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image/png" Extension="png"/>
  <Default ContentType="application/vnd.openxmlformats-package.relationships+xml" Extension="rels"/>
  <Override ContentType="application/vnd.openxmlformats-officedocument.spreadsheetml.worksheet+xml" PartName="/xl/worksheets/sheet23.xml"/>
  <Override ContentType="application/vnd.openxmlformats-officedocument.spreadsheetml.worksheet+xml" PartName="/xl/worksheets/sheet15.xml"/>
  <Override ContentType="application/vnd.openxmlformats-officedocument.spreadsheetml.worksheet+xml" PartName="/xl/worksheets/sheet40.xml"/>
  <Override ContentType="application/vnd.openxmlformats-officedocument.spreadsheetml.worksheet+xml" PartName="/xl/worksheets/sheet32.xml"/>
  <Override ContentType="application/vnd.openxmlformats-officedocument.spreadsheetml.worksheet+xml" PartName="/xl/worksheets/sheet6.xml"/>
  <Override ContentType="application/vnd.openxmlformats-officedocument.spreadsheetml.worksheet+xml" PartName="/xl/worksheets/sheet49.xml"/>
  <Override ContentType="application/vnd.openxmlformats-officedocument.spreadsheetml.worksheet+xml" PartName="/xl/worksheets/sheet16.xml"/>
  <Override ContentType="application/vnd.openxmlformats-officedocument.spreadsheetml.worksheet+xml" PartName="/xl/worksheets/sheet41.xml"/>
  <Override ContentType="application/vnd.openxmlformats-officedocument.spreadsheetml.worksheet+xml" PartName="/xl/worksheets/sheet5.xml"/>
  <Override ContentType="application/vnd.openxmlformats-officedocument.spreadsheetml.worksheet+xml" PartName="/xl/worksheets/sheet50.xml"/>
  <Override ContentType="application/vnd.openxmlformats-officedocument.spreadsheetml.worksheet+xml" PartName="/xl/worksheets/sheet24.xml"/>
  <Override ContentType="application/vnd.openxmlformats-officedocument.spreadsheetml.worksheet+xml" PartName="/xl/worksheets/sheet33.xml"/>
  <Override ContentType="application/vnd.openxmlformats-officedocument.spreadsheetml.worksheet+xml" PartName="/xl/worksheets/sheet39.xml"/>
  <Override ContentType="application/vnd.openxmlformats-officedocument.spreadsheetml.worksheet+xml" PartName="/xl/worksheets/sheet12.xml"/>
  <Override ContentType="application/vnd.openxmlformats-officedocument.spreadsheetml.worksheet+xml" PartName="/xl/worksheets/sheet42.xml"/>
  <Override ContentType="application/vnd.openxmlformats-officedocument.spreadsheetml.worksheet+xml" PartName="/xl/worksheets/sheet38.xml"/>
  <Override ContentType="application/vnd.openxmlformats-officedocument.spreadsheetml.worksheet+xml" PartName="/xl/worksheets/sheet25.xml"/>
  <Override ContentType="application/vnd.openxmlformats-officedocument.spreadsheetml.worksheet+xml" PartName="/xl/worksheets/sheet8.xml"/>
  <Override ContentType="application/vnd.openxmlformats-officedocument.spreadsheetml.worksheet+xml" PartName="/xl/worksheets/sheet30.xml"/>
  <Override ContentType="application/vnd.openxmlformats-officedocument.spreadsheetml.worksheet+xml" PartName="/xl/worksheets/sheet27.xml"/>
  <Override ContentType="application/vnd.openxmlformats-officedocument.spreadsheetml.worksheet+xml" PartName="/xl/worksheets/sheet43.xml"/>
  <Override ContentType="application/vnd.openxmlformats-officedocument.spreadsheetml.worksheet+xml" PartName="/xl/worksheets/sheet14.xml"/>
  <Override ContentType="application/vnd.openxmlformats-officedocument.spreadsheetml.worksheet+xml" PartName="/xl/worksheets/sheet44.xml"/>
  <Override ContentType="application/vnd.openxmlformats-officedocument.spreadsheetml.worksheet+xml" PartName="/xl/worksheets/sheet13.xml"/>
  <Override ContentType="application/vnd.openxmlformats-officedocument.spreadsheetml.worksheet+xml" PartName="/xl/worksheets/sheet26.xml"/>
  <Override ContentType="application/vnd.openxmlformats-officedocument.spreadsheetml.worksheet+xml" PartName="/xl/worksheets/sheet31.xml"/>
  <Override ContentType="application/vnd.openxmlformats-officedocument.spreadsheetml.worksheet+xml" PartName="/xl/worksheets/sheet7.xml"/>
  <Override ContentType="application/vnd.openxmlformats-officedocument.spreadsheetml.worksheet+xml" PartName="/xl/worksheets/sheet28.xml"/>
  <Override ContentType="application/vnd.openxmlformats-officedocument.spreadsheetml.worksheet+xml" PartName="/xl/worksheets/sheet10.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45.xml"/>
  <Override ContentType="application/vnd.openxmlformats-officedocument.spreadsheetml.worksheet+xml" PartName="/xl/worksheets/sheet36.xml"/>
  <Override ContentType="application/vnd.openxmlformats-officedocument.spreadsheetml.worksheet+xml" PartName="/xl/worksheets/sheet46.xml"/>
  <Override ContentType="application/vnd.openxmlformats-officedocument.spreadsheetml.worksheet+xml" PartName="/xl/worksheets/sheet11.xml"/>
  <Override ContentType="application/vnd.openxmlformats-officedocument.spreadsheetml.worksheet+xml" PartName="/xl/worksheets/sheet29.xml"/>
  <Override ContentType="application/vnd.openxmlformats-officedocument.spreadsheetml.worksheet+xml" PartName="/xl/worksheets/sheet20.xml"/>
  <Override ContentType="application/vnd.openxmlformats-officedocument.spreadsheetml.worksheet+xml" PartName="/xl/worksheets/sheet37.xml"/>
  <Override ContentType="application/vnd.openxmlformats-officedocument.spreadsheetml.worksheet+xml" PartName="/xl/worksheets/sheet1.xml"/>
  <Override ContentType="application/vnd.openxmlformats-officedocument.spreadsheetml.worksheet+xml" PartName="/xl/worksheets/sheet9.xml"/>
  <Override ContentType="application/vnd.openxmlformats-officedocument.spreadsheetml.worksheet+xml" PartName="/xl/worksheets/sheet47.xml"/>
  <Override ContentType="application/vnd.openxmlformats-officedocument.spreadsheetml.worksheet+xml" PartName="/xl/worksheets/sheet4.xml"/>
  <Override ContentType="application/vnd.openxmlformats-officedocument.spreadsheetml.worksheet+xml" PartName="/xl/worksheets/sheet17.xml"/>
  <Override ContentType="application/vnd.openxmlformats-officedocument.spreadsheetml.worksheet+xml" PartName="/xl/worksheets/sheet51.xml"/>
  <Override ContentType="application/vnd.openxmlformats-officedocument.spreadsheetml.worksheet+xml" PartName="/xl/worksheets/sheet34.xml"/>
  <Override ContentType="application/vnd.openxmlformats-officedocument.spreadsheetml.worksheet+xml" PartName="/xl/worksheets/sheet21.xml"/>
  <Override ContentType="application/vnd.openxmlformats-officedocument.spreadsheetml.worksheet+xml" PartName="/xl/worksheets/sheet52.xml"/>
  <Override ContentType="application/vnd.openxmlformats-officedocument.spreadsheetml.worksheet+xml" PartName="/xl/worksheets/sheet18.xml"/>
  <Override ContentType="application/vnd.openxmlformats-officedocument.spreadsheetml.worksheet+xml" PartName="/xl/worksheets/sheet3.xml"/>
  <Override ContentType="application/vnd.openxmlformats-officedocument.spreadsheetml.worksheet+xml" PartName="/xl/worksheets/sheet48.xml"/>
  <Override ContentType="application/vnd.openxmlformats-officedocument.spreadsheetml.worksheet+xml" PartName="/xl/worksheets/sheet22.xml"/>
  <Override ContentType="application/vnd.openxmlformats-officedocument.spreadsheetml.worksheet+xml" PartName="/xl/worksheets/sheet35.xml"/>
  <Override ContentType="application/binary" PartName="/xl/metadata"/>
  <Override ContentType="application/binary" PartName="/xl/commentsmeta0"/>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9.xml"/>
  <Override ContentType="application/vnd.openxmlformats-officedocument.drawing+xml" PartName="/xl/drawings/drawing13.xml"/>
  <Override ContentType="application/vnd.openxmlformats-officedocument.drawing+xml" PartName="/xl/drawings/drawing12.xml"/>
  <Override ContentType="application/vnd.openxmlformats-officedocument.drawing+xml" PartName="/xl/drawings/drawing30.xml"/>
  <Override ContentType="application/vnd.openxmlformats-officedocument.drawing+xml" PartName="/xl/drawings/drawing47.xml"/>
  <Override ContentType="application/vnd.openxmlformats-officedocument.drawing+xml" PartName="/xl/drawings/drawing21.xml"/>
  <Override ContentType="application/vnd.openxmlformats-officedocument.drawing+xml" PartName="/xl/drawings/drawing3.xml"/>
  <Override ContentType="application/vnd.openxmlformats-officedocument.drawing+xml" PartName="/xl/drawings/drawing14.xml"/>
  <Override ContentType="application/vnd.openxmlformats-officedocument.drawing+xml" PartName="/xl/drawings/drawing48.xml"/>
  <Override ContentType="application/vnd.openxmlformats-officedocument.drawing+xml" PartName="/xl/drawings/drawing2.xml"/>
  <Override ContentType="application/vnd.openxmlformats-officedocument.drawing+xml" PartName="/xl/drawings/drawing31.xml"/>
  <Override ContentType="application/vnd.openxmlformats-officedocument.drawing+xml" PartName="/xl/drawings/drawing22.xml"/>
  <Override ContentType="application/vnd.openxmlformats-officedocument.drawing+xml" PartName="/xl/drawings/drawing10.xml"/>
  <Override ContentType="application/vnd.openxmlformats-officedocument.drawing+xml" PartName="/xl/drawings/drawing6.xml"/>
  <Override ContentType="application/vnd.openxmlformats-officedocument.drawing+xml" PartName="/xl/drawings/drawing40.xml"/>
  <Override ContentType="application/vnd.openxmlformats-officedocument.drawing+xml" PartName="/xl/drawings/drawing36.xml"/>
  <Override ContentType="application/vnd.openxmlformats-officedocument.drawing+xml" PartName="/xl/drawings/drawing23.xml"/>
  <Override ContentType="application/vnd.openxmlformats-officedocument.drawing+xml" PartName="/xl/drawings/drawing49.xml"/>
  <Override ContentType="application/vnd.openxmlformats-officedocument.drawing+xml" PartName="/xl/drawings/drawing38.xml"/>
  <Override ContentType="application/vnd.openxmlformats-officedocument.drawing+xml" PartName="/xl/drawings/drawing19.xml"/>
  <Override ContentType="application/vnd.openxmlformats-officedocument.drawing+xml" PartName="/xl/drawings/drawing41.xml"/>
  <Override ContentType="application/vnd.openxmlformats-officedocument.drawing+xml" PartName="/xl/drawings/drawing5.xml"/>
  <Override ContentType="application/vnd.openxmlformats-officedocument.drawing+xml" PartName="/xl/drawings/drawing24.xml"/>
  <Override ContentType="application/vnd.openxmlformats-officedocument.drawing+xml" PartName="/xl/drawings/drawing42.xml"/>
  <Override ContentType="application/vnd.openxmlformats-officedocument.drawing+xml" PartName="/xl/drawings/drawing11.xml"/>
  <Override ContentType="application/vnd.openxmlformats-officedocument.drawing+xml" PartName="/xl/drawings/drawing37.xml"/>
  <Override ContentType="application/vnd.openxmlformats-officedocument.drawing+xml" PartName="/xl/drawings/drawing26.xml"/>
  <Override ContentType="application/vnd.openxmlformats-officedocument.drawing+xml" PartName="/xl/drawings/drawing51.xml"/>
  <Override ContentType="application/vnd.openxmlformats-officedocument.drawing+xml" PartName="/xl/drawings/drawing9.xml"/>
  <Override ContentType="application/vnd.openxmlformats-officedocument.drawing+xml" PartName="/xl/drawings/drawing17.xml"/>
  <Override ContentType="application/vnd.openxmlformats-officedocument.drawing+xml" PartName="/xl/drawings/drawing43.xml"/>
  <Override ContentType="application/vnd.openxmlformats-officedocument.drawing+xml" PartName="/xl/drawings/drawing25.xml"/>
  <Override ContentType="application/vnd.openxmlformats-officedocument.drawing+xml" PartName="/xl/drawings/drawing34.xml"/>
  <Override ContentType="application/vnd.openxmlformats-officedocument.drawing+xml" PartName="/xl/drawings/drawing27.xml"/>
  <Override ContentType="application/vnd.openxmlformats-officedocument.drawing+xml" PartName="/xl/drawings/drawing52.xml"/>
  <Override ContentType="application/vnd.openxmlformats-officedocument.drawing+xml" PartName="/xl/drawings/drawing44.xml"/>
  <Override ContentType="application/vnd.openxmlformats-officedocument.drawing+xml" PartName="/xl/drawings/drawing7.xml"/>
  <Override ContentType="application/vnd.openxmlformats-officedocument.drawing+xml" PartName="/xl/drawings/drawing18.xml"/>
  <Override ContentType="application/vnd.openxmlformats-officedocument.drawing+xml" PartName="/xl/drawings/drawing35.xml"/>
  <Override ContentType="application/vnd.openxmlformats-officedocument.drawing+xml" PartName="/xl/drawings/drawing45.xml"/>
  <Override ContentType="application/vnd.openxmlformats-officedocument.drawing+xml" PartName="/xl/drawings/drawing28.xml"/>
  <Override ContentType="application/vnd.openxmlformats-officedocument.drawing+xml" PartName="/xl/drawings/drawing15.xml"/>
  <Override ContentType="application/vnd.openxmlformats-officedocument.drawing+xml" PartName="/xl/drawings/drawing1.xml"/>
  <Override ContentType="application/vnd.openxmlformats-officedocument.drawing+xml" PartName="/xl/drawings/drawing32.xml"/>
  <Override ContentType="application/vnd.openxmlformats-officedocument.drawing+xml" PartName="/xl/drawings/drawing33.xml"/>
  <Override ContentType="application/vnd.openxmlformats-officedocument.drawing+xml" PartName="/xl/drawings/drawing46.xml"/>
  <Override ContentType="application/vnd.openxmlformats-officedocument.drawing+xml" PartName="/xl/drawings/drawing8.xml"/>
  <Override ContentType="application/vnd.openxmlformats-officedocument.drawing+xml" PartName="/xl/drawings/drawing16.xml"/>
  <Override ContentType="application/vnd.openxmlformats-officedocument.drawing+xml" PartName="/xl/drawings/drawing29.xml"/>
  <Override ContentType="application/vnd.openxmlformats-officedocument.drawing+xml" PartName="/xl/drawings/drawing50.xml"/>
  <Override ContentType="application/vnd.openxmlformats-officedocument.drawing+xml" PartName="/xl/drawings/drawing20.xml"/>
  <Override ContentType="application/vnd.ms-excel.sheet.macroEnabled.main+xml" PartName="/xl/workbook.xml"/>
  <Override ContentType="application/vnd.openxmlformats-package.core-properties+xml" PartName="/docProps/core.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drawingml.chart+xml" PartName="/xl/charts/chart1.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Index" sheetId="1" r:id="rId5"/>
    <sheet state="hidden" name="Input" sheetId="2" r:id="rId6"/>
    <sheet state="hidden" name="Country-level output" sheetId="3" r:id="rId7"/>
    <sheet state="hidden" name="Project-level output" sheetId="4" r:id="rId8"/>
    <sheet state="hidden" name="Global potential output" sheetId="5" r:id="rId9"/>
    <sheet state="visible" name="Assumptions &gt;&gt;&gt;" sheetId="6" r:id="rId10"/>
    <sheet state="visible" name="Model assumptions" sheetId="7" r:id="rId11"/>
    <sheet state="visible" name="Cost inputs&gt;&gt;" sheetId="8" r:id="rId12"/>
    <sheet state="visible" name="Project size" sheetId="9" r:id="rId13"/>
    <sheet state="visible" name="Feasibility analysis" sheetId="10" r:id="rId14"/>
    <sheet state="visible" name="Conservation planning and admin" sheetId="11" r:id="rId15"/>
    <sheet state="visible" name="Data collection and field costs" sheetId="12" r:id="rId16"/>
    <sheet state="visible" name="Community representation" sheetId="13" r:id="rId17"/>
    <sheet state="visible" name="Blue carbon project planning" sheetId="14" r:id="rId18"/>
    <sheet state="visible" name="Establishing carbon rights" sheetId="15" r:id="rId19"/>
    <sheet state="visible" name="Financing cost" sheetId="16" r:id="rId20"/>
    <sheet state="visible" name="Validation" sheetId="17" r:id="rId21"/>
    <sheet state="visible" name="Implementation labor" sheetId="18" r:id="rId22"/>
    <sheet state="visible" name="Monitoring" sheetId="19" r:id="rId23"/>
    <sheet state="visible" name="Maintenance" sheetId="20" r:id="rId24"/>
    <sheet state="visible" name="Community benefit sharing fund" sheetId="21" r:id="rId25"/>
    <sheet state="visible" name="Baseline reassessment" sheetId="22" r:id="rId26"/>
    <sheet state="visible" name="MRV" sheetId="23" r:id="rId27"/>
    <sheet state="visible" name="Long-term project operating" sheetId="24" r:id="rId28"/>
    <sheet state="visible" name="Carbon standard fees" sheetId="25" r:id="rId29"/>
    <sheet state="visible" name="Community cash flow" sheetId="26" r:id="rId30"/>
    <sheet state="visible" name="Carbon inputs&gt;&gt;" sheetId="27" r:id="rId31"/>
    <sheet state="visible" name="Ecosystem extent" sheetId="28" r:id="rId32"/>
    <sheet state="visible" name="Ecosystem loss" sheetId="29" r:id="rId33"/>
    <sheet state="visible" name="Restorable land" sheetId="30" r:id="rId34"/>
    <sheet state="visible" name="Sequestration rate" sheetId="31" r:id="rId35"/>
    <sheet state="visible" name="Emission factors" sheetId="32" r:id="rId36"/>
    <sheet state="visible" name="Base inputs &gt;&gt;&gt;" sheetId="33" r:id="rId37"/>
    <sheet state="visible" name="Base_size_table" sheetId="34" r:id="rId38"/>
    <sheet state="visible" name="Base_increase" sheetId="35" r:id="rId39"/>
    <sheet state="visible" name="Projects" sheetId="36" r:id="rId40"/>
    <sheet state="visible" name="Countries" sheetId="37" r:id="rId41"/>
    <sheet state="visible" name="Ecosystem" sheetId="38" r:id="rId42"/>
    <sheet state="visible" name="Activity" sheetId="39" r:id="rId43"/>
    <sheet state="visible" name="Restoration_activity" sheetId="40" r:id="rId44"/>
    <sheet state="visible" name="Sources&gt;&gt;" sheetId="41" r:id="rId45"/>
    <sheet state="visible" name="Sources table" sheetId="42" r:id="rId46"/>
    <sheet state="visible" name="Sequestration rates" sheetId="43" r:id="rId47"/>
    <sheet state="hidden" name="Emission factor sources -Old" sheetId="44" r:id="rId48"/>
    <sheet state="visible" name="Emissions factor sources" sheetId="45" r:id="rId49"/>
    <sheet state="visible" name="MangroveEmissionsValues" sheetId="46" r:id="rId50"/>
    <sheet state="visible" name="Loss rates &amp; restorable land" sheetId="47" r:id="rId51"/>
    <sheet state="visible" name="Mangrove extent" sheetId="48" r:id="rId52"/>
    <sheet state="visible" name="Mangrove protected area" sheetId="49" r:id="rId53"/>
    <sheet state="visible" name="Seagrass extent" sheetId="50" r:id="rId54"/>
    <sheet state="visible" name="Salt marsh extent" sheetId="51" r:id="rId55"/>
    <sheet state="visible" name="Mangrove restorable land" sheetId="52" r:id="rId56"/>
  </sheets>
  <externalReferences>
    <externalReference r:id="rId57"/>
    <externalReference r:id="rId58"/>
  </externalReferences>
  <definedNames>
    <definedName localSheetId="12" name="Size_medium">[1]Inputs!$D$28</definedName>
    <definedName localSheetId="0" name="Size_medium">[1]Inputs!$D$28</definedName>
    <definedName localSheetId="11" name="Size_medium">[1]Inputs!$D$28</definedName>
    <definedName localSheetId="12" name="Size_small">[1]Inputs!$D$27</definedName>
    <definedName localSheetId="0" name="Size_small">[1]Inputs!$D$27</definedName>
    <definedName localSheetId="11" name="Size_small">[1]Inputs!$D$27</definedName>
    <definedName localSheetId="0" name="BtfeHeaderWorkbookTitle">Index!$C$7</definedName>
    <definedName name="BtfeIndexSheetTable">#REF!</definedName>
    <definedName localSheetId="0" name="BtfeIndexSheetTable">Index!$C$13:$E$58</definedName>
    <definedName localSheetId="0" name="BtfeHeaderLastChanged">Index!$C$8</definedName>
    <definedName hidden="1" localSheetId="0" name="_xlnm._FilterDatabase">Index!$B$12:$E$58</definedName>
    <definedName hidden="1" localSheetId="1" name="_xlnm._FilterDatabase">Input!$A$1:$G$541</definedName>
    <definedName hidden="1" localSheetId="35" name="_xlnm._FilterDatabase">Projects!$A$1:$BS$1081</definedName>
    <definedName hidden="1" localSheetId="45" name="_xlnm._FilterDatabase">MangroveEmissionsValues!$A$1:$I$1</definedName>
    <definedName hidden="1" localSheetId="49" name="_xlnm._FilterDatabase">'Seagrass extent'!$A$4:$J$257</definedName>
    <definedName hidden="1" localSheetId="51" name="_xlnm._FilterDatabase">'Mangrove restorable land'!$B$4:$K$126</definedName>
    <definedName hidden="1" name="Google_Sheet_Link_1025301052_1684870868">BtfeIndexSheetTable</definedName>
    <definedName hidden="1" name="Google_Sheet_Link_298220355_1684870868">BtfeHeaderLastChanged</definedName>
    <definedName hidden="1" name="Google_Sheet_Link_849217489_1684870868">BtfeHeaderWorkbookTitle</definedName>
  </definedNames>
  <calcPr/>
  <extLst>
    <ext uri="GoogleSheetsCustomDataVersion2">
      <go:sheetsCustomData xmlns:go="http://customooxmlschemas.google.com/" r:id="rId59" roundtripDataChecksum="xyNdm4HG43ZN1s1rZ7HVEghF/LnSdfhb2QVgGIOg1I8="/>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B4">
      <text>
        <t xml:space="preserve">======
ID#AAABhnO4gpU
tc={35FCF460-7765-4ED2-B299-7F7AF78DF1FD}    (2025-04-09 10:01:27)
[Threaded comment]
Your version of Excel allows you to read this threaded comment; however, any edits to it will get removed if the file is opened in a newer version of Excel. Learn more: https://go.microsoft.com/fwlink/?linkid=870924
Comment:
    I think this is supposed to be CO2e</t>
      </text>
    </comment>
  </commentList>
  <extLst>
    <ext uri="GoogleSheetsCustomDataVersion2">
      <go:sheetsCustomData xmlns:go="http://customooxmlschemas.google.com/" r:id="rId1" roundtripDataSignature="AMtx7mhYkjOM5aaAenQJzf8vv20pz+eyPw=="/>
    </ext>
  </extLst>
</comments>
</file>

<file path=xl/sharedStrings.xml><?xml version="1.0" encoding="utf-8"?>
<sst xmlns="http://schemas.openxmlformats.org/spreadsheetml/2006/main" count="47124" uniqueCount="1402">
  <si>
    <t>Sheet types</t>
  </si>
  <si>
    <t>/ PRELIMINARY</t>
  </si>
  <si>
    <t>Input: Facts</t>
  </si>
  <si>
    <t>Input: Assumptions</t>
  </si>
  <si>
    <t>Calculation</t>
  </si>
  <si>
    <t>Output</t>
  </si>
  <si>
    <t>Blue Carbon cost model</t>
  </si>
  <si>
    <t>Last changed on: 27-Feb-2023</t>
  </si>
  <si>
    <t xml:space="preserve">     This Blue Carbon Cost Model is intended to estimate the costs involved in a blue carbon project based on a set of parameters including location, ecosystem, conservation activity, etc. Data points in this model are preliminary, and have been gathered from blue carbon practitioners, expert interviews, peer-reviewed studies, and other secondary research. Additional and updated data points are encouraged to improve the accuracy and expand the scope of the estimations made by the model.</t>
  </si>
  <si>
    <t>Sheet Name</t>
  </si>
  <si>
    <t>Description</t>
  </si>
  <si>
    <t>Type</t>
  </si>
  <si>
    <t>Assumptions &gt;&gt;&gt;</t>
  </si>
  <si>
    <t>Assumptions</t>
  </si>
  <si>
    <t>Model assumptions</t>
  </si>
  <si>
    <t>JL6hYSR7</t>
  </si>
  <si>
    <t>Cost inputs&gt;&gt;</t>
  </si>
  <si>
    <t>Input tabs for all cost components</t>
  </si>
  <si>
    <t>Cost Tables</t>
  </si>
  <si>
    <t>rKkWKqI8</t>
  </si>
  <si>
    <t>Project size</t>
  </si>
  <si>
    <t>0LNbxkbr</t>
  </si>
  <si>
    <t>Feasibility analysis</t>
  </si>
  <si>
    <t>glpjc7fJ</t>
  </si>
  <si>
    <t>Conservation planning and admin</t>
  </si>
  <si>
    <t>O8wazBQ0</t>
  </si>
  <si>
    <t>Data collection and field costs</t>
  </si>
  <si>
    <t>adaScLws</t>
  </si>
  <si>
    <t>Community representation</t>
  </si>
  <si>
    <t>cCAE+XV/</t>
  </si>
  <si>
    <t>Blue carbon project planning</t>
  </si>
  <si>
    <t>wcgBAkE5</t>
  </si>
  <si>
    <t>Establishing carbon rights</t>
  </si>
  <si>
    <t>OJ/QGbne</t>
  </si>
  <si>
    <t>Financing cost</t>
  </si>
  <si>
    <t>71TjFp0U</t>
  </si>
  <si>
    <t>Validation</t>
  </si>
  <si>
    <t>/ohFAMUB</t>
  </si>
  <si>
    <t>Implementation labor</t>
  </si>
  <si>
    <t>SEBXQbin</t>
  </si>
  <si>
    <t>Monitoring</t>
  </si>
  <si>
    <t>WkJxARsl</t>
  </si>
  <si>
    <t>Maintenance</t>
  </si>
  <si>
    <t>_xffff__xffff_</t>
  </si>
  <si>
    <t>Community benefit sharing fund</t>
  </si>
  <si>
    <t>iFO9/Dsh</t>
  </si>
  <si>
    <t>Baseline reassessment</t>
  </si>
  <si>
    <t>EygwrH5m</t>
  </si>
  <si>
    <t>MRV</t>
  </si>
  <si>
    <t>eqaenDWI</t>
  </si>
  <si>
    <t>Long-term project operating</t>
  </si>
  <si>
    <t>Carbon standard fees</t>
  </si>
  <si>
    <t>5NzeCC88</t>
  </si>
  <si>
    <t>Community cash flow</t>
  </si>
  <si>
    <t>KhMlr6Ho</t>
  </si>
  <si>
    <t>Carbon inputs&gt;&gt;</t>
  </si>
  <si>
    <t>Input tabs for all carbon components</t>
  </si>
  <si>
    <t>Carbon Tables</t>
  </si>
  <si>
    <t>mORipFw+</t>
  </si>
  <si>
    <t>Ecosystem extent</t>
  </si>
  <si>
    <t>Oz2+0H4e</t>
  </si>
  <si>
    <t>Ecosystem loss</t>
  </si>
  <si>
    <t>yXr3Lawj</t>
  </si>
  <si>
    <t>Restorable land</t>
  </si>
  <si>
    <t>AE/WAgiW</t>
  </si>
  <si>
    <t>Sequestration rate</t>
  </si>
  <si>
    <t>bbAB6ynP</t>
  </si>
  <si>
    <t>Emission factors</t>
  </si>
  <si>
    <t>qLV+Te/e</t>
  </si>
  <si>
    <t>Base inputs &gt;&gt;&gt;</t>
  </si>
  <si>
    <t>Reference tabs all base data ingested</t>
  </si>
  <si>
    <t>Base input data</t>
  </si>
  <si>
    <t>nzcvMz7b</t>
  </si>
  <si>
    <t>Base_size_table</t>
  </si>
  <si>
    <t>wnxhjACD</t>
  </si>
  <si>
    <t>Base_increase</t>
  </si>
  <si>
    <t>EPzo+//E</t>
  </si>
  <si>
    <t>Projects</t>
  </si>
  <si>
    <t>Countries</t>
  </si>
  <si>
    <t>Ecosystem</t>
  </si>
  <si>
    <t>Activity</t>
  </si>
  <si>
    <t>Restoration_activity</t>
  </si>
  <si>
    <t>1Pbd4Icq</t>
  </si>
  <si>
    <t>Sources&gt;&gt;</t>
  </si>
  <si>
    <t>Reference tab for all data sources</t>
  </si>
  <si>
    <t>Sources</t>
  </si>
  <si>
    <t>Sources table</t>
  </si>
  <si>
    <t>7N3LkJje</t>
  </si>
  <si>
    <t>Sequestration rates</t>
  </si>
  <si>
    <t>hIwHfkBu</t>
  </si>
  <si>
    <t>Emission factor sources</t>
  </si>
  <si>
    <t>MangroveEmissionValues</t>
  </si>
  <si>
    <t>VEywpxkz</t>
  </si>
  <si>
    <t>Loss rates &amp; restorable land</t>
  </si>
  <si>
    <t>3rEpJhLS</t>
  </si>
  <si>
    <t>Mangrove extent</t>
  </si>
  <si>
    <t>/rhgfCbx</t>
  </si>
  <si>
    <t>Mangrove protected area</t>
  </si>
  <si>
    <t>e6+beuEC</t>
  </si>
  <si>
    <t>Seagrass extent</t>
  </si>
  <si>
    <t>+VIw46kc</t>
  </si>
  <si>
    <t>Salt marsh extent</t>
  </si>
  <si>
    <t>XBUZj2bw</t>
  </si>
  <si>
    <t>Mangrove restorable land</t>
  </si>
  <si>
    <t>Set Cell</t>
  </si>
  <si>
    <t>To Value</t>
  </si>
  <si>
    <t>By changing cell</t>
  </si>
  <si>
    <t>Cost curve output</t>
  </si>
  <si>
    <r>
      <rPr>
        <rFont val="Arial"/>
        <b/>
        <color theme="1"/>
        <sz val="10.0"/>
      </rPr>
      <t>Function:</t>
    </r>
    <r>
      <rPr>
        <rFont val="Arial"/>
        <color theme="1"/>
        <sz val="10.0"/>
      </rPr>
      <t xml:space="preserve"> Country-level cost curve output. Key metrics for country blue carbon potential and representative project costs.</t>
    </r>
  </si>
  <si>
    <r>
      <rPr>
        <rFont val="Arial"/>
        <b/>
        <color theme="1"/>
        <sz val="10.0"/>
      </rPr>
      <t xml:space="preserve">Guide to user: </t>
    </r>
    <r>
      <rPr>
        <rFont val="Arial"/>
        <color theme="1"/>
        <sz val="10.0"/>
      </rPr>
      <t>This tab should not need to be updated to see country-level blue carbon potential estimates. Values on this sheet are outputs from the "Cost curve calculations" sheet and "Calculations" sheet. These outputs will reflect any updates made to the data points and calculations.</t>
    </r>
  </si>
  <si>
    <t>Variation</t>
  </si>
  <si>
    <t>Country</t>
  </si>
  <si>
    <t>$/tCO2e (total cost, NPV)</t>
  </si>
  <si>
    <t>$/avoided loss ha</t>
  </si>
  <si>
    <t>$/ha (total cost, NPV)</t>
  </si>
  <si>
    <t>Total credits</t>
  </si>
  <si>
    <t>Carbon potential</t>
  </si>
  <si>
    <t>Carbon potential (tCO2e/yr)</t>
  </si>
  <si>
    <t>Restorable/conservable land (ha)</t>
  </si>
  <si>
    <t>Total extent</t>
  </si>
  <si>
    <t>Project-specific output</t>
  </si>
  <si>
    <r>
      <rPr>
        <rFont val="Arial"/>
        <b/>
        <color theme="1"/>
        <sz val="10.0"/>
      </rPr>
      <t>Function:</t>
    </r>
    <r>
      <rPr>
        <rFont val="Arial"/>
        <color theme="1"/>
        <sz val="10.0"/>
      </rPr>
      <t xml:space="preserve"> Project-level output with key metrics and cost component breakdowns.</t>
    </r>
  </si>
  <si>
    <r>
      <rPr>
        <rFont val="Arial"/>
        <b/>
        <color theme="1"/>
        <sz val="10.0"/>
      </rPr>
      <t xml:space="preserve">Guide to user: </t>
    </r>
    <r>
      <rPr>
        <rFont val="Arial"/>
        <color theme="1"/>
        <sz val="10.0"/>
      </rPr>
      <t>This tab should not need to be updated to see project-level cost estimates. Values on this sheet are outputs from the "Calculations" sheet. These outputs will reflect any updates made to the data points and calculations.</t>
    </r>
  </si>
  <si>
    <t>Identifiers</t>
  </si>
  <si>
    <t>Country code</t>
  </si>
  <si>
    <t>Summary output</t>
  </si>
  <si>
    <t>Total cost (NPV)</t>
  </si>
  <si>
    <t>Capex (NPV)</t>
  </si>
  <si>
    <t>Opex (NPV)</t>
  </si>
  <si>
    <t>Total revenue (NPV)</t>
  </si>
  <si>
    <t>Cost estimations</t>
  </si>
  <si>
    <t>Community representation / liaison</t>
  </si>
  <si>
    <t>Other</t>
  </si>
  <si>
    <t>$/creditable ha (NPV)</t>
  </si>
  <si>
    <t>Community benefit sharing fund % of opex</t>
  </si>
  <si>
    <t>Community benefit sharing fund % of revenue</t>
  </si>
  <si>
    <t xml:space="preserve">Community benefit sharing fund % of rest of opex </t>
  </si>
  <si>
    <t>Rest of opex</t>
  </si>
  <si>
    <t>Other community cash flow</t>
  </si>
  <si>
    <t>Total community cash flow</t>
  </si>
  <si>
    <t>Total community cash flow (NPV)</t>
  </si>
  <si>
    <t>Community cash flow % of opex</t>
  </si>
  <si>
    <t>Community cash flow % of revenue</t>
  </si>
  <si>
    <t>Project-specific carbon price</t>
  </si>
  <si>
    <t>Non-community opex</t>
  </si>
  <si>
    <t>Loss rate</t>
  </si>
  <si>
    <t>Check</t>
  </si>
  <si>
    <t>Total cost check</t>
  </si>
  <si>
    <t>Opex</t>
  </si>
  <si>
    <t>Global potential output</t>
  </si>
  <si>
    <r>
      <rPr>
        <rFont val="Arial"/>
        <b/>
        <color theme="1"/>
        <sz val="10.0"/>
      </rPr>
      <t>Function:</t>
    </r>
    <r>
      <rPr>
        <rFont val="Arial"/>
        <color theme="1"/>
        <sz val="10.0"/>
      </rPr>
      <t xml:space="preserve"> Global blue carbon potential output.</t>
    </r>
  </si>
  <si>
    <r>
      <rPr>
        <rFont val="Arial"/>
        <b/>
        <color theme="1"/>
        <sz val="10.0"/>
      </rPr>
      <t xml:space="preserve">Guide to user: </t>
    </r>
    <r>
      <rPr>
        <rFont val="Arial"/>
        <color theme="1"/>
        <sz val="10.0"/>
      </rPr>
      <t>This tab should not need to be updated to see global blue carbon potential estimates. Values on this sheet are outputs from the "Cost curve calculations" sheet. These outputs will reflect any updates made to the data points and calculations.</t>
    </r>
  </si>
  <si>
    <t>Total global blue carbon potential</t>
  </si>
  <si>
    <t>Continent</t>
  </si>
  <si>
    <t>Restorable land (ha)</t>
  </si>
  <si>
    <t>% of world</t>
  </si>
  <si>
    <t>Restoration potential (tCO2e/yr)</t>
  </si>
  <si>
    <t>Conservation potential (tCO2e/yr)</t>
  </si>
  <si>
    <t>Total carbon potential (tCO2e/yr)</t>
  </si>
  <si>
    <t>Extent (ha)</t>
  </si>
  <si>
    <t>Mangrove</t>
  </si>
  <si>
    <t>North America</t>
  </si>
  <si>
    <t>Asia</t>
  </si>
  <si>
    <t>Oceania</t>
  </si>
  <si>
    <t>Africa</t>
  </si>
  <si>
    <t>South America</t>
  </si>
  <si>
    <t>Europe</t>
  </si>
  <si>
    <t>Seagrass</t>
  </si>
  <si>
    <t>Salt marsh</t>
  </si>
  <si>
    <t>Total</t>
  </si>
  <si>
    <t>Restorable potential</t>
  </si>
  <si>
    <t>Conservable potential</t>
  </si>
  <si>
    <t>Salt Marsh</t>
  </si>
  <si>
    <t>By ecosystem</t>
  </si>
  <si>
    <t>Restoration</t>
  </si>
  <si>
    <t>Conservation</t>
  </si>
  <si>
    <t>All</t>
  </si>
  <si>
    <t>Mangrove restoration</t>
  </si>
  <si>
    <t>Seagrass restoration</t>
  </si>
  <si>
    <t>Salt marsh restoration</t>
  </si>
  <si>
    <t>Mangrove conservation</t>
  </si>
  <si>
    <t>Seagrass conservation</t>
  </si>
  <si>
    <t>Salt marsh conservation</t>
  </si>
  <si>
    <t>United States</t>
  </si>
  <si>
    <t>Indonesia</t>
  </si>
  <si>
    <t>Australia</t>
  </si>
  <si>
    <t>Caribbean</t>
  </si>
  <si>
    <t>Kenya</t>
  </si>
  <si>
    <t>Mexico</t>
  </si>
  <si>
    <t>Colombia</t>
  </si>
  <si>
    <t>India</t>
  </si>
  <si>
    <t>China</t>
  </si>
  <si>
    <t>minus USA MEX BHS</t>
  </si>
  <si>
    <t>minus CHN IDN IND</t>
  </si>
  <si>
    <t>minus AUS</t>
  </si>
  <si>
    <t>minus KEN</t>
  </si>
  <si>
    <t>minus COL</t>
  </si>
  <si>
    <t>Mangrove restorable land (ha)</t>
  </si>
  <si>
    <t>Seagrass restorable land (ha)</t>
  </si>
  <si>
    <t>Salt marsh restorable land (ha)</t>
  </si>
  <si>
    <t>Conservable land (ha)</t>
  </si>
  <si>
    <t>Mangrove restoration project size</t>
  </si>
  <si>
    <t>Seagrass restoration project size</t>
  </si>
  <si>
    <t>Salt marsh restoration project size</t>
  </si>
  <si>
    <t>Mangrove conservation project size</t>
  </si>
  <si>
    <t>Seagrass conservation project size</t>
  </si>
  <si>
    <t>Salt marsh conservation project size</t>
  </si>
  <si>
    <t>Mangrove restoration projects</t>
  </si>
  <si>
    <t>Seagrass restoration projects</t>
  </si>
  <si>
    <t>Salt marsh restoration projects</t>
  </si>
  <si>
    <t>Mangrove conservation projects</t>
  </si>
  <si>
    <t>Seagrass conservation projects</t>
  </si>
  <si>
    <t>Salt marsh conservation projects</t>
  </si>
  <si>
    <t>Mangrove restoration capex</t>
  </si>
  <si>
    <t>Seagrass restoration capex</t>
  </si>
  <si>
    <t>Salt marsh restoration capex</t>
  </si>
  <si>
    <t>Mangrove conservation capex</t>
  </si>
  <si>
    <t>Seagrass conservation capex</t>
  </si>
  <si>
    <t>Salt marsh conservation capex</t>
  </si>
  <si>
    <t>Mangrove restoration opex</t>
  </si>
  <si>
    <t>Seagrass restoration opex</t>
  </si>
  <si>
    <t>Salt marsh restoration opex</t>
  </si>
  <si>
    <t>Mangrove conservation opex</t>
  </si>
  <si>
    <t>Seagrass conservation opex</t>
  </si>
  <si>
    <t>Salt marsh conservation opex</t>
  </si>
  <si>
    <t>Mangrove restoration total capex</t>
  </si>
  <si>
    <t>Seagrass restoration total capex</t>
  </si>
  <si>
    <t>Salt marsh restoration total capex</t>
  </si>
  <si>
    <t>Mangrove conservation total capex</t>
  </si>
  <si>
    <t>Seagrass conservation total capex</t>
  </si>
  <si>
    <t>Salt marsh conservation total capex</t>
  </si>
  <si>
    <t>Mangrove total capex</t>
  </si>
  <si>
    <t>Seagrass total capex</t>
  </si>
  <si>
    <t>Salt marsh total capex</t>
  </si>
  <si>
    <t>Restoration carbon potential</t>
  </si>
  <si>
    <t>Conservation carbon potential</t>
  </si>
  <si>
    <t>% of global carbon potential</t>
  </si>
  <si>
    <t>Total capex</t>
  </si>
  <si>
    <t>Total opex</t>
  </si>
  <si>
    <t>Total including opex</t>
  </si>
  <si>
    <t>Estimated capex required for total blue carbon opportunity</t>
  </si>
  <si>
    <t>Estimated capex required for conservation opportunity</t>
  </si>
  <si>
    <t>Estimated capex required for restoration opportunity</t>
  </si>
  <si>
    <t>Units</t>
  </si>
  <si>
    <t>Value</t>
  </si>
  <si>
    <t>source</t>
  </si>
  <si>
    <t>Verification frequency</t>
  </si>
  <si>
    <t>yrs</t>
  </si>
  <si>
    <t>Baseline reassessment frequency</t>
  </si>
  <si>
    <t>Annual cost increase</t>
  </si>
  <si>
    <t>%/yr</t>
  </si>
  <si>
    <t>Discount rate</t>
  </si>
  <si>
    <t>%</t>
  </si>
  <si>
    <t>Mangrove restoration rate</t>
  </si>
  <si>
    <t>ha/yr</t>
  </si>
  <si>
    <t>Seagrass restoration rate</t>
  </si>
  <si>
    <t>Salt marsh restoration rate</t>
  </si>
  <si>
    <t>Carbon price</t>
  </si>
  <si>
    <t>$/tCO2e</t>
  </si>
  <si>
    <t>Carbon price increase</t>
  </si>
  <si>
    <t>Buffer</t>
  </si>
  <si>
    <t>Site specific ecosystem loss rate (if national no national loss rate)</t>
  </si>
  <si>
    <t>Interest rate</t>
  </si>
  <si>
    <t>Loan repayment schedule</t>
  </si>
  <si>
    <t>Conservation project length</t>
  </si>
  <si>
    <t>Restoration project length</t>
  </si>
  <si>
    <t>Soil Organic carbon release length</t>
  </si>
  <si>
    <t>Recruitment/ Expansion scenario</t>
  </si>
  <si>
    <t>High recruitment/ expansion</t>
  </si>
  <si>
    <t>Planting success rate</t>
  </si>
  <si>
    <t>Starting point scaling - restoration</t>
  </si>
  <si>
    <t>ha</t>
  </si>
  <si>
    <t>Starting point scaling - conservation</t>
  </si>
  <si>
    <t>Default project length</t>
  </si>
  <si>
    <t>Size Ha</t>
  </si>
  <si>
    <t>Source</t>
  </si>
  <si>
    <t>Feasibility Analysis Cost</t>
  </si>
  <si>
    <t>TNC feasibility bid list</t>
  </si>
  <si>
    <t>Planning and admin cost</t>
  </si>
  <si>
    <t>Program Manager (1): $81,2000. Program Coordinator (2): $52,045. Additional 20% of salaries is added to account for meetings / expenses. 25% of costs are applied to community representation.</t>
  </si>
  <si>
    <t>Data collection and field cost</t>
  </si>
  <si>
    <t>Discussions with experts suggest $80k starting point</t>
  </si>
  <si>
    <t>Community representation / liaison cost</t>
  </si>
  <si>
    <t>Starts by taking the 25% portion from the conservation activity planning and admin componenet. 1 Project Coordinator ($59,089) and 1 Conservation Coordinator ($49,474).</t>
  </si>
  <si>
    <t>Blue carbon project planning cost</t>
  </si>
  <si>
    <t>TNC Feasibility Studies - Herring River, New Jersey Salt Marsh, Fruit Farm Creek</t>
  </si>
  <si>
    <t>TNC Feasibility Study - North Kenya</t>
  </si>
  <si>
    <t>TNC Feasibility Studies - Herring River, New Jersey Salt Marsh, Fruit Farm Creek plus TNC Australia input</t>
  </si>
  <si>
    <t>TNC Feasibility Study - Caribbean</t>
  </si>
  <si>
    <t>Assumes internal legal team expenses ($20,000), external international carbon focused legal team ($100,000), and local counsel ($80,000). USA has had multiple projects, so no inflator applied.</t>
  </si>
  <si>
    <t xml:space="preserve">Assumes internal legal team expenses ($20,000), external international carbon focused legal team ($100,000), and local counsel ($20,000). </t>
  </si>
  <si>
    <t>Assumes internal legal team expenses ($40,000), external international carbon focused legal team ($200,000), and local counsel ($120,000). Legal costs are likely high for Australia given that so few projects to date.</t>
  </si>
  <si>
    <t>Assumes internal legal team expenses ($40,000), external international carbon focused legal team ($200,000), and local counsel ($80,000). Legal costs are likely high for Caribbean given that so few projects to date.</t>
  </si>
  <si>
    <t xml:space="preserve">Assumes internal legal team expenses ($20,000), external international carbon focused legal team ($100,000), and local counsel ($10,000). </t>
  </si>
  <si>
    <t xml:space="preserve">Assumes internal legal team expenses ($20,000), external international carbon focused legal team ($100,000), and local counsel ($30,000). </t>
  </si>
  <si>
    <t>5% of capex allotted for gathering project financing. From TNC Feasibility Study - Aotearoa New Zealand</t>
  </si>
  <si>
    <t>Validation cost</t>
  </si>
  <si>
    <t>Planting cost</t>
  </si>
  <si>
    <t>Hybrid cost</t>
  </si>
  <si>
    <t>Hydrology cost</t>
  </si>
  <si>
    <t>Source planting</t>
  </si>
  <si>
    <t>Source hybrid</t>
  </si>
  <si>
    <t>Source hydrology</t>
  </si>
  <si>
    <t>TNC Hurricane Paper</t>
  </si>
  <si>
    <t>Provided by TNC Indonesia</t>
  </si>
  <si>
    <t>Indonesian Government Estimate.</t>
  </si>
  <si>
    <t>Figure derived in relation to US costs</t>
  </si>
  <si>
    <t>Planting costs plus hydrological intervention installation cost.</t>
  </si>
  <si>
    <t>TNC Reducing Caribbean Risk with Mangroves study.</t>
  </si>
  <si>
    <t>Figure comes from conversation with expert.</t>
  </si>
  <si>
    <t>Mangrove Restoration in Colombia study</t>
  </si>
  <si>
    <t>Bayraktarov study.</t>
  </si>
  <si>
    <t>Meta-analysis</t>
  </si>
  <si>
    <t>Backing out implementation cost from China Mangrove study.</t>
  </si>
  <si>
    <t>Ecuador</t>
  </si>
  <si>
    <t>Antonio Santa Marta - estimates for their reforestation project in Ecuador - he can provide more numbers in August 2023 when the project starts with Fabian</t>
  </si>
  <si>
    <t>Monitoring cost</t>
  </si>
  <si>
    <t>Park Ranger salary of $49,700.</t>
  </si>
  <si>
    <t>Based on estimate of TNC Indonesia on community members costs.</t>
  </si>
  <si>
    <t>Park Ranger salary of $40,200.</t>
  </si>
  <si>
    <t>Park Ranger salary of $33,300.</t>
  </si>
  <si>
    <t>Expert opinion of what individuals guarding would cost in Kenya.</t>
  </si>
  <si>
    <t>Park Ranger salary of $11,900.</t>
  </si>
  <si>
    <t>Park Ranger salary of $6,500.</t>
  </si>
  <si>
    <t>Park Ranger salary of $8,400.</t>
  </si>
  <si>
    <t>Park Ranger salary of $19,400.</t>
  </si>
  <si>
    <t>Maintenance duration</t>
  </si>
  <si>
    <t>Source maintenance</t>
  </si>
  <si>
    <t>Source maintenance duration</t>
  </si>
  <si>
    <t>Figure determined based on analyzing the amount of maintenance costs in relation to other capex costs.</t>
  </si>
  <si>
    <t>Community benefit sharing fund cost</t>
  </si>
  <si>
    <t>Using 5% as placeholder for developed countries.</t>
  </si>
  <si>
    <t>Using 50% for developing nations.</t>
  </si>
  <si>
    <t>Using 85% based on The Nassau Guardian article.</t>
  </si>
  <si>
    <t>Baseline reassessment cost</t>
  </si>
  <si>
    <t>Numbers from Scott Settlemyer (Terracarbon), this cost is incremental to monitoring and verification. Between $20k and $40k estimations (see email)</t>
  </si>
  <si>
    <t>MRV cost</t>
  </si>
  <si>
    <t>TNC Feasibility Study -  New Jersey Salt Marsh</t>
  </si>
  <si>
    <t xml:space="preserve">TNC Feasibility Study -  North Kenya </t>
  </si>
  <si>
    <t>Long-term project operating cost</t>
  </si>
  <si>
    <t>Project Coordinator: ($59,089). Conservation Coordinator: ($49,747). Apply 20% increase for meetings and expenses.</t>
  </si>
  <si>
    <t>Project Coordinator: ($13,000). Conservation Coordinator: ($9,000). Apply 20% increase for meetings and expenses.</t>
  </si>
  <si>
    <t>Project Coordinator: ($47,862). Conservation Coordinator: ($40,295). Apply 20% increase for meetings and expenses.</t>
  </si>
  <si>
    <t>Project Coordinator: ($39,590). Conservation Coordinator: ($33,330). Apply 20% increase for meetings and expenses.</t>
  </si>
  <si>
    <t>Project Coordinator: ($8,723). Conservation Coordinator: ($6,000). Apply 20% increase for meetings and expenses.</t>
  </si>
  <si>
    <t>Project Coordinator: ($14,181). Conservation Coordinator: ($11,939). Apply 20% increase for meetings and expenses.</t>
  </si>
  <si>
    <t>Project Coordinator: ($7,682). Conservation Coordinator: ($6,467). Apply 20% increase for meetings and expenses.</t>
  </si>
  <si>
    <t>Project Coordinator: ($10,045). Conservation Coordinator: ($8,457). Apply 20% increase for meetings and expenses.</t>
  </si>
  <si>
    <t>Project Coordinator: ($23,045). Conservation Coordinator: ($19,401). Apply 20% increase for meetings and expenses.</t>
  </si>
  <si>
    <t>VCS fee per creditper Verra website https://verra.org/wp-content/uploads/2023/03/Program-Fee-Schedule-v4.3-FINAL.pdf</t>
  </si>
  <si>
    <t>Non-development</t>
  </si>
  <si>
    <t>Development</t>
  </si>
  <si>
    <t>Extent</t>
  </si>
  <si>
    <t>Extent historic</t>
  </si>
  <si>
    <t>Unprotected extent</t>
  </si>
  <si>
    <t>Source extent</t>
  </si>
  <si>
    <t>Source extent historic</t>
  </si>
  <si>
    <t>Source unprotected extent</t>
  </si>
  <si>
    <t>Global Mangrove Watch dataset for mangrove extent v4</t>
  </si>
  <si>
    <t>American Samoa</t>
  </si>
  <si>
    <t>Angola</t>
  </si>
  <si>
    <t>Anguilla</t>
  </si>
  <si>
    <t>Antigua and Barbuda</t>
  </si>
  <si>
    <t>Aruba</t>
  </si>
  <si>
    <t>Bahrain</t>
  </si>
  <si>
    <t>Bangladesh</t>
  </si>
  <si>
    <t>Barbados</t>
  </si>
  <si>
    <t>Belize</t>
  </si>
  <si>
    <t>Benin</t>
  </si>
  <si>
    <t>Bermuda</t>
  </si>
  <si>
    <t>Bonaire, Sint Eustatius and Saba</t>
  </si>
  <si>
    <t>Brazil</t>
  </si>
  <si>
    <t>British virgin islands</t>
  </si>
  <si>
    <t>Brunei Darussalam</t>
  </si>
  <si>
    <t>Cambodia</t>
  </si>
  <si>
    <t>Cameroon</t>
  </si>
  <si>
    <t>Cayman islands</t>
  </si>
  <si>
    <t>Comoros</t>
  </si>
  <si>
    <t>Cook Islands</t>
  </si>
  <si>
    <t>Costa Rica</t>
  </si>
  <si>
    <t>Côte d'Ivoire</t>
  </si>
  <si>
    <t>Cuba</t>
  </si>
  <si>
    <t>Curaçao</t>
  </si>
  <si>
    <t>Democratic republic of the congo</t>
  </si>
  <si>
    <t>Djibouti</t>
  </si>
  <si>
    <t>Dominica</t>
  </si>
  <si>
    <t>Dominican republic</t>
  </si>
  <si>
    <t>Egypt</t>
  </si>
  <si>
    <t>El Salvador</t>
  </si>
  <si>
    <t>Equatorial Guinea</t>
  </si>
  <si>
    <t>Eritrea</t>
  </si>
  <si>
    <t>Fiji</t>
  </si>
  <si>
    <t>French Guiana</t>
  </si>
  <si>
    <t>French Polynesia</t>
  </si>
  <si>
    <t>French Southern Territories</t>
  </si>
  <si>
    <t>Gabon</t>
  </si>
  <si>
    <t>Gambia</t>
  </si>
  <si>
    <t>Ghana</t>
  </si>
  <si>
    <t>Grenada</t>
  </si>
  <si>
    <t>Guadeloupe</t>
  </si>
  <si>
    <t>Guam</t>
  </si>
  <si>
    <t>Guatemala</t>
  </si>
  <si>
    <t>Guinea</t>
  </si>
  <si>
    <t>Guinea-Bissau</t>
  </si>
  <si>
    <t>Guyana</t>
  </si>
  <si>
    <t>Haiti</t>
  </si>
  <si>
    <t>Honduras</t>
  </si>
  <si>
    <t>Iran (Islamic Republic of)</t>
  </si>
  <si>
    <t>Jamaica</t>
  </si>
  <si>
    <t>Japan</t>
  </si>
  <si>
    <t>Kiribati</t>
  </si>
  <si>
    <t>Lebanon</t>
  </si>
  <si>
    <t>Madagascar</t>
  </si>
  <si>
    <t>Malaysia</t>
  </si>
  <si>
    <t>Maldives</t>
  </si>
  <si>
    <t>Marshall Islands</t>
  </si>
  <si>
    <t>Martinique</t>
  </si>
  <si>
    <t>Mauritania</t>
  </si>
  <si>
    <t>Mauritius</t>
  </si>
  <si>
    <t>Mayotte</t>
  </si>
  <si>
    <t>Micronesia (Federated States of)</t>
  </si>
  <si>
    <t>Mozambique</t>
  </si>
  <si>
    <t>Myanmar</t>
  </si>
  <si>
    <t>New Caledonia</t>
  </si>
  <si>
    <t>New Zealand</t>
  </si>
  <si>
    <t>Nicaragua</t>
  </si>
  <si>
    <t>Nigeria</t>
  </si>
  <si>
    <t>Oman</t>
  </si>
  <si>
    <t>Pakistan</t>
  </si>
  <si>
    <t>Palau</t>
  </si>
  <si>
    <t>Panama</t>
  </si>
  <si>
    <t>Papua New Guinea</t>
  </si>
  <si>
    <t>Peru</t>
  </si>
  <si>
    <t>Philippines</t>
  </si>
  <si>
    <t>Puerto Rico</t>
  </si>
  <si>
    <t>Qatar</t>
  </si>
  <si>
    <t>Congo</t>
  </si>
  <si>
    <t>Saint Kitts and Nevis</t>
  </si>
  <si>
    <t>Saint Lucia</t>
  </si>
  <si>
    <t>Saint Vincent and the Grenadines</t>
  </si>
  <si>
    <t>Saint Martin (French part)</t>
  </si>
  <si>
    <t>Samoa</t>
  </si>
  <si>
    <t>Sao Tome and Principe</t>
  </si>
  <si>
    <t>Saudi Arabia</t>
  </si>
  <si>
    <t>Senegal</t>
  </si>
  <si>
    <t>Seychelles</t>
  </si>
  <si>
    <t>Sierra Leone</t>
  </si>
  <si>
    <t>Singapore</t>
  </si>
  <si>
    <t>Sint Maarten (Dutch part)</t>
  </si>
  <si>
    <t>Solomon Islands</t>
  </si>
  <si>
    <t>Somalia</t>
  </si>
  <si>
    <t>South Africa</t>
  </si>
  <si>
    <t>Sri Lanka</t>
  </si>
  <si>
    <t>Sudan</t>
  </si>
  <si>
    <t>Suriname</t>
  </si>
  <si>
    <t>Taiwan</t>
  </si>
  <si>
    <t>Tanzania, United Republic of</t>
  </si>
  <si>
    <t>Thailand</t>
  </si>
  <si>
    <t>Timor-Leste</t>
  </si>
  <si>
    <t>Togo</t>
  </si>
  <si>
    <t>Tonga</t>
  </si>
  <si>
    <t>Trinidad and Tobago</t>
  </si>
  <si>
    <t>Turks and Caicos Islands</t>
  </si>
  <si>
    <t>Tuvalu</t>
  </si>
  <si>
    <t>United Arab Emirates</t>
  </si>
  <si>
    <t>Vanuatu</t>
  </si>
  <si>
    <t>Venezuela (Bolivarian Republic of)</t>
  </si>
  <si>
    <t>Viet Nam</t>
  </si>
  <si>
    <t>Virgin Islands, U.S.</t>
  </si>
  <si>
    <t>Wallis and Futuna</t>
  </si>
  <si>
    <t>Yemen</t>
  </si>
  <si>
    <t>Italy</t>
  </si>
  <si>
    <t>Ukraine</t>
  </si>
  <si>
    <t>Tunisia</t>
  </si>
  <si>
    <t>Spain</t>
  </si>
  <si>
    <t>Kuwait</t>
  </si>
  <si>
    <t>Denmark</t>
  </si>
  <si>
    <t>France</t>
  </si>
  <si>
    <t>Russian Federation</t>
  </si>
  <si>
    <t>United States Minor Outlying Islands</t>
  </si>
  <si>
    <t>Greece</t>
  </si>
  <si>
    <t>Canada</t>
  </si>
  <si>
    <t>Germany</t>
  </si>
  <si>
    <t>Croatia</t>
  </si>
  <si>
    <t>United Kingdom of Great Britain and Northern Ireland</t>
  </si>
  <si>
    <t>Malta</t>
  </si>
  <si>
    <t>Cyprus</t>
  </si>
  <si>
    <t>Norway</t>
  </si>
  <si>
    <t>Albania</t>
  </si>
  <si>
    <t>Algeria</t>
  </si>
  <si>
    <t>Sweden</t>
  </si>
  <si>
    <t>Israel</t>
  </si>
  <si>
    <t>Montserrat</t>
  </si>
  <si>
    <t>Libya</t>
  </si>
  <si>
    <t>Netherlands</t>
  </si>
  <si>
    <t>Poland</t>
  </si>
  <si>
    <t>Turkey</t>
  </si>
  <si>
    <t>Jordan</t>
  </si>
  <si>
    <t>China, Hong Kong Special Administrative Region</t>
  </si>
  <si>
    <t>Slovenia</t>
  </si>
  <si>
    <t>Argentina</t>
  </si>
  <si>
    <t>Azerbaijan</t>
  </si>
  <si>
    <t>Belgium</t>
  </si>
  <si>
    <t>Bosnia and Herzegovina</t>
  </si>
  <si>
    <t>British Indian Ocean Territory</t>
  </si>
  <si>
    <t>Bulgaria</t>
  </si>
  <si>
    <t>Cabo Verde</t>
  </si>
  <si>
    <t>Chile</t>
  </si>
  <si>
    <t>Estonia</t>
  </si>
  <si>
    <t>Falkland Islands (Malvinas)</t>
  </si>
  <si>
    <t>Faroe Islands</t>
  </si>
  <si>
    <t>Finland</t>
  </si>
  <si>
    <t>Georgia</t>
  </si>
  <si>
    <t>Gibraltar</t>
  </si>
  <si>
    <t>Greenland</t>
  </si>
  <si>
    <t>Guernsey</t>
  </si>
  <si>
    <t>Iceland</t>
  </si>
  <si>
    <t>Iraq</t>
  </si>
  <si>
    <t>Ireland</t>
  </si>
  <si>
    <t>Isle of Man</t>
  </si>
  <si>
    <t>Jersey</t>
  </si>
  <si>
    <t>Kazakhstan</t>
  </si>
  <si>
    <t>Democratic People's Republic of Korea</t>
  </si>
  <si>
    <t>Republic of Korea</t>
  </si>
  <si>
    <t>Latvia</t>
  </si>
  <si>
    <t>Lithuania</t>
  </si>
  <si>
    <t>Monaco</t>
  </si>
  <si>
    <t>Montenegro</t>
  </si>
  <si>
    <t>Morocco</t>
  </si>
  <si>
    <t>Namibia</t>
  </si>
  <si>
    <t>Nauru</t>
  </si>
  <si>
    <t>Niue</t>
  </si>
  <si>
    <t>Northern Mariana Islands</t>
  </si>
  <si>
    <t>Pitcairn</t>
  </si>
  <si>
    <t>Portugal</t>
  </si>
  <si>
    <t>Réunion</t>
  </si>
  <si>
    <t>Romania</t>
  </si>
  <si>
    <t>Saint Helena</t>
  </si>
  <si>
    <t>Saint Pierre and Miquelon</t>
  </si>
  <si>
    <t>Syrian Arab Republic</t>
  </si>
  <si>
    <t>Tokelau</t>
  </si>
  <si>
    <t>Turkmenistan</t>
  </si>
  <si>
    <t>Uruguay</t>
  </si>
  <si>
    <t>Western Sahara</t>
  </si>
  <si>
    <t>Afghanistan</t>
  </si>
  <si>
    <t>Armenia</t>
  </si>
  <si>
    <t>Austria</t>
  </si>
  <si>
    <t>Burundi</t>
  </si>
  <si>
    <t>Burkina Faso</t>
  </si>
  <si>
    <t>Belarus</t>
  </si>
  <si>
    <t>Bolivia (Plurinational State of)</t>
  </si>
  <si>
    <t>Bhutan</t>
  </si>
  <si>
    <t>Botswana</t>
  </si>
  <si>
    <t>Central African Republic</t>
  </si>
  <si>
    <t>Switzerland</t>
  </si>
  <si>
    <t>Czechia</t>
  </si>
  <si>
    <t>Ethiopia</t>
  </si>
  <si>
    <t>Hungary</t>
  </si>
  <si>
    <t>Kyrgyzstan</t>
  </si>
  <si>
    <t>Lao People's Democratic Republic</t>
  </si>
  <si>
    <t>Lesotho</t>
  </si>
  <si>
    <t>Luxembourg</t>
  </si>
  <si>
    <t>Republic of Moldova</t>
  </si>
  <si>
    <t>North Macedonia</t>
  </si>
  <si>
    <t>Mali</t>
  </si>
  <si>
    <t>Mongolia</t>
  </si>
  <si>
    <t>Malawi</t>
  </si>
  <si>
    <t>Niger</t>
  </si>
  <si>
    <t>Nepal</t>
  </si>
  <si>
    <t>Paraguay</t>
  </si>
  <si>
    <t>Rwanda</t>
  </si>
  <si>
    <t>Serbia</t>
  </si>
  <si>
    <t>Slovakia</t>
  </si>
  <si>
    <t>Eswatini</t>
  </si>
  <si>
    <t>Chad</t>
  </si>
  <si>
    <t>Tajikistan</t>
  </si>
  <si>
    <t>Uganda</t>
  </si>
  <si>
    <t>Uzbekistan</t>
  </si>
  <si>
    <t>Zambia</t>
  </si>
  <si>
    <t>Zimbabwe</t>
  </si>
  <si>
    <t>Saint Barthélemy</t>
  </si>
  <si>
    <t>Cocos (Keeling) Islands</t>
  </si>
  <si>
    <t>Christmas Island</t>
  </si>
  <si>
    <t>USA</t>
  </si>
  <si>
    <t>Seagrass extent from WCMC</t>
  </si>
  <si>
    <t>IDN</t>
  </si>
  <si>
    <t>AUS</t>
  </si>
  <si>
    <t>BHS</t>
  </si>
  <si>
    <t>KEN</t>
  </si>
  <si>
    <t>MEX</t>
  </si>
  <si>
    <t>COL</t>
  </si>
  <si>
    <t>IND</t>
  </si>
  <si>
    <t>CHN</t>
  </si>
  <si>
    <t>ASM</t>
  </si>
  <si>
    <t>AGO</t>
  </si>
  <si>
    <t>AIA</t>
  </si>
  <si>
    <t>ATG</t>
  </si>
  <si>
    <t>ABW</t>
  </si>
  <si>
    <t>BHR</t>
  </si>
  <si>
    <t>BGD</t>
  </si>
  <si>
    <t>BRB</t>
  </si>
  <si>
    <t>BLZ</t>
  </si>
  <si>
    <t>BEN</t>
  </si>
  <si>
    <t>BMU</t>
  </si>
  <si>
    <t>BES</t>
  </si>
  <si>
    <t>BRA</t>
  </si>
  <si>
    <t>VGB</t>
  </si>
  <si>
    <t>BRN</t>
  </si>
  <si>
    <t>KHM</t>
  </si>
  <si>
    <t>CMR</t>
  </si>
  <si>
    <t>CYM</t>
  </si>
  <si>
    <t>COM</t>
  </si>
  <si>
    <t>COK</t>
  </si>
  <si>
    <t>CRI</t>
  </si>
  <si>
    <t>CIV</t>
  </si>
  <si>
    <t>CUB</t>
  </si>
  <si>
    <t>CUW</t>
  </si>
  <si>
    <t>COD</t>
  </si>
  <si>
    <t>DJI</t>
  </si>
  <si>
    <t>DMA</t>
  </si>
  <si>
    <t>DOM</t>
  </si>
  <si>
    <t>ECU</t>
  </si>
  <si>
    <t>EGY</t>
  </si>
  <si>
    <t>SLV</t>
  </si>
  <si>
    <t>GNQ</t>
  </si>
  <si>
    <t>ERI</t>
  </si>
  <si>
    <t>FJI</t>
  </si>
  <si>
    <t>GUF</t>
  </si>
  <si>
    <t>PYF</t>
  </si>
  <si>
    <t>ATF</t>
  </si>
  <si>
    <t>GAB</t>
  </si>
  <si>
    <t>GMB</t>
  </si>
  <si>
    <t>GHA</t>
  </si>
  <si>
    <t>GRD</t>
  </si>
  <si>
    <t>GLP</t>
  </si>
  <si>
    <t>GUM</t>
  </si>
  <si>
    <t>GTM</t>
  </si>
  <si>
    <t>GIN</t>
  </si>
  <si>
    <t>GNB</t>
  </si>
  <si>
    <t>GUY</t>
  </si>
  <si>
    <t>HTI</t>
  </si>
  <si>
    <t>HND</t>
  </si>
  <si>
    <t>IRN</t>
  </si>
  <si>
    <t>JAM</t>
  </si>
  <si>
    <t>JPN</t>
  </si>
  <si>
    <t>KIR</t>
  </si>
  <si>
    <t>LBR</t>
  </si>
  <si>
    <t>MDG</t>
  </si>
  <si>
    <t>MYS</t>
  </si>
  <si>
    <t>MDV</t>
  </si>
  <si>
    <t>MHL</t>
  </si>
  <si>
    <t>MTQ</t>
  </si>
  <si>
    <t>MRT</t>
  </si>
  <si>
    <t>MUS</t>
  </si>
  <si>
    <t>MYT</t>
  </si>
  <si>
    <t>FSM</t>
  </si>
  <si>
    <t>MOZ</t>
  </si>
  <si>
    <t>MMR</t>
  </si>
  <si>
    <t>NCL</t>
  </si>
  <si>
    <t>NZL</t>
  </si>
  <si>
    <t>NIC</t>
  </si>
  <si>
    <t>NGA</t>
  </si>
  <si>
    <t>OMN</t>
  </si>
  <si>
    <t>PAK</t>
  </si>
  <si>
    <t>PLW</t>
  </si>
  <si>
    <t>PAN</t>
  </si>
  <si>
    <t>PNG</t>
  </si>
  <si>
    <t>PER</t>
  </si>
  <si>
    <t>PHL</t>
  </si>
  <si>
    <t>PRI</t>
  </si>
  <si>
    <t>QAT</t>
  </si>
  <si>
    <t>COG</t>
  </si>
  <si>
    <t>KNA</t>
  </si>
  <si>
    <t>LCA</t>
  </si>
  <si>
    <t>VCT</t>
  </si>
  <si>
    <t>MAF</t>
  </si>
  <si>
    <t>WSM</t>
  </si>
  <si>
    <t>STP</t>
  </si>
  <si>
    <t>SAU</t>
  </si>
  <si>
    <t>SEN</t>
  </si>
  <si>
    <t>SYC</t>
  </si>
  <si>
    <t>SLE</t>
  </si>
  <si>
    <t>SGP</t>
  </si>
  <si>
    <t>SXM</t>
  </si>
  <si>
    <t>SLB</t>
  </si>
  <si>
    <t>SOM</t>
  </si>
  <si>
    <t>ZAF</t>
  </si>
  <si>
    <t>LKA</t>
  </si>
  <si>
    <t>SDN</t>
  </si>
  <si>
    <t>SUR</t>
  </si>
  <si>
    <t>TWN</t>
  </si>
  <si>
    <t>TZA</t>
  </si>
  <si>
    <t>THA</t>
  </si>
  <si>
    <t>TLS</t>
  </si>
  <si>
    <t>TGO</t>
  </si>
  <si>
    <t>TON</t>
  </si>
  <si>
    <t>TTO</t>
  </si>
  <si>
    <t>TCA</t>
  </si>
  <si>
    <t>TUV</t>
  </si>
  <si>
    <t>ARE</t>
  </si>
  <si>
    <t>VUT</t>
  </si>
  <si>
    <t>VEN</t>
  </si>
  <si>
    <t>VNM</t>
  </si>
  <si>
    <t>VIR</t>
  </si>
  <si>
    <t>WLF</t>
  </si>
  <si>
    <t>YEM</t>
  </si>
  <si>
    <t>ITA</t>
  </si>
  <si>
    <t>UKR</t>
  </si>
  <si>
    <t>TUN</t>
  </si>
  <si>
    <t>ESP</t>
  </si>
  <si>
    <t>KWT</t>
  </si>
  <si>
    <t>DNK</t>
  </si>
  <si>
    <t>FRA</t>
  </si>
  <si>
    <t>RUS</t>
  </si>
  <si>
    <t>UMI</t>
  </si>
  <si>
    <t>GRC</t>
  </si>
  <si>
    <t>CAN</t>
  </si>
  <si>
    <t>DEU</t>
  </si>
  <si>
    <t>HRV</t>
  </si>
  <si>
    <t>GBR</t>
  </si>
  <si>
    <t>MLT</t>
  </si>
  <si>
    <t>CYP</t>
  </si>
  <si>
    <t>NOR</t>
  </si>
  <si>
    <t>ALB</t>
  </si>
  <si>
    <t>DZA</t>
  </si>
  <si>
    <t>SWE</t>
  </si>
  <si>
    <t>ISR</t>
  </si>
  <si>
    <t>MSR</t>
  </si>
  <si>
    <t>LBY</t>
  </si>
  <si>
    <t>NLD</t>
  </si>
  <si>
    <t>POL</t>
  </si>
  <si>
    <t>TUR</t>
  </si>
  <si>
    <t>JOR</t>
  </si>
  <si>
    <t>HKG</t>
  </si>
  <si>
    <t>SVN</t>
  </si>
  <si>
    <t>ARG</t>
  </si>
  <si>
    <t>AZE</t>
  </si>
  <si>
    <t>BEL</t>
  </si>
  <si>
    <t>BIH</t>
  </si>
  <si>
    <t>IOT</t>
  </si>
  <si>
    <t>BGR</t>
  </si>
  <si>
    <t>CPV</t>
  </si>
  <si>
    <t>CHL</t>
  </si>
  <si>
    <t>EST</t>
  </si>
  <si>
    <t>FLK</t>
  </si>
  <si>
    <t>FRO</t>
  </si>
  <si>
    <t>FIN</t>
  </si>
  <si>
    <t>GEO</t>
  </si>
  <si>
    <t>GIB</t>
  </si>
  <si>
    <t>GRL</t>
  </si>
  <si>
    <t>GGY</t>
  </si>
  <si>
    <t>ISL</t>
  </si>
  <si>
    <t>IRQ</t>
  </si>
  <si>
    <t>IRL</t>
  </si>
  <si>
    <t>IMN</t>
  </si>
  <si>
    <t>JEY</t>
  </si>
  <si>
    <t>KAZ</t>
  </si>
  <si>
    <t>PRK</t>
  </si>
  <si>
    <t>KOR</t>
  </si>
  <si>
    <t>LVA</t>
  </si>
  <si>
    <t>LBN</t>
  </si>
  <si>
    <t>LTU</t>
  </si>
  <si>
    <t>MCO</t>
  </si>
  <si>
    <t>MNE</t>
  </si>
  <si>
    <t>MAR</t>
  </si>
  <si>
    <t>NAM</t>
  </si>
  <si>
    <t>NRU</t>
  </si>
  <si>
    <t>NIU</t>
  </si>
  <si>
    <t>MNP</t>
  </si>
  <si>
    <t>PCN</t>
  </si>
  <si>
    <t>PRT</t>
  </si>
  <si>
    <t>REU</t>
  </si>
  <si>
    <t>ROU</t>
  </si>
  <si>
    <t>SHN</t>
  </si>
  <si>
    <t>SPM</t>
  </si>
  <si>
    <t>SYR</t>
  </si>
  <si>
    <t>TKL</t>
  </si>
  <si>
    <t>TKM</t>
  </si>
  <si>
    <t>URY</t>
  </si>
  <si>
    <t>ESH</t>
  </si>
  <si>
    <t>AFG</t>
  </si>
  <si>
    <t>ARM</t>
  </si>
  <si>
    <t>AUT</t>
  </si>
  <si>
    <t>BDI</t>
  </si>
  <si>
    <t>BFA</t>
  </si>
  <si>
    <t>BLR</t>
  </si>
  <si>
    <t>BOL</t>
  </si>
  <si>
    <t>BTN</t>
  </si>
  <si>
    <t>BWA</t>
  </si>
  <si>
    <t>CAF</t>
  </si>
  <si>
    <t>CHE</t>
  </si>
  <si>
    <t>CZE</t>
  </si>
  <si>
    <t>ETH</t>
  </si>
  <si>
    <t>HUN</t>
  </si>
  <si>
    <t>KGZ</t>
  </si>
  <si>
    <t>LAO</t>
  </si>
  <si>
    <t>LSO</t>
  </si>
  <si>
    <t>LUX</t>
  </si>
  <si>
    <t>MDA</t>
  </si>
  <si>
    <t>MKD</t>
  </si>
  <si>
    <t>MLI</t>
  </si>
  <si>
    <t>MNG</t>
  </si>
  <si>
    <t>MWI</t>
  </si>
  <si>
    <t>NER</t>
  </si>
  <si>
    <t>NPL</t>
  </si>
  <si>
    <t>PRY</t>
  </si>
  <si>
    <t>RWA</t>
  </si>
  <si>
    <t>SRB</t>
  </si>
  <si>
    <t>SVK</t>
  </si>
  <si>
    <t>SWZ</t>
  </si>
  <si>
    <t>TCD</t>
  </si>
  <si>
    <t>TJK</t>
  </si>
  <si>
    <t>UGA</t>
  </si>
  <si>
    <t>UZB</t>
  </si>
  <si>
    <t>ZMB</t>
  </si>
  <si>
    <t>ZWE</t>
  </si>
  <si>
    <t>BLM</t>
  </si>
  <si>
    <t>CCK</t>
  </si>
  <si>
    <t>CXR</t>
  </si>
  <si>
    <t>Salt marsh extent from WCMC</t>
  </si>
  <si>
    <t>Global Mangrove Watch dataset for mangrove protected extent</t>
  </si>
  <si>
    <t>Restorable mangrove area from Mapping Ocean Wealth</t>
  </si>
  <si>
    <t>Tier 1 - IPCC default value</t>
  </si>
  <si>
    <t>Tier 2 - country-specific rate</t>
  </si>
  <si>
    <t>Source - Tier 1 - IPCC default value</t>
  </si>
  <si>
    <t>Source -Tier 2 - country-specific rate</t>
  </si>
  <si>
    <t>Academic studies.</t>
  </si>
  <si>
    <t>China, Macao Special Administrative Region</t>
  </si>
  <si>
    <t>Congo, the democratic republic of the</t>
  </si>
  <si>
    <t>Democratic Republic of the Congo</t>
  </si>
  <si>
    <t>Tier 1 - Global emission factor</t>
  </si>
  <si>
    <t>Tier 2 - Country-specific emission factor - AGB</t>
  </si>
  <si>
    <t>Tier 2 - Country-specific emission factor - SOC</t>
  </si>
  <si>
    <t>Source -Tier 1 - Global emission factor</t>
  </si>
  <si>
    <t>Source - Tier 2 - Country-specific emission factor  - AGB</t>
  </si>
  <si>
    <t>id</t>
  </si>
  <si>
    <t>activity</t>
  </si>
  <si>
    <t>ecosystem</t>
  </si>
  <si>
    <t>feasibility_analysis</t>
  </si>
  <si>
    <t>conservation_planning_and_admin</t>
  </si>
  <si>
    <t>data_collection_and_field_cost</t>
  </si>
  <si>
    <t>community_representation</t>
  </si>
  <si>
    <t>blue_carbon_project_planning</t>
  </si>
  <si>
    <t>establishing_carbon_rights</t>
  </si>
  <si>
    <t>financing_cost</t>
  </si>
  <si>
    <t>validation</t>
  </si>
  <si>
    <t>implementation_labor_planting</t>
  </si>
  <si>
    <t>implementation_labor_hybrid</t>
  </si>
  <si>
    <t>implementation_labor_hydrology</t>
  </si>
  <si>
    <t>monitoring</t>
  </si>
  <si>
    <t>baseline_reassessment</t>
  </si>
  <si>
    <t>long_term_project_operating_cost</t>
  </si>
  <si>
    <t>project_name</t>
  </si>
  <si>
    <t>continent</t>
  </si>
  <si>
    <t>country</t>
  </si>
  <si>
    <t>country_code</t>
  </si>
  <si>
    <t>activity_type</t>
  </si>
  <si>
    <t>project_size_ha</t>
  </si>
  <si>
    <t>project_size_filter</t>
  </si>
  <si>
    <t>abatement_potential</t>
  </si>
  <si>
    <t>investment_capacity</t>
  </si>
  <si>
    <t>total_npv</t>
  </si>
  <si>
    <t>total_cost_npv</t>
  </si>
  <si>
    <t>total_cost</t>
  </si>
  <si>
    <t>capex_npv</t>
  </si>
  <si>
    <t>capex</t>
  </si>
  <si>
    <t>opex_npv</t>
  </si>
  <si>
    <t>opex</t>
  </si>
  <si>
    <t>net_emission_reduction</t>
  </si>
  <si>
    <t>total_credits</t>
  </si>
  <si>
    <t>total_revenue_npv</t>
  </si>
  <si>
    <t>total_revenue</t>
  </si>
  <si>
    <t>tCO2e/ha</t>
  </si>
  <si>
    <t>Rev/ha (NPV)</t>
  </si>
  <si>
    <t>base_size</t>
  </si>
  <si>
    <t>funding_gap</t>
  </si>
  <si>
    <t>capital_expenditure</t>
  </si>
  <si>
    <t>operating_expenditure</t>
  </si>
  <si>
    <t>Community representation/liaison</t>
  </si>
  <si>
    <t>blue_carbon_project_planning_and_administration</t>
  </si>
  <si>
    <t>implementation_labor</t>
  </si>
  <si>
    <t>credits_issued</t>
  </si>
  <si>
    <t>data_collection_and_field_costs</t>
  </si>
  <si>
    <t>maintenance</t>
  </si>
  <si>
    <t>community_benefit_sharing_fund</t>
  </si>
  <si>
    <t>carbon_standard_fees</t>
  </si>
  <si>
    <t>Projected loss</t>
  </si>
  <si>
    <t>Avoided loss</t>
  </si>
  <si>
    <t>Annual avoided loss</t>
  </si>
  <si>
    <t>Baseline emissions</t>
  </si>
  <si>
    <t>Conservation Net Emissions Reductions</t>
  </si>
  <si>
    <t>Restoration Net Emissions Reductions</t>
  </si>
  <si>
    <t>Est. credits issued</t>
  </si>
  <si>
    <t>Est. revenue</t>
  </si>
  <si>
    <t>Profit</t>
  </si>
  <si>
    <t>Financial feasibility</t>
  </si>
  <si>
    <t>Initial price assumption</t>
  </si>
  <si>
    <t>Price type</t>
  </si>
  <si>
    <t>project length</t>
  </si>
  <si>
    <t>Loan rate (%)</t>
  </si>
  <si>
    <t>Total Revenue (market price)</t>
  </si>
  <si>
    <t>Total Revenue (value-based price)</t>
  </si>
  <si>
    <t>Planting</t>
  </si>
  <si>
    <t>Medium</t>
  </si>
  <si>
    <t/>
  </si>
  <si>
    <t>Opex breakeven price</t>
  </si>
  <si>
    <t>Market price</t>
  </si>
  <si>
    <t>Small</t>
  </si>
  <si>
    <t>Large</t>
  </si>
  <si>
    <t>Hydrology</t>
  </si>
  <si>
    <t>Hybrid</t>
  </si>
  <si>
    <t>NA</t>
  </si>
  <si>
    <t>end</t>
  </si>
  <si>
    <t>FEST</t>
  </si>
  <si>
    <t>alpha_2</t>
  </si>
  <si>
    <t>numeric</t>
  </si>
  <si>
    <t>region_1</t>
  </si>
  <si>
    <t>region_2</t>
  </si>
  <si>
    <t>continent_id</t>
  </si>
  <si>
    <t>hdi_id</t>
  </si>
  <si>
    <t>Southern Asia</t>
  </si>
  <si>
    <t>Åland Islands</t>
  </si>
  <si>
    <t>ALA</t>
  </si>
  <si>
    <t>Northern Europe</t>
  </si>
  <si>
    <t>Southern Europe</t>
  </si>
  <si>
    <t>Northern Africa</t>
  </si>
  <si>
    <t>Polynesia</t>
  </si>
  <si>
    <t>Andorra</t>
  </si>
  <si>
    <t>AND</t>
  </si>
  <si>
    <t>Middle Africa</t>
  </si>
  <si>
    <t>Sub-Saharan Africa</t>
  </si>
  <si>
    <t>Latin America and the Caribbean</t>
  </si>
  <si>
    <t>Antarctica</t>
  </si>
  <si>
    <t>ATA</t>
  </si>
  <si>
    <t>Western Asia</t>
  </si>
  <si>
    <t>Australia and New Zealand</t>
  </si>
  <si>
    <t>Western Europe</t>
  </si>
  <si>
    <t>Eastern Europe</t>
  </si>
  <si>
    <t>Central America</t>
  </si>
  <si>
    <t>Western Africa</t>
  </si>
  <si>
    <t>Northern America</t>
  </si>
  <si>
    <t>Southern Africa</t>
  </si>
  <si>
    <t>Bouvet Island</t>
  </si>
  <si>
    <t>BVT</t>
  </si>
  <si>
    <t>Eastern Africa</t>
  </si>
  <si>
    <t>Virgin Islands, British</t>
  </si>
  <si>
    <t>British Virgin Islands</t>
  </si>
  <si>
    <t>South-eastern Asia</t>
  </si>
  <si>
    <t>Cayman Islands</t>
  </si>
  <si>
    <t>Eastern Asia</t>
  </si>
  <si>
    <t>MAC</t>
  </si>
  <si>
    <t>Côte d’Ivoire</t>
  </si>
  <si>
    <t>Dominican Republic</t>
  </si>
  <si>
    <t>Melanesia</t>
  </si>
  <si>
    <t>Micronesia</t>
  </si>
  <si>
    <t>Channel Islands</t>
  </si>
  <si>
    <t>Heard Island and McDonald Islands</t>
  </si>
  <si>
    <t>HMD</t>
  </si>
  <si>
    <t>Holy See</t>
  </si>
  <si>
    <t>VAT</t>
  </si>
  <si>
    <t>Iran, islamic republic of</t>
  </si>
  <si>
    <t>Central Asia</t>
  </si>
  <si>
    <t>Liberia</t>
  </si>
  <si>
    <t>Liechtenstein</t>
  </si>
  <si>
    <t>LIE</t>
  </si>
  <si>
    <t>Micronesia, Federated States of</t>
  </si>
  <si>
    <t>Norfolk Island</t>
  </si>
  <si>
    <t>NFK</t>
  </si>
  <si>
    <t>Saint Martin (French Part)</t>
  </si>
  <si>
    <t>San Marino</t>
  </si>
  <si>
    <t>SMR</t>
  </si>
  <si>
    <t>Sark</t>
  </si>
  <si>
    <t>South Georgia and the South Sandwich Islands</t>
  </si>
  <si>
    <t>SGS</t>
  </si>
  <si>
    <t>South Sudan</t>
  </si>
  <si>
    <t>SSD</t>
  </si>
  <si>
    <t>State of Palestine</t>
  </si>
  <si>
    <t>PSE</t>
  </si>
  <si>
    <t>Svalbard and Jan Mayen Islands</t>
  </si>
  <si>
    <t>SJM</t>
  </si>
  <si>
    <t>Taiwan, Province of China</t>
  </si>
  <si>
    <t>East Asia</t>
  </si>
  <si>
    <t>United Republic of Tanzania</t>
  </si>
  <si>
    <t>United States of America</t>
  </si>
  <si>
    <t>Virgin islands, U.s.</t>
  </si>
  <si>
    <t>United States Virgin Islands</t>
  </si>
  <si>
    <t>Venezuela, Bolivarian Republic of</t>
  </si>
  <si>
    <t>Wallis and futuna</t>
  </si>
  <si>
    <t>Wallis and Futuna Islands</t>
  </si>
  <si>
    <t>description</t>
  </si>
  <si>
    <t>Restoration: Focuses on rehabilitating lost or degraded ecosystems to restore their functionality and enhance carbon capture and storage. While often more resource-intensive, restoration projects are highly visible and impactful. Restoration is implemented through one of three approaches: planting, hydrology, or a hybrid of the two.</t>
  </si>
  <si>
    <t>Conservation: Aims to maintain existing ecosystems, preventing degradation and preserving their carbon storage and sequestration potential. Conservation is cost-effective and crucial for long-term climate mitigation, offering benefits like avoiding biodiversity loss, ensuring ecosystem resilience, and reducing financial investment compared to restoration. However, proving additionality can be challenging.</t>
  </si>
  <si>
    <t>restoration_activity</t>
  </si>
  <si>
    <t>Planting: Includes activities such as planting seeds, creating nurseries, and other efforts to regenerate vegetation in degraded ecosystems.</t>
  </si>
  <si>
    <t>Hybrid: Combines planting and hydrology techniques for a comprehensive restoration approach that addresses multiple ecosystem needs.</t>
  </si>
  <si>
    <t>Hydrology: Focuses on repairing and restoring natural water flow and ecosystem health. This involves tasks like erosion control, excavation, and building infrastructure such as culverts or breakwaters. Hydrology projects often require heavy machinery and tend to be more capital-intensive than planting projects.</t>
  </si>
  <si>
    <t>Id</t>
  </si>
  <si>
    <t>Table</t>
  </si>
  <si>
    <t>Category</t>
  </si>
  <si>
    <t>Reviewed</t>
  </si>
  <si>
    <t>TNC feasibility study – Fruit Farm Creek, North Kenya, Bahamas</t>
  </si>
  <si>
    <t>Feasibility analysis cost</t>
  </si>
  <si>
    <t>Community repressentation</t>
  </si>
  <si>
    <t>Blue carbon cost</t>
  </si>
  <si>
    <t>Establishing carbon rights cost</t>
  </si>
  <si>
    <t>Assumes internal legal team expenses ($20,000), external international carbon focused legal team ($100,000), and local counsel ($20,000).</t>
  </si>
  <si>
    <t>Assumes internal legal team expenses ($20,000), external international carbon focused legal team ($100,000), and local counsel ($10,000).</t>
  </si>
  <si>
    <t>Assumes internal legal team expenses ($20,000), external international carbon focused legal team ($100,000), and local counsel ($30,000).</t>
  </si>
  <si>
    <t>Maintenance cost</t>
  </si>
  <si>
    <t xml:space="preserve">Baseline reassessment </t>
  </si>
  <si>
    <t>Manrgove extent</t>
  </si>
  <si>
    <t>Manrgove historic extent</t>
  </si>
  <si>
    <t>Mangrove unprotected extent</t>
  </si>
  <si>
    <t>Mangrove ecosystem loss</t>
  </si>
  <si>
    <t>Manrgove restorable land</t>
  </si>
  <si>
    <t>Source list for sequestration rates found in academic studies.</t>
  </si>
  <si>
    <t>Conversions</t>
  </si>
  <si>
    <t>g in a ton conversion</t>
  </si>
  <si>
    <t>C to CO2 factor</t>
  </si>
  <si>
    <t>Unit</t>
  </si>
  <si>
    <t>Scope</t>
  </si>
  <si>
    <t>Notes</t>
  </si>
  <si>
    <t>McLeod, 2011</t>
  </si>
  <si>
    <t>gC/m^2/yr</t>
  </si>
  <si>
    <t>Compiled carbon burial measurements from all 3 ecosystems. Using the mean values from each ecosystem in the model.</t>
  </si>
  <si>
    <t>gC/ha/yr</t>
  </si>
  <si>
    <t>*10,000</t>
  </si>
  <si>
    <t>tC/ha/yr</t>
  </si>
  <si>
    <t>/1,000,000</t>
  </si>
  <si>
    <t>tCO2e/ha/yr</t>
  </si>
  <si>
    <t>Global</t>
  </si>
  <si>
    <t>*3.66</t>
  </si>
  <si>
    <t>Blue Wealth of Nations ecosystem extent and potential dataset</t>
  </si>
  <si>
    <t>Sequestration rates from Blue Wealth of Nations dataset of all extents and ecosystem carbon potentials by country</t>
  </si>
  <si>
    <t>tC/m^2/yr</t>
  </si>
  <si>
    <t>tC/m2/yr</t>
  </si>
  <si>
    <t>tCO2/ha/yr</t>
  </si>
  <si>
    <t>VCS default values for blue carbon sequestration</t>
  </si>
  <si>
    <t>Can be used as a very conservative sequestration rate, considered the default Tier 1 assumption for VCS projects when project specific data is unavailable.</t>
  </si>
  <si>
    <t>VCS default value</t>
  </si>
  <si>
    <t xml:space="preserve"> </t>
  </si>
  <si>
    <t>Converted to CO2e</t>
  </si>
  <si>
    <t>IPCC supplement, 2014</t>
  </si>
  <si>
    <t>MgC/ha/yr</t>
  </si>
  <si>
    <t>Annual emission factors associated with restoration or creation on organic and mineral soils</t>
  </si>
  <si>
    <t>https://www.ipcc-nggip.iges.or.jp/public/wetlands/draft/SOD_Wetlands_Supplement/Chp_4_SOD_Wetlands_Supplement.pdf</t>
  </si>
  <si>
    <t>growth rate (average from IPCC *0.48)</t>
  </si>
  <si>
    <t>growth rate (average from IPCC *0.45)</t>
  </si>
  <si>
    <t>average (0.58) bgb root:shoot ratio from IPCC</t>
  </si>
  <si>
    <t>bgb root:shoot ratio from IPCC</t>
  </si>
  <si>
    <t>total</t>
  </si>
  <si>
    <t>11/07/2024 update</t>
  </si>
  <si>
    <t>McKinsey blue carbon potentials</t>
  </si>
  <si>
    <t>restoration</t>
  </si>
  <si>
    <t>Used for rough estimation of annual sequestration potential from restored and avoided loss mangroves at a country level</t>
  </si>
  <si>
    <t>23.5tCO2/ha/yr</t>
  </si>
  <si>
    <t>Sequestration rate for restored mangroves</t>
  </si>
  <si>
    <t>42.9tCO2/ha/yr</t>
  </si>
  <si>
    <t>Sequestration rate for avoided loss mangroves</t>
  </si>
  <si>
    <t>Jill T. Griner et al., 2013</t>
  </si>
  <si>
    <t>gCm^2/yr</t>
  </si>
  <si>
    <t>Seagrass natural burial rate low</t>
  </si>
  <si>
    <t>Seagrass natural burial rate high</t>
  </si>
  <si>
    <t>m^2 to ha conversion</t>
  </si>
  <si>
    <t>gram to ton conversion</t>
  </si>
  <si>
    <t>C to CO2e conversion</t>
  </si>
  <si>
    <t>138+-38</t>
  </si>
  <si>
    <t>Seagrass burial rate</t>
  </si>
  <si>
    <t>0.4-2.6%</t>
  </si>
  <si>
    <t>global seagrass habitat loss due to land-use change</t>
  </si>
  <si>
    <t>PgC2/yr</t>
  </si>
  <si>
    <t>0.05-0.33</t>
  </si>
  <si>
    <t>Total carbon emissions from loss</t>
  </si>
  <si>
    <t>TgC/yr</t>
  </si>
  <si>
    <t xml:space="preserve">current rates of seagrass decline could lead to </t>
  </si>
  <si>
    <t>Seagrass sequestration rate grows linearly to this value by 12 years</t>
  </si>
  <si>
    <t>NZ feasibility study</t>
  </si>
  <si>
    <t>tC/ha</t>
  </si>
  <si>
    <t>aboveground biomass stock</t>
  </si>
  <si>
    <t>tCha</t>
  </si>
  <si>
    <t>soil carbon stock</t>
  </si>
  <si>
    <t>&gt;200</t>
  </si>
  <si>
    <t>degraded tidal salt marsh ecosystem emissions in the first 5 years since disturbance</t>
  </si>
  <si>
    <t>&lt;50</t>
  </si>
  <si>
    <t>years 10-20</t>
  </si>
  <si>
    <t>~5</t>
  </si>
  <si>
    <t>after 30 years</t>
  </si>
  <si>
    <t>NZ assumed conversion of tidal marsh was &gt;30 years prior to project, decreased emissions by 0.99 per year</t>
  </si>
  <si>
    <t>Oreska, 2020</t>
  </si>
  <si>
    <t>seagrass soil carbon sequestration</t>
  </si>
  <si>
    <t>48-112</t>
  </si>
  <si>
    <t>Seagrass global rates range</t>
  </si>
  <si>
    <t>Caribbean mangrove rates</t>
  </si>
  <si>
    <t>TNC Bahamas feasibility study</t>
  </si>
  <si>
    <t>Dwarf mangrove biomass rate Caribbean</t>
  </si>
  <si>
    <t>Fringe</t>
  </si>
  <si>
    <t>Dwarf mangrove soil gain rate in Caribbean</t>
  </si>
  <si>
    <t>Dwarf mangrove total rate Caribbean, 251K over 20 years</t>
  </si>
  <si>
    <t>Fringe 395K over 20 years</t>
  </si>
  <si>
    <t xml:space="preserve">root:shoot ratio (IPCC) </t>
  </si>
  <si>
    <t>Average Fringe and Dwarf</t>
  </si>
  <si>
    <t xml:space="preserve">Total </t>
  </si>
  <si>
    <t>11/7/2024 update</t>
  </si>
  <si>
    <t>Burden, 2019</t>
  </si>
  <si>
    <t>2.42 (±0.26)</t>
  </si>
  <si>
    <t>Global average carbon accumulation rate in salt marsh sediments</t>
  </si>
  <si>
    <t>Suprayogi, 2022</t>
  </si>
  <si>
    <t>MgCO2e/ha/yr</t>
  </si>
  <si>
    <t>Northern Sumatra Coast, Indonesia</t>
  </si>
  <si>
    <t>Mumbai, India</t>
  </si>
  <si>
    <t>*Does this include AGB</t>
  </si>
  <si>
    <t>Average soil carbon sequestration rate based on Sei Meran and Tanjung Rejo clustering system</t>
  </si>
  <si>
    <t>SOC</t>
  </si>
  <si>
    <t>AGB (AGB*3.67)</t>
  </si>
  <si>
    <t>BGB root:shoot ratio (0.58*3.67*AGB)</t>
  </si>
  <si>
    <t>https://link.springer.com/article/10.1007/s12237-013-9702-4</t>
  </si>
  <si>
    <t>gC/m/yr</t>
  </si>
  <si>
    <t>Queensland, Australia</t>
  </si>
  <si>
    <t>Lovelock et al., 2013</t>
  </si>
  <si>
    <t>https://link.springer.com/article/10.1007/s12237-020-00733-0</t>
  </si>
  <si>
    <t>Dontis et al., 2020</t>
  </si>
  <si>
    <t>Tampa Bay, Florida (total including belowground, and aboveground confimed 11/07/2024)</t>
  </si>
  <si>
    <t>Belowground organic carbon sequestration Naples, Florida (both soil and roots)</t>
  </si>
  <si>
    <t>*Does this include AGB?</t>
  </si>
  <si>
    <t>Mikoko Pamoja PDD</t>
  </si>
  <si>
    <t>Aboveground carbon sequestration rate, Kenya</t>
  </si>
  <si>
    <t>Belowground carbon sequestration rate, Kenya</t>
  </si>
  <si>
    <t>*Is this belowground or soil&gt;</t>
  </si>
  <si>
    <t>soil (IPCC)</t>
  </si>
  <si>
    <t>root:shoot (IPCC)</t>
  </si>
  <si>
    <t>Total carbon sequestration rate, Kenya 11/07/2024 update</t>
  </si>
  <si>
    <t>https://www.sciencedirect.com/science/article/abs/pii/S0964569118300619?via%3Dihub</t>
  </si>
  <si>
    <t>C accumulation of replanted mangroves in the first 10 years in Matang Mangrove Forest Reserve in Malaysia, one of the most C dense forests in the world</t>
  </si>
  <si>
    <t>Adame et al., 2018</t>
  </si>
  <si>
    <t>After 10 years</t>
  </si>
  <si>
    <t>https://www.nature.com/articles/s41467-019-12176-8</t>
  </si>
  <si>
    <t>Mean soil sequestration rate</t>
  </si>
  <si>
    <t>Serrano et al., 2019</t>
  </si>
  <si>
    <t>Kelleway et al., 2017</t>
  </si>
  <si>
    <t>MgC/ha</t>
  </si>
  <si>
    <t>Aboveground biomass stock</t>
  </si>
  <si>
    <t>Soil carbon stock</t>
  </si>
  <si>
    <t>Mean tropical mangrove sequestration rate</t>
  </si>
  <si>
    <t>https://link.springer.com/article/10.1007/s10021-019-00408-3</t>
  </si>
  <si>
    <t>Surface soil carbon accumulation rates for tall mangroves from NSW, Australia</t>
  </si>
  <si>
    <t>Lamont et al., 2019</t>
  </si>
  <si>
    <t>Surface soil carbon accumulation rates for dwarf mangroves from NSW, Australia</t>
  </si>
  <si>
    <t>https://link.springer.com/content/pdf/10.1007/s10021-012-9551-1.pdf</t>
  </si>
  <si>
    <t>Florida</t>
  </si>
  <si>
    <t>Florida mangrove-encroached salt marsh</t>
  </si>
  <si>
    <t>Osland et al., 2012</t>
  </si>
  <si>
    <t>https://www.sciencedirect.com/science/article/abs/pii/S003807171400128X</t>
  </si>
  <si>
    <t>Lunstrum and Chen, 2014</t>
  </si>
  <si>
    <t>https://www.sciencedirect.com/science/article/abs/pii/S0378112716307940</t>
  </si>
  <si>
    <t>Marchand, 2017</t>
  </si>
  <si>
    <t>https://www.sciencedirect.com/science/article/abs/pii/S0272771413002333?via%3Dihub</t>
  </si>
  <si>
    <t>Southeast Australia, short-term accumulation rates likely an overestimate relative to longer-term radiometric approaches</t>
  </si>
  <si>
    <t>Saintilan, 2013</t>
  </si>
  <si>
    <t>https://www.mdpi.com/2413-4155/2/3/67/htm</t>
  </si>
  <si>
    <t>Alongi, 2020</t>
  </si>
  <si>
    <t>https://agupubs.onlinelibrary.wiley.com/doi/full/10.1029/2012GB004375</t>
  </si>
  <si>
    <t>Global mangrove carbon burial rate</t>
  </si>
  <si>
    <t>Breithaupt et al., 2012</t>
  </si>
  <si>
    <t>https://www.science.org/doi/full/10.1126/sciadv.aao4985</t>
  </si>
  <si>
    <t>Meta-analysis of global mangrove carbon burial rate</t>
  </si>
  <si>
    <t>Rosentreter et al., 2018</t>
  </si>
  <si>
    <t>Latitude:</t>
  </si>
  <si>
    <t>0-5</t>
  </si>
  <si>
    <t>5-10</t>
  </si>
  <si>
    <t>10-15</t>
  </si>
  <si>
    <t>15-20</t>
  </si>
  <si>
    <t>20-25</t>
  </si>
  <si>
    <t>25-30</t>
  </si>
  <si>
    <t>30-35</t>
  </si>
  <si>
    <t>35-40</t>
  </si>
  <si>
    <t>TNC Australia</t>
  </si>
  <si>
    <t>Blue Heart Planned Pilot Sites, South East Queensland; biomass accumulation and burial rate</t>
  </si>
  <si>
    <t>Average from blue heart</t>
  </si>
  <si>
    <t>TNC Mexico</t>
  </si>
  <si>
    <t>Mg./ha/yr</t>
  </si>
  <si>
    <t>Rate of carbon capture (Captura de carbono)</t>
  </si>
  <si>
    <t>Source list for emission factors found in academic studies</t>
  </si>
  <si>
    <t>Link</t>
  </si>
  <si>
    <t>Note</t>
  </si>
  <si>
    <t>Lovelock, 2017</t>
  </si>
  <si>
    <t>Chosen due to conservative estimate, traceable methodology with all three ecosystem emissions factors from one study. Link below to data table</t>
  </si>
  <si>
    <t>https://www.frontiersin.org/articles/10.3389/fmars.2017.00143/full</t>
  </si>
  <si>
    <t>https://www.frontiersin.org/files/Articles/246353/fmars-04-00143-HTML/image_m/fmars-04-00143-t002.jpg</t>
  </si>
  <si>
    <t>The Blue Carbon Initiative</t>
  </si>
  <si>
    <t>link</t>
  </si>
  <si>
    <t>carbon stock Mg/ha</t>
  </si>
  <si>
    <t>carbon stock averages from the Blue Carbon Initiative, can be extrapolated for rough estimates of EF</t>
  </si>
  <si>
    <t>CO2e/ha</t>
  </si>
  <si>
    <t>EF</t>
  </si>
  <si>
    <t>assumes EF is 4% of living carbon stock from simplified Lovelock methodology</t>
  </si>
  <si>
    <t>Arifanti, 2021</t>
  </si>
  <si>
    <t>indonesia emission factors</t>
  </si>
  <si>
    <t>Region specific EFs. Meaningfully higher than the above averages, could be true due to higher carbon density in Indonesian mangroves</t>
  </si>
  <si>
    <t>indonesia mangrove emission factor</t>
  </si>
  <si>
    <t>Indonesia mangoes conversion EF over 16 years</t>
  </si>
  <si>
    <t>Wahyudi, 2021</t>
  </si>
  <si>
    <t>indonesia seagrass emission factor</t>
  </si>
  <si>
    <t>0.55-1.09</t>
  </si>
  <si>
    <t>Indonesia specific EF ranges</t>
  </si>
  <si>
    <t>Other sources of standing carbon stock</t>
  </si>
  <si>
    <t>convert to CO2e</t>
  </si>
  <si>
    <t>EF (4% according to IPCC / lovelock)</t>
  </si>
  <si>
    <t xml:space="preserve">We estimate emissions as committed emissions distributed across the project period. Our calculation is as follows ( User defined extent x historic loss (%) x SUM(emitted AGB + emitted SOC) (MgC/ha) *44/12 ). The variables used in this calculation and their sources are described below. </t>
  </si>
  <si>
    <t xml:space="preserve">Variables </t>
  </si>
  <si>
    <t xml:space="preserve">Source </t>
  </si>
  <si>
    <t xml:space="preserve">AGB </t>
  </si>
  <si>
    <t xml:space="preserve">Simard et al., 2019 </t>
  </si>
  <si>
    <t>X</t>
  </si>
  <si>
    <t xml:space="preserve">Mean aboveground carbon estimated from remote sensing summarized at the country level. </t>
  </si>
  <si>
    <t xml:space="preserve">SOC </t>
  </si>
  <si>
    <t xml:space="preserve">Sanderman et al., 2018  </t>
  </si>
  <si>
    <t xml:space="preserve">MgC/ha </t>
  </si>
  <si>
    <t xml:space="preserve">Mean soil organic carbon estimated from geospatial modeling summarized at the country level </t>
  </si>
  <si>
    <t xml:space="preserve">Emissions Factors </t>
  </si>
  <si>
    <t xml:space="preserve">Sasmito et al., 2019; Adame et al., 2021 </t>
  </si>
  <si>
    <t xml:space="preserve">Proportion </t>
  </si>
  <si>
    <t xml:space="preserve">To estimate the fraction of carbon lost upon disturbance, we used a single global average across all regions (e.g., Western Coral Triangle, Sahul Shelf) and drivers of disturbance (agriculture, aquaculture, erosion, clearing, extreme climate, and settlement) (from Table S2 in Adame et al 2021). This was equal to 0.79 of aboveground carbon and 0.54 of SOC. These are based on 20 year time horizons. </t>
  </si>
  <si>
    <t>Fourqurean 2012 Nature Geoscience 5(7): 505-509 and Goldstein et al. 2020 Nature Climate Change, 10(4), pp.287-295</t>
  </si>
  <si>
    <t xml:space="preserve">Global average </t>
  </si>
  <si>
    <t xml:space="preserve">Lovelock et al., 2017 </t>
  </si>
  <si>
    <t xml:space="preserve">Estimates of soil organic carbon loss from disturbance are from a supplementary table in Lovelock et al. 2017 (here). We used a single global value for saltmarsh of 2.75 tC/ha/yr and seagrass of 0.92 tC/ha/yr). This is estimated based on a 30 year time horizon. </t>
  </si>
  <si>
    <t>Byrd et al. 2018 ISPRS Journal of Photogrammetry and Remote Sensing, 139, pp.255-271</t>
  </si>
  <si>
    <t>AGB</t>
  </si>
  <si>
    <t>Defined on country level - see excel sheet</t>
  </si>
  <si>
    <t>tCO2e/ ha</t>
  </si>
  <si>
    <t xml:space="preserve">tCO2e/ha/year, on a 30 year estimate </t>
  </si>
  <si>
    <t>Mangrove Biomass (MgCha-1)_old</t>
  </si>
  <si>
    <t>Mangrove Biomass (MgCha-1)</t>
  </si>
  <si>
    <t>Mangrove AGB Emissions Factor (%)</t>
  </si>
  <si>
    <t>Mangrove SOC (MgCha-1)</t>
  </si>
  <si>
    <t>Mangrove SOC Emissions Factor (%)</t>
  </si>
  <si>
    <t>Total Emissions (MgCO2e/ha</t>
  </si>
  <si>
    <t>BGB (MgCha-1)</t>
  </si>
  <si>
    <t>Bahamas</t>
  </si>
  <si>
    <t>ANT</t>
  </si>
  <si>
    <t>XPF</t>
  </si>
  <si>
    <t>XPG</t>
  </si>
  <si>
    <t>Source list for loss rates and restorable land from academic studies.</t>
  </si>
  <si>
    <t>Dunic et al 2021</t>
  </si>
  <si>
    <t>Global rate seagrass</t>
  </si>
  <si>
    <t xml:space="preserve">Long-term declines and recovery of meadow area across the world’s seagrass bioregions </t>
  </si>
  <si>
    <t>Yearly rate derived from 19.1% loss over a 136 years timespan</t>
  </si>
  <si>
    <t>Campbell et al 2022</t>
  </si>
  <si>
    <t>Global rate salt marsh</t>
  </si>
  <si>
    <t xml:space="preserve">Global hotspots of salt marsh change and carbon emissions </t>
  </si>
  <si>
    <t>0.4-2.6</t>
  </si>
  <si>
    <t>McLeod et al, 2011</t>
  </si>
  <si>
    <t>0.7-3</t>
  </si>
  <si>
    <t>global average loss rates</t>
  </si>
  <si>
    <t>mean</t>
  </si>
  <si>
    <t>Waycott, Duarte, 2009</t>
  </si>
  <si>
    <t>before 1940</t>
  </si>
  <si>
    <t>since 1990</t>
  </si>
  <si>
    <t>Fourqurean, 2012</t>
  </si>
  <si>
    <t>beginning of the twentieth century and accelerating in recent decades</t>
  </si>
  <si>
    <t>Buelow et al., 2022</t>
  </si>
  <si>
    <t>% of total observed extent</t>
  </si>
  <si>
    <t>Intermediate restoration scenario modeled to 2030</t>
  </si>
  <si>
    <t>Intermediate restoration scenario modeled to 2050</t>
  </si>
  <si>
    <t>Ambitious restoration scenario modeled to 2050</t>
  </si>
  <si>
    <t>Dunic et al</t>
  </si>
  <si>
    <t>Bioregion</t>
  </si>
  <si>
    <t>Net change (%)</t>
  </si>
  <si>
    <t>Net change (km2)</t>
  </si>
  <si>
    <t>Gain (km2)</t>
  </si>
  <si>
    <t>Loss (km2)</t>
  </si>
  <si>
    <t>Maximum total area surveyed (km2)</t>
  </si>
  <si>
    <t>Timespan</t>
  </si>
  <si>
    <t>Timespan start</t>
  </si>
  <si>
    <t>Timespan end</t>
  </si>
  <si>
    <t>Duration</t>
  </si>
  <si>
    <t>Yearly %</t>
  </si>
  <si>
    <t>Temperate North Atlantic East</t>
  </si>
  <si>
    <t>1900–2016</t>
  </si>
  <si>
    <t>Tropical Atlantic</t>
  </si>
  <si>
    <t>1880–2013</t>
  </si>
  <si>
    <t>Temperate Southern Oceans</t>
  </si>
  <si>
    <t>1930–2013</t>
  </si>
  <si>
    <t>Tropical Indo-Pacific</t>
  </si>
  <si>
    <t>1945–2016</t>
  </si>
  <si>
    <t>Mediterranean</t>
  </si>
  <si>
    <t>1900–2012</t>
  </si>
  <si>
    <t>Temperate North Pacific</t>
  </si>
  <si>
    <t>1955–2013</t>
  </si>
  <si>
    <t>Temperate North Atlantic West</t>
  </si>
  <si>
    <t>1960–2015</t>
  </si>
  <si>
    <t>1880–2016</t>
  </si>
  <si>
    <t>Option 1</t>
  </si>
  <si>
    <t>Option 2</t>
  </si>
  <si>
    <t>Loss rate 1</t>
  </si>
  <si>
    <t>Loss rate 2</t>
  </si>
  <si>
    <t>Average loss rate</t>
  </si>
  <si>
    <r>
      <rPr>
        <rFont val="Arial"/>
        <b/>
        <color theme="1"/>
        <sz val="10.0"/>
      </rPr>
      <t>Function:</t>
    </r>
    <r>
      <rPr>
        <rFont val="Arial"/>
        <color theme="1"/>
        <sz val="10.0"/>
      </rPr>
      <t xml:space="preserve"> Global Mangrove Watch dataset for mangrove extent</t>
    </r>
  </si>
  <si>
    <r>
      <rPr>
        <rFont val="Arial"/>
        <b/>
        <color theme="1"/>
        <sz val="10.0"/>
      </rPr>
      <t xml:space="preserve">Guide to user: </t>
    </r>
    <r>
      <rPr>
        <rFont val="Arial"/>
        <color theme="1"/>
        <sz val="10.0"/>
      </rPr>
      <t>This tab should be updated as new mangrove extent data is available. Data can be updated by either adding a column to the right of the latest year, or pasting in an entire new dataset. If the data is updated, the column names must correspond to the columns referenced in the "Ecosystem extent" tab.</t>
    </r>
  </si>
  <si>
    <t>Columns being referenced:</t>
  </si>
  <si>
    <t>2020_area</t>
  </si>
  <si>
    <t>2010_area</t>
  </si>
  <si>
    <t>1996_count</t>
  </si>
  <si>
    <t>2007_count</t>
  </si>
  <si>
    <t>2008_count</t>
  </si>
  <si>
    <t>2009_count</t>
  </si>
  <si>
    <t>2010_count</t>
  </si>
  <si>
    <t>2015_count</t>
  </si>
  <si>
    <t>2016_count</t>
  </si>
  <si>
    <t>2017_count</t>
  </si>
  <si>
    <t>2018_count</t>
  </si>
  <si>
    <t>2019_count</t>
  </si>
  <si>
    <t>2020_count</t>
  </si>
  <si>
    <t>1996_area</t>
  </si>
  <si>
    <t>2007_area</t>
  </si>
  <si>
    <t>2008_area</t>
  </si>
  <si>
    <t>2009_area</t>
  </si>
  <si>
    <t>2015_area</t>
  </si>
  <si>
    <t>2016_area</t>
  </si>
  <si>
    <t>2017_area</t>
  </si>
  <si>
    <t>2018_area</t>
  </si>
  <si>
    <t>2019_area</t>
  </si>
  <si>
    <t>Change since 1996</t>
  </si>
  <si>
    <t>Loss rate since 1996</t>
  </si>
  <si>
    <t>loss rate since 2010</t>
  </si>
  <si>
    <t>Brunei</t>
  </si>
  <si>
    <t>Iran</t>
  </si>
  <si>
    <t>Republic of Congo</t>
  </si>
  <si>
    <t>Saint-Martin</t>
  </si>
  <si>
    <t>São Tomé and Príncipe</t>
  </si>
  <si>
    <t>Sint Maarten</t>
  </si>
  <si>
    <t>Tanzania</t>
  </si>
  <si>
    <t>Venezuela</t>
  </si>
  <si>
    <t>Vietnam</t>
  </si>
  <si>
    <r>
      <rPr>
        <rFont val="Arial"/>
        <b/>
        <color theme="1"/>
        <sz val="10.0"/>
      </rPr>
      <t>Function:</t>
    </r>
    <r>
      <rPr>
        <rFont val="Arial"/>
        <color theme="1"/>
        <sz val="10.0"/>
      </rPr>
      <t xml:space="preserve"> Global Mangrove Watch dataset for mangrove protected extent</t>
    </r>
  </si>
  <si>
    <r>
      <rPr>
        <rFont val="Arial"/>
        <b/>
        <color theme="1"/>
        <sz val="10.0"/>
      </rPr>
      <t xml:space="preserve">Guide to user: </t>
    </r>
    <r>
      <rPr>
        <rFont val="Arial"/>
        <color theme="1"/>
        <sz val="10.0"/>
      </rPr>
      <t>This tab should be updated as new mangrove extent data is available. Data can be updated by either adding a column to the right of the latest year, or pasting in an entire new dataset. If the data is updated, the column names must correspond to the columns referenced in the "Ecosystem extent" tab.</t>
    </r>
  </si>
  <si>
    <t>Total unprotected mangrove 2016 (ha)</t>
  </si>
  <si>
    <t>Unprotected loss rate</t>
  </si>
  <si>
    <t>Total Mangrove Composite</t>
  </si>
  <si>
    <t>Total Protected Mangrove Composite</t>
  </si>
  <si>
    <t>Total Mangrove 1996</t>
  </si>
  <si>
    <t>Total Protected Mangrove 1996</t>
  </si>
  <si>
    <t>Total Mangrove 2007</t>
  </si>
  <si>
    <t>Total Protected Mangrove 2007</t>
  </si>
  <si>
    <t>Total Mangrove 2010</t>
  </si>
  <si>
    <t>Total Protected Mangrove 2010</t>
  </si>
  <si>
    <t>Total Mangrove 2016</t>
  </si>
  <si>
    <t>Total Protected Mangrove 2016</t>
  </si>
  <si>
    <t>Total unprotected mangrove 2016</t>
  </si>
  <si>
    <t>Net Loss in  Mangrove Extent</t>
  </si>
  <si>
    <t>Net Loss in Protected Areas</t>
  </si>
  <si>
    <t>Proportion 2016 mangrove protected</t>
  </si>
  <si>
    <t>Decline in mangrove 1996-2016</t>
  </si>
  <si>
    <t>Decline in unprotected mangrove 1996-2016</t>
  </si>
  <si>
    <t>Decline in protected mangrove 1996-2016</t>
  </si>
  <si>
    <t>Proportion of global mangroves</t>
  </si>
  <si>
    <t>Prop loss in protected</t>
  </si>
  <si>
    <t>Annualized losses</t>
  </si>
  <si>
    <t>Annualized losses unprotected</t>
  </si>
  <si>
    <t>Annualized loss rate protected</t>
  </si>
  <si>
    <t>Annualized  loss rate (from total composite)</t>
  </si>
  <si>
    <t>Annual loss rate of unprotected mangroves</t>
  </si>
  <si>
    <t>Annual loss rate of protected mangroves</t>
  </si>
  <si>
    <t>CAGR total '96-'16</t>
  </si>
  <si>
    <t>CAGR protected '96-'16</t>
  </si>
  <si>
    <t>CAGR unprotected '96-'16</t>
  </si>
  <si>
    <t>Bonaire, Saint Eustatius and Saba</t>
  </si>
  <si>
    <t>East Timor</t>
  </si>
  <si>
    <t>Hong Kong</t>
  </si>
  <si>
    <r>
      <rPr>
        <rFont val="Arial"/>
        <b/>
        <color theme="1"/>
        <sz val="10.0"/>
      </rPr>
      <t>Function:</t>
    </r>
    <r>
      <rPr>
        <rFont val="Arial"/>
        <color theme="1"/>
        <sz val="10.0"/>
      </rPr>
      <t xml:space="preserve"> Seagrass extent from WCMC</t>
    </r>
  </si>
  <si>
    <r>
      <rPr>
        <rFont val="Arial"/>
        <b/>
        <color theme="1"/>
        <sz val="10.0"/>
      </rPr>
      <t xml:space="preserve">Guide to user: </t>
    </r>
    <r>
      <rPr>
        <rFont val="Arial"/>
        <color theme="1"/>
        <sz val="10.0"/>
      </rPr>
      <t>This tab should be updated as new seagrass extent data is available. Data can be updated by either adding a column to the right of the latest year, or pasting in an entire new dataset. If the data is updated, the column names must correspond to the columns referenced in the "Ecosystem extent" tab.</t>
    </r>
  </si>
  <si>
    <t>seagrass extent (ha)</t>
  </si>
  <si>
    <t>ISO3</t>
  </si>
  <si>
    <t>total_area</t>
  </si>
  <si>
    <t>seagrass extent (ha)_old</t>
  </si>
  <si>
    <t>protected_area</t>
  </si>
  <si>
    <t>percent_protected</t>
  </si>
  <si>
    <t>presence</t>
  </si>
  <si>
    <t>seagrass extent (km2) - McKenzie et al 2020</t>
  </si>
  <si>
    <t>ABNJ</t>
  </si>
  <si>
    <t>xKI</t>
  </si>
  <si>
    <t>-</t>
  </si>
  <si>
    <r>
      <rPr>
        <rFont val="Arial"/>
        <b/>
        <color theme="1"/>
        <sz val="10.0"/>
      </rPr>
      <t>Function:</t>
    </r>
    <r>
      <rPr>
        <rFont val="Arial"/>
        <color theme="1"/>
        <sz val="10.0"/>
      </rPr>
      <t xml:space="preserve"> Salt marsh extent from WCMC</t>
    </r>
  </si>
  <si>
    <r>
      <rPr>
        <rFont val="Arial"/>
        <b/>
        <color theme="1"/>
        <sz val="10.0"/>
      </rPr>
      <t xml:space="preserve">Guide to user: </t>
    </r>
    <r>
      <rPr>
        <rFont val="Arial"/>
        <color theme="1"/>
        <sz val="10.0"/>
      </rPr>
      <t>This tab should be updated as new salt marsh extent data is available. Data can be updated by either adding a column to the right of the latest year, or pasting in an entire new dataset. If the data is updated, the column names must correspond to the columns referenced in the "Ecosystem extent" tab.</t>
    </r>
  </si>
  <si>
    <t>salt marsh extent (ha)</t>
  </si>
  <si>
    <t>salt marsh extent (ha)_old</t>
  </si>
  <si>
    <t>not in worthington et al wcmc swap</t>
  </si>
  <si>
    <t>DPT</t>
  </si>
  <si>
    <r>
      <rPr>
        <rFont val="Arial"/>
        <b/>
        <color theme="1"/>
        <sz val="10.0"/>
      </rPr>
      <t>Function:</t>
    </r>
    <r>
      <rPr>
        <rFont val="Arial"/>
        <color theme="1"/>
        <sz val="10.0"/>
      </rPr>
      <t xml:space="preserve"> Restorable mangrove area from Mapping Ocean Wealth</t>
    </r>
  </si>
  <si>
    <r>
      <rPr>
        <rFont val="Arial"/>
        <b/>
        <color theme="1"/>
        <sz val="10.0"/>
      </rPr>
      <t xml:space="preserve">Guide to user: </t>
    </r>
    <r>
      <rPr>
        <rFont val="Arial"/>
        <color theme="1"/>
        <sz val="10.0"/>
      </rPr>
      <t>This tab should be updated as new mangrove extent data is available. Data can be updated by either adding a column to the right of the latest year, or pasting in an entire new dataset. If the data is updated, the column names must correspond to the columns referenced in the "Restorable land" tab. If this dataset is updated, the column for restorable land must be converted to hectares.</t>
    </r>
  </si>
  <si>
    <t>Restorable_ha</t>
  </si>
  <si>
    <t>Code</t>
  </si>
  <si>
    <t>Area_2020_km2</t>
  </si>
  <si>
    <t>Area_2020_ha</t>
  </si>
  <si>
    <t>Restorable_km2</t>
  </si>
  <si>
    <t>Proportion_Restorable</t>
  </si>
  <si>
    <t>Global proportion</t>
  </si>
  <si>
    <t>OVERALL_SCORE</t>
  </si>
  <si>
    <t>MeanAGB</t>
  </si>
  <si>
    <t>MeanSOC</t>
  </si>
  <si>
    <t>Iran, Islamic Republic of</t>
  </si>
  <si>
    <t>Congo, The Democratic Republic of the</t>
  </si>
</sst>
</file>

<file path=xl/styles.xml><?xml version="1.0" encoding="utf-8"?>
<styleSheet xmlns="http://schemas.openxmlformats.org/spreadsheetml/2006/main" xmlns:x14ac="http://schemas.microsoft.com/office/spreadsheetml/2009/9/ac" xmlns:mc="http://schemas.openxmlformats.org/markup-compatibility/2006">
  <numFmts count="11">
    <numFmt numFmtId="164" formatCode="_-* #,##0\ _€_-;\-* #,##0\ _€_-;_-* &quot;-&quot;??\ _€_-;_-@"/>
    <numFmt numFmtId="165" formatCode="0.0%"/>
    <numFmt numFmtId="166" formatCode="0.0"/>
    <numFmt numFmtId="167" formatCode="_(&quot;$&quot;* #,##0_);_(&quot;$&quot;* \(#,##0\);_(&quot;$&quot;* &quot;-&quot;??_);_(@_)"/>
    <numFmt numFmtId="168" formatCode="_(\$* #,##0_);_(\$* \(#,##0\);_(\$* \-??_);_(@_)"/>
    <numFmt numFmtId="169" formatCode="0.000%"/>
    <numFmt numFmtId="170" formatCode="#,##0.0"/>
    <numFmt numFmtId="171" formatCode="&quot;$&quot;#,##0"/>
    <numFmt numFmtId="172" formatCode="d\-mmm"/>
    <numFmt numFmtId="173" formatCode="d-mmm"/>
    <numFmt numFmtId="174" formatCode="0.0000%"/>
  </numFmts>
  <fonts count="45">
    <font>
      <sz val="10.0"/>
      <color theme="1"/>
      <name val="Arial"/>
      <scheme val="minor"/>
    </font>
    <font>
      <sz val="5.0"/>
      <color theme="1"/>
      <name val="Arial"/>
    </font>
    <font>
      <sz val="10.0"/>
      <color theme="1"/>
      <name val="Arial"/>
    </font>
    <font>
      <b/>
      <sz val="14.0"/>
      <color theme="1"/>
      <name val="Arial"/>
    </font>
    <font>
      <sz val="1.0"/>
      <color theme="1"/>
      <name val="Arial"/>
    </font>
    <font>
      <b/>
      <sz val="10.0"/>
      <color theme="1"/>
      <name val="Arial"/>
    </font>
    <font>
      <sz val="10.0"/>
      <color theme="5"/>
      <name val="Arial"/>
    </font>
    <font>
      <sz val="10.0"/>
      <color rgb="FFFFFFFF"/>
      <name val="Arial"/>
    </font>
    <font>
      <u/>
      <sz val="10.0"/>
      <color rgb="FF000000"/>
      <name val="Arial"/>
    </font>
    <font>
      <sz val="10.0"/>
      <color rgb="FF000000"/>
      <name val="Arial"/>
    </font>
    <font>
      <u/>
      <sz val="10.0"/>
      <color rgb="FF0000FF"/>
      <name val="Arial"/>
    </font>
    <font>
      <u/>
      <sz val="10.0"/>
      <color theme="10"/>
      <name val="Arial"/>
    </font>
    <font>
      <u/>
      <sz val="10.0"/>
      <color rgb="FF0000FF"/>
      <name val="Arial"/>
    </font>
    <font>
      <sz val="10.0"/>
      <color rgb="FF46647B"/>
      <name val="Arial"/>
    </font>
    <font>
      <u/>
      <sz val="10.0"/>
      <color rgb="FFFFFFFF"/>
      <name val="Arial"/>
    </font>
    <font>
      <u/>
      <sz val="10.0"/>
      <color rgb="FF0000FF"/>
      <name val="Arial"/>
    </font>
    <font>
      <u/>
      <sz val="10.0"/>
      <color rgb="FF0000FF"/>
      <name val="Arial"/>
    </font>
    <font>
      <sz val="10.0"/>
      <color rgb="FF507867"/>
      <name val="Arial"/>
    </font>
    <font>
      <u/>
      <sz val="10.0"/>
      <color theme="10"/>
      <name val="Arial"/>
    </font>
    <font>
      <u/>
      <sz val="10.0"/>
      <color rgb="FF0000FF"/>
      <name val="Arial"/>
    </font>
    <font>
      <color theme="1"/>
      <name val="Arial"/>
      <scheme val="minor"/>
    </font>
    <font>
      <b/>
      <sz val="12.0"/>
      <color rgb="FFFFFFFF"/>
      <name val="Arial"/>
    </font>
    <font/>
    <font>
      <b/>
      <sz val="10.0"/>
      <color rgb="FFFFFFFF"/>
      <name val="Arial"/>
    </font>
    <font>
      <i/>
      <sz val="10.0"/>
      <color theme="4"/>
      <name val="Arial"/>
    </font>
    <font>
      <b/>
      <color rgb="FFFFFFFF"/>
      <name val="Arial"/>
    </font>
    <font>
      <b/>
      <sz val="10.0"/>
      <color theme="7"/>
      <name val="Arial"/>
    </font>
    <font>
      <color theme="1"/>
      <name val="Arial"/>
    </font>
    <font>
      <b/>
      <sz val="11.0"/>
      <color rgb="FF46647B"/>
      <name val="Arial"/>
    </font>
    <font>
      <sz val="11.0"/>
      <color theme="1"/>
      <name val="Arial"/>
    </font>
    <font>
      <b/>
      <color rgb="FF46647B"/>
      <name val="Arial"/>
    </font>
    <font>
      <color rgb="FF5C5C5C"/>
      <name val="Arial"/>
    </font>
    <font>
      <color rgb="FF000000"/>
      <name val="Arial"/>
    </font>
    <font>
      <sz val="10.0"/>
      <color rgb="FF5C5C5C"/>
      <name val="Arial"/>
    </font>
    <font>
      <sz val="9.0"/>
      <color theme="1"/>
      <name val="Times New Roman"/>
    </font>
    <font>
      <u/>
      <sz val="10.0"/>
      <color theme="10"/>
      <name val="Arial"/>
    </font>
    <font>
      <u/>
      <sz val="10.0"/>
      <color theme="10"/>
      <name val="Arial"/>
    </font>
    <font>
      <b/>
      <u/>
      <sz val="10.0"/>
      <color theme="10"/>
      <name val="Arial"/>
    </font>
    <font>
      <b/>
      <u/>
      <sz val="10.0"/>
      <color theme="10"/>
      <name val="Arial"/>
    </font>
    <font>
      <u/>
      <sz val="10.0"/>
      <color theme="10"/>
      <name val="Arial"/>
    </font>
    <font>
      <sz val="10.0"/>
      <color theme="10"/>
      <name val="Arial"/>
    </font>
    <font>
      <i/>
      <sz val="10.0"/>
      <color theme="1"/>
      <name val="Arial"/>
    </font>
    <font>
      <u/>
      <sz val="10.0"/>
      <color theme="10"/>
      <name val="Arial"/>
    </font>
    <font>
      <b/>
      <u/>
      <sz val="10.0"/>
      <color theme="10"/>
      <name val="Arial"/>
    </font>
    <font>
      <b/>
      <sz val="11.0"/>
      <color theme="1"/>
      <name val="Arial"/>
    </font>
  </fonts>
  <fills count="22">
    <fill>
      <patternFill patternType="none"/>
    </fill>
    <fill>
      <patternFill patternType="lightGray"/>
    </fill>
    <fill>
      <patternFill patternType="solid">
        <fgColor rgb="FFFFFFFF"/>
        <bgColor rgb="FFFFFFFF"/>
      </patternFill>
    </fill>
    <fill>
      <patternFill patternType="solid">
        <fgColor theme="0"/>
        <bgColor theme="0"/>
      </patternFill>
    </fill>
    <fill>
      <patternFill patternType="solid">
        <fgColor rgb="FFD6E0E7"/>
        <bgColor rgb="FFD6E0E7"/>
      </patternFill>
    </fill>
    <fill>
      <patternFill patternType="solid">
        <fgColor rgb="FFA3BCD3"/>
        <bgColor rgb="FFA3BCD3"/>
      </patternFill>
    </fill>
    <fill>
      <patternFill patternType="solid">
        <fgColor rgb="FF507867"/>
        <bgColor rgb="FF507867"/>
      </patternFill>
    </fill>
    <fill>
      <patternFill patternType="solid">
        <fgColor rgb="FFD9E6E0"/>
        <bgColor rgb="FFD9E6E0"/>
      </patternFill>
    </fill>
    <fill>
      <patternFill patternType="solid">
        <fgColor rgb="FFFFF2CC"/>
        <bgColor rgb="FFFFF2CC"/>
      </patternFill>
    </fill>
    <fill>
      <patternFill patternType="solid">
        <fgColor theme="5"/>
        <bgColor theme="5"/>
      </patternFill>
    </fill>
    <fill>
      <patternFill patternType="solid">
        <fgColor rgb="FFF2F2F2"/>
        <bgColor rgb="FFF2F2F2"/>
      </patternFill>
    </fill>
    <fill>
      <patternFill patternType="solid">
        <fgColor theme="4"/>
        <bgColor theme="4"/>
      </patternFill>
    </fill>
    <fill>
      <patternFill patternType="solid">
        <fgColor rgb="FFB4B4B4"/>
        <bgColor rgb="FFB4B4B4"/>
      </patternFill>
    </fill>
    <fill>
      <patternFill patternType="solid">
        <fgColor rgb="FFD7E0E8"/>
        <bgColor rgb="FFD7E0E8"/>
      </patternFill>
    </fill>
    <fill>
      <patternFill patternType="solid">
        <fgColor rgb="FFF3EDD8"/>
        <bgColor rgb="FFF3EDD8"/>
      </patternFill>
    </fill>
    <fill>
      <patternFill patternType="solid">
        <fgColor rgb="FFF1F1F1"/>
        <bgColor rgb="FFF1F1F1"/>
      </patternFill>
    </fill>
    <fill>
      <patternFill patternType="solid">
        <fgColor rgb="FFF9F9F9"/>
        <bgColor rgb="FFF9F9F9"/>
      </patternFill>
    </fill>
    <fill>
      <patternFill patternType="solid">
        <fgColor rgb="FFFFFF00"/>
        <bgColor rgb="FFFFFF00"/>
      </patternFill>
    </fill>
    <fill>
      <patternFill patternType="solid">
        <fgColor rgb="FFD6E0E8"/>
        <bgColor rgb="FFD6E0E8"/>
      </patternFill>
    </fill>
    <fill>
      <patternFill patternType="solid">
        <fgColor rgb="FFFFB3B3"/>
        <bgColor rgb="FFFFB3B3"/>
      </patternFill>
    </fill>
    <fill>
      <patternFill patternType="solid">
        <fgColor rgb="FFEFEFEF"/>
        <bgColor rgb="FFEFEFEF"/>
      </patternFill>
    </fill>
    <fill>
      <patternFill patternType="solid">
        <fgColor rgb="FFB4CDC2"/>
        <bgColor rgb="FFB4CDC2"/>
      </patternFill>
    </fill>
  </fills>
  <borders count="71">
    <border/>
    <border>
      <left style="thin">
        <color theme="5"/>
      </left>
      <top style="thin">
        <color theme="5"/>
      </top>
    </border>
    <border>
      <top style="thin">
        <color theme="5"/>
      </top>
    </border>
    <border>
      <right style="thin">
        <color theme="5"/>
      </right>
      <top style="thin">
        <color theme="5"/>
      </top>
    </border>
    <border>
      <left style="thin">
        <color theme="5"/>
      </left>
    </border>
    <border>
      <right style="thin">
        <color theme="5"/>
      </right>
    </border>
    <border>
      <left style="thin">
        <color theme="5"/>
      </left>
      <right/>
      <top/>
      <bottom style="medium">
        <color rgb="FF858585"/>
      </bottom>
    </border>
    <border>
      <left/>
      <right/>
      <top/>
      <bottom style="medium">
        <color rgb="FF858585"/>
      </bottom>
    </border>
    <border>
      <left/>
      <right style="thin">
        <color theme="5"/>
      </right>
      <top/>
      <bottom style="medium">
        <color rgb="FF858585"/>
      </bottom>
    </border>
    <border>
      <left style="thin">
        <color rgb="FFFFFFFF"/>
      </left>
      <right style="thin">
        <color rgb="FFFFFFFF"/>
      </right>
      <top style="thin">
        <color rgb="FFFFFFFF"/>
      </top>
      <bottom style="thin">
        <color rgb="FFFFFFFF"/>
      </bottom>
    </border>
    <border>
      <left style="thin">
        <color rgb="FFFFFFFF"/>
      </left>
      <right style="thin">
        <color rgb="FFFFFFFF"/>
      </right>
      <top style="thin">
        <color rgb="FFFFFFFF"/>
      </top>
      <bottom/>
    </border>
    <border>
      <left style="thin">
        <color rgb="FFFFFFFF"/>
      </left>
      <right style="thin">
        <color theme="5"/>
      </right>
    </border>
    <border>
      <left style="thin">
        <color rgb="FF000000"/>
      </left>
      <bottom style="thin">
        <color rgb="FF000000"/>
      </bottom>
    </border>
    <border>
      <bottom style="thin">
        <color rgb="FF000000"/>
      </bottom>
    </border>
    <border>
      <right style="thin">
        <color rgb="FF000000"/>
      </right>
      <bottom style="thin">
        <color rgb="FF000000"/>
      </bottom>
    </border>
    <border>
      <left/>
      <top/>
      <bottom/>
    </border>
    <border>
      <top/>
      <bottom/>
    </border>
    <border>
      <right/>
      <top/>
      <bottom/>
    </border>
    <border>
      <left/>
      <right/>
      <top/>
      <bottom/>
    </border>
    <border>
      <top style="thin">
        <color rgb="FFFFFFFF"/>
      </top>
    </border>
    <border>
      <left style="thin">
        <color rgb="FF000000"/>
      </left>
      <right/>
      <top style="thin">
        <color rgb="FF000000"/>
      </top>
      <bottom/>
    </border>
    <border>
      <left/>
      <right/>
      <top style="thin">
        <color rgb="FF000000"/>
      </top>
      <bottom/>
    </border>
    <border>
      <left/>
      <right style="thin">
        <color rgb="FF000000"/>
      </right>
      <top style="thin">
        <color rgb="FF000000"/>
      </top>
      <bottom/>
    </border>
    <border>
      <left style="thin">
        <color rgb="FF000000"/>
      </left>
      <right/>
      <top/>
      <bottom/>
    </border>
    <border>
      <left/>
      <right style="thin">
        <color rgb="FF000000"/>
      </right>
      <top/>
      <bottom/>
    </border>
    <border>
      <left style="thin">
        <color rgb="FF000000"/>
      </left>
      <right/>
      <top/>
      <bottom style="thin">
        <color rgb="FF000000"/>
      </bottom>
    </border>
    <border>
      <left/>
      <right/>
      <top/>
      <bottom style="thin">
        <color rgb="FF000000"/>
      </bottom>
    </border>
    <border>
      <left/>
      <right style="thin">
        <color rgb="FF000000"/>
      </right>
      <top/>
      <bottom style="thin">
        <color rgb="FF000000"/>
      </bottom>
    </border>
    <border>
      <left style="thin">
        <color rgb="FF000000"/>
      </left>
    </border>
    <border>
      <right style="thin">
        <color rgb="FF000000"/>
      </right>
    </border>
    <border>
      <left style="thin">
        <color rgb="FFFFFFFF"/>
      </left>
      <top style="thin">
        <color rgb="FFFFFFFF"/>
      </top>
      <bottom style="thin">
        <color rgb="FFFFFFFF"/>
      </bottom>
    </border>
    <border>
      <top style="thin">
        <color rgb="FFFFFFFF"/>
      </top>
      <bottom style="thin">
        <color rgb="FFFFFFFF"/>
      </bottom>
    </border>
    <border>
      <right style="thin">
        <color rgb="FFFFFFFF"/>
      </right>
      <top style="thin">
        <color rgb="FFFFFFFF"/>
      </top>
      <bottom style="thin">
        <color rgb="FFFFFFFF"/>
      </bottom>
    </border>
    <border>
      <left style="thin">
        <color rgb="FF000000"/>
      </left>
      <right style="thin">
        <color rgb="FFFFFFFF"/>
      </right>
      <top style="thin">
        <color rgb="FF000000"/>
      </top>
      <bottom style="thin">
        <color rgb="FF000000"/>
      </bottom>
    </border>
    <border>
      <left style="thin">
        <color rgb="FFFFFFFF"/>
      </left>
      <right style="thin">
        <color rgb="FFFFFFFF"/>
      </right>
      <top style="thin">
        <color rgb="FF000000"/>
      </top>
      <bottom style="thin">
        <color rgb="FF000000"/>
      </bottom>
    </border>
    <border>
      <left style="thin">
        <color rgb="FFFFFFFF"/>
      </left>
      <right style="thin">
        <color rgb="FF000000"/>
      </right>
      <top style="thin">
        <color rgb="FF000000"/>
      </top>
      <bottom style="thin">
        <color rgb="FF000000"/>
      </bottom>
    </border>
    <border>
      <left style="thin">
        <color rgb="FF000000"/>
      </left>
      <top style="thin">
        <color rgb="FF000000"/>
      </top>
    </border>
    <border>
      <top style="thin">
        <color rgb="FF000000"/>
      </top>
    </border>
    <border>
      <right style="thin">
        <color rgb="FF000000"/>
      </right>
      <top style="thin">
        <color rgb="FF000000"/>
      </top>
    </border>
    <border>
      <left style="thin">
        <color rgb="FFFFFFFF"/>
      </left>
      <top style="thin">
        <color rgb="FFFFFFFF"/>
      </top>
      <bottom/>
    </border>
    <border>
      <top style="thin">
        <color rgb="FFFFFFFF"/>
      </top>
      <bottom/>
    </border>
    <border>
      <right style="thin">
        <color rgb="FFFFFFFF"/>
      </right>
      <top style="thin">
        <color rgb="FFFFFFFF"/>
      </top>
      <bottom/>
    </border>
    <border>
      <left style="thin">
        <color theme="1"/>
      </left>
      <right style="thin">
        <color rgb="FFFFFFFF"/>
      </right>
      <top style="thin">
        <color theme="1"/>
      </top>
      <bottom/>
    </border>
    <border>
      <left style="thin">
        <color rgb="FFFFFFFF"/>
      </left>
      <right style="thin">
        <color rgb="FFFFFFFF"/>
      </right>
      <top style="thin">
        <color theme="1"/>
      </top>
      <bottom/>
    </border>
    <border>
      <left style="thin">
        <color rgb="FFFFFFFF"/>
      </left>
      <right style="thin">
        <color rgb="FF000000"/>
      </right>
      <top style="thin">
        <color theme="1"/>
      </top>
      <bottom/>
    </border>
    <border>
      <left style="thin">
        <color rgb="FF000000"/>
      </left>
      <right style="thin">
        <color rgb="FF000000"/>
      </right>
      <top style="thin">
        <color rgb="FF000000"/>
      </top>
      <bottom style="thin">
        <color rgb="FF000000"/>
      </bottom>
    </border>
    <border>
      <left style="thin">
        <color theme="1"/>
      </left>
    </border>
    <border>
      <left style="thin">
        <color theme="1"/>
      </left>
      <bottom style="thin">
        <color theme="1"/>
      </bottom>
    </border>
    <border>
      <bottom style="thin">
        <color theme="1"/>
      </bottom>
    </border>
    <border>
      <right style="thin">
        <color rgb="FF000000"/>
      </right>
      <top style="thin">
        <color rgb="FF000000"/>
      </top>
      <bottom style="thin">
        <color rgb="FF000000"/>
      </bottom>
    </border>
    <border>
      <left style="thin">
        <color rgb="FF000000"/>
      </left>
      <right style="thin">
        <color rgb="FF000000"/>
      </right>
      <top style="thin">
        <color rgb="FF000000"/>
      </top>
      <bottom/>
    </border>
    <border>
      <left style="thin">
        <color rgb="FF000000"/>
      </left>
      <right style="thin">
        <color rgb="FF000000"/>
      </right>
      <top style="thin">
        <color rgb="FF000000"/>
      </top>
    </border>
    <border>
      <left style="thin">
        <color rgb="FF000000"/>
      </left>
      <top style="thin">
        <color rgb="FF000000"/>
      </top>
      <bottom style="thin">
        <color rgb="FF000000"/>
      </bottom>
    </border>
    <border>
      <left style="medium">
        <color rgb="FF0000FF"/>
      </left>
      <right/>
      <top style="medium">
        <color rgb="FF0000FF"/>
      </top>
      <bottom/>
    </border>
    <border>
      <left/>
      <right/>
      <top style="medium">
        <color rgb="FF0000FF"/>
      </top>
      <bottom/>
    </border>
    <border>
      <left/>
      <top style="medium">
        <color rgb="FF0000FF"/>
      </top>
      <bottom/>
    </border>
    <border>
      <left style="medium">
        <color rgb="FF0000FF"/>
      </left>
      <right/>
      <top style="medium">
        <color rgb="FFDDDDDD"/>
      </top>
      <bottom/>
    </border>
    <border>
      <left/>
      <right/>
      <top style="medium">
        <color rgb="FFDDDDDD"/>
      </top>
      <bottom/>
    </border>
    <border>
      <left/>
      <right style="medium">
        <color rgb="FF0000FF"/>
      </right>
      <top style="medium">
        <color rgb="FFDDDDDD"/>
      </top>
      <bottom/>
    </border>
    <border>
      <left style="medium">
        <color rgb="FF0000FF"/>
      </left>
      <right/>
      <top style="medium">
        <color rgb="FFDDDDDD"/>
      </top>
      <bottom style="medium">
        <color rgb="FF0000FF"/>
      </bottom>
    </border>
    <border>
      <left/>
      <right/>
      <top style="medium">
        <color rgb="FFDDDDDD"/>
      </top>
      <bottom style="medium">
        <color rgb="FF0000FF"/>
      </bottom>
    </border>
    <border>
      <left/>
      <right style="medium">
        <color rgb="FF0000FF"/>
      </right>
      <top style="medium">
        <color rgb="FFDDDDDD"/>
      </top>
      <bottom style="medium">
        <color rgb="FF0000FF"/>
      </bottom>
    </border>
    <border>
      <left style="thin">
        <color rgb="FF000000"/>
      </left>
      <right style="thin">
        <color rgb="FF000000"/>
      </right>
      <bottom style="thin">
        <color rgb="FF000000"/>
      </bottom>
    </border>
    <border>
      <left style="thin">
        <color rgb="FF000000"/>
      </left>
      <right style="thin">
        <color rgb="FFFFFFFF"/>
      </right>
      <top style="thin">
        <color rgb="FF000000"/>
      </top>
      <bottom/>
    </border>
    <border>
      <left style="thin">
        <color rgb="FFFFFFFF"/>
      </left>
      <right style="thin">
        <color rgb="FFFFFFFF"/>
      </right>
      <top style="thin">
        <color rgb="FF000000"/>
      </top>
      <bottom/>
    </border>
    <border>
      <left style="thin">
        <color rgb="FFFFFFFF"/>
      </left>
      <right style="thin">
        <color rgb="FF000000"/>
      </right>
      <top style="thin">
        <color rgb="FF000000"/>
      </top>
      <bottom/>
    </border>
    <border>
      <top style="thin">
        <color rgb="FF000000"/>
      </top>
      <bottom style="thin">
        <color rgb="FF000000"/>
      </bottom>
    </border>
    <border>
      <left style="thin">
        <color rgb="FF000000"/>
      </left>
      <right/>
      <top style="thin">
        <color rgb="FF000000"/>
      </top>
      <bottom style="thin">
        <color rgb="FF000000"/>
      </bottom>
    </border>
    <border>
      <left/>
      <right/>
      <top style="thin">
        <color rgb="FF000000"/>
      </top>
      <bottom style="thin">
        <color rgb="FF000000"/>
      </bottom>
    </border>
    <border>
      <left/>
      <right style="thin">
        <color rgb="FF000000"/>
      </right>
      <top style="thin">
        <color rgb="FF000000"/>
      </top>
      <bottom style="thin">
        <color rgb="FF000000"/>
      </bottom>
    </border>
    <border>
      <left style="thin">
        <color rgb="FF000000"/>
      </left>
      <right style="thin">
        <color rgb="FF000000"/>
      </right>
    </border>
  </borders>
  <cellStyleXfs count="1">
    <xf borderId="0" fillId="0" fontId="0" numFmtId="0" applyAlignment="1" applyFont="1"/>
  </cellStyleXfs>
  <cellXfs count="328">
    <xf borderId="0" fillId="0" fontId="0" numFmtId="0" xfId="0" applyAlignment="1" applyFont="1">
      <alignment readingOrder="0" shrinkToFit="0" vertical="bottom" wrapText="0"/>
    </xf>
    <xf borderId="0" fillId="0" fontId="1" numFmtId="0" xfId="0" applyFont="1"/>
    <xf borderId="0" fillId="0" fontId="2" numFmtId="0" xfId="0" applyFont="1"/>
    <xf borderId="1" fillId="0" fontId="2" numFmtId="0" xfId="0" applyBorder="1" applyFont="1"/>
    <xf borderId="2" fillId="0" fontId="2" numFmtId="0" xfId="0" applyBorder="1" applyFont="1"/>
    <xf borderId="3" fillId="0" fontId="2" numFmtId="0" xfId="0" applyBorder="1" applyFont="1"/>
    <xf borderId="4" fillId="0" fontId="2" numFmtId="0" xfId="0" applyBorder="1" applyFont="1"/>
    <xf borderId="0" fillId="0" fontId="3" numFmtId="0" xfId="0" applyAlignment="1" applyFont="1">
      <alignment horizontal="center" vertical="center"/>
    </xf>
    <xf borderId="5" fillId="0" fontId="2" numFmtId="0" xfId="0" applyBorder="1" applyFont="1"/>
    <xf borderId="0" fillId="0" fontId="4" numFmtId="0" xfId="0" applyFont="1"/>
    <xf borderId="6" fillId="2" fontId="4" numFmtId="0" xfId="0" applyBorder="1" applyFill="1" applyFont="1"/>
    <xf borderId="7" fillId="2" fontId="4" numFmtId="0" xfId="0" applyBorder="1" applyFont="1"/>
    <xf borderId="8" fillId="2" fontId="4" numFmtId="0" xfId="0" applyBorder="1" applyFont="1"/>
    <xf borderId="0" fillId="0" fontId="5" numFmtId="0" xfId="0" applyFont="1"/>
    <xf borderId="5" fillId="0" fontId="5" numFmtId="0" xfId="0" applyBorder="1" applyFont="1"/>
    <xf quotePrefix="1" borderId="0" fillId="0" fontId="6" numFmtId="0" xfId="0" applyAlignment="1" applyFont="1">
      <alignment horizontal="left" shrinkToFit="0" vertical="top" wrapText="1"/>
    </xf>
    <xf borderId="5" fillId="0" fontId="6" numFmtId="0" xfId="0" applyAlignment="1" applyBorder="1" applyFont="1">
      <alignment horizontal="center" shrinkToFit="0" vertical="center" wrapText="1"/>
    </xf>
    <xf borderId="9" fillId="3" fontId="5" numFmtId="0" xfId="0" applyAlignment="1" applyBorder="1" applyFill="1" applyFont="1">
      <alignment horizontal="center" vertical="center"/>
    </xf>
    <xf borderId="10" fillId="3" fontId="5" numFmtId="0" xfId="0" applyAlignment="1" applyBorder="1" applyFont="1">
      <alignment horizontal="center" vertical="center"/>
    </xf>
    <xf borderId="11" fillId="0" fontId="2" numFmtId="0" xfId="0" applyBorder="1" applyFont="1"/>
    <xf borderId="4" fillId="0" fontId="7" numFmtId="0" xfId="0" applyBorder="1" applyFont="1"/>
    <xf borderId="9" fillId="4" fontId="8" numFmtId="0" xfId="0" applyAlignment="1" applyBorder="1" applyFill="1" applyFont="1">
      <alignment readingOrder="0"/>
    </xf>
    <xf borderId="0" fillId="0" fontId="9" numFmtId="0" xfId="0" applyAlignment="1" applyFont="1">
      <alignment vertical="center"/>
    </xf>
    <xf borderId="9" fillId="2" fontId="9" numFmtId="0" xfId="0" applyAlignment="1" applyBorder="1" applyFont="1">
      <alignment readingOrder="0" vertical="center"/>
    </xf>
    <xf borderId="9" fillId="4" fontId="10" numFmtId="0" xfId="0" applyAlignment="1" applyBorder="1" applyFont="1">
      <alignment readingOrder="0"/>
    </xf>
    <xf borderId="9" fillId="5" fontId="11" numFmtId="0" xfId="0" applyBorder="1" applyFill="1" applyFont="1"/>
    <xf borderId="9" fillId="5" fontId="12" numFmtId="0" xfId="0" applyAlignment="1" applyBorder="1" applyFont="1">
      <alignment readingOrder="0"/>
    </xf>
    <xf borderId="9" fillId="2" fontId="13" numFmtId="0" xfId="0" applyAlignment="1" applyBorder="1" applyFont="1">
      <alignment readingOrder="0" vertical="center"/>
    </xf>
    <xf borderId="9" fillId="6" fontId="14" numFmtId="0" xfId="0" applyBorder="1" applyFill="1" applyFont="1"/>
    <xf borderId="9" fillId="6" fontId="15" numFmtId="0" xfId="0" applyAlignment="1" applyBorder="1" applyFont="1">
      <alignment readingOrder="0"/>
    </xf>
    <xf borderId="9" fillId="7" fontId="16" numFmtId="0" xfId="0" applyAlignment="1" applyBorder="1" applyFill="1" applyFont="1">
      <alignment readingOrder="0"/>
    </xf>
    <xf borderId="0" fillId="0" fontId="9" numFmtId="0" xfId="0" applyAlignment="1" applyFont="1">
      <alignment readingOrder="0" vertical="center"/>
    </xf>
    <xf borderId="9" fillId="2" fontId="17" numFmtId="0" xfId="0" applyAlignment="1" applyBorder="1" applyFont="1">
      <alignment readingOrder="0" vertical="center"/>
    </xf>
    <xf borderId="9" fillId="8" fontId="18" numFmtId="0" xfId="0" applyBorder="1" applyFill="1" applyFont="1"/>
    <xf borderId="9" fillId="8" fontId="19" numFmtId="0" xfId="0" applyAlignment="1" applyBorder="1" applyFont="1">
      <alignment readingOrder="0"/>
    </xf>
    <xf borderId="12" fillId="0" fontId="1" numFmtId="0" xfId="0" applyBorder="1" applyFont="1"/>
    <xf borderId="13" fillId="0" fontId="1" numFmtId="0" xfId="0" applyBorder="1" applyFont="1"/>
    <xf borderId="14" fillId="0" fontId="1" numFmtId="0" xfId="0" applyBorder="1" applyFont="1"/>
    <xf borderId="0" fillId="0" fontId="20" numFmtId="0" xfId="0" applyFont="1"/>
    <xf borderId="0" fillId="0" fontId="2" numFmtId="2" xfId="0" applyFont="1" applyNumberFormat="1"/>
    <xf borderId="15" fillId="9" fontId="21" numFmtId="0" xfId="0" applyAlignment="1" applyBorder="1" applyFill="1" applyFont="1">
      <alignment horizontal="center" vertical="center"/>
    </xf>
    <xf borderId="16" fillId="0" fontId="22" numFmtId="0" xfId="0" applyBorder="1" applyFont="1"/>
    <xf borderId="17" fillId="0" fontId="22" numFmtId="0" xfId="0" applyBorder="1" applyFont="1"/>
    <xf borderId="18" fillId="9" fontId="21" numFmtId="0" xfId="0" applyAlignment="1" applyBorder="1" applyFont="1">
      <alignment horizontal="center" vertical="center"/>
    </xf>
    <xf borderId="19" fillId="0" fontId="2" numFmtId="0" xfId="0" applyAlignment="1" applyBorder="1" applyFont="1">
      <alignment shrinkToFit="0" wrapText="1"/>
    </xf>
    <xf borderId="19" fillId="0" fontId="22" numFmtId="0" xfId="0" applyBorder="1" applyFont="1"/>
    <xf borderId="0" fillId="0" fontId="2" numFmtId="0" xfId="0" applyAlignment="1" applyFont="1">
      <alignment shrinkToFit="0" wrapText="1"/>
    </xf>
    <xf borderId="20" fillId="7" fontId="2" numFmtId="0" xfId="0" applyBorder="1" applyFont="1"/>
    <xf borderId="21" fillId="7" fontId="2" numFmtId="0" xfId="0" applyBorder="1" applyFont="1"/>
    <xf borderId="22" fillId="7" fontId="2" numFmtId="0" xfId="0" applyBorder="1" applyFont="1"/>
    <xf borderId="23" fillId="7" fontId="2" numFmtId="0" xfId="0" applyBorder="1" applyFont="1"/>
    <xf borderId="18" fillId="7" fontId="2" numFmtId="0" xfId="0" applyBorder="1" applyFont="1"/>
    <xf borderId="24" fillId="7" fontId="2" numFmtId="0" xfId="0" applyBorder="1" applyFont="1"/>
    <xf borderId="23" fillId="4" fontId="2" numFmtId="0" xfId="0" applyBorder="1" applyFont="1"/>
    <xf borderId="18" fillId="4" fontId="2" numFmtId="0" xfId="0" applyBorder="1" applyFont="1"/>
    <xf borderId="24" fillId="4" fontId="2" numFmtId="0" xfId="0" applyBorder="1" applyFont="1"/>
    <xf borderId="18" fillId="7" fontId="2" numFmtId="164" xfId="0" applyBorder="1" applyFont="1" applyNumberFormat="1"/>
    <xf borderId="24" fillId="7" fontId="2" numFmtId="164" xfId="0" applyBorder="1" applyFont="1" applyNumberFormat="1"/>
    <xf borderId="25" fillId="7" fontId="2" numFmtId="0" xfId="0" applyBorder="1" applyFont="1"/>
    <xf borderId="26" fillId="7" fontId="2" numFmtId="164" xfId="0" applyBorder="1" applyFont="1" applyNumberFormat="1"/>
    <xf borderId="27" fillId="7" fontId="2" numFmtId="164" xfId="0" applyBorder="1" applyFont="1" applyNumberFormat="1"/>
    <xf borderId="20" fillId="10" fontId="2" numFmtId="0" xfId="0" applyBorder="1" applyFill="1" applyFont="1"/>
    <xf borderId="21" fillId="7" fontId="2" numFmtId="0" xfId="0" applyAlignment="1" applyBorder="1" applyFont="1">
      <alignment horizontal="left"/>
    </xf>
    <xf borderId="22" fillId="7" fontId="2" numFmtId="0" xfId="0" applyAlignment="1" applyBorder="1" applyFont="1">
      <alignment horizontal="left"/>
    </xf>
    <xf borderId="23" fillId="10" fontId="2" numFmtId="0" xfId="0" applyBorder="1" applyFont="1"/>
    <xf borderId="25" fillId="10" fontId="2" numFmtId="0" xfId="0" applyBorder="1" applyFont="1"/>
    <xf borderId="26" fillId="7" fontId="2" numFmtId="0" xfId="0" applyBorder="1" applyFont="1"/>
    <xf borderId="27" fillId="7" fontId="2" numFmtId="0" xfId="0" applyBorder="1" applyFont="1"/>
    <xf borderId="20" fillId="10" fontId="2" numFmtId="0" xfId="0" applyAlignment="1" applyBorder="1" applyFont="1">
      <alignment shrinkToFit="0" wrapText="1"/>
    </xf>
    <xf borderId="21" fillId="7" fontId="2" numFmtId="0" xfId="0" applyAlignment="1" applyBorder="1" applyFont="1">
      <alignment horizontal="left" shrinkToFit="0" vertical="top" wrapText="1"/>
    </xf>
    <xf borderId="22" fillId="7" fontId="2" numFmtId="0" xfId="0" applyAlignment="1" applyBorder="1" applyFont="1">
      <alignment horizontal="left" shrinkToFit="0" vertical="top" wrapText="1"/>
    </xf>
    <xf borderId="18" fillId="7" fontId="6" numFmtId="0" xfId="0" applyBorder="1" applyFont="1"/>
    <xf borderId="24" fillId="7" fontId="6" numFmtId="0" xfId="0" applyBorder="1" applyFont="1"/>
    <xf borderId="18" fillId="4" fontId="6" numFmtId="0" xfId="0" applyBorder="1" applyFont="1"/>
    <xf borderId="24" fillId="4" fontId="6" numFmtId="0" xfId="0" applyBorder="1" applyFont="1"/>
    <xf borderId="26" fillId="7" fontId="6" numFmtId="0" xfId="0" applyBorder="1" applyFont="1"/>
    <xf borderId="27" fillId="7" fontId="6" numFmtId="0" xfId="0" applyBorder="1" applyFont="1"/>
    <xf borderId="21" fillId="7" fontId="6" numFmtId="0" xfId="0" applyBorder="1" applyFont="1"/>
    <xf borderId="22" fillId="7" fontId="6" numFmtId="0" xfId="0" applyBorder="1" applyFont="1"/>
    <xf borderId="18" fillId="7" fontId="2" numFmtId="165" xfId="0" applyBorder="1" applyFont="1" applyNumberFormat="1"/>
    <xf borderId="24" fillId="7" fontId="2" numFmtId="165" xfId="0" applyBorder="1" applyFont="1" applyNumberFormat="1"/>
    <xf borderId="18" fillId="7" fontId="2" numFmtId="1" xfId="0" applyBorder="1" applyFont="1" applyNumberFormat="1"/>
    <xf borderId="24" fillId="7" fontId="2" numFmtId="1" xfId="0" applyBorder="1" applyFont="1" applyNumberFormat="1"/>
    <xf borderId="18" fillId="10" fontId="2" numFmtId="0" xfId="0" applyBorder="1" applyFont="1"/>
    <xf borderId="18" fillId="7" fontId="2" numFmtId="166" xfId="0" applyBorder="1" applyFont="1" applyNumberFormat="1"/>
    <xf borderId="18" fillId="7" fontId="2" numFmtId="10" xfId="0" applyBorder="1" applyFont="1" applyNumberFormat="1"/>
    <xf borderId="28" fillId="0" fontId="5" numFmtId="0" xfId="0" applyBorder="1" applyFont="1"/>
    <xf borderId="0" fillId="0" fontId="2" numFmtId="1" xfId="0" applyFont="1" applyNumberFormat="1"/>
    <xf borderId="29" fillId="0" fontId="2" numFmtId="1" xfId="0" applyBorder="1" applyFont="1" applyNumberFormat="1"/>
    <xf borderId="30" fillId="9" fontId="21" numFmtId="0" xfId="0" applyAlignment="1" applyBorder="1" applyFont="1">
      <alignment horizontal="center" vertical="center"/>
    </xf>
    <xf borderId="31" fillId="0" fontId="22" numFmtId="0" xfId="0" applyBorder="1" applyFont="1"/>
    <xf borderId="32" fillId="0" fontId="22" numFmtId="0" xfId="0" applyBorder="1" applyFont="1"/>
    <xf borderId="0" fillId="0" fontId="2" numFmtId="3" xfId="0" applyFont="1" applyNumberFormat="1"/>
    <xf borderId="33" fillId="11" fontId="23" numFmtId="0" xfId="0" applyAlignment="1" applyBorder="1" applyFill="1" applyFont="1">
      <alignment horizontal="center" vertical="center"/>
    </xf>
    <xf borderId="34" fillId="11" fontId="23" numFmtId="0" xfId="0" applyAlignment="1" applyBorder="1" applyFont="1">
      <alignment horizontal="center" vertical="center"/>
    </xf>
    <xf borderId="35" fillId="11" fontId="23" numFmtId="0" xfId="0" applyAlignment="1" applyBorder="1" applyFont="1">
      <alignment horizontal="center" vertical="center"/>
    </xf>
    <xf borderId="36" fillId="0" fontId="2" numFmtId="0" xfId="0" applyBorder="1" applyFont="1"/>
    <xf borderId="37" fillId="0" fontId="2" numFmtId="0" xfId="0" applyBorder="1" applyFont="1"/>
    <xf borderId="37" fillId="0" fontId="2" numFmtId="9" xfId="0" applyBorder="1" applyFont="1" applyNumberFormat="1"/>
    <xf borderId="38" fillId="0" fontId="2" numFmtId="0" xfId="0" applyBorder="1" applyFont="1"/>
    <xf borderId="28" fillId="0" fontId="2" numFmtId="0" xfId="0" applyBorder="1" applyFont="1"/>
    <xf borderId="0" fillId="0" fontId="2" numFmtId="9" xfId="0" applyFont="1" applyNumberFormat="1"/>
    <xf borderId="29" fillId="0" fontId="2" numFmtId="0" xfId="0" applyBorder="1" applyFont="1"/>
    <xf borderId="29" fillId="0" fontId="5" numFmtId="0" xfId="0" applyBorder="1" applyFont="1"/>
    <xf borderId="12" fillId="0" fontId="2" numFmtId="0" xfId="0" applyBorder="1" applyFont="1"/>
    <xf borderId="13" fillId="0" fontId="2" numFmtId="0" xfId="0" applyBorder="1" applyFont="1"/>
    <xf borderId="14" fillId="0" fontId="2" numFmtId="0" xfId="0" applyBorder="1" applyFont="1"/>
    <xf borderId="30" fillId="11" fontId="23" numFmtId="0" xfId="0" applyAlignment="1" applyBorder="1" applyFont="1">
      <alignment horizontal="center" vertical="center"/>
    </xf>
    <xf borderId="0" fillId="0" fontId="24" numFmtId="0" xfId="0" applyFont="1"/>
    <xf borderId="0" fillId="0" fontId="2" numFmtId="10" xfId="0" applyFont="1" applyNumberFormat="1"/>
    <xf borderId="39" fillId="11" fontId="23" numFmtId="0" xfId="0" applyAlignment="1" applyBorder="1" applyFont="1">
      <alignment horizontal="center" vertical="center"/>
    </xf>
    <xf borderId="40" fillId="0" fontId="22" numFmtId="0" xfId="0" applyBorder="1" applyFont="1"/>
    <xf borderId="41" fillId="0" fontId="22" numFmtId="0" xfId="0" applyBorder="1" applyFont="1"/>
    <xf borderId="36" fillId="0" fontId="5" numFmtId="0" xfId="0" applyBorder="1" applyFont="1"/>
    <xf borderId="37" fillId="0" fontId="5" numFmtId="0" xfId="0" applyBorder="1" applyFont="1"/>
    <xf borderId="38" fillId="0" fontId="5" numFmtId="0" xfId="0" applyBorder="1" applyFont="1"/>
    <xf borderId="29" fillId="0" fontId="2" numFmtId="3" xfId="0" applyBorder="1" applyFont="1" applyNumberFormat="1"/>
    <xf borderId="13" fillId="0" fontId="2" numFmtId="10" xfId="0" applyBorder="1" applyFont="1" applyNumberFormat="1"/>
    <xf borderId="14" fillId="0" fontId="2" numFmtId="10" xfId="0" applyBorder="1" applyFont="1" applyNumberFormat="1"/>
    <xf borderId="42" fillId="11" fontId="23" numFmtId="0" xfId="0" applyAlignment="1" applyBorder="1" applyFont="1">
      <alignment horizontal="center" vertical="center"/>
    </xf>
    <xf borderId="43" fillId="11" fontId="23" numFmtId="0" xfId="0" applyAlignment="1" applyBorder="1" applyFont="1">
      <alignment horizontal="center" vertical="center"/>
    </xf>
    <xf borderId="44" fillId="11" fontId="23" numFmtId="0" xfId="0" applyAlignment="1" applyBorder="1" applyFont="1">
      <alignment horizontal="center" vertical="center"/>
    </xf>
    <xf borderId="45" fillId="12" fontId="25" numFmtId="0" xfId="0" applyAlignment="1" applyBorder="1" applyFill="1" applyFont="1">
      <alignment horizontal="center"/>
    </xf>
    <xf borderId="46" fillId="0" fontId="2" numFmtId="0" xfId="0" applyBorder="1" applyFont="1"/>
    <xf borderId="45" fillId="4" fontId="26" numFmtId="0" xfId="0" applyBorder="1" applyFont="1"/>
    <xf borderId="45" fillId="0" fontId="27" numFmtId="0" xfId="0" applyAlignment="1" applyBorder="1" applyFont="1">
      <alignment vertical="bottom"/>
    </xf>
    <xf borderId="45" fillId="4" fontId="26" numFmtId="9" xfId="0" applyBorder="1" applyFont="1" applyNumberFormat="1"/>
    <xf borderId="45" fillId="4" fontId="26" numFmtId="167" xfId="0" applyBorder="1" applyFont="1" applyNumberFormat="1"/>
    <xf borderId="45" fillId="4" fontId="26" numFmtId="10" xfId="0" applyBorder="1" applyFont="1" applyNumberFormat="1"/>
    <xf borderId="45" fillId="4" fontId="26" numFmtId="1" xfId="0" applyBorder="1" applyFont="1" applyNumberFormat="1"/>
    <xf borderId="47" fillId="0" fontId="2" numFmtId="0" xfId="0" applyBorder="1" applyFont="1"/>
    <xf borderId="48" fillId="0" fontId="2" numFmtId="0" xfId="0" applyBorder="1" applyFont="1"/>
    <xf borderId="0" fillId="0" fontId="20" numFmtId="0" xfId="0" applyAlignment="1" applyFont="1">
      <alignment readingOrder="0"/>
    </xf>
    <xf borderId="45" fillId="4" fontId="28" numFmtId="0" xfId="0" applyAlignment="1" applyBorder="1" applyFont="1">
      <alignment horizontal="right" shrinkToFit="0" vertical="bottom" wrapText="0"/>
    </xf>
    <xf borderId="0" fillId="0" fontId="29" numFmtId="0" xfId="0" applyAlignment="1" applyFont="1">
      <alignment vertical="bottom"/>
    </xf>
    <xf borderId="29" fillId="0" fontId="29" numFmtId="0" xfId="0" applyAlignment="1" applyBorder="1" applyFont="1">
      <alignment vertical="bottom"/>
    </xf>
    <xf borderId="49" fillId="4" fontId="28" numFmtId="3" xfId="0" applyAlignment="1" applyBorder="1" applyFont="1" applyNumberFormat="1">
      <alignment horizontal="right" vertical="bottom"/>
    </xf>
    <xf borderId="13" fillId="0" fontId="29" numFmtId="0" xfId="0" applyAlignment="1" applyBorder="1" applyFont="1">
      <alignment vertical="bottom"/>
    </xf>
    <xf borderId="14" fillId="0" fontId="29" numFmtId="0" xfId="0" applyAlignment="1" applyBorder="1" applyFont="1">
      <alignment vertical="bottom"/>
    </xf>
    <xf borderId="45" fillId="4" fontId="28" numFmtId="0" xfId="0" applyAlignment="1" applyBorder="1" applyFont="1">
      <alignment horizontal="right" vertical="bottom"/>
    </xf>
    <xf borderId="29" fillId="0" fontId="20" numFmtId="0" xfId="0" applyBorder="1" applyFont="1"/>
    <xf borderId="45" fillId="12" fontId="23" numFmtId="0" xfId="0" applyAlignment="1" applyBorder="1" applyFont="1">
      <alignment horizontal="center" shrinkToFit="0" vertical="center" wrapText="0"/>
    </xf>
    <xf borderId="45" fillId="0" fontId="27" numFmtId="1" xfId="0" applyAlignment="1" applyBorder="1" applyFont="1" applyNumberFormat="1">
      <alignment vertical="bottom"/>
    </xf>
    <xf borderId="45" fillId="0" fontId="27" numFmtId="1" xfId="0" applyAlignment="1" applyBorder="1" applyFont="1" applyNumberFormat="1">
      <alignment readingOrder="0" vertical="bottom"/>
    </xf>
    <xf borderId="45" fillId="4" fontId="30" numFmtId="3" xfId="0" applyAlignment="1" applyBorder="1" applyFont="1" applyNumberFormat="1">
      <alignment horizontal="right" vertical="bottom"/>
    </xf>
    <xf borderId="45" fillId="12" fontId="25" numFmtId="0" xfId="0" applyAlignment="1" applyBorder="1" applyFont="1">
      <alignment horizontal="center" vertical="bottom"/>
    </xf>
    <xf borderId="45" fillId="12" fontId="25" numFmtId="0" xfId="0" applyAlignment="1" applyBorder="1" applyFont="1">
      <alignment horizontal="center" shrinkToFit="0" wrapText="1"/>
    </xf>
    <xf borderId="50" fillId="4" fontId="30" numFmtId="3" xfId="0" applyAlignment="1" applyBorder="1" applyFont="1" applyNumberFormat="1">
      <alignment horizontal="right" vertical="bottom"/>
    </xf>
    <xf borderId="51" fillId="4" fontId="30" numFmtId="3" xfId="0" applyAlignment="1" applyBorder="1" applyFont="1" applyNumberFormat="1">
      <alignment horizontal="right" vertical="bottom"/>
    </xf>
    <xf borderId="45" fillId="4" fontId="30" numFmtId="10" xfId="0" applyAlignment="1" applyBorder="1" applyFont="1" applyNumberFormat="1">
      <alignment horizontal="right" vertical="bottom"/>
    </xf>
    <xf borderId="45" fillId="4" fontId="27" numFmtId="3" xfId="0" applyAlignment="1" applyBorder="1" applyFont="1" applyNumberFormat="1">
      <alignment vertical="bottom"/>
    </xf>
    <xf borderId="45" fillId="12" fontId="25" numFmtId="0" xfId="0" applyAlignment="1" applyBorder="1" applyFont="1">
      <alignment horizontal="center" shrinkToFit="0" vertical="bottom" wrapText="0"/>
    </xf>
    <xf borderId="45" fillId="12" fontId="25" numFmtId="0" xfId="0" applyAlignment="1" applyBorder="1" applyFont="1">
      <alignment horizontal="center" shrinkToFit="0" wrapText="0"/>
    </xf>
    <xf borderId="0" fillId="0" fontId="20" numFmtId="0" xfId="0" applyAlignment="1" applyFont="1">
      <alignment shrinkToFit="0" wrapText="0"/>
    </xf>
    <xf borderId="45" fillId="4" fontId="30" numFmtId="3" xfId="0" applyAlignment="1" applyBorder="1" applyFont="1" applyNumberFormat="1">
      <alignment horizontal="right" readingOrder="0" vertical="bottom"/>
    </xf>
    <xf borderId="45" fillId="4" fontId="30" numFmtId="10" xfId="0" applyAlignment="1" applyBorder="1" applyFont="1" applyNumberFormat="1">
      <alignment horizontal="right" readingOrder="0" vertical="bottom"/>
    </xf>
    <xf borderId="45" fillId="4" fontId="30" numFmtId="1" xfId="0" applyAlignment="1" applyBorder="1" applyFont="1" applyNumberFormat="1">
      <alignment horizontal="right" vertical="bottom"/>
    </xf>
    <xf borderId="50" fillId="4" fontId="30" numFmtId="1" xfId="0" applyAlignment="1" applyBorder="1" applyFont="1" applyNumberFormat="1">
      <alignment horizontal="right" vertical="bottom"/>
    </xf>
    <xf borderId="50" fillId="4" fontId="30" numFmtId="10" xfId="0" applyAlignment="1" applyBorder="1" applyFont="1" applyNumberFormat="1">
      <alignment horizontal="right" vertical="bottom"/>
    </xf>
    <xf borderId="45" fillId="0" fontId="27" numFmtId="168" xfId="0" applyAlignment="1" applyBorder="1" applyFont="1" applyNumberFormat="1">
      <alignment vertical="bottom"/>
    </xf>
    <xf borderId="45" fillId="4" fontId="30" numFmtId="4" xfId="0" applyAlignment="1" applyBorder="1" applyFont="1" applyNumberFormat="1">
      <alignment horizontal="right" vertical="bottom"/>
    </xf>
    <xf borderId="45" fillId="4" fontId="30" numFmtId="0" xfId="0" applyAlignment="1" applyBorder="1" applyFont="1">
      <alignment vertical="bottom"/>
    </xf>
    <xf borderId="45" fillId="4" fontId="30" numFmtId="9" xfId="0" applyAlignment="1" applyBorder="1" applyFont="1" applyNumberFormat="1">
      <alignment vertical="bottom"/>
    </xf>
    <xf borderId="50" fillId="4" fontId="30" numFmtId="9" xfId="0" applyAlignment="1" applyBorder="1" applyFont="1" applyNumberFormat="1">
      <alignment vertical="bottom"/>
    </xf>
    <xf borderId="45" fillId="12" fontId="25" numFmtId="1" xfId="0" applyAlignment="1" applyBorder="1" applyFont="1" applyNumberFormat="1">
      <alignment horizontal="center" shrinkToFit="0" vertical="bottom" wrapText="0"/>
    </xf>
    <xf borderId="51" fillId="12" fontId="25" numFmtId="0" xfId="0" applyAlignment="1" applyBorder="1" applyFont="1">
      <alignment horizontal="center" readingOrder="0" shrinkToFit="0" wrapText="0"/>
    </xf>
    <xf borderId="45" fillId="12" fontId="25" numFmtId="0" xfId="0" applyAlignment="1" applyBorder="1" applyFont="1">
      <alignment horizontal="center" shrinkToFit="0" vertical="bottom" wrapText="0"/>
    </xf>
    <xf borderId="0" fillId="0" fontId="20" numFmtId="0" xfId="0" applyAlignment="1" applyFont="1">
      <alignment shrinkToFit="0" wrapText="0"/>
    </xf>
    <xf borderId="45" fillId="0" fontId="27" numFmtId="0" xfId="0" applyAlignment="1" applyBorder="1" applyFont="1">
      <alignment readingOrder="0" vertical="bottom"/>
    </xf>
    <xf borderId="52" fillId="0" fontId="27" numFmtId="1" xfId="0" applyAlignment="1" applyBorder="1" applyFont="1" applyNumberFormat="1">
      <alignment readingOrder="0" vertical="bottom"/>
    </xf>
    <xf borderId="0" fillId="0" fontId="6" numFmtId="164" xfId="0" applyFont="1" applyNumberFormat="1"/>
    <xf borderId="45" fillId="4" fontId="30" numFmtId="164" xfId="0" applyAlignment="1" applyBorder="1" applyFont="1" applyNumberFormat="1">
      <alignment horizontal="right" vertical="bottom"/>
    </xf>
    <xf borderId="0" fillId="0" fontId="31" numFmtId="3" xfId="0" applyAlignment="1" applyFont="1" applyNumberFormat="1">
      <alignment horizontal="right" readingOrder="0" shrinkToFit="0" vertical="bottom" wrapText="0"/>
    </xf>
    <xf borderId="0" fillId="0" fontId="6" numFmtId="0" xfId="0" applyFont="1"/>
    <xf borderId="45" fillId="4" fontId="30" numFmtId="0" xfId="0" applyAlignment="1" applyBorder="1" applyFont="1">
      <alignment horizontal="right" vertical="bottom"/>
    </xf>
    <xf borderId="45" fillId="4" fontId="30" numFmtId="0" xfId="0" applyAlignment="1" applyBorder="1" applyFont="1">
      <alignment vertical="bottom"/>
    </xf>
    <xf borderId="45" fillId="4" fontId="30" numFmtId="3" xfId="0" applyAlignment="1" applyBorder="1" applyFont="1" applyNumberFormat="1">
      <alignment vertical="bottom"/>
    </xf>
    <xf borderId="0" fillId="0" fontId="2" numFmtId="164" xfId="0" applyFont="1" applyNumberFormat="1"/>
    <xf borderId="0" fillId="0" fontId="20" numFmtId="1" xfId="0" applyFont="1" applyNumberFormat="1"/>
    <xf borderId="45" fillId="12" fontId="25" numFmtId="1" xfId="0" applyAlignment="1" applyBorder="1" applyFont="1" applyNumberFormat="1">
      <alignment horizontal="center" vertical="bottom"/>
    </xf>
    <xf borderId="0" fillId="13" fontId="30" numFmtId="10" xfId="0" applyAlignment="1" applyFill="1" applyFont="1" applyNumberFormat="1">
      <alignment horizontal="right" readingOrder="0" shrinkToFit="0" vertical="bottom" wrapText="0"/>
    </xf>
    <xf borderId="0" fillId="13" fontId="30" numFmtId="0" xfId="0" applyAlignment="1" applyFont="1">
      <alignment horizontal="center" readingOrder="0" shrinkToFit="0" vertical="bottom" wrapText="0"/>
    </xf>
    <xf borderId="18" fillId="4" fontId="26" numFmtId="169" xfId="0" applyBorder="1" applyFont="1" applyNumberFormat="1"/>
    <xf borderId="18" fillId="4" fontId="26" numFmtId="10" xfId="0" applyBorder="1" applyFont="1" applyNumberFormat="1"/>
    <xf borderId="0" fillId="13" fontId="30" numFmtId="3" xfId="0" applyAlignment="1" applyFont="1" applyNumberFormat="1">
      <alignment horizontal="right" readingOrder="0" shrinkToFit="0" vertical="bottom" wrapText="0"/>
    </xf>
    <xf borderId="0" fillId="13" fontId="30" numFmtId="0" xfId="0" applyAlignment="1" applyFont="1">
      <alignment horizontal="right" readingOrder="0" shrinkToFit="0" vertical="bottom" wrapText="0"/>
    </xf>
    <xf borderId="18" fillId="4" fontId="26" numFmtId="2" xfId="0" applyBorder="1" applyFont="1" applyNumberFormat="1"/>
    <xf borderId="18" fillId="4" fontId="26" numFmtId="170" xfId="0" applyBorder="1" applyFont="1" applyNumberFormat="1"/>
    <xf borderId="45" fillId="12" fontId="25" numFmtId="1" xfId="0" applyAlignment="1" applyBorder="1" applyFont="1" applyNumberFormat="1">
      <alignment horizontal="center" shrinkToFit="0" vertical="bottom" wrapText="0"/>
    </xf>
    <xf borderId="0" fillId="0" fontId="32" numFmtId="0" xfId="0" applyAlignment="1" applyFont="1">
      <alignment horizontal="right" readingOrder="0" shrinkToFit="0" vertical="bottom" wrapText="0"/>
    </xf>
    <xf borderId="0" fillId="0" fontId="32" numFmtId="0" xfId="0" applyAlignment="1" applyFont="1">
      <alignment readingOrder="0" shrinkToFit="0" vertical="bottom" wrapText="0"/>
    </xf>
    <xf borderId="0" fillId="0" fontId="30" numFmtId="0" xfId="0" applyAlignment="1" applyFont="1">
      <alignment horizontal="right" readingOrder="0" shrinkToFit="0" vertical="bottom" wrapText="0"/>
    </xf>
    <xf borderId="51" fillId="12" fontId="25" numFmtId="0" xfId="0" applyAlignment="1" applyBorder="1" applyFont="1">
      <alignment horizontal="center" shrinkToFit="0" wrapText="1"/>
    </xf>
    <xf borderId="45" fillId="0" fontId="29" numFmtId="0" xfId="0" applyAlignment="1" applyBorder="1" applyFont="1">
      <alignment horizontal="right" vertical="bottom"/>
    </xf>
    <xf borderId="45" fillId="0" fontId="29" numFmtId="0" xfId="0" applyAlignment="1" applyBorder="1" applyFont="1">
      <alignment vertical="bottom"/>
    </xf>
    <xf borderId="45" fillId="4" fontId="28" numFmtId="1" xfId="0" applyAlignment="1" applyBorder="1" applyFont="1" applyNumberFormat="1">
      <alignment horizontal="right" vertical="bottom"/>
    </xf>
    <xf borderId="45" fillId="0" fontId="29" numFmtId="0" xfId="0" applyAlignment="1" applyBorder="1" applyFont="1">
      <alignment readingOrder="0" vertical="bottom"/>
    </xf>
    <xf borderId="0" fillId="0" fontId="27" numFmtId="0" xfId="0" applyAlignment="1" applyFont="1">
      <alignment vertical="bottom"/>
    </xf>
    <xf borderId="45" fillId="4" fontId="28" numFmtId="9" xfId="0" applyAlignment="1" applyBorder="1" applyFont="1" applyNumberFormat="1">
      <alignment horizontal="right" vertical="bottom"/>
    </xf>
    <xf borderId="0" fillId="0" fontId="5" numFmtId="0" xfId="0" applyAlignment="1" applyFont="1">
      <alignment readingOrder="0"/>
    </xf>
    <xf borderId="18" fillId="7" fontId="5" numFmtId="0" xfId="0" applyAlignment="1" applyBorder="1" applyFont="1">
      <alignment readingOrder="0"/>
    </xf>
    <xf borderId="18" fillId="7" fontId="5" numFmtId="0" xfId="0" applyBorder="1" applyFont="1"/>
    <xf borderId="18" fillId="7" fontId="26" numFmtId="0" xfId="0" applyBorder="1" applyFont="1"/>
    <xf borderId="0" fillId="0" fontId="2" numFmtId="171" xfId="0" applyFont="1" applyNumberFormat="1"/>
    <xf borderId="0" fillId="0" fontId="2" numFmtId="167" xfId="0" applyFont="1" applyNumberFormat="1"/>
    <xf borderId="18" fillId="14" fontId="2" numFmtId="164" xfId="0" applyBorder="1" applyFill="1" applyFont="1" applyNumberFormat="1"/>
    <xf borderId="18" fillId="14" fontId="2" numFmtId="0" xfId="0" applyBorder="1" applyFont="1"/>
    <xf borderId="0" fillId="0" fontId="33" numFmtId="171" xfId="0" applyFont="1" applyNumberFormat="1"/>
    <xf borderId="0" fillId="0" fontId="33" numFmtId="0" xfId="0" applyFont="1"/>
    <xf borderId="45" fillId="12" fontId="25" numFmtId="0" xfId="0" applyAlignment="1" applyBorder="1" applyFont="1">
      <alignment horizontal="center" readingOrder="0"/>
    </xf>
    <xf borderId="51" fillId="12" fontId="25" numFmtId="0" xfId="0" applyAlignment="1" applyBorder="1" applyFont="1">
      <alignment horizontal="center"/>
    </xf>
    <xf borderId="53" fillId="15" fontId="34" numFmtId="0" xfId="0" applyAlignment="1" applyBorder="1" applyFill="1" applyFont="1">
      <alignment horizontal="center" shrinkToFit="0" wrapText="1"/>
    </xf>
    <xf borderId="54" fillId="16" fontId="34" numFmtId="0" xfId="0" applyAlignment="1" applyBorder="1" applyFill="1" applyFont="1">
      <alignment shrinkToFit="0" wrapText="1"/>
    </xf>
    <xf borderId="54" fillId="16" fontId="34" numFmtId="0" xfId="0" applyAlignment="1" applyBorder="1" applyFont="1">
      <alignment horizontal="center" shrinkToFit="0" wrapText="1"/>
    </xf>
    <xf borderId="54" fillId="16" fontId="27" numFmtId="0" xfId="0" applyBorder="1" applyFont="1"/>
    <xf borderId="55" fillId="16" fontId="34" numFmtId="0" xfId="0" applyAlignment="1" applyBorder="1" applyFont="1">
      <alignment shrinkToFit="0" wrapText="1"/>
    </xf>
    <xf borderId="0" fillId="0" fontId="27" numFmtId="0" xfId="0" applyAlignment="1" applyFont="1">
      <alignment horizontal="right" vertical="bottom"/>
    </xf>
    <xf borderId="56" fillId="16" fontId="34" numFmtId="0" xfId="0" applyAlignment="1" applyBorder="1" applyFont="1">
      <alignment horizontal="center" shrinkToFit="0" wrapText="1"/>
    </xf>
    <xf borderId="57" fillId="2" fontId="34" numFmtId="0" xfId="0" applyAlignment="1" applyBorder="1" applyFont="1">
      <alignment shrinkToFit="0" wrapText="1"/>
    </xf>
    <xf borderId="57" fillId="2" fontId="34" numFmtId="0" xfId="0" applyAlignment="1" applyBorder="1" applyFont="1">
      <alignment horizontal="center" shrinkToFit="0" wrapText="1"/>
    </xf>
    <xf borderId="57" fillId="2" fontId="27" numFmtId="0" xfId="0" applyBorder="1" applyFont="1"/>
    <xf borderId="58" fillId="2" fontId="34" numFmtId="0" xfId="0" applyAlignment="1" applyBorder="1" applyFont="1">
      <alignment shrinkToFit="0" wrapText="1"/>
    </xf>
    <xf borderId="56" fillId="15" fontId="34" numFmtId="0" xfId="0" applyAlignment="1" applyBorder="1" applyFont="1">
      <alignment horizontal="center" shrinkToFit="0" wrapText="1"/>
    </xf>
    <xf borderId="57" fillId="16" fontId="34" numFmtId="0" xfId="0" applyAlignment="1" applyBorder="1" applyFont="1">
      <alignment shrinkToFit="0" wrapText="1"/>
    </xf>
    <xf borderId="57" fillId="16" fontId="34" numFmtId="0" xfId="0" applyAlignment="1" applyBorder="1" applyFont="1">
      <alignment horizontal="center" shrinkToFit="0" wrapText="1"/>
    </xf>
    <xf borderId="57" fillId="16" fontId="27" numFmtId="0" xfId="0" applyBorder="1" applyFont="1"/>
    <xf borderId="58" fillId="16" fontId="34" numFmtId="0" xfId="0" applyAlignment="1" applyBorder="1" applyFont="1">
      <alignment shrinkToFit="0" wrapText="1"/>
    </xf>
    <xf borderId="56" fillId="15" fontId="27" numFmtId="0" xfId="0" applyBorder="1" applyFont="1"/>
    <xf borderId="59" fillId="15" fontId="34" numFmtId="0" xfId="0" applyAlignment="1" applyBorder="1" applyFont="1">
      <alignment horizontal="center" shrinkToFit="0" wrapText="1"/>
    </xf>
    <xf borderId="60" fillId="16" fontId="34" numFmtId="0" xfId="0" applyAlignment="1" applyBorder="1" applyFont="1">
      <alignment shrinkToFit="0" wrapText="1"/>
    </xf>
    <xf borderId="60" fillId="16" fontId="34" numFmtId="0" xfId="0" applyAlignment="1" applyBorder="1" applyFont="1">
      <alignment horizontal="center" shrinkToFit="0" wrapText="1"/>
    </xf>
    <xf borderId="61" fillId="16" fontId="34" numFmtId="0" xfId="0" applyAlignment="1" applyBorder="1" applyFont="1">
      <alignment shrinkToFit="0" wrapText="1"/>
    </xf>
    <xf borderId="45" fillId="0" fontId="29" numFmtId="0" xfId="0" applyAlignment="1" applyBorder="1" applyFont="1">
      <alignment shrinkToFit="0" vertical="bottom" wrapText="0"/>
    </xf>
    <xf borderId="52" fillId="12" fontId="25" numFmtId="0" xfId="0" applyAlignment="1" applyBorder="1" applyFont="1">
      <alignment horizontal="center"/>
    </xf>
    <xf borderId="62" fillId="12" fontId="25" numFmtId="0" xfId="0" applyAlignment="1" applyBorder="1" applyFont="1">
      <alignment horizontal="center" shrinkToFit="0" wrapText="0"/>
    </xf>
    <xf borderId="52" fillId="0" fontId="29" numFmtId="0" xfId="0" applyAlignment="1" applyBorder="1" applyFont="1">
      <alignment vertical="bottom"/>
    </xf>
    <xf borderId="62" fillId="0" fontId="27" numFmtId="0" xfId="0" applyAlignment="1" applyBorder="1" applyFont="1">
      <alignment shrinkToFit="0" vertical="bottom" wrapText="0"/>
    </xf>
    <xf borderId="45" fillId="0" fontId="27" numFmtId="0" xfId="0" applyAlignment="1" applyBorder="1" applyFont="1">
      <alignment horizontal="right" vertical="bottom"/>
    </xf>
    <xf borderId="45" fillId="4" fontId="30" numFmtId="0" xfId="0" applyAlignment="1" applyBorder="1" applyFont="1">
      <alignment shrinkToFit="0" vertical="bottom" wrapText="0"/>
    </xf>
    <xf borderId="45" fillId="4" fontId="27" numFmtId="0" xfId="0" applyAlignment="1" applyBorder="1" applyFont="1">
      <alignment vertical="bottom"/>
    </xf>
    <xf borderId="45" fillId="4" fontId="30" numFmtId="172" xfId="0" applyAlignment="1" applyBorder="1" applyFont="1" applyNumberFormat="1">
      <alignment horizontal="right" vertical="bottom"/>
    </xf>
    <xf borderId="45" fillId="4" fontId="30" numFmtId="173" xfId="0" applyAlignment="1" applyBorder="1" applyFont="1" applyNumberFormat="1">
      <alignment horizontal="right" vertical="bottom"/>
    </xf>
    <xf borderId="45" fillId="4" fontId="27" numFmtId="173" xfId="0" applyAlignment="1" applyBorder="1" applyFont="1" applyNumberFormat="1">
      <alignment vertical="bottom"/>
    </xf>
    <xf borderId="13" fillId="0" fontId="5" numFmtId="0" xfId="0" applyBorder="1" applyFont="1"/>
    <xf borderId="14" fillId="0" fontId="2" numFmtId="2" xfId="0" applyBorder="1" applyFont="1" applyNumberFormat="1"/>
    <xf borderId="63" fillId="11" fontId="23" numFmtId="0" xfId="0" applyAlignment="1" applyBorder="1" applyFont="1">
      <alignment horizontal="center" vertical="center"/>
    </xf>
    <xf borderId="64" fillId="11" fontId="23" numFmtId="0" xfId="0" applyAlignment="1" applyBorder="1" applyFont="1">
      <alignment horizontal="center" vertical="center"/>
    </xf>
    <xf borderId="65" fillId="11" fontId="23" numFmtId="0" xfId="0" applyAlignment="1" applyBorder="1" applyFont="1">
      <alignment horizontal="center" vertical="center"/>
    </xf>
    <xf borderId="36" fillId="0" fontId="35" numFmtId="0" xfId="0" applyBorder="1" applyFont="1"/>
    <xf borderId="38" fillId="0" fontId="2" numFmtId="0" xfId="0" applyAlignment="1" applyBorder="1" applyFont="1">
      <alignment shrinkToFit="0" wrapText="1"/>
    </xf>
    <xf borderId="29" fillId="0" fontId="2" numFmtId="0" xfId="0" applyAlignment="1" applyBorder="1" applyFont="1">
      <alignment shrinkToFit="0" wrapText="1"/>
    </xf>
    <xf borderId="38" fillId="0" fontId="5" numFmtId="0" xfId="0" applyAlignment="1" applyBorder="1" applyFont="1">
      <alignment shrinkToFit="0" wrapText="1"/>
    </xf>
    <xf borderId="28" fillId="0" fontId="36" numFmtId="0" xfId="0" applyBorder="1" applyFont="1"/>
    <xf borderId="0" fillId="0" fontId="5" numFmtId="2" xfId="0" applyFont="1" applyNumberFormat="1"/>
    <xf borderId="29" fillId="0" fontId="5" numFmtId="0" xfId="0" applyAlignment="1" applyBorder="1" applyFont="1">
      <alignment shrinkToFit="0" wrapText="1"/>
    </xf>
    <xf borderId="23" fillId="17" fontId="37" numFmtId="0" xfId="0" applyBorder="1" applyFill="1" applyFont="1"/>
    <xf borderId="18" fillId="17" fontId="5" numFmtId="0" xfId="0" applyBorder="1" applyFont="1"/>
    <xf borderId="18" fillId="17" fontId="5" numFmtId="2" xfId="0" applyBorder="1" applyFont="1" applyNumberFormat="1"/>
    <xf borderId="24" fillId="17" fontId="5" numFmtId="0" xfId="0" applyAlignment="1" applyBorder="1" applyFont="1">
      <alignment shrinkToFit="0" wrapText="1"/>
    </xf>
    <xf borderId="36" fillId="0" fontId="38" numFmtId="0" xfId="0" applyBorder="1" applyFont="1"/>
    <xf borderId="12" fillId="0" fontId="5" numFmtId="0" xfId="0" applyBorder="1" applyFont="1"/>
    <xf borderId="14" fillId="0" fontId="2" numFmtId="0" xfId="0" applyAlignment="1" applyBorder="1" applyFont="1">
      <alignment shrinkToFit="0" wrapText="1"/>
    </xf>
    <xf borderId="23" fillId="17" fontId="5" numFmtId="0" xfId="0" applyBorder="1" applyFont="1"/>
    <xf borderId="24" fillId="17" fontId="5" numFmtId="14" xfId="0" applyAlignment="1" applyBorder="1" applyFont="1" applyNumberFormat="1">
      <alignment shrinkToFit="0" wrapText="1"/>
    </xf>
    <xf borderId="25" fillId="17" fontId="5" numFmtId="0" xfId="0" applyBorder="1" applyFont="1"/>
    <xf borderId="26" fillId="17" fontId="5" numFmtId="2" xfId="0" applyBorder="1" applyFont="1" applyNumberFormat="1"/>
    <xf borderId="26" fillId="17" fontId="5" numFmtId="0" xfId="0" applyBorder="1" applyFont="1"/>
    <xf borderId="27" fillId="17" fontId="5" numFmtId="0" xfId="0" applyAlignment="1" applyBorder="1" applyFont="1">
      <alignment shrinkToFit="0" wrapText="1"/>
    </xf>
    <xf borderId="24" fillId="17" fontId="2" numFmtId="0" xfId="0" applyAlignment="1" applyBorder="1" applyFont="1">
      <alignment shrinkToFit="0" wrapText="1"/>
    </xf>
    <xf borderId="52" fillId="0" fontId="2" numFmtId="0" xfId="0" applyBorder="1" applyFont="1"/>
    <xf borderId="66" fillId="0" fontId="2" numFmtId="0" xfId="0" applyBorder="1" applyFont="1"/>
    <xf borderId="49" fillId="0" fontId="2" numFmtId="0" xfId="0" applyAlignment="1" applyBorder="1" applyFont="1">
      <alignment shrinkToFit="0" wrapText="1"/>
    </xf>
    <xf quotePrefix="1" borderId="28" fillId="0" fontId="2" numFmtId="16" xfId="0" applyBorder="1" applyFont="1" applyNumberFormat="1"/>
    <xf quotePrefix="1" borderId="28" fillId="0" fontId="2" numFmtId="0" xfId="0" applyBorder="1" applyFont="1"/>
    <xf borderId="0" fillId="0" fontId="2" numFmtId="0" xfId="0" applyAlignment="1" applyFont="1">
      <alignment vertical="top"/>
    </xf>
    <xf borderId="29" fillId="0" fontId="9" numFmtId="0" xfId="0" applyAlignment="1" applyBorder="1" applyFont="1">
      <alignment shrinkToFit="0" vertical="center" wrapText="1"/>
    </xf>
    <xf borderId="0" fillId="0" fontId="5" numFmtId="0" xfId="0" applyAlignment="1" applyFont="1">
      <alignment vertical="top"/>
    </xf>
    <xf borderId="67" fillId="11" fontId="23" numFmtId="0" xfId="0" applyAlignment="1" applyBorder="1" applyFont="1">
      <alignment horizontal="center" vertical="center"/>
    </xf>
    <xf borderId="68" fillId="11" fontId="23" numFmtId="0" xfId="0" applyAlignment="1" applyBorder="1" applyFont="1">
      <alignment horizontal="center" vertical="center"/>
    </xf>
    <xf borderId="69" fillId="11" fontId="23" numFmtId="0" xfId="0" applyAlignment="1" applyBorder="1" applyFont="1">
      <alignment horizontal="center" vertical="center"/>
    </xf>
    <xf borderId="29" fillId="0" fontId="39" numFmtId="0" xfId="0" applyAlignment="1" applyBorder="1" applyFont="1">
      <alignment shrinkToFit="0" wrapText="1"/>
    </xf>
    <xf borderId="20" fillId="11" fontId="23" numFmtId="0" xfId="0" applyAlignment="1" applyBorder="1" applyFont="1">
      <alignment horizontal="left" vertical="center"/>
    </xf>
    <xf borderId="21" fillId="11" fontId="23" numFmtId="0" xfId="0" applyAlignment="1" applyBorder="1" applyFont="1">
      <alignment horizontal="center" vertical="center"/>
    </xf>
    <xf borderId="22" fillId="11" fontId="23" numFmtId="0" xfId="0" applyAlignment="1" applyBorder="1" applyFont="1">
      <alignment horizontal="center" vertical="center"/>
    </xf>
    <xf borderId="37" fillId="0" fontId="2" numFmtId="0" xfId="0" applyAlignment="1" applyBorder="1" applyFont="1">
      <alignment horizontal="right"/>
    </xf>
    <xf borderId="28" fillId="0" fontId="40" numFmtId="0" xfId="0" applyBorder="1" applyFont="1"/>
    <xf borderId="0" fillId="0" fontId="40" numFmtId="0" xfId="0" applyFont="1"/>
    <xf borderId="0" fillId="0" fontId="2" numFmtId="0" xfId="0" applyAlignment="1" applyFont="1">
      <alignment horizontal="right"/>
    </xf>
    <xf borderId="0" fillId="0" fontId="5" numFmtId="0" xfId="0" applyAlignment="1" applyFont="1">
      <alignment horizontal="right"/>
    </xf>
    <xf borderId="29" fillId="0" fontId="40" numFmtId="0" xfId="0" applyAlignment="1" applyBorder="1" applyFont="1">
      <alignment shrinkToFit="0" wrapText="1"/>
    </xf>
    <xf borderId="0" fillId="0" fontId="9" numFmtId="0" xfId="0" applyFont="1"/>
    <xf borderId="13" fillId="0" fontId="2" numFmtId="0" xfId="0" applyAlignment="1" applyBorder="1" applyFont="1">
      <alignment horizontal="right"/>
    </xf>
    <xf borderId="14" fillId="0" fontId="2" numFmtId="0" xfId="0" applyAlignment="1" applyBorder="1" applyFont="1">
      <alignment vertical="center"/>
    </xf>
    <xf borderId="0" fillId="0" fontId="41" numFmtId="0" xfId="0" applyFont="1"/>
    <xf borderId="0" fillId="0" fontId="42" numFmtId="0" xfId="0" applyFont="1"/>
    <xf borderId="28" fillId="0" fontId="43" numFmtId="0" xfId="0" applyBorder="1" applyFont="1"/>
    <xf borderId="37" fillId="0" fontId="2" numFmtId="2" xfId="0" applyBorder="1" applyFont="1" applyNumberFormat="1"/>
    <xf borderId="0" fillId="0" fontId="2" numFmtId="16" xfId="0" applyFont="1" applyNumberFormat="1"/>
    <xf borderId="37" fillId="0" fontId="2" numFmtId="16" xfId="0" applyBorder="1" applyFont="1" applyNumberFormat="1"/>
    <xf borderId="35" fillId="11" fontId="23" numFmtId="0" xfId="0" applyAlignment="1" applyBorder="1" applyFont="1">
      <alignment horizontal="center" shrinkToFit="0" vertical="center" wrapText="1"/>
    </xf>
    <xf borderId="18" fillId="18" fontId="2" numFmtId="0" xfId="0" applyBorder="1" applyFill="1" applyFont="1"/>
    <xf borderId="0" fillId="0" fontId="2" numFmtId="169" xfId="0" applyFont="1" applyNumberFormat="1"/>
    <xf borderId="13" fillId="0" fontId="5" numFmtId="0" xfId="0" applyAlignment="1" applyBorder="1" applyFont="1">
      <alignment shrinkToFit="0" wrapText="1"/>
    </xf>
    <xf borderId="13" fillId="0" fontId="33" numFmtId="0" xfId="0" applyAlignment="1" applyBorder="1" applyFont="1">
      <alignment readingOrder="0" shrinkToFit="0" wrapText="1"/>
    </xf>
    <xf borderId="13" fillId="0" fontId="6" numFmtId="0" xfId="0" applyAlignment="1" applyBorder="1" applyFont="1">
      <alignment readingOrder="0" shrinkToFit="0" wrapText="1"/>
    </xf>
    <xf borderId="13" fillId="0" fontId="2" numFmtId="0" xfId="0" applyAlignment="1" applyBorder="1" applyFont="1">
      <alignment shrinkToFit="0" wrapText="1"/>
    </xf>
    <xf borderId="45" fillId="0" fontId="44" numFmtId="0" xfId="0" applyAlignment="1" applyBorder="1" applyFont="1">
      <alignment horizontal="center" vertical="top"/>
    </xf>
    <xf borderId="70" fillId="0" fontId="44" numFmtId="0" xfId="0" applyAlignment="1" applyBorder="1" applyFont="1">
      <alignment horizontal="center" vertical="top"/>
    </xf>
    <xf borderId="28" fillId="0" fontId="44" numFmtId="0" xfId="0" applyAlignment="1" applyBorder="1" applyFont="1">
      <alignment horizontal="center" vertical="top"/>
    </xf>
    <xf borderId="18" fillId="19" fontId="2" numFmtId="10" xfId="0" applyBorder="1" applyFill="1" applyFont="1" applyNumberFormat="1"/>
    <xf borderId="18" fillId="20" fontId="2" numFmtId="0" xfId="0" applyBorder="1" applyFill="1" applyFont="1"/>
    <xf borderId="0" fillId="0" fontId="5" numFmtId="0" xfId="0" applyAlignment="1" applyFont="1">
      <alignment shrinkToFit="0" wrapText="1"/>
    </xf>
    <xf borderId="0" fillId="0" fontId="33" numFmtId="0" xfId="0" applyAlignment="1" applyFont="1">
      <alignment readingOrder="0" shrinkToFit="0" wrapText="1"/>
    </xf>
    <xf borderId="0" fillId="0" fontId="5" numFmtId="0" xfId="0" applyAlignment="1" applyFont="1">
      <alignment horizontal="center" shrinkToFit="0" wrapText="1"/>
    </xf>
    <xf borderId="18" fillId="17" fontId="5" numFmtId="0" xfId="0" applyAlignment="1" applyBorder="1" applyFont="1">
      <alignment horizontal="center" shrinkToFit="0" wrapText="1"/>
    </xf>
    <xf borderId="18" fillId="21" fontId="5" numFmtId="0" xfId="0" applyAlignment="1" applyBorder="1" applyFill="1" applyFont="1">
      <alignment horizontal="center" shrinkToFit="0" wrapText="1"/>
    </xf>
    <xf borderId="0" fillId="0" fontId="2" numFmtId="165" xfId="0" applyFont="1" applyNumberFormat="1"/>
    <xf borderId="18" fillId="17" fontId="2" numFmtId="10" xfId="0" applyBorder="1" applyFont="1" applyNumberFormat="1"/>
    <xf borderId="18" fillId="21" fontId="2" numFmtId="10" xfId="0" applyBorder="1" applyFont="1" applyNumberFormat="1"/>
    <xf borderId="18" fillId="17" fontId="2" numFmtId="174" xfId="0" applyBorder="1" applyFont="1" applyNumberFormat="1"/>
    <xf borderId="18" fillId="7" fontId="2" numFmtId="2" xfId="0" applyBorder="1" applyFont="1" applyNumberFormat="1"/>
    <xf borderId="18" fillId="7" fontId="2" numFmtId="9" xfId="0" applyBorder="1" applyFont="1" applyNumberFormat="1"/>
    <xf borderId="0" fillId="0" fontId="6" numFmtId="0" xfId="0" applyAlignment="1" applyFont="1">
      <alignment shrinkToFit="0" wrapText="1"/>
    </xf>
    <xf borderId="0" fillId="0" fontId="2" numFmtId="4" xfId="0" applyFont="1" applyNumberFormat="1"/>
    <xf borderId="0" fillId="0" fontId="2" numFmtId="11" xfId="0" applyFont="1" applyNumberFormat="1"/>
    <xf borderId="0" fillId="0" fontId="32" numFmtId="0" xfId="0" applyAlignment="1" applyFont="1">
      <alignment shrinkToFit="0" vertical="bottom" wrapText="0"/>
    </xf>
    <xf borderId="18" fillId="17" fontId="2" numFmtId="0" xfId="0" applyBorder="1" applyFont="1"/>
    <xf borderId="9" fillId="11" fontId="23" numFmtId="0" xfId="0" applyAlignment="1" applyBorder="1" applyFont="1">
      <alignment horizontal="center" vertical="center"/>
    </xf>
  </cellXfs>
  <cellStyles count="1">
    <cellStyle xfId="0" name="Normal" builtinId="0"/>
  </cellStyles>
  <dxfs count="5">
    <dxf>
      <font/>
      <fill>
        <patternFill patternType="solid">
          <fgColor theme="0"/>
          <bgColor theme="0"/>
        </patternFill>
      </fill>
      <border/>
    </dxf>
    <dxf>
      <font>
        <b/>
        <color rgb="FFFFFFFF"/>
      </font>
      <fill>
        <patternFill patternType="solid">
          <fgColor theme="1"/>
          <bgColor theme="1"/>
        </patternFill>
      </fill>
      <border/>
    </dxf>
    <dxf>
      <font>
        <b/>
        <color theme="7"/>
      </font>
      <fill>
        <patternFill patternType="solid">
          <fgColor rgb="FFD6E0E7"/>
          <bgColor rgb="FFD6E0E7"/>
        </patternFill>
      </fill>
      <border/>
    </dxf>
    <dxf>
      <font>
        <b/>
        <color theme="9"/>
      </font>
      <fill>
        <patternFill patternType="solid">
          <fgColor rgb="FFD9E6E0"/>
          <bgColor rgb="FFD9E6E0"/>
        </patternFill>
      </fill>
      <border/>
    </dxf>
    <dxf>
      <font>
        <color rgb="FF9C0006"/>
      </font>
      <fill>
        <patternFill patternType="solid">
          <fgColor rgb="FFFFC7CE"/>
          <bgColor rgb="FFFFC7CE"/>
        </patternFill>
      </fill>
      <border/>
    </dxf>
  </dxfs>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40" Type="http://schemas.openxmlformats.org/officeDocument/2006/relationships/worksheet" Target="worksheets/sheet36.xml"/><Relationship Id="rId42" Type="http://schemas.openxmlformats.org/officeDocument/2006/relationships/worksheet" Target="worksheets/sheet38.xml"/><Relationship Id="rId41" Type="http://schemas.openxmlformats.org/officeDocument/2006/relationships/worksheet" Target="worksheets/sheet37.xml"/><Relationship Id="rId44" Type="http://schemas.openxmlformats.org/officeDocument/2006/relationships/worksheet" Target="worksheets/sheet40.xml"/><Relationship Id="rId43" Type="http://schemas.openxmlformats.org/officeDocument/2006/relationships/worksheet" Target="worksheets/sheet39.xml"/><Relationship Id="rId46" Type="http://schemas.openxmlformats.org/officeDocument/2006/relationships/worksheet" Target="worksheets/sheet42.xml"/><Relationship Id="rId45" Type="http://schemas.openxmlformats.org/officeDocument/2006/relationships/worksheet" Target="worksheets/sheet41.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48" Type="http://schemas.openxmlformats.org/officeDocument/2006/relationships/worksheet" Target="worksheets/sheet44.xml"/><Relationship Id="rId47" Type="http://schemas.openxmlformats.org/officeDocument/2006/relationships/worksheet" Target="worksheets/sheet43.xml"/><Relationship Id="rId49" Type="http://schemas.openxmlformats.org/officeDocument/2006/relationships/worksheet" Target="worksheets/sheet45.xml"/><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 Id="rId31" Type="http://schemas.openxmlformats.org/officeDocument/2006/relationships/worksheet" Target="worksheets/sheet27.xml"/><Relationship Id="rId30" Type="http://schemas.openxmlformats.org/officeDocument/2006/relationships/worksheet" Target="worksheets/sheet26.xml"/><Relationship Id="rId33" Type="http://schemas.openxmlformats.org/officeDocument/2006/relationships/worksheet" Target="worksheets/sheet29.xml"/><Relationship Id="rId32" Type="http://schemas.openxmlformats.org/officeDocument/2006/relationships/worksheet" Target="worksheets/sheet28.xml"/><Relationship Id="rId35" Type="http://schemas.openxmlformats.org/officeDocument/2006/relationships/worksheet" Target="worksheets/sheet31.xml"/><Relationship Id="rId34" Type="http://schemas.openxmlformats.org/officeDocument/2006/relationships/worksheet" Target="worksheets/sheet30.xml"/><Relationship Id="rId37" Type="http://schemas.openxmlformats.org/officeDocument/2006/relationships/worksheet" Target="worksheets/sheet33.xml"/><Relationship Id="rId36" Type="http://schemas.openxmlformats.org/officeDocument/2006/relationships/worksheet" Target="worksheets/sheet32.xml"/><Relationship Id="rId39" Type="http://schemas.openxmlformats.org/officeDocument/2006/relationships/worksheet" Target="worksheets/sheet35.xml"/><Relationship Id="rId38" Type="http://schemas.openxmlformats.org/officeDocument/2006/relationships/worksheet" Target="worksheets/sheet34.xml"/><Relationship Id="rId20" Type="http://schemas.openxmlformats.org/officeDocument/2006/relationships/worksheet" Target="worksheets/sheet16.xml"/><Relationship Id="rId22" Type="http://schemas.openxmlformats.org/officeDocument/2006/relationships/worksheet" Target="worksheets/sheet18.xml"/><Relationship Id="rId21" Type="http://schemas.openxmlformats.org/officeDocument/2006/relationships/worksheet" Target="worksheets/sheet17.xml"/><Relationship Id="rId24" Type="http://schemas.openxmlformats.org/officeDocument/2006/relationships/worksheet" Target="worksheets/sheet20.xml"/><Relationship Id="rId23" Type="http://schemas.openxmlformats.org/officeDocument/2006/relationships/worksheet" Target="worksheets/sheet19.xml"/><Relationship Id="rId26" Type="http://schemas.openxmlformats.org/officeDocument/2006/relationships/worksheet" Target="worksheets/sheet22.xml"/><Relationship Id="rId25" Type="http://schemas.openxmlformats.org/officeDocument/2006/relationships/worksheet" Target="worksheets/sheet21.xml"/><Relationship Id="rId28" Type="http://schemas.openxmlformats.org/officeDocument/2006/relationships/worksheet" Target="worksheets/sheet24.xml"/><Relationship Id="rId27" Type="http://schemas.openxmlformats.org/officeDocument/2006/relationships/worksheet" Target="worksheets/sheet23.xml"/><Relationship Id="rId29" Type="http://schemas.openxmlformats.org/officeDocument/2006/relationships/worksheet" Target="worksheets/sheet25.xml"/><Relationship Id="rId51" Type="http://schemas.openxmlformats.org/officeDocument/2006/relationships/worksheet" Target="worksheets/sheet47.xml"/><Relationship Id="rId50" Type="http://schemas.openxmlformats.org/officeDocument/2006/relationships/worksheet" Target="worksheets/sheet46.xml"/><Relationship Id="rId53" Type="http://schemas.openxmlformats.org/officeDocument/2006/relationships/worksheet" Target="worksheets/sheet49.xml"/><Relationship Id="rId52" Type="http://schemas.openxmlformats.org/officeDocument/2006/relationships/worksheet" Target="worksheets/sheet48.xml"/><Relationship Id="rId11" Type="http://schemas.openxmlformats.org/officeDocument/2006/relationships/worksheet" Target="worksheets/sheet7.xml"/><Relationship Id="rId55" Type="http://schemas.openxmlformats.org/officeDocument/2006/relationships/worksheet" Target="worksheets/sheet51.xml"/><Relationship Id="rId10" Type="http://schemas.openxmlformats.org/officeDocument/2006/relationships/worksheet" Target="worksheets/sheet6.xml"/><Relationship Id="rId54" Type="http://schemas.openxmlformats.org/officeDocument/2006/relationships/worksheet" Target="worksheets/sheet50.xml"/><Relationship Id="rId13" Type="http://schemas.openxmlformats.org/officeDocument/2006/relationships/worksheet" Target="worksheets/sheet9.xml"/><Relationship Id="rId57" Type="http://schemas.openxmlformats.org/officeDocument/2006/relationships/externalLink" Target="externalLinks/externalLink1.xml"/><Relationship Id="rId12" Type="http://schemas.openxmlformats.org/officeDocument/2006/relationships/worksheet" Target="worksheets/sheet8.xml"/><Relationship Id="rId56" Type="http://schemas.openxmlformats.org/officeDocument/2006/relationships/worksheet" Target="worksheets/sheet52.xml"/><Relationship Id="rId15" Type="http://schemas.openxmlformats.org/officeDocument/2006/relationships/worksheet" Target="worksheets/sheet11.xml"/><Relationship Id="rId59" Type="http://customschemas.google.com/relationships/workbookmetadata" Target="metadata"/><Relationship Id="rId14" Type="http://schemas.openxmlformats.org/officeDocument/2006/relationships/worksheet" Target="worksheets/sheet10.xml"/><Relationship Id="rId58" Type="http://schemas.openxmlformats.org/officeDocument/2006/relationships/externalLink" Target="externalLinks/externalLink2.xml"/><Relationship Id="rId17" Type="http://schemas.openxmlformats.org/officeDocument/2006/relationships/worksheet" Target="worksheets/sheet13.xml"/><Relationship Id="rId16" Type="http://schemas.openxmlformats.org/officeDocument/2006/relationships/worksheet" Target="worksheets/sheet12.xml"/><Relationship Id="rId19" Type="http://schemas.openxmlformats.org/officeDocument/2006/relationships/worksheet" Target="worksheets/sheet15.xml"/><Relationship Id="rId18" Type="http://schemas.openxmlformats.org/officeDocument/2006/relationships/worksheet" Target="worksheets/sheet14.xml"/></Relationships>
</file>

<file path=xl/charts/chart1.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i="0">
                <a:solidFill>
                  <a:srgbClr val="757575"/>
                </a:solidFill>
                <a:latin typeface="+mn-lt"/>
              </a:defRPr>
            </a:pPr>
            <a:r>
              <a:rPr b="1" i="0">
                <a:solidFill>
                  <a:srgbClr val="757575"/>
                </a:solidFill>
                <a:latin typeface="+mn-lt"/>
              </a:rPr>
              <a:t>Global blue carbon potential (tCO2e/yr)</a:t>
            </a:r>
          </a:p>
        </c:rich>
      </c:tx>
      <c:overlay val="0"/>
    </c:title>
    <c:plotArea>
      <c:layout/>
      <c:pieChart>
        <c:varyColors val="1"/>
        <c:ser>
          <c:idx val="0"/>
          <c:order val="0"/>
          <c:tx>
            <c:strRef>
              <c:f>'Global potential output'!$D$62</c:f>
            </c:strRef>
          </c:tx>
          <c:dPt>
            <c:idx val="0"/>
            <c:spPr>
              <a:solidFill>
                <a:schemeClr val="accent1"/>
              </a:solidFill>
            </c:spPr>
          </c:dPt>
          <c:dPt>
            <c:idx val="1"/>
            <c:spPr>
              <a:solidFill>
                <a:schemeClr val="accent2"/>
              </a:solidFill>
            </c:spPr>
          </c:dPt>
          <c:dPt>
            <c:idx val="2"/>
            <c:spPr>
              <a:solidFill>
                <a:schemeClr val="accent3"/>
              </a:solidFill>
            </c:spPr>
          </c:dPt>
          <c:dPt>
            <c:idx val="3"/>
            <c:spPr>
              <a:solidFill>
                <a:schemeClr val="accent4"/>
              </a:solidFill>
            </c:spPr>
          </c:dPt>
          <c:dPt>
            <c:idx val="4"/>
            <c:spPr>
              <a:solidFill>
                <a:schemeClr val="accent5"/>
              </a:solidFill>
            </c:spPr>
          </c:dPt>
          <c:dPt>
            <c:idx val="5"/>
            <c:spPr>
              <a:solidFill>
                <a:schemeClr val="accent6"/>
              </a:solidFill>
            </c:spPr>
          </c:dPt>
          <c:dLbls>
            <c:showLegendKey val="0"/>
            <c:showVal val="0"/>
            <c:showCatName val="0"/>
            <c:showSerName val="0"/>
            <c:showPercent val="1"/>
            <c:showBubbleSize val="0"/>
            <c:showLeaderLines val="1"/>
          </c:dLbls>
          <c:cat>
            <c:strRef>
              <c:f>'Global potential output'!$A$63:$A$68</c:f>
            </c:strRef>
          </c:cat>
          <c:val>
            <c:numRef>
              <c:f>'Global potential output'!$D$63:$D$68</c:f>
              <c:numCache/>
            </c:numRef>
          </c:val>
        </c:ser>
        <c:dLbls>
          <c:showLegendKey val="0"/>
          <c:showVal val="0"/>
          <c:showCatName val="0"/>
          <c:showSerName val="0"/>
          <c:showPercent val="0"/>
          <c:showBubbleSize val="0"/>
        </c:dLbls>
        <c:firstSliceAng val="0"/>
      </c:pieChart>
    </c:plotArea>
    <c:plotVisOnly val="1"/>
  </c:chart>
</c:chartSpace>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5</xdr:col>
      <xdr:colOff>104775</xdr:colOff>
      <xdr:row>34</xdr:row>
      <xdr:rowOff>9525</xdr:rowOff>
    </xdr:from>
    <xdr:ext cx="7143750" cy="3962400"/>
    <xdr:graphicFrame>
      <xdr:nvGraphicFramePr>
        <xdr:cNvPr id="468789357" name="Chart 1"/>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714375</xdr:colOff>
      <xdr:row>40</xdr:row>
      <xdr:rowOff>19050</xdr:rowOff>
    </xdr:from>
    <xdr:ext cx="6981825" cy="2705100"/>
    <xdr:pic>
      <xdr:nvPicPr>
        <xdr:cNvPr id="0" name="image1.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4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ainandcompany.sharepoint.com/sites/CaseZ4FRTeams/Shared%20Documents/General/1%20-%20Main%20Filing/1%20Individual%20Folders/Colin/220913%20cost%20model%20v9_CFCV6.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F:\lsmart\TNC\CWScience\Bain\ToolDev\Implementation%20cost%20analysis.xlsx" TargetMode="External"/></Relationships>
</file>

<file path=xl/externalLinks/externalLink1.xml><?xml version="1.0" encoding="utf-8"?>
<externalLin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externalBook r:id="rId1">
    <sheetNames>
      <sheetName val="Index"/>
      <sheetName val="Tableau pull"/>
      <sheetName val="Inputs"/>
      <sheetName val="Output"/>
      <sheetName val="Cost curve calculations"/>
      <sheetName val="Cost curve output"/>
      <sheetName val="Stacked bar"/>
      <sheetName val="Calculations_New"/>
      <sheetName val="Calculations"/>
      <sheetName val="Data&gt;&gt;"/>
      <sheetName val="Data pull"/>
      <sheetName val="Data overwrite"/>
      <sheetName val="Country level data"/>
      <sheetName val="Cost inputs&gt;&gt;"/>
      <sheetName val="Project size"/>
      <sheetName val="Feasibility analysis"/>
      <sheetName val="Conservation planning"/>
      <sheetName val="Data collection and field costs"/>
      <sheetName val="Community representation"/>
      <sheetName val="Project planning"/>
      <sheetName val="Establishing carbon rights"/>
      <sheetName val="Validation"/>
      <sheetName val="Materials"/>
      <sheetName val="Implementation labor"/>
      <sheetName val="Monitoring"/>
      <sheetName val="Maintenance"/>
      <sheetName val="Ongoing community development"/>
      <sheetName val="Baseline reassessment"/>
      <sheetName val="MRV"/>
      <sheetName val="Long-term project operating"/>
      <sheetName val="Other project running costs"/>
      <sheetName val="Engineering intervention"/>
      <sheetName val="Carbon inputs&gt;&gt;"/>
      <sheetName val="Ecosystem extent"/>
      <sheetName val="Ecosystem loss"/>
      <sheetName val="Restorable land"/>
      <sheetName val="Sequestration rate"/>
      <sheetName val="Emission factors"/>
      <sheetName val="Seagrass stock"/>
      <sheetName val="Salt marsh stock"/>
      <sheetName val="Salt marsh sequestration rate"/>
      <sheetName val="References&gt;&gt;"/>
      <sheetName val="Emission factor sources"/>
      <sheetName val="Sequestration rates"/>
      <sheetName val="Loss rates &amp; restorable land"/>
      <sheetName val="Mangrove extent"/>
      <sheetName val="Seagrass extent"/>
      <sheetName val="Salt marsh extent"/>
      <sheetName val="HDI groupings"/>
      <sheetName val="Continents"/>
      <sheetName val="Ecological regions"/>
      <sheetName val="Mangrove restorable lan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Set>
  </externalBook>
</externalLink>
</file>

<file path=xl/externalLinks/externalLink2.xml><?xml version="1.0" encoding="utf-8"?>
<externalLin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externalBook r:id="rId1">
    <sheetNames>
      <sheetName val="Analysis"/>
      <sheetName val="&gt;&gt; Sources"/>
      <sheetName val="Saltmarsh restoration"/>
      <sheetName val="Seagrass restoration"/>
      <sheetName val="Mangroves restoration"/>
      <sheetName val="Readme - mangroves"/>
      <sheetName val="Readme - seagrass"/>
      <sheetName val="Readme - salt marsh"/>
    </sheetNames>
    <sheetDataSet>
      <sheetData sheetId="0" refreshError="1"/>
      <sheetData sheetId="1" refreshError="1"/>
      <sheetData sheetId="2"/>
      <sheetData sheetId="3" refreshError="1"/>
      <sheetData sheetId="4" refreshError="1"/>
      <sheetData sheetId="5" refreshError="1"/>
      <sheetData sheetId="6" refreshError="1"/>
      <sheetData sheetId="7" refreshError="1"/>
    </sheetDataSet>
  </externalBook>
</externalLink>
</file>

<file path=xl/theme/theme1.xml><?xml version="1.0" encoding="utf-8"?>
<a:theme xmlns:a="http://schemas.openxmlformats.org/drawingml/2006/main" xmlns:r="http://schemas.openxmlformats.org/officeDocument/2006/relationships" name="Sheets">
  <a:themeElements>
    <a:clrScheme name="Sheets">
      <a:dk1>
        <a:srgbClr val="000000"/>
      </a:dk1>
      <a:lt1>
        <a:srgbClr val="D6D6D6"/>
      </a:lt1>
      <a:dk2>
        <a:srgbClr val="000000"/>
      </a:dk2>
      <a:lt2>
        <a:srgbClr val="D6D6D6"/>
      </a:lt2>
      <a:accent1>
        <a:srgbClr val="B4B4B4"/>
      </a:accent1>
      <a:accent2>
        <a:srgbClr val="5C5C5C"/>
      </a:accent2>
      <a:accent3>
        <a:srgbClr val="333333"/>
      </a:accent3>
      <a:accent4>
        <a:srgbClr val="46647B"/>
      </a:accent4>
      <a:accent5>
        <a:srgbClr val="C6AA3D"/>
      </a:accent5>
      <a:accent6>
        <a:srgbClr val="507867"/>
      </a:accent6>
      <a:hlink>
        <a:srgbClr val="000000"/>
      </a:hlink>
      <a:folHlink>
        <a:srgbClr val="000000"/>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hyperlink" Target="https://esajournals.onlinelibrary.wiley.com/doi/10.1890/110004" TargetMode="External"/><Relationship Id="rId2" Type="http://schemas.openxmlformats.org/officeDocument/2006/relationships/hyperlink" Target="https://www.ipcc-nggip.iges.or.jp/public/wetlands/draft/SOD_Wetlands_Supplement/Chp_4_SOD_Wetlands_Supplement.pdf" TargetMode="External"/><Relationship Id="rId3" Type="http://schemas.openxmlformats.org/officeDocument/2006/relationships/hyperlink" Target="https://journals.plos.org/plosone/article/file?id=10.1371/journal.pone.0072469&amp;type=printable" TargetMode="External"/><Relationship Id="rId4" Type="http://schemas.openxmlformats.org/officeDocument/2006/relationships/hyperlink" Target="https://royalsocietypublishing.org/doi/full/10.1098/rsbl.2018.0773" TargetMode="External"/><Relationship Id="rId10" Type="http://schemas.openxmlformats.org/officeDocument/2006/relationships/drawing" Target="../drawings/drawing43.xml"/><Relationship Id="rId9" Type="http://schemas.openxmlformats.org/officeDocument/2006/relationships/hyperlink" Target="https://www.mdpi.com/2413-4155/2/3/67/htm" TargetMode="External"/><Relationship Id="rId5" Type="http://schemas.openxmlformats.org/officeDocument/2006/relationships/hyperlink" Target="https://www.hrpub.org/download/20220130/UJAR1-10423953.pdf" TargetMode="External"/><Relationship Id="rId6" Type="http://schemas.openxmlformats.org/officeDocument/2006/relationships/hyperlink" Target="https://link.springer.com/article/10.1007/s12237-013-9702-4" TargetMode="External"/><Relationship Id="rId7" Type="http://schemas.openxmlformats.org/officeDocument/2006/relationships/hyperlink" Target="https://link.springer.com/article/10.1007/s12237-020-00733-0" TargetMode="External"/><Relationship Id="rId8" Type="http://schemas.openxmlformats.org/officeDocument/2006/relationships/hyperlink" Target="https://www.nature.com/articles/s41467-019-12176-8" TargetMode="External"/></Relationships>
</file>

<file path=xl/worksheets/_rels/sheet44.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hyperlink" Target="https://www.frontiersin.org/articles/10.3389/fmars.2017.00143/full" TargetMode="External"/><Relationship Id="rId3" Type="http://schemas.openxmlformats.org/officeDocument/2006/relationships/hyperlink" Target="https://www.frontiersin.org/files/Articles/246353/fmars-04-00143-HTML/image_m/fmars-04-00143-t002.jpg" TargetMode="External"/><Relationship Id="rId4" Type="http://schemas.openxmlformats.org/officeDocument/2006/relationships/hyperlink" Target="https://www.cifor.org/publications/pdf_files/Books/BMurdiyarso1401.pdf" TargetMode="External"/><Relationship Id="rId9" Type="http://schemas.openxmlformats.org/officeDocument/2006/relationships/vmlDrawing" Target="../drawings/vmlDrawing1.vml"/><Relationship Id="rId5" Type="http://schemas.openxmlformats.org/officeDocument/2006/relationships/hyperlink" Target="https://onlinelibrary.wiley.com/doi/epdf/10.1111/gcb.16216" TargetMode="External"/><Relationship Id="rId6" Type="http://schemas.openxmlformats.org/officeDocument/2006/relationships/hyperlink" Target="https://www.sciencedirect.com/science/article/pii/S0378112718301427?casa_token=o0kcJ86fCtsAAAAA:tqnRHXZH3TaL4R08_OXhApZ0N7x6U3_VP1JBSxxzv3Y3lEGnlpvXOZNCTfwMgTXwbwA4toFDRg" TargetMode="External"/><Relationship Id="rId7" Type="http://schemas.openxmlformats.org/officeDocument/2006/relationships/hyperlink" Target="https://iopscience.iop.org/article/10.1088/1755-1315/944/1/012058/pdf" TargetMode="External"/><Relationship Id="rId8" Type="http://schemas.openxmlformats.org/officeDocument/2006/relationships/drawing" Target="../drawings/drawing44.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hyperlink" Target="https://journals.plos.org/plosone/article/file?id=10.1371/journal.pone.0072469&amp;type=printable" TargetMode="External"/><Relationship Id="rId2" Type="http://schemas.openxmlformats.org/officeDocument/2006/relationships/hyperlink" Target="https://esajournals.onlinelibrary.wiley.com/doi/full/10.1890/110004?casa_token=7oMHsIBTpkAAAAAA:XgNFmeyb_9A9sC-a4Q6ww2hc5if9j1PS7CXbsz8I25TFfLZfsE0APuCA7TnOA9j91TtJRivLntYPsnQ" TargetMode="External"/><Relationship Id="rId3" Type="http://schemas.openxmlformats.org/officeDocument/2006/relationships/hyperlink" Target="https://www.biophilia-fbbva.es/wp-content/uploads/2017/05/dat/00%20Duarte_Separata.pdf" TargetMode="External"/><Relationship Id="rId4" Type="http://schemas.openxmlformats.org/officeDocument/2006/relationships/hyperlink" Target="https://www.nature.com/articles/ngeo1477" TargetMode="External"/><Relationship Id="rId5" Type="http://schemas.openxmlformats.org/officeDocument/2006/relationships/hyperlink" Target="https://www.sciencedirect.com/science/article/pii/S0960982222002354?casa_token=HHOU8ffabNkAAAAA:Gf3FPQK4FddIyJD8tgB3FnwAdKfqvrF72XMTSyr3qCsV-BFGGdWQVnu8FKOyFWcktvwhUp5-EA" TargetMode="External"/><Relationship Id="rId6"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Index1">
    <tabColor rgb="FF858585"/>
    <pageSetUpPr fitToPage="1"/>
  </sheetPr>
  <sheetViews>
    <sheetView showGridLines="0" workbookViewId="0"/>
  </sheetViews>
  <sheetFormatPr customHeight="1" defaultColWidth="12.63" defaultRowHeight="15.0"/>
  <cols>
    <col customWidth="1" min="1" max="2" width="1.5"/>
    <col customWidth="1" min="3" max="3" width="25.63"/>
    <col customWidth="1" min="4" max="4" width="57.13"/>
    <col customWidth="1" min="5" max="5" width="19.38"/>
    <col customWidth="1" min="6" max="7" width="1.5"/>
    <col customWidth="1" hidden="1" min="8" max="8" width="9.13"/>
    <col customWidth="1" hidden="1" min="9" max="9" width="17.38"/>
    <col customWidth="1" min="10" max="26" width="8.63"/>
  </cols>
  <sheetData>
    <row r="1" ht="12.75" customHeight="1">
      <c r="A1" s="1"/>
      <c r="B1" s="1"/>
      <c r="C1" s="1"/>
      <c r="D1" s="1"/>
      <c r="E1" s="1"/>
      <c r="F1" s="1"/>
      <c r="G1" s="1"/>
      <c r="H1" s="1"/>
      <c r="I1" s="1"/>
      <c r="J1" s="1"/>
      <c r="K1" s="1"/>
      <c r="L1" s="1"/>
      <c r="M1" s="1"/>
      <c r="N1" s="1"/>
      <c r="O1" s="1"/>
      <c r="P1" s="1"/>
      <c r="Q1" s="1"/>
      <c r="R1" s="1"/>
      <c r="S1" s="1"/>
      <c r="T1" s="1"/>
      <c r="U1" s="1"/>
      <c r="V1" s="1"/>
      <c r="W1" s="1"/>
      <c r="X1" s="1"/>
      <c r="Y1" s="1"/>
      <c r="Z1" s="1"/>
    </row>
    <row r="2" ht="21.0" customHeight="1">
      <c r="A2" s="2"/>
      <c r="B2" s="3"/>
      <c r="C2" s="4"/>
      <c r="D2" s="4"/>
      <c r="E2" s="4"/>
      <c r="F2" s="5"/>
      <c r="G2" s="2"/>
      <c r="H2" s="2"/>
      <c r="I2" s="2" t="s">
        <v>0</v>
      </c>
      <c r="J2" s="2"/>
      <c r="K2" s="2"/>
      <c r="L2" s="2"/>
      <c r="M2" s="2"/>
      <c r="N2" s="2"/>
      <c r="O2" s="2"/>
      <c r="P2" s="2"/>
      <c r="Q2" s="2"/>
      <c r="R2" s="2"/>
      <c r="S2" s="2"/>
      <c r="T2" s="2"/>
      <c r="U2" s="2"/>
      <c r="V2" s="2"/>
      <c r="W2" s="2"/>
      <c r="X2" s="2"/>
      <c r="Y2" s="2"/>
      <c r="Z2" s="2"/>
    </row>
    <row r="3" ht="21.0" customHeight="1">
      <c r="A3" s="2"/>
      <c r="B3" s="6"/>
      <c r="C3" s="2"/>
      <c r="D3" s="2"/>
      <c r="E3" s="7" t="s">
        <v>1</v>
      </c>
      <c r="F3" s="8"/>
      <c r="G3" s="2"/>
      <c r="H3" s="2"/>
      <c r="I3" s="2" t="s">
        <v>2</v>
      </c>
      <c r="J3" s="2"/>
      <c r="K3" s="2"/>
      <c r="L3" s="2"/>
      <c r="M3" s="2"/>
      <c r="N3" s="2"/>
      <c r="O3" s="2"/>
      <c r="P3" s="2"/>
      <c r="Q3" s="2"/>
      <c r="R3" s="2"/>
      <c r="S3" s="2"/>
      <c r="T3" s="2"/>
      <c r="U3" s="2"/>
      <c r="V3" s="2"/>
      <c r="W3" s="2"/>
      <c r="X3" s="2"/>
      <c r="Y3" s="2"/>
      <c r="Z3" s="2"/>
    </row>
    <row r="4" ht="12.75" customHeight="1">
      <c r="A4" s="2"/>
      <c r="B4" s="6"/>
      <c r="C4" s="2"/>
      <c r="D4" s="2"/>
      <c r="E4" s="2"/>
      <c r="F4" s="8"/>
      <c r="G4" s="2"/>
      <c r="H4" s="2"/>
      <c r="I4" s="2" t="s">
        <v>3</v>
      </c>
      <c r="J4" s="2"/>
      <c r="K4" s="2"/>
      <c r="L4" s="2"/>
      <c r="M4" s="2"/>
      <c r="N4" s="2"/>
      <c r="O4" s="2"/>
      <c r="P4" s="2"/>
      <c r="Q4" s="2"/>
      <c r="R4" s="2"/>
      <c r="S4" s="2"/>
      <c r="T4" s="2"/>
      <c r="U4" s="2"/>
      <c r="V4" s="2"/>
      <c r="W4" s="2"/>
      <c r="X4" s="2"/>
      <c r="Y4" s="2"/>
      <c r="Z4" s="2"/>
    </row>
    <row r="5" ht="12.75" customHeight="1">
      <c r="A5" s="9"/>
      <c r="B5" s="10"/>
      <c r="C5" s="11"/>
      <c r="D5" s="11"/>
      <c r="E5" s="11"/>
      <c r="F5" s="12"/>
      <c r="G5" s="9"/>
      <c r="H5" s="9"/>
      <c r="I5" s="9" t="s">
        <v>4</v>
      </c>
      <c r="J5" s="9"/>
      <c r="K5" s="9"/>
      <c r="L5" s="9"/>
      <c r="M5" s="9"/>
      <c r="N5" s="9"/>
      <c r="O5" s="9"/>
      <c r="P5" s="9"/>
      <c r="Q5" s="9"/>
      <c r="R5" s="9"/>
      <c r="S5" s="9"/>
      <c r="T5" s="9"/>
      <c r="U5" s="9"/>
      <c r="V5" s="9"/>
      <c r="W5" s="9"/>
      <c r="X5" s="9"/>
      <c r="Y5" s="9"/>
      <c r="Z5" s="9"/>
    </row>
    <row r="6" ht="6.0" customHeight="1">
      <c r="A6" s="2"/>
      <c r="B6" s="6"/>
      <c r="C6" s="2"/>
      <c r="D6" s="2"/>
      <c r="E6" s="2"/>
      <c r="F6" s="8"/>
      <c r="G6" s="2"/>
      <c r="H6" s="2"/>
      <c r="I6" s="2" t="s">
        <v>5</v>
      </c>
      <c r="J6" s="2"/>
      <c r="K6" s="2"/>
      <c r="L6" s="2"/>
      <c r="M6" s="2"/>
      <c r="N6" s="2"/>
      <c r="O6" s="2"/>
      <c r="P6" s="2"/>
      <c r="Q6" s="2"/>
      <c r="R6" s="2"/>
      <c r="S6" s="2"/>
      <c r="T6" s="2"/>
      <c r="U6" s="2"/>
      <c r="V6" s="2"/>
      <c r="W6" s="2"/>
      <c r="X6" s="2"/>
      <c r="Y6" s="2"/>
      <c r="Z6" s="2"/>
    </row>
    <row r="7" ht="12.75" customHeight="1">
      <c r="A7" s="2"/>
      <c r="B7" s="6"/>
      <c r="C7" s="13" t="s">
        <v>6</v>
      </c>
      <c r="F7" s="14"/>
      <c r="G7" s="2"/>
      <c r="H7" s="2"/>
      <c r="I7" s="2"/>
      <c r="J7" s="2"/>
      <c r="K7" s="2"/>
      <c r="L7" s="2"/>
      <c r="M7" s="2"/>
      <c r="N7" s="2"/>
      <c r="O7" s="2"/>
      <c r="P7" s="2"/>
      <c r="Q7" s="2"/>
      <c r="R7" s="2"/>
      <c r="S7" s="2"/>
      <c r="T7" s="2"/>
      <c r="U7" s="2"/>
      <c r="V7" s="2"/>
      <c r="W7" s="2"/>
      <c r="X7" s="2"/>
      <c r="Y7" s="2"/>
      <c r="Z7" s="2"/>
    </row>
    <row r="8" ht="12.75" customHeight="1">
      <c r="A8" s="2"/>
      <c r="B8" s="6"/>
      <c r="C8" s="2" t="s">
        <v>7</v>
      </c>
      <c r="F8" s="8"/>
      <c r="G8" s="2"/>
      <c r="H8" s="2"/>
      <c r="I8" s="2"/>
      <c r="J8" s="2"/>
      <c r="K8" s="2"/>
      <c r="L8" s="2"/>
      <c r="M8" s="2"/>
      <c r="N8" s="2"/>
      <c r="O8" s="2"/>
      <c r="P8" s="2"/>
      <c r="Q8" s="2"/>
      <c r="R8" s="2"/>
      <c r="S8" s="2"/>
      <c r="T8" s="2"/>
      <c r="U8" s="2"/>
      <c r="V8" s="2"/>
      <c r="W8" s="2"/>
      <c r="X8" s="2"/>
      <c r="Y8" s="2"/>
      <c r="Z8" s="2"/>
    </row>
    <row r="9" ht="12.75" customHeight="1">
      <c r="A9" s="2"/>
      <c r="B9" s="6"/>
      <c r="C9" s="2"/>
      <c r="D9" s="2"/>
      <c r="E9" s="2"/>
      <c r="F9" s="8"/>
      <c r="G9" s="2"/>
      <c r="H9" s="2"/>
      <c r="I9" s="2"/>
      <c r="J9" s="2"/>
      <c r="K9" s="2"/>
      <c r="L9" s="2"/>
      <c r="M9" s="2"/>
      <c r="N9" s="2"/>
      <c r="O9" s="2"/>
      <c r="P9" s="2"/>
      <c r="Q9" s="2"/>
      <c r="R9" s="2"/>
      <c r="S9" s="2"/>
      <c r="T9" s="2"/>
      <c r="U9" s="2"/>
      <c r="V9" s="2"/>
      <c r="W9" s="2"/>
      <c r="X9" s="2"/>
      <c r="Y9" s="2"/>
      <c r="Z9" s="2"/>
    </row>
    <row r="10" ht="66.75" customHeight="1">
      <c r="A10" s="2"/>
      <c r="B10" s="6"/>
      <c r="C10" s="15" t="s">
        <v>8</v>
      </c>
      <c r="F10" s="16"/>
      <c r="G10" s="2"/>
      <c r="H10" s="2"/>
      <c r="I10" s="2"/>
      <c r="J10" s="2"/>
      <c r="K10" s="2"/>
      <c r="L10" s="2"/>
      <c r="M10" s="2"/>
      <c r="N10" s="2"/>
      <c r="O10" s="2"/>
      <c r="P10" s="2"/>
      <c r="Q10" s="2"/>
      <c r="R10" s="2"/>
      <c r="S10" s="2"/>
      <c r="T10" s="2"/>
      <c r="U10" s="2"/>
      <c r="V10" s="2"/>
      <c r="W10" s="2"/>
      <c r="X10" s="2"/>
      <c r="Y10" s="2"/>
      <c r="Z10" s="2"/>
    </row>
    <row r="11" ht="12.75" customHeight="1">
      <c r="A11" s="2"/>
      <c r="B11" s="6"/>
      <c r="C11" s="2"/>
      <c r="D11" s="2"/>
      <c r="E11" s="2"/>
      <c r="F11" s="8"/>
      <c r="G11" s="2"/>
      <c r="H11" s="2"/>
      <c r="I11" s="2"/>
      <c r="J11" s="2"/>
      <c r="K11" s="2"/>
      <c r="L11" s="2"/>
      <c r="M11" s="2"/>
      <c r="N11" s="2"/>
      <c r="O11" s="2"/>
      <c r="P11" s="2"/>
      <c r="Q11" s="2"/>
      <c r="R11" s="2"/>
      <c r="S11" s="2"/>
      <c r="T11" s="2"/>
      <c r="U11" s="2"/>
      <c r="V11" s="2"/>
      <c r="W11" s="2"/>
      <c r="X11" s="2"/>
      <c r="Y11" s="2"/>
      <c r="Z11" s="2"/>
    </row>
    <row r="12" ht="15.0" customHeight="1">
      <c r="A12" s="2"/>
      <c r="B12" s="6"/>
      <c r="C12" s="17" t="s">
        <v>9</v>
      </c>
      <c r="D12" s="17" t="s">
        <v>10</v>
      </c>
      <c r="E12" s="18" t="s">
        <v>11</v>
      </c>
      <c r="F12" s="19"/>
      <c r="G12" s="2"/>
      <c r="H12" s="2"/>
      <c r="I12" s="2"/>
      <c r="J12" s="2"/>
      <c r="K12" s="2"/>
      <c r="L12" s="2"/>
      <c r="M12" s="2"/>
      <c r="N12" s="2"/>
      <c r="O12" s="2"/>
      <c r="P12" s="2"/>
      <c r="Q12" s="2"/>
      <c r="R12" s="2"/>
      <c r="S12" s="2"/>
      <c r="T12" s="2"/>
      <c r="U12" s="2"/>
      <c r="V12" s="2"/>
      <c r="W12" s="2"/>
      <c r="X12" s="2"/>
      <c r="Y12" s="2"/>
      <c r="Z12" s="2"/>
    </row>
    <row r="13" ht="15.0" customHeight="1">
      <c r="A13" s="2"/>
      <c r="B13" s="20"/>
      <c r="C13" s="21" t="s">
        <v>12</v>
      </c>
      <c r="D13" s="22"/>
      <c r="E13" s="23" t="s">
        <v>13</v>
      </c>
      <c r="F13" s="8"/>
      <c r="G13" s="2"/>
      <c r="H13" s="2"/>
      <c r="I13" s="2"/>
      <c r="J13" s="2"/>
      <c r="K13" s="2"/>
      <c r="L13" s="2"/>
      <c r="M13" s="2"/>
      <c r="N13" s="2"/>
      <c r="O13" s="2"/>
      <c r="P13" s="2"/>
      <c r="Q13" s="2"/>
      <c r="R13" s="2"/>
      <c r="S13" s="2"/>
      <c r="T13" s="2"/>
      <c r="U13" s="2"/>
      <c r="V13" s="2"/>
      <c r="W13" s="2"/>
      <c r="X13" s="2"/>
      <c r="Y13" s="2"/>
      <c r="Z13" s="2"/>
    </row>
    <row r="14" ht="15.0" customHeight="1">
      <c r="A14" s="2"/>
      <c r="B14" s="20"/>
      <c r="C14" s="24" t="s">
        <v>14</v>
      </c>
      <c r="D14" s="22"/>
      <c r="E14" s="23" t="s">
        <v>13</v>
      </c>
      <c r="F14" s="8"/>
      <c r="G14" s="2"/>
      <c r="H14" s="2"/>
      <c r="I14" s="2"/>
      <c r="J14" s="2"/>
      <c r="K14" s="2"/>
      <c r="L14" s="2"/>
      <c r="M14" s="2"/>
      <c r="N14" s="2"/>
      <c r="O14" s="2"/>
      <c r="P14" s="2"/>
      <c r="Q14" s="2"/>
      <c r="R14" s="2"/>
      <c r="S14" s="2"/>
      <c r="T14" s="2"/>
      <c r="U14" s="2"/>
      <c r="V14" s="2"/>
      <c r="W14" s="2"/>
      <c r="X14" s="2"/>
      <c r="Y14" s="2"/>
      <c r="Z14" s="2"/>
    </row>
    <row r="15" ht="15.0" customHeight="1">
      <c r="A15" s="2"/>
      <c r="B15" s="20" t="s">
        <v>15</v>
      </c>
      <c r="C15" s="25" t="s">
        <v>16</v>
      </c>
      <c r="D15" s="22" t="s">
        <v>17</v>
      </c>
      <c r="E15" s="23" t="s">
        <v>18</v>
      </c>
      <c r="F15" s="8"/>
      <c r="G15" s="2"/>
      <c r="H15" s="2"/>
      <c r="I15" s="2"/>
      <c r="J15" s="2"/>
      <c r="K15" s="2"/>
      <c r="L15" s="2"/>
      <c r="M15" s="2"/>
      <c r="N15" s="2"/>
      <c r="O15" s="2"/>
      <c r="P15" s="2"/>
      <c r="Q15" s="2"/>
      <c r="R15" s="2"/>
      <c r="S15" s="2"/>
      <c r="T15" s="2"/>
      <c r="U15" s="2"/>
      <c r="V15" s="2"/>
      <c r="W15" s="2"/>
      <c r="X15" s="2"/>
      <c r="Y15" s="2"/>
      <c r="Z15" s="2"/>
    </row>
    <row r="16" ht="15.0" customHeight="1">
      <c r="A16" s="2"/>
      <c r="B16" s="20" t="s">
        <v>19</v>
      </c>
      <c r="C16" s="26" t="s">
        <v>20</v>
      </c>
      <c r="D16" s="22"/>
      <c r="E16" s="27" t="s">
        <v>18</v>
      </c>
      <c r="F16" s="8"/>
      <c r="G16" s="2"/>
      <c r="H16" s="2"/>
      <c r="I16" s="2"/>
      <c r="J16" s="2"/>
      <c r="K16" s="2"/>
      <c r="L16" s="2"/>
      <c r="M16" s="2"/>
      <c r="N16" s="2"/>
      <c r="O16" s="2"/>
      <c r="P16" s="2"/>
      <c r="Q16" s="2"/>
      <c r="R16" s="2"/>
      <c r="S16" s="2"/>
      <c r="T16" s="2"/>
      <c r="U16" s="2"/>
      <c r="V16" s="2"/>
      <c r="W16" s="2"/>
      <c r="X16" s="2"/>
      <c r="Y16" s="2"/>
      <c r="Z16" s="2"/>
    </row>
    <row r="17" ht="15.0" customHeight="1">
      <c r="A17" s="2"/>
      <c r="B17" s="20" t="s">
        <v>21</v>
      </c>
      <c r="C17" s="26" t="s">
        <v>22</v>
      </c>
      <c r="D17" s="22"/>
      <c r="E17" s="27" t="s">
        <v>18</v>
      </c>
      <c r="F17" s="8"/>
      <c r="G17" s="2"/>
      <c r="H17" s="2"/>
      <c r="I17" s="2"/>
      <c r="J17" s="2"/>
      <c r="K17" s="2"/>
      <c r="L17" s="2"/>
      <c r="M17" s="2"/>
      <c r="N17" s="2"/>
      <c r="O17" s="2"/>
      <c r="P17" s="2"/>
      <c r="Q17" s="2"/>
      <c r="R17" s="2"/>
      <c r="S17" s="2"/>
      <c r="T17" s="2"/>
      <c r="U17" s="2"/>
      <c r="V17" s="2"/>
      <c r="W17" s="2"/>
      <c r="X17" s="2"/>
      <c r="Y17" s="2"/>
      <c r="Z17" s="2"/>
    </row>
    <row r="18" ht="15.0" customHeight="1">
      <c r="A18" s="2"/>
      <c r="B18" s="20" t="s">
        <v>23</v>
      </c>
      <c r="C18" s="26" t="s">
        <v>24</v>
      </c>
      <c r="D18" s="22"/>
      <c r="E18" s="23" t="s">
        <v>18</v>
      </c>
      <c r="F18" s="8"/>
      <c r="G18" s="2"/>
      <c r="H18" s="2"/>
      <c r="I18" s="2"/>
      <c r="J18" s="2"/>
      <c r="K18" s="2"/>
      <c r="L18" s="2"/>
      <c r="M18" s="2"/>
      <c r="N18" s="2"/>
      <c r="O18" s="2"/>
      <c r="P18" s="2"/>
      <c r="Q18" s="2"/>
      <c r="R18" s="2"/>
      <c r="S18" s="2"/>
      <c r="T18" s="2"/>
      <c r="U18" s="2"/>
      <c r="V18" s="2"/>
      <c r="W18" s="2"/>
      <c r="X18" s="2"/>
      <c r="Y18" s="2"/>
      <c r="Z18" s="2"/>
    </row>
    <row r="19" ht="15.0" customHeight="1">
      <c r="A19" s="2"/>
      <c r="B19" s="20" t="s">
        <v>25</v>
      </c>
      <c r="C19" s="26" t="s">
        <v>26</v>
      </c>
      <c r="D19" s="22"/>
      <c r="E19" s="27" t="s">
        <v>18</v>
      </c>
      <c r="F19" s="8"/>
      <c r="G19" s="2"/>
      <c r="H19" s="2"/>
      <c r="I19" s="2"/>
      <c r="J19" s="2"/>
      <c r="K19" s="2"/>
      <c r="L19" s="2"/>
      <c r="M19" s="2"/>
      <c r="N19" s="2"/>
      <c r="O19" s="2"/>
      <c r="P19" s="2"/>
      <c r="Q19" s="2"/>
      <c r="R19" s="2"/>
      <c r="S19" s="2"/>
      <c r="T19" s="2"/>
      <c r="U19" s="2"/>
      <c r="V19" s="2"/>
      <c r="W19" s="2"/>
      <c r="X19" s="2"/>
      <c r="Y19" s="2"/>
      <c r="Z19" s="2"/>
    </row>
    <row r="20" ht="15.0" customHeight="1">
      <c r="A20" s="2"/>
      <c r="B20" s="20" t="s">
        <v>27</v>
      </c>
      <c r="C20" s="26" t="s">
        <v>28</v>
      </c>
      <c r="D20" s="22"/>
      <c r="E20" s="27" t="s">
        <v>18</v>
      </c>
      <c r="F20" s="8"/>
      <c r="G20" s="2"/>
      <c r="H20" s="2"/>
      <c r="I20" s="2"/>
      <c r="J20" s="2"/>
      <c r="K20" s="2"/>
      <c r="L20" s="2"/>
      <c r="M20" s="2"/>
      <c r="N20" s="2"/>
      <c r="O20" s="2"/>
      <c r="P20" s="2"/>
      <c r="Q20" s="2"/>
      <c r="R20" s="2"/>
      <c r="S20" s="2"/>
      <c r="T20" s="2"/>
      <c r="U20" s="2"/>
      <c r="V20" s="2"/>
      <c r="W20" s="2"/>
      <c r="X20" s="2"/>
      <c r="Y20" s="2"/>
      <c r="Z20" s="2"/>
    </row>
    <row r="21" ht="15.0" customHeight="1">
      <c r="A21" s="2"/>
      <c r="B21" s="20" t="s">
        <v>29</v>
      </c>
      <c r="C21" s="26" t="s">
        <v>30</v>
      </c>
      <c r="D21" s="22"/>
      <c r="E21" s="27" t="s">
        <v>18</v>
      </c>
      <c r="F21" s="8"/>
      <c r="G21" s="2"/>
      <c r="H21" s="2"/>
      <c r="I21" s="2"/>
      <c r="J21" s="2"/>
      <c r="K21" s="2"/>
      <c r="L21" s="2"/>
      <c r="M21" s="2"/>
      <c r="N21" s="2"/>
      <c r="O21" s="2"/>
      <c r="P21" s="2"/>
      <c r="Q21" s="2"/>
      <c r="R21" s="2"/>
      <c r="S21" s="2"/>
      <c r="T21" s="2"/>
      <c r="U21" s="2"/>
      <c r="V21" s="2"/>
      <c r="W21" s="2"/>
      <c r="X21" s="2"/>
      <c r="Y21" s="2"/>
      <c r="Z21" s="2"/>
    </row>
    <row r="22" ht="15.0" customHeight="1">
      <c r="A22" s="2"/>
      <c r="B22" s="20" t="s">
        <v>31</v>
      </c>
      <c r="C22" s="26" t="s">
        <v>32</v>
      </c>
      <c r="D22" s="22"/>
      <c r="E22" s="27" t="s">
        <v>18</v>
      </c>
      <c r="F22" s="8"/>
      <c r="G22" s="2"/>
      <c r="H22" s="2"/>
      <c r="I22" s="2"/>
      <c r="J22" s="2"/>
      <c r="K22" s="2"/>
      <c r="L22" s="2"/>
      <c r="M22" s="2"/>
      <c r="N22" s="2"/>
      <c r="O22" s="2"/>
      <c r="P22" s="2"/>
      <c r="Q22" s="2"/>
      <c r="R22" s="2"/>
      <c r="S22" s="2"/>
      <c r="T22" s="2"/>
      <c r="U22" s="2"/>
      <c r="V22" s="2"/>
      <c r="W22" s="2"/>
      <c r="X22" s="2"/>
      <c r="Y22" s="2"/>
      <c r="Z22" s="2"/>
    </row>
    <row r="23" ht="15.0" customHeight="1">
      <c r="A23" s="2"/>
      <c r="B23" s="20" t="s">
        <v>33</v>
      </c>
      <c r="C23" s="26" t="s">
        <v>34</v>
      </c>
      <c r="D23" s="22"/>
      <c r="E23" s="27" t="s">
        <v>18</v>
      </c>
      <c r="F23" s="8"/>
      <c r="G23" s="2"/>
      <c r="H23" s="2"/>
      <c r="I23" s="2"/>
      <c r="J23" s="2"/>
      <c r="K23" s="2"/>
      <c r="L23" s="2"/>
      <c r="M23" s="2"/>
      <c r="N23" s="2"/>
      <c r="O23" s="2"/>
      <c r="P23" s="2"/>
      <c r="Q23" s="2"/>
      <c r="R23" s="2"/>
      <c r="S23" s="2"/>
      <c r="T23" s="2"/>
      <c r="U23" s="2"/>
      <c r="V23" s="2"/>
      <c r="W23" s="2"/>
      <c r="X23" s="2"/>
      <c r="Y23" s="2"/>
      <c r="Z23" s="2"/>
    </row>
    <row r="24" ht="15.0" customHeight="1">
      <c r="A24" s="2"/>
      <c r="B24" s="20" t="s">
        <v>35</v>
      </c>
      <c r="C24" s="26" t="s">
        <v>36</v>
      </c>
      <c r="D24" s="22"/>
      <c r="E24" s="27" t="s">
        <v>18</v>
      </c>
      <c r="F24" s="8"/>
      <c r="G24" s="2"/>
      <c r="H24" s="2"/>
      <c r="I24" s="2"/>
      <c r="J24" s="2"/>
      <c r="K24" s="2"/>
      <c r="L24" s="2"/>
      <c r="M24" s="2"/>
      <c r="N24" s="2"/>
      <c r="O24" s="2"/>
      <c r="P24" s="2"/>
      <c r="Q24" s="2"/>
      <c r="R24" s="2"/>
      <c r="S24" s="2"/>
      <c r="T24" s="2"/>
      <c r="U24" s="2"/>
      <c r="V24" s="2"/>
      <c r="W24" s="2"/>
      <c r="X24" s="2"/>
      <c r="Y24" s="2"/>
      <c r="Z24" s="2"/>
    </row>
    <row r="25" ht="15.0" customHeight="1">
      <c r="A25" s="2"/>
      <c r="B25" s="20" t="s">
        <v>37</v>
      </c>
      <c r="C25" s="26" t="s">
        <v>38</v>
      </c>
      <c r="D25" s="22"/>
      <c r="E25" s="27" t="s">
        <v>18</v>
      </c>
      <c r="F25" s="8"/>
      <c r="G25" s="2"/>
      <c r="H25" s="2"/>
      <c r="I25" s="2"/>
      <c r="J25" s="2"/>
      <c r="K25" s="2"/>
      <c r="L25" s="2"/>
      <c r="M25" s="2"/>
      <c r="N25" s="2"/>
      <c r="O25" s="2"/>
      <c r="P25" s="2"/>
      <c r="Q25" s="2"/>
      <c r="R25" s="2"/>
      <c r="S25" s="2"/>
      <c r="T25" s="2"/>
      <c r="U25" s="2"/>
      <c r="V25" s="2"/>
      <c r="W25" s="2"/>
      <c r="X25" s="2"/>
      <c r="Y25" s="2"/>
      <c r="Z25" s="2"/>
    </row>
    <row r="26" ht="15.0" customHeight="1">
      <c r="A26" s="2"/>
      <c r="B26" s="20" t="s">
        <v>39</v>
      </c>
      <c r="C26" s="26" t="s">
        <v>40</v>
      </c>
      <c r="D26" s="22"/>
      <c r="E26" s="27" t="s">
        <v>18</v>
      </c>
      <c r="F26" s="8"/>
      <c r="G26" s="2"/>
      <c r="H26" s="2"/>
      <c r="I26" s="2"/>
      <c r="J26" s="2"/>
      <c r="K26" s="2"/>
      <c r="L26" s="2"/>
      <c r="M26" s="2"/>
      <c r="N26" s="2"/>
      <c r="O26" s="2"/>
      <c r="P26" s="2"/>
      <c r="Q26" s="2"/>
      <c r="R26" s="2"/>
      <c r="S26" s="2"/>
      <c r="T26" s="2"/>
      <c r="U26" s="2"/>
      <c r="V26" s="2"/>
      <c r="W26" s="2"/>
      <c r="X26" s="2"/>
      <c r="Y26" s="2"/>
      <c r="Z26" s="2"/>
    </row>
    <row r="27" ht="15.0" customHeight="1">
      <c r="A27" s="2"/>
      <c r="B27" s="20" t="s">
        <v>41</v>
      </c>
      <c r="C27" s="26" t="s">
        <v>42</v>
      </c>
      <c r="D27" s="22"/>
      <c r="E27" s="27" t="s">
        <v>18</v>
      </c>
      <c r="F27" s="8"/>
      <c r="G27" s="2"/>
      <c r="H27" s="2"/>
      <c r="I27" s="2"/>
      <c r="J27" s="2"/>
      <c r="K27" s="2"/>
      <c r="L27" s="2"/>
      <c r="M27" s="2"/>
      <c r="N27" s="2"/>
      <c r="O27" s="2"/>
      <c r="P27" s="2"/>
      <c r="Q27" s="2"/>
      <c r="R27" s="2"/>
      <c r="S27" s="2"/>
      <c r="T27" s="2"/>
      <c r="U27" s="2"/>
      <c r="V27" s="2"/>
      <c r="W27" s="2"/>
      <c r="X27" s="2"/>
      <c r="Y27" s="2"/>
      <c r="Z27" s="2"/>
    </row>
    <row r="28" ht="15.0" customHeight="1">
      <c r="A28" s="2"/>
      <c r="B28" s="20" t="s">
        <v>43</v>
      </c>
      <c r="C28" s="26" t="s">
        <v>44</v>
      </c>
      <c r="D28" s="22"/>
      <c r="E28" s="27" t="s">
        <v>18</v>
      </c>
      <c r="F28" s="8"/>
      <c r="G28" s="2"/>
      <c r="H28" s="2"/>
      <c r="I28" s="2"/>
      <c r="J28" s="2"/>
      <c r="K28" s="2"/>
      <c r="L28" s="2"/>
      <c r="M28" s="2"/>
      <c r="N28" s="2"/>
      <c r="O28" s="2"/>
      <c r="P28" s="2"/>
      <c r="Q28" s="2"/>
      <c r="R28" s="2"/>
      <c r="S28" s="2"/>
      <c r="T28" s="2"/>
      <c r="U28" s="2"/>
      <c r="V28" s="2"/>
      <c r="W28" s="2"/>
      <c r="X28" s="2"/>
      <c r="Y28" s="2"/>
      <c r="Z28" s="2"/>
    </row>
    <row r="29" ht="15.0" customHeight="1">
      <c r="A29" s="2"/>
      <c r="B29" s="20" t="s">
        <v>45</v>
      </c>
      <c r="C29" s="26" t="s">
        <v>46</v>
      </c>
      <c r="D29" s="22"/>
      <c r="E29" s="27" t="s">
        <v>18</v>
      </c>
      <c r="F29" s="8"/>
      <c r="G29" s="2"/>
      <c r="H29" s="2"/>
      <c r="I29" s="2"/>
      <c r="J29" s="2"/>
      <c r="K29" s="2"/>
      <c r="L29" s="2"/>
      <c r="M29" s="2"/>
      <c r="N29" s="2"/>
      <c r="O29" s="2"/>
      <c r="P29" s="2"/>
      <c r="Q29" s="2"/>
      <c r="R29" s="2"/>
      <c r="S29" s="2"/>
      <c r="T29" s="2"/>
      <c r="U29" s="2"/>
      <c r="V29" s="2"/>
      <c r="W29" s="2"/>
      <c r="X29" s="2"/>
      <c r="Y29" s="2"/>
      <c r="Z29" s="2"/>
    </row>
    <row r="30" ht="15.0" customHeight="1">
      <c r="A30" s="2"/>
      <c r="B30" s="20" t="s">
        <v>47</v>
      </c>
      <c r="C30" s="26" t="s">
        <v>48</v>
      </c>
      <c r="D30" s="22"/>
      <c r="E30" s="27" t="s">
        <v>18</v>
      </c>
      <c r="F30" s="8"/>
      <c r="G30" s="2"/>
      <c r="H30" s="2"/>
      <c r="I30" s="2"/>
      <c r="J30" s="2"/>
      <c r="K30" s="2"/>
      <c r="L30" s="2"/>
      <c r="M30" s="2"/>
      <c r="N30" s="2"/>
      <c r="O30" s="2"/>
      <c r="P30" s="2"/>
      <c r="Q30" s="2"/>
      <c r="R30" s="2"/>
      <c r="S30" s="2"/>
      <c r="T30" s="2"/>
      <c r="U30" s="2"/>
      <c r="V30" s="2"/>
      <c r="W30" s="2"/>
      <c r="X30" s="2"/>
      <c r="Y30" s="2"/>
      <c r="Z30" s="2"/>
    </row>
    <row r="31" ht="15.0" customHeight="1">
      <c r="A31" s="2"/>
      <c r="B31" s="20" t="s">
        <v>49</v>
      </c>
      <c r="C31" s="26" t="s">
        <v>50</v>
      </c>
      <c r="D31" s="22"/>
      <c r="E31" s="27" t="s">
        <v>18</v>
      </c>
      <c r="F31" s="8"/>
      <c r="G31" s="2"/>
      <c r="H31" s="2"/>
      <c r="I31" s="2"/>
      <c r="J31" s="2"/>
      <c r="K31" s="2"/>
      <c r="L31" s="2"/>
      <c r="M31" s="2"/>
      <c r="N31" s="2"/>
      <c r="O31" s="2"/>
      <c r="P31" s="2"/>
      <c r="Q31" s="2"/>
      <c r="R31" s="2"/>
      <c r="S31" s="2"/>
      <c r="T31" s="2"/>
      <c r="U31" s="2"/>
      <c r="V31" s="2"/>
      <c r="W31" s="2"/>
      <c r="X31" s="2"/>
      <c r="Y31" s="2"/>
      <c r="Z31" s="2"/>
    </row>
    <row r="32" ht="15.0" customHeight="1">
      <c r="A32" s="2"/>
      <c r="B32" s="20"/>
      <c r="C32" s="26" t="s">
        <v>51</v>
      </c>
      <c r="D32" s="22"/>
      <c r="E32" s="27" t="s">
        <v>18</v>
      </c>
      <c r="F32" s="8"/>
      <c r="G32" s="2"/>
      <c r="H32" s="2"/>
      <c r="I32" s="2"/>
      <c r="J32" s="2"/>
      <c r="K32" s="2"/>
      <c r="L32" s="2"/>
      <c r="M32" s="2"/>
      <c r="N32" s="2"/>
      <c r="O32" s="2"/>
      <c r="P32" s="2"/>
      <c r="Q32" s="2"/>
      <c r="R32" s="2"/>
      <c r="S32" s="2"/>
      <c r="T32" s="2"/>
      <c r="U32" s="2"/>
      <c r="V32" s="2"/>
      <c r="W32" s="2"/>
      <c r="X32" s="2"/>
      <c r="Y32" s="2"/>
      <c r="Z32" s="2"/>
    </row>
    <row r="33" ht="15.0" customHeight="1">
      <c r="A33" s="2"/>
      <c r="B33" s="20" t="s">
        <v>52</v>
      </c>
      <c r="C33" s="26" t="s">
        <v>53</v>
      </c>
      <c r="D33" s="22"/>
      <c r="E33" s="27" t="s">
        <v>18</v>
      </c>
      <c r="F33" s="8"/>
      <c r="G33" s="2"/>
      <c r="H33" s="2"/>
      <c r="I33" s="2"/>
      <c r="J33" s="2"/>
      <c r="K33" s="2"/>
      <c r="L33" s="2"/>
      <c r="M33" s="2"/>
      <c r="N33" s="2"/>
      <c r="O33" s="2"/>
      <c r="P33" s="2"/>
      <c r="Q33" s="2"/>
      <c r="R33" s="2"/>
      <c r="S33" s="2"/>
      <c r="T33" s="2"/>
      <c r="U33" s="2"/>
      <c r="V33" s="2"/>
      <c r="W33" s="2"/>
      <c r="X33" s="2"/>
      <c r="Y33" s="2"/>
      <c r="Z33" s="2"/>
    </row>
    <row r="34" ht="15.0" customHeight="1">
      <c r="A34" s="2"/>
      <c r="B34" s="20" t="s">
        <v>54</v>
      </c>
      <c r="C34" s="28" t="s">
        <v>55</v>
      </c>
      <c r="D34" s="22" t="s">
        <v>56</v>
      </c>
      <c r="E34" s="27" t="s">
        <v>57</v>
      </c>
      <c r="F34" s="8"/>
      <c r="G34" s="2"/>
      <c r="H34" s="2"/>
      <c r="I34" s="2"/>
      <c r="J34" s="2"/>
      <c r="K34" s="2"/>
      <c r="L34" s="2"/>
      <c r="M34" s="2"/>
      <c r="N34" s="2"/>
      <c r="O34" s="2"/>
      <c r="P34" s="2"/>
      <c r="Q34" s="2"/>
      <c r="R34" s="2"/>
      <c r="S34" s="2"/>
      <c r="T34" s="2"/>
      <c r="U34" s="2"/>
      <c r="V34" s="2"/>
      <c r="W34" s="2"/>
      <c r="X34" s="2"/>
      <c r="Y34" s="2"/>
      <c r="Z34" s="2"/>
    </row>
    <row r="35" ht="15.0" customHeight="1">
      <c r="A35" s="2"/>
      <c r="B35" s="20" t="s">
        <v>58</v>
      </c>
      <c r="C35" s="29" t="s">
        <v>59</v>
      </c>
      <c r="D35" s="22"/>
      <c r="E35" s="27" t="s">
        <v>57</v>
      </c>
      <c r="F35" s="8"/>
      <c r="G35" s="2"/>
      <c r="H35" s="2"/>
      <c r="I35" s="2"/>
      <c r="J35" s="2"/>
      <c r="K35" s="2"/>
      <c r="L35" s="2"/>
      <c r="M35" s="2"/>
      <c r="N35" s="2"/>
      <c r="O35" s="2"/>
      <c r="P35" s="2"/>
      <c r="Q35" s="2"/>
      <c r="R35" s="2"/>
      <c r="S35" s="2"/>
      <c r="T35" s="2"/>
      <c r="U35" s="2"/>
      <c r="V35" s="2"/>
      <c r="W35" s="2"/>
      <c r="X35" s="2"/>
      <c r="Y35" s="2"/>
      <c r="Z35" s="2"/>
    </row>
    <row r="36" ht="15.0" customHeight="1">
      <c r="A36" s="2"/>
      <c r="B36" s="20" t="s">
        <v>60</v>
      </c>
      <c r="C36" s="29" t="s">
        <v>61</v>
      </c>
      <c r="D36" s="22"/>
      <c r="E36" s="27" t="s">
        <v>57</v>
      </c>
      <c r="F36" s="8"/>
      <c r="G36" s="2"/>
      <c r="H36" s="2"/>
      <c r="I36" s="2"/>
      <c r="J36" s="2"/>
      <c r="K36" s="2"/>
      <c r="L36" s="2"/>
      <c r="M36" s="2"/>
      <c r="N36" s="2"/>
      <c r="O36" s="2"/>
      <c r="P36" s="2"/>
      <c r="Q36" s="2"/>
      <c r="R36" s="2"/>
      <c r="S36" s="2"/>
      <c r="T36" s="2"/>
      <c r="U36" s="2"/>
      <c r="V36" s="2"/>
      <c r="W36" s="2"/>
      <c r="X36" s="2"/>
      <c r="Y36" s="2"/>
      <c r="Z36" s="2"/>
    </row>
    <row r="37" ht="15.0" customHeight="1">
      <c r="A37" s="2"/>
      <c r="B37" s="20" t="s">
        <v>62</v>
      </c>
      <c r="C37" s="29" t="s">
        <v>63</v>
      </c>
      <c r="D37" s="22"/>
      <c r="E37" s="27" t="s">
        <v>57</v>
      </c>
      <c r="F37" s="8"/>
      <c r="G37" s="2"/>
      <c r="H37" s="2"/>
      <c r="I37" s="2"/>
      <c r="J37" s="2"/>
      <c r="K37" s="2"/>
      <c r="L37" s="2"/>
      <c r="M37" s="2"/>
      <c r="N37" s="2"/>
      <c r="O37" s="2"/>
      <c r="P37" s="2"/>
      <c r="Q37" s="2"/>
      <c r="R37" s="2"/>
      <c r="S37" s="2"/>
      <c r="T37" s="2"/>
      <c r="U37" s="2"/>
      <c r="V37" s="2"/>
      <c r="W37" s="2"/>
      <c r="X37" s="2"/>
      <c r="Y37" s="2"/>
      <c r="Z37" s="2"/>
    </row>
    <row r="38" ht="15.0" customHeight="1">
      <c r="A38" s="2"/>
      <c r="B38" s="20" t="s">
        <v>64</v>
      </c>
      <c r="C38" s="29" t="s">
        <v>65</v>
      </c>
      <c r="D38" s="22"/>
      <c r="E38" s="27" t="s">
        <v>57</v>
      </c>
      <c r="F38" s="8"/>
      <c r="G38" s="2"/>
      <c r="H38" s="2"/>
      <c r="I38" s="2"/>
      <c r="J38" s="2"/>
      <c r="K38" s="2"/>
      <c r="L38" s="2"/>
      <c r="M38" s="2"/>
      <c r="N38" s="2"/>
      <c r="O38" s="2"/>
      <c r="P38" s="2"/>
      <c r="Q38" s="2"/>
      <c r="R38" s="2"/>
      <c r="S38" s="2"/>
      <c r="T38" s="2"/>
      <c r="U38" s="2"/>
      <c r="V38" s="2"/>
      <c r="W38" s="2"/>
      <c r="X38" s="2"/>
      <c r="Y38" s="2"/>
      <c r="Z38" s="2"/>
    </row>
    <row r="39" ht="15.0" customHeight="1">
      <c r="A39" s="2"/>
      <c r="B39" s="20" t="s">
        <v>66</v>
      </c>
      <c r="C39" s="29" t="s">
        <v>67</v>
      </c>
      <c r="D39" s="22"/>
      <c r="E39" s="27" t="s">
        <v>57</v>
      </c>
      <c r="F39" s="8"/>
      <c r="G39" s="2"/>
      <c r="H39" s="2"/>
      <c r="I39" s="2"/>
      <c r="J39" s="2"/>
      <c r="K39" s="2"/>
      <c r="L39" s="2"/>
      <c r="M39" s="2"/>
      <c r="N39" s="2"/>
      <c r="O39" s="2"/>
      <c r="P39" s="2"/>
      <c r="Q39" s="2"/>
      <c r="R39" s="2"/>
      <c r="S39" s="2"/>
      <c r="T39" s="2"/>
      <c r="U39" s="2"/>
      <c r="V39" s="2"/>
      <c r="W39" s="2"/>
      <c r="X39" s="2"/>
      <c r="Y39" s="2"/>
      <c r="Z39" s="2"/>
    </row>
    <row r="40" ht="15.0" customHeight="1">
      <c r="A40" s="2"/>
      <c r="B40" s="20" t="s">
        <v>68</v>
      </c>
      <c r="C40" s="30" t="s">
        <v>69</v>
      </c>
      <c r="D40" s="31" t="s">
        <v>70</v>
      </c>
      <c r="E40" s="32" t="s">
        <v>71</v>
      </c>
      <c r="F40" s="8"/>
      <c r="G40" s="2"/>
      <c r="H40" s="2"/>
      <c r="I40" s="2"/>
      <c r="J40" s="2"/>
      <c r="K40" s="2"/>
      <c r="L40" s="2"/>
      <c r="M40" s="2"/>
      <c r="N40" s="2"/>
      <c r="O40" s="2"/>
      <c r="P40" s="2"/>
      <c r="Q40" s="2"/>
      <c r="R40" s="2"/>
      <c r="S40" s="2"/>
      <c r="T40" s="2"/>
      <c r="U40" s="2"/>
      <c r="V40" s="2"/>
      <c r="W40" s="2"/>
      <c r="X40" s="2"/>
      <c r="Y40" s="2"/>
      <c r="Z40" s="2"/>
    </row>
    <row r="41" ht="15.0" customHeight="1">
      <c r="A41" s="2"/>
      <c r="B41" s="20" t="s">
        <v>72</v>
      </c>
      <c r="C41" s="30" t="s">
        <v>73</v>
      </c>
      <c r="D41" s="22"/>
      <c r="E41" s="32" t="s">
        <v>71</v>
      </c>
      <c r="F41" s="8"/>
      <c r="G41" s="2"/>
      <c r="H41" s="2"/>
      <c r="I41" s="2"/>
      <c r="J41" s="2"/>
      <c r="K41" s="2"/>
      <c r="L41" s="2"/>
      <c r="M41" s="2"/>
      <c r="N41" s="2"/>
      <c r="O41" s="2"/>
      <c r="P41" s="2"/>
      <c r="Q41" s="2"/>
      <c r="R41" s="2"/>
      <c r="S41" s="2"/>
      <c r="T41" s="2"/>
      <c r="U41" s="2"/>
      <c r="V41" s="2"/>
      <c r="W41" s="2"/>
      <c r="X41" s="2"/>
      <c r="Y41" s="2"/>
      <c r="Z41" s="2"/>
    </row>
    <row r="42" ht="15.0" customHeight="1">
      <c r="A42" s="2"/>
      <c r="B42" s="20" t="s">
        <v>74</v>
      </c>
      <c r="C42" s="30" t="s">
        <v>75</v>
      </c>
      <c r="D42" s="22"/>
      <c r="E42" s="32" t="s">
        <v>71</v>
      </c>
      <c r="F42" s="8"/>
      <c r="G42" s="2"/>
      <c r="H42" s="2"/>
      <c r="I42" s="2"/>
      <c r="J42" s="2"/>
      <c r="K42" s="2"/>
      <c r="L42" s="2"/>
      <c r="M42" s="2"/>
      <c r="N42" s="2"/>
      <c r="O42" s="2"/>
      <c r="P42" s="2"/>
      <c r="Q42" s="2"/>
      <c r="R42" s="2"/>
      <c r="S42" s="2"/>
      <c r="T42" s="2"/>
      <c r="U42" s="2"/>
      <c r="V42" s="2"/>
      <c r="W42" s="2"/>
      <c r="X42" s="2"/>
      <c r="Y42" s="2"/>
      <c r="Z42" s="2"/>
    </row>
    <row r="43" ht="15.0" customHeight="1">
      <c r="A43" s="2"/>
      <c r="B43" s="20" t="s">
        <v>76</v>
      </c>
      <c r="C43" s="30" t="s">
        <v>77</v>
      </c>
      <c r="D43" s="22"/>
      <c r="E43" s="32" t="s">
        <v>71</v>
      </c>
      <c r="F43" s="8"/>
      <c r="G43" s="2"/>
      <c r="H43" s="2"/>
      <c r="I43" s="2"/>
      <c r="J43" s="2"/>
      <c r="K43" s="2"/>
      <c r="L43" s="2"/>
      <c r="M43" s="2"/>
      <c r="N43" s="2"/>
      <c r="O43" s="2"/>
      <c r="P43" s="2"/>
      <c r="Q43" s="2"/>
      <c r="R43" s="2"/>
      <c r="S43" s="2"/>
      <c r="T43" s="2"/>
      <c r="U43" s="2"/>
      <c r="V43" s="2"/>
      <c r="W43" s="2"/>
      <c r="X43" s="2"/>
      <c r="Y43" s="2"/>
      <c r="Z43" s="2"/>
    </row>
    <row r="44" ht="15.0" customHeight="1">
      <c r="A44" s="2"/>
      <c r="B44" s="20"/>
      <c r="C44" s="30" t="s">
        <v>78</v>
      </c>
      <c r="D44" s="22"/>
      <c r="E44" s="32" t="s">
        <v>71</v>
      </c>
      <c r="F44" s="8"/>
      <c r="G44" s="2"/>
      <c r="H44" s="2"/>
      <c r="I44" s="2"/>
      <c r="J44" s="2"/>
      <c r="K44" s="2"/>
      <c r="L44" s="2"/>
      <c r="M44" s="2"/>
      <c r="N44" s="2"/>
      <c r="O44" s="2"/>
      <c r="P44" s="2"/>
      <c r="Q44" s="2"/>
      <c r="R44" s="2"/>
      <c r="S44" s="2"/>
      <c r="T44" s="2"/>
      <c r="U44" s="2"/>
      <c r="V44" s="2"/>
      <c r="W44" s="2"/>
      <c r="X44" s="2"/>
      <c r="Y44" s="2"/>
      <c r="Z44" s="2"/>
    </row>
    <row r="45" ht="15.0" customHeight="1">
      <c r="A45" s="2"/>
      <c r="B45" s="20"/>
      <c r="C45" s="30" t="s">
        <v>79</v>
      </c>
      <c r="D45" s="22"/>
      <c r="E45" s="32" t="s">
        <v>71</v>
      </c>
      <c r="F45" s="8"/>
      <c r="G45" s="2"/>
      <c r="H45" s="2"/>
      <c r="I45" s="2"/>
      <c r="J45" s="2"/>
      <c r="K45" s="2"/>
      <c r="L45" s="2"/>
      <c r="M45" s="2"/>
      <c r="N45" s="2"/>
      <c r="O45" s="2"/>
      <c r="P45" s="2"/>
      <c r="Q45" s="2"/>
      <c r="R45" s="2"/>
      <c r="S45" s="2"/>
      <c r="T45" s="2"/>
      <c r="U45" s="2"/>
      <c r="V45" s="2"/>
      <c r="W45" s="2"/>
      <c r="X45" s="2"/>
      <c r="Y45" s="2"/>
      <c r="Z45" s="2"/>
    </row>
    <row r="46" ht="15.0" customHeight="1">
      <c r="A46" s="2"/>
      <c r="B46" s="20"/>
      <c r="C46" s="30" t="s">
        <v>80</v>
      </c>
      <c r="D46" s="22"/>
      <c r="E46" s="32" t="s">
        <v>71</v>
      </c>
      <c r="F46" s="8"/>
      <c r="G46" s="2"/>
      <c r="H46" s="2"/>
      <c r="I46" s="2"/>
      <c r="J46" s="2"/>
      <c r="K46" s="2"/>
      <c r="L46" s="2"/>
      <c r="M46" s="2"/>
      <c r="N46" s="2"/>
      <c r="O46" s="2"/>
      <c r="P46" s="2"/>
      <c r="Q46" s="2"/>
      <c r="R46" s="2"/>
      <c r="S46" s="2"/>
      <c r="T46" s="2"/>
      <c r="U46" s="2"/>
      <c r="V46" s="2"/>
      <c r="W46" s="2"/>
      <c r="X46" s="2"/>
      <c r="Y46" s="2"/>
      <c r="Z46" s="2"/>
    </row>
    <row r="47" ht="15.0" customHeight="1">
      <c r="A47" s="2"/>
      <c r="B47" s="20"/>
      <c r="C47" s="30" t="s">
        <v>81</v>
      </c>
      <c r="D47" s="22"/>
      <c r="E47" s="32" t="s">
        <v>71</v>
      </c>
      <c r="F47" s="8"/>
      <c r="G47" s="2"/>
      <c r="H47" s="2"/>
      <c r="I47" s="2"/>
      <c r="J47" s="2"/>
      <c r="K47" s="2"/>
      <c r="L47" s="2"/>
      <c r="M47" s="2"/>
      <c r="N47" s="2"/>
      <c r="O47" s="2"/>
      <c r="P47" s="2"/>
      <c r="Q47" s="2"/>
      <c r="R47" s="2"/>
      <c r="S47" s="2"/>
      <c r="T47" s="2"/>
      <c r="U47" s="2"/>
      <c r="V47" s="2"/>
      <c r="W47" s="2"/>
      <c r="X47" s="2"/>
      <c r="Y47" s="2"/>
      <c r="Z47" s="2"/>
    </row>
    <row r="48" ht="15.0" customHeight="1">
      <c r="A48" s="2"/>
      <c r="B48" s="20" t="s">
        <v>82</v>
      </c>
      <c r="C48" s="33" t="s">
        <v>83</v>
      </c>
      <c r="D48" s="31" t="s">
        <v>84</v>
      </c>
      <c r="E48" s="32" t="s">
        <v>85</v>
      </c>
      <c r="F48" s="8"/>
      <c r="G48" s="2"/>
      <c r="H48" s="2"/>
      <c r="I48" s="2"/>
      <c r="J48" s="2"/>
      <c r="K48" s="2"/>
      <c r="L48" s="2"/>
      <c r="M48" s="2"/>
      <c r="N48" s="2"/>
      <c r="O48" s="2"/>
      <c r="P48" s="2"/>
      <c r="Q48" s="2"/>
      <c r="R48" s="2"/>
      <c r="S48" s="2"/>
      <c r="T48" s="2"/>
      <c r="U48" s="2"/>
      <c r="V48" s="2"/>
      <c r="W48" s="2"/>
      <c r="X48" s="2"/>
      <c r="Y48" s="2"/>
      <c r="Z48" s="2"/>
    </row>
    <row r="49" ht="15.0" customHeight="1">
      <c r="A49" s="2"/>
      <c r="B49" s="20"/>
      <c r="C49" s="34" t="s">
        <v>86</v>
      </c>
      <c r="D49" s="22"/>
      <c r="E49" s="32" t="s">
        <v>85</v>
      </c>
      <c r="F49" s="8"/>
      <c r="G49" s="2"/>
      <c r="H49" s="2"/>
      <c r="I49" s="2"/>
      <c r="J49" s="2"/>
      <c r="K49" s="2"/>
      <c r="L49" s="2"/>
      <c r="M49" s="2"/>
      <c r="N49" s="2"/>
      <c r="O49" s="2"/>
      <c r="P49" s="2"/>
      <c r="Q49" s="2"/>
      <c r="R49" s="2"/>
      <c r="S49" s="2"/>
      <c r="T49" s="2"/>
      <c r="U49" s="2"/>
      <c r="V49" s="2"/>
      <c r="W49" s="2"/>
      <c r="X49" s="2"/>
      <c r="Y49" s="2"/>
      <c r="Z49" s="2"/>
    </row>
    <row r="50" ht="15.0" customHeight="1">
      <c r="A50" s="2"/>
      <c r="B50" s="20" t="s">
        <v>87</v>
      </c>
      <c r="C50" s="33" t="s">
        <v>88</v>
      </c>
      <c r="D50" s="22"/>
      <c r="E50" s="32" t="s">
        <v>85</v>
      </c>
      <c r="F50" s="8"/>
      <c r="G50" s="2"/>
      <c r="H50" s="2"/>
      <c r="I50" s="2"/>
      <c r="J50" s="2"/>
      <c r="K50" s="2"/>
      <c r="L50" s="2"/>
      <c r="M50" s="2"/>
      <c r="N50" s="2"/>
      <c r="O50" s="2"/>
      <c r="P50" s="2"/>
      <c r="Q50" s="2"/>
      <c r="R50" s="2"/>
      <c r="S50" s="2"/>
      <c r="T50" s="2"/>
      <c r="U50" s="2"/>
      <c r="V50" s="2"/>
      <c r="W50" s="2"/>
      <c r="X50" s="2"/>
      <c r="Y50" s="2"/>
      <c r="Z50" s="2"/>
    </row>
    <row r="51" ht="15.0" customHeight="1">
      <c r="A51" s="2"/>
      <c r="B51" s="20" t="s">
        <v>89</v>
      </c>
      <c r="C51" s="33" t="s">
        <v>90</v>
      </c>
      <c r="D51" s="22"/>
      <c r="E51" s="32" t="s">
        <v>85</v>
      </c>
      <c r="F51" s="8"/>
      <c r="G51" s="2"/>
      <c r="H51" s="2"/>
      <c r="I51" s="2"/>
      <c r="J51" s="2"/>
      <c r="K51" s="2"/>
      <c r="L51" s="2"/>
      <c r="M51" s="2"/>
      <c r="N51" s="2"/>
      <c r="O51" s="2"/>
      <c r="P51" s="2"/>
      <c r="Q51" s="2"/>
      <c r="R51" s="2"/>
      <c r="S51" s="2"/>
      <c r="T51" s="2"/>
      <c r="U51" s="2"/>
      <c r="V51" s="2"/>
      <c r="W51" s="2"/>
      <c r="X51" s="2"/>
      <c r="Y51" s="2"/>
      <c r="Z51" s="2"/>
    </row>
    <row r="52" ht="15.0" customHeight="1">
      <c r="A52" s="2"/>
      <c r="B52" s="20"/>
      <c r="C52" s="33" t="s">
        <v>91</v>
      </c>
      <c r="D52" s="22"/>
      <c r="E52" s="32" t="s">
        <v>85</v>
      </c>
      <c r="F52" s="8"/>
      <c r="G52" s="2"/>
      <c r="H52" s="2"/>
      <c r="I52" s="2"/>
      <c r="J52" s="2"/>
      <c r="K52" s="2"/>
      <c r="L52" s="2"/>
      <c r="M52" s="2"/>
      <c r="N52" s="2"/>
      <c r="O52" s="2"/>
      <c r="P52" s="2"/>
      <c r="Q52" s="2"/>
      <c r="R52" s="2"/>
      <c r="S52" s="2"/>
      <c r="T52" s="2"/>
      <c r="U52" s="2"/>
      <c r="V52" s="2"/>
      <c r="W52" s="2"/>
      <c r="X52" s="2"/>
      <c r="Y52" s="2"/>
      <c r="Z52" s="2"/>
    </row>
    <row r="53" ht="15.0" customHeight="1">
      <c r="A53" s="2"/>
      <c r="B53" s="20" t="s">
        <v>92</v>
      </c>
      <c r="C53" s="33" t="s">
        <v>93</v>
      </c>
      <c r="D53" s="22"/>
      <c r="E53" s="32" t="s">
        <v>85</v>
      </c>
      <c r="F53" s="8"/>
      <c r="G53" s="2"/>
      <c r="H53" s="2"/>
      <c r="I53" s="2"/>
      <c r="J53" s="2"/>
      <c r="K53" s="2"/>
      <c r="L53" s="2"/>
      <c r="M53" s="2"/>
      <c r="N53" s="2"/>
      <c r="O53" s="2"/>
      <c r="P53" s="2"/>
      <c r="Q53" s="2"/>
      <c r="R53" s="2"/>
      <c r="S53" s="2"/>
      <c r="T53" s="2"/>
      <c r="U53" s="2"/>
      <c r="V53" s="2"/>
      <c r="W53" s="2"/>
      <c r="X53" s="2"/>
      <c r="Y53" s="2"/>
      <c r="Z53" s="2"/>
    </row>
    <row r="54" ht="15.0" customHeight="1">
      <c r="A54" s="2"/>
      <c r="B54" s="20" t="s">
        <v>94</v>
      </c>
      <c r="C54" s="33" t="s">
        <v>95</v>
      </c>
      <c r="D54" s="22"/>
      <c r="E54" s="32" t="s">
        <v>85</v>
      </c>
      <c r="F54" s="8"/>
      <c r="G54" s="2"/>
      <c r="H54" s="2"/>
      <c r="I54" s="2"/>
      <c r="J54" s="2"/>
      <c r="K54" s="2"/>
      <c r="L54" s="2"/>
      <c r="M54" s="2"/>
      <c r="N54" s="2"/>
      <c r="O54" s="2"/>
      <c r="P54" s="2"/>
      <c r="Q54" s="2"/>
      <c r="R54" s="2"/>
      <c r="S54" s="2"/>
      <c r="T54" s="2"/>
      <c r="U54" s="2"/>
      <c r="V54" s="2"/>
      <c r="W54" s="2"/>
      <c r="X54" s="2"/>
      <c r="Y54" s="2"/>
      <c r="Z54" s="2"/>
    </row>
    <row r="55" ht="15.0" customHeight="1">
      <c r="A55" s="2"/>
      <c r="B55" s="20" t="s">
        <v>96</v>
      </c>
      <c r="C55" s="33" t="s">
        <v>97</v>
      </c>
      <c r="D55" s="22"/>
      <c r="E55" s="32" t="s">
        <v>85</v>
      </c>
      <c r="F55" s="8"/>
      <c r="G55" s="2"/>
      <c r="H55" s="2"/>
      <c r="I55" s="2"/>
      <c r="J55" s="2"/>
      <c r="K55" s="2"/>
      <c r="L55" s="2"/>
      <c r="M55" s="2"/>
      <c r="N55" s="2"/>
      <c r="O55" s="2"/>
      <c r="P55" s="2"/>
      <c r="Q55" s="2"/>
      <c r="R55" s="2"/>
      <c r="S55" s="2"/>
      <c r="T55" s="2"/>
      <c r="U55" s="2"/>
      <c r="V55" s="2"/>
      <c r="W55" s="2"/>
      <c r="X55" s="2"/>
      <c r="Y55" s="2"/>
      <c r="Z55" s="2"/>
    </row>
    <row r="56" ht="15.0" customHeight="1">
      <c r="A56" s="2"/>
      <c r="B56" s="20" t="s">
        <v>98</v>
      </c>
      <c r="C56" s="33" t="s">
        <v>99</v>
      </c>
      <c r="D56" s="22"/>
      <c r="E56" s="32" t="s">
        <v>85</v>
      </c>
      <c r="F56" s="8"/>
      <c r="G56" s="2"/>
      <c r="H56" s="2"/>
      <c r="I56" s="2"/>
      <c r="J56" s="2"/>
      <c r="K56" s="2"/>
      <c r="L56" s="2"/>
      <c r="M56" s="2"/>
      <c r="N56" s="2"/>
      <c r="O56" s="2"/>
      <c r="P56" s="2"/>
      <c r="Q56" s="2"/>
      <c r="R56" s="2"/>
      <c r="S56" s="2"/>
      <c r="T56" s="2"/>
      <c r="U56" s="2"/>
      <c r="V56" s="2"/>
      <c r="W56" s="2"/>
      <c r="X56" s="2"/>
      <c r="Y56" s="2"/>
      <c r="Z56" s="2"/>
    </row>
    <row r="57" ht="15.0" customHeight="1">
      <c r="A57" s="2"/>
      <c r="B57" s="20" t="s">
        <v>100</v>
      </c>
      <c r="C57" s="33" t="s">
        <v>101</v>
      </c>
      <c r="D57" s="22"/>
      <c r="E57" s="32" t="s">
        <v>85</v>
      </c>
      <c r="F57" s="8"/>
      <c r="G57" s="2"/>
      <c r="H57" s="2"/>
      <c r="I57" s="2"/>
      <c r="J57" s="2"/>
      <c r="K57" s="2"/>
      <c r="L57" s="2"/>
      <c r="M57" s="2"/>
      <c r="N57" s="2"/>
      <c r="O57" s="2"/>
      <c r="P57" s="2"/>
      <c r="Q57" s="2"/>
      <c r="R57" s="2"/>
      <c r="S57" s="2"/>
      <c r="T57" s="2"/>
      <c r="U57" s="2"/>
      <c r="V57" s="2"/>
      <c r="W57" s="2"/>
      <c r="X57" s="2"/>
      <c r="Y57" s="2"/>
      <c r="Z57" s="2"/>
    </row>
    <row r="58" ht="15.0" customHeight="1">
      <c r="A58" s="2"/>
      <c r="B58" s="20" t="s">
        <v>102</v>
      </c>
      <c r="C58" s="33" t="s">
        <v>103</v>
      </c>
      <c r="D58" s="22"/>
      <c r="E58" s="32" t="s">
        <v>85</v>
      </c>
      <c r="F58" s="8"/>
      <c r="G58" s="2"/>
      <c r="H58" s="2"/>
      <c r="I58" s="2"/>
      <c r="J58" s="2"/>
      <c r="K58" s="2"/>
      <c r="L58" s="2"/>
      <c r="M58" s="2"/>
      <c r="N58" s="2"/>
      <c r="O58" s="2"/>
      <c r="P58" s="2"/>
      <c r="Q58" s="2"/>
      <c r="R58" s="2"/>
      <c r="S58" s="2"/>
      <c r="T58" s="2"/>
      <c r="U58" s="2"/>
      <c r="V58" s="2"/>
      <c r="W58" s="2"/>
      <c r="X58" s="2"/>
      <c r="Y58" s="2"/>
      <c r="Z58" s="2"/>
    </row>
    <row r="59" ht="12.75" customHeight="1">
      <c r="A59" s="1"/>
      <c r="B59" s="35"/>
      <c r="C59" s="36"/>
      <c r="D59" s="36"/>
      <c r="E59" s="36"/>
      <c r="F59" s="37"/>
      <c r="G59" s="1"/>
      <c r="H59" s="1"/>
      <c r="I59" s="1"/>
      <c r="J59" s="1"/>
      <c r="K59" s="1"/>
      <c r="L59" s="1"/>
      <c r="M59" s="1"/>
      <c r="N59" s="1"/>
      <c r="O59" s="1"/>
      <c r="P59" s="1"/>
      <c r="Q59" s="1"/>
      <c r="R59" s="1"/>
      <c r="S59" s="1"/>
      <c r="T59" s="1"/>
      <c r="U59" s="1"/>
      <c r="V59" s="1"/>
      <c r="W59" s="1"/>
      <c r="X59" s="1"/>
      <c r="Y59" s="1"/>
      <c r="Z59" s="1"/>
    </row>
    <row r="60" ht="12.75" customHeight="1">
      <c r="A60" s="2"/>
      <c r="B60" s="2"/>
      <c r="C60" s="2"/>
      <c r="D60" s="2"/>
      <c r="E60" s="2"/>
      <c r="F60" s="2"/>
      <c r="G60" s="2"/>
      <c r="H60" s="2"/>
      <c r="I60" s="2"/>
      <c r="J60" s="2"/>
      <c r="K60" s="2"/>
      <c r="L60" s="2"/>
      <c r="M60" s="2"/>
      <c r="N60" s="2"/>
      <c r="O60" s="2"/>
      <c r="P60" s="2"/>
      <c r="Q60" s="2"/>
      <c r="R60" s="2"/>
      <c r="S60" s="2"/>
      <c r="T60" s="2"/>
      <c r="U60" s="2"/>
      <c r="V60" s="2"/>
      <c r="W60" s="2"/>
      <c r="X60" s="2"/>
      <c r="Y60" s="2"/>
      <c r="Z60" s="2"/>
    </row>
    <row r="61" ht="12.75" customHeight="1">
      <c r="A61" s="2"/>
      <c r="B61" s="2"/>
      <c r="C61" s="2"/>
      <c r="D61" s="2"/>
      <c r="E61" s="2"/>
      <c r="F61" s="2"/>
      <c r="G61" s="2"/>
      <c r="H61" s="2"/>
      <c r="I61" s="2"/>
      <c r="J61" s="2"/>
      <c r="K61" s="2"/>
      <c r="L61" s="2"/>
      <c r="M61" s="2"/>
      <c r="N61" s="2"/>
      <c r="O61" s="2"/>
      <c r="P61" s="2"/>
      <c r="Q61" s="2"/>
      <c r="R61" s="2"/>
      <c r="S61" s="2"/>
      <c r="T61" s="2"/>
      <c r="U61" s="2"/>
      <c r="V61" s="2"/>
      <c r="W61" s="2"/>
      <c r="X61" s="2"/>
      <c r="Y61" s="2"/>
      <c r="Z61" s="2"/>
    </row>
    <row r="62" ht="12.75" customHeight="1">
      <c r="A62" s="2"/>
      <c r="B62" s="2"/>
      <c r="C62" s="2"/>
      <c r="D62" s="2"/>
      <c r="E62" s="2"/>
      <c r="F62" s="2"/>
      <c r="G62" s="2"/>
      <c r="H62" s="2"/>
      <c r="I62" s="2"/>
      <c r="J62" s="2"/>
      <c r="K62" s="2"/>
      <c r="L62" s="2"/>
      <c r="M62" s="2"/>
      <c r="N62" s="2"/>
      <c r="O62" s="2"/>
      <c r="P62" s="2"/>
      <c r="Q62" s="2"/>
      <c r="R62" s="2"/>
      <c r="S62" s="2"/>
      <c r="T62" s="2"/>
      <c r="U62" s="2"/>
      <c r="V62" s="2"/>
      <c r="W62" s="2"/>
      <c r="X62" s="2"/>
      <c r="Y62" s="2"/>
      <c r="Z62" s="2"/>
    </row>
    <row r="63" ht="12.75" customHeight="1">
      <c r="A63" s="2"/>
      <c r="B63" s="2"/>
      <c r="C63" s="2"/>
      <c r="D63" s="2"/>
      <c r="E63" s="2"/>
      <c r="F63" s="2"/>
      <c r="G63" s="2"/>
      <c r="H63" s="2"/>
      <c r="I63" s="2"/>
      <c r="J63" s="2"/>
      <c r="K63" s="2"/>
      <c r="L63" s="2"/>
      <c r="M63" s="2"/>
      <c r="N63" s="2"/>
      <c r="O63" s="2"/>
      <c r="P63" s="2"/>
      <c r="Q63" s="2"/>
      <c r="R63" s="2"/>
      <c r="S63" s="2"/>
      <c r="T63" s="2"/>
      <c r="U63" s="2"/>
      <c r="V63" s="2"/>
      <c r="W63" s="2"/>
      <c r="X63" s="2"/>
      <c r="Y63" s="2"/>
      <c r="Z63" s="2"/>
    </row>
    <row r="64" ht="12.75" customHeight="1">
      <c r="A64" s="2"/>
      <c r="B64" s="2"/>
      <c r="C64" s="2"/>
      <c r="D64" s="2"/>
      <c r="E64" s="2"/>
      <c r="F64" s="2"/>
      <c r="G64" s="2"/>
      <c r="H64" s="2"/>
      <c r="I64" s="2"/>
      <c r="J64" s="2"/>
      <c r="K64" s="2"/>
      <c r="L64" s="2"/>
      <c r="M64" s="2"/>
      <c r="N64" s="2"/>
      <c r="O64" s="2"/>
      <c r="P64" s="2"/>
      <c r="Q64" s="2"/>
      <c r="R64" s="2"/>
      <c r="S64" s="2"/>
      <c r="T64" s="2"/>
      <c r="U64" s="2"/>
      <c r="V64" s="2"/>
      <c r="W64" s="2"/>
      <c r="X64" s="2"/>
      <c r="Y64" s="2"/>
      <c r="Z64" s="2"/>
    </row>
    <row r="65" ht="12.75" customHeight="1">
      <c r="A65" s="2"/>
      <c r="B65" s="2"/>
      <c r="C65" s="2"/>
      <c r="D65" s="2"/>
      <c r="E65" s="2"/>
      <c r="F65" s="2"/>
      <c r="G65" s="2"/>
      <c r="H65" s="2"/>
      <c r="I65" s="2"/>
      <c r="J65" s="2"/>
      <c r="K65" s="2"/>
      <c r="L65" s="2"/>
      <c r="M65" s="2"/>
      <c r="N65" s="2"/>
      <c r="O65" s="2"/>
      <c r="P65" s="2"/>
      <c r="Q65" s="2"/>
      <c r="R65" s="2"/>
      <c r="S65" s="2"/>
      <c r="T65" s="2"/>
      <c r="U65" s="2"/>
      <c r="V65" s="2"/>
      <c r="W65" s="2"/>
      <c r="X65" s="2"/>
      <c r="Y65" s="2"/>
      <c r="Z65" s="2"/>
    </row>
    <row r="66" ht="12.75" customHeight="1">
      <c r="A66" s="2"/>
      <c r="B66" s="2"/>
      <c r="C66" s="2"/>
      <c r="D66" s="2"/>
      <c r="E66" s="2"/>
      <c r="F66" s="2"/>
      <c r="G66" s="2"/>
      <c r="H66" s="2"/>
      <c r="I66" s="2"/>
      <c r="J66" s="2"/>
      <c r="K66" s="2"/>
      <c r="L66" s="2"/>
      <c r="M66" s="2"/>
      <c r="N66" s="2"/>
      <c r="O66" s="2"/>
      <c r="P66" s="2"/>
      <c r="Q66" s="2"/>
      <c r="R66" s="2"/>
      <c r="S66" s="2"/>
      <c r="T66" s="2"/>
      <c r="U66" s="2"/>
      <c r="V66" s="2"/>
      <c r="W66" s="2"/>
      <c r="X66" s="2"/>
      <c r="Y66" s="2"/>
      <c r="Z66" s="2"/>
    </row>
    <row r="67" ht="12.75" customHeight="1">
      <c r="A67" s="2"/>
      <c r="B67" s="2"/>
      <c r="C67" s="2"/>
      <c r="D67" s="2"/>
      <c r="E67" s="2"/>
      <c r="F67" s="2"/>
      <c r="G67" s="2"/>
      <c r="H67" s="2"/>
      <c r="I67" s="2"/>
      <c r="J67" s="2"/>
      <c r="K67" s="2"/>
      <c r="L67" s="2"/>
      <c r="M67" s="2"/>
      <c r="N67" s="2"/>
      <c r="O67" s="2"/>
      <c r="P67" s="2"/>
      <c r="Q67" s="2"/>
      <c r="R67" s="2"/>
      <c r="S67" s="2"/>
      <c r="T67" s="2"/>
      <c r="U67" s="2"/>
      <c r="V67" s="2"/>
      <c r="W67" s="2"/>
      <c r="X67" s="2"/>
      <c r="Y67" s="2"/>
      <c r="Z67" s="2"/>
    </row>
    <row r="68" ht="12.75" customHeight="1">
      <c r="A68" s="2"/>
      <c r="B68" s="2"/>
      <c r="C68" s="2"/>
      <c r="D68" s="2"/>
      <c r="E68" s="2"/>
      <c r="F68" s="2"/>
      <c r="G68" s="2"/>
      <c r="H68" s="2"/>
      <c r="I68" s="2"/>
      <c r="J68" s="2"/>
      <c r="K68" s="2"/>
      <c r="L68" s="2"/>
      <c r="M68" s="2"/>
      <c r="N68" s="2"/>
      <c r="O68" s="2"/>
      <c r="P68" s="2"/>
      <c r="Q68" s="2"/>
      <c r="R68" s="2"/>
      <c r="S68" s="2"/>
      <c r="T68" s="2"/>
      <c r="U68" s="2"/>
      <c r="V68" s="2"/>
      <c r="W68" s="2"/>
      <c r="X68" s="2"/>
      <c r="Y68" s="2"/>
      <c r="Z68" s="2"/>
    </row>
    <row r="69" ht="12.75" customHeight="1">
      <c r="A69" s="2"/>
      <c r="B69" s="2"/>
      <c r="C69" s="2"/>
      <c r="D69" s="2"/>
      <c r="E69" s="2"/>
      <c r="F69" s="2"/>
      <c r="G69" s="2"/>
      <c r="H69" s="2"/>
      <c r="I69" s="2"/>
      <c r="J69" s="2"/>
      <c r="K69" s="2"/>
      <c r="L69" s="2"/>
      <c r="M69" s="2"/>
      <c r="N69" s="2"/>
      <c r="O69" s="2"/>
      <c r="P69" s="2"/>
      <c r="Q69" s="2"/>
      <c r="R69" s="2"/>
      <c r="S69" s="2"/>
      <c r="T69" s="2"/>
      <c r="U69" s="2"/>
      <c r="V69" s="2"/>
      <c r="W69" s="2"/>
      <c r="X69" s="2"/>
      <c r="Y69" s="2"/>
      <c r="Z69" s="2"/>
    </row>
    <row r="70" ht="12.75" customHeight="1">
      <c r="A70" s="2"/>
      <c r="B70" s="2"/>
      <c r="C70" s="2"/>
      <c r="D70" s="2"/>
      <c r="E70" s="2"/>
      <c r="F70" s="2"/>
      <c r="G70" s="2"/>
      <c r="H70" s="2"/>
      <c r="I70" s="2"/>
      <c r="J70" s="2"/>
      <c r="K70" s="2"/>
      <c r="L70" s="2"/>
      <c r="M70" s="2"/>
      <c r="N70" s="2"/>
      <c r="O70" s="2"/>
      <c r="P70" s="2"/>
      <c r="Q70" s="2"/>
      <c r="R70" s="2"/>
      <c r="S70" s="2"/>
      <c r="T70" s="2"/>
      <c r="U70" s="2"/>
      <c r="V70" s="2"/>
      <c r="W70" s="2"/>
      <c r="X70" s="2"/>
      <c r="Y70" s="2"/>
      <c r="Z70" s="2"/>
    </row>
    <row r="71" ht="12.75" customHeight="1">
      <c r="A71" s="2"/>
      <c r="B71" s="2"/>
      <c r="C71" s="2"/>
      <c r="D71" s="2"/>
      <c r="E71" s="2"/>
      <c r="F71" s="2"/>
      <c r="G71" s="2"/>
      <c r="H71" s="2"/>
      <c r="I71" s="2"/>
      <c r="J71" s="2"/>
      <c r="K71" s="2"/>
      <c r="L71" s="2"/>
      <c r="M71" s="2"/>
      <c r="N71" s="2"/>
      <c r="O71" s="2"/>
      <c r="P71" s="2"/>
      <c r="Q71" s="2"/>
      <c r="R71" s="2"/>
      <c r="S71" s="2"/>
      <c r="T71" s="2"/>
      <c r="U71" s="2"/>
      <c r="V71" s="2"/>
      <c r="W71" s="2"/>
      <c r="X71" s="2"/>
      <c r="Y71" s="2"/>
      <c r="Z71" s="2"/>
    </row>
    <row r="72" ht="12.75" customHeight="1">
      <c r="A72" s="2"/>
      <c r="B72" s="2"/>
      <c r="C72" s="2"/>
      <c r="D72" s="2"/>
      <c r="E72" s="2"/>
      <c r="F72" s="2"/>
      <c r="G72" s="2"/>
      <c r="H72" s="2"/>
      <c r="I72" s="2"/>
      <c r="J72" s="2"/>
      <c r="K72" s="2"/>
      <c r="L72" s="2"/>
      <c r="M72" s="2"/>
      <c r="N72" s="2"/>
      <c r="O72" s="2"/>
      <c r="P72" s="2"/>
      <c r="Q72" s="2"/>
      <c r="R72" s="2"/>
      <c r="S72" s="2"/>
      <c r="T72" s="2"/>
      <c r="U72" s="2"/>
      <c r="V72" s="2"/>
      <c r="W72" s="2"/>
      <c r="X72" s="2"/>
      <c r="Y72" s="2"/>
      <c r="Z72" s="2"/>
    </row>
    <row r="73" ht="12.75" customHeight="1">
      <c r="A73" s="2"/>
      <c r="B73" s="2"/>
      <c r="C73" s="2"/>
      <c r="D73" s="2"/>
      <c r="E73" s="2"/>
      <c r="F73" s="2"/>
      <c r="G73" s="2"/>
      <c r="H73" s="2"/>
      <c r="I73" s="2"/>
      <c r="J73" s="2"/>
      <c r="K73" s="2"/>
      <c r="L73" s="2"/>
      <c r="M73" s="2"/>
      <c r="N73" s="2"/>
      <c r="O73" s="2"/>
      <c r="P73" s="2"/>
      <c r="Q73" s="2"/>
      <c r="R73" s="2"/>
      <c r="S73" s="2"/>
      <c r="T73" s="2"/>
      <c r="U73" s="2"/>
      <c r="V73" s="2"/>
      <c r="W73" s="2"/>
      <c r="X73" s="2"/>
      <c r="Y73" s="2"/>
      <c r="Z73" s="2"/>
    </row>
    <row r="74" ht="12.75" customHeight="1">
      <c r="A74" s="2"/>
      <c r="B74" s="2"/>
      <c r="C74" s="2"/>
      <c r="D74" s="2"/>
      <c r="E74" s="2"/>
      <c r="F74" s="2"/>
      <c r="G74" s="2"/>
      <c r="H74" s="2"/>
      <c r="I74" s="2"/>
      <c r="J74" s="2"/>
      <c r="K74" s="2"/>
      <c r="L74" s="2"/>
      <c r="M74" s="2"/>
      <c r="N74" s="2"/>
      <c r="O74" s="2"/>
      <c r="P74" s="2"/>
      <c r="Q74" s="2"/>
      <c r="R74" s="2"/>
      <c r="S74" s="2"/>
      <c r="T74" s="2"/>
      <c r="U74" s="2"/>
      <c r="V74" s="2"/>
      <c r="W74" s="2"/>
      <c r="X74" s="2"/>
      <c r="Y74" s="2"/>
      <c r="Z74" s="2"/>
    </row>
    <row r="75" ht="12.75" customHeight="1">
      <c r="A75" s="2"/>
      <c r="B75" s="2"/>
      <c r="C75" s="2"/>
      <c r="D75" s="2"/>
      <c r="E75" s="2"/>
      <c r="F75" s="2"/>
      <c r="G75" s="2"/>
      <c r="H75" s="2"/>
      <c r="I75" s="2"/>
      <c r="J75" s="2"/>
      <c r="K75" s="2"/>
      <c r="L75" s="2"/>
      <c r="M75" s="2"/>
      <c r="N75" s="2"/>
      <c r="O75" s="2"/>
      <c r="P75" s="2"/>
      <c r="Q75" s="2"/>
      <c r="R75" s="2"/>
      <c r="S75" s="2"/>
      <c r="T75" s="2"/>
      <c r="U75" s="2"/>
      <c r="V75" s="2"/>
      <c r="W75" s="2"/>
      <c r="X75" s="2"/>
      <c r="Y75" s="2"/>
      <c r="Z75" s="2"/>
    </row>
    <row r="76" ht="12.75" customHeight="1">
      <c r="A76" s="2"/>
      <c r="B76" s="2"/>
      <c r="C76" s="2"/>
      <c r="D76" s="2"/>
      <c r="E76" s="2"/>
      <c r="F76" s="2"/>
      <c r="G76" s="2"/>
      <c r="H76" s="2"/>
      <c r="I76" s="2"/>
      <c r="J76" s="2"/>
      <c r="K76" s="2"/>
      <c r="L76" s="2"/>
      <c r="M76" s="2"/>
      <c r="N76" s="2"/>
      <c r="O76" s="2"/>
      <c r="P76" s="2"/>
      <c r="Q76" s="2"/>
      <c r="R76" s="2"/>
      <c r="S76" s="2"/>
      <c r="T76" s="2"/>
      <c r="U76" s="2"/>
      <c r="V76" s="2"/>
      <c r="W76" s="2"/>
      <c r="X76" s="2"/>
      <c r="Y76" s="2"/>
      <c r="Z76" s="2"/>
    </row>
    <row r="77" ht="12.75" customHeight="1">
      <c r="A77" s="2"/>
      <c r="B77" s="2"/>
      <c r="C77" s="2"/>
      <c r="D77" s="2"/>
      <c r="E77" s="2"/>
      <c r="F77" s="2"/>
      <c r="G77" s="2"/>
      <c r="H77" s="2"/>
      <c r="I77" s="2"/>
      <c r="J77" s="2"/>
      <c r="K77" s="2"/>
      <c r="L77" s="2"/>
      <c r="M77" s="2"/>
      <c r="N77" s="2"/>
      <c r="O77" s="2"/>
      <c r="P77" s="2"/>
      <c r="Q77" s="2"/>
      <c r="R77" s="2"/>
      <c r="S77" s="2"/>
      <c r="T77" s="2"/>
      <c r="U77" s="2"/>
      <c r="V77" s="2"/>
      <c r="W77" s="2"/>
      <c r="X77" s="2"/>
      <c r="Y77" s="2"/>
      <c r="Z77" s="2"/>
    </row>
    <row r="78" ht="12.75" customHeight="1">
      <c r="A78" s="2"/>
      <c r="B78" s="2"/>
      <c r="C78" s="2"/>
      <c r="D78" s="2"/>
      <c r="E78" s="2"/>
      <c r="F78" s="2"/>
      <c r="G78" s="2"/>
      <c r="H78" s="2"/>
      <c r="I78" s="2"/>
      <c r="J78" s="2"/>
      <c r="K78" s="2"/>
      <c r="L78" s="2"/>
      <c r="M78" s="2"/>
      <c r="N78" s="2"/>
      <c r="O78" s="2"/>
      <c r="P78" s="2"/>
      <c r="Q78" s="2"/>
      <c r="R78" s="2"/>
      <c r="S78" s="2"/>
      <c r="T78" s="2"/>
      <c r="U78" s="2"/>
      <c r="V78" s="2"/>
      <c r="W78" s="2"/>
      <c r="X78" s="2"/>
      <c r="Y78" s="2"/>
      <c r="Z78" s="2"/>
    </row>
    <row r="79" ht="12.75" customHeight="1">
      <c r="A79" s="2"/>
      <c r="B79" s="2"/>
      <c r="C79" s="2"/>
      <c r="D79" s="2"/>
      <c r="E79" s="2"/>
      <c r="F79" s="2"/>
      <c r="G79" s="2"/>
      <c r="H79" s="2"/>
      <c r="I79" s="2"/>
      <c r="J79" s="2"/>
      <c r="K79" s="2"/>
      <c r="L79" s="2"/>
      <c r="M79" s="2"/>
      <c r="N79" s="2"/>
      <c r="O79" s="2"/>
      <c r="P79" s="2"/>
      <c r="Q79" s="2"/>
      <c r="R79" s="2"/>
      <c r="S79" s="2"/>
      <c r="T79" s="2"/>
      <c r="U79" s="2"/>
      <c r="V79" s="2"/>
      <c r="W79" s="2"/>
      <c r="X79" s="2"/>
      <c r="Y79" s="2"/>
      <c r="Z79" s="2"/>
    </row>
    <row r="80" ht="12.75" customHeight="1">
      <c r="A80" s="2"/>
      <c r="B80" s="2"/>
      <c r="C80" s="2"/>
      <c r="D80" s="2"/>
      <c r="E80" s="2"/>
      <c r="F80" s="2"/>
      <c r="G80" s="2"/>
      <c r="H80" s="2"/>
      <c r="I80" s="2"/>
      <c r="J80" s="2"/>
      <c r="K80" s="2"/>
      <c r="L80" s="2"/>
      <c r="M80" s="2"/>
      <c r="N80" s="2"/>
      <c r="O80" s="2"/>
      <c r="P80" s="2"/>
      <c r="Q80" s="2"/>
      <c r="R80" s="2"/>
      <c r="S80" s="2"/>
      <c r="T80" s="2"/>
      <c r="U80" s="2"/>
      <c r="V80" s="2"/>
      <c r="W80" s="2"/>
      <c r="X80" s="2"/>
      <c r="Y80" s="2"/>
      <c r="Z80" s="2"/>
    </row>
    <row r="81" ht="12.75" customHeight="1">
      <c r="A81" s="2"/>
      <c r="B81" s="2"/>
      <c r="C81" s="2"/>
      <c r="D81" s="2"/>
      <c r="E81" s="2"/>
      <c r="F81" s="2"/>
      <c r="G81" s="2"/>
      <c r="H81" s="2"/>
      <c r="I81" s="2"/>
      <c r="J81" s="2"/>
      <c r="K81" s="2"/>
      <c r="L81" s="2"/>
      <c r="M81" s="2"/>
      <c r="N81" s="2"/>
      <c r="O81" s="2"/>
      <c r="P81" s="2"/>
      <c r="Q81" s="2"/>
      <c r="R81" s="2"/>
      <c r="S81" s="2"/>
      <c r="T81" s="2"/>
      <c r="U81" s="2"/>
      <c r="V81" s="2"/>
      <c r="W81" s="2"/>
      <c r="X81" s="2"/>
      <c r="Y81" s="2"/>
      <c r="Z81" s="2"/>
    </row>
    <row r="82" ht="12.75" customHeight="1">
      <c r="A82" s="2"/>
      <c r="B82" s="2"/>
      <c r="C82" s="2"/>
      <c r="D82" s="2"/>
      <c r="E82" s="2"/>
      <c r="F82" s="2"/>
      <c r="G82" s="2"/>
      <c r="H82" s="2"/>
      <c r="I82" s="2"/>
      <c r="J82" s="2"/>
      <c r="K82" s="2"/>
      <c r="L82" s="2"/>
      <c r="M82" s="2"/>
      <c r="N82" s="2"/>
      <c r="O82" s="2"/>
      <c r="P82" s="2"/>
      <c r="Q82" s="2"/>
      <c r="R82" s="2"/>
      <c r="S82" s="2"/>
      <c r="T82" s="2"/>
      <c r="U82" s="2"/>
      <c r="V82" s="2"/>
      <c r="W82" s="2"/>
      <c r="X82" s="2"/>
      <c r="Y82" s="2"/>
      <c r="Z82" s="2"/>
    </row>
    <row r="83" ht="12.75" customHeight="1">
      <c r="A83" s="2"/>
      <c r="B83" s="2"/>
      <c r="C83" s="2"/>
      <c r="D83" s="2"/>
      <c r="E83" s="2"/>
      <c r="F83" s="2"/>
      <c r="G83" s="2"/>
      <c r="H83" s="2"/>
      <c r="I83" s="2"/>
      <c r="J83" s="2"/>
      <c r="K83" s="2"/>
      <c r="L83" s="2"/>
      <c r="M83" s="2"/>
      <c r="N83" s="2"/>
      <c r="O83" s="2"/>
      <c r="P83" s="2"/>
      <c r="Q83" s="2"/>
      <c r="R83" s="2"/>
      <c r="S83" s="2"/>
      <c r="T83" s="2"/>
      <c r="U83" s="2"/>
      <c r="V83" s="2"/>
      <c r="W83" s="2"/>
      <c r="X83" s="2"/>
      <c r="Y83" s="2"/>
      <c r="Z83" s="2"/>
    </row>
    <row r="84" ht="12.75" customHeight="1">
      <c r="A84" s="2"/>
      <c r="B84" s="2"/>
      <c r="C84" s="2"/>
      <c r="D84" s="2"/>
      <c r="E84" s="2"/>
      <c r="F84" s="2"/>
      <c r="G84" s="2"/>
      <c r="H84" s="2"/>
      <c r="I84" s="2"/>
      <c r="J84" s="2"/>
      <c r="K84" s="2"/>
      <c r="L84" s="2"/>
      <c r="M84" s="2"/>
      <c r="N84" s="2"/>
      <c r="O84" s="2"/>
      <c r="P84" s="2"/>
      <c r="Q84" s="2"/>
      <c r="R84" s="2"/>
      <c r="S84" s="2"/>
      <c r="T84" s="2"/>
      <c r="U84" s="2"/>
      <c r="V84" s="2"/>
      <c r="W84" s="2"/>
      <c r="X84" s="2"/>
      <c r="Y84" s="2"/>
      <c r="Z84" s="2"/>
    </row>
    <row r="85" ht="12.75" customHeight="1">
      <c r="A85" s="2"/>
      <c r="B85" s="2"/>
      <c r="C85" s="2"/>
      <c r="D85" s="2"/>
      <c r="E85" s="2"/>
      <c r="F85" s="2"/>
      <c r="G85" s="2"/>
      <c r="H85" s="2"/>
      <c r="I85" s="2"/>
      <c r="J85" s="2"/>
      <c r="K85" s="2"/>
      <c r="L85" s="2"/>
      <c r="M85" s="2"/>
      <c r="N85" s="2"/>
      <c r="O85" s="2"/>
      <c r="P85" s="2"/>
      <c r="Q85" s="2"/>
      <c r="R85" s="2"/>
      <c r="S85" s="2"/>
      <c r="T85" s="2"/>
      <c r="U85" s="2"/>
      <c r="V85" s="2"/>
      <c r="W85" s="2"/>
      <c r="X85" s="2"/>
      <c r="Y85" s="2"/>
      <c r="Z85" s="2"/>
    </row>
    <row r="86" ht="12.75" customHeight="1">
      <c r="A86" s="2"/>
      <c r="B86" s="2"/>
      <c r="C86" s="2"/>
      <c r="D86" s="2"/>
      <c r="E86" s="2"/>
      <c r="F86" s="2"/>
      <c r="G86" s="2"/>
      <c r="H86" s="2"/>
      <c r="I86" s="2"/>
      <c r="J86" s="2"/>
      <c r="K86" s="2"/>
      <c r="L86" s="2"/>
      <c r="M86" s="2"/>
      <c r="N86" s="2"/>
      <c r="O86" s="2"/>
      <c r="P86" s="2"/>
      <c r="Q86" s="2"/>
      <c r="R86" s="2"/>
      <c r="S86" s="2"/>
      <c r="T86" s="2"/>
      <c r="U86" s="2"/>
      <c r="V86" s="2"/>
      <c r="W86" s="2"/>
      <c r="X86" s="2"/>
      <c r="Y86" s="2"/>
      <c r="Z86" s="2"/>
    </row>
    <row r="87" ht="12.75" customHeight="1">
      <c r="A87" s="2"/>
      <c r="B87" s="2"/>
      <c r="C87" s="2"/>
      <c r="D87" s="2"/>
      <c r="E87" s="2"/>
      <c r="F87" s="2"/>
      <c r="G87" s="2"/>
      <c r="H87" s="2"/>
      <c r="I87" s="2"/>
      <c r="J87" s="2"/>
      <c r="K87" s="2"/>
      <c r="L87" s="2"/>
      <c r="M87" s="2"/>
      <c r="N87" s="2"/>
      <c r="O87" s="2"/>
      <c r="P87" s="2"/>
      <c r="Q87" s="2"/>
      <c r="R87" s="2"/>
      <c r="S87" s="2"/>
      <c r="T87" s="2"/>
      <c r="U87" s="2"/>
      <c r="V87" s="2"/>
      <c r="W87" s="2"/>
      <c r="X87" s="2"/>
      <c r="Y87" s="2"/>
      <c r="Z87" s="2"/>
    </row>
    <row r="88" ht="12.75" customHeight="1">
      <c r="A88" s="2"/>
      <c r="B88" s="2"/>
      <c r="C88" s="2"/>
      <c r="D88" s="2"/>
      <c r="E88" s="2"/>
      <c r="F88" s="2"/>
      <c r="G88" s="2"/>
      <c r="H88" s="2"/>
      <c r="I88" s="2"/>
      <c r="J88" s="2"/>
      <c r="K88" s="2"/>
      <c r="L88" s="2"/>
      <c r="M88" s="2"/>
      <c r="N88" s="2"/>
      <c r="O88" s="2"/>
      <c r="P88" s="2"/>
      <c r="Q88" s="2"/>
      <c r="R88" s="2"/>
      <c r="S88" s="2"/>
      <c r="T88" s="2"/>
      <c r="U88" s="2"/>
      <c r="V88" s="2"/>
      <c r="W88" s="2"/>
      <c r="X88" s="2"/>
      <c r="Y88" s="2"/>
      <c r="Z88" s="2"/>
    </row>
    <row r="89" ht="12.75" customHeight="1">
      <c r="A89" s="2"/>
      <c r="B89" s="2"/>
      <c r="C89" s="2"/>
      <c r="D89" s="2"/>
      <c r="E89" s="2"/>
      <c r="F89" s="2"/>
      <c r="G89" s="2"/>
      <c r="H89" s="2"/>
      <c r="I89" s="2"/>
      <c r="J89" s="2"/>
      <c r="K89" s="2"/>
      <c r="L89" s="2"/>
      <c r="M89" s="2"/>
      <c r="N89" s="2"/>
      <c r="O89" s="2"/>
      <c r="P89" s="2"/>
      <c r="Q89" s="2"/>
      <c r="R89" s="2"/>
      <c r="S89" s="2"/>
      <c r="T89" s="2"/>
      <c r="U89" s="2"/>
      <c r="V89" s="2"/>
      <c r="W89" s="2"/>
      <c r="X89" s="2"/>
      <c r="Y89" s="2"/>
      <c r="Z89" s="2"/>
    </row>
    <row r="90" ht="12.75" customHeight="1">
      <c r="A90" s="2"/>
      <c r="B90" s="2"/>
      <c r="C90" s="2"/>
      <c r="D90" s="2"/>
      <c r="E90" s="2"/>
      <c r="F90" s="2"/>
      <c r="G90" s="2"/>
      <c r="H90" s="2"/>
      <c r="I90" s="2"/>
      <c r="J90" s="2"/>
      <c r="K90" s="2"/>
      <c r="L90" s="2"/>
      <c r="M90" s="2"/>
      <c r="N90" s="2"/>
      <c r="O90" s="2"/>
      <c r="P90" s="2"/>
      <c r="Q90" s="2"/>
      <c r="R90" s="2"/>
      <c r="S90" s="2"/>
      <c r="T90" s="2"/>
      <c r="U90" s="2"/>
      <c r="V90" s="2"/>
      <c r="W90" s="2"/>
      <c r="X90" s="2"/>
      <c r="Y90" s="2"/>
      <c r="Z90" s="2"/>
    </row>
    <row r="91" ht="12.75" customHeight="1">
      <c r="A91" s="2"/>
      <c r="B91" s="2"/>
      <c r="C91" s="2"/>
      <c r="D91" s="2"/>
      <c r="E91" s="2"/>
      <c r="F91" s="2"/>
      <c r="G91" s="2"/>
      <c r="H91" s="2"/>
      <c r="I91" s="2"/>
      <c r="J91" s="2"/>
      <c r="K91" s="2"/>
      <c r="L91" s="2"/>
      <c r="M91" s="2"/>
      <c r="N91" s="2"/>
      <c r="O91" s="2"/>
      <c r="P91" s="2"/>
      <c r="Q91" s="2"/>
      <c r="R91" s="2"/>
      <c r="S91" s="2"/>
      <c r="T91" s="2"/>
      <c r="U91" s="2"/>
      <c r="V91" s="2"/>
      <c r="W91" s="2"/>
      <c r="X91" s="2"/>
      <c r="Y91" s="2"/>
      <c r="Z91" s="2"/>
    </row>
    <row r="92" ht="12.75" customHeight="1">
      <c r="A92" s="2"/>
      <c r="B92" s="2"/>
      <c r="C92" s="2"/>
      <c r="D92" s="2"/>
      <c r="E92" s="2"/>
      <c r="F92" s="2"/>
      <c r="G92" s="2"/>
      <c r="H92" s="2"/>
      <c r="I92" s="2"/>
      <c r="J92" s="2"/>
      <c r="K92" s="2"/>
      <c r="L92" s="2"/>
      <c r="M92" s="2"/>
      <c r="N92" s="2"/>
      <c r="O92" s="2"/>
      <c r="P92" s="2"/>
      <c r="Q92" s="2"/>
      <c r="R92" s="2"/>
      <c r="S92" s="2"/>
      <c r="T92" s="2"/>
      <c r="U92" s="2"/>
      <c r="V92" s="2"/>
      <c r="W92" s="2"/>
      <c r="X92" s="2"/>
      <c r="Y92" s="2"/>
      <c r="Z92" s="2"/>
    </row>
    <row r="93" ht="12.75" customHeight="1">
      <c r="A93" s="2"/>
      <c r="B93" s="2"/>
      <c r="C93" s="2"/>
      <c r="D93" s="2"/>
      <c r="E93" s="2"/>
      <c r="F93" s="2"/>
      <c r="G93" s="2"/>
      <c r="H93" s="2"/>
      <c r="I93" s="2"/>
      <c r="J93" s="2"/>
      <c r="K93" s="2"/>
      <c r="L93" s="2"/>
      <c r="M93" s="2"/>
      <c r="N93" s="2"/>
      <c r="O93" s="2"/>
      <c r="P93" s="2"/>
      <c r="Q93" s="2"/>
      <c r="R93" s="2"/>
      <c r="S93" s="2"/>
      <c r="T93" s="2"/>
      <c r="U93" s="2"/>
      <c r="V93" s="2"/>
      <c r="W93" s="2"/>
      <c r="X93" s="2"/>
      <c r="Y93" s="2"/>
      <c r="Z93" s="2"/>
    </row>
    <row r="94" ht="12.75" customHeight="1">
      <c r="A94" s="2"/>
      <c r="B94" s="2"/>
      <c r="C94" s="2"/>
      <c r="D94" s="2"/>
      <c r="E94" s="2"/>
      <c r="F94" s="2"/>
      <c r="G94" s="2"/>
      <c r="H94" s="2"/>
      <c r="I94" s="2"/>
      <c r="J94" s="2"/>
      <c r="K94" s="2"/>
      <c r="L94" s="2"/>
      <c r="M94" s="2"/>
      <c r="N94" s="2"/>
      <c r="O94" s="2"/>
      <c r="P94" s="2"/>
      <c r="Q94" s="2"/>
      <c r="R94" s="2"/>
      <c r="S94" s="2"/>
      <c r="T94" s="2"/>
      <c r="U94" s="2"/>
      <c r="V94" s="2"/>
      <c r="W94" s="2"/>
      <c r="X94" s="2"/>
      <c r="Y94" s="2"/>
      <c r="Z94" s="2"/>
    </row>
    <row r="95" ht="12.75" customHeight="1">
      <c r="A95" s="2"/>
      <c r="B95" s="2"/>
      <c r="C95" s="2"/>
      <c r="D95" s="2"/>
      <c r="E95" s="2"/>
      <c r="F95" s="2"/>
      <c r="G95" s="2"/>
      <c r="H95" s="2"/>
      <c r="I95" s="2"/>
      <c r="J95" s="2"/>
      <c r="K95" s="2"/>
      <c r="L95" s="2"/>
      <c r="M95" s="2"/>
      <c r="N95" s="2"/>
      <c r="O95" s="2"/>
      <c r="P95" s="2"/>
      <c r="Q95" s="2"/>
      <c r="R95" s="2"/>
      <c r="S95" s="2"/>
      <c r="T95" s="2"/>
      <c r="U95" s="2"/>
      <c r="V95" s="2"/>
      <c r="W95" s="2"/>
      <c r="X95" s="2"/>
      <c r="Y95" s="2"/>
      <c r="Z95" s="2"/>
    </row>
    <row r="96" ht="12.75" customHeight="1">
      <c r="A96" s="2"/>
      <c r="B96" s="2"/>
      <c r="C96" s="2"/>
      <c r="D96" s="2"/>
      <c r="E96" s="2"/>
      <c r="F96" s="2"/>
      <c r="G96" s="2"/>
      <c r="H96" s="2"/>
      <c r="I96" s="2"/>
      <c r="J96" s="2"/>
      <c r="K96" s="2"/>
      <c r="L96" s="2"/>
      <c r="M96" s="2"/>
      <c r="N96" s="2"/>
      <c r="O96" s="2"/>
      <c r="P96" s="2"/>
      <c r="Q96" s="2"/>
      <c r="R96" s="2"/>
      <c r="S96" s="2"/>
      <c r="T96" s="2"/>
      <c r="U96" s="2"/>
      <c r="V96" s="2"/>
      <c r="W96" s="2"/>
      <c r="X96" s="2"/>
      <c r="Y96" s="2"/>
      <c r="Z96" s="2"/>
    </row>
    <row r="97" ht="12.75" customHeight="1">
      <c r="A97" s="2"/>
      <c r="B97" s="2"/>
      <c r="C97" s="2"/>
      <c r="D97" s="2"/>
      <c r="E97" s="2"/>
      <c r="F97" s="2"/>
      <c r="G97" s="2"/>
      <c r="H97" s="2"/>
      <c r="I97" s="2"/>
      <c r="J97" s="2"/>
      <c r="K97" s="2"/>
      <c r="L97" s="2"/>
      <c r="M97" s="2"/>
      <c r="N97" s="2"/>
      <c r="O97" s="2"/>
      <c r="P97" s="2"/>
      <c r="Q97" s="2"/>
      <c r="R97" s="2"/>
      <c r="S97" s="2"/>
      <c r="T97" s="2"/>
      <c r="U97" s="2"/>
      <c r="V97" s="2"/>
      <c r="W97" s="2"/>
      <c r="X97" s="2"/>
      <c r="Y97" s="2"/>
      <c r="Z97" s="2"/>
    </row>
    <row r="98" ht="12.75" customHeight="1">
      <c r="A98" s="2"/>
      <c r="B98" s="2"/>
      <c r="C98" s="2"/>
      <c r="D98" s="2"/>
      <c r="E98" s="2"/>
      <c r="F98" s="2"/>
      <c r="G98" s="2"/>
      <c r="H98" s="2"/>
      <c r="I98" s="2"/>
      <c r="J98" s="2"/>
      <c r="K98" s="2"/>
      <c r="L98" s="2"/>
      <c r="M98" s="2"/>
      <c r="N98" s="2"/>
      <c r="O98" s="2"/>
      <c r="P98" s="2"/>
      <c r="Q98" s="2"/>
      <c r="R98" s="2"/>
      <c r="S98" s="2"/>
      <c r="T98" s="2"/>
      <c r="U98" s="2"/>
      <c r="V98" s="2"/>
      <c r="W98" s="2"/>
      <c r="X98" s="2"/>
      <c r="Y98" s="2"/>
      <c r="Z98" s="2"/>
    </row>
    <row r="99" ht="12.75" customHeight="1">
      <c r="A99" s="2"/>
      <c r="B99" s="2"/>
      <c r="C99" s="2"/>
      <c r="D99" s="2"/>
      <c r="E99" s="2"/>
      <c r="F99" s="2"/>
      <c r="G99" s="2"/>
      <c r="H99" s="2"/>
      <c r="I99" s="2"/>
      <c r="J99" s="2"/>
      <c r="K99" s="2"/>
      <c r="L99" s="2"/>
      <c r="M99" s="2"/>
      <c r="N99" s="2"/>
      <c r="O99" s="2"/>
      <c r="P99" s="2"/>
      <c r="Q99" s="2"/>
      <c r="R99" s="2"/>
      <c r="S99" s="2"/>
      <c r="T99" s="2"/>
      <c r="U99" s="2"/>
      <c r="V99" s="2"/>
      <c r="W99" s="2"/>
      <c r="X99" s="2"/>
      <c r="Y99" s="2"/>
      <c r="Z99" s="2"/>
    </row>
    <row r="100" ht="12.75" customHeight="1">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ht="12.75" customHeight="1">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ht="12.75" customHeight="1">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ht="12.75" customHeight="1">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ht="12.75" customHeight="1">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ht="12.75" customHeight="1">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ht="12.75" customHeight="1">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ht="12.75" customHeight="1">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ht="12.75" customHeight="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ht="12.75" customHeight="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ht="12.75" customHeight="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ht="12.75" customHeight="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ht="12.75" customHeight="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ht="12.75" customHeight="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ht="12.75" customHeight="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ht="12.75" customHeight="1">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ht="12.75" customHeight="1">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ht="12.75" customHeight="1">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ht="12.75" customHeight="1">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ht="12.75" customHeight="1">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ht="12.75" customHeight="1">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ht="12.75" customHeight="1">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ht="12.75" customHeight="1">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ht="12.75" customHeight="1">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ht="12.75" customHeight="1">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ht="12.75" customHeight="1">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ht="12.75" customHeight="1">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ht="12.75" customHeight="1">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ht="12.75" customHeight="1">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ht="12.75" customHeight="1">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ht="12.75" customHeight="1">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ht="12.75" customHeight="1">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ht="12.75" customHeight="1">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ht="12.75" customHeight="1">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ht="12.75" customHeight="1">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ht="12.75" customHeight="1">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ht="12.75" customHeight="1">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ht="12.75" customHeight="1">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ht="12.75" customHeight="1">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ht="12.75" customHeight="1">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ht="12.75" customHeight="1">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ht="12.75" customHeight="1">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ht="12.75" customHeight="1">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ht="12.75" customHeight="1">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ht="12.75" customHeight="1">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ht="12.75" customHeight="1">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ht="12.75" customHeight="1">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ht="12.75" customHeight="1">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ht="12.75" customHeight="1">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ht="12.75" customHeight="1">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ht="12.75" customHeight="1">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ht="12.75" customHeight="1">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ht="12.75" customHeight="1">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ht="12.75" customHeight="1">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ht="12.75" customHeight="1">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ht="12.75" customHeight="1">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ht="12.75" customHeight="1">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ht="12.75" customHeight="1">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ht="12.75" customHeight="1">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ht="12.75" customHeight="1">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ht="12.75" customHeight="1">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ht="12.75" customHeight="1">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ht="12.75" customHeight="1">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ht="12.75" customHeight="1">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ht="12.75" customHeight="1">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ht="12.75" customHeight="1">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ht="12.75" customHeight="1">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ht="12.75" customHeight="1">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ht="12.75" customHeight="1">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ht="12.75" customHeight="1">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ht="12.75" customHeight="1">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ht="12.75" customHeight="1">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ht="12.75" customHeight="1">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ht="12.75" customHeight="1">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ht="12.75" customHeight="1">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ht="12.75" customHeight="1">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ht="12.75" customHeight="1">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ht="12.75" customHeight="1">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ht="12.75" customHeight="1">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ht="12.75" customHeight="1">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ht="12.75" customHeight="1">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ht="12.75" customHeight="1">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ht="12.75" customHeight="1">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ht="12.75" customHeight="1">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ht="12.75" customHeight="1">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ht="12.75" customHeight="1">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ht="12.75" customHeight="1">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ht="12.75" customHeight="1">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ht="12.75" customHeight="1">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ht="12.75" customHeight="1">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ht="12.75" customHeight="1">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ht="12.75" customHeight="1">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ht="12.75" customHeight="1">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ht="12.75" customHeight="1">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ht="12.75" customHeight="1">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ht="12.75" customHeight="1">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ht="12.75" customHeight="1">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ht="12.75" customHeight="1">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ht="12.75" customHeight="1">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ht="12.75" customHeight="1">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ht="12.75" customHeight="1">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ht="12.75" customHeight="1">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ht="12.75" customHeight="1">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ht="12.75" customHeight="1">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ht="12.75" customHeight="1">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ht="12.75" customHeight="1">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ht="12.75" customHeight="1">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ht="12.75" customHeight="1">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ht="12.75" customHeight="1">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ht="12.75" customHeight="1">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ht="12.75" customHeight="1">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ht="12.75" customHeight="1">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ht="12.75" customHeight="1">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ht="12.75" customHeight="1">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ht="12.75" customHeight="1">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ht="12.75" customHeight="1">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ht="12.75" customHeight="1">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ht="12.75" customHeight="1">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ht="12.75" customHeight="1">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ht="12.75" customHeight="1">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ht="12.75" customHeight="1">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ht="12.75" customHeight="1">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ht="12.75" customHeight="1">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ht="12.75" customHeight="1">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ht="12.75" customHeight="1">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ht="12.75" customHeight="1">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ht="12.75" customHeight="1">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ht="12.75" customHeight="1">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ht="12.75" customHeight="1">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ht="12.75" customHeight="1">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ht="12.75" customHeight="1">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ht="12.75" customHeight="1">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ht="12.75" customHeight="1">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ht="12.75" customHeight="1">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ht="12.75" customHeight="1">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ht="12.75" customHeight="1">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ht="12.75" customHeight="1">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ht="12.75" customHeight="1">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ht="12.75" customHeight="1">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ht="12.75" customHeight="1">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ht="12.75" customHeight="1">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ht="12.75" customHeight="1">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ht="12.75" customHeight="1">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ht="12.75" customHeight="1">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ht="12.75" customHeight="1">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ht="12.75" customHeight="1">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ht="12.75" customHeight="1">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ht="12.75" customHeight="1">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ht="12.75" customHeight="1">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ht="12.75" customHeight="1">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ht="12.75" customHeight="1">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ht="12.75" customHeight="1">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ht="12.75" customHeight="1">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ht="12.75" customHeight="1">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ht="12.75" customHeight="1">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ht="12.75" customHeight="1">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ht="12.75" customHeight="1">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ht="12.75" customHeight="1">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ht="12.75" customHeight="1">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ht="12.75" customHeight="1">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ht="12.75" customHeight="1">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ht="12.75" customHeight="1">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ht="12.75" customHeight="1">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ht="12.75" customHeight="1">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ht="12.75" customHeight="1">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ht="12.75" customHeight="1">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ht="12.75" customHeight="1">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ht="12.75" customHeight="1">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ht="12.75" customHeight="1">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ht="12.75" customHeight="1">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ht="12.75" customHeight="1">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ht="12.75" customHeight="1">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ht="12.75" customHeight="1">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ht="12.75" customHeight="1">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ht="12.75" customHeight="1">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ht="12.75" customHeight="1">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ht="12.75" customHeight="1">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ht="12.75" customHeight="1">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ht="12.75" customHeight="1">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ht="12.75" customHeight="1">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ht="12.75" customHeight="1">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ht="12.75" customHeight="1">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ht="12.75" customHeight="1">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ht="12.75" customHeight="1">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ht="12.75" customHeight="1">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ht="12.75" customHeight="1">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ht="12.75" customHeight="1">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ht="12.75" customHeight="1">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ht="12.75" customHeight="1">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ht="12.75" customHeight="1">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ht="12.75" customHeight="1">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ht="12.75" customHeight="1">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ht="12.75" customHeight="1">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ht="12.75" customHeight="1">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ht="12.75" customHeight="1">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ht="12.75" customHeight="1">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ht="12.75" customHeight="1">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ht="12.75" customHeight="1">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ht="12.75" customHeight="1">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ht="12.75" customHeight="1">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ht="12.75" customHeight="1">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ht="12.75" customHeight="1">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ht="12.75" customHeight="1">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ht="12.75" customHeight="1">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ht="12.75" customHeight="1">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ht="12.75" customHeight="1">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ht="12.75" customHeight="1">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ht="12.75" customHeight="1">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ht="12.75" customHeight="1">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ht="12.75" customHeight="1">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ht="12.75" customHeight="1">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ht="12.75" customHeight="1">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ht="12.75" customHeight="1">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ht="12.75" customHeight="1">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ht="12.75" customHeight="1">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ht="12.75" customHeight="1">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ht="12.75" customHeight="1">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ht="12.75" customHeight="1">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ht="12.75" customHeight="1">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ht="12.75" customHeight="1">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ht="12.75" customHeight="1">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ht="12.75" customHeight="1">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ht="12.75" customHeight="1">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ht="12.75" customHeight="1">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ht="12.75" customHeight="1">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ht="12.75" customHeight="1">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ht="12.75" customHeight="1">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ht="12.75" customHeight="1">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ht="12.75" customHeight="1">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ht="12.75" customHeight="1">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ht="12.75" customHeight="1">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ht="12.75" customHeight="1">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ht="12.75" customHeight="1">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ht="12.75" customHeight="1">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ht="12.75" customHeight="1">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ht="12.75" customHeight="1">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ht="12.75" customHeight="1">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ht="12.75" customHeight="1">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ht="12.75" customHeight="1">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ht="12.75" customHeight="1">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ht="12.75" customHeight="1">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ht="12.75" customHeight="1">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ht="12.75" customHeight="1">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ht="12.75" customHeight="1">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ht="12.75" customHeight="1">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ht="12.75" customHeight="1">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ht="12.75" customHeight="1">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ht="12.75" customHeight="1">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ht="12.75" customHeight="1">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ht="12.75" customHeight="1">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ht="12.75" customHeight="1">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ht="12.75" customHeight="1">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ht="12.75" customHeight="1">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ht="12.75" customHeight="1">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ht="12.75" customHeight="1">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ht="12.75" customHeight="1">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ht="12.75" customHeight="1">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ht="12.75" customHeight="1">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ht="12.75" customHeight="1">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ht="12.75" customHeight="1">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ht="12.75" customHeight="1">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ht="12.75" customHeight="1">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ht="12.75" customHeight="1">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ht="12.75" customHeight="1">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ht="12.75" customHeight="1">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ht="12.75" customHeight="1">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ht="12.75" customHeight="1">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ht="12.75" customHeight="1">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ht="12.75" customHeight="1">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ht="12.75" customHeight="1">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ht="12.75" customHeight="1">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ht="12.75" customHeight="1">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ht="12.75" customHeight="1">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ht="12.75" customHeight="1">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ht="12.75" customHeight="1">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ht="12.75" customHeight="1">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ht="12.75" customHeight="1">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ht="12.75" customHeight="1">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ht="12.75" customHeight="1">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ht="12.75" customHeight="1">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ht="12.75" customHeight="1">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ht="12.75" customHeight="1">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ht="12.75" customHeight="1">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ht="12.75" customHeight="1">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ht="12.75" customHeight="1">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ht="12.75" customHeight="1">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ht="12.75" customHeight="1">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ht="12.75" customHeight="1">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ht="12.75" customHeight="1">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ht="12.75" customHeight="1">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ht="12.75" customHeight="1">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ht="12.75" customHeight="1">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ht="12.75" customHeight="1">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ht="12.75" customHeight="1">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ht="12.75" customHeight="1">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ht="12.75" customHeight="1">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ht="12.75" customHeight="1">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ht="12.75" customHeight="1">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ht="12.75" customHeight="1">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ht="12.75" customHeight="1">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ht="12.75" customHeight="1">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ht="12.75" customHeight="1">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ht="12.75" customHeight="1">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ht="12.75" customHeight="1">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ht="12.75" customHeight="1">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ht="12.75" customHeight="1">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ht="12.75" customHeight="1">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ht="12.75" customHeight="1">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ht="12.75" customHeight="1">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ht="12.75" customHeight="1">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ht="12.75" customHeight="1">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ht="12.75" customHeight="1">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ht="12.75" customHeight="1">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ht="12.75" customHeight="1">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ht="12.75" customHeight="1">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ht="12.75" customHeight="1">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ht="12.75" customHeight="1">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ht="12.75" customHeight="1">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ht="12.75" customHeight="1">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ht="12.75" customHeight="1">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ht="12.75" customHeight="1">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ht="12.75" customHeight="1">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ht="12.75" customHeight="1">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ht="12.75" customHeight="1">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ht="12.75" customHeight="1">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ht="12.75" customHeight="1">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ht="12.75" customHeight="1">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ht="12.75" customHeight="1">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ht="12.75" customHeight="1">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ht="12.75" customHeight="1">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ht="12.75" customHeight="1">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ht="12.75" customHeight="1">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ht="12.75" customHeight="1">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ht="12.75" customHeight="1">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ht="12.75" customHeight="1">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ht="12.75" customHeight="1">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ht="12.75" customHeight="1">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ht="12.75" customHeight="1">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ht="12.75" customHeight="1">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ht="12.75" customHeight="1">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ht="12.75" customHeight="1">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ht="12.75" customHeight="1">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ht="12.75" customHeight="1">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ht="12.75" customHeight="1">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ht="12.75" customHeight="1">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ht="12.75" customHeight="1">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ht="12.75" customHeight="1">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ht="12.75" customHeight="1">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ht="12.75" customHeight="1">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ht="12.75" customHeight="1">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ht="12.75" customHeight="1">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ht="12.75" customHeight="1">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ht="12.75" customHeight="1">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ht="12.75" customHeight="1">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ht="12.75" customHeight="1">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ht="12.75" customHeight="1">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ht="12.75" customHeight="1">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ht="12.75" customHeight="1">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ht="12.75" customHeight="1">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ht="12.75" customHeight="1">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ht="12.75" customHeight="1">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ht="12.75" customHeight="1">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ht="12.75" customHeight="1">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ht="12.75" customHeight="1">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ht="12.75" customHeight="1">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ht="12.75" customHeight="1">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ht="12.75" customHeight="1">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ht="12.75" customHeight="1">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ht="12.75" customHeight="1">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ht="12.75" customHeight="1">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ht="12.75" customHeight="1">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ht="12.75" customHeight="1">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ht="12.75" customHeight="1">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ht="12.75" customHeight="1">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ht="12.75" customHeight="1">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ht="12.75" customHeight="1">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ht="12.75" customHeight="1">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ht="12.75" customHeight="1">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ht="12.75" customHeight="1">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ht="12.75" customHeight="1">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ht="12.75" customHeight="1">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ht="12.75" customHeight="1">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ht="12.75" customHeight="1">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ht="12.75" customHeight="1">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ht="12.75" customHeight="1">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ht="12.75" customHeight="1">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ht="12.75" customHeight="1">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ht="12.75" customHeight="1">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ht="12.75" customHeight="1">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ht="12.75" customHeight="1">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ht="12.75" customHeight="1">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ht="12.75" customHeight="1">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ht="12.75" customHeight="1">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ht="12.75" customHeight="1">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ht="12.75" customHeight="1">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ht="12.75" customHeight="1">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ht="12.75" customHeight="1">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ht="12.75" customHeight="1">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ht="12.75" customHeight="1">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ht="12.75" customHeight="1">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ht="12.75" customHeight="1">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ht="12.75" customHeight="1">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ht="12.75" customHeight="1">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ht="12.75" customHeight="1">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ht="12.75" customHeight="1">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ht="12.75" customHeight="1">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ht="12.75" customHeight="1">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ht="12.75" customHeight="1">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ht="12.75" customHeight="1">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ht="12.75" customHeight="1">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ht="12.75" customHeight="1">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ht="12.75" customHeight="1">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ht="12.75" customHeight="1">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ht="12.75" customHeight="1">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ht="12.75" customHeight="1">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ht="12.75" customHeight="1">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ht="12.75" customHeight="1">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ht="12.75" customHeight="1">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ht="12.75" customHeight="1">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ht="12.75" customHeight="1">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ht="12.75" customHeight="1">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ht="12.75" customHeight="1">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ht="12.75" customHeight="1">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ht="12.75" customHeight="1">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ht="12.75" customHeight="1">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ht="12.75" customHeight="1">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ht="12.75" customHeight="1">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ht="12.75" customHeight="1">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ht="12.75" customHeight="1">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ht="12.75" customHeight="1">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ht="12.75" customHeight="1">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ht="12.75" customHeight="1">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ht="12.75" customHeight="1">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ht="12.75" customHeight="1">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ht="12.75" customHeight="1">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ht="12.75" customHeight="1">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ht="12.75" customHeight="1">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ht="12.75" customHeight="1">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ht="12.75" customHeight="1">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ht="12.75" customHeight="1">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ht="12.75" customHeight="1">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ht="12.75" customHeight="1">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ht="12.75" customHeight="1">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ht="12.75" customHeight="1">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ht="12.75" customHeight="1">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ht="12.75" customHeight="1">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ht="12.75" customHeight="1">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ht="12.75" customHeight="1">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ht="12.75" customHeight="1">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ht="12.75" customHeight="1">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ht="12.75" customHeight="1">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ht="12.75" customHeight="1">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ht="12.75" customHeight="1">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ht="12.75" customHeight="1">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ht="12.75" customHeight="1">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ht="12.75" customHeight="1">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ht="12.75" customHeight="1">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ht="12.75" customHeight="1">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ht="12.75" customHeight="1">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ht="12.75" customHeight="1">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ht="12.75" customHeight="1">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ht="12.75" customHeight="1">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ht="12.75" customHeight="1">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ht="12.75" customHeight="1">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ht="12.75" customHeight="1">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ht="12.75" customHeight="1">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ht="12.75" customHeight="1">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ht="12.75" customHeight="1">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ht="12.75" customHeight="1">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ht="12.75" customHeight="1">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ht="12.75" customHeight="1">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ht="12.75" customHeight="1">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ht="12.75" customHeight="1">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ht="12.75" customHeight="1">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ht="12.75" customHeight="1">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ht="12.75" customHeight="1">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ht="12.75" customHeight="1">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ht="12.75" customHeight="1">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ht="12.75" customHeight="1">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ht="12.75" customHeight="1">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ht="12.75" customHeight="1">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ht="12.75" customHeight="1">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ht="12.75" customHeight="1">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ht="12.75" customHeight="1">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ht="12.75" customHeight="1">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ht="12.75" customHeight="1">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ht="12.75" customHeight="1">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ht="12.75" customHeight="1">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ht="12.75" customHeight="1">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ht="12.75" customHeight="1">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ht="12.75" customHeight="1">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ht="12.75" customHeight="1">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ht="12.75" customHeight="1">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ht="12.75" customHeight="1">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ht="12.75" customHeight="1">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ht="12.75" customHeight="1">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ht="12.75" customHeight="1">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ht="12.75" customHeight="1">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ht="12.75" customHeight="1">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ht="12.75" customHeight="1">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ht="12.75" customHeight="1">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ht="12.75" customHeight="1">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ht="12.75" customHeight="1">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ht="12.75" customHeight="1">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ht="12.75" customHeight="1">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ht="12.75" customHeight="1">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ht="12.75" customHeight="1">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ht="12.75" customHeight="1">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ht="12.75" customHeight="1">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ht="12.75" customHeight="1">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ht="12.75" customHeight="1">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ht="12.75" customHeight="1">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ht="12.75" customHeight="1">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ht="12.75" customHeight="1">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ht="12.75" customHeight="1">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ht="12.75" customHeight="1">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ht="12.75" customHeight="1">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ht="12.75" customHeight="1">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ht="12.75" customHeight="1">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ht="12.75" customHeight="1">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ht="12.75" customHeight="1">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ht="12.75" customHeight="1">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ht="12.75" customHeight="1">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ht="12.75" customHeight="1">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ht="12.75" customHeight="1">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ht="12.75" customHeight="1">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ht="12.75" customHeight="1">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ht="12.75" customHeight="1">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ht="12.75" customHeight="1">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ht="12.75" customHeight="1">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ht="12.75" customHeight="1">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ht="12.75" customHeight="1">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ht="12.75" customHeight="1">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ht="12.75" customHeight="1">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ht="12.75" customHeight="1">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ht="12.75" customHeight="1">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ht="12.75" customHeight="1">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ht="12.75" customHeight="1">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ht="12.75" customHeight="1">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ht="12.75" customHeight="1">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ht="12.75" customHeight="1">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ht="12.75" customHeight="1">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ht="12.75" customHeight="1">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ht="12.75" customHeight="1">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ht="12.75" customHeight="1">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ht="12.75" customHeight="1">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ht="12.75" customHeight="1">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ht="12.75" customHeight="1">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ht="12.75" customHeight="1">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ht="12.75" customHeight="1">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ht="12.75" customHeight="1">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ht="12.75" customHeight="1">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ht="12.75" customHeight="1">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ht="12.75" customHeight="1">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ht="12.75" customHeight="1">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ht="12.75" customHeight="1">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ht="12.75" customHeight="1">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ht="12.75" customHeight="1">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ht="12.75" customHeight="1">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ht="12.75" customHeight="1">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ht="12.75" customHeight="1">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ht="12.75" customHeight="1">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ht="12.75" customHeight="1">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ht="12.75" customHeight="1">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ht="12.75" customHeight="1">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ht="12.75" customHeight="1">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ht="12.75" customHeight="1">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ht="12.75" customHeight="1">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ht="12.75" customHeight="1">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ht="12.75" customHeight="1">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ht="12.75" customHeight="1">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ht="12.75" customHeight="1">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ht="12.75" customHeight="1">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ht="12.75" customHeight="1">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ht="12.75" customHeight="1">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ht="12.75" customHeight="1">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ht="12.75" customHeight="1">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ht="12.75" customHeight="1">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ht="12.75" customHeight="1">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ht="12.75" customHeight="1">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ht="12.75" customHeight="1">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ht="12.75" customHeight="1">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ht="12.75" customHeight="1">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ht="12.75" customHeight="1">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ht="12.75" customHeight="1">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ht="12.75" customHeight="1">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ht="12.75" customHeight="1">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ht="12.75" customHeight="1">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ht="12.75" customHeight="1">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ht="12.75" customHeight="1">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ht="12.75" customHeight="1">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ht="12.75" customHeight="1">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ht="12.75" customHeight="1">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ht="12.75" customHeight="1">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ht="12.75" customHeight="1">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ht="12.75" customHeight="1">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ht="12.75" customHeight="1">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ht="12.75" customHeight="1">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ht="12.75" customHeight="1">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ht="12.75" customHeight="1">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ht="12.75" customHeight="1">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ht="12.75" customHeight="1">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ht="12.75" customHeight="1">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ht="12.75" customHeight="1">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ht="12.75" customHeight="1">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ht="12.75" customHeight="1">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ht="12.75" customHeight="1">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ht="12.75" customHeight="1">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ht="12.75" customHeight="1">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ht="12.75" customHeight="1">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ht="12.75" customHeight="1">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ht="12.75" customHeight="1">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ht="12.75" customHeight="1">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ht="12.75" customHeight="1">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ht="12.75" customHeight="1">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ht="12.75" customHeight="1">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ht="12.75" customHeight="1">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ht="12.75" customHeight="1">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ht="12.75" customHeight="1">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ht="12.75" customHeight="1">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ht="12.75" customHeight="1">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ht="12.75" customHeight="1">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ht="12.75" customHeight="1">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ht="12.75" customHeight="1">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ht="12.75" customHeight="1">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ht="12.75" customHeight="1">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ht="12.75" customHeight="1">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ht="12.75" customHeight="1">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ht="12.75" customHeight="1">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ht="12.75" customHeight="1">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ht="12.75" customHeight="1">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ht="12.75" customHeight="1">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ht="12.75" customHeight="1">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ht="12.75" customHeight="1">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ht="12.75" customHeight="1">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ht="12.75" customHeight="1">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ht="12.75" customHeight="1">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ht="12.75" customHeight="1">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ht="12.75" customHeight="1">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ht="12.75" customHeight="1">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ht="12.75" customHeight="1">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ht="12.75" customHeight="1">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ht="12.75" customHeight="1">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ht="12.75" customHeight="1">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ht="12.75" customHeight="1">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ht="12.75" customHeight="1">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ht="12.75" customHeight="1">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ht="12.75" customHeight="1">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ht="12.75" customHeight="1">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ht="12.75" customHeight="1">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ht="12.75" customHeight="1">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ht="12.75" customHeight="1">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ht="12.75" customHeight="1">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ht="12.75" customHeight="1">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ht="12.75" customHeight="1">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ht="12.75" customHeight="1">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ht="12.75" customHeight="1">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ht="12.75" customHeight="1">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ht="12.75" customHeight="1">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ht="12.75" customHeight="1">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ht="12.75" customHeight="1">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ht="12.75" customHeight="1">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ht="12.75" customHeight="1">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ht="12.75" customHeight="1">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ht="12.75" customHeight="1">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ht="12.75" customHeight="1">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ht="12.75" customHeight="1">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ht="12.75" customHeight="1">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ht="12.75" customHeight="1">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ht="12.75" customHeight="1">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ht="12.75" customHeight="1">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ht="12.75" customHeight="1">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ht="12.75" customHeight="1">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ht="12.75" customHeight="1">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ht="12.75" customHeight="1">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ht="12.75" customHeight="1">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ht="12.75" customHeight="1">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ht="12.75" customHeight="1">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ht="12.75" customHeight="1">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ht="12.75" customHeight="1">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ht="12.75" customHeight="1">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ht="12.75" customHeight="1">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ht="12.75" customHeight="1">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ht="12.75" customHeight="1">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ht="12.75" customHeight="1">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ht="12.75" customHeight="1">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ht="12.75" customHeight="1">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ht="12.75" customHeight="1">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ht="12.75" customHeight="1">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ht="12.75" customHeight="1">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ht="12.75" customHeight="1">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ht="12.75" customHeight="1">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ht="12.75" customHeight="1">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ht="12.75" customHeight="1">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ht="12.75" customHeight="1">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ht="12.75" customHeight="1">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ht="12.75" customHeight="1">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ht="12.75" customHeight="1">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ht="12.75" customHeight="1">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ht="12.75" customHeight="1">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ht="12.75" customHeight="1">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ht="12.75" customHeight="1">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ht="12.75" customHeight="1">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ht="12.75" customHeight="1">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ht="12.75" customHeight="1">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ht="12.75" customHeight="1">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ht="12.75" customHeight="1">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ht="12.75" customHeight="1">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ht="12.75" customHeight="1">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ht="12.75" customHeight="1">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ht="12.75" customHeight="1">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ht="12.75" customHeight="1">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ht="12.75" customHeight="1">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ht="12.75" customHeight="1">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ht="12.75" customHeight="1">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ht="12.75" customHeight="1">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ht="12.75" customHeight="1">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ht="12.75" customHeight="1">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ht="12.75" customHeight="1">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ht="12.75" customHeight="1">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ht="12.75" customHeight="1">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ht="12.75" customHeight="1">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ht="12.75" customHeight="1">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ht="12.75" customHeight="1">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ht="12.75" customHeight="1">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ht="12.75" customHeight="1">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ht="12.75" customHeight="1">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ht="12.75" customHeight="1">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ht="12.75" customHeight="1">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ht="12.75" customHeight="1">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ht="12.75" customHeight="1">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ht="12.75" customHeight="1">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ht="12.75" customHeight="1">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ht="12.75" customHeight="1">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ht="12.75" customHeight="1">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ht="12.75" customHeight="1">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ht="12.75" customHeight="1">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ht="12.75" customHeight="1">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ht="12.75" customHeight="1">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ht="12.75" customHeight="1">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ht="12.75" customHeight="1">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ht="12.75" customHeight="1">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ht="12.75" customHeight="1">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ht="12.75" customHeight="1">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ht="12.75" customHeight="1">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ht="12.75" customHeight="1">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ht="12.75" customHeight="1">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ht="12.75" customHeight="1">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ht="12.75" customHeight="1">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ht="12.75" customHeight="1">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ht="12.75" customHeight="1">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ht="12.75" customHeight="1">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ht="12.75" customHeight="1">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ht="12.75" customHeight="1">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ht="12.75" customHeight="1">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ht="12.75" customHeight="1">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ht="12.75" customHeight="1">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ht="12.75" customHeight="1">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ht="12.75" customHeight="1">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ht="12.75" customHeight="1">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ht="12.75" customHeight="1">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ht="12.75" customHeight="1">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ht="12.75" customHeight="1">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ht="12.75" customHeight="1">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ht="12.75" customHeight="1">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ht="12.75" customHeight="1">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ht="12.75" customHeight="1">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ht="12.75" customHeight="1">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ht="12.75" customHeight="1">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ht="12.75" customHeight="1">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ht="12.75" customHeight="1">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ht="12.75" customHeight="1">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ht="12.75" customHeight="1">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ht="12.75" customHeight="1">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ht="12.75" customHeight="1">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ht="12.75" customHeight="1">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ht="12.75" customHeight="1">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ht="12.75" customHeight="1">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ht="12.75" customHeight="1">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ht="12.75" customHeight="1">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ht="12.75" customHeight="1">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ht="12.75" customHeight="1">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ht="12.75" customHeight="1">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ht="12.75" customHeight="1">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ht="12.75" customHeight="1">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ht="12.75" customHeight="1">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ht="12.75" customHeight="1">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ht="12.75" customHeight="1">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ht="12.75" customHeight="1">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ht="12.75" customHeight="1">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ht="12.75" customHeight="1">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ht="12.75" customHeight="1">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ht="12.75" customHeight="1">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ht="12.75" customHeight="1">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ht="12.75" customHeight="1">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ht="12.75" customHeight="1">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ht="12.75" customHeight="1">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ht="12.75" customHeight="1">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ht="12.75" customHeight="1">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ht="12.75" customHeight="1">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ht="12.75" customHeight="1">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ht="12.75" customHeight="1">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ht="12.75" customHeight="1">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ht="12.75" customHeight="1">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ht="12.75" customHeight="1">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ht="12.75" customHeight="1">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ht="12.75" customHeight="1">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ht="12.75" customHeight="1">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ht="12.75" customHeight="1">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ht="12.75" customHeight="1">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ht="12.75" customHeight="1">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ht="12.75" customHeight="1">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ht="12.75" customHeight="1">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ht="12.75" customHeight="1">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ht="12.75" customHeight="1">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ht="12.75" customHeight="1">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ht="12.75" customHeight="1">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ht="12.75" customHeight="1">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ht="12.75" customHeight="1">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ht="12.75" customHeight="1">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ht="12.75" customHeight="1">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ht="12.75" customHeight="1">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ht="12.75" customHeight="1">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ht="12.75" customHeight="1">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ht="12.75" customHeight="1">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ht="12.75" customHeight="1">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ht="12.75" customHeight="1">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ht="12.75" customHeight="1">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ht="12.75" customHeight="1">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ht="12.75" customHeight="1">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ht="12.75" customHeight="1">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ht="12.75" customHeight="1">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ht="12.75" customHeight="1">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ht="12.75" customHeight="1">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ht="12.75" customHeight="1">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ht="12.75" customHeight="1">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ht="12.75" customHeight="1">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ht="12.75" customHeight="1">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ht="12.75" customHeight="1">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ht="12.75" customHeight="1">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ht="12.75" customHeight="1">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ht="12.75" customHeight="1">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ht="12.75" customHeight="1">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ht="12.75" customHeight="1">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ht="12.75" customHeight="1">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ht="12.75" customHeight="1">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ht="12.75" customHeight="1">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ht="12.75" customHeight="1">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ht="12.75" customHeight="1">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ht="12.75" customHeight="1">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ht="12.75" customHeight="1">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ht="12.75" customHeight="1">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ht="12.75" customHeight="1">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ht="12.75" customHeight="1">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ht="12.75" customHeight="1">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ht="12.75" customHeight="1">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ht="12.75" customHeight="1">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ht="12.75" customHeight="1">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ht="12.75" customHeight="1">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ht="12.75" customHeight="1">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ht="12.75" customHeight="1">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ht="12.75" customHeight="1">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ht="12.75" customHeight="1">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ht="12.75" customHeight="1">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ht="12.75" customHeight="1">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ht="12.75" customHeight="1">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ht="12.75" customHeight="1">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ht="12.75" customHeight="1">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ht="12.75" customHeight="1">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ht="12.75" customHeight="1">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ht="12.75" customHeight="1">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ht="12.75" customHeight="1">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ht="12.75" customHeight="1">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ht="12.75" customHeight="1">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ht="12.75" customHeight="1">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ht="12.75" customHeight="1">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ht="12.75" customHeight="1">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ht="12.75" customHeight="1">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ht="12.75" customHeight="1">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ht="12.75" customHeight="1">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ht="12.75" customHeight="1">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ht="12.75" customHeight="1">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ht="12.75" customHeight="1">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ht="12.75" customHeight="1">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ht="12.75" customHeight="1">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ht="12.75" customHeight="1">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ht="12.75" customHeight="1">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ht="12.75" customHeight="1">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ht="12.75" customHeight="1">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ht="12.75" customHeight="1">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ht="12.75" customHeight="1">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ht="12.75" customHeight="1">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ht="12.75" customHeight="1">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ht="12.75" customHeight="1">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ht="12.75" customHeight="1">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ht="12.75" customHeight="1">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sheetData>
  <autoFilter ref="$B$12:$E$58"/>
  <mergeCells count="3">
    <mergeCell ref="C7:E7"/>
    <mergeCell ref="C8:E8"/>
    <mergeCell ref="C10:E10"/>
  </mergeCells>
  <conditionalFormatting sqref="E13:E58">
    <cfRule type="cellIs" dxfId="0" priority="1" operator="equal">
      <formula>"Calculation"</formula>
    </cfRule>
  </conditionalFormatting>
  <conditionalFormatting sqref="E13:E58">
    <cfRule type="cellIs" dxfId="1" priority="2" operator="equal">
      <formula>"Output"</formula>
    </cfRule>
  </conditionalFormatting>
  <conditionalFormatting sqref="E13:E58">
    <cfRule type="cellIs" dxfId="2" priority="3" operator="equal">
      <formula>"Input: Assumptions"</formula>
    </cfRule>
  </conditionalFormatting>
  <conditionalFormatting sqref="E13:E58">
    <cfRule type="cellIs" dxfId="3" priority="4" operator="equal">
      <formula>"Input: Facts"</formula>
    </cfRule>
  </conditionalFormatting>
  <dataValidations>
    <dataValidation type="list" allowBlank="1" showInputMessage="1" showErrorMessage="1" prompt="Click and enter a value from the list of items" sqref="E13:F58">
      <formula1>"Assumptions,Cost Tables,Carbon Tables,Base input data,Sources"</formula1>
    </dataValidation>
  </dataValidations>
  <hyperlinks>
    <hyperlink display="Assumptions &gt;&gt;&gt;" location="'Assumptions &gt;&gt;&gt;'!A1" ref="C13"/>
    <hyperlink display="Model assumptions" location="'Model assumptions'!A1" ref="C14"/>
    <hyperlink display="Cost inputs&gt;&gt;" location="'Cost inputs&gt;&gt;'!A1" ref="C15"/>
    <hyperlink display="Project size" location="'Project size'!A1" ref="C16"/>
    <hyperlink display="Feasibility analysis" location="'Feasibility analysis'!A1" ref="C17"/>
    <hyperlink display="Conservation planning and admin" location="'Conservation planning and admin'!A1" ref="C18"/>
    <hyperlink display="Data collection and field costs" location="'Data collection and field costs'!A1" ref="C19"/>
    <hyperlink display="Community representation" location="'Community representation'!A1" ref="C20"/>
    <hyperlink display="Blue carbon project planning" location="'Blue carbon project planning'!A1" ref="C21"/>
    <hyperlink display="Establishing carbon rights" location="'Establishing carbon rights'!A1" ref="C22"/>
    <hyperlink display="Financing cost" location="'Financing cost'!A1" ref="C23"/>
    <hyperlink display="Validation" location="Validation!A1" ref="C24"/>
    <hyperlink display="Implementation labor" location="'Implementation labor'!A1" ref="C25"/>
    <hyperlink display="Monitoring" location="Monitoring!A1" ref="C26"/>
    <hyperlink display="Maintenance" location="Maintenance!A1" ref="C27"/>
    <hyperlink display="Community benefit sharing fund" location="'Community benefit sharing fund'!A1" ref="C28"/>
    <hyperlink display="Baseline reassessment" location="'Baseline reassessment'!A1" ref="C29"/>
    <hyperlink display="MRV" location="MRV!A1" ref="C30"/>
    <hyperlink display="Long-term project operating" location="'Long-term project operating'!A1" ref="C31"/>
    <hyperlink display="Carbon standard fees" location="'Carbon standard fees'!A1" ref="C32"/>
    <hyperlink display="Community cash flow" location="'Community cash flow'!A1" ref="C33"/>
    <hyperlink display="Carbon inputs&gt;&gt;" location="'Carbon inputs&gt;&gt;'!A1" ref="C34"/>
    <hyperlink display="Ecosystem extent" location="'Ecosystem extent'!A1" ref="C35"/>
    <hyperlink display="Ecosystem loss" location="'Ecosystem loss'!A1" ref="C36"/>
    <hyperlink display="Restorable land" location="'Restorable land'!A1" ref="C37"/>
    <hyperlink display="Sequestration rate" location="'Sequestration rate'!A1" ref="C38"/>
    <hyperlink display="Emission factors" location="'Emission factors'!A1" ref="C39"/>
    <hyperlink display="Base inputs &gt;&gt;&gt;" location="'Base inputs &gt;&gt;&gt;'!A1" ref="C40"/>
    <hyperlink display="Base_size_table" location="Base_size_table!A1" ref="C41"/>
    <hyperlink display="Base_increase" location="Base_increase!A1" ref="C42"/>
    <hyperlink display="Projects" location="Projects!A1" ref="C43"/>
    <hyperlink display="Countries" location="Countries!A1" ref="C44"/>
    <hyperlink display="Ecosystem" location="Ecosystem!A1" ref="C45"/>
    <hyperlink display="Activity" location="Activity!A1" ref="C46"/>
    <hyperlink display="Restoration_activity" location="Restoration_activity!A1" ref="C47"/>
    <hyperlink display="Sources&gt;&gt;" location="'Sources&gt;&gt;'!A1" ref="C48"/>
    <hyperlink display="Sources table" location="'Sources table'!A1" ref="C49"/>
    <hyperlink display="Sequestration rates" location="'Sequestration rates'!A1" ref="C50"/>
    <hyperlink display="Emission factor sources" location="'Emissions factor sources'!A1" ref="C51"/>
    <hyperlink display="MangroveEmissionValues" location="MangroveEmissionsValues!A1" ref="C52"/>
    <hyperlink display="Loss rates &amp; restorable land" location="'Loss rates &amp; restorable land'!A1" ref="C53"/>
    <hyperlink display="Mangrove extent" location="'Mangrove extent'!A1" ref="C54"/>
    <hyperlink display="Mangrove protected area" location="'Mangrove protected area'!A1" ref="C55"/>
    <hyperlink display="Seagrass extent" location="'Seagrass extent'!A1" ref="C56"/>
    <hyperlink display="Salt marsh extent" location="'Salt marsh extent'!A1" ref="C57"/>
    <hyperlink display="Mangrove restorable land" location="'Mangrove restorable land'!A1" ref="C58"/>
  </hyperlinks>
  <printOptions horizontalCentered="1"/>
  <pageMargins bottom="0.748031496062992" footer="0.0" header="0.0" left="0.236220472440945" right="0.236220472440945" top="0.748031496062992"/>
  <pageSetup paperSize="9" orientation="portrait"/>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9">
    <pageSetUpPr/>
  </sheetPr>
  <sheetViews>
    <sheetView workbookViewId="0"/>
  </sheetViews>
  <sheetFormatPr customHeight="1" defaultColWidth="12.63" defaultRowHeight="15.0"/>
  <cols>
    <col customWidth="1" min="1" max="1" width="12.88"/>
    <col customWidth="1" min="2" max="2" width="8.5"/>
    <col customWidth="1" min="3" max="3" width="15.5"/>
    <col customWidth="1" min="4" max="26" width="8.63"/>
  </cols>
  <sheetData>
    <row r="1" ht="12.75" customHeight="1">
      <c r="A1" s="13" t="s">
        <v>104</v>
      </c>
      <c r="B1" s="13" t="s">
        <v>105</v>
      </c>
      <c r="C1" s="13" t="s">
        <v>106</v>
      </c>
    </row>
    <row r="2" ht="12.75" customHeight="1">
      <c r="A2" s="38" t="str">
        <f t="shared" ref="A2:A541" si="1">'Inputs &amp; summary'!Q29</f>
        <v>#REF!</v>
      </c>
      <c r="B2" s="38">
        <v>0.0</v>
      </c>
      <c r="C2" s="39" t="str">
        <f t="shared" ref="C2:C541" si="2">'Inputs &amp; summary'!A29</f>
        <v>#REF!</v>
      </c>
      <c r="D2" s="39" t="str">
        <f t="shared" ref="D2:D541" si="3">AND('Inputs &amp; summary'!AO29,E2="OPEX breakeven price")</f>
        <v>#REF!</v>
      </c>
      <c r="E2" s="39" t="str">
        <f t="shared" ref="E2:E541" si="4">'Inputs &amp; summary'!AP29</f>
        <v>#REF!</v>
      </c>
    </row>
    <row r="3" ht="12.75" customHeight="1">
      <c r="A3" s="2" t="str">
        <f t="shared" si="1"/>
        <v>#REF!</v>
      </c>
      <c r="B3" s="2">
        <v>0.0</v>
      </c>
      <c r="C3" s="39" t="str">
        <f t="shared" si="2"/>
        <v>#REF!</v>
      </c>
      <c r="D3" s="39" t="str">
        <f t="shared" si="3"/>
        <v>#REF!</v>
      </c>
      <c r="E3" s="39" t="str">
        <f t="shared" si="4"/>
        <v>#REF!</v>
      </c>
      <c r="F3" s="2"/>
    </row>
    <row r="4" ht="12.75" customHeight="1">
      <c r="A4" s="2" t="str">
        <f t="shared" si="1"/>
        <v>#REF!</v>
      </c>
      <c r="B4" s="2">
        <v>0.0</v>
      </c>
      <c r="C4" s="39" t="str">
        <f t="shared" si="2"/>
        <v>#REF!</v>
      </c>
      <c r="D4" s="39" t="str">
        <f t="shared" si="3"/>
        <v>#REF!</v>
      </c>
      <c r="E4" s="39" t="str">
        <f t="shared" si="4"/>
        <v>#REF!</v>
      </c>
      <c r="F4" s="2"/>
    </row>
    <row r="5" ht="12.75" customHeight="1">
      <c r="A5" s="2" t="str">
        <f t="shared" si="1"/>
        <v>#REF!</v>
      </c>
      <c r="B5" s="2">
        <v>0.0</v>
      </c>
      <c r="C5" s="39" t="str">
        <f t="shared" si="2"/>
        <v>#REF!</v>
      </c>
      <c r="D5" s="39" t="str">
        <f t="shared" si="3"/>
        <v>#REF!</v>
      </c>
      <c r="E5" s="39" t="str">
        <f t="shared" si="4"/>
        <v>#REF!</v>
      </c>
      <c r="F5" s="2"/>
    </row>
    <row r="6" ht="12.75" customHeight="1">
      <c r="A6" s="2" t="str">
        <f t="shared" si="1"/>
        <v>#REF!</v>
      </c>
      <c r="B6" s="2">
        <v>0.0</v>
      </c>
      <c r="C6" s="39" t="str">
        <f t="shared" si="2"/>
        <v>#REF!</v>
      </c>
      <c r="D6" s="39" t="str">
        <f t="shared" si="3"/>
        <v>#REF!</v>
      </c>
      <c r="E6" s="39" t="str">
        <f t="shared" si="4"/>
        <v>#REF!</v>
      </c>
      <c r="F6" s="2"/>
    </row>
    <row r="7" ht="12.75" customHeight="1">
      <c r="A7" s="2" t="str">
        <f t="shared" si="1"/>
        <v>#REF!</v>
      </c>
      <c r="B7" s="2">
        <v>0.0</v>
      </c>
      <c r="C7" s="39" t="str">
        <f t="shared" si="2"/>
        <v>#REF!</v>
      </c>
      <c r="D7" s="39" t="str">
        <f t="shared" si="3"/>
        <v>#REF!</v>
      </c>
      <c r="E7" s="39" t="str">
        <f t="shared" si="4"/>
        <v>#REF!</v>
      </c>
      <c r="F7" s="2"/>
    </row>
    <row r="8" ht="12.75" customHeight="1">
      <c r="A8" s="2" t="str">
        <f t="shared" si="1"/>
        <v>#REF!</v>
      </c>
      <c r="B8" s="2">
        <v>0.0</v>
      </c>
      <c r="C8" s="39" t="str">
        <f t="shared" si="2"/>
        <v>#REF!</v>
      </c>
      <c r="D8" s="39" t="str">
        <f t="shared" si="3"/>
        <v>#REF!</v>
      </c>
      <c r="E8" s="39" t="str">
        <f t="shared" si="4"/>
        <v>#REF!</v>
      </c>
      <c r="F8" s="2"/>
    </row>
    <row r="9" ht="12.75" customHeight="1">
      <c r="A9" s="2" t="str">
        <f t="shared" si="1"/>
        <v>#REF!</v>
      </c>
      <c r="B9" s="2">
        <v>0.0</v>
      </c>
      <c r="C9" s="39" t="str">
        <f t="shared" si="2"/>
        <v>#REF!</v>
      </c>
      <c r="D9" s="39" t="str">
        <f t="shared" si="3"/>
        <v>#REF!</v>
      </c>
      <c r="E9" s="39" t="str">
        <f t="shared" si="4"/>
        <v>#REF!</v>
      </c>
      <c r="F9" s="2"/>
    </row>
    <row r="10" ht="12.75" customHeight="1">
      <c r="A10" s="2" t="str">
        <f t="shared" si="1"/>
        <v>#REF!</v>
      </c>
      <c r="B10" s="2">
        <v>0.0</v>
      </c>
      <c r="C10" s="39" t="str">
        <f t="shared" si="2"/>
        <v>#REF!</v>
      </c>
      <c r="D10" s="39" t="str">
        <f t="shared" si="3"/>
        <v>#REF!</v>
      </c>
      <c r="E10" s="39" t="str">
        <f t="shared" si="4"/>
        <v>#REF!</v>
      </c>
      <c r="F10" s="2"/>
    </row>
    <row r="11" ht="12.75" customHeight="1">
      <c r="A11" s="2" t="str">
        <f t="shared" si="1"/>
        <v>#REF!</v>
      </c>
      <c r="B11" s="2">
        <v>0.0</v>
      </c>
      <c r="C11" s="39" t="str">
        <f t="shared" si="2"/>
        <v>#REF!</v>
      </c>
      <c r="D11" s="39" t="str">
        <f t="shared" si="3"/>
        <v>#REF!</v>
      </c>
      <c r="E11" s="39" t="str">
        <f t="shared" si="4"/>
        <v>#REF!</v>
      </c>
      <c r="F11" s="2"/>
    </row>
    <row r="12" ht="12.75" customHeight="1">
      <c r="A12" s="2" t="str">
        <f t="shared" si="1"/>
        <v>#REF!</v>
      </c>
      <c r="B12" s="2">
        <v>0.0</v>
      </c>
      <c r="C12" s="39" t="str">
        <f t="shared" si="2"/>
        <v>#REF!</v>
      </c>
      <c r="D12" s="39" t="str">
        <f t="shared" si="3"/>
        <v>#REF!</v>
      </c>
      <c r="E12" s="39" t="str">
        <f t="shared" si="4"/>
        <v>#REF!</v>
      </c>
      <c r="F12" s="2"/>
    </row>
    <row r="13" ht="12.75" customHeight="1">
      <c r="A13" s="2" t="str">
        <f t="shared" si="1"/>
        <v>#REF!</v>
      </c>
      <c r="B13" s="2">
        <v>0.0</v>
      </c>
      <c r="C13" s="39" t="str">
        <f t="shared" si="2"/>
        <v>#REF!</v>
      </c>
      <c r="D13" s="39" t="str">
        <f t="shared" si="3"/>
        <v>#REF!</v>
      </c>
      <c r="E13" s="39" t="str">
        <f t="shared" si="4"/>
        <v>#REF!</v>
      </c>
      <c r="F13" s="2"/>
    </row>
    <row r="14" ht="12.75" customHeight="1">
      <c r="A14" s="2" t="str">
        <f t="shared" si="1"/>
        <v>#REF!</v>
      </c>
      <c r="B14" s="2">
        <v>0.0</v>
      </c>
      <c r="C14" s="39" t="str">
        <f t="shared" si="2"/>
        <v>#REF!</v>
      </c>
      <c r="D14" s="39" t="str">
        <f t="shared" si="3"/>
        <v>#REF!</v>
      </c>
      <c r="E14" s="39" t="str">
        <f t="shared" si="4"/>
        <v>#REF!</v>
      </c>
      <c r="F14" s="2"/>
    </row>
    <row r="15" ht="12.75" customHeight="1">
      <c r="A15" s="2" t="str">
        <f t="shared" si="1"/>
        <v>#REF!</v>
      </c>
      <c r="B15" s="2">
        <v>0.0</v>
      </c>
      <c r="C15" s="39" t="str">
        <f t="shared" si="2"/>
        <v>#REF!</v>
      </c>
      <c r="D15" s="39" t="str">
        <f t="shared" si="3"/>
        <v>#REF!</v>
      </c>
      <c r="E15" s="39" t="str">
        <f t="shared" si="4"/>
        <v>#REF!</v>
      </c>
      <c r="F15" s="2"/>
    </row>
    <row r="16" ht="12.75" customHeight="1">
      <c r="A16" s="2" t="str">
        <f t="shared" si="1"/>
        <v>#REF!</v>
      </c>
      <c r="B16" s="2">
        <v>0.0</v>
      </c>
      <c r="C16" s="39" t="str">
        <f t="shared" si="2"/>
        <v>#REF!</v>
      </c>
      <c r="D16" s="39" t="str">
        <f t="shared" si="3"/>
        <v>#REF!</v>
      </c>
      <c r="E16" s="39" t="str">
        <f t="shared" si="4"/>
        <v>#REF!</v>
      </c>
      <c r="F16" s="2"/>
    </row>
    <row r="17" ht="12.75" customHeight="1">
      <c r="A17" s="2" t="str">
        <f t="shared" si="1"/>
        <v>#REF!</v>
      </c>
      <c r="B17" s="2">
        <v>0.0</v>
      </c>
      <c r="C17" s="39" t="str">
        <f t="shared" si="2"/>
        <v>#REF!</v>
      </c>
      <c r="D17" s="39" t="str">
        <f t="shared" si="3"/>
        <v>#REF!</v>
      </c>
      <c r="E17" s="39" t="str">
        <f t="shared" si="4"/>
        <v>#REF!</v>
      </c>
      <c r="F17" s="2"/>
    </row>
    <row r="18" ht="12.75" customHeight="1">
      <c r="A18" s="2" t="str">
        <f t="shared" si="1"/>
        <v>#REF!</v>
      </c>
      <c r="B18" s="2">
        <v>0.0</v>
      </c>
      <c r="C18" s="39" t="str">
        <f t="shared" si="2"/>
        <v>#REF!</v>
      </c>
      <c r="D18" s="39" t="str">
        <f t="shared" si="3"/>
        <v>#REF!</v>
      </c>
      <c r="E18" s="39" t="str">
        <f t="shared" si="4"/>
        <v>#REF!</v>
      </c>
      <c r="F18" s="2"/>
    </row>
    <row r="19" ht="12.75" customHeight="1">
      <c r="A19" s="2" t="str">
        <f t="shared" si="1"/>
        <v>#REF!</v>
      </c>
      <c r="B19" s="2">
        <v>0.0</v>
      </c>
      <c r="C19" s="39" t="str">
        <f t="shared" si="2"/>
        <v>#REF!</v>
      </c>
      <c r="D19" s="39" t="str">
        <f t="shared" si="3"/>
        <v>#REF!</v>
      </c>
      <c r="E19" s="39" t="str">
        <f t="shared" si="4"/>
        <v>#REF!</v>
      </c>
      <c r="F19" s="2"/>
    </row>
    <row r="20" ht="12.75" customHeight="1">
      <c r="A20" s="2" t="str">
        <f t="shared" si="1"/>
        <v>#REF!</v>
      </c>
      <c r="B20" s="2">
        <v>0.0</v>
      </c>
      <c r="C20" s="39" t="str">
        <f t="shared" si="2"/>
        <v>#REF!</v>
      </c>
      <c r="D20" s="39" t="str">
        <f t="shared" si="3"/>
        <v>#REF!</v>
      </c>
      <c r="E20" s="39" t="str">
        <f t="shared" si="4"/>
        <v>#REF!</v>
      </c>
      <c r="F20" s="2"/>
    </row>
    <row r="21" ht="12.75" customHeight="1">
      <c r="A21" s="2" t="str">
        <f t="shared" si="1"/>
        <v>#REF!</v>
      </c>
      <c r="B21" s="2">
        <v>0.0</v>
      </c>
      <c r="C21" s="39" t="str">
        <f t="shared" si="2"/>
        <v>#REF!</v>
      </c>
      <c r="D21" s="39" t="str">
        <f t="shared" si="3"/>
        <v>#REF!</v>
      </c>
      <c r="E21" s="39" t="str">
        <f t="shared" si="4"/>
        <v>#REF!</v>
      </c>
      <c r="F21" s="2"/>
    </row>
    <row r="22" ht="12.75" customHeight="1">
      <c r="A22" s="2" t="str">
        <f t="shared" si="1"/>
        <v>#REF!</v>
      </c>
      <c r="B22" s="2">
        <v>0.0</v>
      </c>
      <c r="C22" s="39" t="str">
        <f t="shared" si="2"/>
        <v>#REF!</v>
      </c>
      <c r="D22" s="39" t="str">
        <f t="shared" si="3"/>
        <v>#REF!</v>
      </c>
      <c r="E22" s="39" t="str">
        <f t="shared" si="4"/>
        <v>#REF!</v>
      </c>
      <c r="F22" s="2"/>
    </row>
    <row r="23" ht="12.75" customHeight="1">
      <c r="A23" s="2" t="str">
        <f t="shared" si="1"/>
        <v>#REF!</v>
      </c>
      <c r="B23" s="2">
        <v>0.0</v>
      </c>
      <c r="C23" s="39" t="str">
        <f t="shared" si="2"/>
        <v>#REF!</v>
      </c>
      <c r="D23" s="39" t="str">
        <f t="shared" si="3"/>
        <v>#REF!</v>
      </c>
      <c r="E23" s="39" t="str">
        <f t="shared" si="4"/>
        <v>#REF!</v>
      </c>
      <c r="F23" s="2"/>
    </row>
    <row r="24" ht="12.75" customHeight="1">
      <c r="A24" s="2" t="str">
        <f t="shared" si="1"/>
        <v>#REF!</v>
      </c>
      <c r="B24" s="2">
        <v>0.0</v>
      </c>
      <c r="C24" s="39" t="str">
        <f t="shared" si="2"/>
        <v>#REF!</v>
      </c>
      <c r="D24" s="39" t="str">
        <f t="shared" si="3"/>
        <v>#REF!</v>
      </c>
      <c r="E24" s="39" t="str">
        <f t="shared" si="4"/>
        <v>#REF!</v>
      </c>
      <c r="F24" s="2"/>
    </row>
    <row r="25" ht="12.75" customHeight="1">
      <c r="A25" s="2" t="str">
        <f t="shared" si="1"/>
        <v>#REF!</v>
      </c>
      <c r="B25" s="2">
        <v>0.0</v>
      </c>
      <c r="C25" s="39" t="str">
        <f t="shared" si="2"/>
        <v>#REF!</v>
      </c>
      <c r="D25" s="39" t="str">
        <f t="shared" si="3"/>
        <v>#REF!</v>
      </c>
      <c r="E25" s="39" t="str">
        <f t="shared" si="4"/>
        <v>#REF!</v>
      </c>
      <c r="F25" s="2"/>
    </row>
    <row r="26" ht="12.75" customHeight="1">
      <c r="A26" s="2" t="str">
        <f t="shared" si="1"/>
        <v>#REF!</v>
      </c>
      <c r="B26" s="2">
        <v>0.0</v>
      </c>
      <c r="C26" s="39" t="str">
        <f t="shared" si="2"/>
        <v>#REF!</v>
      </c>
      <c r="D26" s="39" t="str">
        <f t="shared" si="3"/>
        <v>#REF!</v>
      </c>
      <c r="E26" s="39" t="str">
        <f t="shared" si="4"/>
        <v>#REF!</v>
      </c>
      <c r="F26" s="2"/>
    </row>
    <row r="27" ht="12.75" customHeight="1">
      <c r="A27" s="2" t="str">
        <f t="shared" si="1"/>
        <v>#REF!</v>
      </c>
      <c r="B27" s="2">
        <v>0.0</v>
      </c>
      <c r="C27" s="39" t="str">
        <f t="shared" si="2"/>
        <v>#REF!</v>
      </c>
      <c r="D27" s="39" t="str">
        <f t="shared" si="3"/>
        <v>#REF!</v>
      </c>
      <c r="E27" s="39" t="str">
        <f t="shared" si="4"/>
        <v>#REF!</v>
      </c>
      <c r="F27" s="2"/>
    </row>
    <row r="28" ht="12.75" customHeight="1">
      <c r="A28" s="2" t="str">
        <f t="shared" si="1"/>
        <v>#REF!</v>
      </c>
      <c r="B28" s="2">
        <v>0.0</v>
      </c>
      <c r="C28" s="39" t="str">
        <f t="shared" si="2"/>
        <v>#REF!</v>
      </c>
      <c r="D28" s="39" t="str">
        <f t="shared" si="3"/>
        <v>#REF!</v>
      </c>
      <c r="E28" s="39" t="str">
        <f t="shared" si="4"/>
        <v>#REF!</v>
      </c>
      <c r="F28" s="2"/>
    </row>
    <row r="29" ht="12.75" customHeight="1">
      <c r="A29" s="2" t="str">
        <f t="shared" si="1"/>
        <v>#REF!</v>
      </c>
      <c r="B29" s="2">
        <v>0.0</v>
      </c>
      <c r="C29" s="39" t="str">
        <f t="shared" si="2"/>
        <v>#REF!</v>
      </c>
      <c r="D29" s="39" t="str">
        <f t="shared" si="3"/>
        <v>#REF!</v>
      </c>
      <c r="E29" s="39" t="str">
        <f t="shared" si="4"/>
        <v>#REF!</v>
      </c>
      <c r="F29" s="2"/>
    </row>
    <row r="30" ht="12.75" customHeight="1">
      <c r="A30" s="2" t="str">
        <f t="shared" si="1"/>
        <v>#REF!</v>
      </c>
      <c r="B30" s="2">
        <v>0.0</v>
      </c>
      <c r="C30" s="39" t="str">
        <f t="shared" si="2"/>
        <v>#REF!</v>
      </c>
      <c r="D30" s="39" t="str">
        <f t="shared" si="3"/>
        <v>#REF!</v>
      </c>
      <c r="E30" s="39" t="str">
        <f t="shared" si="4"/>
        <v>#REF!</v>
      </c>
      <c r="F30" s="2"/>
    </row>
    <row r="31" ht="12.75" customHeight="1">
      <c r="A31" s="2" t="str">
        <f t="shared" si="1"/>
        <v>#REF!</v>
      </c>
      <c r="B31" s="2">
        <v>0.0</v>
      </c>
      <c r="C31" s="39" t="str">
        <f t="shared" si="2"/>
        <v>#REF!</v>
      </c>
      <c r="D31" s="39" t="str">
        <f t="shared" si="3"/>
        <v>#REF!</v>
      </c>
      <c r="E31" s="39" t="str">
        <f t="shared" si="4"/>
        <v>#REF!</v>
      </c>
      <c r="F31" s="2"/>
    </row>
    <row r="32" ht="12.75" customHeight="1">
      <c r="A32" s="2" t="str">
        <f t="shared" si="1"/>
        <v>#REF!</v>
      </c>
      <c r="B32" s="2">
        <v>0.0</v>
      </c>
      <c r="C32" s="39" t="str">
        <f t="shared" si="2"/>
        <v>#REF!</v>
      </c>
      <c r="D32" s="39" t="str">
        <f t="shared" si="3"/>
        <v>#REF!</v>
      </c>
      <c r="E32" s="39" t="str">
        <f t="shared" si="4"/>
        <v>#REF!</v>
      </c>
      <c r="F32" s="2"/>
    </row>
    <row r="33" ht="12.75" customHeight="1">
      <c r="A33" s="2" t="str">
        <f t="shared" si="1"/>
        <v>#REF!</v>
      </c>
      <c r="B33" s="2">
        <v>0.0</v>
      </c>
      <c r="C33" s="39" t="str">
        <f t="shared" si="2"/>
        <v>#REF!</v>
      </c>
      <c r="D33" s="39" t="str">
        <f t="shared" si="3"/>
        <v>#REF!</v>
      </c>
      <c r="E33" s="39" t="str">
        <f t="shared" si="4"/>
        <v>#REF!</v>
      </c>
      <c r="F33" s="2"/>
    </row>
    <row r="34" ht="12.75" customHeight="1">
      <c r="A34" s="2" t="str">
        <f t="shared" si="1"/>
        <v>#REF!</v>
      </c>
      <c r="B34" s="2">
        <v>0.0</v>
      </c>
      <c r="C34" s="39" t="str">
        <f t="shared" si="2"/>
        <v>#REF!</v>
      </c>
      <c r="D34" s="39" t="str">
        <f t="shared" si="3"/>
        <v>#REF!</v>
      </c>
      <c r="E34" s="39" t="str">
        <f t="shared" si="4"/>
        <v>#REF!</v>
      </c>
      <c r="F34" s="2"/>
    </row>
    <row r="35" ht="12.75" customHeight="1">
      <c r="A35" s="2" t="str">
        <f t="shared" si="1"/>
        <v>#REF!</v>
      </c>
      <c r="B35" s="2">
        <v>0.0</v>
      </c>
      <c r="C35" s="39" t="str">
        <f t="shared" si="2"/>
        <v>#REF!</v>
      </c>
      <c r="D35" s="39" t="str">
        <f t="shared" si="3"/>
        <v>#REF!</v>
      </c>
      <c r="E35" s="39" t="str">
        <f t="shared" si="4"/>
        <v>#REF!</v>
      </c>
      <c r="F35" s="2"/>
    </row>
    <row r="36" ht="12.75" customHeight="1">
      <c r="A36" s="2" t="str">
        <f t="shared" si="1"/>
        <v>#REF!</v>
      </c>
      <c r="B36" s="2">
        <v>0.0</v>
      </c>
      <c r="C36" s="39" t="str">
        <f t="shared" si="2"/>
        <v>#REF!</v>
      </c>
      <c r="D36" s="39" t="str">
        <f t="shared" si="3"/>
        <v>#REF!</v>
      </c>
      <c r="E36" s="39" t="str">
        <f t="shared" si="4"/>
        <v>#REF!</v>
      </c>
      <c r="F36" s="2"/>
    </row>
    <row r="37" ht="12.75" customHeight="1">
      <c r="A37" s="2" t="str">
        <f t="shared" si="1"/>
        <v>#REF!</v>
      </c>
      <c r="B37" s="2">
        <v>0.0</v>
      </c>
      <c r="C37" s="39" t="str">
        <f t="shared" si="2"/>
        <v>#REF!</v>
      </c>
      <c r="D37" s="39" t="str">
        <f t="shared" si="3"/>
        <v>#REF!</v>
      </c>
      <c r="E37" s="39" t="str">
        <f t="shared" si="4"/>
        <v>#REF!</v>
      </c>
      <c r="F37" s="2"/>
    </row>
    <row r="38" ht="12.75" customHeight="1">
      <c r="A38" s="2" t="str">
        <f t="shared" si="1"/>
        <v>#REF!</v>
      </c>
      <c r="B38" s="2">
        <v>0.0</v>
      </c>
      <c r="C38" s="39" t="str">
        <f t="shared" si="2"/>
        <v>#REF!</v>
      </c>
      <c r="D38" s="39" t="str">
        <f t="shared" si="3"/>
        <v>#REF!</v>
      </c>
      <c r="E38" s="39" t="str">
        <f t="shared" si="4"/>
        <v>#REF!</v>
      </c>
      <c r="F38" s="2"/>
    </row>
    <row r="39" ht="12.75" customHeight="1">
      <c r="A39" s="2" t="str">
        <f t="shared" si="1"/>
        <v>#REF!</v>
      </c>
      <c r="B39" s="2">
        <v>0.0</v>
      </c>
      <c r="C39" s="39" t="str">
        <f t="shared" si="2"/>
        <v>#REF!</v>
      </c>
      <c r="D39" s="39" t="str">
        <f t="shared" si="3"/>
        <v>#REF!</v>
      </c>
      <c r="E39" s="39" t="str">
        <f t="shared" si="4"/>
        <v>#REF!</v>
      </c>
      <c r="F39" s="2"/>
    </row>
    <row r="40" ht="12.75" customHeight="1">
      <c r="A40" s="2" t="str">
        <f t="shared" si="1"/>
        <v>#REF!</v>
      </c>
      <c r="B40" s="2">
        <v>0.0</v>
      </c>
      <c r="C40" s="39" t="str">
        <f t="shared" si="2"/>
        <v>#REF!</v>
      </c>
      <c r="D40" s="39" t="str">
        <f t="shared" si="3"/>
        <v>#REF!</v>
      </c>
      <c r="E40" s="39" t="str">
        <f t="shared" si="4"/>
        <v>#REF!</v>
      </c>
      <c r="F40" s="2"/>
    </row>
    <row r="41" ht="12.75" customHeight="1">
      <c r="A41" s="2" t="str">
        <f t="shared" si="1"/>
        <v>#REF!</v>
      </c>
      <c r="B41" s="2">
        <v>0.0</v>
      </c>
      <c r="C41" s="39" t="str">
        <f t="shared" si="2"/>
        <v>#REF!</v>
      </c>
      <c r="D41" s="39" t="str">
        <f t="shared" si="3"/>
        <v>#REF!</v>
      </c>
      <c r="E41" s="39" t="str">
        <f t="shared" si="4"/>
        <v>#REF!</v>
      </c>
      <c r="F41" s="2"/>
    </row>
    <row r="42" ht="12.75" customHeight="1">
      <c r="A42" s="2" t="str">
        <f t="shared" si="1"/>
        <v>#REF!</v>
      </c>
      <c r="B42" s="2">
        <v>0.0</v>
      </c>
      <c r="C42" s="39" t="str">
        <f t="shared" si="2"/>
        <v>#REF!</v>
      </c>
      <c r="D42" s="39" t="str">
        <f t="shared" si="3"/>
        <v>#REF!</v>
      </c>
      <c r="E42" s="39" t="str">
        <f t="shared" si="4"/>
        <v>#REF!</v>
      </c>
      <c r="F42" s="2"/>
    </row>
    <row r="43" ht="12.75" customHeight="1">
      <c r="A43" s="2" t="str">
        <f t="shared" si="1"/>
        <v>#REF!</v>
      </c>
      <c r="B43" s="2">
        <v>0.0</v>
      </c>
      <c r="C43" s="39" t="str">
        <f t="shared" si="2"/>
        <v>#REF!</v>
      </c>
      <c r="D43" s="39" t="str">
        <f t="shared" si="3"/>
        <v>#REF!</v>
      </c>
      <c r="E43" s="39" t="str">
        <f t="shared" si="4"/>
        <v>#REF!</v>
      </c>
      <c r="F43" s="2"/>
    </row>
    <row r="44" ht="12.75" customHeight="1">
      <c r="A44" s="2" t="str">
        <f t="shared" si="1"/>
        <v>#REF!</v>
      </c>
      <c r="B44" s="2">
        <v>0.0</v>
      </c>
      <c r="C44" s="39" t="str">
        <f t="shared" si="2"/>
        <v>#REF!</v>
      </c>
      <c r="D44" s="39" t="str">
        <f t="shared" si="3"/>
        <v>#REF!</v>
      </c>
      <c r="E44" s="39" t="str">
        <f t="shared" si="4"/>
        <v>#REF!</v>
      </c>
      <c r="F44" s="2"/>
    </row>
    <row r="45" ht="12.75" customHeight="1">
      <c r="A45" s="2" t="str">
        <f t="shared" si="1"/>
        <v>#REF!</v>
      </c>
      <c r="B45" s="2">
        <v>0.0</v>
      </c>
      <c r="C45" s="39" t="str">
        <f t="shared" si="2"/>
        <v>#REF!</v>
      </c>
      <c r="D45" s="39" t="str">
        <f t="shared" si="3"/>
        <v>#REF!</v>
      </c>
      <c r="E45" s="39" t="str">
        <f t="shared" si="4"/>
        <v>#REF!</v>
      </c>
      <c r="F45" s="2"/>
    </row>
    <row r="46" ht="12.75" customHeight="1">
      <c r="A46" s="2" t="str">
        <f t="shared" si="1"/>
        <v>#REF!</v>
      </c>
      <c r="B46" s="2">
        <v>0.0</v>
      </c>
      <c r="C46" s="39" t="str">
        <f t="shared" si="2"/>
        <v>#REF!</v>
      </c>
      <c r="D46" s="39" t="str">
        <f t="shared" si="3"/>
        <v>#REF!</v>
      </c>
      <c r="E46" s="39" t="str">
        <f t="shared" si="4"/>
        <v>#REF!</v>
      </c>
      <c r="F46" s="2"/>
    </row>
    <row r="47" ht="12.75" customHeight="1">
      <c r="A47" s="2" t="str">
        <f t="shared" si="1"/>
        <v>#REF!</v>
      </c>
      <c r="B47" s="2">
        <v>0.0</v>
      </c>
      <c r="C47" s="39" t="str">
        <f t="shared" si="2"/>
        <v>#REF!</v>
      </c>
      <c r="D47" s="39" t="str">
        <f t="shared" si="3"/>
        <v>#REF!</v>
      </c>
      <c r="E47" s="39" t="str">
        <f t="shared" si="4"/>
        <v>#REF!</v>
      </c>
      <c r="F47" s="2"/>
    </row>
    <row r="48" ht="12.75" customHeight="1">
      <c r="A48" s="2" t="str">
        <f t="shared" si="1"/>
        <v>#REF!</v>
      </c>
      <c r="B48" s="2">
        <v>0.0</v>
      </c>
      <c r="C48" s="39" t="str">
        <f t="shared" si="2"/>
        <v>#REF!</v>
      </c>
      <c r="D48" s="39" t="str">
        <f t="shared" si="3"/>
        <v>#REF!</v>
      </c>
      <c r="E48" s="39" t="str">
        <f t="shared" si="4"/>
        <v>#REF!</v>
      </c>
      <c r="F48" s="2"/>
    </row>
    <row r="49" ht="12.75" customHeight="1">
      <c r="A49" s="2" t="str">
        <f t="shared" si="1"/>
        <v>#REF!</v>
      </c>
      <c r="B49" s="2">
        <v>0.0</v>
      </c>
      <c r="C49" s="39" t="str">
        <f t="shared" si="2"/>
        <v>#REF!</v>
      </c>
      <c r="D49" s="39" t="str">
        <f t="shared" si="3"/>
        <v>#REF!</v>
      </c>
      <c r="E49" s="39" t="str">
        <f t="shared" si="4"/>
        <v>#REF!</v>
      </c>
      <c r="F49" s="2"/>
    </row>
    <row r="50" ht="12.75" customHeight="1">
      <c r="A50" s="2" t="str">
        <f t="shared" si="1"/>
        <v>#REF!</v>
      </c>
      <c r="B50" s="2">
        <v>0.0</v>
      </c>
      <c r="C50" s="39" t="str">
        <f t="shared" si="2"/>
        <v>#REF!</v>
      </c>
      <c r="D50" s="39" t="str">
        <f t="shared" si="3"/>
        <v>#REF!</v>
      </c>
      <c r="E50" s="39" t="str">
        <f t="shared" si="4"/>
        <v>#REF!</v>
      </c>
      <c r="F50" s="2"/>
    </row>
    <row r="51" ht="12.75" customHeight="1">
      <c r="A51" s="2" t="str">
        <f t="shared" si="1"/>
        <v>#REF!</v>
      </c>
      <c r="B51" s="2">
        <v>0.0</v>
      </c>
      <c r="C51" s="39" t="str">
        <f t="shared" si="2"/>
        <v>#REF!</v>
      </c>
      <c r="D51" s="39" t="str">
        <f t="shared" si="3"/>
        <v>#REF!</v>
      </c>
      <c r="E51" s="39" t="str">
        <f t="shared" si="4"/>
        <v>#REF!</v>
      </c>
      <c r="F51" s="2"/>
    </row>
    <row r="52" ht="12.75" customHeight="1">
      <c r="A52" s="2" t="str">
        <f t="shared" si="1"/>
        <v>#REF!</v>
      </c>
      <c r="B52" s="2">
        <v>0.0</v>
      </c>
      <c r="C52" s="39" t="str">
        <f t="shared" si="2"/>
        <v>#REF!</v>
      </c>
      <c r="D52" s="39" t="str">
        <f t="shared" si="3"/>
        <v>#REF!</v>
      </c>
      <c r="E52" s="39" t="str">
        <f t="shared" si="4"/>
        <v>#REF!</v>
      </c>
      <c r="F52" s="2"/>
    </row>
    <row r="53" ht="12.75" customHeight="1">
      <c r="A53" s="2" t="str">
        <f t="shared" si="1"/>
        <v>#REF!</v>
      </c>
      <c r="B53" s="2">
        <v>0.0</v>
      </c>
      <c r="C53" s="39" t="str">
        <f t="shared" si="2"/>
        <v>#REF!</v>
      </c>
      <c r="D53" s="39" t="str">
        <f t="shared" si="3"/>
        <v>#REF!</v>
      </c>
      <c r="E53" s="39" t="str">
        <f t="shared" si="4"/>
        <v>#REF!</v>
      </c>
      <c r="F53" s="2"/>
    </row>
    <row r="54" ht="12.75" customHeight="1">
      <c r="A54" s="2" t="str">
        <f t="shared" si="1"/>
        <v>#REF!</v>
      </c>
      <c r="B54" s="2">
        <v>0.0</v>
      </c>
      <c r="C54" s="39" t="str">
        <f t="shared" si="2"/>
        <v>#REF!</v>
      </c>
      <c r="D54" s="39" t="str">
        <f t="shared" si="3"/>
        <v>#REF!</v>
      </c>
      <c r="E54" s="39" t="str">
        <f t="shared" si="4"/>
        <v>#REF!</v>
      </c>
      <c r="F54" s="2"/>
    </row>
    <row r="55" ht="12.75" customHeight="1">
      <c r="A55" s="2" t="str">
        <f t="shared" si="1"/>
        <v>#REF!</v>
      </c>
      <c r="B55" s="2">
        <v>0.0</v>
      </c>
      <c r="C55" s="39" t="str">
        <f t="shared" si="2"/>
        <v>#REF!</v>
      </c>
      <c r="D55" s="39" t="str">
        <f t="shared" si="3"/>
        <v>#REF!</v>
      </c>
      <c r="E55" s="39" t="str">
        <f t="shared" si="4"/>
        <v>#REF!</v>
      </c>
      <c r="F55" s="2"/>
    </row>
    <row r="56" ht="12.75" customHeight="1">
      <c r="A56" s="2" t="str">
        <f t="shared" si="1"/>
        <v>#REF!</v>
      </c>
      <c r="B56" s="2">
        <v>0.0</v>
      </c>
      <c r="C56" s="39" t="str">
        <f t="shared" si="2"/>
        <v>#REF!</v>
      </c>
      <c r="D56" s="39" t="str">
        <f t="shared" si="3"/>
        <v>#REF!</v>
      </c>
      <c r="E56" s="39" t="str">
        <f t="shared" si="4"/>
        <v>#REF!</v>
      </c>
      <c r="F56" s="2"/>
    </row>
    <row r="57" ht="12.75" customHeight="1">
      <c r="A57" s="2" t="str">
        <f t="shared" si="1"/>
        <v>#REF!</v>
      </c>
      <c r="B57" s="2">
        <v>0.0</v>
      </c>
      <c r="C57" s="39" t="str">
        <f t="shared" si="2"/>
        <v>#REF!</v>
      </c>
      <c r="D57" s="39" t="str">
        <f t="shared" si="3"/>
        <v>#REF!</v>
      </c>
      <c r="E57" s="39" t="str">
        <f t="shared" si="4"/>
        <v>#REF!</v>
      </c>
      <c r="F57" s="2"/>
    </row>
    <row r="58" ht="12.75" customHeight="1">
      <c r="A58" s="2" t="str">
        <f t="shared" si="1"/>
        <v>#REF!</v>
      </c>
      <c r="B58" s="2">
        <v>0.0</v>
      </c>
      <c r="C58" s="39" t="str">
        <f t="shared" si="2"/>
        <v>#REF!</v>
      </c>
      <c r="D58" s="39" t="str">
        <f t="shared" si="3"/>
        <v>#REF!</v>
      </c>
      <c r="E58" s="39" t="str">
        <f t="shared" si="4"/>
        <v>#REF!</v>
      </c>
      <c r="F58" s="2"/>
    </row>
    <row r="59" ht="12.75" customHeight="1">
      <c r="A59" s="2" t="str">
        <f t="shared" si="1"/>
        <v>#REF!</v>
      </c>
      <c r="B59" s="2">
        <v>0.0</v>
      </c>
      <c r="C59" s="39" t="str">
        <f t="shared" si="2"/>
        <v>#REF!</v>
      </c>
      <c r="D59" s="39" t="str">
        <f t="shared" si="3"/>
        <v>#REF!</v>
      </c>
      <c r="E59" s="39" t="str">
        <f t="shared" si="4"/>
        <v>#REF!</v>
      </c>
      <c r="F59" s="2"/>
    </row>
    <row r="60" ht="12.75" customHeight="1">
      <c r="A60" s="2" t="str">
        <f t="shared" si="1"/>
        <v>#REF!</v>
      </c>
      <c r="B60" s="2">
        <v>0.0</v>
      </c>
      <c r="C60" s="39" t="str">
        <f t="shared" si="2"/>
        <v>#REF!</v>
      </c>
      <c r="D60" s="39" t="str">
        <f t="shared" si="3"/>
        <v>#REF!</v>
      </c>
      <c r="E60" s="39" t="str">
        <f t="shared" si="4"/>
        <v>#REF!</v>
      </c>
      <c r="F60" s="2"/>
    </row>
    <row r="61" ht="12.75" customHeight="1">
      <c r="A61" s="2" t="str">
        <f t="shared" si="1"/>
        <v>#REF!</v>
      </c>
      <c r="B61" s="2">
        <v>0.0</v>
      </c>
      <c r="C61" s="39" t="str">
        <f t="shared" si="2"/>
        <v>#REF!</v>
      </c>
      <c r="D61" s="39" t="str">
        <f t="shared" si="3"/>
        <v>#REF!</v>
      </c>
      <c r="E61" s="39" t="str">
        <f t="shared" si="4"/>
        <v>#REF!</v>
      </c>
      <c r="F61" s="2"/>
    </row>
    <row r="62" ht="12.75" customHeight="1">
      <c r="A62" s="2" t="str">
        <f t="shared" si="1"/>
        <v>#REF!</v>
      </c>
      <c r="B62" s="2">
        <v>0.0</v>
      </c>
      <c r="C62" s="39" t="str">
        <f t="shared" si="2"/>
        <v>#REF!</v>
      </c>
      <c r="D62" s="39" t="str">
        <f t="shared" si="3"/>
        <v>#REF!</v>
      </c>
      <c r="E62" s="39" t="str">
        <f t="shared" si="4"/>
        <v>#REF!</v>
      </c>
      <c r="F62" s="2"/>
    </row>
    <row r="63" ht="12.75" customHeight="1">
      <c r="A63" s="2" t="str">
        <f t="shared" si="1"/>
        <v>#REF!</v>
      </c>
      <c r="B63" s="2">
        <v>0.0</v>
      </c>
      <c r="C63" s="39" t="str">
        <f t="shared" si="2"/>
        <v>#REF!</v>
      </c>
      <c r="D63" s="39" t="str">
        <f t="shared" si="3"/>
        <v>#REF!</v>
      </c>
      <c r="E63" s="39" t="str">
        <f t="shared" si="4"/>
        <v>#REF!</v>
      </c>
      <c r="F63" s="2"/>
    </row>
    <row r="64" ht="12.75" customHeight="1">
      <c r="A64" s="2" t="str">
        <f t="shared" si="1"/>
        <v>#REF!</v>
      </c>
      <c r="B64" s="2">
        <v>0.0</v>
      </c>
      <c r="C64" s="39" t="str">
        <f t="shared" si="2"/>
        <v>#REF!</v>
      </c>
      <c r="D64" s="39" t="str">
        <f t="shared" si="3"/>
        <v>#REF!</v>
      </c>
      <c r="E64" s="39" t="str">
        <f t="shared" si="4"/>
        <v>#REF!</v>
      </c>
      <c r="F64" s="2"/>
    </row>
    <row r="65" ht="12.75" customHeight="1">
      <c r="A65" s="2" t="str">
        <f t="shared" si="1"/>
        <v>#REF!</v>
      </c>
      <c r="B65" s="2">
        <v>0.0</v>
      </c>
      <c r="C65" s="39" t="str">
        <f t="shared" si="2"/>
        <v>#REF!</v>
      </c>
      <c r="D65" s="39" t="str">
        <f t="shared" si="3"/>
        <v>#REF!</v>
      </c>
      <c r="E65" s="39" t="str">
        <f t="shared" si="4"/>
        <v>#REF!</v>
      </c>
      <c r="F65" s="2"/>
    </row>
    <row r="66" ht="12.75" customHeight="1">
      <c r="A66" s="2" t="str">
        <f t="shared" si="1"/>
        <v>#REF!</v>
      </c>
      <c r="B66" s="2">
        <v>0.0</v>
      </c>
      <c r="C66" s="39" t="str">
        <f t="shared" si="2"/>
        <v>#REF!</v>
      </c>
      <c r="D66" s="39" t="str">
        <f t="shared" si="3"/>
        <v>#REF!</v>
      </c>
      <c r="E66" s="39" t="str">
        <f t="shared" si="4"/>
        <v>#REF!</v>
      </c>
      <c r="F66" s="2"/>
    </row>
    <row r="67" ht="12.75" customHeight="1">
      <c r="A67" s="2" t="str">
        <f t="shared" si="1"/>
        <v>#REF!</v>
      </c>
      <c r="B67" s="2">
        <v>0.0</v>
      </c>
      <c r="C67" s="39" t="str">
        <f t="shared" si="2"/>
        <v>#REF!</v>
      </c>
      <c r="D67" s="39" t="str">
        <f t="shared" si="3"/>
        <v>#REF!</v>
      </c>
      <c r="E67" s="39" t="str">
        <f t="shared" si="4"/>
        <v>#REF!</v>
      </c>
      <c r="F67" s="2"/>
    </row>
    <row r="68" ht="12.75" customHeight="1">
      <c r="A68" s="2" t="str">
        <f t="shared" si="1"/>
        <v>#REF!</v>
      </c>
      <c r="B68" s="2">
        <v>0.0</v>
      </c>
      <c r="C68" s="39" t="str">
        <f t="shared" si="2"/>
        <v>#REF!</v>
      </c>
      <c r="D68" s="39" t="str">
        <f t="shared" si="3"/>
        <v>#REF!</v>
      </c>
      <c r="E68" s="39" t="str">
        <f t="shared" si="4"/>
        <v>#REF!</v>
      </c>
      <c r="F68" s="2"/>
    </row>
    <row r="69" ht="12.75" customHeight="1">
      <c r="A69" s="2" t="str">
        <f t="shared" si="1"/>
        <v>#REF!</v>
      </c>
      <c r="B69" s="2">
        <v>0.0</v>
      </c>
      <c r="C69" s="39" t="str">
        <f t="shared" si="2"/>
        <v>#REF!</v>
      </c>
      <c r="D69" s="39" t="str">
        <f t="shared" si="3"/>
        <v>#REF!</v>
      </c>
      <c r="E69" s="39" t="str">
        <f t="shared" si="4"/>
        <v>#REF!</v>
      </c>
      <c r="F69" s="2"/>
    </row>
    <row r="70" ht="12.75" customHeight="1">
      <c r="A70" s="2" t="str">
        <f t="shared" si="1"/>
        <v>#REF!</v>
      </c>
      <c r="B70" s="2">
        <v>0.0</v>
      </c>
      <c r="C70" s="39" t="str">
        <f t="shared" si="2"/>
        <v>#REF!</v>
      </c>
      <c r="D70" s="39" t="str">
        <f t="shared" si="3"/>
        <v>#REF!</v>
      </c>
      <c r="E70" s="39" t="str">
        <f t="shared" si="4"/>
        <v>#REF!</v>
      </c>
      <c r="F70" s="2"/>
    </row>
    <row r="71" ht="12.75" customHeight="1">
      <c r="A71" s="2" t="str">
        <f t="shared" si="1"/>
        <v>#REF!</v>
      </c>
      <c r="B71" s="2">
        <v>0.0</v>
      </c>
      <c r="C71" s="39" t="str">
        <f t="shared" si="2"/>
        <v>#REF!</v>
      </c>
      <c r="D71" s="39" t="str">
        <f t="shared" si="3"/>
        <v>#REF!</v>
      </c>
      <c r="E71" s="39" t="str">
        <f t="shared" si="4"/>
        <v>#REF!</v>
      </c>
      <c r="F71" s="2"/>
    </row>
    <row r="72" ht="12.75" customHeight="1">
      <c r="A72" s="2" t="str">
        <f t="shared" si="1"/>
        <v>#REF!</v>
      </c>
      <c r="B72" s="2">
        <v>0.0</v>
      </c>
      <c r="C72" s="39" t="str">
        <f t="shared" si="2"/>
        <v>#REF!</v>
      </c>
      <c r="D72" s="39" t="str">
        <f t="shared" si="3"/>
        <v>#REF!</v>
      </c>
      <c r="E72" s="39" t="str">
        <f t="shared" si="4"/>
        <v>#REF!</v>
      </c>
      <c r="F72" s="2"/>
    </row>
    <row r="73" ht="12.75" customHeight="1">
      <c r="A73" s="2" t="str">
        <f t="shared" si="1"/>
        <v>#REF!</v>
      </c>
      <c r="B73" s="2">
        <v>0.0</v>
      </c>
      <c r="C73" s="39" t="str">
        <f t="shared" si="2"/>
        <v>#REF!</v>
      </c>
      <c r="D73" s="39" t="str">
        <f t="shared" si="3"/>
        <v>#REF!</v>
      </c>
      <c r="E73" s="39" t="str">
        <f t="shared" si="4"/>
        <v>#REF!</v>
      </c>
      <c r="F73" s="2"/>
    </row>
    <row r="74" ht="12.75" customHeight="1">
      <c r="A74" s="2" t="str">
        <f t="shared" si="1"/>
        <v>#REF!</v>
      </c>
      <c r="B74" s="2">
        <v>0.0</v>
      </c>
      <c r="C74" s="39" t="str">
        <f t="shared" si="2"/>
        <v>#REF!</v>
      </c>
      <c r="D74" s="39" t="str">
        <f t="shared" si="3"/>
        <v>#REF!</v>
      </c>
      <c r="E74" s="39" t="str">
        <f t="shared" si="4"/>
        <v>#REF!</v>
      </c>
      <c r="F74" s="2"/>
    </row>
    <row r="75" ht="12.75" customHeight="1">
      <c r="A75" s="2" t="str">
        <f t="shared" si="1"/>
        <v>#REF!</v>
      </c>
      <c r="B75" s="2">
        <v>0.0</v>
      </c>
      <c r="C75" s="39" t="str">
        <f t="shared" si="2"/>
        <v>#REF!</v>
      </c>
      <c r="D75" s="39" t="str">
        <f t="shared" si="3"/>
        <v>#REF!</v>
      </c>
      <c r="E75" s="39" t="str">
        <f t="shared" si="4"/>
        <v>#REF!</v>
      </c>
      <c r="F75" s="2"/>
    </row>
    <row r="76" ht="12.75" customHeight="1">
      <c r="A76" s="2" t="str">
        <f t="shared" si="1"/>
        <v>#REF!</v>
      </c>
      <c r="B76" s="2">
        <v>0.0</v>
      </c>
      <c r="C76" s="39" t="str">
        <f t="shared" si="2"/>
        <v>#REF!</v>
      </c>
      <c r="D76" s="39" t="str">
        <f t="shared" si="3"/>
        <v>#REF!</v>
      </c>
      <c r="E76" s="39" t="str">
        <f t="shared" si="4"/>
        <v>#REF!</v>
      </c>
      <c r="F76" s="2"/>
    </row>
    <row r="77" ht="12.75" customHeight="1">
      <c r="A77" s="2" t="str">
        <f t="shared" si="1"/>
        <v>#REF!</v>
      </c>
      <c r="B77" s="2">
        <v>0.0</v>
      </c>
      <c r="C77" s="39" t="str">
        <f t="shared" si="2"/>
        <v>#REF!</v>
      </c>
      <c r="D77" s="39" t="str">
        <f t="shared" si="3"/>
        <v>#REF!</v>
      </c>
      <c r="E77" s="39" t="str">
        <f t="shared" si="4"/>
        <v>#REF!</v>
      </c>
      <c r="F77" s="2"/>
    </row>
    <row r="78" ht="12.75" customHeight="1">
      <c r="A78" s="2" t="str">
        <f t="shared" si="1"/>
        <v>#REF!</v>
      </c>
      <c r="B78" s="2">
        <v>0.0</v>
      </c>
      <c r="C78" s="39" t="str">
        <f t="shared" si="2"/>
        <v>#REF!</v>
      </c>
      <c r="D78" s="39" t="str">
        <f t="shared" si="3"/>
        <v>#REF!</v>
      </c>
      <c r="E78" s="39" t="str">
        <f t="shared" si="4"/>
        <v>#REF!</v>
      </c>
      <c r="F78" s="2"/>
    </row>
    <row r="79" ht="12.75" customHeight="1">
      <c r="A79" s="2" t="str">
        <f t="shared" si="1"/>
        <v>#REF!</v>
      </c>
      <c r="B79" s="2">
        <v>0.0</v>
      </c>
      <c r="C79" s="39" t="str">
        <f t="shared" si="2"/>
        <v>#REF!</v>
      </c>
      <c r="D79" s="39" t="str">
        <f t="shared" si="3"/>
        <v>#REF!</v>
      </c>
      <c r="E79" s="39" t="str">
        <f t="shared" si="4"/>
        <v>#REF!</v>
      </c>
      <c r="F79" s="2"/>
    </row>
    <row r="80" ht="12.75" customHeight="1">
      <c r="A80" s="2" t="str">
        <f t="shared" si="1"/>
        <v>#REF!</v>
      </c>
      <c r="B80" s="2">
        <v>0.0</v>
      </c>
      <c r="C80" s="39" t="str">
        <f t="shared" si="2"/>
        <v>#REF!</v>
      </c>
      <c r="D80" s="39" t="str">
        <f t="shared" si="3"/>
        <v>#REF!</v>
      </c>
      <c r="E80" s="39" t="str">
        <f t="shared" si="4"/>
        <v>#REF!</v>
      </c>
      <c r="F80" s="2"/>
    </row>
    <row r="81" ht="12.75" customHeight="1">
      <c r="A81" s="2" t="str">
        <f t="shared" si="1"/>
        <v>#REF!</v>
      </c>
      <c r="B81" s="2">
        <v>0.0</v>
      </c>
      <c r="C81" s="39" t="str">
        <f t="shared" si="2"/>
        <v>#REF!</v>
      </c>
      <c r="D81" s="39" t="str">
        <f t="shared" si="3"/>
        <v>#REF!</v>
      </c>
      <c r="E81" s="39" t="str">
        <f t="shared" si="4"/>
        <v>#REF!</v>
      </c>
      <c r="F81" s="2"/>
    </row>
    <row r="82" ht="12.75" customHeight="1">
      <c r="A82" s="2" t="str">
        <f t="shared" si="1"/>
        <v>#REF!</v>
      </c>
      <c r="B82" s="2">
        <v>0.0</v>
      </c>
      <c r="C82" s="39" t="str">
        <f t="shared" si="2"/>
        <v>#REF!</v>
      </c>
      <c r="D82" s="39" t="str">
        <f t="shared" si="3"/>
        <v>#REF!</v>
      </c>
      <c r="E82" s="39" t="str">
        <f t="shared" si="4"/>
        <v>#REF!</v>
      </c>
      <c r="F82" s="2"/>
    </row>
    <row r="83" ht="12.75" customHeight="1">
      <c r="A83" s="2" t="str">
        <f t="shared" si="1"/>
        <v>#REF!</v>
      </c>
      <c r="B83" s="2">
        <v>0.0</v>
      </c>
      <c r="C83" s="39" t="str">
        <f t="shared" si="2"/>
        <v>#REF!</v>
      </c>
      <c r="D83" s="39" t="str">
        <f t="shared" si="3"/>
        <v>#REF!</v>
      </c>
      <c r="E83" s="39" t="str">
        <f t="shared" si="4"/>
        <v>#REF!</v>
      </c>
      <c r="F83" s="2"/>
    </row>
    <row r="84" ht="12.75" customHeight="1">
      <c r="A84" s="2" t="str">
        <f t="shared" si="1"/>
        <v>#REF!</v>
      </c>
      <c r="B84" s="2">
        <v>0.0</v>
      </c>
      <c r="C84" s="39" t="str">
        <f t="shared" si="2"/>
        <v>#REF!</v>
      </c>
      <c r="D84" s="39" t="str">
        <f t="shared" si="3"/>
        <v>#REF!</v>
      </c>
      <c r="E84" s="39" t="str">
        <f t="shared" si="4"/>
        <v>#REF!</v>
      </c>
      <c r="F84" s="2"/>
    </row>
    <row r="85" ht="12.75" customHeight="1">
      <c r="A85" s="2" t="str">
        <f t="shared" si="1"/>
        <v>#REF!</v>
      </c>
      <c r="B85" s="2">
        <v>0.0</v>
      </c>
      <c r="C85" s="39" t="str">
        <f t="shared" si="2"/>
        <v>#REF!</v>
      </c>
      <c r="D85" s="39" t="str">
        <f t="shared" si="3"/>
        <v>#REF!</v>
      </c>
      <c r="E85" s="39" t="str">
        <f t="shared" si="4"/>
        <v>#REF!</v>
      </c>
      <c r="F85" s="2"/>
    </row>
    <row r="86" ht="12.75" customHeight="1">
      <c r="A86" s="2" t="str">
        <f t="shared" si="1"/>
        <v>#REF!</v>
      </c>
      <c r="B86" s="2">
        <v>0.0</v>
      </c>
      <c r="C86" s="39" t="str">
        <f t="shared" si="2"/>
        <v>#REF!</v>
      </c>
      <c r="D86" s="39" t="str">
        <f t="shared" si="3"/>
        <v>#REF!</v>
      </c>
      <c r="E86" s="39" t="str">
        <f t="shared" si="4"/>
        <v>#REF!</v>
      </c>
      <c r="F86" s="2"/>
    </row>
    <row r="87" ht="12.75" customHeight="1">
      <c r="A87" s="2" t="str">
        <f t="shared" si="1"/>
        <v>#REF!</v>
      </c>
      <c r="B87" s="2">
        <v>0.0</v>
      </c>
      <c r="C87" s="39" t="str">
        <f t="shared" si="2"/>
        <v>#REF!</v>
      </c>
      <c r="D87" s="39" t="str">
        <f t="shared" si="3"/>
        <v>#REF!</v>
      </c>
      <c r="E87" s="39" t="str">
        <f t="shared" si="4"/>
        <v>#REF!</v>
      </c>
      <c r="F87" s="2"/>
    </row>
    <row r="88" ht="12.75" customHeight="1">
      <c r="A88" s="2" t="str">
        <f t="shared" si="1"/>
        <v>#REF!</v>
      </c>
      <c r="B88" s="2">
        <v>0.0</v>
      </c>
      <c r="C88" s="39" t="str">
        <f t="shared" si="2"/>
        <v>#REF!</v>
      </c>
      <c r="D88" s="39" t="str">
        <f t="shared" si="3"/>
        <v>#REF!</v>
      </c>
      <c r="E88" s="39" t="str">
        <f t="shared" si="4"/>
        <v>#REF!</v>
      </c>
      <c r="F88" s="2"/>
    </row>
    <row r="89" ht="12.75" customHeight="1">
      <c r="A89" s="2" t="str">
        <f t="shared" si="1"/>
        <v>#REF!</v>
      </c>
      <c r="B89" s="2">
        <v>0.0</v>
      </c>
      <c r="C89" s="39" t="str">
        <f t="shared" si="2"/>
        <v>#REF!</v>
      </c>
      <c r="D89" s="39" t="str">
        <f t="shared" si="3"/>
        <v>#REF!</v>
      </c>
      <c r="E89" s="39" t="str">
        <f t="shared" si="4"/>
        <v>#REF!</v>
      </c>
      <c r="F89" s="2"/>
    </row>
    <row r="90" ht="12.75" customHeight="1">
      <c r="A90" s="2" t="str">
        <f t="shared" si="1"/>
        <v>#REF!</v>
      </c>
      <c r="B90" s="2">
        <v>0.0</v>
      </c>
      <c r="C90" s="39" t="str">
        <f t="shared" si="2"/>
        <v>#REF!</v>
      </c>
      <c r="D90" s="39" t="str">
        <f t="shared" si="3"/>
        <v>#REF!</v>
      </c>
      <c r="E90" s="39" t="str">
        <f t="shared" si="4"/>
        <v>#REF!</v>
      </c>
      <c r="F90" s="2"/>
    </row>
    <row r="91" ht="12.75" customHeight="1">
      <c r="A91" s="2" t="str">
        <f t="shared" si="1"/>
        <v>#REF!</v>
      </c>
      <c r="B91" s="2">
        <v>0.0</v>
      </c>
      <c r="C91" s="39" t="str">
        <f t="shared" si="2"/>
        <v>#REF!</v>
      </c>
      <c r="D91" s="39" t="str">
        <f t="shared" si="3"/>
        <v>#REF!</v>
      </c>
      <c r="E91" s="39" t="str">
        <f t="shared" si="4"/>
        <v>#REF!</v>
      </c>
      <c r="F91" s="2"/>
    </row>
    <row r="92" ht="12.75" customHeight="1">
      <c r="A92" s="2" t="str">
        <f t="shared" si="1"/>
        <v>#REF!</v>
      </c>
      <c r="B92" s="2">
        <v>0.0</v>
      </c>
      <c r="C92" s="39" t="str">
        <f t="shared" si="2"/>
        <v>#REF!</v>
      </c>
      <c r="D92" s="39" t="str">
        <f t="shared" si="3"/>
        <v>#REF!</v>
      </c>
      <c r="E92" s="39" t="str">
        <f t="shared" si="4"/>
        <v>#REF!</v>
      </c>
      <c r="F92" s="2"/>
    </row>
    <row r="93" ht="12.75" customHeight="1">
      <c r="A93" s="2" t="str">
        <f t="shared" si="1"/>
        <v>#REF!</v>
      </c>
      <c r="B93" s="2">
        <v>0.0</v>
      </c>
      <c r="C93" s="39" t="str">
        <f t="shared" si="2"/>
        <v>#REF!</v>
      </c>
      <c r="D93" s="39" t="str">
        <f t="shared" si="3"/>
        <v>#REF!</v>
      </c>
      <c r="E93" s="39" t="str">
        <f t="shared" si="4"/>
        <v>#REF!</v>
      </c>
      <c r="F93" s="2"/>
    </row>
    <row r="94" ht="12.75" customHeight="1">
      <c r="A94" s="2" t="str">
        <f t="shared" si="1"/>
        <v>#REF!</v>
      </c>
      <c r="B94" s="2">
        <v>0.0</v>
      </c>
      <c r="C94" s="39" t="str">
        <f t="shared" si="2"/>
        <v>#REF!</v>
      </c>
      <c r="D94" s="39" t="str">
        <f t="shared" si="3"/>
        <v>#REF!</v>
      </c>
      <c r="E94" s="39" t="str">
        <f t="shared" si="4"/>
        <v>#REF!</v>
      </c>
      <c r="F94" s="2"/>
    </row>
    <row r="95" ht="12.75" customHeight="1">
      <c r="A95" s="2" t="str">
        <f t="shared" si="1"/>
        <v>#REF!</v>
      </c>
      <c r="B95" s="2">
        <v>0.0</v>
      </c>
      <c r="C95" s="39" t="str">
        <f t="shared" si="2"/>
        <v>#REF!</v>
      </c>
      <c r="D95" s="39" t="str">
        <f t="shared" si="3"/>
        <v>#REF!</v>
      </c>
      <c r="E95" s="39" t="str">
        <f t="shared" si="4"/>
        <v>#REF!</v>
      </c>
      <c r="F95" s="2"/>
    </row>
    <row r="96" ht="12.75" customHeight="1">
      <c r="A96" s="2" t="str">
        <f t="shared" si="1"/>
        <v>#REF!</v>
      </c>
      <c r="B96" s="2">
        <v>0.0</v>
      </c>
      <c r="C96" s="39" t="str">
        <f t="shared" si="2"/>
        <v>#REF!</v>
      </c>
      <c r="D96" s="39" t="str">
        <f t="shared" si="3"/>
        <v>#REF!</v>
      </c>
      <c r="E96" s="39" t="str">
        <f t="shared" si="4"/>
        <v>#REF!</v>
      </c>
      <c r="F96" s="2"/>
    </row>
    <row r="97" ht="12.75" customHeight="1">
      <c r="A97" s="2" t="str">
        <f t="shared" si="1"/>
        <v>#REF!</v>
      </c>
      <c r="B97" s="2">
        <v>0.0</v>
      </c>
      <c r="C97" s="39" t="str">
        <f t="shared" si="2"/>
        <v>#REF!</v>
      </c>
      <c r="D97" s="39" t="str">
        <f t="shared" si="3"/>
        <v>#REF!</v>
      </c>
      <c r="E97" s="39" t="str">
        <f t="shared" si="4"/>
        <v>#REF!</v>
      </c>
      <c r="F97" s="2"/>
    </row>
    <row r="98" ht="12.75" customHeight="1">
      <c r="A98" s="2" t="str">
        <f t="shared" si="1"/>
        <v>#REF!</v>
      </c>
      <c r="B98" s="2">
        <v>0.0</v>
      </c>
      <c r="C98" s="39" t="str">
        <f t="shared" si="2"/>
        <v>#REF!</v>
      </c>
      <c r="D98" s="39" t="str">
        <f t="shared" si="3"/>
        <v>#REF!</v>
      </c>
      <c r="E98" s="39" t="str">
        <f t="shared" si="4"/>
        <v>#REF!</v>
      </c>
      <c r="F98" s="2"/>
    </row>
    <row r="99" ht="12.75" customHeight="1">
      <c r="A99" s="2" t="str">
        <f t="shared" si="1"/>
        <v>#REF!</v>
      </c>
      <c r="B99" s="2">
        <v>0.0</v>
      </c>
      <c r="C99" s="39" t="str">
        <f t="shared" si="2"/>
        <v>#REF!</v>
      </c>
      <c r="D99" s="39" t="str">
        <f t="shared" si="3"/>
        <v>#REF!</v>
      </c>
      <c r="E99" s="39" t="str">
        <f t="shared" si="4"/>
        <v>#REF!</v>
      </c>
      <c r="F99" s="2"/>
    </row>
    <row r="100" ht="12.75" customHeight="1">
      <c r="A100" s="2" t="str">
        <f t="shared" si="1"/>
        <v>#REF!</v>
      </c>
      <c r="B100" s="2">
        <v>0.0</v>
      </c>
      <c r="C100" s="39" t="str">
        <f t="shared" si="2"/>
        <v>#REF!</v>
      </c>
      <c r="D100" s="39" t="str">
        <f t="shared" si="3"/>
        <v>#REF!</v>
      </c>
      <c r="E100" s="39" t="str">
        <f t="shared" si="4"/>
        <v>#REF!</v>
      </c>
      <c r="F100" s="2"/>
    </row>
    <row r="101" ht="12.75" customHeight="1">
      <c r="A101" s="2" t="str">
        <f t="shared" si="1"/>
        <v>#REF!</v>
      </c>
      <c r="B101" s="2">
        <v>0.0</v>
      </c>
      <c r="C101" s="39" t="str">
        <f t="shared" si="2"/>
        <v>#REF!</v>
      </c>
      <c r="D101" s="39" t="str">
        <f t="shared" si="3"/>
        <v>#REF!</v>
      </c>
      <c r="E101" s="39" t="str">
        <f t="shared" si="4"/>
        <v>#REF!</v>
      </c>
      <c r="F101" s="2"/>
    </row>
    <row r="102" ht="12.75" customHeight="1">
      <c r="A102" s="2" t="str">
        <f t="shared" si="1"/>
        <v>#REF!</v>
      </c>
      <c r="B102" s="2">
        <v>0.0</v>
      </c>
      <c r="C102" s="39" t="str">
        <f t="shared" si="2"/>
        <v>#REF!</v>
      </c>
      <c r="D102" s="39" t="str">
        <f t="shared" si="3"/>
        <v>#REF!</v>
      </c>
      <c r="E102" s="39" t="str">
        <f t="shared" si="4"/>
        <v>#REF!</v>
      </c>
      <c r="F102" s="2"/>
    </row>
    <row r="103" ht="12.75" customHeight="1">
      <c r="A103" s="2" t="str">
        <f t="shared" si="1"/>
        <v>#REF!</v>
      </c>
      <c r="B103" s="2">
        <v>0.0</v>
      </c>
      <c r="C103" s="39" t="str">
        <f t="shared" si="2"/>
        <v>#REF!</v>
      </c>
      <c r="D103" s="39" t="str">
        <f t="shared" si="3"/>
        <v>#REF!</v>
      </c>
      <c r="E103" s="39" t="str">
        <f t="shared" si="4"/>
        <v>#REF!</v>
      </c>
      <c r="F103" s="2"/>
    </row>
    <row r="104" ht="12.75" customHeight="1">
      <c r="A104" s="2" t="str">
        <f t="shared" si="1"/>
        <v>#REF!</v>
      </c>
      <c r="B104" s="2">
        <v>0.0</v>
      </c>
      <c r="C104" s="39" t="str">
        <f t="shared" si="2"/>
        <v>#REF!</v>
      </c>
      <c r="D104" s="39" t="str">
        <f t="shared" si="3"/>
        <v>#REF!</v>
      </c>
      <c r="E104" s="39" t="str">
        <f t="shared" si="4"/>
        <v>#REF!</v>
      </c>
      <c r="F104" s="2"/>
    </row>
    <row r="105" ht="12.75" customHeight="1">
      <c r="A105" s="2" t="str">
        <f t="shared" si="1"/>
        <v>#REF!</v>
      </c>
      <c r="B105" s="2">
        <v>0.0</v>
      </c>
      <c r="C105" s="39" t="str">
        <f t="shared" si="2"/>
        <v>#REF!</v>
      </c>
      <c r="D105" s="39" t="str">
        <f t="shared" si="3"/>
        <v>#REF!</v>
      </c>
      <c r="E105" s="39" t="str">
        <f t="shared" si="4"/>
        <v>#REF!</v>
      </c>
      <c r="F105" s="2"/>
    </row>
    <row r="106" ht="12.75" customHeight="1">
      <c r="A106" s="2" t="str">
        <f t="shared" si="1"/>
        <v>#REF!</v>
      </c>
      <c r="B106" s="2">
        <v>0.0</v>
      </c>
      <c r="C106" s="39" t="str">
        <f t="shared" si="2"/>
        <v>#REF!</v>
      </c>
      <c r="D106" s="39" t="str">
        <f t="shared" si="3"/>
        <v>#REF!</v>
      </c>
      <c r="E106" s="39" t="str">
        <f t="shared" si="4"/>
        <v>#REF!</v>
      </c>
      <c r="F106" s="2"/>
    </row>
    <row r="107" ht="12.75" customHeight="1">
      <c r="A107" s="2" t="str">
        <f t="shared" si="1"/>
        <v>#REF!</v>
      </c>
      <c r="B107" s="2">
        <v>0.0</v>
      </c>
      <c r="C107" s="39" t="str">
        <f t="shared" si="2"/>
        <v>#REF!</v>
      </c>
      <c r="D107" s="39" t="str">
        <f t="shared" si="3"/>
        <v>#REF!</v>
      </c>
      <c r="E107" s="39" t="str">
        <f t="shared" si="4"/>
        <v>#REF!</v>
      </c>
      <c r="F107" s="2"/>
    </row>
    <row r="108" ht="12.75" customHeight="1">
      <c r="A108" s="2" t="str">
        <f t="shared" si="1"/>
        <v>#REF!</v>
      </c>
      <c r="B108" s="2">
        <v>0.0</v>
      </c>
      <c r="C108" s="39" t="str">
        <f t="shared" si="2"/>
        <v>#REF!</v>
      </c>
      <c r="D108" s="39" t="str">
        <f t="shared" si="3"/>
        <v>#REF!</v>
      </c>
      <c r="E108" s="39" t="str">
        <f t="shared" si="4"/>
        <v>#REF!</v>
      </c>
      <c r="F108" s="2"/>
    </row>
    <row r="109" ht="12.75" customHeight="1">
      <c r="A109" s="2" t="str">
        <f t="shared" si="1"/>
        <v>#REF!</v>
      </c>
      <c r="B109" s="2">
        <v>0.0</v>
      </c>
      <c r="C109" s="39" t="str">
        <f t="shared" si="2"/>
        <v>#REF!</v>
      </c>
      <c r="D109" s="39" t="str">
        <f t="shared" si="3"/>
        <v>#REF!</v>
      </c>
      <c r="E109" s="39" t="str">
        <f t="shared" si="4"/>
        <v>#REF!</v>
      </c>
      <c r="F109" s="2"/>
    </row>
    <row r="110" ht="12.75" customHeight="1">
      <c r="A110" s="2" t="str">
        <f t="shared" si="1"/>
        <v>#REF!</v>
      </c>
      <c r="B110" s="2">
        <v>0.0</v>
      </c>
      <c r="C110" s="39" t="str">
        <f t="shared" si="2"/>
        <v>#REF!</v>
      </c>
      <c r="D110" s="39" t="str">
        <f t="shared" si="3"/>
        <v>#REF!</v>
      </c>
      <c r="E110" s="39" t="str">
        <f t="shared" si="4"/>
        <v>#REF!</v>
      </c>
      <c r="F110" s="2"/>
    </row>
    <row r="111" ht="12.75" customHeight="1">
      <c r="A111" s="2" t="str">
        <f t="shared" si="1"/>
        <v>#REF!</v>
      </c>
      <c r="B111" s="2">
        <v>0.0</v>
      </c>
      <c r="C111" s="39" t="str">
        <f t="shared" si="2"/>
        <v>#REF!</v>
      </c>
      <c r="D111" s="39" t="str">
        <f t="shared" si="3"/>
        <v>#REF!</v>
      </c>
      <c r="E111" s="39" t="str">
        <f t="shared" si="4"/>
        <v>#REF!</v>
      </c>
      <c r="F111" s="2"/>
    </row>
    <row r="112" ht="12.75" customHeight="1">
      <c r="A112" s="2" t="str">
        <f t="shared" si="1"/>
        <v>#REF!</v>
      </c>
      <c r="B112" s="2">
        <v>0.0</v>
      </c>
      <c r="C112" s="39" t="str">
        <f t="shared" si="2"/>
        <v>#REF!</v>
      </c>
      <c r="D112" s="39" t="str">
        <f t="shared" si="3"/>
        <v>#REF!</v>
      </c>
      <c r="E112" s="39" t="str">
        <f t="shared" si="4"/>
        <v>#REF!</v>
      </c>
      <c r="F112" s="2"/>
    </row>
    <row r="113" ht="12.75" customHeight="1">
      <c r="A113" s="2" t="str">
        <f t="shared" si="1"/>
        <v>#REF!</v>
      </c>
      <c r="B113" s="2">
        <v>0.0</v>
      </c>
      <c r="C113" s="39" t="str">
        <f t="shared" si="2"/>
        <v>#REF!</v>
      </c>
      <c r="D113" s="39" t="str">
        <f t="shared" si="3"/>
        <v>#REF!</v>
      </c>
      <c r="E113" s="39" t="str">
        <f t="shared" si="4"/>
        <v>#REF!</v>
      </c>
      <c r="F113" s="2"/>
    </row>
    <row r="114" ht="12.75" customHeight="1">
      <c r="A114" s="2" t="str">
        <f t="shared" si="1"/>
        <v>#REF!</v>
      </c>
      <c r="B114" s="2">
        <v>0.0</v>
      </c>
      <c r="C114" s="39" t="str">
        <f t="shared" si="2"/>
        <v>#REF!</v>
      </c>
      <c r="D114" s="39" t="str">
        <f t="shared" si="3"/>
        <v>#REF!</v>
      </c>
      <c r="E114" s="39" t="str">
        <f t="shared" si="4"/>
        <v>#REF!</v>
      </c>
      <c r="F114" s="2"/>
    </row>
    <row r="115" ht="12.75" customHeight="1">
      <c r="A115" s="2" t="str">
        <f t="shared" si="1"/>
        <v>#REF!</v>
      </c>
      <c r="B115" s="2">
        <v>0.0</v>
      </c>
      <c r="C115" s="39" t="str">
        <f t="shared" si="2"/>
        <v>#REF!</v>
      </c>
      <c r="D115" s="39" t="str">
        <f t="shared" si="3"/>
        <v>#REF!</v>
      </c>
      <c r="E115" s="39" t="str">
        <f t="shared" si="4"/>
        <v>#REF!</v>
      </c>
      <c r="F115" s="2"/>
    </row>
    <row r="116" ht="12.75" customHeight="1">
      <c r="A116" s="2" t="str">
        <f t="shared" si="1"/>
        <v>#REF!</v>
      </c>
      <c r="B116" s="2">
        <v>0.0</v>
      </c>
      <c r="C116" s="39" t="str">
        <f t="shared" si="2"/>
        <v>#REF!</v>
      </c>
      <c r="D116" s="39" t="str">
        <f t="shared" si="3"/>
        <v>#REF!</v>
      </c>
      <c r="E116" s="39" t="str">
        <f t="shared" si="4"/>
        <v>#REF!</v>
      </c>
      <c r="F116" s="2"/>
    </row>
    <row r="117" ht="12.75" customHeight="1">
      <c r="A117" s="2" t="str">
        <f t="shared" si="1"/>
        <v>#REF!</v>
      </c>
      <c r="B117" s="2">
        <v>0.0</v>
      </c>
      <c r="C117" s="39" t="str">
        <f t="shared" si="2"/>
        <v>#REF!</v>
      </c>
      <c r="D117" s="39" t="str">
        <f t="shared" si="3"/>
        <v>#REF!</v>
      </c>
      <c r="E117" s="39" t="str">
        <f t="shared" si="4"/>
        <v>#REF!</v>
      </c>
      <c r="F117" s="2"/>
    </row>
    <row r="118" ht="12.75" customHeight="1">
      <c r="A118" s="2" t="str">
        <f t="shared" si="1"/>
        <v>#REF!</v>
      </c>
      <c r="B118" s="2">
        <v>0.0</v>
      </c>
      <c r="C118" s="39" t="str">
        <f t="shared" si="2"/>
        <v>#REF!</v>
      </c>
      <c r="D118" s="39" t="str">
        <f t="shared" si="3"/>
        <v>#REF!</v>
      </c>
      <c r="E118" s="39" t="str">
        <f t="shared" si="4"/>
        <v>#REF!</v>
      </c>
      <c r="F118" s="2"/>
    </row>
    <row r="119" ht="12.75" customHeight="1">
      <c r="A119" s="2" t="str">
        <f t="shared" si="1"/>
        <v>#REF!</v>
      </c>
      <c r="B119" s="2">
        <v>0.0</v>
      </c>
      <c r="C119" s="39" t="str">
        <f t="shared" si="2"/>
        <v>#REF!</v>
      </c>
      <c r="D119" s="39" t="str">
        <f t="shared" si="3"/>
        <v>#REF!</v>
      </c>
      <c r="E119" s="39" t="str">
        <f t="shared" si="4"/>
        <v>#REF!</v>
      </c>
      <c r="F119" s="2"/>
    </row>
    <row r="120" ht="12.75" customHeight="1">
      <c r="A120" s="2" t="str">
        <f t="shared" si="1"/>
        <v>#REF!</v>
      </c>
      <c r="B120" s="2">
        <v>0.0</v>
      </c>
      <c r="C120" s="39" t="str">
        <f t="shared" si="2"/>
        <v>#REF!</v>
      </c>
      <c r="D120" s="39" t="str">
        <f t="shared" si="3"/>
        <v>#REF!</v>
      </c>
      <c r="E120" s="39" t="str">
        <f t="shared" si="4"/>
        <v>#REF!</v>
      </c>
      <c r="F120" s="2"/>
    </row>
    <row r="121" ht="12.75" customHeight="1">
      <c r="A121" s="2" t="str">
        <f t="shared" si="1"/>
        <v>#REF!</v>
      </c>
      <c r="B121" s="2">
        <v>0.0</v>
      </c>
      <c r="C121" s="39" t="str">
        <f t="shared" si="2"/>
        <v>#REF!</v>
      </c>
      <c r="D121" s="39" t="str">
        <f t="shared" si="3"/>
        <v>#REF!</v>
      </c>
      <c r="E121" s="39" t="str">
        <f t="shared" si="4"/>
        <v>#REF!</v>
      </c>
      <c r="F121" s="2"/>
    </row>
    <row r="122" ht="12.75" customHeight="1">
      <c r="A122" s="2" t="str">
        <f t="shared" si="1"/>
        <v>#REF!</v>
      </c>
      <c r="B122" s="2">
        <v>0.0</v>
      </c>
      <c r="C122" s="39" t="str">
        <f t="shared" si="2"/>
        <v>#REF!</v>
      </c>
      <c r="D122" s="39" t="str">
        <f t="shared" si="3"/>
        <v>#REF!</v>
      </c>
      <c r="E122" s="39" t="str">
        <f t="shared" si="4"/>
        <v>#REF!</v>
      </c>
      <c r="F122" s="2"/>
    </row>
    <row r="123" ht="12.75" customHeight="1">
      <c r="A123" s="2" t="str">
        <f t="shared" si="1"/>
        <v>#REF!</v>
      </c>
      <c r="B123" s="2">
        <v>0.0</v>
      </c>
      <c r="C123" s="39" t="str">
        <f t="shared" si="2"/>
        <v>#REF!</v>
      </c>
      <c r="D123" s="39" t="str">
        <f t="shared" si="3"/>
        <v>#REF!</v>
      </c>
      <c r="E123" s="39" t="str">
        <f t="shared" si="4"/>
        <v>#REF!</v>
      </c>
      <c r="F123" s="2"/>
    </row>
    <row r="124" ht="12.75" customHeight="1">
      <c r="A124" s="2" t="str">
        <f t="shared" si="1"/>
        <v>#REF!</v>
      </c>
      <c r="B124" s="2">
        <v>0.0</v>
      </c>
      <c r="C124" s="39" t="str">
        <f t="shared" si="2"/>
        <v>#REF!</v>
      </c>
      <c r="D124" s="39" t="str">
        <f t="shared" si="3"/>
        <v>#REF!</v>
      </c>
      <c r="E124" s="39" t="str">
        <f t="shared" si="4"/>
        <v>#REF!</v>
      </c>
      <c r="F124" s="2"/>
    </row>
    <row r="125" ht="12.75" customHeight="1">
      <c r="A125" s="2" t="str">
        <f t="shared" si="1"/>
        <v>#REF!</v>
      </c>
      <c r="B125" s="2">
        <v>0.0</v>
      </c>
      <c r="C125" s="39" t="str">
        <f t="shared" si="2"/>
        <v>#REF!</v>
      </c>
      <c r="D125" s="39" t="str">
        <f t="shared" si="3"/>
        <v>#REF!</v>
      </c>
      <c r="E125" s="39" t="str">
        <f t="shared" si="4"/>
        <v>#REF!</v>
      </c>
      <c r="F125" s="2"/>
    </row>
    <row r="126" ht="12.75" customHeight="1">
      <c r="A126" s="2" t="str">
        <f t="shared" si="1"/>
        <v>#REF!</v>
      </c>
      <c r="B126" s="2">
        <v>0.0</v>
      </c>
      <c r="C126" s="39" t="str">
        <f t="shared" si="2"/>
        <v>#REF!</v>
      </c>
      <c r="D126" s="39" t="str">
        <f t="shared" si="3"/>
        <v>#REF!</v>
      </c>
      <c r="E126" s="39" t="str">
        <f t="shared" si="4"/>
        <v>#REF!</v>
      </c>
      <c r="F126" s="2"/>
    </row>
    <row r="127" ht="12.75" customHeight="1">
      <c r="A127" s="2" t="str">
        <f t="shared" si="1"/>
        <v>#REF!</v>
      </c>
      <c r="B127" s="2">
        <v>0.0</v>
      </c>
      <c r="C127" s="39" t="str">
        <f t="shared" si="2"/>
        <v>#REF!</v>
      </c>
      <c r="D127" s="39" t="str">
        <f t="shared" si="3"/>
        <v>#REF!</v>
      </c>
      <c r="E127" s="39" t="str">
        <f t="shared" si="4"/>
        <v>#REF!</v>
      </c>
      <c r="F127" s="2"/>
    </row>
    <row r="128" ht="12.75" customHeight="1">
      <c r="A128" s="2" t="str">
        <f t="shared" si="1"/>
        <v>#REF!</v>
      </c>
      <c r="B128" s="2">
        <v>0.0</v>
      </c>
      <c r="C128" s="39" t="str">
        <f t="shared" si="2"/>
        <v>#REF!</v>
      </c>
      <c r="D128" s="39" t="str">
        <f t="shared" si="3"/>
        <v>#REF!</v>
      </c>
      <c r="E128" s="39" t="str">
        <f t="shared" si="4"/>
        <v>#REF!</v>
      </c>
      <c r="F128" s="2"/>
    </row>
    <row r="129" ht="12.75" customHeight="1">
      <c r="A129" s="2" t="str">
        <f t="shared" si="1"/>
        <v>#REF!</v>
      </c>
      <c r="B129" s="2">
        <v>0.0</v>
      </c>
      <c r="C129" s="39" t="str">
        <f t="shared" si="2"/>
        <v>#REF!</v>
      </c>
      <c r="D129" s="39" t="str">
        <f t="shared" si="3"/>
        <v>#REF!</v>
      </c>
      <c r="E129" s="39" t="str">
        <f t="shared" si="4"/>
        <v>#REF!</v>
      </c>
      <c r="F129" s="2"/>
    </row>
    <row r="130" ht="12.75" customHeight="1">
      <c r="A130" s="2" t="str">
        <f t="shared" si="1"/>
        <v>#REF!</v>
      </c>
      <c r="B130" s="2">
        <v>0.0</v>
      </c>
      <c r="C130" s="39" t="str">
        <f t="shared" si="2"/>
        <v>#REF!</v>
      </c>
      <c r="D130" s="39" t="str">
        <f t="shared" si="3"/>
        <v>#REF!</v>
      </c>
      <c r="E130" s="39" t="str">
        <f t="shared" si="4"/>
        <v>#REF!</v>
      </c>
      <c r="F130" s="2"/>
    </row>
    <row r="131" ht="12.75" customHeight="1">
      <c r="A131" s="2" t="str">
        <f t="shared" si="1"/>
        <v>#REF!</v>
      </c>
      <c r="B131" s="2">
        <v>0.0</v>
      </c>
      <c r="C131" s="39" t="str">
        <f t="shared" si="2"/>
        <v>#REF!</v>
      </c>
      <c r="D131" s="39" t="str">
        <f t="shared" si="3"/>
        <v>#REF!</v>
      </c>
      <c r="E131" s="39" t="str">
        <f t="shared" si="4"/>
        <v>#REF!</v>
      </c>
      <c r="F131" s="2"/>
    </row>
    <row r="132" ht="12.75" customHeight="1">
      <c r="A132" s="2" t="str">
        <f t="shared" si="1"/>
        <v>#REF!</v>
      </c>
      <c r="B132" s="2">
        <v>0.0</v>
      </c>
      <c r="C132" s="39" t="str">
        <f t="shared" si="2"/>
        <v>#REF!</v>
      </c>
      <c r="D132" s="39" t="str">
        <f t="shared" si="3"/>
        <v>#REF!</v>
      </c>
      <c r="E132" s="39" t="str">
        <f t="shared" si="4"/>
        <v>#REF!</v>
      </c>
      <c r="F132" s="2"/>
    </row>
    <row r="133" ht="12.75" customHeight="1">
      <c r="A133" s="2" t="str">
        <f t="shared" si="1"/>
        <v>#REF!</v>
      </c>
      <c r="B133" s="2">
        <v>0.0</v>
      </c>
      <c r="C133" s="39" t="str">
        <f t="shared" si="2"/>
        <v>#REF!</v>
      </c>
      <c r="D133" s="39" t="str">
        <f t="shared" si="3"/>
        <v>#REF!</v>
      </c>
      <c r="E133" s="39" t="str">
        <f t="shared" si="4"/>
        <v>#REF!</v>
      </c>
      <c r="F133" s="2"/>
    </row>
    <row r="134" ht="12.75" customHeight="1">
      <c r="A134" s="2" t="str">
        <f t="shared" si="1"/>
        <v>#REF!</v>
      </c>
      <c r="B134" s="2">
        <v>0.0</v>
      </c>
      <c r="C134" s="39" t="str">
        <f t="shared" si="2"/>
        <v>#REF!</v>
      </c>
      <c r="D134" s="39" t="str">
        <f t="shared" si="3"/>
        <v>#REF!</v>
      </c>
      <c r="E134" s="39" t="str">
        <f t="shared" si="4"/>
        <v>#REF!</v>
      </c>
      <c r="F134" s="2"/>
    </row>
    <row r="135" ht="12.75" customHeight="1">
      <c r="A135" s="2" t="str">
        <f t="shared" si="1"/>
        <v>#REF!</v>
      </c>
      <c r="B135" s="2">
        <v>0.0</v>
      </c>
      <c r="C135" s="39" t="str">
        <f t="shared" si="2"/>
        <v>#REF!</v>
      </c>
      <c r="D135" s="39" t="str">
        <f t="shared" si="3"/>
        <v>#REF!</v>
      </c>
      <c r="E135" s="39" t="str">
        <f t="shared" si="4"/>
        <v>#REF!</v>
      </c>
      <c r="F135" s="2"/>
    </row>
    <row r="136" ht="12.75" customHeight="1">
      <c r="A136" s="2" t="str">
        <f t="shared" si="1"/>
        <v>#REF!</v>
      </c>
      <c r="B136" s="2">
        <v>0.0</v>
      </c>
      <c r="C136" s="39" t="str">
        <f t="shared" si="2"/>
        <v>#REF!</v>
      </c>
      <c r="D136" s="39" t="str">
        <f t="shared" si="3"/>
        <v>#REF!</v>
      </c>
      <c r="E136" s="39" t="str">
        <f t="shared" si="4"/>
        <v>#REF!</v>
      </c>
      <c r="F136" s="2"/>
    </row>
    <row r="137" ht="12.75" customHeight="1">
      <c r="A137" s="2" t="str">
        <f t="shared" si="1"/>
        <v>#REF!</v>
      </c>
      <c r="B137" s="2">
        <v>0.0</v>
      </c>
      <c r="C137" s="39" t="str">
        <f t="shared" si="2"/>
        <v>#REF!</v>
      </c>
      <c r="D137" s="39" t="str">
        <f t="shared" si="3"/>
        <v>#REF!</v>
      </c>
      <c r="E137" s="39" t="str">
        <f t="shared" si="4"/>
        <v>#REF!</v>
      </c>
      <c r="F137" s="2"/>
    </row>
    <row r="138" ht="12.75" customHeight="1">
      <c r="A138" s="2" t="str">
        <f t="shared" si="1"/>
        <v>#REF!</v>
      </c>
      <c r="B138" s="2">
        <v>0.0</v>
      </c>
      <c r="C138" s="39" t="str">
        <f t="shared" si="2"/>
        <v>#REF!</v>
      </c>
      <c r="D138" s="39" t="str">
        <f t="shared" si="3"/>
        <v>#REF!</v>
      </c>
      <c r="E138" s="39" t="str">
        <f t="shared" si="4"/>
        <v>#REF!</v>
      </c>
      <c r="F138" s="2"/>
    </row>
    <row r="139" ht="12.75" customHeight="1">
      <c r="A139" s="2" t="str">
        <f t="shared" si="1"/>
        <v>#REF!</v>
      </c>
      <c r="B139" s="2">
        <v>0.0</v>
      </c>
      <c r="C139" s="39" t="str">
        <f t="shared" si="2"/>
        <v>#REF!</v>
      </c>
      <c r="D139" s="39" t="str">
        <f t="shared" si="3"/>
        <v>#REF!</v>
      </c>
      <c r="E139" s="39" t="str">
        <f t="shared" si="4"/>
        <v>#REF!</v>
      </c>
      <c r="F139" s="2"/>
    </row>
    <row r="140" ht="12.75" customHeight="1">
      <c r="A140" s="2" t="str">
        <f t="shared" si="1"/>
        <v>#REF!</v>
      </c>
      <c r="B140" s="2">
        <v>0.0</v>
      </c>
      <c r="C140" s="39" t="str">
        <f t="shared" si="2"/>
        <v>#REF!</v>
      </c>
      <c r="D140" s="39" t="str">
        <f t="shared" si="3"/>
        <v>#REF!</v>
      </c>
      <c r="E140" s="39" t="str">
        <f t="shared" si="4"/>
        <v>#REF!</v>
      </c>
      <c r="F140" s="2"/>
    </row>
    <row r="141" ht="12.75" customHeight="1">
      <c r="A141" s="2" t="str">
        <f t="shared" si="1"/>
        <v>#REF!</v>
      </c>
      <c r="B141" s="2">
        <v>0.0</v>
      </c>
      <c r="C141" s="39" t="str">
        <f t="shared" si="2"/>
        <v>#REF!</v>
      </c>
      <c r="D141" s="39" t="str">
        <f t="shared" si="3"/>
        <v>#REF!</v>
      </c>
      <c r="E141" s="39" t="str">
        <f t="shared" si="4"/>
        <v>#REF!</v>
      </c>
      <c r="F141" s="2"/>
    </row>
    <row r="142" ht="12.75" customHeight="1">
      <c r="A142" s="2" t="str">
        <f t="shared" si="1"/>
        <v>#REF!</v>
      </c>
      <c r="B142" s="2">
        <v>0.0</v>
      </c>
      <c r="C142" s="39" t="str">
        <f t="shared" si="2"/>
        <v>#REF!</v>
      </c>
      <c r="D142" s="39" t="str">
        <f t="shared" si="3"/>
        <v>#REF!</v>
      </c>
      <c r="E142" s="39" t="str">
        <f t="shared" si="4"/>
        <v>#REF!</v>
      </c>
      <c r="F142" s="2"/>
    </row>
    <row r="143" ht="12.75" customHeight="1">
      <c r="A143" s="2" t="str">
        <f t="shared" si="1"/>
        <v>#REF!</v>
      </c>
      <c r="B143" s="2">
        <v>0.0</v>
      </c>
      <c r="C143" s="39" t="str">
        <f t="shared" si="2"/>
        <v>#REF!</v>
      </c>
      <c r="D143" s="39" t="str">
        <f t="shared" si="3"/>
        <v>#REF!</v>
      </c>
      <c r="E143" s="39" t="str">
        <f t="shared" si="4"/>
        <v>#REF!</v>
      </c>
      <c r="F143" s="2"/>
    </row>
    <row r="144" ht="12.75" customHeight="1">
      <c r="A144" s="2" t="str">
        <f t="shared" si="1"/>
        <v>#REF!</v>
      </c>
      <c r="B144" s="2">
        <v>0.0</v>
      </c>
      <c r="C144" s="39" t="str">
        <f t="shared" si="2"/>
        <v>#REF!</v>
      </c>
      <c r="D144" s="39" t="str">
        <f t="shared" si="3"/>
        <v>#REF!</v>
      </c>
      <c r="E144" s="39" t="str">
        <f t="shared" si="4"/>
        <v>#REF!</v>
      </c>
      <c r="F144" s="2"/>
    </row>
    <row r="145" ht="12.75" customHeight="1">
      <c r="A145" s="2" t="str">
        <f t="shared" si="1"/>
        <v>#REF!</v>
      </c>
      <c r="B145" s="2">
        <v>0.0</v>
      </c>
      <c r="C145" s="39" t="str">
        <f t="shared" si="2"/>
        <v>#REF!</v>
      </c>
      <c r="D145" s="39" t="str">
        <f t="shared" si="3"/>
        <v>#REF!</v>
      </c>
      <c r="E145" s="39" t="str">
        <f t="shared" si="4"/>
        <v>#REF!</v>
      </c>
      <c r="F145" s="2"/>
    </row>
    <row r="146" ht="12.75" customHeight="1">
      <c r="A146" s="2" t="str">
        <f t="shared" si="1"/>
        <v>#REF!</v>
      </c>
      <c r="B146" s="2">
        <v>0.0</v>
      </c>
      <c r="C146" s="39" t="str">
        <f t="shared" si="2"/>
        <v>#REF!</v>
      </c>
      <c r="D146" s="39" t="str">
        <f t="shared" si="3"/>
        <v>#REF!</v>
      </c>
      <c r="E146" s="39" t="str">
        <f t="shared" si="4"/>
        <v>#REF!</v>
      </c>
      <c r="F146" s="2"/>
    </row>
    <row r="147" ht="12.75" customHeight="1">
      <c r="A147" s="2" t="str">
        <f t="shared" si="1"/>
        <v>#REF!</v>
      </c>
      <c r="B147" s="2">
        <v>0.0</v>
      </c>
      <c r="C147" s="39" t="str">
        <f t="shared" si="2"/>
        <v>#REF!</v>
      </c>
      <c r="D147" s="39" t="str">
        <f t="shared" si="3"/>
        <v>#REF!</v>
      </c>
      <c r="E147" s="39" t="str">
        <f t="shared" si="4"/>
        <v>#REF!</v>
      </c>
      <c r="F147" s="2"/>
    </row>
    <row r="148" ht="12.75" customHeight="1">
      <c r="A148" s="2" t="str">
        <f t="shared" si="1"/>
        <v>#REF!</v>
      </c>
      <c r="B148" s="2">
        <v>0.0</v>
      </c>
      <c r="C148" s="39" t="str">
        <f t="shared" si="2"/>
        <v>#REF!</v>
      </c>
      <c r="D148" s="39" t="str">
        <f t="shared" si="3"/>
        <v>#REF!</v>
      </c>
      <c r="E148" s="39" t="str">
        <f t="shared" si="4"/>
        <v>#REF!</v>
      </c>
      <c r="F148" s="2"/>
    </row>
    <row r="149" ht="12.75" customHeight="1">
      <c r="A149" s="2" t="str">
        <f t="shared" si="1"/>
        <v>#REF!</v>
      </c>
      <c r="B149" s="2">
        <v>0.0</v>
      </c>
      <c r="C149" s="39" t="str">
        <f t="shared" si="2"/>
        <v>#REF!</v>
      </c>
      <c r="D149" s="39" t="str">
        <f t="shared" si="3"/>
        <v>#REF!</v>
      </c>
      <c r="E149" s="39" t="str">
        <f t="shared" si="4"/>
        <v>#REF!</v>
      </c>
      <c r="F149" s="2"/>
    </row>
    <row r="150" ht="12.75" customHeight="1">
      <c r="A150" s="2" t="str">
        <f t="shared" si="1"/>
        <v>#REF!</v>
      </c>
      <c r="B150" s="2">
        <v>0.0</v>
      </c>
      <c r="C150" s="39" t="str">
        <f t="shared" si="2"/>
        <v>#REF!</v>
      </c>
      <c r="D150" s="39" t="str">
        <f t="shared" si="3"/>
        <v>#REF!</v>
      </c>
      <c r="E150" s="39" t="str">
        <f t="shared" si="4"/>
        <v>#REF!</v>
      </c>
      <c r="F150" s="2"/>
    </row>
    <row r="151" ht="12.75" customHeight="1">
      <c r="A151" s="2" t="str">
        <f t="shared" si="1"/>
        <v>#REF!</v>
      </c>
      <c r="B151" s="2">
        <v>0.0</v>
      </c>
      <c r="C151" s="39" t="str">
        <f t="shared" si="2"/>
        <v>#REF!</v>
      </c>
      <c r="D151" s="39" t="str">
        <f t="shared" si="3"/>
        <v>#REF!</v>
      </c>
      <c r="E151" s="39" t="str">
        <f t="shared" si="4"/>
        <v>#REF!</v>
      </c>
      <c r="F151" s="2"/>
    </row>
    <row r="152" ht="12.75" customHeight="1">
      <c r="A152" s="2" t="str">
        <f t="shared" si="1"/>
        <v>#REF!</v>
      </c>
      <c r="B152" s="2">
        <v>0.0</v>
      </c>
      <c r="C152" s="39" t="str">
        <f t="shared" si="2"/>
        <v>#REF!</v>
      </c>
      <c r="D152" s="39" t="str">
        <f t="shared" si="3"/>
        <v>#REF!</v>
      </c>
      <c r="E152" s="39" t="str">
        <f t="shared" si="4"/>
        <v>#REF!</v>
      </c>
      <c r="F152" s="2"/>
    </row>
    <row r="153" ht="12.75" customHeight="1">
      <c r="A153" s="2" t="str">
        <f t="shared" si="1"/>
        <v>#REF!</v>
      </c>
      <c r="B153" s="2">
        <v>0.0</v>
      </c>
      <c r="C153" s="39" t="str">
        <f t="shared" si="2"/>
        <v>#REF!</v>
      </c>
      <c r="D153" s="39" t="str">
        <f t="shared" si="3"/>
        <v>#REF!</v>
      </c>
      <c r="E153" s="39" t="str">
        <f t="shared" si="4"/>
        <v>#REF!</v>
      </c>
      <c r="F153" s="2"/>
    </row>
    <row r="154" ht="12.75" customHeight="1">
      <c r="A154" s="2" t="str">
        <f t="shared" si="1"/>
        <v>#REF!</v>
      </c>
      <c r="B154" s="2">
        <v>0.0</v>
      </c>
      <c r="C154" s="39" t="str">
        <f t="shared" si="2"/>
        <v>#REF!</v>
      </c>
      <c r="D154" s="39" t="str">
        <f t="shared" si="3"/>
        <v>#REF!</v>
      </c>
      <c r="E154" s="39" t="str">
        <f t="shared" si="4"/>
        <v>#REF!</v>
      </c>
      <c r="F154" s="2"/>
    </row>
    <row r="155" ht="12.75" customHeight="1">
      <c r="A155" s="2" t="str">
        <f t="shared" si="1"/>
        <v>#REF!</v>
      </c>
      <c r="B155" s="2">
        <v>0.0</v>
      </c>
      <c r="C155" s="39" t="str">
        <f t="shared" si="2"/>
        <v>#REF!</v>
      </c>
      <c r="D155" s="39" t="str">
        <f t="shared" si="3"/>
        <v>#REF!</v>
      </c>
      <c r="E155" s="39" t="str">
        <f t="shared" si="4"/>
        <v>#REF!</v>
      </c>
      <c r="F155" s="2"/>
    </row>
    <row r="156" ht="12.75" customHeight="1">
      <c r="A156" s="2" t="str">
        <f t="shared" si="1"/>
        <v>#REF!</v>
      </c>
      <c r="B156" s="2">
        <v>0.0</v>
      </c>
      <c r="C156" s="39" t="str">
        <f t="shared" si="2"/>
        <v>#REF!</v>
      </c>
      <c r="D156" s="39" t="str">
        <f t="shared" si="3"/>
        <v>#REF!</v>
      </c>
      <c r="E156" s="39" t="str">
        <f t="shared" si="4"/>
        <v>#REF!</v>
      </c>
      <c r="F156" s="2"/>
    </row>
    <row r="157" ht="12.75" customHeight="1">
      <c r="A157" s="2" t="str">
        <f t="shared" si="1"/>
        <v>#REF!</v>
      </c>
      <c r="B157" s="2">
        <v>0.0</v>
      </c>
      <c r="C157" s="39" t="str">
        <f t="shared" si="2"/>
        <v>#REF!</v>
      </c>
      <c r="D157" s="39" t="str">
        <f t="shared" si="3"/>
        <v>#REF!</v>
      </c>
      <c r="E157" s="39" t="str">
        <f t="shared" si="4"/>
        <v>#REF!</v>
      </c>
      <c r="F157" s="2"/>
    </row>
    <row r="158" ht="12.75" customHeight="1">
      <c r="A158" s="2" t="str">
        <f t="shared" si="1"/>
        <v>#REF!</v>
      </c>
      <c r="B158" s="2">
        <v>0.0</v>
      </c>
      <c r="C158" s="39" t="str">
        <f t="shared" si="2"/>
        <v>#REF!</v>
      </c>
      <c r="D158" s="39" t="str">
        <f t="shared" si="3"/>
        <v>#REF!</v>
      </c>
      <c r="E158" s="39" t="str">
        <f t="shared" si="4"/>
        <v>#REF!</v>
      </c>
      <c r="F158" s="2"/>
    </row>
    <row r="159" ht="12.75" customHeight="1">
      <c r="A159" s="2" t="str">
        <f t="shared" si="1"/>
        <v>#REF!</v>
      </c>
      <c r="B159" s="2">
        <v>0.0</v>
      </c>
      <c r="C159" s="39" t="str">
        <f t="shared" si="2"/>
        <v>#REF!</v>
      </c>
      <c r="D159" s="39" t="str">
        <f t="shared" si="3"/>
        <v>#REF!</v>
      </c>
      <c r="E159" s="39" t="str">
        <f t="shared" si="4"/>
        <v>#REF!</v>
      </c>
      <c r="F159" s="2"/>
    </row>
    <row r="160" ht="12.75" customHeight="1">
      <c r="A160" s="2" t="str">
        <f t="shared" si="1"/>
        <v>#REF!</v>
      </c>
      <c r="B160" s="2">
        <v>0.0</v>
      </c>
      <c r="C160" s="39" t="str">
        <f t="shared" si="2"/>
        <v>#REF!</v>
      </c>
      <c r="D160" s="39" t="str">
        <f t="shared" si="3"/>
        <v>#REF!</v>
      </c>
      <c r="E160" s="39" t="str">
        <f t="shared" si="4"/>
        <v>#REF!</v>
      </c>
      <c r="F160" s="2"/>
    </row>
    <row r="161" ht="12.75" customHeight="1">
      <c r="A161" s="2" t="str">
        <f t="shared" si="1"/>
        <v>#REF!</v>
      </c>
      <c r="B161" s="2">
        <v>0.0</v>
      </c>
      <c r="C161" s="39" t="str">
        <f t="shared" si="2"/>
        <v>#REF!</v>
      </c>
      <c r="D161" s="39" t="str">
        <f t="shared" si="3"/>
        <v>#REF!</v>
      </c>
      <c r="E161" s="39" t="str">
        <f t="shared" si="4"/>
        <v>#REF!</v>
      </c>
      <c r="F161" s="2"/>
    </row>
    <row r="162" ht="12.75" customHeight="1">
      <c r="A162" s="2" t="str">
        <f t="shared" si="1"/>
        <v>#REF!</v>
      </c>
      <c r="B162" s="2">
        <v>0.0</v>
      </c>
      <c r="C162" s="39" t="str">
        <f t="shared" si="2"/>
        <v>#REF!</v>
      </c>
      <c r="D162" s="39" t="str">
        <f t="shared" si="3"/>
        <v>#REF!</v>
      </c>
      <c r="E162" s="39" t="str">
        <f t="shared" si="4"/>
        <v>#REF!</v>
      </c>
      <c r="F162" s="2"/>
    </row>
    <row r="163" ht="12.75" customHeight="1">
      <c r="A163" s="2" t="str">
        <f t="shared" si="1"/>
        <v>#REF!</v>
      </c>
      <c r="B163" s="2">
        <v>0.0</v>
      </c>
      <c r="C163" s="39" t="str">
        <f t="shared" si="2"/>
        <v>#REF!</v>
      </c>
      <c r="D163" s="39" t="str">
        <f t="shared" si="3"/>
        <v>#REF!</v>
      </c>
      <c r="E163" s="39" t="str">
        <f t="shared" si="4"/>
        <v>#REF!</v>
      </c>
      <c r="F163" s="2"/>
    </row>
    <row r="164" ht="12.75" customHeight="1">
      <c r="A164" s="2" t="str">
        <f t="shared" si="1"/>
        <v>#REF!</v>
      </c>
      <c r="B164" s="2">
        <v>0.0</v>
      </c>
      <c r="C164" s="39" t="str">
        <f t="shared" si="2"/>
        <v>#REF!</v>
      </c>
      <c r="D164" s="39" t="str">
        <f t="shared" si="3"/>
        <v>#REF!</v>
      </c>
      <c r="E164" s="39" t="str">
        <f t="shared" si="4"/>
        <v>#REF!</v>
      </c>
      <c r="F164" s="2"/>
    </row>
    <row r="165" ht="12.75" customHeight="1">
      <c r="A165" s="2" t="str">
        <f t="shared" si="1"/>
        <v>#REF!</v>
      </c>
      <c r="B165" s="2">
        <v>0.0</v>
      </c>
      <c r="C165" s="39" t="str">
        <f t="shared" si="2"/>
        <v>#REF!</v>
      </c>
      <c r="D165" s="39" t="str">
        <f t="shared" si="3"/>
        <v>#REF!</v>
      </c>
      <c r="E165" s="39" t="str">
        <f t="shared" si="4"/>
        <v>#REF!</v>
      </c>
      <c r="F165" s="2"/>
    </row>
    <row r="166" ht="12.75" customHeight="1">
      <c r="A166" s="2" t="str">
        <f t="shared" si="1"/>
        <v>#REF!</v>
      </c>
      <c r="B166" s="2">
        <v>0.0</v>
      </c>
      <c r="C166" s="39" t="str">
        <f t="shared" si="2"/>
        <v>#REF!</v>
      </c>
      <c r="D166" s="39" t="str">
        <f t="shared" si="3"/>
        <v>#REF!</v>
      </c>
      <c r="E166" s="39" t="str">
        <f t="shared" si="4"/>
        <v>#REF!</v>
      </c>
      <c r="F166" s="2"/>
    </row>
    <row r="167" ht="12.75" customHeight="1">
      <c r="A167" s="2" t="str">
        <f t="shared" si="1"/>
        <v>#REF!</v>
      </c>
      <c r="B167" s="2">
        <v>0.0</v>
      </c>
      <c r="C167" s="39" t="str">
        <f t="shared" si="2"/>
        <v>#REF!</v>
      </c>
      <c r="D167" s="39" t="str">
        <f t="shared" si="3"/>
        <v>#REF!</v>
      </c>
      <c r="E167" s="39" t="str">
        <f t="shared" si="4"/>
        <v>#REF!</v>
      </c>
      <c r="F167" s="2"/>
    </row>
    <row r="168" ht="12.75" customHeight="1">
      <c r="A168" s="2" t="str">
        <f t="shared" si="1"/>
        <v>#REF!</v>
      </c>
      <c r="B168" s="2">
        <v>0.0</v>
      </c>
      <c r="C168" s="39" t="str">
        <f t="shared" si="2"/>
        <v>#REF!</v>
      </c>
      <c r="D168" s="39" t="str">
        <f t="shared" si="3"/>
        <v>#REF!</v>
      </c>
      <c r="E168" s="39" t="str">
        <f t="shared" si="4"/>
        <v>#REF!</v>
      </c>
      <c r="F168" s="2"/>
    </row>
    <row r="169" ht="12.75" customHeight="1">
      <c r="A169" s="2" t="str">
        <f t="shared" si="1"/>
        <v>#REF!</v>
      </c>
      <c r="B169" s="2">
        <v>0.0</v>
      </c>
      <c r="C169" s="39" t="str">
        <f t="shared" si="2"/>
        <v>#REF!</v>
      </c>
      <c r="D169" s="39" t="str">
        <f t="shared" si="3"/>
        <v>#REF!</v>
      </c>
      <c r="E169" s="39" t="str">
        <f t="shared" si="4"/>
        <v>#REF!</v>
      </c>
      <c r="F169" s="2"/>
    </row>
    <row r="170" ht="12.75" customHeight="1">
      <c r="A170" s="2" t="str">
        <f t="shared" si="1"/>
        <v>#REF!</v>
      </c>
      <c r="B170" s="2">
        <v>0.0</v>
      </c>
      <c r="C170" s="39" t="str">
        <f t="shared" si="2"/>
        <v>#REF!</v>
      </c>
      <c r="D170" s="39" t="str">
        <f t="shared" si="3"/>
        <v>#REF!</v>
      </c>
      <c r="E170" s="39" t="str">
        <f t="shared" si="4"/>
        <v>#REF!</v>
      </c>
      <c r="F170" s="2"/>
    </row>
    <row r="171" ht="12.75" customHeight="1">
      <c r="A171" s="2" t="str">
        <f t="shared" si="1"/>
        <v>#REF!</v>
      </c>
      <c r="B171" s="2">
        <v>0.0</v>
      </c>
      <c r="C171" s="39" t="str">
        <f t="shared" si="2"/>
        <v>#REF!</v>
      </c>
      <c r="D171" s="39" t="str">
        <f t="shared" si="3"/>
        <v>#REF!</v>
      </c>
      <c r="E171" s="39" t="str">
        <f t="shared" si="4"/>
        <v>#REF!</v>
      </c>
      <c r="F171" s="2"/>
    </row>
    <row r="172" ht="12.75" customHeight="1">
      <c r="A172" s="2" t="str">
        <f t="shared" si="1"/>
        <v>#REF!</v>
      </c>
      <c r="B172" s="2">
        <v>0.0</v>
      </c>
      <c r="C172" s="39" t="str">
        <f t="shared" si="2"/>
        <v>#REF!</v>
      </c>
      <c r="D172" s="39" t="str">
        <f t="shared" si="3"/>
        <v>#REF!</v>
      </c>
      <c r="E172" s="39" t="str">
        <f t="shared" si="4"/>
        <v>#REF!</v>
      </c>
      <c r="F172" s="2"/>
    </row>
    <row r="173" ht="12.75" customHeight="1">
      <c r="A173" s="2" t="str">
        <f t="shared" si="1"/>
        <v>#REF!</v>
      </c>
      <c r="B173" s="2">
        <v>0.0</v>
      </c>
      <c r="C173" s="39" t="str">
        <f t="shared" si="2"/>
        <v>#REF!</v>
      </c>
      <c r="D173" s="39" t="str">
        <f t="shared" si="3"/>
        <v>#REF!</v>
      </c>
      <c r="E173" s="39" t="str">
        <f t="shared" si="4"/>
        <v>#REF!</v>
      </c>
      <c r="F173" s="2"/>
    </row>
    <row r="174" ht="12.75" customHeight="1">
      <c r="A174" s="2" t="str">
        <f t="shared" si="1"/>
        <v>#REF!</v>
      </c>
      <c r="B174" s="2">
        <v>0.0</v>
      </c>
      <c r="C174" s="39" t="str">
        <f t="shared" si="2"/>
        <v>#REF!</v>
      </c>
      <c r="D174" s="39" t="str">
        <f t="shared" si="3"/>
        <v>#REF!</v>
      </c>
      <c r="E174" s="39" t="str">
        <f t="shared" si="4"/>
        <v>#REF!</v>
      </c>
      <c r="F174" s="2"/>
    </row>
    <row r="175" ht="12.75" customHeight="1">
      <c r="A175" s="2" t="str">
        <f t="shared" si="1"/>
        <v>#REF!</v>
      </c>
      <c r="B175" s="2">
        <v>0.0</v>
      </c>
      <c r="C175" s="39" t="str">
        <f t="shared" si="2"/>
        <v>#REF!</v>
      </c>
      <c r="D175" s="39" t="str">
        <f t="shared" si="3"/>
        <v>#REF!</v>
      </c>
      <c r="E175" s="39" t="str">
        <f t="shared" si="4"/>
        <v>#REF!</v>
      </c>
      <c r="F175" s="2"/>
    </row>
    <row r="176" ht="12.75" customHeight="1">
      <c r="A176" s="2" t="str">
        <f t="shared" si="1"/>
        <v>#REF!</v>
      </c>
      <c r="B176" s="2">
        <v>0.0</v>
      </c>
      <c r="C176" s="39" t="str">
        <f t="shared" si="2"/>
        <v>#REF!</v>
      </c>
      <c r="D176" s="39" t="str">
        <f t="shared" si="3"/>
        <v>#REF!</v>
      </c>
      <c r="E176" s="39" t="str">
        <f t="shared" si="4"/>
        <v>#REF!</v>
      </c>
      <c r="F176" s="2"/>
    </row>
    <row r="177" ht="12.75" customHeight="1">
      <c r="A177" s="2" t="str">
        <f t="shared" si="1"/>
        <v>#REF!</v>
      </c>
      <c r="B177" s="2">
        <v>0.0</v>
      </c>
      <c r="C177" s="39" t="str">
        <f t="shared" si="2"/>
        <v>#REF!</v>
      </c>
      <c r="D177" s="39" t="str">
        <f t="shared" si="3"/>
        <v>#REF!</v>
      </c>
      <c r="E177" s="39" t="str">
        <f t="shared" si="4"/>
        <v>#REF!</v>
      </c>
      <c r="F177" s="2"/>
    </row>
    <row r="178" ht="12.75" customHeight="1">
      <c r="A178" s="2" t="str">
        <f t="shared" si="1"/>
        <v>#REF!</v>
      </c>
      <c r="B178" s="2">
        <v>0.0</v>
      </c>
      <c r="C178" s="39" t="str">
        <f t="shared" si="2"/>
        <v>#REF!</v>
      </c>
      <c r="D178" s="39" t="str">
        <f t="shared" si="3"/>
        <v>#REF!</v>
      </c>
      <c r="E178" s="39" t="str">
        <f t="shared" si="4"/>
        <v>#REF!</v>
      </c>
      <c r="F178" s="2"/>
    </row>
    <row r="179" ht="12.75" customHeight="1">
      <c r="A179" s="2" t="str">
        <f t="shared" si="1"/>
        <v>#REF!</v>
      </c>
      <c r="B179" s="2">
        <v>0.0</v>
      </c>
      <c r="C179" s="39" t="str">
        <f t="shared" si="2"/>
        <v>#REF!</v>
      </c>
      <c r="D179" s="39" t="str">
        <f t="shared" si="3"/>
        <v>#REF!</v>
      </c>
      <c r="E179" s="39" t="str">
        <f t="shared" si="4"/>
        <v>#REF!</v>
      </c>
      <c r="F179" s="2"/>
    </row>
    <row r="180" ht="12.75" customHeight="1">
      <c r="A180" s="2" t="str">
        <f t="shared" si="1"/>
        <v>#REF!</v>
      </c>
      <c r="B180" s="2">
        <v>0.0</v>
      </c>
      <c r="C180" s="39" t="str">
        <f t="shared" si="2"/>
        <v>#REF!</v>
      </c>
      <c r="D180" s="39" t="str">
        <f t="shared" si="3"/>
        <v>#REF!</v>
      </c>
      <c r="E180" s="39" t="str">
        <f t="shared" si="4"/>
        <v>#REF!</v>
      </c>
      <c r="F180" s="2"/>
    </row>
    <row r="181" ht="12.75" customHeight="1">
      <c r="A181" s="2" t="str">
        <f t="shared" si="1"/>
        <v>#REF!</v>
      </c>
      <c r="B181" s="2">
        <v>0.0</v>
      </c>
      <c r="C181" s="39" t="str">
        <f t="shared" si="2"/>
        <v>#REF!</v>
      </c>
      <c r="D181" s="39" t="str">
        <f t="shared" si="3"/>
        <v>#REF!</v>
      </c>
      <c r="E181" s="39" t="str">
        <f t="shared" si="4"/>
        <v>#REF!</v>
      </c>
      <c r="F181" s="2"/>
    </row>
    <row r="182" ht="12.75" customHeight="1">
      <c r="A182" s="2" t="str">
        <f t="shared" si="1"/>
        <v>#REF!</v>
      </c>
      <c r="B182" s="2">
        <v>0.0</v>
      </c>
      <c r="C182" s="39" t="str">
        <f t="shared" si="2"/>
        <v>#REF!</v>
      </c>
      <c r="D182" s="39" t="str">
        <f t="shared" si="3"/>
        <v>#REF!</v>
      </c>
      <c r="E182" s="39" t="str">
        <f t="shared" si="4"/>
        <v>#REF!</v>
      </c>
      <c r="F182" s="2"/>
    </row>
    <row r="183" ht="12.75" customHeight="1">
      <c r="A183" s="2" t="str">
        <f t="shared" si="1"/>
        <v>#REF!</v>
      </c>
      <c r="B183" s="2">
        <v>0.0</v>
      </c>
      <c r="C183" s="39" t="str">
        <f t="shared" si="2"/>
        <v>#REF!</v>
      </c>
      <c r="D183" s="39" t="str">
        <f t="shared" si="3"/>
        <v>#REF!</v>
      </c>
      <c r="E183" s="39" t="str">
        <f t="shared" si="4"/>
        <v>#REF!</v>
      </c>
      <c r="F183" s="2"/>
    </row>
    <row r="184" ht="12.75" customHeight="1">
      <c r="A184" s="2" t="str">
        <f t="shared" si="1"/>
        <v>#REF!</v>
      </c>
      <c r="B184" s="2">
        <v>0.0</v>
      </c>
      <c r="C184" s="39" t="str">
        <f t="shared" si="2"/>
        <v>#REF!</v>
      </c>
      <c r="D184" s="39" t="str">
        <f t="shared" si="3"/>
        <v>#REF!</v>
      </c>
      <c r="E184" s="39" t="str">
        <f t="shared" si="4"/>
        <v>#REF!</v>
      </c>
      <c r="F184" s="2"/>
    </row>
    <row r="185" ht="12.75" customHeight="1">
      <c r="A185" s="2" t="str">
        <f t="shared" si="1"/>
        <v>#REF!</v>
      </c>
      <c r="B185" s="2">
        <v>0.0</v>
      </c>
      <c r="C185" s="39" t="str">
        <f t="shared" si="2"/>
        <v>#REF!</v>
      </c>
      <c r="D185" s="39" t="str">
        <f t="shared" si="3"/>
        <v>#REF!</v>
      </c>
      <c r="E185" s="39" t="str">
        <f t="shared" si="4"/>
        <v>#REF!</v>
      </c>
      <c r="F185" s="2"/>
    </row>
    <row r="186" ht="12.75" customHeight="1">
      <c r="A186" s="2" t="str">
        <f t="shared" si="1"/>
        <v>#REF!</v>
      </c>
      <c r="B186" s="2">
        <v>0.0</v>
      </c>
      <c r="C186" s="39" t="str">
        <f t="shared" si="2"/>
        <v>#REF!</v>
      </c>
      <c r="D186" s="39" t="str">
        <f t="shared" si="3"/>
        <v>#REF!</v>
      </c>
      <c r="E186" s="39" t="str">
        <f t="shared" si="4"/>
        <v>#REF!</v>
      </c>
      <c r="F186" s="2"/>
    </row>
    <row r="187" ht="12.75" customHeight="1">
      <c r="A187" s="2" t="str">
        <f t="shared" si="1"/>
        <v>#REF!</v>
      </c>
      <c r="B187" s="2">
        <v>0.0</v>
      </c>
      <c r="C187" s="39" t="str">
        <f t="shared" si="2"/>
        <v>#REF!</v>
      </c>
      <c r="D187" s="39" t="str">
        <f t="shared" si="3"/>
        <v>#REF!</v>
      </c>
      <c r="E187" s="39" t="str">
        <f t="shared" si="4"/>
        <v>#REF!</v>
      </c>
      <c r="F187" s="2"/>
    </row>
    <row r="188" ht="12.75" customHeight="1">
      <c r="A188" s="2" t="str">
        <f t="shared" si="1"/>
        <v>#REF!</v>
      </c>
      <c r="B188" s="2">
        <v>0.0</v>
      </c>
      <c r="C188" s="39" t="str">
        <f t="shared" si="2"/>
        <v>#REF!</v>
      </c>
      <c r="D188" s="39" t="str">
        <f t="shared" si="3"/>
        <v>#REF!</v>
      </c>
      <c r="E188" s="39" t="str">
        <f t="shared" si="4"/>
        <v>#REF!</v>
      </c>
      <c r="F188" s="2"/>
    </row>
    <row r="189" ht="12.75" customHeight="1">
      <c r="A189" s="2" t="str">
        <f t="shared" si="1"/>
        <v>#REF!</v>
      </c>
      <c r="B189" s="2">
        <v>0.0</v>
      </c>
      <c r="C189" s="39" t="str">
        <f t="shared" si="2"/>
        <v>#REF!</v>
      </c>
      <c r="D189" s="39" t="str">
        <f t="shared" si="3"/>
        <v>#REF!</v>
      </c>
      <c r="E189" s="39" t="str">
        <f t="shared" si="4"/>
        <v>#REF!</v>
      </c>
      <c r="F189" s="2"/>
    </row>
    <row r="190" ht="12.75" customHeight="1">
      <c r="A190" s="2" t="str">
        <f t="shared" si="1"/>
        <v>#REF!</v>
      </c>
      <c r="B190" s="2">
        <v>0.0</v>
      </c>
      <c r="C190" s="39" t="str">
        <f t="shared" si="2"/>
        <v>#REF!</v>
      </c>
      <c r="D190" s="39" t="str">
        <f t="shared" si="3"/>
        <v>#REF!</v>
      </c>
      <c r="E190" s="39" t="str">
        <f t="shared" si="4"/>
        <v>#REF!</v>
      </c>
      <c r="F190" s="2"/>
    </row>
    <row r="191" ht="12.75" customHeight="1">
      <c r="A191" s="2" t="str">
        <f t="shared" si="1"/>
        <v>#REF!</v>
      </c>
      <c r="B191" s="2">
        <v>0.0</v>
      </c>
      <c r="C191" s="39" t="str">
        <f t="shared" si="2"/>
        <v>#REF!</v>
      </c>
      <c r="D191" s="39" t="str">
        <f t="shared" si="3"/>
        <v>#REF!</v>
      </c>
      <c r="E191" s="39" t="str">
        <f t="shared" si="4"/>
        <v>#REF!</v>
      </c>
      <c r="F191" s="2"/>
    </row>
    <row r="192" ht="12.75" customHeight="1">
      <c r="A192" s="2" t="str">
        <f t="shared" si="1"/>
        <v>#REF!</v>
      </c>
      <c r="B192" s="2">
        <v>0.0</v>
      </c>
      <c r="C192" s="39" t="str">
        <f t="shared" si="2"/>
        <v>#REF!</v>
      </c>
      <c r="D192" s="39" t="str">
        <f t="shared" si="3"/>
        <v>#REF!</v>
      </c>
      <c r="E192" s="39" t="str">
        <f t="shared" si="4"/>
        <v>#REF!</v>
      </c>
      <c r="F192" s="2"/>
    </row>
    <row r="193" ht="12.75" customHeight="1">
      <c r="A193" s="2" t="str">
        <f t="shared" si="1"/>
        <v>#REF!</v>
      </c>
      <c r="B193" s="2">
        <v>0.0</v>
      </c>
      <c r="C193" s="39" t="str">
        <f t="shared" si="2"/>
        <v>#REF!</v>
      </c>
      <c r="D193" s="39" t="str">
        <f t="shared" si="3"/>
        <v>#REF!</v>
      </c>
      <c r="E193" s="39" t="str">
        <f t="shared" si="4"/>
        <v>#REF!</v>
      </c>
      <c r="F193" s="2"/>
    </row>
    <row r="194" ht="12.75" customHeight="1">
      <c r="A194" s="2" t="str">
        <f t="shared" si="1"/>
        <v>#REF!</v>
      </c>
      <c r="B194" s="2">
        <v>0.0</v>
      </c>
      <c r="C194" s="39" t="str">
        <f t="shared" si="2"/>
        <v>#REF!</v>
      </c>
      <c r="D194" s="39" t="str">
        <f t="shared" si="3"/>
        <v>#REF!</v>
      </c>
      <c r="E194" s="39" t="str">
        <f t="shared" si="4"/>
        <v>#REF!</v>
      </c>
      <c r="F194" s="2"/>
    </row>
    <row r="195" ht="12.75" customHeight="1">
      <c r="A195" s="2" t="str">
        <f t="shared" si="1"/>
        <v>#REF!</v>
      </c>
      <c r="B195" s="2">
        <v>0.0</v>
      </c>
      <c r="C195" s="39" t="str">
        <f t="shared" si="2"/>
        <v>#REF!</v>
      </c>
      <c r="D195" s="39" t="str">
        <f t="shared" si="3"/>
        <v>#REF!</v>
      </c>
      <c r="E195" s="39" t="str">
        <f t="shared" si="4"/>
        <v>#REF!</v>
      </c>
      <c r="F195" s="2"/>
    </row>
    <row r="196" ht="12.75" customHeight="1">
      <c r="A196" s="2" t="str">
        <f t="shared" si="1"/>
        <v>#REF!</v>
      </c>
      <c r="B196" s="2">
        <v>0.0</v>
      </c>
      <c r="C196" s="39" t="str">
        <f t="shared" si="2"/>
        <v>#REF!</v>
      </c>
      <c r="D196" s="39" t="str">
        <f t="shared" si="3"/>
        <v>#REF!</v>
      </c>
      <c r="E196" s="39" t="str">
        <f t="shared" si="4"/>
        <v>#REF!</v>
      </c>
      <c r="F196" s="2"/>
    </row>
    <row r="197" ht="12.75" customHeight="1">
      <c r="A197" s="2" t="str">
        <f t="shared" si="1"/>
        <v>#REF!</v>
      </c>
      <c r="B197" s="2">
        <v>0.0</v>
      </c>
      <c r="C197" s="39" t="str">
        <f t="shared" si="2"/>
        <v>#REF!</v>
      </c>
      <c r="D197" s="39" t="str">
        <f t="shared" si="3"/>
        <v>#REF!</v>
      </c>
      <c r="E197" s="39" t="str">
        <f t="shared" si="4"/>
        <v>#REF!</v>
      </c>
      <c r="F197" s="2"/>
    </row>
    <row r="198" ht="12.75" customHeight="1">
      <c r="A198" s="2" t="str">
        <f t="shared" si="1"/>
        <v>#REF!</v>
      </c>
      <c r="B198" s="2">
        <v>0.0</v>
      </c>
      <c r="C198" s="39" t="str">
        <f t="shared" si="2"/>
        <v>#REF!</v>
      </c>
      <c r="D198" s="39" t="str">
        <f t="shared" si="3"/>
        <v>#REF!</v>
      </c>
      <c r="E198" s="39" t="str">
        <f t="shared" si="4"/>
        <v>#REF!</v>
      </c>
      <c r="F198" s="2"/>
    </row>
    <row r="199" ht="12.75" customHeight="1">
      <c r="A199" s="2" t="str">
        <f t="shared" si="1"/>
        <v>#REF!</v>
      </c>
      <c r="B199" s="2">
        <v>0.0</v>
      </c>
      <c r="C199" s="39" t="str">
        <f t="shared" si="2"/>
        <v>#REF!</v>
      </c>
      <c r="D199" s="39" t="str">
        <f t="shared" si="3"/>
        <v>#REF!</v>
      </c>
      <c r="E199" s="39" t="str">
        <f t="shared" si="4"/>
        <v>#REF!</v>
      </c>
      <c r="F199" s="2"/>
    </row>
    <row r="200" ht="12.75" customHeight="1">
      <c r="A200" s="2" t="str">
        <f t="shared" si="1"/>
        <v>#REF!</v>
      </c>
      <c r="B200" s="2">
        <v>0.0</v>
      </c>
      <c r="C200" s="39" t="str">
        <f t="shared" si="2"/>
        <v>#REF!</v>
      </c>
      <c r="D200" s="39" t="str">
        <f t="shared" si="3"/>
        <v>#REF!</v>
      </c>
      <c r="E200" s="39" t="str">
        <f t="shared" si="4"/>
        <v>#REF!</v>
      </c>
      <c r="F200" s="2"/>
    </row>
    <row r="201" ht="12.75" customHeight="1">
      <c r="A201" s="2" t="str">
        <f t="shared" si="1"/>
        <v>#REF!</v>
      </c>
      <c r="B201" s="2">
        <v>0.0</v>
      </c>
      <c r="C201" s="39" t="str">
        <f t="shared" si="2"/>
        <v>#REF!</v>
      </c>
      <c r="D201" s="39" t="str">
        <f t="shared" si="3"/>
        <v>#REF!</v>
      </c>
      <c r="E201" s="39" t="str">
        <f t="shared" si="4"/>
        <v>#REF!</v>
      </c>
      <c r="F201" s="2"/>
    </row>
    <row r="202" ht="12.75" customHeight="1">
      <c r="A202" s="2" t="str">
        <f t="shared" si="1"/>
        <v>#REF!</v>
      </c>
      <c r="B202" s="2">
        <v>0.0</v>
      </c>
      <c r="C202" s="39" t="str">
        <f t="shared" si="2"/>
        <v>#REF!</v>
      </c>
      <c r="D202" s="39" t="str">
        <f t="shared" si="3"/>
        <v>#REF!</v>
      </c>
      <c r="E202" s="39" t="str">
        <f t="shared" si="4"/>
        <v>#REF!</v>
      </c>
      <c r="F202" s="2"/>
    </row>
    <row r="203" ht="12.75" customHeight="1">
      <c r="A203" s="2" t="str">
        <f t="shared" si="1"/>
        <v>#REF!</v>
      </c>
      <c r="B203" s="2">
        <v>0.0</v>
      </c>
      <c r="C203" s="39" t="str">
        <f t="shared" si="2"/>
        <v>#REF!</v>
      </c>
      <c r="D203" s="39" t="str">
        <f t="shared" si="3"/>
        <v>#REF!</v>
      </c>
      <c r="E203" s="39" t="str">
        <f t="shared" si="4"/>
        <v>#REF!</v>
      </c>
      <c r="F203" s="2"/>
    </row>
    <row r="204" ht="12.75" customHeight="1">
      <c r="A204" s="2" t="str">
        <f t="shared" si="1"/>
        <v>#REF!</v>
      </c>
      <c r="B204" s="2">
        <v>0.0</v>
      </c>
      <c r="C204" s="39" t="str">
        <f t="shared" si="2"/>
        <v>#REF!</v>
      </c>
      <c r="D204" s="39" t="str">
        <f t="shared" si="3"/>
        <v>#REF!</v>
      </c>
      <c r="E204" s="39" t="str">
        <f t="shared" si="4"/>
        <v>#REF!</v>
      </c>
      <c r="F204" s="2"/>
    </row>
    <row r="205" ht="12.75" customHeight="1">
      <c r="A205" s="2" t="str">
        <f t="shared" si="1"/>
        <v>#REF!</v>
      </c>
      <c r="B205" s="2">
        <v>0.0</v>
      </c>
      <c r="C205" s="39" t="str">
        <f t="shared" si="2"/>
        <v>#REF!</v>
      </c>
      <c r="D205" s="39" t="str">
        <f t="shared" si="3"/>
        <v>#REF!</v>
      </c>
      <c r="E205" s="39" t="str">
        <f t="shared" si="4"/>
        <v>#REF!</v>
      </c>
      <c r="F205" s="2"/>
    </row>
    <row r="206" ht="12.75" customHeight="1">
      <c r="A206" s="2" t="str">
        <f t="shared" si="1"/>
        <v>#REF!</v>
      </c>
      <c r="B206" s="2">
        <v>0.0</v>
      </c>
      <c r="C206" s="39" t="str">
        <f t="shared" si="2"/>
        <v>#REF!</v>
      </c>
      <c r="D206" s="39" t="str">
        <f t="shared" si="3"/>
        <v>#REF!</v>
      </c>
      <c r="E206" s="39" t="str">
        <f t="shared" si="4"/>
        <v>#REF!</v>
      </c>
      <c r="F206" s="2"/>
    </row>
    <row r="207" ht="12.75" customHeight="1">
      <c r="A207" s="2" t="str">
        <f t="shared" si="1"/>
        <v>#REF!</v>
      </c>
      <c r="B207" s="2">
        <v>0.0</v>
      </c>
      <c r="C207" s="39" t="str">
        <f t="shared" si="2"/>
        <v>#REF!</v>
      </c>
      <c r="D207" s="39" t="str">
        <f t="shared" si="3"/>
        <v>#REF!</v>
      </c>
      <c r="E207" s="39" t="str">
        <f t="shared" si="4"/>
        <v>#REF!</v>
      </c>
      <c r="F207" s="2"/>
    </row>
    <row r="208" ht="12.75" customHeight="1">
      <c r="A208" s="2" t="str">
        <f t="shared" si="1"/>
        <v>#REF!</v>
      </c>
      <c r="B208" s="2">
        <v>0.0</v>
      </c>
      <c r="C208" s="39" t="str">
        <f t="shared" si="2"/>
        <v>#REF!</v>
      </c>
      <c r="D208" s="39" t="str">
        <f t="shared" si="3"/>
        <v>#REF!</v>
      </c>
      <c r="E208" s="39" t="str">
        <f t="shared" si="4"/>
        <v>#REF!</v>
      </c>
      <c r="F208" s="2"/>
    </row>
    <row r="209" ht="12.75" customHeight="1">
      <c r="A209" s="2" t="str">
        <f t="shared" si="1"/>
        <v>#REF!</v>
      </c>
      <c r="B209" s="2">
        <v>0.0</v>
      </c>
      <c r="C209" s="39" t="str">
        <f t="shared" si="2"/>
        <v>#REF!</v>
      </c>
      <c r="D209" s="39" t="str">
        <f t="shared" si="3"/>
        <v>#REF!</v>
      </c>
      <c r="E209" s="39" t="str">
        <f t="shared" si="4"/>
        <v>#REF!</v>
      </c>
      <c r="F209" s="2"/>
    </row>
    <row r="210" ht="12.75" customHeight="1">
      <c r="A210" s="2" t="str">
        <f t="shared" si="1"/>
        <v>#REF!</v>
      </c>
      <c r="B210" s="2">
        <v>0.0</v>
      </c>
      <c r="C210" s="39" t="str">
        <f t="shared" si="2"/>
        <v>#REF!</v>
      </c>
      <c r="D210" s="39" t="str">
        <f t="shared" si="3"/>
        <v>#REF!</v>
      </c>
      <c r="E210" s="39" t="str">
        <f t="shared" si="4"/>
        <v>#REF!</v>
      </c>
      <c r="F210" s="2"/>
    </row>
    <row r="211" ht="12.75" customHeight="1">
      <c r="A211" s="2" t="str">
        <f t="shared" si="1"/>
        <v>#REF!</v>
      </c>
      <c r="B211" s="2">
        <v>0.0</v>
      </c>
      <c r="C211" s="39" t="str">
        <f t="shared" si="2"/>
        <v>#REF!</v>
      </c>
      <c r="D211" s="39" t="str">
        <f t="shared" si="3"/>
        <v>#REF!</v>
      </c>
      <c r="E211" s="39" t="str">
        <f t="shared" si="4"/>
        <v>#REF!</v>
      </c>
      <c r="F211" s="2"/>
    </row>
    <row r="212" ht="12.75" customHeight="1">
      <c r="A212" s="2" t="str">
        <f t="shared" si="1"/>
        <v>#REF!</v>
      </c>
      <c r="B212" s="2">
        <v>0.0</v>
      </c>
      <c r="C212" s="39" t="str">
        <f t="shared" si="2"/>
        <v>#REF!</v>
      </c>
      <c r="D212" s="39" t="str">
        <f t="shared" si="3"/>
        <v>#REF!</v>
      </c>
      <c r="E212" s="39" t="str">
        <f t="shared" si="4"/>
        <v>#REF!</v>
      </c>
      <c r="F212" s="2"/>
    </row>
    <row r="213" ht="12.75" customHeight="1">
      <c r="A213" s="2" t="str">
        <f t="shared" si="1"/>
        <v>#REF!</v>
      </c>
      <c r="B213" s="2">
        <v>0.0</v>
      </c>
      <c r="C213" s="39" t="str">
        <f t="shared" si="2"/>
        <v>#REF!</v>
      </c>
      <c r="D213" s="39" t="str">
        <f t="shared" si="3"/>
        <v>#REF!</v>
      </c>
      <c r="E213" s="39" t="str">
        <f t="shared" si="4"/>
        <v>#REF!</v>
      </c>
      <c r="F213" s="2"/>
    </row>
    <row r="214" ht="12.75" customHeight="1">
      <c r="A214" s="2" t="str">
        <f t="shared" si="1"/>
        <v>#REF!</v>
      </c>
      <c r="B214" s="2">
        <v>0.0</v>
      </c>
      <c r="C214" s="39" t="str">
        <f t="shared" si="2"/>
        <v>#REF!</v>
      </c>
      <c r="D214" s="39" t="str">
        <f t="shared" si="3"/>
        <v>#REF!</v>
      </c>
      <c r="E214" s="39" t="str">
        <f t="shared" si="4"/>
        <v>#REF!</v>
      </c>
      <c r="F214" s="2"/>
    </row>
    <row r="215" ht="12.75" customHeight="1">
      <c r="A215" s="2" t="str">
        <f t="shared" si="1"/>
        <v>#REF!</v>
      </c>
      <c r="B215" s="2">
        <v>0.0</v>
      </c>
      <c r="C215" s="39" t="str">
        <f t="shared" si="2"/>
        <v>#REF!</v>
      </c>
      <c r="D215" s="39" t="str">
        <f t="shared" si="3"/>
        <v>#REF!</v>
      </c>
      <c r="E215" s="39" t="str">
        <f t="shared" si="4"/>
        <v>#REF!</v>
      </c>
      <c r="F215" s="2"/>
    </row>
    <row r="216" ht="12.75" customHeight="1">
      <c r="A216" s="2" t="str">
        <f t="shared" si="1"/>
        <v>#REF!</v>
      </c>
      <c r="B216" s="2">
        <v>0.0</v>
      </c>
      <c r="C216" s="39" t="str">
        <f t="shared" si="2"/>
        <v>#REF!</v>
      </c>
      <c r="D216" s="39" t="str">
        <f t="shared" si="3"/>
        <v>#REF!</v>
      </c>
      <c r="E216" s="39" t="str">
        <f t="shared" si="4"/>
        <v>#REF!</v>
      </c>
      <c r="F216" s="2"/>
    </row>
    <row r="217" ht="12.75" customHeight="1">
      <c r="A217" s="2" t="str">
        <f t="shared" si="1"/>
        <v>#REF!</v>
      </c>
      <c r="B217" s="2">
        <v>0.0</v>
      </c>
      <c r="C217" s="39" t="str">
        <f t="shared" si="2"/>
        <v>#REF!</v>
      </c>
      <c r="D217" s="39" t="str">
        <f t="shared" si="3"/>
        <v>#REF!</v>
      </c>
      <c r="E217" s="39" t="str">
        <f t="shared" si="4"/>
        <v>#REF!</v>
      </c>
      <c r="F217" s="2"/>
    </row>
    <row r="218" ht="12.75" customHeight="1">
      <c r="A218" s="2" t="str">
        <f t="shared" si="1"/>
        <v>#REF!</v>
      </c>
      <c r="B218" s="2">
        <v>0.0</v>
      </c>
      <c r="C218" s="39" t="str">
        <f t="shared" si="2"/>
        <v>#REF!</v>
      </c>
      <c r="D218" s="39" t="str">
        <f t="shared" si="3"/>
        <v>#REF!</v>
      </c>
      <c r="E218" s="39" t="str">
        <f t="shared" si="4"/>
        <v>#REF!</v>
      </c>
      <c r="F218" s="2"/>
    </row>
    <row r="219" ht="12.75" customHeight="1">
      <c r="A219" s="2" t="str">
        <f t="shared" si="1"/>
        <v>#REF!</v>
      </c>
      <c r="B219" s="2">
        <v>0.0</v>
      </c>
      <c r="C219" s="39" t="str">
        <f t="shared" si="2"/>
        <v>#REF!</v>
      </c>
      <c r="D219" s="39" t="str">
        <f t="shared" si="3"/>
        <v>#REF!</v>
      </c>
      <c r="E219" s="39" t="str">
        <f t="shared" si="4"/>
        <v>#REF!</v>
      </c>
      <c r="F219" s="2"/>
    </row>
    <row r="220" ht="12.75" customHeight="1">
      <c r="A220" s="2" t="str">
        <f t="shared" si="1"/>
        <v>#REF!</v>
      </c>
      <c r="B220" s="2">
        <v>0.0</v>
      </c>
      <c r="C220" s="39" t="str">
        <f t="shared" si="2"/>
        <v>#REF!</v>
      </c>
      <c r="D220" s="39" t="str">
        <f t="shared" si="3"/>
        <v>#REF!</v>
      </c>
      <c r="E220" s="39" t="str">
        <f t="shared" si="4"/>
        <v>#REF!</v>
      </c>
      <c r="F220" s="2"/>
    </row>
    <row r="221" ht="12.75" customHeight="1">
      <c r="A221" s="2" t="str">
        <f t="shared" si="1"/>
        <v>#REF!</v>
      </c>
      <c r="B221" s="2">
        <v>0.0</v>
      </c>
      <c r="C221" s="39" t="str">
        <f t="shared" si="2"/>
        <v>#REF!</v>
      </c>
      <c r="D221" s="39" t="str">
        <f t="shared" si="3"/>
        <v>#REF!</v>
      </c>
      <c r="E221" s="39" t="str">
        <f t="shared" si="4"/>
        <v>#REF!</v>
      </c>
      <c r="F221" s="2"/>
    </row>
    <row r="222" ht="12.75" customHeight="1">
      <c r="A222" s="2" t="str">
        <f t="shared" si="1"/>
        <v>#REF!</v>
      </c>
      <c r="B222" s="2">
        <v>0.0</v>
      </c>
      <c r="C222" s="39" t="str">
        <f t="shared" si="2"/>
        <v>#REF!</v>
      </c>
      <c r="D222" s="39" t="str">
        <f t="shared" si="3"/>
        <v>#REF!</v>
      </c>
      <c r="E222" s="39" t="str">
        <f t="shared" si="4"/>
        <v>#REF!</v>
      </c>
      <c r="F222" s="2"/>
    </row>
    <row r="223" ht="12.75" customHeight="1">
      <c r="A223" s="2" t="str">
        <f t="shared" si="1"/>
        <v>#REF!</v>
      </c>
      <c r="B223" s="2">
        <v>0.0</v>
      </c>
      <c r="C223" s="39" t="str">
        <f t="shared" si="2"/>
        <v>#REF!</v>
      </c>
      <c r="D223" s="39" t="str">
        <f t="shared" si="3"/>
        <v>#REF!</v>
      </c>
      <c r="E223" s="39" t="str">
        <f t="shared" si="4"/>
        <v>#REF!</v>
      </c>
      <c r="F223" s="2"/>
    </row>
    <row r="224" ht="12.75" customHeight="1">
      <c r="A224" s="2" t="str">
        <f t="shared" si="1"/>
        <v>#REF!</v>
      </c>
      <c r="B224" s="2">
        <v>0.0</v>
      </c>
      <c r="C224" s="39" t="str">
        <f t="shared" si="2"/>
        <v>#REF!</v>
      </c>
      <c r="D224" s="39" t="str">
        <f t="shared" si="3"/>
        <v>#REF!</v>
      </c>
      <c r="E224" s="39" t="str">
        <f t="shared" si="4"/>
        <v>#REF!</v>
      </c>
      <c r="F224" s="2"/>
    </row>
    <row r="225" ht="12.75" customHeight="1">
      <c r="A225" s="2" t="str">
        <f t="shared" si="1"/>
        <v>#REF!</v>
      </c>
      <c r="B225" s="2">
        <v>0.0</v>
      </c>
      <c r="C225" s="39" t="str">
        <f t="shared" si="2"/>
        <v>#REF!</v>
      </c>
      <c r="D225" s="39" t="str">
        <f t="shared" si="3"/>
        <v>#REF!</v>
      </c>
      <c r="E225" s="39" t="str">
        <f t="shared" si="4"/>
        <v>#REF!</v>
      </c>
      <c r="F225" s="2"/>
    </row>
    <row r="226" ht="12.75" customHeight="1">
      <c r="A226" s="2" t="str">
        <f t="shared" si="1"/>
        <v>#REF!</v>
      </c>
      <c r="B226" s="2">
        <v>0.0</v>
      </c>
      <c r="C226" s="39" t="str">
        <f t="shared" si="2"/>
        <v>#REF!</v>
      </c>
      <c r="D226" s="39" t="str">
        <f t="shared" si="3"/>
        <v>#REF!</v>
      </c>
      <c r="E226" s="39" t="str">
        <f t="shared" si="4"/>
        <v>#REF!</v>
      </c>
      <c r="F226" s="2"/>
    </row>
    <row r="227" ht="12.75" customHeight="1">
      <c r="A227" s="2" t="str">
        <f t="shared" si="1"/>
        <v>#REF!</v>
      </c>
      <c r="B227" s="2">
        <v>0.0</v>
      </c>
      <c r="C227" s="39" t="str">
        <f t="shared" si="2"/>
        <v>#REF!</v>
      </c>
      <c r="D227" s="39" t="str">
        <f t="shared" si="3"/>
        <v>#REF!</v>
      </c>
      <c r="E227" s="39" t="str">
        <f t="shared" si="4"/>
        <v>#REF!</v>
      </c>
      <c r="F227" s="2"/>
    </row>
    <row r="228" ht="12.75" customHeight="1">
      <c r="A228" s="2" t="str">
        <f t="shared" si="1"/>
        <v>#REF!</v>
      </c>
      <c r="B228" s="2">
        <v>0.0</v>
      </c>
      <c r="C228" s="39" t="str">
        <f t="shared" si="2"/>
        <v>#REF!</v>
      </c>
      <c r="D228" s="39" t="str">
        <f t="shared" si="3"/>
        <v>#REF!</v>
      </c>
      <c r="E228" s="39" t="str">
        <f t="shared" si="4"/>
        <v>#REF!</v>
      </c>
      <c r="F228" s="2"/>
    </row>
    <row r="229" ht="12.75" customHeight="1">
      <c r="A229" s="2" t="str">
        <f t="shared" si="1"/>
        <v>#REF!</v>
      </c>
      <c r="B229" s="2">
        <v>0.0</v>
      </c>
      <c r="C229" s="39" t="str">
        <f t="shared" si="2"/>
        <v>#REF!</v>
      </c>
      <c r="D229" s="39" t="str">
        <f t="shared" si="3"/>
        <v>#REF!</v>
      </c>
      <c r="E229" s="39" t="str">
        <f t="shared" si="4"/>
        <v>#REF!</v>
      </c>
      <c r="F229" s="2"/>
    </row>
    <row r="230" ht="12.75" customHeight="1">
      <c r="A230" s="2" t="str">
        <f t="shared" si="1"/>
        <v>#REF!</v>
      </c>
      <c r="B230" s="2">
        <v>0.0</v>
      </c>
      <c r="C230" s="39" t="str">
        <f t="shared" si="2"/>
        <v>#REF!</v>
      </c>
      <c r="D230" s="39" t="str">
        <f t="shared" si="3"/>
        <v>#REF!</v>
      </c>
      <c r="E230" s="39" t="str">
        <f t="shared" si="4"/>
        <v>#REF!</v>
      </c>
      <c r="F230" s="2"/>
    </row>
    <row r="231" ht="12.75" customHeight="1">
      <c r="A231" s="2" t="str">
        <f t="shared" si="1"/>
        <v>#REF!</v>
      </c>
      <c r="B231" s="2">
        <v>0.0</v>
      </c>
      <c r="C231" s="39" t="str">
        <f t="shared" si="2"/>
        <v>#REF!</v>
      </c>
      <c r="D231" s="39" t="str">
        <f t="shared" si="3"/>
        <v>#REF!</v>
      </c>
      <c r="E231" s="39" t="str">
        <f t="shared" si="4"/>
        <v>#REF!</v>
      </c>
      <c r="F231" s="2"/>
    </row>
    <row r="232" ht="12.75" customHeight="1">
      <c r="A232" s="2" t="str">
        <f t="shared" si="1"/>
        <v>#REF!</v>
      </c>
      <c r="B232" s="2">
        <v>0.0</v>
      </c>
      <c r="C232" s="39" t="str">
        <f t="shared" si="2"/>
        <v>#REF!</v>
      </c>
      <c r="D232" s="39" t="str">
        <f t="shared" si="3"/>
        <v>#REF!</v>
      </c>
      <c r="E232" s="39" t="str">
        <f t="shared" si="4"/>
        <v>#REF!</v>
      </c>
      <c r="F232" s="2"/>
    </row>
    <row r="233" ht="12.75" customHeight="1">
      <c r="A233" s="2" t="str">
        <f t="shared" si="1"/>
        <v>#REF!</v>
      </c>
      <c r="B233" s="2">
        <v>0.0</v>
      </c>
      <c r="C233" s="39" t="str">
        <f t="shared" si="2"/>
        <v>#REF!</v>
      </c>
      <c r="D233" s="39" t="str">
        <f t="shared" si="3"/>
        <v>#REF!</v>
      </c>
      <c r="E233" s="39" t="str">
        <f t="shared" si="4"/>
        <v>#REF!</v>
      </c>
      <c r="F233" s="2"/>
    </row>
    <row r="234" ht="12.75" customHeight="1">
      <c r="A234" s="2" t="str">
        <f t="shared" si="1"/>
        <v>#REF!</v>
      </c>
      <c r="B234" s="2">
        <v>0.0</v>
      </c>
      <c r="C234" s="39" t="str">
        <f t="shared" si="2"/>
        <v>#REF!</v>
      </c>
      <c r="D234" s="39" t="str">
        <f t="shared" si="3"/>
        <v>#REF!</v>
      </c>
      <c r="E234" s="39" t="str">
        <f t="shared" si="4"/>
        <v>#REF!</v>
      </c>
      <c r="F234" s="2"/>
    </row>
    <row r="235" ht="12.75" customHeight="1">
      <c r="A235" s="2" t="str">
        <f t="shared" si="1"/>
        <v>#REF!</v>
      </c>
      <c r="B235" s="2">
        <v>0.0</v>
      </c>
      <c r="C235" s="39" t="str">
        <f t="shared" si="2"/>
        <v>#REF!</v>
      </c>
      <c r="D235" s="39" t="str">
        <f t="shared" si="3"/>
        <v>#REF!</v>
      </c>
      <c r="E235" s="39" t="str">
        <f t="shared" si="4"/>
        <v>#REF!</v>
      </c>
      <c r="F235" s="2"/>
    </row>
    <row r="236" ht="12.75" customHeight="1">
      <c r="A236" s="2" t="str">
        <f t="shared" si="1"/>
        <v>#REF!</v>
      </c>
      <c r="B236" s="2">
        <v>0.0</v>
      </c>
      <c r="C236" s="39" t="str">
        <f t="shared" si="2"/>
        <v>#REF!</v>
      </c>
      <c r="D236" s="39" t="str">
        <f t="shared" si="3"/>
        <v>#REF!</v>
      </c>
      <c r="E236" s="39" t="str">
        <f t="shared" si="4"/>
        <v>#REF!</v>
      </c>
      <c r="F236" s="2"/>
    </row>
    <row r="237" ht="12.75" customHeight="1">
      <c r="A237" s="2" t="str">
        <f t="shared" si="1"/>
        <v>#REF!</v>
      </c>
      <c r="B237" s="2">
        <v>0.0</v>
      </c>
      <c r="C237" s="39" t="str">
        <f t="shared" si="2"/>
        <v>#REF!</v>
      </c>
      <c r="D237" s="39" t="str">
        <f t="shared" si="3"/>
        <v>#REF!</v>
      </c>
      <c r="E237" s="39" t="str">
        <f t="shared" si="4"/>
        <v>#REF!</v>
      </c>
      <c r="F237" s="2"/>
    </row>
    <row r="238" ht="12.75" customHeight="1">
      <c r="A238" s="2" t="str">
        <f t="shared" si="1"/>
        <v>#REF!</v>
      </c>
      <c r="B238" s="2">
        <v>0.0</v>
      </c>
      <c r="C238" s="39" t="str">
        <f t="shared" si="2"/>
        <v>#REF!</v>
      </c>
      <c r="D238" s="39" t="str">
        <f t="shared" si="3"/>
        <v>#REF!</v>
      </c>
      <c r="E238" s="39" t="str">
        <f t="shared" si="4"/>
        <v>#REF!</v>
      </c>
      <c r="F238" s="2"/>
    </row>
    <row r="239" ht="12.75" customHeight="1">
      <c r="A239" s="2" t="str">
        <f t="shared" si="1"/>
        <v>#REF!</v>
      </c>
      <c r="B239" s="2">
        <v>0.0</v>
      </c>
      <c r="C239" s="39" t="str">
        <f t="shared" si="2"/>
        <v>#REF!</v>
      </c>
      <c r="D239" s="39" t="str">
        <f t="shared" si="3"/>
        <v>#REF!</v>
      </c>
      <c r="E239" s="39" t="str">
        <f t="shared" si="4"/>
        <v>#REF!</v>
      </c>
      <c r="F239" s="2"/>
    </row>
    <row r="240" ht="12.75" customHeight="1">
      <c r="A240" s="2" t="str">
        <f t="shared" si="1"/>
        <v>#REF!</v>
      </c>
      <c r="B240" s="2">
        <v>0.0</v>
      </c>
      <c r="C240" s="39" t="str">
        <f t="shared" si="2"/>
        <v>#REF!</v>
      </c>
      <c r="D240" s="39" t="str">
        <f t="shared" si="3"/>
        <v>#REF!</v>
      </c>
      <c r="E240" s="39" t="str">
        <f t="shared" si="4"/>
        <v>#REF!</v>
      </c>
      <c r="F240" s="2"/>
    </row>
    <row r="241" ht="12.75" customHeight="1">
      <c r="A241" s="2" t="str">
        <f t="shared" si="1"/>
        <v>#REF!</v>
      </c>
      <c r="B241" s="2">
        <v>0.0</v>
      </c>
      <c r="C241" s="39" t="str">
        <f t="shared" si="2"/>
        <v>#REF!</v>
      </c>
      <c r="D241" s="39" t="str">
        <f t="shared" si="3"/>
        <v>#REF!</v>
      </c>
      <c r="E241" s="39" t="str">
        <f t="shared" si="4"/>
        <v>#REF!</v>
      </c>
      <c r="F241" s="2"/>
    </row>
    <row r="242" ht="12.75" customHeight="1">
      <c r="A242" s="2" t="str">
        <f t="shared" si="1"/>
        <v>#REF!</v>
      </c>
      <c r="B242" s="2">
        <v>0.0</v>
      </c>
      <c r="C242" s="39" t="str">
        <f t="shared" si="2"/>
        <v>#REF!</v>
      </c>
      <c r="D242" s="39" t="str">
        <f t="shared" si="3"/>
        <v>#REF!</v>
      </c>
      <c r="E242" s="39" t="str">
        <f t="shared" si="4"/>
        <v>#REF!</v>
      </c>
      <c r="F242" s="2"/>
    </row>
    <row r="243" ht="12.75" customHeight="1">
      <c r="A243" s="2" t="str">
        <f t="shared" si="1"/>
        <v>#REF!</v>
      </c>
      <c r="B243" s="2">
        <v>0.0</v>
      </c>
      <c r="C243" s="39" t="str">
        <f t="shared" si="2"/>
        <v>#REF!</v>
      </c>
      <c r="D243" s="39" t="str">
        <f t="shared" si="3"/>
        <v>#REF!</v>
      </c>
      <c r="E243" s="39" t="str">
        <f t="shared" si="4"/>
        <v>#REF!</v>
      </c>
      <c r="F243" s="2"/>
    </row>
    <row r="244" ht="12.75" customHeight="1">
      <c r="A244" s="2" t="str">
        <f t="shared" si="1"/>
        <v>#REF!</v>
      </c>
      <c r="B244" s="2">
        <v>0.0</v>
      </c>
      <c r="C244" s="39" t="str">
        <f t="shared" si="2"/>
        <v>#REF!</v>
      </c>
      <c r="D244" s="39" t="str">
        <f t="shared" si="3"/>
        <v>#REF!</v>
      </c>
      <c r="E244" s="39" t="str">
        <f t="shared" si="4"/>
        <v>#REF!</v>
      </c>
      <c r="F244" s="2"/>
    </row>
    <row r="245" ht="12.75" customHeight="1">
      <c r="A245" s="2" t="str">
        <f t="shared" si="1"/>
        <v>#REF!</v>
      </c>
      <c r="B245" s="2">
        <v>0.0</v>
      </c>
      <c r="C245" s="39" t="str">
        <f t="shared" si="2"/>
        <v>#REF!</v>
      </c>
      <c r="D245" s="39" t="str">
        <f t="shared" si="3"/>
        <v>#REF!</v>
      </c>
      <c r="E245" s="39" t="str">
        <f t="shared" si="4"/>
        <v>#REF!</v>
      </c>
      <c r="F245" s="2"/>
    </row>
    <row r="246" ht="12.75" customHeight="1">
      <c r="A246" s="2" t="str">
        <f t="shared" si="1"/>
        <v>#REF!</v>
      </c>
      <c r="B246" s="2">
        <v>0.0</v>
      </c>
      <c r="C246" s="39" t="str">
        <f t="shared" si="2"/>
        <v>#REF!</v>
      </c>
      <c r="D246" s="39" t="str">
        <f t="shared" si="3"/>
        <v>#REF!</v>
      </c>
      <c r="E246" s="39" t="str">
        <f t="shared" si="4"/>
        <v>#REF!</v>
      </c>
      <c r="F246" s="2"/>
    </row>
    <row r="247" ht="12.75" customHeight="1">
      <c r="A247" s="2" t="str">
        <f t="shared" si="1"/>
        <v>#REF!</v>
      </c>
      <c r="B247" s="2">
        <v>0.0</v>
      </c>
      <c r="C247" s="39" t="str">
        <f t="shared" si="2"/>
        <v>#REF!</v>
      </c>
      <c r="D247" s="39" t="str">
        <f t="shared" si="3"/>
        <v>#REF!</v>
      </c>
      <c r="E247" s="39" t="str">
        <f t="shared" si="4"/>
        <v>#REF!</v>
      </c>
      <c r="F247" s="2"/>
    </row>
    <row r="248" ht="12.75" customHeight="1">
      <c r="A248" s="2" t="str">
        <f t="shared" si="1"/>
        <v>#REF!</v>
      </c>
      <c r="B248" s="2">
        <v>0.0</v>
      </c>
      <c r="C248" s="39" t="str">
        <f t="shared" si="2"/>
        <v>#REF!</v>
      </c>
      <c r="D248" s="39" t="str">
        <f t="shared" si="3"/>
        <v>#REF!</v>
      </c>
      <c r="E248" s="39" t="str">
        <f t="shared" si="4"/>
        <v>#REF!</v>
      </c>
      <c r="F248" s="2"/>
    </row>
    <row r="249" ht="12.75" customHeight="1">
      <c r="A249" s="2" t="str">
        <f t="shared" si="1"/>
        <v>#REF!</v>
      </c>
      <c r="B249" s="2">
        <v>0.0</v>
      </c>
      <c r="C249" s="39" t="str">
        <f t="shared" si="2"/>
        <v>#REF!</v>
      </c>
      <c r="D249" s="39" t="str">
        <f t="shared" si="3"/>
        <v>#REF!</v>
      </c>
      <c r="E249" s="39" t="str">
        <f t="shared" si="4"/>
        <v>#REF!</v>
      </c>
      <c r="F249" s="2"/>
    </row>
    <row r="250" ht="12.75" customHeight="1">
      <c r="A250" s="2" t="str">
        <f t="shared" si="1"/>
        <v>#REF!</v>
      </c>
      <c r="B250" s="2">
        <v>0.0</v>
      </c>
      <c r="C250" s="39" t="str">
        <f t="shared" si="2"/>
        <v>#REF!</v>
      </c>
      <c r="D250" s="39" t="str">
        <f t="shared" si="3"/>
        <v>#REF!</v>
      </c>
      <c r="E250" s="39" t="str">
        <f t="shared" si="4"/>
        <v>#REF!</v>
      </c>
      <c r="F250" s="2"/>
    </row>
    <row r="251" ht="12.75" customHeight="1">
      <c r="A251" s="2" t="str">
        <f t="shared" si="1"/>
        <v>#REF!</v>
      </c>
      <c r="B251" s="2">
        <v>0.0</v>
      </c>
      <c r="C251" s="39" t="str">
        <f t="shared" si="2"/>
        <v>#REF!</v>
      </c>
      <c r="D251" s="39" t="str">
        <f t="shared" si="3"/>
        <v>#REF!</v>
      </c>
      <c r="E251" s="39" t="str">
        <f t="shared" si="4"/>
        <v>#REF!</v>
      </c>
      <c r="F251" s="2"/>
    </row>
    <row r="252" ht="12.75" customHeight="1">
      <c r="A252" s="2" t="str">
        <f t="shared" si="1"/>
        <v>#REF!</v>
      </c>
      <c r="B252" s="2">
        <v>0.0</v>
      </c>
      <c r="C252" s="39" t="str">
        <f t="shared" si="2"/>
        <v>#REF!</v>
      </c>
      <c r="D252" s="39" t="str">
        <f t="shared" si="3"/>
        <v>#REF!</v>
      </c>
      <c r="E252" s="39" t="str">
        <f t="shared" si="4"/>
        <v>#REF!</v>
      </c>
      <c r="F252" s="2"/>
    </row>
    <row r="253" ht="12.75" customHeight="1">
      <c r="A253" s="2" t="str">
        <f t="shared" si="1"/>
        <v>#REF!</v>
      </c>
      <c r="B253" s="2">
        <v>0.0</v>
      </c>
      <c r="C253" s="39" t="str">
        <f t="shared" si="2"/>
        <v>#REF!</v>
      </c>
      <c r="D253" s="39" t="str">
        <f t="shared" si="3"/>
        <v>#REF!</v>
      </c>
      <c r="E253" s="39" t="str">
        <f t="shared" si="4"/>
        <v>#REF!</v>
      </c>
      <c r="F253" s="2"/>
    </row>
    <row r="254" ht="12.75" customHeight="1">
      <c r="A254" s="2" t="str">
        <f t="shared" si="1"/>
        <v>#REF!</v>
      </c>
      <c r="B254" s="2">
        <v>0.0</v>
      </c>
      <c r="C254" s="39" t="str">
        <f t="shared" si="2"/>
        <v>#REF!</v>
      </c>
      <c r="D254" s="39" t="str">
        <f t="shared" si="3"/>
        <v>#REF!</v>
      </c>
      <c r="E254" s="39" t="str">
        <f t="shared" si="4"/>
        <v>#REF!</v>
      </c>
      <c r="F254" s="2"/>
    </row>
    <row r="255" ht="12.75" customHeight="1">
      <c r="A255" s="2" t="str">
        <f t="shared" si="1"/>
        <v>#REF!</v>
      </c>
      <c r="B255" s="2">
        <v>0.0</v>
      </c>
      <c r="C255" s="39" t="str">
        <f t="shared" si="2"/>
        <v>#REF!</v>
      </c>
      <c r="D255" s="39" t="str">
        <f t="shared" si="3"/>
        <v>#REF!</v>
      </c>
      <c r="E255" s="39" t="str">
        <f t="shared" si="4"/>
        <v>#REF!</v>
      </c>
      <c r="F255" s="2"/>
    </row>
    <row r="256" ht="12.75" customHeight="1">
      <c r="A256" s="2" t="str">
        <f t="shared" si="1"/>
        <v>#REF!</v>
      </c>
      <c r="B256" s="2">
        <v>0.0</v>
      </c>
      <c r="C256" s="39" t="str">
        <f t="shared" si="2"/>
        <v>#REF!</v>
      </c>
      <c r="D256" s="39" t="str">
        <f t="shared" si="3"/>
        <v>#REF!</v>
      </c>
      <c r="E256" s="39" t="str">
        <f t="shared" si="4"/>
        <v>#REF!</v>
      </c>
      <c r="F256" s="2"/>
    </row>
    <row r="257" ht="12.75" customHeight="1">
      <c r="A257" s="2" t="str">
        <f t="shared" si="1"/>
        <v>#REF!</v>
      </c>
      <c r="B257" s="2">
        <v>0.0</v>
      </c>
      <c r="C257" s="39" t="str">
        <f t="shared" si="2"/>
        <v>#REF!</v>
      </c>
      <c r="D257" s="39" t="str">
        <f t="shared" si="3"/>
        <v>#REF!</v>
      </c>
      <c r="E257" s="39" t="str">
        <f t="shared" si="4"/>
        <v>#REF!</v>
      </c>
      <c r="F257" s="2"/>
    </row>
    <row r="258" ht="12.75" customHeight="1">
      <c r="A258" s="2" t="str">
        <f t="shared" si="1"/>
        <v>#REF!</v>
      </c>
      <c r="B258" s="2">
        <v>0.0</v>
      </c>
      <c r="C258" s="39" t="str">
        <f t="shared" si="2"/>
        <v>#REF!</v>
      </c>
      <c r="D258" s="39" t="str">
        <f t="shared" si="3"/>
        <v>#REF!</v>
      </c>
      <c r="E258" s="39" t="str">
        <f t="shared" si="4"/>
        <v>#REF!</v>
      </c>
      <c r="F258" s="2"/>
    </row>
    <row r="259" ht="12.75" customHeight="1">
      <c r="A259" s="2" t="str">
        <f t="shared" si="1"/>
        <v>#REF!</v>
      </c>
      <c r="B259" s="2">
        <v>0.0</v>
      </c>
      <c r="C259" s="39" t="str">
        <f t="shared" si="2"/>
        <v>#REF!</v>
      </c>
      <c r="D259" s="39" t="str">
        <f t="shared" si="3"/>
        <v>#REF!</v>
      </c>
      <c r="E259" s="39" t="str">
        <f t="shared" si="4"/>
        <v>#REF!</v>
      </c>
      <c r="F259" s="2"/>
    </row>
    <row r="260" ht="12.75" customHeight="1">
      <c r="A260" s="2" t="str">
        <f t="shared" si="1"/>
        <v>#REF!</v>
      </c>
      <c r="B260" s="2">
        <v>0.0</v>
      </c>
      <c r="C260" s="39" t="str">
        <f t="shared" si="2"/>
        <v>#REF!</v>
      </c>
      <c r="D260" s="39" t="str">
        <f t="shared" si="3"/>
        <v>#REF!</v>
      </c>
      <c r="E260" s="39" t="str">
        <f t="shared" si="4"/>
        <v>#REF!</v>
      </c>
      <c r="F260" s="2"/>
    </row>
    <row r="261" ht="12.75" customHeight="1">
      <c r="A261" s="2" t="str">
        <f t="shared" si="1"/>
        <v>#REF!</v>
      </c>
      <c r="B261" s="2">
        <v>0.0</v>
      </c>
      <c r="C261" s="39" t="str">
        <f t="shared" si="2"/>
        <v>#REF!</v>
      </c>
      <c r="D261" s="39" t="str">
        <f t="shared" si="3"/>
        <v>#REF!</v>
      </c>
      <c r="E261" s="39" t="str">
        <f t="shared" si="4"/>
        <v>#REF!</v>
      </c>
      <c r="F261" s="2"/>
    </row>
    <row r="262" ht="12.75" customHeight="1">
      <c r="A262" s="2" t="str">
        <f t="shared" si="1"/>
        <v>#REF!</v>
      </c>
      <c r="B262" s="2">
        <v>0.0</v>
      </c>
      <c r="C262" s="39" t="str">
        <f t="shared" si="2"/>
        <v>#REF!</v>
      </c>
      <c r="D262" s="39" t="str">
        <f t="shared" si="3"/>
        <v>#REF!</v>
      </c>
      <c r="E262" s="39" t="str">
        <f t="shared" si="4"/>
        <v>#REF!</v>
      </c>
      <c r="F262" s="2"/>
    </row>
    <row r="263" ht="12.75" customHeight="1">
      <c r="A263" s="2" t="str">
        <f t="shared" si="1"/>
        <v>#REF!</v>
      </c>
      <c r="B263" s="2">
        <v>0.0</v>
      </c>
      <c r="C263" s="39" t="str">
        <f t="shared" si="2"/>
        <v>#REF!</v>
      </c>
      <c r="D263" s="39" t="str">
        <f t="shared" si="3"/>
        <v>#REF!</v>
      </c>
      <c r="E263" s="39" t="str">
        <f t="shared" si="4"/>
        <v>#REF!</v>
      </c>
      <c r="F263" s="2"/>
    </row>
    <row r="264" ht="12.75" customHeight="1">
      <c r="A264" s="2" t="str">
        <f t="shared" si="1"/>
        <v>#REF!</v>
      </c>
      <c r="B264" s="2">
        <v>0.0</v>
      </c>
      <c r="C264" s="39" t="str">
        <f t="shared" si="2"/>
        <v>#REF!</v>
      </c>
      <c r="D264" s="39" t="str">
        <f t="shared" si="3"/>
        <v>#REF!</v>
      </c>
      <c r="E264" s="39" t="str">
        <f t="shared" si="4"/>
        <v>#REF!</v>
      </c>
      <c r="F264" s="2"/>
    </row>
    <row r="265" ht="12.75" customHeight="1">
      <c r="A265" s="2" t="str">
        <f t="shared" si="1"/>
        <v>#REF!</v>
      </c>
      <c r="B265" s="2">
        <v>0.0</v>
      </c>
      <c r="C265" s="39" t="str">
        <f t="shared" si="2"/>
        <v>#REF!</v>
      </c>
      <c r="D265" s="39" t="str">
        <f t="shared" si="3"/>
        <v>#REF!</v>
      </c>
      <c r="E265" s="39" t="str">
        <f t="shared" si="4"/>
        <v>#REF!</v>
      </c>
      <c r="F265" s="2"/>
    </row>
    <row r="266" ht="12.75" customHeight="1">
      <c r="A266" s="2" t="str">
        <f t="shared" si="1"/>
        <v>#REF!</v>
      </c>
      <c r="B266" s="2">
        <v>0.0</v>
      </c>
      <c r="C266" s="39" t="str">
        <f t="shared" si="2"/>
        <v>#REF!</v>
      </c>
      <c r="D266" s="39" t="str">
        <f t="shared" si="3"/>
        <v>#REF!</v>
      </c>
      <c r="E266" s="39" t="str">
        <f t="shared" si="4"/>
        <v>#REF!</v>
      </c>
      <c r="F266" s="2"/>
    </row>
    <row r="267" ht="12.75" customHeight="1">
      <c r="A267" s="2" t="str">
        <f t="shared" si="1"/>
        <v>#REF!</v>
      </c>
      <c r="B267" s="2">
        <v>0.0</v>
      </c>
      <c r="C267" s="39" t="str">
        <f t="shared" si="2"/>
        <v>#REF!</v>
      </c>
      <c r="D267" s="39" t="str">
        <f t="shared" si="3"/>
        <v>#REF!</v>
      </c>
      <c r="E267" s="39" t="str">
        <f t="shared" si="4"/>
        <v>#REF!</v>
      </c>
      <c r="F267" s="2"/>
    </row>
    <row r="268" ht="12.75" customHeight="1">
      <c r="A268" s="2" t="str">
        <f t="shared" si="1"/>
        <v>#REF!</v>
      </c>
      <c r="B268" s="2">
        <v>0.0</v>
      </c>
      <c r="C268" s="39" t="str">
        <f t="shared" si="2"/>
        <v>#REF!</v>
      </c>
      <c r="D268" s="39" t="str">
        <f t="shared" si="3"/>
        <v>#REF!</v>
      </c>
      <c r="E268" s="39" t="str">
        <f t="shared" si="4"/>
        <v>#REF!</v>
      </c>
      <c r="F268" s="2"/>
    </row>
    <row r="269" ht="12.75" customHeight="1">
      <c r="A269" s="2" t="str">
        <f t="shared" si="1"/>
        <v>#REF!</v>
      </c>
      <c r="B269" s="2">
        <v>0.0</v>
      </c>
      <c r="C269" s="39" t="str">
        <f t="shared" si="2"/>
        <v>#REF!</v>
      </c>
      <c r="D269" s="39" t="str">
        <f t="shared" si="3"/>
        <v>#REF!</v>
      </c>
      <c r="E269" s="39" t="str">
        <f t="shared" si="4"/>
        <v>#REF!</v>
      </c>
      <c r="F269" s="2"/>
    </row>
    <row r="270" ht="12.75" customHeight="1">
      <c r="A270" s="2" t="str">
        <f t="shared" si="1"/>
        <v>#REF!</v>
      </c>
      <c r="B270" s="2">
        <v>0.0</v>
      </c>
      <c r="C270" s="39" t="str">
        <f t="shared" si="2"/>
        <v>#REF!</v>
      </c>
      <c r="D270" s="39" t="str">
        <f t="shared" si="3"/>
        <v>#REF!</v>
      </c>
      <c r="E270" s="39" t="str">
        <f t="shared" si="4"/>
        <v>#REF!</v>
      </c>
      <c r="F270" s="2"/>
    </row>
    <row r="271" ht="12.75" customHeight="1">
      <c r="A271" s="2" t="str">
        <f t="shared" si="1"/>
        <v>#REF!</v>
      </c>
      <c r="B271" s="2">
        <v>0.0</v>
      </c>
      <c r="C271" s="39" t="str">
        <f t="shared" si="2"/>
        <v>#REF!</v>
      </c>
      <c r="D271" s="39" t="str">
        <f t="shared" si="3"/>
        <v>#REF!</v>
      </c>
      <c r="E271" s="39" t="str">
        <f t="shared" si="4"/>
        <v>#REF!</v>
      </c>
      <c r="F271" s="2"/>
    </row>
    <row r="272" ht="12.75" customHeight="1">
      <c r="A272" s="2" t="str">
        <f t="shared" si="1"/>
        <v>#REF!</v>
      </c>
      <c r="B272" s="2">
        <v>0.0</v>
      </c>
      <c r="C272" s="39" t="str">
        <f t="shared" si="2"/>
        <v>#REF!</v>
      </c>
      <c r="D272" s="39" t="str">
        <f t="shared" si="3"/>
        <v>#REF!</v>
      </c>
      <c r="E272" s="39" t="str">
        <f t="shared" si="4"/>
        <v>#REF!</v>
      </c>
    </row>
    <row r="273" ht="12.75" customHeight="1">
      <c r="A273" s="2" t="str">
        <f t="shared" si="1"/>
        <v>#REF!</v>
      </c>
      <c r="B273" s="2">
        <v>0.0</v>
      </c>
      <c r="C273" s="39" t="str">
        <f t="shared" si="2"/>
        <v>#REF!</v>
      </c>
      <c r="D273" s="39" t="str">
        <f t="shared" si="3"/>
        <v>#REF!</v>
      </c>
      <c r="E273" s="39" t="str">
        <f t="shared" si="4"/>
        <v>#REF!</v>
      </c>
    </row>
    <row r="274" ht="12.75" customHeight="1">
      <c r="A274" s="2" t="str">
        <f t="shared" si="1"/>
        <v>#REF!</v>
      </c>
      <c r="B274" s="2">
        <v>0.0</v>
      </c>
      <c r="C274" s="39" t="str">
        <f t="shared" si="2"/>
        <v>#REF!</v>
      </c>
      <c r="D274" s="39" t="str">
        <f t="shared" si="3"/>
        <v>#REF!</v>
      </c>
      <c r="E274" s="39" t="str">
        <f t="shared" si="4"/>
        <v>#REF!</v>
      </c>
    </row>
    <row r="275" ht="12.75" customHeight="1">
      <c r="A275" s="2" t="str">
        <f t="shared" si="1"/>
        <v>#REF!</v>
      </c>
      <c r="B275" s="2">
        <v>0.0</v>
      </c>
      <c r="C275" s="39" t="str">
        <f t="shared" si="2"/>
        <v>#REF!</v>
      </c>
      <c r="D275" s="39" t="str">
        <f t="shared" si="3"/>
        <v>#REF!</v>
      </c>
      <c r="E275" s="39" t="str">
        <f t="shared" si="4"/>
        <v>#REF!</v>
      </c>
    </row>
    <row r="276" ht="12.75" customHeight="1">
      <c r="A276" s="2" t="str">
        <f t="shared" si="1"/>
        <v>#REF!</v>
      </c>
      <c r="B276" s="2">
        <v>0.0</v>
      </c>
      <c r="C276" s="39" t="str">
        <f t="shared" si="2"/>
        <v>#REF!</v>
      </c>
      <c r="D276" s="39" t="str">
        <f t="shared" si="3"/>
        <v>#REF!</v>
      </c>
      <c r="E276" s="39" t="str">
        <f t="shared" si="4"/>
        <v>#REF!</v>
      </c>
    </row>
    <row r="277" ht="12.75" customHeight="1">
      <c r="A277" s="2" t="str">
        <f t="shared" si="1"/>
        <v>#REF!</v>
      </c>
      <c r="B277" s="2">
        <v>0.0</v>
      </c>
      <c r="C277" s="39" t="str">
        <f t="shared" si="2"/>
        <v>#REF!</v>
      </c>
      <c r="D277" s="39" t="str">
        <f t="shared" si="3"/>
        <v>#REF!</v>
      </c>
      <c r="E277" s="39" t="str">
        <f t="shared" si="4"/>
        <v>#REF!</v>
      </c>
    </row>
    <row r="278" ht="12.75" customHeight="1">
      <c r="A278" s="2" t="str">
        <f t="shared" si="1"/>
        <v>#REF!</v>
      </c>
      <c r="B278" s="2">
        <v>0.0</v>
      </c>
      <c r="C278" s="39" t="str">
        <f t="shared" si="2"/>
        <v>#REF!</v>
      </c>
      <c r="D278" s="39" t="str">
        <f t="shared" si="3"/>
        <v>#REF!</v>
      </c>
      <c r="E278" s="39" t="str">
        <f t="shared" si="4"/>
        <v>#REF!</v>
      </c>
    </row>
    <row r="279" ht="12.75" customHeight="1">
      <c r="A279" s="2" t="str">
        <f t="shared" si="1"/>
        <v>#REF!</v>
      </c>
      <c r="B279" s="2">
        <v>0.0</v>
      </c>
      <c r="C279" s="39" t="str">
        <f t="shared" si="2"/>
        <v>#REF!</v>
      </c>
      <c r="D279" s="39" t="str">
        <f t="shared" si="3"/>
        <v>#REF!</v>
      </c>
      <c r="E279" s="39" t="str">
        <f t="shared" si="4"/>
        <v>#REF!</v>
      </c>
    </row>
    <row r="280" ht="12.75" customHeight="1">
      <c r="A280" s="2" t="str">
        <f t="shared" si="1"/>
        <v>#REF!</v>
      </c>
      <c r="B280" s="2">
        <v>0.0</v>
      </c>
      <c r="C280" s="39" t="str">
        <f t="shared" si="2"/>
        <v>#REF!</v>
      </c>
      <c r="D280" s="39" t="str">
        <f t="shared" si="3"/>
        <v>#REF!</v>
      </c>
      <c r="E280" s="39" t="str">
        <f t="shared" si="4"/>
        <v>#REF!</v>
      </c>
    </row>
    <row r="281" ht="12.75" customHeight="1">
      <c r="A281" s="2" t="str">
        <f t="shared" si="1"/>
        <v>#REF!</v>
      </c>
      <c r="B281" s="2">
        <v>0.0</v>
      </c>
      <c r="C281" s="39" t="str">
        <f t="shared" si="2"/>
        <v>#REF!</v>
      </c>
      <c r="D281" s="39" t="str">
        <f t="shared" si="3"/>
        <v>#REF!</v>
      </c>
      <c r="E281" s="39" t="str">
        <f t="shared" si="4"/>
        <v>#REF!</v>
      </c>
    </row>
    <row r="282" ht="12.75" customHeight="1">
      <c r="A282" s="2" t="str">
        <f t="shared" si="1"/>
        <v>#REF!</v>
      </c>
      <c r="B282" s="2">
        <v>0.0</v>
      </c>
      <c r="C282" s="39" t="str">
        <f t="shared" si="2"/>
        <v>#REF!</v>
      </c>
      <c r="D282" s="39" t="str">
        <f t="shared" si="3"/>
        <v>#REF!</v>
      </c>
      <c r="E282" s="39" t="str">
        <f t="shared" si="4"/>
        <v>#REF!</v>
      </c>
    </row>
    <row r="283" ht="12.75" customHeight="1">
      <c r="A283" s="2" t="str">
        <f t="shared" si="1"/>
        <v>#REF!</v>
      </c>
      <c r="B283" s="2">
        <v>0.0</v>
      </c>
      <c r="C283" s="39" t="str">
        <f t="shared" si="2"/>
        <v>#REF!</v>
      </c>
      <c r="D283" s="39" t="str">
        <f t="shared" si="3"/>
        <v>#REF!</v>
      </c>
      <c r="E283" s="39" t="str">
        <f t="shared" si="4"/>
        <v>#REF!</v>
      </c>
    </row>
    <row r="284" ht="12.75" customHeight="1">
      <c r="A284" s="2" t="str">
        <f t="shared" si="1"/>
        <v>#REF!</v>
      </c>
      <c r="B284" s="2">
        <v>0.0</v>
      </c>
      <c r="C284" s="39" t="str">
        <f t="shared" si="2"/>
        <v>#REF!</v>
      </c>
      <c r="D284" s="39" t="str">
        <f t="shared" si="3"/>
        <v>#REF!</v>
      </c>
      <c r="E284" s="39" t="str">
        <f t="shared" si="4"/>
        <v>#REF!</v>
      </c>
    </row>
    <row r="285" ht="12.75" customHeight="1">
      <c r="A285" s="2" t="str">
        <f t="shared" si="1"/>
        <v>#REF!</v>
      </c>
      <c r="B285" s="2">
        <v>0.0</v>
      </c>
      <c r="C285" s="39" t="str">
        <f t="shared" si="2"/>
        <v>#REF!</v>
      </c>
      <c r="D285" s="39" t="str">
        <f t="shared" si="3"/>
        <v>#REF!</v>
      </c>
      <c r="E285" s="39" t="str">
        <f t="shared" si="4"/>
        <v>#REF!</v>
      </c>
    </row>
    <row r="286" ht="12.75" customHeight="1">
      <c r="A286" s="2" t="str">
        <f t="shared" si="1"/>
        <v>#REF!</v>
      </c>
      <c r="B286" s="2">
        <v>0.0</v>
      </c>
      <c r="C286" s="39" t="str">
        <f t="shared" si="2"/>
        <v>#REF!</v>
      </c>
      <c r="D286" s="39" t="str">
        <f t="shared" si="3"/>
        <v>#REF!</v>
      </c>
      <c r="E286" s="39" t="str">
        <f t="shared" si="4"/>
        <v>#REF!</v>
      </c>
    </row>
    <row r="287" ht="12.75" customHeight="1">
      <c r="A287" s="2" t="str">
        <f t="shared" si="1"/>
        <v>#REF!</v>
      </c>
      <c r="B287" s="2">
        <v>0.0</v>
      </c>
      <c r="C287" s="39" t="str">
        <f t="shared" si="2"/>
        <v>#REF!</v>
      </c>
      <c r="D287" s="39" t="str">
        <f t="shared" si="3"/>
        <v>#REF!</v>
      </c>
      <c r="E287" s="39" t="str">
        <f t="shared" si="4"/>
        <v>#REF!</v>
      </c>
    </row>
    <row r="288" ht="12.75" customHeight="1">
      <c r="A288" s="2" t="str">
        <f t="shared" si="1"/>
        <v>#REF!</v>
      </c>
      <c r="B288" s="2">
        <v>0.0</v>
      </c>
      <c r="C288" s="39" t="str">
        <f t="shared" si="2"/>
        <v>#REF!</v>
      </c>
      <c r="D288" s="39" t="str">
        <f t="shared" si="3"/>
        <v>#REF!</v>
      </c>
      <c r="E288" s="39" t="str">
        <f t="shared" si="4"/>
        <v>#REF!</v>
      </c>
    </row>
    <row r="289" ht="12.75" customHeight="1">
      <c r="A289" s="2" t="str">
        <f t="shared" si="1"/>
        <v>#REF!</v>
      </c>
      <c r="B289" s="2">
        <v>0.0</v>
      </c>
      <c r="C289" s="39" t="str">
        <f t="shared" si="2"/>
        <v>#REF!</v>
      </c>
      <c r="D289" s="39" t="str">
        <f t="shared" si="3"/>
        <v>#REF!</v>
      </c>
      <c r="E289" s="39" t="str">
        <f t="shared" si="4"/>
        <v>#REF!</v>
      </c>
    </row>
    <row r="290" ht="12.75" customHeight="1">
      <c r="A290" s="2" t="str">
        <f t="shared" si="1"/>
        <v>#REF!</v>
      </c>
      <c r="B290" s="2">
        <v>0.0</v>
      </c>
      <c r="C290" s="39" t="str">
        <f t="shared" si="2"/>
        <v>#REF!</v>
      </c>
      <c r="D290" s="39" t="str">
        <f t="shared" si="3"/>
        <v>#REF!</v>
      </c>
      <c r="E290" s="39" t="str">
        <f t="shared" si="4"/>
        <v>#REF!</v>
      </c>
    </row>
    <row r="291" ht="12.75" customHeight="1">
      <c r="A291" s="2" t="str">
        <f t="shared" si="1"/>
        <v>#REF!</v>
      </c>
      <c r="B291" s="2">
        <v>0.0</v>
      </c>
      <c r="C291" s="39" t="str">
        <f t="shared" si="2"/>
        <v>#REF!</v>
      </c>
      <c r="D291" s="39" t="str">
        <f t="shared" si="3"/>
        <v>#REF!</v>
      </c>
      <c r="E291" s="39" t="str">
        <f t="shared" si="4"/>
        <v>#REF!</v>
      </c>
    </row>
    <row r="292" ht="12.75" customHeight="1">
      <c r="A292" s="2" t="str">
        <f t="shared" si="1"/>
        <v>#REF!</v>
      </c>
      <c r="B292" s="2">
        <v>0.0</v>
      </c>
      <c r="C292" s="39" t="str">
        <f t="shared" si="2"/>
        <v>#REF!</v>
      </c>
      <c r="D292" s="39" t="str">
        <f t="shared" si="3"/>
        <v>#REF!</v>
      </c>
      <c r="E292" s="39" t="str">
        <f t="shared" si="4"/>
        <v>#REF!</v>
      </c>
    </row>
    <row r="293" ht="12.75" customHeight="1">
      <c r="A293" s="2" t="str">
        <f t="shared" si="1"/>
        <v>#REF!</v>
      </c>
      <c r="B293" s="2">
        <v>0.0</v>
      </c>
      <c r="C293" s="39" t="str">
        <f t="shared" si="2"/>
        <v>#REF!</v>
      </c>
      <c r="D293" s="39" t="str">
        <f t="shared" si="3"/>
        <v>#REF!</v>
      </c>
      <c r="E293" s="39" t="str">
        <f t="shared" si="4"/>
        <v>#REF!</v>
      </c>
    </row>
    <row r="294" ht="12.75" customHeight="1">
      <c r="A294" s="2" t="str">
        <f t="shared" si="1"/>
        <v>#REF!</v>
      </c>
      <c r="B294" s="2">
        <v>0.0</v>
      </c>
      <c r="C294" s="39" t="str">
        <f t="shared" si="2"/>
        <v>#REF!</v>
      </c>
      <c r="D294" s="39" t="str">
        <f t="shared" si="3"/>
        <v>#REF!</v>
      </c>
      <c r="E294" s="39" t="str">
        <f t="shared" si="4"/>
        <v>#REF!</v>
      </c>
    </row>
    <row r="295" ht="12.75" customHeight="1">
      <c r="A295" s="2" t="str">
        <f t="shared" si="1"/>
        <v>#REF!</v>
      </c>
      <c r="B295" s="2">
        <v>0.0</v>
      </c>
      <c r="C295" s="39" t="str">
        <f t="shared" si="2"/>
        <v>#REF!</v>
      </c>
      <c r="D295" s="39" t="str">
        <f t="shared" si="3"/>
        <v>#REF!</v>
      </c>
      <c r="E295" s="39" t="str">
        <f t="shared" si="4"/>
        <v>#REF!</v>
      </c>
    </row>
    <row r="296" ht="12.75" customHeight="1">
      <c r="A296" s="2" t="str">
        <f t="shared" si="1"/>
        <v>#REF!</v>
      </c>
      <c r="B296" s="2">
        <v>0.0</v>
      </c>
      <c r="C296" s="39" t="str">
        <f t="shared" si="2"/>
        <v>#REF!</v>
      </c>
      <c r="D296" s="39" t="str">
        <f t="shared" si="3"/>
        <v>#REF!</v>
      </c>
      <c r="E296" s="39" t="str">
        <f t="shared" si="4"/>
        <v>#REF!</v>
      </c>
    </row>
    <row r="297" ht="12.75" customHeight="1">
      <c r="A297" s="2" t="str">
        <f t="shared" si="1"/>
        <v>#REF!</v>
      </c>
      <c r="B297" s="2">
        <v>0.0</v>
      </c>
      <c r="C297" s="39" t="str">
        <f t="shared" si="2"/>
        <v>#REF!</v>
      </c>
      <c r="D297" s="39" t="str">
        <f t="shared" si="3"/>
        <v>#REF!</v>
      </c>
      <c r="E297" s="39" t="str">
        <f t="shared" si="4"/>
        <v>#REF!</v>
      </c>
    </row>
    <row r="298" ht="12.75" customHeight="1">
      <c r="A298" s="2" t="str">
        <f t="shared" si="1"/>
        <v>#REF!</v>
      </c>
      <c r="B298" s="2">
        <v>0.0</v>
      </c>
      <c r="C298" s="39" t="str">
        <f t="shared" si="2"/>
        <v>#REF!</v>
      </c>
      <c r="D298" s="39" t="str">
        <f t="shared" si="3"/>
        <v>#REF!</v>
      </c>
      <c r="E298" s="39" t="str">
        <f t="shared" si="4"/>
        <v>#REF!</v>
      </c>
    </row>
    <row r="299" ht="12.75" customHeight="1">
      <c r="A299" s="2" t="str">
        <f t="shared" si="1"/>
        <v>#REF!</v>
      </c>
      <c r="B299" s="2">
        <v>0.0</v>
      </c>
      <c r="C299" s="39" t="str">
        <f t="shared" si="2"/>
        <v>#REF!</v>
      </c>
      <c r="D299" s="39" t="str">
        <f t="shared" si="3"/>
        <v>#REF!</v>
      </c>
      <c r="E299" s="39" t="str">
        <f t="shared" si="4"/>
        <v>#REF!</v>
      </c>
    </row>
    <row r="300" ht="12.75" customHeight="1">
      <c r="A300" s="2" t="str">
        <f t="shared" si="1"/>
        <v>#REF!</v>
      </c>
      <c r="B300" s="2">
        <v>0.0</v>
      </c>
      <c r="C300" s="39" t="str">
        <f t="shared" si="2"/>
        <v>#REF!</v>
      </c>
      <c r="D300" s="39" t="str">
        <f t="shared" si="3"/>
        <v>#REF!</v>
      </c>
      <c r="E300" s="39" t="str">
        <f t="shared" si="4"/>
        <v>#REF!</v>
      </c>
    </row>
    <row r="301" ht="12.75" customHeight="1">
      <c r="A301" s="2" t="str">
        <f t="shared" si="1"/>
        <v>#REF!</v>
      </c>
      <c r="B301" s="2">
        <v>0.0</v>
      </c>
      <c r="C301" s="39" t="str">
        <f t="shared" si="2"/>
        <v>#REF!</v>
      </c>
      <c r="D301" s="39" t="str">
        <f t="shared" si="3"/>
        <v>#REF!</v>
      </c>
      <c r="E301" s="39" t="str">
        <f t="shared" si="4"/>
        <v>#REF!</v>
      </c>
    </row>
    <row r="302" ht="12.75" customHeight="1">
      <c r="A302" s="2" t="str">
        <f t="shared" si="1"/>
        <v>#REF!</v>
      </c>
      <c r="B302" s="2">
        <v>0.0</v>
      </c>
      <c r="C302" s="39" t="str">
        <f t="shared" si="2"/>
        <v>#REF!</v>
      </c>
      <c r="D302" s="39" t="str">
        <f t="shared" si="3"/>
        <v>#REF!</v>
      </c>
      <c r="E302" s="39" t="str">
        <f t="shared" si="4"/>
        <v>#REF!</v>
      </c>
    </row>
    <row r="303" ht="12.75" customHeight="1">
      <c r="A303" s="2" t="str">
        <f t="shared" si="1"/>
        <v>#REF!</v>
      </c>
      <c r="B303" s="2">
        <v>0.0</v>
      </c>
      <c r="C303" s="39" t="str">
        <f t="shared" si="2"/>
        <v>#REF!</v>
      </c>
      <c r="D303" s="39" t="str">
        <f t="shared" si="3"/>
        <v>#REF!</v>
      </c>
      <c r="E303" s="39" t="str">
        <f t="shared" si="4"/>
        <v>#REF!</v>
      </c>
    </row>
    <row r="304" ht="12.75" customHeight="1">
      <c r="A304" s="2" t="str">
        <f t="shared" si="1"/>
        <v>#REF!</v>
      </c>
      <c r="B304" s="2">
        <v>0.0</v>
      </c>
      <c r="C304" s="39" t="str">
        <f t="shared" si="2"/>
        <v>#REF!</v>
      </c>
      <c r="D304" s="39" t="str">
        <f t="shared" si="3"/>
        <v>#REF!</v>
      </c>
      <c r="E304" s="39" t="str">
        <f t="shared" si="4"/>
        <v>#REF!</v>
      </c>
    </row>
    <row r="305" ht="12.75" customHeight="1">
      <c r="A305" s="2" t="str">
        <f t="shared" si="1"/>
        <v>#REF!</v>
      </c>
      <c r="B305" s="2">
        <v>0.0</v>
      </c>
      <c r="C305" s="39" t="str">
        <f t="shared" si="2"/>
        <v>#REF!</v>
      </c>
      <c r="D305" s="39" t="str">
        <f t="shared" si="3"/>
        <v>#REF!</v>
      </c>
      <c r="E305" s="39" t="str">
        <f t="shared" si="4"/>
        <v>#REF!</v>
      </c>
    </row>
    <row r="306" ht="12.75" customHeight="1">
      <c r="A306" s="2" t="str">
        <f t="shared" si="1"/>
        <v>#REF!</v>
      </c>
      <c r="B306" s="2">
        <v>0.0</v>
      </c>
      <c r="C306" s="39" t="str">
        <f t="shared" si="2"/>
        <v>#REF!</v>
      </c>
      <c r="D306" s="39" t="str">
        <f t="shared" si="3"/>
        <v>#REF!</v>
      </c>
      <c r="E306" s="39" t="str">
        <f t="shared" si="4"/>
        <v>#REF!</v>
      </c>
    </row>
    <row r="307" ht="12.75" customHeight="1">
      <c r="A307" s="2" t="str">
        <f t="shared" si="1"/>
        <v>#REF!</v>
      </c>
      <c r="B307" s="2">
        <v>0.0</v>
      </c>
      <c r="C307" s="39" t="str">
        <f t="shared" si="2"/>
        <v>#REF!</v>
      </c>
      <c r="D307" s="39" t="str">
        <f t="shared" si="3"/>
        <v>#REF!</v>
      </c>
      <c r="E307" s="39" t="str">
        <f t="shared" si="4"/>
        <v>#REF!</v>
      </c>
    </row>
    <row r="308" ht="12.75" customHeight="1">
      <c r="A308" s="2" t="str">
        <f t="shared" si="1"/>
        <v>#REF!</v>
      </c>
      <c r="B308" s="2">
        <v>0.0</v>
      </c>
      <c r="C308" s="39" t="str">
        <f t="shared" si="2"/>
        <v>#REF!</v>
      </c>
      <c r="D308" s="39" t="str">
        <f t="shared" si="3"/>
        <v>#REF!</v>
      </c>
      <c r="E308" s="39" t="str">
        <f t="shared" si="4"/>
        <v>#REF!</v>
      </c>
    </row>
    <row r="309" ht="12.75" customHeight="1">
      <c r="A309" s="2" t="str">
        <f t="shared" si="1"/>
        <v>#REF!</v>
      </c>
      <c r="B309" s="2">
        <v>0.0</v>
      </c>
      <c r="C309" s="39" t="str">
        <f t="shared" si="2"/>
        <v>#REF!</v>
      </c>
      <c r="D309" s="39" t="str">
        <f t="shared" si="3"/>
        <v>#REF!</v>
      </c>
      <c r="E309" s="39" t="str">
        <f t="shared" si="4"/>
        <v>#REF!</v>
      </c>
    </row>
    <row r="310" ht="12.75" customHeight="1">
      <c r="A310" s="2" t="str">
        <f t="shared" si="1"/>
        <v>#REF!</v>
      </c>
      <c r="B310" s="2">
        <v>0.0</v>
      </c>
      <c r="C310" s="39" t="str">
        <f t="shared" si="2"/>
        <v>#REF!</v>
      </c>
      <c r="D310" s="39" t="str">
        <f t="shared" si="3"/>
        <v>#REF!</v>
      </c>
      <c r="E310" s="39" t="str">
        <f t="shared" si="4"/>
        <v>#REF!</v>
      </c>
    </row>
    <row r="311" ht="12.75" customHeight="1">
      <c r="A311" s="2" t="str">
        <f t="shared" si="1"/>
        <v>#REF!</v>
      </c>
      <c r="B311" s="2">
        <v>0.0</v>
      </c>
      <c r="C311" s="39" t="str">
        <f t="shared" si="2"/>
        <v>#REF!</v>
      </c>
      <c r="D311" s="39" t="str">
        <f t="shared" si="3"/>
        <v>#REF!</v>
      </c>
      <c r="E311" s="39" t="str">
        <f t="shared" si="4"/>
        <v>#REF!</v>
      </c>
    </row>
    <row r="312" ht="12.75" customHeight="1">
      <c r="A312" s="2" t="str">
        <f t="shared" si="1"/>
        <v>#REF!</v>
      </c>
      <c r="B312" s="2">
        <v>0.0</v>
      </c>
      <c r="C312" s="39" t="str">
        <f t="shared" si="2"/>
        <v>#REF!</v>
      </c>
      <c r="D312" s="39" t="str">
        <f t="shared" si="3"/>
        <v>#REF!</v>
      </c>
      <c r="E312" s="39" t="str">
        <f t="shared" si="4"/>
        <v>#REF!</v>
      </c>
    </row>
    <row r="313" ht="12.75" customHeight="1">
      <c r="A313" s="2" t="str">
        <f t="shared" si="1"/>
        <v>#REF!</v>
      </c>
      <c r="B313" s="2">
        <v>0.0</v>
      </c>
      <c r="C313" s="39" t="str">
        <f t="shared" si="2"/>
        <v>#REF!</v>
      </c>
      <c r="D313" s="39" t="str">
        <f t="shared" si="3"/>
        <v>#REF!</v>
      </c>
      <c r="E313" s="39" t="str">
        <f t="shared" si="4"/>
        <v>#REF!</v>
      </c>
    </row>
    <row r="314" ht="12.75" customHeight="1">
      <c r="A314" s="2" t="str">
        <f t="shared" si="1"/>
        <v>#REF!</v>
      </c>
      <c r="B314" s="2">
        <v>0.0</v>
      </c>
      <c r="C314" s="39" t="str">
        <f t="shared" si="2"/>
        <v>#REF!</v>
      </c>
      <c r="D314" s="39" t="str">
        <f t="shared" si="3"/>
        <v>#REF!</v>
      </c>
      <c r="E314" s="39" t="str">
        <f t="shared" si="4"/>
        <v>#REF!</v>
      </c>
    </row>
    <row r="315" ht="12.75" customHeight="1">
      <c r="A315" s="2" t="str">
        <f t="shared" si="1"/>
        <v>#REF!</v>
      </c>
      <c r="B315" s="2">
        <v>0.0</v>
      </c>
      <c r="C315" s="39" t="str">
        <f t="shared" si="2"/>
        <v>#REF!</v>
      </c>
      <c r="D315" s="39" t="str">
        <f t="shared" si="3"/>
        <v>#REF!</v>
      </c>
      <c r="E315" s="39" t="str">
        <f t="shared" si="4"/>
        <v>#REF!</v>
      </c>
    </row>
    <row r="316" ht="12.75" customHeight="1">
      <c r="A316" s="2" t="str">
        <f t="shared" si="1"/>
        <v>#REF!</v>
      </c>
      <c r="B316" s="2">
        <v>0.0</v>
      </c>
      <c r="C316" s="39" t="str">
        <f t="shared" si="2"/>
        <v>#REF!</v>
      </c>
      <c r="D316" s="39" t="str">
        <f t="shared" si="3"/>
        <v>#REF!</v>
      </c>
      <c r="E316" s="39" t="str">
        <f t="shared" si="4"/>
        <v>#REF!</v>
      </c>
    </row>
    <row r="317" ht="12.75" customHeight="1">
      <c r="A317" s="2" t="str">
        <f t="shared" si="1"/>
        <v>#REF!</v>
      </c>
      <c r="B317" s="2">
        <v>0.0</v>
      </c>
      <c r="C317" s="39" t="str">
        <f t="shared" si="2"/>
        <v>#REF!</v>
      </c>
      <c r="D317" s="39" t="str">
        <f t="shared" si="3"/>
        <v>#REF!</v>
      </c>
      <c r="E317" s="39" t="str">
        <f t="shared" si="4"/>
        <v>#REF!</v>
      </c>
    </row>
    <row r="318" ht="12.75" customHeight="1">
      <c r="A318" s="2" t="str">
        <f t="shared" si="1"/>
        <v>#REF!</v>
      </c>
      <c r="B318" s="2">
        <v>0.0</v>
      </c>
      <c r="C318" s="39" t="str">
        <f t="shared" si="2"/>
        <v>#REF!</v>
      </c>
      <c r="D318" s="39" t="str">
        <f t="shared" si="3"/>
        <v>#REF!</v>
      </c>
      <c r="E318" s="39" t="str">
        <f t="shared" si="4"/>
        <v>#REF!</v>
      </c>
    </row>
    <row r="319" ht="12.75" customHeight="1">
      <c r="A319" s="2" t="str">
        <f t="shared" si="1"/>
        <v>#REF!</v>
      </c>
      <c r="B319" s="2">
        <v>0.0</v>
      </c>
      <c r="C319" s="39" t="str">
        <f t="shared" si="2"/>
        <v>#REF!</v>
      </c>
      <c r="D319" s="39" t="str">
        <f t="shared" si="3"/>
        <v>#REF!</v>
      </c>
      <c r="E319" s="39" t="str">
        <f t="shared" si="4"/>
        <v>#REF!</v>
      </c>
    </row>
    <row r="320" ht="12.75" customHeight="1">
      <c r="A320" s="2" t="str">
        <f t="shared" si="1"/>
        <v>#REF!</v>
      </c>
      <c r="B320" s="2">
        <v>0.0</v>
      </c>
      <c r="C320" s="39" t="str">
        <f t="shared" si="2"/>
        <v>#REF!</v>
      </c>
      <c r="D320" s="39" t="str">
        <f t="shared" si="3"/>
        <v>#REF!</v>
      </c>
      <c r="E320" s="39" t="str">
        <f t="shared" si="4"/>
        <v>#REF!</v>
      </c>
    </row>
    <row r="321" ht="12.75" customHeight="1">
      <c r="A321" s="2" t="str">
        <f t="shared" si="1"/>
        <v>#REF!</v>
      </c>
      <c r="B321" s="2">
        <v>0.0</v>
      </c>
      <c r="C321" s="39" t="str">
        <f t="shared" si="2"/>
        <v>#REF!</v>
      </c>
      <c r="D321" s="39" t="str">
        <f t="shared" si="3"/>
        <v>#REF!</v>
      </c>
      <c r="E321" s="39" t="str">
        <f t="shared" si="4"/>
        <v>#REF!</v>
      </c>
    </row>
    <row r="322" ht="12.75" customHeight="1">
      <c r="A322" s="2" t="str">
        <f t="shared" si="1"/>
        <v>#REF!</v>
      </c>
      <c r="B322" s="2">
        <v>0.0</v>
      </c>
      <c r="C322" s="39" t="str">
        <f t="shared" si="2"/>
        <v>#REF!</v>
      </c>
      <c r="D322" s="39" t="str">
        <f t="shared" si="3"/>
        <v>#REF!</v>
      </c>
      <c r="E322" s="39" t="str">
        <f t="shared" si="4"/>
        <v>#REF!</v>
      </c>
    </row>
    <row r="323" ht="12.75" customHeight="1">
      <c r="A323" s="2" t="str">
        <f t="shared" si="1"/>
        <v>#REF!</v>
      </c>
      <c r="B323" s="2">
        <v>0.0</v>
      </c>
      <c r="C323" s="39" t="str">
        <f t="shared" si="2"/>
        <v>#REF!</v>
      </c>
      <c r="D323" s="39" t="str">
        <f t="shared" si="3"/>
        <v>#REF!</v>
      </c>
      <c r="E323" s="39" t="str">
        <f t="shared" si="4"/>
        <v>#REF!</v>
      </c>
    </row>
    <row r="324" ht="12.75" customHeight="1">
      <c r="A324" s="2" t="str">
        <f t="shared" si="1"/>
        <v>#REF!</v>
      </c>
      <c r="B324" s="2">
        <v>0.0</v>
      </c>
      <c r="C324" s="39" t="str">
        <f t="shared" si="2"/>
        <v>#REF!</v>
      </c>
      <c r="D324" s="39" t="str">
        <f t="shared" si="3"/>
        <v>#REF!</v>
      </c>
      <c r="E324" s="39" t="str">
        <f t="shared" si="4"/>
        <v>#REF!</v>
      </c>
    </row>
    <row r="325" ht="12.75" customHeight="1">
      <c r="A325" s="2" t="str">
        <f t="shared" si="1"/>
        <v>#REF!</v>
      </c>
      <c r="B325" s="2">
        <v>0.0</v>
      </c>
      <c r="C325" s="39" t="str">
        <f t="shared" si="2"/>
        <v>#REF!</v>
      </c>
      <c r="D325" s="39" t="str">
        <f t="shared" si="3"/>
        <v>#REF!</v>
      </c>
      <c r="E325" s="39" t="str">
        <f t="shared" si="4"/>
        <v>#REF!</v>
      </c>
    </row>
    <row r="326" ht="12.75" customHeight="1">
      <c r="A326" s="2" t="str">
        <f t="shared" si="1"/>
        <v>#REF!</v>
      </c>
      <c r="B326" s="2">
        <v>0.0</v>
      </c>
      <c r="C326" s="39" t="str">
        <f t="shared" si="2"/>
        <v>#REF!</v>
      </c>
      <c r="D326" s="39" t="str">
        <f t="shared" si="3"/>
        <v>#REF!</v>
      </c>
      <c r="E326" s="39" t="str">
        <f t="shared" si="4"/>
        <v>#REF!</v>
      </c>
    </row>
    <row r="327" ht="12.75" customHeight="1">
      <c r="A327" s="2" t="str">
        <f t="shared" si="1"/>
        <v>#REF!</v>
      </c>
      <c r="B327" s="2">
        <v>0.0</v>
      </c>
      <c r="C327" s="39" t="str">
        <f t="shared" si="2"/>
        <v>#REF!</v>
      </c>
      <c r="D327" s="39" t="str">
        <f t="shared" si="3"/>
        <v>#REF!</v>
      </c>
      <c r="E327" s="39" t="str">
        <f t="shared" si="4"/>
        <v>#REF!</v>
      </c>
    </row>
    <row r="328" ht="12.75" customHeight="1">
      <c r="A328" s="2" t="str">
        <f t="shared" si="1"/>
        <v>#REF!</v>
      </c>
      <c r="B328" s="2">
        <v>0.0</v>
      </c>
      <c r="C328" s="39" t="str">
        <f t="shared" si="2"/>
        <v>#REF!</v>
      </c>
      <c r="D328" s="39" t="str">
        <f t="shared" si="3"/>
        <v>#REF!</v>
      </c>
      <c r="E328" s="39" t="str">
        <f t="shared" si="4"/>
        <v>#REF!</v>
      </c>
    </row>
    <row r="329" ht="12.75" customHeight="1">
      <c r="A329" s="2" t="str">
        <f t="shared" si="1"/>
        <v>#REF!</v>
      </c>
      <c r="B329" s="2">
        <v>0.0</v>
      </c>
      <c r="C329" s="39" t="str">
        <f t="shared" si="2"/>
        <v>#REF!</v>
      </c>
      <c r="D329" s="39" t="str">
        <f t="shared" si="3"/>
        <v>#REF!</v>
      </c>
      <c r="E329" s="39" t="str">
        <f t="shared" si="4"/>
        <v>#REF!</v>
      </c>
    </row>
    <row r="330" ht="12.75" customHeight="1">
      <c r="A330" s="2" t="str">
        <f t="shared" si="1"/>
        <v>#REF!</v>
      </c>
      <c r="B330" s="2">
        <v>0.0</v>
      </c>
      <c r="C330" s="39" t="str">
        <f t="shared" si="2"/>
        <v>#REF!</v>
      </c>
      <c r="D330" s="39" t="str">
        <f t="shared" si="3"/>
        <v>#REF!</v>
      </c>
      <c r="E330" s="39" t="str">
        <f t="shared" si="4"/>
        <v>#REF!</v>
      </c>
    </row>
    <row r="331" ht="12.75" customHeight="1">
      <c r="A331" s="2" t="str">
        <f t="shared" si="1"/>
        <v>#REF!</v>
      </c>
      <c r="B331" s="2">
        <v>0.0</v>
      </c>
      <c r="C331" s="39" t="str">
        <f t="shared" si="2"/>
        <v>#REF!</v>
      </c>
      <c r="D331" s="39" t="str">
        <f t="shared" si="3"/>
        <v>#REF!</v>
      </c>
      <c r="E331" s="39" t="str">
        <f t="shared" si="4"/>
        <v>#REF!</v>
      </c>
    </row>
    <row r="332" ht="12.75" customHeight="1">
      <c r="A332" s="2" t="str">
        <f t="shared" si="1"/>
        <v>#REF!</v>
      </c>
      <c r="B332" s="2">
        <v>0.0</v>
      </c>
      <c r="C332" s="39" t="str">
        <f t="shared" si="2"/>
        <v>#REF!</v>
      </c>
      <c r="D332" s="39" t="str">
        <f t="shared" si="3"/>
        <v>#REF!</v>
      </c>
      <c r="E332" s="39" t="str">
        <f t="shared" si="4"/>
        <v>#REF!</v>
      </c>
    </row>
    <row r="333" ht="12.75" customHeight="1">
      <c r="A333" s="2" t="str">
        <f t="shared" si="1"/>
        <v>#REF!</v>
      </c>
      <c r="B333" s="2">
        <v>0.0</v>
      </c>
      <c r="C333" s="39" t="str">
        <f t="shared" si="2"/>
        <v>#REF!</v>
      </c>
      <c r="D333" s="39" t="str">
        <f t="shared" si="3"/>
        <v>#REF!</v>
      </c>
      <c r="E333" s="39" t="str">
        <f t="shared" si="4"/>
        <v>#REF!</v>
      </c>
    </row>
    <row r="334" ht="12.75" customHeight="1">
      <c r="A334" s="2" t="str">
        <f t="shared" si="1"/>
        <v>#REF!</v>
      </c>
      <c r="B334" s="2">
        <v>0.0</v>
      </c>
      <c r="C334" s="39" t="str">
        <f t="shared" si="2"/>
        <v>#REF!</v>
      </c>
      <c r="D334" s="39" t="str">
        <f t="shared" si="3"/>
        <v>#REF!</v>
      </c>
      <c r="E334" s="39" t="str">
        <f t="shared" si="4"/>
        <v>#REF!</v>
      </c>
    </row>
    <row r="335" ht="12.75" customHeight="1">
      <c r="A335" s="2" t="str">
        <f t="shared" si="1"/>
        <v>#REF!</v>
      </c>
      <c r="B335" s="2">
        <v>0.0</v>
      </c>
      <c r="C335" s="39" t="str">
        <f t="shared" si="2"/>
        <v>#REF!</v>
      </c>
      <c r="D335" s="39" t="str">
        <f t="shared" si="3"/>
        <v>#REF!</v>
      </c>
      <c r="E335" s="39" t="str">
        <f t="shared" si="4"/>
        <v>#REF!</v>
      </c>
    </row>
    <row r="336" ht="12.75" customHeight="1">
      <c r="A336" s="2" t="str">
        <f t="shared" si="1"/>
        <v>#REF!</v>
      </c>
      <c r="B336" s="2">
        <v>0.0</v>
      </c>
      <c r="C336" s="39" t="str">
        <f t="shared" si="2"/>
        <v>#REF!</v>
      </c>
      <c r="D336" s="39" t="str">
        <f t="shared" si="3"/>
        <v>#REF!</v>
      </c>
      <c r="E336" s="39" t="str">
        <f t="shared" si="4"/>
        <v>#REF!</v>
      </c>
    </row>
    <row r="337" ht="12.75" customHeight="1">
      <c r="A337" s="2" t="str">
        <f t="shared" si="1"/>
        <v>#REF!</v>
      </c>
      <c r="B337" s="2">
        <v>0.0</v>
      </c>
      <c r="C337" s="39" t="str">
        <f t="shared" si="2"/>
        <v>#REF!</v>
      </c>
      <c r="D337" s="39" t="str">
        <f t="shared" si="3"/>
        <v>#REF!</v>
      </c>
      <c r="E337" s="39" t="str">
        <f t="shared" si="4"/>
        <v>#REF!</v>
      </c>
    </row>
    <row r="338" ht="12.75" customHeight="1">
      <c r="A338" s="2" t="str">
        <f t="shared" si="1"/>
        <v>#REF!</v>
      </c>
      <c r="B338" s="2">
        <v>0.0</v>
      </c>
      <c r="C338" s="39" t="str">
        <f t="shared" si="2"/>
        <v>#REF!</v>
      </c>
      <c r="D338" s="39" t="str">
        <f t="shared" si="3"/>
        <v>#REF!</v>
      </c>
      <c r="E338" s="39" t="str">
        <f t="shared" si="4"/>
        <v>#REF!</v>
      </c>
    </row>
    <row r="339" ht="12.75" customHeight="1">
      <c r="A339" s="2" t="str">
        <f t="shared" si="1"/>
        <v>#REF!</v>
      </c>
      <c r="B339" s="2">
        <v>0.0</v>
      </c>
      <c r="C339" s="39" t="str">
        <f t="shared" si="2"/>
        <v>#REF!</v>
      </c>
      <c r="D339" s="39" t="str">
        <f t="shared" si="3"/>
        <v>#REF!</v>
      </c>
      <c r="E339" s="39" t="str">
        <f t="shared" si="4"/>
        <v>#REF!</v>
      </c>
    </row>
    <row r="340" ht="12.75" customHeight="1">
      <c r="A340" s="2" t="str">
        <f t="shared" si="1"/>
        <v>#REF!</v>
      </c>
      <c r="B340" s="2">
        <v>0.0</v>
      </c>
      <c r="C340" s="39" t="str">
        <f t="shared" si="2"/>
        <v>#REF!</v>
      </c>
      <c r="D340" s="39" t="str">
        <f t="shared" si="3"/>
        <v>#REF!</v>
      </c>
      <c r="E340" s="39" t="str">
        <f t="shared" si="4"/>
        <v>#REF!</v>
      </c>
    </row>
    <row r="341" ht="12.75" customHeight="1">
      <c r="A341" s="2" t="str">
        <f t="shared" si="1"/>
        <v>#REF!</v>
      </c>
      <c r="B341" s="2">
        <v>0.0</v>
      </c>
      <c r="C341" s="39" t="str">
        <f t="shared" si="2"/>
        <v>#REF!</v>
      </c>
      <c r="D341" s="39" t="str">
        <f t="shared" si="3"/>
        <v>#REF!</v>
      </c>
      <c r="E341" s="39" t="str">
        <f t="shared" si="4"/>
        <v>#REF!</v>
      </c>
    </row>
    <row r="342" ht="12.75" customHeight="1">
      <c r="A342" s="2" t="str">
        <f t="shared" si="1"/>
        <v>#REF!</v>
      </c>
      <c r="B342" s="2">
        <v>0.0</v>
      </c>
      <c r="C342" s="39" t="str">
        <f t="shared" si="2"/>
        <v>#REF!</v>
      </c>
      <c r="D342" s="39" t="str">
        <f t="shared" si="3"/>
        <v>#REF!</v>
      </c>
      <c r="E342" s="39" t="str">
        <f t="shared" si="4"/>
        <v>#REF!</v>
      </c>
    </row>
    <row r="343" ht="12.75" customHeight="1">
      <c r="A343" s="2" t="str">
        <f t="shared" si="1"/>
        <v>#REF!</v>
      </c>
      <c r="B343" s="2">
        <v>0.0</v>
      </c>
      <c r="C343" s="39" t="str">
        <f t="shared" si="2"/>
        <v>#REF!</v>
      </c>
      <c r="D343" s="39" t="str">
        <f t="shared" si="3"/>
        <v>#REF!</v>
      </c>
      <c r="E343" s="39" t="str">
        <f t="shared" si="4"/>
        <v>#REF!</v>
      </c>
    </row>
    <row r="344" ht="12.75" customHeight="1">
      <c r="A344" s="2" t="str">
        <f t="shared" si="1"/>
        <v>#REF!</v>
      </c>
      <c r="B344" s="2">
        <v>0.0</v>
      </c>
      <c r="C344" s="39" t="str">
        <f t="shared" si="2"/>
        <v>#REF!</v>
      </c>
      <c r="D344" s="39" t="str">
        <f t="shared" si="3"/>
        <v>#REF!</v>
      </c>
      <c r="E344" s="39" t="str">
        <f t="shared" si="4"/>
        <v>#REF!</v>
      </c>
    </row>
    <row r="345" ht="12.75" customHeight="1">
      <c r="A345" s="2" t="str">
        <f t="shared" si="1"/>
        <v>#REF!</v>
      </c>
      <c r="B345" s="2">
        <v>0.0</v>
      </c>
      <c r="C345" s="39" t="str">
        <f t="shared" si="2"/>
        <v>#REF!</v>
      </c>
      <c r="D345" s="39" t="str">
        <f t="shared" si="3"/>
        <v>#REF!</v>
      </c>
      <c r="E345" s="39" t="str">
        <f t="shared" si="4"/>
        <v>#REF!</v>
      </c>
    </row>
    <row r="346" ht="12.75" customHeight="1">
      <c r="A346" s="2" t="str">
        <f t="shared" si="1"/>
        <v>#REF!</v>
      </c>
      <c r="B346" s="2">
        <v>0.0</v>
      </c>
      <c r="C346" s="39" t="str">
        <f t="shared" si="2"/>
        <v>#REF!</v>
      </c>
      <c r="D346" s="39" t="str">
        <f t="shared" si="3"/>
        <v>#REF!</v>
      </c>
      <c r="E346" s="39" t="str">
        <f t="shared" si="4"/>
        <v>#REF!</v>
      </c>
    </row>
    <row r="347" ht="12.75" customHeight="1">
      <c r="A347" s="2" t="str">
        <f t="shared" si="1"/>
        <v>#REF!</v>
      </c>
      <c r="B347" s="2">
        <v>0.0</v>
      </c>
      <c r="C347" s="39" t="str">
        <f t="shared" si="2"/>
        <v>#REF!</v>
      </c>
      <c r="D347" s="39" t="str">
        <f t="shared" si="3"/>
        <v>#REF!</v>
      </c>
      <c r="E347" s="39" t="str">
        <f t="shared" si="4"/>
        <v>#REF!</v>
      </c>
    </row>
    <row r="348" ht="12.75" customHeight="1">
      <c r="A348" s="2" t="str">
        <f t="shared" si="1"/>
        <v>#REF!</v>
      </c>
      <c r="B348" s="2">
        <v>0.0</v>
      </c>
      <c r="C348" s="39" t="str">
        <f t="shared" si="2"/>
        <v>#REF!</v>
      </c>
      <c r="D348" s="39" t="str">
        <f t="shared" si="3"/>
        <v>#REF!</v>
      </c>
      <c r="E348" s="39" t="str">
        <f t="shared" si="4"/>
        <v>#REF!</v>
      </c>
    </row>
    <row r="349" ht="12.75" customHeight="1">
      <c r="A349" s="2" t="str">
        <f t="shared" si="1"/>
        <v>#REF!</v>
      </c>
      <c r="B349" s="2">
        <v>0.0</v>
      </c>
      <c r="C349" s="39" t="str">
        <f t="shared" si="2"/>
        <v>#REF!</v>
      </c>
      <c r="D349" s="39" t="str">
        <f t="shared" si="3"/>
        <v>#REF!</v>
      </c>
      <c r="E349" s="39" t="str">
        <f t="shared" si="4"/>
        <v>#REF!</v>
      </c>
    </row>
    <row r="350" ht="12.75" customHeight="1">
      <c r="A350" s="2" t="str">
        <f t="shared" si="1"/>
        <v>#REF!</v>
      </c>
      <c r="B350" s="2">
        <v>0.0</v>
      </c>
      <c r="C350" s="39" t="str">
        <f t="shared" si="2"/>
        <v>#REF!</v>
      </c>
      <c r="D350" s="39" t="str">
        <f t="shared" si="3"/>
        <v>#REF!</v>
      </c>
      <c r="E350" s="39" t="str">
        <f t="shared" si="4"/>
        <v>#REF!</v>
      </c>
    </row>
    <row r="351" ht="12.75" customHeight="1">
      <c r="A351" s="2" t="str">
        <f t="shared" si="1"/>
        <v>#REF!</v>
      </c>
      <c r="B351" s="2">
        <v>0.0</v>
      </c>
      <c r="C351" s="39" t="str">
        <f t="shared" si="2"/>
        <v>#REF!</v>
      </c>
      <c r="D351" s="39" t="str">
        <f t="shared" si="3"/>
        <v>#REF!</v>
      </c>
      <c r="E351" s="39" t="str">
        <f t="shared" si="4"/>
        <v>#REF!</v>
      </c>
    </row>
    <row r="352" ht="12.75" customHeight="1">
      <c r="A352" s="2" t="str">
        <f t="shared" si="1"/>
        <v>#REF!</v>
      </c>
      <c r="B352" s="2">
        <v>0.0</v>
      </c>
      <c r="C352" s="39" t="str">
        <f t="shared" si="2"/>
        <v>#REF!</v>
      </c>
      <c r="D352" s="39" t="str">
        <f t="shared" si="3"/>
        <v>#REF!</v>
      </c>
      <c r="E352" s="39" t="str">
        <f t="shared" si="4"/>
        <v>#REF!</v>
      </c>
    </row>
    <row r="353" ht="12.75" customHeight="1">
      <c r="A353" s="2" t="str">
        <f t="shared" si="1"/>
        <v>#REF!</v>
      </c>
      <c r="B353" s="2">
        <v>0.0</v>
      </c>
      <c r="C353" s="39" t="str">
        <f t="shared" si="2"/>
        <v>#REF!</v>
      </c>
      <c r="D353" s="39" t="str">
        <f t="shared" si="3"/>
        <v>#REF!</v>
      </c>
      <c r="E353" s="39" t="str">
        <f t="shared" si="4"/>
        <v>#REF!</v>
      </c>
    </row>
    <row r="354" ht="12.75" customHeight="1">
      <c r="A354" s="2" t="str">
        <f t="shared" si="1"/>
        <v>#REF!</v>
      </c>
      <c r="B354" s="2">
        <v>0.0</v>
      </c>
      <c r="C354" s="39" t="str">
        <f t="shared" si="2"/>
        <v>#REF!</v>
      </c>
      <c r="D354" s="39" t="str">
        <f t="shared" si="3"/>
        <v>#REF!</v>
      </c>
      <c r="E354" s="39" t="str">
        <f t="shared" si="4"/>
        <v>#REF!</v>
      </c>
    </row>
    <row r="355" ht="12.75" customHeight="1">
      <c r="A355" s="2" t="str">
        <f t="shared" si="1"/>
        <v>#REF!</v>
      </c>
      <c r="B355" s="2">
        <v>0.0</v>
      </c>
      <c r="C355" s="39" t="str">
        <f t="shared" si="2"/>
        <v>#REF!</v>
      </c>
      <c r="D355" s="39" t="str">
        <f t="shared" si="3"/>
        <v>#REF!</v>
      </c>
      <c r="E355" s="39" t="str">
        <f t="shared" si="4"/>
        <v>#REF!</v>
      </c>
    </row>
    <row r="356" ht="12.75" customHeight="1">
      <c r="A356" s="2" t="str">
        <f t="shared" si="1"/>
        <v>#REF!</v>
      </c>
      <c r="B356" s="2">
        <v>0.0</v>
      </c>
      <c r="C356" s="39" t="str">
        <f t="shared" si="2"/>
        <v>#REF!</v>
      </c>
      <c r="D356" s="39" t="str">
        <f t="shared" si="3"/>
        <v>#REF!</v>
      </c>
      <c r="E356" s="39" t="str">
        <f t="shared" si="4"/>
        <v>#REF!</v>
      </c>
    </row>
    <row r="357" ht="12.75" customHeight="1">
      <c r="A357" s="2" t="str">
        <f t="shared" si="1"/>
        <v>#REF!</v>
      </c>
      <c r="B357" s="2">
        <v>0.0</v>
      </c>
      <c r="C357" s="39" t="str">
        <f t="shared" si="2"/>
        <v>#REF!</v>
      </c>
      <c r="D357" s="39" t="str">
        <f t="shared" si="3"/>
        <v>#REF!</v>
      </c>
      <c r="E357" s="39" t="str">
        <f t="shared" si="4"/>
        <v>#REF!</v>
      </c>
    </row>
    <row r="358" ht="12.75" customHeight="1">
      <c r="A358" s="2" t="str">
        <f t="shared" si="1"/>
        <v>#REF!</v>
      </c>
      <c r="B358" s="2">
        <v>0.0</v>
      </c>
      <c r="C358" s="39" t="str">
        <f t="shared" si="2"/>
        <v>#REF!</v>
      </c>
      <c r="D358" s="39" t="str">
        <f t="shared" si="3"/>
        <v>#REF!</v>
      </c>
      <c r="E358" s="39" t="str">
        <f t="shared" si="4"/>
        <v>#REF!</v>
      </c>
    </row>
    <row r="359" ht="12.75" customHeight="1">
      <c r="A359" s="2" t="str">
        <f t="shared" si="1"/>
        <v>#REF!</v>
      </c>
      <c r="B359" s="2">
        <v>0.0</v>
      </c>
      <c r="C359" s="39" t="str">
        <f t="shared" si="2"/>
        <v>#REF!</v>
      </c>
      <c r="D359" s="39" t="str">
        <f t="shared" si="3"/>
        <v>#REF!</v>
      </c>
      <c r="E359" s="39" t="str">
        <f t="shared" si="4"/>
        <v>#REF!</v>
      </c>
    </row>
    <row r="360" ht="12.75" customHeight="1">
      <c r="A360" s="2" t="str">
        <f t="shared" si="1"/>
        <v>#REF!</v>
      </c>
      <c r="B360" s="2">
        <v>0.0</v>
      </c>
      <c r="C360" s="39" t="str">
        <f t="shared" si="2"/>
        <v>#REF!</v>
      </c>
      <c r="D360" s="39" t="str">
        <f t="shared" si="3"/>
        <v>#REF!</v>
      </c>
      <c r="E360" s="39" t="str">
        <f t="shared" si="4"/>
        <v>#REF!</v>
      </c>
    </row>
    <row r="361" ht="12.75" customHeight="1">
      <c r="A361" s="2" t="str">
        <f t="shared" si="1"/>
        <v>#REF!</v>
      </c>
      <c r="B361" s="2">
        <v>0.0</v>
      </c>
      <c r="C361" s="39" t="str">
        <f t="shared" si="2"/>
        <v>#REF!</v>
      </c>
      <c r="D361" s="39" t="str">
        <f t="shared" si="3"/>
        <v>#REF!</v>
      </c>
      <c r="E361" s="39" t="str">
        <f t="shared" si="4"/>
        <v>#REF!</v>
      </c>
    </row>
    <row r="362" ht="12.75" customHeight="1">
      <c r="A362" s="2" t="str">
        <f t="shared" si="1"/>
        <v>#REF!</v>
      </c>
      <c r="B362" s="2">
        <v>0.0</v>
      </c>
      <c r="C362" s="39" t="str">
        <f t="shared" si="2"/>
        <v>#REF!</v>
      </c>
      <c r="D362" s="39" t="str">
        <f t="shared" si="3"/>
        <v>#REF!</v>
      </c>
      <c r="E362" s="39" t="str">
        <f t="shared" si="4"/>
        <v>#REF!</v>
      </c>
    </row>
    <row r="363" ht="12.75" customHeight="1">
      <c r="A363" s="2" t="str">
        <f t="shared" si="1"/>
        <v>#REF!</v>
      </c>
      <c r="B363" s="2">
        <v>0.0</v>
      </c>
      <c r="C363" s="39" t="str">
        <f t="shared" si="2"/>
        <v>#REF!</v>
      </c>
      <c r="D363" s="39" t="str">
        <f t="shared" si="3"/>
        <v>#REF!</v>
      </c>
      <c r="E363" s="39" t="str">
        <f t="shared" si="4"/>
        <v>#REF!</v>
      </c>
    </row>
    <row r="364" ht="12.75" customHeight="1">
      <c r="A364" s="2" t="str">
        <f t="shared" si="1"/>
        <v>#REF!</v>
      </c>
      <c r="B364" s="2">
        <v>0.0</v>
      </c>
      <c r="C364" s="39" t="str">
        <f t="shared" si="2"/>
        <v>#REF!</v>
      </c>
      <c r="D364" s="39" t="str">
        <f t="shared" si="3"/>
        <v>#REF!</v>
      </c>
      <c r="E364" s="39" t="str">
        <f t="shared" si="4"/>
        <v>#REF!</v>
      </c>
    </row>
    <row r="365" ht="12.75" customHeight="1">
      <c r="A365" s="2" t="str">
        <f t="shared" si="1"/>
        <v>#REF!</v>
      </c>
      <c r="B365" s="2">
        <v>0.0</v>
      </c>
      <c r="C365" s="39" t="str">
        <f t="shared" si="2"/>
        <v>#REF!</v>
      </c>
      <c r="D365" s="39" t="str">
        <f t="shared" si="3"/>
        <v>#REF!</v>
      </c>
      <c r="E365" s="39" t="str">
        <f t="shared" si="4"/>
        <v>#REF!</v>
      </c>
    </row>
    <row r="366" ht="12.75" customHeight="1">
      <c r="A366" s="2" t="str">
        <f t="shared" si="1"/>
        <v>#REF!</v>
      </c>
      <c r="B366" s="2">
        <v>0.0</v>
      </c>
      <c r="C366" s="39" t="str">
        <f t="shared" si="2"/>
        <v>#REF!</v>
      </c>
      <c r="D366" s="39" t="str">
        <f t="shared" si="3"/>
        <v>#REF!</v>
      </c>
      <c r="E366" s="39" t="str">
        <f t="shared" si="4"/>
        <v>#REF!</v>
      </c>
    </row>
    <row r="367" ht="12.75" customHeight="1">
      <c r="A367" s="2" t="str">
        <f t="shared" si="1"/>
        <v>#REF!</v>
      </c>
      <c r="B367" s="2">
        <v>0.0</v>
      </c>
      <c r="C367" s="39" t="str">
        <f t="shared" si="2"/>
        <v>#REF!</v>
      </c>
      <c r="D367" s="39" t="str">
        <f t="shared" si="3"/>
        <v>#REF!</v>
      </c>
      <c r="E367" s="39" t="str">
        <f t="shared" si="4"/>
        <v>#REF!</v>
      </c>
    </row>
    <row r="368" ht="12.75" customHeight="1">
      <c r="A368" s="2" t="str">
        <f t="shared" si="1"/>
        <v>#REF!</v>
      </c>
      <c r="B368" s="2">
        <v>0.0</v>
      </c>
      <c r="C368" s="39" t="str">
        <f t="shared" si="2"/>
        <v>#REF!</v>
      </c>
      <c r="D368" s="39" t="str">
        <f t="shared" si="3"/>
        <v>#REF!</v>
      </c>
      <c r="E368" s="39" t="str">
        <f t="shared" si="4"/>
        <v>#REF!</v>
      </c>
    </row>
    <row r="369" ht="12.75" customHeight="1">
      <c r="A369" s="2" t="str">
        <f t="shared" si="1"/>
        <v>#REF!</v>
      </c>
      <c r="B369" s="2">
        <v>0.0</v>
      </c>
      <c r="C369" s="39" t="str">
        <f t="shared" si="2"/>
        <v>#REF!</v>
      </c>
      <c r="D369" s="39" t="str">
        <f t="shared" si="3"/>
        <v>#REF!</v>
      </c>
      <c r="E369" s="39" t="str">
        <f t="shared" si="4"/>
        <v>#REF!</v>
      </c>
    </row>
    <row r="370" ht="12.75" customHeight="1">
      <c r="A370" s="2" t="str">
        <f t="shared" si="1"/>
        <v>#REF!</v>
      </c>
      <c r="B370" s="2">
        <v>0.0</v>
      </c>
      <c r="C370" s="39" t="str">
        <f t="shared" si="2"/>
        <v>#REF!</v>
      </c>
      <c r="D370" s="39" t="str">
        <f t="shared" si="3"/>
        <v>#REF!</v>
      </c>
      <c r="E370" s="39" t="str">
        <f t="shared" si="4"/>
        <v>#REF!</v>
      </c>
    </row>
    <row r="371" ht="12.75" customHeight="1">
      <c r="A371" s="2" t="str">
        <f t="shared" si="1"/>
        <v>#REF!</v>
      </c>
      <c r="B371" s="2">
        <v>0.0</v>
      </c>
      <c r="C371" s="39" t="str">
        <f t="shared" si="2"/>
        <v>#REF!</v>
      </c>
      <c r="D371" s="39" t="str">
        <f t="shared" si="3"/>
        <v>#REF!</v>
      </c>
      <c r="E371" s="39" t="str">
        <f t="shared" si="4"/>
        <v>#REF!</v>
      </c>
    </row>
    <row r="372" ht="12.75" customHeight="1">
      <c r="A372" s="2" t="str">
        <f t="shared" si="1"/>
        <v>#REF!</v>
      </c>
      <c r="B372" s="2">
        <v>0.0</v>
      </c>
      <c r="C372" s="39" t="str">
        <f t="shared" si="2"/>
        <v>#REF!</v>
      </c>
      <c r="D372" s="39" t="str">
        <f t="shared" si="3"/>
        <v>#REF!</v>
      </c>
      <c r="E372" s="39" t="str">
        <f t="shared" si="4"/>
        <v>#REF!</v>
      </c>
    </row>
    <row r="373" ht="12.75" customHeight="1">
      <c r="A373" s="2" t="str">
        <f t="shared" si="1"/>
        <v>#REF!</v>
      </c>
      <c r="B373" s="2">
        <v>0.0</v>
      </c>
      <c r="C373" s="39" t="str">
        <f t="shared" si="2"/>
        <v>#REF!</v>
      </c>
      <c r="D373" s="39" t="str">
        <f t="shared" si="3"/>
        <v>#REF!</v>
      </c>
      <c r="E373" s="39" t="str">
        <f t="shared" si="4"/>
        <v>#REF!</v>
      </c>
    </row>
    <row r="374" ht="12.75" customHeight="1">
      <c r="A374" s="2" t="str">
        <f t="shared" si="1"/>
        <v>#REF!</v>
      </c>
      <c r="B374" s="2">
        <v>0.0</v>
      </c>
      <c r="C374" s="39" t="str">
        <f t="shared" si="2"/>
        <v>#REF!</v>
      </c>
      <c r="D374" s="39" t="str">
        <f t="shared" si="3"/>
        <v>#REF!</v>
      </c>
      <c r="E374" s="39" t="str">
        <f t="shared" si="4"/>
        <v>#REF!</v>
      </c>
    </row>
    <row r="375" ht="12.75" customHeight="1">
      <c r="A375" s="2" t="str">
        <f t="shared" si="1"/>
        <v>#REF!</v>
      </c>
      <c r="B375" s="2">
        <v>0.0</v>
      </c>
      <c r="C375" s="39" t="str">
        <f t="shared" si="2"/>
        <v>#REF!</v>
      </c>
      <c r="D375" s="39" t="str">
        <f t="shared" si="3"/>
        <v>#REF!</v>
      </c>
      <c r="E375" s="39" t="str">
        <f t="shared" si="4"/>
        <v>#REF!</v>
      </c>
    </row>
    <row r="376" ht="12.75" customHeight="1">
      <c r="A376" s="2" t="str">
        <f t="shared" si="1"/>
        <v>#REF!</v>
      </c>
      <c r="B376" s="2">
        <v>0.0</v>
      </c>
      <c r="C376" s="39" t="str">
        <f t="shared" si="2"/>
        <v>#REF!</v>
      </c>
      <c r="D376" s="39" t="str">
        <f t="shared" si="3"/>
        <v>#REF!</v>
      </c>
      <c r="E376" s="39" t="str">
        <f t="shared" si="4"/>
        <v>#REF!</v>
      </c>
    </row>
    <row r="377" ht="12.75" customHeight="1">
      <c r="A377" s="2" t="str">
        <f t="shared" si="1"/>
        <v>#REF!</v>
      </c>
      <c r="B377" s="2">
        <v>0.0</v>
      </c>
      <c r="C377" s="39" t="str">
        <f t="shared" si="2"/>
        <v>#REF!</v>
      </c>
      <c r="D377" s="39" t="str">
        <f t="shared" si="3"/>
        <v>#REF!</v>
      </c>
      <c r="E377" s="39" t="str">
        <f t="shared" si="4"/>
        <v>#REF!</v>
      </c>
    </row>
    <row r="378" ht="12.75" customHeight="1">
      <c r="A378" s="2" t="str">
        <f t="shared" si="1"/>
        <v>#REF!</v>
      </c>
      <c r="B378" s="2">
        <v>0.0</v>
      </c>
      <c r="C378" s="39" t="str">
        <f t="shared" si="2"/>
        <v>#REF!</v>
      </c>
      <c r="D378" s="39" t="str">
        <f t="shared" si="3"/>
        <v>#REF!</v>
      </c>
      <c r="E378" s="39" t="str">
        <f t="shared" si="4"/>
        <v>#REF!</v>
      </c>
    </row>
    <row r="379" ht="12.75" customHeight="1">
      <c r="A379" s="2" t="str">
        <f t="shared" si="1"/>
        <v>#REF!</v>
      </c>
      <c r="B379" s="2">
        <v>0.0</v>
      </c>
      <c r="C379" s="39" t="str">
        <f t="shared" si="2"/>
        <v>#REF!</v>
      </c>
      <c r="D379" s="39" t="str">
        <f t="shared" si="3"/>
        <v>#REF!</v>
      </c>
      <c r="E379" s="39" t="str">
        <f t="shared" si="4"/>
        <v>#REF!</v>
      </c>
    </row>
    <row r="380" ht="12.75" customHeight="1">
      <c r="A380" s="2" t="str">
        <f t="shared" si="1"/>
        <v>#REF!</v>
      </c>
      <c r="B380" s="2">
        <v>0.0</v>
      </c>
      <c r="C380" s="39" t="str">
        <f t="shared" si="2"/>
        <v>#REF!</v>
      </c>
      <c r="D380" s="39" t="str">
        <f t="shared" si="3"/>
        <v>#REF!</v>
      </c>
      <c r="E380" s="39" t="str">
        <f t="shared" si="4"/>
        <v>#REF!</v>
      </c>
    </row>
    <row r="381" ht="12.75" customHeight="1">
      <c r="A381" s="2" t="str">
        <f t="shared" si="1"/>
        <v>#REF!</v>
      </c>
      <c r="B381" s="2">
        <v>0.0</v>
      </c>
      <c r="C381" s="39" t="str">
        <f t="shared" si="2"/>
        <v>#REF!</v>
      </c>
      <c r="D381" s="39" t="str">
        <f t="shared" si="3"/>
        <v>#REF!</v>
      </c>
      <c r="E381" s="39" t="str">
        <f t="shared" si="4"/>
        <v>#REF!</v>
      </c>
    </row>
    <row r="382" ht="12.75" customHeight="1">
      <c r="A382" s="2" t="str">
        <f t="shared" si="1"/>
        <v>#REF!</v>
      </c>
      <c r="B382" s="2">
        <v>0.0</v>
      </c>
      <c r="C382" s="39" t="str">
        <f t="shared" si="2"/>
        <v>#REF!</v>
      </c>
      <c r="D382" s="39" t="str">
        <f t="shared" si="3"/>
        <v>#REF!</v>
      </c>
      <c r="E382" s="39" t="str">
        <f t="shared" si="4"/>
        <v>#REF!</v>
      </c>
    </row>
    <row r="383" ht="12.75" customHeight="1">
      <c r="A383" s="2" t="str">
        <f t="shared" si="1"/>
        <v>#REF!</v>
      </c>
      <c r="B383" s="2">
        <v>0.0</v>
      </c>
      <c r="C383" s="39" t="str">
        <f t="shared" si="2"/>
        <v>#REF!</v>
      </c>
      <c r="D383" s="39" t="str">
        <f t="shared" si="3"/>
        <v>#REF!</v>
      </c>
      <c r="E383" s="39" t="str">
        <f t="shared" si="4"/>
        <v>#REF!</v>
      </c>
    </row>
    <row r="384" ht="12.75" customHeight="1">
      <c r="A384" s="2" t="str">
        <f t="shared" si="1"/>
        <v>#REF!</v>
      </c>
      <c r="B384" s="2">
        <v>0.0</v>
      </c>
      <c r="C384" s="39" t="str">
        <f t="shared" si="2"/>
        <v>#REF!</v>
      </c>
      <c r="D384" s="39" t="str">
        <f t="shared" si="3"/>
        <v>#REF!</v>
      </c>
      <c r="E384" s="39" t="str">
        <f t="shared" si="4"/>
        <v>#REF!</v>
      </c>
    </row>
    <row r="385" ht="12.75" customHeight="1">
      <c r="A385" s="2" t="str">
        <f t="shared" si="1"/>
        <v>#REF!</v>
      </c>
      <c r="B385" s="2">
        <v>0.0</v>
      </c>
      <c r="C385" s="39" t="str">
        <f t="shared" si="2"/>
        <v>#REF!</v>
      </c>
      <c r="D385" s="39" t="str">
        <f t="shared" si="3"/>
        <v>#REF!</v>
      </c>
      <c r="E385" s="39" t="str">
        <f t="shared" si="4"/>
        <v>#REF!</v>
      </c>
    </row>
    <row r="386" ht="12.75" customHeight="1">
      <c r="A386" s="2" t="str">
        <f t="shared" si="1"/>
        <v>#REF!</v>
      </c>
      <c r="B386" s="2">
        <v>0.0</v>
      </c>
      <c r="C386" s="39" t="str">
        <f t="shared" si="2"/>
        <v>#REF!</v>
      </c>
      <c r="D386" s="39" t="str">
        <f t="shared" si="3"/>
        <v>#REF!</v>
      </c>
      <c r="E386" s="39" t="str">
        <f t="shared" si="4"/>
        <v>#REF!</v>
      </c>
    </row>
    <row r="387" ht="12.75" customHeight="1">
      <c r="A387" s="2" t="str">
        <f t="shared" si="1"/>
        <v>#REF!</v>
      </c>
      <c r="B387" s="2">
        <v>0.0</v>
      </c>
      <c r="C387" s="39" t="str">
        <f t="shared" si="2"/>
        <v>#REF!</v>
      </c>
      <c r="D387" s="39" t="str">
        <f t="shared" si="3"/>
        <v>#REF!</v>
      </c>
      <c r="E387" s="39" t="str">
        <f t="shared" si="4"/>
        <v>#REF!</v>
      </c>
    </row>
    <row r="388" ht="12.75" customHeight="1">
      <c r="A388" s="2" t="str">
        <f t="shared" si="1"/>
        <v>#REF!</v>
      </c>
      <c r="B388" s="2">
        <v>0.0</v>
      </c>
      <c r="C388" s="39" t="str">
        <f t="shared" si="2"/>
        <v>#REF!</v>
      </c>
      <c r="D388" s="39" t="str">
        <f t="shared" si="3"/>
        <v>#REF!</v>
      </c>
      <c r="E388" s="39" t="str">
        <f t="shared" si="4"/>
        <v>#REF!</v>
      </c>
    </row>
    <row r="389" ht="12.75" customHeight="1">
      <c r="A389" s="2" t="str">
        <f t="shared" si="1"/>
        <v>#REF!</v>
      </c>
      <c r="B389" s="2">
        <v>0.0</v>
      </c>
      <c r="C389" s="39" t="str">
        <f t="shared" si="2"/>
        <v>#REF!</v>
      </c>
      <c r="D389" s="39" t="str">
        <f t="shared" si="3"/>
        <v>#REF!</v>
      </c>
      <c r="E389" s="39" t="str">
        <f t="shared" si="4"/>
        <v>#REF!</v>
      </c>
    </row>
    <row r="390" ht="12.75" customHeight="1">
      <c r="A390" s="2" t="str">
        <f t="shared" si="1"/>
        <v>#REF!</v>
      </c>
      <c r="B390" s="2">
        <v>0.0</v>
      </c>
      <c r="C390" s="39" t="str">
        <f t="shared" si="2"/>
        <v>#REF!</v>
      </c>
      <c r="D390" s="39" t="str">
        <f t="shared" si="3"/>
        <v>#REF!</v>
      </c>
      <c r="E390" s="39" t="str">
        <f t="shared" si="4"/>
        <v>#REF!</v>
      </c>
    </row>
    <row r="391" ht="12.75" customHeight="1">
      <c r="A391" s="2" t="str">
        <f t="shared" si="1"/>
        <v>#REF!</v>
      </c>
      <c r="B391" s="2">
        <v>0.0</v>
      </c>
      <c r="C391" s="39" t="str">
        <f t="shared" si="2"/>
        <v>#REF!</v>
      </c>
      <c r="D391" s="39" t="str">
        <f t="shared" si="3"/>
        <v>#REF!</v>
      </c>
      <c r="E391" s="39" t="str">
        <f t="shared" si="4"/>
        <v>#REF!</v>
      </c>
    </row>
    <row r="392" ht="12.75" customHeight="1">
      <c r="A392" s="2" t="str">
        <f t="shared" si="1"/>
        <v>#REF!</v>
      </c>
      <c r="B392" s="2">
        <v>0.0</v>
      </c>
      <c r="C392" s="39" t="str">
        <f t="shared" si="2"/>
        <v>#REF!</v>
      </c>
      <c r="D392" s="39" t="str">
        <f t="shared" si="3"/>
        <v>#REF!</v>
      </c>
      <c r="E392" s="39" t="str">
        <f t="shared" si="4"/>
        <v>#REF!</v>
      </c>
    </row>
    <row r="393" ht="12.75" customHeight="1">
      <c r="A393" s="2" t="str">
        <f t="shared" si="1"/>
        <v>#REF!</v>
      </c>
      <c r="B393" s="2">
        <v>0.0</v>
      </c>
      <c r="C393" s="39" t="str">
        <f t="shared" si="2"/>
        <v>#REF!</v>
      </c>
      <c r="D393" s="39" t="str">
        <f t="shared" si="3"/>
        <v>#REF!</v>
      </c>
      <c r="E393" s="39" t="str">
        <f t="shared" si="4"/>
        <v>#REF!</v>
      </c>
    </row>
    <row r="394" ht="12.75" customHeight="1">
      <c r="A394" s="2" t="str">
        <f t="shared" si="1"/>
        <v>#REF!</v>
      </c>
      <c r="B394" s="2">
        <v>0.0</v>
      </c>
      <c r="C394" s="39" t="str">
        <f t="shared" si="2"/>
        <v>#REF!</v>
      </c>
      <c r="D394" s="39" t="str">
        <f t="shared" si="3"/>
        <v>#REF!</v>
      </c>
      <c r="E394" s="39" t="str">
        <f t="shared" si="4"/>
        <v>#REF!</v>
      </c>
    </row>
    <row r="395" ht="12.75" customHeight="1">
      <c r="A395" s="2" t="str">
        <f t="shared" si="1"/>
        <v>#REF!</v>
      </c>
      <c r="B395" s="2">
        <v>0.0</v>
      </c>
      <c r="C395" s="39" t="str">
        <f t="shared" si="2"/>
        <v>#REF!</v>
      </c>
      <c r="D395" s="39" t="str">
        <f t="shared" si="3"/>
        <v>#REF!</v>
      </c>
      <c r="E395" s="39" t="str">
        <f t="shared" si="4"/>
        <v>#REF!</v>
      </c>
    </row>
    <row r="396" ht="12.75" customHeight="1">
      <c r="A396" s="2" t="str">
        <f t="shared" si="1"/>
        <v>#REF!</v>
      </c>
      <c r="B396" s="2">
        <v>0.0</v>
      </c>
      <c r="C396" s="39" t="str">
        <f t="shared" si="2"/>
        <v>#REF!</v>
      </c>
      <c r="D396" s="39" t="str">
        <f t="shared" si="3"/>
        <v>#REF!</v>
      </c>
      <c r="E396" s="39" t="str">
        <f t="shared" si="4"/>
        <v>#REF!</v>
      </c>
    </row>
    <row r="397" ht="12.75" customHeight="1">
      <c r="A397" s="2" t="str">
        <f t="shared" si="1"/>
        <v>#REF!</v>
      </c>
      <c r="B397" s="2">
        <v>0.0</v>
      </c>
      <c r="C397" s="39" t="str">
        <f t="shared" si="2"/>
        <v>#REF!</v>
      </c>
      <c r="D397" s="39" t="str">
        <f t="shared" si="3"/>
        <v>#REF!</v>
      </c>
      <c r="E397" s="39" t="str">
        <f t="shared" si="4"/>
        <v>#REF!</v>
      </c>
    </row>
    <row r="398" ht="12.75" customHeight="1">
      <c r="A398" s="2" t="str">
        <f t="shared" si="1"/>
        <v>#REF!</v>
      </c>
      <c r="B398" s="2">
        <v>0.0</v>
      </c>
      <c r="C398" s="39" t="str">
        <f t="shared" si="2"/>
        <v>#REF!</v>
      </c>
      <c r="D398" s="39" t="str">
        <f t="shared" si="3"/>
        <v>#REF!</v>
      </c>
      <c r="E398" s="39" t="str">
        <f t="shared" si="4"/>
        <v>#REF!</v>
      </c>
    </row>
    <row r="399" ht="12.75" customHeight="1">
      <c r="A399" s="2" t="str">
        <f t="shared" si="1"/>
        <v>#REF!</v>
      </c>
      <c r="B399" s="2">
        <v>0.0</v>
      </c>
      <c r="C399" s="39" t="str">
        <f t="shared" si="2"/>
        <v>#REF!</v>
      </c>
      <c r="D399" s="39" t="str">
        <f t="shared" si="3"/>
        <v>#REF!</v>
      </c>
      <c r="E399" s="39" t="str">
        <f t="shared" si="4"/>
        <v>#REF!</v>
      </c>
    </row>
    <row r="400" ht="12.75" customHeight="1">
      <c r="A400" s="2" t="str">
        <f t="shared" si="1"/>
        <v>#REF!</v>
      </c>
      <c r="B400" s="2">
        <v>0.0</v>
      </c>
      <c r="C400" s="39" t="str">
        <f t="shared" si="2"/>
        <v>#REF!</v>
      </c>
      <c r="D400" s="39" t="str">
        <f t="shared" si="3"/>
        <v>#REF!</v>
      </c>
      <c r="E400" s="39" t="str">
        <f t="shared" si="4"/>
        <v>#REF!</v>
      </c>
    </row>
    <row r="401" ht="12.75" customHeight="1">
      <c r="A401" s="2" t="str">
        <f t="shared" si="1"/>
        <v>#REF!</v>
      </c>
      <c r="B401" s="2">
        <v>0.0</v>
      </c>
      <c r="C401" s="39" t="str">
        <f t="shared" si="2"/>
        <v>#REF!</v>
      </c>
      <c r="D401" s="39" t="str">
        <f t="shared" si="3"/>
        <v>#REF!</v>
      </c>
      <c r="E401" s="39" t="str">
        <f t="shared" si="4"/>
        <v>#REF!</v>
      </c>
    </row>
    <row r="402" ht="12.75" customHeight="1">
      <c r="A402" s="2" t="str">
        <f t="shared" si="1"/>
        <v>#REF!</v>
      </c>
      <c r="B402" s="2">
        <v>0.0</v>
      </c>
      <c r="C402" s="39" t="str">
        <f t="shared" si="2"/>
        <v>#REF!</v>
      </c>
      <c r="D402" s="39" t="str">
        <f t="shared" si="3"/>
        <v>#REF!</v>
      </c>
      <c r="E402" s="39" t="str">
        <f t="shared" si="4"/>
        <v>#REF!</v>
      </c>
    </row>
    <row r="403" ht="12.75" customHeight="1">
      <c r="A403" s="2" t="str">
        <f t="shared" si="1"/>
        <v>#REF!</v>
      </c>
      <c r="B403" s="2">
        <v>0.0</v>
      </c>
      <c r="C403" s="39" t="str">
        <f t="shared" si="2"/>
        <v>#REF!</v>
      </c>
      <c r="D403" s="39" t="str">
        <f t="shared" si="3"/>
        <v>#REF!</v>
      </c>
      <c r="E403" s="39" t="str">
        <f t="shared" si="4"/>
        <v>#REF!</v>
      </c>
    </row>
    <row r="404" ht="12.75" customHeight="1">
      <c r="A404" s="2" t="str">
        <f t="shared" si="1"/>
        <v>#REF!</v>
      </c>
      <c r="B404" s="2">
        <v>0.0</v>
      </c>
      <c r="C404" s="39" t="str">
        <f t="shared" si="2"/>
        <v>#REF!</v>
      </c>
      <c r="D404" s="39" t="str">
        <f t="shared" si="3"/>
        <v>#REF!</v>
      </c>
      <c r="E404" s="39" t="str">
        <f t="shared" si="4"/>
        <v>#REF!</v>
      </c>
    </row>
    <row r="405" ht="12.75" customHeight="1">
      <c r="A405" s="2" t="str">
        <f t="shared" si="1"/>
        <v>#REF!</v>
      </c>
      <c r="B405" s="2">
        <v>0.0</v>
      </c>
      <c r="C405" s="39" t="str">
        <f t="shared" si="2"/>
        <v>#REF!</v>
      </c>
      <c r="D405" s="39" t="str">
        <f t="shared" si="3"/>
        <v>#REF!</v>
      </c>
      <c r="E405" s="39" t="str">
        <f t="shared" si="4"/>
        <v>#REF!</v>
      </c>
    </row>
    <row r="406" ht="12.75" customHeight="1">
      <c r="A406" s="2" t="str">
        <f t="shared" si="1"/>
        <v>#REF!</v>
      </c>
      <c r="B406" s="2">
        <v>0.0</v>
      </c>
      <c r="C406" s="39" t="str">
        <f t="shared" si="2"/>
        <v>#REF!</v>
      </c>
      <c r="D406" s="39" t="str">
        <f t="shared" si="3"/>
        <v>#REF!</v>
      </c>
      <c r="E406" s="39" t="str">
        <f t="shared" si="4"/>
        <v>#REF!</v>
      </c>
    </row>
    <row r="407" ht="12.75" customHeight="1">
      <c r="A407" s="2" t="str">
        <f t="shared" si="1"/>
        <v>#REF!</v>
      </c>
      <c r="B407" s="2">
        <v>0.0</v>
      </c>
      <c r="C407" s="39" t="str">
        <f t="shared" si="2"/>
        <v>#REF!</v>
      </c>
      <c r="D407" s="39" t="str">
        <f t="shared" si="3"/>
        <v>#REF!</v>
      </c>
      <c r="E407" s="39" t="str">
        <f t="shared" si="4"/>
        <v>#REF!</v>
      </c>
    </row>
    <row r="408" ht="12.75" customHeight="1">
      <c r="A408" s="2" t="str">
        <f t="shared" si="1"/>
        <v>#REF!</v>
      </c>
      <c r="B408" s="2">
        <v>0.0</v>
      </c>
      <c r="C408" s="39" t="str">
        <f t="shared" si="2"/>
        <v>#REF!</v>
      </c>
      <c r="D408" s="39" t="str">
        <f t="shared" si="3"/>
        <v>#REF!</v>
      </c>
      <c r="E408" s="39" t="str">
        <f t="shared" si="4"/>
        <v>#REF!</v>
      </c>
    </row>
    <row r="409" ht="12.75" customHeight="1">
      <c r="A409" s="2" t="str">
        <f t="shared" si="1"/>
        <v>#REF!</v>
      </c>
      <c r="B409" s="2">
        <v>0.0</v>
      </c>
      <c r="C409" s="39" t="str">
        <f t="shared" si="2"/>
        <v>#REF!</v>
      </c>
      <c r="D409" s="39" t="str">
        <f t="shared" si="3"/>
        <v>#REF!</v>
      </c>
      <c r="E409" s="39" t="str">
        <f t="shared" si="4"/>
        <v>#REF!</v>
      </c>
    </row>
    <row r="410" ht="12.75" customHeight="1">
      <c r="A410" s="2" t="str">
        <f t="shared" si="1"/>
        <v>#REF!</v>
      </c>
      <c r="B410" s="2">
        <v>0.0</v>
      </c>
      <c r="C410" s="39" t="str">
        <f t="shared" si="2"/>
        <v>#REF!</v>
      </c>
      <c r="D410" s="39" t="str">
        <f t="shared" si="3"/>
        <v>#REF!</v>
      </c>
      <c r="E410" s="39" t="str">
        <f t="shared" si="4"/>
        <v>#REF!</v>
      </c>
    </row>
    <row r="411" ht="12.75" customHeight="1">
      <c r="A411" s="2" t="str">
        <f t="shared" si="1"/>
        <v>#REF!</v>
      </c>
      <c r="B411" s="2">
        <v>0.0</v>
      </c>
      <c r="C411" s="39" t="str">
        <f t="shared" si="2"/>
        <v>#REF!</v>
      </c>
      <c r="D411" s="39" t="str">
        <f t="shared" si="3"/>
        <v>#REF!</v>
      </c>
      <c r="E411" s="39" t="str">
        <f t="shared" si="4"/>
        <v>#REF!</v>
      </c>
    </row>
    <row r="412" ht="12.75" customHeight="1">
      <c r="A412" s="2" t="str">
        <f t="shared" si="1"/>
        <v>#REF!</v>
      </c>
      <c r="B412" s="2">
        <v>0.0</v>
      </c>
      <c r="C412" s="39" t="str">
        <f t="shared" si="2"/>
        <v>#REF!</v>
      </c>
      <c r="D412" s="39" t="str">
        <f t="shared" si="3"/>
        <v>#REF!</v>
      </c>
      <c r="E412" s="39" t="str">
        <f t="shared" si="4"/>
        <v>#REF!</v>
      </c>
    </row>
    <row r="413" ht="12.75" customHeight="1">
      <c r="A413" s="2" t="str">
        <f t="shared" si="1"/>
        <v>#REF!</v>
      </c>
      <c r="B413" s="2">
        <v>0.0</v>
      </c>
      <c r="C413" s="39" t="str">
        <f t="shared" si="2"/>
        <v>#REF!</v>
      </c>
      <c r="D413" s="39" t="str">
        <f t="shared" si="3"/>
        <v>#REF!</v>
      </c>
      <c r="E413" s="39" t="str">
        <f t="shared" si="4"/>
        <v>#REF!</v>
      </c>
    </row>
    <row r="414" ht="12.75" customHeight="1">
      <c r="A414" s="2" t="str">
        <f t="shared" si="1"/>
        <v>#REF!</v>
      </c>
      <c r="B414" s="2">
        <v>0.0</v>
      </c>
      <c r="C414" s="39" t="str">
        <f t="shared" si="2"/>
        <v>#REF!</v>
      </c>
      <c r="D414" s="39" t="str">
        <f t="shared" si="3"/>
        <v>#REF!</v>
      </c>
      <c r="E414" s="39" t="str">
        <f t="shared" si="4"/>
        <v>#REF!</v>
      </c>
    </row>
    <row r="415" ht="12.75" customHeight="1">
      <c r="A415" s="2" t="str">
        <f t="shared" si="1"/>
        <v>#REF!</v>
      </c>
      <c r="B415" s="2">
        <v>0.0</v>
      </c>
      <c r="C415" s="39" t="str">
        <f t="shared" si="2"/>
        <v>#REF!</v>
      </c>
      <c r="D415" s="39" t="str">
        <f t="shared" si="3"/>
        <v>#REF!</v>
      </c>
      <c r="E415" s="39" t="str">
        <f t="shared" si="4"/>
        <v>#REF!</v>
      </c>
    </row>
    <row r="416" ht="12.75" customHeight="1">
      <c r="A416" s="2" t="str">
        <f t="shared" si="1"/>
        <v>#REF!</v>
      </c>
      <c r="B416" s="2">
        <v>0.0</v>
      </c>
      <c r="C416" s="39" t="str">
        <f t="shared" si="2"/>
        <v>#REF!</v>
      </c>
      <c r="D416" s="39" t="str">
        <f t="shared" si="3"/>
        <v>#REF!</v>
      </c>
      <c r="E416" s="39" t="str">
        <f t="shared" si="4"/>
        <v>#REF!</v>
      </c>
    </row>
    <row r="417" ht="12.75" customHeight="1">
      <c r="A417" s="2" t="str">
        <f t="shared" si="1"/>
        <v>#REF!</v>
      </c>
      <c r="B417" s="2">
        <v>0.0</v>
      </c>
      <c r="C417" s="39" t="str">
        <f t="shared" si="2"/>
        <v>#REF!</v>
      </c>
      <c r="D417" s="39" t="str">
        <f t="shared" si="3"/>
        <v>#REF!</v>
      </c>
      <c r="E417" s="39" t="str">
        <f t="shared" si="4"/>
        <v>#REF!</v>
      </c>
    </row>
    <row r="418" ht="12.75" customHeight="1">
      <c r="A418" s="2" t="str">
        <f t="shared" si="1"/>
        <v>#REF!</v>
      </c>
      <c r="B418" s="2">
        <v>0.0</v>
      </c>
      <c r="C418" s="39" t="str">
        <f t="shared" si="2"/>
        <v>#REF!</v>
      </c>
      <c r="D418" s="39" t="str">
        <f t="shared" si="3"/>
        <v>#REF!</v>
      </c>
      <c r="E418" s="39" t="str">
        <f t="shared" si="4"/>
        <v>#REF!</v>
      </c>
    </row>
    <row r="419" ht="12.75" customHeight="1">
      <c r="A419" s="2" t="str">
        <f t="shared" si="1"/>
        <v>#REF!</v>
      </c>
      <c r="B419" s="2">
        <v>0.0</v>
      </c>
      <c r="C419" s="39" t="str">
        <f t="shared" si="2"/>
        <v>#REF!</v>
      </c>
      <c r="D419" s="39" t="str">
        <f t="shared" si="3"/>
        <v>#REF!</v>
      </c>
      <c r="E419" s="39" t="str">
        <f t="shared" si="4"/>
        <v>#REF!</v>
      </c>
    </row>
    <row r="420" ht="12.75" customHeight="1">
      <c r="A420" s="2" t="str">
        <f t="shared" si="1"/>
        <v>#REF!</v>
      </c>
      <c r="B420" s="2">
        <v>0.0</v>
      </c>
      <c r="C420" s="39" t="str">
        <f t="shared" si="2"/>
        <v>#REF!</v>
      </c>
      <c r="D420" s="39" t="str">
        <f t="shared" si="3"/>
        <v>#REF!</v>
      </c>
      <c r="E420" s="39" t="str">
        <f t="shared" si="4"/>
        <v>#REF!</v>
      </c>
    </row>
    <row r="421" ht="12.75" customHeight="1">
      <c r="A421" s="2" t="str">
        <f t="shared" si="1"/>
        <v>#REF!</v>
      </c>
      <c r="B421" s="2">
        <v>0.0</v>
      </c>
      <c r="C421" s="39" t="str">
        <f t="shared" si="2"/>
        <v>#REF!</v>
      </c>
      <c r="D421" s="39" t="str">
        <f t="shared" si="3"/>
        <v>#REF!</v>
      </c>
      <c r="E421" s="39" t="str">
        <f t="shared" si="4"/>
        <v>#REF!</v>
      </c>
    </row>
    <row r="422" ht="12.75" customHeight="1">
      <c r="A422" s="2" t="str">
        <f t="shared" si="1"/>
        <v>#REF!</v>
      </c>
      <c r="B422" s="2">
        <v>0.0</v>
      </c>
      <c r="C422" s="39" t="str">
        <f t="shared" si="2"/>
        <v>#REF!</v>
      </c>
      <c r="D422" s="39" t="str">
        <f t="shared" si="3"/>
        <v>#REF!</v>
      </c>
      <c r="E422" s="39" t="str">
        <f t="shared" si="4"/>
        <v>#REF!</v>
      </c>
    </row>
    <row r="423" ht="12.75" customHeight="1">
      <c r="A423" s="2" t="str">
        <f t="shared" si="1"/>
        <v>#REF!</v>
      </c>
      <c r="B423" s="2">
        <v>0.0</v>
      </c>
      <c r="C423" s="39" t="str">
        <f t="shared" si="2"/>
        <v>#REF!</v>
      </c>
      <c r="D423" s="39" t="str">
        <f t="shared" si="3"/>
        <v>#REF!</v>
      </c>
      <c r="E423" s="39" t="str">
        <f t="shared" si="4"/>
        <v>#REF!</v>
      </c>
    </row>
    <row r="424" ht="12.75" customHeight="1">
      <c r="A424" s="2" t="str">
        <f t="shared" si="1"/>
        <v>#REF!</v>
      </c>
      <c r="B424" s="2">
        <v>0.0</v>
      </c>
      <c r="C424" s="39" t="str">
        <f t="shared" si="2"/>
        <v>#REF!</v>
      </c>
      <c r="D424" s="39" t="str">
        <f t="shared" si="3"/>
        <v>#REF!</v>
      </c>
      <c r="E424" s="39" t="str">
        <f t="shared" si="4"/>
        <v>#REF!</v>
      </c>
    </row>
    <row r="425" ht="12.75" customHeight="1">
      <c r="A425" s="2" t="str">
        <f t="shared" si="1"/>
        <v>#REF!</v>
      </c>
      <c r="B425" s="2">
        <v>0.0</v>
      </c>
      <c r="C425" s="39" t="str">
        <f t="shared" si="2"/>
        <v>#REF!</v>
      </c>
      <c r="D425" s="39" t="str">
        <f t="shared" si="3"/>
        <v>#REF!</v>
      </c>
      <c r="E425" s="39" t="str">
        <f t="shared" si="4"/>
        <v>#REF!</v>
      </c>
    </row>
    <row r="426" ht="12.75" customHeight="1">
      <c r="A426" s="2" t="str">
        <f t="shared" si="1"/>
        <v>#REF!</v>
      </c>
      <c r="B426" s="2">
        <v>0.0</v>
      </c>
      <c r="C426" s="39" t="str">
        <f t="shared" si="2"/>
        <v>#REF!</v>
      </c>
      <c r="D426" s="39" t="str">
        <f t="shared" si="3"/>
        <v>#REF!</v>
      </c>
      <c r="E426" s="39" t="str">
        <f t="shared" si="4"/>
        <v>#REF!</v>
      </c>
    </row>
    <row r="427" ht="12.75" customHeight="1">
      <c r="A427" s="2" t="str">
        <f t="shared" si="1"/>
        <v>#REF!</v>
      </c>
      <c r="B427" s="2">
        <v>0.0</v>
      </c>
      <c r="C427" s="39" t="str">
        <f t="shared" si="2"/>
        <v>#REF!</v>
      </c>
      <c r="D427" s="39" t="str">
        <f t="shared" si="3"/>
        <v>#REF!</v>
      </c>
      <c r="E427" s="39" t="str">
        <f t="shared" si="4"/>
        <v>#REF!</v>
      </c>
    </row>
    <row r="428" ht="12.75" customHeight="1">
      <c r="A428" s="2" t="str">
        <f t="shared" si="1"/>
        <v>#REF!</v>
      </c>
      <c r="B428" s="2">
        <v>0.0</v>
      </c>
      <c r="C428" s="39" t="str">
        <f t="shared" si="2"/>
        <v>#REF!</v>
      </c>
      <c r="D428" s="39" t="str">
        <f t="shared" si="3"/>
        <v>#REF!</v>
      </c>
      <c r="E428" s="39" t="str">
        <f t="shared" si="4"/>
        <v>#REF!</v>
      </c>
    </row>
    <row r="429" ht="12.75" customHeight="1">
      <c r="A429" s="2" t="str">
        <f t="shared" si="1"/>
        <v>#REF!</v>
      </c>
      <c r="B429" s="2">
        <v>0.0</v>
      </c>
      <c r="C429" s="39" t="str">
        <f t="shared" si="2"/>
        <v>#REF!</v>
      </c>
      <c r="D429" s="39" t="str">
        <f t="shared" si="3"/>
        <v>#REF!</v>
      </c>
      <c r="E429" s="39" t="str">
        <f t="shared" si="4"/>
        <v>#REF!</v>
      </c>
    </row>
    <row r="430" ht="12.75" customHeight="1">
      <c r="A430" s="2" t="str">
        <f t="shared" si="1"/>
        <v>#REF!</v>
      </c>
      <c r="B430" s="2">
        <v>0.0</v>
      </c>
      <c r="C430" s="39" t="str">
        <f t="shared" si="2"/>
        <v>#REF!</v>
      </c>
      <c r="D430" s="39" t="str">
        <f t="shared" si="3"/>
        <v>#REF!</v>
      </c>
      <c r="E430" s="39" t="str">
        <f t="shared" si="4"/>
        <v>#REF!</v>
      </c>
    </row>
    <row r="431" ht="12.75" customHeight="1">
      <c r="A431" s="2" t="str">
        <f t="shared" si="1"/>
        <v>#REF!</v>
      </c>
      <c r="B431" s="2">
        <v>0.0</v>
      </c>
      <c r="C431" s="39" t="str">
        <f t="shared" si="2"/>
        <v>#REF!</v>
      </c>
      <c r="D431" s="39" t="str">
        <f t="shared" si="3"/>
        <v>#REF!</v>
      </c>
      <c r="E431" s="39" t="str">
        <f t="shared" si="4"/>
        <v>#REF!</v>
      </c>
    </row>
    <row r="432" ht="12.75" customHeight="1">
      <c r="A432" s="2" t="str">
        <f t="shared" si="1"/>
        <v>#REF!</v>
      </c>
      <c r="B432" s="2">
        <v>0.0</v>
      </c>
      <c r="C432" s="39" t="str">
        <f t="shared" si="2"/>
        <v>#REF!</v>
      </c>
      <c r="D432" s="39" t="str">
        <f t="shared" si="3"/>
        <v>#REF!</v>
      </c>
      <c r="E432" s="39" t="str">
        <f t="shared" si="4"/>
        <v>#REF!</v>
      </c>
    </row>
    <row r="433" ht="12.75" customHeight="1">
      <c r="A433" s="2" t="str">
        <f t="shared" si="1"/>
        <v>#REF!</v>
      </c>
      <c r="B433" s="2">
        <v>0.0</v>
      </c>
      <c r="C433" s="39" t="str">
        <f t="shared" si="2"/>
        <v>#REF!</v>
      </c>
      <c r="D433" s="39" t="str">
        <f t="shared" si="3"/>
        <v>#REF!</v>
      </c>
      <c r="E433" s="39" t="str">
        <f t="shared" si="4"/>
        <v>#REF!</v>
      </c>
    </row>
    <row r="434" ht="12.75" customHeight="1">
      <c r="A434" s="2" t="str">
        <f t="shared" si="1"/>
        <v>#REF!</v>
      </c>
      <c r="B434" s="2">
        <v>0.0</v>
      </c>
      <c r="C434" s="39" t="str">
        <f t="shared" si="2"/>
        <v>#REF!</v>
      </c>
      <c r="D434" s="39" t="str">
        <f t="shared" si="3"/>
        <v>#REF!</v>
      </c>
      <c r="E434" s="39" t="str">
        <f t="shared" si="4"/>
        <v>#REF!</v>
      </c>
    </row>
    <row r="435" ht="12.75" customHeight="1">
      <c r="A435" s="2" t="str">
        <f t="shared" si="1"/>
        <v>#REF!</v>
      </c>
      <c r="B435" s="2">
        <v>0.0</v>
      </c>
      <c r="C435" s="39" t="str">
        <f t="shared" si="2"/>
        <v>#REF!</v>
      </c>
      <c r="D435" s="39" t="str">
        <f t="shared" si="3"/>
        <v>#REF!</v>
      </c>
      <c r="E435" s="39" t="str">
        <f t="shared" si="4"/>
        <v>#REF!</v>
      </c>
    </row>
    <row r="436" ht="12.75" customHeight="1">
      <c r="A436" s="2" t="str">
        <f t="shared" si="1"/>
        <v>#REF!</v>
      </c>
      <c r="B436" s="2">
        <v>0.0</v>
      </c>
      <c r="C436" s="39" t="str">
        <f t="shared" si="2"/>
        <v>#REF!</v>
      </c>
      <c r="D436" s="39" t="str">
        <f t="shared" si="3"/>
        <v>#REF!</v>
      </c>
      <c r="E436" s="39" t="str">
        <f t="shared" si="4"/>
        <v>#REF!</v>
      </c>
    </row>
    <row r="437" ht="12.75" customHeight="1">
      <c r="A437" s="2" t="str">
        <f t="shared" si="1"/>
        <v>#REF!</v>
      </c>
      <c r="B437" s="2">
        <v>0.0</v>
      </c>
      <c r="C437" s="39" t="str">
        <f t="shared" si="2"/>
        <v>#REF!</v>
      </c>
      <c r="D437" s="39" t="str">
        <f t="shared" si="3"/>
        <v>#REF!</v>
      </c>
      <c r="E437" s="39" t="str">
        <f t="shared" si="4"/>
        <v>#REF!</v>
      </c>
    </row>
    <row r="438" ht="12.75" customHeight="1">
      <c r="A438" s="2" t="str">
        <f t="shared" si="1"/>
        <v>#REF!</v>
      </c>
      <c r="B438" s="2">
        <v>0.0</v>
      </c>
      <c r="C438" s="39" t="str">
        <f t="shared" si="2"/>
        <v>#REF!</v>
      </c>
      <c r="D438" s="39" t="str">
        <f t="shared" si="3"/>
        <v>#REF!</v>
      </c>
      <c r="E438" s="39" t="str">
        <f t="shared" si="4"/>
        <v>#REF!</v>
      </c>
    </row>
    <row r="439" ht="12.75" customHeight="1">
      <c r="A439" s="2" t="str">
        <f t="shared" si="1"/>
        <v>#REF!</v>
      </c>
      <c r="B439" s="2">
        <v>0.0</v>
      </c>
      <c r="C439" s="39" t="str">
        <f t="shared" si="2"/>
        <v>#REF!</v>
      </c>
      <c r="D439" s="39" t="str">
        <f t="shared" si="3"/>
        <v>#REF!</v>
      </c>
      <c r="E439" s="39" t="str">
        <f t="shared" si="4"/>
        <v>#REF!</v>
      </c>
    </row>
    <row r="440" ht="12.75" customHeight="1">
      <c r="A440" s="2" t="str">
        <f t="shared" si="1"/>
        <v>#REF!</v>
      </c>
      <c r="B440" s="2">
        <v>0.0</v>
      </c>
      <c r="C440" s="39" t="str">
        <f t="shared" si="2"/>
        <v>#REF!</v>
      </c>
      <c r="D440" s="39" t="str">
        <f t="shared" si="3"/>
        <v>#REF!</v>
      </c>
      <c r="E440" s="39" t="str">
        <f t="shared" si="4"/>
        <v>#REF!</v>
      </c>
    </row>
    <row r="441" ht="12.75" customHeight="1">
      <c r="A441" s="2" t="str">
        <f t="shared" si="1"/>
        <v>#REF!</v>
      </c>
      <c r="B441" s="2">
        <v>0.0</v>
      </c>
      <c r="C441" s="39" t="str">
        <f t="shared" si="2"/>
        <v>#REF!</v>
      </c>
      <c r="D441" s="39" t="str">
        <f t="shared" si="3"/>
        <v>#REF!</v>
      </c>
      <c r="E441" s="39" t="str">
        <f t="shared" si="4"/>
        <v>#REF!</v>
      </c>
    </row>
    <row r="442" ht="12.75" customHeight="1">
      <c r="A442" s="2" t="str">
        <f t="shared" si="1"/>
        <v>#REF!</v>
      </c>
      <c r="B442" s="2">
        <v>0.0</v>
      </c>
      <c r="C442" s="39" t="str">
        <f t="shared" si="2"/>
        <v>#REF!</v>
      </c>
      <c r="D442" s="39" t="str">
        <f t="shared" si="3"/>
        <v>#REF!</v>
      </c>
      <c r="E442" s="39" t="str">
        <f t="shared" si="4"/>
        <v>#REF!</v>
      </c>
    </row>
    <row r="443" ht="12.75" customHeight="1">
      <c r="A443" s="2" t="str">
        <f t="shared" si="1"/>
        <v>#REF!</v>
      </c>
      <c r="B443" s="2">
        <v>0.0</v>
      </c>
      <c r="C443" s="39" t="str">
        <f t="shared" si="2"/>
        <v>#REF!</v>
      </c>
      <c r="D443" s="39" t="str">
        <f t="shared" si="3"/>
        <v>#REF!</v>
      </c>
      <c r="E443" s="39" t="str">
        <f t="shared" si="4"/>
        <v>#REF!</v>
      </c>
    </row>
    <row r="444" ht="12.75" customHeight="1">
      <c r="A444" s="2" t="str">
        <f t="shared" si="1"/>
        <v>#REF!</v>
      </c>
      <c r="B444" s="2">
        <v>0.0</v>
      </c>
      <c r="C444" s="39" t="str">
        <f t="shared" si="2"/>
        <v>#REF!</v>
      </c>
      <c r="D444" s="39" t="str">
        <f t="shared" si="3"/>
        <v>#REF!</v>
      </c>
      <c r="E444" s="39" t="str">
        <f t="shared" si="4"/>
        <v>#REF!</v>
      </c>
    </row>
    <row r="445" ht="12.75" customHeight="1">
      <c r="A445" s="2" t="str">
        <f t="shared" si="1"/>
        <v>#REF!</v>
      </c>
      <c r="B445" s="2">
        <v>0.0</v>
      </c>
      <c r="C445" s="39" t="str">
        <f t="shared" si="2"/>
        <v>#REF!</v>
      </c>
      <c r="D445" s="39" t="str">
        <f t="shared" si="3"/>
        <v>#REF!</v>
      </c>
      <c r="E445" s="39" t="str">
        <f t="shared" si="4"/>
        <v>#REF!</v>
      </c>
    </row>
    <row r="446" ht="12.75" customHeight="1">
      <c r="A446" s="2" t="str">
        <f t="shared" si="1"/>
        <v>#REF!</v>
      </c>
      <c r="B446" s="2">
        <v>0.0</v>
      </c>
      <c r="C446" s="39" t="str">
        <f t="shared" si="2"/>
        <v>#REF!</v>
      </c>
      <c r="D446" s="39" t="str">
        <f t="shared" si="3"/>
        <v>#REF!</v>
      </c>
      <c r="E446" s="39" t="str">
        <f t="shared" si="4"/>
        <v>#REF!</v>
      </c>
    </row>
    <row r="447" ht="12.75" customHeight="1">
      <c r="A447" s="2" t="str">
        <f t="shared" si="1"/>
        <v>#REF!</v>
      </c>
      <c r="B447" s="2">
        <v>0.0</v>
      </c>
      <c r="C447" s="39" t="str">
        <f t="shared" si="2"/>
        <v>#REF!</v>
      </c>
      <c r="D447" s="39" t="str">
        <f t="shared" si="3"/>
        <v>#REF!</v>
      </c>
      <c r="E447" s="39" t="str">
        <f t="shared" si="4"/>
        <v>#REF!</v>
      </c>
    </row>
    <row r="448" ht="12.75" customHeight="1">
      <c r="A448" s="2" t="str">
        <f t="shared" si="1"/>
        <v>#REF!</v>
      </c>
      <c r="B448" s="2">
        <v>0.0</v>
      </c>
      <c r="C448" s="39" t="str">
        <f t="shared" si="2"/>
        <v>#REF!</v>
      </c>
      <c r="D448" s="39" t="str">
        <f t="shared" si="3"/>
        <v>#REF!</v>
      </c>
      <c r="E448" s="39" t="str">
        <f t="shared" si="4"/>
        <v>#REF!</v>
      </c>
    </row>
    <row r="449" ht="12.75" customHeight="1">
      <c r="A449" s="2" t="str">
        <f t="shared" si="1"/>
        <v>#REF!</v>
      </c>
      <c r="B449" s="2">
        <v>0.0</v>
      </c>
      <c r="C449" s="39" t="str">
        <f t="shared" si="2"/>
        <v>#REF!</v>
      </c>
      <c r="D449" s="39" t="str">
        <f t="shared" si="3"/>
        <v>#REF!</v>
      </c>
      <c r="E449" s="39" t="str">
        <f t="shared" si="4"/>
        <v>#REF!</v>
      </c>
    </row>
    <row r="450" ht="12.75" customHeight="1">
      <c r="A450" s="2" t="str">
        <f t="shared" si="1"/>
        <v>#REF!</v>
      </c>
      <c r="B450" s="2">
        <v>0.0</v>
      </c>
      <c r="C450" s="39" t="str">
        <f t="shared" si="2"/>
        <v>#REF!</v>
      </c>
      <c r="D450" s="39" t="str">
        <f t="shared" si="3"/>
        <v>#REF!</v>
      </c>
      <c r="E450" s="39" t="str">
        <f t="shared" si="4"/>
        <v>#REF!</v>
      </c>
    </row>
    <row r="451" ht="12.75" customHeight="1">
      <c r="A451" s="2" t="str">
        <f t="shared" si="1"/>
        <v>#REF!</v>
      </c>
      <c r="B451" s="2">
        <v>0.0</v>
      </c>
      <c r="C451" s="39" t="str">
        <f t="shared" si="2"/>
        <v>#REF!</v>
      </c>
      <c r="D451" s="39" t="str">
        <f t="shared" si="3"/>
        <v>#REF!</v>
      </c>
      <c r="E451" s="39" t="str">
        <f t="shared" si="4"/>
        <v>#REF!</v>
      </c>
    </row>
    <row r="452" ht="12.75" customHeight="1">
      <c r="A452" s="2" t="str">
        <f t="shared" si="1"/>
        <v>#REF!</v>
      </c>
      <c r="B452" s="2">
        <v>0.0</v>
      </c>
      <c r="C452" s="39" t="str">
        <f t="shared" si="2"/>
        <v>#REF!</v>
      </c>
      <c r="D452" s="39" t="str">
        <f t="shared" si="3"/>
        <v>#REF!</v>
      </c>
      <c r="E452" s="39" t="str">
        <f t="shared" si="4"/>
        <v>#REF!</v>
      </c>
    </row>
    <row r="453" ht="12.75" customHeight="1">
      <c r="A453" s="2" t="str">
        <f t="shared" si="1"/>
        <v>#REF!</v>
      </c>
      <c r="B453" s="2">
        <v>0.0</v>
      </c>
      <c r="C453" s="39" t="str">
        <f t="shared" si="2"/>
        <v>#REF!</v>
      </c>
      <c r="D453" s="39" t="str">
        <f t="shared" si="3"/>
        <v>#REF!</v>
      </c>
      <c r="E453" s="39" t="str">
        <f t="shared" si="4"/>
        <v>#REF!</v>
      </c>
    </row>
    <row r="454" ht="12.75" customHeight="1">
      <c r="A454" s="2" t="str">
        <f t="shared" si="1"/>
        <v>#REF!</v>
      </c>
      <c r="B454" s="2">
        <v>0.0</v>
      </c>
      <c r="C454" s="39" t="str">
        <f t="shared" si="2"/>
        <v>#REF!</v>
      </c>
      <c r="D454" s="39" t="str">
        <f t="shared" si="3"/>
        <v>#REF!</v>
      </c>
      <c r="E454" s="39" t="str">
        <f t="shared" si="4"/>
        <v>#REF!</v>
      </c>
    </row>
    <row r="455" ht="12.75" customHeight="1">
      <c r="A455" s="2" t="str">
        <f t="shared" si="1"/>
        <v>#REF!</v>
      </c>
      <c r="B455" s="2">
        <v>0.0</v>
      </c>
      <c r="C455" s="39" t="str">
        <f t="shared" si="2"/>
        <v>#REF!</v>
      </c>
      <c r="D455" s="39" t="str">
        <f t="shared" si="3"/>
        <v>#REF!</v>
      </c>
      <c r="E455" s="39" t="str">
        <f t="shared" si="4"/>
        <v>#REF!</v>
      </c>
    </row>
    <row r="456" ht="12.75" customHeight="1">
      <c r="A456" s="2" t="str">
        <f t="shared" si="1"/>
        <v>#REF!</v>
      </c>
      <c r="B456" s="2">
        <v>0.0</v>
      </c>
      <c r="C456" s="39" t="str">
        <f t="shared" si="2"/>
        <v>#REF!</v>
      </c>
      <c r="D456" s="39" t="str">
        <f t="shared" si="3"/>
        <v>#REF!</v>
      </c>
      <c r="E456" s="39" t="str">
        <f t="shared" si="4"/>
        <v>#REF!</v>
      </c>
    </row>
    <row r="457" ht="12.75" customHeight="1">
      <c r="A457" s="2" t="str">
        <f t="shared" si="1"/>
        <v>#REF!</v>
      </c>
      <c r="B457" s="2">
        <v>0.0</v>
      </c>
      <c r="C457" s="39" t="str">
        <f t="shared" si="2"/>
        <v>#REF!</v>
      </c>
      <c r="D457" s="39" t="str">
        <f t="shared" si="3"/>
        <v>#REF!</v>
      </c>
      <c r="E457" s="39" t="str">
        <f t="shared" si="4"/>
        <v>#REF!</v>
      </c>
    </row>
    <row r="458" ht="12.75" customHeight="1">
      <c r="A458" s="2" t="str">
        <f t="shared" si="1"/>
        <v>#REF!</v>
      </c>
      <c r="B458" s="2">
        <v>0.0</v>
      </c>
      <c r="C458" s="39" t="str">
        <f t="shared" si="2"/>
        <v>#REF!</v>
      </c>
      <c r="D458" s="39" t="str">
        <f t="shared" si="3"/>
        <v>#REF!</v>
      </c>
      <c r="E458" s="39" t="str">
        <f t="shared" si="4"/>
        <v>#REF!</v>
      </c>
    </row>
    <row r="459" ht="12.75" customHeight="1">
      <c r="A459" s="2" t="str">
        <f t="shared" si="1"/>
        <v>#REF!</v>
      </c>
      <c r="B459" s="2">
        <v>0.0</v>
      </c>
      <c r="C459" s="39" t="str">
        <f t="shared" si="2"/>
        <v>#REF!</v>
      </c>
      <c r="D459" s="39" t="str">
        <f t="shared" si="3"/>
        <v>#REF!</v>
      </c>
      <c r="E459" s="39" t="str">
        <f t="shared" si="4"/>
        <v>#REF!</v>
      </c>
    </row>
    <row r="460" ht="12.75" customHeight="1">
      <c r="A460" s="2" t="str">
        <f t="shared" si="1"/>
        <v>#REF!</v>
      </c>
      <c r="B460" s="2">
        <v>0.0</v>
      </c>
      <c r="C460" s="39" t="str">
        <f t="shared" si="2"/>
        <v>#REF!</v>
      </c>
      <c r="D460" s="39" t="str">
        <f t="shared" si="3"/>
        <v>#REF!</v>
      </c>
      <c r="E460" s="39" t="str">
        <f t="shared" si="4"/>
        <v>#REF!</v>
      </c>
    </row>
    <row r="461" ht="12.75" customHeight="1">
      <c r="A461" s="2" t="str">
        <f t="shared" si="1"/>
        <v>#REF!</v>
      </c>
      <c r="B461" s="2">
        <v>0.0</v>
      </c>
      <c r="C461" s="39" t="str">
        <f t="shared" si="2"/>
        <v>#REF!</v>
      </c>
      <c r="D461" s="39" t="str">
        <f t="shared" si="3"/>
        <v>#REF!</v>
      </c>
      <c r="E461" s="39" t="str">
        <f t="shared" si="4"/>
        <v>#REF!</v>
      </c>
    </row>
    <row r="462" ht="12.75" customHeight="1">
      <c r="A462" s="2" t="str">
        <f t="shared" si="1"/>
        <v>#REF!</v>
      </c>
      <c r="B462" s="2">
        <v>0.0</v>
      </c>
      <c r="C462" s="39" t="str">
        <f t="shared" si="2"/>
        <v>#REF!</v>
      </c>
      <c r="D462" s="39" t="str">
        <f t="shared" si="3"/>
        <v>#REF!</v>
      </c>
      <c r="E462" s="39" t="str">
        <f t="shared" si="4"/>
        <v>#REF!</v>
      </c>
    </row>
    <row r="463" ht="12.75" customHeight="1">
      <c r="A463" s="2" t="str">
        <f t="shared" si="1"/>
        <v>#REF!</v>
      </c>
      <c r="B463" s="2">
        <v>0.0</v>
      </c>
      <c r="C463" s="39" t="str">
        <f t="shared" si="2"/>
        <v>#REF!</v>
      </c>
      <c r="D463" s="39" t="str">
        <f t="shared" si="3"/>
        <v>#REF!</v>
      </c>
      <c r="E463" s="39" t="str">
        <f t="shared" si="4"/>
        <v>#REF!</v>
      </c>
    </row>
    <row r="464" ht="12.75" customHeight="1">
      <c r="A464" s="2" t="str">
        <f t="shared" si="1"/>
        <v>#REF!</v>
      </c>
      <c r="B464" s="2">
        <v>0.0</v>
      </c>
      <c r="C464" s="39" t="str">
        <f t="shared" si="2"/>
        <v>#REF!</v>
      </c>
      <c r="D464" s="39" t="str">
        <f t="shared" si="3"/>
        <v>#REF!</v>
      </c>
      <c r="E464" s="39" t="str">
        <f t="shared" si="4"/>
        <v>#REF!</v>
      </c>
    </row>
    <row r="465" ht="12.75" customHeight="1">
      <c r="A465" s="2" t="str">
        <f t="shared" si="1"/>
        <v>#REF!</v>
      </c>
      <c r="B465" s="2">
        <v>0.0</v>
      </c>
      <c r="C465" s="39" t="str">
        <f t="shared" si="2"/>
        <v>#REF!</v>
      </c>
      <c r="D465" s="39" t="str">
        <f t="shared" si="3"/>
        <v>#REF!</v>
      </c>
      <c r="E465" s="39" t="str">
        <f t="shared" si="4"/>
        <v>#REF!</v>
      </c>
    </row>
    <row r="466" ht="12.75" customHeight="1">
      <c r="A466" s="2" t="str">
        <f t="shared" si="1"/>
        <v>#REF!</v>
      </c>
      <c r="B466" s="2">
        <v>0.0</v>
      </c>
      <c r="C466" s="39" t="str">
        <f t="shared" si="2"/>
        <v>#REF!</v>
      </c>
      <c r="D466" s="39" t="str">
        <f t="shared" si="3"/>
        <v>#REF!</v>
      </c>
      <c r="E466" s="39" t="str">
        <f t="shared" si="4"/>
        <v>#REF!</v>
      </c>
    </row>
    <row r="467" ht="12.75" customHeight="1">
      <c r="A467" s="2" t="str">
        <f t="shared" si="1"/>
        <v>#REF!</v>
      </c>
      <c r="B467" s="2">
        <v>0.0</v>
      </c>
      <c r="C467" s="39" t="str">
        <f t="shared" si="2"/>
        <v>#REF!</v>
      </c>
      <c r="D467" s="39" t="str">
        <f t="shared" si="3"/>
        <v>#REF!</v>
      </c>
      <c r="E467" s="39" t="str">
        <f t="shared" si="4"/>
        <v>#REF!</v>
      </c>
    </row>
    <row r="468" ht="12.75" customHeight="1">
      <c r="A468" s="2" t="str">
        <f t="shared" si="1"/>
        <v>#REF!</v>
      </c>
      <c r="B468" s="2">
        <v>0.0</v>
      </c>
      <c r="C468" s="39" t="str">
        <f t="shared" si="2"/>
        <v>#REF!</v>
      </c>
      <c r="D468" s="39" t="str">
        <f t="shared" si="3"/>
        <v>#REF!</v>
      </c>
      <c r="E468" s="39" t="str">
        <f t="shared" si="4"/>
        <v>#REF!</v>
      </c>
    </row>
    <row r="469" ht="12.75" customHeight="1">
      <c r="A469" s="2" t="str">
        <f t="shared" si="1"/>
        <v>#REF!</v>
      </c>
      <c r="B469" s="2">
        <v>0.0</v>
      </c>
      <c r="C469" s="39" t="str">
        <f t="shared" si="2"/>
        <v>#REF!</v>
      </c>
      <c r="D469" s="39" t="str">
        <f t="shared" si="3"/>
        <v>#REF!</v>
      </c>
      <c r="E469" s="39" t="str">
        <f t="shared" si="4"/>
        <v>#REF!</v>
      </c>
    </row>
    <row r="470" ht="12.75" customHeight="1">
      <c r="A470" s="2" t="str">
        <f t="shared" si="1"/>
        <v>#REF!</v>
      </c>
      <c r="B470" s="2">
        <v>0.0</v>
      </c>
      <c r="C470" s="39" t="str">
        <f t="shared" si="2"/>
        <v>#REF!</v>
      </c>
      <c r="D470" s="39" t="str">
        <f t="shared" si="3"/>
        <v>#REF!</v>
      </c>
      <c r="E470" s="39" t="str">
        <f t="shared" si="4"/>
        <v>#REF!</v>
      </c>
    </row>
    <row r="471" ht="12.75" customHeight="1">
      <c r="A471" s="2" t="str">
        <f t="shared" si="1"/>
        <v>#REF!</v>
      </c>
      <c r="B471" s="2">
        <v>0.0</v>
      </c>
      <c r="C471" s="39" t="str">
        <f t="shared" si="2"/>
        <v>#REF!</v>
      </c>
      <c r="D471" s="39" t="str">
        <f t="shared" si="3"/>
        <v>#REF!</v>
      </c>
      <c r="E471" s="39" t="str">
        <f t="shared" si="4"/>
        <v>#REF!</v>
      </c>
    </row>
    <row r="472" ht="12.75" customHeight="1">
      <c r="A472" s="2" t="str">
        <f t="shared" si="1"/>
        <v>#REF!</v>
      </c>
      <c r="B472" s="2">
        <v>0.0</v>
      </c>
      <c r="C472" s="39" t="str">
        <f t="shared" si="2"/>
        <v>#REF!</v>
      </c>
      <c r="D472" s="39" t="str">
        <f t="shared" si="3"/>
        <v>#REF!</v>
      </c>
      <c r="E472" s="39" t="str">
        <f t="shared" si="4"/>
        <v>#REF!</v>
      </c>
    </row>
    <row r="473" ht="12.75" customHeight="1">
      <c r="A473" s="2" t="str">
        <f t="shared" si="1"/>
        <v>#REF!</v>
      </c>
      <c r="B473" s="2">
        <v>0.0</v>
      </c>
      <c r="C473" s="39" t="str">
        <f t="shared" si="2"/>
        <v>#REF!</v>
      </c>
      <c r="D473" s="39" t="str">
        <f t="shared" si="3"/>
        <v>#REF!</v>
      </c>
      <c r="E473" s="39" t="str">
        <f t="shared" si="4"/>
        <v>#REF!</v>
      </c>
    </row>
    <row r="474" ht="12.75" customHeight="1">
      <c r="A474" s="2" t="str">
        <f t="shared" si="1"/>
        <v>#REF!</v>
      </c>
      <c r="B474" s="2">
        <v>0.0</v>
      </c>
      <c r="C474" s="39" t="str">
        <f t="shared" si="2"/>
        <v>#REF!</v>
      </c>
      <c r="D474" s="39" t="str">
        <f t="shared" si="3"/>
        <v>#REF!</v>
      </c>
      <c r="E474" s="39" t="str">
        <f t="shared" si="4"/>
        <v>#REF!</v>
      </c>
    </row>
    <row r="475" ht="12.75" customHeight="1">
      <c r="A475" s="2" t="str">
        <f t="shared" si="1"/>
        <v>#REF!</v>
      </c>
      <c r="B475" s="2">
        <v>0.0</v>
      </c>
      <c r="C475" s="39" t="str">
        <f t="shared" si="2"/>
        <v>#REF!</v>
      </c>
      <c r="D475" s="39" t="str">
        <f t="shared" si="3"/>
        <v>#REF!</v>
      </c>
      <c r="E475" s="39" t="str">
        <f t="shared" si="4"/>
        <v>#REF!</v>
      </c>
    </row>
    <row r="476" ht="12.75" customHeight="1">
      <c r="A476" s="2" t="str">
        <f t="shared" si="1"/>
        <v>#REF!</v>
      </c>
      <c r="B476" s="2">
        <v>0.0</v>
      </c>
      <c r="C476" s="39" t="str">
        <f t="shared" si="2"/>
        <v>#REF!</v>
      </c>
      <c r="D476" s="39" t="str">
        <f t="shared" si="3"/>
        <v>#REF!</v>
      </c>
      <c r="E476" s="39" t="str">
        <f t="shared" si="4"/>
        <v>#REF!</v>
      </c>
    </row>
    <row r="477" ht="12.75" customHeight="1">
      <c r="A477" s="2" t="str">
        <f t="shared" si="1"/>
        <v>#REF!</v>
      </c>
      <c r="B477" s="2">
        <v>0.0</v>
      </c>
      <c r="C477" s="39" t="str">
        <f t="shared" si="2"/>
        <v>#REF!</v>
      </c>
      <c r="D477" s="39" t="str">
        <f t="shared" si="3"/>
        <v>#REF!</v>
      </c>
      <c r="E477" s="39" t="str">
        <f t="shared" si="4"/>
        <v>#REF!</v>
      </c>
    </row>
    <row r="478" ht="12.75" customHeight="1">
      <c r="A478" s="2" t="str">
        <f t="shared" si="1"/>
        <v>#REF!</v>
      </c>
      <c r="B478" s="2">
        <v>0.0</v>
      </c>
      <c r="C478" s="39" t="str">
        <f t="shared" si="2"/>
        <v>#REF!</v>
      </c>
      <c r="D478" s="39" t="str">
        <f t="shared" si="3"/>
        <v>#REF!</v>
      </c>
      <c r="E478" s="39" t="str">
        <f t="shared" si="4"/>
        <v>#REF!</v>
      </c>
    </row>
    <row r="479" ht="12.75" customHeight="1">
      <c r="A479" s="2" t="str">
        <f t="shared" si="1"/>
        <v>#REF!</v>
      </c>
      <c r="B479" s="2">
        <v>0.0</v>
      </c>
      <c r="C479" s="39" t="str">
        <f t="shared" si="2"/>
        <v>#REF!</v>
      </c>
      <c r="D479" s="39" t="str">
        <f t="shared" si="3"/>
        <v>#REF!</v>
      </c>
      <c r="E479" s="39" t="str">
        <f t="shared" si="4"/>
        <v>#REF!</v>
      </c>
    </row>
    <row r="480" ht="12.75" customHeight="1">
      <c r="A480" s="2" t="str">
        <f t="shared" si="1"/>
        <v>#REF!</v>
      </c>
      <c r="B480" s="2">
        <v>0.0</v>
      </c>
      <c r="C480" s="39" t="str">
        <f t="shared" si="2"/>
        <v>#REF!</v>
      </c>
      <c r="D480" s="39" t="str">
        <f t="shared" si="3"/>
        <v>#REF!</v>
      </c>
      <c r="E480" s="39" t="str">
        <f t="shared" si="4"/>
        <v>#REF!</v>
      </c>
    </row>
    <row r="481" ht="12.75" customHeight="1">
      <c r="A481" s="2" t="str">
        <f t="shared" si="1"/>
        <v>#REF!</v>
      </c>
      <c r="B481" s="2">
        <v>0.0</v>
      </c>
      <c r="C481" s="39" t="str">
        <f t="shared" si="2"/>
        <v>#REF!</v>
      </c>
      <c r="D481" s="39" t="str">
        <f t="shared" si="3"/>
        <v>#REF!</v>
      </c>
      <c r="E481" s="39" t="str">
        <f t="shared" si="4"/>
        <v>#REF!</v>
      </c>
    </row>
    <row r="482" ht="12.75" customHeight="1">
      <c r="A482" s="2" t="str">
        <f t="shared" si="1"/>
        <v>#REF!</v>
      </c>
      <c r="B482" s="2">
        <v>0.0</v>
      </c>
      <c r="C482" s="39" t="str">
        <f t="shared" si="2"/>
        <v>#REF!</v>
      </c>
      <c r="D482" s="39" t="str">
        <f t="shared" si="3"/>
        <v>#REF!</v>
      </c>
      <c r="E482" s="39" t="str">
        <f t="shared" si="4"/>
        <v>#REF!</v>
      </c>
    </row>
    <row r="483" ht="12.75" customHeight="1">
      <c r="A483" s="2" t="str">
        <f t="shared" si="1"/>
        <v>#REF!</v>
      </c>
      <c r="B483" s="2">
        <v>0.0</v>
      </c>
      <c r="C483" s="39" t="str">
        <f t="shared" si="2"/>
        <v>#REF!</v>
      </c>
      <c r="D483" s="39" t="str">
        <f t="shared" si="3"/>
        <v>#REF!</v>
      </c>
      <c r="E483" s="39" t="str">
        <f t="shared" si="4"/>
        <v>#REF!</v>
      </c>
    </row>
    <row r="484" ht="12.75" customHeight="1">
      <c r="A484" s="2" t="str">
        <f t="shared" si="1"/>
        <v>#REF!</v>
      </c>
      <c r="B484" s="2">
        <v>0.0</v>
      </c>
      <c r="C484" s="39" t="str">
        <f t="shared" si="2"/>
        <v>#REF!</v>
      </c>
      <c r="D484" s="39" t="str">
        <f t="shared" si="3"/>
        <v>#REF!</v>
      </c>
      <c r="E484" s="39" t="str">
        <f t="shared" si="4"/>
        <v>#REF!</v>
      </c>
    </row>
    <row r="485" ht="12.75" customHeight="1">
      <c r="A485" s="2" t="str">
        <f t="shared" si="1"/>
        <v>#REF!</v>
      </c>
      <c r="B485" s="2">
        <v>0.0</v>
      </c>
      <c r="C485" s="39" t="str">
        <f t="shared" si="2"/>
        <v>#REF!</v>
      </c>
      <c r="D485" s="39" t="str">
        <f t="shared" si="3"/>
        <v>#REF!</v>
      </c>
      <c r="E485" s="39" t="str">
        <f t="shared" si="4"/>
        <v>#REF!</v>
      </c>
    </row>
    <row r="486" ht="12.75" customHeight="1">
      <c r="A486" s="2" t="str">
        <f t="shared" si="1"/>
        <v>#REF!</v>
      </c>
      <c r="B486" s="2">
        <v>0.0</v>
      </c>
      <c r="C486" s="39" t="str">
        <f t="shared" si="2"/>
        <v>#REF!</v>
      </c>
      <c r="D486" s="39" t="str">
        <f t="shared" si="3"/>
        <v>#REF!</v>
      </c>
      <c r="E486" s="39" t="str">
        <f t="shared" si="4"/>
        <v>#REF!</v>
      </c>
    </row>
    <row r="487" ht="12.75" customHeight="1">
      <c r="A487" s="2" t="str">
        <f t="shared" si="1"/>
        <v>#REF!</v>
      </c>
      <c r="B487" s="2">
        <v>0.0</v>
      </c>
      <c r="C487" s="39" t="str">
        <f t="shared" si="2"/>
        <v>#REF!</v>
      </c>
      <c r="D487" s="39" t="str">
        <f t="shared" si="3"/>
        <v>#REF!</v>
      </c>
      <c r="E487" s="39" t="str">
        <f t="shared" si="4"/>
        <v>#REF!</v>
      </c>
    </row>
    <row r="488" ht="12.75" customHeight="1">
      <c r="A488" s="2" t="str">
        <f t="shared" si="1"/>
        <v>#REF!</v>
      </c>
      <c r="B488" s="2">
        <v>0.0</v>
      </c>
      <c r="C488" s="39" t="str">
        <f t="shared" si="2"/>
        <v>#REF!</v>
      </c>
      <c r="D488" s="39" t="str">
        <f t="shared" si="3"/>
        <v>#REF!</v>
      </c>
      <c r="E488" s="39" t="str">
        <f t="shared" si="4"/>
        <v>#REF!</v>
      </c>
    </row>
    <row r="489" ht="12.75" customHeight="1">
      <c r="A489" s="2" t="str">
        <f t="shared" si="1"/>
        <v>#REF!</v>
      </c>
      <c r="B489" s="2">
        <v>0.0</v>
      </c>
      <c r="C489" s="39" t="str">
        <f t="shared" si="2"/>
        <v>#REF!</v>
      </c>
      <c r="D489" s="39" t="str">
        <f t="shared" si="3"/>
        <v>#REF!</v>
      </c>
      <c r="E489" s="39" t="str">
        <f t="shared" si="4"/>
        <v>#REF!</v>
      </c>
    </row>
    <row r="490" ht="12.75" customHeight="1">
      <c r="A490" s="2" t="str">
        <f t="shared" si="1"/>
        <v>#REF!</v>
      </c>
      <c r="B490" s="2">
        <v>0.0</v>
      </c>
      <c r="C490" s="39" t="str">
        <f t="shared" si="2"/>
        <v>#REF!</v>
      </c>
      <c r="D490" s="39" t="str">
        <f t="shared" si="3"/>
        <v>#REF!</v>
      </c>
      <c r="E490" s="39" t="str">
        <f t="shared" si="4"/>
        <v>#REF!</v>
      </c>
    </row>
    <row r="491" ht="12.75" customHeight="1">
      <c r="A491" s="2" t="str">
        <f t="shared" si="1"/>
        <v>#REF!</v>
      </c>
      <c r="B491" s="2">
        <v>0.0</v>
      </c>
      <c r="C491" s="39" t="str">
        <f t="shared" si="2"/>
        <v>#REF!</v>
      </c>
      <c r="D491" s="39" t="str">
        <f t="shared" si="3"/>
        <v>#REF!</v>
      </c>
      <c r="E491" s="39" t="str">
        <f t="shared" si="4"/>
        <v>#REF!</v>
      </c>
    </row>
    <row r="492" ht="12.75" customHeight="1">
      <c r="A492" s="2" t="str">
        <f t="shared" si="1"/>
        <v>#REF!</v>
      </c>
      <c r="B492" s="2">
        <v>0.0</v>
      </c>
      <c r="C492" s="39" t="str">
        <f t="shared" si="2"/>
        <v>#REF!</v>
      </c>
      <c r="D492" s="39" t="str">
        <f t="shared" si="3"/>
        <v>#REF!</v>
      </c>
      <c r="E492" s="39" t="str">
        <f t="shared" si="4"/>
        <v>#REF!</v>
      </c>
    </row>
    <row r="493" ht="12.75" customHeight="1">
      <c r="A493" s="2" t="str">
        <f t="shared" si="1"/>
        <v>#REF!</v>
      </c>
      <c r="B493" s="2">
        <v>0.0</v>
      </c>
      <c r="C493" s="39" t="str">
        <f t="shared" si="2"/>
        <v>#REF!</v>
      </c>
      <c r="D493" s="39" t="str">
        <f t="shared" si="3"/>
        <v>#REF!</v>
      </c>
      <c r="E493" s="39" t="str">
        <f t="shared" si="4"/>
        <v>#REF!</v>
      </c>
    </row>
    <row r="494" ht="12.75" customHeight="1">
      <c r="A494" s="2" t="str">
        <f t="shared" si="1"/>
        <v>#REF!</v>
      </c>
      <c r="B494" s="2">
        <v>0.0</v>
      </c>
      <c r="C494" s="39" t="str">
        <f t="shared" si="2"/>
        <v>#REF!</v>
      </c>
      <c r="D494" s="39" t="str">
        <f t="shared" si="3"/>
        <v>#REF!</v>
      </c>
      <c r="E494" s="39" t="str">
        <f t="shared" si="4"/>
        <v>#REF!</v>
      </c>
    </row>
    <row r="495" ht="12.75" customHeight="1">
      <c r="A495" s="2" t="str">
        <f t="shared" si="1"/>
        <v>#REF!</v>
      </c>
      <c r="B495" s="2">
        <v>0.0</v>
      </c>
      <c r="C495" s="39" t="str">
        <f t="shared" si="2"/>
        <v>#REF!</v>
      </c>
      <c r="D495" s="39" t="str">
        <f t="shared" si="3"/>
        <v>#REF!</v>
      </c>
      <c r="E495" s="39" t="str">
        <f t="shared" si="4"/>
        <v>#REF!</v>
      </c>
    </row>
    <row r="496" ht="12.75" customHeight="1">
      <c r="A496" s="2" t="str">
        <f t="shared" si="1"/>
        <v>#REF!</v>
      </c>
      <c r="B496" s="2">
        <v>0.0</v>
      </c>
      <c r="C496" s="39" t="str">
        <f t="shared" si="2"/>
        <v>#REF!</v>
      </c>
      <c r="D496" s="39" t="str">
        <f t="shared" si="3"/>
        <v>#REF!</v>
      </c>
      <c r="E496" s="39" t="str">
        <f t="shared" si="4"/>
        <v>#REF!</v>
      </c>
    </row>
    <row r="497" ht="12.75" customHeight="1">
      <c r="A497" s="2" t="str">
        <f t="shared" si="1"/>
        <v>#REF!</v>
      </c>
      <c r="B497" s="2">
        <v>0.0</v>
      </c>
      <c r="C497" s="39" t="str">
        <f t="shared" si="2"/>
        <v>#REF!</v>
      </c>
      <c r="D497" s="39" t="str">
        <f t="shared" si="3"/>
        <v>#REF!</v>
      </c>
      <c r="E497" s="39" t="str">
        <f t="shared" si="4"/>
        <v>#REF!</v>
      </c>
    </row>
    <row r="498" ht="12.75" customHeight="1">
      <c r="A498" s="2" t="str">
        <f t="shared" si="1"/>
        <v>#REF!</v>
      </c>
      <c r="B498" s="2">
        <v>0.0</v>
      </c>
      <c r="C498" s="39" t="str">
        <f t="shared" si="2"/>
        <v>#REF!</v>
      </c>
      <c r="D498" s="39" t="str">
        <f t="shared" si="3"/>
        <v>#REF!</v>
      </c>
      <c r="E498" s="39" t="str">
        <f t="shared" si="4"/>
        <v>#REF!</v>
      </c>
    </row>
    <row r="499" ht="12.75" customHeight="1">
      <c r="A499" s="2" t="str">
        <f t="shared" si="1"/>
        <v>#REF!</v>
      </c>
      <c r="B499" s="2">
        <v>0.0</v>
      </c>
      <c r="C499" s="39" t="str">
        <f t="shared" si="2"/>
        <v>#REF!</v>
      </c>
      <c r="D499" s="39" t="str">
        <f t="shared" si="3"/>
        <v>#REF!</v>
      </c>
      <c r="E499" s="39" t="str">
        <f t="shared" si="4"/>
        <v>#REF!</v>
      </c>
    </row>
    <row r="500" ht="12.75" customHeight="1">
      <c r="A500" s="2" t="str">
        <f t="shared" si="1"/>
        <v>#REF!</v>
      </c>
      <c r="B500" s="2">
        <v>0.0</v>
      </c>
      <c r="C500" s="39" t="str">
        <f t="shared" si="2"/>
        <v>#REF!</v>
      </c>
      <c r="D500" s="39" t="str">
        <f t="shared" si="3"/>
        <v>#REF!</v>
      </c>
      <c r="E500" s="39" t="str">
        <f t="shared" si="4"/>
        <v>#REF!</v>
      </c>
    </row>
    <row r="501" ht="12.75" customHeight="1">
      <c r="A501" s="2" t="str">
        <f t="shared" si="1"/>
        <v>#REF!</v>
      </c>
      <c r="B501" s="2">
        <v>0.0</v>
      </c>
      <c r="C501" s="39" t="str">
        <f t="shared" si="2"/>
        <v>#REF!</v>
      </c>
      <c r="D501" s="39" t="str">
        <f t="shared" si="3"/>
        <v>#REF!</v>
      </c>
      <c r="E501" s="39" t="str">
        <f t="shared" si="4"/>
        <v>#REF!</v>
      </c>
    </row>
    <row r="502" ht="12.75" customHeight="1">
      <c r="A502" s="2" t="str">
        <f t="shared" si="1"/>
        <v>#REF!</v>
      </c>
      <c r="B502" s="2">
        <v>0.0</v>
      </c>
      <c r="C502" s="39" t="str">
        <f t="shared" si="2"/>
        <v>#REF!</v>
      </c>
      <c r="D502" s="39" t="str">
        <f t="shared" si="3"/>
        <v>#REF!</v>
      </c>
      <c r="E502" s="39" t="str">
        <f t="shared" si="4"/>
        <v>#REF!</v>
      </c>
    </row>
    <row r="503" ht="12.75" customHeight="1">
      <c r="A503" s="2" t="str">
        <f t="shared" si="1"/>
        <v>#REF!</v>
      </c>
      <c r="B503" s="2">
        <v>0.0</v>
      </c>
      <c r="C503" s="39" t="str">
        <f t="shared" si="2"/>
        <v>#REF!</v>
      </c>
      <c r="D503" s="39" t="str">
        <f t="shared" si="3"/>
        <v>#REF!</v>
      </c>
      <c r="E503" s="39" t="str">
        <f t="shared" si="4"/>
        <v>#REF!</v>
      </c>
    </row>
    <row r="504" ht="12.75" customHeight="1">
      <c r="A504" s="2" t="str">
        <f t="shared" si="1"/>
        <v>#REF!</v>
      </c>
      <c r="B504" s="2">
        <v>0.0</v>
      </c>
      <c r="C504" s="39" t="str">
        <f t="shared" si="2"/>
        <v>#REF!</v>
      </c>
      <c r="D504" s="39" t="str">
        <f t="shared" si="3"/>
        <v>#REF!</v>
      </c>
      <c r="E504" s="39" t="str">
        <f t="shared" si="4"/>
        <v>#REF!</v>
      </c>
    </row>
    <row r="505" ht="12.75" customHeight="1">
      <c r="A505" s="2" t="str">
        <f t="shared" si="1"/>
        <v>#REF!</v>
      </c>
      <c r="B505" s="2">
        <v>0.0</v>
      </c>
      <c r="C505" s="39" t="str">
        <f t="shared" si="2"/>
        <v>#REF!</v>
      </c>
      <c r="D505" s="39" t="str">
        <f t="shared" si="3"/>
        <v>#REF!</v>
      </c>
      <c r="E505" s="39" t="str">
        <f t="shared" si="4"/>
        <v>#REF!</v>
      </c>
    </row>
    <row r="506" ht="12.75" customHeight="1">
      <c r="A506" s="2" t="str">
        <f t="shared" si="1"/>
        <v>#REF!</v>
      </c>
      <c r="B506" s="2">
        <v>0.0</v>
      </c>
      <c r="C506" s="39" t="str">
        <f t="shared" si="2"/>
        <v>#REF!</v>
      </c>
      <c r="D506" s="39" t="str">
        <f t="shared" si="3"/>
        <v>#REF!</v>
      </c>
      <c r="E506" s="39" t="str">
        <f t="shared" si="4"/>
        <v>#REF!</v>
      </c>
    </row>
    <row r="507" ht="12.75" customHeight="1">
      <c r="A507" s="2" t="str">
        <f t="shared" si="1"/>
        <v>#REF!</v>
      </c>
      <c r="B507" s="2">
        <v>0.0</v>
      </c>
      <c r="C507" s="39" t="str">
        <f t="shared" si="2"/>
        <v>#REF!</v>
      </c>
      <c r="D507" s="39" t="str">
        <f t="shared" si="3"/>
        <v>#REF!</v>
      </c>
      <c r="E507" s="39" t="str">
        <f t="shared" si="4"/>
        <v>#REF!</v>
      </c>
    </row>
    <row r="508" ht="12.75" customHeight="1">
      <c r="A508" s="2" t="str">
        <f t="shared" si="1"/>
        <v>#REF!</v>
      </c>
      <c r="B508" s="2">
        <v>0.0</v>
      </c>
      <c r="C508" s="39" t="str">
        <f t="shared" si="2"/>
        <v>#REF!</v>
      </c>
      <c r="D508" s="39" t="str">
        <f t="shared" si="3"/>
        <v>#REF!</v>
      </c>
      <c r="E508" s="39" t="str">
        <f t="shared" si="4"/>
        <v>#REF!</v>
      </c>
    </row>
    <row r="509" ht="12.75" customHeight="1">
      <c r="A509" s="2" t="str">
        <f t="shared" si="1"/>
        <v>#REF!</v>
      </c>
      <c r="B509" s="2">
        <v>0.0</v>
      </c>
      <c r="C509" s="39" t="str">
        <f t="shared" si="2"/>
        <v>#REF!</v>
      </c>
      <c r="D509" s="39" t="str">
        <f t="shared" si="3"/>
        <v>#REF!</v>
      </c>
      <c r="E509" s="39" t="str">
        <f t="shared" si="4"/>
        <v>#REF!</v>
      </c>
    </row>
    <row r="510" ht="12.75" customHeight="1">
      <c r="A510" s="2" t="str">
        <f t="shared" si="1"/>
        <v>#REF!</v>
      </c>
      <c r="B510" s="2">
        <v>0.0</v>
      </c>
      <c r="C510" s="39" t="str">
        <f t="shared" si="2"/>
        <v>#REF!</v>
      </c>
      <c r="D510" s="39" t="str">
        <f t="shared" si="3"/>
        <v>#REF!</v>
      </c>
      <c r="E510" s="39" t="str">
        <f t="shared" si="4"/>
        <v>#REF!</v>
      </c>
    </row>
    <row r="511" ht="12.75" customHeight="1">
      <c r="A511" s="2" t="str">
        <f t="shared" si="1"/>
        <v>#REF!</v>
      </c>
      <c r="B511" s="2">
        <v>0.0</v>
      </c>
      <c r="C511" s="39" t="str">
        <f t="shared" si="2"/>
        <v>#REF!</v>
      </c>
      <c r="D511" s="39" t="str">
        <f t="shared" si="3"/>
        <v>#REF!</v>
      </c>
      <c r="E511" s="39" t="str">
        <f t="shared" si="4"/>
        <v>#REF!</v>
      </c>
    </row>
    <row r="512" ht="12.75" customHeight="1">
      <c r="A512" s="2" t="str">
        <f t="shared" si="1"/>
        <v>#REF!</v>
      </c>
      <c r="B512" s="2">
        <v>0.0</v>
      </c>
      <c r="C512" s="39" t="str">
        <f t="shared" si="2"/>
        <v>#REF!</v>
      </c>
      <c r="D512" s="39" t="str">
        <f t="shared" si="3"/>
        <v>#REF!</v>
      </c>
      <c r="E512" s="39" t="str">
        <f t="shared" si="4"/>
        <v>#REF!</v>
      </c>
    </row>
    <row r="513" ht="12.75" customHeight="1">
      <c r="A513" s="2" t="str">
        <f t="shared" si="1"/>
        <v>#REF!</v>
      </c>
      <c r="B513" s="2">
        <v>0.0</v>
      </c>
      <c r="C513" s="39" t="str">
        <f t="shared" si="2"/>
        <v>#REF!</v>
      </c>
      <c r="D513" s="39" t="str">
        <f t="shared" si="3"/>
        <v>#REF!</v>
      </c>
      <c r="E513" s="39" t="str">
        <f t="shared" si="4"/>
        <v>#REF!</v>
      </c>
    </row>
    <row r="514" ht="12.75" customHeight="1">
      <c r="A514" s="2" t="str">
        <f t="shared" si="1"/>
        <v>#REF!</v>
      </c>
      <c r="B514" s="2">
        <v>0.0</v>
      </c>
      <c r="C514" s="39" t="str">
        <f t="shared" si="2"/>
        <v>#REF!</v>
      </c>
      <c r="D514" s="39" t="str">
        <f t="shared" si="3"/>
        <v>#REF!</v>
      </c>
      <c r="E514" s="39" t="str">
        <f t="shared" si="4"/>
        <v>#REF!</v>
      </c>
    </row>
    <row r="515" ht="12.75" customHeight="1">
      <c r="A515" s="2" t="str">
        <f t="shared" si="1"/>
        <v>#REF!</v>
      </c>
      <c r="B515" s="2">
        <v>0.0</v>
      </c>
      <c r="C515" s="39" t="str">
        <f t="shared" si="2"/>
        <v>#REF!</v>
      </c>
      <c r="D515" s="39" t="str">
        <f t="shared" si="3"/>
        <v>#REF!</v>
      </c>
      <c r="E515" s="39" t="str">
        <f t="shared" si="4"/>
        <v>#REF!</v>
      </c>
    </row>
    <row r="516" ht="12.75" customHeight="1">
      <c r="A516" s="2" t="str">
        <f t="shared" si="1"/>
        <v>#REF!</v>
      </c>
      <c r="B516" s="2">
        <v>0.0</v>
      </c>
      <c r="C516" s="39" t="str">
        <f t="shared" si="2"/>
        <v>#REF!</v>
      </c>
      <c r="D516" s="39" t="str">
        <f t="shared" si="3"/>
        <v>#REF!</v>
      </c>
      <c r="E516" s="39" t="str">
        <f t="shared" si="4"/>
        <v>#REF!</v>
      </c>
    </row>
    <row r="517" ht="12.75" customHeight="1">
      <c r="A517" s="2" t="str">
        <f t="shared" si="1"/>
        <v>#REF!</v>
      </c>
      <c r="B517" s="2">
        <v>0.0</v>
      </c>
      <c r="C517" s="39" t="str">
        <f t="shared" si="2"/>
        <v>#REF!</v>
      </c>
      <c r="D517" s="39" t="str">
        <f t="shared" si="3"/>
        <v>#REF!</v>
      </c>
      <c r="E517" s="39" t="str">
        <f t="shared" si="4"/>
        <v>#REF!</v>
      </c>
    </row>
    <row r="518" ht="12.75" customHeight="1">
      <c r="A518" s="2" t="str">
        <f t="shared" si="1"/>
        <v>#REF!</v>
      </c>
      <c r="B518" s="2">
        <v>0.0</v>
      </c>
      <c r="C518" s="39" t="str">
        <f t="shared" si="2"/>
        <v>#REF!</v>
      </c>
      <c r="D518" s="39" t="str">
        <f t="shared" si="3"/>
        <v>#REF!</v>
      </c>
      <c r="E518" s="39" t="str">
        <f t="shared" si="4"/>
        <v>#REF!</v>
      </c>
    </row>
    <row r="519" ht="12.75" customHeight="1">
      <c r="A519" s="2" t="str">
        <f t="shared" si="1"/>
        <v>#REF!</v>
      </c>
      <c r="B519" s="2">
        <v>0.0</v>
      </c>
      <c r="C519" s="39" t="str">
        <f t="shared" si="2"/>
        <v>#REF!</v>
      </c>
      <c r="D519" s="39" t="str">
        <f t="shared" si="3"/>
        <v>#REF!</v>
      </c>
      <c r="E519" s="39" t="str">
        <f t="shared" si="4"/>
        <v>#REF!</v>
      </c>
    </row>
    <row r="520" ht="12.75" customHeight="1">
      <c r="A520" s="2" t="str">
        <f t="shared" si="1"/>
        <v>#REF!</v>
      </c>
      <c r="B520" s="2">
        <v>0.0</v>
      </c>
      <c r="C520" s="39" t="str">
        <f t="shared" si="2"/>
        <v>#REF!</v>
      </c>
      <c r="D520" s="39" t="str">
        <f t="shared" si="3"/>
        <v>#REF!</v>
      </c>
      <c r="E520" s="39" t="str">
        <f t="shared" si="4"/>
        <v>#REF!</v>
      </c>
    </row>
    <row r="521" ht="12.75" customHeight="1">
      <c r="A521" s="2" t="str">
        <f t="shared" si="1"/>
        <v>#REF!</v>
      </c>
      <c r="B521" s="2">
        <v>0.0</v>
      </c>
      <c r="C521" s="39" t="str">
        <f t="shared" si="2"/>
        <v>#REF!</v>
      </c>
      <c r="D521" s="39" t="str">
        <f t="shared" si="3"/>
        <v>#REF!</v>
      </c>
      <c r="E521" s="39" t="str">
        <f t="shared" si="4"/>
        <v>#REF!</v>
      </c>
    </row>
    <row r="522" ht="12.75" customHeight="1">
      <c r="A522" s="2" t="str">
        <f t="shared" si="1"/>
        <v>#REF!</v>
      </c>
      <c r="B522" s="2">
        <v>0.0</v>
      </c>
      <c r="C522" s="39" t="str">
        <f t="shared" si="2"/>
        <v>#REF!</v>
      </c>
      <c r="D522" s="39" t="str">
        <f t="shared" si="3"/>
        <v>#REF!</v>
      </c>
      <c r="E522" s="39" t="str">
        <f t="shared" si="4"/>
        <v>#REF!</v>
      </c>
    </row>
    <row r="523" ht="12.75" customHeight="1">
      <c r="A523" s="2" t="str">
        <f t="shared" si="1"/>
        <v>#REF!</v>
      </c>
      <c r="B523" s="2">
        <v>0.0</v>
      </c>
      <c r="C523" s="39" t="str">
        <f t="shared" si="2"/>
        <v>#REF!</v>
      </c>
      <c r="D523" s="39" t="str">
        <f t="shared" si="3"/>
        <v>#REF!</v>
      </c>
      <c r="E523" s="39" t="str">
        <f t="shared" si="4"/>
        <v>#REF!</v>
      </c>
    </row>
    <row r="524" ht="12.75" customHeight="1">
      <c r="A524" s="2" t="str">
        <f t="shared" si="1"/>
        <v>#REF!</v>
      </c>
      <c r="B524" s="2">
        <v>0.0</v>
      </c>
      <c r="C524" s="39" t="str">
        <f t="shared" si="2"/>
        <v>#REF!</v>
      </c>
      <c r="D524" s="39" t="str">
        <f t="shared" si="3"/>
        <v>#REF!</v>
      </c>
      <c r="E524" s="39" t="str">
        <f t="shared" si="4"/>
        <v>#REF!</v>
      </c>
    </row>
    <row r="525" ht="12.75" customHeight="1">
      <c r="A525" s="2" t="str">
        <f t="shared" si="1"/>
        <v>#REF!</v>
      </c>
      <c r="B525" s="2">
        <v>0.0</v>
      </c>
      <c r="C525" s="39" t="str">
        <f t="shared" si="2"/>
        <v>#REF!</v>
      </c>
      <c r="D525" s="39" t="str">
        <f t="shared" si="3"/>
        <v>#REF!</v>
      </c>
      <c r="E525" s="39" t="str">
        <f t="shared" si="4"/>
        <v>#REF!</v>
      </c>
    </row>
    <row r="526" ht="12.75" customHeight="1">
      <c r="A526" s="2" t="str">
        <f t="shared" si="1"/>
        <v>#REF!</v>
      </c>
      <c r="B526" s="2">
        <v>0.0</v>
      </c>
      <c r="C526" s="39" t="str">
        <f t="shared" si="2"/>
        <v>#REF!</v>
      </c>
      <c r="D526" s="39" t="str">
        <f t="shared" si="3"/>
        <v>#REF!</v>
      </c>
      <c r="E526" s="39" t="str">
        <f t="shared" si="4"/>
        <v>#REF!</v>
      </c>
    </row>
    <row r="527" ht="12.75" customHeight="1">
      <c r="A527" s="2" t="str">
        <f t="shared" si="1"/>
        <v>#REF!</v>
      </c>
      <c r="B527" s="2">
        <v>0.0</v>
      </c>
      <c r="C527" s="39" t="str">
        <f t="shared" si="2"/>
        <v>#REF!</v>
      </c>
      <c r="D527" s="39" t="str">
        <f t="shared" si="3"/>
        <v>#REF!</v>
      </c>
      <c r="E527" s="39" t="str">
        <f t="shared" si="4"/>
        <v>#REF!</v>
      </c>
    </row>
    <row r="528" ht="12.75" customHeight="1">
      <c r="A528" s="2" t="str">
        <f t="shared" si="1"/>
        <v>#REF!</v>
      </c>
      <c r="B528" s="2">
        <v>0.0</v>
      </c>
      <c r="C528" s="39" t="str">
        <f t="shared" si="2"/>
        <v>#REF!</v>
      </c>
      <c r="D528" s="39" t="str">
        <f t="shared" si="3"/>
        <v>#REF!</v>
      </c>
      <c r="E528" s="39" t="str">
        <f t="shared" si="4"/>
        <v>#REF!</v>
      </c>
    </row>
    <row r="529" ht="12.75" customHeight="1">
      <c r="A529" s="2" t="str">
        <f t="shared" si="1"/>
        <v>#REF!</v>
      </c>
      <c r="B529" s="2">
        <v>0.0</v>
      </c>
      <c r="C529" s="39" t="str">
        <f t="shared" si="2"/>
        <v>#REF!</v>
      </c>
      <c r="D529" s="39" t="str">
        <f t="shared" si="3"/>
        <v>#REF!</v>
      </c>
      <c r="E529" s="39" t="str">
        <f t="shared" si="4"/>
        <v>#REF!</v>
      </c>
    </row>
    <row r="530" ht="12.75" customHeight="1">
      <c r="A530" s="2" t="str">
        <f t="shared" si="1"/>
        <v>#REF!</v>
      </c>
      <c r="B530" s="2">
        <v>0.0</v>
      </c>
      <c r="C530" s="39" t="str">
        <f t="shared" si="2"/>
        <v>#REF!</v>
      </c>
      <c r="D530" s="39" t="str">
        <f t="shared" si="3"/>
        <v>#REF!</v>
      </c>
      <c r="E530" s="39" t="str">
        <f t="shared" si="4"/>
        <v>#REF!</v>
      </c>
    </row>
    <row r="531" ht="12.75" customHeight="1">
      <c r="A531" s="2" t="str">
        <f t="shared" si="1"/>
        <v>#REF!</v>
      </c>
      <c r="B531" s="2">
        <v>0.0</v>
      </c>
      <c r="C531" s="39" t="str">
        <f t="shared" si="2"/>
        <v>#REF!</v>
      </c>
      <c r="D531" s="39" t="str">
        <f t="shared" si="3"/>
        <v>#REF!</v>
      </c>
      <c r="E531" s="39" t="str">
        <f t="shared" si="4"/>
        <v>#REF!</v>
      </c>
    </row>
    <row r="532" ht="12.75" customHeight="1">
      <c r="A532" s="2" t="str">
        <f t="shared" si="1"/>
        <v>#REF!</v>
      </c>
      <c r="B532" s="2">
        <v>0.0</v>
      </c>
      <c r="C532" s="39" t="str">
        <f t="shared" si="2"/>
        <v>#REF!</v>
      </c>
      <c r="D532" s="39" t="str">
        <f t="shared" si="3"/>
        <v>#REF!</v>
      </c>
      <c r="E532" s="39" t="str">
        <f t="shared" si="4"/>
        <v>#REF!</v>
      </c>
    </row>
    <row r="533" ht="12.75" customHeight="1">
      <c r="A533" s="2" t="str">
        <f t="shared" si="1"/>
        <v>#REF!</v>
      </c>
      <c r="B533" s="2">
        <v>0.0</v>
      </c>
      <c r="C533" s="39" t="str">
        <f t="shared" si="2"/>
        <v>#REF!</v>
      </c>
      <c r="D533" s="39" t="str">
        <f t="shared" si="3"/>
        <v>#REF!</v>
      </c>
      <c r="E533" s="39" t="str">
        <f t="shared" si="4"/>
        <v>#REF!</v>
      </c>
    </row>
    <row r="534" ht="12.75" customHeight="1">
      <c r="A534" s="2" t="str">
        <f t="shared" si="1"/>
        <v>#REF!</v>
      </c>
      <c r="B534" s="2">
        <v>0.0</v>
      </c>
      <c r="C534" s="39" t="str">
        <f t="shared" si="2"/>
        <v>#REF!</v>
      </c>
      <c r="D534" s="39" t="str">
        <f t="shared" si="3"/>
        <v>#REF!</v>
      </c>
      <c r="E534" s="39" t="str">
        <f t="shared" si="4"/>
        <v>#REF!</v>
      </c>
    </row>
    <row r="535" ht="12.75" customHeight="1">
      <c r="A535" s="2" t="str">
        <f t="shared" si="1"/>
        <v>#REF!</v>
      </c>
      <c r="B535" s="2">
        <v>0.0</v>
      </c>
      <c r="C535" s="39" t="str">
        <f t="shared" si="2"/>
        <v>#REF!</v>
      </c>
      <c r="D535" s="39" t="str">
        <f t="shared" si="3"/>
        <v>#REF!</v>
      </c>
      <c r="E535" s="39" t="str">
        <f t="shared" si="4"/>
        <v>#REF!</v>
      </c>
    </row>
    <row r="536" ht="12.75" customHeight="1">
      <c r="A536" s="2" t="str">
        <f t="shared" si="1"/>
        <v>#REF!</v>
      </c>
      <c r="B536" s="2">
        <v>0.0</v>
      </c>
      <c r="C536" s="39" t="str">
        <f t="shared" si="2"/>
        <v>#REF!</v>
      </c>
      <c r="D536" s="39" t="str">
        <f t="shared" si="3"/>
        <v>#REF!</v>
      </c>
      <c r="E536" s="39" t="str">
        <f t="shared" si="4"/>
        <v>#REF!</v>
      </c>
    </row>
    <row r="537" ht="12.75" customHeight="1">
      <c r="A537" s="2" t="str">
        <f t="shared" si="1"/>
        <v>#REF!</v>
      </c>
      <c r="B537" s="2">
        <v>0.0</v>
      </c>
      <c r="C537" s="39" t="str">
        <f t="shared" si="2"/>
        <v>#REF!</v>
      </c>
      <c r="D537" s="39" t="str">
        <f t="shared" si="3"/>
        <v>#REF!</v>
      </c>
      <c r="E537" s="39" t="str">
        <f t="shared" si="4"/>
        <v>#REF!</v>
      </c>
    </row>
    <row r="538" ht="12.75" customHeight="1">
      <c r="A538" s="2" t="str">
        <f t="shared" si="1"/>
        <v>#REF!</v>
      </c>
      <c r="B538" s="2">
        <v>0.0</v>
      </c>
      <c r="C538" s="39" t="str">
        <f t="shared" si="2"/>
        <v>#REF!</v>
      </c>
      <c r="D538" s="39" t="str">
        <f t="shared" si="3"/>
        <v>#REF!</v>
      </c>
      <c r="E538" s="39" t="str">
        <f t="shared" si="4"/>
        <v>#REF!</v>
      </c>
    </row>
    <row r="539" ht="12.75" customHeight="1">
      <c r="A539" s="2" t="str">
        <f t="shared" si="1"/>
        <v>#REF!</v>
      </c>
      <c r="B539" s="2">
        <v>0.0</v>
      </c>
      <c r="C539" s="39" t="str">
        <f t="shared" si="2"/>
        <v>#REF!</v>
      </c>
      <c r="D539" s="39" t="str">
        <f t="shared" si="3"/>
        <v>#REF!</v>
      </c>
      <c r="E539" s="39" t="str">
        <f t="shared" si="4"/>
        <v>#REF!</v>
      </c>
    </row>
    <row r="540" ht="12.75" customHeight="1">
      <c r="A540" s="2" t="str">
        <f t="shared" si="1"/>
        <v>#REF!</v>
      </c>
      <c r="B540" s="2">
        <v>0.0</v>
      </c>
      <c r="C540" s="39" t="str">
        <f t="shared" si="2"/>
        <v>#REF!</v>
      </c>
      <c r="D540" s="39" t="str">
        <f t="shared" si="3"/>
        <v>#REF!</v>
      </c>
      <c r="E540" s="39" t="str">
        <f t="shared" si="4"/>
        <v>#REF!</v>
      </c>
    </row>
    <row r="541" ht="12.75" customHeight="1">
      <c r="A541" s="2" t="str">
        <f t="shared" si="1"/>
        <v>#REF!</v>
      </c>
      <c r="B541" s="2">
        <v>0.0</v>
      </c>
      <c r="C541" s="39" t="str">
        <f t="shared" si="2"/>
        <v>#REF!</v>
      </c>
      <c r="D541" s="39" t="str">
        <f t="shared" si="3"/>
        <v>#REF!</v>
      </c>
      <c r="E541" s="39" t="str">
        <f t="shared" si="4"/>
        <v>#REF!</v>
      </c>
    </row>
    <row r="542" ht="12.75" customHeight="1">
      <c r="A542" s="2"/>
    </row>
    <row r="543" ht="12.75" customHeight="1">
      <c r="A543" s="2"/>
    </row>
    <row r="544" ht="12.75" customHeight="1">
      <c r="A544" s="2"/>
    </row>
    <row r="545" ht="12.75" customHeight="1">
      <c r="A545" s="2"/>
    </row>
    <row r="546" ht="12.75" customHeight="1">
      <c r="A546" s="2"/>
    </row>
    <row r="547" ht="12.75" customHeight="1">
      <c r="A547" s="2"/>
    </row>
    <row r="548" ht="12.75" customHeight="1">
      <c r="A548" s="2"/>
    </row>
    <row r="549" ht="12.75" customHeight="1">
      <c r="A549" s="2"/>
    </row>
    <row r="550" ht="12.75" customHeight="1">
      <c r="A550" s="2"/>
    </row>
    <row r="551" ht="12.75" customHeight="1">
      <c r="A551" s="2"/>
    </row>
    <row r="552" ht="12.75" customHeight="1">
      <c r="A552" s="2"/>
    </row>
    <row r="553" ht="12.75" customHeight="1">
      <c r="A553" s="2"/>
    </row>
    <row r="554" ht="12.75" customHeight="1">
      <c r="A554" s="2"/>
    </row>
    <row r="555" ht="12.75" customHeight="1">
      <c r="A555" s="2"/>
    </row>
    <row r="556" ht="12.75" customHeight="1">
      <c r="A556" s="2"/>
    </row>
    <row r="557" ht="12.75" customHeight="1">
      <c r="A557" s="2"/>
    </row>
    <row r="558" ht="12.75" customHeight="1">
      <c r="A558" s="2"/>
    </row>
    <row r="559" ht="12.75" customHeight="1">
      <c r="A559" s="2"/>
    </row>
    <row r="560" ht="12.75" customHeight="1">
      <c r="A560" s="2"/>
    </row>
    <row r="561" ht="12.75" customHeight="1">
      <c r="A561" s="2"/>
    </row>
    <row r="562" ht="12.75" customHeight="1">
      <c r="A562" s="2"/>
    </row>
    <row r="563" ht="12.75" customHeight="1">
      <c r="A563" s="2"/>
    </row>
    <row r="564" ht="12.75" customHeight="1">
      <c r="A564" s="2"/>
    </row>
    <row r="565" ht="12.75" customHeight="1">
      <c r="A565" s="2"/>
    </row>
    <row r="566" ht="12.75" customHeight="1">
      <c r="A566" s="2"/>
    </row>
    <row r="567" ht="12.75" customHeight="1">
      <c r="A567" s="2"/>
    </row>
    <row r="568" ht="12.75" customHeight="1">
      <c r="A568" s="2"/>
    </row>
    <row r="569" ht="12.75" customHeight="1">
      <c r="A569" s="2"/>
    </row>
    <row r="570" ht="12.75" customHeight="1">
      <c r="A570" s="2"/>
    </row>
    <row r="571" ht="12.75" customHeight="1">
      <c r="A571" s="2"/>
    </row>
    <row r="572" ht="12.75" customHeight="1">
      <c r="A572" s="2"/>
    </row>
    <row r="573" ht="12.75" customHeight="1">
      <c r="A573" s="2"/>
    </row>
    <row r="574" ht="12.75" customHeight="1">
      <c r="A574" s="2"/>
    </row>
    <row r="575" ht="12.75" customHeight="1">
      <c r="A575" s="2"/>
    </row>
    <row r="576" ht="12.75" customHeight="1">
      <c r="A576" s="2"/>
    </row>
    <row r="577" ht="12.75" customHeight="1">
      <c r="A577" s="2"/>
    </row>
    <row r="578" ht="12.75" customHeight="1">
      <c r="A578" s="2"/>
    </row>
    <row r="579" ht="12.75" customHeight="1">
      <c r="A579" s="2"/>
    </row>
    <row r="580" ht="12.75" customHeight="1">
      <c r="A580" s="2"/>
    </row>
    <row r="581" ht="12.75" customHeight="1">
      <c r="A581" s="2"/>
    </row>
    <row r="582" ht="12.75" customHeight="1">
      <c r="A582" s="2"/>
    </row>
    <row r="583" ht="12.75" customHeight="1">
      <c r="A583" s="2"/>
    </row>
    <row r="584" ht="12.75" customHeight="1">
      <c r="A584" s="2"/>
    </row>
    <row r="585" ht="12.75" customHeight="1">
      <c r="A585" s="2"/>
    </row>
    <row r="586" ht="12.75" customHeight="1">
      <c r="A586" s="2"/>
    </row>
    <row r="587" ht="12.75" customHeight="1">
      <c r="A587" s="2"/>
    </row>
    <row r="588" ht="12.75" customHeight="1">
      <c r="A588" s="2"/>
    </row>
    <row r="589" ht="12.75" customHeight="1">
      <c r="A589" s="2"/>
    </row>
    <row r="590" ht="12.75" customHeight="1">
      <c r="A590" s="2"/>
    </row>
    <row r="591" ht="12.75" customHeight="1">
      <c r="A591" s="2"/>
    </row>
    <row r="592" ht="12.75" customHeight="1">
      <c r="A592" s="2"/>
    </row>
    <row r="593" ht="12.75" customHeight="1">
      <c r="A593" s="2"/>
    </row>
    <row r="594" ht="12.75" customHeight="1">
      <c r="A594" s="2"/>
    </row>
    <row r="595" ht="12.75" customHeight="1">
      <c r="A595" s="2"/>
    </row>
    <row r="596" ht="12.75" customHeight="1">
      <c r="A596" s="2"/>
    </row>
    <row r="597" ht="12.75" customHeight="1">
      <c r="A597" s="2"/>
    </row>
    <row r="598" ht="12.75" customHeight="1">
      <c r="A598" s="2"/>
    </row>
    <row r="599" ht="12.75" customHeight="1">
      <c r="A599" s="2"/>
    </row>
    <row r="600" ht="12.75" customHeight="1">
      <c r="A600" s="2"/>
    </row>
    <row r="601" ht="12.75" customHeight="1">
      <c r="A601" s="2"/>
    </row>
    <row r="602" ht="12.75" customHeight="1">
      <c r="A602" s="2"/>
    </row>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autoFilter ref="$A$1:$G$541"/>
  <printOptions/>
  <pageMargins bottom="0.75" footer="0.0" header="0.0" left="0.7" right="0.7" top="0.75"/>
  <pageSetup orientation="portrait"/>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7">
    <tabColor rgb="FFFFB3B3"/>
    <pageSetUpPr/>
  </sheetPr>
  <sheetViews>
    <sheetView showGridLines="0" workbookViewId="0"/>
  </sheetViews>
  <sheetFormatPr customHeight="1" defaultColWidth="12.63" defaultRowHeight="15.0"/>
  <cols>
    <col customWidth="1" min="1" max="1" width="29.13"/>
    <col customWidth="1" min="2" max="2" width="14.38"/>
    <col customWidth="1" min="3" max="3" width="12.5"/>
    <col customWidth="1" min="4" max="4" width="12.38"/>
    <col customWidth="1" min="5" max="5" width="12.13"/>
    <col customWidth="1" min="6" max="7" width="12.5"/>
    <col customWidth="1" min="8" max="8" width="12.38"/>
    <col customWidth="1" min="9" max="9" width="10.88"/>
    <col customWidth="1" min="10" max="10" width="10.13"/>
    <col customWidth="1" min="11" max="11" width="9.88"/>
    <col customWidth="1" min="12" max="12" width="11.63"/>
    <col customWidth="1" min="13" max="15" width="10.88"/>
    <col customWidth="1" min="16" max="16" width="11.38"/>
    <col customWidth="1" min="17" max="18" width="10.88"/>
    <col customWidth="1" min="19" max="19" width="9.88"/>
    <col customWidth="1" min="20" max="25" width="12.5"/>
    <col customWidth="1" min="26" max="27" width="10.88"/>
    <col customWidth="1" min="28" max="29" width="9.88"/>
    <col customWidth="1" min="30" max="31" width="10.88"/>
    <col customWidth="1" min="32" max="33" width="9.88"/>
    <col customWidth="1" min="34" max="55" width="8.63"/>
  </cols>
  <sheetData>
    <row r="1" ht="33.0" customHeight="1">
      <c r="A1" s="40" t="s">
        <v>107</v>
      </c>
      <c r="B1" s="41"/>
      <c r="C1" s="41"/>
      <c r="D1" s="41"/>
      <c r="E1" s="41"/>
      <c r="F1" s="41"/>
      <c r="G1" s="42"/>
      <c r="H1" s="43"/>
      <c r="I1" s="43"/>
      <c r="J1" s="43"/>
      <c r="K1" s="43"/>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row>
    <row r="2" ht="17.25" customHeight="1">
      <c r="A2" s="44" t="s">
        <v>108</v>
      </c>
      <c r="B2" s="45"/>
      <c r="C2" s="45"/>
      <c r="D2" s="45"/>
      <c r="E2" s="45"/>
      <c r="F2" s="45"/>
      <c r="G2" s="45"/>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row>
    <row r="3" ht="45.75" customHeight="1">
      <c r="A3" s="46" t="s">
        <v>109</v>
      </c>
    </row>
    <row r="4" ht="12.75" customHeight="1">
      <c r="A4" s="47" t="s">
        <v>110</v>
      </c>
      <c r="B4" s="48">
        <v>1.0</v>
      </c>
      <c r="C4" s="48">
        <v>2.0</v>
      </c>
      <c r="D4" s="48">
        <v>3.0</v>
      </c>
      <c r="E4" s="48">
        <v>4.0</v>
      </c>
      <c r="F4" s="48">
        <v>5.0</v>
      </c>
      <c r="G4" s="48">
        <v>6.0</v>
      </c>
      <c r="H4" s="48">
        <v>7.0</v>
      </c>
      <c r="I4" s="48">
        <v>8.0</v>
      </c>
      <c r="J4" s="48">
        <v>9.0</v>
      </c>
      <c r="K4" s="48">
        <v>10.0</v>
      </c>
      <c r="L4" s="48">
        <v>11.0</v>
      </c>
      <c r="M4" s="48">
        <v>12.0</v>
      </c>
      <c r="N4" s="48">
        <v>13.0</v>
      </c>
      <c r="O4" s="48">
        <v>14.0</v>
      </c>
      <c r="P4" s="48">
        <v>15.0</v>
      </c>
      <c r="Q4" s="48">
        <v>16.0</v>
      </c>
      <c r="R4" s="48">
        <v>17.0</v>
      </c>
      <c r="S4" s="48">
        <v>18.0</v>
      </c>
      <c r="T4" s="48">
        <v>19.0</v>
      </c>
      <c r="U4" s="48">
        <v>20.0</v>
      </c>
      <c r="V4" s="48">
        <v>21.0</v>
      </c>
      <c r="W4" s="48">
        <v>22.0</v>
      </c>
      <c r="X4" s="48">
        <v>23.0</v>
      </c>
      <c r="Y4" s="48">
        <v>24.0</v>
      </c>
      <c r="Z4" s="48">
        <v>25.0</v>
      </c>
      <c r="AA4" s="48">
        <v>26.0</v>
      </c>
      <c r="AB4" s="48">
        <v>27.0</v>
      </c>
      <c r="AC4" s="48">
        <v>28.0</v>
      </c>
      <c r="AD4" s="48">
        <v>29.0</v>
      </c>
      <c r="AE4" s="48">
        <v>30.0</v>
      </c>
      <c r="AF4" s="48">
        <v>31.0</v>
      </c>
      <c r="AG4" s="48">
        <v>32.0</v>
      </c>
      <c r="AH4" s="48">
        <v>33.0</v>
      </c>
      <c r="AI4" s="48">
        <v>34.0</v>
      </c>
      <c r="AJ4" s="48">
        <v>35.0</v>
      </c>
      <c r="AK4" s="48">
        <v>36.0</v>
      </c>
      <c r="AL4" s="48">
        <v>37.0</v>
      </c>
      <c r="AM4" s="48">
        <v>38.0</v>
      </c>
      <c r="AN4" s="48">
        <v>39.0</v>
      </c>
      <c r="AO4" s="48">
        <v>40.0</v>
      </c>
      <c r="AP4" s="48">
        <v>41.0</v>
      </c>
      <c r="AQ4" s="48">
        <v>42.0</v>
      </c>
      <c r="AR4" s="48">
        <v>43.0</v>
      </c>
      <c r="AS4" s="48">
        <v>44.0</v>
      </c>
      <c r="AT4" s="48">
        <v>45.0</v>
      </c>
      <c r="AU4" s="48">
        <v>46.0</v>
      </c>
      <c r="AV4" s="48">
        <v>47.0</v>
      </c>
      <c r="AW4" s="48">
        <v>48.0</v>
      </c>
      <c r="AX4" s="48">
        <v>49.0</v>
      </c>
      <c r="AY4" s="48">
        <v>50.0</v>
      </c>
      <c r="AZ4" s="48">
        <v>51.0</v>
      </c>
      <c r="BA4" s="48">
        <v>52.0</v>
      </c>
      <c r="BB4" s="48">
        <v>53.0</v>
      </c>
      <c r="BC4" s="49">
        <v>54.0</v>
      </c>
    </row>
    <row r="5" ht="12.75" customHeight="1">
      <c r="A5" s="50" t="s">
        <v>111</v>
      </c>
      <c r="B5" s="51" t="str">
        <f t="array" ref="B5">INDEX('Inputs &amp; summary'!$D$28:$AN$73,MATCH('Country-level output'!B$4,'Inputs &amp; summary'!$D$28:$D$73,0),MATCH('Country-level output'!$A5,'Inputs &amp; summary'!$D$28:$AN$28,0))</f>
        <v>#REF!</v>
      </c>
      <c r="C5" s="51" t="str">
        <f t="array" ref="C5">INDEX('Inputs &amp; summary'!$D$28:$AN$73,MATCH('Country-level output'!C$4,'Inputs &amp; summary'!$D$28:$D$73,0),MATCH('Country-level output'!$A5,'Inputs &amp; summary'!$D$28:$AN$28,0))</f>
        <v>#REF!</v>
      </c>
      <c r="D5" s="51" t="str">
        <f t="array" ref="D5">INDEX('Inputs &amp; summary'!$D$28:$AN$73,MATCH('Country-level output'!D$4,'Inputs &amp; summary'!$D$28:$D$73,0),MATCH('Country-level output'!$A5,'Inputs &amp; summary'!$D$28:$AN$28,0))</f>
        <v>#REF!</v>
      </c>
      <c r="E5" s="51" t="str">
        <f t="array" ref="E5">INDEX('Inputs &amp; summary'!$D$28:$AN$73,MATCH('Country-level output'!E$4,'Inputs &amp; summary'!$D$28:$D$73,0),MATCH('Country-level output'!$A5,'Inputs &amp; summary'!$D$28:$AN$28,0))</f>
        <v>#REF!</v>
      </c>
      <c r="F5" s="51" t="str">
        <f t="array" ref="F5">INDEX('Inputs &amp; summary'!$D$28:$AN$73,MATCH('Country-level output'!F$4,'Inputs &amp; summary'!$D$28:$D$73,0),MATCH('Country-level output'!$A5,'Inputs &amp; summary'!$D$28:$AN$28,0))</f>
        <v>#REF!</v>
      </c>
      <c r="G5" s="51" t="str">
        <f t="array" ref="G5">INDEX('Inputs &amp; summary'!$D$28:$AN$73,MATCH('Country-level output'!G$4,'Inputs &amp; summary'!$D$28:$D$73,0),MATCH('Country-level output'!$A5,'Inputs &amp; summary'!$D$28:$AN$28,0))</f>
        <v>#REF!</v>
      </c>
      <c r="H5" s="51" t="str">
        <f t="array" ref="H5">INDEX('Inputs &amp; summary'!$D$28:$AN$73,MATCH('Country-level output'!H$4,'Inputs &amp; summary'!$D$28:$D$73,0),MATCH('Country-level output'!$A5,'Inputs &amp; summary'!$D$28:$AN$28,0))</f>
        <v>#REF!</v>
      </c>
      <c r="I5" s="51" t="str">
        <f t="array" ref="I5">INDEX('Inputs &amp; summary'!$D$28:$AN$73,MATCH('Country-level output'!I$4,'Inputs &amp; summary'!$D$28:$D$73,0),MATCH('Country-level output'!$A5,'Inputs &amp; summary'!$D$28:$AN$28,0))</f>
        <v>#REF!</v>
      </c>
      <c r="J5" s="51" t="str">
        <f t="array" ref="J5">INDEX('Inputs &amp; summary'!$D$28:$AN$73,MATCH('Country-level output'!J$4,'Inputs &amp; summary'!$D$28:$D$73,0),MATCH('Country-level output'!$A5,'Inputs &amp; summary'!$D$28:$AN$28,0))</f>
        <v>#REF!</v>
      </c>
      <c r="K5" s="51" t="str">
        <f t="array" ref="K5">INDEX('Inputs &amp; summary'!$D$28:$AN$73,MATCH('Country-level output'!K$4,'Inputs &amp; summary'!$D$28:$D$73,0),MATCH('Country-level output'!$A5,'Inputs &amp; summary'!$D$28:$AN$28,0))</f>
        <v>#REF!</v>
      </c>
      <c r="L5" s="51" t="str">
        <f t="array" ref="L5">INDEX('Inputs &amp; summary'!$D$28:$AN$73,MATCH('Country-level output'!L$4,'Inputs &amp; summary'!$D$28:$D$73,0),MATCH('Country-level output'!$A5,'Inputs &amp; summary'!$D$28:$AN$28,0))</f>
        <v>#REF!</v>
      </c>
      <c r="M5" s="51" t="str">
        <f t="array" ref="M5">INDEX('Inputs &amp; summary'!$D$28:$AN$73,MATCH('Country-level output'!M$4,'Inputs &amp; summary'!$D$28:$D$73,0),MATCH('Country-level output'!$A5,'Inputs &amp; summary'!$D$28:$AN$28,0))</f>
        <v>#REF!</v>
      </c>
      <c r="N5" s="51" t="str">
        <f t="array" ref="N5">INDEX('Inputs &amp; summary'!$D$28:$AN$73,MATCH('Country-level output'!N$4,'Inputs &amp; summary'!$D$28:$D$73,0),MATCH('Country-level output'!$A5,'Inputs &amp; summary'!$D$28:$AN$28,0))</f>
        <v>#REF!</v>
      </c>
      <c r="O5" s="51" t="str">
        <f t="array" ref="O5">INDEX('Inputs &amp; summary'!$D$28:$AN$73,MATCH('Country-level output'!O$4,'Inputs &amp; summary'!$D$28:$D$73,0),MATCH('Country-level output'!$A5,'Inputs &amp; summary'!$D$28:$AN$28,0))</f>
        <v>#REF!</v>
      </c>
      <c r="P5" s="51" t="str">
        <f t="array" ref="P5">INDEX('Inputs &amp; summary'!$D$28:$AN$73,MATCH('Country-level output'!P$4,'Inputs &amp; summary'!$D$28:$D$73,0),MATCH('Country-level output'!$A5,'Inputs &amp; summary'!$D$28:$AN$28,0))</f>
        <v>#REF!</v>
      </c>
      <c r="Q5" s="51" t="str">
        <f t="array" ref="Q5">INDEX('Inputs &amp; summary'!$D$28:$AN$73,MATCH('Country-level output'!Q$4,'Inputs &amp; summary'!$D$28:$D$73,0),MATCH('Country-level output'!$A5,'Inputs &amp; summary'!$D$28:$AN$28,0))</f>
        <v>#REF!</v>
      </c>
      <c r="R5" s="51" t="str">
        <f t="array" ref="R5">INDEX('Inputs &amp; summary'!$D$28:$AN$73,MATCH('Country-level output'!R$4,'Inputs &amp; summary'!$D$28:$D$73,0),MATCH('Country-level output'!$A5,'Inputs &amp; summary'!$D$28:$AN$28,0))</f>
        <v>#REF!</v>
      </c>
      <c r="S5" s="51" t="str">
        <f t="array" ref="S5">INDEX('Inputs &amp; summary'!$D$28:$AN$73,MATCH('Country-level output'!S$4,'Inputs &amp; summary'!$D$28:$D$73,0),MATCH('Country-level output'!$A5,'Inputs &amp; summary'!$D$28:$AN$28,0))</f>
        <v>#REF!</v>
      </c>
      <c r="T5" s="51" t="str">
        <f t="array" ref="T5">INDEX('Inputs &amp; summary'!$D$28:$AN$73,MATCH('Country-level output'!T$4,'Inputs &amp; summary'!$D$28:$D$73,0),MATCH('Country-level output'!$A5,'Inputs &amp; summary'!$D$28:$AN$28,0))</f>
        <v>#REF!</v>
      </c>
      <c r="U5" s="51" t="str">
        <f t="array" ref="U5">INDEX('Inputs &amp; summary'!$D$28:$AN$73,MATCH('Country-level output'!U$4,'Inputs &amp; summary'!$D$28:$D$73,0),MATCH('Country-level output'!$A5,'Inputs &amp; summary'!$D$28:$AN$28,0))</f>
        <v>#REF!</v>
      </c>
      <c r="V5" s="51" t="str">
        <f t="array" ref="V5">INDEX('Inputs &amp; summary'!$D$28:$AN$73,MATCH('Country-level output'!V$4,'Inputs &amp; summary'!$D$28:$D$73,0),MATCH('Country-level output'!$A5,'Inputs &amp; summary'!$D$28:$AN$28,0))</f>
        <v>#REF!</v>
      </c>
      <c r="W5" s="51" t="str">
        <f t="array" ref="W5">INDEX('Inputs &amp; summary'!$D$28:$AN$73,MATCH('Country-level output'!W$4,'Inputs &amp; summary'!$D$28:$D$73,0),MATCH('Country-level output'!$A5,'Inputs &amp; summary'!$D$28:$AN$28,0))</f>
        <v>#REF!</v>
      </c>
      <c r="X5" s="51" t="str">
        <f t="array" ref="X5">INDEX('Inputs &amp; summary'!$D$28:$AN$73,MATCH('Country-level output'!X$4,'Inputs &amp; summary'!$D$28:$D$73,0),MATCH('Country-level output'!$A5,'Inputs &amp; summary'!$D$28:$AN$28,0))</f>
        <v>#REF!</v>
      </c>
      <c r="Y5" s="51" t="str">
        <f t="array" ref="Y5">INDEX('Inputs &amp; summary'!$D$28:$AN$73,MATCH('Country-level output'!Y$4,'Inputs &amp; summary'!$D$28:$D$73,0),MATCH('Country-level output'!$A5,'Inputs &amp; summary'!$D$28:$AN$28,0))</f>
        <v>#REF!</v>
      </c>
      <c r="Z5" s="51" t="str">
        <f t="array" ref="Z5">INDEX('Inputs &amp; summary'!$D$28:$AN$73,MATCH('Country-level output'!Z$4,'Inputs &amp; summary'!$D$28:$D$73,0),MATCH('Country-level output'!$A5,'Inputs &amp; summary'!$D$28:$AN$28,0))</f>
        <v>#REF!</v>
      </c>
      <c r="AA5" s="51" t="str">
        <f t="array" ref="AA5">INDEX('Inputs &amp; summary'!$D$28:$AN$73,MATCH('Country-level output'!AA$4,'Inputs &amp; summary'!$D$28:$D$73,0),MATCH('Country-level output'!$A5,'Inputs &amp; summary'!$D$28:$AN$28,0))</f>
        <v>#REF!</v>
      </c>
      <c r="AB5" s="51" t="str">
        <f t="array" ref="AB5">INDEX('Inputs &amp; summary'!$D$28:$AN$73,MATCH('Country-level output'!AB$4,'Inputs &amp; summary'!$D$28:$D$73,0),MATCH('Country-level output'!$A5,'Inputs &amp; summary'!$D$28:$AN$28,0))</f>
        <v>#REF!</v>
      </c>
      <c r="AC5" s="51" t="str">
        <f t="array" ref="AC5">INDEX('Inputs &amp; summary'!$D$28:$AN$73,MATCH('Country-level output'!AC$4,'Inputs &amp; summary'!$D$28:$D$73,0),MATCH('Country-level output'!$A5,'Inputs &amp; summary'!$D$28:$AN$28,0))</f>
        <v>#REF!</v>
      </c>
      <c r="AD5" s="51" t="str">
        <f t="array" ref="AD5">INDEX('Inputs &amp; summary'!$D$28:$AN$73,MATCH('Country-level output'!AD$4,'Inputs &amp; summary'!$D$28:$D$73,0),MATCH('Country-level output'!$A5,'Inputs &amp; summary'!$D$28:$AN$28,0))</f>
        <v>#REF!</v>
      </c>
      <c r="AE5" s="51" t="str">
        <f t="array" ref="AE5">INDEX('Inputs &amp; summary'!$D$28:$AN$73,MATCH('Country-level output'!AE$4,'Inputs &amp; summary'!$D$28:$D$73,0),MATCH('Country-level output'!$A5,'Inputs &amp; summary'!$D$28:$AN$28,0))</f>
        <v>#REF!</v>
      </c>
      <c r="AF5" s="51" t="str">
        <f t="array" ref="AF5">INDEX('Inputs &amp; summary'!$D$28:$AN$73,MATCH('Country-level output'!AF$4,'Inputs &amp; summary'!$D$28:$D$73,0),MATCH('Country-level output'!$A5,'Inputs &amp; summary'!$D$28:$AN$28,0))</f>
        <v>#REF!</v>
      </c>
      <c r="AG5" s="51" t="str">
        <f t="array" ref="AG5">INDEX('Inputs &amp; summary'!$D$28:$AN$73,MATCH('Country-level output'!AG$4,'Inputs &amp; summary'!$D$28:$D$73,0),MATCH('Country-level output'!$A5,'Inputs &amp; summary'!$D$28:$AN$28,0))</f>
        <v>#REF!</v>
      </c>
      <c r="AH5" s="51" t="str">
        <f t="array" ref="AH5">INDEX('Inputs &amp; summary'!$D$28:$AN$73,MATCH('Country-level output'!AH$4,'Inputs &amp; summary'!$D$28:$D$73,0),MATCH('Country-level output'!$A5,'Inputs &amp; summary'!$D$28:$AN$28,0))</f>
        <v>#REF!</v>
      </c>
      <c r="AI5" s="51" t="str">
        <f t="array" ref="AI5">INDEX('Inputs &amp; summary'!$D$28:$AN$73,MATCH('Country-level output'!AI$4,'Inputs &amp; summary'!$D$28:$D$73,0),MATCH('Country-level output'!$A5,'Inputs &amp; summary'!$D$28:$AN$28,0))</f>
        <v>#REF!</v>
      </c>
      <c r="AJ5" s="51" t="str">
        <f t="array" ref="AJ5">INDEX('Inputs &amp; summary'!$D$28:$AN$73,MATCH('Country-level output'!AJ$4,'Inputs &amp; summary'!$D$28:$D$73,0),MATCH('Country-level output'!$A5,'Inputs &amp; summary'!$D$28:$AN$28,0))</f>
        <v>#REF!</v>
      </c>
      <c r="AK5" s="51" t="str">
        <f t="array" ref="AK5">INDEX('Inputs &amp; summary'!$D$28:$AN$73,MATCH('Country-level output'!AK$4,'Inputs &amp; summary'!$D$28:$D$73,0),MATCH('Country-level output'!$A5,'Inputs &amp; summary'!$D$28:$AN$28,0))</f>
        <v>#REF!</v>
      </c>
      <c r="AL5" s="51" t="str">
        <f t="array" ref="AL5">INDEX('Inputs &amp; summary'!$D$28:$AN$73,MATCH('Country-level output'!AL$4,'Inputs &amp; summary'!$D$28:$D$73,0),MATCH('Country-level output'!$A5,'Inputs &amp; summary'!$D$28:$AN$28,0))</f>
        <v>#REF!</v>
      </c>
      <c r="AM5" s="51" t="str">
        <f t="array" ref="AM5">INDEX('Inputs &amp; summary'!$D$28:$AN$73,MATCH('Country-level output'!AM$4,'Inputs &amp; summary'!$D$28:$D$73,0),MATCH('Country-level output'!$A5,'Inputs &amp; summary'!$D$28:$AN$28,0))</f>
        <v>#REF!</v>
      </c>
      <c r="AN5" s="51" t="str">
        <f t="array" ref="AN5">INDEX('Inputs &amp; summary'!$D$28:$AN$73,MATCH('Country-level output'!AN$4,'Inputs &amp; summary'!$D$28:$D$73,0),MATCH('Country-level output'!$A5,'Inputs &amp; summary'!$D$28:$AN$28,0))</f>
        <v>#REF!</v>
      </c>
      <c r="AO5" s="51" t="str">
        <f t="array" ref="AO5">INDEX('Inputs &amp; summary'!$D$28:$AN$73,MATCH('Country-level output'!AO$4,'Inputs &amp; summary'!$D$28:$D$73,0),MATCH('Country-level output'!$A5,'Inputs &amp; summary'!$D$28:$AN$28,0))</f>
        <v>#REF!</v>
      </c>
      <c r="AP5" s="51" t="str">
        <f t="array" ref="AP5">INDEX('Inputs &amp; summary'!$D$28:$AN$73,MATCH('Country-level output'!AP$4,'Inputs &amp; summary'!$D$28:$D$73,0),MATCH('Country-level output'!$A5,'Inputs &amp; summary'!$D$28:$AN$28,0))</f>
        <v>#REF!</v>
      </c>
      <c r="AQ5" s="51" t="str">
        <f t="array" ref="AQ5">INDEX('Inputs &amp; summary'!$D$28:$AN$73,MATCH('Country-level output'!AQ$4,'Inputs &amp; summary'!$D$28:$D$73,0),MATCH('Country-level output'!$A5,'Inputs &amp; summary'!$D$28:$AN$28,0))</f>
        <v>#REF!</v>
      </c>
      <c r="AR5" s="51" t="str">
        <f t="array" ref="AR5">INDEX('Inputs &amp; summary'!$D$28:$AN$73,MATCH('Country-level output'!AR$4,'Inputs &amp; summary'!$D$28:$D$73,0),MATCH('Country-level output'!$A5,'Inputs &amp; summary'!$D$28:$AN$28,0))</f>
        <v>#REF!</v>
      </c>
      <c r="AS5" s="51" t="str">
        <f t="array" ref="AS5">INDEX('Inputs &amp; summary'!$D$28:$AN$73,MATCH('Country-level output'!AS$4,'Inputs &amp; summary'!$D$28:$D$73,0),MATCH('Country-level output'!$A5,'Inputs &amp; summary'!$D$28:$AN$28,0))</f>
        <v>#REF!</v>
      </c>
      <c r="AT5" s="51" t="str">
        <f t="array" ref="AT5">INDEX('Inputs &amp; summary'!$D$28:$AN$73,MATCH('Country-level output'!AT$4,'Inputs &amp; summary'!$D$28:$D$73,0),MATCH('Country-level output'!$A5,'Inputs &amp; summary'!$D$28:$AN$28,0))</f>
        <v>#REF!</v>
      </c>
      <c r="AU5" s="51" t="str">
        <f t="array" ref="AU5">INDEX('Inputs &amp; summary'!$D$28:$AN$73,MATCH('Country-level output'!AU$4,'Inputs &amp; summary'!$D$28:$D$73,0),MATCH('Country-level output'!$A5,'Inputs &amp; summary'!$D$28:$AN$28,0))</f>
        <v>#REF!</v>
      </c>
      <c r="AV5" s="51" t="str">
        <f t="array" ref="AV5">INDEX('Inputs &amp; summary'!$D$28:$AN$73,MATCH('Country-level output'!AV$4,'Inputs &amp; summary'!$D$28:$D$73,0),MATCH('Country-level output'!$A5,'Inputs &amp; summary'!$D$28:$AN$28,0))</f>
        <v>#REF!</v>
      </c>
      <c r="AW5" s="51" t="str">
        <f t="array" ref="AW5">INDEX('Inputs &amp; summary'!$D$28:$AN$73,MATCH('Country-level output'!AW$4,'Inputs &amp; summary'!$D$28:$D$73,0),MATCH('Country-level output'!$A5,'Inputs &amp; summary'!$D$28:$AN$28,0))</f>
        <v>#REF!</v>
      </c>
      <c r="AX5" s="51" t="str">
        <f t="array" ref="AX5">INDEX('Inputs &amp; summary'!$D$28:$AN$73,MATCH('Country-level output'!AX$4,'Inputs &amp; summary'!$D$28:$D$73,0),MATCH('Country-level output'!$A5,'Inputs &amp; summary'!$D$28:$AN$28,0))</f>
        <v>#REF!</v>
      </c>
      <c r="AY5" s="51" t="str">
        <f t="array" ref="AY5">INDEX('Inputs &amp; summary'!$D$28:$AN$73,MATCH('Country-level output'!AY$4,'Inputs &amp; summary'!$D$28:$D$73,0),MATCH('Country-level output'!$A5,'Inputs &amp; summary'!$D$28:$AN$28,0))</f>
        <v>#REF!</v>
      </c>
      <c r="AZ5" s="51" t="str">
        <f t="array" ref="AZ5">INDEX('Inputs &amp; summary'!$D$28:$AN$73,MATCH('Country-level output'!AZ$4,'Inputs &amp; summary'!$D$28:$D$73,0),MATCH('Country-level output'!$A5,'Inputs &amp; summary'!$D$28:$AN$28,0))</f>
        <v>#REF!</v>
      </c>
      <c r="BA5" s="51" t="str">
        <f t="array" ref="BA5">INDEX('Inputs &amp; summary'!$D$28:$AN$73,MATCH('Country-level output'!BA$4,'Inputs &amp; summary'!$D$28:$D$73,0),MATCH('Country-level output'!$A5,'Inputs &amp; summary'!$D$28:$AN$28,0))</f>
        <v>#REF!</v>
      </c>
      <c r="BB5" s="51" t="str">
        <f t="array" ref="BB5">INDEX('Inputs &amp; summary'!$D$28:$AN$73,MATCH('Country-level output'!BB$4,'Inputs &amp; summary'!$D$28:$D$73,0),MATCH('Country-level output'!$A5,'Inputs &amp; summary'!$D$28:$AN$28,0))</f>
        <v>#REF!</v>
      </c>
      <c r="BC5" s="52" t="str">
        <f t="array" ref="BC5">INDEX('Inputs &amp; summary'!$D$28:$AN$73,MATCH('Country-level output'!BC$4,'Inputs &amp; summary'!$D$28:$D$73,0),MATCH('Country-level output'!$A5,'Inputs &amp; summary'!$D$28:$AN$28,0))</f>
        <v>#REF!</v>
      </c>
    </row>
    <row r="6" ht="12.75" customHeight="1">
      <c r="A6" s="50" t="s">
        <v>79</v>
      </c>
      <c r="B6" s="51" t="str">
        <f t="array" ref="B6">INDEX('Inputs &amp; summary'!$D$28:$AN$73,MATCH('Country-level output'!B$4,'Inputs &amp; summary'!$D$28:$D$73,0),MATCH('Country-level output'!$A6,'Inputs &amp; summary'!$D$28:$AN$28,0))</f>
        <v>#REF!</v>
      </c>
      <c r="C6" s="51" t="str">
        <f t="array" ref="C6">INDEX('Inputs &amp; summary'!$D$28:$AN$73,MATCH('Country-level output'!C$4,'Inputs &amp; summary'!$D$28:$D$73,0),MATCH('Country-level output'!$A6,'Inputs &amp; summary'!$D$28:$AN$28,0))</f>
        <v>#REF!</v>
      </c>
      <c r="D6" s="51" t="str">
        <f t="array" ref="D6">INDEX('Inputs &amp; summary'!$D$28:$AN$73,MATCH('Country-level output'!D$4,'Inputs &amp; summary'!$D$28:$D$73,0),MATCH('Country-level output'!$A6,'Inputs &amp; summary'!$D$28:$AN$28,0))</f>
        <v>#REF!</v>
      </c>
      <c r="E6" s="51" t="str">
        <f t="array" ref="E6">INDEX('Inputs &amp; summary'!$D$28:$AN$73,MATCH('Country-level output'!E$4,'Inputs &amp; summary'!$D$28:$D$73,0),MATCH('Country-level output'!$A6,'Inputs &amp; summary'!$D$28:$AN$28,0))</f>
        <v>#REF!</v>
      </c>
      <c r="F6" s="51" t="str">
        <f t="array" ref="F6">INDEX('Inputs &amp; summary'!$D$28:$AN$73,MATCH('Country-level output'!F$4,'Inputs &amp; summary'!$D$28:$D$73,0),MATCH('Country-level output'!$A6,'Inputs &amp; summary'!$D$28:$AN$28,0))</f>
        <v>#REF!</v>
      </c>
      <c r="G6" s="51" t="str">
        <f t="array" ref="G6">INDEX('Inputs &amp; summary'!$D$28:$AN$73,MATCH('Country-level output'!G$4,'Inputs &amp; summary'!$D$28:$D$73,0),MATCH('Country-level output'!$A6,'Inputs &amp; summary'!$D$28:$AN$28,0))</f>
        <v>#REF!</v>
      </c>
      <c r="H6" s="51" t="str">
        <f t="array" ref="H6">INDEX('Inputs &amp; summary'!$D$28:$AN$73,MATCH('Country-level output'!H$4,'Inputs &amp; summary'!$D$28:$D$73,0),MATCH('Country-level output'!$A6,'Inputs &amp; summary'!$D$28:$AN$28,0))</f>
        <v>#REF!</v>
      </c>
      <c r="I6" s="51" t="str">
        <f t="array" ref="I6">INDEX('Inputs &amp; summary'!$D$28:$AN$73,MATCH('Country-level output'!I$4,'Inputs &amp; summary'!$D$28:$D$73,0),MATCH('Country-level output'!$A6,'Inputs &amp; summary'!$D$28:$AN$28,0))</f>
        <v>#REF!</v>
      </c>
      <c r="J6" s="51" t="str">
        <f t="array" ref="J6">INDEX('Inputs &amp; summary'!$D$28:$AN$73,MATCH('Country-level output'!J$4,'Inputs &amp; summary'!$D$28:$D$73,0),MATCH('Country-level output'!$A6,'Inputs &amp; summary'!$D$28:$AN$28,0))</f>
        <v>#REF!</v>
      </c>
      <c r="K6" s="51" t="str">
        <f t="array" ref="K6">INDEX('Inputs &amp; summary'!$D$28:$AN$73,MATCH('Country-level output'!K$4,'Inputs &amp; summary'!$D$28:$D$73,0),MATCH('Country-level output'!$A6,'Inputs &amp; summary'!$D$28:$AN$28,0))</f>
        <v>#REF!</v>
      </c>
      <c r="L6" s="51" t="str">
        <f t="array" ref="L6">INDEX('Inputs &amp; summary'!$D$28:$AN$73,MATCH('Country-level output'!L$4,'Inputs &amp; summary'!$D$28:$D$73,0),MATCH('Country-level output'!$A6,'Inputs &amp; summary'!$D$28:$AN$28,0))</f>
        <v>#REF!</v>
      </c>
      <c r="M6" s="51" t="str">
        <f t="array" ref="M6">INDEX('Inputs &amp; summary'!$D$28:$AN$73,MATCH('Country-level output'!M$4,'Inputs &amp; summary'!$D$28:$D$73,0),MATCH('Country-level output'!$A6,'Inputs &amp; summary'!$D$28:$AN$28,0))</f>
        <v>#REF!</v>
      </c>
      <c r="N6" s="51" t="str">
        <f t="array" ref="N6">INDEX('Inputs &amp; summary'!$D$28:$AN$73,MATCH('Country-level output'!N$4,'Inputs &amp; summary'!$D$28:$D$73,0),MATCH('Country-level output'!$A6,'Inputs &amp; summary'!$D$28:$AN$28,0))</f>
        <v>#REF!</v>
      </c>
      <c r="O6" s="51" t="str">
        <f t="array" ref="O6">INDEX('Inputs &amp; summary'!$D$28:$AN$73,MATCH('Country-level output'!O$4,'Inputs &amp; summary'!$D$28:$D$73,0),MATCH('Country-level output'!$A6,'Inputs &amp; summary'!$D$28:$AN$28,0))</f>
        <v>#REF!</v>
      </c>
      <c r="P6" s="51" t="str">
        <f t="array" ref="P6">INDEX('Inputs &amp; summary'!$D$28:$AN$73,MATCH('Country-level output'!P$4,'Inputs &amp; summary'!$D$28:$D$73,0),MATCH('Country-level output'!$A6,'Inputs &amp; summary'!$D$28:$AN$28,0))</f>
        <v>#REF!</v>
      </c>
      <c r="Q6" s="51" t="str">
        <f t="array" ref="Q6">INDEX('Inputs &amp; summary'!$D$28:$AN$73,MATCH('Country-level output'!Q$4,'Inputs &amp; summary'!$D$28:$D$73,0),MATCH('Country-level output'!$A6,'Inputs &amp; summary'!$D$28:$AN$28,0))</f>
        <v>#REF!</v>
      </c>
      <c r="R6" s="51" t="str">
        <f t="array" ref="R6">INDEX('Inputs &amp; summary'!$D$28:$AN$73,MATCH('Country-level output'!R$4,'Inputs &amp; summary'!$D$28:$D$73,0),MATCH('Country-level output'!$A6,'Inputs &amp; summary'!$D$28:$AN$28,0))</f>
        <v>#REF!</v>
      </c>
      <c r="S6" s="51" t="str">
        <f t="array" ref="S6">INDEX('Inputs &amp; summary'!$D$28:$AN$73,MATCH('Country-level output'!S$4,'Inputs &amp; summary'!$D$28:$D$73,0),MATCH('Country-level output'!$A6,'Inputs &amp; summary'!$D$28:$AN$28,0))</f>
        <v>#REF!</v>
      </c>
      <c r="T6" s="51" t="str">
        <f t="array" ref="T6">INDEX('Inputs &amp; summary'!$D$28:$AN$73,MATCH('Country-level output'!T$4,'Inputs &amp; summary'!$D$28:$D$73,0),MATCH('Country-level output'!$A6,'Inputs &amp; summary'!$D$28:$AN$28,0))</f>
        <v>#REF!</v>
      </c>
      <c r="U6" s="51" t="str">
        <f t="array" ref="U6">INDEX('Inputs &amp; summary'!$D$28:$AN$73,MATCH('Country-level output'!U$4,'Inputs &amp; summary'!$D$28:$D$73,0),MATCH('Country-level output'!$A6,'Inputs &amp; summary'!$D$28:$AN$28,0))</f>
        <v>#REF!</v>
      </c>
      <c r="V6" s="51" t="str">
        <f t="array" ref="V6">INDEX('Inputs &amp; summary'!$D$28:$AN$73,MATCH('Country-level output'!V$4,'Inputs &amp; summary'!$D$28:$D$73,0),MATCH('Country-level output'!$A6,'Inputs &amp; summary'!$D$28:$AN$28,0))</f>
        <v>#REF!</v>
      </c>
      <c r="W6" s="51" t="str">
        <f t="array" ref="W6">INDEX('Inputs &amp; summary'!$D$28:$AN$73,MATCH('Country-level output'!W$4,'Inputs &amp; summary'!$D$28:$D$73,0),MATCH('Country-level output'!$A6,'Inputs &amp; summary'!$D$28:$AN$28,0))</f>
        <v>#REF!</v>
      </c>
      <c r="X6" s="51" t="str">
        <f t="array" ref="X6">INDEX('Inputs &amp; summary'!$D$28:$AN$73,MATCH('Country-level output'!X$4,'Inputs &amp; summary'!$D$28:$D$73,0),MATCH('Country-level output'!$A6,'Inputs &amp; summary'!$D$28:$AN$28,0))</f>
        <v>#REF!</v>
      </c>
      <c r="Y6" s="51" t="str">
        <f t="array" ref="Y6">INDEX('Inputs &amp; summary'!$D$28:$AN$73,MATCH('Country-level output'!Y$4,'Inputs &amp; summary'!$D$28:$D$73,0),MATCH('Country-level output'!$A6,'Inputs &amp; summary'!$D$28:$AN$28,0))</f>
        <v>#REF!</v>
      </c>
      <c r="Z6" s="51" t="str">
        <f t="array" ref="Z6">INDEX('Inputs &amp; summary'!$D$28:$AN$73,MATCH('Country-level output'!Z$4,'Inputs &amp; summary'!$D$28:$D$73,0),MATCH('Country-level output'!$A6,'Inputs &amp; summary'!$D$28:$AN$28,0))</f>
        <v>#REF!</v>
      </c>
      <c r="AA6" s="51" t="str">
        <f t="array" ref="AA6">INDEX('Inputs &amp; summary'!$D$28:$AN$73,MATCH('Country-level output'!AA$4,'Inputs &amp; summary'!$D$28:$D$73,0),MATCH('Country-level output'!$A6,'Inputs &amp; summary'!$D$28:$AN$28,0))</f>
        <v>#REF!</v>
      </c>
      <c r="AB6" s="51" t="str">
        <f t="array" ref="AB6">INDEX('Inputs &amp; summary'!$D$28:$AN$73,MATCH('Country-level output'!AB$4,'Inputs &amp; summary'!$D$28:$D$73,0),MATCH('Country-level output'!$A6,'Inputs &amp; summary'!$D$28:$AN$28,0))</f>
        <v>#REF!</v>
      </c>
      <c r="AC6" s="51" t="str">
        <f t="array" ref="AC6">INDEX('Inputs &amp; summary'!$D$28:$AN$73,MATCH('Country-level output'!AC$4,'Inputs &amp; summary'!$D$28:$D$73,0),MATCH('Country-level output'!$A6,'Inputs &amp; summary'!$D$28:$AN$28,0))</f>
        <v>#REF!</v>
      </c>
      <c r="AD6" s="51" t="str">
        <f t="array" ref="AD6">INDEX('Inputs &amp; summary'!$D$28:$AN$73,MATCH('Country-level output'!AD$4,'Inputs &amp; summary'!$D$28:$D$73,0),MATCH('Country-level output'!$A6,'Inputs &amp; summary'!$D$28:$AN$28,0))</f>
        <v>#REF!</v>
      </c>
      <c r="AE6" s="51" t="str">
        <f t="array" ref="AE6">INDEX('Inputs &amp; summary'!$D$28:$AN$73,MATCH('Country-level output'!AE$4,'Inputs &amp; summary'!$D$28:$D$73,0),MATCH('Country-level output'!$A6,'Inputs &amp; summary'!$D$28:$AN$28,0))</f>
        <v>#REF!</v>
      </c>
      <c r="AF6" s="51" t="str">
        <f t="array" ref="AF6">INDEX('Inputs &amp; summary'!$D$28:$AN$73,MATCH('Country-level output'!AF$4,'Inputs &amp; summary'!$D$28:$D$73,0),MATCH('Country-level output'!$A6,'Inputs &amp; summary'!$D$28:$AN$28,0))</f>
        <v>#REF!</v>
      </c>
      <c r="AG6" s="51" t="str">
        <f t="array" ref="AG6">INDEX('Inputs &amp; summary'!$D$28:$AN$73,MATCH('Country-level output'!AG$4,'Inputs &amp; summary'!$D$28:$D$73,0),MATCH('Country-level output'!$A6,'Inputs &amp; summary'!$D$28:$AN$28,0))</f>
        <v>#REF!</v>
      </c>
      <c r="AH6" s="51" t="str">
        <f t="array" ref="AH6">INDEX('Inputs &amp; summary'!$D$28:$AN$73,MATCH('Country-level output'!AH$4,'Inputs &amp; summary'!$D$28:$D$73,0),MATCH('Country-level output'!$A6,'Inputs &amp; summary'!$D$28:$AN$28,0))</f>
        <v>#REF!</v>
      </c>
      <c r="AI6" s="51" t="str">
        <f t="array" ref="AI6">INDEX('Inputs &amp; summary'!$D$28:$AN$73,MATCH('Country-level output'!AI$4,'Inputs &amp; summary'!$D$28:$D$73,0),MATCH('Country-level output'!$A6,'Inputs &amp; summary'!$D$28:$AN$28,0))</f>
        <v>#REF!</v>
      </c>
      <c r="AJ6" s="51" t="str">
        <f t="array" ref="AJ6">INDEX('Inputs &amp; summary'!$D$28:$AN$73,MATCH('Country-level output'!AJ$4,'Inputs &amp; summary'!$D$28:$D$73,0),MATCH('Country-level output'!$A6,'Inputs &amp; summary'!$D$28:$AN$28,0))</f>
        <v>#REF!</v>
      </c>
      <c r="AK6" s="51" t="str">
        <f t="array" ref="AK6">INDEX('Inputs &amp; summary'!$D$28:$AN$73,MATCH('Country-level output'!AK$4,'Inputs &amp; summary'!$D$28:$D$73,0),MATCH('Country-level output'!$A6,'Inputs &amp; summary'!$D$28:$AN$28,0))</f>
        <v>#REF!</v>
      </c>
      <c r="AL6" s="51" t="str">
        <f t="array" ref="AL6">INDEX('Inputs &amp; summary'!$D$28:$AN$73,MATCH('Country-level output'!AL$4,'Inputs &amp; summary'!$D$28:$D$73,0),MATCH('Country-level output'!$A6,'Inputs &amp; summary'!$D$28:$AN$28,0))</f>
        <v>#REF!</v>
      </c>
      <c r="AM6" s="51" t="str">
        <f t="array" ref="AM6">INDEX('Inputs &amp; summary'!$D$28:$AN$73,MATCH('Country-level output'!AM$4,'Inputs &amp; summary'!$D$28:$D$73,0),MATCH('Country-level output'!$A6,'Inputs &amp; summary'!$D$28:$AN$28,0))</f>
        <v>#REF!</v>
      </c>
      <c r="AN6" s="51" t="str">
        <f t="array" ref="AN6">INDEX('Inputs &amp; summary'!$D$28:$AN$73,MATCH('Country-level output'!AN$4,'Inputs &amp; summary'!$D$28:$D$73,0),MATCH('Country-level output'!$A6,'Inputs &amp; summary'!$D$28:$AN$28,0))</f>
        <v>#REF!</v>
      </c>
      <c r="AO6" s="51" t="str">
        <f t="array" ref="AO6">INDEX('Inputs &amp; summary'!$D$28:$AN$73,MATCH('Country-level output'!AO$4,'Inputs &amp; summary'!$D$28:$D$73,0),MATCH('Country-level output'!$A6,'Inputs &amp; summary'!$D$28:$AN$28,0))</f>
        <v>#REF!</v>
      </c>
      <c r="AP6" s="51" t="str">
        <f t="array" ref="AP6">INDEX('Inputs &amp; summary'!$D$28:$AN$73,MATCH('Country-level output'!AP$4,'Inputs &amp; summary'!$D$28:$D$73,0),MATCH('Country-level output'!$A6,'Inputs &amp; summary'!$D$28:$AN$28,0))</f>
        <v>#REF!</v>
      </c>
      <c r="AQ6" s="51" t="str">
        <f t="array" ref="AQ6">INDEX('Inputs &amp; summary'!$D$28:$AN$73,MATCH('Country-level output'!AQ$4,'Inputs &amp; summary'!$D$28:$D$73,0),MATCH('Country-level output'!$A6,'Inputs &amp; summary'!$D$28:$AN$28,0))</f>
        <v>#REF!</v>
      </c>
      <c r="AR6" s="51" t="str">
        <f t="array" ref="AR6">INDEX('Inputs &amp; summary'!$D$28:$AN$73,MATCH('Country-level output'!AR$4,'Inputs &amp; summary'!$D$28:$D$73,0),MATCH('Country-level output'!$A6,'Inputs &amp; summary'!$D$28:$AN$28,0))</f>
        <v>#REF!</v>
      </c>
      <c r="AS6" s="51" t="str">
        <f t="array" ref="AS6">INDEX('Inputs &amp; summary'!$D$28:$AN$73,MATCH('Country-level output'!AS$4,'Inputs &amp; summary'!$D$28:$D$73,0),MATCH('Country-level output'!$A6,'Inputs &amp; summary'!$D$28:$AN$28,0))</f>
        <v>#REF!</v>
      </c>
      <c r="AT6" s="51" t="str">
        <f t="array" ref="AT6">INDEX('Inputs &amp; summary'!$D$28:$AN$73,MATCH('Country-level output'!AT$4,'Inputs &amp; summary'!$D$28:$D$73,0),MATCH('Country-level output'!$A6,'Inputs &amp; summary'!$D$28:$AN$28,0))</f>
        <v>#REF!</v>
      </c>
      <c r="AU6" s="51" t="str">
        <f t="array" ref="AU6">INDEX('Inputs &amp; summary'!$D$28:$AN$73,MATCH('Country-level output'!AU$4,'Inputs &amp; summary'!$D$28:$D$73,0),MATCH('Country-level output'!$A6,'Inputs &amp; summary'!$D$28:$AN$28,0))</f>
        <v>#REF!</v>
      </c>
      <c r="AV6" s="51" t="str">
        <f t="array" ref="AV6">INDEX('Inputs &amp; summary'!$D$28:$AN$73,MATCH('Country-level output'!AV$4,'Inputs &amp; summary'!$D$28:$D$73,0),MATCH('Country-level output'!$A6,'Inputs &amp; summary'!$D$28:$AN$28,0))</f>
        <v>#REF!</v>
      </c>
      <c r="AW6" s="51" t="str">
        <f t="array" ref="AW6">INDEX('Inputs &amp; summary'!$D$28:$AN$73,MATCH('Country-level output'!AW$4,'Inputs &amp; summary'!$D$28:$D$73,0),MATCH('Country-level output'!$A6,'Inputs &amp; summary'!$D$28:$AN$28,0))</f>
        <v>#REF!</v>
      </c>
      <c r="AX6" s="51" t="str">
        <f t="array" ref="AX6">INDEX('Inputs &amp; summary'!$D$28:$AN$73,MATCH('Country-level output'!AX$4,'Inputs &amp; summary'!$D$28:$D$73,0),MATCH('Country-level output'!$A6,'Inputs &amp; summary'!$D$28:$AN$28,0))</f>
        <v>#REF!</v>
      </c>
      <c r="AY6" s="51" t="str">
        <f t="array" ref="AY6">INDEX('Inputs &amp; summary'!$D$28:$AN$73,MATCH('Country-level output'!AY$4,'Inputs &amp; summary'!$D$28:$D$73,0),MATCH('Country-level output'!$A6,'Inputs &amp; summary'!$D$28:$AN$28,0))</f>
        <v>#REF!</v>
      </c>
      <c r="AZ6" s="51" t="str">
        <f t="array" ref="AZ6">INDEX('Inputs &amp; summary'!$D$28:$AN$73,MATCH('Country-level output'!AZ$4,'Inputs &amp; summary'!$D$28:$D$73,0),MATCH('Country-level output'!$A6,'Inputs &amp; summary'!$D$28:$AN$28,0))</f>
        <v>#REF!</v>
      </c>
      <c r="BA6" s="51" t="str">
        <f t="array" ref="BA6">INDEX('Inputs &amp; summary'!$D$28:$AN$73,MATCH('Country-level output'!BA$4,'Inputs &amp; summary'!$D$28:$D$73,0),MATCH('Country-level output'!$A6,'Inputs &amp; summary'!$D$28:$AN$28,0))</f>
        <v>#REF!</v>
      </c>
      <c r="BB6" s="51" t="str">
        <f t="array" ref="BB6">INDEX('Inputs &amp; summary'!$D$28:$AN$73,MATCH('Country-level output'!BB$4,'Inputs &amp; summary'!$D$28:$D$73,0),MATCH('Country-level output'!$A6,'Inputs &amp; summary'!$D$28:$AN$28,0))</f>
        <v>#REF!</v>
      </c>
      <c r="BC6" s="52" t="str">
        <f t="array" ref="BC6">INDEX('Inputs &amp; summary'!$D$28:$AN$73,MATCH('Country-level output'!BC$4,'Inputs &amp; summary'!$D$28:$D$73,0),MATCH('Country-level output'!$A6,'Inputs &amp; summary'!$D$28:$AN$28,0))</f>
        <v>#REF!</v>
      </c>
    </row>
    <row r="7" ht="12.75" customHeight="1">
      <c r="A7" s="50" t="s">
        <v>80</v>
      </c>
      <c r="B7" s="51" t="str">
        <f t="array" ref="B7">INDEX('Inputs &amp; summary'!$D$28:$AN$73,MATCH('Country-level output'!B$4,'Inputs &amp; summary'!$D$28:$D$73,0),MATCH('Country-level output'!$A7,'Inputs &amp; summary'!$D$28:$AN$28,0))</f>
        <v>#REF!</v>
      </c>
      <c r="C7" s="51" t="str">
        <f t="array" ref="C7">INDEX('Inputs &amp; summary'!$D$28:$AN$73,MATCH('Country-level output'!C$4,'Inputs &amp; summary'!$D$28:$D$73,0),MATCH('Country-level output'!$A7,'Inputs &amp; summary'!$D$28:$AN$28,0))</f>
        <v>#REF!</v>
      </c>
      <c r="D7" s="51" t="str">
        <f t="array" ref="D7">INDEX('Inputs &amp; summary'!$D$28:$AN$73,MATCH('Country-level output'!D$4,'Inputs &amp; summary'!$D$28:$D$73,0),MATCH('Country-level output'!$A7,'Inputs &amp; summary'!$D$28:$AN$28,0))</f>
        <v>#REF!</v>
      </c>
      <c r="E7" s="51" t="str">
        <f t="array" ref="E7">INDEX('Inputs &amp; summary'!$D$28:$AN$73,MATCH('Country-level output'!E$4,'Inputs &amp; summary'!$D$28:$D$73,0),MATCH('Country-level output'!$A7,'Inputs &amp; summary'!$D$28:$AN$28,0))</f>
        <v>#REF!</v>
      </c>
      <c r="F7" s="51" t="str">
        <f t="array" ref="F7">INDEX('Inputs &amp; summary'!$D$28:$AN$73,MATCH('Country-level output'!F$4,'Inputs &amp; summary'!$D$28:$D$73,0),MATCH('Country-level output'!$A7,'Inputs &amp; summary'!$D$28:$AN$28,0))</f>
        <v>#REF!</v>
      </c>
      <c r="G7" s="51" t="str">
        <f t="array" ref="G7">INDEX('Inputs &amp; summary'!$D$28:$AN$73,MATCH('Country-level output'!G$4,'Inputs &amp; summary'!$D$28:$D$73,0),MATCH('Country-level output'!$A7,'Inputs &amp; summary'!$D$28:$AN$28,0))</f>
        <v>#REF!</v>
      </c>
      <c r="H7" s="51" t="str">
        <f t="array" ref="H7">INDEX('Inputs &amp; summary'!$D$28:$AN$73,MATCH('Country-level output'!H$4,'Inputs &amp; summary'!$D$28:$D$73,0),MATCH('Country-level output'!$A7,'Inputs &amp; summary'!$D$28:$AN$28,0))</f>
        <v>#REF!</v>
      </c>
      <c r="I7" s="51" t="str">
        <f t="array" ref="I7">INDEX('Inputs &amp; summary'!$D$28:$AN$73,MATCH('Country-level output'!I$4,'Inputs &amp; summary'!$D$28:$D$73,0),MATCH('Country-level output'!$A7,'Inputs &amp; summary'!$D$28:$AN$28,0))</f>
        <v>#REF!</v>
      </c>
      <c r="J7" s="51" t="str">
        <f t="array" ref="J7">INDEX('Inputs &amp; summary'!$D$28:$AN$73,MATCH('Country-level output'!J$4,'Inputs &amp; summary'!$D$28:$D$73,0),MATCH('Country-level output'!$A7,'Inputs &amp; summary'!$D$28:$AN$28,0))</f>
        <v>#REF!</v>
      </c>
      <c r="K7" s="51" t="str">
        <f t="array" ref="K7">INDEX('Inputs &amp; summary'!$D$28:$AN$73,MATCH('Country-level output'!K$4,'Inputs &amp; summary'!$D$28:$D$73,0),MATCH('Country-level output'!$A7,'Inputs &amp; summary'!$D$28:$AN$28,0))</f>
        <v>#REF!</v>
      </c>
      <c r="L7" s="51" t="str">
        <f t="array" ref="L7">INDEX('Inputs &amp; summary'!$D$28:$AN$73,MATCH('Country-level output'!L$4,'Inputs &amp; summary'!$D$28:$D$73,0),MATCH('Country-level output'!$A7,'Inputs &amp; summary'!$D$28:$AN$28,0))</f>
        <v>#REF!</v>
      </c>
      <c r="M7" s="51" t="str">
        <f t="array" ref="M7">INDEX('Inputs &amp; summary'!$D$28:$AN$73,MATCH('Country-level output'!M$4,'Inputs &amp; summary'!$D$28:$D$73,0),MATCH('Country-level output'!$A7,'Inputs &amp; summary'!$D$28:$AN$28,0))</f>
        <v>#REF!</v>
      </c>
      <c r="N7" s="51" t="str">
        <f t="array" ref="N7">INDEX('Inputs &amp; summary'!$D$28:$AN$73,MATCH('Country-level output'!N$4,'Inputs &amp; summary'!$D$28:$D$73,0),MATCH('Country-level output'!$A7,'Inputs &amp; summary'!$D$28:$AN$28,0))</f>
        <v>#REF!</v>
      </c>
      <c r="O7" s="51" t="str">
        <f t="array" ref="O7">INDEX('Inputs &amp; summary'!$D$28:$AN$73,MATCH('Country-level output'!O$4,'Inputs &amp; summary'!$D$28:$D$73,0),MATCH('Country-level output'!$A7,'Inputs &amp; summary'!$D$28:$AN$28,0))</f>
        <v>#REF!</v>
      </c>
      <c r="P7" s="51" t="str">
        <f t="array" ref="P7">INDEX('Inputs &amp; summary'!$D$28:$AN$73,MATCH('Country-level output'!P$4,'Inputs &amp; summary'!$D$28:$D$73,0),MATCH('Country-level output'!$A7,'Inputs &amp; summary'!$D$28:$AN$28,0))</f>
        <v>#REF!</v>
      </c>
      <c r="Q7" s="51" t="str">
        <f t="array" ref="Q7">INDEX('Inputs &amp; summary'!$D$28:$AN$73,MATCH('Country-level output'!Q$4,'Inputs &amp; summary'!$D$28:$D$73,0),MATCH('Country-level output'!$A7,'Inputs &amp; summary'!$D$28:$AN$28,0))</f>
        <v>#REF!</v>
      </c>
      <c r="R7" s="51" t="str">
        <f t="array" ref="R7">INDEX('Inputs &amp; summary'!$D$28:$AN$73,MATCH('Country-level output'!R$4,'Inputs &amp; summary'!$D$28:$D$73,0),MATCH('Country-level output'!$A7,'Inputs &amp; summary'!$D$28:$AN$28,0))</f>
        <v>#REF!</v>
      </c>
      <c r="S7" s="51" t="str">
        <f t="array" ref="S7">INDEX('Inputs &amp; summary'!$D$28:$AN$73,MATCH('Country-level output'!S$4,'Inputs &amp; summary'!$D$28:$D$73,0),MATCH('Country-level output'!$A7,'Inputs &amp; summary'!$D$28:$AN$28,0))</f>
        <v>#REF!</v>
      </c>
      <c r="T7" s="51" t="str">
        <f t="array" ref="T7">INDEX('Inputs &amp; summary'!$D$28:$AN$73,MATCH('Country-level output'!T$4,'Inputs &amp; summary'!$D$28:$D$73,0),MATCH('Country-level output'!$A7,'Inputs &amp; summary'!$D$28:$AN$28,0))</f>
        <v>#REF!</v>
      </c>
      <c r="U7" s="51" t="str">
        <f t="array" ref="U7">INDEX('Inputs &amp; summary'!$D$28:$AN$73,MATCH('Country-level output'!U$4,'Inputs &amp; summary'!$D$28:$D$73,0),MATCH('Country-level output'!$A7,'Inputs &amp; summary'!$D$28:$AN$28,0))</f>
        <v>#REF!</v>
      </c>
      <c r="V7" s="51" t="str">
        <f t="array" ref="V7">INDEX('Inputs &amp; summary'!$D$28:$AN$73,MATCH('Country-level output'!V$4,'Inputs &amp; summary'!$D$28:$D$73,0),MATCH('Country-level output'!$A7,'Inputs &amp; summary'!$D$28:$AN$28,0))</f>
        <v>#REF!</v>
      </c>
      <c r="W7" s="51" t="str">
        <f t="array" ref="W7">INDEX('Inputs &amp; summary'!$D$28:$AN$73,MATCH('Country-level output'!W$4,'Inputs &amp; summary'!$D$28:$D$73,0),MATCH('Country-level output'!$A7,'Inputs &amp; summary'!$D$28:$AN$28,0))</f>
        <v>#REF!</v>
      </c>
      <c r="X7" s="51" t="str">
        <f t="array" ref="X7">INDEX('Inputs &amp; summary'!$D$28:$AN$73,MATCH('Country-level output'!X$4,'Inputs &amp; summary'!$D$28:$D$73,0),MATCH('Country-level output'!$A7,'Inputs &amp; summary'!$D$28:$AN$28,0))</f>
        <v>#REF!</v>
      </c>
      <c r="Y7" s="51" t="str">
        <f t="array" ref="Y7">INDEX('Inputs &amp; summary'!$D$28:$AN$73,MATCH('Country-level output'!Y$4,'Inputs &amp; summary'!$D$28:$D$73,0),MATCH('Country-level output'!$A7,'Inputs &amp; summary'!$D$28:$AN$28,0))</f>
        <v>#REF!</v>
      </c>
      <c r="Z7" s="51" t="str">
        <f t="array" ref="Z7">INDEX('Inputs &amp; summary'!$D$28:$AN$73,MATCH('Country-level output'!Z$4,'Inputs &amp; summary'!$D$28:$D$73,0),MATCH('Country-level output'!$A7,'Inputs &amp; summary'!$D$28:$AN$28,0))</f>
        <v>#REF!</v>
      </c>
      <c r="AA7" s="51" t="str">
        <f t="array" ref="AA7">INDEX('Inputs &amp; summary'!$D$28:$AN$73,MATCH('Country-level output'!AA$4,'Inputs &amp; summary'!$D$28:$D$73,0),MATCH('Country-level output'!$A7,'Inputs &amp; summary'!$D$28:$AN$28,0))</f>
        <v>#REF!</v>
      </c>
      <c r="AB7" s="51" t="str">
        <f t="array" ref="AB7">INDEX('Inputs &amp; summary'!$D$28:$AN$73,MATCH('Country-level output'!AB$4,'Inputs &amp; summary'!$D$28:$D$73,0),MATCH('Country-level output'!$A7,'Inputs &amp; summary'!$D$28:$AN$28,0))</f>
        <v>#REF!</v>
      </c>
      <c r="AC7" s="51" t="str">
        <f t="array" ref="AC7">INDEX('Inputs &amp; summary'!$D$28:$AN$73,MATCH('Country-level output'!AC$4,'Inputs &amp; summary'!$D$28:$D$73,0),MATCH('Country-level output'!$A7,'Inputs &amp; summary'!$D$28:$AN$28,0))</f>
        <v>#REF!</v>
      </c>
      <c r="AD7" s="51" t="str">
        <f t="array" ref="AD7">INDEX('Inputs &amp; summary'!$D$28:$AN$73,MATCH('Country-level output'!AD$4,'Inputs &amp; summary'!$D$28:$D$73,0),MATCH('Country-level output'!$A7,'Inputs &amp; summary'!$D$28:$AN$28,0))</f>
        <v>#REF!</v>
      </c>
      <c r="AE7" s="51" t="str">
        <f t="array" ref="AE7">INDEX('Inputs &amp; summary'!$D$28:$AN$73,MATCH('Country-level output'!AE$4,'Inputs &amp; summary'!$D$28:$D$73,0),MATCH('Country-level output'!$A7,'Inputs &amp; summary'!$D$28:$AN$28,0))</f>
        <v>#REF!</v>
      </c>
      <c r="AF7" s="51" t="str">
        <f t="array" ref="AF7">INDEX('Inputs &amp; summary'!$D$28:$AN$73,MATCH('Country-level output'!AF$4,'Inputs &amp; summary'!$D$28:$D$73,0),MATCH('Country-level output'!$A7,'Inputs &amp; summary'!$D$28:$AN$28,0))</f>
        <v>#REF!</v>
      </c>
      <c r="AG7" s="51" t="str">
        <f t="array" ref="AG7">INDEX('Inputs &amp; summary'!$D$28:$AN$73,MATCH('Country-level output'!AG$4,'Inputs &amp; summary'!$D$28:$D$73,0),MATCH('Country-level output'!$A7,'Inputs &amp; summary'!$D$28:$AN$28,0))</f>
        <v>#REF!</v>
      </c>
      <c r="AH7" s="51" t="str">
        <f t="array" ref="AH7">INDEX('Inputs &amp; summary'!$D$28:$AN$73,MATCH('Country-level output'!AH$4,'Inputs &amp; summary'!$D$28:$D$73,0),MATCH('Country-level output'!$A7,'Inputs &amp; summary'!$D$28:$AN$28,0))</f>
        <v>#REF!</v>
      </c>
      <c r="AI7" s="51" t="str">
        <f t="array" ref="AI7">INDEX('Inputs &amp; summary'!$D$28:$AN$73,MATCH('Country-level output'!AI$4,'Inputs &amp; summary'!$D$28:$D$73,0),MATCH('Country-level output'!$A7,'Inputs &amp; summary'!$D$28:$AN$28,0))</f>
        <v>#REF!</v>
      </c>
      <c r="AJ7" s="51" t="str">
        <f t="array" ref="AJ7">INDEX('Inputs &amp; summary'!$D$28:$AN$73,MATCH('Country-level output'!AJ$4,'Inputs &amp; summary'!$D$28:$D$73,0),MATCH('Country-level output'!$A7,'Inputs &amp; summary'!$D$28:$AN$28,0))</f>
        <v>#REF!</v>
      </c>
      <c r="AK7" s="51" t="str">
        <f t="array" ref="AK7">INDEX('Inputs &amp; summary'!$D$28:$AN$73,MATCH('Country-level output'!AK$4,'Inputs &amp; summary'!$D$28:$D$73,0),MATCH('Country-level output'!$A7,'Inputs &amp; summary'!$D$28:$AN$28,0))</f>
        <v>#REF!</v>
      </c>
      <c r="AL7" s="51" t="str">
        <f t="array" ref="AL7">INDEX('Inputs &amp; summary'!$D$28:$AN$73,MATCH('Country-level output'!AL$4,'Inputs &amp; summary'!$D$28:$D$73,0),MATCH('Country-level output'!$A7,'Inputs &amp; summary'!$D$28:$AN$28,0))</f>
        <v>#REF!</v>
      </c>
      <c r="AM7" s="51" t="str">
        <f t="array" ref="AM7">INDEX('Inputs &amp; summary'!$D$28:$AN$73,MATCH('Country-level output'!AM$4,'Inputs &amp; summary'!$D$28:$D$73,0),MATCH('Country-level output'!$A7,'Inputs &amp; summary'!$D$28:$AN$28,0))</f>
        <v>#REF!</v>
      </c>
      <c r="AN7" s="51" t="str">
        <f t="array" ref="AN7">INDEX('Inputs &amp; summary'!$D$28:$AN$73,MATCH('Country-level output'!AN$4,'Inputs &amp; summary'!$D$28:$D$73,0),MATCH('Country-level output'!$A7,'Inputs &amp; summary'!$D$28:$AN$28,0))</f>
        <v>#REF!</v>
      </c>
      <c r="AO7" s="51" t="str">
        <f t="array" ref="AO7">INDEX('Inputs &amp; summary'!$D$28:$AN$73,MATCH('Country-level output'!AO$4,'Inputs &amp; summary'!$D$28:$D$73,0),MATCH('Country-level output'!$A7,'Inputs &amp; summary'!$D$28:$AN$28,0))</f>
        <v>#REF!</v>
      </c>
      <c r="AP7" s="51" t="str">
        <f t="array" ref="AP7">INDEX('Inputs &amp; summary'!$D$28:$AN$73,MATCH('Country-level output'!AP$4,'Inputs &amp; summary'!$D$28:$D$73,0),MATCH('Country-level output'!$A7,'Inputs &amp; summary'!$D$28:$AN$28,0))</f>
        <v>#REF!</v>
      </c>
      <c r="AQ7" s="51" t="str">
        <f t="array" ref="AQ7">INDEX('Inputs &amp; summary'!$D$28:$AN$73,MATCH('Country-level output'!AQ$4,'Inputs &amp; summary'!$D$28:$D$73,0),MATCH('Country-level output'!$A7,'Inputs &amp; summary'!$D$28:$AN$28,0))</f>
        <v>#REF!</v>
      </c>
      <c r="AR7" s="51" t="str">
        <f t="array" ref="AR7">INDEX('Inputs &amp; summary'!$D$28:$AN$73,MATCH('Country-level output'!AR$4,'Inputs &amp; summary'!$D$28:$D$73,0),MATCH('Country-level output'!$A7,'Inputs &amp; summary'!$D$28:$AN$28,0))</f>
        <v>#REF!</v>
      </c>
      <c r="AS7" s="51" t="str">
        <f t="array" ref="AS7">INDEX('Inputs &amp; summary'!$D$28:$AN$73,MATCH('Country-level output'!AS$4,'Inputs &amp; summary'!$D$28:$D$73,0),MATCH('Country-level output'!$A7,'Inputs &amp; summary'!$D$28:$AN$28,0))</f>
        <v>#REF!</v>
      </c>
      <c r="AT7" s="51" t="str">
        <f t="array" ref="AT7">INDEX('Inputs &amp; summary'!$D$28:$AN$73,MATCH('Country-level output'!AT$4,'Inputs &amp; summary'!$D$28:$D$73,0),MATCH('Country-level output'!$A7,'Inputs &amp; summary'!$D$28:$AN$28,0))</f>
        <v>#REF!</v>
      </c>
      <c r="AU7" s="51" t="str">
        <f t="array" ref="AU7">INDEX('Inputs &amp; summary'!$D$28:$AN$73,MATCH('Country-level output'!AU$4,'Inputs &amp; summary'!$D$28:$D$73,0),MATCH('Country-level output'!$A7,'Inputs &amp; summary'!$D$28:$AN$28,0))</f>
        <v>#REF!</v>
      </c>
      <c r="AV7" s="51" t="str">
        <f t="array" ref="AV7">INDEX('Inputs &amp; summary'!$D$28:$AN$73,MATCH('Country-level output'!AV$4,'Inputs &amp; summary'!$D$28:$D$73,0),MATCH('Country-level output'!$A7,'Inputs &amp; summary'!$D$28:$AN$28,0))</f>
        <v>#REF!</v>
      </c>
      <c r="AW7" s="51" t="str">
        <f t="array" ref="AW7">INDEX('Inputs &amp; summary'!$D$28:$AN$73,MATCH('Country-level output'!AW$4,'Inputs &amp; summary'!$D$28:$D$73,0),MATCH('Country-level output'!$A7,'Inputs &amp; summary'!$D$28:$AN$28,0))</f>
        <v>#REF!</v>
      </c>
      <c r="AX7" s="51" t="str">
        <f t="array" ref="AX7">INDEX('Inputs &amp; summary'!$D$28:$AN$73,MATCH('Country-level output'!AX$4,'Inputs &amp; summary'!$D$28:$D$73,0),MATCH('Country-level output'!$A7,'Inputs &amp; summary'!$D$28:$AN$28,0))</f>
        <v>#REF!</v>
      </c>
      <c r="AY7" s="51" t="str">
        <f t="array" ref="AY7">INDEX('Inputs &amp; summary'!$D$28:$AN$73,MATCH('Country-level output'!AY$4,'Inputs &amp; summary'!$D$28:$D$73,0),MATCH('Country-level output'!$A7,'Inputs &amp; summary'!$D$28:$AN$28,0))</f>
        <v>#REF!</v>
      </c>
      <c r="AZ7" s="51" t="str">
        <f t="array" ref="AZ7">INDEX('Inputs &amp; summary'!$D$28:$AN$73,MATCH('Country-level output'!AZ$4,'Inputs &amp; summary'!$D$28:$D$73,0),MATCH('Country-level output'!$A7,'Inputs &amp; summary'!$D$28:$AN$28,0))</f>
        <v>#REF!</v>
      </c>
      <c r="BA7" s="51" t="str">
        <f t="array" ref="BA7">INDEX('Inputs &amp; summary'!$D$28:$AN$73,MATCH('Country-level output'!BA$4,'Inputs &amp; summary'!$D$28:$D$73,0),MATCH('Country-level output'!$A7,'Inputs &amp; summary'!$D$28:$AN$28,0))</f>
        <v>#REF!</v>
      </c>
      <c r="BB7" s="51" t="str">
        <f t="array" ref="BB7">INDEX('Inputs &amp; summary'!$D$28:$AN$73,MATCH('Country-level output'!BB$4,'Inputs &amp; summary'!$D$28:$D$73,0),MATCH('Country-level output'!$A7,'Inputs &amp; summary'!$D$28:$AN$28,0))</f>
        <v>#REF!</v>
      </c>
      <c r="BC7" s="52" t="str">
        <f t="array" ref="BC7">INDEX('Inputs &amp; summary'!$D$28:$AN$73,MATCH('Country-level output'!BC$4,'Inputs &amp; summary'!$D$28:$D$73,0),MATCH('Country-level output'!$A7,'Inputs &amp; summary'!$D$28:$AN$28,0))</f>
        <v>#REF!</v>
      </c>
    </row>
    <row r="8" ht="12.75" customHeight="1">
      <c r="A8" s="50" t="s">
        <v>10</v>
      </c>
      <c r="B8" s="51" t="str">
        <f t="array" ref="B8">INDEX('Inputs &amp; summary'!$D$28:$AN$73,MATCH('Country-level output'!B$4,'Inputs &amp; summary'!$D$28:$D$73,0),MATCH('Country-level output'!$A8,'Inputs &amp; summary'!$D$28:$AN$28,0))</f>
        <v>#REF!</v>
      </c>
      <c r="C8" s="51" t="str">
        <f t="array" ref="C8">INDEX('Inputs &amp; summary'!$D$28:$AN$73,MATCH('Country-level output'!C$4,'Inputs &amp; summary'!$D$28:$D$73,0),MATCH('Country-level output'!$A8,'Inputs &amp; summary'!$D$28:$AN$28,0))</f>
        <v>#REF!</v>
      </c>
      <c r="D8" s="51" t="str">
        <f t="array" ref="D8">INDEX('Inputs &amp; summary'!$D$28:$AN$73,MATCH('Country-level output'!D$4,'Inputs &amp; summary'!$D$28:$D$73,0),MATCH('Country-level output'!$A8,'Inputs &amp; summary'!$D$28:$AN$28,0))</f>
        <v>#REF!</v>
      </c>
      <c r="E8" s="51" t="str">
        <f t="array" ref="E8">INDEX('Inputs &amp; summary'!$D$28:$AN$73,MATCH('Country-level output'!E$4,'Inputs &amp; summary'!$D$28:$D$73,0),MATCH('Country-level output'!$A8,'Inputs &amp; summary'!$D$28:$AN$28,0))</f>
        <v>#REF!</v>
      </c>
      <c r="F8" s="51" t="str">
        <f t="array" ref="F8">INDEX('Inputs &amp; summary'!$D$28:$AN$73,MATCH('Country-level output'!F$4,'Inputs &amp; summary'!$D$28:$D$73,0),MATCH('Country-level output'!$A8,'Inputs &amp; summary'!$D$28:$AN$28,0))</f>
        <v>#REF!</v>
      </c>
      <c r="G8" s="51" t="str">
        <f t="array" ref="G8">INDEX('Inputs &amp; summary'!$D$28:$AN$73,MATCH('Country-level output'!G$4,'Inputs &amp; summary'!$D$28:$D$73,0),MATCH('Country-level output'!$A8,'Inputs &amp; summary'!$D$28:$AN$28,0))</f>
        <v>#REF!</v>
      </c>
      <c r="H8" s="51" t="str">
        <f t="array" ref="H8">INDEX('Inputs &amp; summary'!$D$28:$AN$73,MATCH('Country-level output'!H$4,'Inputs &amp; summary'!$D$28:$D$73,0),MATCH('Country-level output'!$A8,'Inputs &amp; summary'!$D$28:$AN$28,0))</f>
        <v>#REF!</v>
      </c>
      <c r="I8" s="51" t="str">
        <f t="array" ref="I8">INDEX('Inputs &amp; summary'!$D$28:$AN$73,MATCH('Country-level output'!I$4,'Inputs &amp; summary'!$D$28:$D$73,0),MATCH('Country-level output'!$A8,'Inputs &amp; summary'!$D$28:$AN$28,0))</f>
        <v>#REF!</v>
      </c>
      <c r="J8" s="51" t="str">
        <f t="array" ref="J8">INDEX('Inputs &amp; summary'!$D$28:$AN$73,MATCH('Country-level output'!J$4,'Inputs &amp; summary'!$D$28:$D$73,0),MATCH('Country-level output'!$A8,'Inputs &amp; summary'!$D$28:$AN$28,0))</f>
        <v>#REF!</v>
      </c>
      <c r="K8" s="51" t="str">
        <f t="array" ref="K8">INDEX('Inputs &amp; summary'!$D$28:$AN$73,MATCH('Country-level output'!K$4,'Inputs &amp; summary'!$D$28:$D$73,0),MATCH('Country-level output'!$A8,'Inputs &amp; summary'!$D$28:$AN$28,0))</f>
        <v>#REF!</v>
      </c>
      <c r="L8" s="51" t="str">
        <f t="array" ref="L8">INDEX('Inputs &amp; summary'!$D$28:$AN$73,MATCH('Country-level output'!L$4,'Inputs &amp; summary'!$D$28:$D$73,0),MATCH('Country-level output'!$A8,'Inputs &amp; summary'!$D$28:$AN$28,0))</f>
        <v>#REF!</v>
      </c>
      <c r="M8" s="51" t="str">
        <f t="array" ref="M8">INDEX('Inputs &amp; summary'!$D$28:$AN$73,MATCH('Country-level output'!M$4,'Inputs &amp; summary'!$D$28:$D$73,0),MATCH('Country-level output'!$A8,'Inputs &amp; summary'!$D$28:$AN$28,0))</f>
        <v>#REF!</v>
      </c>
      <c r="N8" s="51" t="str">
        <f t="array" ref="N8">INDEX('Inputs &amp; summary'!$D$28:$AN$73,MATCH('Country-level output'!N$4,'Inputs &amp; summary'!$D$28:$D$73,0),MATCH('Country-level output'!$A8,'Inputs &amp; summary'!$D$28:$AN$28,0))</f>
        <v>#REF!</v>
      </c>
      <c r="O8" s="51" t="str">
        <f t="array" ref="O8">INDEX('Inputs &amp; summary'!$D$28:$AN$73,MATCH('Country-level output'!O$4,'Inputs &amp; summary'!$D$28:$D$73,0),MATCH('Country-level output'!$A8,'Inputs &amp; summary'!$D$28:$AN$28,0))</f>
        <v>#REF!</v>
      </c>
      <c r="P8" s="51" t="str">
        <f t="array" ref="P8">INDEX('Inputs &amp; summary'!$D$28:$AN$73,MATCH('Country-level output'!P$4,'Inputs &amp; summary'!$D$28:$D$73,0),MATCH('Country-level output'!$A8,'Inputs &amp; summary'!$D$28:$AN$28,0))</f>
        <v>#REF!</v>
      </c>
      <c r="Q8" s="51" t="str">
        <f t="array" ref="Q8">INDEX('Inputs &amp; summary'!$D$28:$AN$73,MATCH('Country-level output'!Q$4,'Inputs &amp; summary'!$D$28:$D$73,0),MATCH('Country-level output'!$A8,'Inputs &amp; summary'!$D$28:$AN$28,0))</f>
        <v>#REF!</v>
      </c>
      <c r="R8" s="51" t="str">
        <f t="array" ref="R8">INDEX('Inputs &amp; summary'!$D$28:$AN$73,MATCH('Country-level output'!R$4,'Inputs &amp; summary'!$D$28:$D$73,0),MATCH('Country-level output'!$A8,'Inputs &amp; summary'!$D$28:$AN$28,0))</f>
        <v>#REF!</v>
      </c>
      <c r="S8" s="51" t="str">
        <f t="array" ref="S8">INDEX('Inputs &amp; summary'!$D$28:$AN$73,MATCH('Country-level output'!S$4,'Inputs &amp; summary'!$D$28:$D$73,0),MATCH('Country-level output'!$A8,'Inputs &amp; summary'!$D$28:$AN$28,0))</f>
        <v>#REF!</v>
      </c>
      <c r="T8" s="51" t="str">
        <f t="array" ref="T8">INDEX('Inputs &amp; summary'!$D$28:$AN$73,MATCH('Country-level output'!T$4,'Inputs &amp; summary'!$D$28:$D$73,0),MATCH('Country-level output'!$A8,'Inputs &amp; summary'!$D$28:$AN$28,0))</f>
        <v>#REF!</v>
      </c>
      <c r="U8" s="51" t="str">
        <f t="array" ref="U8">INDEX('Inputs &amp; summary'!$D$28:$AN$73,MATCH('Country-level output'!U$4,'Inputs &amp; summary'!$D$28:$D$73,0),MATCH('Country-level output'!$A8,'Inputs &amp; summary'!$D$28:$AN$28,0))</f>
        <v>#REF!</v>
      </c>
      <c r="V8" s="51" t="str">
        <f t="array" ref="V8">INDEX('Inputs &amp; summary'!$D$28:$AN$73,MATCH('Country-level output'!V$4,'Inputs &amp; summary'!$D$28:$D$73,0),MATCH('Country-level output'!$A8,'Inputs &amp; summary'!$D$28:$AN$28,0))</f>
        <v>#REF!</v>
      </c>
      <c r="W8" s="51" t="str">
        <f t="array" ref="W8">INDEX('Inputs &amp; summary'!$D$28:$AN$73,MATCH('Country-level output'!W$4,'Inputs &amp; summary'!$D$28:$D$73,0),MATCH('Country-level output'!$A8,'Inputs &amp; summary'!$D$28:$AN$28,0))</f>
        <v>#REF!</v>
      </c>
      <c r="X8" s="51" t="str">
        <f t="array" ref="X8">INDEX('Inputs &amp; summary'!$D$28:$AN$73,MATCH('Country-level output'!X$4,'Inputs &amp; summary'!$D$28:$D$73,0),MATCH('Country-level output'!$A8,'Inputs &amp; summary'!$D$28:$AN$28,0))</f>
        <v>#REF!</v>
      </c>
      <c r="Y8" s="51" t="str">
        <f t="array" ref="Y8">INDEX('Inputs &amp; summary'!$D$28:$AN$73,MATCH('Country-level output'!Y$4,'Inputs &amp; summary'!$D$28:$D$73,0),MATCH('Country-level output'!$A8,'Inputs &amp; summary'!$D$28:$AN$28,0))</f>
        <v>#REF!</v>
      </c>
      <c r="Z8" s="51" t="str">
        <f t="array" ref="Z8">INDEX('Inputs &amp; summary'!$D$28:$AN$73,MATCH('Country-level output'!Z$4,'Inputs &amp; summary'!$D$28:$D$73,0),MATCH('Country-level output'!$A8,'Inputs &amp; summary'!$D$28:$AN$28,0))</f>
        <v>#REF!</v>
      </c>
      <c r="AA8" s="51" t="str">
        <f t="array" ref="AA8">INDEX('Inputs &amp; summary'!$D$28:$AN$73,MATCH('Country-level output'!AA$4,'Inputs &amp; summary'!$D$28:$D$73,0),MATCH('Country-level output'!$A8,'Inputs &amp; summary'!$D$28:$AN$28,0))</f>
        <v>#REF!</v>
      </c>
      <c r="AB8" s="51" t="str">
        <f t="array" ref="AB8">INDEX('Inputs &amp; summary'!$D$28:$AN$73,MATCH('Country-level output'!AB$4,'Inputs &amp; summary'!$D$28:$D$73,0),MATCH('Country-level output'!$A8,'Inputs &amp; summary'!$D$28:$AN$28,0))</f>
        <v>#REF!</v>
      </c>
      <c r="AC8" s="51" t="str">
        <f t="array" ref="AC8">INDEX('Inputs &amp; summary'!$D$28:$AN$73,MATCH('Country-level output'!AC$4,'Inputs &amp; summary'!$D$28:$D$73,0),MATCH('Country-level output'!$A8,'Inputs &amp; summary'!$D$28:$AN$28,0))</f>
        <v>#REF!</v>
      </c>
      <c r="AD8" s="51" t="str">
        <f t="array" ref="AD8">INDEX('Inputs &amp; summary'!$D$28:$AN$73,MATCH('Country-level output'!AD$4,'Inputs &amp; summary'!$D$28:$D$73,0),MATCH('Country-level output'!$A8,'Inputs &amp; summary'!$D$28:$AN$28,0))</f>
        <v>#REF!</v>
      </c>
      <c r="AE8" s="51" t="str">
        <f t="array" ref="AE8">INDEX('Inputs &amp; summary'!$D$28:$AN$73,MATCH('Country-level output'!AE$4,'Inputs &amp; summary'!$D$28:$D$73,0),MATCH('Country-level output'!$A8,'Inputs &amp; summary'!$D$28:$AN$28,0))</f>
        <v>#REF!</v>
      </c>
      <c r="AF8" s="51" t="str">
        <f t="array" ref="AF8">INDEX('Inputs &amp; summary'!$D$28:$AN$73,MATCH('Country-level output'!AF$4,'Inputs &amp; summary'!$D$28:$D$73,0),MATCH('Country-level output'!$A8,'Inputs &amp; summary'!$D$28:$AN$28,0))</f>
        <v>#REF!</v>
      </c>
      <c r="AG8" s="51" t="str">
        <f t="array" ref="AG8">INDEX('Inputs &amp; summary'!$D$28:$AN$73,MATCH('Country-level output'!AG$4,'Inputs &amp; summary'!$D$28:$D$73,0),MATCH('Country-level output'!$A8,'Inputs &amp; summary'!$D$28:$AN$28,0))</f>
        <v>#REF!</v>
      </c>
      <c r="AH8" s="51" t="str">
        <f t="array" ref="AH8">INDEX('Inputs &amp; summary'!$D$28:$AN$73,MATCH('Country-level output'!AH$4,'Inputs &amp; summary'!$D$28:$D$73,0),MATCH('Country-level output'!$A8,'Inputs &amp; summary'!$D$28:$AN$28,0))</f>
        <v>#REF!</v>
      </c>
      <c r="AI8" s="51" t="str">
        <f t="array" ref="AI8">INDEX('Inputs &amp; summary'!$D$28:$AN$73,MATCH('Country-level output'!AI$4,'Inputs &amp; summary'!$D$28:$D$73,0),MATCH('Country-level output'!$A8,'Inputs &amp; summary'!$D$28:$AN$28,0))</f>
        <v>#REF!</v>
      </c>
      <c r="AJ8" s="51" t="str">
        <f t="array" ref="AJ8">INDEX('Inputs &amp; summary'!$D$28:$AN$73,MATCH('Country-level output'!AJ$4,'Inputs &amp; summary'!$D$28:$D$73,0),MATCH('Country-level output'!$A8,'Inputs &amp; summary'!$D$28:$AN$28,0))</f>
        <v>#REF!</v>
      </c>
      <c r="AK8" s="51" t="str">
        <f t="array" ref="AK8">INDEX('Inputs &amp; summary'!$D$28:$AN$73,MATCH('Country-level output'!AK$4,'Inputs &amp; summary'!$D$28:$D$73,0),MATCH('Country-level output'!$A8,'Inputs &amp; summary'!$D$28:$AN$28,0))</f>
        <v>#REF!</v>
      </c>
      <c r="AL8" s="51" t="str">
        <f t="array" ref="AL8">INDEX('Inputs &amp; summary'!$D$28:$AN$73,MATCH('Country-level output'!AL$4,'Inputs &amp; summary'!$D$28:$D$73,0),MATCH('Country-level output'!$A8,'Inputs &amp; summary'!$D$28:$AN$28,0))</f>
        <v>#REF!</v>
      </c>
      <c r="AM8" s="51" t="str">
        <f t="array" ref="AM8">INDEX('Inputs &amp; summary'!$D$28:$AN$73,MATCH('Country-level output'!AM$4,'Inputs &amp; summary'!$D$28:$D$73,0),MATCH('Country-level output'!$A8,'Inputs &amp; summary'!$D$28:$AN$28,0))</f>
        <v>#REF!</v>
      </c>
      <c r="AN8" s="51" t="str">
        <f t="array" ref="AN8">INDEX('Inputs &amp; summary'!$D$28:$AN$73,MATCH('Country-level output'!AN$4,'Inputs &amp; summary'!$D$28:$D$73,0),MATCH('Country-level output'!$A8,'Inputs &amp; summary'!$D$28:$AN$28,0))</f>
        <v>#REF!</v>
      </c>
      <c r="AO8" s="51" t="str">
        <f t="array" ref="AO8">INDEX('Inputs &amp; summary'!$D$28:$AN$73,MATCH('Country-level output'!AO$4,'Inputs &amp; summary'!$D$28:$D$73,0),MATCH('Country-level output'!$A8,'Inputs &amp; summary'!$D$28:$AN$28,0))</f>
        <v>#REF!</v>
      </c>
      <c r="AP8" s="51" t="str">
        <f t="array" ref="AP8">INDEX('Inputs &amp; summary'!$D$28:$AN$73,MATCH('Country-level output'!AP$4,'Inputs &amp; summary'!$D$28:$D$73,0),MATCH('Country-level output'!$A8,'Inputs &amp; summary'!$D$28:$AN$28,0))</f>
        <v>#REF!</v>
      </c>
      <c r="AQ8" s="51" t="str">
        <f t="array" ref="AQ8">INDEX('Inputs &amp; summary'!$D$28:$AN$73,MATCH('Country-level output'!AQ$4,'Inputs &amp; summary'!$D$28:$D$73,0),MATCH('Country-level output'!$A8,'Inputs &amp; summary'!$D$28:$AN$28,0))</f>
        <v>#REF!</v>
      </c>
      <c r="AR8" s="51" t="str">
        <f t="array" ref="AR8">INDEX('Inputs &amp; summary'!$D$28:$AN$73,MATCH('Country-level output'!AR$4,'Inputs &amp; summary'!$D$28:$D$73,0),MATCH('Country-level output'!$A8,'Inputs &amp; summary'!$D$28:$AN$28,0))</f>
        <v>#REF!</v>
      </c>
      <c r="AS8" s="51" t="str">
        <f t="array" ref="AS8">INDEX('Inputs &amp; summary'!$D$28:$AN$73,MATCH('Country-level output'!AS$4,'Inputs &amp; summary'!$D$28:$D$73,0),MATCH('Country-level output'!$A8,'Inputs &amp; summary'!$D$28:$AN$28,0))</f>
        <v>#REF!</v>
      </c>
      <c r="AT8" s="51" t="str">
        <f t="array" ref="AT8">INDEX('Inputs &amp; summary'!$D$28:$AN$73,MATCH('Country-level output'!AT$4,'Inputs &amp; summary'!$D$28:$D$73,0),MATCH('Country-level output'!$A8,'Inputs &amp; summary'!$D$28:$AN$28,0))</f>
        <v>#REF!</v>
      </c>
      <c r="AU8" s="51" t="str">
        <f t="array" ref="AU8">INDEX('Inputs &amp; summary'!$D$28:$AN$73,MATCH('Country-level output'!AU$4,'Inputs &amp; summary'!$D$28:$D$73,0),MATCH('Country-level output'!$A8,'Inputs &amp; summary'!$D$28:$AN$28,0))</f>
        <v>#REF!</v>
      </c>
      <c r="AV8" s="51" t="str">
        <f t="array" ref="AV8">INDEX('Inputs &amp; summary'!$D$28:$AN$73,MATCH('Country-level output'!AV$4,'Inputs &amp; summary'!$D$28:$D$73,0),MATCH('Country-level output'!$A8,'Inputs &amp; summary'!$D$28:$AN$28,0))</f>
        <v>#REF!</v>
      </c>
      <c r="AW8" s="51" t="str">
        <f t="array" ref="AW8">INDEX('Inputs &amp; summary'!$D$28:$AN$73,MATCH('Country-level output'!AW$4,'Inputs &amp; summary'!$D$28:$D$73,0),MATCH('Country-level output'!$A8,'Inputs &amp; summary'!$D$28:$AN$28,0))</f>
        <v>#REF!</v>
      </c>
      <c r="AX8" s="51" t="str">
        <f t="array" ref="AX8">INDEX('Inputs &amp; summary'!$D$28:$AN$73,MATCH('Country-level output'!AX$4,'Inputs &amp; summary'!$D$28:$D$73,0),MATCH('Country-level output'!$A8,'Inputs &amp; summary'!$D$28:$AN$28,0))</f>
        <v>#REF!</v>
      </c>
      <c r="AY8" s="51" t="str">
        <f t="array" ref="AY8">INDEX('Inputs &amp; summary'!$D$28:$AN$73,MATCH('Country-level output'!AY$4,'Inputs &amp; summary'!$D$28:$D$73,0),MATCH('Country-level output'!$A8,'Inputs &amp; summary'!$D$28:$AN$28,0))</f>
        <v>#REF!</v>
      </c>
      <c r="AZ8" s="51" t="str">
        <f t="array" ref="AZ8">INDEX('Inputs &amp; summary'!$D$28:$AN$73,MATCH('Country-level output'!AZ$4,'Inputs &amp; summary'!$D$28:$D$73,0),MATCH('Country-level output'!$A8,'Inputs &amp; summary'!$D$28:$AN$28,0))</f>
        <v>#REF!</v>
      </c>
      <c r="BA8" s="51" t="str">
        <f t="array" ref="BA8">INDEX('Inputs &amp; summary'!$D$28:$AN$73,MATCH('Country-level output'!BA$4,'Inputs &amp; summary'!$D$28:$D$73,0),MATCH('Country-level output'!$A8,'Inputs &amp; summary'!$D$28:$AN$28,0))</f>
        <v>#REF!</v>
      </c>
      <c r="BB8" s="51" t="str">
        <f t="array" ref="BB8">INDEX('Inputs &amp; summary'!$D$28:$AN$73,MATCH('Country-level output'!BB$4,'Inputs &amp; summary'!$D$28:$D$73,0),MATCH('Country-level output'!$A8,'Inputs &amp; summary'!$D$28:$AN$28,0))</f>
        <v>#REF!</v>
      </c>
      <c r="BC8" s="52" t="str">
        <f t="array" ref="BC8">INDEX('Inputs &amp; summary'!$D$28:$AN$73,MATCH('Country-level output'!BC$4,'Inputs &amp; summary'!$D$28:$D$73,0),MATCH('Country-level output'!$A8,'Inputs &amp; summary'!$D$28:$AN$28,0))</f>
        <v>#REF!</v>
      </c>
    </row>
    <row r="9" ht="12.75" customHeight="1">
      <c r="A9" s="53" t="s">
        <v>112</v>
      </c>
      <c r="B9" s="54" t="str">
        <f t="array" ref="B9">INDEX('Inputs &amp; summary'!$D$28:$AN$73,MATCH('Country-level output'!B$4,'Inputs &amp; summary'!$D$28:$D$73,0),MATCH('Country-level output'!$A9,'Inputs &amp; summary'!$D$28:$AN$28,0))</f>
        <v>#REF!</v>
      </c>
      <c r="C9" s="54" t="str">
        <f t="array" ref="C9">INDEX('Inputs &amp; summary'!$D$28:$AN$73,MATCH('Country-level output'!C$4,'Inputs &amp; summary'!$D$28:$D$73,0),MATCH('Country-level output'!$A9,'Inputs &amp; summary'!$D$28:$AN$28,0))</f>
        <v>#REF!</v>
      </c>
      <c r="D9" s="54" t="str">
        <f t="array" ref="D9">INDEX('Inputs &amp; summary'!$D$28:$AN$73,MATCH('Country-level output'!D$4,'Inputs &amp; summary'!$D$28:$D$73,0),MATCH('Country-level output'!$A9,'Inputs &amp; summary'!$D$28:$AN$28,0))</f>
        <v>#REF!</v>
      </c>
      <c r="E9" s="54" t="str">
        <f t="array" ref="E9">INDEX('Inputs &amp; summary'!$D$28:$AN$73,MATCH('Country-level output'!E$4,'Inputs &amp; summary'!$D$28:$D$73,0),MATCH('Country-level output'!$A9,'Inputs &amp; summary'!$D$28:$AN$28,0))</f>
        <v>#REF!</v>
      </c>
      <c r="F9" s="54" t="str">
        <f t="array" ref="F9">INDEX('Inputs &amp; summary'!$D$28:$AN$73,MATCH('Country-level output'!F$4,'Inputs &amp; summary'!$D$28:$D$73,0),MATCH('Country-level output'!$A9,'Inputs &amp; summary'!$D$28:$AN$28,0))</f>
        <v>#REF!</v>
      </c>
      <c r="G9" s="54" t="str">
        <f t="array" ref="G9">INDEX('Inputs &amp; summary'!$D$28:$AN$73,MATCH('Country-level output'!G$4,'Inputs &amp; summary'!$D$28:$D$73,0),MATCH('Country-level output'!$A9,'Inputs &amp; summary'!$D$28:$AN$28,0))</f>
        <v>#REF!</v>
      </c>
      <c r="H9" s="54" t="str">
        <f t="array" ref="H9">INDEX('Inputs &amp; summary'!$D$28:$AN$73,MATCH('Country-level output'!H$4,'Inputs &amp; summary'!$D$28:$D$73,0),MATCH('Country-level output'!$A9,'Inputs &amp; summary'!$D$28:$AN$28,0))</f>
        <v>#REF!</v>
      </c>
      <c r="I9" s="54" t="str">
        <f t="array" ref="I9">INDEX('Inputs &amp; summary'!$D$28:$AN$73,MATCH('Country-level output'!I$4,'Inputs &amp; summary'!$D$28:$D$73,0),MATCH('Country-level output'!$A9,'Inputs &amp; summary'!$D$28:$AN$28,0))</f>
        <v>#REF!</v>
      </c>
      <c r="J9" s="54" t="str">
        <f t="array" ref="J9">INDEX('Inputs &amp; summary'!$D$28:$AN$73,MATCH('Country-level output'!J$4,'Inputs &amp; summary'!$D$28:$D$73,0),MATCH('Country-level output'!$A9,'Inputs &amp; summary'!$D$28:$AN$28,0))</f>
        <v>#REF!</v>
      </c>
      <c r="K9" s="54" t="str">
        <f t="array" ref="K9">INDEX('Inputs &amp; summary'!$D$28:$AN$73,MATCH('Country-level output'!K$4,'Inputs &amp; summary'!$D$28:$D$73,0),MATCH('Country-level output'!$A9,'Inputs &amp; summary'!$D$28:$AN$28,0))</f>
        <v>#REF!</v>
      </c>
      <c r="L9" s="54" t="str">
        <f t="array" ref="L9">INDEX('Inputs &amp; summary'!$D$28:$AN$73,MATCH('Country-level output'!L$4,'Inputs &amp; summary'!$D$28:$D$73,0),MATCH('Country-level output'!$A9,'Inputs &amp; summary'!$D$28:$AN$28,0))</f>
        <v>#REF!</v>
      </c>
      <c r="M9" s="54" t="str">
        <f t="array" ref="M9">INDEX('Inputs &amp; summary'!$D$28:$AN$73,MATCH('Country-level output'!M$4,'Inputs &amp; summary'!$D$28:$D$73,0),MATCH('Country-level output'!$A9,'Inputs &amp; summary'!$D$28:$AN$28,0))</f>
        <v>#REF!</v>
      </c>
      <c r="N9" s="54" t="str">
        <f t="array" ref="N9">INDEX('Inputs &amp; summary'!$D$28:$AN$73,MATCH('Country-level output'!N$4,'Inputs &amp; summary'!$D$28:$D$73,0),MATCH('Country-level output'!$A9,'Inputs &amp; summary'!$D$28:$AN$28,0))</f>
        <v>#REF!</v>
      </c>
      <c r="O9" s="54" t="str">
        <f t="array" ref="O9">INDEX('Inputs &amp; summary'!$D$28:$AN$73,MATCH('Country-level output'!O$4,'Inputs &amp; summary'!$D$28:$D$73,0),MATCH('Country-level output'!$A9,'Inputs &amp; summary'!$D$28:$AN$28,0))</f>
        <v>#REF!</v>
      </c>
      <c r="P9" s="54" t="str">
        <f t="array" ref="P9">INDEX('Inputs &amp; summary'!$D$28:$AN$73,MATCH('Country-level output'!P$4,'Inputs &amp; summary'!$D$28:$D$73,0),MATCH('Country-level output'!$A9,'Inputs &amp; summary'!$D$28:$AN$28,0))</f>
        <v>#REF!</v>
      </c>
      <c r="Q9" s="54" t="str">
        <f t="array" ref="Q9">INDEX('Inputs &amp; summary'!$D$28:$AN$73,MATCH('Country-level output'!Q$4,'Inputs &amp; summary'!$D$28:$D$73,0),MATCH('Country-level output'!$A9,'Inputs &amp; summary'!$D$28:$AN$28,0))</f>
        <v>#REF!</v>
      </c>
      <c r="R9" s="54" t="str">
        <f t="array" ref="R9">INDEX('Inputs &amp; summary'!$D$28:$AN$73,MATCH('Country-level output'!R$4,'Inputs &amp; summary'!$D$28:$D$73,0),MATCH('Country-level output'!$A9,'Inputs &amp; summary'!$D$28:$AN$28,0))</f>
        <v>#REF!</v>
      </c>
      <c r="S9" s="54" t="str">
        <f t="array" ref="S9">INDEX('Inputs &amp; summary'!$D$28:$AN$73,MATCH('Country-level output'!S$4,'Inputs &amp; summary'!$D$28:$D$73,0),MATCH('Country-level output'!$A9,'Inputs &amp; summary'!$D$28:$AN$28,0))</f>
        <v>#REF!</v>
      </c>
      <c r="T9" s="54" t="str">
        <f t="array" ref="T9">INDEX('Inputs &amp; summary'!$D$28:$AN$73,MATCH('Country-level output'!T$4,'Inputs &amp; summary'!$D$28:$D$73,0),MATCH('Country-level output'!$A9,'Inputs &amp; summary'!$D$28:$AN$28,0))</f>
        <v>#REF!</v>
      </c>
      <c r="U9" s="54" t="str">
        <f t="array" ref="U9">INDEX('Inputs &amp; summary'!$D$28:$AN$73,MATCH('Country-level output'!U$4,'Inputs &amp; summary'!$D$28:$D$73,0),MATCH('Country-level output'!$A9,'Inputs &amp; summary'!$D$28:$AN$28,0))</f>
        <v>#REF!</v>
      </c>
      <c r="V9" s="54" t="str">
        <f t="array" ref="V9">INDEX('Inputs &amp; summary'!$D$28:$AN$73,MATCH('Country-level output'!V$4,'Inputs &amp; summary'!$D$28:$D$73,0),MATCH('Country-level output'!$A9,'Inputs &amp; summary'!$D$28:$AN$28,0))</f>
        <v>#REF!</v>
      </c>
      <c r="W9" s="54" t="str">
        <f t="array" ref="W9">INDEX('Inputs &amp; summary'!$D$28:$AN$73,MATCH('Country-level output'!W$4,'Inputs &amp; summary'!$D$28:$D$73,0),MATCH('Country-level output'!$A9,'Inputs &amp; summary'!$D$28:$AN$28,0))</f>
        <v>#REF!</v>
      </c>
      <c r="X9" s="54" t="str">
        <f t="array" ref="X9">INDEX('Inputs &amp; summary'!$D$28:$AN$73,MATCH('Country-level output'!X$4,'Inputs &amp; summary'!$D$28:$D$73,0),MATCH('Country-level output'!$A9,'Inputs &amp; summary'!$D$28:$AN$28,0))</f>
        <v>#REF!</v>
      </c>
      <c r="Y9" s="54" t="str">
        <f t="array" ref="Y9">INDEX('Inputs &amp; summary'!$D$28:$AN$73,MATCH('Country-level output'!Y$4,'Inputs &amp; summary'!$D$28:$D$73,0),MATCH('Country-level output'!$A9,'Inputs &amp; summary'!$D$28:$AN$28,0))</f>
        <v>#REF!</v>
      </c>
      <c r="Z9" s="54" t="str">
        <f t="array" ref="Z9">INDEX('Inputs &amp; summary'!$D$28:$AN$73,MATCH('Country-level output'!Z$4,'Inputs &amp; summary'!$D$28:$D$73,0),MATCH('Country-level output'!$A9,'Inputs &amp; summary'!$D$28:$AN$28,0))</f>
        <v>#REF!</v>
      </c>
      <c r="AA9" s="54" t="str">
        <f t="array" ref="AA9">INDEX('Inputs &amp; summary'!$D$28:$AN$73,MATCH('Country-level output'!AA$4,'Inputs &amp; summary'!$D$28:$D$73,0),MATCH('Country-level output'!$A9,'Inputs &amp; summary'!$D$28:$AN$28,0))</f>
        <v>#REF!</v>
      </c>
      <c r="AB9" s="54" t="str">
        <f t="array" ref="AB9">INDEX('Inputs &amp; summary'!$D$28:$AN$73,MATCH('Country-level output'!AB$4,'Inputs &amp; summary'!$D$28:$D$73,0),MATCH('Country-level output'!$A9,'Inputs &amp; summary'!$D$28:$AN$28,0))</f>
        <v>#REF!</v>
      </c>
      <c r="AC9" s="54" t="str">
        <f t="array" ref="AC9">INDEX('Inputs &amp; summary'!$D$28:$AN$73,MATCH('Country-level output'!AC$4,'Inputs &amp; summary'!$D$28:$D$73,0),MATCH('Country-level output'!$A9,'Inputs &amp; summary'!$D$28:$AN$28,0))</f>
        <v>#REF!</v>
      </c>
      <c r="AD9" s="54" t="str">
        <f t="array" ref="AD9">INDEX('Inputs &amp; summary'!$D$28:$AN$73,MATCH('Country-level output'!AD$4,'Inputs &amp; summary'!$D$28:$D$73,0),MATCH('Country-level output'!$A9,'Inputs &amp; summary'!$D$28:$AN$28,0))</f>
        <v>#REF!</v>
      </c>
      <c r="AE9" s="54" t="str">
        <f t="array" ref="AE9">INDEX('Inputs &amp; summary'!$D$28:$AN$73,MATCH('Country-level output'!AE$4,'Inputs &amp; summary'!$D$28:$D$73,0),MATCH('Country-level output'!$A9,'Inputs &amp; summary'!$D$28:$AN$28,0))</f>
        <v>#REF!</v>
      </c>
      <c r="AF9" s="54" t="str">
        <f t="array" ref="AF9">INDEX('Inputs &amp; summary'!$D$28:$AN$73,MATCH('Country-level output'!AF$4,'Inputs &amp; summary'!$D$28:$D$73,0),MATCH('Country-level output'!$A9,'Inputs &amp; summary'!$D$28:$AN$28,0))</f>
        <v>#REF!</v>
      </c>
      <c r="AG9" s="54" t="str">
        <f t="array" ref="AG9">INDEX('Inputs &amp; summary'!$D$28:$AN$73,MATCH('Country-level output'!AG$4,'Inputs &amp; summary'!$D$28:$D$73,0),MATCH('Country-level output'!$A9,'Inputs &amp; summary'!$D$28:$AN$28,0))</f>
        <v>#REF!</v>
      </c>
      <c r="AH9" s="54" t="str">
        <f t="array" ref="AH9">INDEX('Inputs &amp; summary'!$D$28:$AN$73,MATCH('Country-level output'!AH$4,'Inputs &amp; summary'!$D$28:$D$73,0),MATCH('Country-level output'!$A9,'Inputs &amp; summary'!$D$28:$AN$28,0))</f>
        <v>#REF!</v>
      </c>
      <c r="AI9" s="54" t="str">
        <f t="array" ref="AI9">INDEX('Inputs &amp; summary'!$D$28:$AN$73,MATCH('Country-level output'!AI$4,'Inputs &amp; summary'!$D$28:$D$73,0),MATCH('Country-level output'!$A9,'Inputs &amp; summary'!$D$28:$AN$28,0))</f>
        <v>#REF!</v>
      </c>
      <c r="AJ9" s="54" t="str">
        <f t="array" ref="AJ9">INDEX('Inputs &amp; summary'!$D$28:$AN$73,MATCH('Country-level output'!AJ$4,'Inputs &amp; summary'!$D$28:$D$73,0),MATCH('Country-level output'!$A9,'Inputs &amp; summary'!$D$28:$AN$28,0))</f>
        <v>#REF!</v>
      </c>
      <c r="AK9" s="54" t="str">
        <f t="array" ref="AK9">INDEX('Inputs &amp; summary'!$D$28:$AN$73,MATCH('Country-level output'!AK$4,'Inputs &amp; summary'!$D$28:$D$73,0),MATCH('Country-level output'!$A9,'Inputs &amp; summary'!$D$28:$AN$28,0))</f>
        <v>#REF!</v>
      </c>
      <c r="AL9" s="54" t="str">
        <f t="array" ref="AL9">INDEX('Inputs &amp; summary'!$D$28:$AN$73,MATCH('Country-level output'!AL$4,'Inputs &amp; summary'!$D$28:$D$73,0),MATCH('Country-level output'!$A9,'Inputs &amp; summary'!$D$28:$AN$28,0))</f>
        <v>#REF!</v>
      </c>
      <c r="AM9" s="54" t="str">
        <f t="array" ref="AM9">INDEX('Inputs &amp; summary'!$D$28:$AN$73,MATCH('Country-level output'!AM$4,'Inputs &amp; summary'!$D$28:$D$73,0),MATCH('Country-level output'!$A9,'Inputs &amp; summary'!$D$28:$AN$28,0))</f>
        <v>#REF!</v>
      </c>
      <c r="AN9" s="54" t="str">
        <f t="array" ref="AN9">INDEX('Inputs &amp; summary'!$D$28:$AN$73,MATCH('Country-level output'!AN$4,'Inputs &amp; summary'!$D$28:$D$73,0),MATCH('Country-level output'!$A9,'Inputs &amp; summary'!$D$28:$AN$28,0))</f>
        <v>#REF!</v>
      </c>
      <c r="AO9" s="54" t="str">
        <f t="array" ref="AO9">INDEX('Inputs &amp; summary'!$D$28:$AN$73,MATCH('Country-level output'!AO$4,'Inputs &amp; summary'!$D$28:$D$73,0),MATCH('Country-level output'!$A9,'Inputs &amp; summary'!$D$28:$AN$28,0))</f>
        <v>#REF!</v>
      </c>
      <c r="AP9" s="54" t="str">
        <f t="array" ref="AP9">INDEX('Inputs &amp; summary'!$D$28:$AN$73,MATCH('Country-level output'!AP$4,'Inputs &amp; summary'!$D$28:$D$73,0),MATCH('Country-level output'!$A9,'Inputs &amp; summary'!$D$28:$AN$28,0))</f>
        <v>#REF!</v>
      </c>
      <c r="AQ9" s="54" t="str">
        <f t="array" ref="AQ9">INDEX('Inputs &amp; summary'!$D$28:$AN$73,MATCH('Country-level output'!AQ$4,'Inputs &amp; summary'!$D$28:$D$73,0),MATCH('Country-level output'!$A9,'Inputs &amp; summary'!$D$28:$AN$28,0))</f>
        <v>#REF!</v>
      </c>
      <c r="AR9" s="54" t="str">
        <f t="array" ref="AR9">INDEX('Inputs &amp; summary'!$D$28:$AN$73,MATCH('Country-level output'!AR$4,'Inputs &amp; summary'!$D$28:$D$73,0),MATCH('Country-level output'!$A9,'Inputs &amp; summary'!$D$28:$AN$28,0))</f>
        <v>#REF!</v>
      </c>
      <c r="AS9" s="54" t="str">
        <f t="array" ref="AS9">INDEX('Inputs &amp; summary'!$D$28:$AN$73,MATCH('Country-level output'!AS$4,'Inputs &amp; summary'!$D$28:$D$73,0),MATCH('Country-level output'!$A9,'Inputs &amp; summary'!$D$28:$AN$28,0))</f>
        <v>#REF!</v>
      </c>
      <c r="AT9" s="54" t="str">
        <f t="array" ref="AT9">INDEX('Inputs &amp; summary'!$D$28:$AN$73,MATCH('Country-level output'!AT$4,'Inputs &amp; summary'!$D$28:$D$73,0),MATCH('Country-level output'!$A9,'Inputs &amp; summary'!$D$28:$AN$28,0))</f>
        <v>#REF!</v>
      </c>
      <c r="AU9" s="54" t="str">
        <f t="array" ref="AU9">INDEX('Inputs &amp; summary'!$D$28:$AN$73,MATCH('Country-level output'!AU$4,'Inputs &amp; summary'!$D$28:$D$73,0),MATCH('Country-level output'!$A9,'Inputs &amp; summary'!$D$28:$AN$28,0))</f>
        <v>#REF!</v>
      </c>
      <c r="AV9" s="54" t="str">
        <f t="array" ref="AV9">INDEX('Inputs &amp; summary'!$D$28:$AN$73,MATCH('Country-level output'!AV$4,'Inputs &amp; summary'!$D$28:$D$73,0),MATCH('Country-level output'!$A9,'Inputs &amp; summary'!$D$28:$AN$28,0))</f>
        <v>#REF!</v>
      </c>
      <c r="AW9" s="54" t="str">
        <f t="array" ref="AW9">INDEX('Inputs &amp; summary'!$D$28:$AN$73,MATCH('Country-level output'!AW$4,'Inputs &amp; summary'!$D$28:$D$73,0),MATCH('Country-level output'!$A9,'Inputs &amp; summary'!$D$28:$AN$28,0))</f>
        <v>#REF!</v>
      </c>
      <c r="AX9" s="54" t="str">
        <f t="array" ref="AX9">INDEX('Inputs &amp; summary'!$D$28:$AN$73,MATCH('Country-level output'!AX$4,'Inputs &amp; summary'!$D$28:$D$73,0),MATCH('Country-level output'!$A9,'Inputs &amp; summary'!$D$28:$AN$28,0))</f>
        <v>#REF!</v>
      </c>
      <c r="AY9" s="54" t="str">
        <f t="array" ref="AY9">INDEX('Inputs &amp; summary'!$D$28:$AN$73,MATCH('Country-level output'!AY$4,'Inputs &amp; summary'!$D$28:$D$73,0),MATCH('Country-level output'!$A9,'Inputs &amp; summary'!$D$28:$AN$28,0))</f>
        <v>#REF!</v>
      </c>
      <c r="AZ9" s="54" t="str">
        <f t="array" ref="AZ9">INDEX('Inputs &amp; summary'!$D$28:$AN$73,MATCH('Country-level output'!AZ$4,'Inputs &amp; summary'!$D$28:$D$73,0),MATCH('Country-level output'!$A9,'Inputs &amp; summary'!$D$28:$AN$28,0))</f>
        <v>#REF!</v>
      </c>
      <c r="BA9" s="54" t="str">
        <f t="array" ref="BA9">INDEX('Inputs &amp; summary'!$D$28:$AN$73,MATCH('Country-level output'!BA$4,'Inputs &amp; summary'!$D$28:$D$73,0),MATCH('Country-level output'!$A9,'Inputs &amp; summary'!$D$28:$AN$28,0))</f>
        <v>#REF!</v>
      </c>
      <c r="BB9" s="54" t="str">
        <f t="array" ref="BB9">INDEX('Inputs &amp; summary'!$D$28:$AN$73,MATCH('Country-level output'!BB$4,'Inputs &amp; summary'!$D$28:$D$73,0),MATCH('Country-level output'!$A9,'Inputs &amp; summary'!$D$28:$AN$28,0))</f>
        <v>#REF!</v>
      </c>
      <c r="BC9" s="55" t="str">
        <f t="array" ref="BC9">INDEX('Inputs &amp; summary'!$D$28:$AN$73,MATCH('Country-level output'!BC$4,'Inputs &amp; summary'!$D$28:$D$73,0),MATCH('Country-level output'!$A9,'Inputs &amp; summary'!$D$28:$AN$28,0))</f>
        <v>#REF!</v>
      </c>
    </row>
    <row r="10" ht="12.75" customHeight="1">
      <c r="A10" s="50" t="s">
        <v>113</v>
      </c>
      <c r="B10" s="51" t="str">
        <f t="array" ref="B10">IF(B7="restoration","-",INDEX('Inputs &amp; summary'!$D$28:$AN$73,MATCH('Country-level output'!B$4,'Inputs &amp; summary'!$D$28:$D$73,0),MATCH("$/creditable ha (NPV)",'Inputs &amp; summary'!$D$28:$AN$28,0)))</f>
        <v>#REF!</v>
      </c>
      <c r="C10" s="51" t="str">
        <f t="array" ref="C10">IF(C7="restoration","-",INDEX('Inputs &amp; summary'!$D$28:$AN$73,MATCH('Country-level output'!C$4,'Inputs &amp; summary'!$D$28:$D$73,0),MATCH("$/creditable ha (NPV)",'Inputs &amp; summary'!$D$28:$AN$28,0)))</f>
        <v>#REF!</v>
      </c>
      <c r="D10" s="51" t="str">
        <f t="array" ref="D10">IF(D7="restoration","-",INDEX('Inputs &amp; summary'!$D$28:$AN$73,MATCH('Country-level output'!D$4,'Inputs &amp; summary'!$D$28:$D$73,0),MATCH("$/creditable ha (NPV)",'Inputs &amp; summary'!$D$28:$AN$28,0)))</f>
        <v>#REF!</v>
      </c>
      <c r="E10" s="51" t="str">
        <f t="array" ref="E10">IF(E7="restoration","-",INDEX('Inputs &amp; summary'!$D$28:$AN$73,MATCH('Country-level output'!E$4,'Inputs &amp; summary'!$D$28:$D$73,0),MATCH("$/creditable ha (NPV)",'Inputs &amp; summary'!$D$28:$AN$28,0)))</f>
        <v>#REF!</v>
      </c>
      <c r="F10" s="51" t="str">
        <f t="array" ref="F10">IF(F7="restoration","-",INDEX('Inputs &amp; summary'!$D$28:$AN$73,MATCH('Country-level output'!F$4,'Inputs &amp; summary'!$D$28:$D$73,0),MATCH("$/creditable ha (NPV)",'Inputs &amp; summary'!$D$28:$AN$28,0)))</f>
        <v>#REF!</v>
      </c>
      <c r="G10" s="51" t="str">
        <f t="array" ref="G10">IF(G7="restoration","-",INDEX('Inputs &amp; summary'!$D$28:$AN$73,MATCH('Country-level output'!G$4,'Inputs &amp; summary'!$D$28:$D$73,0),MATCH("$/creditable ha (NPV)",'Inputs &amp; summary'!$D$28:$AN$28,0)))</f>
        <v>#REF!</v>
      </c>
      <c r="H10" s="51" t="str">
        <f t="array" ref="H10">IF(H7="restoration","-",INDEX('Inputs &amp; summary'!$D$28:$AN$73,MATCH('Country-level output'!H$4,'Inputs &amp; summary'!$D$28:$D$73,0),MATCH("$/creditable ha (NPV)",'Inputs &amp; summary'!$D$28:$AN$28,0)))</f>
        <v>#REF!</v>
      </c>
      <c r="I10" s="51" t="str">
        <f t="array" ref="I10">IF(I7="restoration","-",INDEX('Inputs &amp; summary'!$D$28:$AN$73,MATCH('Country-level output'!I$4,'Inputs &amp; summary'!$D$28:$D$73,0),MATCH("$/creditable ha (NPV)",'Inputs &amp; summary'!$D$28:$AN$28,0)))</f>
        <v>#REF!</v>
      </c>
      <c r="J10" s="51" t="str">
        <f t="array" ref="J10">IF(J7="restoration","-",INDEX('Inputs &amp; summary'!$D$28:$AN$73,MATCH('Country-level output'!J$4,'Inputs &amp; summary'!$D$28:$D$73,0),MATCH("$/creditable ha (NPV)",'Inputs &amp; summary'!$D$28:$AN$28,0)))</f>
        <v>#REF!</v>
      </c>
      <c r="K10" s="51" t="str">
        <f t="array" ref="K10">IF(K7="restoration","-",INDEX('Inputs &amp; summary'!$D$28:$AN$73,MATCH('Country-level output'!K$4,'Inputs &amp; summary'!$D$28:$D$73,0),MATCH("$/creditable ha (NPV)",'Inputs &amp; summary'!$D$28:$AN$28,0)))</f>
        <v>#REF!</v>
      </c>
      <c r="L10" s="51" t="str">
        <f t="array" ref="L10">IF(L7="restoration","-",INDEX('Inputs &amp; summary'!$D$28:$AN$73,MATCH('Country-level output'!L$4,'Inputs &amp; summary'!$D$28:$D$73,0),MATCH("$/creditable ha (NPV)",'Inputs &amp; summary'!$D$28:$AN$28,0)))</f>
        <v>#REF!</v>
      </c>
      <c r="M10" s="51" t="str">
        <f t="array" ref="M10">IF(M7="restoration","-",INDEX('Inputs &amp; summary'!$D$28:$AN$73,MATCH('Country-level output'!M$4,'Inputs &amp; summary'!$D$28:$D$73,0),MATCH("$/creditable ha (NPV)",'Inputs &amp; summary'!$D$28:$AN$28,0)))</f>
        <v>#REF!</v>
      </c>
      <c r="N10" s="51" t="str">
        <f t="array" ref="N10">IF(N7="restoration","-",INDEX('Inputs &amp; summary'!$D$28:$AN$73,MATCH('Country-level output'!N$4,'Inputs &amp; summary'!$D$28:$D$73,0),MATCH("$/creditable ha (NPV)",'Inputs &amp; summary'!$D$28:$AN$28,0)))</f>
        <v>#REF!</v>
      </c>
      <c r="O10" s="51" t="str">
        <f t="array" ref="O10">IF(O7="restoration","-",INDEX('Inputs &amp; summary'!$D$28:$AN$73,MATCH('Country-level output'!O$4,'Inputs &amp; summary'!$D$28:$D$73,0),MATCH("$/creditable ha (NPV)",'Inputs &amp; summary'!$D$28:$AN$28,0)))</f>
        <v>#REF!</v>
      </c>
      <c r="P10" s="51" t="str">
        <f t="array" ref="P10">IF(P7="restoration","-",INDEX('Inputs &amp; summary'!$D$28:$AN$73,MATCH('Country-level output'!P$4,'Inputs &amp; summary'!$D$28:$D$73,0),MATCH("$/creditable ha (NPV)",'Inputs &amp; summary'!$D$28:$AN$28,0)))</f>
        <v>#REF!</v>
      </c>
      <c r="Q10" s="51" t="str">
        <f t="array" ref="Q10">IF(Q7="restoration","-",INDEX('Inputs &amp; summary'!$D$28:$AN$73,MATCH('Country-level output'!Q$4,'Inputs &amp; summary'!$D$28:$D$73,0),MATCH("$/creditable ha (NPV)",'Inputs &amp; summary'!$D$28:$AN$28,0)))</f>
        <v>#REF!</v>
      </c>
      <c r="R10" s="51" t="str">
        <f t="array" ref="R10">IF(R7="restoration","-",INDEX('Inputs &amp; summary'!$D$28:$AN$73,MATCH('Country-level output'!R$4,'Inputs &amp; summary'!$D$28:$D$73,0),MATCH("$/creditable ha (NPV)",'Inputs &amp; summary'!$D$28:$AN$28,0)))</f>
        <v>#REF!</v>
      </c>
      <c r="S10" s="51" t="str">
        <f t="array" ref="S10">IF(S7="restoration","-",INDEX('Inputs &amp; summary'!$D$28:$AN$73,MATCH('Country-level output'!S$4,'Inputs &amp; summary'!$D$28:$D$73,0),MATCH("$/creditable ha (NPV)",'Inputs &amp; summary'!$D$28:$AN$28,0)))</f>
        <v>#REF!</v>
      </c>
      <c r="T10" s="51" t="str">
        <f t="array" ref="T10">IF(T7="restoration","-",INDEX('Inputs &amp; summary'!$D$28:$AN$73,MATCH('Country-level output'!T$4,'Inputs &amp; summary'!$D$28:$D$73,0),MATCH("$/creditable ha (NPV)",'Inputs &amp; summary'!$D$28:$AN$28,0)))</f>
        <v>#REF!</v>
      </c>
      <c r="U10" s="51" t="str">
        <f t="array" ref="U10">IF(U7="restoration","-",INDEX('Inputs &amp; summary'!$D$28:$AN$73,MATCH('Country-level output'!U$4,'Inputs &amp; summary'!$D$28:$D$73,0),MATCH("$/creditable ha (NPV)",'Inputs &amp; summary'!$D$28:$AN$28,0)))</f>
        <v>#REF!</v>
      </c>
      <c r="V10" s="51" t="str">
        <f t="array" ref="V10">IF(V7="restoration","-",INDEX('Inputs &amp; summary'!$D$28:$AN$73,MATCH('Country-level output'!V$4,'Inputs &amp; summary'!$D$28:$D$73,0),MATCH("$/creditable ha (NPV)",'Inputs &amp; summary'!$D$28:$AN$28,0)))</f>
        <v>#REF!</v>
      </c>
      <c r="W10" s="51" t="str">
        <f t="array" ref="W10">IF(W7="restoration","-",INDEX('Inputs &amp; summary'!$D$28:$AN$73,MATCH('Country-level output'!W$4,'Inputs &amp; summary'!$D$28:$D$73,0),MATCH("$/creditable ha (NPV)",'Inputs &amp; summary'!$D$28:$AN$28,0)))</f>
        <v>#REF!</v>
      </c>
      <c r="X10" s="51" t="str">
        <f t="array" ref="X10">IF(X7="restoration","-",INDEX('Inputs &amp; summary'!$D$28:$AN$73,MATCH('Country-level output'!X$4,'Inputs &amp; summary'!$D$28:$D$73,0),MATCH("$/creditable ha (NPV)",'Inputs &amp; summary'!$D$28:$AN$28,0)))</f>
        <v>#REF!</v>
      </c>
      <c r="Y10" s="51" t="str">
        <f t="array" ref="Y10">IF(Y7="restoration","-",INDEX('Inputs &amp; summary'!$D$28:$AN$73,MATCH('Country-level output'!Y$4,'Inputs &amp; summary'!$D$28:$D$73,0),MATCH("$/creditable ha (NPV)",'Inputs &amp; summary'!$D$28:$AN$28,0)))</f>
        <v>#REF!</v>
      </c>
      <c r="Z10" s="51" t="str">
        <f t="array" ref="Z10">IF(Z7="restoration","-",INDEX('Inputs &amp; summary'!$D$28:$AN$73,MATCH('Country-level output'!Z$4,'Inputs &amp; summary'!$D$28:$D$73,0),MATCH("$/creditable ha (NPV)",'Inputs &amp; summary'!$D$28:$AN$28,0)))</f>
        <v>#REF!</v>
      </c>
      <c r="AA10" s="51" t="str">
        <f t="array" ref="AA10">IF(AA7="restoration","-",INDEX('Inputs &amp; summary'!$D$28:$AN$73,MATCH('Country-level output'!AA$4,'Inputs &amp; summary'!$D$28:$D$73,0),MATCH("$/creditable ha (NPV)",'Inputs &amp; summary'!$D$28:$AN$28,0)))</f>
        <v>#REF!</v>
      </c>
      <c r="AB10" s="51" t="str">
        <f t="array" ref="AB10">IF(AB7="restoration","-",INDEX('Inputs &amp; summary'!$D$28:$AN$73,MATCH('Country-level output'!AB$4,'Inputs &amp; summary'!$D$28:$D$73,0),MATCH("$/creditable ha (NPV)",'Inputs &amp; summary'!$D$28:$AN$28,0)))</f>
        <v>#REF!</v>
      </c>
      <c r="AC10" s="51" t="str">
        <f t="array" ref="AC10">IF(AC7="restoration","-",INDEX('Inputs &amp; summary'!$D$28:$AN$73,MATCH('Country-level output'!AC$4,'Inputs &amp; summary'!$D$28:$D$73,0),MATCH("$/creditable ha (NPV)",'Inputs &amp; summary'!$D$28:$AN$28,0)))</f>
        <v>#REF!</v>
      </c>
      <c r="AD10" s="51" t="str">
        <f t="array" ref="AD10">IF(AD7="restoration","-",INDEX('Inputs &amp; summary'!$D$28:$AN$73,MATCH('Country-level output'!AD$4,'Inputs &amp; summary'!$D$28:$D$73,0),MATCH("$/creditable ha (NPV)",'Inputs &amp; summary'!$D$28:$AN$28,0)))</f>
        <v>#REF!</v>
      </c>
      <c r="AE10" s="51" t="str">
        <f t="array" ref="AE10">IF(AE7="restoration","-",INDEX('Inputs &amp; summary'!$D$28:$AN$73,MATCH('Country-level output'!AE$4,'Inputs &amp; summary'!$D$28:$D$73,0),MATCH("$/creditable ha (NPV)",'Inputs &amp; summary'!$D$28:$AN$28,0)))</f>
        <v>#REF!</v>
      </c>
      <c r="AF10" s="51" t="str">
        <f t="array" ref="AF10">IF(AF7="restoration","-",INDEX('Inputs &amp; summary'!$D$28:$AN$73,MATCH('Country-level output'!AF$4,'Inputs &amp; summary'!$D$28:$D$73,0),MATCH("$/creditable ha (NPV)",'Inputs &amp; summary'!$D$28:$AN$28,0)))</f>
        <v>#REF!</v>
      </c>
      <c r="AG10" s="51" t="str">
        <f t="array" ref="AG10">IF(AG7="restoration","-",INDEX('Inputs &amp; summary'!$D$28:$AN$73,MATCH('Country-level output'!AG$4,'Inputs &amp; summary'!$D$28:$D$73,0),MATCH("$/creditable ha (NPV)",'Inputs &amp; summary'!$D$28:$AN$28,0)))</f>
        <v>#REF!</v>
      </c>
      <c r="AH10" s="51" t="str">
        <f t="array" ref="AH10">IF(AH7="restoration","-",INDEX('Inputs &amp; summary'!$D$28:$AN$73,MATCH('Country-level output'!AH$4,'Inputs &amp; summary'!$D$28:$D$73,0),MATCH("$/creditable ha (NPV)",'Inputs &amp; summary'!$D$28:$AN$28,0)))</f>
        <v>#REF!</v>
      </c>
      <c r="AI10" s="51" t="str">
        <f t="array" ref="AI10">IF(AI7="restoration","-",INDEX('Inputs &amp; summary'!$D$28:$AN$73,MATCH('Country-level output'!AI$4,'Inputs &amp; summary'!$D$28:$D$73,0),MATCH("$/creditable ha (NPV)",'Inputs &amp; summary'!$D$28:$AN$28,0)))</f>
        <v>#REF!</v>
      </c>
      <c r="AJ10" s="51" t="str">
        <f t="array" ref="AJ10">IF(AJ7="restoration","-",INDEX('Inputs &amp; summary'!$D$28:$AN$73,MATCH('Country-level output'!AJ$4,'Inputs &amp; summary'!$D$28:$D$73,0),MATCH("$/creditable ha (NPV)",'Inputs &amp; summary'!$D$28:$AN$28,0)))</f>
        <v>#REF!</v>
      </c>
      <c r="AK10" s="51" t="str">
        <f t="array" ref="AK10">IF(AK7="restoration","-",INDEX('Inputs &amp; summary'!$D$28:$AN$73,MATCH('Country-level output'!AK$4,'Inputs &amp; summary'!$D$28:$D$73,0),MATCH("$/creditable ha (NPV)",'Inputs &amp; summary'!$D$28:$AN$28,0)))</f>
        <v>#REF!</v>
      </c>
      <c r="AL10" s="51" t="str">
        <f t="array" ref="AL10">IF(AL7="restoration","-",INDEX('Inputs &amp; summary'!$D$28:$AN$73,MATCH('Country-level output'!AL$4,'Inputs &amp; summary'!$D$28:$D$73,0),MATCH("$/creditable ha (NPV)",'Inputs &amp; summary'!$D$28:$AN$28,0)))</f>
        <v>#REF!</v>
      </c>
      <c r="AM10" s="51" t="str">
        <f t="array" ref="AM10">IF(AM7="restoration","-",INDEX('Inputs &amp; summary'!$D$28:$AN$73,MATCH('Country-level output'!AM$4,'Inputs &amp; summary'!$D$28:$D$73,0),MATCH("$/creditable ha (NPV)",'Inputs &amp; summary'!$D$28:$AN$28,0)))</f>
        <v>#REF!</v>
      </c>
      <c r="AN10" s="51" t="str">
        <f t="array" ref="AN10">IF(AN7="restoration","-",INDEX('Inputs &amp; summary'!$D$28:$AN$73,MATCH('Country-level output'!AN$4,'Inputs &amp; summary'!$D$28:$D$73,0),MATCH("$/creditable ha (NPV)",'Inputs &amp; summary'!$D$28:$AN$28,0)))</f>
        <v>#REF!</v>
      </c>
      <c r="AO10" s="51" t="str">
        <f t="array" ref="AO10">IF(AO7="restoration","-",INDEX('Inputs &amp; summary'!$D$28:$AN$73,MATCH('Country-level output'!AO$4,'Inputs &amp; summary'!$D$28:$D$73,0),MATCH("$/creditable ha (NPV)",'Inputs &amp; summary'!$D$28:$AN$28,0)))</f>
        <v>#REF!</v>
      </c>
      <c r="AP10" s="51" t="str">
        <f t="array" ref="AP10">IF(AP7="restoration","-",INDEX('Inputs &amp; summary'!$D$28:$AN$73,MATCH('Country-level output'!AP$4,'Inputs &amp; summary'!$D$28:$D$73,0),MATCH("$/creditable ha (NPV)",'Inputs &amp; summary'!$D$28:$AN$28,0)))</f>
        <v>#REF!</v>
      </c>
      <c r="AQ10" s="51" t="str">
        <f t="array" ref="AQ10">IF(AQ7="restoration","-",INDEX('Inputs &amp; summary'!$D$28:$AN$73,MATCH('Country-level output'!AQ$4,'Inputs &amp; summary'!$D$28:$D$73,0),MATCH("$/creditable ha (NPV)",'Inputs &amp; summary'!$D$28:$AN$28,0)))</f>
        <v>#REF!</v>
      </c>
      <c r="AR10" s="51" t="str">
        <f t="array" ref="AR10">IF(AR7="restoration","-",INDEX('Inputs &amp; summary'!$D$28:$AN$73,MATCH('Country-level output'!AR$4,'Inputs &amp; summary'!$D$28:$D$73,0),MATCH("$/creditable ha (NPV)",'Inputs &amp; summary'!$D$28:$AN$28,0)))</f>
        <v>#REF!</v>
      </c>
      <c r="AS10" s="51" t="str">
        <f t="array" ref="AS10">IF(AS7="restoration","-",INDEX('Inputs &amp; summary'!$D$28:$AN$73,MATCH('Country-level output'!AS$4,'Inputs &amp; summary'!$D$28:$D$73,0),MATCH("$/creditable ha (NPV)",'Inputs &amp; summary'!$D$28:$AN$28,0)))</f>
        <v>#REF!</v>
      </c>
      <c r="AT10" s="51" t="str">
        <f t="array" ref="AT10">IF(AT7="restoration","-",INDEX('Inputs &amp; summary'!$D$28:$AN$73,MATCH('Country-level output'!AT$4,'Inputs &amp; summary'!$D$28:$D$73,0),MATCH("$/creditable ha (NPV)",'Inputs &amp; summary'!$D$28:$AN$28,0)))</f>
        <v>#REF!</v>
      </c>
      <c r="AU10" s="51" t="str">
        <f t="array" ref="AU10">IF(AU7="restoration","-",INDEX('Inputs &amp; summary'!$D$28:$AN$73,MATCH('Country-level output'!AU$4,'Inputs &amp; summary'!$D$28:$D$73,0),MATCH("$/creditable ha (NPV)",'Inputs &amp; summary'!$D$28:$AN$28,0)))</f>
        <v>#REF!</v>
      </c>
      <c r="AV10" s="51" t="str">
        <f t="array" ref="AV10">IF(AV7="restoration","-",INDEX('Inputs &amp; summary'!$D$28:$AN$73,MATCH('Country-level output'!AV$4,'Inputs &amp; summary'!$D$28:$D$73,0),MATCH("$/creditable ha (NPV)",'Inputs &amp; summary'!$D$28:$AN$28,0)))</f>
        <v>#REF!</v>
      </c>
      <c r="AW10" s="51" t="str">
        <f t="array" ref="AW10">IF(AW7="restoration","-",INDEX('Inputs &amp; summary'!$D$28:$AN$73,MATCH('Country-level output'!AW$4,'Inputs &amp; summary'!$D$28:$D$73,0),MATCH("$/creditable ha (NPV)",'Inputs &amp; summary'!$D$28:$AN$28,0)))</f>
        <v>#REF!</v>
      </c>
      <c r="AX10" s="51" t="str">
        <f t="array" ref="AX10">IF(AX7="restoration","-",INDEX('Inputs &amp; summary'!$D$28:$AN$73,MATCH('Country-level output'!AX$4,'Inputs &amp; summary'!$D$28:$D$73,0),MATCH("$/creditable ha (NPV)",'Inputs &amp; summary'!$D$28:$AN$28,0)))</f>
        <v>#REF!</v>
      </c>
      <c r="AY10" s="51" t="str">
        <f t="array" ref="AY10">IF(AY7="restoration","-",INDEX('Inputs &amp; summary'!$D$28:$AN$73,MATCH('Country-level output'!AY$4,'Inputs &amp; summary'!$D$28:$D$73,0),MATCH("$/creditable ha (NPV)",'Inputs &amp; summary'!$D$28:$AN$28,0)))</f>
        <v>#REF!</v>
      </c>
      <c r="AZ10" s="51" t="str">
        <f t="array" ref="AZ10">IF(AZ7="restoration","-",INDEX('Inputs &amp; summary'!$D$28:$AN$73,MATCH('Country-level output'!AZ$4,'Inputs &amp; summary'!$D$28:$D$73,0),MATCH("$/creditable ha (NPV)",'Inputs &amp; summary'!$D$28:$AN$28,0)))</f>
        <v>#REF!</v>
      </c>
      <c r="BA10" s="51" t="str">
        <f t="array" ref="BA10">IF(BA7="restoration","-",INDEX('Inputs &amp; summary'!$D$28:$AN$73,MATCH('Country-level output'!BA$4,'Inputs &amp; summary'!$D$28:$D$73,0),MATCH("$/creditable ha (NPV)",'Inputs &amp; summary'!$D$28:$AN$28,0)))</f>
        <v>#REF!</v>
      </c>
      <c r="BB10" s="51" t="str">
        <f t="array" ref="BB10">IF(BB7="restoration","-",INDEX('Inputs &amp; summary'!$D$28:$AN$73,MATCH('Country-level output'!BB$4,'Inputs &amp; summary'!$D$28:$D$73,0),MATCH("$/creditable ha (NPV)",'Inputs &amp; summary'!$D$28:$AN$28,0)))</f>
        <v>#REF!</v>
      </c>
      <c r="BC10" s="51" t="str">
        <f t="array" ref="BC10">IF(BC7="restoration","-",INDEX('Inputs &amp; summary'!$D$28:$AN$73,MATCH('Country-level output'!BC$4,'Inputs &amp; summary'!$D$28:$D$73,0),MATCH("$/creditable ha (NPV)",'Inputs &amp; summary'!$D$28:$AN$28,0)))</f>
        <v>#REF!</v>
      </c>
    </row>
    <row r="11" ht="12.75" customHeight="1">
      <c r="A11" s="53" t="s">
        <v>114</v>
      </c>
      <c r="B11" s="54" t="str">
        <f t="array" ref="B11">INDEX('Inputs &amp; summary'!$D$28:$AN$73,MATCH('Country-level output'!B$4,'Inputs &amp; summary'!$D$28:$D$73,0),MATCH('Country-level output'!$A11,'Inputs &amp; summary'!$D$28:$AN$28,0))</f>
        <v>#REF!</v>
      </c>
      <c r="C11" s="54" t="str">
        <f t="array" ref="C11">INDEX('Inputs &amp; summary'!$D$28:$AN$73,MATCH('Country-level output'!C$4,'Inputs &amp; summary'!$D$28:$D$73,0),MATCH('Country-level output'!$A11,'Inputs &amp; summary'!$D$28:$AN$28,0))</f>
        <v>#REF!</v>
      </c>
      <c r="D11" s="54" t="str">
        <f t="array" ref="D11">INDEX('Inputs &amp; summary'!$D$28:$AN$73,MATCH('Country-level output'!D$4,'Inputs &amp; summary'!$D$28:$D$73,0),MATCH('Country-level output'!$A11,'Inputs &amp; summary'!$D$28:$AN$28,0))</f>
        <v>#REF!</v>
      </c>
      <c r="E11" s="54" t="str">
        <f t="array" ref="E11">INDEX('Inputs &amp; summary'!$D$28:$AN$73,MATCH('Country-level output'!E$4,'Inputs &amp; summary'!$D$28:$D$73,0),MATCH('Country-level output'!$A11,'Inputs &amp; summary'!$D$28:$AN$28,0))</f>
        <v>#REF!</v>
      </c>
      <c r="F11" s="54" t="str">
        <f t="array" ref="F11">INDEX('Inputs &amp; summary'!$D$28:$AN$73,MATCH('Country-level output'!F$4,'Inputs &amp; summary'!$D$28:$D$73,0),MATCH('Country-level output'!$A11,'Inputs &amp; summary'!$D$28:$AN$28,0))</f>
        <v>#REF!</v>
      </c>
      <c r="G11" s="54" t="str">
        <f t="array" ref="G11">INDEX('Inputs &amp; summary'!$D$28:$AN$73,MATCH('Country-level output'!G$4,'Inputs &amp; summary'!$D$28:$D$73,0),MATCH('Country-level output'!$A11,'Inputs &amp; summary'!$D$28:$AN$28,0))</f>
        <v>#REF!</v>
      </c>
      <c r="H11" s="54" t="str">
        <f t="array" ref="H11">INDEX('Inputs &amp; summary'!$D$28:$AN$73,MATCH('Country-level output'!H$4,'Inputs &amp; summary'!$D$28:$D$73,0),MATCH('Country-level output'!$A11,'Inputs &amp; summary'!$D$28:$AN$28,0))</f>
        <v>#REF!</v>
      </c>
      <c r="I11" s="54" t="str">
        <f t="array" ref="I11">INDEX('Inputs &amp; summary'!$D$28:$AN$73,MATCH('Country-level output'!I$4,'Inputs &amp; summary'!$D$28:$D$73,0),MATCH('Country-level output'!$A11,'Inputs &amp; summary'!$D$28:$AN$28,0))</f>
        <v>#REF!</v>
      </c>
      <c r="J11" s="54" t="str">
        <f t="array" ref="J11">INDEX('Inputs &amp; summary'!$D$28:$AN$73,MATCH('Country-level output'!J$4,'Inputs &amp; summary'!$D$28:$D$73,0),MATCH('Country-level output'!$A11,'Inputs &amp; summary'!$D$28:$AN$28,0))</f>
        <v>#REF!</v>
      </c>
      <c r="K11" s="54" t="str">
        <f t="array" ref="K11">INDEX('Inputs &amp; summary'!$D$28:$AN$73,MATCH('Country-level output'!K$4,'Inputs &amp; summary'!$D$28:$D$73,0),MATCH('Country-level output'!$A11,'Inputs &amp; summary'!$D$28:$AN$28,0))</f>
        <v>#REF!</v>
      </c>
      <c r="L11" s="54" t="str">
        <f t="array" ref="L11">INDEX('Inputs &amp; summary'!$D$28:$AN$73,MATCH('Country-level output'!L$4,'Inputs &amp; summary'!$D$28:$D$73,0),MATCH('Country-level output'!$A11,'Inputs &amp; summary'!$D$28:$AN$28,0))</f>
        <v>#REF!</v>
      </c>
      <c r="M11" s="54" t="str">
        <f t="array" ref="M11">INDEX('Inputs &amp; summary'!$D$28:$AN$73,MATCH('Country-level output'!M$4,'Inputs &amp; summary'!$D$28:$D$73,0),MATCH('Country-level output'!$A11,'Inputs &amp; summary'!$D$28:$AN$28,0))</f>
        <v>#REF!</v>
      </c>
      <c r="N11" s="54" t="str">
        <f t="array" ref="N11">INDEX('Inputs &amp; summary'!$D$28:$AN$73,MATCH('Country-level output'!N$4,'Inputs &amp; summary'!$D$28:$D$73,0),MATCH('Country-level output'!$A11,'Inputs &amp; summary'!$D$28:$AN$28,0))</f>
        <v>#REF!</v>
      </c>
      <c r="O11" s="54" t="str">
        <f t="array" ref="O11">INDEX('Inputs &amp; summary'!$D$28:$AN$73,MATCH('Country-level output'!O$4,'Inputs &amp; summary'!$D$28:$D$73,0),MATCH('Country-level output'!$A11,'Inputs &amp; summary'!$D$28:$AN$28,0))</f>
        <v>#REF!</v>
      </c>
      <c r="P11" s="54" t="str">
        <f t="array" ref="P11">INDEX('Inputs &amp; summary'!$D$28:$AN$73,MATCH('Country-level output'!P$4,'Inputs &amp; summary'!$D$28:$D$73,0),MATCH('Country-level output'!$A11,'Inputs &amp; summary'!$D$28:$AN$28,0))</f>
        <v>#REF!</v>
      </c>
      <c r="Q11" s="54" t="str">
        <f t="array" ref="Q11">INDEX('Inputs &amp; summary'!$D$28:$AN$73,MATCH('Country-level output'!Q$4,'Inputs &amp; summary'!$D$28:$D$73,0),MATCH('Country-level output'!$A11,'Inputs &amp; summary'!$D$28:$AN$28,0))</f>
        <v>#REF!</v>
      </c>
      <c r="R11" s="54" t="str">
        <f t="array" ref="R11">INDEX('Inputs &amp; summary'!$D$28:$AN$73,MATCH('Country-level output'!R$4,'Inputs &amp; summary'!$D$28:$D$73,0),MATCH('Country-level output'!$A11,'Inputs &amp; summary'!$D$28:$AN$28,0))</f>
        <v>#REF!</v>
      </c>
      <c r="S11" s="54" t="str">
        <f t="array" ref="S11">INDEX('Inputs &amp; summary'!$D$28:$AN$73,MATCH('Country-level output'!S$4,'Inputs &amp; summary'!$D$28:$D$73,0),MATCH('Country-level output'!$A11,'Inputs &amp; summary'!$D$28:$AN$28,0))</f>
        <v>#REF!</v>
      </c>
      <c r="T11" s="54" t="str">
        <f t="array" ref="T11">INDEX('Inputs &amp; summary'!$D$28:$AN$73,MATCH('Country-level output'!T$4,'Inputs &amp; summary'!$D$28:$D$73,0),MATCH('Country-level output'!$A11,'Inputs &amp; summary'!$D$28:$AN$28,0))</f>
        <v>#REF!</v>
      </c>
      <c r="U11" s="54" t="str">
        <f t="array" ref="U11">INDEX('Inputs &amp; summary'!$D$28:$AN$73,MATCH('Country-level output'!U$4,'Inputs &amp; summary'!$D$28:$D$73,0),MATCH('Country-level output'!$A11,'Inputs &amp; summary'!$D$28:$AN$28,0))</f>
        <v>#REF!</v>
      </c>
      <c r="V11" s="54" t="str">
        <f t="array" ref="V11">INDEX('Inputs &amp; summary'!$D$28:$AN$73,MATCH('Country-level output'!V$4,'Inputs &amp; summary'!$D$28:$D$73,0),MATCH('Country-level output'!$A11,'Inputs &amp; summary'!$D$28:$AN$28,0))</f>
        <v>#REF!</v>
      </c>
      <c r="W11" s="54" t="str">
        <f t="array" ref="W11">INDEX('Inputs &amp; summary'!$D$28:$AN$73,MATCH('Country-level output'!W$4,'Inputs &amp; summary'!$D$28:$D$73,0),MATCH('Country-level output'!$A11,'Inputs &amp; summary'!$D$28:$AN$28,0))</f>
        <v>#REF!</v>
      </c>
      <c r="X11" s="54" t="str">
        <f t="array" ref="X11">INDEX('Inputs &amp; summary'!$D$28:$AN$73,MATCH('Country-level output'!X$4,'Inputs &amp; summary'!$D$28:$D$73,0),MATCH('Country-level output'!$A11,'Inputs &amp; summary'!$D$28:$AN$28,0))</f>
        <v>#REF!</v>
      </c>
      <c r="Y11" s="54" t="str">
        <f t="array" ref="Y11">INDEX('Inputs &amp; summary'!$D$28:$AN$73,MATCH('Country-level output'!Y$4,'Inputs &amp; summary'!$D$28:$D$73,0),MATCH('Country-level output'!$A11,'Inputs &amp; summary'!$D$28:$AN$28,0))</f>
        <v>#REF!</v>
      </c>
      <c r="Z11" s="54" t="str">
        <f t="array" ref="Z11">INDEX('Inputs &amp; summary'!$D$28:$AN$73,MATCH('Country-level output'!Z$4,'Inputs &amp; summary'!$D$28:$D$73,0),MATCH('Country-level output'!$A11,'Inputs &amp; summary'!$D$28:$AN$28,0))</f>
        <v>#REF!</v>
      </c>
      <c r="AA11" s="54" t="str">
        <f t="array" ref="AA11">INDEX('Inputs &amp; summary'!$D$28:$AN$73,MATCH('Country-level output'!AA$4,'Inputs &amp; summary'!$D$28:$D$73,0),MATCH('Country-level output'!$A11,'Inputs &amp; summary'!$D$28:$AN$28,0))</f>
        <v>#REF!</v>
      </c>
      <c r="AB11" s="54" t="str">
        <f t="array" ref="AB11">INDEX('Inputs &amp; summary'!$D$28:$AN$73,MATCH('Country-level output'!AB$4,'Inputs &amp; summary'!$D$28:$D$73,0),MATCH('Country-level output'!$A11,'Inputs &amp; summary'!$D$28:$AN$28,0))</f>
        <v>#REF!</v>
      </c>
      <c r="AC11" s="54" t="str">
        <f t="array" ref="AC11">INDEX('Inputs &amp; summary'!$D$28:$AN$73,MATCH('Country-level output'!AC$4,'Inputs &amp; summary'!$D$28:$D$73,0),MATCH('Country-level output'!$A11,'Inputs &amp; summary'!$D$28:$AN$28,0))</f>
        <v>#REF!</v>
      </c>
      <c r="AD11" s="54" t="str">
        <f t="array" ref="AD11">INDEX('Inputs &amp; summary'!$D$28:$AN$73,MATCH('Country-level output'!AD$4,'Inputs &amp; summary'!$D$28:$D$73,0),MATCH('Country-level output'!$A11,'Inputs &amp; summary'!$D$28:$AN$28,0))</f>
        <v>#REF!</v>
      </c>
      <c r="AE11" s="54" t="str">
        <f t="array" ref="AE11">INDEX('Inputs &amp; summary'!$D$28:$AN$73,MATCH('Country-level output'!AE$4,'Inputs &amp; summary'!$D$28:$D$73,0),MATCH('Country-level output'!$A11,'Inputs &amp; summary'!$D$28:$AN$28,0))</f>
        <v>#REF!</v>
      </c>
      <c r="AF11" s="54" t="str">
        <f t="array" ref="AF11">INDEX('Inputs &amp; summary'!$D$28:$AN$73,MATCH('Country-level output'!AF$4,'Inputs &amp; summary'!$D$28:$D$73,0),MATCH('Country-level output'!$A11,'Inputs &amp; summary'!$D$28:$AN$28,0))</f>
        <v>#REF!</v>
      </c>
      <c r="AG11" s="54" t="str">
        <f t="array" ref="AG11">INDEX('Inputs &amp; summary'!$D$28:$AN$73,MATCH('Country-level output'!AG$4,'Inputs &amp; summary'!$D$28:$D$73,0),MATCH('Country-level output'!$A11,'Inputs &amp; summary'!$D$28:$AN$28,0))</f>
        <v>#REF!</v>
      </c>
      <c r="AH11" s="54" t="str">
        <f t="array" ref="AH11">INDEX('Inputs &amp; summary'!$D$28:$AN$73,MATCH('Country-level output'!AH$4,'Inputs &amp; summary'!$D$28:$D$73,0),MATCH('Country-level output'!$A11,'Inputs &amp; summary'!$D$28:$AN$28,0))</f>
        <v>#REF!</v>
      </c>
      <c r="AI11" s="54" t="str">
        <f t="array" ref="AI11">INDEX('Inputs &amp; summary'!$D$28:$AN$73,MATCH('Country-level output'!AI$4,'Inputs &amp; summary'!$D$28:$D$73,0),MATCH('Country-level output'!$A11,'Inputs &amp; summary'!$D$28:$AN$28,0))</f>
        <v>#REF!</v>
      </c>
      <c r="AJ11" s="54" t="str">
        <f t="array" ref="AJ11">INDEX('Inputs &amp; summary'!$D$28:$AN$73,MATCH('Country-level output'!AJ$4,'Inputs &amp; summary'!$D$28:$D$73,0),MATCH('Country-level output'!$A11,'Inputs &amp; summary'!$D$28:$AN$28,0))</f>
        <v>#REF!</v>
      </c>
      <c r="AK11" s="54" t="str">
        <f t="array" ref="AK11">INDEX('Inputs &amp; summary'!$D$28:$AN$73,MATCH('Country-level output'!AK$4,'Inputs &amp; summary'!$D$28:$D$73,0),MATCH('Country-level output'!$A11,'Inputs &amp; summary'!$D$28:$AN$28,0))</f>
        <v>#REF!</v>
      </c>
      <c r="AL11" s="54" t="str">
        <f t="array" ref="AL11">INDEX('Inputs &amp; summary'!$D$28:$AN$73,MATCH('Country-level output'!AL$4,'Inputs &amp; summary'!$D$28:$D$73,0),MATCH('Country-level output'!$A11,'Inputs &amp; summary'!$D$28:$AN$28,0))</f>
        <v>#REF!</v>
      </c>
      <c r="AM11" s="54" t="str">
        <f t="array" ref="AM11">INDEX('Inputs &amp; summary'!$D$28:$AN$73,MATCH('Country-level output'!AM$4,'Inputs &amp; summary'!$D$28:$D$73,0),MATCH('Country-level output'!$A11,'Inputs &amp; summary'!$D$28:$AN$28,0))</f>
        <v>#REF!</v>
      </c>
      <c r="AN11" s="54" t="str">
        <f t="array" ref="AN11">INDEX('Inputs &amp; summary'!$D$28:$AN$73,MATCH('Country-level output'!AN$4,'Inputs &amp; summary'!$D$28:$D$73,0),MATCH('Country-level output'!$A11,'Inputs &amp; summary'!$D$28:$AN$28,0))</f>
        <v>#REF!</v>
      </c>
      <c r="AO11" s="54" t="str">
        <f t="array" ref="AO11">INDEX('Inputs &amp; summary'!$D$28:$AN$73,MATCH('Country-level output'!AO$4,'Inputs &amp; summary'!$D$28:$D$73,0),MATCH('Country-level output'!$A11,'Inputs &amp; summary'!$D$28:$AN$28,0))</f>
        <v>#REF!</v>
      </c>
      <c r="AP11" s="54" t="str">
        <f t="array" ref="AP11">INDEX('Inputs &amp; summary'!$D$28:$AN$73,MATCH('Country-level output'!AP$4,'Inputs &amp; summary'!$D$28:$D$73,0),MATCH('Country-level output'!$A11,'Inputs &amp; summary'!$D$28:$AN$28,0))</f>
        <v>#REF!</v>
      </c>
      <c r="AQ11" s="54" t="str">
        <f t="array" ref="AQ11">INDEX('Inputs &amp; summary'!$D$28:$AN$73,MATCH('Country-level output'!AQ$4,'Inputs &amp; summary'!$D$28:$D$73,0),MATCH('Country-level output'!$A11,'Inputs &amp; summary'!$D$28:$AN$28,0))</f>
        <v>#REF!</v>
      </c>
      <c r="AR11" s="54" t="str">
        <f t="array" ref="AR11">INDEX('Inputs &amp; summary'!$D$28:$AN$73,MATCH('Country-level output'!AR$4,'Inputs &amp; summary'!$D$28:$D$73,0),MATCH('Country-level output'!$A11,'Inputs &amp; summary'!$D$28:$AN$28,0))</f>
        <v>#REF!</v>
      </c>
      <c r="AS11" s="54" t="str">
        <f t="array" ref="AS11">INDEX('Inputs &amp; summary'!$D$28:$AN$73,MATCH('Country-level output'!AS$4,'Inputs &amp; summary'!$D$28:$D$73,0),MATCH('Country-level output'!$A11,'Inputs &amp; summary'!$D$28:$AN$28,0))</f>
        <v>#REF!</v>
      </c>
      <c r="AT11" s="54" t="str">
        <f t="array" ref="AT11">INDEX('Inputs &amp; summary'!$D$28:$AN$73,MATCH('Country-level output'!AT$4,'Inputs &amp; summary'!$D$28:$D$73,0),MATCH('Country-level output'!$A11,'Inputs &amp; summary'!$D$28:$AN$28,0))</f>
        <v>#REF!</v>
      </c>
      <c r="AU11" s="54" t="str">
        <f t="array" ref="AU11">INDEX('Inputs &amp; summary'!$D$28:$AN$73,MATCH('Country-level output'!AU$4,'Inputs &amp; summary'!$D$28:$D$73,0),MATCH('Country-level output'!$A11,'Inputs &amp; summary'!$D$28:$AN$28,0))</f>
        <v>#REF!</v>
      </c>
      <c r="AV11" s="54" t="str">
        <f t="array" ref="AV11">INDEX('Inputs &amp; summary'!$D$28:$AN$73,MATCH('Country-level output'!AV$4,'Inputs &amp; summary'!$D$28:$D$73,0),MATCH('Country-level output'!$A11,'Inputs &amp; summary'!$D$28:$AN$28,0))</f>
        <v>#REF!</v>
      </c>
      <c r="AW11" s="54" t="str">
        <f t="array" ref="AW11">INDEX('Inputs &amp; summary'!$D$28:$AN$73,MATCH('Country-level output'!AW$4,'Inputs &amp; summary'!$D$28:$D$73,0),MATCH('Country-level output'!$A11,'Inputs &amp; summary'!$D$28:$AN$28,0))</f>
        <v>#REF!</v>
      </c>
      <c r="AX11" s="54" t="str">
        <f t="array" ref="AX11">INDEX('Inputs &amp; summary'!$D$28:$AN$73,MATCH('Country-level output'!AX$4,'Inputs &amp; summary'!$D$28:$D$73,0),MATCH('Country-level output'!$A11,'Inputs &amp; summary'!$D$28:$AN$28,0))</f>
        <v>#REF!</v>
      </c>
      <c r="AY11" s="54" t="str">
        <f t="array" ref="AY11">INDEX('Inputs &amp; summary'!$D$28:$AN$73,MATCH('Country-level output'!AY$4,'Inputs &amp; summary'!$D$28:$D$73,0),MATCH('Country-level output'!$A11,'Inputs &amp; summary'!$D$28:$AN$28,0))</f>
        <v>#REF!</v>
      </c>
      <c r="AZ11" s="54" t="str">
        <f t="array" ref="AZ11">INDEX('Inputs &amp; summary'!$D$28:$AN$73,MATCH('Country-level output'!AZ$4,'Inputs &amp; summary'!$D$28:$D$73,0),MATCH('Country-level output'!$A11,'Inputs &amp; summary'!$D$28:$AN$28,0))</f>
        <v>#REF!</v>
      </c>
      <c r="BA11" s="54" t="str">
        <f t="array" ref="BA11">INDEX('Inputs &amp; summary'!$D$28:$AN$73,MATCH('Country-level output'!BA$4,'Inputs &amp; summary'!$D$28:$D$73,0),MATCH('Country-level output'!$A11,'Inputs &amp; summary'!$D$28:$AN$28,0))</f>
        <v>#REF!</v>
      </c>
      <c r="BB11" s="54" t="str">
        <f t="array" ref="BB11">INDEX('Inputs &amp; summary'!$D$28:$AN$73,MATCH('Country-level output'!BB$4,'Inputs &amp; summary'!$D$28:$D$73,0),MATCH('Country-level output'!$A11,'Inputs &amp; summary'!$D$28:$AN$28,0))</f>
        <v>#REF!</v>
      </c>
      <c r="BC11" s="55" t="str">
        <f t="array" ref="BC11">INDEX('Inputs &amp; summary'!$D$28:$AN$73,MATCH('Country-level output'!BC$4,'Inputs &amp; summary'!$D$28:$D$73,0),MATCH('Country-level output'!$A11,'Inputs &amp; summary'!$D$28:$AN$28,0))</f>
        <v>#REF!</v>
      </c>
    </row>
    <row r="12" ht="12.75" customHeight="1">
      <c r="A12" s="50" t="s">
        <v>20</v>
      </c>
      <c r="B12" s="51" t="str">
        <f t="array" ref="B12">INDEX('Inputs &amp; summary'!$D$28:$AN$73,MATCH('Country-level output'!B$4,'Inputs &amp; summary'!$D$28:$D$73,0),MATCH('Country-level output'!$A12,'Inputs &amp; summary'!$D$28:$AN$28,0))</f>
        <v>#REF!</v>
      </c>
      <c r="C12" s="51" t="str">
        <f t="array" ref="C12">INDEX('Inputs &amp; summary'!$D$28:$AN$73,MATCH('Country-level output'!C$4,'Inputs &amp; summary'!$D$28:$D$73,0),MATCH('Country-level output'!$A12,'Inputs &amp; summary'!$D$28:$AN$28,0))</f>
        <v>#REF!</v>
      </c>
      <c r="D12" s="51" t="str">
        <f t="array" ref="D12">INDEX('Inputs &amp; summary'!$D$28:$AN$73,MATCH('Country-level output'!D$4,'Inputs &amp; summary'!$D$28:$D$73,0),MATCH('Country-level output'!$A12,'Inputs &amp; summary'!$D$28:$AN$28,0))</f>
        <v>#REF!</v>
      </c>
      <c r="E12" s="51" t="str">
        <f t="array" ref="E12">INDEX('Inputs &amp; summary'!$D$28:$AN$73,MATCH('Country-level output'!E$4,'Inputs &amp; summary'!$D$28:$D$73,0),MATCH('Country-level output'!$A12,'Inputs &amp; summary'!$D$28:$AN$28,0))</f>
        <v>#REF!</v>
      </c>
      <c r="F12" s="51" t="str">
        <f t="array" ref="F12">INDEX('Inputs &amp; summary'!$D$28:$AN$73,MATCH('Country-level output'!F$4,'Inputs &amp; summary'!$D$28:$D$73,0),MATCH('Country-level output'!$A12,'Inputs &amp; summary'!$D$28:$AN$28,0))</f>
        <v>#REF!</v>
      </c>
      <c r="G12" s="51" t="str">
        <f t="array" ref="G12">INDEX('Inputs &amp; summary'!$D$28:$AN$73,MATCH('Country-level output'!G$4,'Inputs &amp; summary'!$D$28:$D$73,0),MATCH('Country-level output'!$A12,'Inputs &amp; summary'!$D$28:$AN$28,0))</f>
        <v>#REF!</v>
      </c>
      <c r="H12" s="51" t="str">
        <f t="array" ref="H12">INDEX('Inputs &amp; summary'!$D$28:$AN$73,MATCH('Country-level output'!H$4,'Inputs &amp; summary'!$D$28:$D$73,0),MATCH('Country-level output'!$A12,'Inputs &amp; summary'!$D$28:$AN$28,0))</f>
        <v>#REF!</v>
      </c>
      <c r="I12" s="51" t="str">
        <f t="array" ref="I12">INDEX('Inputs &amp; summary'!$D$28:$AN$73,MATCH('Country-level output'!I$4,'Inputs &amp; summary'!$D$28:$D$73,0),MATCH('Country-level output'!$A12,'Inputs &amp; summary'!$D$28:$AN$28,0))</f>
        <v>#REF!</v>
      </c>
      <c r="J12" s="51" t="str">
        <f t="array" ref="J12">INDEX('Inputs &amp; summary'!$D$28:$AN$73,MATCH('Country-level output'!J$4,'Inputs &amp; summary'!$D$28:$D$73,0),MATCH('Country-level output'!$A12,'Inputs &amp; summary'!$D$28:$AN$28,0))</f>
        <v>#REF!</v>
      </c>
      <c r="K12" s="51" t="str">
        <f t="array" ref="K12">INDEX('Inputs &amp; summary'!$D$28:$AN$73,MATCH('Country-level output'!K$4,'Inputs &amp; summary'!$D$28:$D$73,0),MATCH('Country-level output'!$A12,'Inputs &amp; summary'!$D$28:$AN$28,0))</f>
        <v>#REF!</v>
      </c>
      <c r="L12" s="51" t="str">
        <f t="array" ref="L12">INDEX('Inputs &amp; summary'!$D$28:$AN$73,MATCH('Country-level output'!L$4,'Inputs &amp; summary'!$D$28:$D$73,0),MATCH('Country-level output'!$A12,'Inputs &amp; summary'!$D$28:$AN$28,0))</f>
        <v>#REF!</v>
      </c>
      <c r="M12" s="51" t="str">
        <f t="array" ref="M12">INDEX('Inputs &amp; summary'!$D$28:$AN$73,MATCH('Country-level output'!M$4,'Inputs &amp; summary'!$D$28:$D$73,0),MATCH('Country-level output'!$A12,'Inputs &amp; summary'!$D$28:$AN$28,0))</f>
        <v>#REF!</v>
      </c>
      <c r="N12" s="51" t="str">
        <f t="array" ref="N12">INDEX('Inputs &amp; summary'!$D$28:$AN$73,MATCH('Country-level output'!N$4,'Inputs &amp; summary'!$D$28:$D$73,0),MATCH('Country-level output'!$A12,'Inputs &amp; summary'!$D$28:$AN$28,0))</f>
        <v>#REF!</v>
      </c>
      <c r="O12" s="51" t="str">
        <f t="array" ref="O12">INDEX('Inputs &amp; summary'!$D$28:$AN$73,MATCH('Country-level output'!O$4,'Inputs &amp; summary'!$D$28:$D$73,0),MATCH('Country-level output'!$A12,'Inputs &amp; summary'!$D$28:$AN$28,0))</f>
        <v>#REF!</v>
      </c>
      <c r="P12" s="51" t="str">
        <f t="array" ref="P12">INDEX('Inputs &amp; summary'!$D$28:$AN$73,MATCH('Country-level output'!P$4,'Inputs &amp; summary'!$D$28:$D$73,0),MATCH('Country-level output'!$A12,'Inputs &amp; summary'!$D$28:$AN$28,0))</f>
        <v>#REF!</v>
      </c>
      <c r="Q12" s="51" t="str">
        <f t="array" ref="Q12">INDEX('Inputs &amp; summary'!$D$28:$AN$73,MATCH('Country-level output'!Q$4,'Inputs &amp; summary'!$D$28:$D$73,0),MATCH('Country-level output'!$A12,'Inputs &amp; summary'!$D$28:$AN$28,0))</f>
        <v>#REF!</v>
      </c>
      <c r="R12" s="51" t="str">
        <f t="array" ref="R12">INDEX('Inputs &amp; summary'!$D$28:$AN$73,MATCH('Country-level output'!R$4,'Inputs &amp; summary'!$D$28:$D$73,0),MATCH('Country-level output'!$A12,'Inputs &amp; summary'!$D$28:$AN$28,0))</f>
        <v>#REF!</v>
      </c>
      <c r="S12" s="51" t="str">
        <f t="array" ref="S12">INDEX('Inputs &amp; summary'!$D$28:$AN$73,MATCH('Country-level output'!S$4,'Inputs &amp; summary'!$D$28:$D$73,0),MATCH('Country-level output'!$A12,'Inputs &amp; summary'!$D$28:$AN$28,0))</f>
        <v>#REF!</v>
      </c>
      <c r="T12" s="51" t="str">
        <f t="array" ref="T12">INDEX('Inputs &amp; summary'!$D$28:$AN$73,MATCH('Country-level output'!T$4,'Inputs &amp; summary'!$D$28:$D$73,0),MATCH('Country-level output'!$A12,'Inputs &amp; summary'!$D$28:$AN$28,0))</f>
        <v>#REF!</v>
      </c>
      <c r="U12" s="51" t="str">
        <f t="array" ref="U12">INDEX('Inputs &amp; summary'!$D$28:$AN$73,MATCH('Country-level output'!U$4,'Inputs &amp; summary'!$D$28:$D$73,0),MATCH('Country-level output'!$A12,'Inputs &amp; summary'!$D$28:$AN$28,0))</f>
        <v>#REF!</v>
      </c>
      <c r="V12" s="51" t="str">
        <f t="array" ref="V12">INDEX('Inputs &amp; summary'!$D$28:$AN$73,MATCH('Country-level output'!V$4,'Inputs &amp; summary'!$D$28:$D$73,0),MATCH('Country-level output'!$A12,'Inputs &amp; summary'!$D$28:$AN$28,0))</f>
        <v>#REF!</v>
      </c>
      <c r="W12" s="51" t="str">
        <f t="array" ref="W12">INDEX('Inputs &amp; summary'!$D$28:$AN$73,MATCH('Country-level output'!W$4,'Inputs &amp; summary'!$D$28:$D$73,0),MATCH('Country-level output'!$A12,'Inputs &amp; summary'!$D$28:$AN$28,0))</f>
        <v>#REF!</v>
      </c>
      <c r="X12" s="51" t="str">
        <f t="array" ref="X12">INDEX('Inputs &amp; summary'!$D$28:$AN$73,MATCH('Country-level output'!X$4,'Inputs &amp; summary'!$D$28:$D$73,0),MATCH('Country-level output'!$A12,'Inputs &amp; summary'!$D$28:$AN$28,0))</f>
        <v>#REF!</v>
      </c>
      <c r="Y12" s="51" t="str">
        <f t="array" ref="Y12">INDEX('Inputs &amp; summary'!$D$28:$AN$73,MATCH('Country-level output'!Y$4,'Inputs &amp; summary'!$D$28:$D$73,0),MATCH('Country-level output'!$A12,'Inputs &amp; summary'!$D$28:$AN$28,0))</f>
        <v>#REF!</v>
      </c>
      <c r="Z12" s="51" t="str">
        <f t="array" ref="Z12">INDEX('Inputs &amp; summary'!$D$28:$AN$73,MATCH('Country-level output'!Z$4,'Inputs &amp; summary'!$D$28:$D$73,0),MATCH('Country-level output'!$A12,'Inputs &amp; summary'!$D$28:$AN$28,0))</f>
        <v>#REF!</v>
      </c>
      <c r="AA12" s="51" t="str">
        <f t="array" ref="AA12">INDEX('Inputs &amp; summary'!$D$28:$AN$73,MATCH('Country-level output'!AA$4,'Inputs &amp; summary'!$D$28:$D$73,0),MATCH('Country-level output'!$A12,'Inputs &amp; summary'!$D$28:$AN$28,0))</f>
        <v>#REF!</v>
      </c>
      <c r="AB12" s="51" t="str">
        <f t="array" ref="AB12">INDEX('Inputs &amp; summary'!$D$28:$AN$73,MATCH('Country-level output'!AB$4,'Inputs &amp; summary'!$D$28:$D$73,0),MATCH('Country-level output'!$A12,'Inputs &amp; summary'!$D$28:$AN$28,0))</f>
        <v>#REF!</v>
      </c>
      <c r="AC12" s="51" t="str">
        <f t="array" ref="AC12">INDEX('Inputs &amp; summary'!$D$28:$AN$73,MATCH('Country-level output'!AC$4,'Inputs &amp; summary'!$D$28:$D$73,0),MATCH('Country-level output'!$A12,'Inputs &amp; summary'!$D$28:$AN$28,0))</f>
        <v>#REF!</v>
      </c>
      <c r="AD12" s="51" t="str">
        <f t="array" ref="AD12">INDEX('Inputs &amp; summary'!$D$28:$AN$73,MATCH('Country-level output'!AD$4,'Inputs &amp; summary'!$D$28:$D$73,0),MATCH('Country-level output'!$A12,'Inputs &amp; summary'!$D$28:$AN$28,0))</f>
        <v>#REF!</v>
      </c>
      <c r="AE12" s="51" t="str">
        <f t="array" ref="AE12">INDEX('Inputs &amp; summary'!$D$28:$AN$73,MATCH('Country-level output'!AE$4,'Inputs &amp; summary'!$D$28:$D$73,0),MATCH('Country-level output'!$A12,'Inputs &amp; summary'!$D$28:$AN$28,0))</f>
        <v>#REF!</v>
      </c>
      <c r="AF12" s="51" t="str">
        <f t="array" ref="AF12">INDEX('Inputs &amp; summary'!$D$28:$AN$73,MATCH('Country-level output'!AF$4,'Inputs &amp; summary'!$D$28:$D$73,0),MATCH('Country-level output'!$A12,'Inputs &amp; summary'!$D$28:$AN$28,0))</f>
        <v>#REF!</v>
      </c>
      <c r="AG12" s="51" t="str">
        <f t="array" ref="AG12">INDEX('Inputs &amp; summary'!$D$28:$AN$73,MATCH('Country-level output'!AG$4,'Inputs &amp; summary'!$D$28:$D$73,0),MATCH('Country-level output'!$A12,'Inputs &amp; summary'!$D$28:$AN$28,0))</f>
        <v>#REF!</v>
      </c>
      <c r="AH12" s="51" t="str">
        <f t="array" ref="AH12">INDEX('Inputs &amp; summary'!$D$28:$AN$73,MATCH('Country-level output'!AH$4,'Inputs &amp; summary'!$D$28:$D$73,0),MATCH('Country-level output'!$A12,'Inputs &amp; summary'!$D$28:$AN$28,0))</f>
        <v>#REF!</v>
      </c>
      <c r="AI12" s="51" t="str">
        <f t="array" ref="AI12">INDEX('Inputs &amp; summary'!$D$28:$AN$73,MATCH('Country-level output'!AI$4,'Inputs &amp; summary'!$D$28:$D$73,0),MATCH('Country-level output'!$A12,'Inputs &amp; summary'!$D$28:$AN$28,0))</f>
        <v>#REF!</v>
      </c>
      <c r="AJ12" s="51" t="str">
        <f t="array" ref="AJ12">INDEX('Inputs &amp; summary'!$D$28:$AN$73,MATCH('Country-level output'!AJ$4,'Inputs &amp; summary'!$D$28:$D$73,0),MATCH('Country-level output'!$A12,'Inputs &amp; summary'!$D$28:$AN$28,0))</f>
        <v>#REF!</v>
      </c>
      <c r="AK12" s="51" t="str">
        <f t="array" ref="AK12">INDEX('Inputs &amp; summary'!$D$28:$AN$73,MATCH('Country-level output'!AK$4,'Inputs &amp; summary'!$D$28:$D$73,0),MATCH('Country-level output'!$A12,'Inputs &amp; summary'!$D$28:$AN$28,0))</f>
        <v>#REF!</v>
      </c>
      <c r="AL12" s="51" t="str">
        <f t="array" ref="AL12">INDEX('Inputs &amp; summary'!$D$28:$AN$73,MATCH('Country-level output'!AL$4,'Inputs &amp; summary'!$D$28:$D$73,0),MATCH('Country-level output'!$A12,'Inputs &amp; summary'!$D$28:$AN$28,0))</f>
        <v>#REF!</v>
      </c>
      <c r="AM12" s="51" t="str">
        <f t="array" ref="AM12">INDEX('Inputs &amp; summary'!$D$28:$AN$73,MATCH('Country-level output'!AM$4,'Inputs &amp; summary'!$D$28:$D$73,0),MATCH('Country-level output'!$A12,'Inputs &amp; summary'!$D$28:$AN$28,0))</f>
        <v>#REF!</v>
      </c>
      <c r="AN12" s="51" t="str">
        <f t="array" ref="AN12">INDEX('Inputs &amp; summary'!$D$28:$AN$73,MATCH('Country-level output'!AN$4,'Inputs &amp; summary'!$D$28:$D$73,0),MATCH('Country-level output'!$A12,'Inputs &amp; summary'!$D$28:$AN$28,0))</f>
        <v>#REF!</v>
      </c>
      <c r="AO12" s="51" t="str">
        <f t="array" ref="AO12">INDEX('Inputs &amp; summary'!$D$28:$AN$73,MATCH('Country-level output'!AO$4,'Inputs &amp; summary'!$D$28:$D$73,0),MATCH('Country-level output'!$A12,'Inputs &amp; summary'!$D$28:$AN$28,0))</f>
        <v>#REF!</v>
      </c>
      <c r="AP12" s="51" t="str">
        <f t="array" ref="AP12">INDEX('Inputs &amp; summary'!$D$28:$AN$73,MATCH('Country-level output'!AP$4,'Inputs &amp; summary'!$D$28:$D$73,0),MATCH('Country-level output'!$A12,'Inputs &amp; summary'!$D$28:$AN$28,0))</f>
        <v>#REF!</v>
      </c>
      <c r="AQ12" s="51" t="str">
        <f t="array" ref="AQ12">INDEX('Inputs &amp; summary'!$D$28:$AN$73,MATCH('Country-level output'!AQ$4,'Inputs &amp; summary'!$D$28:$D$73,0),MATCH('Country-level output'!$A12,'Inputs &amp; summary'!$D$28:$AN$28,0))</f>
        <v>#REF!</v>
      </c>
      <c r="AR12" s="51" t="str">
        <f t="array" ref="AR12">INDEX('Inputs &amp; summary'!$D$28:$AN$73,MATCH('Country-level output'!AR$4,'Inputs &amp; summary'!$D$28:$D$73,0),MATCH('Country-level output'!$A12,'Inputs &amp; summary'!$D$28:$AN$28,0))</f>
        <v>#REF!</v>
      </c>
      <c r="AS12" s="51" t="str">
        <f t="array" ref="AS12">INDEX('Inputs &amp; summary'!$D$28:$AN$73,MATCH('Country-level output'!AS$4,'Inputs &amp; summary'!$D$28:$D$73,0),MATCH('Country-level output'!$A12,'Inputs &amp; summary'!$D$28:$AN$28,0))</f>
        <v>#REF!</v>
      </c>
      <c r="AT12" s="51" t="str">
        <f t="array" ref="AT12">INDEX('Inputs &amp; summary'!$D$28:$AN$73,MATCH('Country-level output'!AT$4,'Inputs &amp; summary'!$D$28:$D$73,0),MATCH('Country-level output'!$A12,'Inputs &amp; summary'!$D$28:$AN$28,0))</f>
        <v>#REF!</v>
      </c>
      <c r="AU12" s="51" t="str">
        <f t="array" ref="AU12">INDEX('Inputs &amp; summary'!$D$28:$AN$73,MATCH('Country-level output'!AU$4,'Inputs &amp; summary'!$D$28:$D$73,0),MATCH('Country-level output'!$A12,'Inputs &amp; summary'!$D$28:$AN$28,0))</f>
        <v>#REF!</v>
      </c>
      <c r="AV12" s="51" t="str">
        <f t="array" ref="AV12">INDEX('Inputs &amp; summary'!$D$28:$AN$73,MATCH('Country-level output'!AV$4,'Inputs &amp; summary'!$D$28:$D$73,0),MATCH('Country-level output'!$A12,'Inputs &amp; summary'!$D$28:$AN$28,0))</f>
        <v>#REF!</v>
      </c>
      <c r="AW12" s="51" t="str">
        <f t="array" ref="AW12">INDEX('Inputs &amp; summary'!$D$28:$AN$73,MATCH('Country-level output'!AW$4,'Inputs &amp; summary'!$D$28:$D$73,0),MATCH('Country-level output'!$A12,'Inputs &amp; summary'!$D$28:$AN$28,0))</f>
        <v>#REF!</v>
      </c>
      <c r="AX12" s="51" t="str">
        <f t="array" ref="AX12">INDEX('Inputs &amp; summary'!$D$28:$AN$73,MATCH('Country-level output'!AX$4,'Inputs &amp; summary'!$D$28:$D$73,0),MATCH('Country-level output'!$A12,'Inputs &amp; summary'!$D$28:$AN$28,0))</f>
        <v>#REF!</v>
      </c>
      <c r="AY12" s="51" t="str">
        <f t="array" ref="AY12">INDEX('Inputs &amp; summary'!$D$28:$AN$73,MATCH('Country-level output'!AY$4,'Inputs &amp; summary'!$D$28:$D$73,0),MATCH('Country-level output'!$A12,'Inputs &amp; summary'!$D$28:$AN$28,0))</f>
        <v>#REF!</v>
      </c>
      <c r="AZ12" s="51" t="str">
        <f t="array" ref="AZ12">INDEX('Inputs &amp; summary'!$D$28:$AN$73,MATCH('Country-level output'!AZ$4,'Inputs &amp; summary'!$D$28:$D$73,0),MATCH('Country-level output'!$A12,'Inputs &amp; summary'!$D$28:$AN$28,0))</f>
        <v>#REF!</v>
      </c>
      <c r="BA12" s="51" t="str">
        <f t="array" ref="BA12">INDEX('Inputs &amp; summary'!$D$28:$AN$73,MATCH('Country-level output'!BA$4,'Inputs &amp; summary'!$D$28:$D$73,0),MATCH('Country-level output'!$A12,'Inputs &amp; summary'!$D$28:$AN$28,0))</f>
        <v>#REF!</v>
      </c>
      <c r="BB12" s="51" t="str">
        <f t="array" ref="BB12">INDEX('Inputs &amp; summary'!$D$28:$AN$73,MATCH('Country-level output'!BB$4,'Inputs &amp; summary'!$D$28:$D$73,0),MATCH('Country-level output'!$A12,'Inputs &amp; summary'!$D$28:$AN$28,0))</f>
        <v>#REF!</v>
      </c>
      <c r="BC12" s="52" t="str">
        <f t="array" ref="BC12">INDEX('Inputs &amp; summary'!$D$28:$AN$73,MATCH('Country-level output'!BC$4,'Inputs &amp; summary'!$D$28:$D$73,0),MATCH('Country-level output'!$A12,'Inputs &amp; summary'!$D$28:$AN$28,0))</f>
        <v>#REF!</v>
      </c>
    </row>
    <row r="13" ht="12.75" customHeight="1">
      <c r="A13" s="50" t="s">
        <v>115</v>
      </c>
      <c r="B13" s="51" t="str">
        <f t="array" ref="B13">INDEX('Inputs &amp; summary'!$D$28:$AN$73,MATCH('Country-level output'!B$4,'Inputs &amp; summary'!$D$28:$D$73,0),MATCH('Country-level output'!$A13,'Inputs &amp; summary'!$D$28:$AN$28,0))</f>
        <v>#REF!</v>
      </c>
      <c r="C13" s="51" t="str">
        <f t="array" ref="C13">INDEX('Inputs &amp; summary'!$D$28:$AN$73,MATCH('Country-level output'!C$4,'Inputs &amp; summary'!$D$28:$D$73,0),MATCH('Country-level output'!$A13,'Inputs &amp; summary'!$D$28:$AN$28,0))</f>
        <v>#REF!</v>
      </c>
      <c r="D13" s="51" t="str">
        <f t="array" ref="D13">INDEX('Inputs &amp; summary'!$D$28:$AN$73,MATCH('Country-level output'!D$4,'Inputs &amp; summary'!$D$28:$D$73,0),MATCH('Country-level output'!$A13,'Inputs &amp; summary'!$D$28:$AN$28,0))</f>
        <v>#REF!</v>
      </c>
      <c r="E13" s="51" t="str">
        <f t="array" ref="E13">INDEX('Inputs &amp; summary'!$D$28:$AN$73,MATCH('Country-level output'!E$4,'Inputs &amp; summary'!$D$28:$D$73,0),MATCH('Country-level output'!$A13,'Inputs &amp; summary'!$D$28:$AN$28,0))</f>
        <v>#REF!</v>
      </c>
      <c r="F13" s="51" t="str">
        <f t="array" ref="F13">INDEX('Inputs &amp; summary'!$D$28:$AN$73,MATCH('Country-level output'!F$4,'Inputs &amp; summary'!$D$28:$D$73,0),MATCH('Country-level output'!$A13,'Inputs &amp; summary'!$D$28:$AN$28,0))</f>
        <v>#REF!</v>
      </c>
      <c r="G13" s="51" t="str">
        <f t="array" ref="G13">INDEX('Inputs &amp; summary'!$D$28:$AN$73,MATCH('Country-level output'!G$4,'Inputs &amp; summary'!$D$28:$D$73,0),MATCH('Country-level output'!$A13,'Inputs &amp; summary'!$D$28:$AN$28,0))</f>
        <v>#REF!</v>
      </c>
      <c r="H13" s="51" t="str">
        <f t="array" ref="H13">INDEX('Inputs &amp; summary'!$D$28:$AN$73,MATCH('Country-level output'!H$4,'Inputs &amp; summary'!$D$28:$D$73,0),MATCH('Country-level output'!$A13,'Inputs &amp; summary'!$D$28:$AN$28,0))</f>
        <v>#REF!</v>
      </c>
      <c r="I13" s="51" t="str">
        <f t="array" ref="I13">INDEX('Inputs &amp; summary'!$D$28:$AN$73,MATCH('Country-level output'!I$4,'Inputs &amp; summary'!$D$28:$D$73,0),MATCH('Country-level output'!$A13,'Inputs &amp; summary'!$D$28:$AN$28,0))</f>
        <v>#REF!</v>
      </c>
      <c r="J13" s="51" t="str">
        <f t="array" ref="J13">INDEX('Inputs &amp; summary'!$D$28:$AN$73,MATCH('Country-level output'!J$4,'Inputs &amp; summary'!$D$28:$D$73,0),MATCH('Country-level output'!$A13,'Inputs &amp; summary'!$D$28:$AN$28,0))</f>
        <v>#REF!</v>
      </c>
      <c r="K13" s="51" t="str">
        <f t="array" ref="K13">INDEX('Inputs &amp; summary'!$D$28:$AN$73,MATCH('Country-level output'!K$4,'Inputs &amp; summary'!$D$28:$D$73,0),MATCH('Country-level output'!$A13,'Inputs &amp; summary'!$D$28:$AN$28,0))</f>
        <v>#REF!</v>
      </c>
      <c r="L13" s="51" t="str">
        <f t="array" ref="L13">INDEX('Inputs &amp; summary'!$D$28:$AN$73,MATCH('Country-level output'!L$4,'Inputs &amp; summary'!$D$28:$D$73,0),MATCH('Country-level output'!$A13,'Inputs &amp; summary'!$D$28:$AN$28,0))</f>
        <v>#REF!</v>
      </c>
      <c r="M13" s="51" t="str">
        <f t="array" ref="M13">INDEX('Inputs &amp; summary'!$D$28:$AN$73,MATCH('Country-level output'!M$4,'Inputs &amp; summary'!$D$28:$D$73,0),MATCH('Country-level output'!$A13,'Inputs &amp; summary'!$D$28:$AN$28,0))</f>
        <v>#REF!</v>
      </c>
      <c r="N13" s="51" t="str">
        <f t="array" ref="N13">INDEX('Inputs &amp; summary'!$D$28:$AN$73,MATCH('Country-level output'!N$4,'Inputs &amp; summary'!$D$28:$D$73,0),MATCH('Country-level output'!$A13,'Inputs &amp; summary'!$D$28:$AN$28,0))</f>
        <v>#REF!</v>
      </c>
      <c r="O13" s="51" t="str">
        <f t="array" ref="O13">INDEX('Inputs &amp; summary'!$D$28:$AN$73,MATCH('Country-level output'!O$4,'Inputs &amp; summary'!$D$28:$D$73,0),MATCH('Country-level output'!$A13,'Inputs &amp; summary'!$D$28:$AN$28,0))</f>
        <v>#REF!</v>
      </c>
      <c r="P13" s="51" t="str">
        <f t="array" ref="P13">INDEX('Inputs &amp; summary'!$D$28:$AN$73,MATCH('Country-level output'!P$4,'Inputs &amp; summary'!$D$28:$D$73,0),MATCH('Country-level output'!$A13,'Inputs &amp; summary'!$D$28:$AN$28,0))</f>
        <v>#REF!</v>
      </c>
      <c r="Q13" s="51" t="str">
        <f t="array" ref="Q13">INDEX('Inputs &amp; summary'!$D$28:$AN$73,MATCH('Country-level output'!Q$4,'Inputs &amp; summary'!$D$28:$D$73,0),MATCH('Country-level output'!$A13,'Inputs &amp; summary'!$D$28:$AN$28,0))</f>
        <v>#REF!</v>
      </c>
      <c r="R13" s="51" t="str">
        <f t="array" ref="R13">INDEX('Inputs &amp; summary'!$D$28:$AN$73,MATCH('Country-level output'!R$4,'Inputs &amp; summary'!$D$28:$D$73,0),MATCH('Country-level output'!$A13,'Inputs &amp; summary'!$D$28:$AN$28,0))</f>
        <v>#REF!</v>
      </c>
      <c r="S13" s="51" t="str">
        <f t="array" ref="S13">INDEX('Inputs &amp; summary'!$D$28:$AN$73,MATCH('Country-level output'!S$4,'Inputs &amp; summary'!$D$28:$D$73,0),MATCH('Country-level output'!$A13,'Inputs &amp; summary'!$D$28:$AN$28,0))</f>
        <v>#REF!</v>
      </c>
      <c r="T13" s="51" t="str">
        <f t="array" ref="T13">INDEX('Inputs &amp; summary'!$D$28:$AN$73,MATCH('Country-level output'!T$4,'Inputs &amp; summary'!$D$28:$D$73,0),MATCH('Country-level output'!$A13,'Inputs &amp; summary'!$D$28:$AN$28,0))</f>
        <v>#REF!</v>
      </c>
      <c r="U13" s="51" t="str">
        <f t="array" ref="U13">INDEX('Inputs &amp; summary'!$D$28:$AN$73,MATCH('Country-level output'!U$4,'Inputs &amp; summary'!$D$28:$D$73,0),MATCH('Country-level output'!$A13,'Inputs &amp; summary'!$D$28:$AN$28,0))</f>
        <v>#REF!</v>
      </c>
      <c r="V13" s="51" t="str">
        <f t="array" ref="V13">INDEX('Inputs &amp; summary'!$D$28:$AN$73,MATCH('Country-level output'!V$4,'Inputs &amp; summary'!$D$28:$D$73,0),MATCH('Country-level output'!$A13,'Inputs &amp; summary'!$D$28:$AN$28,0))</f>
        <v>#REF!</v>
      </c>
      <c r="W13" s="51" t="str">
        <f t="array" ref="W13">INDEX('Inputs &amp; summary'!$D$28:$AN$73,MATCH('Country-level output'!W$4,'Inputs &amp; summary'!$D$28:$D$73,0),MATCH('Country-level output'!$A13,'Inputs &amp; summary'!$D$28:$AN$28,0))</f>
        <v>#REF!</v>
      </c>
      <c r="X13" s="51" t="str">
        <f t="array" ref="X13">INDEX('Inputs &amp; summary'!$D$28:$AN$73,MATCH('Country-level output'!X$4,'Inputs &amp; summary'!$D$28:$D$73,0),MATCH('Country-level output'!$A13,'Inputs &amp; summary'!$D$28:$AN$28,0))</f>
        <v>#REF!</v>
      </c>
      <c r="Y13" s="51" t="str">
        <f t="array" ref="Y13">INDEX('Inputs &amp; summary'!$D$28:$AN$73,MATCH('Country-level output'!Y$4,'Inputs &amp; summary'!$D$28:$D$73,0),MATCH('Country-level output'!$A13,'Inputs &amp; summary'!$D$28:$AN$28,0))</f>
        <v>#REF!</v>
      </c>
      <c r="Z13" s="51" t="str">
        <f t="array" ref="Z13">INDEX('Inputs &amp; summary'!$D$28:$AN$73,MATCH('Country-level output'!Z$4,'Inputs &amp; summary'!$D$28:$D$73,0),MATCH('Country-level output'!$A13,'Inputs &amp; summary'!$D$28:$AN$28,0))</f>
        <v>#REF!</v>
      </c>
      <c r="AA13" s="51" t="str">
        <f t="array" ref="AA13">INDEX('Inputs &amp; summary'!$D$28:$AN$73,MATCH('Country-level output'!AA$4,'Inputs &amp; summary'!$D$28:$D$73,0),MATCH('Country-level output'!$A13,'Inputs &amp; summary'!$D$28:$AN$28,0))</f>
        <v>#REF!</v>
      </c>
      <c r="AB13" s="51" t="str">
        <f t="array" ref="AB13">INDEX('Inputs &amp; summary'!$D$28:$AN$73,MATCH('Country-level output'!AB$4,'Inputs &amp; summary'!$D$28:$D$73,0),MATCH('Country-level output'!$A13,'Inputs &amp; summary'!$D$28:$AN$28,0))</f>
        <v>#REF!</v>
      </c>
      <c r="AC13" s="51" t="str">
        <f t="array" ref="AC13">INDEX('Inputs &amp; summary'!$D$28:$AN$73,MATCH('Country-level output'!AC$4,'Inputs &amp; summary'!$D$28:$D$73,0),MATCH('Country-level output'!$A13,'Inputs &amp; summary'!$D$28:$AN$28,0))</f>
        <v>#REF!</v>
      </c>
      <c r="AD13" s="51" t="str">
        <f t="array" ref="AD13">INDEX('Inputs &amp; summary'!$D$28:$AN$73,MATCH('Country-level output'!AD$4,'Inputs &amp; summary'!$D$28:$D$73,0),MATCH('Country-level output'!$A13,'Inputs &amp; summary'!$D$28:$AN$28,0))</f>
        <v>#REF!</v>
      </c>
      <c r="AE13" s="51" t="str">
        <f t="array" ref="AE13">INDEX('Inputs &amp; summary'!$D$28:$AN$73,MATCH('Country-level output'!AE$4,'Inputs &amp; summary'!$D$28:$D$73,0),MATCH('Country-level output'!$A13,'Inputs &amp; summary'!$D$28:$AN$28,0))</f>
        <v>#REF!</v>
      </c>
      <c r="AF13" s="51" t="str">
        <f t="array" ref="AF13">INDEX('Inputs &amp; summary'!$D$28:$AN$73,MATCH('Country-level output'!AF$4,'Inputs &amp; summary'!$D$28:$D$73,0),MATCH('Country-level output'!$A13,'Inputs &amp; summary'!$D$28:$AN$28,0))</f>
        <v>#REF!</v>
      </c>
      <c r="AG13" s="51" t="str">
        <f t="array" ref="AG13">INDEX('Inputs &amp; summary'!$D$28:$AN$73,MATCH('Country-level output'!AG$4,'Inputs &amp; summary'!$D$28:$D$73,0),MATCH('Country-level output'!$A13,'Inputs &amp; summary'!$D$28:$AN$28,0))</f>
        <v>#REF!</v>
      </c>
      <c r="AH13" s="51" t="str">
        <f t="array" ref="AH13">INDEX('Inputs &amp; summary'!$D$28:$AN$73,MATCH('Country-level output'!AH$4,'Inputs &amp; summary'!$D$28:$D$73,0),MATCH('Country-level output'!$A13,'Inputs &amp; summary'!$D$28:$AN$28,0))</f>
        <v>#REF!</v>
      </c>
      <c r="AI13" s="51" t="str">
        <f t="array" ref="AI13">INDEX('Inputs &amp; summary'!$D$28:$AN$73,MATCH('Country-level output'!AI$4,'Inputs &amp; summary'!$D$28:$D$73,0),MATCH('Country-level output'!$A13,'Inputs &amp; summary'!$D$28:$AN$28,0))</f>
        <v>#REF!</v>
      </c>
      <c r="AJ13" s="51" t="str">
        <f t="array" ref="AJ13">INDEX('Inputs &amp; summary'!$D$28:$AN$73,MATCH('Country-level output'!AJ$4,'Inputs &amp; summary'!$D$28:$D$73,0),MATCH('Country-level output'!$A13,'Inputs &amp; summary'!$D$28:$AN$28,0))</f>
        <v>#REF!</v>
      </c>
      <c r="AK13" s="51" t="str">
        <f t="array" ref="AK13">INDEX('Inputs &amp; summary'!$D$28:$AN$73,MATCH('Country-level output'!AK$4,'Inputs &amp; summary'!$D$28:$D$73,0),MATCH('Country-level output'!$A13,'Inputs &amp; summary'!$D$28:$AN$28,0))</f>
        <v>#REF!</v>
      </c>
      <c r="AL13" s="51" t="str">
        <f t="array" ref="AL13">INDEX('Inputs &amp; summary'!$D$28:$AN$73,MATCH('Country-level output'!AL$4,'Inputs &amp; summary'!$D$28:$D$73,0),MATCH('Country-level output'!$A13,'Inputs &amp; summary'!$D$28:$AN$28,0))</f>
        <v>#REF!</v>
      </c>
      <c r="AM13" s="51" t="str">
        <f t="array" ref="AM13">INDEX('Inputs &amp; summary'!$D$28:$AN$73,MATCH('Country-level output'!AM$4,'Inputs &amp; summary'!$D$28:$D$73,0),MATCH('Country-level output'!$A13,'Inputs &amp; summary'!$D$28:$AN$28,0))</f>
        <v>#REF!</v>
      </c>
      <c r="AN13" s="51" t="str">
        <f t="array" ref="AN13">INDEX('Inputs &amp; summary'!$D$28:$AN$73,MATCH('Country-level output'!AN$4,'Inputs &amp; summary'!$D$28:$D$73,0),MATCH('Country-level output'!$A13,'Inputs &amp; summary'!$D$28:$AN$28,0))</f>
        <v>#REF!</v>
      </c>
      <c r="AO13" s="51" t="str">
        <f t="array" ref="AO13">INDEX('Inputs &amp; summary'!$D$28:$AN$73,MATCH('Country-level output'!AO$4,'Inputs &amp; summary'!$D$28:$D$73,0),MATCH('Country-level output'!$A13,'Inputs &amp; summary'!$D$28:$AN$28,0))</f>
        <v>#REF!</v>
      </c>
      <c r="AP13" s="51" t="str">
        <f t="array" ref="AP13">INDEX('Inputs &amp; summary'!$D$28:$AN$73,MATCH('Country-level output'!AP$4,'Inputs &amp; summary'!$D$28:$D$73,0),MATCH('Country-level output'!$A13,'Inputs &amp; summary'!$D$28:$AN$28,0))</f>
        <v>#REF!</v>
      </c>
      <c r="AQ13" s="51" t="str">
        <f t="array" ref="AQ13">INDEX('Inputs &amp; summary'!$D$28:$AN$73,MATCH('Country-level output'!AQ$4,'Inputs &amp; summary'!$D$28:$D$73,0),MATCH('Country-level output'!$A13,'Inputs &amp; summary'!$D$28:$AN$28,0))</f>
        <v>#REF!</v>
      </c>
      <c r="AR13" s="51" t="str">
        <f t="array" ref="AR13">INDEX('Inputs &amp; summary'!$D$28:$AN$73,MATCH('Country-level output'!AR$4,'Inputs &amp; summary'!$D$28:$D$73,0),MATCH('Country-level output'!$A13,'Inputs &amp; summary'!$D$28:$AN$28,0))</f>
        <v>#REF!</v>
      </c>
      <c r="AS13" s="51" t="str">
        <f t="array" ref="AS13">INDEX('Inputs &amp; summary'!$D$28:$AN$73,MATCH('Country-level output'!AS$4,'Inputs &amp; summary'!$D$28:$D$73,0),MATCH('Country-level output'!$A13,'Inputs &amp; summary'!$D$28:$AN$28,0))</f>
        <v>#REF!</v>
      </c>
      <c r="AT13" s="51" t="str">
        <f t="array" ref="AT13">INDEX('Inputs &amp; summary'!$D$28:$AN$73,MATCH('Country-level output'!AT$4,'Inputs &amp; summary'!$D$28:$D$73,0),MATCH('Country-level output'!$A13,'Inputs &amp; summary'!$D$28:$AN$28,0))</f>
        <v>#REF!</v>
      </c>
      <c r="AU13" s="51" t="str">
        <f t="array" ref="AU13">INDEX('Inputs &amp; summary'!$D$28:$AN$73,MATCH('Country-level output'!AU$4,'Inputs &amp; summary'!$D$28:$D$73,0),MATCH('Country-level output'!$A13,'Inputs &amp; summary'!$D$28:$AN$28,0))</f>
        <v>#REF!</v>
      </c>
      <c r="AV13" s="51" t="str">
        <f t="array" ref="AV13">INDEX('Inputs &amp; summary'!$D$28:$AN$73,MATCH('Country-level output'!AV$4,'Inputs &amp; summary'!$D$28:$D$73,0),MATCH('Country-level output'!$A13,'Inputs &amp; summary'!$D$28:$AN$28,0))</f>
        <v>#REF!</v>
      </c>
      <c r="AW13" s="51" t="str">
        <f t="array" ref="AW13">INDEX('Inputs &amp; summary'!$D$28:$AN$73,MATCH('Country-level output'!AW$4,'Inputs &amp; summary'!$D$28:$D$73,0),MATCH('Country-level output'!$A13,'Inputs &amp; summary'!$D$28:$AN$28,0))</f>
        <v>#REF!</v>
      </c>
      <c r="AX13" s="51" t="str">
        <f t="array" ref="AX13">INDEX('Inputs &amp; summary'!$D$28:$AN$73,MATCH('Country-level output'!AX$4,'Inputs &amp; summary'!$D$28:$D$73,0),MATCH('Country-level output'!$A13,'Inputs &amp; summary'!$D$28:$AN$28,0))</f>
        <v>#REF!</v>
      </c>
      <c r="AY13" s="51" t="str">
        <f t="array" ref="AY13">INDEX('Inputs &amp; summary'!$D$28:$AN$73,MATCH('Country-level output'!AY$4,'Inputs &amp; summary'!$D$28:$D$73,0),MATCH('Country-level output'!$A13,'Inputs &amp; summary'!$D$28:$AN$28,0))</f>
        <v>#REF!</v>
      </c>
      <c r="AZ13" s="51" t="str">
        <f t="array" ref="AZ13">INDEX('Inputs &amp; summary'!$D$28:$AN$73,MATCH('Country-level output'!AZ$4,'Inputs &amp; summary'!$D$28:$D$73,0),MATCH('Country-level output'!$A13,'Inputs &amp; summary'!$D$28:$AN$28,0))</f>
        <v>#REF!</v>
      </c>
      <c r="BA13" s="51" t="str">
        <f t="array" ref="BA13">INDEX('Inputs &amp; summary'!$D$28:$AN$73,MATCH('Country-level output'!BA$4,'Inputs &amp; summary'!$D$28:$D$73,0),MATCH('Country-level output'!$A13,'Inputs &amp; summary'!$D$28:$AN$28,0))</f>
        <v>#REF!</v>
      </c>
      <c r="BB13" s="51" t="str">
        <f t="array" ref="BB13">INDEX('Inputs &amp; summary'!$D$28:$AN$73,MATCH('Country-level output'!BB$4,'Inputs &amp; summary'!$D$28:$D$73,0),MATCH('Country-level output'!$A13,'Inputs &amp; summary'!$D$28:$AN$28,0))</f>
        <v>#REF!</v>
      </c>
      <c r="BC13" s="52" t="str">
        <f t="array" ref="BC13">INDEX('Inputs &amp; summary'!$D$28:$AN$73,MATCH('Country-level output'!BC$4,'Inputs &amp; summary'!$D$28:$D$73,0),MATCH('Country-level output'!$A13,'Inputs &amp; summary'!$D$28:$AN$28,0))</f>
        <v>#REF!</v>
      </c>
    </row>
    <row r="14" ht="12.75" customHeight="1">
      <c r="A14" s="50" t="s">
        <v>116</v>
      </c>
      <c r="B14" s="56" t="str">
        <f>IF(B$7="restoration",SUMIFS('Carbon potential calculations'!$G$18:$G$44,'Carbon potential calculations'!$B$18:$B$44,'Country-level output'!B$5,'Carbon potential calculations'!$D$18:$D$44,'Country-level output'!B$6),SUMIFS('Carbon potential calculations'!$O$18:$O$44,'Carbon potential calculations'!$B$18:$B$44,'Country-level output'!B$5,'Carbon potential calculations'!$D$18:$D$44,'Country-level output'!B$6))</f>
        <v>#REF!</v>
      </c>
      <c r="C14" s="56" t="str">
        <f>IF(C$7="restoration",SUMIFS('Carbon potential calculations'!$G$18:$G$44,'Carbon potential calculations'!$B$18:$B$44,'Country-level output'!C$5,'Carbon potential calculations'!$D$18:$D$44,'Country-level output'!C$6),SUMIFS('Carbon potential calculations'!$O$18:$O$44,'Carbon potential calculations'!$B$18:$B$44,'Country-level output'!C$5,'Carbon potential calculations'!$D$18:$D$44,'Country-level output'!C$6))</f>
        <v>#REF!</v>
      </c>
      <c r="D14" s="56" t="str">
        <f>IF(D$7="restoration",SUMIFS('Carbon potential calculations'!$G$18:$G$44,'Carbon potential calculations'!$B$18:$B$44,'Country-level output'!D$5,'Carbon potential calculations'!$D$18:$D$44,'Country-level output'!D$6),SUMIFS('Carbon potential calculations'!$O$18:$O$44,'Carbon potential calculations'!$B$18:$B$44,'Country-level output'!D$5,'Carbon potential calculations'!$D$18:$D$44,'Country-level output'!D$6))</f>
        <v>#REF!</v>
      </c>
      <c r="E14" s="56" t="str">
        <f>IF(E$7="restoration",SUMIFS('Carbon potential calculations'!$G$18:$G$44,'Carbon potential calculations'!$B$18:$B$44,'Country-level output'!E$5,'Carbon potential calculations'!$D$18:$D$44,'Country-level output'!E$6),SUMIFS('Carbon potential calculations'!$O$18:$O$44,'Carbon potential calculations'!$B$18:$B$44,'Country-level output'!E$5,'Carbon potential calculations'!$D$18:$D$44,'Country-level output'!E$6))</f>
        <v>#REF!</v>
      </c>
      <c r="F14" s="56" t="str">
        <f>IF(F$7="restoration",SUMIFS('Carbon potential calculations'!$G$18:$G$44,'Carbon potential calculations'!$B$18:$B$44,'Country-level output'!F$5,'Carbon potential calculations'!$D$18:$D$44,'Country-level output'!F$6),SUMIFS('Carbon potential calculations'!$O$18:$O$44,'Carbon potential calculations'!$B$18:$B$44,'Country-level output'!F$5,'Carbon potential calculations'!$D$18:$D$44,'Country-level output'!F$6))</f>
        <v>#REF!</v>
      </c>
      <c r="G14" s="56" t="str">
        <f>IF(G$7="restoration",SUMIFS('Carbon potential calculations'!$G$18:$G$44,'Carbon potential calculations'!$B$18:$B$44,'Country-level output'!G$5,'Carbon potential calculations'!$D$18:$D$44,'Country-level output'!G$6),SUMIFS('Carbon potential calculations'!$O$18:$O$44,'Carbon potential calculations'!$B$18:$B$44,'Country-level output'!G$5,'Carbon potential calculations'!$D$18:$D$44,'Country-level output'!G$6))</f>
        <v>#REF!</v>
      </c>
      <c r="H14" s="56" t="str">
        <f>IF(H$7="restoration",SUMIFS('Carbon potential calculations'!$G$18:$G$44,'Carbon potential calculations'!$B$18:$B$44,'Country-level output'!H$5,'Carbon potential calculations'!$D$18:$D$44,'Country-level output'!H$6),SUMIFS('Carbon potential calculations'!$O$18:$O$44,'Carbon potential calculations'!$B$18:$B$44,'Country-level output'!H$5,'Carbon potential calculations'!$D$18:$D$44,'Country-level output'!H$6))</f>
        <v>#REF!</v>
      </c>
      <c r="I14" s="56" t="str">
        <f>IF(I$7="restoration",SUMIFS('Carbon potential calculations'!$G$18:$G$44,'Carbon potential calculations'!$B$18:$B$44,'Country-level output'!I$5,'Carbon potential calculations'!$D$18:$D$44,'Country-level output'!I$6),SUMIFS('Carbon potential calculations'!$O$18:$O$44,'Carbon potential calculations'!$B$18:$B$44,'Country-level output'!I$5,'Carbon potential calculations'!$D$18:$D$44,'Country-level output'!I$6))</f>
        <v>#REF!</v>
      </c>
      <c r="J14" s="56" t="str">
        <f>IF(J$7="restoration",SUMIFS('Carbon potential calculations'!$G$18:$G$44,'Carbon potential calculations'!$B$18:$B$44,'Country-level output'!J$5,'Carbon potential calculations'!$D$18:$D$44,'Country-level output'!J$6),SUMIFS('Carbon potential calculations'!$O$18:$O$44,'Carbon potential calculations'!$B$18:$B$44,'Country-level output'!J$5,'Carbon potential calculations'!$D$18:$D$44,'Country-level output'!J$6))</f>
        <v>#REF!</v>
      </c>
      <c r="K14" s="56" t="str">
        <f>IF(K$7="restoration",SUMIFS('Carbon potential calculations'!$G$18:$G$44,'Carbon potential calculations'!$B$18:$B$44,'Country-level output'!K$5,'Carbon potential calculations'!$D$18:$D$44,'Country-level output'!K$6),SUMIFS('Carbon potential calculations'!$O$18:$O$44,'Carbon potential calculations'!$B$18:$B$44,'Country-level output'!K$5,'Carbon potential calculations'!$D$18:$D$44,'Country-level output'!K$6))</f>
        <v>#REF!</v>
      </c>
      <c r="L14" s="56" t="str">
        <f>IF(L$7="restoration",SUMIFS('Carbon potential calculations'!$G$18:$G$44,'Carbon potential calculations'!$B$18:$B$44,'Country-level output'!L$5,'Carbon potential calculations'!$D$18:$D$44,'Country-level output'!L$6),SUMIFS('Carbon potential calculations'!$O$18:$O$44,'Carbon potential calculations'!$B$18:$B$44,'Country-level output'!L$5,'Carbon potential calculations'!$D$18:$D$44,'Country-level output'!L$6))</f>
        <v>#REF!</v>
      </c>
      <c r="M14" s="56" t="str">
        <f>IF(M$7="restoration",SUMIFS('Carbon potential calculations'!$G$18:$G$44,'Carbon potential calculations'!$B$18:$B$44,'Country-level output'!M$5,'Carbon potential calculations'!$D$18:$D$44,'Country-level output'!M$6),SUMIFS('Carbon potential calculations'!$O$18:$O$44,'Carbon potential calculations'!$B$18:$B$44,'Country-level output'!M$5,'Carbon potential calculations'!$D$18:$D$44,'Country-level output'!M$6))</f>
        <v>#REF!</v>
      </c>
      <c r="N14" s="56" t="str">
        <f>IF(N$7="restoration",SUMIFS('Carbon potential calculations'!$G$18:$G$44,'Carbon potential calculations'!$B$18:$B$44,'Country-level output'!N$5,'Carbon potential calculations'!$D$18:$D$44,'Country-level output'!N$6),SUMIFS('Carbon potential calculations'!$O$18:$O$44,'Carbon potential calculations'!$B$18:$B$44,'Country-level output'!N$5,'Carbon potential calculations'!$D$18:$D$44,'Country-level output'!N$6))</f>
        <v>#REF!</v>
      </c>
      <c r="O14" s="56" t="str">
        <f>IF(O$7="restoration",SUMIFS('Carbon potential calculations'!$G$18:$G$44,'Carbon potential calculations'!$B$18:$B$44,'Country-level output'!O$5,'Carbon potential calculations'!$D$18:$D$44,'Country-level output'!O$6),SUMIFS('Carbon potential calculations'!$O$18:$O$44,'Carbon potential calculations'!$B$18:$B$44,'Country-level output'!O$5,'Carbon potential calculations'!$D$18:$D$44,'Country-level output'!O$6))</f>
        <v>#REF!</v>
      </c>
      <c r="P14" s="56" t="str">
        <f>IF(P$7="restoration",SUMIFS('Carbon potential calculations'!$G$18:$G$44,'Carbon potential calculations'!$B$18:$B$44,'Country-level output'!P$5,'Carbon potential calculations'!$D$18:$D$44,'Country-level output'!P$6),SUMIFS('Carbon potential calculations'!$O$18:$O$44,'Carbon potential calculations'!$B$18:$B$44,'Country-level output'!P$5,'Carbon potential calculations'!$D$18:$D$44,'Country-level output'!P$6))</f>
        <v>#REF!</v>
      </c>
      <c r="Q14" s="56" t="str">
        <f>IF(Q$7="restoration",SUMIFS('Carbon potential calculations'!$G$18:$G$44,'Carbon potential calculations'!$B$18:$B$44,'Country-level output'!Q$5,'Carbon potential calculations'!$D$18:$D$44,'Country-level output'!Q$6),SUMIFS('Carbon potential calculations'!$O$18:$O$44,'Carbon potential calculations'!$B$18:$B$44,'Country-level output'!Q$5,'Carbon potential calculations'!$D$18:$D$44,'Country-level output'!Q$6))</f>
        <v>#REF!</v>
      </c>
      <c r="R14" s="56" t="str">
        <f>IF(R$7="restoration",SUMIFS('Carbon potential calculations'!$G$18:$G$44,'Carbon potential calculations'!$B$18:$B$44,'Country-level output'!R$5,'Carbon potential calculations'!$D$18:$D$44,'Country-level output'!R$6),SUMIFS('Carbon potential calculations'!$O$18:$O$44,'Carbon potential calculations'!$B$18:$B$44,'Country-level output'!R$5,'Carbon potential calculations'!$D$18:$D$44,'Country-level output'!R$6))</f>
        <v>#REF!</v>
      </c>
      <c r="S14" s="56" t="str">
        <f>IF(S$7="restoration",SUMIFS('Carbon potential calculations'!$G$18:$G$44,'Carbon potential calculations'!$B$18:$B$44,'Country-level output'!S$5,'Carbon potential calculations'!$D$18:$D$44,'Country-level output'!S$6),SUMIFS('Carbon potential calculations'!$O$18:$O$44,'Carbon potential calculations'!$B$18:$B$44,'Country-level output'!S$5,'Carbon potential calculations'!$D$18:$D$44,'Country-level output'!S$6))</f>
        <v>#REF!</v>
      </c>
      <c r="T14" s="56" t="str">
        <f>IF(T$7="restoration",SUMIFS('Carbon potential calculations'!$G$18:$G$44,'Carbon potential calculations'!$B$18:$B$44,'Country-level output'!T$5,'Carbon potential calculations'!$D$18:$D$44,'Country-level output'!T$6),SUMIFS('Carbon potential calculations'!$O$18:$O$44,'Carbon potential calculations'!$B$18:$B$44,'Country-level output'!T$5,'Carbon potential calculations'!$D$18:$D$44,'Country-level output'!T$6))</f>
        <v>#REF!</v>
      </c>
      <c r="U14" s="56" t="str">
        <f>IF(U$7="restoration",SUMIFS('Carbon potential calculations'!$G$18:$G$44,'Carbon potential calculations'!$B$18:$B$44,'Country-level output'!U$5,'Carbon potential calculations'!$D$18:$D$44,'Country-level output'!U$6),SUMIFS('Carbon potential calculations'!$O$18:$O$44,'Carbon potential calculations'!$B$18:$B$44,'Country-level output'!U$5,'Carbon potential calculations'!$D$18:$D$44,'Country-level output'!U$6))</f>
        <v>#REF!</v>
      </c>
      <c r="V14" s="56" t="str">
        <f>IF(V$7="restoration",SUMIFS('Carbon potential calculations'!$G$18:$G$44,'Carbon potential calculations'!$B$18:$B$44,'Country-level output'!V$5,'Carbon potential calculations'!$D$18:$D$44,'Country-level output'!V$6),SUMIFS('Carbon potential calculations'!$O$18:$O$44,'Carbon potential calculations'!$B$18:$B$44,'Country-level output'!V$5,'Carbon potential calculations'!$D$18:$D$44,'Country-level output'!V$6))</f>
        <v>#REF!</v>
      </c>
      <c r="W14" s="56" t="str">
        <f>IF(W$7="restoration",SUMIFS('Carbon potential calculations'!$G$18:$G$44,'Carbon potential calculations'!$B$18:$B$44,'Country-level output'!W$5,'Carbon potential calculations'!$D$18:$D$44,'Country-level output'!W$6),SUMIFS('Carbon potential calculations'!$O$18:$O$44,'Carbon potential calculations'!$B$18:$B$44,'Country-level output'!W$5,'Carbon potential calculations'!$D$18:$D$44,'Country-level output'!W$6))</f>
        <v>#REF!</v>
      </c>
      <c r="X14" s="56" t="str">
        <f>IF(X$7="restoration",SUMIFS('Carbon potential calculations'!$G$18:$G$44,'Carbon potential calculations'!$B$18:$B$44,'Country-level output'!X$5,'Carbon potential calculations'!$D$18:$D$44,'Country-level output'!X$6),SUMIFS('Carbon potential calculations'!$O$18:$O$44,'Carbon potential calculations'!$B$18:$B$44,'Country-level output'!X$5,'Carbon potential calculations'!$D$18:$D$44,'Country-level output'!X$6))</f>
        <v>#REF!</v>
      </c>
      <c r="Y14" s="56" t="str">
        <f>IF(Y$7="restoration",SUMIFS('Carbon potential calculations'!$G$18:$G$44,'Carbon potential calculations'!$B$18:$B$44,'Country-level output'!Y$5,'Carbon potential calculations'!$D$18:$D$44,'Country-level output'!Y$6),SUMIFS('Carbon potential calculations'!$O$18:$O$44,'Carbon potential calculations'!$B$18:$B$44,'Country-level output'!Y$5,'Carbon potential calculations'!$D$18:$D$44,'Country-level output'!Y$6))</f>
        <v>#REF!</v>
      </c>
      <c r="Z14" s="56" t="str">
        <f>IF(Z$7="restoration",SUMIFS('Carbon potential calculations'!$G$18:$G$44,'Carbon potential calculations'!$B$18:$B$44,'Country-level output'!Z$5,'Carbon potential calculations'!$D$18:$D$44,'Country-level output'!Z$6),SUMIFS('Carbon potential calculations'!$O$18:$O$44,'Carbon potential calculations'!$B$18:$B$44,'Country-level output'!Z$5,'Carbon potential calculations'!$D$18:$D$44,'Country-level output'!Z$6))</f>
        <v>#REF!</v>
      </c>
      <c r="AA14" s="56" t="str">
        <f>IF(AA$7="restoration",SUMIFS('Carbon potential calculations'!$G$18:$G$44,'Carbon potential calculations'!$B$18:$B$44,'Country-level output'!AA$5,'Carbon potential calculations'!$D$18:$D$44,'Country-level output'!AA$6),SUMIFS('Carbon potential calculations'!$O$18:$O$44,'Carbon potential calculations'!$B$18:$B$44,'Country-level output'!AA$5,'Carbon potential calculations'!$D$18:$D$44,'Country-level output'!AA$6))</f>
        <v>#REF!</v>
      </c>
      <c r="AB14" s="56" t="str">
        <f>IF(AB$7="restoration",SUMIFS('Carbon potential calculations'!$G$18:$G$44,'Carbon potential calculations'!$B$18:$B$44,'Country-level output'!AB$5,'Carbon potential calculations'!$D$18:$D$44,'Country-level output'!AB$6),SUMIFS('Carbon potential calculations'!$O$18:$O$44,'Carbon potential calculations'!$B$18:$B$44,'Country-level output'!AB$5,'Carbon potential calculations'!$D$18:$D$44,'Country-level output'!AB$6))</f>
        <v>#REF!</v>
      </c>
      <c r="AC14" s="56" t="str">
        <f>IF(AC$7="restoration",SUMIFS('Carbon potential calculations'!$G$18:$G$44,'Carbon potential calculations'!$B$18:$B$44,'Country-level output'!AC$5,'Carbon potential calculations'!$D$18:$D$44,'Country-level output'!AC$6),SUMIFS('Carbon potential calculations'!$O$18:$O$44,'Carbon potential calculations'!$B$18:$B$44,'Country-level output'!AC$5,'Carbon potential calculations'!$D$18:$D$44,'Country-level output'!AC$6))</f>
        <v>#REF!</v>
      </c>
      <c r="AD14" s="56" t="str">
        <f>IF(AD$7="restoration",SUMIFS('Carbon potential calculations'!$G$18:$G$44,'Carbon potential calculations'!$B$18:$B$44,'Country-level output'!AD$5,'Carbon potential calculations'!$D$18:$D$44,'Country-level output'!AD$6),SUMIFS('Carbon potential calculations'!$O$18:$O$44,'Carbon potential calculations'!$B$18:$B$44,'Country-level output'!AD$5,'Carbon potential calculations'!$D$18:$D$44,'Country-level output'!AD$6))</f>
        <v>#REF!</v>
      </c>
      <c r="AE14" s="56" t="str">
        <f>IF(AE$7="restoration",SUMIFS('Carbon potential calculations'!$G$18:$G$44,'Carbon potential calculations'!$B$18:$B$44,'Country-level output'!AE$5,'Carbon potential calculations'!$D$18:$D$44,'Country-level output'!AE$6),SUMIFS('Carbon potential calculations'!$O$18:$O$44,'Carbon potential calculations'!$B$18:$B$44,'Country-level output'!AE$5,'Carbon potential calculations'!$D$18:$D$44,'Country-level output'!AE$6))</f>
        <v>#REF!</v>
      </c>
      <c r="AF14" s="56" t="str">
        <f>IF(AF$7="restoration",SUMIFS('Carbon potential calculations'!$G$18:$G$44,'Carbon potential calculations'!$B$18:$B$44,'Country-level output'!AF$5,'Carbon potential calculations'!$D$18:$D$44,'Country-level output'!AF$6),SUMIFS('Carbon potential calculations'!$O$18:$O$44,'Carbon potential calculations'!$B$18:$B$44,'Country-level output'!AF$5,'Carbon potential calculations'!$D$18:$D$44,'Country-level output'!AF$6))</f>
        <v>#REF!</v>
      </c>
      <c r="AG14" s="56" t="str">
        <f>IF(AG$7="restoration",SUMIFS('Carbon potential calculations'!$G$18:$G$44,'Carbon potential calculations'!$B$18:$B$44,'Country-level output'!AG$5,'Carbon potential calculations'!$D$18:$D$44,'Country-level output'!AG$6),SUMIFS('Carbon potential calculations'!$O$18:$O$44,'Carbon potential calculations'!$B$18:$B$44,'Country-level output'!AG$5,'Carbon potential calculations'!$D$18:$D$44,'Country-level output'!AG$6))</f>
        <v>#REF!</v>
      </c>
      <c r="AH14" s="56" t="str">
        <f>IF(AH$7="restoration",SUMIFS('Carbon potential calculations'!$G$18:$G$44,'Carbon potential calculations'!$B$18:$B$44,'Country-level output'!AH$5,'Carbon potential calculations'!$D$18:$D$44,'Country-level output'!AH$6),SUMIFS('Carbon potential calculations'!$O$18:$O$44,'Carbon potential calculations'!$B$18:$B$44,'Country-level output'!AH$5,'Carbon potential calculations'!$D$18:$D$44,'Country-level output'!AH$6))</f>
        <v>#REF!</v>
      </c>
      <c r="AI14" s="56" t="str">
        <f>IF(AI$7="restoration",SUMIFS('Carbon potential calculations'!$G$18:$G$44,'Carbon potential calculations'!$B$18:$B$44,'Country-level output'!AI$5,'Carbon potential calculations'!$D$18:$D$44,'Country-level output'!AI$6),SUMIFS('Carbon potential calculations'!$O$18:$O$44,'Carbon potential calculations'!$B$18:$B$44,'Country-level output'!AI$5,'Carbon potential calculations'!$D$18:$D$44,'Country-level output'!AI$6))</f>
        <v>#REF!</v>
      </c>
      <c r="AJ14" s="56" t="str">
        <f>IF(AJ$7="restoration",SUMIFS('Carbon potential calculations'!$G$18:$G$44,'Carbon potential calculations'!$B$18:$B$44,'Country-level output'!AJ$5,'Carbon potential calculations'!$D$18:$D$44,'Country-level output'!AJ$6),SUMIFS('Carbon potential calculations'!$O$18:$O$44,'Carbon potential calculations'!$B$18:$B$44,'Country-level output'!AJ$5,'Carbon potential calculations'!$D$18:$D$44,'Country-level output'!AJ$6))</f>
        <v>#REF!</v>
      </c>
      <c r="AK14" s="56" t="str">
        <f>IF(AK$7="restoration",SUMIFS('Carbon potential calculations'!$G$18:$G$44,'Carbon potential calculations'!$B$18:$B$44,'Country-level output'!AK$5,'Carbon potential calculations'!$D$18:$D$44,'Country-level output'!AK$6),SUMIFS('Carbon potential calculations'!$O$18:$O$44,'Carbon potential calculations'!$B$18:$B$44,'Country-level output'!AK$5,'Carbon potential calculations'!$D$18:$D$44,'Country-level output'!AK$6))</f>
        <v>#REF!</v>
      </c>
      <c r="AL14" s="56" t="str">
        <f>IF(AL$7="restoration",SUMIFS('Carbon potential calculations'!$G$18:$G$44,'Carbon potential calculations'!$B$18:$B$44,'Country-level output'!AL$5,'Carbon potential calculations'!$D$18:$D$44,'Country-level output'!AL$6),SUMIFS('Carbon potential calculations'!$O$18:$O$44,'Carbon potential calculations'!$B$18:$B$44,'Country-level output'!AL$5,'Carbon potential calculations'!$D$18:$D$44,'Country-level output'!AL$6))</f>
        <v>#REF!</v>
      </c>
      <c r="AM14" s="56" t="str">
        <f>IF(AM$7="restoration",SUMIFS('Carbon potential calculations'!$G$18:$G$44,'Carbon potential calculations'!$B$18:$B$44,'Country-level output'!AM$5,'Carbon potential calculations'!$D$18:$D$44,'Country-level output'!AM$6),SUMIFS('Carbon potential calculations'!$O$18:$O$44,'Carbon potential calculations'!$B$18:$B$44,'Country-level output'!AM$5,'Carbon potential calculations'!$D$18:$D$44,'Country-level output'!AM$6))</f>
        <v>#REF!</v>
      </c>
      <c r="AN14" s="56" t="str">
        <f>IF(AN$7="restoration",SUMIFS('Carbon potential calculations'!$G$18:$G$44,'Carbon potential calculations'!$B$18:$B$44,'Country-level output'!AN$5,'Carbon potential calculations'!$D$18:$D$44,'Country-level output'!AN$6),SUMIFS('Carbon potential calculations'!$O$18:$O$44,'Carbon potential calculations'!$B$18:$B$44,'Country-level output'!AN$5,'Carbon potential calculations'!$D$18:$D$44,'Country-level output'!AN$6))</f>
        <v>#REF!</v>
      </c>
      <c r="AO14" s="56" t="str">
        <f>IF(AO$7="restoration",SUMIFS('Carbon potential calculations'!$G$18:$G$44,'Carbon potential calculations'!$B$18:$B$44,'Country-level output'!AO$5,'Carbon potential calculations'!$D$18:$D$44,'Country-level output'!AO$6),SUMIFS('Carbon potential calculations'!$O$18:$O$44,'Carbon potential calculations'!$B$18:$B$44,'Country-level output'!AO$5,'Carbon potential calculations'!$D$18:$D$44,'Country-level output'!AO$6))</f>
        <v>#REF!</v>
      </c>
      <c r="AP14" s="56" t="str">
        <f>IF(AP$7="restoration",SUMIFS('Carbon potential calculations'!$G$18:$G$44,'Carbon potential calculations'!$B$18:$B$44,'Country-level output'!AP$5,'Carbon potential calculations'!$D$18:$D$44,'Country-level output'!AP$6),SUMIFS('Carbon potential calculations'!$O$18:$O$44,'Carbon potential calculations'!$B$18:$B$44,'Country-level output'!AP$5,'Carbon potential calculations'!$D$18:$D$44,'Country-level output'!AP$6))</f>
        <v>#REF!</v>
      </c>
      <c r="AQ14" s="56" t="str">
        <f>IF(AQ$7="restoration",SUMIFS('Carbon potential calculations'!$G$18:$G$44,'Carbon potential calculations'!$B$18:$B$44,'Country-level output'!AQ$5,'Carbon potential calculations'!$D$18:$D$44,'Country-level output'!AQ$6),SUMIFS('Carbon potential calculations'!$O$18:$O$44,'Carbon potential calculations'!$B$18:$B$44,'Country-level output'!AQ$5,'Carbon potential calculations'!$D$18:$D$44,'Country-level output'!AQ$6))</f>
        <v>#REF!</v>
      </c>
      <c r="AR14" s="56" t="str">
        <f>IF(AR$7="restoration",SUMIFS('Carbon potential calculations'!$G$18:$G$44,'Carbon potential calculations'!$B$18:$B$44,'Country-level output'!AR$5,'Carbon potential calculations'!$D$18:$D$44,'Country-level output'!AR$6),SUMIFS('Carbon potential calculations'!$O$18:$O$44,'Carbon potential calculations'!$B$18:$B$44,'Country-level output'!AR$5,'Carbon potential calculations'!$D$18:$D$44,'Country-level output'!AR$6))</f>
        <v>#REF!</v>
      </c>
      <c r="AS14" s="56" t="str">
        <f>IF(AS$7="restoration",SUMIFS('Carbon potential calculations'!$G$18:$G$44,'Carbon potential calculations'!$B$18:$B$44,'Country-level output'!AS$5,'Carbon potential calculations'!$D$18:$D$44,'Country-level output'!AS$6),SUMIFS('Carbon potential calculations'!$O$18:$O$44,'Carbon potential calculations'!$B$18:$B$44,'Country-level output'!AS$5,'Carbon potential calculations'!$D$18:$D$44,'Country-level output'!AS$6))</f>
        <v>#REF!</v>
      </c>
      <c r="AT14" s="56" t="str">
        <f>IF(AT$7="restoration",SUMIFS('Carbon potential calculations'!$G$18:$G$44,'Carbon potential calculations'!$B$18:$B$44,'Country-level output'!AT$5,'Carbon potential calculations'!$D$18:$D$44,'Country-level output'!AT$6),SUMIFS('Carbon potential calculations'!$O$18:$O$44,'Carbon potential calculations'!$B$18:$B$44,'Country-level output'!AT$5,'Carbon potential calculations'!$D$18:$D$44,'Country-level output'!AT$6))</f>
        <v>#REF!</v>
      </c>
      <c r="AU14" s="56" t="str">
        <f>IF(AU$7="restoration",SUMIFS('Carbon potential calculations'!$G$18:$G$44,'Carbon potential calculations'!$B$18:$B$44,'Country-level output'!AU$5,'Carbon potential calculations'!$D$18:$D$44,'Country-level output'!AU$6),SUMIFS('Carbon potential calculations'!$O$18:$O$44,'Carbon potential calculations'!$B$18:$B$44,'Country-level output'!AU$5,'Carbon potential calculations'!$D$18:$D$44,'Country-level output'!AU$6))</f>
        <v>#REF!</v>
      </c>
      <c r="AV14" s="56" t="str">
        <f>IF(AV$7="restoration",SUMIFS('Carbon potential calculations'!$G$18:$G$44,'Carbon potential calculations'!$B$18:$B$44,'Country-level output'!AV$5,'Carbon potential calculations'!$D$18:$D$44,'Country-level output'!AV$6),SUMIFS('Carbon potential calculations'!$O$18:$O$44,'Carbon potential calculations'!$B$18:$B$44,'Country-level output'!AV$5,'Carbon potential calculations'!$D$18:$D$44,'Country-level output'!AV$6))</f>
        <v>#REF!</v>
      </c>
      <c r="AW14" s="56" t="str">
        <f>IF(AW$7="restoration",SUMIFS('Carbon potential calculations'!$G$18:$G$44,'Carbon potential calculations'!$B$18:$B$44,'Country-level output'!AW$5,'Carbon potential calculations'!$D$18:$D$44,'Country-level output'!AW$6),SUMIFS('Carbon potential calculations'!$O$18:$O$44,'Carbon potential calculations'!$B$18:$B$44,'Country-level output'!AW$5,'Carbon potential calculations'!$D$18:$D$44,'Country-level output'!AW$6))</f>
        <v>#REF!</v>
      </c>
      <c r="AX14" s="56" t="str">
        <f>IF(AX$7="restoration",SUMIFS('Carbon potential calculations'!$G$18:$G$44,'Carbon potential calculations'!$B$18:$B$44,'Country-level output'!AX$5,'Carbon potential calculations'!$D$18:$D$44,'Country-level output'!AX$6),SUMIFS('Carbon potential calculations'!$O$18:$O$44,'Carbon potential calculations'!$B$18:$B$44,'Country-level output'!AX$5,'Carbon potential calculations'!$D$18:$D$44,'Country-level output'!AX$6))</f>
        <v>#REF!</v>
      </c>
      <c r="AY14" s="56" t="str">
        <f>IF(AY$7="restoration",SUMIFS('Carbon potential calculations'!$G$18:$G$44,'Carbon potential calculations'!$B$18:$B$44,'Country-level output'!AY$5,'Carbon potential calculations'!$D$18:$D$44,'Country-level output'!AY$6),SUMIFS('Carbon potential calculations'!$O$18:$O$44,'Carbon potential calculations'!$B$18:$B$44,'Country-level output'!AY$5,'Carbon potential calculations'!$D$18:$D$44,'Country-level output'!AY$6))</f>
        <v>#REF!</v>
      </c>
      <c r="AZ14" s="56" t="str">
        <f>IF(AZ$7="restoration",SUMIFS('Carbon potential calculations'!$G$18:$G$44,'Carbon potential calculations'!$B$18:$B$44,'Country-level output'!AZ$5,'Carbon potential calculations'!$D$18:$D$44,'Country-level output'!AZ$6),SUMIFS('Carbon potential calculations'!$O$18:$O$44,'Carbon potential calculations'!$B$18:$B$44,'Country-level output'!AZ$5,'Carbon potential calculations'!$D$18:$D$44,'Country-level output'!AZ$6))</f>
        <v>#REF!</v>
      </c>
      <c r="BA14" s="56" t="str">
        <f>IF(BA$7="restoration",SUMIFS('Carbon potential calculations'!$G$18:$G$44,'Carbon potential calculations'!$B$18:$B$44,'Country-level output'!BA$5,'Carbon potential calculations'!$D$18:$D$44,'Country-level output'!BA$6),SUMIFS('Carbon potential calculations'!$O$18:$O$44,'Carbon potential calculations'!$B$18:$B$44,'Country-level output'!BA$5,'Carbon potential calculations'!$D$18:$D$44,'Country-level output'!BA$6))</f>
        <v>#REF!</v>
      </c>
      <c r="BB14" s="56" t="str">
        <f>IF(BB$7="restoration",SUMIFS('Carbon potential calculations'!$G$18:$G$44,'Carbon potential calculations'!$B$18:$B$44,'Country-level output'!BB$5,'Carbon potential calculations'!$D$18:$D$44,'Country-level output'!BB$6),SUMIFS('Carbon potential calculations'!$O$18:$O$44,'Carbon potential calculations'!$B$18:$B$44,'Country-level output'!BB$5,'Carbon potential calculations'!$D$18:$D$44,'Country-level output'!BB$6))</f>
        <v>#REF!</v>
      </c>
      <c r="BC14" s="57" t="str">
        <f>IF(BC$7="restoration",SUMIFS('Carbon potential calculations'!$G$18:$G$44,'Carbon potential calculations'!$B$18:$B$44,'Country-level output'!BC$5,'Carbon potential calculations'!$D$18:$D$44,'Country-level output'!BC$6),SUMIFS('Carbon potential calculations'!$O$18:$O$44,'Carbon potential calculations'!$B$18:$B$44,'Country-level output'!BC$5,'Carbon potential calculations'!$D$18:$D$44,'Country-level output'!BC$6))</f>
        <v>#REF!</v>
      </c>
    </row>
    <row r="15" ht="12.75" customHeight="1">
      <c r="A15" s="50" t="s">
        <v>117</v>
      </c>
      <c r="B15" s="51" t="str">
        <f t="shared" ref="B15:BC15" si="1">IF(B14=0,"",IF(B14&lt;1000,"&lt;1K",IF(B14&gt;1000000,ROUND(B14/1000000,1)&amp;"M",ROUND(B14/1000,0)&amp;"K")))</f>
        <v>#REF!</v>
      </c>
      <c r="C15" s="51" t="str">
        <f t="shared" si="1"/>
        <v>#REF!</v>
      </c>
      <c r="D15" s="51" t="str">
        <f t="shared" si="1"/>
        <v>#REF!</v>
      </c>
      <c r="E15" s="51" t="str">
        <f t="shared" si="1"/>
        <v>#REF!</v>
      </c>
      <c r="F15" s="51" t="str">
        <f t="shared" si="1"/>
        <v>#REF!</v>
      </c>
      <c r="G15" s="51" t="str">
        <f t="shared" si="1"/>
        <v>#REF!</v>
      </c>
      <c r="H15" s="51" t="str">
        <f t="shared" si="1"/>
        <v>#REF!</v>
      </c>
      <c r="I15" s="51" t="str">
        <f t="shared" si="1"/>
        <v>#REF!</v>
      </c>
      <c r="J15" s="51" t="str">
        <f t="shared" si="1"/>
        <v>#REF!</v>
      </c>
      <c r="K15" s="51" t="str">
        <f t="shared" si="1"/>
        <v>#REF!</v>
      </c>
      <c r="L15" s="51" t="str">
        <f t="shared" si="1"/>
        <v>#REF!</v>
      </c>
      <c r="M15" s="51" t="str">
        <f t="shared" si="1"/>
        <v>#REF!</v>
      </c>
      <c r="N15" s="51" t="str">
        <f t="shared" si="1"/>
        <v>#REF!</v>
      </c>
      <c r="O15" s="51" t="str">
        <f t="shared" si="1"/>
        <v>#REF!</v>
      </c>
      <c r="P15" s="51" t="str">
        <f t="shared" si="1"/>
        <v>#REF!</v>
      </c>
      <c r="Q15" s="51" t="str">
        <f t="shared" si="1"/>
        <v>#REF!</v>
      </c>
      <c r="R15" s="51" t="str">
        <f t="shared" si="1"/>
        <v>#REF!</v>
      </c>
      <c r="S15" s="51" t="str">
        <f t="shared" si="1"/>
        <v>#REF!</v>
      </c>
      <c r="T15" s="51" t="str">
        <f t="shared" si="1"/>
        <v>#REF!</v>
      </c>
      <c r="U15" s="51" t="str">
        <f t="shared" si="1"/>
        <v>#REF!</v>
      </c>
      <c r="V15" s="51" t="str">
        <f t="shared" si="1"/>
        <v>#REF!</v>
      </c>
      <c r="W15" s="51" t="str">
        <f t="shared" si="1"/>
        <v>#REF!</v>
      </c>
      <c r="X15" s="51" t="str">
        <f t="shared" si="1"/>
        <v>#REF!</v>
      </c>
      <c r="Y15" s="51" t="str">
        <f t="shared" si="1"/>
        <v>#REF!</v>
      </c>
      <c r="Z15" s="51" t="str">
        <f t="shared" si="1"/>
        <v>#REF!</v>
      </c>
      <c r="AA15" s="51" t="str">
        <f t="shared" si="1"/>
        <v>#REF!</v>
      </c>
      <c r="AB15" s="51" t="str">
        <f t="shared" si="1"/>
        <v>#REF!</v>
      </c>
      <c r="AC15" s="51" t="str">
        <f t="shared" si="1"/>
        <v>#REF!</v>
      </c>
      <c r="AD15" s="51" t="str">
        <f t="shared" si="1"/>
        <v>#REF!</v>
      </c>
      <c r="AE15" s="51" t="str">
        <f t="shared" si="1"/>
        <v>#REF!</v>
      </c>
      <c r="AF15" s="51" t="str">
        <f t="shared" si="1"/>
        <v>#REF!</v>
      </c>
      <c r="AG15" s="51" t="str">
        <f t="shared" si="1"/>
        <v>#REF!</v>
      </c>
      <c r="AH15" s="51" t="str">
        <f t="shared" si="1"/>
        <v>#REF!</v>
      </c>
      <c r="AI15" s="51" t="str">
        <f t="shared" si="1"/>
        <v>#REF!</v>
      </c>
      <c r="AJ15" s="51" t="str">
        <f t="shared" si="1"/>
        <v>#REF!</v>
      </c>
      <c r="AK15" s="51" t="str">
        <f t="shared" si="1"/>
        <v>#REF!</v>
      </c>
      <c r="AL15" s="51" t="str">
        <f t="shared" si="1"/>
        <v>#REF!</v>
      </c>
      <c r="AM15" s="51" t="str">
        <f t="shared" si="1"/>
        <v>#REF!</v>
      </c>
      <c r="AN15" s="51" t="str">
        <f t="shared" si="1"/>
        <v>#REF!</v>
      </c>
      <c r="AO15" s="51" t="str">
        <f t="shared" si="1"/>
        <v>#REF!</v>
      </c>
      <c r="AP15" s="51" t="str">
        <f t="shared" si="1"/>
        <v>#REF!</v>
      </c>
      <c r="AQ15" s="51" t="str">
        <f t="shared" si="1"/>
        <v>#REF!</v>
      </c>
      <c r="AR15" s="51" t="str">
        <f t="shared" si="1"/>
        <v>#REF!</v>
      </c>
      <c r="AS15" s="51" t="str">
        <f t="shared" si="1"/>
        <v>#REF!</v>
      </c>
      <c r="AT15" s="51" t="str">
        <f t="shared" si="1"/>
        <v>#REF!</v>
      </c>
      <c r="AU15" s="51" t="str">
        <f t="shared" si="1"/>
        <v>#REF!</v>
      </c>
      <c r="AV15" s="51" t="str">
        <f t="shared" si="1"/>
        <v>#REF!</v>
      </c>
      <c r="AW15" s="51" t="str">
        <f t="shared" si="1"/>
        <v>#REF!</v>
      </c>
      <c r="AX15" s="51" t="str">
        <f t="shared" si="1"/>
        <v>#REF!</v>
      </c>
      <c r="AY15" s="51" t="str">
        <f t="shared" si="1"/>
        <v>#REF!</v>
      </c>
      <c r="AZ15" s="51" t="str">
        <f t="shared" si="1"/>
        <v>#REF!</v>
      </c>
      <c r="BA15" s="51" t="str">
        <f t="shared" si="1"/>
        <v>#REF!</v>
      </c>
      <c r="BB15" s="51" t="str">
        <f t="shared" si="1"/>
        <v>#REF!</v>
      </c>
      <c r="BC15" s="52" t="str">
        <f t="shared" si="1"/>
        <v>#REF!</v>
      </c>
    </row>
    <row r="16" ht="12.75" customHeight="1">
      <c r="A16" s="50" t="s">
        <v>118</v>
      </c>
      <c r="B16" s="56" t="str">
        <f>IF(B$7="restoration",SUMIFS('Carbon potential calculations'!$E$18:$E$44,'Carbon potential calculations'!$B$18:$B$44,'Country-level output'!B$5,'Carbon potential calculations'!$D$18:$D$44,'Country-level output'!B$6),SUMIFS('Carbon potential calculations'!$J$18:$J$44,'Carbon potential calculations'!$B$18:$B$44,'Country-level output'!B$5,'Carbon potential calculations'!$D$18:$D$44,'Country-level output'!B$6))</f>
        <v>#REF!</v>
      </c>
      <c r="C16" s="56" t="str">
        <f>IF(C$7="restoration",SUMIFS('Carbon potential calculations'!$E$18:$E$44,'Carbon potential calculations'!$B$18:$B$44,'Country-level output'!C$5,'Carbon potential calculations'!$D$18:$D$44,'Country-level output'!C$6),SUMIFS('Carbon potential calculations'!$J$18:$J$44,'Carbon potential calculations'!$B$18:$B$44,'Country-level output'!C$5,'Carbon potential calculations'!$D$18:$D$44,'Country-level output'!C$6))</f>
        <v>#REF!</v>
      </c>
      <c r="D16" s="56" t="str">
        <f>IF(D$7="restoration",SUMIFS('Carbon potential calculations'!$E$18:$E$44,'Carbon potential calculations'!$B$18:$B$44,'Country-level output'!D$5,'Carbon potential calculations'!$D$18:$D$44,'Country-level output'!D$6),SUMIFS('Carbon potential calculations'!$J$18:$J$44,'Carbon potential calculations'!$B$18:$B$44,'Country-level output'!D$5,'Carbon potential calculations'!$D$18:$D$44,'Country-level output'!D$6))</f>
        <v>#REF!</v>
      </c>
      <c r="E16" s="56" t="str">
        <f>IF(E$7="restoration",SUMIFS('Carbon potential calculations'!$E$18:$E$44,'Carbon potential calculations'!$B$18:$B$44,'Country-level output'!E$5,'Carbon potential calculations'!$D$18:$D$44,'Country-level output'!E$6),SUMIFS('Carbon potential calculations'!$J$18:$J$44,'Carbon potential calculations'!$B$18:$B$44,'Country-level output'!E$5,'Carbon potential calculations'!$D$18:$D$44,'Country-level output'!E$6))</f>
        <v>#REF!</v>
      </c>
      <c r="F16" s="56" t="str">
        <f>IF(F$7="restoration",SUMIFS('Carbon potential calculations'!$E$18:$E$44,'Carbon potential calculations'!$B$18:$B$44,'Country-level output'!F$5,'Carbon potential calculations'!$D$18:$D$44,'Country-level output'!F$6),SUMIFS('Carbon potential calculations'!$J$18:$J$44,'Carbon potential calculations'!$B$18:$B$44,'Country-level output'!F$5,'Carbon potential calculations'!$D$18:$D$44,'Country-level output'!F$6))</f>
        <v>#REF!</v>
      </c>
      <c r="G16" s="56" t="str">
        <f>IF(G$7="restoration",SUMIFS('Carbon potential calculations'!$E$18:$E$44,'Carbon potential calculations'!$B$18:$B$44,'Country-level output'!G$5,'Carbon potential calculations'!$D$18:$D$44,'Country-level output'!G$6),SUMIFS('Carbon potential calculations'!$J$18:$J$44,'Carbon potential calculations'!$B$18:$B$44,'Country-level output'!G$5,'Carbon potential calculations'!$D$18:$D$44,'Country-level output'!G$6))</f>
        <v>#REF!</v>
      </c>
      <c r="H16" s="56" t="str">
        <f>IF(H$7="restoration",SUMIFS('Carbon potential calculations'!$E$18:$E$44,'Carbon potential calculations'!$B$18:$B$44,'Country-level output'!H$5,'Carbon potential calculations'!$D$18:$D$44,'Country-level output'!H$6),SUMIFS('Carbon potential calculations'!$J$18:$J$44,'Carbon potential calculations'!$B$18:$B$44,'Country-level output'!H$5,'Carbon potential calculations'!$D$18:$D$44,'Country-level output'!H$6))</f>
        <v>#REF!</v>
      </c>
      <c r="I16" s="56" t="str">
        <f>IF(I$7="restoration",SUMIFS('Carbon potential calculations'!$E$18:$E$44,'Carbon potential calculations'!$B$18:$B$44,'Country-level output'!I$5,'Carbon potential calculations'!$D$18:$D$44,'Country-level output'!I$6),SUMIFS('Carbon potential calculations'!$J$18:$J$44,'Carbon potential calculations'!$B$18:$B$44,'Country-level output'!I$5,'Carbon potential calculations'!$D$18:$D$44,'Country-level output'!I$6))</f>
        <v>#REF!</v>
      </c>
      <c r="J16" s="56" t="str">
        <f>IF(J$7="restoration",SUMIFS('Carbon potential calculations'!$E$18:$E$44,'Carbon potential calculations'!$B$18:$B$44,'Country-level output'!J$5,'Carbon potential calculations'!$D$18:$D$44,'Country-level output'!J$6),SUMIFS('Carbon potential calculations'!$J$18:$J$44,'Carbon potential calculations'!$B$18:$B$44,'Country-level output'!J$5,'Carbon potential calculations'!$D$18:$D$44,'Country-level output'!J$6))</f>
        <v>#REF!</v>
      </c>
      <c r="K16" s="56" t="str">
        <f>IF(K$7="restoration",SUMIFS('Carbon potential calculations'!$E$18:$E$44,'Carbon potential calculations'!$B$18:$B$44,'Country-level output'!K$5,'Carbon potential calculations'!$D$18:$D$44,'Country-level output'!K$6),SUMIFS('Carbon potential calculations'!$J$18:$J$44,'Carbon potential calculations'!$B$18:$B$44,'Country-level output'!K$5,'Carbon potential calculations'!$D$18:$D$44,'Country-level output'!K$6))</f>
        <v>#REF!</v>
      </c>
      <c r="L16" s="56" t="str">
        <f>IF(L$7="restoration",SUMIFS('Carbon potential calculations'!$E$18:$E$44,'Carbon potential calculations'!$B$18:$B$44,'Country-level output'!L$5,'Carbon potential calculations'!$D$18:$D$44,'Country-level output'!L$6),SUMIFS('Carbon potential calculations'!$J$18:$J$44,'Carbon potential calculations'!$B$18:$B$44,'Country-level output'!L$5,'Carbon potential calculations'!$D$18:$D$44,'Country-level output'!L$6))</f>
        <v>#REF!</v>
      </c>
      <c r="M16" s="56" t="str">
        <f>IF(M$7="restoration",SUMIFS('Carbon potential calculations'!$E$18:$E$44,'Carbon potential calculations'!$B$18:$B$44,'Country-level output'!M$5,'Carbon potential calculations'!$D$18:$D$44,'Country-level output'!M$6),SUMIFS('Carbon potential calculations'!$J$18:$J$44,'Carbon potential calculations'!$B$18:$B$44,'Country-level output'!M$5,'Carbon potential calculations'!$D$18:$D$44,'Country-level output'!M$6))</f>
        <v>#REF!</v>
      </c>
      <c r="N16" s="56" t="str">
        <f>IF(N$7="restoration",SUMIFS('Carbon potential calculations'!$E$18:$E$44,'Carbon potential calculations'!$B$18:$B$44,'Country-level output'!N$5,'Carbon potential calculations'!$D$18:$D$44,'Country-level output'!N$6),SUMIFS('Carbon potential calculations'!$J$18:$J$44,'Carbon potential calculations'!$B$18:$B$44,'Country-level output'!N$5,'Carbon potential calculations'!$D$18:$D$44,'Country-level output'!N$6))</f>
        <v>#REF!</v>
      </c>
      <c r="O16" s="56" t="str">
        <f>IF(O$7="restoration",SUMIFS('Carbon potential calculations'!$E$18:$E$44,'Carbon potential calculations'!$B$18:$B$44,'Country-level output'!O$5,'Carbon potential calculations'!$D$18:$D$44,'Country-level output'!O$6),SUMIFS('Carbon potential calculations'!$J$18:$J$44,'Carbon potential calculations'!$B$18:$B$44,'Country-level output'!O$5,'Carbon potential calculations'!$D$18:$D$44,'Country-level output'!O$6))</f>
        <v>#REF!</v>
      </c>
      <c r="P16" s="56" t="str">
        <f>IF(P$7="restoration",SUMIFS('Carbon potential calculations'!$E$18:$E$44,'Carbon potential calculations'!$B$18:$B$44,'Country-level output'!P$5,'Carbon potential calculations'!$D$18:$D$44,'Country-level output'!P$6),SUMIFS('Carbon potential calculations'!$J$18:$J$44,'Carbon potential calculations'!$B$18:$B$44,'Country-level output'!P$5,'Carbon potential calculations'!$D$18:$D$44,'Country-level output'!P$6))</f>
        <v>#REF!</v>
      </c>
      <c r="Q16" s="56" t="str">
        <f>IF(Q$7="restoration",SUMIFS('Carbon potential calculations'!$E$18:$E$44,'Carbon potential calculations'!$B$18:$B$44,'Country-level output'!Q$5,'Carbon potential calculations'!$D$18:$D$44,'Country-level output'!Q$6),SUMIFS('Carbon potential calculations'!$J$18:$J$44,'Carbon potential calculations'!$B$18:$B$44,'Country-level output'!Q$5,'Carbon potential calculations'!$D$18:$D$44,'Country-level output'!Q$6))</f>
        <v>#REF!</v>
      </c>
      <c r="R16" s="56" t="str">
        <f>IF(R$7="restoration",SUMIFS('Carbon potential calculations'!$E$18:$E$44,'Carbon potential calculations'!$B$18:$B$44,'Country-level output'!R$5,'Carbon potential calculations'!$D$18:$D$44,'Country-level output'!R$6),SUMIFS('Carbon potential calculations'!$J$18:$J$44,'Carbon potential calculations'!$B$18:$B$44,'Country-level output'!R$5,'Carbon potential calculations'!$D$18:$D$44,'Country-level output'!R$6))</f>
        <v>#REF!</v>
      </c>
      <c r="S16" s="56" t="str">
        <f>IF(S$7="restoration",SUMIFS('Carbon potential calculations'!$E$18:$E$44,'Carbon potential calculations'!$B$18:$B$44,'Country-level output'!S$5,'Carbon potential calculations'!$D$18:$D$44,'Country-level output'!S$6),SUMIFS('Carbon potential calculations'!$J$18:$J$44,'Carbon potential calculations'!$B$18:$B$44,'Country-level output'!S$5,'Carbon potential calculations'!$D$18:$D$44,'Country-level output'!S$6))</f>
        <v>#REF!</v>
      </c>
      <c r="T16" s="56" t="str">
        <f>IF(T$7="restoration",SUMIFS('Carbon potential calculations'!$E$18:$E$44,'Carbon potential calculations'!$B$18:$B$44,'Country-level output'!T$5,'Carbon potential calculations'!$D$18:$D$44,'Country-level output'!T$6),SUMIFS('Carbon potential calculations'!$J$18:$J$44,'Carbon potential calculations'!$B$18:$B$44,'Country-level output'!T$5,'Carbon potential calculations'!$D$18:$D$44,'Country-level output'!T$6))</f>
        <v>#REF!</v>
      </c>
      <c r="U16" s="56" t="str">
        <f>IF(U$7="restoration",SUMIFS('Carbon potential calculations'!$E$18:$E$44,'Carbon potential calculations'!$B$18:$B$44,'Country-level output'!U$5,'Carbon potential calculations'!$D$18:$D$44,'Country-level output'!U$6),SUMIFS('Carbon potential calculations'!$J$18:$J$44,'Carbon potential calculations'!$B$18:$B$44,'Country-level output'!U$5,'Carbon potential calculations'!$D$18:$D$44,'Country-level output'!U$6))</f>
        <v>#REF!</v>
      </c>
      <c r="V16" s="56" t="str">
        <f>IF(V$7="restoration",SUMIFS('Carbon potential calculations'!$E$18:$E$44,'Carbon potential calculations'!$B$18:$B$44,'Country-level output'!V$5,'Carbon potential calculations'!$D$18:$D$44,'Country-level output'!V$6),SUMIFS('Carbon potential calculations'!$J$18:$J$44,'Carbon potential calculations'!$B$18:$B$44,'Country-level output'!V$5,'Carbon potential calculations'!$D$18:$D$44,'Country-level output'!V$6))</f>
        <v>#REF!</v>
      </c>
      <c r="W16" s="56" t="str">
        <f>IF(W$7="restoration",SUMIFS('Carbon potential calculations'!$E$18:$E$44,'Carbon potential calculations'!$B$18:$B$44,'Country-level output'!W$5,'Carbon potential calculations'!$D$18:$D$44,'Country-level output'!W$6),SUMIFS('Carbon potential calculations'!$J$18:$J$44,'Carbon potential calculations'!$B$18:$B$44,'Country-level output'!W$5,'Carbon potential calculations'!$D$18:$D$44,'Country-level output'!W$6))</f>
        <v>#REF!</v>
      </c>
      <c r="X16" s="56" t="str">
        <f>IF(X$7="restoration",SUMIFS('Carbon potential calculations'!$E$18:$E$44,'Carbon potential calculations'!$B$18:$B$44,'Country-level output'!X$5,'Carbon potential calculations'!$D$18:$D$44,'Country-level output'!X$6),SUMIFS('Carbon potential calculations'!$J$18:$J$44,'Carbon potential calculations'!$B$18:$B$44,'Country-level output'!X$5,'Carbon potential calculations'!$D$18:$D$44,'Country-level output'!X$6))</f>
        <v>#REF!</v>
      </c>
      <c r="Y16" s="56" t="str">
        <f>IF(Y$7="restoration",SUMIFS('Carbon potential calculations'!$E$18:$E$44,'Carbon potential calculations'!$B$18:$B$44,'Country-level output'!Y$5,'Carbon potential calculations'!$D$18:$D$44,'Country-level output'!Y$6),SUMIFS('Carbon potential calculations'!$J$18:$J$44,'Carbon potential calculations'!$B$18:$B$44,'Country-level output'!Y$5,'Carbon potential calculations'!$D$18:$D$44,'Country-level output'!Y$6))</f>
        <v>#REF!</v>
      </c>
      <c r="Z16" s="56" t="str">
        <f>IF(Z$7="restoration",SUMIFS('Carbon potential calculations'!$E$18:$E$44,'Carbon potential calculations'!$B$18:$B$44,'Country-level output'!Z$5,'Carbon potential calculations'!$D$18:$D$44,'Country-level output'!Z$6),SUMIFS('Carbon potential calculations'!$J$18:$J$44,'Carbon potential calculations'!$B$18:$B$44,'Country-level output'!Z$5,'Carbon potential calculations'!$D$18:$D$44,'Country-level output'!Z$6))</f>
        <v>#REF!</v>
      </c>
      <c r="AA16" s="56" t="str">
        <f>IF(AA$7="restoration",SUMIFS('Carbon potential calculations'!$E$18:$E$44,'Carbon potential calculations'!$B$18:$B$44,'Country-level output'!AA$5,'Carbon potential calculations'!$D$18:$D$44,'Country-level output'!AA$6),SUMIFS('Carbon potential calculations'!$J$18:$J$44,'Carbon potential calculations'!$B$18:$B$44,'Country-level output'!AA$5,'Carbon potential calculations'!$D$18:$D$44,'Country-level output'!AA$6))</f>
        <v>#REF!</v>
      </c>
      <c r="AB16" s="56" t="str">
        <f>IF(AB$7="restoration",SUMIFS('Carbon potential calculations'!$E$18:$E$44,'Carbon potential calculations'!$B$18:$B$44,'Country-level output'!AB$5,'Carbon potential calculations'!$D$18:$D$44,'Country-level output'!AB$6),SUMIFS('Carbon potential calculations'!$J$18:$J$44,'Carbon potential calculations'!$B$18:$B$44,'Country-level output'!AB$5,'Carbon potential calculations'!$D$18:$D$44,'Country-level output'!AB$6))</f>
        <v>#REF!</v>
      </c>
      <c r="AC16" s="56" t="str">
        <f>IF(AC$7="restoration",SUMIFS('Carbon potential calculations'!$E$18:$E$44,'Carbon potential calculations'!$B$18:$B$44,'Country-level output'!AC$5,'Carbon potential calculations'!$D$18:$D$44,'Country-level output'!AC$6),SUMIFS('Carbon potential calculations'!$J$18:$J$44,'Carbon potential calculations'!$B$18:$B$44,'Country-level output'!AC$5,'Carbon potential calculations'!$D$18:$D$44,'Country-level output'!AC$6))</f>
        <v>#REF!</v>
      </c>
      <c r="AD16" s="56" t="str">
        <f>IF(AD$7="restoration",SUMIFS('Carbon potential calculations'!$E$18:$E$44,'Carbon potential calculations'!$B$18:$B$44,'Country-level output'!AD$5,'Carbon potential calculations'!$D$18:$D$44,'Country-level output'!AD$6),SUMIFS('Carbon potential calculations'!$J$18:$J$44,'Carbon potential calculations'!$B$18:$B$44,'Country-level output'!AD$5,'Carbon potential calculations'!$D$18:$D$44,'Country-level output'!AD$6))</f>
        <v>#REF!</v>
      </c>
      <c r="AE16" s="56" t="str">
        <f>IF(AE$7="restoration",SUMIFS('Carbon potential calculations'!$E$18:$E$44,'Carbon potential calculations'!$B$18:$B$44,'Country-level output'!AE$5,'Carbon potential calculations'!$D$18:$D$44,'Country-level output'!AE$6),SUMIFS('Carbon potential calculations'!$J$18:$J$44,'Carbon potential calculations'!$B$18:$B$44,'Country-level output'!AE$5,'Carbon potential calculations'!$D$18:$D$44,'Country-level output'!AE$6))</f>
        <v>#REF!</v>
      </c>
      <c r="AF16" s="56" t="str">
        <f>IF(AF$7="restoration",SUMIFS('Carbon potential calculations'!$E$18:$E$44,'Carbon potential calculations'!$B$18:$B$44,'Country-level output'!AF$5,'Carbon potential calculations'!$D$18:$D$44,'Country-level output'!AF$6),SUMIFS('Carbon potential calculations'!$J$18:$J$44,'Carbon potential calculations'!$B$18:$B$44,'Country-level output'!AF$5,'Carbon potential calculations'!$D$18:$D$44,'Country-level output'!AF$6))</f>
        <v>#REF!</v>
      </c>
      <c r="AG16" s="56" t="str">
        <f>IF(AG$7="restoration",SUMIFS('Carbon potential calculations'!$E$18:$E$44,'Carbon potential calculations'!$B$18:$B$44,'Country-level output'!AG$5,'Carbon potential calculations'!$D$18:$D$44,'Country-level output'!AG$6),SUMIFS('Carbon potential calculations'!$J$18:$J$44,'Carbon potential calculations'!$B$18:$B$44,'Country-level output'!AG$5,'Carbon potential calculations'!$D$18:$D$44,'Country-level output'!AG$6))</f>
        <v>#REF!</v>
      </c>
      <c r="AH16" s="56" t="str">
        <f>IF(AH$7="restoration",SUMIFS('Carbon potential calculations'!$E$18:$E$44,'Carbon potential calculations'!$B$18:$B$44,'Country-level output'!AH$5,'Carbon potential calculations'!$D$18:$D$44,'Country-level output'!AH$6),SUMIFS('Carbon potential calculations'!$J$18:$J$44,'Carbon potential calculations'!$B$18:$B$44,'Country-level output'!AH$5,'Carbon potential calculations'!$D$18:$D$44,'Country-level output'!AH$6))</f>
        <v>#REF!</v>
      </c>
      <c r="AI16" s="56" t="str">
        <f>IF(AI$7="restoration",SUMIFS('Carbon potential calculations'!$E$18:$E$44,'Carbon potential calculations'!$B$18:$B$44,'Country-level output'!AI$5,'Carbon potential calculations'!$D$18:$D$44,'Country-level output'!AI$6),SUMIFS('Carbon potential calculations'!$J$18:$J$44,'Carbon potential calculations'!$B$18:$B$44,'Country-level output'!AI$5,'Carbon potential calculations'!$D$18:$D$44,'Country-level output'!AI$6))</f>
        <v>#REF!</v>
      </c>
      <c r="AJ16" s="56" t="str">
        <f>IF(AJ$7="restoration",SUMIFS('Carbon potential calculations'!$E$18:$E$44,'Carbon potential calculations'!$B$18:$B$44,'Country-level output'!AJ$5,'Carbon potential calculations'!$D$18:$D$44,'Country-level output'!AJ$6),SUMIFS('Carbon potential calculations'!$J$18:$J$44,'Carbon potential calculations'!$B$18:$B$44,'Country-level output'!AJ$5,'Carbon potential calculations'!$D$18:$D$44,'Country-level output'!AJ$6))</f>
        <v>#REF!</v>
      </c>
      <c r="AK16" s="56" t="str">
        <f>IF(AK$7="restoration",SUMIFS('Carbon potential calculations'!$E$18:$E$44,'Carbon potential calculations'!$B$18:$B$44,'Country-level output'!AK$5,'Carbon potential calculations'!$D$18:$D$44,'Country-level output'!AK$6),SUMIFS('Carbon potential calculations'!$J$18:$J$44,'Carbon potential calculations'!$B$18:$B$44,'Country-level output'!AK$5,'Carbon potential calculations'!$D$18:$D$44,'Country-level output'!AK$6))</f>
        <v>#REF!</v>
      </c>
      <c r="AL16" s="56" t="str">
        <f>IF(AL$7="restoration",SUMIFS('Carbon potential calculations'!$E$18:$E$44,'Carbon potential calculations'!$B$18:$B$44,'Country-level output'!AL$5,'Carbon potential calculations'!$D$18:$D$44,'Country-level output'!AL$6),SUMIFS('Carbon potential calculations'!$J$18:$J$44,'Carbon potential calculations'!$B$18:$B$44,'Country-level output'!AL$5,'Carbon potential calculations'!$D$18:$D$44,'Country-level output'!AL$6))</f>
        <v>#REF!</v>
      </c>
      <c r="AM16" s="56" t="str">
        <f>IF(AM$7="restoration",SUMIFS('Carbon potential calculations'!$E$18:$E$44,'Carbon potential calculations'!$B$18:$B$44,'Country-level output'!AM$5,'Carbon potential calculations'!$D$18:$D$44,'Country-level output'!AM$6),SUMIFS('Carbon potential calculations'!$J$18:$J$44,'Carbon potential calculations'!$B$18:$B$44,'Country-level output'!AM$5,'Carbon potential calculations'!$D$18:$D$44,'Country-level output'!AM$6))</f>
        <v>#REF!</v>
      </c>
      <c r="AN16" s="56" t="str">
        <f>IF(AN$7="restoration",SUMIFS('Carbon potential calculations'!$E$18:$E$44,'Carbon potential calculations'!$B$18:$B$44,'Country-level output'!AN$5,'Carbon potential calculations'!$D$18:$D$44,'Country-level output'!AN$6),SUMIFS('Carbon potential calculations'!$J$18:$J$44,'Carbon potential calculations'!$B$18:$B$44,'Country-level output'!AN$5,'Carbon potential calculations'!$D$18:$D$44,'Country-level output'!AN$6))</f>
        <v>#REF!</v>
      </c>
      <c r="AO16" s="56" t="str">
        <f>IF(AO$7="restoration",SUMIFS('Carbon potential calculations'!$E$18:$E$44,'Carbon potential calculations'!$B$18:$B$44,'Country-level output'!AO$5,'Carbon potential calculations'!$D$18:$D$44,'Country-level output'!AO$6),SUMIFS('Carbon potential calculations'!$J$18:$J$44,'Carbon potential calculations'!$B$18:$B$44,'Country-level output'!AO$5,'Carbon potential calculations'!$D$18:$D$44,'Country-level output'!AO$6))</f>
        <v>#REF!</v>
      </c>
      <c r="AP16" s="56" t="str">
        <f>IF(AP$7="restoration",SUMIFS('Carbon potential calculations'!$E$18:$E$44,'Carbon potential calculations'!$B$18:$B$44,'Country-level output'!AP$5,'Carbon potential calculations'!$D$18:$D$44,'Country-level output'!AP$6),SUMIFS('Carbon potential calculations'!$J$18:$J$44,'Carbon potential calculations'!$B$18:$B$44,'Country-level output'!AP$5,'Carbon potential calculations'!$D$18:$D$44,'Country-level output'!AP$6))</f>
        <v>#REF!</v>
      </c>
      <c r="AQ16" s="56" t="str">
        <f>IF(AQ$7="restoration",SUMIFS('Carbon potential calculations'!$E$18:$E$44,'Carbon potential calculations'!$B$18:$B$44,'Country-level output'!AQ$5,'Carbon potential calculations'!$D$18:$D$44,'Country-level output'!AQ$6),SUMIFS('Carbon potential calculations'!$J$18:$J$44,'Carbon potential calculations'!$B$18:$B$44,'Country-level output'!AQ$5,'Carbon potential calculations'!$D$18:$D$44,'Country-level output'!AQ$6))</f>
        <v>#REF!</v>
      </c>
      <c r="AR16" s="56" t="str">
        <f>IF(AR$7="restoration",SUMIFS('Carbon potential calculations'!$E$18:$E$44,'Carbon potential calculations'!$B$18:$B$44,'Country-level output'!AR$5,'Carbon potential calculations'!$D$18:$D$44,'Country-level output'!AR$6),SUMIFS('Carbon potential calculations'!$J$18:$J$44,'Carbon potential calculations'!$B$18:$B$44,'Country-level output'!AR$5,'Carbon potential calculations'!$D$18:$D$44,'Country-level output'!AR$6))</f>
        <v>#REF!</v>
      </c>
      <c r="AS16" s="56" t="str">
        <f>IF(AS$7="restoration",SUMIFS('Carbon potential calculations'!$E$18:$E$44,'Carbon potential calculations'!$B$18:$B$44,'Country-level output'!AS$5,'Carbon potential calculations'!$D$18:$D$44,'Country-level output'!AS$6),SUMIFS('Carbon potential calculations'!$J$18:$J$44,'Carbon potential calculations'!$B$18:$B$44,'Country-level output'!AS$5,'Carbon potential calculations'!$D$18:$D$44,'Country-level output'!AS$6))</f>
        <v>#REF!</v>
      </c>
      <c r="AT16" s="56" t="str">
        <f>IF(AT$7="restoration",SUMIFS('Carbon potential calculations'!$E$18:$E$44,'Carbon potential calculations'!$B$18:$B$44,'Country-level output'!AT$5,'Carbon potential calculations'!$D$18:$D$44,'Country-level output'!AT$6),SUMIFS('Carbon potential calculations'!$J$18:$J$44,'Carbon potential calculations'!$B$18:$B$44,'Country-level output'!AT$5,'Carbon potential calculations'!$D$18:$D$44,'Country-level output'!AT$6))</f>
        <v>#REF!</v>
      </c>
      <c r="AU16" s="56" t="str">
        <f>IF(AU$7="restoration",SUMIFS('Carbon potential calculations'!$E$18:$E$44,'Carbon potential calculations'!$B$18:$B$44,'Country-level output'!AU$5,'Carbon potential calculations'!$D$18:$D$44,'Country-level output'!AU$6),SUMIFS('Carbon potential calculations'!$J$18:$J$44,'Carbon potential calculations'!$B$18:$B$44,'Country-level output'!AU$5,'Carbon potential calculations'!$D$18:$D$44,'Country-level output'!AU$6))</f>
        <v>#REF!</v>
      </c>
      <c r="AV16" s="56" t="str">
        <f>IF(AV$7="restoration",SUMIFS('Carbon potential calculations'!$E$18:$E$44,'Carbon potential calculations'!$B$18:$B$44,'Country-level output'!AV$5,'Carbon potential calculations'!$D$18:$D$44,'Country-level output'!AV$6),SUMIFS('Carbon potential calculations'!$J$18:$J$44,'Carbon potential calculations'!$B$18:$B$44,'Country-level output'!AV$5,'Carbon potential calculations'!$D$18:$D$44,'Country-level output'!AV$6))</f>
        <v>#REF!</v>
      </c>
      <c r="AW16" s="56" t="str">
        <f>IF(AW$7="restoration",SUMIFS('Carbon potential calculations'!$E$18:$E$44,'Carbon potential calculations'!$B$18:$B$44,'Country-level output'!AW$5,'Carbon potential calculations'!$D$18:$D$44,'Country-level output'!AW$6),SUMIFS('Carbon potential calculations'!$J$18:$J$44,'Carbon potential calculations'!$B$18:$B$44,'Country-level output'!AW$5,'Carbon potential calculations'!$D$18:$D$44,'Country-level output'!AW$6))</f>
        <v>#REF!</v>
      </c>
      <c r="AX16" s="56" t="str">
        <f>IF(AX$7="restoration",SUMIFS('Carbon potential calculations'!$E$18:$E$44,'Carbon potential calculations'!$B$18:$B$44,'Country-level output'!AX$5,'Carbon potential calculations'!$D$18:$D$44,'Country-level output'!AX$6),SUMIFS('Carbon potential calculations'!$J$18:$J$44,'Carbon potential calculations'!$B$18:$B$44,'Country-level output'!AX$5,'Carbon potential calculations'!$D$18:$D$44,'Country-level output'!AX$6))</f>
        <v>#REF!</v>
      </c>
      <c r="AY16" s="56" t="str">
        <f>IF(AY$7="restoration",SUMIFS('Carbon potential calculations'!$E$18:$E$44,'Carbon potential calculations'!$B$18:$B$44,'Country-level output'!AY$5,'Carbon potential calculations'!$D$18:$D$44,'Country-level output'!AY$6),SUMIFS('Carbon potential calculations'!$J$18:$J$44,'Carbon potential calculations'!$B$18:$B$44,'Country-level output'!AY$5,'Carbon potential calculations'!$D$18:$D$44,'Country-level output'!AY$6))</f>
        <v>#REF!</v>
      </c>
      <c r="AZ16" s="56" t="str">
        <f>IF(AZ$7="restoration",SUMIFS('Carbon potential calculations'!$E$18:$E$44,'Carbon potential calculations'!$B$18:$B$44,'Country-level output'!AZ$5,'Carbon potential calculations'!$D$18:$D$44,'Country-level output'!AZ$6),SUMIFS('Carbon potential calculations'!$J$18:$J$44,'Carbon potential calculations'!$B$18:$B$44,'Country-level output'!AZ$5,'Carbon potential calculations'!$D$18:$D$44,'Country-level output'!AZ$6))</f>
        <v>#REF!</v>
      </c>
      <c r="BA16" s="56" t="str">
        <f>IF(BA$7="restoration",SUMIFS('Carbon potential calculations'!$E$18:$E$44,'Carbon potential calculations'!$B$18:$B$44,'Country-level output'!BA$5,'Carbon potential calculations'!$D$18:$D$44,'Country-level output'!BA$6),SUMIFS('Carbon potential calculations'!$J$18:$J$44,'Carbon potential calculations'!$B$18:$B$44,'Country-level output'!BA$5,'Carbon potential calculations'!$D$18:$D$44,'Country-level output'!BA$6))</f>
        <v>#REF!</v>
      </c>
      <c r="BB16" s="56" t="str">
        <f>IF(BB$7="restoration",SUMIFS('Carbon potential calculations'!$E$18:$E$44,'Carbon potential calculations'!$B$18:$B$44,'Country-level output'!BB$5,'Carbon potential calculations'!$D$18:$D$44,'Country-level output'!BB$6),SUMIFS('Carbon potential calculations'!$J$18:$J$44,'Carbon potential calculations'!$B$18:$B$44,'Country-level output'!BB$5,'Carbon potential calculations'!$D$18:$D$44,'Country-level output'!BB$6))</f>
        <v>#REF!</v>
      </c>
      <c r="BC16" s="57" t="str">
        <f>IF(BC$7="restoration",SUMIFS('Carbon potential calculations'!$E$18:$E$44,'Carbon potential calculations'!$B$18:$B$44,'Country-level output'!BC$5,'Carbon potential calculations'!$D$18:$D$44,'Country-level output'!BC$6),SUMIFS('Carbon potential calculations'!$J$18:$J$44,'Carbon potential calculations'!$B$18:$B$44,'Country-level output'!BC$5,'Carbon potential calculations'!$D$18:$D$44,'Country-level output'!BC$6))</f>
        <v>#REF!</v>
      </c>
    </row>
    <row r="17" ht="12.75" customHeight="1">
      <c r="A17" s="58" t="s">
        <v>119</v>
      </c>
      <c r="B17" s="59" t="str">
        <f>IF(B$7="restoration",SUMIFS('Carbon potential calculations'!$H$18:$H$44,'Carbon potential calculations'!$B$18:$B$44,'Country-level output'!B$5,'Carbon potential calculations'!$D$18:$D$44,'Country-level output'!B$6),SUMIFS('Carbon potential calculations'!$H$18:$H$44,'Carbon potential calculations'!$B$18:$B$44,'Country-level output'!B$5,'Carbon potential calculations'!$D$18:$D$44,'Country-level output'!B$6))</f>
        <v>#REF!</v>
      </c>
      <c r="C17" s="59" t="str">
        <f>IF(C$7="restoration",SUMIFS('Carbon potential calculations'!$H$18:$H$44,'Carbon potential calculations'!$B$18:$B$44,'Country-level output'!C$5,'Carbon potential calculations'!$D$18:$D$44,'Country-level output'!C$6),SUMIFS('Carbon potential calculations'!$H$18:$H$44,'Carbon potential calculations'!$B$18:$B$44,'Country-level output'!C$5,'Carbon potential calculations'!$D$18:$D$44,'Country-level output'!C$6))</f>
        <v>#REF!</v>
      </c>
      <c r="D17" s="59" t="str">
        <f>IF(D$7="restoration",SUMIFS('Carbon potential calculations'!$H$18:$H$44,'Carbon potential calculations'!$B$18:$B$44,'Country-level output'!D$5,'Carbon potential calculations'!$D$18:$D$44,'Country-level output'!D$6),SUMIFS('Carbon potential calculations'!$H$18:$H$44,'Carbon potential calculations'!$B$18:$B$44,'Country-level output'!D$5,'Carbon potential calculations'!$D$18:$D$44,'Country-level output'!D$6))</f>
        <v>#REF!</v>
      </c>
      <c r="E17" s="59" t="str">
        <f>IF(E$7="restoration",SUMIFS('Carbon potential calculations'!$H$18:$H$44,'Carbon potential calculations'!$B$18:$B$44,'Country-level output'!E$5,'Carbon potential calculations'!$D$18:$D$44,'Country-level output'!E$6),SUMIFS('Carbon potential calculations'!$H$18:$H$44,'Carbon potential calculations'!$B$18:$B$44,'Country-level output'!E$5,'Carbon potential calculations'!$D$18:$D$44,'Country-level output'!E$6))</f>
        <v>#REF!</v>
      </c>
      <c r="F17" s="59" t="str">
        <f>IF(F$7="restoration",SUMIFS('Carbon potential calculations'!$H$18:$H$44,'Carbon potential calculations'!$B$18:$B$44,'Country-level output'!F$5,'Carbon potential calculations'!$D$18:$D$44,'Country-level output'!F$6),SUMIFS('Carbon potential calculations'!$H$18:$H$44,'Carbon potential calculations'!$B$18:$B$44,'Country-level output'!F$5,'Carbon potential calculations'!$D$18:$D$44,'Country-level output'!F$6))</f>
        <v>#REF!</v>
      </c>
      <c r="G17" s="59" t="str">
        <f>IF(G$7="restoration",SUMIFS('Carbon potential calculations'!$H$18:$H$44,'Carbon potential calculations'!$B$18:$B$44,'Country-level output'!G$5,'Carbon potential calculations'!$D$18:$D$44,'Country-level output'!G$6),SUMIFS('Carbon potential calculations'!$H$18:$H$44,'Carbon potential calculations'!$B$18:$B$44,'Country-level output'!G$5,'Carbon potential calculations'!$D$18:$D$44,'Country-level output'!G$6))</f>
        <v>#REF!</v>
      </c>
      <c r="H17" s="59" t="str">
        <f>IF(H$7="restoration",SUMIFS('Carbon potential calculations'!$H$18:$H$44,'Carbon potential calculations'!$B$18:$B$44,'Country-level output'!H$5,'Carbon potential calculations'!$D$18:$D$44,'Country-level output'!H$6),SUMIFS('Carbon potential calculations'!$H$18:$H$44,'Carbon potential calculations'!$B$18:$B$44,'Country-level output'!H$5,'Carbon potential calculations'!$D$18:$D$44,'Country-level output'!H$6))</f>
        <v>#REF!</v>
      </c>
      <c r="I17" s="59" t="str">
        <f>IF(I$7="restoration",SUMIFS('Carbon potential calculations'!$H$18:$H$44,'Carbon potential calculations'!$B$18:$B$44,'Country-level output'!I$5,'Carbon potential calculations'!$D$18:$D$44,'Country-level output'!I$6),SUMIFS('Carbon potential calculations'!$H$18:$H$44,'Carbon potential calculations'!$B$18:$B$44,'Country-level output'!I$5,'Carbon potential calculations'!$D$18:$D$44,'Country-level output'!I$6))</f>
        <v>#REF!</v>
      </c>
      <c r="J17" s="59" t="str">
        <f>IF(J$7="restoration",SUMIFS('Carbon potential calculations'!$H$18:$H$44,'Carbon potential calculations'!$B$18:$B$44,'Country-level output'!J$5,'Carbon potential calculations'!$D$18:$D$44,'Country-level output'!J$6),SUMIFS('Carbon potential calculations'!$H$18:$H$44,'Carbon potential calculations'!$B$18:$B$44,'Country-level output'!J$5,'Carbon potential calculations'!$D$18:$D$44,'Country-level output'!J$6))</f>
        <v>#REF!</v>
      </c>
      <c r="K17" s="59" t="str">
        <f>IF(K$7="restoration",SUMIFS('Carbon potential calculations'!$H$18:$H$44,'Carbon potential calculations'!$B$18:$B$44,'Country-level output'!K$5,'Carbon potential calculations'!$D$18:$D$44,'Country-level output'!K$6),SUMIFS('Carbon potential calculations'!$H$18:$H$44,'Carbon potential calculations'!$B$18:$B$44,'Country-level output'!K$5,'Carbon potential calculations'!$D$18:$D$44,'Country-level output'!K$6))</f>
        <v>#REF!</v>
      </c>
      <c r="L17" s="59" t="str">
        <f>IF(L$7="restoration",SUMIFS('Carbon potential calculations'!$H$18:$H$44,'Carbon potential calculations'!$B$18:$B$44,'Country-level output'!L$5,'Carbon potential calculations'!$D$18:$D$44,'Country-level output'!L$6),SUMIFS('Carbon potential calculations'!$H$18:$H$44,'Carbon potential calculations'!$B$18:$B$44,'Country-level output'!L$5,'Carbon potential calculations'!$D$18:$D$44,'Country-level output'!L$6))</f>
        <v>#REF!</v>
      </c>
      <c r="M17" s="59" t="str">
        <f>IF(M$7="restoration",SUMIFS('Carbon potential calculations'!$H$18:$H$44,'Carbon potential calculations'!$B$18:$B$44,'Country-level output'!M$5,'Carbon potential calculations'!$D$18:$D$44,'Country-level output'!M$6),SUMIFS('Carbon potential calculations'!$H$18:$H$44,'Carbon potential calculations'!$B$18:$B$44,'Country-level output'!M$5,'Carbon potential calculations'!$D$18:$D$44,'Country-level output'!M$6))</f>
        <v>#REF!</v>
      </c>
      <c r="N17" s="59" t="str">
        <f>IF(N$7="restoration",SUMIFS('Carbon potential calculations'!$H$18:$H$44,'Carbon potential calculations'!$B$18:$B$44,'Country-level output'!N$5,'Carbon potential calculations'!$D$18:$D$44,'Country-level output'!N$6),SUMIFS('Carbon potential calculations'!$H$18:$H$44,'Carbon potential calculations'!$B$18:$B$44,'Country-level output'!N$5,'Carbon potential calculations'!$D$18:$D$44,'Country-level output'!N$6))</f>
        <v>#REF!</v>
      </c>
      <c r="O17" s="59" t="str">
        <f>IF(O$7="restoration",SUMIFS('Carbon potential calculations'!$H$18:$H$44,'Carbon potential calculations'!$B$18:$B$44,'Country-level output'!O$5,'Carbon potential calculations'!$D$18:$D$44,'Country-level output'!O$6),SUMIFS('Carbon potential calculations'!$H$18:$H$44,'Carbon potential calculations'!$B$18:$B$44,'Country-level output'!O$5,'Carbon potential calculations'!$D$18:$D$44,'Country-level output'!O$6))</f>
        <v>#REF!</v>
      </c>
      <c r="P17" s="59" t="str">
        <f>IF(P$7="restoration",SUMIFS('Carbon potential calculations'!$H$18:$H$44,'Carbon potential calculations'!$B$18:$B$44,'Country-level output'!P$5,'Carbon potential calculations'!$D$18:$D$44,'Country-level output'!P$6),SUMIFS('Carbon potential calculations'!$H$18:$H$44,'Carbon potential calculations'!$B$18:$B$44,'Country-level output'!P$5,'Carbon potential calculations'!$D$18:$D$44,'Country-level output'!P$6))</f>
        <v>#REF!</v>
      </c>
      <c r="Q17" s="59" t="str">
        <f>IF(Q$7="restoration",SUMIFS('Carbon potential calculations'!$H$18:$H$44,'Carbon potential calculations'!$B$18:$B$44,'Country-level output'!Q$5,'Carbon potential calculations'!$D$18:$D$44,'Country-level output'!Q$6),SUMIFS('Carbon potential calculations'!$H$18:$H$44,'Carbon potential calculations'!$B$18:$B$44,'Country-level output'!Q$5,'Carbon potential calculations'!$D$18:$D$44,'Country-level output'!Q$6))</f>
        <v>#REF!</v>
      </c>
      <c r="R17" s="59" t="str">
        <f>IF(R$7="restoration",SUMIFS('Carbon potential calculations'!$H$18:$H$44,'Carbon potential calculations'!$B$18:$B$44,'Country-level output'!R$5,'Carbon potential calculations'!$D$18:$D$44,'Country-level output'!R$6),SUMIFS('Carbon potential calculations'!$H$18:$H$44,'Carbon potential calculations'!$B$18:$B$44,'Country-level output'!R$5,'Carbon potential calculations'!$D$18:$D$44,'Country-level output'!R$6))</f>
        <v>#REF!</v>
      </c>
      <c r="S17" s="59" t="str">
        <f>IF(S$7="restoration",SUMIFS('Carbon potential calculations'!$H$18:$H$44,'Carbon potential calculations'!$B$18:$B$44,'Country-level output'!S$5,'Carbon potential calculations'!$D$18:$D$44,'Country-level output'!S$6),SUMIFS('Carbon potential calculations'!$H$18:$H$44,'Carbon potential calculations'!$B$18:$B$44,'Country-level output'!S$5,'Carbon potential calculations'!$D$18:$D$44,'Country-level output'!S$6))</f>
        <v>#REF!</v>
      </c>
      <c r="T17" s="59" t="str">
        <f>IF(T$7="restoration",SUMIFS('Carbon potential calculations'!$H$18:$H$44,'Carbon potential calculations'!$B$18:$B$44,'Country-level output'!T$5,'Carbon potential calculations'!$D$18:$D$44,'Country-level output'!T$6),SUMIFS('Carbon potential calculations'!$H$18:$H$44,'Carbon potential calculations'!$B$18:$B$44,'Country-level output'!T$5,'Carbon potential calculations'!$D$18:$D$44,'Country-level output'!T$6))</f>
        <v>#REF!</v>
      </c>
      <c r="U17" s="59" t="str">
        <f>IF(U$7="restoration",SUMIFS('Carbon potential calculations'!$H$18:$H$44,'Carbon potential calculations'!$B$18:$B$44,'Country-level output'!U$5,'Carbon potential calculations'!$D$18:$D$44,'Country-level output'!U$6),SUMIFS('Carbon potential calculations'!$H$18:$H$44,'Carbon potential calculations'!$B$18:$B$44,'Country-level output'!U$5,'Carbon potential calculations'!$D$18:$D$44,'Country-level output'!U$6))</f>
        <v>#REF!</v>
      </c>
      <c r="V17" s="59" t="str">
        <f>IF(V$7="restoration",SUMIFS('Carbon potential calculations'!$H$18:$H$44,'Carbon potential calculations'!$B$18:$B$44,'Country-level output'!V$5,'Carbon potential calculations'!$D$18:$D$44,'Country-level output'!V$6),SUMIFS('Carbon potential calculations'!$H$18:$H$44,'Carbon potential calculations'!$B$18:$B$44,'Country-level output'!V$5,'Carbon potential calculations'!$D$18:$D$44,'Country-level output'!V$6))</f>
        <v>#REF!</v>
      </c>
      <c r="W17" s="59" t="str">
        <f>IF(W$7="restoration",SUMIFS('Carbon potential calculations'!$H$18:$H$44,'Carbon potential calculations'!$B$18:$B$44,'Country-level output'!W$5,'Carbon potential calculations'!$D$18:$D$44,'Country-level output'!W$6),SUMIFS('Carbon potential calculations'!$H$18:$H$44,'Carbon potential calculations'!$B$18:$B$44,'Country-level output'!W$5,'Carbon potential calculations'!$D$18:$D$44,'Country-level output'!W$6))</f>
        <v>#REF!</v>
      </c>
      <c r="X17" s="59" t="str">
        <f>IF(X$7="restoration",SUMIFS('Carbon potential calculations'!$H$18:$H$44,'Carbon potential calculations'!$B$18:$B$44,'Country-level output'!X$5,'Carbon potential calculations'!$D$18:$D$44,'Country-level output'!X$6),SUMIFS('Carbon potential calculations'!$H$18:$H$44,'Carbon potential calculations'!$B$18:$B$44,'Country-level output'!X$5,'Carbon potential calculations'!$D$18:$D$44,'Country-level output'!X$6))</f>
        <v>#REF!</v>
      </c>
      <c r="Y17" s="59" t="str">
        <f>IF(Y$7="restoration",SUMIFS('Carbon potential calculations'!$H$18:$H$44,'Carbon potential calculations'!$B$18:$B$44,'Country-level output'!Y$5,'Carbon potential calculations'!$D$18:$D$44,'Country-level output'!Y$6),SUMIFS('Carbon potential calculations'!$H$18:$H$44,'Carbon potential calculations'!$B$18:$B$44,'Country-level output'!Y$5,'Carbon potential calculations'!$D$18:$D$44,'Country-level output'!Y$6))</f>
        <v>#REF!</v>
      </c>
      <c r="Z17" s="59" t="str">
        <f>IF(Z$7="restoration",SUMIFS('Carbon potential calculations'!$H$18:$H$44,'Carbon potential calculations'!$B$18:$B$44,'Country-level output'!Z$5,'Carbon potential calculations'!$D$18:$D$44,'Country-level output'!Z$6),SUMIFS('Carbon potential calculations'!$H$18:$H$44,'Carbon potential calculations'!$B$18:$B$44,'Country-level output'!Z$5,'Carbon potential calculations'!$D$18:$D$44,'Country-level output'!Z$6))</f>
        <v>#REF!</v>
      </c>
      <c r="AA17" s="59" t="str">
        <f>IF(AA$7="restoration",SUMIFS('Carbon potential calculations'!$H$18:$H$44,'Carbon potential calculations'!$B$18:$B$44,'Country-level output'!AA$5,'Carbon potential calculations'!$D$18:$D$44,'Country-level output'!AA$6),SUMIFS('Carbon potential calculations'!$H$18:$H$44,'Carbon potential calculations'!$B$18:$B$44,'Country-level output'!AA$5,'Carbon potential calculations'!$D$18:$D$44,'Country-level output'!AA$6))</f>
        <v>#REF!</v>
      </c>
      <c r="AB17" s="59" t="str">
        <f>IF(AB$7="restoration",SUMIFS('Carbon potential calculations'!$H$18:$H$44,'Carbon potential calculations'!$B$18:$B$44,'Country-level output'!AB$5,'Carbon potential calculations'!$D$18:$D$44,'Country-level output'!AB$6),SUMIFS('Carbon potential calculations'!$H$18:$H$44,'Carbon potential calculations'!$B$18:$B$44,'Country-level output'!AB$5,'Carbon potential calculations'!$D$18:$D$44,'Country-level output'!AB$6))</f>
        <v>#REF!</v>
      </c>
      <c r="AC17" s="59" t="str">
        <f>IF(AC$7="restoration",SUMIFS('Carbon potential calculations'!$H$18:$H$44,'Carbon potential calculations'!$B$18:$B$44,'Country-level output'!AC$5,'Carbon potential calculations'!$D$18:$D$44,'Country-level output'!AC$6),SUMIFS('Carbon potential calculations'!$H$18:$H$44,'Carbon potential calculations'!$B$18:$B$44,'Country-level output'!AC$5,'Carbon potential calculations'!$D$18:$D$44,'Country-level output'!AC$6))</f>
        <v>#REF!</v>
      </c>
      <c r="AD17" s="59" t="str">
        <f>IF(AD$7="restoration",SUMIFS('Carbon potential calculations'!$H$18:$H$44,'Carbon potential calculations'!$B$18:$B$44,'Country-level output'!AD$5,'Carbon potential calculations'!$D$18:$D$44,'Country-level output'!AD$6),SUMIFS('Carbon potential calculations'!$H$18:$H$44,'Carbon potential calculations'!$B$18:$B$44,'Country-level output'!AD$5,'Carbon potential calculations'!$D$18:$D$44,'Country-level output'!AD$6))</f>
        <v>#REF!</v>
      </c>
      <c r="AE17" s="59" t="str">
        <f>IF(AE$7="restoration",SUMIFS('Carbon potential calculations'!$H$18:$H$44,'Carbon potential calculations'!$B$18:$B$44,'Country-level output'!AE$5,'Carbon potential calculations'!$D$18:$D$44,'Country-level output'!AE$6),SUMIFS('Carbon potential calculations'!$H$18:$H$44,'Carbon potential calculations'!$B$18:$B$44,'Country-level output'!AE$5,'Carbon potential calculations'!$D$18:$D$44,'Country-level output'!AE$6))</f>
        <v>#REF!</v>
      </c>
      <c r="AF17" s="59" t="str">
        <f>IF(AF$7="restoration",SUMIFS('Carbon potential calculations'!$H$18:$H$44,'Carbon potential calculations'!$B$18:$B$44,'Country-level output'!AF$5,'Carbon potential calculations'!$D$18:$D$44,'Country-level output'!AF$6),SUMIFS('Carbon potential calculations'!$H$18:$H$44,'Carbon potential calculations'!$B$18:$B$44,'Country-level output'!AF$5,'Carbon potential calculations'!$D$18:$D$44,'Country-level output'!AF$6))</f>
        <v>#REF!</v>
      </c>
      <c r="AG17" s="59" t="str">
        <f>IF(AG$7="restoration",SUMIFS('Carbon potential calculations'!$H$18:$H$44,'Carbon potential calculations'!$B$18:$B$44,'Country-level output'!AG$5,'Carbon potential calculations'!$D$18:$D$44,'Country-level output'!AG$6),SUMIFS('Carbon potential calculations'!$H$18:$H$44,'Carbon potential calculations'!$B$18:$B$44,'Country-level output'!AG$5,'Carbon potential calculations'!$D$18:$D$44,'Country-level output'!AG$6))</f>
        <v>#REF!</v>
      </c>
      <c r="AH17" s="59" t="str">
        <f>IF(AH$7="restoration",SUMIFS('Carbon potential calculations'!$H$18:$H$44,'Carbon potential calculations'!$B$18:$B$44,'Country-level output'!AH$5,'Carbon potential calculations'!$D$18:$D$44,'Country-level output'!AH$6),SUMIFS('Carbon potential calculations'!$H$18:$H$44,'Carbon potential calculations'!$B$18:$B$44,'Country-level output'!AH$5,'Carbon potential calculations'!$D$18:$D$44,'Country-level output'!AH$6))</f>
        <v>#REF!</v>
      </c>
      <c r="AI17" s="59" t="str">
        <f>IF(AI$7="restoration",SUMIFS('Carbon potential calculations'!$H$18:$H$44,'Carbon potential calculations'!$B$18:$B$44,'Country-level output'!AI$5,'Carbon potential calculations'!$D$18:$D$44,'Country-level output'!AI$6),SUMIFS('Carbon potential calculations'!$H$18:$H$44,'Carbon potential calculations'!$B$18:$B$44,'Country-level output'!AI$5,'Carbon potential calculations'!$D$18:$D$44,'Country-level output'!AI$6))</f>
        <v>#REF!</v>
      </c>
      <c r="AJ17" s="59" t="str">
        <f>IF(AJ$7="restoration",SUMIFS('Carbon potential calculations'!$H$18:$H$44,'Carbon potential calculations'!$B$18:$B$44,'Country-level output'!AJ$5,'Carbon potential calculations'!$D$18:$D$44,'Country-level output'!AJ$6),SUMIFS('Carbon potential calculations'!$H$18:$H$44,'Carbon potential calculations'!$B$18:$B$44,'Country-level output'!AJ$5,'Carbon potential calculations'!$D$18:$D$44,'Country-level output'!AJ$6))</f>
        <v>#REF!</v>
      </c>
      <c r="AK17" s="59" t="str">
        <f>IF(AK$7="restoration",SUMIFS('Carbon potential calculations'!$H$18:$H$44,'Carbon potential calculations'!$B$18:$B$44,'Country-level output'!AK$5,'Carbon potential calculations'!$D$18:$D$44,'Country-level output'!AK$6),SUMIFS('Carbon potential calculations'!$H$18:$H$44,'Carbon potential calculations'!$B$18:$B$44,'Country-level output'!AK$5,'Carbon potential calculations'!$D$18:$D$44,'Country-level output'!AK$6))</f>
        <v>#REF!</v>
      </c>
      <c r="AL17" s="59" t="str">
        <f>IF(AL$7="restoration",SUMIFS('Carbon potential calculations'!$H$18:$H$44,'Carbon potential calculations'!$B$18:$B$44,'Country-level output'!AL$5,'Carbon potential calculations'!$D$18:$D$44,'Country-level output'!AL$6),SUMIFS('Carbon potential calculations'!$H$18:$H$44,'Carbon potential calculations'!$B$18:$B$44,'Country-level output'!AL$5,'Carbon potential calculations'!$D$18:$D$44,'Country-level output'!AL$6))</f>
        <v>#REF!</v>
      </c>
      <c r="AM17" s="59" t="str">
        <f>IF(AM$7="restoration",SUMIFS('Carbon potential calculations'!$H$18:$H$44,'Carbon potential calculations'!$B$18:$B$44,'Country-level output'!AM$5,'Carbon potential calculations'!$D$18:$D$44,'Country-level output'!AM$6),SUMIFS('Carbon potential calculations'!$H$18:$H$44,'Carbon potential calculations'!$B$18:$B$44,'Country-level output'!AM$5,'Carbon potential calculations'!$D$18:$D$44,'Country-level output'!AM$6))</f>
        <v>#REF!</v>
      </c>
      <c r="AN17" s="59" t="str">
        <f>IF(AN$7="restoration",SUMIFS('Carbon potential calculations'!$H$18:$H$44,'Carbon potential calculations'!$B$18:$B$44,'Country-level output'!AN$5,'Carbon potential calculations'!$D$18:$D$44,'Country-level output'!AN$6),SUMIFS('Carbon potential calculations'!$H$18:$H$44,'Carbon potential calculations'!$B$18:$B$44,'Country-level output'!AN$5,'Carbon potential calculations'!$D$18:$D$44,'Country-level output'!AN$6))</f>
        <v>#REF!</v>
      </c>
      <c r="AO17" s="59" t="str">
        <f>IF(AO$7="restoration",SUMIFS('Carbon potential calculations'!$H$18:$H$44,'Carbon potential calculations'!$B$18:$B$44,'Country-level output'!AO$5,'Carbon potential calculations'!$D$18:$D$44,'Country-level output'!AO$6),SUMIFS('Carbon potential calculations'!$H$18:$H$44,'Carbon potential calculations'!$B$18:$B$44,'Country-level output'!AO$5,'Carbon potential calculations'!$D$18:$D$44,'Country-level output'!AO$6))</f>
        <v>#REF!</v>
      </c>
      <c r="AP17" s="59" t="str">
        <f>IF(AP$7="restoration",SUMIFS('Carbon potential calculations'!$H$18:$H$44,'Carbon potential calculations'!$B$18:$B$44,'Country-level output'!AP$5,'Carbon potential calculations'!$D$18:$D$44,'Country-level output'!AP$6),SUMIFS('Carbon potential calculations'!$H$18:$H$44,'Carbon potential calculations'!$B$18:$B$44,'Country-level output'!AP$5,'Carbon potential calculations'!$D$18:$D$44,'Country-level output'!AP$6))</f>
        <v>#REF!</v>
      </c>
      <c r="AQ17" s="59" t="str">
        <f>IF(AQ$7="restoration",SUMIFS('Carbon potential calculations'!$H$18:$H$44,'Carbon potential calculations'!$B$18:$B$44,'Country-level output'!AQ$5,'Carbon potential calculations'!$D$18:$D$44,'Country-level output'!AQ$6),SUMIFS('Carbon potential calculations'!$H$18:$H$44,'Carbon potential calculations'!$B$18:$B$44,'Country-level output'!AQ$5,'Carbon potential calculations'!$D$18:$D$44,'Country-level output'!AQ$6))</f>
        <v>#REF!</v>
      </c>
      <c r="AR17" s="59" t="str">
        <f>IF(AR$7="restoration",SUMIFS('Carbon potential calculations'!$H$18:$H$44,'Carbon potential calculations'!$B$18:$B$44,'Country-level output'!AR$5,'Carbon potential calculations'!$D$18:$D$44,'Country-level output'!AR$6),SUMIFS('Carbon potential calculations'!$H$18:$H$44,'Carbon potential calculations'!$B$18:$B$44,'Country-level output'!AR$5,'Carbon potential calculations'!$D$18:$D$44,'Country-level output'!AR$6))</f>
        <v>#REF!</v>
      </c>
      <c r="AS17" s="59" t="str">
        <f>IF(AS$7="restoration",SUMIFS('Carbon potential calculations'!$H$18:$H$44,'Carbon potential calculations'!$B$18:$B$44,'Country-level output'!AS$5,'Carbon potential calculations'!$D$18:$D$44,'Country-level output'!AS$6),SUMIFS('Carbon potential calculations'!$H$18:$H$44,'Carbon potential calculations'!$B$18:$B$44,'Country-level output'!AS$5,'Carbon potential calculations'!$D$18:$D$44,'Country-level output'!AS$6))</f>
        <v>#REF!</v>
      </c>
      <c r="AT17" s="59" t="str">
        <f>IF(AT$7="restoration",SUMIFS('Carbon potential calculations'!$H$18:$H$44,'Carbon potential calculations'!$B$18:$B$44,'Country-level output'!AT$5,'Carbon potential calculations'!$D$18:$D$44,'Country-level output'!AT$6),SUMIFS('Carbon potential calculations'!$H$18:$H$44,'Carbon potential calculations'!$B$18:$B$44,'Country-level output'!AT$5,'Carbon potential calculations'!$D$18:$D$44,'Country-level output'!AT$6))</f>
        <v>#REF!</v>
      </c>
      <c r="AU17" s="59" t="str">
        <f>IF(AU$7="restoration",SUMIFS('Carbon potential calculations'!$H$18:$H$44,'Carbon potential calculations'!$B$18:$B$44,'Country-level output'!AU$5,'Carbon potential calculations'!$D$18:$D$44,'Country-level output'!AU$6),SUMIFS('Carbon potential calculations'!$H$18:$H$44,'Carbon potential calculations'!$B$18:$B$44,'Country-level output'!AU$5,'Carbon potential calculations'!$D$18:$D$44,'Country-level output'!AU$6))</f>
        <v>#REF!</v>
      </c>
      <c r="AV17" s="59" t="str">
        <f>IF(AV$7="restoration",SUMIFS('Carbon potential calculations'!$H$18:$H$44,'Carbon potential calculations'!$B$18:$B$44,'Country-level output'!AV$5,'Carbon potential calculations'!$D$18:$D$44,'Country-level output'!AV$6),SUMIFS('Carbon potential calculations'!$H$18:$H$44,'Carbon potential calculations'!$B$18:$B$44,'Country-level output'!AV$5,'Carbon potential calculations'!$D$18:$D$44,'Country-level output'!AV$6))</f>
        <v>#REF!</v>
      </c>
      <c r="AW17" s="59" t="str">
        <f>IF(AW$7="restoration",SUMIFS('Carbon potential calculations'!$H$18:$H$44,'Carbon potential calculations'!$B$18:$B$44,'Country-level output'!AW$5,'Carbon potential calculations'!$D$18:$D$44,'Country-level output'!AW$6),SUMIFS('Carbon potential calculations'!$H$18:$H$44,'Carbon potential calculations'!$B$18:$B$44,'Country-level output'!AW$5,'Carbon potential calculations'!$D$18:$D$44,'Country-level output'!AW$6))</f>
        <v>#REF!</v>
      </c>
      <c r="AX17" s="59" t="str">
        <f>IF(AX$7="restoration",SUMIFS('Carbon potential calculations'!$H$18:$H$44,'Carbon potential calculations'!$B$18:$B$44,'Country-level output'!AX$5,'Carbon potential calculations'!$D$18:$D$44,'Country-level output'!AX$6),SUMIFS('Carbon potential calculations'!$H$18:$H$44,'Carbon potential calculations'!$B$18:$B$44,'Country-level output'!AX$5,'Carbon potential calculations'!$D$18:$D$44,'Country-level output'!AX$6))</f>
        <v>#REF!</v>
      </c>
      <c r="AY17" s="59" t="str">
        <f>IF(AY$7="restoration",SUMIFS('Carbon potential calculations'!$H$18:$H$44,'Carbon potential calculations'!$B$18:$B$44,'Country-level output'!AY$5,'Carbon potential calculations'!$D$18:$D$44,'Country-level output'!AY$6),SUMIFS('Carbon potential calculations'!$H$18:$H$44,'Carbon potential calculations'!$B$18:$B$44,'Country-level output'!AY$5,'Carbon potential calculations'!$D$18:$D$44,'Country-level output'!AY$6))</f>
        <v>#REF!</v>
      </c>
      <c r="AZ17" s="59" t="str">
        <f>IF(AZ$7="restoration",SUMIFS('Carbon potential calculations'!$H$18:$H$44,'Carbon potential calculations'!$B$18:$B$44,'Country-level output'!AZ$5,'Carbon potential calculations'!$D$18:$D$44,'Country-level output'!AZ$6),SUMIFS('Carbon potential calculations'!$H$18:$H$44,'Carbon potential calculations'!$B$18:$B$44,'Country-level output'!AZ$5,'Carbon potential calculations'!$D$18:$D$44,'Country-level output'!AZ$6))</f>
        <v>#REF!</v>
      </c>
      <c r="BA17" s="59" t="str">
        <f>IF(BA$7="restoration",SUMIFS('Carbon potential calculations'!$H$18:$H$44,'Carbon potential calculations'!$B$18:$B$44,'Country-level output'!BA$5,'Carbon potential calculations'!$D$18:$D$44,'Country-level output'!BA$6),SUMIFS('Carbon potential calculations'!$H$18:$H$44,'Carbon potential calculations'!$B$18:$B$44,'Country-level output'!BA$5,'Carbon potential calculations'!$D$18:$D$44,'Country-level output'!BA$6))</f>
        <v>#REF!</v>
      </c>
      <c r="BB17" s="59" t="str">
        <f>IF(BB$7="restoration",SUMIFS('Carbon potential calculations'!$H$18:$H$44,'Carbon potential calculations'!$B$18:$B$44,'Country-level output'!BB$5,'Carbon potential calculations'!$D$18:$D$44,'Country-level output'!BB$6),SUMIFS('Carbon potential calculations'!$H$18:$H$44,'Carbon potential calculations'!$B$18:$B$44,'Country-level output'!BB$5,'Carbon potential calculations'!$D$18:$D$44,'Country-level output'!BB$6))</f>
        <v>#REF!</v>
      </c>
      <c r="BC17" s="60" t="str">
        <f>IF(BC$7="restoration",SUMIFS('Carbon potential calculations'!$H$18:$H$44,'Carbon potential calculations'!$B$18:$B$44,'Country-level output'!BC$5,'Carbon potential calculations'!$D$18:$D$44,'Country-level output'!BC$6),SUMIFS('Carbon potential calculations'!$H$18:$H$44,'Carbon potential calculations'!$B$18:$B$44,'Country-level output'!BC$5,'Carbon potential calculations'!$D$18:$D$44,'Country-level output'!BC$6))</f>
        <v>#REF!</v>
      </c>
    </row>
    <row r="18" ht="12.75" customHeight="1"/>
    <row r="19" ht="12.75" customHeight="1">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row>
    <row r="20" ht="12.75" customHeight="1">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row>
    <row r="21" ht="12.75" customHeight="1">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row>
    <row r="22" ht="12.75" customHeight="1">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row>
    <row r="23" ht="12.75" customHeight="1">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row>
    <row r="24" ht="12.75" customHeight="1"/>
    <row r="25" ht="12.75" customHeight="1"/>
    <row r="26" ht="12.75" customHeight="1">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row>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3">
    <mergeCell ref="A1:G1"/>
    <mergeCell ref="A2:G2"/>
    <mergeCell ref="A3:G3"/>
  </mergeCells>
  <printOptions/>
  <pageMargins bottom="0.75" footer="0.0" header="0.0" left="0.236111111111111" right="0.236111111111111" top="0.75"/>
  <pageSetup orientation="landscape"/>
  <headerFooter>
    <oddFooter>&amp;CPage &amp;P of </oddFooter>
  </headerFooter>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8">
    <tabColor rgb="FFFFB3B3"/>
    <pageSetUpPr/>
  </sheetPr>
  <sheetViews>
    <sheetView showGridLines="0" workbookViewId="0"/>
  </sheetViews>
  <sheetFormatPr customHeight="1" defaultColWidth="12.63" defaultRowHeight="15.0"/>
  <cols>
    <col customWidth="1" min="1" max="1" width="45.38"/>
    <col customWidth="1" min="2" max="55" width="17.0"/>
  </cols>
  <sheetData>
    <row r="1" ht="28.5" customHeight="1">
      <c r="A1" s="40" t="s">
        <v>120</v>
      </c>
      <c r="B1" s="41"/>
      <c r="C1" s="41"/>
      <c r="D1" s="41"/>
      <c r="E1" s="41"/>
      <c r="F1" s="41"/>
      <c r="G1" s="42"/>
      <c r="H1" s="43"/>
      <c r="I1" s="43"/>
      <c r="J1" s="43"/>
      <c r="K1" s="43"/>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row>
    <row r="2" ht="21.0" customHeight="1">
      <c r="A2" s="44" t="s">
        <v>121</v>
      </c>
      <c r="B2" s="45"/>
      <c r="C2" s="45"/>
      <c r="D2" s="45"/>
      <c r="E2" s="45"/>
      <c r="F2" s="45"/>
      <c r="G2" s="45"/>
      <c r="H2" s="2"/>
      <c r="I2" s="2"/>
      <c r="J2" s="2"/>
      <c r="K2" s="2"/>
      <c r="AK2" s="2"/>
      <c r="AL2" s="2"/>
      <c r="AM2" s="2"/>
      <c r="AN2" s="2"/>
      <c r="AO2" s="2"/>
      <c r="AP2" s="2"/>
      <c r="AQ2" s="2"/>
      <c r="AR2" s="2"/>
      <c r="AS2" s="2"/>
      <c r="AT2" s="2"/>
      <c r="AU2" s="2"/>
      <c r="AV2" s="2"/>
      <c r="AW2" s="2"/>
      <c r="AX2" s="2"/>
      <c r="AY2" s="2"/>
      <c r="AZ2" s="2"/>
      <c r="BA2" s="2"/>
      <c r="BB2" s="2"/>
      <c r="BC2" s="2"/>
    </row>
    <row r="3" ht="39.0" customHeight="1">
      <c r="A3" s="46" t="s">
        <v>122</v>
      </c>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row>
    <row r="4" ht="45.0" customHeight="1">
      <c r="A4" s="13" t="s">
        <v>123</v>
      </c>
      <c r="F4" s="2"/>
      <c r="G4" s="2"/>
      <c r="H4" s="2"/>
      <c r="I4" s="2"/>
    </row>
    <row r="5" ht="12.75" customHeight="1">
      <c r="A5" s="61" t="s">
        <v>110</v>
      </c>
      <c r="B5" s="62">
        <v>1.0</v>
      </c>
      <c r="C5" s="62">
        <v>2.0</v>
      </c>
      <c r="D5" s="62">
        <v>3.0</v>
      </c>
      <c r="E5" s="62">
        <v>4.0</v>
      </c>
      <c r="F5" s="62">
        <v>5.0</v>
      </c>
      <c r="G5" s="62">
        <v>6.0</v>
      </c>
      <c r="H5" s="62">
        <v>7.0</v>
      </c>
      <c r="I5" s="62">
        <v>8.0</v>
      </c>
      <c r="J5" s="62">
        <v>9.0</v>
      </c>
      <c r="K5" s="62">
        <v>10.0</v>
      </c>
      <c r="L5" s="62">
        <v>11.0</v>
      </c>
      <c r="M5" s="62">
        <v>12.0</v>
      </c>
      <c r="N5" s="62">
        <v>13.0</v>
      </c>
      <c r="O5" s="62">
        <v>14.0</v>
      </c>
      <c r="P5" s="62">
        <v>15.0</v>
      </c>
      <c r="Q5" s="62">
        <v>16.0</v>
      </c>
      <c r="R5" s="62">
        <v>17.0</v>
      </c>
      <c r="S5" s="62">
        <v>18.0</v>
      </c>
      <c r="T5" s="62">
        <v>19.0</v>
      </c>
      <c r="U5" s="62">
        <v>20.0</v>
      </c>
      <c r="V5" s="62">
        <v>21.0</v>
      </c>
      <c r="W5" s="62">
        <v>22.0</v>
      </c>
      <c r="X5" s="62">
        <v>23.0</v>
      </c>
      <c r="Y5" s="62">
        <v>24.0</v>
      </c>
      <c r="Z5" s="62">
        <v>25.0</v>
      </c>
      <c r="AA5" s="62">
        <v>26.0</v>
      </c>
      <c r="AB5" s="62">
        <v>27.0</v>
      </c>
      <c r="AC5" s="62">
        <v>28.0</v>
      </c>
      <c r="AD5" s="62">
        <v>29.0</v>
      </c>
      <c r="AE5" s="62">
        <v>30.0</v>
      </c>
      <c r="AF5" s="62">
        <v>31.0</v>
      </c>
      <c r="AG5" s="62">
        <v>32.0</v>
      </c>
      <c r="AH5" s="62">
        <v>33.0</v>
      </c>
      <c r="AI5" s="62">
        <v>34.0</v>
      </c>
      <c r="AJ5" s="62">
        <v>35.0</v>
      </c>
      <c r="AK5" s="62">
        <v>36.0</v>
      </c>
      <c r="AL5" s="62">
        <v>37.0</v>
      </c>
      <c r="AM5" s="62">
        <v>38.0</v>
      </c>
      <c r="AN5" s="62">
        <v>39.0</v>
      </c>
      <c r="AO5" s="62">
        <v>40.0</v>
      </c>
      <c r="AP5" s="62">
        <v>41.0</v>
      </c>
      <c r="AQ5" s="62">
        <v>42.0</v>
      </c>
      <c r="AR5" s="62">
        <v>43.0</v>
      </c>
      <c r="AS5" s="62">
        <v>44.0</v>
      </c>
      <c r="AT5" s="62">
        <v>45.0</v>
      </c>
      <c r="AU5" s="62">
        <v>46.0</v>
      </c>
      <c r="AV5" s="62">
        <v>47.0</v>
      </c>
      <c r="AW5" s="62">
        <v>48.0</v>
      </c>
      <c r="AX5" s="62">
        <v>49.0</v>
      </c>
      <c r="AY5" s="62">
        <v>50.0</v>
      </c>
      <c r="AZ5" s="62">
        <v>51.0</v>
      </c>
      <c r="BA5" s="62">
        <v>52.0</v>
      </c>
      <c r="BB5" s="62">
        <v>53.0</v>
      </c>
      <c r="BC5" s="63">
        <v>54.0</v>
      </c>
    </row>
    <row r="6" ht="12.75" customHeight="1">
      <c r="A6" s="64" t="s">
        <v>124</v>
      </c>
      <c r="B6" s="51" t="str">
        <f t="array" ref="B6">INDEX('Inputs &amp; summary'!$E$28:$AN$73,MATCH('Project-level output'!B$5,'Inputs &amp; summary'!$D$28:$D$73,0),MATCH('Project-level output'!$A6,'Inputs &amp; summary'!$E$28:$AN$28,0))</f>
        <v>#REF!</v>
      </c>
      <c r="C6" s="51" t="str">
        <f t="array" ref="C6">INDEX('Inputs &amp; summary'!$E$28:$AN$73,MATCH('Project-level output'!C$5,'Inputs &amp; summary'!$D$28:$D$73,0),MATCH('Project-level output'!$A6,'Inputs &amp; summary'!$E$28:$AN$28,0))</f>
        <v>#REF!</v>
      </c>
      <c r="D6" s="51" t="str">
        <f t="array" ref="D6">INDEX('Inputs &amp; summary'!$E$28:$AN$73,MATCH('Project-level output'!D$5,'Inputs &amp; summary'!$D$28:$D$73,0),MATCH('Project-level output'!$A6,'Inputs &amp; summary'!$E$28:$AN$28,0))</f>
        <v>#REF!</v>
      </c>
      <c r="E6" s="51" t="str">
        <f t="array" ref="E6">INDEX('Inputs &amp; summary'!$E$28:$AN$73,MATCH('Project-level output'!E$5,'Inputs &amp; summary'!$D$28:$D$73,0),MATCH('Project-level output'!$A6,'Inputs &amp; summary'!$E$28:$AN$28,0))</f>
        <v>#REF!</v>
      </c>
      <c r="F6" s="51" t="str">
        <f t="array" ref="F6">INDEX('Inputs &amp; summary'!$E$28:$AN$73,MATCH('Project-level output'!F$5,'Inputs &amp; summary'!$D$28:$D$73,0),MATCH('Project-level output'!$A6,'Inputs &amp; summary'!$E$28:$AN$28,0))</f>
        <v>#REF!</v>
      </c>
      <c r="G6" s="51" t="str">
        <f t="array" ref="G6">INDEX('Inputs &amp; summary'!$E$28:$AN$73,MATCH('Project-level output'!G$5,'Inputs &amp; summary'!$D$28:$D$73,0),MATCH('Project-level output'!$A6,'Inputs &amp; summary'!$E$28:$AN$28,0))</f>
        <v>#REF!</v>
      </c>
      <c r="H6" s="51" t="str">
        <f t="array" ref="H6">INDEX('Inputs &amp; summary'!$E$28:$AN$73,MATCH('Project-level output'!H$5,'Inputs &amp; summary'!$D$28:$D$73,0),MATCH('Project-level output'!$A6,'Inputs &amp; summary'!$E$28:$AN$28,0))</f>
        <v>#REF!</v>
      </c>
      <c r="I6" s="51" t="str">
        <f t="array" ref="I6">INDEX('Inputs &amp; summary'!$E$28:$AN$73,MATCH('Project-level output'!I$5,'Inputs &amp; summary'!$D$28:$D$73,0),MATCH('Project-level output'!$A6,'Inputs &amp; summary'!$E$28:$AN$28,0))</f>
        <v>#REF!</v>
      </c>
      <c r="J6" s="51" t="str">
        <f t="array" ref="J6">INDEX('Inputs &amp; summary'!$E$28:$AN$73,MATCH('Project-level output'!J$5,'Inputs &amp; summary'!$D$28:$D$73,0),MATCH('Project-level output'!$A6,'Inputs &amp; summary'!$E$28:$AN$28,0))</f>
        <v>#REF!</v>
      </c>
      <c r="K6" s="51" t="str">
        <f t="array" ref="K6">INDEX('Inputs &amp; summary'!$E$28:$AN$73,MATCH('Project-level output'!K$5,'Inputs &amp; summary'!$D$28:$D$73,0),MATCH('Project-level output'!$A6,'Inputs &amp; summary'!$E$28:$AN$28,0))</f>
        <v>#REF!</v>
      </c>
      <c r="L6" s="51" t="str">
        <f t="array" ref="L6">INDEX('Inputs &amp; summary'!$E$28:$AN$73,MATCH('Project-level output'!L$5,'Inputs &amp; summary'!$D$28:$D$73,0),MATCH('Project-level output'!$A6,'Inputs &amp; summary'!$E$28:$AN$28,0))</f>
        <v>#REF!</v>
      </c>
      <c r="M6" s="51" t="str">
        <f t="array" ref="M6">INDEX('Inputs &amp; summary'!$E$28:$AN$73,MATCH('Project-level output'!M$5,'Inputs &amp; summary'!$D$28:$D$73,0),MATCH('Project-level output'!$A6,'Inputs &amp; summary'!$E$28:$AN$28,0))</f>
        <v>#REF!</v>
      </c>
      <c r="N6" s="51" t="str">
        <f t="array" ref="N6">INDEX('Inputs &amp; summary'!$E$28:$AN$73,MATCH('Project-level output'!N$5,'Inputs &amp; summary'!$D$28:$D$73,0),MATCH('Project-level output'!$A6,'Inputs &amp; summary'!$E$28:$AN$28,0))</f>
        <v>#REF!</v>
      </c>
      <c r="O6" s="51" t="str">
        <f t="array" ref="O6">INDEX('Inputs &amp; summary'!$E$28:$AN$73,MATCH('Project-level output'!O$5,'Inputs &amp; summary'!$D$28:$D$73,0),MATCH('Project-level output'!$A6,'Inputs &amp; summary'!$E$28:$AN$28,0))</f>
        <v>#REF!</v>
      </c>
      <c r="P6" s="51" t="str">
        <f t="array" ref="P6">INDEX('Inputs &amp; summary'!$E$28:$AN$73,MATCH('Project-level output'!P$5,'Inputs &amp; summary'!$D$28:$D$73,0),MATCH('Project-level output'!$A6,'Inputs &amp; summary'!$E$28:$AN$28,0))</f>
        <v>#REF!</v>
      </c>
      <c r="Q6" s="51" t="str">
        <f t="array" ref="Q6">INDEX('Inputs &amp; summary'!$E$28:$AN$73,MATCH('Project-level output'!Q$5,'Inputs &amp; summary'!$D$28:$D$73,0),MATCH('Project-level output'!$A6,'Inputs &amp; summary'!$E$28:$AN$28,0))</f>
        <v>#REF!</v>
      </c>
      <c r="R6" s="51" t="str">
        <f t="array" ref="R6">INDEX('Inputs &amp; summary'!$E$28:$AN$73,MATCH('Project-level output'!R$5,'Inputs &amp; summary'!$D$28:$D$73,0),MATCH('Project-level output'!$A6,'Inputs &amp; summary'!$E$28:$AN$28,0))</f>
        <v>#REF!</v>
      </c>
      <c r="S6" s="51" t="str">
        <f t="array" ref="S6">INDEX('Inputs &amp; summary'!$E$28:$AN$73,MATCH('Project-level output'!S$5,'Inputs &amp; summary'!$D$28:$D$73,0),MATCH('Project-level output'!$A6,'Inputs &amp; summary'!$E$28:$AN$28,0))</f>
        <v>#REF!</v>
      </c>
      <c r="T6" s="51" t="str">
        <f t="array" ref="T6">INDEX('Inputs &amp; summary'!$E$28:$AN$73,MATCH('Project-level output'!T$5,'Inputs &amp; summary'!$D$28:$D$73,0),MATCH('Project-level output'!$A6,'Inputs &amp; summary'!$E$28:$AN$28,0))</f>
        <v>#REF!</v>
      </c>
      <c r="U6" s="51" t="str">
        <f t="array" ref="U6">INDEX('Inputs &amp; summary'!$E$28:$AN$73,MATCH('Project-level output'!U$5,'Inputs &amp; summary'!$D$28:$D$73,0),MATCH('Project-level output'!$A6,'Inputs &amp; summary'!$E$28:$AN$28,0))</f>
        <v>#REF!</v>
      </c>
      <c r="V6" s="51" t="str">
        <f t="array" ref="V6">INDEX('Inputs &amp; summary'!$E$28:$AN$73,MATCH('Project-level output'!V$5,'Inputs &amp; summary'!$D$28:$D$73,0),MATCH('Project-level output'!$A6,'Inputs &amp; summary'!$E$28:$AN$28,0))</f>
        <v>#REF!</v>
      </c>
      <c r="W6" s="51" t="str">
        <f t="array" ref="W6">INDEX('Inputs &amp; summary'!$E$28:$AN$73,MATCH('Project-level output'!W$5,'Inputs &amp; summary'!$D$28:$D$73,0),MATCH('Project-level output'!$A6,'Inputs &amp; summary'!$E$28:$AN$28,0))</f>
        <v>#REF!</v>
      </c>
      <c r="X6" s="51" t="str">
        <f t="array" ref="X6">INDEX('Inputs &amp; summary'!$E$28:$AN$73,MATCH('Project-level output'!X$5,'Inputs &amp; summary'!$D$28:$D$73,0),MATCH('Project-level output'!$A6,'Inputs &amp; summary'!$E$28:$AN$28,0))</f>
        <v>#REF!</v>
      </c>
      <c r="Y6" s="51" t="str">
        <f t="array" ref="Y6">INDEX('Inputs &amp; summary'!$E$28:$AN$73,MATCH('Project-level output'!Y$5,'Inputs &amp; summary'!$D$28:$D$73,0),MATCH('Project-level output'!$A6,'Inputs &amp; summary'!$E$28:$AN$28,0))</f>
        <v>#REF!</v>
      </c>
      <c r="Z6" s="51" t="str">
        <f t="array" ref="Z6">INDEX('Inputs &amp; summary'!$E$28:$AN$73,MATCH('Project-level output'!Z$5,'Inputs &amp; summary'!$D$28:$D$73,0),MATCH('Project-level output'!$A6,'Inputs &amp; summary'!$E$28:$AN$28,0))</f>
        <v>#REF!</v>
      </c>
      <c r="AA6" s="51" t="str">
        <f t="array" ref="AA6">INDEX('Inputs &amp; summary'!$E$28:$AN$73,MATCH('Project-level output'!AA$5,'Inputs &amp; summary'!$D$28:$D$73,0),MATCH('Project-level output'!$A6,'Inputs &amp; summary'!$E$28:$AN$28,0))</f>
        <v>#REF!</v>
      </c>
      <c r="AB6" s="51" t="str">
        <f t="array" ref="AB6">INDEX('Inputs &amp; summary'!$E$28:$AN$73,MATCH('Project-level output'!AB$5,'Inputs &amp; summary'!$D$28:$D$73,0),MATCH('Project-level output'!$A6,'Inputs &amp; summary'!$E$28:$AN$28,0))</f>
        <v>#REF!</v>
      </c>
      <c r="AC6" s="51" t="str">
        <f t="array" ref="AC6">INDEX('Inputs &amp; summary'!$E$28:$AN$73,MATCH('Project-level output'!AC$5,'Inputs &amp; summary'!$D$28:$D$73,0),MATCH('Project-level output'!$A6,'Inputs &amp; summary'!$E$28:$AN$28,0))</f>
        <v>#REF!</v>
      </c>
      <c r="AD6" s="51" t="str">
        <f t="array" ref="AD6">INDEX('Inputs &amp; summary'!$E$28:$AN$73,MATCH('Project-level output'!AD$5,'Inputs &amp; summary'!$D$28:$D$73,0),MATCH('Project-level output'!$A6,'Inputs &amp; summary'!$E$28:$AN$28,0))</f>
        <v>#REF!</v>
      </c>
      <c r="AE6" s="51" t="str">
        <f t="array" ref="AE6">INDEX('Inputs &amp; summary'!$E$28:$AN$73,MATCH('Project-level output'!AE$5,'Inputs &amp; summary'!$D$28:$D$73,0),MATCH('Project-level output'!$A6,'Inputs &amp; summary'!$E$28:$AN$28,0))</f>
        <v>#REF!</v>
      </c>
      <c r="AF6" s="51" t="str">
        <f t="array" ref="AF6">INDEX('Inputs &amp; summary'!$E$28:$AN$73,MATCH('Project-level output'!AF$5,'Inputs &amp; summary'!$D$28:$D$73,0),MATCH('Project-level output'!$A6,'Inputs &amp; summary'!$E$28:$AN$28,0))</f>
        <v>#REF!</v>
      </c>
      <c r="AG6" s="51" t="str">
        <f t="array" ref="AG6">INDEX('Inputs &amp; summary'!$E$28:$AN$73,MATCH('Project-level output'!AG$5,'Inputs &amp; summary'!$D$28:$D$73,0),MATCH('Project-level output'!$A6,'Inputs &amp; summary'!$E$28:$AN$28,0))</f>
        <v>#REF!</v>
      </c>
      <c r="AH6" s="51" t="str">
        <f t="array" ref="AH6">INDEX('Inputs &amp; summary'!$E$28:$AN$73,MATCH('Project-level output'!AH$5,'Inputs &amp; summary'!$D$28:$D$73,0),MATCH('Project-level output'!$A6,'Inputs &amp; summary'!$E$28:$AN$28,0))</f>
        <v>#REF!</v>
      </c>
      <c r="AI6" s="51" t="str">
        <f t="array" ref="AI6">INDEX('Inputs &amp; summary'!$E$28:$AN$73,MATCH('Project-level output'!AI$5,'Inputs &amp; summary'!$D$28:$D$73,0),MATCH('Project-level output'!$A6,'Inputs &amp; summary'!$E$28:$AN$28,0))</f>
        <v>#REF!</v>
      </c>
      <c r="AJ6" s="51" t="str">
        <f t="array" ref="AJ6">INDEX('Inputs &amp; summary'!$E$28:$AN$73,MATCH('Project-level output'!AJ$5,'Inputs &amp; summary'!$D$28:$D$73,0),MATCH('Project-level output'!$A6,'Inputs &amp; summary'!$E$28:$AN$28,0))</f>
        <v>#REF!</v>
      </c>
      <c r="AK6" s="51" t="str">
        <f t="array" ref="AK6">INDEX('Inputs &amp; summary'!$E$28:$AN$73,MATCH('Project-level output'!AK$5,'Inputs &amp; summary'!$D$28:$D$73,0),MATCH('Project-level output'!$A6,'Inputs &amp; summary'!$E$28:$AN$28,0))</f>
        <v>#REF!</v>
      </c>
      <c r="AL6" s="51" t="str">
        <f t="array" ref="AL6">INDEX('Inputs &amp; summary'!$E$28:$AN$73,MATCH('Project-level output'!AL$5,'Inputs &amp; summary'!$D$28:$D$73,0),MATCH('Project-level output'!$A6,'Inputs &amp; summary'!$E$28:$AN$28,0))</f>
        <v>#REF!</v>
      </c>
      <c r="AM6" s="51" t="str">
        <f t="array" ref="AM6">INDEX('Inputs &amp; summary'!$E$28:$AN$73,MATCH('Project-level output'!AM$5,'Inputs &amp; summary'!$D$28:$D$73,0),MATCH('Project-level output'!$A6,'Inputs &amp; summary'!$E$28:$AN$28,0))</f>
        <v>#REF!</v>
      </c>
      <c r="AN6" s="51" t="str">
        <f t="array" ref="AN6">INDEX('Inputs &amp; summary'!$E$28:$AN$73,MATCH('Project-level output'!AN$5,'Inputs &amp; summary'!$D$28:$D$73,0),MATCH('Project-level output'!$A6,'Inputs &amp; summary'!$E$28:$AN$28,0))</f>
        <v>#REF!</v>
      </c>
      <c r="AO6" s="51" t="str">
        <f t="array" ref="AO6">INDEX('Inputs &amp; summary'!$E$28:$AN$73,MATCH('Project-level output'!AO$5,'Inputs &amp; summary'!$D$28:$D$73,0),MATCH('Project-level output'!$A6,'Inputs &amp; summary'!$E$28:$AN$28,0))</f>
        <v>#REF!</v>
      </c>
      <c r="AP6" s="51" t="str">
        <f t="array" ref="AP6">INDEX('Inputs &amp; summary'!$E$28:$AN$73,MATCH('Project-level output'!AP$5,'Inputs &amp; summary'!$D$28:$D$73,0),MATCH('Project-level output'!$A6,'Inputs &amp; summary'!$E$28:$AN$28,0))</f>
        <v>#REF!</v>
      </c>
      <c r="AQ6" s="51" t="str">
        <f t="array" ref="AQ6">INDEX('Inputs &amp; summary'!$E$28:$AN$73,MATCH('Project-level output'!AQ$5,'Inputs &amp; summary'!$D$28:$D$73,0),MATCH('Project-level output'!$A6,'Inputs &amp; summary'!$E$28:$AN$28,0))</f>
        <v>#REF!</v>
      </c>
      <c r="AR6" s="51" t="str">
        <f t="array" ref="AR6">INDEX('Inputs &amp; summary'!$E$28:$AN$73,MATCH('Project-level output'!AR$5,'Inputs &amp; summary'!$D$28:$D$73,0),MATCH('Project-level output'!$A6,'Inputs &amp; summary'!$E$28:$AN$28,0))</f>
        <v>#REF!</v>
      </c>
      <c r="AS6" s="51" t="str">
        <f t="array" ref="AS6">INDEX('Inputs &amp; summary'!$E$28:$AN$73,MATCH('Project-level output'!AS$5,'Inputs &amp; summary'!$D$28:$D$73,0),MATCH('Project-level output'!$A6,'Inputs &amp; summary'!$E$28:$AN$28,0))</f>
        <v>#REF!</v>
      </c>
      <c r="AT6" s="51" t="str">
        <f t="array" ref="AT6">INDEX('Inputs &amp; summary'!$E$28:$AN$73,MATCH('Project-level output'!AT$5,'Inputs &amp; summary'!$D$28:$D$73,0),MATCH('Project-level output'!$A6,'Inputs &amp; summary'!$E$28:$AN$28,0))</f>
        <v>#REF!</v>
      </c>
      <c r="AU6" s="51" t="str">
        <f t="array" ref="AU6">INDEX('Inputs &amp; summary'!$E$28:$AN$73,MATCH('Project-level output'!AU$5,'Inputs &amp; summary'!$D$28:$D$73,0),MATCH('Project-level output'!$A6,'Inputs &amp; summary'!$E$28:$AN$28,0))</f>
        <v>#REF!</v>
      </c>
      <c r="AV6" s="51" t="str">
        <f t="array" ref="AV6">INDEX('Inputs &amp; summary'!$E$28:$AN$73,MATCH('Project-level output'!AV$5,'Inputs &amp; summary'!$D$28:$D$73,0),MATCH('Project-level output'!$A6,'Inputs &amp; summary'!$E$28:$AN$28,0))</f>
        <v>#REF!</v>
      </c>
      <c r="AW6" s="51" t="str">
        <f t="array" ref="AW6">INDEX('Inputs &amp; summary'!$E$28:$AN$73,MATCH('Project-level output'!AW$5,'Inputs &amp; summary'!$D$28:$D$73,0),MATCH('Project-level output'!$A6,'Inputs &amp; summary'!$E$28:$AN$28,0))</f>
        <v>#REF!</v>
      </c>
      <c r="AX6" s="51" t="str">
        <f t="array" ref="AX6">INDEX('Inputs &amp; summary'!$E$28:$AN$73,MATCH('Project-level output'!AX$5,'Inputs &amp; summary'!$D$28:$D$73,0),MATCH('Project-level output'!$A6,'Inputs &amp; summary'!$E$28:$AN$28,0))</f>
        <v>#REF!</v>
      </c>
      <c r="AY6" s="51" t="str">
        <f t="array" ref="AY6">INDEX('Inputs &amp; summary'!$E$28:$AN$73,MATCH('Project-level output'!AY$5,'Inputs &amp; summary'!$D$28:$D$73,0),MATCH('Project-level output'!$A6,'Inputs &amp; summary'!$E$28:$AN$28,0))</f>
        <v>#REF!</v>
      </c>
      <c r="AZ6" s="51" t="str">
        <f t="array" ref="AZ6">INDEX('Inputs &amp; summary'!$E$28:$AN$73,MATCH('Project-level output'!AZ$5,'Inputs &amp; summary'!$D$28:$D$73,0),MATCH('Project-level output'!$A6,'Inputs &amp; summary'!$E$28:$AN$28,0))</f>
        <v>#REF!</v>
      </c>
      <c r="BA6" s="51" t="str">
        <f t="array" ref="BA6">INDEX('Inputs &amp; summary'!$E$28:$AN$73,MATCH('Project-level output'!BA$5,'Inputs &amp; summary'!$D$28:$D$73,0),MATCH('Project-level output'!$A6,'Inputs &amp; summary'!$E$28:$AN$28,0))</f>
        <v>#REF!</v>
      </c>
      <c r="BB6" s="51" t="str">
        <f t="array" ref="BB6">INDEX('Inputs &amp; summary'!$E$28:$AN$73,MATCH('Project-level output'!BB$5,'Inputs &amp; summary'!$D$28:$D$73,0),MATCH('Project-level output'!$A6,'Inputs &amp; summary'!$E$28:$AN$28,0))</f>
        <v>#REF!</v>
      </c>
      <c r="BC6" s="52" t="str">
        <f t="array" ref="BC6">INDEX('Inputs &amp; summary'!$E$28:$AN$73,MATCH('Project-level output'!BC$5,'Inputs &amp; summary'!$D$28:$D$73,0),MATCH('Project-level output'!$A6,'Inputs &amp; summary'!$E$28:$AN$28,0))</f>
        <v>#REF!</v>
      </c>
    </row>
    <row r="7" ht="12.75" customHeight="1">
      <c r="A7" s="64" t="s">
        <v>80</v>
      </c>
      <c r="B7" s="51" t="str">
        <f t="array" ref="B7">INDEX('Inputs &amp; summary'!$E$28:$AN$73,MATCH('Project-level output'!B$5,'Inputs &amp; summary'!$D$28:$D$73,0),MATCH('Project-level output'!$A7,'Inputs &amp; summary'!$E$28:$AN$28,0))</f>
        <v>#REF!</v>
      </c>
      <c r="C7" s="51" t="str">
        <f t="array" ref="C7">INDEX('Inputs &amp; summary'!$E$28:$AN$73,MATCH('Project-level output'!C$5,'Inputs &amp; summary'!$D$28:$D$73,0),MATCH('Project-level output'!$A7,'Inputs &amp; summary'!$E$28:$AN$28,0))</f>
        <v>#REF!</v>
      </c>
      <c r="D7" s="51" t="str">
        <f t="array" ref="D7">INDEX('Inputs &amp; summary'!$E$28:$AN$73,MATCH('Project-level output'!D$5,'Inputs &amp; summary'!$D$28:$D$73,0),MATCH('Project-level output'!$A7,'Inputs &amp; summary'!$E$28:$AN$28,0))</f>
        <v>#REF!</v>
      </c>
      <c r="E7" s="51" t="str">
        <f t="array" ref="E7">INDEX('Inputs &amp; summary'!$E$28:$AN$73,MATCH('Project-level output'!E$5,'Inputs &amp; summary'!$D$28:$D$73,0),MATCH('Project-level output'!$A7,'Inputs &amp; summary'!$E$28:$AN$28,0))</f>
        <v>#REF!</v>
      </c>
      <c r="F7" s="51" t="str">
        <f t="array" ref="F7">INDEX('Inputs &amp; summary'!$E$28:$AN$73,MATCH('Project-level output'!F$5,'Inputs &amp; summary'!$D$28:$D$73,0),MATCH('Project-level output'!$A7,'Inputs &amp; summary'!$E$28:$AN$28,0))</f>
        <v>#REF!</v>
      </c>
      <c r="G7" s="51" t="str">
        <f t="array" ref="G7">INDEX('Inputs &amp; summary'!$E$28:$AN$73,MATCH('Project-level output'!G$5,'Inputs &amp; summary'!$D$28:$D$73,0),MATCH('Project-level output'!$A7,'Inputs &amp; summary'!$E$28:$AN$28,0))</f>
        <v>#REF!</v>
      </c>
      <c r="H7" s="51" t="str">
        <f t="array" ref="H7">INDEX('Inputs &amp; summary'!$E$28:$AN$73,MATCH('Project-level output'!H$5,'Inputs &amp; summary'!$D$28:$D$73,0),MATCH('Project-level output'!$A7,'Inputs &amp; summary'!$E$28:$AN$28,0))</f>
        <v>#REF!</v>
      </c>
      <c r="I7" s="51" t="str">
        <f t="array" ref="I7">INDEX('Inputs &amp; summary'!$E$28:$AN$73,MATCH('Project-level output'!I$5,'Inputs &amp; summary'!$D$28:$D$73,0),MATCH('Project-level output'!$A7,'Inputs &amp; summary'!$E$28:$AN$28,0))</f>
        <v>#REF!</v>
      </c>
      <c r="J7" s="51" t="str">
        <f t="array" ref="J7">INDEX('Inputs &amp; summary'!$E$28:$AN$73,MATCH('Project-level output'!J$5,'Inputs &amp; summary'!$D$28:$D$73,0),MATCH('Project-level output'!$A7,'Inputs &amp; summary'!$E$28:$AN$28,0))</f>
        <v>#REF!</v>
      </c>
      <c r="K7" s="51" t="str">
        <f t="array" ref="K7">INDEX('Inputs &amp; summary'!$E$28:$AN$73,MATCH('Project-level output'!K$5,'Inputs &amp; summary'!$D$28:$D$73,0),MATCH('Project-level output'!$A7,'Inputs &amp; summary'!$E$28:$AN$28,0))</f>
        <v>#REF!</v>
      </c>
      <c r="L7" s="51" t="str">
        <f t="array" ref="L7">INDEX('Inputs &amp; summary'!$E$28:$AN$73,MATCH('Project-level output'!L$5,'Inputs &amp; summary'!$D$28:$D$73,0),MATCH('Project-level output'!$A7,'Inputs &amp; summary'!$E$28:$AN$28,0))</f>
        <v>#REF!</v>
      </c>
      <c r="M7" s="51" t="str">
        <f t="array" ref="M7">INDEX('Inputs &amp; summary'!$E$28:$AN$73,MATCH('Project-level output'!M$5,'Inputs &amp; summary'!$D$28:$D$73,0),MATCH('Project-level output'!$A7,'Inputs &amp; summary'!$E$28:$AN$28,0))</f>
        <v>#REF!</v>
      </c>
      <c r="N7" s="51" t="str">
        <f t="array" ref="N7">INDEX('Inputs &amp; summary'!$E$28:$AN$73,MATCH('Project-level output'!N$5,'Inputs &amp; summary'!$D$28:$D$73,0),MATCH('Project-level output'!$A7,'Inputs &amp; summary'!$E$28:$AN$28,0))</f>
        <v>#REF!</v>
      </c>
      <c r="O7" s="51" t="str">
        <f t="array" ref="O7">INDEX('Inputs &amp; summary'!$E$28:$AN$73,MATCH('Project-level output'!O$5,'Inputs &amp; summary'!$D$28:$D$73,0),MATCH('Project-level output'!$A7,'Inputs &amp; summary'!$E$28:$AN$28,0))</f>
        <v>#REF!</v>
      </c>
      <c r="P7" s="51" t="str">
        <f t="array" ref="P7">INDEX('Inputs &amp; summary'!$E$28:$AN$73,MATCH('Project-level output'!P$5,'Inputs &amp; summary'!$D$28:$D$73,0),MATCH('Project-level output'!$A7,'Inputs &amp; summary'!$E$28:$AN$28,0))</f>
        <v>#REF!</v>
      </c>
      <c r="Q7" s="51" t="str">
        <f t="array" ref="Q7">INDEX('Inputs &amp; summary'!$E$28:$AN$73,MATCH('Project-level output'!Q$5,'Inputs &amp; summary'!$D$28:$D$73,0),MATCH('Project-level output'!$A7,'Inputs &amp; summary'!$E$28:$AN$28,0))</f>
        <v>#REF!</v>
      </c>
      <c r="R7" s="51" t="str">
        <f t="array" ref="R7">INDEX('Inputs &amp; summary'!$E$28:$AN$73,MATCH('Project-level output'!R$5,'Inputs &amp; summary'!$D$28:$D$73,0),MATCH('Project-level output'!$A7,'Inputs &amp; summary'!$E$28:$AN$28,0))</f>
        <v>#REF!</v>
      </c>
      <c r="S7" s="51" t="str">
        <f t="array" ref="S7">INDEX('Inputs &amp; summary'!$E$28:$AN$73,MATCH('Project-level output'!S$5,'Inputs &amp; summary'!$D$28:$D$73,0),MATCH('Project-level output'!$A7,'Inputs &amp; summary'!$E$28:$AN$28,0))</f>
        <v>#REF!</v>
      </c>
      <c r="T7" s="51" t="str">
        <f t="array" ref="T7">INDEX('Inputs &amp; summary'!$E$28:$AN$73,MATCH('Project-level output'!T$5,'Inputs &amp; summary'!$D$28:$D$73,0),MATCH('Project-level output'!$A7,'Inputs &amp; summary'!$E$28:$AN$28,0))</f>
        <v>#REF!</v>
      </c>
      <c r="U7" s="51" t="str">
        <f t="array" ref="U7">INDEX('Inputs &amp; summary'!$E$28:$AN$73,MATCH('Project-level output'!U$5,'Inputs &amp; summary'!$D$28:$D$73,0),MATCH('Project-level output'!$A7,'Inputs &amp; summary'!$E$28:$AN$28,0))</f>
        <v>#REF!</v>
      </c>
      <c r="V7" s="51" t="str">
        <f t="array" ref="V7">INDEX('Inputs &amp; summary'!$E$28:$AN$73,MATCH('Project-level output'!V$5,'Inputs &amp; summary'!$D$28:$D$73,0),MATCH('Project-level output'!$A7,'Inputs &amp; summary'!$E$28:$AN$28,0))</f>
        <v>#REF!</v>
      </c>
      <c r="W7" s="51" t="str">
        <f t="array" ref="W7">INDEX('Inputs &amp; summary'!$E$28:$AN$73,MATCH('Project-level output'!W$5,'Inputs &amp; summary'!$D$28:$D$73,0),MATCH('Project-level output'!$A7,'Inputs &amp; summary'!$E$28:$AN$28,0))</f>
        <v>#REF!</v>
      </c>
      <c r="X7" s="51" t="str">
        <f t="array" ref="X7">INDEX('Inputs &amp; summary'!$E$28:$AN$73,MATCH('Project-level output'!X$5,'Inputs &amp; summary'!$D$28:$D$73,0),MATCH('Project-level output'!$A7,'Inputs &amp; summary'!$E$28:$AN$28,0))</f>
        <v>#REF!</v>
      </c>
      <c r="Y7" s="51" t="str">
        <f t="array" ref="Y7">INDEX('Inputs &amp; summary'!$E$28:$AN$73,MATCH('Project-level output'!Y$5,'Inputs &amp; summary'!$D$28:$D$73,0),MATCH('Project-level output'!$A7,'Inputs &amp; summary'!$E$28:$AN$28,0))</f>
        <v>#REF!</v>
      </c>
      <c r="Z7" s="51" t="str">
        <f t="array" ref="Z7">INDEX('Inputs &amp; summary'!$E$28:$AN$73,MATCH('Project-level output'!Z$5,'Inputs &amp; summary'!$D$28:$D$73,0),MATCH('Project-level output'!$A7,'Inputs &amp; summary'!$E$28:$AN$28,0))</f>
        <v>#REF!</v>
      </c>
      <c r="AA7" s="51" t="str">
        <f t="array" ref="AA7">INDEX('Inputs &amp; summary'!$E$28:$AN$73,MATCH('Project-level output'!AA$5,'Inputs &amp; summary'!$D$28:$D$73,0),MATCH('Project-level output'!$A7,'Inputs &amp; summary'!$E$28:$AN$28,0))</f>
        <v>#REF!</v>
      </c>
      <c r="AB7" s="51" t="str">
        <f t="array" ref="AB7">INDEX('Inputs &amp; summary'!$E$28:$AN$73,MATCH('Project-level output'!AB$5,'Inputs &amp; summary'!$D$28:$D$73,0),MATCH('Project-level output'!$A7,'Inputs &amp; summary'!$E$28:$AN$28,0))</f>
        <v>#REF!</v>
      </c>
      <c r="AC7" s="51" t="str">
        <f t="array" ref="AC7">INDEX('Inputs &amp; summary'!$E$28:$AN$73,MATCH('Project-level output'!AC$5,'Inputs &amp; summary'!$D$28:$D$73,0),MATCH('Project-level output'!$A7,'Inputs &amp; summary'!$E$28:$AN$28,0))</f>
        <v>#REF!</v>
      </c>
      <c r="AD7" s="51" t="str">
        <f t="array" ref="AD7">INDEX('Inputs &amp; summary'!$E$28:$AN$73,MATCH('Project-level output'!AD$5,'Inputs &amp; summary'!$D$28:$D$73,0),MATCH('Project-level output'!$A7,'Inputs &amp; summary'!$E$28:$AN$28,0))</f>
        <v>#REF!</v>
      </c>
      <c r="AE7" s="51" t="str">
        <f t="array" ref="AE7">INDEX('Inputs &amp; summary'!$E$28:$AN$73,MATCH('Project-level output'!AE$5,'Inputs &amp; summary'!$D$28:$D$73,0),MATCH('Project-level output'!$A7,'Inputs &amp; summary'!$E$28:$AN$28,0))</f>
        <v>#REF!</v>
      </c>
      <c r="AF7" s="51" t="str">
        <f t="array" ref="AF7">INDEX('Inputs &amp; summary'!$E$28:$AN$73,MATCH('Project-level output'!AF$5,'Inputs &amp; summary'!$D$28:$D$73,0),MATCH('Project-level output'!$A7,'Inputs &amp; summary'!$E$28:$AN$28,0))</f>
        <v>#REF!</v>
      </c>
      <c r="AG7" s="51" t="str">
        <f t="array" ref="AG7">INDEX('Inputs &amp; summary'!$E$28:$AN$73,MATCH('Project-level output'!AG$5,'Inputs &amp; summary'!$D$28:$D$73,0),MATCH('Project-level output'!$A7,'Inputs &amp; summary'!$E$28:$AN$28,0))</f>
        <v>#REF!</v>
      </c>
      <c r="AH7" s="51" t="str">
        <f t="array" ref="AH7">INDEX('Inputs &amp; summary'!$E$28:$AN$73,MATCH('Project-level output'!AH$5,'Inputs &amp; summary'!$D$28:$D$73,0),MATCH('Project-level output'!$A7,'Inputs &amp; summary'!$E$28:$AN$28,0))</f>
        <v>#REF!</v>
      </c>
      <c r="AI7" s="51" t="str">
        <f t="array" ref="AI7">INDEX('Inputs &amp; summary'!$E$28:$AN$73,MATCH('Project-level output'!AI$5,'Inputs &amp; summary'!$D$28:$D$73,0),MATCH('Project-level output'!$A7,'Inputs &amp; summary'!$E$28:$AN$28,0))</f>
        <v>#REF!</v>
      </c>
      <c r="AJ7" s="51" t="str">
        <f t="array" ref="AJ7">INDEX('Inputs &amp; summary'!$E$28:$AN$73,MATCH('Project-level output'!AJ$5,'Inputs &amp; summary'!$D$28:$D$73,0),MATCH('Project-level output'!$A7,'Inputs &amp; summary'!$E$28:$AN$28,0))</f>
        <v>#REF!</v>
      </c>
      <c r="AK7" s="51" t="str">
        <f t="array" ref="AK7">INDEX('Inputs &amp; summary'!$E$28:$AN$73,MATCH('Project-level output'!AK$5,'Inputs &amp; summary'!$D$28:$D$73,0),MATCH('Project-level output'!$A7,'Inputs &amp; summary'!$E$28:$AN$28,0))</f>
        <v>#REF!</v>
      </c>
      <c r="AL7" s="51" t="str">
        <f t="array" ref="AL7">INDEX('Inputs &amp; summary'!$E$28:$AN$73,MATCH('Project-level output'!AL$5,'Inputs &amp; summary'!$D$28:$D$73,0),MATCH('Project-level output'!$A7,'Inputs &amp; summary'!$E$28:$AN$28,0))</f>
        <v>#REF!</v>
      </c>
      <c r="AM7" s="51" t="str">
        <f t="array" ref="AM7">INDEX('Inputs &amp; summary'!$E$28:$AN$73,MATCH('Project-level output'!AM$5,'Inputs &amp; summary'!$D$28:$D$73,0),MATCH('Project-level output'!$A7,'Inputs &amp; summary'!$E$28:$AN$28,0))</f>
        <v>#REF!</v>
      </c>
      <c r="AN7" s="51" t="str">
        <f t="array" ref="AN7">INDEX('Inputs &amp; summary'!$E$28:$AN$73,MATCH('Project-level output'!AN$5,'Inputs &amp; summary'!$D$28:$D$73,0),MATCH('Project-level output'!$A7,'Inputs &amp; summary'!$E$28:$AN$28,0))</f>
        <v>#REF!</v>
      </c>
      <c r="AO7" s="51" t="str">
        <f t="array" ref="AO7">INDEX('Inputs &amp; summary'!$E$28:$AN$73,MATCH('Project-level output'!AO$5,'Inputs &amp; summary'!$D$28:$D$73,0),MATCH('Project-level output'!$A7,'Inputs &amp; summary'!$E$28:$AN$28,0))</f>
        <v>#REF!</v>
      </c>
      <c r="AP7" s="51" t="str">
        <f t="array" ref="AP7">INDEX('Inputs &amp; summary'!$E$28:$AN$73,MATCH('Project-level output'!AP$5,'Inputs &amp; summary'!$D$28:$D$73,0),MATCH('Project-level output'!$A7,'Inputs &amp; summary'!$E$28:$AN$28,0))</f>
        <v>#REF!</v>
      </c>
      <c r="AQ7" s="51" t="str">
        <f t="array" ref="AQ7">INDEX('Inputs &amp; summary'!$E$28:$AN$73,MATCH('Project-level output'!AQ$5,'Inputs &amp; summary'!$D$28:$D$73,0),MATCH('Project-level output'!$A7,'Inputs &amp; summary'!$E$28:$AN$28,0))</f>
        <v>#REF!</v>
      </c>
      <c r="AR7" s="51" t="str">
        <f t="array" ref="AR7">INDEX('Inputs &amp; summary'!$E$28:$AN$73,MATCH('Project-level output'!AR$5,'Inputs &amp; summary'!$D$28:$D$73,0),MATCH('Project-level output'!$A7,'Inputs &amp; summary'!$E$28:$AN$28,0))</f>
        <v>#REF!</v>
      </c>
      <c r="AS7" s="51" t="str">
        <f t="array" ref="AS7">INDEX('Inputs &amp; summary'!$E$28:$AN$73,MATCH('Project-level output'!AS$5,'Inputs &amp; summary'!$D$28:$D$73,0),MATCH('Project-level output'!$A7,'Inputs &amp; summary'!$E$28:$AN$28,0))</f>
        <v>#REF!</v>
      </c>
      <c r="AT7" s="51" t="str">
        <f t="array" ref="AT7">INDEX('Inputs &amp; summary'!$E$28:$AN$73,MATCH('Project-level output'!AT$5,'Inputs &amp; summary'!$D$28:$D$73,0),MATCH('Project-level output'!$A7,'Inputs &amp; summary'!$E$28:$AN$28,0))</f>
        <v>#REF!</v>
      </c>
      <c r="AU7" s="51" t="str">
        <f t="array" ref="AU7">INDEX('Inputs &amp; summary'!$E$28:$AN$73,MATCH('Project-level output'!AU$5,'Inputs &amp; summary'!$D$28:$D$73,0),MATCH('Project-level output'!$A7,'Inputs &amp; summary'!$E$28:$AN$28,0))</f>
        <v>#REF!</v>
      </c>
      <c r="AV7" s="51" t="str">
        <f t="array" ref="AV7">INDEX('Inputs &amp; summary'!$E$28:$AN$73,MATCH('Project-level output'!AV$5,'Inputs &amp; summary'!$D$28:$D$73,0),MATCH('Project-level output'!$A7,'Inputs &amp; summary'!$E$28:$AN$28,0))</f>
        <v>#REF!</v>
      </c>
      <c r="AW7" s="51" t="str">
        <f t="array" ref="AW7">INDEX('Inputs &amp; summary'!$E$28:$AN$73,MATCH('Project-level output'!AW$5,'Inputs &amp; summary'!$D$28:$D$73,0),MATCH('Project-level output'!$A7,'Inputs &amp; summary'!$E$28:$AN$28,0))</f>
        <v>#REF!</v>
      </c>
      <c r="AX7" s="51" t="str">
        <f t="array" ref="AX7">INDEX('Inputs &amp; summary'!$E$28:$AN$73,MATCH('Project-level output'!AX$5,'Inputs &amp; summary'!$D$28:$D$73,0),MATCH('Project-level output'!$A7,'Inputs &amp; summary'!$E$28:$AN$28,0))</f>
        <v>#REF!</v>
      </c>
      <c r="AY7" s="51" t="str">
        <f t="array" ref="AY7">INDEX('Inputs &amp; summary'!$E$28:$AN$73,MATCH('Project-level output'!AY$5,'Inputs &amp; summary'!$D$28:$D$73,0),MATCH('Project-level output'!$A7,'Inputs &amp; summary'!$E$28:$AN$28,0))</f>
        <v>#REF!</v>
      </c>
      <c r="AZ7" s="51" t="str">
        <f t="array" ref="AZ7">INDEX('Inputs &amp; summary'!$E$28:$AN$73,MATCH('Project-level output'!AZ$5,'Inputs &amp; summary'!$D$28:$D$73,0),MATCH('Project-level output'!$A7,'Inputs &amp; summary'!$E$28:$AN$28,0))</f>
        <v>#REF!</v>
      </c>
      <c r="BA7" s="51" t="str">
        <f t="array" ref="BA7">INDEX('Inputs &amp; summary'!$E$28:$AN$73,MATCH('Project-level output'!BA$5,'Inputs &amp; summary'!$D$28:$D$73,0),MATCH('Project-level output'!$A7,'Inputs &amp; summary'!$E$28:$AN$28,0))</f>
        <v>#REF!</v>
      </c>
      <c r="BB7" s="51" t="str">
        <f t="array" ref="BB7">INDEX('Inputs &amp; summary'!$E$28:$AN$73,MATCH('Project-level output'!BB$5,'Inputs &amp; summary'!$D$28:$D$73,0),MATCH('Project-level output'!$A7,'Inputs &amp; summary'!$E$28:$AN$28,0))</f>
        <v>#REF!</v>
      </c>
      <c r="BC7" s="52" t="str">
        <f t="array" ref="BC7">INDEX('Inputs &amp; summary'!$E$28:$AN$73,MATCH('Project-level output'!BC$5,'Inputs &amp; summary'!$D$28:$D$73,0),MATCH('Project-level output'!$A7,'Inputs &amp; summary'!$E$28:$AN$28,0))</f>
        <v>#REF!</v>
      </c>
    </row>
    <row r="8" ht="12.75" customHeight="1">
      <c r="A8" s="64" t="s">
        <v>79</v>
      </c>
      <c r="B8" s="51" t="str">
        <f t="array" ref="B8">INDEX('Inputs &amp; summary'!$E$28:$AN$73,MATCH('Project-level output'!B$5,'Inputs &amp; summary'!$D$28:$D$73,0),MATCH('Project-level output'!$A8,'Inputs &amp; summary'!$E$28:$AN$28,0))</f>
        <v>#REF!</v>
      </c>
      <c r="C8" s="51" t="str">
        <f t="array" ref="C8">INDEX('Inputs &amp; summary'!$E$28:$AN$73,MATCH('Project-level output'!C$5,'Inputs &amp; summary'!$D$28:$D$73,0),MATCH('Project-level output'!$A8,'Inputs &amp; summary'!$E$28:$AN$28,0))</f>
        <v>#REF!</v>
      </c>
      <c r="D8" s="51" t="str">
        <f t="array" ref="D8">INDEX('Inputs &amp; summary'!$E$28:$AN$73,MATCH('Project-level output'!D$5,'Inputs &amp; summary'!$D$28:$D$73,0),MATCH('Project-level output'!$A8,'Inputs &amp; summary'!$E$28:$AN$28,0))</f>
        <v>#REF!</v>
      </c>
      <c r="E8" s="51" t="str">
        <f t="array" ref="E8">INDEX('Inputs &amp; summary'!$E$28:$AN$73,MATCH('Project-level output'!E$5,'Inputs &amp; summary'!$D$28:$D$73,0),MATCH('Project-level output'!$A8,'Inputs &amp; summary'!$E$28:$AN$28,0))</f>
        <v>#REF!</v>
      </c>
      <c r="F8" s="51" t="str">
        <f t="array" ref="F8">INDEX('Inputs &amp; summary'!$E$28:$AN$73,MATCH('Project-level output'!F$5,'Inputs &amp; summary'!$D$28:$D$73,0),MATCH('Project-level output'!$A8,'Inputs &amp; summary'!$E$28:$AN$28,0))</f>
        <v>#REF!</v>
      </c>
      <c r="G8" s="51" t="str">
        <f t="array" ref="G8">INDEX('Inputs &amp; summary'!$E$28:$AN$73,MATCH('Project-level output'!G$5,'Inputs &amp; summary'!$D$28:$D$73,0),MATCH('Project-level output'!$A8,'Inputs &amp; summary'!$E$28:$AN$28,0))</f>
        <v>#REF!</v>
      </c>
      <c r="H8" s="51" t="str">
        <f t="array" ref="H8">INDEX('Inputs &amp; summary'!$E$28:$AN$73,MATCH('Project-level output'!H$5,'Inputs &amp; summary'!$D$28:$D$73,0),MATCH('Project-level output'!$A8,'Inputs &amp; summary'!$E$28:$AN$28,0))</f>
        <v>#REF!</v>
      </c>
      <c r="I8" s="51" t="str">
        <f t="array" ref="I8">INDEX('Inputs &amp; summary'!$E$28:$AN$73,MATCH('Project-level output'!I$5,'Inputs &amp; summary'!$D$28:$D$73,0),MATCH('Project-level output'!$A8,'Inputs &amp; summary'!$E$28:$AN$28,0))</f>
        <v>#REF!</v>
      </c>
      <c r="J8" s="51" t="str">
        <f t="array" ref="J8">INDEX('Inputs &amp; summary'!$E$28:$AN$73,MATCH('Project-level output'!J$5,'Inputs &amp; summary'!$D$28:$D$73,0),MATCH('Project-level output'!$A8,'Inputs &amp; summary'!$E$28:$AN$28,0))</f>
        <v>#REF!</v>
      </c>
      <c r="K8" s="51" t="str">
        <f t="array" ref="K8">INDEX('Inputs &amp; summary'!$E$28:$AN$73,MATCH('Project-level output'!K$5,'Inputs &amp; summary'!$D$28:$D$73,0),MATCH('Project-level output'!$A8,'Inputs &amp; summary'!$E$28:$AN$28,0))</f>
        <v>#REF!</v>
      </c>
      <c r="L8" s="51" t="str">
        <f t="array" ref="L8">INDEX('Inputs &amp; summary'!$E$28:$AN$73,MATCH('Project-level output'!L$5,'Inputs &amp; summary'!$D$28:$D$73,0),MATCH('Project-level output'!$A8,'Inputs &amp; summary'!$E$28:$AN$28,0))</f>
        <v>#REF!</v>
      </c>
      <c r="M8" s="51" t="str">
        <f t="array" ref="M8">INDEX('Inputs &amp; summary'!$E$28:$AN$73,MATCH('Project-level output'!M$5,'Inputs &amp; summary'!$D$28:$D$73,0),MATCH('Project-level output'!$A8,'Inputs &amp; summary'!$E$28:$AN$28,0))</f>
        <v>#REF!</v>
      </c>
      <c r="N8" s="51" t="str">
        <f t="array" ref="N8">INDEX('Inputs &amp; summary'!$E$28:$AN$73,MATCH('Project-level output'!N$5,'Inputs &amp; summary'!$D$28:$D$73,0),MATCH('Project-level output'!$A8,'Inputs &amp; summary'!$E$28:$AN$28,0))</f>
        <v>#REF!</v>
      </c>
      <c r="O8" s="51" t="str">
        <f t="array" ref="O8">INDEX('Inputs &amp; summary'!$E$28:$AN$73,MATCH('Project-level output'!O$5,'Inputs &amp; summary'!$D$28:$D$73,0),MATCH('Project-level output'!$A8,'Inputs &amp; summary'!$E$28:$AN$28,0))</f>
        <v>#REF!</v>
      </c>
      <c r="P8" s="51" t="str">
        <f t="array" ref="P8">INDEX('Inputs &amp; summary'!$E$28:$AN$73,MATCH('Project-level output'!P$5,'Inputs &amp; summary'!$D$28:$D$73,0),MATCH('Project-level output'!$A8,'Inputs &amp; summary'!$E$28:$AN$28,0))</f>
        <v>#REF!</v>
      </c>
      <c r="Q8" s="51" t="str">
        <f t="array" ref="Q8">INDEX('Inputs &amp; summary'!$E$28:$AN$73,MATCH('Project-level output'!Q$5,'Inputs &amp; summary'!$D$28:$D$73,0),MATCH('Project-level output'!$A8,'Inputs &amp; summary'!$E$28:$AN$28,0))</f>
        <v>#REF!</v>
      </c>
      <c r="R8" s="51" t="str">
        <f t="array" ref="R8">INDEX('Inputs &amp; summary'!$E$28:$AN$73,MATCH('Project-level output'!R$5,'Inputs &amp; summary'!$D$28:$D$73,0),MATCH('Project-level output'!$A8,'Inputs &amp; summary'!$E$28:$AN$28,0))</f>
        <v>#REF!</v>
      </c>
      <c r="S8" s="51" t="str">
        <f t="array" ref="S8">INDEX('Inputs &amp; summary'!$E$28:$AN$73,MATCH('Project-level output'!S$5,'Inputs &amp; summary'!$D$28:$D$73,0),MATCH('Project-level output'!$A8,'Inputs &amp; summary'!$E$28:$AN$28,0))</f>
        <v>#REF!</v>
      </c>
      <c r="T8" s="51" t="str">
        <f t="array" ref="T8">INDEX('Inputs &amp; summary'!$E$28:$AN$73,MATCH('Project-level output'!T$5,'Inputs &amp; summary'!$D$28:$D$73,0),MATCH('Project-level output'!$A8,'Inputs &amp; summary'!$E$28:$AN$28,0))</f>
        <v>#REF!</v>
      </c>
      <c r="U8" s="51" t="str">
        <f t="array" ref="U8">INDEX('Inputs &amp; summary'!$E$28:$AN$73,MATCH('Project-level output'!U$5,'Inputs &amp; summary'!$D$28:$D$73,0),MATCH('Project-level output'!$A8,'Inputs &amp; summary'!$E$28:$AN$28,0))</f>
        <v>#REF!</v>
      </c>
      <c r="V8" s="51" t="str">
        <f t="array" ref="V8">INDEX('Inputs &amp; summary'!$E$28:$AN$73,MATCH('Project-level output'!V$5,'Inputs &amp; summary'!$D$28:$D$73,0),MATCH('Project-level output'!$A8,'Inputs &amp; summary'!$E$28:$AN$28,0))</f>
        <v>#REF!</v>
      </c>
      <c r="W8" s="51" t="str">
        <f t="array" ref="W8">INDEX('Inputs &amp; summary'!$E$28:$AN$73,MATCH('Project-level output'!W$5,'Inputs &amp; summary'!$D$28:$D$73,0),MATCH('Project-level output'!$A8,'Inputs &amp; summary'!$E$28:$AN$28,0))</f>
        <v>#REF!</v>
      </c>
      <c r="X8" s="51" t="str">
        <f t="array" ref="X8">INDEX('Inputs &amp; summary'!$E$28:$AN$73,MATCH('Project-level output'!X$5,'Inputs &amp; summary'!$D$28:$D$73,0),MATCH('Project-level output'!$A8,'Inputs &amp; summary'!$E$28:$AN$28,0))</f>
        <v>#REF!</v>
      </c>
      <c r="Y8" s="51" t="str">
        <f t="array" ref="Y8">INDEX('Inputs &amp; summary'!$E$28:$AN$73,MATCH('Project-level output'!Y$5,'Inputs &amp; summary'!$D$28:$D$73,0),MATCH('Project-level output'!$A8,'Inputs &amp; summary'!$E$28:$AN$28,0))</f>
        <v>#REF!</v>
      </c>
      <c r="Z8" s="51" t="str">
        <f t="array" ref="Z8">INDEX('Inputs &amp; summary'!$E$28:$AN$73,MATCH('Project-level output'!Z$5,'Inputs &amp; summary'!$D$28:$D$73,0),MATCH('Project-level output'!$A8,'Inputs &amp; summary'!$E$28:$AN$28,0))</f>
        <v>#REF!</v>
      </c>
      <c r="AA8" s="51" t="str">
        <f t="array" ref="AA8">INDEX('Inputs &amp; summary'!$E$28:$AN$73,MATCH('Project-level output'!AA$5,'Inputs &amp; summary'!$D$28:$D$73,0),MATCH('Project-level output'!$A8,'Inputs &amp; summary'!$E$28:$AN$28,0))</f>
        <v>#REF!</v>
      </c>
      <c r="AB8" s="51" t="str">
        <f t="array" ref="AB8">INDEX('Inputs &amp; summary'!$E$28:$AN$73,MATCH('Project-level output'!AB$5,'Inputs &amp; summary'!$D$28:$D$73,0),MATCH('Project-level output'!$A8,'Inputs &amp; summary'!$E$28:$AN$28,0))</f>
        <v>#REF!</v>
      </c>
      <c r="AC8" s="51" t="str">
        <f t="array" ref="AC8">INDEX('Inputs &amp; summary'!$E$28:$AN$73,MATCH('Project-level output'!AC$5,'Inputs &amp; summary'!$D$28:$D$73,0),MATCH('Project-level output'!$A8,'Inputs &amp; summary'!$E$28:$AN$28,0))</f>
        <v>#REF!</v>
      </c>
      <c r="AD8" s="51" t="str">
        <f t="array" ref="AD8">INDEX('Inputs &amp; summary'!$E$28:$AN$73,MATCH('Project-level output'!AD$5,'Inputs &amp; summary'!$D$28:$D$73,0),MATCH('Project-level output'!$A8,'Inputs &amp; summary'!$E$28:$AN$28,0))</f>
        <v>#REF!</v>
      </c>
      <c r="AE8" s="51" t="str">
        <f t="array" ref="AE8">INDEX('Inputs &amp; summary'!$E$28:$AN$73,MATCH('Project-level output'!AE$5,'Inputs &amp; summary'!$D$28:$D$73,0),MATCH('Project-level output'!$A8,'Inputs &amp; summary'!$E$28:$AN$28,0))</f>
        <v>#REF!</v>
      </c>
      <c r="AF8" s="51" t="str">
        <f t="array" ref="AF8">INDEX('Inputs &amp; summary'!$E$28:$AN$73,MATCH('Project-level output'!AF$5,'Inputs &amp; summary'!$D$28:$D$73,0),MATCH('Project-level output'!$A8,'Inputs &amp; summary'!$E$28:$AN$28,0))</f>
        <v>#REF!</v>
      </c>
      <c r="AG8" s="51" t="str">
        <f t="array" ref="AG8">INDEX('Inputs &amp; summary'!$E$28:$AN$73,MATCH('Project-level output'!AG$5,'Inputs &amp; summary'!$D$28:$D$73,0),MATCH('Project-level output'!$A8,'Inputs &amp; summary'!$E$28:$AN$28,0))</f>
        <v>#REF!</v>
      </c>
      <c r="AH8" s="51" t="str">
        <f t="array" ref="AH8">INDEX('Inputs &amp; summary'!$E$28:$AN$73,MATCH('Project-level output'!AH$5,'Inputs &amp; summary'!$D$28:$D$73,0),MATCH('Project-level output'!$A8,'Inputs &amp; summary'!$E$28:$AN$28,0))</f>
        <v>#REF!</v>
      </c>
      <c r="AI8" s="51" t="str">
        <f t="array" ref="AI8">INDEX('Inputs &amp; summary'!$E$28:$AN$73,MATCH('Project-level output'!AI$5,'Inputs &amp; summary'!$D$28:$D$73,0),MATCH('Project-level output'!$A8,'Inputs &amp; summary'!$E$28:$AN$28,0))</f>
        <v>#REF!</v>
      </c>
      <c r="AJ8" s="51" t="str">
        <f t="array" ref="AJ8">INDEX('Inputs &amp; summary'!$E$28:$AN$73,MATCH('Project-level output'!AJ$5,'Inputs &amp; summary'!$D$28:$D$73,0),MATCH('Project-level output'!$A8,'Inputs &amp; summary'!$E$28:$AN$28,0))</f>
        <v>#REF!</v>
      </c>
      <c r="AK8" s="51" t="str">
        <f t="array" ref="AK8">INDEX('Inputs &amp; summary'!$E$28:$AN$73,MATCH('Project-level output'!AK$5,'Inputs &amp; summary'!$D$28:$D$73,0),MATCH('Project-level output'!$A8,'Inputs &amp; summary'!$E$28:$AN$28,0))</f>
        <v>#REF!</v>
      </c>
      <c r="AL8" s="51" t="str">
        <f t="array" ref="AL8">INDEX('Inputs &amp; summary'!$E$28:$AN$73,MATCH('Project-level output'!AL$5,'Inputs &amp; summary'!$D$28:$D$73,0),MATCH('Project-level output'!$A8,'Inputs &amp; summary'!$E$28:$AN$28,0))</f>
        <v>#REF!</v>
      </c>
      <c r="AM8" s="51" t="str">
        <f t="array" ref="AM8">INDEX('Inputs &amp; summary'!$E$28:$AN$73,MATCH('Project-level output'!AM$5,'Inputs &amp; summary'!$D$28:$D$73,0),MATCH('Project-level output'!$A8,'Inputs &amp; summary'!$E$28:$AN$28,0))</f>
        <v>#REF!</v>
      </c>
      <c r="AN8" s="51" t="str">
        <f t="array" ref="AN8">INDEX('Inputs &amp; summary'!$E$28:$AN$73,MATCH('Project-level output'!AN$5,'Inputs &amp; summary'!$D$28:$D$73,0),MATCH('Project-level output'!$A8,'Inputs &amp; summary'!$E$28:$AN$28,0))</f>
        <v>#REF!</v>
      </c>
      <c r="AO8" s="51" t="str">
        <f t="array" ref="AO8">INDEX('Inputs &amp; summary'!$E$28:$AN$73,MATCH('Project-level output'!AO$5,'Inputs &amp; summary'!$D$28:$D$73,0),MATCH('Project-level output'!$A8,'Inputs &amp; summary'!$E$28:$AN$28,0))</f>
        <v>#REF!</v>
      </c>
      <c r="AP8" s="51" t="str">
        <f t="array" ref="AP8">INDEX('Inputs &amp; summary'!$E$28:$AN$73,MATCH('Project-level output'!AP$5,'Inputs &amp; summary'!$D$28:$D$73,0),MATCH('Project-level output'!$A8,'Inputs &amp; summary'!$E$28:$AN$28,0))</f>
        <v>#REF!</v>
      </c>
      <c r="AQ8" s="51" t="str">
        <f t="array" ref="AQ8">INDEX('Inputs &amp; summary'!$E$28:$AN$73,MATCH('Project-level output'!AQ$5,'Inputs &amp; summary'!$D$28:$D$73,0),MATCH('Project-level output'!$A8,'Inputs &amp; summary'!$E$28:$AN$28,0))</f>
        <v>#REF!</v>
      </c>
      <c r="AR8" s="51" t="str">
        <f t="array" ref="AR8">INDEX('Inputs &amp; summary'!$E$28:$AN$73,MATCH('Project-level output'!AR$5,'Inputs &amp; summary'!$D$28:$D$73,0),MATCH('Project-level output'!$A8,'Inputs &amp; summary'!$E$28:$AN$28,0))</f>
        <v>#REF!</v>
      </c>
      <c r="AS8" s="51" t="str">
        <f t="array" ref="AS8">INDEX('Inputs &amp; summary'!$E$28:$AN$73,MATCH('Project-level output'!AS$5,'Inputs &amp; summary'!$D$28:$D$73,0),MATCH('Project-level output'!$A8,'Inputs &amp; summary'!$E$28:$AN$28,0))</f>
        <v>#REF!</v>
      </c>
      <c r="AT8" s="51" t="str">
        <f t="array" ref="AT8">INDEX('Inputs &amp; summary'!$E$28:$AN$73,MATCH('Project-level output'!AT$5,'Inputs &amp; summary'!$D$28:$D$73,0),MATCH('Project-level output'!$A8,'Inputs &amp; summary'!$E$28:$AN$28,0))</f>
        <v>#REF!</v>
      </c>
      <c r="AU8" s="51" t="str">
        <f t="array" ref="AU8">INDEX('Inputs &amp; summary'!$E$28:$AN$73,MATCH('Project-level output'!AU$5,'Inputs &amp; summary'!$D$28:$D$73,0),MATCH('Project-level output'!$A8,'Inputs &amp; summary'!$E$28:$AN$28,0))</f>
        <v>#REF!</v>
      </c>
      <c r="AV8" s="51" t="str">
        <f t="array" ref="AV8">INDEX('Inputs &amp; summary'!$E$28:$AN$73,MATCH('Project-level output'!AV$5,'Inputs &amp; summary'!$D$28:$D$73,0),MATCH('Project-level output'!$A8,'Inputs &amp; summary'!$E$28:$AN$28,0))</f>
        <v>#REF!</v>
      </c>
      <c r="AW8" s="51" t="str">
        <f t="array" ref="AW8">INDEX('Inputs &amp; summary'!$E$28:$AN$73,MATCH('Project-level output'!AW$5,'Inputs &amp; summary'!$D$28:$D$73,0),MATCH('Project-level output'!$A8,'Inputs &amp; summary'!$E$28:$AN$28,0))</f>
        <v>#REF!</v>
      </c>
      <c r="AX8" s="51" t="str">
        <f t="array" ref="AX8">INDEX('Inputs &amp; summary'!$E$28:$AN$73,MATCH('Project-level output'!AX$5,'Inputs &amp; summary'!$D$28:$D$73,0),MATCH('Project-level output'!$A8,'Inputs &amp; summary'!$E$28:$AN$28,0))</f>
        <v>#REF!</v>
      </c>
      <c r="AY8" s="51" t="str">
        <f t="array" ref="AY8">INDEX('Inputs &amp; summary'!$E$28:$AN$73,MATCH('Project-level output'!AY$5,'Inputs &amp; summary'!$D$28:$D$73,0),MATCH('Project-level output'!$A8,'Inputs &amp; summary'!$E$28:$AN$28,0))</f>
        <v>#REF!</v>
      </c>
      <c r="AZ8" s="51" t="str">
        <f t="array" ref="AZ8">INDEX('Inputs &amp; summary'!$E$28:$AN$73,MATCH('Project-level output'!AZ$5,'Inputs &amp; summary'!$D$28:$D$73,0),MATCH('Project-level output'!$A8,'Inputs &amp; summary'!$E$28:$AN$28,0))</f>
        <v>#REF!</v>
      </c>
      <c r="BA8" s="51" t="str">
        <f t="array" ref="BA8">INDEX('Inputs &amp; summary'!$E$28:$AN$73,MATCH('Project-level output'!BA$5,'Inputs &amp; summary'!$D$28:$D$73,0),MATCH('Project-level output'!$A8,'Inputs &amp; summary'!$E$28:$AN$28,0))</f>
        <v>#REF!</v>
      </c>
      <c r="BB8" s="51" t="str">
        <f t="array" ref="BB8">INDEX('Inputs &amp; summary'!$E$28:$AN$73,MATCH('Project-level output'!BB$5,'Inputs &amp; summary'!$D$28:$D$73,0),MATCH('Project-level output'!$A8,'Inputs &amp; summary'!$E$28:$AN$28,0))</f>
        <v>#REF!</v>
      </c>
      <c r="BC8" s="52" t="str">
        <f t="array" ref="BC8">INDEX('Inputs &amp; summary'!$E$28:$AN$73,MATCH('Project-level output'!BC$5,'Inputs &amp; summary'!$D$28:$D$73,0),MATCH('Project-level output'!$A8,'Inputs &amp; summary'!$E$28:$AN$28,0))</f>
        <v>#REF!</v>
      </c>
    </row>
    <row r="9" ht="12.75" customHeight="1">
      <c r="A9" s="65" t="s">
        <v>111</v>
      </c>
      <c r="B9" s="66" t="str">
        <f t="array" ref="B9">INDEX('Inputs &amp; summary'!$E$28:$AN$73,MATCH('Project-level output'!B$5,'Inputs &amp; summary'!$D$28:$D$73,0),MATCH('Project-level output'!$A9,'Inputs &amp; summary'!$E$28:$AN$28,0))</f>
        <v>#REF!</v>
      </c>
      <c r="C9" s="66" t="str">
        <f t="array" ref="C9">INDEX('Inputs &amp; summary'!$E$28:$AN$73,MATCH('Project-level output'!C$5,'Inputs &amp; summary'!$D$28:$D$73,0),MATCH('Project-level output'!$A9,'Inputs &amp; summary'!$E$28:$AN$28,0))</f>
        <v>#REF!</v>
      </c>
      <c r="D9" s="66" t="str">
        <f t="array" ref="D9">INDEX('Inputs &amp; summary'!$E$28:$AN$73,MATCH('Project-level output'!D$5,'Inputs &amp; summary'!$D$28:$D$73,0),MATCH('Project-level output'!$A9,'Inputs &amp; summary'!$E$28:$AN$28,0))</f>
        <v>#REF!</v>
      </c>
      <c r="E9" s="66" t="str">
        <f t="array" ref="E9">INDEX('Inputs &amp; summary'!$E$28:$AN$73,MATCH('Project-level output'!E$5,'Inputs &amp; summary'!$D$28:$D$73,0),MATCH('Project-level output'!$A9,'Inputs &amp; summary'!$E$28:$AN$28,0))</f>
        <v>#REF!</v>
      </c>
      <c r="F9" s="66" t="str">
        <f t="array" ref="F9">INDEX('Inputs &amp; summary'!$E$28:$AN$73,MATCH('Project-level output'!F$5,'Inputs &amp; summary'!$D$28:$D$73,0),MATCH('Project-level output'!$A9,'Inputs &amp; summary'!$E$28:$AN$28,0))</f>
        <v>#REF!</v>
      </c>
      <c r="G9" s="66" t="str">
        <f t="array" ref="G9">INDEX('Inputs &amp; summary'!$E$28:$AN$73,MATCH('Project-level output'!G$5,'Inputs &amp; summary'!$D$28:$D$73,0),MATCH('Project-level output'!$A9,'Inputs &amp; summary'!$E$28:$AN$28,0))</f>
        <v>#REF!</v>
      </c>
      <c r="H9" s="66" t="str">
        <f t="array" ref="H9">INDEX('Inputs &amp; summary'!$E$28:$AN$73,MATCH('Project-level output'!H$5,'Inputs &amp; summary'!$D$28:$D$73,0),MATCH('Project-level output'!$A9,'Inputs &amp; summary'!$E$28:$AN$28,0))</f>
        <v>#REF!</v>
      </c>
      <c r="I9" s="66" t="str">
        <f t="array" ref="I9">INDEX('Inputs &amp; summary'!$E$28:$AN$73,MATCH('Project-level output'!I$5,'Inputs &amp; summary'!$D$28:$D$73,0),MATCH('Project-level output'!$A9,'Inputs &amp; summary'!$E$28:$AN$28,0))</f>
        <v>#REF!</v>
      </c>
      <c r="J9" s="66" t="str">
        <f t="array" ref="J9">INDEX('Inputs &amp; summary'!$E$28:$AN$73,MATCH('Project-level output'!J$5,'Inputs &amp; summary'!$D$28:$D$73,0),MATCH('Project-level output'!$A9,'Inputs &amp; summary'!$E$28:$AN$28,0))</f>
        <v>#REF!</v>
      </c>
      <c r="K9" s="66" t="str">
        <f t="array" ref="K9">INDEX('Inputs &amp; summary'!$E$28:$AN$73,MATCH('Project-level output'!K$5,'Inputs &amp; summary'!$D$28:$D$73,0),MATCH('Project-level output'!$A9,'Inputs &amp; summary'!$E$28:$AN$28,0))</f>
        <v>#REF!</v>
      </c>
      <c r="L9" s="66" t="str">
        <f t="array" ref="L9">INDEX('Inputs &amp; summary'!$E$28:$AN$73,MATCH('Project-level output'!L$5,'Inputs &amp; summary'!$D$28:$D$73,0),MATCH('Project-level output'!$A9,'Inputs &amp; summary'!$E$28:$AN$28,0))</f>
        <v>#REF!</v>
      </c>
      <c r="M9" s="66" t="str">
        <f t="array" ref="M9">INDEX('Inputs &amp; summary'!$E$28:$AN$73,MATCH('Project-level output'!M$5,'Inputs &amp; summary'!$D$28:$D$73,0),MATCH('Project-level output'!$A9,'Inputs &amp; summary'!$E$28:$AN$28,0))</f>
        <v>#REF!</v>
      </c>
      <c r="N9" s="66" t="str">
        <f t="array" ref="N9">INDEX('Inputs &amp; summary'!$E$28:$AN$73,MATCH('Project-level output'!N$5,'Inputs &amp; summary'!$D$28:$D$73,0),MATCH('Project-level output'!$A9,'Inputs &amp; summary'!$E$28:$AN$28,0))</f>
        <v>#REF!</v>
      </c>
      <c r="O9" s="66" t="str">
        <f t="array" ref="O9">INDEX('Inputs &amp; summary'!$E$28:$AN$73,MATCH('Project-level output'!O$5,'Inputs &amp; summary'!$D$28:$D$73,0),MATCH('Project-level output'!$A9,'Inputs &amp; summary'!$E$28:$AN$28,0))</f>
        <v>#REF!</v>
      </c>
      <c r="P9" s="66" t="str">
        <f t="array" ref="P9">INDEX('Inputs &amp; summary'!$E$28:$AN$73,MATCH('Project-level output'!P$5,'Inputs &amp; summary'!$D$28:$D$73,0),MATCH('Project-level output'!$A9,'Inputs &amp; summary'!$E$28:$AN$28,0))</f>
        <v>#REF!</v>
      </c>
      <c r="Q9" s="66" t="str">
        <f t="array" ref="Q9">INDEX('Inputs &amp; summary'!$E$28:$AN$73,MATCH('Project-level output'!Q$5,'Inputs &amp; summary'!$D$28:$D$73,0),MATCH('Project-level output'!$A9,'Inputs &amp; summary'!$E$28:$AN$28,0))</f>
        <v>#REF!</v>
      </c>
      <c r="R9" s="66" t="str">
        <f t="array" ref="R9">INDEX('Inputs &amp; summary'!$E$28:$AN$73,MATCH('Project-level output'!R$5,'Inputs &amp; summary'!$D$28:$D$73,0),MATCH('Project-level output'!$A9,'Inputs &amp; summary'!$E$28:$AN$28,0))</f>
        <v>#REF!</v>
      </c>
      <c r="S9" s="66" t="str">
        <f t="array" ref="S9">INDEX('Inputs &amp; summary'!$E$28:$AN$73,MATCH('Project-level output'!S$5,'Inputs &amp; summary'!$D$28:$D$73,0),MATCH('Project-level output'!$A9,'Inputs &amp; summary'!$E$28:$AN$28,0))</f>
        <v>#REF!</v>
      </c>
      <c r="T9" s="66" t="str">
        <f t="array" ref="T9">INDEX('Inputs &amp; summary'!$E$28:$AN$73,MATCH('Project-level output'!T$5,'Inputs &amp; summary'!$D$28:$D$73,0),MATCH('Project-level output'!$A9,'Inputs &amp; summary'!$E$28:$AN$28,0))</f>
        <v>#REF!</v>
      </c>
      <c r="U9" s="66" t="str">
        <f t="array" ref="U9">INDEX('Inputs &amp; summary'!$E$28:$AN$73,MATCH('Project-level output'!U$5,'Inputs &amp; summary'!$D$28:$D$73,0),MATCH('Project-level output'!$A9,'Inputs &amp; summary'!$E$28:$AN$28,0))</f>
        <v>#REF!</v>
      </c>
      <c r="V9" s="66" t="str">
        <f t="array" ref="V9">INDEX('Inputs &amp; summary'!$E$28:$AN$73,MATCH('Project-level output'!V$5,'Inputs &amp; summary'!$D$28:$D$73,0),MATCH('Project-level output'!$A9,'Inputs &amp; summary'!$E$28:$AN$28,0))</f>
        <v>#REF!</v>
      </c>
      <c r="W9" s="66" t="str">
        <f t="array" ref="W9">INDEX('Inputs &amp; summary'!$E$28:$AN$73,MATCH('Project-level output'!W$5,'Inputs &amp; summary'!$D$28:$D$73,0),MATCH('Project-level output'!$A9,'Inputs &amp; summary'!$E$28:$AN$28,0))</f>
        <v>#REF!</v>
      </c>
      <c r="X9" s="66" t="str">
        <f t="array" ref="X9">INDEX('Inputs &amp; summary'!$E$28:$AN$73,MATCH('Project-level output'!X$5,'Inputs &amp; summary'!$D$28:$D$73,0),MATCH('Project-level output'!$A9,'Inputs &amp; summary'!$E$28:$AN$28,0))</f>
        <v>#REF!</v>
      </c>
      <c r="Y9" s="66" t="str">
        <f t="array" ref="Y9">INDEX('Inputs &amp; summary'!$E$28:$AN$73,MATCH('Project-level output'!Y$5,'Inputs &amp; summary'!$D$28:$D$73,0),MATCH('Project-level output'!$A9,'Inputs &amp; summary'!$E$28:$AN$28,0))</f>
        <v>#REF!</v>
      </c>
      <c r="Z9" s="66" t="str">
        <f t="array" ref="Z9">INDEX('Inputs &amp; summary'!$E$28:$AN$73,MATCH('Project-level output'!Z$5,'Inputs &amp; summary'!$D$28:$D$73,0),MATCH('Project-level output'!$A9,'Inputs &amp; summary'!$E$28:$AN$28,0))</f>
        <v>#REF!</v>
      </c>
      <c r="AA9" s="66" t="str">
        <f t="array" ref="AA9">INDEX('Inputs &amp; summary'!$E$28:$AN$73,MATCH('Project-level output'!AA$5,'Inputs &amp; summary'!$D$28:$D$73,0),MATCH('Project-level output'!$A9,'Inputs &amp; summary'!$E$28:$AN$28,0))</f>
        <v>#REF!</v>
      </c>
      <c r="AB9" s="66" t="str">
        <f t="array" ref="AB9">INDEX('Inputs &amp; summary'!$E$28:$AN$73,MATCH('Project-level output'!AB$5,'Inputs &amp; summary'!$D$28:$D$73,0),MATCH('Project-level output'!$A9,'Inputs &amp; summary'!$E$28:$AN$28,0))</f>
        <v>#REF!</v>
      </c>
      <c r="AC9" s="66" t="str">
        <f t="array" ref="AC9">INDEX('Inputs &amp; summary'!$E$28:$AN$73,MATCH('Project-level output'!AC$5,'Inputs &amp; summary'!$D$28:$D$73,0),MATCH('Project-level output'!$A9,'Inputs &amp; summary'!$E$28:$AN$28,0))</f>
        <v>#REF!</v>
      </c>
      <c r="AD9" s="66" t="str">
        <f t="array" ref="AD9">INDEX('Inputs &amp; summary'!$E$28:$AN$73,MATCH('Project-level output'!AD$5,'Inputs &amp; summary'!$D$28:$D$73,0),MATCH('Project-level output'!$A9,'Inputs &amp; summary'!$E$28:$AN$28,0))</f>
        <v>#REF!</v>
      </c>
      <c r="AE9" s="66" t="str">
        <f t="array" ref="AE9">INDEX('Inputs &amp; summary'!$E$28:$AN$73,MATCH('Project-level output'!AE$5,'Inputs &amp; summary'!$D$28:$D$73,0),MATCH('Project-level output'!$A9,'Inputs &amp; summary'!$E$28:$AN$28,0))</f>
        <v>#REF!</v>
      </c>
      <c r="AF9" s="66" t="str">
        <f t="array" ref="AF9">INDEX('Inputs &amp; summary'!$E$28:$AN$73,MATCH('Project-level output'!AF$5,'Inputs &amp; summary'!$D$28:$D$73,0),MATCH('Project-level output'!$A9,'Inputs &amp; summary'!$E$28:$AN$28,0))</f>
        <v>#REF!</v>
      </c>
      <c r="AG9" s="66" t="str">
        <f t="array" ref="AG9">INDEX('Inputs &amp; summary'!$E$28:$AN$73,MATCH('Project-level output'!AG$5,'Inputs &amp; summary'!$D$28:$D$73,0),MATCH('Project-level output'!$A9,'Inputs &amp; summary'!$E$28:$AN$28,0))</f>
        <v>#REF!</v>
      </c>
      <c r="AH9" s="66" t="str">
        <f t="array" ref="AH9">INDEX('Inputs &amp; summary'!$E$28:$AN$73,MATCH('Project-level output'!AH$5,'Inputs &amp; summary'!$D$28:$D$73,0),MATCH('Project-level output'!$A9,'Inputs &amp; summary'!$E$28:$AN$28,0))</f>
        <v>#REF!</v>
      </c>
      <c r="AI9" s="66" t="str">
        <f t="array" ref="AI9">INDEX('Inputs &amp; summary'!$E$28:$AN$73,MATCH('Project-level output'!AI$5,'Inputs &amp; summary'!$D$28:$D$73,0),MATCH('Project-level output'!$A9,'Inputs &amp; summary'!$E$28:$AN$28,0))</f>
        <v>#REF!</v>
      </c>
      <c r="AJ9" s="66" t="str">
        <f t="array" ref="AJ9">INDEX('Inputs &amp; summary'!$E$28:$AN$73,MATCH('Project-level output'!AJ$5,'Inputs &amp; summary'!$D$28:$D$73,0),MATCH('Project-level output'!$A9,'Inputs &amp; summary'!$E$28:$AN$28,0))</f>
        <v>#REF!</v>
      </c>
      <c r="AK9" s="66" t="str">
        <f t="array" ref="AK9">INDEX('Inputs &amp; summary'!$E$28:$AN$73,MATCH('Project-level output'!AK$5,'Inputs &amp; summary'!$D$28:$D$73,0),MATCH('Project-level output'!$A9,'Inputs &amp; summary'!$E$28:$AN$28,0))</f>
        <v>#REF!</v>
      </c>
      <c r="AL9" s="66" t="str">
        <f t="array" ref="AL9">INDEX('Inputs &amp; summary'!$E$28:$AN$73,MATCH('Project-level output'!AL$5,'Inputs &amp; summary'!$D$28:$D$73,0),MATCH('Project-level output'!$A9,'Inputs &amp; summary'!$E$28:$AN$28,0))</f>
        <v>#REF!</v>
      </c>
      <c r="AM9" s="66" t="str">
        <f t="array" ref="AM9">INDEX('Inputs &amp; summary'!$E$28:$AN$73,MATCH('Project-level output'!AM$5,'Inputs &amp; summary'!$D$28:$D$73,0),MATCH('Project-level output'!$A9,'Inputs &amp; summary'!$E$28:$AN$28,0))</f>
        <v>#REF!</v>
      </c>
      <c r="AN9" s="66" t="str">
        <f t="array" ref="AN9">INDEX('Inputs &amp; summary'!$E$28:$AN$73,MATCH('Project-level output'!AN$5,'Inputs &amp; summary'!$D$28:$D$73,0),MATCH('Project-level output'!$A9,'Inputs &amp; summary'!$E$28:$AN$28,0))</f>
        <v>#REF!</v>
      </c>
      <c r="AO9" s="66" t="str">
        <f t="array" ref="AO9">INDEX('Inputs &amp; summary'!$E$28:$AN$73,MATCH('Project-level output'!AO$5,'Inputs &amp; summary'!$D$28:$D$73,0),MATCH('Project-level output'!$A9,'Inputs &amp; summary'!$E$28:$AN$28,0))</f>
        <v>#REF!</v>
      </c>
      <c r="AP9" s="66" t="str">
        <f t="array" ref="AP9">INDEX('Inputs &amp; summary'!$E$28:$AN$73,MATCH('Project-level output'!AP$5,'Inputs &amp; summary'!$D$28:$D$73,0),MATCH('Project-level output'!$A9,'Inputs &amp; summary'!$E$28:$AN$28,0))</f>
        <v>#REF!</v>
      </c>
      <c r="AQ9" s="66" t="str">
        <f t="array" ref="AQ9">INDEX('Inputs &amp; summary'!$E$28:$AN$73,MATCH('Project-level output'!AQ$5,'Inputs &amp; summary'!$D$28:$D$73,0),MATCH('Project-level output'!$A9,'Inputs &amp; summary'!$E$28:$AN$28,0))</f>
        <v>#REF!</v>
      </c>
      <c r="AR9" s="66" t="str">
        <f t="array" ref="AR9">INDEX('Inputs &amp; summary'!$E$28:$AN$73,MATCH('Project-level output'!AR$5,'Inputs &amp; summary'!$D$28:$D$73,0),MATCH('Project-level output'!$A9,'Inputs &amp; summary'!$E$28:$AN$28,0))</f>
        <v>#REF!</v>
      </c>
      <c r="AS9" s="66" t="str">
        <f t="array" ref="AS9">INDEX('Inputs &amp; summary'!$E$28:$AN$73,MATCH('Project-level output'!AS$5,'Inputs &amp; summary'!$D$28:$D$73,0),MATCH('Project-level output'!$A9,'Inputs &amp; summary'!$E$28:$AN$28,0))</f>
        <v>#REF!</v>
      </c>
      <c r="AT9" s="66" t="str">
        <f t="array" ref="AT9">INDEX('Inputs &amp; summary'!$E$28:$AN$73,MATCH('Project-level output'!AT$5,'Inputs &amp; summary'!$D$28:$D$73,0),MATCH('Project-level output'!$A9,'Inputs &amp; summary'!$E$28:$AN$28,0))</f>
        <v>#REF!</v>
      </c>
      <c r="AU9" s="66" t="str">
        <f t="array" ref="AU9">INDEX('Inputs &amp; summary'!$E$28:$AN$73,MATCH('Project-level output'!AU$5,'Inputs &amp; summary'!$D$28:$D$73,0),MATCH('Project-level output'!$A9,'Inputs &amp; summary'!$E$28:$AN$28,0))</f>
        <v>#REF!</v>
      </c>
      <c r="AV9" s="66" t="str">
        <f t="array" ref="AV9">INDEX('Inputs &amp; summary'!$E$28:$AN$73,MATCH('Project-level output'!AV$5,'Inputs &amp; summary'!$D$28:$D$73,0),MATCH('Project-level output'!$A9,'Inputs &amp; summary'!$E$28:$AN$28,0))</f>
        <v>#REF!</v>
      </c>
      <c r="AW9" s="66" t="str">
        <f t="array" ref="AW9">INDEX('Inputs &amp; summary'!$E$28:$AN$73,MATCH('Project-level output'!AW$5,'Inputs &amp; summary'!$D$28:$D$73,0),MATCH('Project-level output'!$A9,'Inputs &amp; summary'!$E$28:$AN$28,0))</f>
        <v>#REF!</v>
      </c>
      <c r="AX9" s="66" t="str">
        <f t="array" ref="AX9">INDEX('Inputs &amp; summary'!$E$28:$AN$73,MATCH('Project-level output'!AX$5,'Inputs &amp; summary'!$D$28:$D$73,0),MATCH('Project-level output'!$A9,'Inputs &amp; summary'!$E$28:$AN$28,0))</f>
        <v>#REF!</v>
      </c>
      <c r="AY9" s="66" t="str">
        <f t="array" ref="AY9">INDEX('Inputs &amp; summary'!$E$28:$AN$73,MATCH('Project-level output'!AY$5,'Inputs &amp; summary'!$D$28:$D$73,0),MATCH('Project-level output'!$A9,'Inputs &amp; summary'!$E$28:$AN$28,0))</f>
        <v>#REF!</v>
      </c>
      <c r="AZ9" s="66" t="str">
        <f t="array" ref="AZ9">INDEX('Inputs &amp; summary'!$E$28:$AN$73,MATCH('Project-level output'!AZ$5,'Inputs &amp; summary'!$D$28:$D$73,0),MATCH('Project-level output'!$A9,'Inputs &amp; summary'!$E$28:$AN$28,0))</f>
        <v>#REF!</v>
      </c>
      <c r="BA9" s="66" t="str">
        <f t="array" ref="BA9">INDEX('Inputs &amp; summary'!$E$28:$AN$73,MATCH('Project-level output'!BA$5,'Inputs &amp; summary'!$D$28:$D$73,0),MATCH('Project-level output'!$A9,'Inputs &amp; summary'!$E$28:$AN$28,0))</f>
        <v>#REF!</v>
      </c>
      <c r="BB9" s="66" t="str">
        <f t="array" ref="BB9">INDEX('Inputs &amp; summary'!$E$28:$AN$73,MATCH('Project-level output'!BB$5,'Inputs &amp; summary'!$D$28:$D$73,0),MATCH('Project-level output'!$A9,'Inputs &amp; summary'!$E$28:$AN$28,0))</f>
        <v>#REF!</v>
      </c>
      <c r="BC9" s="67" t="str">
        <f t="array" ref="BC9">INDEX('Inputs &amp; summary'!$E$28:$AN$73,MATCH('Project-level output'!BC$5,'Inputs &amp; summary'!$D$28:$D$73,0),MATCH('Project-level output'!$A9,'Inputs &amp; summary'!$E$28:$AN$28,0))</f>
        <v>#REF!</v>
      </c>
    </row>
    <row r="10" ht="12.75" customHeight="1"/>
    <row r="11" ht="12.75" customHeight="1">
      <c r="A11" s="13" t="s">
        <v>125</v>
      </c>
    </row>
    <row r="12" ht="12.75" customHeight="1">
      <c r="A12" s="68" t="s">
        <v>10</v>
      </c>
      <c r="B12" s="69" t="str">
        <f t="array" ref="B12">INDEX('Inputs &amp; summary'!$E$28:$AN$73,MATCH('Project-level output'!B$5,'Inputs &amp; summary'!$D$28:$D$73,0),MATCH('Project-level output'!$A12,'Inputs &amp; summary'!$E$28:$AN$28,0))</f>
        <v>#REF!</v>
      </c>
      <c r="C12" s="69" t="str">
        <f t="array" ref="C12">INDEX('Inputs &amp; summary'!$E$28:$AN$73,MATCH('Project-level output'!C$5,'Inputs &amp; summary'!$D$28:$D$73,0),MATCH('Project-level output'!$A12,'Inputs &amp; summary'!$E$28:$AN$28,0))</f>
        <v>#REF!</v>
      </c>
      <c r="D12" s="69" t="str">
        <f t="array" ref="D12">INDEX('Inputs &amp; summary'!$E$28:$AN$73,MATCH('Project-level output'!D$5,'Inputs &amp; summary'!$D$28:$D$73,0),MATCH('Project-level output'!$A12,'Inputs &amp; summary'!$E$28:$AN$28,0))</f>
        <v>#REF!</v>
      </c>
      <c r="E12" s="69" t="str">
        <f t="array" ref="E12">INDEX('Inputs &amp; summary'!$E$28:$AN$73,MATCH('Project-level output'!E$5,'Inputs &amp; summary'!$D$28:$D$73,0),MATCH('Project-level output'!$A12,'Inputs &amp; summary'!$E$28:$AN$28,0))</f>
        <v>#REF!</v>
      </c>
      <c r="F12" s="69" t="str">
        <f t="array" ref="F12">INDEX('Inputs &amp; summary'!$E$28:$AN$73,MATCH('Project-level output'!F$5,'Inputs &amp; summary'!$D$28:$D$73,0),MATCH('Project-level output'!$A12,'Inputs &amp; summary'!$E$28:$AN$28,0))</f>
        <v>#REF!</v>
      </c>
      <c r="G12" s="69" t="str">
        <f t="array" ref="G12">INDEX('Inputs &amp; summary'!$E$28:$AN$73,MATCH('Project-level output'!G$5,'Inputs &amp; summary'!$D$28:$D$73,0),MATCH('Project-level output'!$A12,'Inputs &amp; summary'!$E$28:$AN$28,0))</f>
        <v>#REF!</v>
      </c>
      <c r="H12" s="69" t="str">
        <f t="array" ref="H12">INDEX('Inputs &amp; summary'!$E$28:$AN$73,MATCH('Project-level output'!H$5,'Inputs &amp; summary'!$D$28:$D$73,0),MATCH('Project-level output'!$A12,'Inputs &amp; summary'!$E$28:$AN$28,0))</f>
        <v>#REF!</v>
      </c>
      <c r="I12" s="69" t="str">
        <f t="array" ref="I12">INDEX('Inputs &amp; summary'!$E$28:$AN$73,MATCH('Project-level output'!I$5,'Inputs &amp; summary'!$D$28:$D$73,0),MATCH('Project-level output'!$A12,'Inputs &amp; summary'!$E$28:$AN$28,0))</f>
        <v>#REF!</v>
      </c>
      <c r="J12" s="69" t="str">
        <f t="array" ref="J12">INDEX('Inputs &amp; summary'!$E$28:$AN$73,MATCH('Project-level output'!J$5,'Inputs &amp; summary'!$D$28:$D$73,0),MATCH('Project-level output'!$A12,'Inputs &amp; summary'!$E$28:$AN$28,0))</f>
        <v>#REF!</v>
      </c>
      <c r="K12" s="69" t="str">
        <f t="array" ref="K12">INDEX('Inputs &amp; summary'!$E$28:$AN$73,MATCH('Project-level output'!K$5,'Inputs &amp; summary'!$D$28:$D$73,0),MATCH('Project-level output'!$A12,'Inputs &amp; summary'!$E$28:$AN$28,0))</f>
        <v>#REF!</v>
      </c>
      <c r="L12" s="69" t="str">
        <f t="array" ref="L12">INDEX('Inputs &amp; summary'!$E$28:$AN$73,MATCH('Project-level output'!L$5,'Inputs &amp; summary'!$D$28:$D$73,0),MATCH('Project-level output'!$A12,'Inputs &amp; summary'!$E$28:$AN$28,0))</f>
        <v>#REF!</v>
      </c>
      <c r="M12" s="69" t="str">
        <f t="array" ref="M12">INDEX('Inputs &amp; summary'!$E$28:$AN$73,MATCH('Project-level output'!M$5,'Inputs &amp; summary'!$D$28:$D$73,0),MATCH('Project-level output'!$A12,'Inputs &amp; summary'!$E$28:$AN$28,0))</f>
        <v>#REF!</v>
      </c>
      <c r="N12" s="69" t="str">
        <f t="array" ref="N12">INDEX('Inputs &amp; summary'!$E$28:$AN$73,MATCH('Project-level output'!N$5,'Inputs &amp; summary'!$D$28:$D$73,0),MATCH('Project-level output'!$A12,'Inputs &amp; summary'!$E$28:$AN$28,0))</f>
        <v>#REF!</v>
      </c>
      <c r="O12" s="69" t="str">
        <f t="array" ref="O12">INDEX('Inputs &amp; summary'!$E$28:$AN$73,MATCH('Project-level output'!O$5,'Inputs &amp; summary'!$D$28:$D$73,0),MATCH('Project-level output'!$A12,'Inputs &amp; summary'!$E$28:$AN$28,0))</f>
        <v>#REF!</v>
      </c>
      <c r="P12" s="69" t="str">
        <f t="array" ref="P12">INDEX('Inputs &amp; summary'!$E$28:$AN$73,MATCH('Project-level output'!P$5,'Inputs &amp; summary'!$D$28:$D$73,0),MATCH('Project-level output'!$A12,'Inputs &amp; summary'!$E$28:$AN$28,0))</f>
        <v>#REF!</v>
      </c>
      <c r="Q12" s="69" t="str">
        <f t="array" ref="Q12">INDEX('Inputs &amp; summary'!$E$28:$AN$73,MATCH('Project-level output'!Q$5,'Inputs &amp; summary'!$D$28:$D$73,0),MATCH('Project-level output'!$A12,'Inputs &amp; summary'!$E$28:$AN$28,0))</f>
        <v>#REF!</v>
      </c>
      <c r="R12" s="69" t="str">
        <f t="array" ref="R12">INDEX('Inputs &amp; summary'!$E$28:$AN$73,MATCH('Project-level output'!R$5,'Inputs &amp; summary'!$D$28:$D$73,0),MATCH('Project-level output'!$A12,'Inputs &amp; summary'!$E$28:$AN$28,0))</f>
        <v>#REF!</v>
      </c>
      <c r="S12" s="69" t="str">
        <f t="array" ref="S12">INDEX('Inputs &amp; summary'!$E$28:$AN$73,MATCH('Project-level output'!S$5,'Inputs &amp; summary'!$D$28:$D$73,0),MATCH('Project-level output'!$A12,'Inputs &amp; summary'!$E$28:$AN$28,0))</f>
        <v>#REF!</v>
      </c>
      <c r="T12" s="69" t="str">
        <f t="array" ref="T12">INDEX('Inputs &amp; summary'!$E$28:$AN$73,MATCH('Project-level output'!T$5,'Inputs &amp; summary'!$D$28:$D$73,0),MATCH('Project-level output'!$A12,'Inputs &amp; summary'!$E$28:$AN$28,0))</f>
        <v>#REF!</v>
      </c>
      <c r="U12" s="69" t="str">
        <f t="array" ref="U12">INDEX('Inputs &amp; summary'!$E$28:$AN$73,MATCH('Project-level output'!U$5,'Inputs &amp; summary'!$D$28:$D$73,0),MATCH('Project-level output'!$A12,'Inputs &amp; summary'!$E$28:$AN$28,0))</f>
        <v>#REF!</v>
      </c>
      <c r="V12" s="69" t="str">
        <f t="array" ref="V12">INDEX('Inputs &amp; summary'!$E$28:$AN$73,MATCH('Project-level output'!V$5,'Inputs &amp; summary'!$D$28:$D$73,0),MATCH('Project-level output'!$A12,'Inputs &amp; summary'!$E$28:$AN$28,0))</f>
        <v>#REF!</v>
      </c>
      <c r="W12" s="69" t="str">
        <f t="array" ref="W12">INDEX('Inputs &amp; summary'!$E$28:$AN$73,MATCH('Project-level output'!W$5,'Inputs &amp; summary'!$D$28:$D$73,0),MATCH('Project-level output'!$A12,'Inputs &amp; summary'!$E$28:$AN$28,0))</f>
        <v>#REF!</v>
      </c>
      <c r="X12" s="69" t="str">
        <f t="array" ref="X12">INDEX('Inputs &amp; summary'!$E$28:$AN$73,MATCH('Project-level output'!X$5,'Inputs &amp; summary'!$D$28:$D$73,0),MATCH('Project-level output'!$A12,'Inputs &amp; summary'!$E$28:$AN$28,0))</f>
        <v>#REF!</v>
      </c>
      <c r="Y12" s="69" t="str">
        <f t="array" ref="Y12">INDEX('Inputs &amp; summary'!$E$28:$AN$73,MATCH('Project-level output'!Y$5,'Inputs &amp; summary'!$D$28:$D$73,0),MATCH('Project-level output'!$A12,'Inputs &amp; summary'!$E$28:$AN$28,0))</f>
        <v>#REF!</v>
      </c>
      <c r="Z12" s="69" t="str">
        <f t="array" ref="Z12">INDEX('Inputs &amp; summary'!$E$28:$AN$73,MATCH('Project-level output'!Z$5,'Inputs &amp; summary'!$D$28:$D$73,0),MATCH('Project-level output'!$A12,'Inputs &amp; summary'!$E$28:$AN$28,0))</f>
        <v>#REF!</v>
      </c>
      <c r="AA12" s="69" t="str">
        <f t="array" ref="AA12">INDEX('Inputs &amp; summary'!$E$28:$AN$73,MATCH('Project-level output'!AA$5,'Inputs &amp; summary'!$D$28:$D$73,0),MATCH('Project-level output'!$A12,'Inputs &amp; summary'!$E$28:$AN$28,0))</f>
        <v>#REF!</v>
      </c>
      <c r="AB12" s="69" t="str">
        <f t="array" ref="AB12">INDEX('Inputs &amp; summary'!$E$28:$AN$73,MATCH('Project-level output'!AB$5,'Inputs &amp; summary'!$D$28:$D$73,0),MATCH('Project-level output'!$A12,'Inputs &amp; summary'!$E$28:$AN$28,0))</f>
        <v>#REF!</v>
      </c>
      <c r="AC12" s="69" t="str">
        <f t="array" ref="AC12">INDEX('Inputs &amp; summary'!$E$28:$AN$73,MATCH('Project-level output'!AC$5,'Inputs &amp; summary'!$D$28:$D$73,0),MATCH('Project-level output'!$A12,'Inputs &amp; summary'!$E$28:$AN$28,0))</f>
        <v>#REF!</v>
      </c>
      <c r="AD12" s="69" t="str">
        <f t="array" ref="AD12">INDEX('Inputs &amp; summary'!$E$28:$AN$73,MATCH('Project-level output'!AD$5,'Inputs &amp; summary'!$D$28:$D$73,0),MATCH('Project-level output'!$A12,'Inputs &amp; summary'!$E$28:$AN$28,0))</f>
        <v>#REF!</v>
      </c>
      <c r="AE12" s="69" t="str">
        <f t="array" ref="AE12">INDEX('Inputs &amp; summary'!$E$28:$AN$73,MATCH('Project-level output'!AE$5,'Inputs &amp; summary'!$D$28:$D$73,0),MATCH('Project-level output'!$A12,'Inputs &amp; summary'!$E$28:$AN$28,0))</f>
        <v>#REF!</v>
      </c>
      <c r="AF12" s="69" t="str">
        <f t="array" ref="AF12">INDEX('Inputs &amp; summary'!$E$28:$AN$73,MATCH('Project-level output'!AF$5,'Inputs &amp; summary'!$D$28:$D$73,0),MATCH('Project-level output'!$A12,'Inputs &amp; summary'!$E$28:$AN$28,0))</f>
        <v>#REF!</v>
      </c>
      <c r="AG12" s="69" t="str">
        <f t="array" ref="AG12">INDEX('Inputs &amp; summary'!$E$28:$AN$73,MATCH('Project-level output'!AG$5,'Inputs &amp; summary'!$D$28:$D$73,0),MATCH('Project-level output'!$A12,'Inputs &amp; summary'!$E$28:$AN$28,0))</f>
        <v>#REF!</v>
      </c>
      <c r="AH12" s="69" t="str">
        <f t="array" ref="AH12">INDEX('Inputs &amp; summary'!$E$28:$AN$73,MATCH('Project-level output'!AH$5,'Inputs &amp; summary'!$D$28:$D$73,0),MATCH('Project-level output'!$A12,'Inputs &amp; summary'!$E$28:$AN$28,0))</f>
        <v>#REF!</v>
      </c>
      <c r="AI12" s="69" t="str">
        <f t="array" ref="AI12">INDEX('Inputs &amp; summary'!$E$28:$AN$73,MATCH('Project-level output'!AI$5,'Inputs &amp; summary'!$D$28:$D$73,0),MATCH('Project-level output'!$A12,'Inputs &amp; summary'!$E$28:$AN$28,0))</f>
        <v>#REF!</v>
      </c>
      <c r="AJ12" s="69" t="str">
        <f t="array" ref="AJ12">INDEX('Inputs &amp; summary'!$E$28:$AN$73,MATCH('Project-level output'!AJ$5,'Inputs &amp; summary'!$D$28:$D$73,0),MATCH('Project-level output'!$A12,'Inputs &amp; summary'!$E$28:$AN$28,0))</f>
        <v>#REF!</v>
      </c>
      <c r="AK12" s="69" t="str">
        <f t="array" ref="AK12">INDEX('Inputs &amp; summary'!$E$28:$AN$73,MATCH('Project-level output'!AK$5,'Inputs &amp; summary'!$D$28:$D$73,0),MATCH('Project-level output'!$A12,'Inputs &amp; summary'!$E$28:$AN$28,0))</f>
        <v>#REF!</v>
      </c>
      <c r="AL12" s="69" t="str">
        <f t="array" ref="AL12">INDEX('Inputs &amp; summary'!$E$28:$AN$73,MATCH('Project-level output'!AL$5,'Inputs &amp; summary'!$D$28:$D$73,0),MATCH('Project-level output'!$A12,'Inputs &amp; summary'!$E$28:$AN$28,0))</f>
        <v>#REF!</v>
      </c>
      <c r="AM12" s="69" t="str">
        <f t="array" ref="AM12">INDEX('Inputs &amp; summary'!$E$28:$AN$73,MATCH('Project-level output'!AM$5,'Inputs &amp; summary'!$D$28:$D$73,0),MATCH('Project-level output'!$A12,'Inputs &amp; summary'!$E$28:$AN$28,0))</f>
        <v>#REF!</v>
      </c>
      <c r="AN12" s="69" t="str">
        <f t="array" ref="AN12">INDEX('Inputs &amp; summary'!$E$28:$AN$73,MATCH('Project-level output'!AN$5,'Inputs &amp; summary'!$D$28:$D$73,0),MATCH('Project-level output'!$A12,'Inputs &amp; summary'!$E$28:$AN$28,0))</f>
        <v>#REF!</v>
      </c>
      <c r="AO12" s="69" t="str">
        <f t="array" ref="AO12">INDEX('Inputs &amp; summary'!$E$28:$AN$73,MATCH('Project-level output'!AO$5,'Inputs &amp; summary'!$D$28:$D$73,0),MATCH('Project-level output'!$A12,'Inputs &amp; summary'!$E$28:$AN$28,0))</f>
        <v>#REF!</v>
      </c>
      <c r="AP12" s="69" t="str">
        <f t="array" ref="AP12">INDEX('Inputs &amp; summary'!$E$28:$AN$73,MATCH('Project-level output'!AP$5,'Inputs &amp; summary'!$D$28:$D$73,0),MATCH('Project-level output'!$A12,'Inputs &amp; summary'!$E$28:$AN$28,0))</f>
        <v>#REF!</v>
      </c>
      <c r="AQ12" s="69" t="str">
        <f t="array" ref="AQ12">INDEX('Inputs &amp; summary'!$E$28:$AN$73,MATCH('Project-level output'!AQ$5,'Inputs &amp; summary'!$D$28:$D$73,0),MATCH('Project-level output'!$A12,'Inputs &amp; summary'!$E$28:$AN$28,0))</f>
        <v>#REF!</v>
      </c>
      <c r="AR12" s="69" t="str">
        <f t="array" ref="AR12">INDEX('Inputs &amp; summary'!$E$28:$AN$73,MATCH('Project-level output'!AR$5,'Inputs &amp; summary'!$D$28:$D$73,0),MATCH('Project-level output'!$A12,'Inputs &amp; summary'!$E$28:$AN$28,0))</f>
        <v>#REF!</v>
      </c>
      <c r="AS12" s="69" t="str">
        <f t="array" ref="AS12">INDEX('Inputs &amp; summary'!$E$28:$AN$73,MATCH('Project-level output'!AS$5,'Inputs &amp; summary'!$D$28:$D$73,0),MATCH('Project-level output'!$A12,'Inputs &amp; summary'!$E$28:$AN$28,0))</f>
        <v>#REF!</v>
      </c>
      <c r="AT12" s="69" t="str">
        <f t="array" ref="AT12">INDEX('Inputs &amp; summary'!$E$28:$AN$73,MATCH('Project-level output'!AT$5,'Inputs &amp; summary'!$D$28:$D$73,0),MATCH('Project-level output'!$A12,'Inputs &amp; summary'!$E$28:$AN$28,0))</f>
        <v>#REF!</v>
      </c>
      <c r="AU12" s="69" t="str">
        <f t="array" ref="AU12">INDEX('Inputs &amp; summary'!$E$28:$AN$73,MATCH('Project-level output'!AU$5,'Inputs &amp; summary'!$D$28:$D$73,0),MATCH('Project-level output'!$A12,'Inputs &amp; summary'!$E$28:$AN$28,0))</f>
        <v>#REF!</v>
      </c>
      <c r="AV12" s="69" t="str">
        <f t="array" ref="AV12">INDEX('Inputs &amp; summary'!$E$28:$AN$73,MATCH('Project-level output'!AV$5,'Inputs &amp; summary'!$D$28:$D$73,0),MATCH('Project-level output'!$A12,'Inputs &amp; summary'!$E$28:$AN$28,0))</f>
        <v>#REF!</v>
      </c>
      <c r="AW12" s="69" t="str">
        <f t="array" ref="AW12">INDEX('Inputs &amp; summary'!$E$28:$AN$73,MATCH('Project-level output'!AW$5,'Inputs &amp; summary'!$D$28:$D$73,0),MATCH('Project-level output'!$A12,'Inputs &amp; summary'!$E$28:$AN$28,0))</f>
        <v>#REF!</v>
      </c>
      <c r="AX12" s="69" t="str">
        <f t="array" ref="AX12">INDEX('Inputs &amp; summary'!$E$28:$AN$73,MATCH('Project-level output'!AX$5,'Inputs &amp; summary'!$D$28:$D$73,0),MATCH('Project-level output'!$A12,'Inputs &amp; summary'!$E$28:$AN$28,0))</f>
        <v>#REF!</v>
      </c>
      <c r="AY12" s="69" t="str">
        <f t="array" ref="AY12">INDEX('Inputs &amp; summary'!$E$28:$AN$73,MATCH('Project-level output'!AY$5,'Inputs &amp; summary'!$D$28:$D$73,0),MATCH('Project-level output'!$A12,'Inputs &amp; summary'!$E$28:$AN$28,0))</f>
        <v>#REF!</v>
      </c>
      <c r="AZ12" s="69" t="str">
        <f t="array" ref="AZ12">INDEX('Inputs &amp; summary'!$E$28:$AN$73,MATCH('Project-level output'!AZ$5,'Inputs &amp; summary'!$D$28:$D$73,0),MATCH('Project-level output'!$A12,'Inputs &amp; summary'!$E$28:$AN$28,0))</f>
        <v>#REF!</v>
      </c>
      <c r="BA12" s="69" t="str">
        <f t="array" ref="BA12">INDEX('Inputs &amp; summary'!$E$28:$AN$73,MATCH('Project-level output'!BA$5,'Inputs &amp; summary'!$D$28:$D$73,0),MATCH('Project-level output'!$A12,'Inputs &amp; summary'!$E$28:$AN$28,0))</f>
        <v>#REF!</v>
      </c>
      <c r="BB12" s="69" t="str">
        <f t="array" ref="BB12">INDEX('Inputs &amp; summary'!$E$28:$AN$73,MATCH('Project-level output'!BB$5,'Inputs &amp; summary'!$D$28:$D$73,0),MATCH('Project-level output'!$A12,'Inputs &amp; summary'!$E$28:$AN$28,0))</f>
        <v>#REF!</v>
      </c>
      <c r="BC12" s="70" t="str">
        <f t="array" ref="BC12">INDEX('Inputs &amp; summary'!$E$28:$AN$73,MATCH('Project-level output'!BC$5,'Inputs &amp; summary'!$D$28:$D$73,0),MATCH('Project-level output'!$A12,'Inputs &amp; summary'!$E$28:$AN$28,0))</f>
        <v>#REF!</v>
      </c>
    </row>
    <row r="13" ht="12.75" customHeight="1">
      <c r="A13" s="64" t="s">
        <v>126</v>
      </c>
      <c r="B13" s="71" t="str">
        <f t="array" ref="B13">INDEX('Inputs &amp; summary'!$D$28:$AN$73,MATCH('Project-level output'!B$5,'Inputs &amp; summary'!$D$28:$D$73,0),MATCH('Project-level output'!$A13,'Inputs &amp; summary'!$D$28:$AN$28,0))</f>
        <v>#REF!</v>
      </c>
      <c r="C13" s="71" t="str">
        <f t="array" ref="C13">INDEX('Inputs &amp; summary'!$D$28:$AN$73,MATCH('Project-level output'!C$5,'Inputs &amp; summary'!$D$28:$D$73,0),MATCH('Project-level output'!$A13,'Inputs &amp; summary'!$D$28:$AN$28,0))</f>
        <v>#REF!</v>
      </c>
      <c r="D13" s="71" t="str">
        <f t="array" ref="D13">INDEX('Inputs &amp; summary'!$D$28:$AN$73,MATCH('Project-level output'!D$5,'Inputs &amp; summary'!$D$28:$D$73,0),MATCH('Project-level output'!$A13,'Inputs &amp; summary'!$D$28:$AN$28,0))</f>
        <v>#REF!</v>
      </c>
      <c r="E13" s="71" t="str">
        <f t="array" ref="E13">INDEX('Inputs &amp; summary'!$D$28:$AN$73,MATCH('Project-level output'!E$5,'Inputs &amp; summary'!$D$28:$D$73,0),MATCH('Project-level output'!$A13,'Inputs &amp; summary'!$D$28:$AN$28,0))</f>
        <v>#REF!</v>
      </c>
      <c r="F13" s="71" t="str">
        <f t="array" ref="F13">INDEX('Inputs &amp; summary'!$D$28:$AN$73,MATCH('Project-level output'!F$5,'Inputs &amp; summary'!$D$28:$D$73,0),MATCH('Project-level output'!$A13,'Inputs &amp; summary'!$D$28:$AN$28,0))</f>
        <v>#REF!</v>
      </c>
      <c r="G13" s="71" t="str">
        <f t="array" ref="G13">INDEX('Inputs &amp; summary'!$D$28:$AN$73,MATCH('Project-level output'!G$5,'Inputs &amp; summary'!$D$28:$D$73,0),MATCH('Project-level output'!$A13,'Inputs &amp; summary'!$D$28:$AN$28,0))</f>
        <v>#REF!</v>
      </c>
      <c r="H13" s="71" t="str">
        <f t="array" ref="H13">INDEX('Inputs &amp; summary'!$D$28:$AN$73,MATCH('Project-level output'!H$5,'Inputs &amp; summary'!$D$28:$D$73,0),MATCH('Project-level output'!$A13,'Inputs &amp; summary'!$D$28:$AN$28,0))</f>
        <v>#REF!</v>
      </c>
      <c r="I13" s="71" t="str">
        <f t="array" ref="I13">INDEX('Inputs &amp; summary'!$D$28:$AN$73,MATCH('Project-level output'!I$5,'Inputs &amp; summary'!$D$28:$D$73,0),MATCH('Project-level output'!$A13,'Inputs &amp; summary'!$D$28:$AN$28,0))</f>
        <v>#REF!</v>
      </c>
      <c r="J13" s="71" t="str">
        <f t="array" ref="J13">INDEX('Inputs &amp; summary'!$D$28:$AN$73,MATCH('Project-level output'!J$5,'Inputs &amp; summary'!$D$28:$D$73,0),MATCH('Project-level output'!$A13,'Inputs &amp; summary'!$D$28:$AN$28,0))</f>
        <v>#REF!</v>
      </c>
      <c r="K13" s="71" t="str">
        <f t="array" ref="K13">INDEX('Inputs &amp; summary'!$D$28:$AN$73,MATCH('Project-level output'!K$5,'Inputs &amp; summary'!$D$28:$D$73,0),MATCH('Project-level output'!$A13,'Inputs &amp; summary'!$D$28:$AN$28,0))</f>
        <v>#REF!</v>
      </c>
      <c r="L13" s="71" t="str">
        <f t="array" ref="L13">INDEX('Inputs &amp; summary'!$D$28:$AN$73,MATCH('Project-level output'!L$5,'Inputs &amp; summary'!$D$28:$D$73,0),MATCH('Project-level output'!$A13,'Inputs &amp; summary'!$D$28:$AN$28,0))</f>
        <v>#REF!</v>
      </c>
      <c r="M13" s="71" t="str">
        <f t="array" ref="M13">INDEX('Inputs &amp; summary'!$D$28:$AN$73,MATCH('Project-level output'!M$5,'Inputs &amp; summary'!$D$28:$D$73,0),MATCH('Project-level output'!$A13,'Inputs &amp; summary'!$D$28:$AN$28,0))</f>
        <v>#REF!</v>
      </c>
      <c r="N13" s="71" t="str">
        <f t="array" ref="N13">INDEX('Inputs &amp; summary'!$D$28:$AN$73,MATCH('Project-level output'!N$5,'Inputs &amp; summary'!$D$28:$D$73,0),MATCH('Project-level output'!$A13,'Inputs &amp; summary'!$D$28:$AN$28,0))</f>
        <v>#REF!</v>
      </c>
      <c r="O13" s="71" t="str">
        <f t="array" ref="O13">INDEX('Inputs &amp; summary'!$D$28:$AN$73,MATCH('Project-level output'!O$5,'Inputs &amp; summary'!$D$28:$D$73,0),MATCH('Project-level output'!$A13,'Inputs &amp; summary'!$D$28:$AN$28,0))</f>
        <v>#REF!</v>
      </c>
      <c r="P13" s="71" t="str">
        <f t="array" ref="P13">INDEX('Inputs &amp; summary'!$D$28:$AN$73,MATCH('Project-level output'!P$5,'Inputs &amp; summary'!$D$28:$D$73,0),MATCH('Project-level output'!$A13,'Inputs &amp; summary'!$D$28:$AN$28,0))</f>
        <v>#REF!</v>
      </c>
      <c r="Q13" s="71" t="str">
        <f t="array" ref="Q13">INDEX('Inputs &amp; summary'!$D$28:$AN$73,MATCH('Project-level output'!Q$5,'Inputs &amp; summary'!$D$28:$D$73,0),MATCH('Project-level output'!$A13,'Inputs &amp; summary'!$D$28:$AN$28,0))</f>
        <v>#REF!</v>
      </c>
      <c r="R13" s="71" t="str">
        <f t="array" ref="R13">INDEX('Inputs &amp; summary'!$D$28:$AN$73,MATCH('Project-level output'!R$5,'Inputs &amp; summary'!$D$28:$D$73,0),MATCH('Project-level output'!$A13,'Inputs &amp; summary'!$D$28:$AN$28,0))</f>
        <v>#REF!</v>
      </c>
      <c r="S13" s="71" t="str">
        <f t="array" ref="S13">INDEX('Inputs &amp; summary'!$D$28:$AN$73,MATCH('Project-level output'!S$5,'Inputs &amp; summary'!$D$28:$D$73,0),MATCH('Project-level output'!$A13,'Inputs &amp; summary'!$D$28:$AN$28,0))</f>
        <v>#REF!</v>
      </c>
      <c r="T13" s="71" t="str">
        <f t="array" ref="T13">INDEX('Inputs &amp; summary'!$D$28:$AN$73,MATCH('Project-level output'!T$5,'Inputs &amp; summary'!$D$28:$D$73,0),MATCH('Project-level output'!$A13,'Inputs &amp; summary'!$D$28:$AN$28,0))</f>
        <v>#REF!</v>
      </c>
      <c r="U13" s="71" t="str">
        <f t="array" ref="U13">INDEX('Inputs &amp; summary'!$D$28:$AN$73,MATCH('Project-level output'!U$5,'Inputs &amp; summary'!$D$28:$D$73,0),MATCH('Project-level output'!$A13,'Inputs &amp; summary'!$D$28:$AN$28,0))</f>
        <v>#REF!</v>
      </c>
      <c r="V13" s="71" t="str">
        <f t="array" ref="V13">INDEX('Inputs &amp; summary'!$D$28:$AN$73,MATCH('Project-level output'!V$5,'Inputs &amp; summary'!$D$28:$D$73,0),MATCH('Project-level output'!$A13,'Inputs &amp; summary'!$D$28:$AN$28,0))</f>
        <v>#REF!</v>
      </c>
      <c r="W13" s="71" t="str">
        <f t="array" ref="W13">INDEX('Inputs &amp; summary'!$D$28:$AN$73,MATCH('Project-level output'!W$5,'Inputs &amp; summary'!$D$28:$D$73,0),MATCH('Project-level output'!$A13,'Inputs &amp; summary'!$D$28:$AN$28,0))</f>
        <v>#REF!</v>
      </c>
      <c r="X13" s="71" t="str">
        <f t="array" ref="X13">INDEX('Inputs &amp; summary'!$D$28:$AN$73,MATCH('Project-level output'!X$5,'Inputs &amp; summary'!$D$28:$D$73,0),MATCH('Project-level output'!$A13,'Inputs &amp; summary'!$D$28:$AN$28,0))</f>
        <v>#REF!</v>
      </c>
      <c r="Y13" s="71" t="str">
        <f t="array" ref="Y13">INDEX('Inputs &amp; summary'!$D$28:$AN$73,MATCH('Project-level output'!Y$5,'Inputs &amp; summary'!$D$28:$D$73,0),MATCH('Project-level output'!$A13,'Inputs &amp; summary'!$D$28:$AN$28,0))</f>
        <v>#REF!</v>
      </c>
      <c r="Z13" s="71" t="str">
        <f t="array" ref="Z13">INDEX('Inputs &amp; summary'!$D$28:$AN$73,MATCH('Project-level output'!Z$5,'Inputs &amp; summary'!$D$28:$D$73,0),MATCH('Project-level output'!$A13,'Inputs &amp; summary'!$D$28:$AN$28,0))</f>
        <v>#REF!</v>
      </c>
      <c r="AA13" s="71" t="str">
        <f t="array" ref="AA13">INDEX('Inputs &amp; summary'!$D$28:$AN$73,MATCH('Project-level output'!AA$5,'Inputs &amp; summary'!$D$28:$D$73,0),MATCH('Project-level output'!$A13,'Inputs &amp; summary'!$D$28:$AN$28,0))</f>
        <v>#REF!</v>
      </c>
      <c r="AB13" s="71" t="str">
        <f t="array" ref="AB13">INDEX('Inputs &amp; summary'!$D$28:$AN$73,MATCH('Project-level output'!AB$5,'Inputs &amp; summary'!$D$28:$D$73,0),MATCH('Project-level output'!$A13,'Inputs &amp; summary'!$D$28:$AN$28,0))</f>
        <v>#REF!</v>
      </c>
      <c r="AC13" s="71" t="str">
        <f t="array" ref="AC13">INDEX('Inputs &amp; summary'!$D$28:$AN$73,MATCH('Project-level output'!AC$5,'Inputs &amp; summary'!$D$28:$D$73,0),MATCH('Project-level output'!$A13,'Inputs &amp; summary'!$D$28:$AN$28,0))</f>
        <v>#REF!</v>
      </c>
      <c r="AD13" s="71" t="str">
        <f t="array" ref="AD13">INDEX('Inputs &amp; summary'!$D$28:$AN$73,MATCH('Project-level output'!AD$5,'Inputs &amp; summary'!$D$28:$D$73,0),MATCH('Project-level output'!$A13,'Inputs &amp; summary'!$D$28:$AN$28,0))</f>
        <v>#REF!</v>
      </c>
      <c r="AE13" s="71" t="str">
        <f t="array" ref="AE13">INDEX('Inputs &amp; summary'!$D$28:$AN$73,MATCH('Project-level output'!AE$5,'Inputs &amp; summary'!$D$28:$D$73,0),MATCH('Project-level output'!$A13,'Inputs &amp; summary'!$D$28:$AN$28,0))</f>
        <v>#REF!</v>
      </c>
      <c r="AF13" s="71" t="str">
        <f t="array" ref="AF13">INDEX('Inputs &amp; summary'!$D$28:$AN$73,MATCH('Project-level output'!AF$5,'Inputs &amp; summary'!$D$28:$D$73,0),MATCH('Project-level output'!$A13,'Inputs &amp; summary'!$D$28:$AN$28,0))</f>
        <v>#REF!</v>
      </c>
      <c r="AG13" s="71" t="str">
        <f t="array" ref="AG13">INDEX('Inputs &amp; summary'!$D$28:$AN$73,MATCH('Project-level output'!AG$5,'Inputs &amp; summary'!$D$28:$D$73,0),MATCH('Project-level output'!$A13,'Inputs &amp; summary'!$D$28:$AN$28,0))</f>
        <v>#REF!</v>
      </c>
      <c r="AH13" s="71" t="str">
        <f t="array" ref="AH13">INDEX('Inputs &amp; summary'!$D$28:$AN$73,MATCH('Project-level output'!AH$5,'Inputs &amp; summary'!$D$28:$D$73,0),MATCH('Project-level output'!$A13,'Inputs &amp; summary'!$D$28:$AN$28,0))</f>
        <v>#REF!</v>
      </c>
      <c r="AI13" s="71" t="str">
        <f t="array" ref="AI13">INDEX('Inputs &amp; summary'!$D$28:$AN$73,MATCH('Project-level output'!AI$5,'Inputs &amp; summary'!$D$28:$D$73,0),MATCH('Project-level output'!$A13,'Inputs &amp; summary'!$D$28:$AN$28,0))</f>
        <v>#REF!</v>
      </c>
      <c r="AJ13" s="71" t="str">
        <f t="array" ref="AJ13">INDEX('Inputs &amp; summary'!$D$28:$AN$73,MATCH('Project-level output'!AJ$5,'Inputs &amp; summary'!$D$28:$D$73,0),MATCH('Project-level output'!$A13,'Inputs &amp; summary'!$D$28:$AN$28,0))</f>
        <v>#REF!</v>
      </c>
      <c r="AK13" s="71" t="str">
        <f t="array" ref="AK13">INDEX('Inputs &amp; summary'!$D$28:$AN$73,MATCH('Project-level output'!AK$5,'Inputs &amp; summary'!$D$28:$D$73,0),MATCH('Project-level output'!$A13,'Inputs &amp; summary'!$D$28:$AN$28,0))</f>
        <v>#REF!</v>
      </c>
      <c r="AL13" s="71" t="str">
        <f t="array" ref="AL13">INDEX('Inputs &amp; summary'!$D$28:$AN$73,MATCH('Project-level output'!AL$5,'Inputs &amp; summary'!$D$28:$D$73,0),MATCH('Project-level output'!$A13,'Inputs &amp; summary'!$D$28:$AN$28,0))</f>
        <v>#REF!</v>
      </c>
      <c r="AM13" s="71" t="str">
        <f t="array" ref="AM13">INDEX('Inputs &amp; summary'!$D$28:$AN$73,MATCH('Project-level output'!AM$5,'Inputs &amp; summary'!$D$28:$D$73,0),MATCH('Project-level output'!$A13,'Inputs &amp; summary'!$D$28:$AN$28,0))</f>
        <v>#REF!</v>
      </c>
      <c r="AN13" s="71" t="str">
        <f t="array" ref="AN13">INDEX('Inputs &amp; summary'!$D$28:$AN$73,MATCH('Project-level output'!AN$5,'Inputs &amp; summary'!$D$28:$D$73,0),MATCH('Project-level output'!$A13,'Inputs &amp; summary'!$D$28:$AN$28,0))</f>
        <v>#REF!</v>
      </c>
      <c r="AO13" s="71" t="str">
        <f t="array" ref="AO13">INDEX('Inputs &amp; summary'!$D$28:$AN$73,MATCH('Project-level output'!AO$5,'Inputs &amp; summary'!$D$28:$D$73,0),MATCH('Project-level output'!$A13,'Inputs &amp; summary'!$D$28:$AN$28,0))</f>
        <v>#REF!</v>
      </c>
      <c r="AP13" s="71" t="str">
        <f t="array" ref="AP13">INDEX('Inputs &amp; summary'!$D$28:$AN$73,MATCH('Project-level output'!AP$5,'Inputs &amp; summary'!$D$28:$D$73,0),MATCH('Project-level output'!$A13,'Inputs &amp; summary'!$D$28:$AN$28,0))</f>
        <v>#REF!</v>
      </c>
      <c r="AQ13" s="71" t="str">
        <f t="array" ref="AQ13">INDEX('Inputs &amp; summary'!$D$28:$AN$73,MATCH('Project-level output'!AQ$5,'Inputs &amp; summary'!$D$28:$D$73,0),MATCH('Project-level output'!$A13,'Inputs &amp; summary'!$D$28:$AN$28,0))</f>
        <v>#REF!</v>
      </c>
      <c r="AR13" s="71" t="str">
        <f t="array" ref="AR13">INDEX('Inputs &amp; summary'!$D$28:$AN$73,MATCH('Project-level output'!AR$5,'Inputs &amp; summary'!$D$28:$D$73,0),MATCH('Project-level output'!$A13,'Inputs &amp; summary'!$D$28:$AN$28,0))</f>
        <v>#REF!</v>
      </c>
      <c r="AS13" s="71" t="str">
        <f t="array" ref="AS13">INDEX('Inputs &amp; summary'!$D$28:$AN$73,MATCH('Project-level output'!AS$5,'Inputs &amp; summary'!$D$28:$D$73,0),MATCH('Project-level output'!$A13,'Inputs &amp; summary'!$D$28:$AN$28,0))</f>
        <v>#REF!</v>
      </c>
      <c r="AT13" s="71" t="str">
        <f t="array" ref="AT13">INDEX('Inputs &amp; summary'!$D$28:$AN$73,MATCH('Project-level output'!AT$5,'Inputs &amp; summary'!$D$28:$D$73,0),MATCH('Project-level output'!$A13,'Inputs &amp; summary'!$D$28:$AN$28,0))</f>
        <v>#REF!</v>
      </c>
      <c r="AU13" s="71" t="str">
        <f t="array" ref="AU13">INDEX('Inputs &amp; summary'!$D$28:$AN$73,MATCH('Project-level output'!AU$5,'Inputs &amp; summary'!$D$28:$D$73,0),MATCH('Project-level output'!$A13,'Inputs &amp; summary'!$D$28:$AN$28,0))</f>
        <v>#REF!</v>
      </c>
      <c r="AV13" s="71" t="str">
        <f t="array" ref="AV13">INDEX('Inputs &amp; summary'!$D$28:$AN$73,MATCH('Project-level output'!AV$5,'Inputs &amp; summary'!$D$28:$D$73,0),MATCH('Project-level output'!$A13,'Inputs &amp; summary'!$D$28:$AN$28,0))</f>
        <v>#REF!</v>
      </c>
      <c r="AW13" s="71" t="str">
        <f t="array" ref="AW13">INDEX('Inputs &amp; summary'!$D$28:$AN$73,MATCH('Project-level output'!AW$5,'Inputs &amp; summary'!$D$28:$D$73,0),MATCH('Project-level output'!$A13,'Inputs &amp; summary'!$D$28:$AN$28,0))</f>
        <v>#REF!</v>
      </c>
      <c r="AX13" s="71" t="str">
        <f t="array" ref="AX13">INDEX('Inputs &amp; summary'!$D$28:$AN$73,MATCH('Project-level output'!AX$5,'Inputs &amp; summary'!$D$28:$D$73,0),MATCH('Project-level output'!$A13,'Inputs &amp; summary'!$D$28:$AN$28,0))</f>
        <v>#REF!</v>
      </c>
      <c r="AY13" s="71" t="str">
        <f t="array" ref="AY13">INDEX('Inputs &amp; summary'!$D$28:$AN$73,MATCH('Project-level output'!AY$5,'Inputs &amp; summary'!$D$28:$D$73,0),MATCH('Project-level output'!$A13,'Inputs &amp; summary'!$D$28:$AN$28,0))</f>
        <v>#REF!</v>
      </c>
      <c r="AZ13" s="71" t="str">
        <f t="array" ref="AZ13">INDEX('Inputs &amp; summary'!$D$28:$AN$73,MATCH('Project-level output'!AZ$5,'Inputs &amp; summary'!$D$28:$D$73,0),MATCH('Project-level output'!$A13,'Inputs &amp; summary'!$D$28:$AN$28,0))</f>
        <v>#REF!</v>
      </c>
      <c r="BA13" s="71" t="str">
        <f t="array" ref="BA13">INDEX('Inputs &amp; summary'!$D$28:$AN$73,MATCH('Project-level output'!BA$5,'Inputs &amp; summary'!$D$28:$D$73,0),MATCH('Project-level output'!$A13,'Inputs &amp; summary'!$D$28:$AN$28,0))</f>
        <v>#REF!</v>
      </c>
      <c r="BB13" s="71" t="str">
        <f t="array" ref="BB13">INDEX('Inputs &amp; summary'!$D$28:$AN$73,MATCH('Project-level output'!BB$5,'Inputs &amp; summary'!$D$28:$D$73,0),MATCH('Project-level output'!$A13,'Inputs &amp; summary'!$D$28:$AN$28,0))</f>
        <v>#REF!</v>
      </c>
      <c r="BC13" s="72" t="str">
        <f t="array" ref="BC13">INDEX('Inputs &amp; summary'!$D$28:$AN$73,MATCH('Project-level output'!BC$5,'Inputs &amp; summary'!$D$28:$D$73,0),MATCH('Project-level output'!$A13,'Inputs &amp; summary'!$D$28:$AN$28,0))</f>
        <v>#REF!</v>
      </c>
    </row>
    <row r="14" ht="12.75" customHeight="1">
      <c r="A14" s="64" t="s">
        <v>127</v>
      </c>
      <c r="B14" s="71" t="str">
        <f t="array" ref="B14">INDEX('Inputs &amp; summary'!$D$28:$AN$73,MATCH('Project-level output'!B$5,'Inputs &amp; summary'!$D$28:$D$73,0),MATCH('Project-level output'!$A14,'Inputs &amp; summary'!$D$28:$AN$28,0))</f>
        <v>#REF!</v>
      </c>
      <c r="C14" s="71" t="str">
        <f t="array" ref="C14">INDEX('Inputs &amp; summary'!$D$28:$AN$73,MATCH('Project-level output'!C$5,'Inputs &amp; summary'!$D$28:$D$73,0),MATCH('Project-level output'!$A14,'Inputs &amp; summary'!$D$28:$AN$28,0))</f>
        <v>#REF!</v>
      </c>
      <c r="D14" s="71" t="str">
        <f t="array" ref="D14">INDEX('Inputs &amp; summary'!$D$28:$AN$73,MATCH('Project-level output'!D$5,'Inputs &amp; summary'!$D$28:$D$73,0),MATCH('Project-level output'!$A14,'Inputs &amp; summary'!$D$28:$AN$28,0))</f>
        <v>#REF!</v>
      </c>
      <c r="E14" s="71" t="str">
        <f t="array" ref="E14">INDEX('Inputs &amp; summary'!$D$28:$AN$73,MATCH('Project-level output'!E$5,'Inputs &amp; summary'!$D$28:$D$73,0),MATCH('Project-level output'!$A14,'Inputs &amp; summary'!$D$28:$AN$28,0))</f>
        <v>#REF!</v>
      </c>
      <c r="F14" s="71" t="str">
        <f t="array" ref="F14">INDEX('Inputs &amp; summary'!$D$28:$AN$73,MATCH('Project-level output'!F$5,'Inputs &amp; summary'!$D$28:$D$73,0),MATCH('Project-level output'!$A14,'Inputs &amp; summary'!$D$28:$AN$28,0))</f>
        <v>#REF!</v>
      </c>
      <c r="G14" s="71" t="str">
        <f t="array" ref="G14">INDEX('Inputs &amp; summary'!$D$28:$AN$73,MATCH('Project-level output'!G$5,'Inputs &amp; summary'!$D$28:$D$73,0),MATCH('Project-level output'!$A14,'Inputs &amp; summary'!$D$28:$AN$28,0))</f>
        <v>#REF!</v>
      </c>
      <c r="H14" s="71" t="str">
        <f t="array" ref="H14">INDEX('Inputs &amp; summary'!$D$28:$AN$73,MATCH('Project-level output'!H$5,'Inputs &amp; summary'!$D$28:$D$73,0),MATCH('Project-level output'!$A14,'Inputs &amp; summary'!$D$28:$AN$28,0))</f>
        <v>#REF!</v>
      </c>
      <c r="I14" s="71" t="str">
        <f t="array" ref="I14">INDEX('Inputs &amp; summary'!$D$28:$AN$73,MATCH('Project-level output'!I$5,'Inputs &amp; summary'!$D$28:$D$73,0),MATCH('Project-level output'!$A14,'Inputs &amp; summary'!$D$28:$AN$28,0))</f>
        <v>#REF!</v>
      </c>
      <c r="J14" s="71" t="str">
        <f t="array" ref="J14">INDEX('Inputs &amp; summary'!$D$28:$AN$73,MATCH('Project-level output'!J$5,'Inputs &amp; summary'!$D$28:$D$73,0),MATCH('Project-level output'!$A14,'Inputs &amp; summary'!$D$28:$AN$28,0))</f>
        <v>#REF!</v>
      </c>
      <c r="K14" s="71" t="str">
        <f t="array" ref="K14">INDEX('Inputs &amp; summary'!$D$28:$AN$73,MATCH('Project-level output'!K$5,'Inputs &amp; summary'!$D$28:$D$73,0),MATCH('Project-level output'!$A14,'Inputs &amp; summary'!$D$28:$AN$28,0))</f>
        <v>#REF!</v>
      </c>
      <c r="L14" s="71" t="str">
        <f t="array" ref="L14">INDEX('Inputs &amp; summary'!$D$28:$AN$73,MATCH('Project-level output'!L$5,'Inputs &amp; summary'!$D$28:$D$73,0),MATCH('Project-level output'!$A14,'Inputs &amp; summary'!$D$28:$AN$28,0))</f>
        <v>#REF!</v>
      </c>
      <c r="M14" s="71" t="str">
        <f t="array" ref="M14">INDEX('Inputs &amp; summary'!$D$28:$AN$73,MATCH('Project-level output'!M$5,'Inputs &amp; summary'!$D$28:$D$73,0),MATCH('Project-level output'!$A14,'Inputs &amp; summary'!$D$28:$AN$28,0))</f>
        <v>#REF!</v>
      </c>
      <c r="N14" s="71" t="str">
        <f t="array" ref="N14">INDEX('Inputs &amp; summary'!$D$28:$AN$73,MATCH('Project-level output'!N$5,'Inputs &amp; summary'!$D$28:$D$73,0),MATCH('Project-level output'!$A14,'Inputs &amp; summary'!$D$28:$AN$28,0))</f>
        <v>#REF!</v>
      </c>
      <c r="O14" s="71" t="str">
        <f t="array" ref="O14">INDEX('Inputs &amp; summary'!$D$28:$AN$73,MATCH('Project-level output'!O$5,'Inputs &amp; summary'!$D$28:$D$73,0),MATCH('Project-level output'!$A14,'Inputs &amp; summary'!$D$28:$AN$28,0))</f>
        <v>#REF!</v>
      </c>
      <c r="P14" s="71" t="str">
        <f t="array" ref="P14">INDEX('Inputs &amp; summary'!$D$28:$AN$73,MATCH('Project-level output'!P$5,'Inputs &amp; summary'!$D$28:$D$73,0),MATCH('Project-level output'!$A14,'Inputs &amp; summary'!$D$28:$AN$28,0))</f>
        <v>#REF!</v>
      </c>
      <c r="Q14" s="71" t="str">
        <f t="array" ref="Q14">INDEX('Inputs &amp; summary'!$D$28:$AN$73,MATCH('Project-level output'!Q$5,'Inputs &amp; summary'!$D$28:$D$73,0),MATCH('Project-level output'!$A14,'Inputs &amp; summary'!$D$28:$AN$28,0))</f>
        <v>#REF!</v>
      </c>
      <c r="R14" s="71" t="str">
        <f t="array" ref="R14">INDEX('Inputs &amp; summary'!$D$28:$AN$73,MATCH('Project-level output'!R$5,'Inputs &amp; summary'!$D$28:$D$73,0),MATCH('Project-level output'!$A14,'Inputs &amp; summary'!$D$28:$AN$28,0))</f>
        <v>#REF!</v>
      </c>
      <c r="S14" s="71" t="str">
        <f t="array" ref="S14">INDEX('Inputs &amp; summary'!$D$28:$AN$73,MATCH('Project-level output'!S$5,'Inputs &amp; summary'!$D$28:$D$73,0),MATCH('Project-level output'!$A14,'Inputs &amp; summary'!$D$28:$AN$28,0))</f>
        <v>#REF!</v>
      </c>
      <c r="T14" s="71" t="str">
        <f t="array" ref="T14">INDEX('Inputs &amp; summary'!$D$28:$AN$73,MATCH('Project-level output'!T$5,'Inputs &amp; summary'!$D$28:$D$73,0),MATCH('Project-level output'!$A14,'Inputs &amp; summary'!$D$28:$AN$28,0))</f>
        <v>#REF!</v>
      </c>
      <c r="U14" s="71" t="str">
        <f t="array" ref="U14">INDEX('Inputs &amp; summary'!$D$28:$AN$73,MATCH('Project-level output'!U$5,'Inputs &amp; summary'!$D$28:$D$73,0),MATCH('Project-level output'!$A14,'Inputs &amp; summary'!$D$28:$AN$28,0))</f>
        <v>#REF!</v>
      </c>
      <c r="V14" s="71" t="str">
        <f t="array" ref="V14">INDEX('Inputs &amp; summary'!$D$28:$AN$73,MATCH('Project-level output'!V$5,'Inputs &amp; summary'!$D$28:$D$73,0),MATCH('Project-level output'!$A14,'Inputs &amp; summary'!$D$28:$AN$28,0))</f>
        <v>#REF!</v>
      </c>
      <c r="W14" s="71" t="str">
        <f t="array" ref="W14">INDEX('Inputs &amp; summary'!$D$28:$AN$73,MATCH('Project-level output'!W$5,'Inputs &amp; summary'!$D$28:$D$73,0),MATCH('Project-level output'!$A14,'Inputs &amp; summary'!$D$28:$AN$28,0))</f>
        <v>#REF!</v>
      </c>
      <c r="X14" s="71" t="str">
        <f t="array" ref="X14">INDEX('Inputs &amp; summary'!$D$28:$AN$73,MATCH('Project-level output'!X$5,'Inputs &amp; summary'!$D$28:$D$73,0),MATCH('Project-level output'!$A14,'Inputs &amp; summary'!$D$28:$AN$28,0))</f>
        <v>#REF!</v>
      </c>
      <c r="Y14" s="71" t="str">
        <f t="array" ref="Y14">INDEX('Inputs &amp; summary'!$D$28:$AN$73,MATCH('Project-level output'!Y$5,'Inputs &amp; summary'!$D$28:$D$73,0),MATCH('Project-level output'!$A14,'Inputs &amp; summary'!$D$28:$AN$28,0))</f>
        <v>#REF!</v>
      </c>
      <c r="Z14" s="71" t="str">
        <f t="array" ref="Z14">INDEX('Inputs &amp; summary'!$D$28:$AN$73,MATCH('Project-level output'!Z$5,'Inputs &amp; summary'!$D$28:$D$73,0),MATCH('Project-level output'!$A14,'Inputs &amp; summary'!$D$28:$AN$28,0))</f>
        <v>#REF!</v>
      </c>
      <c r="AA14" s="71" t="str">
        <f t="array" ref="AA14">INDEX('Inputs &amp; summary'!$D$28:$AN$73,MATCH('Project-level output'!AA$5,'Inputs &amp; summary'!$D$28:$D$73,0),MATCH('Project-level output'!$A14,'Inputs &amp; summary'!$D$28:$AN$28,0))</f>
        <v>#REF!</v>
      </c>
      <c r="AB14" s="71" t="str">
        <f t="array" ref="AB14">INDEX('Inputs &amp; summary'!$D$28:$AN$73,MATCH('Project-level output'!AB$5,'Inputs &amp; summary'!$D$28:$D$73,0),MATCH('Project-level output'!$A14,'Inputs &amp; summary'!$D$28:$AN$28,0))</f>
        <v>#REF!</v>
      </c>
      <c r="AC14" s="71" t="str">
        <f t="array" ref="AC14">INDEX('Inputs &amp; summary'!$D$28:$AN$73,MATCH('Project-level output'!AC$5,'Inputs &amp; summary'!$D$28:$D$73,0),MATCH('Project-level output'!$A14,'Inputs &amp; summary'!$D$28:$AN$28,0))</f>
        <v>#REF!</v>
      </c>
      <c r="AD14" s="71" t="str">
        <f t="array" ref="AD14">INDEX('Inputs &amp; summary'!$D$28:$AN$73,MATCH('Project-level output'!AD$5,'Inputs &amp; summary'!$D$28:$D$73,0),MATCH('Project-level output'!$A14,'Inputs &amp; summary'!$D$28:$AN$28,0))</f>
        <v>#REF!</v>
      </c>
      <c r="AE14" s="71" t="str">
        <f t="array" ref="AE14">INDEX('Inputs &amp; summary'!$D$28:$AN$73,MATCH('Project-level output'!AE$5,'Inputs &amp; summary'!$D$28:$D$73,0),MATCH('Project-level output'!$A14,'Inputs &amp; summary'!$D$28:$AN$28,0))</f>
        <v>#REF!</v>
      </c>
      <c r="AF14" s="71" t="str">
        <f t="array" ref="AF14">INDEX('Inputs &amp; summary'!$D$28:$AN$73,MATCH('Project-level output'!AF$5,'Inputs &amp; summary'!$D$28:$D$73,0),MATCH('Project-level output'!$A14,'Inputs &amp; summary'!$D$28:$AN$28,0))</f>
        <v>#REF!</v>
      </c>
      <c r="AG14" s="71" t="str">
        <f t="array" ref="AG14">INDEX('Inputs &amp; summary'!$D$28:$AN$73,MATCH('Project-level output'!AG$5,'Inputs &amp; summary'!$D$28:$D$73,0),MATCH('Project-level output'!$A14,'Inputs &amp; summary'!$D$28:$AN$28,0))</f>
        <v>#REF!</v>
      </c>
      <c r="AH14" s="71" t="str">
        <f t="array" ref="AH14">INDEX('Inputs &amp; summary'!$D$28:$AN$73,MATCH('Project-level output'!AH$5,'Inputs &amp; summary'!$D$28:$D$73,0),MATCH('Project-level output'!$A14,'Inputs &amp; summary'!$D$28:$AN$28,0))</f>
        <v>#REF!</v>
      </c>
      <c r="AI14" s="71" t="str">
        <f t="array" ref="AI14">INDEX('Inputs &amp; summary'!$D$28:$AN$73,MATCH('Project-level output'!AI$5,'Inputs &amp; summary'!$D$28:$D$73,0),MATCH('Project-level output'!$A14,'Inputs &amp; summary'!$D$28:$AN$28,0))</f>
        <v>#REF!</v>
      </c>
      <c r="AJ14" s="71" t="str">
        <f t="array" ref="AJ14">INDEX('Inputs &amp; summary'!$D$28:$AN$73,MATCH('Project-level output'!AJ$5,'Inputs &amp; summary'!$D$28:$D$73,0),MATCH('Project-level output'!$A14,'Inputs &amp; summary'!$D$28:$AN$28,0))</f>
        <v>#REF!</v>
      </c>
      <c r="AK14" s="71" t="str">
        <f t="array" ref="AK14">INDEX('Inputs &amp; summary'!$D$28:$AN$73,MATCH('Project-level output'!AK$5,'Inputs &amp; summary'!$D$28:$D$73,0),MATCH('Project-level output'!$A14,'Inputs &amp; summary'!$D$28:$AN$28,0))</f>
        <v>#REF!</v>
      </c>
      <c r="AL14" s="71" t="str">
        <f t="array" ref="AL14">INDEX('Inputs &amp; summary'!$D$28:$AN$73,MATCH('Project-level output'!AL$5,'Inputs &amp; summary'!$D$28:$D$73,0),MATCH('Project-level output'!$A14,'Inputs &amp; summary'!$D$28:$AN$28,0))</f>
        <v>#REF!</v>
      </c>
      <c r="AM14" s="71" t="str">
        <f t="array" ref="AM14">INDEX('Inputs &amp; summary'!$D$28:$AN$73,MATCH('Project-level output'!AM$5,'Inputs &amp; summary'!$D$28:$D$73,0),MATCH('Project-level output'!$A14,'Inputs &amp; summary'!$D$28:$AN$28,0))</f>
        <v>#REF!</v>
      </c>
      <c r="AN14" s="71" t="str">
        <f t="array" ref="AN14">INDEX('Inputs &amp; summary'!$D$28:$AN$73,MATCH('Project-level output'!AN$5,'Inputs &amp; summary'!$D$28:$D$73,0),MATCH('Project-level output'!$A14,'Inputs &amp; summary'!$D$28:$AN$28,0))</f>
        <v>#REF!</v>
      </c>
      <c r="AO14" s="71" t="str">
        <f t="array" ref="AO14">INDEX('Inputs &amp; summary'!$D$28:$AN$73,MATCH('Project-level output'!AO$5,'Inputs &amp; summary'!$D$28:$D$73,0),MATCH('Project-level output'!$A14,'Inputs &amp; summary'!$D$28:$AN$28,0))</f>
        <v>#REF!</v>
      </c>
      <c r="AP14" s="71" t="str">
        <f t="array" ref="AP14">INDEX('Inputs &amp; summary'!$D$28:$AN$73,MATCH('Project-level output'!AP$5,'Inputs &amp; summary'!$D$28:$D$73,0),MATCH('Project-level output'!$A14,'Inputs &amp; summary'!$D$28:$AN$28,0))</f>
        <v>#REF!</v>
      </c>
      <c r="AQ14" s="71" t="str">
        <f t="array" ref="AQ14">INDEX('Inputs &amp; summary'!$D$28:$AN$73,MATCH('Project-level output'!AQ$5,'Inputs &amp; summary'!$D$28:$D$73,0),MATCH('Project-level output'!$A14,'Inputs &amp; summary'!$D$28:$AN$28,0))</f>
        <v>#REF!</v>
      </c>
      <c r="AR14" s="71" t="str">
        <f t="array" ref="AR14">INDEX('Inputs &amp; summary'!$D$28:$AN$73,MATCH('Project-level output'!AR$5,'Inputs &amp; summary'!$D$28:$D$73,0),MATCH('Project-level output'!$A14,'Inputs &amp; summary'!$D$28:$AN$28,0))</f>
        <v>#REF!</v>
      </c>
      <c r="AS14" s="71" t="str">
        <f t="array" ref="AS14">INDEX('Inputs &amp; summary'!$D$28:$AN$73,MATCH('Project-level output'!AS$5,'Inputs &amp; summary'!$D$28:$D$73,0),MATCH('Project-level output'!$A14,'Inputs &amp; summary'!$D$28:$AN$28,0))</f>
        <v>#REF!</v>
      </c>
      <c r="AT14" s="71" t="str">
        <f t="array" ref="AT14">INDEX('Inputs &amp; summary'!$D$28:$AN$73,MATCH('Project-level output'!AT$5,'Inputs &amp; summary'!$D$28:$D$73,0),MATCH('Project-level output'!$A14,'Inputs &amp; summary'!$D$28:$AN$28,0))</f>
        <v>#REF!</v>
      </c>
      <c r="AU14" s="71" t="str">
        <f t="array" ref="AU14">INDEX('Inputs &amp; summary'!$D$28:$AN$73,MATCH('Project-level output'!AU$5,'Inputs &amp; summary'!$D$28:$D$73,0),MATCH('Project-level output'!$A14,'Inputs &amp; summary'!$D$28:$AN$28,0))</f>
        <v>#REF!</v>
      </c>
      <c r="AV14" s="71" t="str">
        <f t="array" ref="AV14">INDEX('Inputs &amp; summary'!$D$28:$AN$73,MATCH('Project-level output'!AV$5,'Inputs &amp; summary'!$D$28:$D$73,0),MATCH('Project-level output'!$A14,'Inputs &amp; summary'!$D$28:$AN$28,0))</f>
        <v>#REF!</v>
      </c>
      <c r="AW14" s="71" t="str">
        <f t="array" ref="AW14">INDEX('Inputs &amp; summary'!$D$28:$AN$73,MATCH('Project-level output'!AW$5,'Inputs &amp; summary'!$D$28:$D$73,0),MATCH('Project-level output'!$A14,'Inputs &amp; summary'!$D$28:$AN$28,0))</f>
        <v>#REF!</v>
      </c>
      <c r="AX14" s="71" t="str">
        <f t="array" ref="AX14">INDEX('Inputs &amp; summary'!$D$28:$AN$73,MATCH('Project-level output'!AX$5,'Inputs &amp; summary'!$D$28:$D$73,0),MATCH('Project-level output'!$A14,'Inputs &amp; summary'!$D$28:$AN$28,0))</f>
        <v>#REF!</v>
      </c>
      <c r="AY14" s="71" t="str">
        <f t="array" ref="AY14">INDEX('Inputs &amp; summary'!$D$28:$AN$73,MATCH('Project-level output'!AY$5,'Inputs &amp; summary'!$D$28:$D$73,0),MATCH('Project-level output'!$A14,'Inputs &amp; summary'!$D$28:$AN$28,0))</f>
        <v>#REF!</v>
      </c>
      <c r="AZ14" s="71" t="str">
        <f t="array" ref="AZ14">INDEX('Inputs &amp; summary'!$D$28:$AN$73,MATCH('Project-level output'!AZ$5,'Inputs &amp; summary'!$D$28:$D$73,0),MATCH('Project-level output'!$A14,'Inputs &amp; summary'!$D$28:$AN$28,0))</f>
        <v>#REF!</v>
      </c>
      <c r="BA14" s="71" t="str">
        <f t="array" ref="BA14">INDEX('Inputs &amp; summary'!$D$28:$AN$73,MATCH('Project-level output'!BA$5,'Inputs &amp; summary'!$D$28:$D$73,0),MATCH('Project-level output'!$A14,'Inputs &amp; summary'!$D$28:$AN$28,0))</f>
        <v>#REF!</v>
      </c>
      <c r="BB14" s="71" t="str">
        <f t="array" ref="BB14">INDEX('Inputs &amp; summary'!$D$28:$AN$73,MATCH('Project-level output'!BB$5,'Inputs &amp; summary'!$D$28:$D$73,0),MATCH('Project-level output'!$A14,'Inputs &amp; summary'!$D$28:$AN$28,0))</f>
        <v>#REF!</v>
      </c>
      <c r="BC14" s="72" t="str">
        <f t="array" ref="BC14">INDEX('Inputs &amp; summary'!$D$28:$AN$73,MATCH('Project-level output'!BC$5,'Inputs &amp; summary'!$D$28:$D$73,0),MATCH('Project-level output'!$A14,'Inputs &amp; summary'!$D$28:$AN$28,0))</f>
        <v>#REF!</v>
      </c>
    </row>
    <row r="15" ht="12.75" customHeight="1">
      <c r="A15" s="64" t="s">
        <v>128</v>
      </c>
      <c r="B15" s="71" t="str">
        <f t="array" ref="B15">INDEX('Inputs &amp; summary'!$D$28:$AN$73,MATCH('Project-level output'!B$5,'Inputs &amp; summary'!$D$28:$D$73,0),MATCH('Project-level output'!$A15,'Inputs &amp; summary'!$D$28:$AN$28,0))</f>
        <v>#REF!</v>
      </c>
      <c r="C15" s="71" t="str">
        <f t="array" ref="C15">INDEX('Inputs &amp; summary'!$D$28:$AN$73,MATCH('Project-level output'!C$5,'Inputs &amp; summary'!$D$28:$D$73,0),MATCH('Project-level output'!$A15,'Inputs &amp; summary'!$D$28:$AN$28,0))</f>
        <v>#REF!</v>
      </c>
      <c r="D15" s="71" t="str">
        <f t="array" ref="D15">INDEX('Inputs &amp; summary'!$D$28:$AN$73,MATCH('Project-level output'!D$5,'Inputs &amp; summary'!$D$28:$D$73,0),MATCH('Project-level output'!$A15,'Inputs &amp; summary'!$D$28:$AN$28,0))</f>
        <v>#REF!</v>
      </c>
      <c r="E15" s="71" t="str">
        <f t="array" ref="E15">INDEX('Inputs &amp; summary'!$D$28:$AN$73,MATCH('Project-level output'!E$5,'Inputs &amp; summary'!$D$28:$D$73,0),MATCH('Project-level output'!$A15,'Inputs &amp; summary'!$D$28:$AN$28,0))</f>
        <v>#REF!</v>
      </c>
      <c r="F15" s="71" t="str">
        <f t="array" ref="F15">INDEX('Inputs &amp; summary'!$D$28:$AN$73,MATCH('Project-level output'!F$5,'Inputs &amp; summary'!$D$28:$D$73,0),MATCH('Project-level output'!$A15,'Inputs &amp; summary'!$D$28:$AN$28,0))</f>
        <v>#REF!</v>
      </c>
      <c r="G15" s="71" t="str">
        <f t="array" ref="G15">INDEX('Inputs &amp; summary'!$D$28:$AN$73,MATCH('Project-level output'!G$5,'Inputs &amp; summary'!$D$28:$D$73,0),MATCH('Project-level output'!$A15,'Inputs &amp; summary'!$D$28:$AN$28,0))</f>
        <v>#REF!</v>
      </c>
      <c r="H15" s="71" t="str">
        <f t="array" ref="H15">INDEX('Inputs &amp; summary'!$D$28:$AN$73,MATCH('Project-level output'!H$5,'Inputs &amp; summary'!$D$28:$D$73,0),MATCH('Project-level output'!$A15,'Inputs &amp; summary'!$D$28:$AN$28,0))</f>
        <v>#REF!</v>
      </c>
      <c r="I15" s="71" t="str">
        <f t="array" ref="I15">INDEX('Inputs &amp; summary'!$D$28:$AN$73,MATCH('Project-level output'!I$5,'Inputs &amp; summary'!$D$28:$D$73,0),MATCH('Project-level output'!$A15,'Inputs &amp; summary'!$D$28:$AN$28,0))</f>
        <v>#REF!</v>
      </c>
      <c r="J15" s="71" t="str">
        <f t="array" ref="J15">INDEX('Inputs &amp; summary'!$D$28:$AN$73,MATCH('Project-level output'!J$5,'Inputs &amp; summary'!$D$28:$D$73,0),MATCH('Project-level output'!$A15,'Inputs &amp; summary'!$D$28:$AN$28,0))</f>
        <v>#REF!</v>
      </c>
      <c r="K15" s="71" t="str">
        <f t="array" ref="K15">INDEX('Inputs &amp; summary'!$D$28:$AN$73,MATCH('Project-level output'!K$5,'Inputs &amp; summary'!$D$28:$D$73,0),MATCH('Project-level output'!$A15,'Inputs &amp; summary'!$D$28:$AN$28,0))</f>
        <v>#REF!</v>
      </c>
      <c r="L15" s="71" t="str">
        <f t="array" ref="L15">INDEX('Inputs &amp; summary'!$D$28:$AN$73,MATCH('Project-level output'!L$5,'Inputs &amp; summary'!$D$28:$D$73,0),MATCH('Project-level output'!$A15,'Inputs &amp; summary'!$D$28:$AN$28,0))</f>
        <v>#REF!</v>
      </c>
      <c r="M15" s="71" t="str">
        <f t="array" ref="M15">INDEX('Inputs &amp; summary'!$D$28:$AN$73,MATCH('Project-level output'!M$5,'Inputs &amp; summary'!$D$28:$D$73,0),MATCH('Project-level output'!$A15,'Inputs &amp; summary'!$D$28:$AN$28,0))</f>
        <v>#REF!</v>
      </c>
      <c r="N15" s="71" t="str">
        <f t="array" ref="N15">INDEX('Inputs &amp; summary'!$D$28:$AN$73,MATCH('Project-level output'!N$5,'Inputs &amp; summary'!$D$28:$D$73,0),MATCH('Project-level output'!$A15,'Inputs &amp; summary'!$D$28:$AN$28,0))</f>
        <v>#REF!</v>
      </c>
      <c r="O15" s="71" t="str">
        <f t="array" ref="O15">INDEX('Inputs &amp; summary'!$D$28:$AN$73,MATCH('Project-level output'!O$5,'Inputs &amp; summary'!$D$28:$D$73,0),MATCH('Project-level output'!$A15,'Inputs &amp; summary'!$D$28:$AN$28,0))</f>
        <v>#REF!</v>
      </c>
      <c r="P15" s="71" t="str">
        <f t="array" ref="P15">INDEX('Inputs &amp; summary'!$D$28:$AN$73,MATCH('Project-level output'!P$5,'Inputs &amp; summary'!$D$28:$D$73,0),MATCH('Project-level output'!$A15,'Inputs &amp; summary'!$D$28:$AN$28,0))</f>
        <v>#REF!</v>
      </c>
      <c r="Q15" s="71" t="str">
        <f t="array" ref="Q15">INDEX('Inputs &amp; summary'!$D$28:$AN$73,MATCH('Project-level output'!Q$5,'Inputs &amp; summary'!$D$28:$D$73,0),MATCH('Project-level output'!$A15,'Inputs &amp; summary'!$D$28:$AN$28,0))</f>
        <v>#REF!</v>
      </c>
      <c r="R15" s="71" t="str">
        <f t="array" ref="R15">INDEX('Inputs &amp; summary'!$D$28:$AN$73,MATCH('Project-level output'!R$5,'Inputs &amp; summary'!$D$28:$D$73,0),MATCH('Project-level output'!$A15,'Inputs &amp; summary'!$D$28:$AN$28,0))</f>
        <v>#REF!</v>
      </c>
      <c r="S15" s="71" t="str">
        <f t="array" ref="S15">INDEX('Inputs &amp; summary'!$D$28:$AN$73,MATCH('Project-level output'!S$5,'Inputs &amp; summary'!$D$28:$D$73,0),MATCH('Project-level output'!$A15,'Inputs &amp; summary'!$D$28:$AN$28,0))</f>
        <v>#REF!</v>
      </c>
      <c r="T15" s="71" t="str">
        <f t="array" ref="T15">INDEX('Inputs &amp; summary'!$D$28:$AN$73,MATCH('Project-level output'!T$5,'Inputs &amp; summary'!$D$28:$D$73,0),MATCH('Project-level output'!$A15,'Inputs &amp; summary'!$D$28:$AN$28,0))</f>
        <v>#REF!</v>
      </c>
      <c r="U15" s="71" t="str">
        <f t="array" ref="U15">INDEX('Inputs &amp; summary'!$D$28:$AN$73,MATCH('Project-level output'!U$5,'Inputs &amp; summary'!$D$28:$D$73,0),MATCH('Project-level output'!$A15,'Inputs &amp; summary'!$D$28:$AN$28,0))</f>
        <v>#REF!</v>
      </c>
      <c r="V15" s="71" t="str">
        <f t="array" ref="V15">INDEX('Inputs &amp; summary'!$D$28:$AN$73,MATCH('Project-level output'!V$5,'Inputs &amp; summary'!$D$28:$D$73,0),MATCH('Project-level output'!$A15,'Inputs &amp; summary'!$D$28:$AN$28,0))</f>
        <v>#REF!</v>
      </c>
      <c r="W15" s="71" t="str">
        <f t="array" ref="W15">INDEX('Inputs &amp; summary'!$D$28:$AN$73,MATCH('Project-level output'!W$5,'Inputs &amp; summary'!$D$28:$D$73,0),MATCH('Project-level output'!$A15,'Inputs &amp; summary'!$D$28:$AN$28,0))</f>
        <v>#REF!</v>
      </c>
      <c r="X15" s="71" t="str">
        <f t="array" ref="X15">INDEX('Inputs &amp; summary'!$D$28:$AN$73,MATCH('Project-level output'!X$5,'Inputs &amp; summary'!$D$28:$D$73,0),MATCH('Project-level output'!$A15,'Inputs &amp; summary'!$D$28:$AN$28,0))</f>
        <v>#REF!</v>
      </c>
      <c r="Y15" s="71" t="str">
        <f t="array" ref="Y15">INDEX('Inputs &amp; summary'!$D$28:$AN$73,MATCH('Project-level output'!Y$5,'Inputs &amp; summary'!$D$28:$D$73,0),MATCH('Project-level output'!$A15,'Inputs &amp; summary'!$D$28:$AN$28,0))</f>
        <v>#REF!</v>
      </c>
      <c r="Z15" s="71" t="str">
        <f t="array" ref="Z15">INDEX('Inputs &amp; summary'!$D$28:$AN$73,MATCH('Project-level output'!Z$5,'Inputs &amp; summary'!$D$28:$D$73,0),MATCH('Project-level output'!$A15,'Inputs &amp; summary'!$D$28:$AN$28,0))</f>
        <v>#REF!</v>
      </c>
      <c r="AA15" s="71" t="str">
        <f t="array" ref="AA15">INDEX('Inputs &amp; summary'!$D$28:$AN$73,MATCH('Project-level output'!AA$5,'Inputs &amp; summary'!$D$28:$D$73,0),MATCH('Project-level output'!$A15,'Inputs &amp; summary'!$D$28:$AN$28,0))</f>
        <v>#REF!</v>
      </c>
      <c r="AB15" s="71" t="str">
        <f t="array" ref="AB15">INDEX('Inputs &amp; summary'!$D$28:$AN$73,MATCH('Project-level output'!AB$5,'Inputs &amp; summary'!$D$28:$D$73,0),MATCH('Project-level output'!$A15,'Inputs &amp; summary'!$D$28:$AN$28,0))</f>
        <v>#REF!</v>
      </c>
      <c r="AC15" s="71" t="str">
        <f t="array" ref="AC15">INDEX('Inputs &amp; summary'!$D$28:$AN$73,MATCH('Project-level output'!AC$5,'Inputs &amp; summary'!$D$28:$D$73,0),MATCH('Project-level output'!$A15,'Inputs &amp; summary'!$D$28:$AN$28,0))</f>
        <v>#REF!</v>
      </c>
      <c r="AD15" s="71" t="str">
        <f t="array" ref="AD15">INDEX('Inputs &amp; summary'!$D$28:$AN$73,MATCH('Project-level output'!AD$5,'Inputs &amp; summary'!$D$28:$D$73,0),MATCH('Project-level output'!$A15,'Inputs &amp; summary'!$D$28:$AN$28,0))</f>
        <v>#REF!</v>
      </c>
      <c r="AE15" s="71" t="str">
        <f t="array" ref="AE15">INDEX('Inputs &amp; summary'!$D$28:$AN$73,MATCH('Project-level output'!AE$5,'Inputs &amp; summary'!$D$28:$D$73,0),MATCH('Project-level output'!$A15,'Inputs &amp; summary'!$D$28:$AN$28,0))</f>
        <v>#REF!</v>
      </c>
      <c r="AF15" s="71" t="str">
        <f t="array" ref="AF15">INDEX('Inputs &amp; summary'!$D$28:$AN$73,MATCH('Project-level output'!AF$5,'Inputs &amp; summary'!$D$28:$D$73,0),MATCH('Project-level output'!$A15,'Inputs &amp; summary'!$D$28:$AN$28,0))</f>
        <v>#REF!</v>
      </c>
      <c r="AG15" s="71" t="str">
        <f t="array" ref="AG15">INDEX('Inputs &amp; summary'!$D$28:$AN$73,MATCH('Project-level output'!AG$5,'Inputs &amp; summary'!$D$28:$D$73,0),MATCH('Project-level output'!$A15,'Inputs &amp; summary'!$D$28:$AN$28,0))</f>
        <v>#REF!</v>
      </c>
      <c r="AH15" s="71" t="str">
        <f t="array" ref="AH15">INDEX('Inputs &amp; summary'!$D$28:$AN$73,MATCH('Project-level output'!AH$5,'Inputs &amp; summary'!$D$28:$D$73,0),MATCH('Project-level output'!$A15,'Inputs &amp; summary'!$D$28:$AN$28,0))</f>
        <v>#REF!</v>
      </c>
      <c r="AI15" s="71" t="str">
        <f t="array" ref="AI15">INDEX('Inputs &amp; summary'!$D$28:$AN$73,MATCH('Project-level output'!AI$5,'Inputs &amp; summary'!$D$28:$D$73,0),MATCH('Project-level output'!$A15,'Inputs &amp; summary'!$D$28:$AN$28,0))</f>
        <v>#REF!</v>
      </c>
      <c r="AJ15" s="71" t="str">
        <f t="array" ref="AJ15">INDEX('Inputs &amp; summary'!$D$28:$AN$73,MATCH('Project-level output'!AJ$5,'Inputs &amp; summary'!$D$28:$D$73,0),MATCH('Project-level output'!$A15,'Inputs &amp; summary'!$D$28:$AN$28,0))</f>
        <v>#REF!</v>
      </c>
      <c r="AK15" s="71" t="str">
        <f t="array" ref="AK15">INDEX('Inputs &amp; summary'!$D$28:$AN$73,MATCH('Project-level output'!AK$5,'Inputs &amp; summary'!$D$28:$D$73,0),MATCH('Project-level output'!$A15,'Inputs &amp; summary'!$D$28:$AN$28,0))</f>
        <v>#REF!</v>
      </c>
      <c r="AL15" s="71" t="str">
        <f t="array" ref="AL15">INDEX('Inputs &amp; summary'!$D$28:$AN$73,MATCH('Project-level output'!AL$5,'Inputs &amp; summary'!$D$28:$D$73,0),MATCH('Project-level output'!$A15,'Inputs &amp; summary'!$D$28:$AN$28,0))</f>
        <v>#REF!</v>
      </c>
      <c r="AM15" s="71" t="str">
        <f t="array" ref="AM15">INDEX('Inputs &amp; summary'!$D$28:$AN$73,MATCH('Project-level output'!AM$5,'Inputs &amp; summary'!$D$28:$D$73,0),MATCH('Project-level output'!$A15,'Inputs &amp; summary'!$D$28:$AN$28,0))</f>
        <v>#REF!</v>
      </c>
      <c r="AN15" s="71" t="str">
        <f t="array" ref="AN15">INDEX('Inputs &amp; summary'!$D$28:$AN$73,MATCH('Project-level output'!AN$5,'Inputs &amp; summary'!$D$28:$D$73,0),MATCH('Project-level output'!$A15,'Inputs &amp; summary'!$D$28:$AN$28,0))</f>
        <v>#REF!</v>
      </c>
      <c r="AO15" s="71" t="str">
        <f t="array" ref="AO15">INDEX('Inputs &amp; summary'!$D$28:$AN$73,MATCH('Project-level output'!AO$5,'Inputs &amp; summary'!$D$28:$D$73,0),MATCH('Project-level output'!$A15,'Inputs &amp; summary'!$D$28:$AN$28,0))</f>
        <v>#REF!</v>
      </c>
      <c r="AP15" s="71" t="str">
        <f t="array" ref="AP15">INDEX('Inputs &amp; summary'!$D$28:$AN$73,MATCH('Project-level output'!AP$5,'Inputs &amp; summary'!$D$28:$D$73,0),MATCH('Project-level output'!$A15,'Inputs &amp; summary'!$D$28:$AN$28,0))</f>
        <v>#REF!</v>
      </c>
      <c r="AQ15" s="71" t="str">
        <f t="array" ref="AQ15">INDEX('Inputs &amp; summary'!$D$28:$AN$73,MATCH('Project-level output'!AQ$5,'Inputs &amp; summary'!$D$28:$D$73,0),MATCH('Project-level output'!$A15,'Inputs &amp; summary'!$D$28:$AN$28,0))</f>
        <v>#REF!</v>
      </c>
      <c r="AR15" s="71" t="str">
        <f t="array" ref="AR15">INDEX('Inputs &amp; summary'!$D$28:$AN$73,MATCH('Project-level output'!AR$5,'Inputs &amp; summary'!$D$28:$D$73,0),MATCH('Project-level output'!$A15,'Inputs &amp; summary'!$D$28:$AN$28,0))</f>
        <v>#REF!</v>
      </c>
      <c r="AS15" s="71" t="str">
        <f t="array" ref="AS15">INDEX('Inputs &amp; summary'!$D$28:$AN$73,MATCH('Project-level output'!AS$5,'Inputs &amp; summary'!$D$28:$D$73,0),MATCH('Project-level output'!$A15,'Inputs &amp; summary'!$D$28:$AN$28,0))</f>
        <v>#REF!</v>
      </c>
      <c r="AT15" s="71" t="str">
        <f t="array" ref="AT15">INDEX('Inputs &amp; summary'!$D$28:$AN$73,MATCH('Project-level output'!AT$5,'Inputs &amp; summary'!$D$28:$D$73,0),MATCH('Project-level output'!$A15,'Inputs &amp; summary'!$D$28:$AN$28,0))</f>
        <v>#REF!</v>
      </c>
      <c r="AU15" s="71" t="str">
        <f t="array" ref="AU15">INDEX('Inputs &amp; summary'!$D$28:$AN$73,MATCH('Project-level output'!AU$5,'Inputs &amp; summary'!$D$28:$D$73,0),MATCH('Project-level output'!$A15,'Inputs &amp; summary'!$D$28:$AN$28,0))</f>
        <v>#REF!</v>
      </c>
      <c r="AV15" s="71" t="str">
        <f t="array" ref="AV15">INDEX('Inputs &amp; summary'!$D$28:$AN$73,MATCH('Project-level output'!AV$5,'Inputs &amp; summary'!$D$28:$D$73,0),MATCH('Project-level output'!$A15,'Inputs &amp; summary'!$D$28:$AN$28,0))</f>
        <v>#REF!</v>
      </c>
      <c r="AW15" s="71" t="str">
        <f t="array" ref="AW15">INDEX('Inputs &amp; summary'!$D$28:$AN$73,MATCH('Project-level output'!AW$5,'Inputs &amp; summary'!$D$28:$D$73,0),MATCH('Project-level output'!$A15,'Inputs &amp; summary'!$D$28:$AN$28,0))</f>
        <v>#REF!</v>
      </c>
      <c r="AX15" s="71" t="str">
        <f t="array" ref="AX15">INDEX('Inputs &amp; summary'!$D$28:$AN$73,MATCH('Project-level output'!AX$5,'Inputs &amp; summary'!$D$28:$D$73,0),MATCH('Project-level output'!$A15,'Inputs &amp; summary'!$D$28:$AN$28,0))</f>
        <v>#REF!</v>
      </c>
      <c r="AY15" s="71" t="str">
        <f t="array" ref="AY15">INDEX('Inputs &amp; summary'!$D$28:$AN$73,MATCH('Project-level output'!AY$5,'Inputs &amp; summary'!$D$28:$D$73,0),MATCH('Project-level output'!$A15,'Inputs &amp; summary'!$D$28:$AN$28,0))</f>
        <v>#REF!</v>
      </c>
      <c r="AZ15" s="71" t="str">
        <f t="array" ref="AZ15">INDEX('Inputs &amp; summary'!$D$28:$AN$73,MATCH('Project-level output'!AZ$5,'Inputs &amp; summary'!$D$28:$D$73,0),MATCH('Project-level output'!$A15,'Inputs &amp; summary'!$D$28:$AN$28,0))</f>
        <v>#REF!</v>
      </c>
      <c r="BA15" s="71" t="str">
        <f t="array" ref="BA15">INDEX('Inputs &amp; summary'!$D$28:$AN$73,MATCH('Project-level output'!BA$5,'Inputs &amp; summary'!$D$28:$D$73,0),MATCH('Project-level output'!$A15,'Inputs &amp; summary'!$D$28:$AN$28,0))</f>
        <v>#REF!</v>
      </c>
      <c r="BB15" s="71" t="str">
        <f t="array" ref="BB15">INDEX('Inputs &amp; summary'!$D$28:$AN$73,MATCH('Project-level output'!BB$5,'Inputs &amp; summary'!$D$28:$D$73,0),MATCH('Project-level output'!$A15,'Inputs &amp; summary'!$D$28:$AN$28,0))</f>
        <v>#REF!</v>
      </c>
      <c r="BC15" s="72" t="str">
        <f t="array" ref="BC15">INDEX('Inputs &amp; summary'!$D$28:$AN$73,MATCH('Project-level output'!BC$5,'Inputs &amp; summary'!$D$28:$D$73,0),MATCH('Project-level output'!$A15,'Inputs &amp; summary'!$D$28:$AN$28,0))</f>
        <v>#REF!</v>
      </c>
    </row>
    <row r="16" ht="12.75" customHeight="1">
      <c r="A16" s="53" t="s">
        <v>112</v>
      </c>
      <c r="B16" s="73" t="str">
        <f t="array" ref="B16">INDEX('Inputs &amp; summary'!$D$28:$AN$73,MATCH('Project-level output'!B$5,'Inputs &amp; summary'!$D$28:$D$73,0),MATCH('Project-level output'!$A16,'Inputs &amp; summary'!$D$28:$AN$28,0))</f>
        <v>#REF!</v>
      </c>
      <c r="C16" s="73" t="str">
        <f t="array" ref="C16">INDEX('Inputs &amp; summary'!$D$28:$AN$73,MATCH('Project-level output'!C$5,'Inputs &amp; summary'!$D$28:$D$73,0),MATCH('Project-level output'!$A16,'Inputs &amp; summary'!$D$28:$AN$28,0))</f>
        <v>#REF!</v>
      </c>
      <c r="D16" s="73" t="str">
        <f t="array" ref="D16">INDEX('Inputs &amp; summary'!$D$28:$AN$73,MATCH('Project-level output'!D$5,'Inputs &amp; summary'!$D$28:$D$73,0),MATCH('Project-level output'!$A16,'Inputs &amp; summary'!$D$28:$AN$28,0))</f>
        <v>#REF!</v>
      </c>
      <c r="E16" s="73" t="str">
        <f t="array" ref="E16">INDEX('Inputs &amp; summary'!$D$28:$AN$73,MATCH('Project-level output'!E$5,'Inputs &amp; summary'!$D$28:$D$73,0),MATCH('Project-level output'!$A16,'Inputs &amp; summary'!$D$28:$AN$28,0))</f>
        <v>#REF!</v>
      </c>
      <c r="F16" s="73" t="str">
        <f t="array" ref="F16">INDEX('Inputs &amp; summary'!$D$28:$AN$73,MATCH('Project-level output'!F$5,'Inputs &amp; summary'!$D$28:$D$73,0),MATCH('Project-level output'!$A16,'Inputs &amp; summary'!$D$28:$AN$28,0))</f>
        <v>#REF!</v>
      </c>
      <c r="G16" s="73" t="str">
        <f t="array" ref="G16">INDEX('Inputs &amp; summary'!$D$28:$AN$73,MATCH('Project-level output'!G$5,'Inputs &amp; summary'!$D$28:$D$73,0),MATCH('Project-level output'!$A16,'Inputs &amp; summary'!$D$28:$AN$28,0))</f>
        <v>#REF!</v>
      </c>
      <c r="H16" s="73" t="str">
        <f t="array" ref="H16">INDEX('Inputs &amp; summary'!$D$28:$AN$73,MATCH('Project-level output'!H$5,'Inputs &amp; summary'!$D$28:$D$73,0),MATCH('Project-level output'!$A16,'Inputs &amp; summary'!$D$28:$AN$28,0))</f>
        <v>#REF!</v>
      </c>
      <c r="I16" s="73" t="str">
        <f t="array" ref="I16">INDEX('Inputs &amp; summary'!$D$28:$AN$73,MATCH('Project-level output'!I$5,'Inputs &amp; summary'!$D$28:$D$73,0),MATCH('Project-level output'!$A16,'Inputs &amp; summary'!$D$28:$AN$28,0))</f>
        <v>#REF!</v>
      </c>
      <c r="J16" s="73" t="str">
        <f t="array" ref="J16">INDEX('Inputs &amp; summary'!$D$28:$AN$73,MATCH('Project-level output'!J$5,'Inputs &amp; summary'!$D$28:$D$73,0),MATCH('Project-level output'!$A16,'Inputs &amp; summary'!$D$28:$AN$28,0))</f>
        <v>#REF!</v>
      </c>
      <c r="K16" s="73" t="str">
        <f t="array" ref="K16">INDEX('Inputs &amp; summary'!$D$28:$AN$73,MATCH('Project-level output'!K$5,'Inputs &amp; summary'!$D$28:$D$73,0),MATCH('Project-level output'!$A16,'Inputs &amp; summary'!$D$28:$AN$28,0))</f>
        <v>#REF!</v>
      </c>
      <c r="L16" s="73" t="str">
        <f t="array" ref="L16">INDEX('Inputs &amp; summary'!$D$28:$AN$73,MATCH('Project-level output'!L$5,'Inputs &amp; summary'!$D$28:$D$73,0),MATCH('Project-level output'!$A16,'Inputs &amp; summary'!$D$28:$AN$28,0))</f>
        <v>#REF!</v>
      </c>
      <c r="M16" s="73" t="str">
        <f t="array" ref="M16">INDEX('Inputs &amp; summary'!$D$28:$AN$73,MATCH('Project-level output'!M$5,'Inputs &amp; summary'!$D$28:$D$73,0),MATCH('Project-level output'!$A16,'Inputs &amp; summary'!$D$28:$AN$28,0))</f>
        <v>#REF!</v>
      </c>
      <c r="N16" s="73" t="str">
        <f t="array" ref="N16">INDEX('Inputs &amp; summary'!$D$28:$AN$73,MATCH('Project-level output'!N$5,'Inputs &amp; summary'!$D$28:$D$73,0),MATCH('Project-level output'!$A16,'Inputs &amp; summary'!$D$28:$AN$28,0))</f>
        <v>#REF!</v>
      </c>
      <c r="O16" s="73" t="str">
        <f t="array" ref="O16">INDEX('Inputs &amp; summary'!$D$28:$AN$73,MATCH('Project-level output'!O$5,'Inputs &amp; summary'!$D$28:$D$73,0),MATCH('Project-level output'!$A16,'Inputs &amp; summary'!$D$28:$AN$28,0))</f>
        <v>#REF!</v>
      </c>
      <c r="P16" s="73" t="str">
        <f t="array" ref="P16">INDEX('Inputs &amp; summary'!$D$28:$AN$73,MATCH('Project-level output'!P$5,'Inputs &amp; summary'!$D$28:$D$73,0),MATCH('Project-level output'!$A16,'Inputs &amp; summary'!$D$28:$AN$28,0))</f>
        <v>#REF!</v>
      </c>
      <c r="Q16" s="73" t="str">
        <f t="array" ref="Q16">INDEX('Inputs &amp; summary'!$D$28:$AN$73,MATCH('Project-level output'!Q$5,'Inputs &amp; summary'!$D$28:$D$73,0),MATCH('Project-level output'!$A16,'Inputs &amp; summary'!$D$28:$AN$28,0))</f>
        <v>#REF!</v>
      </c>
      <c r="R16" s="73" t="str">
        <f t="array" ref="R16">INDEX('Inputs &amp; summary'!$D$28:$AN$73,MATCH('Project-level output'!R$5,'Inputs &amp; summary'!$D$28:$D$73,0),MATCH('Project-level output'!$A16,'Inputs &amp; summary'!$D$28:$AN$28,0))</f>
        <v>#REF!</v>
      </c>
      <c r="S16" s="73" t="str">
        <f t="array" ref="S16">INDEX('Inputs &amp; summary'!$D$28:$AN$73,MATCH('Project-level output'!S$5,'Inputs &amp; summary'!$D$28:$D$73,0),MATCH('Project-level output'!$A16,'Inputs &amp; summary'!$D$28:$AN$28,0))</f>
        <v>#REF!</v>
      </c>
      <c r="T16" s="73" t="str">
        <f t="array" ref="T16">INDEX('Inputs &amp; summary'!$D$28:$AN$73,MATCH('Project-level output'!T$5,'Inputs &amp; summary'!$D$28:$D$73,0),MATCH('Project-level output'!$A16,'Inputs &amp; summary'!$D$28:$AN$28,0))</f>
        <v>#REF!</v>
      </c>
      <c r="U16" s="73" t="str">
        <f t="array" ref="U16">INDEX('Inputs &amp; summary'!$D$28:$AN$73,MATCH('Project-level output'!U$5,'Inputs &amp; summary'!$D$28:$D$73,0),MATCH('Project-level output'!$A16,'Inputs &amp; summary'!$D$28:$AN$28,0))</f>
        <v>#REF!</v>
      </c>
      <c r="V16" s="73" t="str">
        <f t="array" ref="V16">INDEX('Inputs &amp; summary'!$D$28:$AN$73,MATCH('Project-level output'!V$5,'Inputs &amp; summary'!$D$28:$D$73,0),MATCH('Project-level output'!$A16,'Inputs &amp; summary'!$D$28:$AN$28,0))</f>
        <v>#REF!</v>
      </c>
      <c r="W16" s="73" t="str">
        <f t="array" ref="W16">INDEX('Inputs &amp; summary'!$D$28:$AN$73,MATCH('Project-level output'!W$5,'Inputs &amp; summary'!$D$28:$D$73,0),MATCH('Project-level output'!$A16,'Inputs &amp; summary'!$D$28:$AN$28,0))</f>
        <v>#REF!</v>
      </c>
      <c r="X16" s="73" t="str">
        <f t="array" ref="X16">INDEX('Inputs &amp; summary'!$D$28:$AN$73,MATCH('Project-level output'!X$5,'Inputs &amp; summary'!$D$28:$D$73,0),MATCH('Project-level output'!$A16,'Inputs &amp; summary'!$D$28:$AN$28,0))</f>
        <v>#REF!</v>
      </c>
      <c r="Y16" s="73" t="str">
        <f t="array" ref="Y16">INDEX('Inputs &amp; summary'!$D$28:$AN$73,MATCH('Project-level output'!Y$5,'Inputs &amp; summary'!$D$28:$D$73,0),MATCH('Project-level output'!$A16,'Inputs &amp; summary'!$D$28:$AN$28,0))</f>
        <v>#REF!</v>
      </c>
      <c r="Z16" s="73" t="str">
        <f t="array" ref="Z16">INDEX('Inputs &amp; summary'!$D$28:$AN$73,MATCH('Project-level output'!Z$5,'Inputs &amp; summary'!$D$28:$D$73,0),MATCH('Project-level output'!$A16,'Inputs &amp; summary'!$D$28:$AN$28,0))</f>
        <v>#REF!</v>
      </c>
      <c r="AA16" s="73" t="str">
        <f t="array" ref="AA16">INDEX('Inputs &amp; summary'!$D$28:$AN$73,MATCH('Project-level output'!AA$5,'Inputs &amp; summary'!$D$28:$D$73,0),MATCH('Project-level output'!$A16,'Inputs &amp; summary'!$D$28:$AN$28,0))</f>
        <v>#REF!</v>
      </c>
      <c r="AB16" s="73" t="str">
        <f t="array" ref="AB16">INDEX('Inputs &amp; summary'!$D$28:$AN$73,MATCH('Project-level output'!AB$5,'Inputs &amp; summary'!$D$28:$D$73,0),MATCH('Project-level output'!$A16,'Inputs &amp; summary'!$D$28:$AN$28,0))</f>
        <v>#REF!</v>
      </c>
      <c r="AC16" s="73" t="str">
        <f t="array" ref="AC16">INDEX('Inputs &amp; summary'!$D$28:$AN$73,MATCH('Project-level output'!AC$5,'Inputs &amp; summary'!$D$28:$D$73,0),MATCH('Project-level output'!$A16,'Inputs &amp; summary'!$D$28:$AN$28,0))</f>
        <v>#REF!</v>
      </c>
      <c r="AD16" s="73" t="str">
        <f t="array" ref="AD16">INDEX('Inputs &amp; summary'!$D$28:$AN$73,MATCH('Project-level output'!AD$5,'Inputs &amp; summary'!$D$28:$D$73,0),MATCH('Project-level output'!$A16,'Inputs &amp; summary'!$D$28:$AN$28,0))</f>
        <v>#REF!</v>
      </c>
      <c r="AE16" s="73" t="str">
        <f t="array" ref="AE16">INDEX('Inputs &amp; summary'!$D$28:$AN$73,MATCH('Project-level output'!AE$5,'Inputs &amp; summary'!$D$28:$D$73,0),MATCH('Project-level output'!$A16,'Inputs &amp; summary'!$D$28:$AN$28,0))</f>
        <v>#REF!</v>
      </c>
      <c r="AF16" s="73" t="str">
        <f t="array" ref="AF16">INDEX('Inputs &amp; summary'!$D$28:$AN$73,MATCH('Project-level output'!AF$5,'Inputs &amp; summary'!$D$28:$D$73,0),MATCH('Project-level output'!$A16,'Inputs &amp; summary'!$D$28:$AN$28,0))</f>
        <v>#REF!</v>
      </c>
      <c r="AG16" s="73" t="str">
        <f t="array" ref="AG16">INDEX('Inputs &amp; summary'!$D$28:$AN$73,MATCH('Project-level output'!AG$5,'Inputs &amp; summary'!$D$28:$D$73,0),MATCH('Project-level output'!$A16,'Inputs &amp; summary'!$D$28:$AN$28,0))</f>
        <v>#REF!</v>
      </c>
      <c r="AH16" s="73" t="str">
        <f t="array" ref="AH16">INDEX('Inputs &amp; summary'!$D$28:$AN$73,MATCH('Project-level output'!AH$5,'Inputs &amp; summary'!$D$28:$D$73,0),MATCH('Project-level output'!$A16,'Inputs &amp; summary'!$D$28:$AN$28,0))</f>
        <v>#REF!</v>
      </c>
      <c r="AI16" s="73" t="str">
        <f t="array" ref="AI16">INDEX('Inputs &amp; summary'!$D$28:$AN$73,MATCH('Project-level output'!AI$5,'Inputs &amp; summary'!$D$28:$D$73,0),MATCH('Project-level output'!$A16,'Inputs &amp; summary'!$D$28:$AN$28,0))</f>
        <v>#REF!</v>
      </c>
      <c r="AJ16" s="73" t="str">
        <f t="array" ref="AJ16">INDEX('Inputs &amp; summary'!$D$28:$AN$73,MATCH('Project-level output'!AJ$5,'Inputs &amp; summary'!$D$28:$D$73,0),MATCH('Project-level output'!$A16,'Inputs &amp; summary'!$D$28:$AN$28,0))</f>
        <v>#REF!</v>
      </c>
      <c r="AK16" s="73" t="str">
        <f t="array" ref="AK16">INDEX('Inputs &amp; summary'!$D$28:$AN$73,MATCH('Project-level output'!AK$5,'Inputs &amp; summary'!$D$28:$D$73,0),MATCH('Project-level output'!$A16,'Inputs &amp; summary'!$D$28:$AN$28,0))</f>
        <v>#REF!</v>
      </c>
      <c r="AL16" s="73" t="str">
        <f t="array" ref="AL16">INDEX('Inputs &amp; summary'!$D$28:$AN$73,MATCH('Project-level output'!AL$5,'Inputs &amp; summary'!$D$28:$D$73,0),MATCH('Project-level output'!$A16,'Inputs &amp; summary'!$D$28:$AN$28,0))</f>
        <v>#REF!</v>
      </c>
      <c r="AM16" s="73" t="str">
        <f t="array" ref="AM16">INDEX('Inputs &amp; summary'!$D$28:$AN$73,MATCH('Project-level output'!AM$5,'Inputs &amp; summary'!$D$28:$D$73,0),MATCH('Project-level output'!$A16,'Inputs &amp; summary'!$D$28:$AN$28,0))</f>
        <v>#REF!</v>
      </c>
      <c r="AN16" s="73" t="str">
        <f t="array" ref="AN16">INDEX('Inputs &amp; summary'!$D$28:$AN$73,MATCH('Project-level output'!AN$5,'Inputs &amp; summary'!$D$28:$D$73,0),MATCH('Project-level output'!$A16,'Inputs &amp; summary'!$D$28:$AN$28,0))</f>
        <v>#REF!</v>
      </c>
      <c r="AO16" s="73" t="str">
        <f t="array" ref="AO16">INDEX('Inputs &amp; summary'!$D$28:$AN$73,MATCH('Project-level output'!AO$5,'Inputs &amp; summary'!$D$28:$D$73,0),MATCH('Project-level output'!$A16,'Inputs &amp; summary'!$D$28:$AN$28,0))</f>
        <v>#REF!</v>
      </c>
      <c r="AP16" s="73" t="str">
        <f t="array" ref="AP16">INDEX('Inputs &amp; summary'!$D$28:$AN$73,MATCH('Project-level output'!AP$5,'Inputs &amp; summary'!$D$28:$D$73,0),MATCH('Project-level output'!$A16,'Inputs &amp; summary'!$D$28:$AN$28,0))</f>
        <v>#REF!</v>
      </c>
      <c r="AQ16" s="73" t="str">
        <f t="array" ref="AQ16">INDEX('Inputs &amp; summary'!$D$28:$AN$73,MATCH('Project-level output'!AQ$5,'Inputs &amp; summary'!$D$28:$D$73,0),MATCH('Project-level output'!$A16,'Inputs &amp; summary'!$D$28:$AN$28,0))</f>
        <v>#REF!</v>
      </c>
      <c r="AR16" s="73" t="str">
        <f t="array" ref="AR16">INDEX('Inputs &amp; summary'!$D$28:$AN$73,MATCH('Project-level output'!AR$5,'Inputs &amp; summary'!$D$28:$D$73,0),MATCH('Project-level output'!$A16,'Inputs &amp; summary'!$D$28:$AN$28,0))</f>
        <v>#REF!</v>
      </c>
      <c r="AS16" s="73" t="str">
        <f t="array" ref="AS16">INDEX('Inputs &amp; summary'!$D$28:$AN$73,MATCH('Project-level output'!AS$5,'Inputs &amp; summary'!$D$28:$D$73,0),MATCH('Project-level output'!$A16,'Inputs &amp; summary'!$D$28:$AN$28,0))</f>
        <v>#REF!</v>
      </c>
      <c r="AT16" s="73" t="str">
        <f t="array" ref="AT16">INDEX('Inputs &amp; summary'!$D$28:$AN$73,MATCH('Project-level output'!AT$5,'Inputs &amp; summary'!$D$28:$D$73,0),MATCH('Project-level output'!$A16,'Inputs &amp; summary'!$D$28:$AN$28,0))</f>
        <v>#REF!</v>
      </c>
      <c r="AU16" s="73" t="str">
        <f t="array" ref="AU16">INDEX('Inputs &amp; summary'!$D$28:$AN$73,MATCH('Project-level output'!AU$5,'Inputs &amp; summary'!$D$28:$D$73,0),MATCH('Project-level output'!$A16,'Inputs &amp; summary'!$D$28:$AN$28,0))</f>
        <v>#REF!</v>
      </c>
      <c r="AV16" s="73" t="str">
        <f t="array" ref="AV16">INDEX('Inputs &amp; summary'!$D$28:$AN$73,MATCH('Project-level output'!AV$5,'Inputs &amp; summary'!$D$28:$D$73,0),MATCH('Project-level output'!$A16,'Inputs &amp; summary'!$D$28:$AN$28,0))</f>
        <v>#REF!</v>
      </c>
      <c r="AW16" s="73" t="str">
        <f t="array" ref="AW16">INDEX('Inputs &amp; summary'!$D$28:$AN$73,MATCH('Project-level output'!AW$5,'Inputs &amp; summary'!$D$28:$D$73,0),MATCH('Project-level output'!$A16,'Inputs &amp; summary'!$D$28:$AN$28,0))</f>
        <v>#REF!</v>
      </c>
      <c r="AX16" s="73" t="str">
        <f t="array" ref="AX16">INDEX('Inputs &amp; summary'!$D$28:$AN$73,MATCH('Project-level output'!AX$5,'Inputs &amp; summary'!$D$28:$D$73,0),MATCH('Project-level output'!$A16,'Inputs &amp; summary'!$D$28:$AN$28,0))</f>
        <v>#REF!</v>
      </c>
      <c r="AY16" s="73" t="str">
        <f t="array" ref="AY16">INDEX('Inputs &amp; summary'!$D$28:$AN$73,MATCH('Project-level output'!AY$5,'Inputs &amp; summary'!$D$28:$D$73,0),MATCH('Project-level output'!$A16,'Inputs &amp; summary'!$D$28:$AN$28,0))</f>
        <v>#REF!</v>
      </c>
      <c r="AZ16" s="73" t="str">
        <f t="array" ref="AZ16">INDEX('Inputs &amp; summary'!$D$28:$AN$73,MATCH('Project-level output'!AZ$5,'Inputs &amp; summary'!$D$28:$D$73,0),MATCH('Project-level output'!$A16,'Inputs &amp; summary'!$D$28:$AN$28,0))</f>
        <v>#REF!</v>
      </c>
      <c r="BA16" s="73" t="str">
        <f t="array" ref="BA16">INDEX('Inputs &amp; summary'!$D$28:$AN$73,MATCH('Project-level output'!BA$5,'Inputs &amp; summary'!$D$28:$D$73,0),MATCH('Project-level output'!$A16,'Inputs &amp; summary'!$D$28:$AN$28,0))</f>
        <v>#REF!</v>
      </c>
      <c r="BB16" s="73" t="str">
        <f t="array" ref="BB16">INDEX('Inputs &amp; summary'!$D$28:$AN$73,MATCH('Project-level output'!BB$5,'Inputs &amp; summary'!$D$28:$D$73,0),MATCH('Project-level output'!$A16,'Inputs &amp; summary'!$D$28:$AN$28,0))</f>
        <v>#REF!</v>
      </c>
      <c r="BC16" s="74" t="str">
        <f t="array" ref="BC16">INDEX('Inputs &amp; summary'!$D$28:$AN$73,MATCH('Project-level output'!BC$5,'Inputs &amp; summary'!$D$28:$D$73,0),MATCH('Project-level output'!$A16,'Inputs &amp; summary'!$D$28:$AN$28,0))</f>
        <v>#REF!</v>
      </c>
    </row>
    <row r="17" ht="12.75" customHeight="1">
      <c r="A17" s="53" t="s">
        <v>114</v>
      </c>
      <c r="B17" s="73" t="str">
        <f t="array" ref="B17">INDEX('Inputs &amp; summary'!$D$28:$AN$73,MATCH('Project-level output'!B$5,'Inputs &amp; summary'!$D$28:$D$73,0),MATCH('Project-level output'!$A17,'Inputs &amp; summary'!$D$28:$AN$28,0))</f>
        <v>#REF!</v>
      </c>
      <c r="C17" s="73" t="str">
        <f t="array" ref="C17">INDEX('Inputs &amp; summary'!$D$28:$AN$73,MATCH('Project-level output'!C$5,'Inputs &amp; summary'!$D$28:$D$73,0),MATCH('Project-level output'!$A17,'Inputs &amp; summary'!$D$28:$AN$28,0))</f>
        <v>#REF!</v>
      </c>
      <c r="D17" s="73" t="str">
        <f t="array" ref="D17">INDEX('Inputs &amp; summary'!$D$28:$AN$73,MATCH('Project-level output'!D$5,'Inputs &amp; summary'!$D$28:$D$73,0),MATCH('Project-level output'!$A17,'Inputs &amp; summary'!$D$28:$AN$28,0))</f>
        <v>#REF!</v>
      </c>
      <c r="E17" s="73" t="str">
        <f t="array" ref="E17">INDEX('Inputs &amp; summary'!$D$28:$AN$73,MATCH('Project-level output'!E$5,'Inputs &amp; summary'!$D$28:$D$73,0),MATCH('Project-level output'!$A17,'Inputs &amp; summary'!$D$28:$AN$28,0))</f>
        <v>#REF!</v>
      </c>
      <c r="F17" s="73" t="str">
        <f t="array" ref="F17">INDEX('Inputs &amp; summary'!$D$28:$AN$73,MATCH('Project-level output'!F$5,'Inputs &amp; summary'!$D$28:$D$73,0),MATCH('Project-level output'!$A17,'Inputs &amp; summary'!$D$28:$AN$28,0))</f>
        <v>#REF!</v>
      </c>
      <c r="G17" s="73" t="str">
        <f t="array" ref="G17">INDEX('Inputs &amp; summary'!$D$28:$AN$73,MATCH('Project-level output'!G$5,'Inputs &amp; summary'!$D$28:$D$73,0),MATCH('Project-level output'!$A17,'Inputs &amp; summary'!$D$28:$AN$28,0))</f>
        <v>#REF!</v>
      </c>
      <c r="H17" s="73" t="str">
        <f t="array" ref="H17">INDEX('Inputs &amp; summary'!$D$28:$AN$73,MATCH('Project-level output'!H$5,'Inputs &amp; summary'!$D$28:$D$73,0),MATCH('Project-level output'!$A17,'Inputs &amp; summary'!$D$28:$AN$28,0))</f>
        <v>#REF!</v>
      </c>
      <c r="I17" s="73" t="str">
        <f t="array" ref="I17">INDEX('Inputs &amp; summary'!$D$28:$AN$73,MATCH('Project-level output'!I$5,'Inputs &amp; summary'!$D$28:$D$73,0),MATCH('Project-level output'!$A17,'Inputs &amp; summary'!$D$28:$AN$28,0))</f>
        <v>#REF!</v>
      </c>
      <c r="J17" s="73" t="str">
        <f t="array" ref="J17">INDEX('Inputs &amp; summary'!$D$28:$AN$73,MATCH('Project-level output'!J$5,'Inputs &amp; summary'!$D$28:$D$73,0),MATCH('Project-level output'!$A17,'Inputs &amp; summary'!$D$28:$AN$28,0))</f>
        <v>#REF!</v>
      </c>
      <c r="K17" s="73" t="str">
        <f t="array" ref="K17">INDEX('Inputs &amp; summary'!$D$28:$AN$73,MATCH('Project-level output'!K$5,'Inputs &amp; summary'!$D$28:$D$73,0),MATCH('Project-level output'!$A17,'Inputs &amp; summary'!$D$28:$AN$28,0))</f>
        <v>#REF!</v>
      </c>
      <c r="L17" s="73" t="str">
        <f t="array" ref="L17">INDEX('Inputs &amp; summary'!$D$28:$AN$73,MATCH('Project-level output'!L$5,'Inputs &amp; summary'!$D$28:$D$73,0),MATCH('Project-level output'!$A17,'Inputs &amp; summary'!$D$28:$AN$28,0))</f>
        <v>#REF!</v>
      </c>
      <c r="M17" s="73" t="str">
        <f t="array" ref="M17">INDEX('Inputs &amp; summary'!$D$28:$AN$73,MATCH('Project-level output'!M$5,'Inputs &amp; summary'!$D$28:$D$73,0),MATCH('Project-level output'!$A17,'Inputs &amp; summary'!$D$28:$AN$28,0))</f>
        <v>#REF!</v>
      </c>
      <c r="N17" s="73" t="str">
        <f t="array" ref="N17">INDEX('Inputs &amp; summary'!$D$28:$AN$73,MATCH('Project-level output'!N$5,'Inputs &amp; summary'!$D$28:$D$73,0),MATCH('Project-level output'!$A17,'Inputs &amp; summary'!$D$28:$AN$28,0))</f>
        <v>#REF!</v>
      </c>
      <c r="O17" s="73" t="str">
        <f t="array" ref="O17">INDEX('Inputs &amp; summary'!$D$28:$AN$73,MATCH('Project-level output'!O$5,'Inputs &amp; summary'!$D$28:$D$73,0),MATCH('Project-level output'!$A17,'Inputs &amp; summary'!$D$28:$AN$28,0))</f>
        <v>#REF!</v>
      </c>
      <c r="P17" s="73" t="str">
        <f t="array" ref="P17">INDEX('Inputs &amp; summary'!$D$28:$AN$73,MATCH('Project-level output'!P$5,'Inputs &amp; summary'!$D$28:$D$73,0),MATCH('Project-level output'!$A17,'Inputs &amp; summary'!$D$28:$AN$28,0))</f>
        <v>#REF!</v>
      </c>
      <c r="Q17" s="73" t="str">
        <f t="array" ref="Q17">INDEX('Inputs &amp; summary'!$D$28:$AN$73,MATCH('Project-level output'!Q$5,'Inputs &amp; summary'!$D$28:$D$73,0),MATCH('Project-level output'!$A17,'Inputs &amp; summary'!$D$28:$AN$28,0))</f>
        <v>#REF!</v>
      </c>
      <c r="R17" s="73" t="str">
        <f t="array" ref="R17">INDEX('Inputs &amp; summary'!$D$28:$AN$73,MATCH('Project-level output'!R$5,'Inputs &amp; summary'!$D$28:$D$73,0),MATCH('Project-level output'!$A17,'Inputs &amp; summary'!$D$28:$AN$28,0))</f>
        <v>#REF!</v>
      </c>
      <c r="S17" s="73" t="str">
        <f t="array" ref="S17">INDEX('Inputs &amp; summary'!$D$28:$AN$73,MATCH('Project-level output'!S$5,'Inputs &amp; summary'!$D$28:$D$73,0),MATCH('Project-level output'!$A17,'Inputs &amp; summary'!$D$28:$AN$28,0))</f>
        <v>#REF!</v>
      </c>
      <c r="T17" s="73" t="str">
        <f t="array" ref="T17">INDEX('Inputs &amp; summary'!$D$28:$AN$73,MATCH('Project-level output'!T$5,'Inputs &amp; summary'!$D$28:$D$73,0),MATCH('Project-level output'!$A17,'Inputs &amp; summary'!$D$28:$AN$28,0))</f>
        <v>#REF!</v>
      </c>
      <c r="U17" s="73" t="str">
        <f t="array" ref="U17">INDEX('Inputs &amp; summary'!$D$28:$AN$73,MATCH('Project-level output'!U$5,'Inputs &amp; summary'!$D$28:$D$73,0),MATCH('Project-level output'!$A17,'Inputs &amp; summary'!$D$28:$AN$28,0))</f>
        <v>#REF!</v>
      </c>
      <c r="V17" s="73" t="str">
        <f t="array" ref="V17">INDEX('Inputs &amp; summary'!$D$28:$AN$73,MATCH('Project-level output'!V$5,'Inputs &amp; summary'!$D$28:$D$73,0),MATCH('Project-level output'!$A17,'Inputs &amp; summary'!$D$28:$AN$28,0))</f>
        <v>#REF!</v>
      </c>
      <c r="W17" s="73" t="str">
        <f t="array" ref="W17">INDEX('Inputs &amp; summary'!$D$28:$AN$73,MATCH('Project-level output'!W$5,'Inputs &amp; summary'!$D$28:$D$73,0),MATCH('Project-level output'!$A17,'Inputs &amp; summary'!$D$28:$AN$28,0))</f>
        <v>#REF!</v>
      </c>
      <c r="X17" s="73" t="str">
        <f t="array" ref="X17">INDEX('Inputs &amp; summary'!$D$28:$AN$73,MATCH('Project-level output'!X$5,'Inputs &amp; summary'!$D$28:$D$73,0),MATCH('Project-level output'!$A17,'Inputs &amp; summary'!$D$28:$AN$28,0))</f>
        <v>#REF!</v>
      </c>
      <c r="Y17" s="73" t="str">
        <f t="array" ref="Y17">INDEX('Inputs &amp; summary'!$D$28:$AN$73,MATCH('Project-level output'!Y$5,'Inputs &amp; summary'!$D$28:$D$73,0),MATCH('Project-level output'!$A17,'Inputs &amp; summary'!$D$28:$AN$28,0))</f>
        <v>#REF!</v>
      </c>
      <c r="Z17" s="73" t="str">
        <f t="array" ref="Z17">INDEX('Inputs &amp; summary'!$D$28:$AN$73,MATCH('Project-level output'!Z$5,'Inputs &amp; summary'!$D$28:$D$73,0),MATCH('Project-level output'!$A17,'Inputs &amp; summary'!$D$28:$AN$28,0))</f>
        <v>#REF!</v>
      </c>
      <c r="AA17" s="73" t="str">
        <f t="array" ref="AA17">INDEX('Inputs &amp; summary'!$D$28:$AN$73,MATCH('Project-level output'!AA$5,'Inputs &amp; summary'!$D$28:$D$73,0),MATCH('Project-level output'!$A17,'Inputs &amp; summary'!$D$28:$AN$28,0))</f>
        <v>#REF!</v>
      </c>
      <c r="AB17" s="73" t="str">
        <f t="array" ref="AB17">INDEX('Inputs &amp; summary'!$D$28:$AN$73,MATCH('Project-level output'!AB$5,'Inputs &amp; summary'!$D$28:$D$73,0),MATCH('Project-level output'!$A17,'Inputs &amp; summary'!$D$28:$AN$28,0))</f>
        <v>#REF!</v>
      </c>
      <c r="AC17" s="73" t="str">
        <f t="array" ref="AC17">INDEX('Inputs &amp; summary'!$D$28:$AN$73,MATCH('Project-level output'!AC$5,'Inputs &amp; summary'!$D$28:$D$73,0),MATCH('Project-level output'!$A17,'Inputs &amp; summary'!$D$28:$AN$28,0))</f>
        <v>#REF!</v>
      </c>
      <c r="AD17" s="73" t="str">
        <f t="array" ref="AD17">INDEX('Inputs &amp; summary'!$D$28:$AN$73,MATCH('Project-level output'!AD$5,'Inputs &amp; summary'!$D$28:$D$73,0),MATCH('Project-level output'!$A17,'Inputs &amp; summary'!$D$28:$AN$28,0))</f>
        <v>#REF!</v>
      </c>
      <c r="AE17" s="73" t="str">
        <f t="array" ref="AE17">INDEX('Inputs &amp; summary'!$D$28:$AN$73,MATCH('Project-level output'!AE$5,'Inputs &amp; summary'!$D$28:$D$73,0),MATCH('Project-level output'!$A17,'Inputs &amp; summary'!$D$28:$AN$28,0))</f>
        <v>#REF!</v>
      </c>
      <c r="AF17" s="73" t="str">
        <f t="array" ref="AF17">INDEX('Inputs &amp; summary'!$D$28:$AN$73,MATCH('Project-level output'!AF$5,'Inputs &amp; summary'!$D$28:$D$73,0),MATCH('Project-level output'!$A17,'Inputs &amp; summary'!$D$28:$AN$28,0))</f>
        <v>#REF!</v>
      </c>
      <c r="AG17" s="73" t="str">
        <f t="array" ref="AG17">INDEX('Inputs &amp; summary'!$D$28:$AN$73,MATCH('Project-level output'!AG$5,'Inputs &amp; summary'!$D$28:$D$73,0),MATCH('Project-level output'!$A17,'Inputs &amp; summary'!$D$28:$AN$28,0))</f>
        <v>#REF!</v>
      </c>
      <c r="AH17" s="73" t="str">
        <f t="array" ref="AH17">INDEX('Inputs &amp; summary'!$D$28:$AN$73,MATCH('Project-level output'!AH$5,'Inputs &amp; summary'!$D$28:$D$73,0),MATCH('Project-level output'!$A17,'Inputs &amp; summary'!$D$28:$AN$28,0))</f>
        <v>#REF!</v>
      </c>
      <c r="AI17" s="73" t="str">
        <f t="array" ref="AI17">INDEX('Inputs &amp; summary'!$D$28:$AN$73,MATCH('Project-level output'!AI$5,'Inputs &amp; summary'!$D$28:$D$73,0),MATCH('Project-level output'!$A17,'Inputs &amp; summary'!$D$28:$AN$28,0))</f>
        <v>#REF!</v>
      </c>
      <c r="AJ17" s="73" t="str">
        <f t="array" ref="AJ17">INDEX('Inputs &amp; summary'!$D$28:$AN$73,MATCH('Project-level output'!AJ$5,'Inputs &amp; summary'!$D$28:$D$73,0),MATCH('Project-level output'!$A17,'Inputs &amp; summary'!$D$28:$AN$28,0))</f>
        <v>#REF!</v>
      </c>
      <c r="AK17" s="73" t="str">
        <f t="array" ref="AK17">INDEX('Inputs &amp; summary'!$D$28:$AN$73,MATCH('Project-level output'!AK$5,'Inputs &amp; summary'!$D$28:$D$73,0),MATCH('Project-level output'!$A17,'Inputs &amp; summary'!$D$28:$AN$28,0))</f>
        <v>#REF!</v>
      </c>
      <c r="AL17" s="73" t="str">
        <f t="array" ref="AL17">INDEX('Inputs &amp; summary'!$D$28:$AN$73,MATCH('Project-level output'!AL$5,'Inputs &amp; summary'!$D$28:$D$73,0),MATCH('Project-level output'!$A17,'Inputs &amp; summary'!$D$28:$AN$28,0))</f>
        <v>#REF!</v>
      </c>
      <c r="AM17" s="73" t="str">
        <f t="array" ref="AM17">INDEX('Inputs &amp; summary'!$D$28:$AN$73,MATCH('Project-level output'!AM$5,'Inputs &amp; summary'!$D$28:$D$73,0),MATCH('Project-level output'!$A17,'Inputs &amp; summary'!$D$28:$AN$28,0))</f>
        <v>#REF!</v>
      </c>
      <c r="AN17" s="73" t="str">
        <f t="array" ref="AN17">INDEX('Inputs &amp; summary'!$D$28:$AN$73,MATCH('Project-level output'!AN$5,'Inputs &amp; summary'!$D$28:$D$73,0),MATCH('Project-level output'!$A17,'Inputs &amp; summary'!$D$28:$AN$28,0))</f>
        <v>#REF!</v>
      </c>
      <c r="AO17" s="73" t="str">
        <f t="array" ref="AO17">INDEX('Inputs &amp; summary'!$D$28:$AN$73,MATCH('Project-level output'!AO$5,'Inputs &amp; summary'!$D$28:$D$73,0),MATCH('Project-level output'!$A17,'Inputs &amp; summary'!$D$28:$AN$28,0))</f>
        <v>#REF!</v>
      </c>
      <c r="AP17" s="73" t="str">
        <f t="array" ref="AP17">INDEX('Inputs &amp; summary'!$D$28:$AN$73,MATCH('Project-level output'!AP$5,'Inputs &amp; summary'!$D$28:$D$73,0),MATCH('Project-level output'!$A17,'Inputs &amp; summary'!$D$28:$AN$28,0))</f>
        <v>#REF!</v>
      </c>
      <c r="AQ17" s="73" t="str">
        <f t="array" ref="AQ17">INDEX('Inputs &amp; summary'!$D$28:$AN$73,MATCH('Project-level output'!AQ$5,'Inputs &amp; summary'!$D$28:$D$73,0),MATCH('Project-level output'!$A17,'Inputs &amp; summary'!$D$28:$AN$28,0))</f>
        <v>#REF!</v>
      </c>
      <c r="AR17" s="73" t="str">
        <f t="array" ref="AR17">INDEX('Inputs &amp; summary'!$D$28:$AN$73,MATCH('Project-level output'!AR$5,'Inputs &amp; summary'!$D$28:$D$73,0),MATCH('Project-level output'!$A17,'Inputs &amp; summary'!$D$28:$AN$28,0))</f>
        <v>#REF!</v>
      </c>
      <c r="AS17" s="73" t="str">
        <f t="array" ref="AS17">INDEX('Inputs &amp; summary'!$D$28:$AN$73,MATCH('Project-level output'!AS$5,'Inputs &amp; summary'!$D$28:$D$73,0),MATCH('Project-level output'!$A17,'Inputs &amp; summary'!$D$28:$AN$28,0))</f>
        <v>#REF!</v>
      </c>
      <c r="AT17" s="73" t="str">
        <f t="array" ref="AT17">INDEX('Inputs &amp; summary'!$D$28:$AN$73,MATCH('Project-level output'!AT$5,'Inputs &amp; summary'!$D$28:$D$73,0),MATCH('Project-level output'!$A17,'Inputs &amp; summary'!$D$28:$AN$28,0))</f>
        <v>#REF!</v>
      </c>
      <c r="AU17" s="73" t="str">
        <f t="array" ref="AU17">INDEX('Inputs &amp; summary'!$D$28:$AN$73,MATCH('Project-level output'!AU$5,'Inputs &amp; summary'!$D$28:$D$73,0),MATCH('Project-level output'!$A17,'Inputs &amp; summary'!$D$28:$AN$28,0))</f>
        <v>#REF!</v>
      </c>
      <c r="AV17" s="73" t="str">
        <f t="array" ref="AV17">INDEX('Inputs &amp; summary'!$D$28:$AN$73,MATCH('Project-level output'!AV$5,'Inputs &amp; summary'!$D$28:$D$73,0),MATCH('Project-level output'!$A17,'Inputs &amp; summary'!$D$28:$AN$28,0))</f>
        <v>#REF!</v>
      </c>
      <c r="AW17" s="73" t="str">
        <f t="array" ref="AW17">INDEX('Inputs &amp; summary'!$D$28:$AN$73,MATCH('Project-level output'!AW$5,'Inputs &amp; summary'!$D$28:$D$73,0),MATCH('Project-level output'!$A17,'Inputs &amp; summary'!$D$28:$AN$28,0))</f>
        <v>#REF!</v>
      </c>
      <c r="AX17" s="73" t="str">
        <f t="array" ref="AX17">INDEX('Inputs &amp; summary'!$D$28:$AN$73,MATCH('Project-level output'!AX$5,'Inputs &amp; summary'!$D$28:$D$73,0),MATCH('Project-level output'!$A17,'Inputs &amp; summary'!$D$28:$AN$28,0))</f>
        <v>#REF!</v>
      </c>
      <c r="AY17" s="73" t="str">
        <f t="array" ref="AY17">INDEX('Inputs &amp; summary'!$D$28:$AN$73,MATCH('Project-level output'!AY$5,'Inputs &amp; summary'!$D$28:$D$73,0),MATCH('Project-level output'!$A17,'Inputs &amp; summary'!$D$28:$AN$28,0))</f>
        <v>#REF!</v>
      </c>
      <c r="AZ17" s="73" t="str">
        <f t="array" ref="AZ17">INDEX('Inputs &amp; summary'!$D$28:$AN$73,MATCH('Project-level output'!AZ$5,'Inputs &amp; summary'!$D$28:$D$73,0),MATCH('Project-level output'!$A17,'Inputs &amp; summary'!$D$28:$AN$28,0))</f>
        <v>#REF!</v>
      </c>
      <c r="BA17" s="73" t="str">
        <f t="array" ref="BA17">INDEX('Inputs &amp; summary'!$D$28:$AN$73,MATCH('Project-level output'!BA$5,'Inputs &amp; summary'!$D$28:$D$73,0),MATCH('Project-level output'!$A17,'Inputs &amp; summary'!$D$28:$AN$28,0))</f>
        <v>#REF!</v>
      </c>
      <c r="BB17" s="73" t="str">
        <f t="array" ref="BB17">INDEX('Inputs &amp; summary'!$D$28:$AN$73,MATCH('Project-level output'!BB$5,'Inputs &amp; summary'!$D$28:$D$73,0),MATCH('Project-level output'!$A17,'Inputs &amp; summary'!$D$28:$AN$28,0))</f>
        <v>#REF!</v>
      </c>
      <c r="BC17" s="74" t="str">
        <f t="array" ref="BC17">INDEX('Inputs &amp; summary'!$D$28:$AN$73,MATCH('Project-level output'!BC$5,'Inputs &amp; summary'!$D$28:$D$73,0),MATCH('Project-level output'!$A17,'Inputs &amp; summary'!$D$28:$AN$28,0))</f>
        <v>#REF!</v>
      </c>
    </row>
    <row r="18" ht="12.75" customHeight="1">
      <c r="A18" s="64" t="s">
        <v>20</v>
      </c>
      <c r="B18" s="71" t="str">
        <f t="array" ref="B18">INDEX('Inputs &amp; summary'!$D$28:$AN$73,MATCH('Project-level output'!B$5,'Inputs &amp; summary'!$D$28:$D$73,0),MATCH('Project-level output'!$A18,'Inputs &amp; summary'!$D$28:$AN$28,0))</f>
        <v>#REF!</v>
      </c>
      <c r="C18" s="71" t="str">
        <f t="array" ref="C18">INDEX('Inputs &amp; summary'!$D$28:$AN$73,MATCH('Project-level output'!C$5,'Inputs &amp; summary'!$D$28:$D$73,0),MATCH('Project-level output'!$A18,'Inputs &amp; summary'!$D$28:$AN$28,0))</f>
        <v>#REF!</v>
      </c>
      <c r="D18" s="71" t="str">
        <f t="array" ref="D18">INDEX('Inputs &amp; summary'!$D$28:$AN$73,MATCH('Project-level output'!D$5,'Inputs &amp; summary'!$D$28:$D$73,0),MATCH('Project-level output'!$A18,'Inputs &amp; summary'!$D$28:$AN$28,0))</f>
        <v>#REF!</v>
      </c>
      <c r="E18" s="71" t="str">
        <f t="array" ref="E18">INDEX('Inputs &amp; summary'!$D$28:$AN$73,MATCH('Project-level output'!E$5,'Inputs &amp; summary'!$D$28:$D$73,0),MATCH('Project-level output'!$A18,'Inputs &amp; summary'!$D$28:$AN$28,0))</f>
        <v>#REF!</v>
      </c>
      <c r="F18" s="71" t="str">
        <f t="array" ref="F18">INDEX('Inputs &amp; summary'!$D$28:$AN$73,MATCH('Project-level output'!F$5,'Inputs &amp; summary'!$D$28:$D$73,0),MATCH('Project-level output'!$A18,'Inputs &amp; summary'!$D$28:$AN$28,0))</f>
        <v>#REF!</v>
      </c>
      <c r="G18" s="71" t="str">
        <f t="array" ref="G18">INDEX('Inputs &amp; summary'!$D$28:$AN$73,MATCH('Project-level output'!G$5,'Inputs &amp; summary'!$D$28:$D$73,0),MATCH('Project-level output'!$A18,'Inputs &amp; summary'!$D$28:$AN$28,0))</f>
        <v>#REF!</v>
      </c>
      <c r="H18" s="71" t="str">
        <f t="array" ref="H18">INDEX('Inputs &amp; summary'!$D$28:$AN$73,MATCH('Project-level output'!H$5,'Inputs &amp; summary'!$D$28:$D$73,0),MATCH('Project-level output'!$A18,'Inputs &amp; summary'!$D$28:$AN$28,0))</f>
        <v>#REF!</v>
      </c>
      <c r="I18" s="71" t="str">
        <f t="array" ref="I18">INDEX('Inputs &amp; summary'!$D$28:$AN$73,MATCH('Project-level output'!I$5,'Inputs &amp; summary'!$D$28:$D$73,0),MATCH('Project-level output'!$A18,'Inputs &amp; summary'!$D$28:$AN$28,0))</f>
        <v>#REF!</v>
      </c>
      <c r="J18" s="71" t="str">
        <f t="array" ref="J18">INDEX('Inputs &amp; summary'!$D$28:$AN$73,MATCH('Project-level output'!J$5,'Inputs &amp; summary'!$D$28:$D$73,0),MATCH('Project-level output'!$A18,'Inputs &amp; summary'!$D$28:$AN$28,0))</f>
        <v>#REF!</v>
      </c>
      <c r="K18" s="71" t="str">
        <f t="array" ref="K18">INDEX('Inputs &amp; summary'!$D$28:$AN$73,MATCH('Project-level output'!K$5,'Inputs &amp; summary'!$D$28:$D$73,0),MATCH('Project-level output'!$A18,'Inputs &amp; summary'!$D$28:$AN$28,0))</f>
        <v>#REF!</v>
      </c>
      <c r="L18" s="71" t="str">
        <f t="array" ref="L18">INDEX('Inputs &amp; summary'!$D$28:$AN$73,MATCH('Project-level output'!L$5,'Inputs &amp; summary'!$D$28:$D$73,0),MATCH('Project-level output'!$A18,'Inputs &amp; summary'!$D$28:$AN$28,0))</f>
        <v>#REF!</v>
      </c>
      <c r="M18" s="71" t="str">
        <f t="array" ref="M18">INDEX('Inputs &amp; summary'!$D$28:$AN$73,MATCH('Project-level output'!M$5,'Inputs &amp; summary'!$D$28:$D$73,0),MATCH('Project-level output'!$A18,'Inputs &amp; summary'!$D$28:$AN$28,0))</f>
        <v>#REF!</v>
      </c>
      <c r="N18" s="71" t="str">
        <f t="array" ref="N18">INDEX('Inputs &amp; summary'!$D$28:$AN$73,MATCH('Project-level output'!N$5,'Inputs &amp; summary'!$D$28:$D$73,0),MATCH('Project-level output'!$A18,'Inputs &amp; summary'!$D$28:$AN$28,0))</f>
        <v>#REF!</v>
      </c>
      <c r="O18" s="71" t="str">
        <f t="array" ref="O18">INDEX('Inputs &amp; summary'!$D$28:$AN$73,MATCH('Project-level output'!O$5,'Inputs &amp; summary'!$D$28:$D$73,0),MATCH('Project-level output'!$A18,'Inputs &amp; summary'!$D$28:$AN$28,0))</f>
        <v>#REF!</v>
      </c>
      <c r="P18" s="71" t="str">
        <f t="array" ref="P18">INDEX('Inputs &amp; summary'!$D$28:$AN$73,MATCH('Project-level output'!P$5,'Inputs &amp; summary'!$D$28:$D$73,0),MATCH('Project-level output'!$A18,'Inputs &amp; summary'!$D$28:$AN$28,0))</f>
        <v>#REF!</v>
      </c>
      <c r="Q18" s="71" t="str">
        <f t="array" ref="Q18">INDEX('Inputs &amp; summary'!$D$28:$AN$73,MATCH('Project-level output'!Q$5,'Inputs &amp; summary'!$D$28:$D$73,0),MATCH('Project-level output'!$A18,'Inputs &amp; summary'!$D$28:$AN$28,0))</f>
        <v>#REF!</v>
      </c>
      <c r="R18" s="71" t="str">
        <f t="array" ref="R18">INDEX('Inputs &amp; summary'!$D$28:$AN$73,MATCH('Project-level output'!R$5,'Inputs &amp; summary'!$D$28:$D$73,0),MATCH('Project-level output'!$A18,'Inputs &amp; summary'!$D$28:$AN$28,0))</f>
        <v>#REF!</v>
      </c>
      <c r="S18" s="71" t="str">
        <f t="array" ref="S18">INDEX('Inputs &amp; summary'!$D$28:$AN$73,MATCH('Project-level output'!S$5,'Inputs &amp; summary'!$D$28:$D$73,0),MATCH('Project-level output'!$A18,'Inputs &amp; summary'!$D$28:$AN$28,0))</f>
        <v>#REF!</v>
      </c>
      <c r="T18" s="71" t="str">
        <f t="array" ref="T18">INDEX('Inputs &amp; summary'!$D$28:$AN$73,MATCH('Project-level output'!T$5,'Inputs &amp; summary'!$D$28:$D$73,0),MATCH('Project-level output'!$A18,'Inputs &amp; summary'!$D$28:$AN$28,0))</f>
        <v>#REF!</v>
      </c>
      <c r="U18" s="71" t="str">
        <f t="array" ref="U18">INDEX('Inputs &amp; summary'!$D$28:$AN$73,MATCH('Project-level output'!U$5,'Inputs &amp; summary'!$D$28:$D$73,0),MATCH('Project-level output'!$A18,'Inputs &amp; summary'!$D$28:$AN$28,0))</f>
        <v>#REF!</v>
      </c>
      <c r="V18" s="71" t="str">
        <f t="array" ref="V18">INDEX('Inputs &amp; summary'!$D$28:$AN$73,MATCH('Project-level output'!V$5,'Inputs &amp; summary'!$D$28:$D$73,0),MATCH('Project-level output'!$A18,'Inputs &amp; summary'!$D$28:$AN$28,0))</f>
        <v>#REF!</v>
      </c>
      <c r="W18" s="71" t="str">
        <f t="array" ref="W18">INDEX('Inputs &amp; summary'!$D$28:$AN$73,MATCH('Project-level output'!W$5,'Inputs &amp; summary'!$D$28:$D$73,0),MATCH('Project-level output'!$A18,'Inputs &amp; summary'!$D$28:$AN$28,0))</f>
        <v>#REF!</v>
      </c>
      <c r="X18" s="71" t="str">
        <f t="array" ref="X18">INDEX('Inputs &amp; summary'!$D$28:$AN$73,MATCH('Project-level output'!X$5,'Inputs &amp; summary'!$D$28:$D$73,0),MATCH('Project-level output'!$A18,'Inputs &amp; summary'!$D$28:$AN$28,0))</f>
        <v>#REF!</v>
      </c>
      <c r="Y18" s="71" t="str">
        <f t="array" ref="Y18">INDEX('Inputs &amp; summary'!$D$28:$AN$73,MATCH('Project-level output'!Y$5,'Inputs &amp; summary'!$D$28:$D$73,0),MATCH('Project-level output'!$A18,'Inputs &amp; summary'!$D$28:$AN$28,0))</f>
        <v>#REF!</v>
      </c>
      <c r="Z18" s="71" t="str">
        <f t="array" ref="Z18">INDEX('Inputs &amp; summary'!$D$28:$AN$73,MATCH('Project-level output'!Z$5,'Inputs &amp; summary'!$D$28:$D$73,0),MATCH('Project-level output'!$A18,'Inputs &amp; summary'!$D$28:$AN$28,0))</f>
        <v>#REF!</v>
      </c>
      <c r="AA18" s="71" t="str">
        <f t="array" ref="AA18">INDEX('Inputs &amp; summary'!$D$28:$AN$73,MATCH('Project-level output'!AA$5,'Inputs &amp; summary'!$D$28:$D$73,0),MATCH('Project-level output'!$A18,'Inputs &amp; summary'!$D$28:$AN$28,0))</f>
        <v>#REF!</v>
      </c>
      <c r="AB18" s="71" t="str">
        <f t="array" ref="AB18">INDEX('Inputs &amp; summary'!$D$28:$AN$73,MATCH('Project-level output'!AB$5,'Inputs &amp; summary'!$D$28:$D$73,0),MATCH('Project-level output'!$A18,'Inputs &amp; summary'!$D$28:$AN$28,0))</f>
        <v>#REF!</v>
      </c>
      <c r="AC18" s="71" t="str">
        <f t="array" ref="AC18">INDEX('Inputs &amp; summary'!$D$28:$AN$73,MATCH('Project-level output'!AC$5,'Inputs &amp; summary'!$D$28:$D$73,0),MATCH('Project-level output'!$A18,'Inputs &amp; summary'!$D$28:$AN$28,0))</f>
        <v>#REF!</v>
      </c>
      <c r="AD18" s="71" t="str">
        <f t="array" ref="AD18">INDEX('Inputs &amp; summary'!$D$28:$AN$73,MATCH('Project-level output'!AD$5,'Inputs &amp; summary'!$D$28:$D$73,0),MATCH('Project-level output'!$A18,'Inputs &amp; summary'!$D$28:$AN$28,0))</f>
        <v>#REF!</v>
      </c>
      <c r="AE18" s="71" t="str">
        <f t="array" ref="AE18">INDEX('Inputs &amp; summary'!$D$28:$AN$73,MATCH('Project-level output'!AE$5,'Inputs &amp; summary'!$D$28:$D$73,0),MATCH('Project-level output'!$A18,'Inputs &amp; summary'!$D$28:$AN$28,0))</f>
        <v>#REF!</v>
      </c>
      <c r="AF18" s="71" t="str">
        <f t="array" ref="AF18">INDEX('Inputs &amp; summary'!$D$28:$AN$73,MATCH('Project-level output'!AF$5,'Inputs &amp; summary'!$D$28:$D$73,0),MATCH('Project-level output'!$A18,'Inputs &amp; summary'!$D$28:$AN$28,0))</f>
        <v>#REF!</v>
      </c>
      <c r="AG18" s="71" t="str">
        <f t="array" ref="AG18">INDEX('Inputs &amp; summary'!$D$28:$AN$73,MATCH('Project-level output'!AG$5,'Inputs &amp; summary'!$D$28:$D$73,0),MATCH('Project-level output'!$A18,'Inputs &amp; summary'!$D$28:$AN$28,0))</f>
        <v>#REF!</v>
      </c>
      <c r="AH18" s="71" t="str">
        <f t="array" ref="AH18">INDEX('Inputs &amp; summary'!$D$28:$AN$73,MATCH('Project-level output'!AH$5,'Inputs &amp; summary'!$D$28:$D$73,0),MATCH('Project-level output'!$A18,'Inputs &amp; summary'!$D$28:$AN$28,0))</f>
        <v>#REF!</v>
      </c>
      <c r="AI18" s="71" t="str">
        <f t="array" ref="AI18">INDEX('Inputs &amp; summary'!$D$28:$AN$73,MATCH('Project-level output'!AI$5,'Inputs &amp; summary'!$D$28:$D$73,0),MATCH('Project-level output'!$A18,'Inputs &amp; summary'!$D$28:$AN$28,0))</f>
        <v>#REF!</v>
      </c>
      <c r="AJ18" s="71" t="str">
        <f t="array" ref="AJ18">INDEX('Inputs &amp; summary'!$D$28:$AN$73,MATCH('Project-level output'!AJ$5,'Inputs &amp; summary'!$D$28:$D$73,0),MATCH('Project-level output'!$A18,'Inputs &amp; summary'!$D$28:$AN$28,0))</f>
        <v>#REF!</v>
      </c>
      <c r="AK18" s="71" t="str">
        <f t="array" ref="AK18">INDEX('Inputs &amp; summary'!$D$28:$AN$73,MATCH('Project-level output'!AK$5,'Inputs &amp; summary'!$D$28:$D$73,0),MATCH('Project-level output'!$A18,'Inputs &amp; summary'!$D$28:$AN$28,0))</f>
        <v>#REF!</v>
      </c>
      <c r="AL18" s="71" t="str">
        <f t="array" ref="AL18">INDEX('Inputs &amp; summary'!$D$28:$AN$73,MATCH('Project-level output'!AL$5,'Inputs &amp; summary'!$D$28:$D$73,0),MATCH('Project-level output'!$A18,'Inputs &amp; summary'!$D$28:$AN$28,0))</f>
        <v>#REF!</v>
      </c>
      <c r="AM18" s="71" t="str">
        <f t="array" ref="AM18">INDEX('Inputs &amp; summary'!$D$28:$AN$73,MATCH('Project-level output'!AM$5,'Inputs &amp; summary'!$D$28:$D$73,0),MATCH('Project-level output'!$A18,'Inputs &amp; summary'!$D$28:$AN$28,0))</f>
        <v>#REF!</v>
      </c>
      <c r="AN18" s="71" t="str">
        <f t="array" ref="AN18">INDEX('Inputs &amp; summary'!$D$28:$AN$73,MATCH('Project-level output'!AN$5,'Inputs &amp; summary'!$D$28:$D$73,0),MATCH('Project-level output'!$A18,'Inputs &amp; summary'!$D$28:$AN$28,0))</f>
        <v>#REF!</v>
      </c>
      <c r="AO18" s="71" t="str">
        <f t="array" ref="AO18">INDEX('Inputs &amp; summary'!$D$28:$AN$73,MATCH('Project-level output'!AO$5,'Inputs &amp; summary'!$D$28:$D$73,0),MATCH('Project-level output'!$A18,'Inputs &amp; summary'!$D$28:$AN$28,0))</f>
        <v>#REF!</v>
      </c>
      <c r="AP18" s="71" t="str">
        <f t="array" ref="AP18">INDEX('Inputs &amp; summary'!$D$28:$AN$73,MATCH('Project-level output'!AP$5,'Inputs &amp; summary'!$D$28:$D$73,0),MATCH('Project-level output'!$A18,'Inputs &amp; summary'!$D$28:$AN$28,0))</f>
        <v>#REF!</v>
      </c>
      <c r="AQ18" s="71" t="str">
        <f t="array" ref="AQ18">INDEX('Inputs &amp; summary'!$D$28:$AN$73,MATCH('Project-level output'!AQ$5,'Inputs &amp; summary'!$D$28:$D$73,0),MATCH('Project-level output'!$A18,'Inputs &amp; summary'!$D$28:$AN$28,0))</f>
        <v>#REF!</v>
      </c>
      <c r="AR18" s="71" t="str">
        <f t="array" ref="AR18">INDEX('Inputs &amp; summary'!$D$28:$AN$73,MATCH('Project-level output'!AR$5,'Inputs &amp; summary'!$D$28:$D$73,0),MATCH('Project-level output'!$A18,'Inputs &amp; summary'!$D$28:$AN$28,0))</f>
        <v>#REF!</v>
      </c>
      <c r="AS18" s="71" t="str">
        <f t="array" ref="AS18">INDEX('Inputs &amp; summary'!$D$28:$AN$73,MATCH('Project-level output'!AS$5,'Inputs &amp; summary'!$D$28:$D$73,0),MATCH('Project-level output'!$A18,'Inputs &amp; summary'!$D$28:$AN$28,0))</f>
        <v>#REF!</v>
      </c>
      <c r="AT18" s="71" t="str">
        <f t="array" ref="AT18">INDEX('Inputs &amp; summary'!$D$28:$AN$73,MATCH('Project-level output'!AT$5,'Inputs &amp; summary'!$D$28:$D$73,0),MATCH('Project-level output'!$A18,'Inputs &amp; summary'!$D$28:$AN$28,0))</f>
        <v>#REF!</v>
      </c>
      <c r="AU18" s="71" t="str">
        <f t="array" ref="AU18">INDEX('Inputs &amp; summary'!$D$28:$AN$73,MATCH('Project-level output'!AU$5,'Inputs &amp; summary'!$D$28:$D$73,0),MATCH('Project-level output'!$A18,'Inputs &amp; summary'!$D$28:$AN$28,0))</f>
        <v>#REF!</v>
      </c>
      <c r="AV18" s="71" t="str">
        <f t="array" ref="AV18">INDEX('Inputs &amp; summary'!$D$28:$AN$73,MATCH('Project-level output'!AV$5,'Inputs &amp; summary'!$D$28:$D$73,0),MATCH('Project-level output'!$A18,'Inputs &amp; summary'!$D$28:$AN$28,0))</f>
        <v>#REF!</v>
      </c>
      <c r="AW18" s="71" t="str">
        <f t="array" ref="AW18">INDEX('Inputs &amp; summary'!$D$28:$AN$73,MATCH('Project-level output'!AW$5,'Inputs &amp; summary'!$D$28:$D$73,0),MATCH('Project-level output'!$A18,'Inputs &amp; summary'!$D$28:$AN$28,0))</f>
        <v>#REF!</v>
      </c>
      <c r="AX18" s="71" t="str">
        <f t="array" ref="AX18">INDEX('Inputs &amp; summary'!$D$28:$AN$73,MATCH('Project-level output'!AX$5,'Inputs &amp; summary'!$D$28:$D$73,0),MATCH('Project-level output'!$A18,'Inputs &amp; summary'!$D$28:$AN$28,0))</f>
        <v>#REF!</v>
      </c>
      <c r="AY18" s="71" t="str">
        <f t="array" ref="AY18">INDEX('Inputs &amp; summary'!$D$28:$AN$73,MATCH('Project-level output'!AY$5,'Inputs &amp; summary'!$D$28:$D$73,0),MATCH('Project-level output'!$A18,'Inputs &amp; summary'!$D$28:$AN$28,0))</f>
        <v>#REF!</v>
      </c>
      <c r="AZ18" s="71" t="str">
        <f t="array" ref="AZ18">INDEX('Inputs &amp; summary'!$D$28:$AN$73,MATCH('Project-level output'!AZ$5,'Inputs &amp; summary'!$D$28:$D$73,0),MATCH('Project-level output'!$A18,'Inputs &amp; summary'!$D$28:$AN$28,0))</f>
        <v>#REF!</v>
      </c>
      <c r="BA18" s="71" t="str">
        <f t="array" ref="BA18">INDEX('Inputs &amp; summary'!$D$28:$AN$73,MATCH('Project-level output'!BA$5,'Inputs &amp; summary'!$D$28:$D$73,0),MATCH('Project-level output'!$A18,'Inputs &amp; summary'!$D$28:$AN$28,0))</f>
        <v>#REF!</v>
      </c>
      <c r="BB18" s="71" t="str">
        <f t="array" ref="BB18">INDEX('Inputs &amp; summary'!$D$28:$AN$73,MATCH('Project-level output'!BB$5,'Inputs &amp; summary'!$D$28:$D$73,0),MATCH('Project-level output'!$A18,'Inputs &amp; summary'!$D$28:$AN$28,0))</f>
        <v>#REF!</v>
      </c>
      <c r="BC18" s="72" t="str">
        <f t="array" ref="BC18">INDEX('Inputs &amp; summary'!$D$28:$AN$73,MATCH('Project-level output'!BC$5,'Inputs &amp; summary'!$D$28:$D$73,0),MATCH('Project-level output'!$A18,'Inputs &amp; summary'!$D$28:$AN$28,0))</f>
        <v>#REF!</v>
      </c>
    </row>
    <row r="19" ht="12.75" customHeight="1">
      <c r="A19" s="64" t="s">
        <v>115</v>
      </c>
      <c r="B19" s="71" t="str">
        <f t="array" ref="B19">INDEX('Inputs &amp; summary'!$D$28:$AN$73,MATCH('Project-level output'!B$5,'Inputs &amp; summary'!$D$28:$D$73,0),MATCH('Project-level output'!$A19,'Inputs &amp; summary'!$D$28:$AN$28,0))</f>
        <v>#REF!</v>
      </c>
      <c r="C19" s="71" t="str">
        <f t="array" ref="C19">INDEX('Inputs &amp; summary'!$D$28:$AN$73,MATCH('Project-level output'!C$5,'Inputs &amp; summary'!$D$28:$D$73,0),MATCH('Project-level output'!$A19,'Inputs &amp; summary'!$D$28:$AN$28,0))</f>
        <v>#REF!</v>
      </c>
      <c r="D19" s="71" t="str">
        <f t="array" ref="D19">INDEX('Inputs &amp; summary'!$D$28:$AN$73,MATCH('Project-level output'!D$5,'Inputs &amp; summary'!$D$28:$D$73,0),MATCH('Project-level output'!$A19,'Inputs &amp; summary'!$D$28:$AN$28,0))</f>
        <v>#REF!</v>
      </c>
      <c r="E19" s="71" t="str">
        <f t="array" ref="E19">INDEX('Inputs &amp; summary'!$D$28:$AN$73,MATCH('Project-level output'!E$5,'Inputs &amp; summary'!$D$28:$D$73,0),MATCH('Project-level output'!$A19,'Inputs &amp; summary'!$D$28:$AN$28,0))</f>
        <v>#REF!</v>
      </c>
      <c r="F19" s="71" t="str">
        <f t="array" ref="F19">INDEX('Inputs &amp; summary'!$D$28:$AN$73,MATCH('Project-level output'!F$5,'Inputs &amp; summary'!$D$28:$D$73,0),MATCH('Project-level output'!$A19,'Inputs &amp; summary'!$D$28:$AN$28,0))</f>
        <v>#REF!</v>
      </c>
      <c r="G19" s="71" t="str">
        <f t="array" ref="G19">INDEX('Inputs &amp; summary'!$D$28:$AN$73,MATCH('Project-level output'!G$5,'Inputs &amp; summary'!$D$28:$D$73,0),MATCH('Project-level output'!$A19,'Inputs &amp; summary'!$D$28:$AN$28,0))</f>
        <v>#REF!</v>
      </c>
      <c r="H19" s="71" t="str">
        <f t="array" ref="H19">INDEX('Inputs &amp; summary'!$D$28:$AN$73,MATCH('Project-level output'!H$5,'Inputs &amp; summary'!$D$28:$D$73,0),MATCH('Project-level output'!$A19,'Inputs &amp; summary'!$D$28:$AN$28,0))</f>
        <v>#REF!</v>
      </c>
      <c r="I19" s="71" t="str">
        <f t="array" ref="I19">INDEX('Inputs &amp; summary'!$D$28:$AN$73,MATCH('Project-level output'!I$5,'Inputs &amp; summary'!$D$28:$D$73,0),MATCH('Project-level output'!$A19,'Inputs &amp; summary'!$D$28:$AN$28,0))</f>
        <v>#REF!</v>
      </c>
      <c r="J19" s="71" t="str">
        <f t="array" ref="J19">INDEX('Inputs &amp; summary'!$D$28:$AN$73,MATCH('Project-level output'!J$5,'Inputs &amp; summary'!$D$28:$D$73,0),MATCH('Project-level output'!$A19,'Inputs &amp; summary'!$D$28:$AN$28,0))</f>
        <v>#REF!</v>
      </c>
      <c r="K19" s="71" t="str">
        <f t="array" ref="K19">INDEX('Inputs &amp; summary'!$D$28:$AN$73,MATCH('Project-level output'!K$5,'Inputs &amp; summary'!$D$28:$D$73,0),MATCH('Project-level output'!$A19,'Inputs &amp; summary'!$D$28:$AN$28,0))</f>
        <v>#REF!</v>
      </c>
      <c r="L19" s="71" t="str">
        <f t="array" ref="L19">INDEX('Inputs &amp; summary'!$D$28:$AN$73,MATCH('Project-level output'!L$5,'Inputs &amp; summary'!$D$28:$D$73,0),MATCH('Project-level output'!$A19,'Inputs &amp; summary'!$D$28:$AN$28,0))</f>
        <v>#REF!</v>
      </c>
      <c r="M19" s="71" t="str">
        <f t="array" ref="M19">INDEX('Inputs &amp; summary'!$D$28:$AN$73,MATCH('Project-level output'!M$5,'Inputs &amp; summary'!$D$28:$D$73,0),MATCH('Project-level output'!$A19,'Inputs &amp; summary'!$D$28:$AN$28,0))</f>
        <v>#REF!</v>
      </c>
      <c r="N19" s="71" t="str">
        <f t="array" ref="N19">INDEX('Inputs &amp; summary'!$D$28:$AN$73,MATCH('Project-level output'!N$5,'Inputs &amp; summary'!$D$28:$D$73,0),MATCH('Project-level output'!$A19,'Inputs &amp; summary'!$D$28:$AN$28,0))</f>
        <v>#REF!</v>
      </c>
      <c r="O19" s="71" t="str">
        <f t="array" ref="O19">INDEX('Inputs &amp; summary'!$D$28:$AN$73,MATCH('Project-level output'!O$5,'Inputs &amp; summary'!$D$28:$D$73,0),MATCH('Project-level output'!$A19,'Inputs &amp; summary'!$D$28:$AN$28,0))</f>
        <v>#REF!</v>
      </c>
      <c r="P19" s="71" t="str">
        <f t="array" ref="P19">INDEX('Inputs &amp; summary'!$D$28:$AN$73,MATCH('Project-level output'!P$5,'Inputs &amp; summary'!$D$28:$D$73,0),MATCH('Project-level output'!$A19,'Inputs &amp; summary'!$D$28:$AN$28,0))</f>
        <v>#REF!</v>
      </c>
      <c r="Q19" s="71" t="str">
        <f t="array" ref="Q19">INDEX('Inputs &amp; summary'!$D$28:$AN$73,MATCH('Project-level output'!Q$5,'Inputs &amp; summary'!$D$28:$D$73,0),MATCH('Project-level output'!$A19,'Inputs &amp; summary'!$D$28:$AN$28,0))</f>
        <v>#REF!</v>
      </c>
      <c r="R19" s="71" t="str">
        <f t="array" ref="R19">INDEX('Inputs &amp; summary'!$D$28:$AN$73,MATCH('Project-level output'!R$5,'Inputs &amp; summary'!$D$28:$D$73,0),MATCH('Project-level output'!$A19,'Inputs &amp; summary'!$D$28:$AN$28,0))</f>
        <v>#REF!</v>
      </c>
      <c r="S19" s="71" t="str">
        <f t="array" ref="S19">INDEX('Inputs &amp; summary'!$D$28:$AN$73,MATCH('Project-level output'!S$5,'Inputs &amp; summary'!$D$28:$D$73,0),MATCH('Project-level output'!$A19,'Inputs &amp; summary'!$D$28:$AN$28,0))</f>
        <v>#REF!</v>
      </c>
      <c r="T19" s="71" t="str">
        <f t="array" ref="T19">INDEX('Inputs &amp; summary'!$D$28:$AN$73,MATCH('Project-level output'!T$5,'Inputs &amp; summary'!$D$28:$D$73,0),MATCH('Project-level output'!$A19,'Inputs &amp; summary'!$D$28:$AN$28,0))</f>
        <v>#REF!</v>
      </c>
      <c r="U19" s="71" t="str">
        <f t="array" ref="U19">INDEX('Inputs &amp; summary'!$D$28:$AN$73,MATCH('Project-level output'!U$5,'Inputs &amp; summary'!$D$28:$D$73,0),MATCH('Project-level output'!$A19,'Inputs &amp; summary'!$D$28:$AN$28,0))</f>
        <v>#REF!</v>
      </c>
      <c r="V19" s="71" t="str">
        <f t="array" ref="V19">INDEX('Inputs &amp; summary'!$D$28:$AN$73,MATCH('Project-level output'!V$5,'Inputs &amp; summary'!$D$28:$D$73,0),MATCH('Project-level output'!$A19,'Inputs &amp; summary'!$D$28:$AN$28,0))</f>
        <v>#REF!</v>
      </c>
      <c r="W19" s="71" t="str">
        <f t="array" ref="W19">INDEX('Inputs &amp; summary'!$D$28:$AN$73,MATCH('Project-level output'!W$5,'Inputs &amp; summary'!$D$28:$D$73,0),MATCH('Project-level output'!$A19,'Inputs &amp; summary'!$D$28:$AN$28,0))</f>
        <v>#REF!</v>
      </c>
      <c r="X19" s="71" t="str">
        <f t="array" ref="X19">INDEX('Inputs &amp; summary'!$D$28:$AN$73,MATCH('Project-level output'!X$5,'Inputs &amp; summary'!$D$28:$D$73,0),MATCH('Project-level output'!$A19,'Inputs &amp; summary'!$D$28:$AN$28,0))</f>
        <v>#REF!</v>
      </c>
      <c r="Y19" s="71" t="str">
        <f t="array" ref="Y19">INDEX('Inputs &amp; summary'!$D$28:$AN$73,MATCH('Project-level output'!Y$5,'Inputs &amp; summary'!$D$28:$D$73,0),MATCH('Project-level output'!$A19,'Inputs &amp; summary'!$D$28:$AN$28,0))</f>
        <v>#REF!</v>
      </c>
      <c r="Z19" s="71" t="str">
        <f t="array" ref="Z19">INDEX('Inputs &amp; summary'!$D$28:$AN$73,MATCH('Project-level output'!Z$5,'Inputs &amp; summary'!$D$28:$D$73,0),MATCH('Project-level output'!$A19,'Inputs &amp; summary'!$D$28:$AN$28,0))</f>
        <v>#REF!</v>
      </c>
      <c r="AA19" s="71" t="str">
        <f t="array" ref="AA19">INDEX('Inputs &amp; summary'!$D$28:$AN$73,MATCH('Project-level output'!AA$5,'Inputs &amp; summary'!$D$28:$D$73,0),MATCH('Project-level output'!$A19,'Inputs &amp; summary'!$D$28:$AN$28,0))</f>
        <v>#REF!</v>
      </c>
      <c r="AB19" s="71" t="str">
        <f t="array" ref="AB19">INDEX('Inputs &amp; summary'!$D$28:$AN$73,MATCH('Project-level output'!AB$5,'Inputs &amp; summary'!$D$28:$D$73,0),MATCH('Project-level output'!$A19,'Inputs &amp; summary'!$D$28:$AN$28,0))</f>
        <v>#REF!</v>
      </c>
      <c r="AC19" s="71" t="str">
        <f t="array" ref="AC19">INDEX('Inputs &amp; summary'!$D$28:$AN$73,MATCH('Project-level output'!AC$5,'Inputs &amp; summary'!$D$28:$D$73,0),MATCH('Project-level output'!$A19,'Inputs &amp; summary'!$D$28:$AN$28,0))</f>
        <v>#REF!</v>
      </c>
      <c r="AD19" s="71" t="str">
        <f t="array" ref="AD19">INDEX('Inputs &amp; summary'!$D$28:$AN$73,MATCH('Project-level output'!AD$5,'Inputs &amp; summary'!$D$28:$D$73,0),MATCH('Project-level output'!$A19,'Inputs &amp; summary'!$D$28:$AN$28,0))</f>
        <v>#REF!</v>
      </c>
      <c r="AE19" s="71" t="str">
        <f t="array" ref="AE19">INDEX('Inputs &amp; summary'!$D$28:$AN$73,MATCH('Project-level output'!AE$5,'Inputs &amp; summary'!$D$28:$D$73,0),MATCH('Project-level output'!$A19,'Inputs &amp; summary'!$D$28:$AN$28,0))</f>
        <v>#REF!</v>
      </c>
      <c r="AF19" s="71" t="str">
        <f t="array" ref="AF19">INDEX('Inputs &amp; summary'!$D$28:$AN$73,MATCH('Project-level output'!AF$5,'Inputs &amp; summary'!$D$28:$D$73,0),MATCH('Project-level output'!$A19,'Inputs &amp; summary'!$D$28:$AN$28,0))</f>
        <v>#REF!</v>
      </c>
      <c r="AG19" s="71" t="str">
        <f t="array" ref="AG19">INDEX('Inputs &amp; summary'!$D$28:$AN$73,MATCH('Project-level output'!AG$5,'Inputs &amp; summary'!$D$28:$D$73,0),MATCH('Project-level output'!$A19,'Inputs &amp; summary'!$D$28:$AN$28,0))</f>
        <v>#REF!</v>
      </c>
      <c r="AH19" s="71" t="str">
        <f t="array" ref="AH19">INDEX('Inputs &amp; summary'!$D$28:$AN$73,MATCH('Project-level output'!AH$5,'Inputs &amp; summary'!$D$28:$D$73,0),MATCH('Project-level output'!$A19,'Inputs &amp; summary'!$D$28:$AN$28,0))</f>
        <v>#REF!</v>
      </c>
      <c r="AI19" s="71" t="str">
        <f t="array" ref="AI19">INDEX('Inputs &amp; summary'!$D$28:$AN$73,MATCH('Project-level output'!AI$5,'Inputs &amp; summary'!$D$28:$D$73,0),MATCH('Project-level output'!$A19,'Inputs &amp; summary'!$D$28:$AN$28,0))</f>
        <v>#REF!</v>
      </c>
      <c r="AJ19" s="71" t="str">
        <f t="array" ref="AJ19">INDEX('Inputs &amp; summary'!$D$28:$AN$73,MATCH('Project-level output'!AJ$5,'Inputs &amp; summary'!$D$28:$D$73,0),MATCH('Project-level output'!$A19,'Inputs &amp; summary'!$D$28:$AN$28,0))</f>
        <v>#REF!</v>
      </c>
      <c r="AK19" s="71" t="str">
        <f t="array" ref="AK19">INDEX('Inputs &amp; summary'!$D$28:$AN$73,MATCH('Project-level output'!AK$5,'Inputs &amp; summary'!$D$28:$D$73,0),MATCH('Project-level output'!$A19,'Inputs &amp; summary'!$D$28:$AN$28,0))</f>
        <v>#REF!</v>
      </c>
      <c r="AL19" s="71" t="str">
        <f t="array" ref="AL19">INDEX('Inputs &amp; summary'!$D$28:$AN$73,MATCH('Project-level output'!AL$5,'Inputs &amp; summary'!$D$28:$D$73,0),MATCH('Project-level output'!$A19,'Inputs &amp; summary'!$D$28:$AN$28,0))</f>
        <v>#REF!</v>
      </c>
      <c r="AM19" s="71" t="str">
        <f t="array" ref="AM19">INDEX('Inputs &amp; summary'!$D$28:$AN$73,MATCH('Project-level output'!AM$5,'Inputs &amp; summary'!$D$28:$D$73,0),MATCH('Project-level output'!$A19,'Inputs &amp; summary'!$D$28:$AN$28,0))</f>
        <v>#REF!</v>
      </c>
      <c r="AN19" s="71" t="str">
        <f t="array" ref="AN19">INDEX('Inputs &amp; summary'!$D$28:$AN$73,MATCH('Project-level output'!AN$5,'Inputs &amp; summary'!$D$28:$D$73,0),MATCH('Project-level output'!$A19,'Inputs &amp; summary'!$D$28:$AN$28,0))</f>
        <v>#REF!</v>
      </c>
      <c r="AO19" s="71" t="str">
        <f t="array" ref="AO19">INDEX('Inputs &amp; summary'!$D$28:$AN$73,MATCH('Project-level output'!AO$5,'Inputs &amp; summary'!$D$28:$D$73,0),MATCH('Project-level output'!$A19,'Inputs &amp; summary'!$D$28:$AN$28,0))</f>
        <v>#REF!</v>
      </c>
      <c r="AP19" s="71" t="str">
        <f t="array" ref="AP19">INDEX('Inputs &amp; summary'!$D$28:$AN$73,MATCH('Project-level output'!AP$5,'Inputs &amp; summary'!$D$28:$D$73,0),MATCH('Project-level output'!$A19,'Inputs &amp; summary'!$D$28:$AN$28,0))</f>
        <v>#REF!</v>
      </c>
      <c r="AQ19" s="71" t="str">
        <f t="array" ref="AQ19">INDEX('Inputs &amp; summary'!$D$28:$AN$73,MATCH('Project-level output'!AQ$5,'Inputs &amp; summary'!$D$28:$D$73,0),MATCH('Project-level output'!$A19,'Inputs &amp; summary'!$D$28:$AN$28,0))</f>
        <v>#REF!</v>
      </c>
      <c r="AR19" s="71" t="str">
        <f t="array" ref="AR19">INDEX('Inputs &amp; summary'!$D$28:$AN$73,MATCH('Project-level output'!AR$5,'Inputs &amp; summary'!$D$28:$D$73,0),MATCH('Project-level output'!$A19,'Inputs &amp; summary'!$D$28:$AN$28,0))</f>
        <v>#REF!</v>
      </c>
      <c r="AS19" s="71" t="str">
        <f t="array" ref="AS19">INDEX('Inputs &amp; summary'!$D$28:$AN$73,MATCH('Project-level output'!AS$5,'Inputs &amp; summary'!$D$28:$D$73,0),MATCH('Project-level output'!$A19,'Inputs &amp; summary'!$D$28:$AN$28,0))</f>
        <v>#REF!</v>
      </c>
      <c r="AT19" s="71" t="str">
        <f t="array" ref="AT19">INDEX('Inputs &amp; summary'!$D$28:$AN$73,MATCH('Project-level output'!AT$5,'Inputs &amp; summary'!$D$28:$D$73,0),MATCH('Project-level output'!$A19,'Inputs &amp; summary'!$D$28:$AN$28,0))</f>
        <v>#REF!</v>
      </c>
      <c r="AU19" s="71" t="str">
        <f t="array" ref="AU19">INDEX('Inputs &amp; summary'!$D$28:$AN$73,MATCH('Project-level output'!AU$5,'Inputs &amp; summary'!$D$28:$D$73,0),MATCH('Project-level output'!$A19,'Inputs &amp; summary'!$D$28:$AN$28,0))</f>
        <v>#REF!</v>
      </c>
      <c r="AV19" s="71" t="str">
        <f t="array" ref="AV19">INDEX('Inputs &amp; summary'!$D$28:$AN$73,MATCH('Project-level output'!AV$5,'Inputs &amp; summary'!$D$28:$D$73,0),MATCH('Project-level output'!$A19,'Inputs &amp; summary'!$D$28:$AN$28,0))</f>
        <v>#REF!</v>
      </c>
      <c r="AW19" s="71" t="str">
        <f t="array" ref="AW19">INDEX('Inputs &amp; summary'!$D$28:$AN$73,MATCH('Project-level output'!AW$5,'Inputs &amp; summary'!$D$28:$D$73,0),MATCH('Project-level output'!$A19,'Inputs &amp; summary'!$D$28:$AN$28,0))</f>
        <v>#REF!</v>
      </c>
      <c r="AX19" s="71" t="str">
        <f t="array" ref="AX19">INDEX('Inputs &amp; summary'!$D$28:$AN$73,MATCH('Project-level output'!AX$5,'Inputs &amp; summary'!$D$28:$D$73,0),MATCH('Project-level output'!$A19,'Inputs &amp; summary'!$D$28:$AN$28,0))</f>
        <v>#REF!</v>
      </c>
      <c r="AY19" s="71" t="str">
        <f t="array" ref="AY19">INDEX('Inputs &amp; summary'!$D$28:$AN$73,MATCH('Project-level output'!AY$5,'Inputs &amp; summary'!$D$28:$D$73,0),MATCH('Project-level output'!$A19,'Inputs &amp; summary'!$D$28:$AN$28,0))</f>
        <v>#REF!</v>
      </c>
      <c r="AZ19" s="71" t="str">
        <f t="array" ref="AZ19">INDEX('Inputs &amp; summary'!$D$28:$AN$73,MATCH('Project-level output'!AZ$5,'Inputs &amp; summary'!$D$28:$D$73,0),MATCH('Project-level output'!$A19,'Inputs &amp; summary'!$D$28:$AN$28,0))</f>
        <v>#REF!</v>
      </c>
      <c r="BA19" s="71" t="str">
        <f t="array" ref="BA19">INDEX('Inputs &amp; summary'!$D$28:$AN$73,MATCH('Project-level output'!BA$5,'Inputs &amp; summary'!$D$28:$D$73,0),MATCH('Project-level output'!$A19,'Inputs &amp; summary'!$D$28:$AN$28,0))</f>
        <v>#REF!</v>
      </c>
      <c r="BB19" s="71" t="str">
        <f t="array" ref="BB19">INDEX('Inputs &amp; summary'!$D$28:$AN$73,MATCH('Project-level output'!BB$5,'Inputs &amp; summary'!$D$28:$D$73,0),MATCH('Project-level output'!$A19,'Inputs &amp; summary'!$D$28:$AN$28,0))</f>
        <v>#REF!</v>
      </c>
      <c r="BC19" s="72" t="str">
        <f t="array" ref="BC19">INDEX('Inputs &amp; summary'!$D$28:$AN$73,MATCH('Project-level output'!BC$5,'Inputs &amp; summary'!$D$28:$D$73,0),MATCH('Project-level output'!$A19,'Inputs &amp; summary'!$D$28:$AN$28,0))</f>
        <v>#REF!</v>
      </c>
    </row>
    <row r="20" ht="12.75" customHeight="1">
      <c r="A20" s="65" t="s">
        <v>129</v>
      </c>
      <c r="B20" s="75" t="str">
        <f t="array" ref="B20">INDEX('Inputs &amp; summary'!$D$28:$AN$73,MATCH('Project-level output'!B$5,'Inputs &amp; summary'!$D$28:$D$73,0),MATCH('Project-level output'!$A20,'Inputs &amp; summary'!$D$28:$AN$28,0))</f>
        <v>#REF!</v>
      </c>
      <c r="C20" s="75" t="str">
        <f t="array" ref="C20">INDEX('Inputs &amp; summary'!$D$28:$AN$73,MATCH('Project-level output'!C$5,'Inputs &amp; summary'!$D$28:$D$73,0),MATCH('Project-level output'!$A20,'Inputs &amp; summary'!$D$28:$AN$28,0))</f>
        <v>#REF!</v>
      </c>
      <c r="D20" s="75" t="str">
        <f t="array" ref="D20">INDEX('Inputs &amp; summary'!$D$28:$AN$73,MATCH('Project-level output'!D$5,'Inputs &amp; summary'!$D$28:$D$73,0),MATCH('Project-level output'!$A20,'Inputs &amp; summary'!$D$28:$AN$28,0))</f>
        <v>#REF!</v>
      </c>
      <c r="E20" s="75" t="str">
        <f t="array" ref="E20">INDEX('Inputs &amp; summary'!$D$28:$AN$73,MATCH('Project-level output'!E$5,'Inputs &amp; summary'!$D$28:$D$73,0),MATCH('Project-level output'!$A20,'Inputs &amp; summary'!$D$28:$AN$28,0))</f>
        <v>#REF!</v>
      </c>
      <c r="F20" s="75" t="str">
        <f t="array" ref="F20">INDEX('Inputs &amp; summary'!$D$28:$AN$73,MATCH('Project-level output'!F$5,'Inputs &amp; summary'!$D$28:$D$73,0),MATCH('Project-level output'!$A20,'Inputs &amp; summary'!$D$28:$AN$28,0))</f>
        <v>#REF!</v>
      </c>
      <c r="G20" s="75" t="str">
        <f t="array" ref="G20">INDEX('Inputs &amp; summary'!$D$28:$AN$73,MATCH('Project-level output'!G$5,'Inputs &amp; summary'!$D$28:$D$73,0),MATCH('Project-level output'!$A20,'Inputs &amp; summary'!$D$28:$AN$28,0))</f>
        <v>#REF!</v>
      </c>
      <c r="H20" s="75" t="str">
        <f t="array" ref="H20">INDEX('Inputs &amp; summary'!$D$28:$AN$73,MATCH('Project-level output'!H$5,'Inputs &amp; summary'!$D$28:$D$73,0),MATCH('Project-level output'!$A20,'Inputs &amp; summary'!$D$28:$AN$28,0))</f>
        <v>#REF!</v>
      </c>
      <c r="I20" s="75" t="str">
        <f t="array" ref="I20">INDEX('Inputs &amp; summary'!$D$28:$AN$73,MATCH('Project-level output'!I$5,'Inputs &amp; summary'!$D$28:$D$73,0),MATCH('Project-level output'!$A20,'Inputs &amp; summary'!$D$28:$AN$28,0))</f>
        <v>#REF!</v>
      </c>
      <c r="J20" s="75" t="str">
        <f t="array" ref="J20">INDEX('Inputs &amp; summary'!$D$28:$AN$73,MATCH('Project-level output'!J$5,'Inputs &amp; summary'!$D$28:$D$73,0),MATCH('Project-level output'!$A20,'Inputs &amp; summary'!$D$28:$AN$28,0))</f>
        <v>#REF!</v>
      </c>
      <c r="K20" s="75" t="str">
        <f t="array" ref="K20">INDEX('Inputs &amp; summary'!$D$28:$AN$73,MATCH('Project-level output'!K$5,'Inputs &amp; summary'!$D$28:$D$73,0),MATCH('Project-level output'!$A20,'Inputs &amp; summary'!$D$28:$AN$28,0))</f>
        <v>#REF!</v>
      </c>
      <c r="L20" s="75" t="str">
        <f t="array" ref="L20">INDEX('Inputs &amp; summary'!$D$28:$AN$73,MATCH('Project-level output'!L$5,'Inputs &amp; summary'!$D$28:$D$73,0),MATCH('Project-level output'!$A20,'Inputs &amp; summary'!$D$28:$AN$28,0))</f>
        <v>#REF!</v>
      </c>
      <c r="M20" s="75" t="str">
        <f t="array" ref="M20">INDEX('Inputs &amp; summary'!$D$28:$AN$73,MATCH('Project-level output'!M$5,'Inputs &amp; summary'!$D$28:$D$73,0),MATCH('Project-level output'!$A20,'Inputs &amp; summary'!$D$28:$AN$28,0))</f>
        <v>#REF!</v>
      </c>
      <c r="N20" s="75" t="str">
        <f t="array" ref="N20">INDEX('Inputs &amp; summary'!$D$28:$AN$73,MATCH('Project-level output'!N$5,'Inputs &amp; summary'!$D$28:$D$73,0),MATCH('Project-level output'!$A20,'Inputs &amp; summary'!$D$28:$AN$28,0))</f>
        <v>#REF!</v>
      </c>
      <c r="O20" s="75" t="str">
        <f t="array" ref="O20">INDEX('Inputs &amp; summary'!$D$28:$AN$73,MATCH('Project-level output'!O$5,'Inputs &amp; summary'!$D$28:$D$73,0),MATCH('Project-level output'!$A20,'Inputs &amp; summary'!$D$28:$AN$28,0))</f>
        <v>#REF!</v>
      </c>
      <c r="P20" s="75" t="str">
        <f t="array" ref="P20">INDEX('Inputs &amp; summary'!$D$28:$AN$73,MATCH('Project-level output'!P$5,'Inputs &amp; summary'!$D$28:$D$73,0),MATCH('Project-level output'!$A20,'Inputs &amp; summary'!$D$28:$AN$28,0))</f>
        <v>#REF!</v>
      </c>
      <c r="Q20" s="75" t="str">
        <f t="array" ref="Q20">INDEX('Inputs &amp; summary'!$D$28:$AN$73,MATCH('Project-level output'!Q$5,'Inputs &amp; summary'!$D$28:$D$73,0),MATCH('Project-level output'!$A20,'Inputs &amp; summary'!$D$28:$AN$28,0))</f>
        <v>#REF!</v>
      </c>
      <c r="R20" s="75" t="str">
        <f t="array" ref="R20">INDEX('Inputs &amp; summary'!$D$28:$AN$73,MATCH('Project-level output'!R$5,'Inputs &amp; summary'!$D$28:$D$73,0),MATCH('Project-level output'!$A20,'Inputs &amp; summary'!$D$28:$AN$28,0))</f>
        <v>#REF!</v>
      </c>
      <c r="S20" s="75" t="str">
        <f t="array" ref="S20">INDEX('Inputs &amp; summary'!$D$28:$AN$73,MATCH('Project-level output'!S$5,'Inputs &amp; summary'!$D$28:$D$73,0),MATCH('Project-level output'!$A20,'Inputs &amp; summary'!$D$28:$AN$28,0))</f>
        <v>#REF!</v>
      </c>
      <c r="T20" s="75" t="str">
        <f t="array" ref="T20">INDEX('Inputs &amp; summary'!$D$28:$AN$73,MATCH('Project-level output'!T$5,'Inputs &amp; summary'!$D$28:$D$73,0),MATCH('Project-level output'!$A20,'Inputs &amp; summary'!$D$28:$AN$28,0))</f>
        <v>#REF!</v>
      </c>
      <c r="U20" s="75" t="str">
        <f t="array" ref="U20">INDEX('Inputs &amp; summary'!$D$28:$AN$73,MATCH('Project-level output'!U$5,'Inputs &amp; summary'!$D$28:$D$73,0),MATCH('Project-level output'!$A20,'Inputs &amp; summary'!$D$28:$AN$28,0))</f>
        <v>#REF!</v>
      </c>
      <c r="V20" s="75" t="str">
        <f t="array" ref="V20">INDEX('Inputs &amp; summary'!$D$28:$AN$73,MATCH('Project-level output'!V$5,'Inputs &amp; summary'!$D$28:$D$73,0),MATCH('Project-level output'!$A20,'Inputs &amp; summary'!$D$28:$AN$28,0))</f>
        <v>#REF!</v>
      </c>
      <c r="W20" s="75" t="str">
        <f t="array" ref="W20">INDEX('Inputs &amp; summary'!$D$28:$AN$73,MATCH('Project-level output'!W$5,'Inputs &amp; summary'!$D$28:$D$73,0),MATCH('Project-level output'!$A20,'Inputs &amp; summary'!$D$28:$AN$28,0))</f>
        <v>#REF!</v>
      </c>
      <c r="X20" s="75" t="str">
        <f t="array" ref="X20">INDEX('Inputs &amp; summary'!$D$28:$AN$73,MATCH('Project-level output'!X$5,'Inputs &amp; summary'!$D$28:$D$73,0),MATCH('Project-level output'!$A20,'Inputs &amp; summary'!$D$28:$AN$28,0))</f>
        <v>#REF!</v>
      </c>
      <c r="Y20" s="75" t="str">
        <f t="array" ref="Y20">INDEX('Inputs &amp; summary'!$D$28:$AN$73,MATCH('Project-level output'!Y$5,'Inputs &amp; summary'!$D$28:$D$73,0),MATCH('Project-level output'!$A20,'Inputs &amp; summary'!$D$28:$AN$28,0))</f>
        <v>#REF!</v>
      </c>
      <c r="Z20" s="75" t="str">
        <f t="array" ref="Z20">INDEX('Inputs &amp; summary'!$D$28:$AN$73,MATCH('Project-level output'!Z$5,'Inputs &amp; summary'!$D$28:$D$73,0),MATCH('Project-level output'!$A20,'Inputs &amp; summary'!$D$28:$AN$28,0))</f>
        <v>#REF!</v>
      </c>
      <c r="AA20" s="75" t="str">
        <f t="array" ref="AA20">INDEX('Inputs &amp; summary'!$D$28:$AN$73,MATCH('Project-level output'!AA$5,'Inputs &amp; summary'!$D$28:$D$73,0),MATCH('Project-level output'!$A20,'Inputs &amp; summary'!$D$28:$AN$28,0))</f>
        <v>#REF!</v>
      </c>
      <c r="AB20" s="75" t="str">
        <f t="array" ref="AB20">INDEX('Inputs &amp; summary'!$D$28:$AN$73,MATCH('Project-level output'!AB$5,'Inputs &amp; summary'!$D$28:$D$73,0),MATCH('Project-level output'!$A20,'Inputs &amp; summary'!$D$28:$AN$28,0))</f>
        <v>#REF!</v>
      </c>
      <c r="AC20" s="75" t="str">
        <f t="array" ref="AC20">INDEX('Inputs &amp; summary'!$D$28:$AN$73,MATCH('Project-level output'!AC$5,'Inputs &amp; summary'!$D$28:$D$73,0),MATCH('Project-level output'!$A20,'Inputs &amp; summary'!$D$28:$AN$28,0))</f>
        <v>#REF!</v>
      </c>
      <c r="AD20" s="75" t="str">
        <f t="array" ref="AD20">INDEX('Inputs &amp; summary'!$D$28:$AN$73,MATCH('Project-level output'!AD$5,'Inputs &amp; summary'!$D$28:$D$73,0),MATCH('Project-level output'!$A20,'Inputs &amp; summary'!$D$28:$AN$28,0))</f>
        <v>#REF!</v>
      </c>
      <c r="AE20" s="75" t="str">
        <f t="array" ref="AE20">INDEX('Inputs &amp; summary'!$D$28:$AN$73,MATCH('Project-level output'!AE$5,'Inputs &amp; summary'!$D$28:$D$73,0),MATCH('Project-level output'!$A20,'Inputs &amp; summary'!$D$28:$AN$28,0))</f>
        <v>#REF!</v>
      </c>
      <c r="AF20" s="75" t="str">
        <f t="array" ref="AF20">INDEX('Inputs &amp; summary'!$D$28:$AN$73,MATCH('Project-level output'!AF$5,'Inputs &amp; summary'!$D$28:$D$73,0),MATCH('Project-level output'!$A20,'Inputs &amp; summary'!$D$28:$AN$28,0))</f>
        <v>#REF!</v>
      </c>
      <c r="AG20" s="75" t="str">
        <f t="array" ref="AG20">INDEX('Inputs &amp; summary'!$D$28:$AN$73,MATCH('Project-level output'!AG$5,'Inputs &amp; summary'!$D$28:$D$73,0),MATCH('Project-level output'!$A20,'Inputs &amp; summary'!$D$28:$AN$28,0))</f>
        <v>#REF!</v>
      </c>
      <c r="AH20" s="75" t="str">
        <f t="array" ref="AH20">INDEX('Inputs &amp; summary'!$D$28:$AN$73,MATCH('Project-level output'!AH$5,'Inputs &amp; summary'!$D$28:$D$73,0),MATCH('Project-level output'!$A20,'Inputs &amp; summary'!$D$28:$AN$28,0))</f>
        <v>#REF!</v>
      </c>
      <c r="AI20" s="75" t="str">
        <f t="array" ref="AI20">INDEX('Inputs &amp; summary'!$D$28:$AN$73,MATCH('Project-level output'!AI$5,'Inputs &amp; summary'!$D$28:$D$73,0),MATCH('Project-level output'!$A20,'Inputs &amp; summary'!$D$28:$AN$28,0))</f>
        <v>#REF!</v>
      </c>
      <c r="AJ20" s="75" t="str">
        <f t="array" ref="AJ20">INDEX('Inputs &amp; summary'!$D$28:$AN$73,MATCH('Project-level output'!AJ$5,'Inputs &amp; summary'!$D$28:$D$73,0),MATCH('Project-level output'!$A20,'Inputs &amp; summary'!$D$28:$AN$28,0))</f>
        <v>#REF!</v>
      </c>
      <c r="AK20" s="75" t="str">
        <f t="array" ref="AK20">INDEX('Inputs &amp; summary'!$D$28:$AN$73,MATCH('Project-level output'!AK$5,'Inputs &amp; summary'!$D$28:$D$73,0),MATCH('Project-level output'!$A20,'Inputs &amp; summary'!$D$28:$AN$28,0))</f>
        <v>#REF!</v>
      </c>
      <c r="AL20" s="75" t="str">
        <f t="array" ref="AL20">INDEX('Inputs &amp; summary'!$D$28:$AN$73,MATCH('Project-level output'!AL$5,'Inputs &amp; summary'!$D$28:$D$73,0),MATCH('Project-level output'!$A20,'Inputs &amp; summary'!$D$28:$AN$28,0))</f>
        <v>#REF!</v>
      </c>
      <c r="AM20" s="75" t="str">
        <f t="array" ref="AM20">INDEX('Inputs &amp; summary'!$D$28:$AN$73,MATCH('Project-level output'!AM$5,'Inputs &amp; summary'!$D$28:$D$73,0),MATCH('Project-level output'!$A20,'Inputs &amp; summary'!$D$28:$AN$28,0))</f>
        <v>#REF!</v>
      </c>
      <c r="AN20" s="75" t="str">
        <f t="array" ref="AN20">INDEX('Inputs &amp; summary'!$D$28:$AN$73,MATCH('Project-level output'!AN$5,'Inputs &amp; summary'!$D$28:$D$73,0),MATCH('Project-level output'!$A20,'Inputs &amp; summary'!$D$28:$AN$28,0))</f>
        <v>#REF!</v>
      </c>
      <c r="AO20" s="75" t="str">
        <f t="array" ref="AO20">INDEX('Inputs &amp; summary'!$D$28:$AN$73,MATCH('Project-level output'!AO$5,'Inputs &amp; summary'!$D$28:$D$73,0),MATCH('Project-level output'!$A20,'Inputs &amp; summary'!$D$28:$AN$28,0))</f>
        <v>#REF!</v>
      </c>
      <c r="AP20" s="75" t="str">
        <f t="array" ref="AP20">INDEX('Inputs &amp; summary'!$D$28:$AN$73,MATCH('Project-level output'!AP$5,'Inputs &amp; summary'!$D$28:$D$73,0),MATCH('Project-level output'!$A20,'Inputs &amp; summary'!$D$28:$AN$28,0))</f>
        <v>#REF!</v>
      </c>
      <c r="AQ20" s="75" t="str">
        <f t="array" ref="AQ20">INDEX('Inputs &amp; summary'!$D$28:$AN$73,MATCH('Project-level output'!AQ$5,'Inputs &amp; summary'!$D$28:$D$73,0),MATCH('Project-level output'!$A20,'Inputs &amp; summary'!$D$28:$AN$28,0))</f>
        <v>#REF!</v>
      </c>
      <c r="AR20" s="75" t="str">
        <f t="array" ref="AR20">INDEX('Inputs &amp; summary'!$D$28:$AN$73,MATCH('Project-level output'!AR$5,'Inputs &amp; summary'!$D$28:$D$73,0),MATCH('Project-level output'!$A20,'Inputs &amp; summary'!$D$28:$AN$28,0))</f>
        <v>#REF!</v>
      </c>
      <c r="AS20" s="75" t="str">
        <f t="array" ref="AS20">INDEX('Inputs &amp; summary'!$D$28:$AN$73,MATCH('Project-level output'!AS$5,'Inputs &amp; summary'!$D$28:$D$73,0),MATCH('Project-level output'!$A20,'Inputs &amp; summary'!$D$28:$AN$28,0))</f>
        <v>#REF!</v>
      </c>
      <c r="AT20" s="75" t="str">
        <f t="array" ref="AT20">INDEX('Inputs &amp; summary'!$D$28:$AN$73,MATCH('Project-level output'!AT$5,'Inputs &amp; summary'!$D$28:$D$73,0),MATCH('Project-level output'!$A20,'Inputs &amp; summary'!$D$28:$AN$28,0))</f>
        <v>#REF!</v>
      </c>
      <c r="AU20" s="75" t="str">
        <f t="array" ref="AU20">INDEX('Inputs &amp; summary'!$D$28:$AN$73,MATCH('Project-level output'!AU$5,'Inputs &amp; summary'!$D$28:$D$73,0),MATCH('Project-level output'!$A20,'Inputs &amp; summary'!$D$28:$AN$28,0))</f>
        <v>#REF!</v>
      </c>
      <c r="AV20" s="75" t="str">
        <f t="array" ref="AV20">INDEX('Inputs &amp; summary'!$D$28:$AN$73,MATCH('Project-level output'!AV$5,'Inputs &amp; summary'!$D$28:$D$73,0),MATCH('Project-level output'!$A20,'Inputs &amp; summary'!$D$28:$AN$28,0))</f>
        <v>#REF!</v>
      </c>
      <c r="AW20" s="75" t="str">
        <f t="array" ref="AW20">INDEX('Inputs &amp; summary'!$D$28:$AN$73,MATCH('Project-level output'!AW$5,'Inputs &amp; summary'!$D$28:$D$73,0),MATCH('Project-level output'!$A20,'Inputs &amp; summary'!$D$28:$AN$28,0))</f>
        <v>#REF!</v>
      </c>
      <c r="AX20" s="75" t="str">
        <f t="array" ref="AX20">INDEX('Inputs &amp; summary'!$D$28:$AN$73,MATCH('Project-level output'!AX$5,'Inputs &amp; summary'!$D$28:$D$73,0),MATCH('Project-level output'!$A20,'Inputs &amp; summary'!$D$28:$AN$28,0))</f>
        <v>#REF!</v>
      </c>
      <c r="AY20" s="75" t="str">
        <f t="array" ref="AY20">INDEX('Inputs &amp; summary'!$D$28:$AN$73,MATCH('Project-level output'!AY$5,'Inputs &amp; summary'!$D$28:$D$73,0),MATCH('Project-level output'!$A20,'Inputs &amp; summary'!$D$28:$AN$28,0))</f>
        <v>#REF!</v>
      </c>
      <c r="AZ20" s="75" t="str">
        <f t="array" ref="AZ20">INDEX('Inputs &amp; summary'!$D$28:$AN$73,MATCH('Project-level output'!AZ$5,'Inputs &amp; summary'!$D$28:$D$73,0),MATCH('Project-level output'!$A20,'Inputs &amp; summary'!$D$28:$AN$28,0))</f>
        <v>#REF!</v>
      </c>
      <c r="BA20" s="75" t="str">
        <f t="array" ref="BA20">INDEX('Inputs &amp; summary'!$D$28:$AN$73,MATCH('Project-level output'!BA$5,'Inputs &amp; summary'!$D$28:$D$73,0),MATCH('Project-level output'!$A20,'Inputs &amp; summary'!$D$28:$AN$28,0))</f>
        <v>#REF!</v>
      </c>
      <c r="BB20" s="75" t="str">
        <f t="array" ref="BB20">INDEX('Inputs &amp; summary'!$D$28:$AN$73,MATCH('Project-level output'!BB$5,'Inputs &amp; summary'!$D$28:$D$73,0),MATCH('Project-level output'!$A20,'Inputs &amp; summary'!$D$28:$AN$28,0))</f>
        <v>#REF!</v>
      </c>
      <c r="BC20" s="76" t="str">
        <f t="array" ref="BC20">INDEX('Inputs &amp; summary'!$D$28:$AN$73,MATCH('Project-level output'!BC$5,'Inputs &amp; summary'!$D$28:$D$73,0),MATCH('Project-level output'!$A20,'Inputs &amp; summary'!$D$28:$AN$28,0))</f>
        <v>#REF!</v>
      </c>
    </row>
    <row r="21" ht="12.75" customHeight="1">
      <c r="F21" s="2"/>
      <c r="G21" s="2"/>
      <c r="H21" s="2"/>
      <c r="I21" s="2"/>
    </row>
    <row r="22" ht="12.75" customHeight="1">
      <c r="A22" s="13" t="s">
        <v>130</v>
      </c>
      <c r="F22" s="2"/>
      <c r="G22" s="2"/>
      <c r="H22" s="2"/>
      <c r="I22" s="2"/>
    </row>
    <row r="23" ht="12.75" customHeight="1">
      <c r="A23" s="61" t="s">
        <v>22</v>
      </c>
      <c r="B23" s="77" t="str">
        <f t="array" ref="B23">INDEX(Calculation!$C$102:$CL$127,MATCH('Project-level output'!$A23,Calculation!$C$102:$C$127,0),MATCH('Project-level output'!B$5,Calculation!$C$102:$CL$102,0))</f>
        <v>#REF!</v>
      </c>
      <c r="C23" s="77" t="str">
        <f t="array" ref="C23">INDEX(Calculation!$C$102:$CL$127,MATCH('Project-level output'!$A23,Calculation!$C$102:$C$127,0),MATCH('Project-level output'!C$5,Calculation!$C$102:$CL$102,0))</f>
        <v>#REF!</v>
      </c>
      <c r="D23" s="77" t="str">
        <f t="array" ref="D23">INDEX(Calculation!$C$102:$CL$127,MATCH('Project-level output'!$A23,Calculation!$C$102:$C$127,0),MATCH('Project-level output'!D$5,Calculation!$C$102:$CL$102,0))</f>
        <v>#REF!</v>
      </c>
      <c r="E23" s="77" t="str">
        <f t="array" ref="E23">INDEX(Calculation!$C$102:$CL$127,MATCH('Project-level output'!$A23,Calculation!$C$102:$C$127,0),MATCH('Project-level output'!E$5,Calculation!$C$102:$CL$102,0))</f>
        <v>#REF!</v>
      </c>
      <c r="F23" s="77" t="str">
        <f t="array" ref="F23">INDEX(Calculation!$C$102:$CL$127,MATCH('Project-level output'!$A23,Calculation!$C$102:$C$127,0),MATCH('Project-level output'!F$5,Calculation!$C$102:$CL$102,0))</f>
        <v>#REF!</v>
      </c>
      <c r="G23" s="77" t="str">
        <f t="array" ref="G23">INDEX(Calculation!$C$102:$CL$127,MATCH('Project-level output'!$A23,Calculation!$C$102:$C$127,0),MATCH('Project-level output'!G$5,Calculation!$C$102:$CL$102,0))</f>
        <v>#REF!</v>
      </c>
      <c r="H23" s="77" t="str">
        <f t="array" ref="H23">INDEX(Calculation!$C$102:$CL$127,MATCH('Project-level output'!$A23,Calculation!$C$102:$C$127,0),MATCH('Project-level output'!H$5,Calculation!$C$102:$CL$102,0))</f>
        <v>#REF!</v>
      </c>
      <c r="I23" s="77" t="str">
        <f t="array" ref="I23">INDEX(Calculation!$C$102:$CL$127,MATCH('Project-level output'!$A23,Calculation!$C$102:$C$127,0),MATCH('Project-level output'!I$5,Calculation!$C$102:$CL$102,0))</f>
        <v>#REF!</v>
      </c>
      <c r="J23" s="77" t="str">
        <f t="array" ref="J23">INDEX(Calculation!$C$102:$CL$127,MATCH('Project-level output'!$A23,Calculation!$C$102:$C$127,0),MATCH('Project-level output'!J$5,Calculation!$C$102:$CL$102,0))</f>
        <v>#REF!</v>
      </c>
      <c r="K23" s="77" t="str">
        <f t="array" ref="K23">INDEX(Calculation!$C$102:$CL$127,MATCH('Project-level output'!$A23,Calculation!$C$102:$C$127,0),MATCH('Project-level output'!K$5,Calculation!$C$102:$CL$102,0))</f>
        <v>#REF!</v>
      </c>
      <c r="L23" s="77" t="str">
        <f t="array" ref="L23">INDEX(Calculation!$C$102:$CL$127,MATCH('Project-level output'!$A23,Calculation!$C$102:$C$127,0),MATCH('Project-level output'!L$5,Calculation!$C$102:$CL$102,0))</f>
        <v>#REF!</v>
      </c>
      <c r="M23" s="77" t="str">
        <f t="array" ref="M23">INDEX(Calculation!$C$102:$CL$127,MATCH('Project-level output'!$A23,Calculation!$C$102:$C$127,0),MATCH('Project-level output'!M$5,Calculation!$C$102:$CL$102,0))</f>
        <v>#REF!</v>
      </c>
      <c r="N23" s="77" t="str">
        <f t="array" ref="N23">INDEX(Calculation!$C$102:$CL$127,MATCH('Project-level output'!$A23,Calculation!$C$102:$C$127,0),MATCH('Project-level output'!N$5,Calculation!$C$102:$CL$102,0))</f>
        <v>#REF!</v>
      </c>
      <c r="O23" s="77" t="str">
        <f t="array" ref="O23">INDEX(Calculation!$C$102:$CL$127,MATCH('Project-level output'!$A23,Calculation!$C$102:$C$127,0),MATCH('Project-level output'!O$5,Calculation!$C$102:$CL$102,0))</f>
        <v>#REF!</v>
      </c>
      <c r="P23" s="77" t="str">
        <f t="array" ref="P23">INDEX(Calculation!$C$102:$CL$127,MATCH('Project-level output'!$A23,Calculation!$C$102:$C$127,0),MATCH('Project-level output'!P$5,Calculation!$C$102:$CL$102,0))</f>
        <v>#REF!</v>
      </c>
      <c r="Q23" s="77" t="str">
        <f t="array" ref="Q23">INDEX(Calculation!$C$102:$CL$127,MATCH('Project-level output'!$A23,Calculation!$C$102:$C$127,0),MATCH('Project-level output'!Q$5,Calculation!$C$102:$CL$102,0))</f>
        <v>#REF!</v>
      </c>
      <c r="R23" s="77" t="str">
        <f t="array" ref="R23">INDEX(Calculation!$C$102:$CL$127,MATCH('Project-level output'!$A23,Calculation!$C$102:$C$127,0),MATCH('Project-level output'!R$5,Calculation!$C$102:$CL$102,0))</f>
        <v>#REF!</v>
      </c>
      <c r="S23" s="77" t="str">
        <f t="array" ref="S23">INDEX(Calculation!$C$102:$CL$127,MATCH('Project-level output'!$A23,Calculation!$C$102:$C$127,0),MATCH('Project-level output'!S$5,Calculation!$C$102:$CL$102,0))</f>
        <v>#REF!</v>
      </c>
      <c r="T23" s="77" t="str">
        <f t="array" ref="T23">INDEX(Calculation!$C$102:$CL$127,MATCH('Project-level output'!$A23,Calculation!$C$102:$C$127,0),MATCH('Project-level output'!T$5,Calculation!$C$102:$CL$102,0))</f>
        <v>#REF!</v>
      </c>
      <c r="U23" s="77" t="str">
        <f t="array" ref="U23">INDEX(Calculation!$C$102:$CL$127,MATCH('Project-level output'!$A23,Calculation!$C$102:$C$127,0),MATCH('Project-level output'!U$5,Calculation!$C$102:$CL$102,0))</f>
        <v>#REF!</v>
      </c>
      <c r="V23" s="77" t="str">
        <f t="array" ref="V23">INDEX(Calculation!$C$102:$CL$127,MATCH('Project-level output'!$A23,Calculation!$C$102:$C$127,0),MATCH('Project-level output'!V$5,Calculation!$C$102:$CL$102,0))</f>
        <v>#REF!</v>
      </c>
      <c r="W23" s="77" t="str">
        <f t="array" ref="W23">INDEX(Calculation!$C$102:$CL$127,MATCH('Project-level output'!$A23,Calculation!$C$102:$C$127,0),MATCH('Project-level output'!W$5,Calculation!$C$102:$CL$102,0))</f>
        <v>#REF!</v>
      </c>
      <c r="X23" s="77" t="str">
        <f t="array" ref="X23">INDEX(Calculation!$C$102:$CL$127,MATCH('Project-level output'!$A23,Calculation!$C$102:$C$127,0),MATCH('Project-level output'!X$5,Calculation!$C$102:$CL$102,0))</f>
        <v>#REF!</v>
      </c>
      <c r="Y23" s="77" t="str">
        <f t="array" ref="Y23">INDEX(Calculation!$C$102:$CL$127,MATCH('Project-level output'!$A23,Calculation!$C$102:$C$127,0),MATCH('Project-level output'!Y$5,Calculation!$C$102:$CL$102,0))</f>
        <v>#REF!</v>
      </c>
      <c r="Z23" s="77" t="str">
        <f t="array" ref="Z23">INDEX(Calculation!$C$102:$CL$127,MATCH('Project-level output'!$A23,Calculation!$C$102:$C$127,0),MATCH('Project-level output'!Z$5,Calculation!$C$102:$CL$102,0))</f>
        <v>#REF!</v>
      </c>
      <c r="AA23" s="77" t="str">
        <f t="array" ref="AA23">INDEX(Calculation!$C$102:$CL$127,MATCH('Project-level output'!$A23,Calculation!$C$102:$C$127,0),MATCH('Project-level output'!AA$5,Calculation!$C$102:$CL$102,0))</f>
        <v>#REF!</v>
      </c>
      <c r="AB23" s="77" t="str">
        <f t="array" ref="AB23">INDEX(Calculation!$C$102:$CL$127,MATCH('Project-level output'!$A23,Calculation!$C$102:$C$127,0),MATCH('Project-level output'!AB$5,Calculation!$C$102:$CL$102,0))</f>
        <v>#REF!</v>
      </c>
      <c r="AC23" s="77" t="str">
        <f t="array" ref="AC23">INDEX(Calculation!$C$102:$CL$127,MATCH('Project-level output'!$A23,Calculation!$C$102:$C$127,0),MATCH('Project-level output'!AC$5,Calculation!$C$102:$CL$102,0))</f>
        <v>#REF!</v>
      </c>
      <c r="AD23" s="77" t="str">
        <f t="array" ref="AD23">INDEX(Calculation!$C$102:$CL$127,MATCH('Project-level output'!$A23,Calculation!$C$102:$C$127,0),MATCH('Project-level output'!AD$5,Calculation!$C$102:$CL$102,0))</f>
        <v>#REF!</v>
      </c>
      <c r="AE23" s="77" t="str">
        <f t="array" ref="AE23">INDEX(Calculation!$C$102:$CL$127,MATCH('Project-level output'!$A23,Calculation!$C$102:$C$127,0),MATCH('Project-level output'!AE$5,Calculation!$C$102:$CL$102,0))</f>
        <v>#REF!</v>
      </c>
      <c r="AF23" s="77" t="str">
        <f t="array" ref="AF23">INDEX(Calculation!$C$102:$CL$127,MATCH('Project-level output'!$A23,Calculation!$C$102:$C$127,0),MATCH('Project-level output'!AF$5,Calculation!$C$102:$CL$102,0))</f>
        <v>#REF!</v>
      </c>
      <c r="AG23" s="77" t="str">
        <f t="array" ref="AG23">INDEX(Calculation!$C$102:$CL$127,MATCH('Project-level output'!$A23,Calculation!$C$102:$C$127,0),MATCH('Project-level output'!AG$5,Calculation!$C$102:$CL$102,0))</f>
        <v>#REF!</v>
      </c>
      <c r="AH23" s="77" t="str">
        <f t="array" ref="AH23">INDEX(Calculation!$C$102:$CL$127,MATCH('Project-level output'!$A23,Calculation!$C$102:$C$127,0),MATCH('Project-level output'!AH$5,Calculation!$C$102:$CL$102,0))</f>
        <v>#REF!</v>
      </c>
      <c r="AI23" s="77" t="str">
        <f t="array" ref="AI23">INDEX(Calculation!$C$102:$CL$127,MATCH('Project-level output'!$A23,Calculation!$C$102:$C$127,0),MATCH('Project-level output'!AI$5,Calculation!$C$102:$CL$102,0))</f>
        <v>#REF!</v>
      </c>
      <c r="AJ23" s="77" t="str">
        <f t="array" ref="AJ23">INDEX(Calculation!$C$102:$CL$127,MATCH('Project-level output'!$A23,Calculation!$C$102:$C$127,0),MATCH('Project-level output'!AJ$5,Calculation!$C$102:$CL$102,0))</f>
        <v>#REF!</v>
      </c>
      <c r="AK23" s="77" t="str">
        <f t="array" ref="AK23">INDEX(Calculation!$C$102:$CL$127,MATCH('Project-level output'!$A23,Calculation!$C$102:$C$127,0),MATCH('Project-level output'!AK$5,Calculation!$C$102:$CL$102,0))</f>
        <v>#REF!</v>
      </c>
      <c r="AL23" s="77" t="str">
        <f t="array" ref="AL23">INDEX(Calculation!$C$102:$CL$127,MATCH('Project-level output'!$A23,Calculation!$C$102:$C$127,0),MATCH('Project-level output'!AL$5,Calculation!$C$102:$CL$102,0))</f>
        <v>#REF!</v>
      </c>
      <c r="AM23" s="77" t="str">
        <f t="array" ref="AM23">INDEX(Calculation!$C$102:$CL$127,MATCH('Project-level output'!$A23,Calculation!$C$102:$C$127,0),MATCH('Project-level output'!AM$5,Calculation!$C$102:$CL$102,0))</f>
        <v>#REF!</v>
      </c>
      <c r="AN23" s="77" t="str">
        <f t="array" ref="AN23">INDEX(Calculation!$C$102:$CL$127,MATCH('Project-level output'!$A23,Calculation!$C$102:$C$127,0),MATCH('Project-level output'!AN$5,Calculation!$C$102:$CL$102,0))</f>
        <v>#REF!</v>
      </c>
      <c r="AO23" s="77" t="str">
        <f t="array" ref="AO23">INDEX(Calculation!$C$102:$CL$127,MATCH('Project-level output'!$A23,Calculation!$C$102:$C$127,0),MATCH('Project-level output'!AO$5,Calculation!$C$102:$CL$102,0))</f>
        <v>#REF!</v>
      </c>
      <c r="AP23" s="77" t="str">
        <f t="array" ref="AP23">INDEX(Calculation!$C$102:$CL$127,MATCH('Project-level output'!$A23,Calculation!$C$102:$C$127,0),MATCH('Project-level output'!AP$5,Calculation!$C$102:$CL$102,0))</f>
        <v>#REF!</v>
      </c>
      <c r="AQ23" s="77" t="str">
        <f t="array" ref="AQ23">INDEX(Calculation!$C$102:$CL$127,MATCH('Project-level output'!$A23,Calculation!$C$102:$C$127,0),MATCH('Project-level output'!AQ$5,Calculation!$C$102:$CL$102,0))</f>
        <v>#REF!</v>
      </c>
      <c r="AR23" s="77" t="str">
        <f t="array" ref="AR23">INDEX(Calculation!$C$102:$CL$127,MATCH('Project-level output'!$A23,Calculation!$C$102:$C$127,0),MATCH('Project-level output'!AR$5,Calculation!$C$102:$CL$102,0))</f>
        <v>#REF!</v>
      </c>
      <c r="AS23" s="77" t="str">
        <f t="array" ref="AS23">INDEX(Calculation!$C$102:$CL$127,MATCH('Project-level output'!$A23,Calculation!$C$102:$C$127,0),MATCH('Project-level output'!AS$5,Calculation!$C$102:$CL$102,0))</f>
        <v>#REF!</v>
      </c>
      <c r="AT23" s="77" t="str">
        <f t="array" ref="AT23">INDEX(Calculation!$C$102:$CL$127,MATCH('Project-level output'!$A23,Calculation!$C$102:$C$127,0),MATCH('Project-level output'!AT$5,Calculation!$C$102:$CL$102,0))</f>
        <v>#REF!</v>
      </c>
      <c r="AU23" s="77" t="str">
        <f t="array" ref="AU23">INDEX(Calculation!$C$102:$CL$127,MATCH('Project-level output'!$A23,Calculation!$C$102:$C$127,0),MATCH('Project-level output'!AU$5,Calculation!$C$102:$CL$102,0))</f>
        <v>#REF!</v>
      </c>
      <c r="AV23" s="77" t="str">
        <f t="array" ref="AV23">INDEX(Calculation!$C$102:$CL$127,MATCH('Project-level output'!$A23,Calculation!$C$102:$C$127,0),MATCH('Project-level output'!AV$5,Calculation!$C$102:$CL$102,0))</f>
        <v>#REF!</v>
      </c>
      <c r="AW23" s="77" t="str">
        <f t="array" ref="AW23">INDEX(Calculation!$C$102:$CL$127,MATCH('Project-level output'!$A23,Calculation!$C$102:$C$127,0),MATCH('Project-level output'!AW$5,Calculation!$C$102:$CL$102,0))</f>
        <v>#REF!</v>
      </c>
      <c r="AX23" s="77" t="str">
        <f t="array" ref="AX23">INDEX(Calculation!$C$102:$CL$127,MATCH('Project-level output'!$A23,Calculation!$C$102:$C$127,0),MATCH('Project-level output'!AX$5,Calculation!$C$102:$CL$102,0))</f>
        <v>#REF!</v>
      </c>
      <c r="AY23" s="77" t="str">
        <f t="array" ref="AY23">INDEX(Calculation!$C$102:$CL$127,MATCH('Project-level output'!$A23,Calculation!$C$102:$C$127,0),MATCH('Project-level output'!AY$5,Calculation!$C$102:$CL$102,0))</f>
        <v>#REF!</v>
      </c>
      <c r="AZ23" s="77" t="str">
        <f t="array" ref="AZ23">INDEX(Calculation!$C$102:$CL$127,MATCH('Project-level output'!$A23,Calculation!$C$102:$C$127,0),MATCH('Project-level output'!AZ$5,Calculation!$C$102:$CL$102,0))</f>
        <v>#REF!</v>
      </c>
      <c r="BA23" s="77" t="str">
        <f t="array" ref="BA23">INDEX(Calculation!$C$102:$CL$127,MATCH('Project-level output'!$A23,Calculation!$C$102:$C$127,0),MATCH('Project-level output'!BA$5,Calculation!$C$102:$CL$102,0))</f>
        <v>#REF!</v>
      </c>
      <c r="BB23" s="77" t="str">
        <f t="array" ref="BB23">INDEX(Calculation!$C$102:$CL$127,MATCH('Project-level output'!$A23,Calculation!$C$102:$C$127,0),MATCH('Project-level output'!BB$5,Calculation!$C$102:$CL$102,0))</f>
        <v>#REF!</v>
      </c>
      <c r="BC23" s="78" t="str">
        <f t="array" ref="BC23">INDEX(Calculation!$C$102:$CL$127,MATCH('Project-level output'!$A23,Calculation!$C$102:$C$127,0),MATCH('Project-level output'!BC$5,Calculation!$C$102:$CL$102,0))</f>
        <v>#REF!</v>
      </c>
    </row>
    <row r="24" ht="12.75" customHeight="1">
      <c r="A24" s="64" t="s">
        <v>24</v>
      </c>
      <c r="B24" s="71" t="str">
        <f t="array" ref="B24">INDEX(Calculation!$C$102:$CL$127,MATCH('Project-level output'!$A24,Calculation!$C$102:$C$127,0),MATCH('Project-level output'!B$5,Calculation!$C$102:$CL$102,0))</f>
        <v>#REF!</v>
      </c>
      <c r="C24" s="71" t="str">
        <f t="array" ref="C24">INDEX(Calculation!$C$102:$CL$127,MATCH('Project-level output'!$A24,Calculation!$C$102:$C$127,0),MATCH('Project-level output'!C$5,Calculation!$C$102:$CL$102,0))</f>
        <v>#REF!</v>
      </c>
      <c r="D24" s="71" t="str">
        <f t="array" ref="D24">INDEX(Calculation!$C$102:$CL$127,MATCH('Project-level output'!$A24,Calculation!$C$102:$C$127,0),MATCH('Project-level output'!D$5,Calculation!$C$102:$CL$102,0))</f>
        <v>#REF!</v>
      </c>
      <c r="E24" s="71" t="str">
        <f t="array" ref="E24">INDEX(Calculation!$C$102:$CL$127,MATCH('Project-level output'!$A24,Calculation!$C$102:$C$127,0),MATCH('Project-level output'!E$5,Calculation!$C$102:$CL$102,0))</f>
        <v>#REF!</v>
      </c>
      <c r="F24" s="71" t="str">
        <f t="array" ref="F24">INDEX(Calculation!$C$102:$CL$127,MATCH('Project-level output'!$A24,Calculation!$C$102:$C$127,0),MATCH('Project-level output'!F$5,Calculation!$C$102:$CL$102,0))</f>
        <v>#REF!</v>
      </c>
      <c r="G24" s="71" t="str">
        <f t="array" ref="G24">INDEX(Calculation!$C$102:$CL$127,MATCH('Project-level output'!$A24,Calculation!$C$102:$C$127,0),MATCH('Project-level output'!G$5,Calculation!$C$102:$CL$102,0))</f>
        <v>#REF!</v>
      </c>
      <c r="H24" s="71" t="str">
        <f t="array" ref="H24">INDEX(Calculation!$C$102:$CL$127,MATCH('Project-level output'!$A24,Calculation!$C$102:$C$127,0),MATCH('Project-level output'!H$5,Calculation!$C$102:$CL$102,0))</f>
        <v>#REF!</v>
      </c>
      <c r="I24" s="71" t="str">
        <f t="array" ref="I24">INDEX(Calculation!$C$102:$CL$127,MATCH('Project-level output'!$A24,Calculation!$C$102:$C$127,0),MATCH('Project-level output'!I$5,Calculation!$C$102:$CL$102,0))</f>
        <v>#REF!</v>
      </c>
      <c r="J24" s="71" t="str">
        <f t="array" ref="J24">INDEX(Calculation!$C$102:$CL$127,MATCH('Project-level output'!$A24,Calculation!$C$102:$C$127,0),MATCH('Project-level output'!J$5,Calculation!$C$102:$CL$102,0))</f>
        <v>#REF!</v>
      </c>
      <c r="K24" s="71" t="str">
        <f t="array" ref="K24">INDEX(Calculation!$C$102:$CL$127,MATCH('Project-level output'!$A24,Calculation!$C$102:$C$127,0),MATCH('Project-level output'!K$5,Calculation!$C$102:$CL$102,0))</f>
        <v>#REF!</v>
      </c>
      <c r="L24" s="71" t="str">
        <f t="array" ref="L24">INDEX(Calculation!$C$102:$CL$127,MATCH('Project-level output'!$A24,Calculation!$C$102:$C$127,0),MATCH('Project-level output'!L$5,Calculation!$C$102:$CL$102,0))</f>
        <v>#REF!</v>
      </c>
      <c r="M24" s="71" t="str">
        <f t="array" ref="M24">INDEX(Calculation!$C$102:$CL$127,MATCH('Project-level output'!$A24,Calculation!$C$102:$C$127,0),MATCH('Project-level output'!M$5,Calculation!$C$102:$CL$102,0))</f>
        <v>#REF!</v>
      </c>
      <c r="N24" s="71" t="str">
        <f t="array" ref="N24">INDEX(Calculation!$C$102:$CL$127,MATCH('Project-level output'!$A24,Calculation!$C$102:$C$127,0),MATCH('Project-level output'!N$5,Calculation!$C$102:$CL$102,0))</f>
        <v>#REF!</v>
      </c>
      <c r="O24" s="71" t="str">
        <f t="array" ref="O24">INDEX(Calculation!$C$102:$CL$127,MATCH('Project-level output'!$A24,Calculation!$C$102:$C$127,0),MATCH('Project-level output'!O$5,Calculation!$C$102:$CL$102,0))</f>
        <v>#REF!</v>
      </c>
      <c r="P24" s="71" t="str">
        <f t="array" ref="P24">INDEX(Calculation!$C$102:$CL$127,MATCH('Project-level output'!$A24,Calculation!$C$102:$C$127,0),MATCH('Project-level output'!P$5,Calculation!$C$102:$CL$102,0))</f>
        <v>#REF!</v>
      </c>
      <c r="Q24" s="71" t="str">
        <f t="array" ref="Q24">INDEX(Calculation!$C$102:$CL$127,MATCH('Project-level output'!$A24,Calculation!$C$102:$C$127,0),MATCH('Project-level output'!Q$5,Calculation!$C$102:$CL$102,0))</f>
        <v>#REF!</v>
      </c>
      <c r="R24" s="71" t="str">
        <f t="array" ref="R24">INDEX(Calculation!$C$102:$CL$127,MATCH('Project-level output'!$A24,Calculation!$C$102:$C$127,0),MATCH('Project-level output'!R$5,Calculation!$C$102:$CL$102,0))</f>
        <v>#REF!</v>
      </c>
      <c r="S24" s="71" t="str">
        <f t="array" ref="S24">INDEX(Calculation!$C$102:$CL$127,MATCH('Project-level output'!$A24,Calculation!$C$102:$C$127,0),MATCH('Project-level output'!S$5,Calculation!$C$102:$CL$102,0))</f>
        <v>#REF!</v>
      </c>
      <c r="T24" s="71" t="str">
        <f t="array" ref="T24">INDEX(Calculation!$C$102:$CL$127,MATCH('Project-level output'!$A24,Calculation!$C$102:$C$127,0),MATCH('Project-level output'!T$5,Calculation!$C$102:$CL$102,0))</f>
        <v>#REF!</v>
      </c>
      <c r="U24" s="71" t="str">
        <f t="array" ref="U24">INDEX(Calculation!$C$102:$CL$127,MATCH('Project-level output'!$A24,Calculation!$C$102:$C$127,0),MATCH('Project-level output'!U$5,Calculation!$C$102:$CL$102,0))</f>
        <v>#REF!</v>
      </c>
      <c r="V24" s="71" t="str">
        <f t="array" ref="V24">INDEX(Calculation!$C$102:$CL$127,MATCH('Project-level output'!$A24,Calculation!$C$102:$C$127,0),MATCH('Project-level output'!V$5,Calculation!$C$102:$CL$102,0))</f>
        <v>#REF!</v>
      </c>
      <c r="W24" s="71" t="str">
        <f t="array" ref="W24">INDEX(Calculation!$C$102:$CL$127,MATCH('Project-level output'!$A24,Calculation!$C$102:$C$127,0),MATCH('Project-level output'!W$5,Calculation!$C$102:$CL$102,0))</f>
        <v>#REF!</v>
      </c>
      <c r="X24" s="71" t="str">
        <f t="array" ref="X24">INDEX(Calculation!$C$102:$CL$127,MATCH('Project-level output'!$A24,Calculation!$C$102:$C$127,0),MATCH('Project-level output'!X$5,Calculation!$C$102:$CL$102,0))</f>
        <v>#REF!</v>
      </c>
      <c r="Y24" s="71" t="str">
        <f t="array" ref="Y24">INDEX(Calculation!$C$102:$CL$127,MATCH('Project-level output'!$A24,Calculation!$C$102:$C$127,0),MATCH('Project-level output'!Y$5,Calculation!$C$102:$CL$102,0))</f>
        <v>#REF!</v>
      </c>
      <c r="Z24" s="71" t="str">
        <f t="array" ref="Z24">INDEX(Calculation!$C$102:$CL$127,MATCH('Project-level output'!$A24,Calculation!$C$102:$C$127,0),MATCH('Project-level output'!Z$5,Calculation!$C$102:$CL$102,0))</f>
        <v>#REF!</v>
      </c>
      <c r="AA24" s="71" t="str">
        <f t="array" ref="AA24">INDEX(Calculation!$C$102:$CL$127,MATCH('Project-level output'!$A24,Calculation!$C$102:$C$127,0),MATCH('Project-level output'!AA$5,Calculation!$C$102:$CL$102,0))</f>
        <v>#REF!</v>
      </c>
      <c r="AB24" s="71" t="str">
        <f t="array" ref="AB24">INDEX(Calculation!$C$102:$CL$127,MATCH('Project-level output'!$A24,Calculation!$C$102:$C$127,0),MATCH('Project-level output'!AB$5,Calculation!$C$102:$CL$102,0))</f>
        <v>#REF!</v>
      </c>
      <c r="AC24" s="71" t="str">
        <f t="array" ref="AC24">INDEX(Calculation!$C$102:$CL$127,MATCH('Project-level output'!$A24,Calculation!$C$102:$C$127,0),MATCH('Project-level output'!AC$5,Calculation!$C$102:$CL$102,0))</f>
        <v>#REF!</v>
      </c>
      <c r="AD24" s="71" t="str">
        <f t="array" ref="AD24">INDEX(Calculation!$C$102:$CL$127,MATCH('Project-level output'!$A24,Calculation!$C$102:$C$127,0),MATCH('Project-level output'!AD$5,Calculation!$C$102:$CL$102,0))</f>
        <v>#REF!</v>
      </c>
      <c r="AE24" s="71" t="str">
        <f t="array" ref="AE24">INDEX(Calculation!$C$102:$CL$127,MATCH('Project-level output'!$A24,Calculation!$C$102:$C$127,0),MATCH('Project-level output'!AE$5,Calculation!$C$102:$CL$102,0))</f>
        <v>#REF!</v>
      </c>
      <c r="AF24" s="71" t="str">
        <f t="array" ref="AF24">INDEX(Calculation!$C$102:$CL$127,MATCH('Project-level output'!$A24,Calculation!$C$102:$C$127,0),MATCH('Project-level output'!AF$5,Calculation!$C$102:$CL$102,0))</f>
        <v>#REF!</v>
      </c>
      <c r="AG24" s="71" t="str">
        <f t="array" ref="AG24">INDEX(Calculation!$C$102:$CL$127,MATCH('Project-level output'!$A24,Calculation!$C$102:$C$127,0),MATCH('Project-level output'!AG$5,Calculation!$C$102:$CL$102,0))</f>
        <v>#REF!</v>
      </c>
      <c r="AH24" s="71" t="str">
        <f t="array" ref="AH24">INDEX(Calculation!$C$102:$CL$127,MATCH('Project-level output'!$A24,Calculation!$C$102:$C$127,0),MATCH('Project-level output'!AH$5,Calculation!$C$102:$CL$102,0))</f>
        <v>#REF!</v>
      </c>
      <c r="AI24" s="71" t="str">
        <f t="array" ref="AI24">INDEX(Calculation!$C$102:$CL$127,MATCH('Project-level output'!$A24,Calculation!$C$102:$C$127,0),MATCH('Project-level output'!AI$5,Calculation!$C$102:$CL$102,0))</f>
        <v>#REF!</v>
      </c>
      <c r="AJ24" s="71" t="str">
        <f t="array" ref="AJ24">INDEX(Calculation!$C$102:$CL$127,MATCH('Project-level output'!$A24,Calculation!$C$102:$C$127,0),MATCH('Project-level output'!AJ$5,Calculation!$C$102:$CL$102,0))</f>
        <v>#REF!</v>
      </c>
      <c r="AK24" s="71" t="str">
        <f t="array" ref="AK24">INDEX(Calculation!$C$102:$CL$127,MATCH('Project-level output'!$A24,Calculation!$C$102:$C$127,0),MATCH('Project-level output'!AK$5,Calculation!$C$102:$CL$102,0))</f>
        <v>#REF!</v>
      </c>
      <c r="AL24" s="71" t="str">
        <f t="array" ref="AL24">INDEX(Calculation!$C$102:$CL$127,MATCH('Project-level output'!$A24,Calculation!$C$102:$C$127,0),MATCH('Project-level output'!AL$5,Calculation!$C$102:$CL$102,0))</f>
        <v>#REF!</v>
      </c>
      <c r="AM24" s="71" t="str">
        <f t="array" ref="AM24">INDEX(Calculation!$C$102:$CL$127,MATCH('Project-level output'!$A24,Calculation!$C$102:$C$127,0),MATCH('Project-level output'!AM$5,Calculation!$C$102:$CL$102,0))</f>
        <v>#REF!</v>
      </c>
      <c r="AN24" s="71" t="str">
        <f t="array" ref="AN24">INDEX(Calculation!$C$102:$CL$127,MATCH('Project-level output'!$A24,Calculation!$C$102:$C$127,0),MATCH('Project-level output'!AN$5,Calculation!$C$102:$CL$102,0))</f>
        <v>#REF!</v>
      </c>
      <c r="AO24" s="71" t="str">
        <f t="array" ref="AO24">INDEX(Calculation!$C$102:$CL$127,MATCH('Project-level output'!$A24,Calculation!$C$102:$C$127,0),MATCH('Project-level output'!AO$5,Calculation!$C$102:$CL$102,0))</f>
        <v>#REF!</v>
      </c>
      <c r="AP24" s="71" t="str">
        <f t="array" ref="AP24">INDEX(Calculation!$C$102:$CL$127,MATCH('Project-level output'!$A24,Calculation!$C$102:$C$127,0),MATCH('Project-level output'!AP$5,Calculation!$C$102:$CL$102,0))</f>
        <v>#REF!</v>
      </c>
      <c r="AQ24" s="71" t="str">
        <f t="array" ref="AQ24">INDEX(Calculation!$C$102:$CL$127,MATCH('Project-level output'!$A24,Calculation!$C$102:$C$127,0),MATCH('Project-level output'!AQ$5,Calculation!$C$102:$CL$102,0))</f>
        <v>#REF!</v>
      </c>
      <c r="AR24" s="71" t="str">
        <f t="array" ref="AR24">INDEX(Calculation!$C$102:$CL$127,MATCH('Project-level output'!$A24,Calculation!$C$102:$C$127,0),MATCH('Project-level output'!AR$5,Calculation!$C$102:$CL$102,0))</f>
        <v>#REF!</v>
      </c>
      <c r="AS24" s="71" t="str">
        <f t="array" ref="AS24">INDEX(Calculation!$C$102:$CL$127,MATCH('Project-level output'!$A24,Calculation!$C$102:$C$127,0),MATCH('Project-level output'!AS$5,Calculation!$C$102:$CL$102,0))</f>
        <v>#REF!</v>
      </c>
      <c r="AT24" s="71" t="str">
        <f t="array" ref="AT24">INDEX(Calculation!$C$102:$CL$127,MATCH('Project-level output'!$A24,Calculation!$C$102:$C$127,0),MATCH('Project-level output'!AT$5,Calculation!$C$102:$CL$102,0))</f>
        <v>#REF!</v>
      </c>
      <c r="AU24" s="71" t="str">
        <f t="array" ref="AU24">INDEX(Calculation!$C$102:$CL$127,MATCH('Project-level output'!$A24,Calculation!$C$102:$C$127,0),MATCH('Project-level output'!AU$5,Calculation!$C$102:$CL$102,0))</f>
        <v>#REF!</v>
      </c>
      <c r="AV24" s="71" t="str">
        <f t="array" ref="AV24">INDEX(Calculation!$C$102:$CL$127,MATCH('Project-level output'!$A24,Calculation!$C$102:$C$127,0),MATCH('Project-level output'!AV$5,Calculation!$C$102:$CL$102,0))</f>
        <v>#REF!</v>
      </c>
      <c r="AW24" s="71" t="str">
        <f t="array" ref="AW24">INDEX(Calculation!$C$102:$CL$127,MATCH('Project-level output'!$A24,Calculation!$C$102:$C$127,0),MATCH('Project-level output'!AW$5,Calculation!$C$102:$CL$102,0))</f>
        <v>#REF!</v>
      </c>
      <c r="AX24" s="71" t="str">
        <f t="array" ref="AX24">INDEX(Calculation!$C$102:$CL$127,MATCH('Project-level output'!$A24,Calculation!$C$102:$C$127,0),MATCH('Project-level output'!AX$5,Calculation!$C$102:$CL$102,0))</f>
        <v>#REF!</v>
      </c>
      <c r="AY24" s="71" t="str">
        <f t="array" ref="AY24">INDEX(Calculation!$C$102:$CL$127,MATCH('Project-level output'!$A24,Calculation!$C$102:$C$127,0),MATCH('Project-level output'!AY$5,Calculation!$C$102:$CL$102,0))</f>
        <v>#REF!</v>
      </c>
      <c r="AZ24" s="71" t="str">
        <f t="array" ref="AZ24">INDEX(Calculation!$C$102:$CL$127,MATCH('Project-level output'!$A24,Calculation!$C$102:$C$127,0),MATCH('Project-level output'!AZ$5,Calculation!$C$102:$CL$102,0))</f>
        <v>#REF!</v>
      </c>
      <c r="BA24" s="71" t="str">
        <f t="array" ref="BA24">INDEX(Calculation!$C$102:$CL$127,MATCH('Project-level output'!$A24,Calculation!$C$102:$C$127,0),MATCH('Project-level output'!BA$5,Calculation!$C$102:$CL$102,0))</f>
        <v>#REF!</v>
      </c>
      <c r="BB24" s="71" t="str">
        <f t="array" ref="BB24">INDEX(Calculation!$C$102:$CL$127,MATCH('Project-level output'!$A24,Calculation!$C$102:$C$127,0),MATCH('Project-level output'!BB$5,Calculation!$C$102:$CL$102,0))</f>
        <v>#REF!</v>
      </c>
      <c r="BC24" s="72" t="str">
        <f t="array" ref="BC24">INDEX(Calculation!$C$102:$CL$127,MATCH('Project-level output'!$A24,Calculation!$C$102:$C$127,0),MATCH('Project-level output'!BC$5,Calculation!$C$102:$CL$102,0))</f>
        <v>#REF!</v>
      </c>
    </row>
    <row r="25" ht="12.75" customHeight="1">
      <c r="A25" s="64" t="s">
        <v>26</v>
      </c>
      <c r="B25" s="71" t="str">
        <f t="array" ref="B25">INDEX(Calculation!$C$102:$CL$127,MATCH('Project-level output'!$A25,Calculation!$C$102:$C$127,0),MATCH('Project-level output'!B$5,Calculation!$C$102:$CL$102,0))</f>
        <v>#REF!</v>
      </c>
      <c r="C25" s="71" t="str">
        <f t="array" ref="C25">INDEX(Calculation!$C$102:$CL$127,MATCH('Project-level output'!$A25,Calculation!$C$102:$C$127,0),MATCH('Project-level output'!C$5,Calculation!$C$102:$CL$102,0))</f>
        <v>#REF!</v>
      </c>
      <c r="D25" s="71" t="str">
        <f t="array" ref="D25">INDEX(Calculation!$C$102:$CL$127,MATCH('Project-level output'!$A25,Calculation!$C$102:$C$127,0),MATCH('Project-level output'!D$5,Calculation!$C$102:$CL$102,0))</f>
        <v>#REF!</v>
      </c>
      <c r="E25" s="71" t="str">
        <f t="array" ref="E25">INDEX(Calculation!$C$102:$CL$127,MATCH('Project-level output'!$A25,Calculation!$C$102:$C$127,0),MATCH('Project-level output'!E$5,Calculation!$C$102:$CL$102,0))</f>
        <v>#REF!</v>
      </c>
      <c r="F25" s="71" t="str">
        <f t="array" ref="F25">INDEX(Calculation!$C$102:$CL$127,MATCH('Project-level output'!$A25,Calculation!$C$102:$C$127,0),MATCH('Project-level output'!F$5,Calculation!$C$102:$CL$102,0))</f>
        <v>#REF!</v>
      </c>
      <c r="G25" s="71" t="str">
        <f t="array" ref="G25">INDEX(Calculation!$C$102:$CL$127,MATCH('Project-level output'!$A25,Calculation!$C$102:$C$127,0),MATCH('Project-level output'!G$5,Calculation!$C$102:$CL$102,0))</f>
        <v>#REF!</v>
      </c>
      <c r="H25" s="71" t="str">
        <f t="array" ref="H25">INDEX(Calculation!$C$102:$CL$127,MATCH('Project-level output'!$A25,Calculation!$C$102:$C$127,0),MATCH('Project-level output'!H$5,Calculation!$C$102:$CL$102,0))</f>
        <v>#REF!</v>
      </c>
      <c r="I25" s="71" t="str">
        <f t="array" ref="I25">INDEX(Calculation!$C$102:$CL$127,MATCH('Project-level output'!$A25,Calculation!$C$102:$C$127,0),MATCH('Project-level output'!I$5,Calculation!$C$102:$CL$102,0))</f>
        <v>#REF!</v>
      </c>
      <c r="J25" s="71" t="str">
        <f t="array" ref="J25">INDEX(Calculation!$C$102:$CL$127,MATCH('Project-level output'!$A25,Calculation!$C$102:$C$127,0),MATCH('Project-level output'!J$5,Calculation!$C$102:$CL$102,0))</f>
        <v>#REF!</v>
      </c>
      <c r="K25" s="71" t="str">
        <f t="array" ref="K25">INDEX(Calculation!$C$102:$CL$127,MATCH('Project-level output'!$A25,Calculation!$C$102:$C$127,0),MATCH('Project-level output'!K$5,Calculation!$C$102:$CL$102,0))</f>
        <v>#REF!</v>
      </c>
      <c r="L25" s="71" t="str">
        <f t="array" ref="L25">INDEX(Calculation!$C$102:$CL$127,MATCH('Project-level output'!$A25,Calculation!$C$102:$C$127,0),MATCH('Project-level output'!L$5,Calculation!$C$102:$CL$102,0))</f>
        <v>#REF!</v>
      </c>
      <c r="M25" s="71" t="str">
        <f t="array" ref="M25">INDEX(Calculation!$C$102:$CL$127,MATCH('Project-level output'!$A25,Calculation!$C$102:$C$127,0),MATCH('Project-level output'!M$5,Calculation!$C$102:$CL$102,0))</f>
        <v>#REF!</v>
      </c>
      <c r="N25" s="71" t="str">
        <f t="array" ref="N25">INDEX(Calculation!$C$102:$CL$127,MATCH('Project-level output'!$A25,Calculation!$C$102:$C$127,0),MATCH('Project-level output'!N$5,Calculation!$C$102:$CL$102,0))</f>
        <v>#REF!</v>
      </c>
      <c r="O25" s="71" t="str">
        <f t="array" ref="O25">INDEX(Calculation!$C$102:$CL$127,MATCH('Project-level output'!$A25,Calculation!$C$102:$C$127,0),MATCH('Project-level output'!O$5,Calculation!$C$102:$CL$102,0))</f>
        <v>#REF!</v>
      </c>
      <c r="P25" s="71" t="str">
        <f t="array" ref="P25">INDEX(Calculation!$C$102:$CL$127,MATCH('Project-level output'!$A25,Calculation!$C$102:$C$127,0),MATCH('Project-level output'!P$5,Calculation!$C$102:$CL$102,0))</f>
        <v>#REF!</v>
      </c>
      <c r="Q25" s="71" t="str">
        <f t="array" ref="Q25">INDEX(Calculation!$C$102:$CL$127,MATCH('Project-level output'!$A25,Calculation!$C$102:$C$127,0),MATCH('Project-level output'!Q$5,Calculation!$C$102:$CL$102,0))</f>
        <v>#REF!</v>
      </c>
      <c r="R25" s="71" t="str">
        <f t="array" ref="R25">INDEX(Calculation!$C$102:$CL$127,MATCH('Project-level output'!$A25,Calculation!$C$102:$C$127,0),MATCH('Project-level output'!R$5,Calculation!$C$102:$CL$102,0))</f>
        <v>#REF!</v>
      </c>
      <c r="S25" s="71" t="str">
        <f t="array" ref="S25">INDEX(Calculation!$C$102:$CL$127,MATCH('Project-level output'!$A25,Calculation!$C$102:$C$127,0),MATCH('Project-level output'!S$5,Calculation!$C$102:$CL$102,0))</f>
        <v>#REF!</v>
      </c>
      <c r="T25" s="71" t="str">
        <f t="array" ref="T25">INDEX(Calculation!$C$102:$CL$127,MATCH('Project-level output'!$A25,Calculation!$C$102:$C$127,0),MATCH('Project-level output'!T$5,Calculation!$C$102:$CL$102,0))</f>
        <v>#REF!</v>
      </c>
      <c r="U25" s="71" t="str">
        <f t="array" ref="U25">INDEX(Calculation!$C$102:$CL$127,MATCH('Project-level output'!$A25,Calculation!$C$102:$C$127,0),MATCH('Project-level output'!U$5,Calculation!$C$102:$CL$102,0))</f>
        <v>#REF!</v>
      </c>
      <c r="V25" s="71" t="str">
        <f t="array" ref="V25">INDEX(Calculation!$C$102:$CL$127,MATCH('Project-level output'!$A25,Calculation!$C$102:$C$127,0),MATCH('Project-level output'!V$5,Calculation!$C$102:$CL$102,0))</f>
        <v>#REF!</v>
      </c>
      <c r="W25" s="71" t="str">
        <f t="array" ref="W25">INDEX(Calculation!$C$102:$CL$127,MATCH('Project-level output'!$A25,Calculation!$C$102:$C$127,0),MATCH('Project-level output'!W$5,Calculation!$C$102:$CL$102,0))</f>
        <v>#REF!</v>
      </c>
      <c r="X25" s="71" t="str">
        <f t="array" ref="X25">INDEX(Calculation!$C$102:$CL$127,MATCH('Project-level output'!$A25,Calculation!$C$102:$C$127,0),MATCH('Project-level output'!X$5,Calculation!$C$102:$CL$102,0))</f>
        <v>#REF!</v>
      </c>
      <c r="Y25" s="71" t="str">
        <f t="array" ref="Y25">INDEX(Calculation!$C$102:$CL$127,MATCH('Project-level output'!$A25,Calculation!$C$102:$C$127,0),MATCH('Project-level output'!Y$5,Calculation!$C$102:$CL$102,0))</f>
        <v>#REF!</v>
      </c>
      <c r="Z25" s="71" t="str">
        <f t="array" ref="Z25">INDEX(Calculation!$C$102:$CL$127,MATCH('Project-level output'!$A25,Calculation!$C$102:$C$127,0),MATCH('Project-level output'!Z$5,Calculation!$C$102:$CL$102,0))</f>
        <v>#REF!</v>
      </c>
      <c r="AA25" s="71" t="str">
        <f t="array" ref="AA25">INDEX(Calculation!$C$102:$CL$127,MATCH('Project-level output'!$A25,Calculation!$C$102:$C$127,0),MATCH('Project-level output'!AA$5,Calculation!$C$102:$CL$102,0))</f>
        <v>#REF!</v>
      </c>
      <c r="AB25" s="71" t="str">
        <f t="array" ref="AB25">INDEX(Calculation!$C$102:$CL$127,MATCH('Project-level output'!$A25,Calculation!$C$102:$C$127,0),MATCH('Project-level output'!AB$5,Calculation!$C$102:$CL$102,0))</f>
        <v>#REF!</v>
      </c>
      <c r="AC25" s="71" t="str">
        <f t="array" ref="AC25">INDEX(Calculation!$C$102:$CL$127,MATCH('Project-level output'!$A25,Calculation!$C$102:$C$127,0),MATCH('Project-level output'!AC$5,Calculation!$C$102:$CL$102,0))</f>
        <v>#REF!</v>
      </c>
      <c r="AD25" s="71" t="str">
        <f t="array" ref="AD25">INDEX(Calculation!$C$102:$CL$127,MATCH('Project-level output'!$A25,Calculation!$C$102:$C$127,0),MATCH('Project-level output'!AD$5,Calculation!$C$102:$CL$102,0))</f>
        <v>#REF!</v>
      </c>
      <c r="AE25" s="71" t="str">
        <f t="array" ref="AE25">INDEX(Calculation!$C$102:$CL$127,MATCH('Project-level output'!$A25,Calculation!$C$102:$C$127,0),MATCH('Project-level output'!AE$5,Calculation!$C$102:$CL$102,0))</f>
        <v>#REF!</v>
      </c>
      <c r="AF25" s="71" t="str">
        <f t="array" ref="AF25">INDEX(Calculation!$C$102:$CL$127,MATCH('Project-level output'!$A25,Calculation!$C$102:$C$127,0),MATCH('Project-level output'!AF$5,Calculation!$C$102:$CL$102,0))</f>
        <v>#REF!</v>
      </c>
      <c r="AG25" s="71" t="str">
        <f t="array" ref="AG25">INDEX(Calculation!$C$102:$CL$127,MATCH('Project-level output'!$A25,Calculation!$C$102:$C$127,0),MATCH('Project-level output'!AG$5,Calculation!$C$102:$CL$102,0))</f>
        <v>#REF!</v>
      </c>
      <c r="AH25" s="71" t="str">
        <f t="array" ref="AH25">INDEX(Calculation!$C$102:$CL$127,MATCH('Project-level output'!$A25,Calculation!$C$102:$C$127,0),MATCH('Project-level output'!AH$5,Calculation!$C$102:$CL$102,0))</f>
        <v>#REF!</v>
      </c>
      <c r="AI25" s="71" t="str">
        <f t="array" ref="AI25">INDEX(Calculation!$C$102:$CL$127,MATCH('Project-level output'!$A25,Calculation!$C$102:$C$127,0),MATCH('Project-level output'!AI$5,Calculation!$C$102:$CL$102,0))</f>
        <v>#REF!</v>
      </c>
      <c r="AJ25" s="71" t="str">
        <f t="array" ref="AJ25">INDEX(Calculation!$C$102:$CL$127,MATCH('Project-level output'!$A25,Calculation!$C$102:$C$127,0),MATCH('Project-level output'!AJ$5,Calculation!$C$102:$CL$102,0))</f>
        <v>#REF!</v>
      </c>
      <c r="AK25" s="71" t="str">
        <f t="array" ref="AK25">INDEX(Calculation!$C$102:$CL$127,MATCH('Project-level output'!$A25,Calculation!$C$102:$C$127,0),MATCH('Project-level output'!AK$5,Calculation!$C$102:$CL$102,0))</f>
        <v>#REF!</v>
      </c>
      <c r="AL25" s="71" t="str">
        <f t="array" ref="AL25">INDEX(Calculation!$C$102:$CL$127,MATCH('Project-level output'!$A25,Calculation!$C$102:$C$127,0),MATCH('Project-level output'!AL$5,Calculation!$C$102:$CL$102,0))</f>
        <v>#REF!</v>
      </c>
      <c r="AM25" s="71" t="str">
        <f t="array" ref="AM25">INDEX(Calculation!$C$102:$CL$127,MATCH('Project-level output'!$A25,Calculation!$C$102:$C$127,0),MATCH('Project-level output'!AM$5,Calculation!$C$102:$CL$102,0))</f>
        <v>#REF!</v>
      </c>
      <c r="AN25" s="71" t="str">
        <f t="array" ref="AN25">INDEX(Calculation!$C$102:$CL$127,MATCH('Project-level output'!$A25,Calculation!$C$102:$C$127,0),MATCH('Project-level output'!AN$5,Calculation!$C$102:$CL$102,0))</f>
        <v>#REF!</v>
      </c>
      <c r="AO25" s="71" t="str">
        <f t="array" ref="AO25">INDEX(Calculation!$C$102:$CL$127,MATCH('Project-level output'!$A25,Calculation!$C$102:$C$127,0),MATCH('Project-level output'!AO$5,Calculation!$C$102:$CL$102,0))</f>
        <v>#REF!</v>
      </c>
      <c r="AP25" s="71" t="str">
        <f t="array" ref="AP25">INDEX(Calculation!$C$102:$CL$127,MATCH('Project-level output'!$A25,Calculation!$C$102:$C$127,0),MATCH('Project-level output'!AP$5,Calculation!$C$102:$CL$102,0))</f>
        <v>#REF!</v>
      </c>
      <c r="AQ25" s="71" t="str">
        <f t="array" ref="AQ25">INDEX(Calculation!$C$102:$CL$127,MATCH('Project-level output'!$A25,Calculation!$C$102:$C$127,0),MATCH('Project-level output'!AQ$5,Calculation!$C$102:$CL$102,0))</f>
        <v>#REF!</v>
      </c>
      <c r="AR25" s="71" t="str">
        <f t="array" ref="AR25">INDEX(Calculation!$C$102:$CL$127,MATCH('Project-level output'!$A25,Calculation!$C$102:$C$127,0),MATCH('Project-level output'!AR$5,Calculation!$C$102:$CL$102,0))</f>
        <v>#REF!</v>
      </c>
      <c r="AS25" s="71" t="str">
        <f t="array" ref="AS25">INDEX(Calculation!$C$102:$CL$127,MATCH('Project-level output'!$A25,Calculation!$C$102:$C$127,0),MATCH('Project-level output'!AS$5,Calculation!$C$102:$CL$102,0))</f>
        <v>#REF!</v>
      </c>
      <c r="AT25" s="71" t="str">
        <f t="array" ref="AT25">INDEX(Calculation!$C$102:$CL$127,MATCH('Project-level output'!$A25,Calculation!$C$102:$C$127,0),MATCH('Project-level output'!AT$5,Calculation!$C$102:$CL$102,0))</f>
        <v>#REF!</v>
      </c>
      <c r="AU25" s="71" t="str">
        <f t="array" ref="AU25">INDEX(Calculation!$C$102:$CL$127,MATCH('Project-level output'!$A25,Calculation!$C$102:$C$127,0),MATCH('Project-level output'!AU$5,Calculation!$C$102:$CL$102,0))</f>
        <v>#REF!</v>
      </c>
      <c r="AV25" s="71" t="str">
        <f t="array" ref="AV25">INDEX(Calculation!$C$102:$CL$127,MATCH('Project-level output'!$A25,Calculation!$C$102:$C$127,0),MATCH('Project-level output'!AV$5,Calculation!$C$102:$CL$102,0))</f>
        <v>#REF!</v>
      </c>
      <c r="AW25" s="71" t="str">
        <f t="array" ref="AW25">INDEX(Calculation!$C$102:$CL$127,MATCH('Project-level output'!$A25,Calculation!$C$102:$C$127,0),MATCH('Project-level output'!AW$5,Calculation!$C$102:$CL$102,0))</f>
        <v>#REF!</v>
      </c>
      <c r="AX25" s="71" t="str">
        <f t="array" ref="AX25">INDEX(Calculation!$C$102:$CL$127,MATCH('Project-level output'!$A25,Calculation!$C$102:$C$127,0),MATCH('Project-level output'!AX$5,Calculation!$C$102:$CL$102,0))</f>
        <v>#REF!</v>
      </c>
      <c r="AY25" s="71" t="str">
        <f t="array" ref="AY25">INDEX(Calculation!$C$102:$CL$127,MATCH('Project-level output'!$A25,Calculation!$C$102:$C$127,0),MATCH('Project-level output'!AY$5,Calculation!$C$102:$CL$102,0))</f>
        <v>#REF!</v>
      </c>
      <c r="AZ25" s="71" t="str">
        <f t="array" ref="AZ25">INDEX(Calculation!$C$102:$CL$127,MATCH('Project-level output'!$A25,Calculation!$C$102:$C$127,0),MATCH('Project-level output'!AZ$5,Calculation!$C$102:$CL$102,0))</f>
        <v>#REF!</v>
      </c>
      <c r="BA25" s="71" t="str">
        <f t="array" ref="BA25">INDEX(Calculation!$C$102:$CL$127,MATCH('Project-level output'!$A25,Calculation!$C$102:$C$127,0),MATCH('Project-level output'!BA$5,Calculation!$C$102:$CL$102,0))</f>
        <v>#REF!</v>
      </c>
      <c r="BB25" s="71" t="str">
        <f t="array" ref="BB25">INDEX(Calculation!$C$102:$CL$127,MATCH('Project-level output'!$A25,Calculation!$C$102:$C$127,0),MATCH('Project-level output'!BB$5,Calculation!$C$102:$CL$102,0))</f>
        <v>#REF!</v>
      </c>
      <c r="BC25" s="72" t="str">
        <f t="array" ref="BC25">INDEX(Calculation!$C$102:$CL$127,MATCH('Project-level output'!$A25,Calculation!$C$102:$C$127,0),MATCH('Project-level output'!BC$5,Calculation!$C$102:$CL$102,0))</f>
        <v>#REF!</v>
      </c>
    </row>
    <row r="26" ht="12.75" customHeight="1">
      <c r="A26" s="64" t="s">
        <v>131</v>
      </c>
      <c r="B26" s="71" t="str">
        <f t="array" ref="B26">INDEX(Calculation!$C$102:$CL$127,MATCH('Project-level output'!$A26,Calculation!$C$102:$C$127,0),MATCH('Project-level output'!B$5,Calculation!$C$102:$CL$102,0))</f>
        <v>#REF!</v>
      </c>
      <c r="C26" s="71" t="str">
        <f t="array" ref="C26">INDEX(Calculation!$C$102:$CL$127,MATCH('Project-level output'!$A26,Calculation!$C$102:$C$127,0),MATCH('Project-level output'!C$5,Calculation!$C$102:$CL$102,0))</f>
        <v>#REF!</v>
      </c>
      <c r="D26" s="71" t="str">
        <f t="array" ref="D26">INDEX(Calculation!$C$102:$CL$127,MATCH('Project-level output'!$A26,Calculation!$C$102:$C$127,0),MATCH('Project-level output'!D$5,Calculation!$C$102:$CL$102,0))</f>
        <v>#REF!</v>
      </c>
      <c r="E26" s="71" t="str">
        <f t="array" ref="E26">INDEX(Calculation!$C$102:$CL$127,MATCH('Project-level output'!$A26,Calculation!$C$102:$C$127,0),MATCH('Project-level output'!E$5,Calculation!$C$102:$CL$102,0))</f>
        <v>#REF!</v>
      </c>
      <c r="F26" s="71" t="str">
        <f t="array" ref="F26">INDEX(Calculation!$C$102:$CL$127,MATCH('Project-level output'!$A26,Calculation!$C$102:$C$127,0),MATCH('Project-level output'!F$5,Calculation!$C$102:$CL$102,0))</f>
        <v>#REF!</v>
      </c>
      <c r="G26" s="71" t="str">
        <f t="array" ref="G26">INDEX(Calculation!$C$102:$CL$127,MATCH('Project-level output'!$A26,Calculation!$C$102:$C$127,0),MATCH('Project-level output'!G$5,Calculation!$C$102:$CL$102,0))</f>
        <v>#REF!</v>
      </c>
      <c r="H26" s="71" t="str">
        <f t="array" ref="H26">INDEX(Calculation!$C$102:$CL$127,MATCH('Project-level output'!$A26,Calculation!$C$102:$C$127,0),MATCH('Project-level output'!H$5,Calculation!$C$102:$CL$102,0))</f>
        <v>#REF!</v>
      </c>
      <c r="I26" s="71" t="str">
        <f t="array" ref="I26">INDEX(Calculation!$C$102:$CL$127,MATCH('Project-level output'!$A26,Calculation!$C$102:$C$127,0),MATCH('Project-level output'!I$5,Calculation!$C$102:$CL$102,0))</f>
        <v>#REF!</v>
      </c>
      <c r="J26" s="71" t="str">
        <f t="array" ref="J26">INDEX(Calculation!$C$102:$CL$127,MATCH('Project-level output'!$A26,Calculation!$C$102:$C$127,0),MATCH('Project-level output'!J$5,Calculation!$C$102:$CL$102,0))</f>
        <v>#REF!</v>
      </c>
      <c r="K26" s="71" t="str">
        <f t="array" ref="K26">INDEX(Calculation!$C$102:$CL$127,MATCH('Project-level output'!$A26,Calculation!$C$102:$C$127,0),MATCH('Project-level output'!K$5,Calculation!$C$102:$CL$102,0))</f>
        <v>#REF!</v>
      </c>
      <c r="L26" s="71" t="str">
        <f t="array" ref="L26">INDEX(Calculation!$C$102:$CL$127,MATCH('Project-level output'!$A26,Calculation!$C$102:$C$127,0),MATCH('Project-level output'!L$5,Calculation!$C$102:$CL$102,0))</f>
        <v>#REF!</v>
      </c>
      <c r="M26" s="71" t="str">
        <f t="array" ref="M26">INDEX(Calculation!$C$102:$CL$127,MATCH('Project-level output'!$A26,Calculation!$C$102:$C$127,0),MATCH('Project-level output'!M$5,Calculation!$C$102:$CL$102,0))</f>
        <v>#REF!</v>
      </c>
      <c r="N26" s="71" t="str">
        <f t="array" ref="N26">INDEX(Calculation!$C$102:$CL$127,MATCH('Project-level output'!$A26,Calculation!$C$102:$C$127,0),MATCH('Project-level output'!N$5,Calculation!$C$102:$CL$102,0))</f>
        <v>#REF!</v>
      </c>
      <c r="O26" s="71" t="str">
        <f t="array" ref="O26">INDEX(Calculation!$C$102:$CL$127,MATCH('Project-level output'!$A26,Calculation!$C$102:$C$127,0),MATCH('Project-level output'!O$5,Calculation!$C$102:$CL$102,0))</f>
        <v>#REF!</v>
      </c>
      <c r="P26" s="71" t="str">
        <f t="array" ref="P26">INDEX(Calculation!$C$102:$CL$127,MATCH('Project-level output'!$A26,Calculation!$C$102:$C$127,0),MATCH('Project-level output'!P$5,Calculation!$C$102:$CL$102,0))</f>
        <v>#REF!</v>
      </c>
      <c r="Q26" s="71" t="str">
        <f t="array" ref="Q26">INDEX(Calculation!$C$102:$CL$127,MATCH('Project-level output'!$A26,Calculation!$C$102:$C$127,0),MATCH('Project-level output'!Q$5,Calculation!$C$102:$CL$102,0))</f>
        <v>#REF!</v>
      </c>
      <c r="R26" s="71" t="str">
        <f t="array" ref="R26">INDEX(Calculation!$C$102:$CL$127,MATCH('Project-level output'!$A26,Calculation!$C$102:$C$127,0),MATCH('Project-level output'!R$5,Calculation!$C$102:$CL$102,0))</f>
        <v>#REF!</v>
      </c>
      <c r="S26" s="71" t="str">
        <f t="array" ref="S26">INDEX(Calculation!$C$102:$CL$127,MATCH('Project-level output'!$A26,Calculation!$C$102:$C$127,0),MATCH('Project-level output'!S$5,Calculation!$C$102:$CL$102,0))</f>
        <v>#REF!</v>
      </c>
      <c r="T26" s="71" t="str">
        <f t="array" ref="T26">INDEX(Calculation!$C$102:$CL$127,MATCH('Project-level output'!$A26,Calculation!$C$102:$C$127,0),MATCH('Project-level output'!T$5,Calculation!$C$102:$CL$102,0))</f>
        <v>#REF!</v>
      </c>
      <c r="U26" s="71" t="str">
        <f t="array" ref="U26">INDEX(Calculation!$C$102:$CL$127,MATCH('Project-level output'!$A26,Calculation!$C$102:$C$127,0),MATCH('Project-level output'!U$5,Calculation!$C$102:$CL$102,0))</f>
        <v>#REF!</v>
      </c>
      <c r="V26" s="71" t="str">
        <f t="array" ref="V26">INDEX(Calculation!$C$102:$CL$127,MATCH('Project-level output'!$A26,Calculation!$C$102:$C$127,0),MATCH('Project-level output'!V$5,Calculation!$C$102:$CL$102,0))</f>
        <v>#REF!</v>
      </c>
      <c r="W26" s="71" t="str">
        <f t="array" ref="W26">INDEX(Calculation!$C$102:$CL$127,MATCH('Project-level output'!$A26,Calculation!$C$102:$C$127,0),MATCH('Project-level output'!W$5,Calculation!$C$102:$CL$102,0))</f>
        <v>#REF!</v>
      </c>
      <c r="X26" s="71" t="str">
        <f t="array" ref="X26">INDEX(Calculation!$C$102:$CL$127,MATCH('Project-level output'!$A26,Calculation!$C$102:$C$127,0),MATCH('Project-level output'!X$5,Calculation!$C$102:$CL$102,0))</f>
        <v>#REF!</v>
      </c>
      <c r="Y26" s="71" t="str">
        <f t="array" ref="Y26">INDEX(Calculation!$C$102:$CL$127,MATCH('Project-level output'!$A26,Calculation!$C$102:$C$127,0),MATCH('Project-level output'!Y$5,Calculation!$C$102:$CL$102,0))</f>
        <v>#REF!</v>
      </c>
      <c r="Z26" s="71" t="str">
        <f t="array" ref="Z26">INDEX(Calculation!$C$102:$CL$127,MATCH('Project-level output'!$A26,Calculation!$C$102:$C$127,0),MATCH('Project-level output'!Z$5,Calculation!$C$102:$CL$102,0))</f>
        <v>#REF!</v>
      </c>
      <c r="AA26" s="71" t="str">
        <f t="array" ref="AA26">INDEX(Calculation!$C$102:$CL$127,MATCH('Project-level output'!$A26,Calculation!$C$102:$C$127,0),MATCH('Project-level output'!AA$5,Calculation!$C$102:$CL$102,0))</f>
        <v>#REF!</v>
      </c>
      <c r="AB26" s="71" t="str">
        <f t="array" ref="AB26">INDEX(Calculation!$C$102:$CL$127,MATCH('Project-level output'!$A26,Calculation!$C$102:$C$127,0),MATCH('Project-level output'!AB$5,Calculation!$C$102:$CL$102,0))</f>
        <v>#REF!</v>
      </c>
      <c r="AC26" s="71" t="str">
        <f t="array" ref="AC26">INDEX(Calculation!$C$102:$CL$127,MATCH('Project-level output'!$A26,Calculation!$C$102:$C$127,0),MATCH('Project-level output'!AC$5,Calculation!$C$102:$CL$102,0))</f>
        <v>#REF!</v>
      </c>
      <c r="AD26" s="71" t="str">
        <f t="array" ref="AD26">INDEX(Calculation!$C$102:$CL$127,MATCH('Project-level output'!$A26,Calculation!$C$102:$C$127,0),MATCH('Project-level output'!AD$5,Calculation!$C$102:$CL$102,0))</f>
        <v>#REF!</v>
      </c>
      <c r="AE26" s="71" t="str">
        <f t="array" ref="AE26">INDEX(Calculation!$C$102:$CL$127,MATCH('Project-level output'!$A26,Calculation!$C$102:$C$127,0),MATCH('Project-level output'!AE$5,Calculation!$C$102:$CL$102,0))</f>
        <v>#REF!</v>
      </c>
      <c r="AF26" s="71" t="str">
        <f t="array" ref="AF26">INDEX(Calculation!$C$102:$CL$127,MATCH('Project-level output'!$A26,Calculation!$C$102:$C$127,0),MATCH('Project-level output'!AF$5,Calculation!$C$102:$CL$102,0))</f>
        <v>#REF!</v>
      </c>
      <c r="AG26" s="71" t="str">
        <f t="array" ref="AG26">INDEX(Calculation!$C$102:$CL$127,MATCH('Project-level output'!$A26,Calculation!$C$102:$C$127,0),MATCH('Project-level output'!AG$5,Calculation!$C$102:$CL$102,0))</f>
        <v>#REF!</v>
      </c>
      <c r="AH26" s="71" t="str">
        <f t="array" ref="AH26">INDEX(Calculation!$C$102:$CL$127,MATCH('Project-level output'!$A26,Calculation!$C$102:$C$127,0),MATCH('Project-level output'!AH$5,Calculation!$C$102:$CL$102,0))</f>
        <v>#REF!</v>
      </c>
      <c r="AI26" s="71" t="str">
        <f t="array" ref="AI26">INDEX(Calculation!$C$102:$CL$127,MATCH('Project-level output'!$A26,Calculation!$C$102:$C$127,0),MATCH('Project-level output'!AI$5,Calculation!$C$102:$CL$102,0))</f>
        <v>#REF!</v>
      </c>
      <c r="AJ26" s="71" t="str">
        <f t="array" ref="AJ26">INDEX(Calculation!$C$102:$CL$127,MATCH('Project-level output'!$A26,Calculation!$C$102:$C$127,0),MATCH('Project-level output'!AJ$5,Calculation!$C$102:$CL$102,0))</f>
        <v>#REF!</v>
      </c>
      <c r="AK26" s="71" t="str">
        <f t="array" ref="AK26">INDEX(Calculation!$C$102:$CL$127,MATCH('Project-level output'!$A26,Calculation!$C$102:$C$127,0),MATCH('Project-level output'!AK$5,Calculation!$C$102:$CL$102,0))</f>
        <v>#REF!</v>
      </c>
      <c r="AL26" s="71" t="str">
        <f t="array" ref="AL26">INDEX(Calculation!$C$102:$CL$127,MATCH('Project-level output'!$A26,Calculation!$C$102:$C$127,0),MATCH('Project-level output'!AL$5,Calculation!$C$102:$CL$102,0))</f>
        <v>#REF!</v>
      </c>
      <c r="AM26" s="71" t="str">
        <f t="array" ref="AM26">INDEX(Calculation!$C$102:$CL$127,MATCH('Project-level output'!$A26,Calculation!$C$102:$C$127,0),MATCH('Project-level output'!AM$5,Calculation!$C$102:$CL$102,0))</f>
        <v>#REF!</v>
      </c>
      <c r="AN26" s="71" t="str">
        <f t="array" ref="AN26">INDEX(Calculation!$C$102:$CL$127,MATCH('Project-level output'!$A26,Calculation!$C$102:$C$127,0),MATCH('Project-level output'!AN$5,Calculation!$C$102:$CL$102,0))</f>
        <v>#REF!</v>
      </c>
      <c r="AO26" s="71" t="str">
        <f t="array" ref="AO26">INDEX(Calculation!$C$102:$CL$127,MATCH('Project-level output'!$A26,Calculation!$C$102:$C$127,0),MATCH('Project-level output'!AO$5,Calculation!$C$102:$CL$102,0))</f>
        <v>#REF!</v>
      </c>
      <c r="AP26" s="71" t="str">
        <f t="array" ref="AP26">INDEX(Calculation!$C$102:$CL$127,MATCH('Project-level output'!$A26,Calculation!$C$102:$C$127,0),MATCH('Project-level output'!AP$5,Calculation!$C$102:$CL$102,0))</f>
        <v>#REF!</v>
      </c>
      <c r="AQ26" s="71" t="str">
        <f t="array" ref="AQ26">INDEX(Calculation!$C$102:$CL$127,MATCH('Project-level output'!$A26,Calculation!$C$102:$C$127,0),MATCH('Project-level output'!AQ$5,Calculation!$C$102:$CL$102,0))</f>
        <v>#REF!</v>
      </c>
      <c r="AR26" s="71" t="str">
        <f t="array" ref="AR26">INDEX(Calculation!$C$102:$CL$127,MATCH('Project-level output'!$A26,Calculation!$C$102:$C$127,0),MATCH('Project-level output'!AR$5,Calculation!$C$102:$CL$102,0))</f>
        <v>#REF!</v>
      </c>
      <c r="AS26" s="71" t="str">
        <f t="array" ref="AS26">INDEX(Calculation!$C$102:$CL$127,MATCH('Project-level output'!$A26,Calculation!$C$102:$C$127,0),MATCH('Project-level output'!AS$5,Calculation!$C$102:$CL$102,0))</f>
        <v>#REF!</v>
      </c>
      <c r="AT26" s="71" t="str">
        <f t="array" ref="AT26">INDEX(Calculation!$C$102:$CL$127,MATCH('Project-level output'!$A26,Calculation!$C$102:$C$127,0),MATCH('Project-level output'!AT$5,Calculation!$C$102:$CL$102,0))</f>
        <v>#REF!</v>
      </c>
      <c r="AU26" s="71" t="str">
        <f t="array" ref="AU26">INDEX(Calculation!$C$102:$CL$127,MATCH('Project-level output'!$A26,Calculation!$C$102:$C$127,0),MATCH('Project-level output'!AU$5,Calculation!$C$102:$CL$102,0))</f>
        <v>#REF!</v>
      </c>
      <c r="AV26" s="71" t="str">
        <f t="array" ref="AV26">INDEX(Calculation!$C$102:$CL$127,MATCH('Project-level output'!$A26,Calculation!$C$102:$C$127,0),MATCH('Project-level output'!AV$5,Calculation!$C$102:$CL$102,0))</f>
        <v>#REF!</v>
      </c>
      <c r="AW26" s="71" t="str">
        <f t="array" ref="AW26">INDEX(Calculation!$C$102:$CL$127,MATCH('Project-level output'!$A26,Calculation!$C$102:$C$127,0),MATCH('Project-level output'!AW$5,Calculation!$C$102:$CL$102,0))</f>
        <v>#REF!</v>
      </c>
      <c r="AX26" s="71" t="str">
        <f t="array" ref="AX26">INDEX(Calculation!$C$102:$CL$127,MATCH('Project-level output'!$A26,Calculation!$C$102:$C$127,0),MATCH('Project-level output'!AX$5,Calculation!$C$102:$CL$102,0))</f>
        <v>#REF!</v>
      </c>
      <c r="AY26" s="71" t="str">
        <f t="array" ref="AY26">INDEX(Calculation!$C$102:$CL$127,MATCH('Project-level output'!$A26,Calculation!$C$102:$C$127,0),MATCH('Project-level output'!AY$5,Calculation!$C$102:$CL$102,0))</f>
        <v>#REF!</v>
      </c>
      <c r="AZ26" s="71" t="str">
        <f t="array" ref="AZ26">INDEX(Calculation!$C$102:$CL$127,MATCH('Project-level output'!$A26,Calculation!$C$102:$C$127,0),MATCH('Project-level output'!AZ$5,Calculation!$C$102:$CL$102,0))</f>
        <v>#REF!</v>
      </c>
      <c r="BA26" s="71" t="str">
        <f t="array" ref="BA26">INDEX(Calculation!$C$102:$CL$127,MATCH('Project-level output'!$A26,Calculation!$C$102:$C$127,0),MATCH('Project-level output'!BA$5,Calculation!$C$102:$CL$102,0))</f>
        <v>#REF!</v>
      </c>
      <c r="BB26" s="71" t="str">
        <f t="array" ref="BB26">INDEX(Calculation!$C$102:$CL$127,MATCH('Project-level output'!$A26,Calculation!$C$102:$C$127,0),MATCH('Project-level output'!BB$5,Calculation!$C$102:$CL$102,0))</f>
        <v>#REF!</v>
      </c>
      <c r="BC26" s="72" t="str">
        <f t="array" ref="BC26">INDEX(Calculation!$C$102:$CL$127,MATCH('Project-level output'!$A26,Calculation!$C$102:$C$127,0),MATCH('Project-level output'!BC$5,Calculation!$C$102:$CL$102,0))</f>
        <v>#REF!</v>
      </c>
    </row>
    <row r="27" ht="12.75" customHeight="1">
      <c r="A27" s="64" t="s">
        <v>30</v>
      </c>
      <c r="B27" s="71" t="str">
        <f t="array" ref="B27">INDEX(Calculation!$C$102:$CL$127,MATCH('Project-level output'!$A27,Calculation!$C$102:$C$127,0),MATCH('Project-level output'!B$5,Calculation!$C$102:$CL$102,0))</f>
        <v>#REF!</v>
      </c>
      <c r="C27" s="71" t="str">
        <f t="array" ref="C27">INDEX(Calculation!$C$102:$CL$127,MATCH('Project-level output'!$A27,Calculation!$C$102:$C$127,0),MATCH('Project-level output'!C$5,Calculation!$C$102:$CL$102,0))</f>
        <v>#REF!</v>
      </c>
      <c r="D27" s="71" t="str">
        <f t="array" ref="D27">INDEX(Calculation!$C$102:$CL$127,MATCH('Project-level output'!$A27,Calculation!$C$102:$C$127,0),MATCH('Project-level output'!D$5,Calculation!$C$102:$CL$102,0))</f>
        <v>#REF!</v>
      </c>
      <c r="E27" s="71" t="str">
        <f t="array" ref="E27">INDEX(Calculation!$C$102:$CL$127,MATCH('Project-level output'!$A27,Calculation!$C$102:$C$127,0),MATCH('Project-level output'!E$5,Calculation!$C$102:$CL$102,0))</f>
        <v>#REF!</v>
      </c>
      <c r="F27" s="71" t="str">
        <f t="array" ref="F27">INDEX(Calculation!$C$102:$CL$127,MATCH('Project-level output'!$A27,Calculation!$C$102:$C$127,0),MATCH('Project-level output'!F$5,Calculation!$C$102:$CL$102,0))</f>
        <v>#REF!</v>
      </c>
      <c r="G27" s="71" t="str">
        <f t="array" ref="G27">INDEX(Calculation!$C$102:$CL$127,MATCH('Project-level output'!$A27,Calculation!$C$102:$C$127,0),MATCH('Project-level output'!G$5,Calculation!$C$102:$CL$102,0))</f>
        <v>#REF!</v>
      </c>
      <c r="H27" s="71" t="str">
        <f t="array" ref="H27">INDEX(Calculation!$C$102:$CL$127,MATCH('Project-level output'!$A27,Calculation!$C$102:$C$127,0),MATCH('Project-level output'!H$5,Calculation!$C$102:$CL$102,0))</f>
        <v>#REF!</v>
      </c>
      <c r="I27" s="71" t="str">
        <f t="array" ref="I27">INDEX(Calculation!$C$102:$CL$127,MATCH('Project-level output'!$A27,Calculation!$C$102:$C$127,0),MATCH('Project-level output'!I$5,Calculation!$C$102:$CL$102,0))</f>
        <v>#REF!</v>
      </c>
      <c r="J27" s="71" t="str">
        <f t="array" ref="J27">INDEX(Calculation!$C$102:$CL$127,MATCH('Project-level output'!$A27,Calculation!$C$102:$C$127,0),MATCH('Project-level output'!J$5,Calculation!$C$102:$CL$102,0))</f>
        <v>#REF!</v>
      </c>
      <c r="K27" s="71" t="str">
        <f t="array" ref="K27">INDEX(Calculation!$C$102:$CL$127,MATCH('Project-level output'!$A27,Calculation!$C$102:$C$127,0),MATCH('Project-level output'!K$5,Calculation!$C$102:$CL$102,0))</f>
        <v>#REF!</v>
      </c>
      <c r="L27" s="71" t="str">
        <f t="array" ref="L27">INDEX(Calculation!$C$102:$CL$127,MATCH('Project-level output'!$A27,Calculation!$C$102:$C$127,0),MATCH('Project-level output'!L$5,Calculation!$C$102:$CL$102,0))</f>
        <v>#REF!</v>
      </c>
      <c r="M27" s="71" t="str">
        <f t="array" ref="M27">INDEX(Calculation!$C$102:$CL$127,MATCH('Project-level output'!$A27,Calculation!$C$102:$C$127,0),MATCH('Project-level output'!M$5,Calculation!$C$102:$CL$102,0))</f>
        <v>#REF!</v>
      </c>
      <c r="N27" s="71" t="str">
        <f t="array" ref="N27">INDEX(Calculation!$C$102:$CL$127,MATCH('Project-level output'!$A27,Calculation!$C$102:$C$127,0),MATCH('Project-level output'!N$5,Calculation!$C$102:$CL$102,0))</f>
        <v>#REF!</v>
      </c>
      <c r="O27" s="71" t="str">
        <f t="array" ref="O27">INDEX(Calculation!$C$102:$CL$127,MATCH('Project-level output'!$A27,Calculation!$C$102:$C$127,0),MATCH('Project-level output'!O$5,Calculation!$C$102:$CL$102,0))</f>
        <v>#REF!</v>
      </c>
      <c r="P27" s="71" t="str">
        <f t="array" ref="P27">INDEX(Calculation!$C$102:$CL$127,MATCH('Project-level output'!$A27,Calculation!$C$102:$C$127,0),MATCH('Project-level output'!P$5,Calculation!$C$102:$CL$102,0))</f>
        <v>#REF!</v>
      </c>
      <c r="Q27" s="71" t="str">
        <f t="array" ref="Q27">INDEX(Calculation!$C$102:$CL$127,MATCH('Project-level output'!$A27,Calculation!$C$102:$C$127,0),MATCH('Project-level output'!Q$5,Calculation!$C$102:$CL$102,0))</f>
        <v>#REF!</v>
      </c>
      <c r="R27" s="71" t="str">
        <f t="array" ref="R27">INDEX(Calculation!$C$102:$CL$127,MATCH('Project-level output'!$A27,Calculation!$C$102:$C$127,0),MATCH('Project-level output'!R$5,Calculation!$C$102:$CL$102,0))</f>
        <v>#REF!</v>
      </c>
      <c r="S27" s="71" t="str">
        <f t="array" ref="S27">INDEX(Calculation!$C$102:$CL$127,MATCH('Project-level output'!$A27,Calculation!$C$102:$C$127,0),MATCH('Project-level output'!S$5,Calculation!$C$102:$CL$102,0))</f>
        <v>#REF!</v>
      </c>
      <c r="T27" s="71" t="str">
        <f t="array" ref="T27">INDEX(Calculation!$C$102:$CL$127,MATCH('Project-level output'!$A27,Calculation!$C$102:$C$127,0),MATCH('Project-level output'!T$5,Calculation!$C$102:$CL$102,0))</f>
        <v>#REF!</v>
      </c>
      <c r="U27" s="71" t="str">
        <f t="array" ref="U27">INDEX(Calculation!$C$102:$CL$127,MATCH('Project-level output'!$A27,Calculation!$C$102:$C$127,0),MATCH('Project-level output'!U$5,Calculation!$C$102:$CL$102,0))</f>
        <v>#REF!</v>
      </c>
      <c r="V27" s="71" t="str">
        <f t="array" ref="V27">INDEX(Calculation!$C$102:$CL$127,MATCH('Project-level output'!$A27,Calculation!$C$102:$C$127,0),MATCH('Project-level output'!V$5,Calculation!$C$102:$CL$102,0))</f>
        <v>#REF!</v>
      </c>
      <c r="W27" s="71" t="str">
        <f t="array" ref="W27">INDEX(Calculation!$C$102:$CL$127,MATCH('Project-level output'!$A27,Calculation!$C$102:$C$127,0),MATCH('Project-level output'!W$5,Calculation!$C$102:$CL$102,0))</f>
        <v>#REF!</v>
      </c>
      <c r="X27" s="71" t="str">
        <f t="array" ref="X27">INDEX(Calculation!$C$102:$CL$127,MATCH('Project-level output'!$A27,Calculation!$C$102:$C$127,0),MATCH('Project-level output'!X$5,Calculation!$C$102:$CL$102,0))</f>
        <v>#REF!</v>
      </c>
      <c r="Y27" s="71" t="str">
        <f t="array" ref="Y27">INDEX(Calculation!$C$102:$CL$127,MATCH('Project-level output'!$A27,Calculation!$C$102:$C$127,0),MATCH('Project-level output'!Y$5,Calculation!$C$102:$CL$102,0))</f>
        <v>#REF!</v>
      </c>
      <c r="Z27" s="71" t="str">
        <f t="array" ref="Z27">INDEX(Calculation!$C$102:$CL$127,MATCH('Project-level output'!$A27,Calculation!$C$102:$C$127,0),MATCH('Project-level output'!Z$5,Calculation!$C$102:$CL$102,0))</f>
        <v>#REF!</v>
      </c>
      <c r="AA27" s="71" t="str">
        <f t="array" ref="AA27">INDEX(Calculation!$C$102:$CL$127,MATCH('Project-level output'!$A27,Calculation!$C$102:$C$127,0),MATCH('Project-level output'!AA$5,Calculation!$C$102:$CL$102,0))</f>
        <v>#REF!</v>
      </c>
      <c r="AB27" s="71" t="str">
        <f t="array" ref="AB27">INDEX(Calculation!$C$102:$CL$127,MATCH('Project-level output'!$A27,Calculation!$C$102:$C$127,0),MATCH('Project-level output'!AB$5,Calculation!$C$102:$CL$102,0))</f>
        <v>#REF!</v>
      </c>
      <c r="AC27" s="71" t="str">
        <f t="array" ref="AC27">INDEX(Calculation!$C$102:$CL$127,MATCH('Project-level output'!$A27,Calculation!$C$102:$C$127,0),MATCH('Project-level output'!AC$5,Calculation!$C$102:$CL$102,0))</f>
        <v>#REF!</v>
      </c>
      <c r="AD27" s="71" t="str">
        <f t="array" ref="AD27">INDEX(Calculation!$C$102:$CL$127,MATCH('Project-level output'!$A27,Calculation!$C$102:$C$127,0),MATCH('Project-level output'!AD$5,Calculation!$C$102:$CL$102,0))</f>
        <v>#REF!</v>
      </c>
      <c r="AE27" s="71" t="str">
        <f t="array" ref="AE27">INDEX(Calculation!$C$102:$CL$127,MATCH('Project-level output'!$A27,Calculation!$C$102:$C$127,0),MATCH('Project-level output'!AE$5,Calculation!$C$102:$CL$102,0))</f>
        <v>#REF!</v>
      </c>
      <c r="AF27" s="71" t="str">
        <f t="array" ref="AF27">INDEX(Calculation!$C$102:$CL$127,MATCH('Project-level output'!$A27,Calculation!$C$102:$C$127,0),MATCH('Project-level output'!AF$5,Calculation!$C$102:$CL$102,0))</f>
        <v>#REF!</v>
      </c>
      <c r="AG27" s="71" t="str">
        <f t="array" ref="AG27">INDEX(Calculation!$C$102:$CL$127,MATCH('Project-level output'!$A27,Calculation!$C$102:$C$127,0),MATCH('Project-level output'!AG$5,Calculation!$C$102:$CL$102,0))</f>
        <v>#REF!</v>
      </c>
      <c r="AH27" s="71" t="str">
        <f t="array" ref="AH27">INDEX(Calculation!$C$102:$CL$127,MATCH('Project-level output'!$A27,Calculation!$C$102:$C$127,0),MATCH('Project-level output'!AH$5,Calculation!$C$102:$CL$102,0))</f>
        <v>#REF!</v>
      </c>
      <c r="AI27" s="71" t="str">
        <f t="array" ref="AI27">INDEX(Calculation!$C$102:$CL$127,MATCH('Project-level output'!$A27,Calculation!$C$102:$C$127,0),MATCH('Project-level output'!AI$5,Calculation!$C$102:$CL$102,0))</f>
        <v>#REF!</v>
      </c>
      <c r="AJ27" s="71" t="str">
        <f t="array" ref="AJ27">INDEX(Calculation!$C$102:$CL$127,MATCH('Project-level output'!$A27,Calculation!$C$102:$C$127,0),MATCH('Project-level output'!AJ$5,Calculation!$C$102:$CL$102,0))</f>
        <v>#REF!</v>
      </c>
      <c r="AK27" s="71" t="str">
        <f t="array" ref="AK27">INDEX(Calculation!$C$102:$CL$127,MATCH('Project-level output'!$A27,Calculation!$C$102:$C$127,0),MATCH('Project-level output'!AK$5,Calculation!$C$102:$CL$102,0))</f>
        <v>#REF!</v>
      </c>
      <c r="AL27" s="71" t="str">
        <f t="array" ref="AL27">INDEX(Calculation!$C$102:$CL$127,MATCH('Project-level output'!$A27,Calculation!$C$102:$C$127,0),MATCH('Project-level output'!AL$5,Calculation!$C$102:$CL$102,0))</f>
        <v>#REF!</v>
      </c>
      <c r="AM27" s="71" t="str">
        <f t="array" ref="AM27">INDEX(Calculation!$C$102:$CL$127,MATCH('Project-level output'!$A27,Calculation!$C$102:$C$127,0),MATCH('Project-level output'!AM$5,Calculation!$C$102:$CL$102,0))</f>
        <v>#REF!</v>
      </c>
      <c r="AN27" s="71" t="str">
        <f t="array" ref="AN27">INDEX(Calculation!$C$102:$CL$127,MATCH('Project-level output'!$A27,Calculation!$C$102:$C$127,0),MATCH('Project-level output'!AN$5,Calculation!$C$102:$CL$102,0))</f>
        <v>#REF!</v>
      </c>
      <c r="AO27" s="71" t="str">
        <f t="array" ref="AO27">INDEX(Calculation!$C$102:$CL$127,MATCH('Project-level output'!$A27,Calculation!$C$102:$C$127,0),MATCH('Project-level output'!AO$5,Calculation!$C$102:$CL$102,0))</f>
        <v>#REF!</v>
      </c>
      <c r="AP27" s="71" t="str">
        <f t="array" ref="AP27">INDEX(Calculation!$C$102:$CL$127,MATCH('Project-level output'!$A27,Calculation!$C$102:$C$127,0),MATCH('Project-level output'!AP$5,Calculation!$C$102:$CL$102,0))</f>
        <v>#REF!</v>
      </c>
      <c r="AQ27" s="71" t="str">
        <f t="array" ref="AQ27">INDEX(Calculation!$C$102:$CL$127,MATCH('Project-level output'!$A27,Calculation!$C$102:$C$127,0),MATCH('Project-level output'!AQ$5,Calculation!$C$102:$CL$102,0))</f>
        <v>#REF!</v>
      </c>
      <c r="AR27" s="71" t="str">
        <f t="array" ref="AR27">INDEX(Calculation!$C$102:$CL$127,MATCH('Project-level output'!$A27,Calculation!$C$102:$C$127,0),MATCH('Project-level output'!AR$5,Calculation!$C$102:$CL$102,0))</f>
        <v>#REF!</v>
      </c>
      <c r="AS27" s="71" t="str">
        <f t="array" ref="AS27">INDEX(Calculation!$C$102:$CL$127,MATCH('Project-level output'!$A27,Calculation!$C$102:$C$127,0),MATCH('Project-level output'!AS$5,Calculation!$C$102:$CL$102,0))</f>
        <v>#REF!</v>
      </c>
      <c r="AT27" s="71" t="str">
        <f t="array" ref="AT27">INDEX(Calculation!$C$102:$CL$127,MATCH('Project-level output'!$A27,Calculation!$C$102:$C$127,0),MATCH('Project-level output'!AT$5,Calculation!$C$102:$CL$102,0))</f>
        <v>#REF!</v>
      </c>
      <c r="AU27" s="71" t="str">
        <f t="array" ref="AU27">INDEX(Calculation!$C$102:$CL$127,MATCH('Project-level output'!$A27,Calculation!$C$102:$C$127,0),MATCH('Project-level output'!AU$5,Calculation!$C$102:$CL$102,0))</f>
        <v>#REF!</v>
      </c>
      <c r="AV27" s="71" t="str">
        <f t="array" ref="AV27">INDEX(Calculation!$C$102:$CL$127,MATCH('Project-level output'!$A27,Calculation!$C$102:$C$127,0),MATCH('Project-level output'!AV$5,Calculation!$C$102:$CL$102,0))</f>
        <v>#REF!</v>
      </c>
      <c r="AW27" s="71" t="str">
        <f t="array" ref="AW27">INDEX(Calculation!$C$102:$CL$127,MATCH('Project-level output'!$A27,Calculation!$C$102:$C$127,0),MATCH('Project-level output'!AW$5,Calculation!$C$102:$CL$102,0))</f>
        <v>#REF!</v>
      </c>
      <c r="AX27" s="71" t="str">
        <f t="array" ref="AX27">INDEX(Calculation!$C$102:$CL$127,MATCH('Project-level output'!$A27,Calculation!$C$102:$C$127,0),MATCH('Project-level output'!AX$5,Calculation!$C$102:$CL$102,0))</f>
        <v>#REF!</v>
      </c>
      <c r="AY27" s="71" t="str">
        <f t="array" ref="AY27">INDEX(Calculation!$C$102:$CL$127,MATCH('Project-level output'!$A27,Calculation!$C$102:$C$127,0),MATCH('Project-level output'!AY$5,Calculation!$C$102:$CL$102,0))</f>
        <v>#REF!</v>
      </c>
      <c r="AZ27" s="71" t="str">
        <f t="array" ref="AZ27">INDEX(Calculation!$C$102:$CL$127,MATCH('Project-level output'!$A27,Calculation!$C$102:$C$127,0),MATCH('Project-level output'!AZ$5,Calculation!$C$102:$CL$102,0))</f>
        <v>#REF!</v>
      </c>
      <c r="BA27" s="71" t="str">
        <f t="array" ref="BA27">INDEX(Calculation!$C$102:$CL$127,MATCH('Project-level output'!$A27,Calculation!$C$102:$C$127,0),MATCH('Project-level output'!BA$5,Calculation!$C$102:$CL$102,0))</f>
        <v>#REF!</v>
      </c>
      <c r="BB27" s="71" t="str">
        <f t="array" ref="BB27">INDEX(Calculation!$C$102:$CL$127,MATCH('Project-level output'!$A27,Calculation!$C$102:$C$127,0),MATCH('Project-level output'!BB$5,Calculation!$C$102:$CL$102,0))</f>
        <v>#REF!</v>
      </c>
      <c r="BC27" s="72" t="str">
        <f t="array" ref="BC27">INDEX(Calculation!$C$102:$CL$127,MATCH('Project-level output'!$A27,Calculation!$C$102:$C$127,0),MATCH('Project-level output'!BC$5,Calculation!$C$102:$CL$102,0))</f>
        <v>#REF!</v>
      </c>
    </row>
    <row r="28" ht="12.75" customHeight="1">
      <c r="A28" s="64" t="s">
        <v>32</v>
      </c>
      <c r="B28" s="71" t="str">
        <f t="array" ref="B28">INDEX(Calculation!$C$102:$CL$127,MATCH('Project-level output'!$A28,Calculation!$C$102:$C$127,0),MATCH('Project-level output'!B$5,Calculation!$C$102:$CL$102,0))</f>
        <v>#REF!</v>
      </c>
      <c r="C28" s="71" t="str">
        <f t="array" ref="C28">INDEX(Calculation!$C$102:$CL$127,MATCH('Project-level output'!$A28,Calculation!$C$102:$C$127,0),MATCH('Project-level output'!C$5,Calculation!$C$102:$CL$102,0))</f>
        <v>#REF!</v>
      </c>
      <c r="D28" s="71" t="str">
        <f t="array" ref="D28">INDEX(Calculation!$C$102:$CL$127,MATCH('Project-level output'!$A28,Calculation!$C$102:$C$127,0),MATCH('Project-level output'!D$5,Calculation!$C$102:$CL$102,0))</f>
        <v>#REF!</v>
      </c>
      <c r="E28" s="71" t="str">
        <f t="array" ref="E28">INDEX(Calculation!$C$102:$CL$127,MATCH('Project-level output'!$A28,Calculation!$C$102:$C$127,0),MATCH('Project-level output'!E$5,Calculation!$C$102:$CL$102,0))</f>
        <v>#REF!</v>
      </c>
      <c r="F28" s="71" t="str">
        <f t="array" ref="F28">INDEX(Calculation!$C$102:$CL$127,MATCH('Project-level output'!$A28,Calculation!$C$102:$C$127,0),MATCH('Project-level output'!F$5,Calculation!$C$102:$CL$102,0))</f>
        <v>#REF!</v>
      </c>
      <c r="G28" s="71" t="str">
        <f t="array" ref="G28">INDEX(Calculation!$C$102:$CL$127,MATCH('Project-level output'!$A28,Calculation!$C$102:$C$127,0),MATCH('Project-level output'!G$5,Calculation!$C$102:$CL$102,0))</f>
        <v>#REF!</v>
      </c>
      <c r="H28" s="71" t="str">
        <f t="array" ref="H28">INDEX(Calculation!$C$102:$CL$127,MATCH('Project-level output'!$A28,Calculation!$C$102:$C$127,0),MATCH('Project-level output'!H$5,Calculation!$C$102:$CL$102,0))</f>
        <v>#REF!</v>
      </c>
      <c r="I28" s="71" t="str">
        <f t="array" ref="I28">INDEX(Calculation!$C$102:$CL$127,MATCH('Project-level output'!$A28,Calculation!$C$102:$C$127,0),MATCH('Project-level output'!I$5,Calculation!$C$102:$CL$102,0))</f>
        <v>#REF!</v>
      </c>
      <c r="J28" s="71" t="str">
        <f t="array" ref="J28">INDEX(Calculation!$C$102:$CL$127,MATCH('Project-level output'!$A28,Calculation!$C$102:$C$127,0),MATCH('Project-level output'!J$5,Calculation!$C$102:$CL$102,0))</f>
        <v>#REF!</v>
      </c>
      <c r="K28" s="71" t="str">
        <f t="array" ref="K28">INDEX(Calculation!$C$102:$CL$127,MATCH('Project-level output'!$A28,Calculation!$C$102:$C$127,0),MATCH('Project-level output'!K$5,Calculation!$C$102:$CL$102,0))</f>
        <v>#REF!</v>
      </c>
      <c r="L28" s="71" t="str">
        <f t="array" ref="L28">INDEX(Calculation!$C$102:$CL$127,MATCH('Project-level output'!$A28,Calculation!$C$102:$C$127,0),MATCH('Project-level output'!L$5,Calculation!$C$102:$CL$102,0))</f>
        <v>#REF!</v>
      </c>
      <c r="M28" s="71" t="str">
        <f t="array" ref="M28">INDEX(Calculation!$C$102:$CL$127,MATCH('Project-level output'!$A28,Calculation!$C$102:$C$127,0),MATCH('Project-level output'!M$5,Calculation!$C$102:$CL$102,0))</f>
        <v>#REF!</v>
      </c>
      <c r="N28" s="71" t="str">
        <f t="array" ref="N28">INDEX(Calculation!$C$102:$CL$127,MATCH('Project-level output'!$A28,Calculation!$C$102:$C$127,0),MATCH('Project-level output'!N$5,Calculation!$C$102:$CL$102,0))</f>
        <v>#REF!</v>
      </c>
      <c r="O28" s="71" t="str">
        <f t="array" ref="O28">INDEX(Calculation!$C$102:$CL$127,MATCH('Project-level output'!$A28,Calculation!$C$102:$C$127,0),MATCH('Project-level output'!O$5,Calculation!$C$102:$CL$102,0))</f>
        <v>#REF!</v>
      </c>
      <c r="P28" s="71" t="str">
        <f t="array" ref="P28">INDEX(Calculation!$C$102:$CL$127,MATCH('Project-level output'!$A28,Calculation!$C$102:$C$127,0),MATCH('Project-level output'!P$5,Calculation!$C$102:$CL$102,0))</f>
        <v>#REF!</v>
      </c>
      <c r="Q28" s="71" t="str">
        <f t="array" ref="Q28">INDEX(Calculation!$C$102:$CL$127,MATCH('Project-level output'!$A28,Calculation!$C$102:$C$127,0),MATCH('Project-level output'!Q$5,Calculation!$C$102:$CL$102,0))</f>
        <v>#REF!</v>
      </c>
      <c r="R28" s="71" t="str">
        <f t="array" ref="R28">INDEX(Calculation!$C$102:$CL$127,MATCH('Project-level output'!$A28,Calculation!$C$102:$C$127,0),MATCH('Project-level output'!R$5,Calculation!$C$102:$CL$102,0))</f>
        <v>#REF!</v>
      </c>
      <c r="S28" s="71" t="str">
        <f t="array" ref="S28">INDEX(Calculation!$C$102:$CL$127,MATCH('Project-level output'!$A28,Calculation!$C$102:$C$127,0),MATCH('Project-level output'!S$5,Calculation!$C$102:$CL$102,0))</f>
        <v>#REF!</v>
      </c>
      <c r="T28" s="71" t="str">
        <f t="array" ref="T28">INDEX(Calculation!$C$102:$CL$127,MATCH('Project-level output'!$A28,Calculation!$C$102:$C$127,0),MATCH('Project-level output'!T$5,Calculation!$C$102:$CL$102,0))</f>
        <v>#REF!</v>
      </c>
      <c r="U28" s="71" t="str">
        <f t="array" ref="U28">INDEX(Calculation!$C$102:$CL$127,MATCH('Project-level output'!$A28,Calculation!$C$102:$C$127,0),MATCH('Project-level output'!U$5,Calculation!$C$102:$CL$102,0))</f>
        <v>#REF!</v>
      </c>
      <c r="V28" s="71" t="str">
        <f t="array" ref="V28">INDEX(Calculation!$C$102:$CL$127,MATCH('Project-level output'!$A28,Calculation!$C$102:$C$127,0),MATCH('Project-level output'!V$5,Calculation!$C$102:$CL$102,0))</f>
        <v>#REF!</v>
      </c>
      <c r="W28" s="71" t="str">
        <f t="array" ref="W28">INDEX(Calculation!$C$102:$CL$127,MATCH('Project-level output'!$A28,Calculation!$C$102:$C$127,0),MATCH('Project-level output'!W$5,Calculation!$C$102:$CL$102,0))</f>
        <v>#REF!</v>
      </c>
      <c r="X28" s="71" t="str">
        <f t="array" ref="X28">INDEX(Calculation!$C$102:$CL$127,MATCH('Project-level output'!$A28,Calculation!$C$102:$C$127,0),MATCH('Project-level output'!X$5,Calculation!$C$102:$CL$102,0))</f>
        <v>#REF!</v>
      </c>
      <c r="Y28" s="71" t="str">
        <f t="array" ref="Y28">INDEX(Calculation!$C$102:$CL$127,MATCH('Project-level output'!$A28,Calculation!$C$102:$C$127,0),MATCH('Project-level output'!Y$5,Calculation!$C$102:$CL$102,0))</f>
        <v>#REF!</v>
      </c>
      <c r="Z28" s="71" t="str">
        <f t="array" ref="Z28">INDEX(Calculation!$C$102:$CL$127,MATCH('Project-level output'!$A28,Calculation!$C$102:$C$127,0),MATCH('Project-level output'!Z$5,Calculation!$C$102:$CL$102,0))</f>
        <v>#REF!</v>
      </c>
      <c r="AA28" s="71" t="str">
        <f t="array" ref="AA28">INDEX(Calculation!$C$102:$CL$127,MATCH('Project-level output'!$A28,Calculation!$C$102:$C$127,0),MATCH('Project-level output'!AA$5,Calculation!$C$102:$CL$102,0))</f>
        <v>#REF!</v>
      </c>
      <c r="AB28" s="71" t="str">
        <f t="array" ref="AB28">INDEX(Calculation!$C$102:$CL$127,MATCH('Project-level output'!$A28,Calculation!$C$102:$C$127,0),MATCH('Project-level output'!AB$5,Calculation!$C$102:$CL$102,0))</f>
        <v>#REF!</v>
      </c>
      <c r="AC28" s="71" t="str">
        <f t="array" ref="AC28">INDEX(Calculation!$C$102:$CL$127,MATCH('Project-level output'!$A28,Calculation!$C$102:$C$127,0),MATCH('Project-level output'!AC$5,Calculation!$C$102:$CL$102,0))</f>
        <v>#REF!</v>
      </c>
      <c r="AD28" s="71" t="str">
        <f t="array" ref="AD28">INDEX(Calculation!$C$102:$CL$127,MATCH('Project-level output'!$A28,Calculation!$C$102:$C$127,0),MATCH('Project-level output'!AD$5,Calculation!$C$102:$CL$102,0))</f>
        <v>#REF!</v>
      </c>
      <c r="AE28" s="71" t="str">
        <f t="array" ref="AE28">INDEX(Calculation!$C$102:$CL$127,MATCH('Project-level output'!$A28,Calculation!$C$102:$C$127,0),MATCH('Project-level output'!AE$5,Calculation!$C$102:$CL$102,0))</f>
        <v>#REF!</v>
      </c>
      <c r="AF28" s="71" t="str">
        <f t="array" ref="AF28">INDEX(Calculation!$C$102:$CL$127,MATCH('Project-level output'!$A28,Calculation!$C$102:$C$127,0),MATCH('Project-level output'!AF$5,Calculation!$C$102:$CL$102,0))</f>
        <v>#REF!</v>
      </c>
      <c r="AG28" s="71" t="str">
        <f t="array" ref="AG28">INDEX(Calculation!$C$102:$CL$127,MATCH('Project-level output'!$A28,Calculation!$C$102:$C$127,0),MATCH('Project-level output'!AG$5,Calculation!$C$102:$CL$102,0))</f>
        <v>#REF!</v>
      </c>
      <c r="AH28" s="71" t="str">
        <f t="array" ref="AH28">INDEX(Calculation!$C$102:$CL$127,MATCH('Project-level output'!$A28,Calculation!$C$102:$C$127,0),MATCH('Project-level output'!AH$5,Calculation!$C$102:$CL$102,0))</f>
        <v>#REF!</v>
      </c>
      <c r="AI28" s="71" t="str">
        <f t="array" ref="AI28">INDEX(Calculation!$C$102:$CL$127,MATCH('Project-level output'!$A28,Calculation!$C$102:$C$127,0),MATCH('Project-level output'!AI$5,Calculation!$C$102:$CL$102,0))</f>
        <v>#REF!</v>
      </c>
      <c r="AJ28" s="71" t="str">
        <f t="array" ref="AJ28">INDEX(Calculation!$C$102:$CL$127,MATCH('Project-level output'!$A28,Calculation!$C$102:$C$127,0),MATCH('Project-level output'!AJ$5,Calculation!$C$102:$CL$102,0))</f>
        <v>#REF!</v>
      </c>
      <c r="AK28" s="71" t="str">
        <f t="array" ref="AK28">INDEX(Calculation!$C$102:$CL$127,MATCH('Project-level output'!$A28,Calculation!$C$102:$C$127,0),MATCH('Project-level output'!AK$5,Calculation!$C$102:$CL$102,0))</f>
        <v>#REF!</v>
      </c>
      <c r="AL28" s="71" t="str">
        <f t="array" ref="AL28">INDEX(Calculation!$C$102:$CL$127,MATCH('Project-level output'!$A28,Calculation!$C$102:$C$127,0),MATCH('Project-level output'!AL$5,Calculation!$C$102:$CL$102,0))</f>
        <v>#REF!</v>
      </c>
      <c r="AM28" s="71" t="str">
        <f t="array" ref="AM28">INDEX(Calculation!$C$102:$CL$127,MATCH('Project-level output'!$A28,Calculation!$C$102:$C$127,0),MATCH('Project-level output'!AM$5,Calculation!$C$102:$CL$102,0))</f>
        <v>#REF!</v>
      </c>
      <c r="AN28" s="71" t="str">
        <f t="array" ref="AN28">INDEX(Calculation!$C$102:$CL$127,MATCH('Project-level output'!$A28,Calculation!$C$102:$C$127,0),MATCH('Project-level output'!AN$5,Calculation!$C$102:$CL$102,0))</f>
        <v>#REF!</v>
      </c>
      <c r="AO28" s="71" t="str">
        <f t="array" ref="AO28">INDEX(Calculation!$C$102:$CL$127,MATCH('Project-level output'!$A28,Calculation!$C$102:$C$127,0),MATCH('Project-level output'!AO$5,Calculation!$C$102:$CL$102,0))</f>
        <v>#REF!</v>
      </c>
      <c r="AP28" s="71" t="str">
        <f t="array" ref="AP28">INDEX(Calculation!$C$102:$CL$127,MATCH('Project-level output'!$A28,Calculation!$C$102:$C$127,0),MATCH('Project-level output'!AP$5,Calculation!$C$102:$CL$102,0))</f>
        <v>#REF!</v>
      </c>
      <c r="AQ28" s="71" t="str">
        <f t="array" ref="AQ28">INDEX(Calculation!$C$102:$CL$127,MATCH('Project-level output'!$A28,Calculation!$C$102:$C$127,0),MATCH('Project-level output'!AQ$5,Calculation!$C$102:$CL$102,0))</f>
        <v>#REF!</v>
      </c>
      <c r="AR28" s="71" t="str">
        <f t="array" ref="AR28">INDEX(Calculation!$C$102:$CL$127,MATCH('Project-level output'!$A28,Calculation!$C$102:$C$127,0),MATCH('Project-level output'!AR$5,Calculation!$C$102:$CL$102,0))</f>
        <v>#REF!</v>
      </c>
      <c r="AS28" s="71" t="str">
        <f t="array" ref="AS28">INDEX(Calculation!$C$102:$CL$127,MATCH('Project-level output'!$A28,Calculation!$C$102:$C$127,0),MATCH('Project-level output'!AS$5,Calculation!$C$102:$CL$102,0))</f>
        <v>#REF!</v>
      </c>
      <c r="AT28" s="71" t="str">
        <f t="array" ref="AT28">INDEX(Calculation!$C$102:$CL$127,MATCH('Project-level output'!$A28,Calculation!$C$102:$C$127,0),MATCH('Project-level output'!AT$5,Calculation!$C$102:$CL$102,0))</f>
        <v>#REF!</v>
      </c>
      <c r="AU28" s="71" t="str">
        <f t="array" ref="AU28">INDEX(Calculation!$C$102:$CL$127,MATCH('Project-level output'!$A28,Calculation!$C$102:$C$127,0),MATCH('Project-level output'!AU$5,Calculation!$C$102:$CL$102,0))</f>
        <v>#REF!</v>
      </c>
      <c r="AV28" s="71" t="str">
        <f t="array" ref="AV28">INDEX(Calculation!$C$102:$CL$127,MATCH('Project-level output'!$A28,Calculation!$C$102:$C$127,0),MATCH('Project-level output'!AV$5,Calculation!$C$102:$CL$102,0))</f>
        <v>#REF!</v>
      </c>
      <c r="AW28" s="71" t="str">
        <f t="array" ref="AW28">INDEX(Calculation!$C$102:$CL$127,MATCH('Project-level output'!$A28,Calculation!$C$102:$C$127,0),MATCH('Project-level output'!AW$5,Calculation!$C$102:$CL$102,0))</f>
        <v>#REF!</v>
      </c>
      <c r="AX28" s="71" t="str">
        <f t="array" ref="AX28">INDEX(Calculation!$C$102:$CL$127,MATCH('Project-level output'!$A28,Calculation!$C$102:$C$127,0),MATCH('Project-level output'!AX$5,Calculation!$C$102:$CL$102,0))</f>
        <v>#REF!</v>
      </c>
      <c r="AY28" s="71" t="str">
        <f t="array" ref="AY28">INDEX(Calculation!$C$102:$CL$127,MATCH('Project-level output'!$A28,Calculation!$C$102:$C$127,0),MATCH('Project-level output'!AY$5,Calculation!$C$102:$CL$102,0))</f>
        <v>#REF!</v>
      </c>
      <c r="AZ28" s="71" t="str">
        <f t="array" ref="AZ28">INDEX(Calculation!$C$102:$CL$127,MATCH('Project-level output'!$A28,Calculation!$C$102:$C$127,0),MATCH('Project-level output'!AZ$5,Calculation!$C$102:$CL$102,0))</f>
        <v>#REF!</v>
      </c>
      <c r="BA28" s="71" t="str">
        <f t="array" ref="BA28">INDEX(Calculation!$C$102:$CL$127,MATCH('Project-level output'!$A28,Calculation!$C$102:$C$127,0),MATCH('Project-level output'!BA$5,Calculation!$C$102:$CL$102,0))</f>
        <v>#REF!</v>
      </c>
      <c r="BB28" s="71" t="str">
        <f t="array" ref="BB28">INDEX(Calculation!$C$102:$CL$127,MATCH('Project-level output'!$A28,Calculation!$C$102:$C$127,0),MATCH('Project-level output'!BB$5,Calculation!$C$102:$CL$102,0))</f>
        <v>#REF!</v>
      </c>
      <c r="BC28" s="72" t="str">
        <f t="array" ref="BC28">INDEX(Calculation!$C$102:$CL$127,MATCH('Project-level output'!$A28,Calculation!$C$102:$C$127,0),MATCH('Project-level output'!BC$5,Calculation!$C$102:$CL$102,0))</f>
        <v>#REF!</v>
      </c>
    </row>
    <row r="29" ht="12.75" customHeight="1">
      <c r="A29" s="64" t="s">
        <v>36</v>
      </c>
      <c r="B29" s="71" t="str">
        <f t="array" ref="B29">INDEX(Calculation!$C$102:$CL$127,MATCH('Project-level output'!$A29,Calculation!$C$102:$C$127,0),MATCH('Project-level output'!B$5,Calculation!$C$102:$CL$102,0))</f>
        <v>#REF!</v>
      </c>
      <c r="C29" s="71" t="str">
        <f t="array" ref="C29">INDEX(Calculation!$C$102:$CL$127,MATCH('Project-level output'!$A29,Calculation!$C$102:$C$127,0),MATCH('Project-level output'!C$5,Calculation!$C$102:$CL$102,0))</f>
        <v>#REF!</v>
      </c>
      <c r="D29" s="71" t="str">
        <f t="array" ref="D29">INDEX(Calculation!$C$102:$CL$127,MATCH('Project-level output'!$A29,Calculation!$C$102:$C$127,0),MATCH('Project-level output'!D$5,Calculation!$C$102:$CL$102,0))</f>
        <v>#REF!</v>
      </c>
      <c r="E29" s="71" t="str">
        <f t="array" ref="E29">INDEX(Calculation!$C$102:$CL$127,MATCH('Project-level output'!$A29,Calculation!$C$102:$C$127,0),MATCH('Project-level output'!E$5,Calculation!$C$102:$CL$102,0))</f>
        <v>#REF!</v>
      </c>
      <c r="F29" s="71" t="str">
        <f t="array" ref="F29">INDEX(Calculation!$C$102:$CL$127,MATCH('Project-level output'!$A29,Calculation!$C$102:$C$127,0),MATCH('Project-level output'!F$5,Calculation!$C$102:$CL$102,0))</f>
        <v>#REF!</v>
      </c>
      <c r="G29" s="71" t="str">
        <f t="array" ref="G29">INDEX(Calculation!$C$102:$CL$127,MATCH('Project-level output'!$A29,Calculation!$C$102:$C$127,0),MATCH('Project-level output'!G$5,Calculation!$C$102:$CL$102,0))</f>
        <v>#REF!</v>
      </c>
      <c r="H29" s="71" t="str">
        <f t="array" ref="H29">INDEX(Calculation!$C$102:$CL$127,MATCH('Project-level output'!$A29,Calculation!$C$102:$C$127,0),MATCH('Project-level output'!H$5,Calculation!$C$102:$CL$102,0))</f>
        <v>#REF!</v>
      </c>
      <c r="I29" s="71" t="str">
        <f t="array" ref="I29">INDEX(Calculation!$C$102:$CL$127,MATCH('Project-level output'!$A29,Calculation!$C$102:$C$127,0),MATCH('Project-level output'!I$5,Calculation!$C$102:$CL$102,0))</f>
        <v>#REF!</v>
      </c>
      <c r="J29" s="71" t="str">
        <f t="array" ref="J29">INDEX(Calculation!$C$102:$CL$127,MATCH('Project-level output'!$A29,Calculation!$C$102:$C$127,0),MATCH('Project-level output'!J$5,Calculation!$C$102:$CL$102,0))</f>
        <v>#REF!</v>
      </c>
      <c r="K29" s="71" t="str">
        <f t="array" ref="K29">INDEX(Calculation!$C$102:$CL$127,MATCH('Project-level output'!$A29,Calculation!$C$102:$C$127,0),MATCH('Project-level output'!K$5,Calculation!$C$102:$CL$102,0))</f>
        <v>#REF!</v>
      </c>
      <c r="L29" s="71" t="str">
        <f t="array" ref="L29">INDEX(Calculation!$C$102:$CL$127,MATCH('Project-level output'!$A29,Calculation!$C$102:$C$127,0),MATCH('Project-level output'!L$5,Calculation!$C$102:$CL$102,0))</f>
        <v>#REF!</v>
      </c>
      <c r="M29" s="71" t="str">
        <f t="array" ref="M29">INDEX(Calculation!$C$102:$CL$127,MATCH('Project-level output'!$A29,Calculation!$C$102:$C$127,0),MATCH('Project-level output'!M$5,Calculation!$C$102:$CL$102,0))</f>
        <v>#REF!</v>
      </c>
      <c r="N29" s="71" t="str">
        <f t="array" ref="N29">INDEX(Calculation!$C$102:$CL$127,MATCH('Project-level output'!$A29,Calculation!$C$102:$C$127,0),MATCH('Project-level output'!N$5,Calculation!$C$102:$CL$102,0))</f>
        <v>#REF!</v>
      </c>
      <c r="O29" s="71" t="str">
        <f t="array" ref="O29">INDEX(Calculation!$C$102:$CL$127,MATCH('Project-level output'!$A29,Calculation!$C$102:$C$127,0),MATCH('Project-level output'!O$5,Calculation!$C$102:$CL$102,0))</f>
        <v>#REF!</v>
      </c>
      <c r="P29" s="71" t="str">
        <f t="array" ref="P29">INDEX(Calculation!$C$102:$CL$127,MATCH('Project-level output'!$A29,Calculation!$C$102:$C$127,0),MATCH('Project-level output'!P$5,Calculation!$C$102:$CL$102,0))</f>
        <v>#REF!</v>
      </c>
      <c r="Q29" s="71" t="str">
        <f t="array" ref="Q29">INDEX(Calculation!$C$102:$CL$127,MATCH('Project-level output'!$A29,Calculation!$C$102:$C$127,0),MATCH('Project-level output'!Q$5,Calculation!$C$102:$CL$102,0))</f>
        <v>#REF!</v>
      </c>
      <c r="R29" s="71" t="str">
        <f t="array" ref="R29">INDEX(Calculation!$C$102:$CL$127,MATCH('Project-level output'!$A29,Calculation!$C$102:$C$127,0),MATCH('Project-level output'!R$5,Calculation!$C$102:$CL$102,0))</f>
        <v>#REF!</v>
      </c>
      <c r="S29" s="71" t="str">
        <f t="array" ref="S29">INDEX(Calculation!$C$102:$CL$127,MATCH('Project-level output'!$A29,Calculation!$C$102:$C$127,0),MATCH('Project-level output'!S$5,Calculation!$C$102:$CL$102,0))</f>
        <v>#REF!</v>
      </c>
      <c r="T29" s="71" t="str">
        <f t="array" ref="T29">INDEX(Calculation!$C$102:$CL$127,MATCH('Project-level output'!$A29,Calculation!$C$102:$C$127,0),MATCH('Project-level output'!T$5,Calculation!$C$102:$CL$102,0))</f>
        <v>#REF!</v>
      </c>
      <c r="U29" s="71" t="str">
        <f t="array" ref="U29">INDEX(Calculation!$C$102:$CL$127,MATCH('Project-level output'!$A29,Calculation!$C$102:$C$127,0),MATCH('Project-level output'!U$5,Calculation!$C$102:$CL$102,0))</f>
        <v>#REF!</v>
      </c>
      <c r="V29" s="71" t="str">
        <f t="array" ref="V29">INDEX(Calculation!$C$102:$CL$127,MATCH('Project-level output'!$A29,Calculation!$C$102:$C$127,0),MATCH('Project-level output'!V$5,Calculation!$C$102:$CL$102,0))</f>
        <v>#REF!</v>
      </c>
      <c r="W29" s="71" t="str">
        <f t="array" ref="W29">INDEX(Calculation!$C$102:$CL$127,MATCH('Project-level output'!$A29,Calculation!$C$102:$C$127,0),MATCH('Project-level output'!W$5,Calculation!$C$102:$CL$102,0))</f>
        <v>#REF!</v>
      </c>
      <c r="X29" s="71" t="str">
        <f t="array" ref="X29">INDEX(Calculation!$C$102:$CL$127,MATCH('Project-level output'!$A29,Calculation!$C$102:$C$127,0),MATCH('Project-level output'!X$5,Calculation!$C$102:$CL$102,0))</f>
        <v>#REF!</v>
      </c>
      <c r="Y29" s="71" t="str">
        <f t="array" ref="Y29">INDEX(Calculation!$C$102:$CL$127,MATCH('Project-level output'!$A29,Calculation!$C$102:$C$127,0),MATCH('Project-level output'!Y$5,Calculation!$C$102:$CL$102,0))</f>
        <v>#REF!</v>
      </c>
      <c r="Z29" s="71" t="str">
        <f t="array" ref="Z29">INDEX(Calculation!$C$102:$CL$127,MATCH('Project-level output'!$A29,Calculation!$C$102:$C$127,0),MATCH('Project-level output'!Z$5,Calculation!$C$102:$CL$102,0))</f>
        <v>#REF!</v>
      </c>
      <c r="AA29" s="71" t="str">
        <f t="array" ref="AA29">INDEX(Calculation!$C$102:$CL$127,MATCH('Project-level output'!$A29,Calculation!$C$102:$C$127,0),MATCH('Project-level output'!AA$5,Calculation!$C$102:$CL$102,0))</f>
        <v>#REF!</v>
      </c>
      <c r="AB29" s="71" t="str">
        <f t="array" ref="AB29">INDEX(Calculation!$C$102:$CL$127,MATCH('Project-level output'!$A29,Calculation!$C$102:$C$127,0),MATCH('Project-level output'!AB$5,Calculation!$C$102:$CL$102,0))</f>
        <v>#REF!</v>
      </c>
      <c r="AC29" s="71" t="str">
        <f t="array" ref="AC29">INDEX(Calculation!$C$102:$CL$127,MATCH('Project-level output'!$A29,Calculation!$C$102:$C$127,0),MATCH('Project-level output'!AC$5,Calculation!$C$102:$CL$102,0))</f>
        <v>#REF!</v>
      </c>
      <c r="AD29" s="71" t="str">
        <f t="array" ref="AD29">INDEX(Calculation!$C$102:$CL$127,MATCH('Project-level output'!$A29,Calculation!$C$102:$C$127,0),MATCH('Project-level output'!AD$5,Calculation!$C$102:$CL$102,0))</f>
        <v>#REF!</v>
      </c>
      <c r="AE29" s="71" t="str">
        <f t="array" ref="AE29">INDEX(Calculation!$C$102:$CL$127,MATCH('Project-level output'!$A29,Calculation!$C$102:$C$127,0),MATCH('Project-level output'!AE$5,Calculation!$C$102:$CL$102,0))</f>
        <v>#REF!</v>
      </c>
      <c r="AF29" s="71" t="str">
        <f t="array" ref="AF29">INDEX(Calculation!$C$102:$CL$127,MATCH('Project-level output'!$A29,Calculation!$C$102:$C$127,0),MATCH('Project-level output'!AF$5,Calculation!$C$102:$CL$102,0))</f>
        <v>#REF!</v>
      </c>
      <c r="AG29" s="71" t="str">
        <f t="array" ref="AG29">INDEX(Calculation!$C$102:$CL$127,MATCH('Project-level output'!$A29,Calculation!$C$102:$C$127,0),MATCH('Project-level output'!AG$5,Calculation!$C$102:$CL$102,0))</f>
        <v>#REF!</v>
      </c>
      <c r="AH29" s="71" t="str">
        <f t="array" ref="AH29">INDEX(Calculation!$C$102:$CL$127,MATCH('Project-level output'!$A29,Calculation!$C$102:$C$127,0),MATCH('Project-level output'!AH$5,Calculation!$C$102:$CL$102,0))</f>
        <v>#REF!</v>
      </c>
      <c r="AI29" s="71" t="str">
        <f t="array" ref="AI29">INDEX(Calculation!$C$102:$CL$127,MATCH('Project-level output'!$A29,Calculation!$C$102:$C$127,0),MATCH('Project-level output'!AI$5,Calculation!$C$102:$CL$102,0))</f>
        <v>#REF!</v>
      </c>
      <c r="AJ29" s="71" t="str">
        <f t="array" ref="AJ29">INDEX(Calculation!$C$102:$CL$127,MATCH('Project-level output'!$A29,Calculation!$C$102:$C$127,0),MATCH('Project-level output'!AJ$5,Calculation!$C$102:$CL$102,0))</f>
        <v>#REF!</v>
      </c>
      <c r="AK29" s="71" t="str">
        <f t="array" ref="AK29">INDEX(Calculation!$C$102:$CL$127,MATCH('Project-level output'!$A29,Calculation!$C$102:$C$127,0),MATCH('Project-level output'!AK$5,Calculation!$C$102:$CL$102,0))</f>
        <v>#REF!</v>
      </c>
      <c r="AL29" s="71" t="str">
        <f t="array" ref="AL29">INDEX(Calculation!$C$102:$CL$127,MATCH('Project-level output'!$A29,Calculation!$C$102:$C$127,0),MATCH('Project-level output'!AL$5,Calculation!$C$102:$CL$102,0))</f>
        <v>#REF!</v>
      </c>
      <c r="AM29" s="71" t="str">
        <f t="array" ref="AM29">INDEX(Calculation!$C$102:$CL$127,MATCH('Project-level output'!$A29,Calculation!$C$102:$C$127,0),MATCH('Project-level output'!AM$5,Calculation!$C$102:$CL$102,0))</f>
        <v>#REF!</v>
      </c>
      <c r="AN29" s="71" t="str">
        <f t="array" ref="AN29">INDEX(Calculation!$C$102:$CL$127,MATCH('Project-level output'!$A29,Calculation!$C$102:$C$127,0),MATCH('Project-level output'!AN$5,Calculation!$C$102:$CL$102,0))</f>
        <v>#REF!</v>
      </c>
      <c r="AO29" s="71" t="str">
        <f t="array" ref="AO29">INDEX(Calculation!$C$102:$CL$127,MATCH('Project-level output'!$A29,Calculation!$C$102:$C$127,0),MATCH('Project-level output'!AO$5,Calculation!$C$102:$CL$102,0))</f>
        <v>#REF!</v>
      </c>
      <c r="AP29" s="71" t="str">
        <f t="array" ref="AP29">INDEX(Calculation!$C$102:$CL$127,MATCH('Project-level output'!$A29,Calculation!$C$102:$C$127,0),MATCH('Project-level output'!AP$5,Calculation!$C$102:$CL$102,0))</f>
        <v>#REF!</v>
      </c>
      <c r="AQ29" s="71" t="str">
        <f t="array" ref="AQ29">INDEX(Calculation!$C$102:$CL$127,MATCH('Project-level output'!$A29,Calculation!$C$102:$C$127,0),MATCH('Project-level output'!AQ$5,Calculation!$C$102:$CL$102,0))</f>
        <v>#REF!</v>
      </c>
      <c r="AR29" s="71" t="str">
        <f t="array" ref="AR29">INDEX(Calculation!$C$102:$CL$127,MATCH('Project-level output'!$A29,Calculation!$C$102:$C$127,0),MATCH('Project-level output'!AR$5,Calculation!$C$102:$CL$102,0))</f>
        <v>#REF!</v>
      </c>
      <c r="AS29" s="71" t="str">
        <f t="array" ref="AS29">INDEX(Calculation!$C$102:$CL$127,MATCH('Project-level output'!$A29,Calculation!$C$102:$C$127,0),MATCH('Project-level output'!AS$5,Calculation!$C$102:$CL$102,0))</f>
        <v>#REF!</v>
      </c>
      <c r="AT29" s="71" t="str">
        <f t="array" ref="AT29">INDEX(Calculation!$C$102:$CL$127,MATCH('Project-level output'!$A29,Calculation!$C$102:$C$127,0),MATCH('Project-level output'!AT$5,Calculation!$C$102:$CL$102,0))</f>
        <v>#REF!</v>
      </c>
      <c r="AU29" s="71" t="str">
        <f t="array" ref="AU29">INDEX(Calculation!$C$102:$CL$127,MATCH('Project-level output'!$A29,Calculation!$C$102:$C$127,0),MATCH('Project-level output'!AU$5,Calculation!$C$102:$CL$102,0))</f>
        <v>#REF!</v>
      </c>
      <c r="AV29" s="71" t="str">
        <f t="array" ref="AV29">INDEX(Calculation!$C$102:$CL$127,MATCH('Project-level output'!$A29,Calculation!$C$102:$C$127,0),MATCH('Project-level output'!AV$5,Calculation!$C$102:$CL$102,0))</f>
        <v>#REF!</v>
      </c>
      <c r="AW29" s="71" t="str">
        <f t="array" ref="AW29">INDEX(Calculation!$C$102:$CL$127,MATCH('Project-level output'!$A29,Calculation!$C$102:$C$127,0),MATCH('Project-level output'!AW$5,Calculation!$C$102:$CL$102,0))</f>
        <v>#REF!</v>
      </c>
      <c r="AX29" s="71" t="str">
        <f t="array" ref="AX29">INDEX(Calculation!$C$102:$CL$127,MATCH('Project-level output'!$A29,Calculation!$C$102:$C$127,0),MATCH('Project-level output'!AX$5,Calculation!$C$102:$CL$102,0))</f>
        <v>#REF!</v>
      </c>
      <c r="AY29" s="71" t="str">
        <f t="array" ref="AY29">INDEX(Calculation!$C$102:$CL$127,MATCH('Project-level output'!$A29,Calculation!$C$102:$C$127,0),MATCH('Project-level output'!AY$5,Calculation!$C$102:$CL$102,0))</f>
        <v>#REF!</v>
      </c>
      <c r="AZ29" s="71" t="str">
        <f t="array" ref="AZ29">INDEX(Calculation!$C$102:$CL$127,MATCH('Project-level output'!$A29,Calculation!$C$102:$C$127,0),MATCH('Project-level output'!AZ$5,Calculation!$C$102:$CL$102,0))</f>
        <v>#REF!</v>
      </c>
      <c r="BA29" s="71" t="str">
        <f t="array" ref="BA29">INDEX(Calculation!$C$102:$CL$127,MATCH('Project-level output'!$A29,Calculation!$C$102:$C$127,0),MATCH('Project-level output'!BA$5,Calculation!$C$102:$CL$102,0))</f>
        <v>#REF!</v>
      </c>
      <c r="BB29" s="71" t="str">
        <f t="array" ref="BB29">INDEX(Calculation!$C$102:$CL$127,MATCH('Project-level output'!$A29,Calculation!$C$102:$C$127,0),MATCH('Project-level output'!BB$5,Calculation!$C$102:$CL$102,0))</f>
        <v>#REF!</v>
      </c>
      <c r="BC29" s="72" t="str">
        <f t="array" ref="BC29">INDEX(Calculation!$C$102:$CL$127,MATCH('Project-level output'!$A29,Calculation!$C$102:$C$127,0),MATCH('Project-level output'!BC$5,Calculation!$C$102:$CL$102,0))</f>
        <v>#REF!</v>
      </c>
    </row>
    <row r="30" ht="12.75" customHeight="1">
      <c r="A30" s="64" t="s">
        <v>38</v>
      </c>
      <c r="B30" s="71" t="str">
        <f t="array" ref="B30">INDEX(Calculation!$C$102:$CL$127,MATCH('Project-level output'!$A30,Calculation!$C$102:$C$127,0),MATCH('Project-level output'!B$5,Calculation!$C$102:$CL$102,0))</f>
        <v>#REF!</v>
      </c>
      <c r="C30" s="71" t="str">
        <f t="array" ref="C30">INDEX(Calculation!$C$102:$CL$127,MATCH('Project-level output'!$A30,Calculation!$C$102:$C$127,0),MATCH('Project-level output'!C$5,Calculation!$C$102:$CL$102,0))</f>
        <v>#REF!</v>
      </c>
      <c r="D30" s="71" t="str">
        <f t="array" ref="D30">INDEX(Calculation!$C$102:$CL$127,MATCH('Project-level output'!$A30,Calculation!$C$102:$C$127,0),MATCH('Project-level output'!D$5,Calculation!$C$102:$CL$102,0))</f>
        <v>#REF!</v>
      </c>
      <c r="E30" s="71" t="str">
        <f t="array" ref="E30">INDEX(Calculation!$C$102:$CL$127,MATCH('Project-level output'!$A30,Calculation!$C$102:$C$127,0),MATCH('Project-level output'!E$5,Calculation!$C$102:$CL$102,0))</f>
        <v>#REF!</v>
      </c>
      <c r="F30" s="71" t="str">
        <f t="array" ref="F30">INDEX(Calculation!$C$102:$CL$127,MATCH('Project-level output'!$A30,Calculation!$C$102:$C$127,0),MATCH('Project-level output'!F$5,Calculation!$C$102:$CL$102,0))</f>
        <v>#REF!</v>
      </c>
      <c r="G30" s="71" t="str">
        <f t="array" ref="G30">INDEX(Calculation!$C$102:$CL$127,MATCH('Project-level output'!$A30,Calculation!$C$102:$C$127,0),MATCH('Project-level output'!G$5,Calculation!$C$102:$CL$102,0))</f>
        <v>#REF!</v>
      </c>
      <c r="H30" s="71" t="str">
        <f t="array" ref="H30">INDEX(Calculation!$C$102:$CL$127,MATCH('Project-level output'!$A30,Calculation!$C$102:$C$127,0),MATCH('Project-level output'!H$5,Calculation!$C$102:$CL$102,0))</f>
        <v>#REF!</v>
      </c>
      <c r="I30" s="71" t="str">
        <f t="array" ref="I30">INDEX(Calculation!$C$102:$CL$127,MATCH('Project-level output'!$A30,Calculation!$C$102:$C$127,0),MATCH('Project-level output'!I$5,Calculation!$C$102:$CL$102,0))</f>
        <v>#REF!</v>
      </c>
      <c r="J30" s="71" t="str">
        <f t="array" ref="J30">INDEX(Calculation!$C$102:$CL$127,MATCH('Project-level output'!$A30,Calculation!$C$102:$C$127,0),MATCH('Project-level output'!J$5,Calculation!$C$102:$CL$102,0))</f>
        <v>#REF!</v>
      </c>
      <c r="K30" s="71" t="str">
        <f t="array" ref="K30">INDEX(Calculation!$C$102:$CL$127,MATCH('Project-level output'!$A30,Calculation!$C$102:$C$127,0),MATCH('Project-level output'!K$5,Calculation!$C$102:$CL$102,0))</f>
        <v>#REF!</v>
      </c>
      <c r="L30" s="71" t="str">
        <f t="array" ref="L30">INDEX(Calculation!$C$102:$CL$127,MATCH('Project-level output'!$A30,Calculation!$C$102:$C$127,0),MATCH('Project-level output'!L$5,Calculation!$C$102:$CL$102,0))</f>
        <v>#REF!</v>
      </c>
      <c r="M30" s="71" t="str">
        <f t="array" ref="M30">INDEX(Calculation!$C$102:$CL$127,MATCH('Project-level output'!$A30,Calculation!$C$102:$C$127,0),MATCH('Project-level output'!M$5,Calculation!$C$102:$CL$102,0))</f>
        <v>#REF!</v>
      </c>
      <c r="N30" s="71" t="str">
        <f t="array" ref="N30">INDEX(Calculation!$C$102:$CL$127,MATCH('Project-level output'!$A30,Calculation!$C$102:$C$127,0),MATCH('Project-level output'!N$5,Calculation!$C$102:$CL$102,0))</f>
        <v>#REF!</v>
      </c>
      <c r="O30" s="71" t="str">
        <f t="array" ref="O30">INDEX(Calculation!$C$102:$CL$127,MATCH('Project-level output'!$A30,Calculation!$C$102:$C$127,0),MATCH('Project-level output'!O$5,Calculation!$C$102:$CL$102,0))</f>
        <v>#REF!</v>
      </c>
      <c r="P30" s="71" t="str">
        <f t="array" ref="P30">INDEX(Calculation!$C$102:$CL$127,MATCH('Project-level output'!$A30,Calculation!$C$102:$C$127,0),MATCH('Project-level output'!P$5,Calculation!$C$102:$CL$102,0))</f>
        <v>#REF!</v>
      </c>
      <c r="Q30" s="71" t="str">
        <f t="array" ref="Q30">INDEX(Calculation!$C$102:$CL$127,MATCH('Project-level output'!$A30,Calculation!$C$102:$C$127,0),MATCH('Project-level output'!Q$5,Calculation!$C$102:$CL$102,0))</f>
        <v>#REF!</v>
      </c>
      <c r="R30" s="71" t="str">
        <f t="array" ref="R30">INDEX(Calculation!$C$102:$CL$127,MATCH('Project-level output'!$A30,Calculation!$C$102:$C$127,0),MATCH('Project-level output'!R$5,Calculation!$C$102:$CL$102,0))</f>
        <v>#REF!</v>
      </c>
      <c r="S30" s="71" t="str">
        <f t="array" ref="S30">INDEX(Calculation!$C$102:$CL$127,MATCH('Project-level output'!$A30,Calculation!$C$102:$C$127,0),MATCH('Project-level output'!S$5,Calculation!$C$102:$CL$102,0))</f>
        <v>#REF!</v>
      </c>
      <c r="T30" s="71" t="str">
        <f t="array" ref="T30">INDEX(Calculation!$C$102:$CL$127,MATCH('Project-level output'!$A30,Calculation!$C$102:$C$127,0),MATCH('Project-level output'!T$5,Calculation!$C$102:$CL$102,0))</f>
        <v>#REF!</v>
      </c>
      <c r="U30" s="71" t="str">
        <f t="array" ref="U30">INDEX(Calculation!$C$102:$CL$127,MATCH('Project-level output'!$A30,Calculation!$C$102:$C$127,0),MATCH('Project-level output'!U$5,Calculation!$C$102:$CL$102,0))</f>
        <v>#REF!</v>
      </c>
      <c r="V30" s="71" t="str">
        <f t="array" ref="V30">INDEX(Calculation!$C$102:$CL$127,MATCH('Project-level output'!$A30,Calculation!$C$102:$C$127,0),MATCH('Project-level output'!V$5,Calculation!$C$102:$CL$102,0))</f>
        <v>#REF!</v>
      </c>
      <c r="W30" s="71" t="str">
        <f t="array" ref="W30">INDEX(Calculation!$C$102:$CL$127,MATCH('Project-level output'!$A30,Calculation!$C$102:$C$127,0),MATCH('Project-level output'!W$5,Calculation!$C$102:$CL$102,0))</f>
        <v>#REF!</v>
      </c>
      <c r="X30" s="71" t="str">
        <f t="array" ref="X30">INDEX(Calculation!$C$102:$CL$127,MATCH('Project-level output'!$A30,Calculation!$C$102:$C$127,0),MATCH('Project-level output'!X$5,Calculation!$C$102:$CL$102,0))</f>
        <v>#REF!</v>
      </c>
      <c r="Y30" s="71" t="str">
        <f t="array" ref="Y30">INDEX(Calculation!$C$102:$CL$127,MATCH('Project-level output'!$A30,Calculation!$C$102:$C$127,0),MATCH('Project-level output'!Y$5,Calculation!$C$102:$CL$102,0))</f>
        <v>#REF!</v>
      </c>
      <c r="Z30" s="71" t="str">
        <f t="array" ref="Z30">INDEX(Calculation!$C$102:$CL$127,MATCH('Project-level output'!$A30,Calculation!$C$102:$C$127,0),MATCH('Project-level output'!Z$5,Calculation!$C$102:$CL$102,0))</f>
        <v>#REF!</v>
      </c>
      <c r="AA30" s="71" t="str">
        <f t="array" ref="AA30">INDEX(Calculation!$C$102:$CL$127,MATCH('Project-level output'!$A30,Calculation!$C$102:$C$127,0),MATCH('Project-level output'!AA$5,Calculation!$C$102:$CL$102,0))</f>
        <v>#REF!</v>
      </c>
      <c r="AB30" s="71" t="str">
        <f t="array" ref="AB30">INDEX(Calculation!$C$102:$CL$127,MATCH('Project-level output'!$A30,Calculation!$C$102:$C$127,0),MATCH('Project-level output'!AB$5,Calculation!$C$102:$CL$102,0))</f>
        <v>#REF!</v>
      </c>
      <c r="AC30" s="71" t="str">
        <f t="array" ref="AC30">INDEX(Calculation!$C$102:$CL$127,MATCH('Project-level output'!$A30,Calculation!$C$102:$C$127,0),MATCH('Project-level output'!AC$5,Calculation!$C$102:$CL$102,0))</f>
        <v>#REF!</v>
      </c>
      <c r="AD30" s="71" t="str">
        <f t="array" ref="AD30">INDEX(Calculation!$C$102:$CL$127,MATCH('Project-level output'!$A30,Calculation!$C$102:$C$127,0),MATCH('Project-level output'!AD$5,Calculation!$C$102:$CL$102,0))</f>
        <v>#REF!</v>
      </c>
      <c r="AE30" s="71" t="str">
        <f t="array" ref="AE30">INDEX(Calculation!$C$102:$CL$127,MATCH('Project-level output'!$A30,Calculation!$C$102:$C$127,0),MATCH('Project-level output'!AE$5,Calculation!$C$102:$CL$102,0))</f>
        <v>#REF!</v>
      </c>
      <c r="AF30" s="71" t="str">
        <f t="array" ref="AF30">INDEX(Calculation!$C$102:$CL$127,MATCH('Project-level output'!$A30,Calculation!$C$102:$C$127,0),MATCH('Project-level output'!AF$5,Calculation!$C$102:$CL$102,0))</f>
        <v>#REF!</v>
      </c>
      <c r="AG30" s="71" t="str">
        <f t="array" ref="AG30">INDEX(Calculation!$C$102:$CL$127,MATCH('Project-level output'!$A30,Calculation!$C$102:$C$127,0),MATCH('Project-level output'!AG$5,Calculation!$C$102:$CL$102,0))</f>
        <v>#REF!</v>
      </c>
      <c r="AH30" s="71" t="str">
        <f t="array" ref="AH30">INDEX(Calculation!$C$102:$CL$127,MATCH('Project-level output'!$A30,Calculation!$C$102:$C$127,0),MATCH('Project-level output'!AH$5,Calculation!$C$102:$CL$102,0))</f>
        <v>#REF!</v>
      </c>
      <c r="AI30" s="71" t="str">
        <f t="array" ref="AI30">INDEX(Calculation!$C$102:$CL$127,MATCH('Project-level output'!$A30,Calculation!$C$102:$C$127,0),MATCH('Project-level output'!AI$5,Calculation!$C$102:$CL$102,0))</f>
        <v>#REF!</v>
      </c>
      <c r="AJ30" s="71" t="str">
        <f t="array" ref="AJ30">INDEX(Calculation!$C$102:$CL$127,MATCH('Project-level output'!$A30,Calculation!$C$102:$C$127,0),MATCH('Project-level output'!AJ$5,Calculation!$C$102:$CL$102,0))</f>
        <v>#REF!</v>
      </c>
      <c r="AK30" s="71" t="str">
        <f t="array" ref="AK30">INDEX(Calculation!$C$102:$CL$127,MATCH('Project-level output'!$A30,Calculation!$C$102:$C$127,0),MATCH('Project-level output'!AK$5,Calculation!$C$102:$CL$102,0))</f>
        <v>#REF!</v>
      </c>
      <c r="AL30" s="71" t="str">
        <f t="array" ref="AL30">INDEX(Calculation!$C$102:$CL$127,MATCH('Project-level output'!$A30,Calculation!$C$102:$C$127,0),MATCH('Project-level output'!AL$5,Calculation!$C$102:$CL$102,0))</f>
        <v>#REF!</v>
      </c>
      <c r="AM30" s="71" t="str">
        <f t="array" ref="AM30">INDEX(Calculation!$C$102:$CL$127,MATCH('Project-level output'!$A30,Calculation!$C$102:$C$127,0),MATCH('Project-level output'!AM$5,Calculation!$C$102:$CL$102,0))</f>
        <v>#REF!</v>
      </c>
      <c r="AN30" s="71" t="str">
        <f t="array" ref="AN30">INDEX(Calculation!$C$102:$CL$127,MATCH('Project-level output'!$A30,Calculation!$C$102:$C$127,0),MATCH('Project-level output'!AN$5,Calculation!$C$102:$CL$102,0))</f>
        <v>#REF!</v>
      </c>
      <c r="AO30" s="71" t="str">
        <f t="array" ref="AO30">INDEX(Calculation!$C$102:$CL$127,MATCH('Project-level output'!$A30,Calculation!$C$102:$C$127,0),MATCH('Project-level output'!AO$5,Calculation!$C$102:$CL$102,0))</f>
        <v>#REF!</v>
      </c>
      <c r="AP30" s="71" t="str">
        <f t="array" ref="AP30">INDEX(Calculation!$C$102:$CL$127,MATCH('Project-level output'!$A30,Calculation!$C$102:$C$127,0),MATCH('Project-level output'!AP$5,Calculation!$C$102:$CL$102,0))</f>
        <v>#REF!</v>
      </c>
      <c r="AQ30" s="71" t="str">
        <f t="array" ref="AQ30">INDEX(Calculation!$C$102:$CL$127,MATCH('Project-level output'!$A30,Calculation!$C$102:$C$127,0),MATCH('Project-level output'!AQ$5,Calculation!$C$102:$CL$102,0))</f>
        <v>#REF!</v>
      </c>
      <c r="AR30" s="71" t="str">
        <f t="array" ref="AR30">INDEX(Calculation!$C$102:$CL$127,MATCH('Project-level output'!$A30,Calculation!$C$102:$C$127,0),MATCH('Project-level output'!AR$5,Calculation!$C$102:$CL$102,0))</f>
        <v>#REF!</v>
      </c>
      <c r="AS30" s="71" t="str">
        <f t="array" ref="AS30">INDEX(Calculation!$C$102:$CL$127,MATCH('Project-level output'!$A30,Calculation!$C$102:$C$127,0),MATCH('Project-level output'!AS$5,Calculation!$C$102:$CL$102,0))</f>
        <v>#REF!</v>
      </c>
      <c r="AT30" s="71" t="str">
        <f t="array" ref="AT30">INDEX(Calculation!$C$102:$CL$127,MATCH('Project-level output'!$A30,Calculation!$C$102:$C$127,0),MATCH('Project-level output'!AT$5,Calculation!$C$102:$CL$102,0))</f>
        <v>#REF!</v>
      </c>
      <c r="AU30" s="71" t="str">
        <f t="array" ref="AU30">INDEX(Calculation!$C$102:$CL$127,MATCH('Project-level output'!$A30,Calculation!$C$102:$C$127,0),MATCH('Project-level output'!AU$5,Calculation!$C$102:$CL$102,0))</f>
        <v>#REF!</v>
      </c>
      <c r="AV30" s="71" t="str">
        <f t="array" ref="AV30">INDEX(Calculation!$C$102:$CL$127,MATCH('Project-level output'!$A30,Calculation!$C$102:$C$127,0),MATCH('Project-level output'!AV$5,Calculation!$C$102:$CL$102,0))</f>
        <v>#REF!</v>
      </c>
      <c r="AW30" s="71" t="str">
        <f t="array" ref="AW30">INDEX(Calculation!$C$102:$CL$127,MATCH('Project-level output'!$A30,Calculation!$C$102:$C$127,0),MATCH('Project-level output'!AW$5,Calculation!$C$102:$CL$102,0))</f>
        <v>#REF!</v>
      </c>
      <c r="AX30" s="71" t="str">
        <f t="array" ref="AX30">INDEX(Calculation!$C$102:$CL$127,MATCH('Project-level output'!$A30,Calculation!$C$102:$C$127,0),MATCH('Project-level output'!AX$5,Calculation!$C$102:$CL$102,0))</f>
        <v>#REF!</v>
      </c>
      <c r="AY30" s="71" t="str">
        <f t="array" ref="AY30">INDEX(Calculation!$C$102:$CL$127,MATCH('Project-level output'!$A30,Calculation!$C$102:$C$127,0),MATCH('Project-level output'!AY$5,Calculation!$C$102:$CL$102,0))</f>
        <v>#REF!</v>
      </c>
      <c r="AZ30" s="71" t="str">
        <f t="array" ref="AZ30">INDEX(Calculation!$C$102:$CL$127,MATCH('Project-level output'!$A30,Calculation!$C$102:$C$127,0),MATCH('Project-level output'!AZ$5,Calculation!$C$102:$CL$102,0))</f>
        <v>#REF!</v>
      </c>
      <c r="BA30" s="71" t="str">
        <f t="array" ref="BA30">INDEX(Calculation!$C$102:$CL$127,MATCH('Project-level output'!$A30,Calculation!$C$102:$C$127,0),MATCH('Project-level output'!BA$5,Calculation!$C$102:$CL$102,0))</f>
        <v>#REF!</v>
      </c>
      <c r="BB30" s="71" t="str">
        <f t="array" ref="BB30">INDEX(Calculation!$C$102:$CL$127,MATCH('Project-level output'!$A30,Calculation!$C$102:$C$127,0),MATCH('Project-level output'!BB$5,Calculation!$C$102:$CL$102,0))</f>
        <v>#REF!</v>
      </c>
      <c r="BC30" s="72" t="str">
        <f t="array" ref="BC30">INDEX(Calculation!$C$102:$CL$127,MATCH('Project-level output'!$A30,Calculation!$C$102:$C$127,0),MATCH('Project-level output'!BC$5,Calculation!$C$102:$CL$102,0))</f>
        <v>#REF!</v>
      </c>
    </row>
    <row r="31" ht="12.75" customHeight="1">
      <c r="A31" s="64" t="s">
        <v>40</v>
      </c>
      <c r="B31" s="71" t="str">
        <f t="array" ref="B31">INDEX(Calculation!$C$102:$CL$127,MATCH('Project-level output'!$A31,Calculation!$C$102:$C$127,0),MATCH('Project-level output'!B$5,Calculation!$C$102:$CL$102,0))</f>
        <v>#REF!</v>
      </c>
      <c r="C31" s="71" t="str">
        <f t="array" ref="C31">INDEX(Calculation!$C$102:$CL$127,MATCH('Project-level output'!$A31,Calculation!$C$102:$C$127,0),MATCH('Project-level output'!C$5,Calculation!$C$102:$CL$102,0))</f>
        <v>#REF!</v>
      </c>
      <c r="D31" s="71" t="str">
        <f t="array" ref="D31">INDEX(Calculation!$C$102:$CL$127,MATCH('Project-level output'!$A31,Calculation!$C$102:$C$127,0),MATCH('Project-level output'!D$5,Calculation!$C$102:$CL$102,0))</f>
        <v>#REF!</v>
      </c>
      <c r="E31" s="71" t="str">
        <f t="array" ref="E31">INDEX(Calculation!$C$102:$CL$127,MATCH('Project-level output'!$A31,Calculation!$C$102:$C$127,0),MATCH('Project-level output'!E$5,Calculation!$C$102:$CL$102,0))</f>
        <v>#REF!</v>
      </c>
      <c r="F31" s="71" t="str">
        <f t="array" ref="F31">INDEX(Calculation!$C$102:$CL$127,MATCH('Project-level output'!$A31,Calculation!$C$102:$C$127,0),MATCH('Project-level output'!F$5,Calculation!$C$102:$CL$102,0))</f>
        <v>#REF!</v>
      </c>
      <c r="G31" s="71" t="str">
        <f t="array" ref="G31">INDEX(Calculation!$C$102:$CL$127,MATCH('Project-level output'!$A31,Calculation!$C$102:$C$127,0),MATCH('Project-level output'!G$5,Calculation!$C$102:$CL$102,0))</f>
        <v>#REF!</v>
      </c>
      <c r="H31" s="71" t="str">
        <f t="array" ref="H31">INDEX(Calculation!$C$102:$CL$127,MATCH('Project-level output'!$A31,Calculation!$C$102:$C$127,0),MATCH('Project-level output'!H$5,Calculation!$C$102:$CL$102,0))</f>
        <v>#REF!</v>
      </c>
      <c r="I31" s="71" t="str">
        <f t="array" ref="I31">INDEX(Calculation!$C$102:$CL$127,MATCH('Project-level output'!$A31,Calculation!$C$102:$C$127,0),MATCH('Project-level output'!I$5,Calculation!$C$102:$CL$102,0))</f>
        <v>#REF!</v>
      </c>
      <c r="J31" s="71" t="str">
        <f t="array" ref="J31">INDEX(Calculation!$C$102:$CL$127,MATCH('Project-level output'!$A31,Calculation!$C$102:$C$127,0),MATCH('Project-level output'!J$5,Calculation!$C$102:$CL$102,0))</f>
        <v>#REF!</v>
      </c>
      <c r="K31" s="71" t="str">
        <f t="array" ref="K31">INDEX(Calculation!$C$102:$CL$127,MATCH('Project-level output'!$A31,Calculation!$C$102:$C$127,0),MATCH('Project-level output'!K$5,Calculation!$C$102:$CL$102,0))</f>
        <v>#REF!</v>
      </c>
      <c r="L31" s="71" t="str">
        <f t="array" ref="L31">INDEX(Calculation!$C$102:$CL$127,MATCH('Project-level output'!$A31,Calculation!$C$102:$C$127,0),MATCH('Project-level output'!L$5,Calculation!$C$102:$CL$102,0))</f>
        <v>#REF!</v>
      </c>
      <c r="M31" s="71" t="str">
        <f t="array" ref="M31">INDEX(Calculation!$C$102:$CL$127,MATCH('Project-level output'!$A31,Calculation!$C$102:$C$127,0),MATCH('Project-level output'!M$5,Calculation!$C$102:$CL$102,0))</f>
        <v>#REF!</v>
      </c>
      <c r="N31" s="71" t="str">
        <f t="array" ref="N31">INDEX(Calculation!$C$102:$CL$127,MATCH('Project-level output'!$A31,Calculation!$C$102:$C$127,0),MATCH('Project-level output'!N$5,Calculation!$C$102:$CL$102,0))</f>
        <v>#REF!</v>
      </c>
      <c r="O31" s="71" t="str">
        <f t="array" ref="O31">INDEX(Calculation!$C$102:$CL$127,MATCH('Project-level output'!$A31,Calculation!$C$102:$C$127,0),MATCH('Project-level output'!O$5,Calculation!$C$102:$CL$102,0))</f>
        <v>#REF!</v>
      </c>
      <c r="P31" s="71" t="str">
        <f t="array" ref="P31">INDEX(Calculation!$C$102:$CL$127,MATCH('Project-level output'!$A31,Calculation!$C$102:$C$127,0),MATCH('Project-level output'!P$5,Calculation!$C$102:$CL$102,0))</f>
        <v>#REF!</v>
      </c>
      <c r="Q31" s="71" t="str">
        <f t="array" ref="Q31">INDEX(Calculation!$C$102:$CL$127,MATCH('Project-level output'!$A31,Calculation!$C$102:$C$127,0),MATCH('Project-level output'!Q$5,Calculation!$C$102:$CL$102,0))</f>
        <v>#REF!</v>
      </c>
      <c r="R31" s="71" t="str">
        <f t="array" ref="R31">INDEX(Calculation!$C$102:$CL$127,MATCH('Project-level output'!$A31,Calculation!$C$102:$C$127,0),MATCH('Project-level output'!R$5,Calculation!$C$102:$CL$102,0))</f>
        <v>#REF!</v>
      </c>
      <c r="S31" s="71" t="str">
        <f t="array" ref="S31">INDEX(Calculation!$C$102:$CL$127,MATCH('Project-level output'!$A31,Calculation!$C$102:$C$127,0),MATCH('Project-level output'!S$5,Calculation!$C$102:$CL$102,0))</f>
        <v>#REF!</v>
      </c>
      <c r="T31" s="71" t="str">
        <f t="array" ref="T31">INDEX(Calculation!$C$102:$CL$127,MATCH('Project-level output'!$A31,Calculation!$C$102:$C$127,0),MATCH('Project-level output'!T$5,Calculation!$C$102:$CL$102,0))</f>
        <v>#REF!</v>
      </c>
      <c r="U31" s="71" t="str">
        <f t="array" ref="U31">INDEX(Calculation!$C$102:$CL$127,MATCH('Project-level output'!$A31,Calculation!$C$102:$C$127,0),MATCH('Project-level output'!U$5,Calculation!$C$102:$CL$102,0))</f>
        <v>#REF!</v>
      </c>
      <c r="V31" s="71" t="str">
        <f t="array" ref="V31">INDEX(Calculation!$C$102:$CL$127,MATCH('Project-level output'!$A31,Calculation!$C$102:$C$127,0),MATCH('Project-level output'!V$5,Calculation!$C$102:$CL$102,0))</f>
        <v>#REF!</v>
      </c>
      <c r="W31" s="71" t="str">
        <f t="array" ref="W31">INDEX(Calculation!$C$102:$CL$127,MATCH('Project-level output'!$A31,Calculation!$C$102:$C$127,0),MATCH('Project-level output'!W$5,Calculation!$C$102:$CL$102,0))</f>
        <v>#REF!</v>
      </c>
      <c r="X31" s="71" t="str">
        <f t="array" ref="X31">INDEX(Calculation!$C$102:$CL$127,MATCH('Project-level output'!$A31,Calculation!$C$102:$C$127,0),MATCH('Project-level output'!X$5,Calculation!$C$102:$CL$102,0))</f>
        <v>#REF!</v>
      </c>
      <c r="Y31" s="71" t="str">
        <f t="array" ref="Y31">INDEX(Calculation!$C$102:$CL$127,MATCH('Project-level output'!$A31,Calculation!$C$102:$C$127,0),MATCH('Project-level output'!Y$5,Calculation!$C$102:$CL$102,0))</f>
        <v>#REF!</v>
      </c>
      <c r="Z31" s="71" t="str">
        <f t="array" ref="Z31">INDEX(Calculation!$C$102:$CL$127,MATCH('Project-level output'!$A31,Calculation!$C$102:$C$127,0),MATCH('Project-level output'!Z$5,Calculation!$C$102:$CL$102,0))</f>
        <v>#REF!</v>
      </c>
      <c r="AA31" s="71" t="str">
        <f t="array" ref="AA31">INDEX(Calculation!$C$102:$CL$127,MATCH('Project-level output'!$A31,Calculation!$C$102:$C$127,0),MATCH('Project-level output'!AA$5,Calculation!$C$102:$CL$102,0))</f>
        <v>#REF!</v>
      </c>
      <c r="AB31" s="71" t="str">
        <f t="array" ref="AB31">INDEX(Calculation!$C$102:$CL$127,MATCH('Project-level output'!$A31,Calculation!$C$102:$C$127,0),MATCH('Project-level output'!AB$5,Calculation!$C$102:$CL$102,0))</f>
        <v>#REF!</v>
      </c>
      <c r="AC31" s="71" t="str">
        <f t="array" ref="AC31">INDEX(Calculation!$C$102:$CL$127,MATCH('Project-level output'!$A31,Calculation!$C$102:$C$127,0),MATCH('Project-level output'!AC$5,Calculation!$C$102:$CL$102,0))</f>
        <v>#REF!</v>
      </c>
      <c r="AD31" s="71" t="str">
        <f t="array" ref="AD31">INDEX(Calculation!$C$102:$CL$127,MATCH('Project-level output'!$A31,Calculation!$C$102:$C$127,0),MATCH('Project-level output'!AD$5,Calculation!$C$102:$CL$102,0))</f>
        <v>#REF!</v>
      </c>
      <c r="AE31" s="71" t="str">
        <f t="array" ref="AE31">INDEX(Calculation!$C$102:$CL$127,MATCH('Project-level output'!$A31,Calculation!$C$102:$C$127,0),MATCH('Project-level output'!AE$5,Calculation!$C$102:$CL$102,0))</f>
        <v>#REF!</v>
      </c>
      <c r="AF31" s="71" t="str">
        <f t="array" ref="AF31">INDEX(Calculation!$C$102:$CL$127,MATCH('Project-level output'!$A31,Calculation!$C$102:$C$127,0),MATCH('Project-level output'!AF$5,Calculation!$C$102:$CL$102,0))</f>
        <v>#REF!</v>
      </c>
      <c r="AG31" s="71" t="str">
        <f t="array" ref="AG31">INDEX(Calculation!$C$102:$CL$127,MATCH('Project-level output'!$A31,Calculation!$C$102:$C$127,0),MATCH('Project-level output'!AG$5,Calculation!$C$102:$CL$102,0))</f>
        <v>#REF!</v>
      </c>
      <c r="AH31" s="71" t="str">
        <f t="array" ref="AH31">INDEX(Calculation!$C$102:$CL$127,MATCH('Project-level output'!$A31,Calculation!$C$102:$C$127,0),MATCH('Project-level output'!AH$5,Calculation!$C$102:$CL$102,0))</f>
        <v>#REF!</v>
      </c>
      <c r="AI31" s="71" t="str">
        <f t="array" ref="AI31">INDEX(Calculation!$C$102:$CL$127,MATCH('Project-level output'!$A31,Calculation!$C$102:$C$127,0),MATCH('Project-level output'!AI$5,Calculation!$C$102:$CL$102,0))</f>
        <v>#REF!</v>
      </c>
      <c r="AJ31" s="71" t="str">
        <f t="array" ref="AJ31">INDEX(Calculation!$C$102:$CL$127,MATCH('Project-level output'!$A31,Calculation!$C$102:$C$127,0),MATCH('Project-level output'!AJ$5,Calculation!$C$102:$CL$102,0))</f>
        <v>#REF!</v>
      </c>
      <c r="AK31" s="71" t="str">
        <f t="array" ref="AK31">INDEX(Calculation!$C$102:$CL$127,MATCH('Project-level output'!$A31,Calculation!$C$102:$C$127,0),MATCH('Project-level output'!AK$5,Calculation!$C$102:$CL$102,0))</f>
        <v>#REF!</v>
      </c>
      <c r="AL31" s="71" t="str">
        <f t="array" ref="AL31">INDEX(Calculation!$C$102:$CL$127,MATCH('Project-level output'!$A31,Calculation!$C$102:$C$127,0),MATCH('Project-level output'!AL$5,Calculation!$C$102:$CL$102,0))</f>
        <v>#REF!</v>
      </c>
      <c r="AM31" s="71" t="str">
        <f t="array" ref="AM31">INDEX(Calculation!$C$102:$CL$127,MATCH('Project-level output'!$A31,Calculation!$C$102:$C$127,0),MATCH('Project-level output'!AM$5,Calculation!$C$102:$CL$102,0))</f>
        <v>#REF!</v>
      </c>
      <c r="AN31" s="71" t="str">
        <f t="array" ref="AN31">INDEX(Calculation!$C$102:$CL$127,MATCH('Project-level output'!$A31,Calculation!$C$102:$C$127,0),MATCH('Project-level output'!AN$5,Calculation!$C$102:$CL$102,0))</f>
        <v>#REF!</v>
      </c>
      <c r="AO31" s="71" t="str">
        <f t="array" ref="AO31">INDEX(Calculation!$C$102:$CL$127,MATCH('Project-level output'!$A31,Calculation!$C$102:$C$127,0),MATCH('Project-level output'!AO$5,Calculation!$C$102:$CL$102,0))</f>
        <v>#REF!</v>
      </c>
      <c r="AP31" s="71" t="str">
        <f t="array" ref="AP31">INDEX(Calculation!$C$102:$CL$127,MATCH('Project-level output'!$A31,Calculation!$C$102:$C$127,0),MATCH('Project-level output'!AP$5,Calculation!$C$102:$CL$102,0))</f>
        <v>#REF!</v>
      </c>
      <c r="AQ31" s="71" t="str">
        <f t="array" ref="AQ31">INDEX(Calculation!$C$102:$CL$127,MATCH('Project-level output'!$A31,Calculation!$C$102:$C$127,0),MATCH('Project-level output'!AQ$5,Calculation!$C$102:$CL$102,0))</f>
        <v>#REF!</v>
      </c>
      <c r="AR31" s="71" t="str">
        <f t="array" ref="AR31">INDEX(Calculation!$C$102:$CL$127,MATCH('Project-level output'!$A31,Calculation!$C$102:$C$127,0),MATCH('Project-level output'!AR$5,Calculation!$C$102:$CL$102,0))</f>
        <v>#REF!</v>
      </c>
      <c r="AS31" s="71" t="str">
        <f t="array" ref="AS31">INDEX(Calculation!$C$102:$CL$127,MATCH('Project-level output'!$A31,Calculation!$C$102:$C$127,0),MATCH('Project-level output'!AS$5,Calculation!$C$102:$CL$102,0))</f>
        <v>#REF!</v>
      </c>
      <c r="AT31" s="71" t="str">
        <f t="array" ref="AT31">INDEX(Calculation!$C$102:$CL$127,MATCH('Project-level output'!$A31,Calculation!$C$102:$C$127,0),MATCH('Project-level output'!AT$5,Calculation!$C$102:$CL$102,0))</f>
        <v>#REF!</v>
      </c>
      <c r="AU31" s="71" t="str">
        <f t="array" ref="AU31">INDEX(Calculation!$C$102:$CL$127,MATCH('Project-level output'!$A31,Calculation!$C$102:$C$127,0),MATCH('Project-level output'!AU$5,Calculation!$C$102:$CL$102,0))</f>
        <v>#REF!</v>
      </c>
      <c r="AV31" s="71" t="str">
        <f t="array" ref="AV31">INDEX(Calculation!$C$102:$CL$127,MATCH('Project-level output'!$A31,Calculation!$C$102:$C$127,0),MATCH('Project-level output'!AV$5,Calculation!$C$102:$CL$102,0))</f>
        <v>#REF!</v>
      </c>
      <c r="AW31" s="71" t="str">
        <f t="array" ref="AW31">INDEX(Calculation!$C$102:$CL$127,MATCH('Project-level output'!$A31,Calculation!$C$102:$C$127,0),MATCH('Project-level output'!AW$5,Calculation!$C$102:$CL$102,0))</f>
        <v>#REF!</v>
      </c>
      <c r="AX31" s="71" t="str">
        <f t="array" ref="AX31">INDEX(Calculation!$C$102:$CL$127,MATCH('Project-level output'!$A31,Calculation!$C$102:$C$127,0),MATCH('Project-level output'!AX$5,Calculation!$C$102:$CL$102,0))</f>
        <v>#REF!</v>
      </c>
      <c r="AY31" s="71" t="str">
        <f t="array" ref="AY31">INDEX(Calculation!$C$102:$CL$127,MATCH('Project-level output'!$A31,Calculation!$C$102:$C$127,0),MATCH('Project-level output'!AY$5,Calculation!$C$102:$CL$102,0))</f>
        <v>#REF!</v>
      </c>
      <c r="AZ31" s="71" t="str">
        <f t="array" ref="AZ31">INDEX(Calculation!$C$102:$CL$127,MATCH('Project-level output'!$A31,Calculation!$C$102:$C$127,0),MATCH('Project-level output'!AZ$5,Calculation!$C$102:$CL$102,0))</f>
        <v>#REF!</v>
      </c>
      <c r="BA31" s="71" t="str">
        <f t="array" ref="BA31">INDEX(Calculation!$C$102:$CL$127,MATCH('Project-level output'!$A31,Calculation!$C$102:$C$127,0),MATCH('Project-level output'!BA$5,Calculation!$C$102:$CL$102,0))</f>
        <v>#REF!</v>
      </c>
      <c r="BB31" s="71" t="str">
        <f t="array" ref="BB31">INDEX(Calculation!$C$102:$CL$127,MATCH('Project-level output'!$A31,Calculation!$C$102:$C$127,0),MATCH('Project-level output'!BB$5,Calculation!$C$102:$CL$102,0))</f>
        <v>#REF!</v>
      </c>
      <c r="BC31" s="72" t="str">
        <f t="array" ref="BC31">INDEX(Calculation!$C$102:$CL$127,MATCH('Project-level output'!$A31,Calculation!$C$102:$C$127,0),MATCH('Project-level output'!BC$5,Calculation!$C$102:$CL$102,0))</f>
        <v>#REF!</v>
      </c>
    </row>
    <row r="32" ht="12.75" customHeight="1">
      <c r="A32" s="64" t="s">
        <v>42</v>
      </c>
      <c r="B32" s="71" t="str">
        <f t="array" ref="B32">INDEX(Calculation!$C$102:$CL$127,MATCH('Project-level output'!$A32,Calculation!$C$102:$C$127,0),MATCH('Project-level output'!B$5,Calculation!$C$102:$CL$102,0))</f>
        <v>#REF!</v>
      </c>
      <c r="C32" s="71" t="str">
        <f t="array" ref="C32">INDEX(Calculation!$C$102:$CL$127,MATCH('Project-level output'!$A32,Calculation!$C$102:$C$127,0),MATCH('Project-level output'!C$5,Calculation!$C$102:$CL$102,0))</f>
        <v>#REF!</v>
      </c>
      <c r="D32" s="71" t="str">
        <f t="array" ref="D32">INDEX(Calculation!$C$102:$CL$127,MATCH('Project-level output'!$A32,Calculation!$C$102:$C$127,0),MATCH('Project-level output'!D$5,Calculation!$C$102:$CL$102,0))</f>
        <v>#REF!</v>
      </c>
      <c r="E32" s="71" t="str">
        <f t="array" ref="E32">INDEX(Calculation!$C$102:$CL$127,MATCH('Project-level output'!$A32,Calculation!$C$102:$C$127,0),MATCH('Project-level output'!E$5,Calculation!$C$102:$CL$102,0))</f>
        <v>#REF!</v>
      </c>
      <c r="F32" s="71" t="str">
        <f t="array" ref="F32">INDEX(Calculation!$C$102:$CL$127,MATCH('Project-level output'!$A32,Calculation!$C$102:$C$127,0),MATCH('Project-level output'!F$5,Calculation!$C$102:$CL$102,0))</f>
        <v>#REF!</v>
      </c>
      <c r="G32" s="71" t="str">
        <f t="array" ref="G32">INDEX(Calculation!$C$102:$CL$127,MATCH('Project-level output'!$A32,Calculation!$C$102:$C$127,0),MATCH('Project-level output'!G$5,Calculation!$C$102:$CL$102,0))</f>
        <v>#REF!</v>
      </c>
      <c r="H32" s="71" t="str">
        <f t="array" ref="H32">INDEX(Calculation!$C$102:$CL$127,MATCH('Project-level output'!$A32,Calculation!$C$102:$C$127,0),MATCH('Project-level output'!H$5,Calculation!$C$102:$CL$102,0))</f>
        <v>#REF!</v>
      </c>
      <c r="I32" s="71" t="str">
        <f t="array" ref="I32">INDEX(Calculation!$C$102:$CL$127,MATCH('Project-level output'!$A32,Calculation!$C$102:$C$127,0),MATCH('Project-level output'!I$5,Calculation!$C$102:$CL$102,0))</f>
        <v>#REF!</v>
      </c>
      <c r="J32" s="71" t="str">
        <f t="array" ref="J32">INDEX(Calculation!$C$102:$CL$127,MATCH('Project-level output'!$A32,Calculation!$C$102:$C$127,0),MATCH('Project-level output'!J$5,Calculation!$C$102:$CL$102,0))</f>
        <v>#REF!</v>
      </c>
      <c r="K32" s="71" t="str">
        <f t="array" ref="K32">INDEX(Calculation!$C$102:$CL$127,MATCH('Project-level output'!$A32,Calculation!$C$102:$C$127,0),MATCH('Project-level output'!K$5,Calculation!$C$102:$CL$102,0))</f>
        <v>#REF!</v>
      </c>
      <c r="L32" s="71" t="str">
        <f t="array" ref="L32">INDEX(Calculation!$C$102:$CL$127,MATCH('Project-level output'!$A32,Calculation!$C$102:$C$127,0),MATCH('Project-level output'!L$5,Calculation!$C$102:$CL$102,0))</f>
        <v>#REF!</v>
      </c>
      <c r="M32" s="71" t="str">
        <f t="array" ref="M32">INDEX(Calculation!$C$102:$CL$127,MATCH('Project-level output'!$A32,Calculation!$C$102:$C$127,0),MATCH('Project-level output'!M$5,Calculation!$C$102:$CL$102,0))</f>
        <v>#REF!</v>
      </c>
      <c r="N32" s="71" t="str">
        <f t="array" ref="N32">INDEX(Calculation!$C$102:$CL$127,MATCH('Project-level output'!$A32,Calculation!$C$102:$C$127,0),MATCH('Project-level output'!N$5,Calculation!$C$102:$CL$102,0))</f>
        <v>#REF!</v>
      </c>
      <c r="O32" s="71" t="str">
        <f t="array" ref="O32">INDEX(Calculation!$C$102:$CL$127,MATCH('Project-level output'!$A32,Calculation!$C$102:$C$127,0),MATCH('Project-level output'!O$5,Calculation!$C$102:$CL$102,0))</f>
        <v>#REF!</v>
      </c>
      <c r="P32" s="71" t="str">
        <f t="array" ref="P32">INDEX(Calculation!$C$102:$CL$127,MATCH('Project-level output'!$A32,Calculation!$C$102:$C$127,0),MATCH('Project-level output'!P$5,Calculation!$C$102:$CL$102,0))</f>
        <v>#REF!</v>
      </c>
      <c r="Q32" s="71" t="str">
        <f t="array" ref="Q32">INDEX(Calculation!$C$102:$CL$127,MATCH('Project-level output'!$A32,Calculation!$C$102:$C$127,0),MATCH('Project-level output'!Q$5,Calculation!$C$102:$CL$102,0))</f>
        <v>#REF!</v>
      </c>
      <c r="R32" s="71" t="str">
        <f t="array" ref="R32">INDEX(Calculation!$C$102:$CL$127,MATCH('Project-level output'!$A32,Calculation!$C$102:$C$127,0),MATCH('Project-level output'!R$5,Calculation!$C$102:$CL$102,0))</f>
        <v>#REF!</v>
      </c>
      <c r="S32" s="71" t="str">
        <f t="array" ref="S32">INDEX(Calculation!$C$102:$CL$127,MATCH('Project-level output'!$A32,Calculation!$C$102:$C$127,0),MATCH('Project-level output'!S$5,Calculation!$C$102:$CL$102,0))</f>
        <v>#REF!</v>
      </c>
      <c r="T32" s="71" t="str">
        <f t="array" ref="T32">INDEX(Calculation!$C$102:$CL$127,MATCH('Project-level output'!$A32,Calculation!$C$102:$C$127,0),MATCH('Project-level output'!T$5,Calculation!$C$102:$CL$102,0))</f>
        <v>#REF!</v>
      </c>
      <c r="U32" s="71" t="str">
        <f t="array" ref="U32">INDEX(Calculation!$C$102:$CL$127,MATCH('Project-level output'!$A32,Calculation!$C$102:$C$127,0),MATCH('Project-level output'!U$5,Calculation!$C$102:$CL$102,0))</f>
        <v>#REF!</v>
      </c>
      <c r="V32" s="71" t="str">
        <f t="array" ref="V32">INDEX(Calculation!$C$102:$CL$127,MATCH('Project-level output'!$A32,Calculation!$C$102:$C$127,0),MATCH('Project-level output'!V$5,Calculation!$C$102:$CL$102,0))</f>
        <v>#REF!</v>
      </c>
      <c r="W32" s="71" t="str">
        <f t="array" ref="W32">INDEX(Calculation!$C$102:$CL$127,MATCH('Project-level output'!$A32,Calculation!$C$102:$C$127,0),MATCH('Project-level output'!W$5,Calculation!$C$102:$CL$102,0))</f>
        <v>#REF!</v>
      </c>
      <c r="X32" s="71" t="str">
        <f t="array" ref="X32">INDEX(Calculation!$C$102:$CL$127,MATCH('Project-level output'!$A32,Calculation!$C$102:$C$127,0),MATCH('Project-level output'!X$5,Calculation!$C$102:$CL$102,0))</f>
        <v>#REF!</v>
      </c>
      <c r="Y32" s="71" t="str">
        <f t="array" ref="Y32">INDEX(Calculation!$C$102:$CL$127,MATCH('Project-level output'!$A32,Calculation!$C$102:$C$127,0),MATCH('Project-level output'!Y$5,Calculation!$C$102:$CL$102,0))</f>
        <v>#REF!</v>
      </c>
      <c r="Z32" s="71" t="str">
        <f t="array" ref="Z32">INDEX(Calculation!$C$102:$CL$127,MATCH('Project-level output'!$A32,Calculation!$C$102:$C$127,0),MATCH('Project-level output'!Z$5,Calculation!$C$102:$CL$102,0))</f>
        <v>#REF!</v>
      </c>
      <c r="AA32" s="71" t="str">
        <f t="array" ref="AA32">INDEX(Calculation!$C$102:$CL$127,MATCH('Project-level output'!$A32,Calculation!$C$102:$C$127,0),MATCH('Project-level output'!AA$5,Calculation!$C$102:$CL$102,0))</f>
        <v>#REF!</v>
      </c>
      <c r="AB32" s="71" t="str">
        <f t="array" ref="AB32">INDEX(Calculation!$C$102:$CL$127,MATCH('Project-level output'!$A32,Calculation!$C$102:$C$127,0),MATCH('Project-level output'!AB$5,Calculation!$C$102:$CL$102,0))</f>
        <v>#REF!</v>
      </c>
      <c r="AC32" s="71" t="str">
        <f t="array" ref="AC32">INDEX(Calculation!$C$102:$CL$127,MATCH('Project-level output'!$A32,Calculation!$C$102:$C$127,0),MATCH('Project-level output'!AC$5,Calculation!$C$102:$CL$102,0))</f>
        <v>#REF!</v>
      </c>
      <c r="AD32" s="71" t="str">
        <f t="array" ref="AD32">INDEX(Calculation!$C$102:$CL$127,MATCH('Project-level output'!$A32,Calculation!$C$102:$C$127,0),MATCH('Project-level output'!AD$5,Calculation!$C$102:$CL$102,0))</f>
        <v>#REF!</v>
      </c>
      <c r="AE32" s="71" t="str">
        <f t="array" ref="AE32">INDEX(Calculation!$C$102:$CL$127,MATCH('Project-level output'!$A32,Calculation!$C$102:$C$127,0),MATCH('Project-level output'!AE$5,Calculation!$C$102:$CL$102,0))</f>
        <v>#REF!</v>
      </c>
      <c r="AF32" s="71" t="str">
        <f t="array" ref="AF32">INDEX(Calculation!$C$102:$CL$127,MATCH('Project-level output'!$A32,Calculation!$C$102:$C$127,0),MATCH('Project-level output'!AF$5,Calculation!$C$102:$CL$102,0))</f>
        <v>#REF!</v>
      </c>
      <c r="AG32" s="71" t="str">
        <f t="array" ref="AG32">INDEX(Calculation!$C$102:$CL$127,MATCH('Project-level output'!$A32,Calculation!$C$102:$C$127,0),MATCH('Project-level output'!AG$5,Calculation!$C$102:$CL$102,0))</f>
        <v>#REF!</v>
      </c>
      <c r="AH32" s="71" t="str">
        <f t="array" ref="AH32">INDEX(Calculation!$C$102:$CL$127,MATCH('Project-level output'!$A32,Calculation!$C$102:$C$127,0),MATCH('Project-level output'!AH$5,Calculation!$C$102:$CL$102,0))</f>
        <v>#REF!</v>
      </c>
      <c r="AI32" s="71" t="str">
        <f t="array" ref="AI32">INDEX(Calculation!$C$102:$CL$127,MATCH('Project-level output'!$A32,Calculation!$C$102:$C$127,0),MATCH('Project-level output'!AI$5,Calculation!$C$102:$CL$102,0))</f>
        <v>#REF!</v>
      </c>
      <c r="AJ32" s="71" t="str">
        <f t="array" ref="AJ32">INDEX(Calculation!$C$102:$CL$127,MATCH('Project-level output'!$A32,Calculation!$C$102:$C$127,0),MATCH('Project-level output'!AJ$5,Calculation!$C$102:$CL$102,0))</f>
        <v>#REF!</v>
      </c>
      <c r="AK32" s="71" t="str">
        <f t="array" ref="AK32">INDEX(Calculation!$C$102:$CL$127,MATCH('Project-level output'!$A32,Calculation!$C$102:$C$127,0),MATCH('Project-level output'!AK$5,Calculation!$C$102:$CL$102,0))</f>
        <v>#REF!</v>
      </c>
      <c r="AL32" s="71" t="str">
        <f t="array" ref="AL32">INDEX(Calculation!$C$102:$CL$127,MATCH('Project-level output'!$A32,Calculation!$C$102:$C$127,0),MATCH('Project-level output'!AL$5,Calculation!$C$102:$CL$102,0))</f>
        <v>#REF!</v>
      </c>
      <c r="AM32" s="71" t="str">
        <f t="array" ref="AM32">INDEX(Calculation!$C$102:$CL$127,MATCH('Project-level output'!$A32,Calculation!$C$102:$C$127,0),MATCH('Project-level output'!AM$5,Calculation!$C$102:$CL$102,0))</f>
        <v>#REF!</v>
      </c>
      <c r="AN32" s="71" t="str">
        <f t="array" ref="AN32">INDEX(Calculation!$C$102:$CL$127,MATCH('Project-level output'!$A32,Calculation!$C$102:$C$127,0),MATCH('Project-level output'!AN$5,Calculation!$C$102:$CL$102,0))</f>
        <v>#REF!</v>
      </c>
      <c r="AO32" s="71" t="str">
        <f t="array" ref="AO32">INDEX(Calculation!$C$102:$CL$127,MATCH('Project-level output'!$A32,Calculation!$C$102:$C$127,0),MATCH('Project-level output'!AO$5,Calculation!$C$102:$CL$102,0))</f>
        <v>#REF!</v>
      </c>
      <c r="AP32" s="71" t="str">
        <f t="array" ref="AP32">INDEX(Calculation!$C$102:$CL$127,MATCH('Project-level output'!$A32,Calculation!$C$102:$C$127,0),MATCH('Project-level output'!AP$5,Calculation!$C$102:$CL$102,0))</f>
        <v>#REF!</v>
      </c>
      <c r="AQ32" s="71" t="str">
        <f t="array" ref="AQ32">INDEX(Calculation!$C$102:$CL$127,MATCH('Project-level output'!$A32,Calculation!$C$102:$C$127,0),MATCH('Project-level output'!AQ$5,Calculation!$C$102:$CL$102,0))</f>
        <v>#REF!</v>
      </c>
      <c r="AR32" s="71" t="str">
        <f t="array" ref="AR32">INDEX(Calculation!$C$102:$CL$127,MATCH('Project-level output'!$A32,Calculation!$C$102:$C$127,0),MATCH('Project-level output'!AR$5,Calculation!$C$102:$CL$102,0))</f>
        <v>#REF!</v>
      </c>
      <c r="AS32" s="71" t="str">
        <f t="array" ref="AS32">INDEX(Calculation!$C$102:$CL$127,MATCH('Project-level output'!$A32,Calculation!$C$102:$C$127,0),MATCH('Project-level output'!AS$5,Calculation!$C$102:$CL$102,0))</f>
        <v>#REF!</v>
      </c>
      <c r="AT32" s="71" t="str">
        <f t="array" ref="AT32">INDEX(Calculation!$C$102:$CL$127,MATCH('Project-level output'!$A32,Calculation!$C$102:$C$127,0),MATCH('Project-level output'!AT$5,Calculation!$C$102:$CL$102,0))</f>
        <v>#REF!</v>
      </c>
      <c r="AU32" s="71" t="str">
        <f t="array" ref="AU32">INDEX(Calculation!$C$102:$CL$127,MATCH('Project-level output'!$A32,Calculation!$C$102:$C$127,0),MATCH('Project-level output'!AU$5,Calculation!$C$102:$CL$102,0))</f>
        <v>#REF!</v>
      </c>
      <c r="AV32" s="71" t="str">
        <f t="array" ref="AV32">INDEX(Calculation!$C$102:$CL$127,MATCH('Project-level output'!$A32,Calculation!$C$102:$C$127,0),MATCH('Project-level output'!AV$5,Calculation!$C$102:$CL$102,0))</f>
        <v>#REF!</v>
      </c>
      <c r="AW32" s="71" t="str">
        <f t="array" ref="AW32">INDEX(Calculation!$C$102:$CL$127,MATCH('Project-level output'!$A32,Calculation!$C$102:$C$127,0),MATCH('Project-level output'!AW$5,Calculation!$C$102:$CL$102,0))</f>
        <v>#REF!</v>
      </c>
      <c r="AX32" s="71" t="str">
        <f t="array" ref="AX32">INDEX(Calculation!$C$102:$CL$127,MATCH('Project-level output'!$A32,Calculation!$C$102:$C$127,0),MATCH('Project-level output'!AX$5,Calculation!$C$102:$CL$102,0))</f>
        <v>#REF!</v>
      </c>
      <c r="AY32" s="71" t="str">
        <f t="array" ref="AY32">INDEX(Calculation!$C$102:$CL$127,MATCH('Project-level output'!$A32,Calculation!$C$102:$C$127,0),MATCH('Project-level output'!AY$5,Calculation!$C$102:$CL$102,0))</f>
        <v>#REF!</v>
      </c>
      <c r="AZ32" s="71" t="str">
        <f t="array" ref="AZ32">INDEX(Calculation!$C$102:$CL$127,MATCH('Project-level output'!$A32,Calculation!$C$102:$C$127,0),MATCH('Project-level output'!AZ$5,Calculation!$C$102:$CL$102,0))</f>
        <v>#REF!</v>
      </c>
      <c r="BA32" s="71" t="str">
        <f t="array" ref="BA32">INDEX(Calculation!$C$102:$CL$127,MATCH('Project-level output'!$A32,Calculation!$C$102:$C$127,0),MATCH('Project-level output'!BA$5,Calculation!$C$102:$CL$102,0))</f>
        <v>#REF!</v>
      </c>
      <c r="BB32" s="71" t="str">
        <f t="array" ref="BB32">INDEX(Calculation!$C$102:$CL$127,MATCH('Project-level output'!$A32,Calculation!$C$102:$C$127,0),MATCH('Project-level output'!BB$5,Calculation!$C$102:$CL$102,0))</f>
        <v>#REF!</v>
      </c>
      <c r="BC32" s="72" t="str">
        <f t="array" ref="BC32">INDEX(Calculation!$C$102:$CL$127,MATCH('Project-level output'!$A32,Calculation!$C$102:$C$127,0),MATCH('Project-level output'!BC$5,Calculation!$C$102:$CL$102,0))</f>
        <v>#REF!</v>
      </c>
    </row>
    <row r="33" ht="12.75" customHeight="1">
      <c r="A33" s="64" t="s">
        <v>44</v>
      </c>
      <c r="B33" s="71" t="str">
        <f t="array" ref="B33">INDEX(Calculation!$C$102:$CL$127,MATCH('Project-level output'!$A33,Calculation!$C$102:$C$127,0),MATCH('Project-level output'!B$5,Calculation!$C$102:$CL$102,0))</f>
        <v>#REF!</v>
      </c>
      <c r="C33" s="71" t="str">
        <f t="array" ref="C33">INDEX(Calculation!$C$102:$CL$127,MATCH('Project-level output'!$A33,Calculation!$C$102:$C$127,0),MATCH('Project-level output'!C$5,Calculation!$C$102:$CL$102,0))</f>
        <v>#REF!</v>
      </c>
      <c r="D33" s="71" t="str">
        <f t="array" ref="D33">INDEX(Calculation!$C$102:$CL$127,MATCH('Project-level output'!$A33,Calculation!$C$102:$C$127,0),MATCH('Project-level output'!D$5,Calculation!$C$102:$CL$102,0))</f>
        <v>#REF!</v>
      </c>
      <c r="E33" s="71" t="str">
        <f t="array" ref="E33">INDEX(Calculation!$C$102:$CL$127,MATCH('Project-level output'!$A33,Calculation!$C$102:$C$127,0),MATCH('Project-level output'!E$5,Calculation!$C$102:$CL$102,0))</f>
        <v>#REF!</v>
      </c>
      <c r="F33" s="71" t="str">
        <f t="array" ref="F33">INDEX(Calculation!$C$102:$CL$127,MATCH('Project-level output'!$A33,Calculation!$C$102:$C$127,0),MATCH('Project-level output'!F$5,Calculation!$C$102:$CL$102,0))</f>
        <v>#REF!</v>
      </c>
      <c r="G33" s="71" t="str">
        <f t="array" ref="G33">INDEX(Calculation!$C$102:$CL$127,MATCH('Project-level output'!$A33,Calculation!$C$102:$C$127,0),MATCH('Project-level output'!G$5,Calculation!$C$102:$CL$102,0))</f>
        <v>#REF!</v>
      </c>
      <c r="H33" s="71" t="str">
        <f t="array" ref="H33">INDEX(Calculation!$C$102:$CL$127,MATCH('Project-level output'!$A33,Calculation!$C$102:$C$127,0),MATCH('Project-level output'!H$5,Calculation!$C$102:$CL$102,0))</f>
        <v>#REF!</v>
      </c>
      <c r="I33" s="71" t="str">
        <f t="array" ref="I33">INDEX(Calculation!$C$102:$CL$127,MATCH('Project-level output'!$A33,Calculation!$C$102:$C$127,0),MATCH('Project-level output'!I$5,Calculation!$C$102:$CL$102,0))</f>
        <v>#REF!</v>
      </c>
      <c r="J33" s="71" t="str">
        <f t="array" ref="J33">INDEX(Calculation!$C$102:$CL$127,MATCH('Project-level output'!$A33,Calculation!$C$102:$C$127,0),MATCH('Project-level output'!J$5,Calculation!$C$102:$CL$102,0))</f>
        <v>#REF!</v>
      </c>
      <c r="K33" s="71" t="str">
        <f t="array" ref="K33">INDEX(Calculation!$C$102:$CL$127,MATCH('Project-level output'!$A33,Calculation!$C$102:$C$127,0),MATCH('Project-level output'!K$5,Calculation!$C$102:$CL$102,0))</f>
        <v>#REF!</v>
      </c>
      <c r="L33" s="71" t="str">
        <f t="array" ref="L33">INDEX(Calculation!$C$102:$CL$127,MATCH('Project-level output'!$A33,Calculation!$C$102:$C$127,0),MATCH('Project-level output'!L$5,Calculation!$C$102:$CL$102,0))</f>
        <v>#REF!</v>
      </c>
      <c r="M33" s="71" t="str">
        <f t="array" ref="M33">INDEX(Calculation!$C$102:$CL$127,MATCH('Project-level output'!$A33,Calculation!$C$102:$C$127,0),MATCH('Project-level output'!M$5,Calculation!$C$102:$CL$102,0))</f>
        <v>#REF!</v>
      </c>
      <c r="N33" s="71" t="str">
        <f t="array" ref="N33">INDEX(Calculation!$C$102:$CL$127,MATCH('Project-level output'!$A33,Calculation!$C$102:$C$127,0),MATCH('Project-level output'!N$5,Calculation!$C$102:$CL$102,0))</f>
        <v>#REF!</v>
      </c>
      <c r="O33" s="71" t="str">
        <f t="array" ref="O33">INDEX(Calculation!$C$102:$CL$127,MATCH('Project-level output'!$A33,Calculation!$C$102:$C$127,0),MATCH('Project-level output'!O$5,Calculation!$C$102:$CL$102,0))</f>
        <v>#REF!</v>
      </c>
      <c r="P33" s="71" t="str">
        <f t="array" ref="P33">INDEX(Calculation!$C$102:$CL$127,MATCH('Project-level output'!$A33,Calculation!$C$102:$C$127,0),MATCH('Project-level output'!P$5,Calculation!$C$102:$CL$102,0))</f>
        <v>#REF!</v>
      </c>
      <c r="Q33" s="71" t="str">
        <f t="array" ref="Q33">INDEX(Calculation!$C$102:$CL$127,MATCH('Project-level output'!$A33,Calculation!$C$102:$C$127,0),MATCH('Project-level output'!Q$5,Calculation!$C$102:$CL$102,0))</f>
        <v>#REF!</v>
      </c>
      <c r="R33" s="71" t="str">
        <f t="array" ref="R33">INDEX(Calculation!$C$102:$CL$127,MATCH('Project-level output'!$A33,Calculation!$C$102:$C$127,0),MATCH('Project-level output'!R$5,Calculation!$C$102:$CL$102,0))</f>
        <v>#REF!</v>
      </c>
      <c r="S33" s="71" t="str">
        <f t="array" ref="S33">INDEX(Calculation!$C$102:$CL$127,MATCH('Project-level output'!$A33,Calculation!$C$102:$C$127,0),MATCH('Project-level output'!S$5,Calculation!$C$102:$CL$102,0))</f>
        <v>#REF!</v>
      </c>
      <c r="T33" s="71" t="str">
        <f t="array" ref="T33">INDEX(Calculation!$C$102:$CL$127,MATCH('Project-level output'!$A33,Calculation!$C$102:$C$127,0),MATCH('Project-level output'!T$5,Calculation!$C$102:$CL$102,0))</f>
        <v>#REF!</v>
      </c>
      <c r="U33" s="71" t="str">
        <f t="array" ref="U33">INDEX(Calculation!$C$102:$CL$127,MATCH('Project-level output'!$A33,Calculation!$C$102:$C$127,0),MATCH('Project-level output'!U$5,Calculation!$C$102:$CL$102,0))</f>
        <v>#REF!</v>
      </c>
      <c r="V33" s="71" t="str">
        <f t="array" ref="V33">INDEX(Calculation!$C$102:$CL$127,MATCH('Project-level output'!$A33,Calculation!$C$102:$C$127,0),MATCH('Project-level output'!V$5,Calculation!$C$102:$CL$102,0))</f>
        <v>#REF!</v>
      </c>
      <c r="W33" s="71" t="str">
        <f t="array" ref="W33">INDEX(Calculation!$C$102:$CL$127,MATCH('Project-level output'!$A33,Calculation!$C$102:$C$127,0),MATCH('Project-level output'!W$5,Calculation!$C$102:$CL$102,0))</f>
        <v>#REF!</v>
      </c>
      <c r="X33" s="71" t="str">
        <f t="array" ref="X33">INDEX(Calculation!$C$102:$CL$127,MATCH('Project-level output'!$A33,Calculation!$C$102:$C$127,0),MATCH('Project-level output'!X$5,Calculation!$C$102:$CL$102,0))</f>
        <v>#REF!</v>
      </c>
      <c r="Y33" s="71" t="str">
        <f t="array" ref="Y33">INDEX(Calculation!$C$102:$CL$127,MATCH('Project-level output'!$A33,Calculation!$C$102:$C$127,0),MATCH('Project-level output'!Y$5,Calculation!$C$102:$CL$102,0))</f>
        <v>#REF!</v>
      </c>
      <c r="Z33" s="71" t="str">
        <f t="array" ref="Z33">INDEX(Calculation!$C$102:$CL$127,MATCH('Project-level output'!$A33,Calculation!$C$102:$C$127,0),MATCH('Project-level output'!Z$5,Calculation!$C$102:$CL$102,0))</f>
        <v>#REF!</v>
      </c>
      <c r="AA33" s="71" t="str">
        <f t="array" ref="AA33">INDEX(Calculation!$C$102:$CL$127,MATCH('Project-level output'!$A33,Calculation!$C$102:$C$127,0),MATCH('Project-level output'!AA$5,Calculation!$C$102:$CL$102,0))</f>
        <v>#REF!</v>
      </c>
      <c r="AB33" s="71" t="str">
        <f t="array" ref="AB33">INDEX(Calculation!$C$102:$CL$127,MATCH('Project-level output'!$A33,Calculation!$C$102:$C$127,0),MATCH('Project-level output'!AB$5,Calculation!$C$102:$CL$102,0))</f>
        <v>#REF!</v>
      </c>
      <c r="AC33" s="71" t="str">
        <f t="array" ref="AC33">INDEX(Calculation!$C$102:$CL$127,MATCH('Project-level output'!$A33,Calculation!$C$102:$C$127,0),MATCH('Project-level output'!AC$5,Calculation!$C$102:$CL$102,0))</f>
        <v>#REF!</v>
      </c>
      <c r="AD33" s="71" t="str">
        <f t="array" ref="AD33">INDEX(Calculation!$C$102:$CL$127,MATCH('Project-level output'!$A33,Calculation!$C$102:$C$127,0),MATCH('Project-level output'!AD$5,Calculation!$C$102:$CL$102,0))</f>
        <v>#REF!</v>
      </c>
      <c r="AE33" s="71" t="str">
        <f t="array" ref="AE33">INDEX(Calculation!$C$102:$CL$127,MATCH('Project-level output'!$A33,Calculation!$C$102:$C$127,0),MATCH('Project-level output'!AE$5,Calculation!$C$102:$CL$102,0))</f>
        <v>#REF!</v>
      </c>
      <c r="AF33" s="71" t="str">
        <f t="array" ref="AF33">INDEX(Calculation!$C$102:$CL$127,MATCH('Project-level output'!$A33,Calculation!$C$102:$C$127,0),MATCH('Project-level output'!AF$5,Calculation!$C$102:$CL$102,0))</f>
        <v>#REF!</v>
      </c>
      <c r="AG33" s="71" t="str">
        <f t="array" ref="AG33">INDEX(Calculation!$C$102:$CL$127,MATCH('Project-level output'!$A33,Calculation!$C$102:$C$127,0),MATCH('Project-level output'!AG$5,Calculation!$C$102:$CL$102,0))</f>
        <v>#REF!</v>
      </c>
      <c r="AH33" s="71" t="str">
        <f t="array" ref="AH33">INDEX(Calculation!$C$102:$CL$127,MATCH('Project-level output'!$A33,Calculation!$C$102:$C$127,0),MATCH('Project-level output'!AH$5,Calculation!$C$102:$CL$102,0))</f>
        <v>#REF!</v>
      </c>
      <c r="AI33" s="71" t="str">
        <f t="array" ref="AI33">INDEX(Calculation!$C$102:$CL$127,MATCH('Project-level output'!$A33,Calculation!$C$102:$C$127,0),MATCH('Project-level output'!AI$5,Calculation!$C$102:$CL$102,0))</f>
        <v>#REF!</v>
      </c>
      <c r="AJ33" s="71" t="str">
        <f t="array" ref="AJ33">INDEX(Calculation!$C$102:$CL$127,MATCH('Project-level output'!$A33,Calculation!$C$102:$C$127,0),MATCH('Project-level output'!AJ$5,Calculation!$C$102:$CL$102,0))</f>
        <v>#REF!</v>
      </c>
      <c r="AK33" s="71" t="str">
        <f t="array" ref="AK33">INDEX(Calculation!$C$102:$CL$127,MATCH('Project-level output'!$A33,Calculation!$C$102:$C$127,0),MATCH('Project-level output'!AK$5,Calculation!$C$102:$CL$102,0))</f>
        <v>#REF!</v>
      </c>
      <c r="AL33" s="71" t="str">
        <f t="array" ref="AL33">INDEX(Calculation!$C$102:$CL$127,MATCH('Project-level output'!$A33,Calculation!$C$102:$C$127,0),MATCH('Project-level output'!AL$5,Calculation!$C$102:$CL$102,0))</f>
        <v>#REF!</v>
      </c>
      <c r="AM33" s="71" t="str">
        <f t="array" ref="AM33">INDEX(Calculation!$C$102:$CL$127,MATCH('Project-level output'!$A33,Calculation!$C$102:$C$127,0),MATCH('Project-level output'!AM$5,Calculation!$C$102:$CL$102,0))</f>
        <v>#REF!</v>
      </c>
      <c r="AN33" s="71" t="str">
        <f t="array" ref="AN33">INDEX(Calculation!$C$102:$CL$127,MATCH('Project-level output'!$A33,Calculation!$C$102:$C$127,0),MATCH('Project-level output'!AN$5,Calculation!$C$102:$CL$102,0))</f>
        <v>#REF!</v>
      </c>
      <c r="AO33" s="71" t="str">
        <f t="array" ref="AO33">INDEX(Calculation!$C$102:$CL$127,MATCH('Project-level output'!$A33,Calculation!$C$102:$C$127,0),MATCH('Project-level output'!AO$5,Calculation!$C$102:$CL$102,0))</f>
        <v>#REF!</v>
      </c>
      <c r="AP33" s="71" t="str">
        <f t="array" ref="AP33">INDEX(Calculation!$C$102:$CL$127,MATCH('Project-level output'!$A33,Calculation!$C$102:$C$127,0),MATCH('Project-level output'!AP$5,Calculation!$C$102:$CL$102,0))</f>
        <v>#REF!</v>
      </c>
      <c r="AQ33" s="71" t="str">
        <f t="array" ref="AQ33">INDEX(Calculation!$C$102:$CL$127,MATCH('Project-level output'!$A33,Calculation!$C$102:$C$127,0),MATCH('Project-level output'!AQ$5,Calculation!$C$102:$CL$102,0))</f>
        <v>#REF!</v>
      </c>
      <c r="AR33" s="71" t="str">
        <f t="array" ref="AR33">INDEX(Calculation!$C$102:$CL$127,MATCH('Project-level output'!$A33,Calculation!$C$102:$C$127,0),MATCH('Project-level output'!AR$5,Calculation!$C$102:$CL$102,0))</f>
        <v>#REF!</v>
      </c>
      <c r="AS33" s="71" t="str">
        <f t="array" ref="AS33">INDEX(Calculation!$C$102:$CL$127,MATCH('Project-level output'!$A33,Calculation!$C$102:$C$127,0),MATCH('Project-level output'!AS$5,Calculation!$C$102:$CL$102,0))</f>
        <v>#REF!</v>
      </c>
      <c r="AT33" s="71" t="str">
        <f t="array" ref="AT33">INDEX(Calculation!$C$102:$CL$127,MATCH('Project-level output'!$A33,Calculation!$C$102:$C$127,0),MATCH('Project-level output'!AT$5,Calculation!$C$102:$CL$102,0))</f>
        <v>#REF!</v>
      </c>
      <c r="AU33" s="71" t="str">
        <f t="array" ref="AU33">INDEX(Calculation!$C$102:$CL$127,MATCH('Project-level output'!$A33,Calculation!$C$102:$C$127,0),MATCH('Project-level output'!AU$5,Calculation!$C$102:$CL$102,0))</f>
        <v>#REF!</v>
      </c>
      <c r="AV33" s="71" t="str">
        <f t="array" ref="AV33">INDEX(Calculation!$C$102:$CL$127,MATCH('Project-level output'!$A33,Calculation!$C$102:$C$127,0),MATCH('Project-level output'!AV$5,Calculation!$C$102:$CL$102,0))</f>
        <v>#REF!</v>
      </c>
      <c r="AW33" s="71" t="str">
        <f t="array" ref="AW33">INDEX(Calculation!$C$102:$CL$127,MATCH('Project-level output'!$A33,Calculation!$C$102:$C$127,0),MATCH('Project-level output'!AW$5,Calculation!$C$102:$CL$102,0))</f>
        <v>#REF!</v>
      </c>
      <c r="AX33" s="71" t="str">
        <f t="array" ref="AX33">INDEX(Calculation!$C$102:$CL$127,MATCH('Project-level output'!$A33,Calculation!$C$102:$C$127,0),MATCH('Project-level output'!AX$5,Calculation!$C$102:$CL$102,0))</f>
        <v>#REF!</v>
      </c>
      <c r="AY33" s="71" t="str">
        <f t="array" ref="AY33">INDEX(Calculation!$C$102:$CL$127,MATCH('Project-level output'!$A33,Calculation!$C$102:$C$127,0),MATCH('Project-level output'!AY$5,Calculation!$C$102:$CL$102,0))</f>
        <v>#REF!</v>
      </c>
      <c r="AZ33" s="71" t="str">
        <f t="array" ref="AZ33">INDEX(Calculation!$C$102:$CL$127,MATCH('Project-level output'!$A33,Calculation!$C$102:$C$127,0),MATCH('Project-level output'!AZ$5,Calculation!$C$102:$CL$102,0))</f>
        <v>#REF!</v>
      </c>
      <c r="BA33" s="71" t="str">
        <f t="array" ref="BA33">INDEX(Calculation!$C$102:$CL$127,MATCH('Project-level output'!$A33,Calculation!$C$102:$C$127,0),MATCH('Project-level output'!BA$5,Calculation!$C$102:$CL$102,0))</f>
        <v>#REF!</v>
      </c>
      <c r="BB33" s="71" t="str">
        <f t="array" ref="BB33">INDEX(Calculation!$C$102:$CL$127,MATCH('Project-level output'!$A33,Calculation!$C$102:$C$127,0),MATCH('Project-level output'!BB$5,Calculation!$C$102:$CL$102,0))</f>
        <v>#REF!</v>
      </c>
      <c r="BC33" s="72" t="str">
        <f t="array" ref="BC33">INDEX(Calculation!$C$102:$CL$127,MATCH('Project-level output'!$A33,Calculation!$C$102:$C$127,0),MATCH('Project-level output'!BC$5,Calculation!$C$102:$CL$102,0))</f>
        <v>#REF!</v>
      </c>
    </row>
    <row r="34" ht="12.75" customHeight="1">
      <c r="A34" s="64" t="s">
        <v>51</v>
      </c>
      <c r="B34" s="71" t="str">
        <f t="array" ref="B34">INDEX(Calculation!$C$102:$CL$127,MATCH('Project-level output'!$A34,Calculation!$C$102:$C$127,0),MATCH('Project-level output'!B$5,Calculation!$C$102:$CL$102,0))</f>
        <v>#REF!</v>
      </c>
      <c r="C34" s="71" t="str">
        <f t="array" ref="C34">INDEX(Calculation!$C$102:$CL$127,MATCH('Project-level output'!$A34,Calculation!$C$102:$C$127,0),MATCH('Project-level output'!C$5,Calculation!$C$102:$CL$102,0))</f>
        <v>#REF!</v>
      </c>
      <c r="D34" s="71" t="str">
        <f t="array" ref="D34">INDEX(Calculation!$C$102:$CL$127,MATCH('Project-level output'!$A34,Calculation!$C$102:$C$127,0),MATCH('Project-level output'!D$5,Calculation!$C$102:$CL$102,0))</f>
        <v>#REF!</v>
      </c>
      <c r="E34" s="71" t="str">
        <f t="array" ref="E34">INDEX(Calculation!$C$102:$CL$127,MATCH('Project-level output'!$A34,Calculation!$C$102:$C$127,0),MATCH('Project-level output'!E$5,Calculation!$C$102:$CL$102,0))</f>
        <v>#REF!</v>
      </c>
      <c r="F34" s="71" t="str">
        <f t="array" ref="F34">INDEX(Calculation!$C$102:$CL$127,MATCH('Project-level output'!$A34,Calculation!$C$102:$C$127,0),MATCH('Project-level output'!F$5,Calculation!$C$102:$CL$102,0))</f>
        <v>#REF!</v>
      </c>
      <c r="G34" s="71" t="str">
        <f t="array" ref="G34">INDEX(Calculation!$C$102:$CL$127,MATCH('Project-level output'!$A34,Calculation!$C$102:$C$127,0),MATCH('Project-level output'!G$5,Calculation!$C$102:$CL$102,0))</f>
        <v>#REF!</v>
      </c>
      <c r="H34" s="71" t="str">
        <f t="array" ref="H34">INDEX(Calculation!$C$102:$CL$127,MATCH('Project-level output'!$A34,Calculation!$C$102:$C$127,0),MATCH('Project-level output'!H$5,Calculation!$C$102:$CL$102,0))</f>
        <v>#REF!</v>
      </c>
      <c r="I34" s="71" t="str">
        <f t="array" ref="I34">INDEX(Calculation!$C$102:$CL$127,MATCH('Project-level output'!$A34,Calculation!$C$102:$C$127,0),MATCH('Project-level output'!I$5,Calculation!$C$102:$CL$102,0))</f>
        <v>#REF!</v>
      </c>
      <c r="J34" s="71" t="str">
        <f t="array" ref="J34">INDEX(Calculation!$C$102:$CL$127,MATCH('Project-level output'!$A34,Calculation!$C$102:$C$127,0),MATCH('Project-level output'!J$5,Calculation!$C$102:$CL$102,0))</f>
        <v>#REF!</v>
      </c>
      <c r="K34" s="71" t="str">
        <f t="array" ref="K34">INDEX(Calculation!$C$102:$CL$127,MATCH('Project-level output'!$A34,Calculation!$C$102:$C$127,0),MATCH('Project-level output'!K$5,Calculation!$C$102:$CL$102,0))</f>
        <v>#REF!</v>
      </c>
      <c r="L34" s="71" t="str">
        <f t="array" ref="L34">INDEX(Calculation!$C$102:$CL$127,MATCH('Project-level output'!$A34,Calculation!$C$102:$C$127,0),MATCH('Project-level output'!L$5,Calculation!$C$102:$CL$102,0))</f>
        <v>#REF!</v>
      </c>
      <c r="M34" s="71" t="str">
        <f t="array" ref="M34">INDEX(Calculation!$C$102:$CL$127,MATCH('Project-level output'!$A34,Calculation!$C$102:$C$127,0),MATCH('Project-level output'!M$5,Calculation!$C$102:$CL$102,0))</f>
        <v>#REF!</v>
      </c>
      <c r="N34" s="71" t="str">
        <f t="array" ref="N34">INDEX(Calculation!$C$102:$CL$127,MATCH('Project-level output'!$A34,Calculation!$C$102:$C$127,0),MATCH('Project-level output'!N$5,Calculation!$C$102:$CL$102,0))</f>
        <v>#REF!</v>
      </c>
      <c r="O34" s="71" t="str">
        <f t="array" ref="O34">INDEX(Calculation!$C$102:$CL$127,MATCH('Project-level output'!$A34,Calculation!$C$102:$C$127,0),MATCH('Project-level output'!O$5,Calculation!$C$102:$CL$102,0))</f>
        <v>#REF!</v>
      </c>
      <c r="P34" s="71" t="str">
        <f t="array" ref="P34">INDEX(Calculation!$C$102:$CL$127,MATCH('Project-level output'!$A34,Calculation!$C$102:$C$127,0),MATCH('Project-level output'!P$5,Calculation!$C$102:$CL$102,0))</f>
        <v>#REF!</v>
      </c>
      <c r="Q34" s="71" t="str">
        <f t="array" ref="Q34">INDEX(Calculation!$C$102:$CL$127,MATCH('Project-level output'!$A34,Calculation!$C$102:$C$127,0),MATCH('Project-level output'!Q$5,Calculation!$C$102:$CL$102,0))</f>
        <v>#REF!</v>
      </c>
      <c r="R34" s="71" t="str">
        <f t="array" ref="R34">INDEX(Calculation!$C$102:$CL$127,MATCH('Project-level output'!$A34,Calculation!$C$102:$C$127,0),MATCH('Project-level output'!R$5,Calculation!$C$102:$CL$102,0))</f>
        <v>#REF!</v>
      </c>
      <c r="S34" s="71" t="str">
        <f t="array" ref="S34">INDEX(Calculation!$C$102:$CL$127,MATCH('Project-level output'!$A34,Calculation!$C$102:$C$127,0),MATCH('Project-level output'!S$5,Calculation!$C$102:$CL$102,0))</f>
        <v>#REF!</v>
      </c>
      <c r="T34" s="71" t="str">
        <f t="array" ref="T34">INDEX(Calculation!$C$102:$CL$127,MATCH('Project-level output'!$A34,Calculation!$C$102:$C$127,0),MATCH('Project-level output'!T$5,Calculation!$C$102:$CL$102,0))</f>
        <v>#REF!</v>
      </c>
      <c r="U34" s="71" t="str">
        <f t="array" ref="U34">INDEX(Calculation!$C$102:$CL$127,MATCH('Project-level output'!$A34,Calculation!$C$102:$C$127,0),MATCH('Project-level output'!U$5,Calculation!$C$102:$CL$102,0))</f>
        <v>#REF!</v>
      </c>
      <c r="V34" s="71" t="str">
        <f t="array" ref="V34">INDEX(Calculation!$C$102:$CL$127,MATCH('Project-level output'!$A34,Calculation!$C$102:$C$127,0),MATCH('Project-level output'!V$5,Calculation!$C$102:$CL$102,0))</f>
        <v>#REF!</v>
      </c>
      <c r="W34" s="71" t="str">
        <f t="array" ref="W34">INDEX(Calculation!$C$102:$CL$127,MATCH('Project-level output'!$A34,Calculation!$C$102:$C$127,0),MATCH('Project-level output'!W$5,Calculation!$C$102:$CL$102,0))</f>
        <v>#REF!</v>
      </c>
      <c r="X34" s="71" t="str">
        <f t="array" ref="X34">INDEX(Calculation!$C$102:$CL$127,MATCH('Project-level output'!$A34,Calculation!$C$102:$C$127,0),MATCH('Project-level output'!X$5,Calculation!$C$102:$CL$102,0))</f>
        <v>#REF!</v>
      </c>
      <c r="Y34" s="71" t="str">
        <f t="array" ref="Y34">INDEX(Calculation!$C$102:$CL$127,MATCH('Project-level output'!$A34,Calculation!$C$102:$C$127,0),MATCH('Project-level output'!Y$5,Calculation!$C$102:$CL$102,0))</f>
        <v>#REF!</v>
      </c>
      <c r="Z34" s="71" t="str">
        <f t="array" ref="Z34">INDEX(Calculation!$C$102:$CL$127,MATCH('Project-level output'!$A34,Calculation!$C$102:$C$127,0),MATCH('Project-level output'!Z$5,Calculation!$C$102:$CL$102,0))</f>
        <v>#REF!</v>
      </c>
      <c r="AA34" s="71" t="str">
        <f t="array" ref="AA34">INDEX(Calculation!$C$102:$CL$127,MATCH('Project-level output'!$A34,Calculation!$C$102:$C$127,0),MATCH('Project-level output'!AA$5,Calculation!$C$102:$CL$102,0))</f>
        <v>#REF!</v>
      </c>
      <c r="AB34" s="71" t="str">
        <f t="array" ref="AB34">INDEX(Calculation!$C$102:$CL$127,MATCH('Project-level output'!$A34,Calculation!$C$102:$C$127,0),MATCH('Project-level output'!AB$5,Calculation!$C$102:$CL$102,0))</f>
        <v>#REF!</v>
      </c>
      <c r="AC34" s="71" t="str">
        <f t="array" ref="AC34">INDEX(Calculation!$C$102:$CL$127,MATCH('Project-level output'!$A34,Calculation!$C$102:$C$127,0),MATCH('Project-level output'!AC$5,Calculation!$C$102:$CL$102,0))</f>
        <v>#REF!</v>
      </c>
      <c r="AD34" s="71" t="str">
        <f t="array" ref="AD34">INDEX(Calculation!$C$102:$CL$127,MATCH('Project-level output'!$A34,Calculation!$C$102:$C$127,0),MATCH('Project-level output'!AD$5,Calculation!$C$102:$CL$102,0))</f>
        <v>#REF!</v>
      </c>
      <c r="AE34" s="71" t="str">
        <f t="array" ref="AE34">INDEX(Calculation!$C$102:$CL$127,MATCH('Project-level output'!$A34,Calculation!$C$102:$C$127,0),MATCH('Project-level output'!AE$5,Calculation!$C$102:$CL$102,0))</f>
        <v>#REF!</v>
      </c>
      <c r="AF34" s="71" t="str">
        <f t="array" ref="AF34">INDEX(Calculation!$C$102:$CL$127,MATCH('Project-level output'!$A34,Calculation!$C$102:$C$127,0),MATCH('Project-level output'!AF$5,Calculation!$C$102:$CL$102,0))</f>
        <v>#REF!</v>
      </c>
      <c r="AG34" s="71" t="str">
        <f t="array" ref="AG34">INDEX(Calculation!$C$102:$CL$127,MATCH('Project-level output'!$A34,Calculation!$C$102:$C$127,0),MATCH('Project-level output'!AG$5,Calculation!$C$102:$CL$102,0))</f>
        <v>#REF!</v>
      </c>
      <c r="AH34" s="71" t="str">
        <f t="array" ref="AH34">INDEX(Calculation!$C$102:$CL$127,MATCH('Project-level output'!$A34,Calculation!$C$102:$C$127,0),MATCH('Project-level output'!AH$5,Calculation!$C$102:$CL$102,0))</f>
        <v>#REF!</v>
      </c>
      <c r="AI34" s="71" t="str">
        <f t="array" ref="AI34">INDEX(Calculation!$C$102:$CL$127,MATCH('Project-level output'!$A34,Calculation!$C$102:$C$127,0),MATCH('Project-level output'!AI$5,Calculation!$C$102:$CL$102,0))</f>
        <v>#REF!</v>
      </c>
      <c r="AJ34" s="71" t="str">
        <f t="array" ref="AJ34">INDEX(Calculation!$C$102:$CL$127,MATCH('Project-level output'!$A34,Calculation!$C$102:$C$127,0),MATCH('Project-level output'!AJ$5,Calculation!$C$102:$CL$102,0))</f>
        <v>#REF!</v>
      </c>
      <c r="AK34" s="71" t="str">
        <f t="array" ref="AK34">INDEX(Calculation!$C$102:$CL$127,MATCH('Project-level output'!$A34,Calculation!$C$102:$C$127,0),MATCH('Project-level output'!AK$5,Calculation!$C$102:$CL$102,0))</f>
        <v>#REF!</v>
      </c>
      <c r="AL34" s="71" t="str">
        <f t="array" ref="AL34">INDEX(Calculation!$C$102:$CL$127,MATCH('Project-level output'!$A34,Calculation!$C$102:$C$127,0),MATCH('Project-level output'!AL$5,Calculation!$C$102:$CL$102,0))</f>
        <v>#REF!</v>
      </c>
      <c r="AM34" s="71" t="str">
        <f t="array" ref="AM34">INDEX(Calculation!$C$102:$CL$127,MATCH('Project-level output'!$A34,Calculation!$C$102:$C$127,0),MATCH('Project-level output'!AM$5,Calculation!$C$102:$CL$102,0))</f>
        <v>#REF!</v>
      </c>
      <c r="AN34" s="71" t="str">
        <f t="array" ref="AN34">INDEX(Calculation!$C$102:$CL$127,MATCH('Project-level output'!$A34,Calculation!$C$102:$C$127,0),MATCH('Project-level output'!AN$5,Calculation!$C$102:$CL$102,0))</f>
        <v>#REF!</v>
      </c>
      <c r="AO34" s="71" t="str">
        <f t="array" ref="AO34">INDEX(Calculation!$C$102:$CL$127,MATCH('Project-level output'!$A34,Calculation!$C$102:$C$127,0),MATCH('Project-level output'!AO$5,Calculation!$C$102:$CL$102,0))</f>
        <v>#REF!</v>
      </c>
      <c r="AP34" s="71" t="str">
        <f t="array" ref="AP34">INDEX(Calculation!$C$102:$CL$127,MATCH('Project-level output'!$A34,Calculation!$C$102:$C$127,0),MATCH('Project-level output'!AP$5,Calculation!$C$102:$CL$102,0))</f>
        <v>#REF!</v>
      </c>
      <c r="AQ34" s="71" t="str">
        <f t="array" ref="AQ34">INDEX(Calculation!$C$102:$CL$127,MATCH('Project-level output'!$A34,Calculation!$C$102:$C$127,0),MATCH('Project-level output'!AQ$5,Calculation!$C$102:$CL$102,0))</f>
        <v>#REF!</v>
      </c>
      <c r="AR34" s="71" t="str">
        <f t="array" ref="AR34">INDEX(Calculation!$C$102:$CL$127,MATCH('Project-level output'!$A34,Calculation!$C$102:$C$127,0),MATCH('Project-level output'!AR$5,Calculation!$C$102:$CL$102,0))</f>
        <v>#REF!</v>
      </c>
      <c r="AS34" s="71" t="str">
        <f t="array" ref="AS34">INDEX(Calculation!$C$102:$CL$127,MATCH('Project-level output'!$A34,Calculation!$C$102:$C$127,0),MATCH('Project-level output'!AS$5,Calculation!$C$102:$CL$102,0))</f>
        <v>#REF!</v>
      </c>
      <c r="AT34" s="71" t="str">
        <f t="array" ref="AT34">INDEX(Calculation!$C$102:$CL$127,MATCH('Project-level output'!$A34,Calculation!$C$102:$C$127,0),MATCH('Project-level output'!AT$5,Calculation!$C$102:$CL$102,0))</f>
        <v>#REF!</v>
      </c>
      <c r="AU34" s="71" t="str">
        <f t="array" ref="AU34">INDEX(Calculation!$C$102:$CL$127,MATCH('Project-level output'!$A34,Calculation!$C$102:$C$127,0),MATCH('Project-level output'!AU$5,Calculation!$C$102:$CL$102,0))</f>
        <v>#REF!</v>
      </c>
      <c r="AV34" s="71" t="str">
        <f t="array" ref="AV34">INDEX(Calculation!$C$102:$CL$127,MATCH('Project-level output'!$A34,Calculation!$C$102:$C$127,0),MATCH('Project-level output'!AV$5,Calculation!$C$102:$CL$102,0))</f>
        <v>#REF!</v>
      </c>
      <c r="AW34" s="71" t="str">
        <f t="array" ref="AW34">INDEX(Calculation!$C$102:$CL$127,MATCH('Project-level output'!$A34,Calculation!$C$102:$C$127,0),MATCH('Project-level output'!AW$5,Calculation!$C$102:$CL$102,0))</f>
        <v>#REF!</v>
      </c>
      <c r="AX34" s="71" t="str">
        <f t="array" ref="AX34">INDEX(Calculation!$C$102:$CL$127,MATCH('Project-level output'!$A34,Calculation!$C$102:$C$127,0),MATCH('Project-level output'!AX$5,Calculation!$C$102:$CL$102,0))</f>
        <v>#REF!</v>
      </c>
      <c r="AY34" s="71" t="str">
        <f t="array" ref="AY34">INDEX(Calculation!$C$102:$CL$127,MATCH('Project-level output'!$A34,Calculation!$C$102:$C$127,0),MATCH('Project-level output'!AY$5,Calculation!$C$102:$CL$102,0))</f>
        <v>#REF!</v>
      </c>
      <c r="AZ34" s="71" t="str">
        <f t="array" ref="AZ34">INDEX(Calculation!$C$102:$CL$127,MATCH('Project-level output'!$A34,Calculation!$C$102:$C$127,0),MATCH('Project-level output'!AZ$5,Calculation!$C$102:$CL$102,0))</f>
        <v>#REF!</v>
      </c>
      <c r="BA34" s="71" t="str">
        <f t="array" ref="BA34">INDEX(Calculation!$C$102:$CL$127,MATCH('Project-level output'!$A34,Calculation!$C$102:$C$127,0),MATCH('Project-level output'!BA$5,Calculation!$C$102:$CL$102,0))</f>
        <v>#REF!</v>
      </c>
      <c r="BB34" s="71" t="str">
        <f t="array" ref="BB34">INDEX(Calculation!$C$102:$CL$127,MATCH('Project-level output'!$A34,Calculation!$C$102:$C$127,0),MATCH('Project-level output'!BB$5,Calculation!$C$102:$CL$102,0))</f>
        <v>#REF!</v>
      </c>
      <c r="BC34" s="72" t="str">
        <f t="array" ref="BC34">INDEX(Calculation!$C$102:$CL$127,MATCH('Project-level output'!$A34,Calculation!$C$102:$C$127,0),MATCH('Project-level output'!BC$5,Calculation!$C$102:$CL$102,0))</f>
        <v>#REF!</v>
      </c>
    </row>
    <row r="35" ht="12.75" customHeight="1">
      <c r="A35" s="64" t="s">
        <v>46</v>
      </c>
      <c r="B35" s="71" t="str">
        <f t="array" ref="B35">INDEX(Calculation!$C$102:$CL$127,MATCH('Project-level output'!$A35,Calculation!$C$102:$C$127,0),MATCH('Project-level output'!B$5,Calculation!$C$102:$CL$102,0))</f>
        <v>#REF!</v>
      </c>
      <c r="C35" s="71" t="str">
        <f t="array" ref="C35">INDEX(Calculation!$C$102:$CL$127,MATCH('Project-level output'!$A35,Calculation!$C$102:$C$127,0),MATCH('Project-level output'!C$5,Calculation!$C$102:$CL$102,0))</f>
        <v>#REF!</v>
      </c>
      <c r="D35" s="71" t="str">
        <f t="array" ref="D35">INDEX(Calculation!$C$102:$CL$127,MATCH('Project-level output'!$A35,Calculation!$C$102:$C$127,0),MATCH('Project-level output'!D$5,Calculation!$C$102:$CL$102,0))</f>
        <v>#REF!</v>
      </c>
      <c r="E35" s="71" t="str">
        <f t="array" ref="E35">INDEX(Calculation!$C$102:$CL$127,MATCH('Project-level output'!$A35,Calculation!$C$102:$C$127,0),MATCH('Project-level output'!E$5,Calculation!$C$102:$CL$102,0))</f>
        <v>#REF!</v>
      </c>
      <c r="F35" s="71" t="str">
        <f t="array" ref="F35">INDEX(Calculation!$C$102:$CL$127,MATCH('Project-level output'!$A35,Calculation!$C$102:$C$127,0),MATCH('Project-level output'!F$5,Calculation!$C$102:$CL$102,0))</f>
        <v>#REF!</v>
      </c>
      <c r="G35" s="71" t="str">
        <f t="array" ref="G35">INDEX(Calculation!$C$102:$CL$127,MATCH('Project-level output'!$A35,Calculation!$C$102:$C$127,0),MATCH('Project-level output'!G$5,Calculation!$C$102:$CL$102,0))</f>
        <v>#REF!</v>
      </c>
      <c r="H35" s="71" t="str">
        <f t="array" ref="H35">INDEX(Calculation!$C$102:$CL$127,MATCH('Project-level output'!$A35,Calculation!$C$102:$C$127,0),MATCH('Project-level output'!H$5,Calculation!$C$102:$CL$102,0))</f>
        <v>#REF!</v>
      </c>
      <c r="I35" s="71" t="str">
        <f t="array" ref="I35">INDEX(Calculation!$C$102:$CL$127,MATCH('Project-level output'!$A35,Calculation!$C$102:$C$127,0),MATCH('Project-level output'!I$5,Calculation!$C$102:$CL$102,0))</f>
        <v>#REF!</v>
      </c>
      <c r="J35" s="71" t="str">
        <f t="array" ref="J35">INDEX(Calculation!$C$102:$CL$127,MATCH('Project-level output'!$A35,Calculation!$C$102:$C$127,0),MATCH('Project-level output'!J$5,Calculation!$C$102:$CL$102,0))</f>
        <v>#REF!</v>
      </c>
      <c r="K35" s="71" t="str">
        <f t="array" ref="K35">INDEX(Calculation!$C$102:$CL$127,MATCH('Project-level output'!$A35,Calculation!$C$102:$C$127,0),MATCH('Project-level output'!K$5,Calculation!$C$102:$CL$102,0))</f>
        <v>#REF!</v>
      </c>
      <c r="L35" s="71" t="str">
        <f t="array" ref="L35">INDEX(Calculation!$C$102:$CL$127,MATCH('Project-level output'!$A35,Calculation!$C$102:$C$127,0),MATCH('Project-level output'!L$5,Calculation!$C$102:$CL$102,0))</f>
        <v>#REF!</v>
      </c>
      <c r="M35" s="71" t="str">
        <f t="array" ref="M35">INDEX(Calculation!$C$102:$CL$127,MATCH('Project-level output'!$A35,Calculation!$C$102:$C$127,0),MATCH('Project-level output'!M$5,Calculation!$C$102:$CL$102,0))</f>
        <v>#REF!</v>
      </c>
      <c r="N35" s="71" t="str">
        <f t="array" ref="N35">INDEX(Calculation!$C$102:$CL$127,MATCH('Project-level output'!$A35,Calculation!$C$102:$C$127,0),MATCH('Project-level output'!N$5,Calculation!$C$102:$CL$102,0))</f>
        <v>#REF!</v>
      </c>
      <c r="O35" s="71" t="str">
        <f t="array" ref="O35">INDEX(Calculation!$C$102:$CL$127,MATCH('Project-level output'!$A35,Calculation!$C$102:$C$127,0),MATCH('Project-level output'!O$5,Calculation!$C$102:$CL$102,0))</f>
        <v>#REF!</v>
      </c>
      <c r="P35" s="71" t="str">
        <f t="array" ref="P35">INDEX(Calculation!$C$102:$CL$127,MATCH('Project-level output'!$A35,Calculation!$C$102:$C$127,0),MATCH('Project-level output'!P$5,Calculation!$C$102:$CL$102,0))</f>
        <v>#REF!</v>
      </c>
      <c r="Q35" s="71" t="str">
        <f t="array" ref="Q35">INDEX(Calculation!$C$102:$CL$127,MATCH('Project-level output'!$A35,Calculation!$C$102:$C$127,0),MATCH('Project-level output'!Q$5,Calculation!$C$102:$CL$102,0))</f>
        <v>#REF!</v>
      </c>
      <c r="R35" s="71" t="str">
        <f t="array" ref="R35">INDEX(Calculation!$C$102:$CL$127,MATCH('Project-level output'!$A35,Calculation!$C$102:$C$127,0),MATCH('Project-level output'!R$5,Calculation!$C$102:$CL$102,0))</f>
        <v>#REF!</v>
      </c>
      <c r="S35" s="71" t="str">
        <f t="array" ref="S35">INDEX(Calculation!$C$102:$CL$127,MATCH('Project-level output'!$A35,Calculation!$C$102:$C$127,0),MATCH('Project-level output'!S$5,Calculation!$C$102:$CL$102,0))</f>
        <v>#REF!</v>
      </c>
      <c r="T35" s="71" t="str">
        <f t="array" ref="T35">INDEX(Calculation!$C$102:$CL$127,MATCH('Project-level output'!$A35,Calculation!$C$102:$C$127,0),MATCH('Project-level output'!T$5,Calculation!$C$102:$CL$102,0))</f>
        <v>#REF!</v>
      </c>
      <c r="U35" s="71" t="str">
        <f t="array" ref="U35">INDEX(Calculation!$C$102:$CL$127,MATCH('Project-level output'!$A35,Calculation!$C$102:$C$127,0),MATCH('Project-level output'!U$5,Calculation!$C$102:$CL$102,0))</f>
        <v>#REF!</v>
      </c>
      <c r="V35" s="71" t="str">
        <f t="array" ref="V35">INDEX(Calculation!$C$102:$CL$127,MATCH('Project-level output'!$A35,Calculation!$C$102:$C$127,0),MATCH('Project-level output'!V$5,Calculation!$C$102:$CL$102,0))</f>
        <v>#REF!</v>
      </c>
      <c r="W35" s="71" t="str">
        <f t="array" ref="W35">INDEX(Calculation!$C$102:$CL$127,MATCH('Project-level output'!$A35,Calculation!$C$102:$C$127,0),MATCH('Project-level output'!W$5,Calculation!$C$102:$CL$102,0))</f>
        <v>#REF!</v>
      </c>
      <c r="X35" s="71" t="str">
        <f t="array" ref="X35">INDEX(Calculation!$C$102:$CL$127,MATCH('Project-level output'!$A35,Calculation!$C$102:$C$127,0),MATCH('Project-level output'!X$5,Calculation!$C$102:$CL$102,0))</f>
        <v>#REF!</v>
      </c>
      <c r="Y35" s="71" t="str">
        <f t="array" ref="Y35">INDEX(Calculation!$C$102:$CL$127,MATCH('Project-level output'!$A35,Calculation!$C$102:$C$127,0),MATCH('Project-level output'!Y$5,Calculation!$C$102:$CL$102,0))</f>
        <v>#REF!</v>
      </c>
      <c r="Z35" s="71" t="str">
        <f t="array" ref="Z35">INDEX(Calculation!$C$102:$CL$127,MATCH('Project-level output'!$A35,Calculation!$C$102:$C$127,0),MATCH('Project-level output'!Z$5,Calculation!$C$102:$CL$102,0))</f>
        <v>#REF!</v>
      </c>
      <c r="AA35" s="71" t="str">
        <f t="array" ref="AA35">INDEX(Calculation!$C$102:$CL$127,MATCH('Project-level output'!$A35,Calculation!$C$102:$C$127,0),MATCH('Project-level output'!AA$5,Calculation!$C$102:$CL$102,0))</f>
        <v>#REF!</v>
      </c>
      <c r="AB35" s="71" t="str">
        <f t="array" ref="AB35">INDEX(Calculation!$C$102:$CL$127,MATCH('Project-level output'!$A35,Calculation!$C$102:$C$127,0),MATCH('Project-level output'!AB$5,Calculation!$C$102:$CL$102,0))</f>
        <v>#REF!</v>
      </c>
      <c r="AC35" s="71" t="str">
        <f t="array" ref="AC35">INDEX(Calculation!$C$102:$CL$127,MATCH('Project-level output'!$A35,Calculation!$C$102:$C$127,0),MATCH('Project-level output'!AC$5,Calculation!$C$102:$CL$102,0))</f>
        <v>#REF!</v>
      </c>
      <c r="AD35" s="71" t="str">
        <f t="array" ref="AD35">INDEX(Calculation!$C$102:$CL$127,MATCH('Project-level output'!$A35,Calculation!$C$102:$C$127,0),MATCH('Project-level output'!AD$5,Calculation!$C$102:$CL$102,0))</f>
        <v>#REF!</v>
      </c>
      <c r="AE35" s="71" t="str">
        <f t="array" ref="AE35">INDEX(Calculation!$C$102:$CL$127,MATCH('Project-level output'!$A35,Calculation!$C$102:$C$127,0),MATCH('Project-level output'!AE$5,Calculation!$C$102:$CL$102,0))</f>
        <v>#REF!</v>
      </c>
      <c r="AF35" s="71" t="str">
        <f t="array" ref="AF35">INDEX(Calculation!$C$102:$CL$127,MATCH('Project-level output'!$A35,Calculation!$C$102:$C$127,0),MATCH('Project-level output'!AF$5,Calculation!$C$102:$CL$102,0))</f>
        <v>#REF!</v>
      </c>
      <c r="AG35" s="71" t="str">
        <f t="array" ref="AG35">INDEX(Calculation!$C$102:$CL$127,MATCH('Project-level output'!$A35,Calculation!$C$102:$C$127,0),MATCH('Project-level output'!AG$5,Calculation!$C$102:$CL$102,0))</f>
        <v>#REF!</v>
      </c>
      <c r="AH35" s="71" t="str">
        <f t="array" ref="AH35">INDEX(Calculation!$C$102:$CL$127,MATCH('Project-level output'!$A35,Calculation!$C$102:$C$127,0),MATCH('Project-level output'!AH$5,Calculation!$C$102:$CL$102,0))</f>
        <v>#REF!</v>
      </c>
      <c r="AI35" s="71" t="str">
        <f t="array" ref="AI35">INDEX(Calculation!$C$102:$CL$127,MATCH('Project-level output'!$A35,Calculation!$C$102:$C$127,0),MATCH('Project-level output'!AI$5,Calculation!$C$102:$CL$102,0))</f>
        <v>#REF!</v>
      </c>
      <c r="AJ35" s="71" t="str">
        <f t="array" ref="AJ35">INDEX(Calculation!$C$102:$CL$127,MATCH('Project-level output'!$A35,Calculation!$C$102:$C$127,0),MATCH('Project-level output'!AJ$5,Calculation!$C$102:$CL$102,0))</f>
        <v>#REF!</v>
      </c>
      <c r="AK35" s="71" t="str">
        <f t="array" ref="AK35">INDEX(Calculation!$C$102:$CL$127,MATCH('Project-level output'!$A35,Calculation!$C$102:$C$127,0),MATCH('Project-level output'!AK$5,Calculation!$C$102:$CL$102,0))</f>
        <v>#REF!</v>
      </c>
      <c r="AL35" s="71" t="str">
        <f t="array" ref="AL35">INDEX(Calculation!$C$102:$CL$127,MATCH('Project-level output'!$A35,Calculation!$C$102:$C$127,0),MATCH('Project-level output'!AL$5,Calculation!$C$102:$CL$102,0))</f>
        <v>#REF!</v>
      </c>
      <c r="AM35" s="71" t="str">
        <f t="array" ref="AM35">INDEX(Calculation!$C$102:$CL$127,MATCH('Project-level output'!$A35,Calculation!$C$102:$C$127,0),MATCH('Project-level output'!AM$5,Calculation!$C$102:$CL$102,0))</f>
        <v>#REF!</v>
      </c>
      <c r="AN35" s="71" t="str">
        <f t="array" ref="AN35">INDEX(Calculation!$C$102:$CL$127,MATCH('Project-level output'!$A35,Calculation!$C$102:$C$127,0),MATCH('Project-level output'!AN$5,Calculation!$C$102:$CL$102,0))</f>
        <v>#REF!</v>
      </c>
      <c r="AO35" s="71" t="str">
        <f t="array" ref="AO35">INDEX(Calculation!$C$102:$CL$127,MATCH('Project-level output'!$A35,Calculation!$C$102:$C$127,0),MATCH('Project-level output'!AO$5,Calculation!$C$102:$CL$102,0))</f>
        <v>#REF!</v>
      </c>
      <c r="AP35" s="71" t="str">
        <f t="array" ref="AP35">INDEX(Calculation!$C$102:$CL$127,MATCH('Project-level output'!$A35,Calculation!$C$102:$C$127,0),MATCH('Project-level output'!AP$5,Calculation!$C$102:$CL$102,0))</f>
        <v>#REF!</v>
      </c>
      <c r="AQ35" s="71" t="str">
        <f t="array" ref="AQ35">INDEX(Calculation!$C$102:$CL$127,MATCH('Project-level output'!$A35,Calculation!$C$102:$C$127,0),MATCH('Project-level output'!AQ$5,Calculation!$C$102:$CL$102,0))</f>
        <v>#REF!</v>
      </c>
      <c r="AR35" s="71" t="str">
        <f t="array" ref="AR35">INDEX(Calculation!$C$102:$CL$127,MATCH('Project-level output'!$A35,Calculation!$C$102:$C$127,0),MATCH('Project-level output'!AR$5,Calculation!$C$102:$CL$102,0))</f>
        <v>#REF!</v>
      </c>
      <c r="AS35" s="71" t="str">
        <f t="array" ref="AS35">INDEX(Calculation!$C$102:$CL$127,MATCH('Project-level output'!$A35,Calculation!$C$102:$C$127,0),MATCH('Project-level output'!AS$5,Calculation!$C$102:$CL$102,0))</f>
        <v>#REF!</v>
      </c>
      <c r="AT35" s="71" t="str">
        <f t="array" ref="AT35">INDEX(Calculation!$C$102:$CL$127,MATCH('Project-level output'!$A35,Calculation!$C$102:$C$127,0),MATCH('Project-level output'!AT$5,Calculation!$C$102:$CL$102,0))</f>
        <v>#REF!</v>
      </c>
      <c r="AU35" s="71" t="str">
        <f t="array" ref="AU35">INDEX(Calculation!$C$102:$CL$127,MATCH('Project-level output'!$A35,Calculation!$C$102:$C$127,0),MATCH('Project-level output'!AU$5,Calculation!$C$102:$CL$102,0))</f>
        <v>#REF!</v>
      </c>
      <c r="AV35" s="71" t="str">
        <f t="array" ref="AV35">INDEX(Calculation!$C$102:$CL$127,MATCH('Project-level output'!$A35,Calculation!$C$102:$C$127,0),MATCH('Project-level output'!AV$5,Calculation!$C$102:$CL$102,0))</f>
        <v>#REF!</v>
      </c>
      <c r="AW35" s="71" t="str">
        <f t="array" ref="AW35">INDEX(Calculation!$C$102:$CL$127,MATCH('Project-level output'!$A35,Calculation!$C$102:$C$127,0),MATCH('Project-level output'!AW$5,Calculation!$C$102:$CL$102,0))</f>
        <v>#REF!</v>
      </c>
      <c r="AX35" s="71" t="str">
        <f t="array" ref="AX35">INDEX(Calculation!$C$102:$CL$127,MATCH('Project-level output'!$A35,Calculation!$C$102:$C$127,0),MATCH('Project-level output'!AX$5,Calculation!$C$102:$CL$102,0))</f>
        <v>#REF!</v>
      </c>
      <c r="AY35" s="71" t="str">
        <f t="array" ref="AY35">INDEX(Calculation!$C$102:$CL$127,MATCH('Project-level output'!$A35,Calculation!$C$102:$C$127,0),MATCH('Project-level output'!AY$5,Calculation!$C$102:$CL$102,0))</f>
        <v>#REF!</v>
      </c>
      <c r="AZ35" s="71" t="str">
        <f t="array" ref="AZ35">INDEX(Calculation!$C$102:$CL$127,MATCH('Project-level output'!$A35,Calculation!$C$102:$C$127,0),MATCH('Project-level output'!AZ$5,Calculation!$C$102:$CL$102,0))</f>
        <v>#REF!</v>
      </c>
      <c r="BA35" s="71" t="str">
        <f t="array" ref="BA35">INDEX(Calculation!$C$102:$CL$127,MATCH('Project-level output'!$A35,Calculation!$C$102:$C$127,0),MATCH('Project-level output'!BA$5,Calculation!$C$102:$CL$102,0))</f>
        <v>#REF!</v>
      </c>
      <c r="BB35" s="71" t="str">
        <f t="array" ref="BB35">INDEX(Calculation!$C$102:$CL$127,MATCH('Project-level output'!$A35,Calculation!$C$102:$C$127,0),MATCH('Project-level output'!BB$5,Calculation!$C$102:$CL$102,0))</f>
        <v>#REF!</v>
      </c>
      <c r="BC35" s="72" t="str">
        <f t="array" ref="BC35">INDEX(Calculation!$C$102:$CL$127,MATCH('Project-level output'!$A35,Calculation!$C$102:$C$127,0),MATCH('Project-level output'!BC$5,Calculation!$C$102:$CL$102,0))</f>
        <v>#REF!</v>
      </c>
    </row>
    <row r="36" ht="12.75" customHeight="1">
      <c r="A36" s="64" t="s">
        <v>48</v>
      </c>
      <c r="B36" s="71" t="str">
        <f t="array" ref="B36">INDEX(Calculation!$C$102:$CL$127,MATCH('Project-level output'!$A36,Calculation!$C$102:$C$127,0),MATCH('Project-level output'!B$5,Calculation!$C$102:$CL$102,0))</f>
        <v>#REF!</v>
      </c>
      <c r="C36" s="71" t="str">
        <f t="array" ref="C36">INDEX(Calculation!$C$102:$CL$127,MATCH('Project-level output'!$A36,Calculation!$C$102:$C$127,0),MATCH('Project-level output'!C$5,Calculation!$C$102:$CL$102,0))</f>
        <v>#REF!</v>
      </c>
      <c r="D36" s="71" t="str">
        <f t="array" ref="D36">INDEX(Calculation!$C$102:$CL$127,MATCH('Project-level output'!$A36,Calculation!$C$102:$C$127,0),MATCH('Project-level output'!D$5,Calculation!$C$102:$CL$102,0))</f>
        <v>#REF!</v>
      </c>
      <c r="E36" s="71" t="str">
        <f t="array" ref="E36">INDEX(Calculation!$C$102:$CL$127,MATCH('Project-level output'!$A36,Calculation!$C$102:$C$127,0),MATCH('Project-level output'!E$5,Calculation!$C$102:$CL$102,0))</f>
        <v>#REF!</v>
      </c>
      <c r="F36" s="71" t="str">
        <f t="array" ref="F36">INDEX(Calculation!$C$102:$CL$127,MATCH('Project-level output'!$A36,Calculation!$C$102:$C$127,0),MATCH('Project-level output'!F$5,Calculation!$C$102:$CL$102,0))</f>
        <v>#REF!</v>
      </c>
      <c r="G36" s="71" t="str">
        <f t="array" ref="G36">INDEX(Calculation!$C$102:$CL$127,MATCH('Project-level output'!$A36,Calculation!$C$102:$C$127,0),MATCH('Project-level output'!G$5,Calculation!$C$102:$CL$102,0))</f>
        <v>#REF!</v>
      </c>
      <c r="H36" s="71" t="str">
        <f t="array" ref="H36">INDEX(Calculation!$C$102:$CL$127,MATCH('Project-level output'!$A36,Calculation!$C$102:$C$127,0),MATCH('Project-level output'!H$5,Calculation!$C$102:$CL$102,0))</f>
        <v>#REF!</v>
      </c>
      <c r="I36" s="71" t="str">
        <f t="array" ref="I36">INDEX(Calculation!$C$102:$CL$127,MATCH('Project-level output'!$A36,Calculation!$C$102:$C$127,0),MATCH('Project-level output'!I$5,Calculation!$C$102:$CL$102,0))</f>
        <v>#REF!</v>
      </c>
      <c r="J36" s="71" t="str">
        <f t="array" ref="J36">INDEX(Calculation!$C$102:$CL$127,MATCH('Project-level output'!$A36,Calculation!$C$102:$C$127,0),MATCH('Project-level output'!J$5,Calculation!$C$102:$CL$102,0))</f>
        <v>#REF!</v>
      </c>
      <c r="K36" s="71" t="str">
        <f t="array" ref="K36">INDEX(Calculation!$C$102:$CL$127,MATCH('Project-level output'!$A36,Calculation!$C$102:$C$127,0),MATCH('Project-level output'!K$5,Calculation!$C$102:$CL$102,0))</f>
        <v>#REF!</v>
      </c>
      <c r="L36" s="71" t="str">
        <f t="array" ref="L36">INDEX(Calculation!$C$102:$CL$127,MATCH('Project-level output'!$A36,Calculation!$C$102:$C$127,0),MATCH('Project-level output'!L$5,Calculation!$C$102:$CL$102,0))</f>
        <v>#REF!</v>
      </c>
      <c r="M36" s="71" t="str">
        <f t="array" ref="M36">INDEX(Calculation!$C$102:$CL$127,MATCH('Project-level output'!$A36,Calculation!$C$102:$C$127,0),MATCH('Project-level output'!M$5,Calculation!$C$102:$CL$102,0))</f>
        <v>#REF!</v>
      </c>
      <c r="N36" s="71" t="str">
        <f t="array" ref="N36">INDEX(Calculation!$C$102:$CL$127,MATCH('Project-level output'!$A36,Calculation!$C$102:$C$127,0),MATCH('Project-level output'!N$5,Calculation!$C$102:$CL$102,0))</f>
        <v>#REF!</v>
      </c>
      <c r="O36" s="71" t="str">
        <f t="array" ref="O36">INDEX(Calculation!$C$102:$CL$127,MATCH('Project-level output'!$A36,Calculation!$C$102:$C$127,0),MATCH('Project-level output'!O$5,Calculation!$C$102:$CL$102,0))</f>
        <v>#REF!</v>
      </c>
      <c r="P36" s="71" t="str">
        <f t="array" ref="P36">INDEX(Calculation!$C$102:$CL$127,MATCH('Project-level output'!$A36,Calculation!$C$102:$C$127,0),MATCH('Project-level output'!P$5,Calculation!$C$102:$CL$102,0))</f>
        <v>#REF!</v>
      </c>
      <c r="Q36" s="71" t="str">
        <f t="array" ref="Q36">INDEX(Calculation!$C$102:$CL$127,MATCH('Project-level output'!$A36,Calculation!$C$102:$C$127,0),MATCH('Project-level output'!Q$5,Calculation!$C$102:$CL$102,0))</f>
        <v>#REF!</v>
      </c>
      <c r="R36" s="71" t="str">
        <f t="array" ref="R36">INDEX(Calculation!$C$102:$CL$127,MATCH('Project-level output'!$A36,Calculation!$C$102:$C$127,0),MATCH('Project-level output'!R$5,Calculation!$C$102:$CL$102,0))</f>
        <v>#REF!</v>
      </c>
      <c r="S36" s="71" t="str">
        <f t="array" ref="S36">INDEX(Calculation!$C$102:$CL$127,MATCH('Project-level output'!$A36,Calculation!$C$102:$C$127,0),MATCH('Project-level output'!S$5,Calculation!$C$102:$CL$102,0))</f>
        <v>#REF!</v>
      </c>
      <c r="T36" s="71" t="str">
        <f t="array" ref="T36">INDEX(Calculation!$C$102:$CL$127,MATCH('Project-level output'!$A36,Calculation!$C$102:$C$127,0),MATCH('Project-level output'!T$5,Calculation!$C$102:$CL$102,0))</f>
        <v>#REF!</v>
      </c>
      <c r="U36" s="71" t="str">
        <f t="array" ref="U36">INDEX(Calculation!$C$102:$CL$127,MATCH('Project-level output'!$A36,Calculation!$C$102:$C$127,0),MATCH('Project-level output'!U$5,Calculation!$C$102:$CL$102,0))</f>
        <v>#REF!</v>
      </c>
      <c r="V36" s="71" t="str">
        <f t="array" ref="V36">INDEX(Calculation!$C$102:$CL$127,MATCH('Project-level output'!$A36,Calculation!$C$102:$C$127,0),MATCH('Project-level output'!V$5,Calculation!$C$102:$CL$102,0))</f>
        <v>#REF!</v>
      </c>
      <c r="W36" s="71" t="str">
        <f t="array" ref="W36">INDEX(Calculation!$C$102:$CL$127,MATCH('Project-level output'!$A36,Calculation!$C$102:$C$127,0),MATCH('Project-level output'!W$5,Calculation!$C$102:$CL$102,0))</f>
        <v>#REF!</v>
      </c>
      <c r="X36" s="71" t="str">
        <f t="array" ref="X36">INDEX(Calculation!$C$102:$CL$127,MATCH('Project-level output'!$A36,Calculation!$C$102:$C$127,0),MATCH('Project-level output'!X$5,Calculation!$C$102:$CL$102,0))</f>
        <v>#REF!</v>
      </c>
      <c r="Y36" s="71" t="str">
        <f t="array" ref="Y36">INDEX(Calculation!$C$102:$CL$127,MATCH('Project-level output'!$A36,Calculation!$C$102:$C$127,0),MATCH('Project-level output'!Y$5,Calculation!$C$102:$CL$102,0))</f>
        <v>#REF!</v>
      </c>
      <c r="Z36" s="71" t="str">
        <f t="array" ref="Z36">INDEX(Calculation!$C$102:$CL$127,MATCH('Project-level output'!$A36,Calculation!$C$102:$C$127,0),MATCH('Project-level output'!Z$5,Calculation!$C$102:$CL$102,0))</f>
        <v>#REF!</v>
      </c>
      <c r="AA36" s="71" t="str">
        <f t="array" ref="AA36">INDEX(Calculation!$C$102:$CL$127,MATCH('Project-level output'!$A36,Calculation!$C$102:$C$127,0),MATCH('Project-level output'!AA$5,Calculation!$C$102:$CL$102,0))</f>
        <v>#REF!</v>
      </c>
      <c r="AB36" s="71" t="str">
        <f t="array" ref="AB36">INDEX(Calculation!$C$102:$CL$127,MATCH('Project-level output'!$A36,Calculation!$C$102:$C$127,0),MATCH('Project-level output'!AB$5,Calculation!$C$102:$CL$102,0))</f>
        <v>#REF!</v>
      </c>
      <c r="AC36" s="71" t="str">
        <f t="array" ref="AC36">INDEX(Calculation!$C$102:$CL$127,MATCH('Project-level output'!$A36,Calculation!$C$102:$C$127,0),MATCH('Project-level output'!AC$5,Calculation!$C$102:$CL$102,0))</f>
        <v>#REF!</v>
      </c>
      <c r="AD36" s="71" t="str">
        <f t="array" ref="AD36">INDEX(Calculation!$C$102:$CL$127,MATCH('Project-level output'!$A36,Calculation!$C$102:$C$127,0),MATCH('Project-level output'!AD$5,Calculation!$C$102:$CL$102,0))</f>
        <v>#REF!</v>
      </c>
      <c r="AE36" s="71" t="str">
        <f t="array" ref="AE36">INDEX(Calculation!$C$102:$CL$127,MATCH('Project-level output'!$A36,Calculation!$C$102:$C$127,0),MATCH('Project-level output'!AE$5,Calculation!$C$102:$CL$102,0))</f>
        <v>#REF!</v>
      </c>
      <c r="AF36" s="71" t="str">
        <f t="array" ref="AF36">INDEX(Calculation!$C$102:$CL$127,MATCH('Project-level output'!$A36,Calculation!$C$102:$C$127,0),MATCH('Project-level output'!AF$5,Calculation!$C$102:$CL$102,0))</f>
        <v>#REF!</v>
      </c>
      <c r="AG36" s="71" t="str">
        <f t="array" ref="AG36">INDEX(Calculation!$C$102:$CL$127,MATCH('Project-level output'!$A36,Calculation!$C$102:$C$127,0),MATCH('Project-level output'!AG$5,Calculation!$C$102:$CL$102,0))</f>
        <v>#REF!</v>
      </c>
      <c r="AH36" s="71" t="str">
        <f t="array" ref="AH36">INDEX(Calculation!$C$102:$CL$127,MATCH('Project-level output'!$A36,Calculation!$C$102:$C$127,0),MATCH('Project-level output'!AH$5,Calculation!$C$102:$CL$102,0))</f>
        <v>#REF!</v>
      </c>
      <c r="AI36" s="71" t="str">
        <f t="array" ref="AI36">INDEX(Calculation!$C$102:$CL$127,MATCH('Project-level output'!$A36,Calculation!$C$102:$C$127,0),MATCH('Project-level output'!AI$5,Calculation!$C$102:$CL$102,0))</f>
        <v>#REF!</v>
      </c>
      <c r="AJ36" s="71" t="str">
        <f t="array" ref="AJ36">INDEX(Calculation!$C$102:$CL$127,MATCH('Project-level output'!$A36,Calculation!$C$102:$C$127,0),MATCH('Project-level output'!AJ$5,Calculation!$C$102:$CL$102,0))</f>
        <v>#REF!</v>
      </c>
      <c r="AK36" s="71" t="str">
        <f t="array" ref="AK36">INDEX(Calculation!$C$102:$CL$127,MATCH('Project-level output'!$A36,Calculation!$C$102:$C$127,0),MATCH('Project-level output'!AK$5,Calculation!$C$102:$CL$102,0))</f>
        <v>#REF!</v>
      </c>
      <c r="AL36" s="71" t="str">
        <f t="array" ref="AL36">INDEX(Calculation!$C$102:$CL$127,MATCH('Project-level output'!$A36,Calculation!$C$102:$C$127,0),MATCH('Project-level output'!AL$5,Calculation!$C$102:$CL$102,0))</f>
        <v>#REF!</v>
      </c>
      <c r="AM36" s="71" t="str">
        <f t="array" ref="AM36">INDEX(Calculation!$C$102:$CL$127,MATCH('Project-level output'!$A36,Calculation!$C$102:$C$127,0),MATCH('Project-level output'!AM$5,Calculation!$C$102:$CL$102,0))</f>
        <v>#REF!</v>
      </c>
      <c r="AN36" s="71" t="str">
        <f t="array" ref="AN36">INDEX(Calculation!$C$102:$CL$127,MATCH('Project-level output'!$A36,Calculation!$C$102:$C$127,0),MATCH('Project-level output'!AN$5,Calculation!$C$102:$CL$102,0))</f>
        <v>#REF!</v>
      </c>
      <c r="AO36" s="71" t="str">
        <f t="array" ref="AO36">INDEX(Calculation!$C$102:$CL$127,MATCH('Project-level output'!$A36,Calculation!$C$102:$C$127,0),MATCH('Project-level output'!AO$5,Calculation!$C$102:$CL$102,0))</f>
        <v>#REF!</v>
      </c>
      <c r="AP36" s="71" t="str">
        <f t="array" ref="AP36">INDEX(Calculation!$C$102:$CL$127,MATCH('Project-level output'!$A36,Calculation!$C$102:$C$127,0),MATCH('Project-level output'!AP$5,Calculation!$C$102:$CL$102,0))</f>
        <v>#REF!</v>
      </c>
      <c r="AQ36" s="71" t="str">
        <f t="array" ref="AQ36">INDEX(Calculation!$C$102:$CL$127,MATCH('Project-level output'!$A36,Calculation!$C$102:$C$127,0),MATCH('Project-level output'!AQ$5,Calculation!$C$102:$CL$102,0))</f>
        <v>#REF!</v>
      </c>
      <c r="AR36" s="71" t="str">
        <f t="array" ref="AR36">INDEX(Calculation!$C$102:$CL$127,MATCH('Project-level output'!$A36,Calculation!$C$102:$C$127,0),MATCH('Project-level output'!AR$5,Calculation!$C$102:$CL$102,0))</f>
        <v>#REF!</v>
      </c>
      <c r="AS36" s="71" t="str">
        <f t="array" ref="AS36">INDEX(Calculation!$C$102:$CL$127,MATCH('Project-level output'!$A36,Calculation!$C$102:$C$127,0),MATCH('Project-level output'!AS$5,Calculation!$C$102:$CL$102,0))</f>
        <v>#REF!</v>
      </c>
      <c r="AT36" s="71" t="str">
        <f t="array" ref="AT36">INDEX(Calculation!$C$102:$CL$127,MATCH('Project-level output'!$A36,Calculation!$C$102:$C$127,0),MATCH('Project-level output'!AT$5,Calculation!$C$102:$CL$102,0))</f>
        <v>#REF!</v>
      </c>
      <c r="AU36" s="71" t="str">
        <f t="array" ref="AU36">INDEX(Calculation!$C$102:$CL$127,MATCH('Project-level output'!$A36,Calculation!$C$102:$C$127,0),MATCH('Project-level output'!AU$5,Calculation!$C$102:$CL$102,0))</f>
        <v>#REF!</v>
      </c>
      <c r="AV36" s="71" t="str">
        <f t="array" ref="AV36">INDEX(Calculation!$C$102:$CL$127,MATCH('Project-level output'!$A36,Calculation!$C$102:$C$127,0),MATCH('Project-level output'!AV$5,Calculation!$C$102:$CL$102,0))</f>
        <v>#REF!</v>
      </c>
      <c r="AW36" s="71" t="str">
        <f t="array" ref="AW36">INDEX(Calculation!$C$102:$CL$127,MATCH('Project-level output'!$A36,Calculation!$C$102:$C$127,0),MATCH('Project-level output'!AW$5,Calculation!$C$102:$CL$102,0))</f>
        <v>#REF!</v>
      </c>
      <c r="AX36" s="71" t="str">
        <f t="array" ref="AX36">INDEX(Calculation!$C$102:$CL$127,MATCH('Project-level output'!$A36,Calculation!$C$102:$C$127,0),MATCH('Project-level output'!AX$5,Calculation!$C$102:$CL$102,0))</f>
        <v>#REF!</v>
      </c>
      <c r="AY36" s="71" t="str">
        <f t="array" ref="AY36">INDEX(Calculation!$C$102:$CL$127,MATCH('Project-level output'!$A36,Calculation!$C$102:$C$127,0),MATCH('Project-level output'!AY$5,Calculation!$C$102:$CL$102,0))</f>
        <v>#REF!</v>
      </c>
      <c r="AZ36" s="71" t="str">
        <f t="array" ref="AZ36">INDEX(Calculation!$C$102:$CL$127,MATCH('Project-level output'!$A36,Calculation!$C$102:$C$127,0),MATCH('Project-level output'!AZ$5,Calculation!$C$102:$CL$102,0))</f>
        <v>#REF!</v>
      </c>
      <c r="BA36" s="71" t="str">
        <f t="array" ref="BA36">INDEX(Calculation!$C$102:$CL$127,MATCH('Project-level output'!$A36,Calculation!$C$102:$C$127,0),MATCH('Project-level output'!BA$5,Calculation!$C$102:$CL$102,0))</f>
        <v>#REF!</v>
      </c>
      <c r="BB36" s="71" t="str">
        <f t="array" ref="BB36">INDEX(Calculation!$C$102:$CL$127,MATCH('Project-level output'!$A36,Calculation!$C$102:$C$127,0),MATCH('Project-level output'!BB$5,Calculation!$C$102:$CL$102,0))</f>
        <v>#REF!</v>
      </c>
      <c r="BC36" s="72" t="str">
        <f t="array" ref="BC36">INDEX(Calculation!$C$102:$CL$127,MATCH('Project-level output'!$A36,Calculation!$C$102:$C$127,0),MATCH('Project-level output'!BC$5,Calculation!$C$102:$CL$102,0))</f>
        <v>#REF!</v>
      </c>
    </row>
    <row r="37" ht="12.75" customHeight="1">
      <c r="A37" s="65" t="s">
        <v>50</v>
      </c>
      <c r="B37" s="75" t="str">
        <f t="array" ref="B37">INDEX(Calculation!$C$102:$CL$127,MATCH('Project-level output'!$A37,Calculation!$C$102:$C$127,0),MATCH('Project-level output'!B$5,Calculation!$C$102:$CL$102,0))</f>
        <v>#REF!</v>
      </c>
      <c r="C37" s="75" t="str">
        <f t="array" ref="C37">INDEX(Calculation!$C$102:$CL$127,MATCH('Project-level output'!$A37,Calculation!$C$102:$C$127,0),MATCH('Project-level output'!C$5,Calculation!$C$102:$CL$102,0))</f>
        <v>#REF!</v>
      </c>
      <c r="D37" s="75" t="str">
        <f t="array" ref="D37">INDEX(Calculation!$C$102:$CL$127,MATCH('Project-level output'!$A37,Calculation!$C$102:$C$127,0),MATCH('Project-level output'!D$5,Calculation!$C$102:$CL$102,0))</f>
        <v>#REF!</v>
      </c>
      <c r="E37" s="75" t="str">
        <f t="array" ref="E37">INDEX(Calculation!$C$102:$CL$127,MATCH('Project-level output'!$A37,Calculation!$C$102:$C$127,0),MATCH('Project-level output'!E$5,Calculation!$C$102:$CL$102,0))</f>
        <v>#REF!</v>
      </c>
      <c r="F37" s="75" t="str">
        <f t="array" ref="F37">INDEX(Calculation!$C$102:$CL$127,MATCH('Project-level output'!$A37,Calculation!$C$102:$C$127,0),MATCH('Project-level output'!F$5,Calculation!$C$102:$CL$102,0))</f>
        <v>#REF!</v>
      </c>
      <c r="G37" s="75" t="str">
        <f t="array" ref="G37">INDEX(Calculation!$C$102:$CL$127,MATCH('Project-level output'!$A37,Calculation!$C$102:$C$127,0),MATCH('Project-level output'!G$5,Calculation!$C$102:$CL$102,0))</f>
        <v>#REF!</v>
      </c>
      <c r="H37" s="75" t="str">
        <f t="array" ref="H37">INDEX(Calculation!$C$102:$CL$127,MATCH('Project-level output'!$A37,Calculation!$C$102:$C$127,0),MATCH('Project-level output'!H$5,Calculation!$C$102:$CL$102,0))</f>
        <v>#REF!</v>
      </c>
      <c r="I37" s="75" t="str">
        <f t="array" ref="I37">INDEX(Calculation!$C$102:$CL$127,MATCH('Project-level output'!$A37,Calculation!$C$102:$C$127,0),MATCH('Project-level output'!I$5,Calculation!$C$102:$CL$102,0))</f>
        <v>#REF!</v>
      </c>
      <c r="J37" s="75" t="str">
        <f t="array" ref="J37">INDEX(Calculation!$C$102:$CL$127,MATCH('Project-level output'!$A37,Calculation!$C$102:$C$127,0),MATCH('Project-level output'!J$5,Calculation!$C$102:$CL$102,0))</f>
        <v>#REF!</v>
      </c>
      <c r="K37" s="75" t="str">
        <f t="array" ref="K37">INDEX(Calculation!$C$102:$CL$127,MATCH('Project-level output'!$A37,Calculation!$C$102:$C$127,0),MATCH('Project-level output'!K$5,Calculation!$C$102:$CL$102,0))</f>
        <v>#REF!</v>
      </c>
      <c r="L37" s="75" t="str">
        <f t="array" ref="L37">INDEX(Calculation!$C$102:$CL$127,MATCH('Project-level output'!$A37,Calculation!$C$102:$C$127,0),MATCH('Project-level output'!L$5,Calculation!$C$102:$CL$102,0))</f>
        <v>#REF!</v>
      </c>
      <c r="M37" s="75" t="str">
        <f t="array" ref="M37">INDEX(Calculation!$C$102:$CL$127,MATCH('Project-level output'!$A37,Calculation!$C$102:$C$127,0),MATCH('Project-level output'!M$5,Calculation!$C$102:$CL$102,0))</f>
        <v>#REF!</v>
      </c>
      <c r="N37" s="75" t="str">
        <f t="array" ref="N37">INDEX(Calculation!$C$102:$CL$127,MATCH('Project-level output'!$A37,Calculation!$C$102:$C$127,0),MATCH('Project-level output'!N$5,Calculation!$C$102:$CL$102,0))</f>
        <v>#REF!</v>
      </c>
      <c r="O37" s="75" t="str">
        <f t="array" ref="O37">INDEX(Calculation!$C$102:$CL$127,MATCH('Project-level output'!$A37,Calculation!$C$102:$C$127,0),MATCH('Project-level output'!O$5,Calculation!$C$102:$CL$102,0))</f>
        <v>#REF!</v>
      </c>
      <c r="P37" s="75" t="str">
        <f t="array" ref="P37">INDEX(Calculation!$C$102:$CL$127,MATCH('Project-level output'!$A37,Calculation!$C$102:$C$127,0),MATCH('Project-level output'!P$5,Calculation!$C$102:$CL$102,0))</f>
        <v>#REF!</v>
      </c>
      <c r="Q37" s="75" t="str">
        <f t="array" ref="Q37">INDEX(Calculation!$C$102:$CL$127,MATCH('Project-level output'!$A37,Calculation!$C$102:$C$127,0),MATCH('Project-level output'!Q$5,Calculation!$C$102:$CL$102,0))</f>
        <v>#REF!</v>
      </c>
      <c r="R37" s="75" t="str">
        <f t="array" ref="R37">INDEX(Calculation!$C$102:$CL$127,MATCH('Project-level output'!$A37,Calculation!$C$102:$C$127,0),MATCH('Project-level output'!R$5,Calculation!$C$102:$CL$102,0))</f>
        <v>#REF!</v>
      </c>
      <c r="S37" s="75" t="str">
        <f t="array" ref="S37">INDEX(Calculation!$C$102:$CL$127,MATCH('Project-level output'!$A37,Calculation!$C$102:$C$127,0),MATCH('Project-level output'!S$5,Calculation!$C$102:$CL$102,0))</f>
        <v>#REF!</v>
      </c>
      <c r="T37" s="75" t="str">
        <f t="array" ref="T37">INDEX(Calculation!$C$102:$CL$127,MATCH('Project-level output'!$A37,Calculation!$C$102:$C$127,0),MATCH('Project-level output'!T$5,Calculation!$C$102:$CL$102,0))</f>
        <v>#REF!</v>
      </c>
      <c r="U37" s="75" t="str">
        <f t="array" ref="U37">INDEX(Calculation!$C$102:$CL$127,MATCH('Project-level output'!$A37,Calculation!$C$102:$C$127,0),MATCH('Project-level output'!U$5,Calculation!$C$102:$CL$102,0))</f>
        <v>#REF!</v>
      </c>
      <c r="V37" s="75" t="str">
        <f t="array" ref="V37">INDEX(Calculation!$C$102:$CL$127,MATCH('Project-level output'!$A37,Calculation!$C$102:$C$127,0),MATCH('Project-level output'!V$5,Calculation!$C$102:$CL$102,0))</f>
        <v>#REF!</v>
      </c>
      <c r="W37" s="75" t="str">
        <f t="array" ref="W37">INDEX(Calculation!$C$102:$CL$127,MATCH('Project-level output'!$A37,Calculation!$C$102:$C$127,0),MATCH('Project-level output'!W$5,Calculation!$C$102:$CL$102,0))</f>
        <v>#REF!</v>
      </c>
      <c r="X37" s="75" t="str">
        <f t="array" ref="X37">INDEX(Calculation!$C$102:$CL$127,MATCH('Project-level output'!$A37,Calculation!$C$102:$C$127,0),MATCH('Project-level output'!X$5,Calculation!$C$102:$CL$102,0))</f>
        <v>#REF!</v>
      </c>
      <c r="Y37" s="75" t="str">
        <f t="array" ref="Y37">INDEX(Calculation!$C$102:$CL$127,MATCH('Project-level output'!$A37,Calculation!$C$102:$C$127,0),MATCH('Project-level output'!Y$5,Calculation!$C$102:$CL$102,0))</f>
        <v>#REF!</v>
      </c>
      <c r="Z37" s="75" t="str">
        <f t="array" ref="Z37">INDEX(Calculation!$C$102:$CL$127,MATCH('Project-level output'!$A37,Calculation!$C$102:$C$127,0),MATCH('Project-level output'!Z$5,Calculation!$C$102:$CL$102,0))</f>
        <v>#REF!</v>
      </c>
      <c r="AA37" s="75" t="str">
        <f t="array" ref="AA37">INDEX(Calculation!$C$102:$CL$127,MATCH('Project-level output'!$A37,Calculation!$C$102:$C$127,0),MATCH('Project-level output'!AA$5,Calculation!$C$102:$CL$102,0))</f>
        <v>#REF!</v>
      </c>
      <c r="AB37" s="75" t="str">
        <f t="array" ref="AB37">INDEX(Calculation!$C$102:$CL$127,MATCH('Project-level output'!$A37,Calculation!$C$102:$C$127,0),MATCH('Project-level output'!AB$5,Calculation!$C$102:$CL$102,0))</f>
        <v>#REF!</v>
      </c>
      <c r="AC37" s="75" t="str">
        <f t="array" ref="AC37">INDEX(Calculation!$C$102:$CL$127,MATCH('Project-level output'!$A37,Calculation!$C$102:$C$127,0),MATCH('Project-level output'!AC$5,Calculation!$C$102:$CL$102,0))</f>
        <v>#REF!</v>
      </c>
      <c r="AD37" s="75" t="str">
        <f t="array" ref="AD37">INDEX(Calculation!$C$102:$CL$127,MATCH('Project-level output'!$A37,Calculation!$C$102:$C$127,0),MATCH('Project-level output'!AD$5,Calculation!$C$102:$CL$102,0))</f>
        <v>#REF!</v>
      </c>
      <c r="AE37" s="75" t="str">
        <f t="array" ref="AE37">INDEX(Calculation!$C$102:$CL$127,MATCH('Project-level output'!$A37,Calculation!$C$102:$C$127,0),MATCH('Project-level output'!AE$5,Calculation!$C$102:$CL$102,0))</f>
        <v>#REF!</v>
      </c>
      <c r="AF37" s="75" t="str">
        <f t="array" ref="AF37">INDEX(Calculation!$C$102:$CL$127,MATCH('Project-level output'!$A37,Calculation!$C$102:$C$127,0),MATCH('Project-level output'!AF$5,Calculation!$C$102:$CL$102,0))</f>
        <v>#REF!</v>
      </c>
      <c r="AG37" s="75" t="str">
        <f t="array" ref="AG37">INDEX(Calculation!$C$102:$CL$127,MATCH('Project-level output'!$A37,Calculation!$C$102:$C$127,0),MATCH('Project-level output'!AG$5,Calculation!$C$102:$CL$102,0))</f>
        <v>#REF!</v>
      </c>
      <c r="AH37" s="75" t="str">
        <f t="array" ref="AH37">INDEX(Calculation!$C$102:$CL$127,MATCH('Project-level output'!$A37,Calculation!$C$102:$C$127,0),MATCH('Project-level output'!AH$5,Calculation!$C$102:$CL$102,0))</f>
        <v>#REF!</v>
      </c>
      <c r="AI37" s="75" t="str">
        <f t="array" ref="AI37">INDEX(Calculation!$C$102:$CL$127,MATCH('Project-level output'!$A37,Calculation!$C$102:$C$127,0),MATCH('Project-level output'!AI$5,Calculation!$C$102:$CL$102,0))</f>
        <v>#REF!</v>
      </c>
      <c r="AJ37" s="75" t="str">
        <f t="array" ref="AJ37">INDEX(Calculation!$C$102:$CL$127,MATCH('Project-level output'!$A37,Calculation!$C$102:$C$127,0),MATCH('Project-level output'!AJ$5,Calculation!$C$102:$CL$102,0))</f>
        <v>#REF!</v>
      </c>
      <c r="AK37" s="75" t="str">
        <f t="array" ref="AK37">INDEX(Calculation!$C$102:$CL$127,MATCH('Project-level output'!$A37,Calculation!$C$102:$C$127,0),MATCH('Project-level output'!AK$5,Calculation!$C$102:$CL$102,0))</f>
        <v>#REF!</v>
      </c>
      <c r="AL37" s="75" t="str">
        <f t="array" ref="AL37">INDEX(Calculation!$C$102:$CL$127,MATCH('Project-level output'!$A37,Calculation!$C$102:$C$127,0),MATCH('Project-level output'!AL$5,Calculation!$C$102:$CL$102,0))</f>
        <v>#REF!</v>
      </c>
      <c r="AM37" s="75" t="str">
        <f t="array" ref="AM37">INDEX(Calculation!$C$102:$CL$127,MATCH('Project-level output'!$A37,Calculation!$C$102:$C$127,0),MATCH('Project-level output'!AM$5,Calculation!$C$102:$CL$102,0))</f>
        <v>#REF!</v>
      </c>
      <c r="AN37" s="75" t="str">
        <f t="array" ref="AN37">INDEX(Calculation!$C$102:$CL$127,MATCH('Project-level output'!$A37,Calculation!$C$102:$C$127,0),MATCH('Project-level output'!AN$5,Calculation!$C$102:$CL$102,0))</f>
        <v>#REF!</v>
      </c>
      <c r="AO37" s="75" t="str">
        <f t="array" ref="AO37">INDEX(Calculation!$C$102:$CL$127,MATCH('Project-level output'!$A37,Calculation!$C$102:$C$127,0),MATCH('Project-level output'!AO$5,Calculation!$C$102:$CL$102,0))</f>
        <v>#REF!</v>
      </c>
      <c r="AP37" s="75" t="str">
        <f t="array" ref="AP37">INDEX(Calculation!$C$102:$CL$127,MATCH('Project-level output'!$A37,Calculation!$C$102:$C$127,0),MATCH('Project-level output'!AP$5,Calculation!$C$102:$CL$102,0))</f>
        <v>#REF!</v>
      </c>
      <c r="AQ37" s="75" t="str">
        <f t="array" ref="AQ37">INDEX(Calculation!$C$102:$CL$127,MATCH('Project-level output'!$A37,Calculation!$C$102:$C$127,0),MATCH('Project-level output'!AQ$5,Calculation!$C$102:$CL$102,0))</f>
        <v>#REF!</v>
      </c>
      <c r="AR37" s="75" t="str">
        <f t="array" ref="AR37">INDEX(Calculation!$C$102:$CL$127,MATCH('Project-level output'!$A37,Calculation!$C$102:$C$127,0),MATCH('Project-level output'!AR$5,Calculation!$C$102:$CL$102,0))</f>
        <v>#REF!</v>
      </c>
      <c r="AS37" s="75" t="str">
        <f t="array" ref="AS37">INDEX(Calculation!$C$102:$CL$127,MATCH('Project-level output'!$A37,Calculation!$C$102:$C$127,0),MATCH('Project-level output'!AS$5,Calculation!$C$102:$CL$102,0))</f>
        <v>#REF!</v>
      </c>
      <c r="AT37" s="75" t="str">
        <f t="array" ref="AT37">INDEX(Calculation!$C$102:$CL$127,MATCH('Project-level output'!$A37,Calculation!$C$102:$C$127,0),MATCH('Project-level output'!AT$5,Calculation!$C$102:$CL$102,0))</f>
        <v>#REF!</v>
      </c>
      <c r="AU37" s="75" t="str">
        <f t="array" ref="AU37">INDEX(Calculation!$C$102:$CL$127,MATCH('Project-level output'!$A37,Calculation!$C$102:$C$127,0),MATCH('Project-level output'!AU$5,Calculation!$C$102:$CL$102,0))</f>
        <v>#REF!</v>
      </c>
      <c r="AV37" s="75" t="str">
        <f t="array" ref="AV37">INDEX(Calculation!$C$102:$CL$127,MATCH('Project-level output'!$A37,Calculation!$C$102:$C$127,0),MATCH('Project-level output'!AV$5,Calculation!$C$102:$CL$102,0))</f>
        <v>#REF!</v>
      </c>
      <c r="AW37" s="75" t="str">
        <f t="array" ref="AW37">INDEX(Calculation!$C$102:$CL$127,MATCH('Project-level output'!$A37,Calculation!$C$102:$C$127,0),MATCH('Project-level output'!AW$5,Calculation!$C$102:$CL$102,0))</f>
        <v>#REF!</v>
      </c>
      <c r="AX37" s="75" t="str">
        <f t="array" ref="AX37">INDEX(Calculation!$C$102:$CL$127,MATCH('Project-level output'!$A37,Calculation!$C$102:$C$127,0),MATCH('Project-level output'!AX$5,Calculation!$C$102:$CL$102,0))</f>
        <v>#REF!</v>
      </c>
      <c r="AY37" s="75" t="str">
        <f t="array" ref="AY37">INDEX(Calculation!$C$102:$CL$127,MATCH('Project-level output'!$A37,Calculation!$C$102:$C$127,0),MATCH('Project-level output'!AY$5,Calculation!$C$102:$CL$102,0))</f>
        <v>#REF!</v>
      </c>
      <c r="AZ37" s="75" t="str">
        <f t="array" ref="AZ37">INDEX(Calculation!$C$102:$CL$127,MATCH('Project-level output'!$A37,Calculation!$C$102:$C$127,0),MATCH('Project-level output'!AZ$5,Calculation!$C$102:$CL$102,0))</f>
        <v>#REF!</v>
      </c>
      <c r="BA37" s="75" t="str">
        <f t="array" ref="BA37">INDEX(Calculation!$C$102:$CL$127,MATCH('Project-level output'!$A37,Calculation!$C$102:$C$127,0),MATCH('Project-level output'!BA$5,Calculation!$C$102:$CL$102,0))</f>
        <v>#REF!</v>
      </c>
      <c r="BB37" s="75" t="str">
        <f t="array" ref="BB37">INDEX(Calculation!$C$102:$CL$127,MATCH('Project-level output'!$A37,Calculation!$C$102:$C$127,0),MATCH('Project-level output'!BB$5,Calculation!$C$102:$CL$102,0))</f>
        <v>#REF!</v>
      </c>
      <c r="BC37" s="76" t="str">
        <f t="array" ref="BC37">INDEX(Calculation!$C$102:$CL$127,MATCH('Project-level output'!$A37,Calculation!$C$102:$C$127,0),MATCH('Project-level output'!BC$5,Calculation!$C$102:$CL$102,0))</f>
        <v>#REF!</v>
      </c>
    </row>
    <row r="38" ht="12.75" customHeight="1"/>
    <row r="39" ht="12.75" customHeight="1">
      <c r="A39" s="13" t="s">
        <v>132</v>
      </c>
      <c r="F39" s="2"/>
      <c r="G39" s="2"/>
      <c r="H39" s="2"/>
      <c r="I39" s="2"/>
    </row>
    <row r="40" ht="12.75" customHeight="1">
      <c r="A40" s="61" t="s">
        <v>133</v>
      </c>
      <c r="B40" s="77" t="str">
        <f t="array" ref="B40">INDEX('Inputs &amp; summary'!$D$28:$AN$73,MATCH('Project-level output'!B$5,'Inputs &amp; summary'!$D$28:$D$73,0),MATCH('Project-level output'!$A40,'Inputs &amp; summary'!$D$28:$AN$28,0))</f>
        <v>#REF!</v>
      </c>
      <c r="C40" s="77" t="str">
        <f t="array" ref="C40">INDEX('Inputs &amp; summary'!$D$28:$AN$73,MATCH('Project-level output'!C$5,'Inputs &amp; summary'!$D$28:$D$73,0),MATCH('Project-level output'!$A40,'Inputs &amp; summary'!$D$28:$AN$28,0))</f>
        <v>#REF!</v>
      </c>
      <c r="D40" s="77" t="str">
        <f t="array" ref="D40">INDEX('Inputs &amp; summary'!$D$28:$AN$73,MATCH('Project-level output'!D$5,'Inputs &amp; summary'!$D$28:$D$73,0),MATCH('Project-level output'!$A40,'Inputs &amp; summary'!$D$28:$AN$28,0))</f>
        <v>#REF!</v>
      </c>
      <c r="E40" s="77" t="str">
        <f t="array" ref="E40">INDEX('Inputs &amp; summary'!$D$28:$AN$73,MATCH('Project-level output'!E$5,'Inputs &amp; summary'!$D$28:$D$73,0),MATCH('Project-level output'!$A40,'Inputs &amp; summary'!$D$28:$AN$28,0))</f>
        <v>#REF!</v>
      </c>
      <c r="F40" s="77" t="str">
        <f t="array" ref="F40">INDEX('Inputs &amp; summary'!$D$28:$AN$73,MATCH('Project-level output'!F$5,'Inputs &amp; summary'!$D$28:$D$73,0),MATCH('Project-level output'!$A40,'Inputs &amp; summary'!$D$28:$AN$28,0))</f>
        <v>#REF!</v>
      </c>
      <c r="G40" s="77" t="str">
        <f t="array" ref="G40">INDEX('Inputs &amp; summary'!$D$28:$AN$73,MATCH('Project-level output'!G$5,'Inputs &amp; summary'!$D$28:$D$73,0),MATCH('Project-level output'!$A40,'Inputs &amp; summary'!$D$28:$AN$28,0))</f>
        <v>#REF!</v>
      </c>
      <c r="H40" s="77" t="str">
        <f t="array" ref="H40">INDEX('Inputs &amp; summary'!$D$28:$AN$73,MATCH('Project-level output'!H$5,'Inputs &amp; summary'!$D$28:$D$73,0),MATCH('Project-level output'!$A40,'Inputs &amp; summary'!$D$28:$AN$28,0))</f>
        <v>#REF!</v>
      </c>
      <c r="I40" s="77" t="str">
        <f t="array" ref="I40">INDEX('Inputs &amp; summary'!$D$28:$AN$73,MATCH('Project-level output'!I$5,'Inputs &amp; summary'!$D$28:$D$73,0),MATCH('Project-level output'!$A40,'Inputs &amp; summary'!$D$28:$AN$28,0))</f>
        <v>#REF!</v>
      </c>
      <c r="J40" s="77" t="str">
        <f t="array" ref="J40">INDEX('Inputs &amp; summary'!$D$28:$AN$73,MATCH('Project-level output'!J$5,'Inputs &amp; summary'!$D$28:$D$73,0),MATCH('Project-level output'!$A40,'Inputs &amp; summary'!$D$28:$AN$28,0))</f>
        <v>#REF!</v>
      </c>
      <c r="K40" s="77" t="str">
        <f t="array" ref="K40">INDEX('Inputs &amp; summary'!$D$28:$AN$73,MATCH('Project-level output'!K$5,'Inputs &amp; summary'!$D$28:$D$73,0),MATCH('Project-level output'!$A40,'Inputs &amp; summary'!$D$28:$AN$28,0))</f>
        <v>#REF!</v>
      </c>
      <c r="L40" s="77" t="str">
        <f t="array" ref="L40">INDEX('Inputs &amp; summary'!$D$28:$AN$73,MATCH('Project-level output'!L$5,'Inputs &amp; summary'!$D$28:$D$73,0),MATCH('Project-level output'!$A40,'Inputs &amp; summary'!$D$28:$AN$28,0))</f>
        <v>#REF!</v>
      </c>
      <c r="M40" s="77" t="str">
        <f t="array" ref="M40">INDEX('Inputs &amp; summary'!$D$28:$AN$73,MATCH('Project-level output'!M$5,'Inputs &amp; summary'!$D$28:$D$73,0),MATCH('Project-level output'!$A40,'Inputs &amp; summary'!$D$28:$AN$28,0))</f>
        <v>#REF!</v>
      </c>
      <c r="N40" s="77" t="str">
        <f t="array" ref="N40">INDEX('Inputs &amp; summary'!$D$28:$AN$73,MATCH('Project-level output'!N$5,'Inputs &amp; summary'!$D$28:$D$73,0),MATCH('Project-level output'!$A40,'Inputs &amp; summary'!$D$28:$AN$28,0))</f>
        <v>#REF!</v>
      </c>
      <c r="O40" s="77" t="str">
        <f t="array" ref="O40">INDEX('Inputs &amp; summary'!$D$28:$AN$73,MATCH('Project-level output'!O$5,'Inputs &amp; summary'!$D$28:$D$73,0),MATCH('Project-level output'!$A40,'Inputs &amp; summary'!$D$28:$AN$28,0))</f>
        <v>#REF!</v>
      </c>
      <c r="P40" s="77" t="str">
        <f t="array" ref="P40">INDEX('Inputs &amp; summary'!$D$28:$AN$73,MATCH('Project-level output'!P$5,'Inputs &amp; summary'!$D$28:$D$73,0),MATCH('Project-level output'!$A40,'Inputs &amp; summary'!$D$28:$AN$28,0))</f>
        <v>#REF!</v>
      </c>
      <c r="Q40" s="77" t="str">
        <f t="array" ref="Q40">INDEX('Inputs &amp; summary'!$D$28:$AN$73,MATCH('Project-level output'!Q$5,'Inputs &amp; summary'!$D$28:$D$73,0),MATCH('Project-level output'!$A40,'Inputs &amp; summary'!$D$28:$AN$28,0))</f>
        <v>#REF!</v>
      </c>
      <c r="R40" s="77" t="str">
        <f t="array" ref="R40">INDEX('Inputs &amp; summary'!$D$28:$AN$73,MATCH('Project-level output'!R$5,'Inputs &amp; summary'!$D$28:$D$73,0),MATCH('Project-level output'!$A40,'Inputs &amp; summary'!$D$28:$AN$28,0))</f>
        <v>#REF!</v>
      </c>
      <c r="S40" s="77" t="str">
        <f t="array" ref="S40">INDEX('Inputs &amp; summary'!$D$28:$AN$73,MATCH('Project-level output'!S$5,'Inputs &amp; summary'!$D$28:$D$73,0),MATCH('Project-level output'!$A40,'Inputs &amp; summary'!$D$28:$AN$28,0))</f>
        <v>#REF!</v>
      </c>
      <c r="T40" s="77" t="str">
        <f t="array" ref="T40">INDEX('Inputs &amp; summary'!$D$28:$AN$73,MATCH('Project-level output'!T$5,'Inputs &amp; summary'!$D$28:$D$73,0),MATCH('Project-level output'!$A40,'Inputs &amp; summary'!$D$28:$AN$28,0))</f>
        <v>#REF!</v>
      </c>
      <c r="U40" s="77" t="str">
        <f t="array" ref="U40">INDEX('Inputs &amp; summary'!$D$28:$AN$73,MATCH('Project-level output'!U$5,'Inputs &amp; summary'!$D$28:$D$73,0),MATCH('Project-level output'!$A40,'Inputs &amp; summary'!$D$28:$AN$28,0))</f>
        <v>#REF!</v>
      </c>
      <c r="V40" s="77" t="str">
        <f t="array" ref="V40">INDEX('Inputs &amp; summary'!$D$28:$AN$73,MATCH('Project-level output'!V$5,'Inputs &amp; summary'!$D$28:$D$73,0),MATCH('Project-level output'!$A40,'Inputs &amp; summary'!$D$28:$AN$28,0))</f>
        <v>#REF!</v>
      </c>
      <c r="W40" s="77" t="str">
        <f t="array" ref="W40">INDEX('Inputs &amp; summary'!$D$28:$AN$73,MATCH('Project-level output'!W$5,'Inputs &amp; summary'!$D$28:$D$73,0),MATCH('Project-level output'!$A40,'Inputs &amp; summary'!$D$28:$AN$28,0))</f>
        <v>#REF!</v>
      </c>
      <c r="X40" s="77" t="str">
        <f t="array" ref="X40">INDEX('Inputs &amp; summary'!$D$28:$AN$73,MATCH('Project-level output'!X$5,'Inputs &amp; summary'!$D$28:$D$73,0),MATCH('Project-level output'!$A40,'Inputs &amp; summary'!$D$28:$AN$28,0))</f>
        <v>#REF!</v>
      </c>
      <c r="Y40" s="77" t="str">
        <f t="array" ref="Y40">INDEX('Inputs &amp; summary'!$D$28:$AN$73,MATCH('Project-level output'!Y$5,'Inputs &amp; summary'!$D$28:$D$73,0),MATCH('Project-level output'!$A40,'Inputs &amp; summary'!$D$28:$AN$28,0))</f>
        <v>#REF!</v>
      </c>
      <c r="Z40" s="77" t="str">
        <f t="array" ref="Z40">INDEX('Inputs &amp; summary'!$D$28:$AN$73,MATCH('Project-level output'!Z$5,'Inputs &amp; summary'!$D$28:$D$73,0),MATCH('Project-level output'!$A40,'Inputs &amp; summary'!$D$28:$AN$28,0))</f>
        <v>#REF!</v>
      </c>
      <c r="AA40" s="77" t="str">
        <f t="array" ref="AA40">INDEX('Inputs &amp; summary'!$D$28:$AN$73,MATCH('Project-level output'!AA$5,'Inputs &amp; summary'!$D$28:$D$73,0),MATCH('Project-level output'!$A40,'Inputs &amp; summary'!$D$28:$AN$28,0))</f>
        <v>#REF!</v>
      </c>
      <c r="AB40" s="77" t="str">
        <f t="array" ref="AB40">INDEX('Inputs &amp; summary'!$D$28:$AN$73,MATCH('Project-level output'!AB$5,'Inputs &amp; summary'!$D$28:$D$73,0),MATCH('Project-level output'!$A40,'Inputs &amp; summary'!$D$28:$AN$28,0))</f>
        <v>#REF!</v>
      </c>
      <c r="AC40" s="77" t="str">
        <f t="array" ref="AC40">INDEX('Inputs &amp; summary'!$D$28:$AN$73,MATCH('Project-level output'!AC$5,'Inputs &amp; summary'!$D$28:$D$73,0),MATCH('Project-level output'!$A40,'Inputs &amp; summary'!$D$28:$AN$28,0))</f>
        <v>#REF!</v>
      </c>
      <c r="AD40" s="77" t="str">
        <f t="array" ref="AD40">INDEX('Inputs &amp; summary'!$D$28:$AN$73,MATCH('Project-level output'!AD$5,'Inputs &amp; summary'!$D$28:$D$73,0),MATCH('Project-level output'!$A40,'Inputs &amp; summary'!$D$28:$AN$28,0))</f>
        <v>#REF!</v>
      </c>
      <c r="AE40" s="77" t="str">
        <f t="array" ref="AE40">INDEX('Inputs &amp; summary'!$D$28:$AN$73,MATCH('Project-level output'!AE$5,'Inputs &amp; summary'!$D$28:$D$73,0),MATCH('Project-level output'!$A40,'Inputs &amp; summary'!$D$28:$AN$28,0))</f>
        <v>#REF!</v>
      </c>
      <c r="AF40" s="77" t="str">
        <f t="array" ref="AF40">INDEX('Inputs &amp; summary'!$D$28:$AN$73,MATCH('Project-level output'!AF$5,'Inputs &amp; summary'!$D$28:$D$73,0),MATCH('Project-level output'!$A40,'Inputs &amp; summary'!$D$28:$AN$28,0))</f>
        <v>#REF!</v>
      </c>
      <c r="AG40" s="77" t="str">
        <f t="array" ref="AG40">INDEX('Inputs &amp; summary'!$D$28:$AN$73,MATCH('Project-level output'!AG$5,'Inputs &amp; summary'!$D$28:$D$73,0),MATCH('Project-level output'!$A40,'Inputs &amp; summary'!$D$28:$AN$28,0))</f>
        <v>#REF!</v>
      </c>
      <c r="AH40" s="77" t="str">
        <f t="array" ref="AH40">INDEX('Inputs &amp; summary'!$D$28:$AN$73,MATCH('Project-level output'!AH$5,'Inputs &amp; summary'!$D$28:$D$73,0),MATCH('Project-level output'!$A40,'Inputs &amp; summary'!$D$28:$AN$28,0))</f>
        <v>#REF!</v>
      </c>
      <c r="AI40" s="77" t="str">
        <f t="array" ref="AI40">INDEX('Inputs &amp; summary'!$D$28:$AN$73,MATCH('Project-level output'!AI$5,'Inputs &amp; summary'!$D$28:$D$73,0),MATCH('Project-level output'!$A40,'Inputs &amp; summary'!$D$28:$AN$28,0))</f>
        <v>#REF!</v>
      </c>
      <c r="AJ40" s="77" t="str">
        <f t="array" ref="AJ40">INDEX('Inputs &amp; summary'!$D$28:$AN$73,MATCH('Project-level output'!AJ$5,'Inputs &amp; summary'!$D$28:$D$73,0),MATCH('Project-level output'!$A40,'Inputs &amp; summary'!$D$28:$AN$28,0))</f>
        <v>#REF!</v>
      </c>
      <c r="AK40" s="77" t="str">
        <f t="array" ref="AK40">INDEX('Inputs &amp; summary'!$D$28:$AN$73,MATCH('Project-level output'!AK$5,'Inputs &amp; summary'!$D$28:$D$73,0),MATCH('Project-level output'!$A40,'Inputs &amp; summary'!$D$28:$AN$28,0))</f>
        <v>#REF!</v>
      </c>
      <c r="AL40" s="77" t="str">
        <f t="array" ref="AL40">INDEX('Inputs &amp; summary'!$D$28:$AN$73,MATCH('Project-level output'!AL$5,'Inputs &amp; summary'!$D$28:$D$73,0),MATCH('Project-level output'!$A40,'Inputs &amp; summary'!$D$28:$AN$28,0))</f>
        <v>#REF!</v>
      </c>
      <c r="AM40" s="77" t="str">
        <f t="array" ref="AM40">INDEX('Inputs &amp; summary'!$D$28:$AN$73,MATCH('Project-level output'!AM$5,'Inputs &amp; summary'!$D$28:$D$73,0),MATCH('Project-level output'!$A40,'Inputs &amp; summary'!$D$28:$AN$28,0))</f>
        <v>#REF!</v>
      </c>
      <c r="AN40" s="77" t="str">
        <f t="array" ref="AN40">INDEX('Inputs &amp; summary'!$D$28:$AN$73,MATCH('Project-level output'!AN$5,'Inputs &amp; summary'!$D$28:$D$73,0),MATCH('Project-level output'!$A40,'Inputs &amp; summary'!$D$28:$AN$28,0))</f>
        <v>#REF!</v>
      </c>
      <c r="AO40" s="77" t="str">
        <f t="array" ref="AO40">INDEX('Inputs &amp; summary'!$D$28:$AN$73,MATCH('Project-level output'!AO$5,'Inputs &amp; summary'!$D$28:$D$73,0),MATCH('Project-level output'!$A40,'Inputs &amp; summary'!$D$28:$AN$28,0))</f>
        <v>#REF!</v>
      </c>
      <c r="AP40" s="77" t="str">
        <f t="array" ref="AP40">INDEX('Inputs &amp; summary'!$D$28:$AN$73,MATCH('Project-level output'!AP$5,'Inputs &amp; summary'!$D$28:$D$73,0),MATCH('Project-level output'!$A40,'Inputs &amp; summary'!$D$28:$AN$28,0))</f>
        <v>#REF!</v>
      </c>
      <c r="AQ40" s="77" t="str">
        <f t="array" ref="AQ40">INDEX('Inputs &amp; summary'!$D$28:$AN$73,MATCH('Project-level output'!AQ$5,'Inputs &amp; summary'!$D$28:$D$73,0),MATCH('Project-level output'!$A40,'Inputs &amp; summary'!$D$28:$AN$28,0))</f>
        <v>#REF!</v>
      </c>
      <c r="AR40" s="77" t="str">
        <f t="array" ref="AR40">INDEX('Inputs &amp; summary'!$D$28:$AN$73,MATCH('Project-level output'!AR$5,'Inputs &amp; summary'!$D$28:$D$73,0),MATCH('Project-level output'!$A40,'Inputs &amp; summary'!$D$28:$AN$28,0))</f>
        <v>#REF!</v>
      </c>
      <c r="AS40" s="77" t="str">
        <f t="array" ref="AS40">INDEX('Inputs &amp; summary'!$D$28:$AN$73,MATCH('Project-level output'!AS$5,'Inputs &amp; summary'!$D$28:$D$73,0),MATCH('Project-level output'!$A40,'Inputs &amp; summary'!$D$28:$AN$28,0))</f>
        <v>#REF!</v>
      </c>
      <c r="AT40" s="77" t="str">
        <f t="array" ref="AT40">INDEX('Inputs &amp; summary'!$D$28:$AN$73,MATCH('Project-level output'!AT$5,'Inputs &amp; summary'!$D$28:$D$73,0),MATCH('Project-level output'!$A40,'Inputs &amp; summary'!$D$28:$AN$28,0))</f>
        <v>#REF!</v>
      </c>
      <c r="AU40" s="77" t="str">
        <f t="array" ref="AU40">INDEX('Inputs &amp; summary'!$D$28:$AN$73,MATCH('Project-level output'!AU$5,'Inputs &amp; summary'!$D$28:$D$73,0),MATCH('Project-level output'!$A40,'Inputs &amp; summary'!$D$28:$AN$28,0))</f>
        <v>#REF!</v>
      </c>
      <c r="AV40" s="77" t="str">
        <f t="array" ref="AV40">INDEX('Inputs &amp; summary'!$D$28:$AN$73,MATCH('Project-level output'!AV$5,'Inputs &amp; summary'!$D$28:$D$73,0),MATCH('Project-level output'!$A40,'Inputs &amp; summary'!$D$28:$AN$28,0))</f>
        <v>#REF!</v>
      </c>
      <c r="AW40" s="77" t="str">
        <f t="array" ref="AW40">INDEX('Inputs &amp; summary'!$D$28:$AN$73,MATCH('Project-level output'!AW$5,'Inputs &amp; summary'!$D$28:$D$73,0),MATCH('Project-level output'!$A40,'Inputs &amp; summary'!$D$28:$AN$28,0))</f>
        <v>#REF!</v>
      </c>
      <c r="AX40" s="77" t="str">
        <f t="array" ref="AX40">INDEX('Inputs &amp; summary'!$D$28:$AN$73,MATCH('Project-level output'!AX$5,'Inputs &amp; summary'!$D$28:$D$73,0),MATCH('Project-level output'!$A40,'Inputs &amp; summary'!$D$28:$AN$28,0))</f>
        <v>#REF!</v>
      </c>
      <c r="AY40" s="77" t="str">
        <f t="array" ref="AY40">INDEX('Inputs &amp; summary'!$D$28:$AN$73,MATCH('Project-level output'!AY$5,'Inputs &amp; summary'!$D$28:$D$73,0),MATCH('Project-level output'!$A40,'Inputs &amp; summary'!$D$28:$AN$28,0))</f>
        <v>#REF!</v>
      </c>
      <c r="AZ40" s="77" t="str">
        <f t="array" ref="AZ40">INDEX('Inputs &amp; summary'!$D$28:$AN$73,MATCH('Project-level output'!AZ$5,'Inputs &amp; summary'!$D$28:$D$73,0),MATCH('Project-level output'!$A40,'Inputs &amp; summary'!$D$28:$AN$28,0))</f>
        <v>#REF!</v>
      </c>
      <c r="BA40" s="77" t="str">
        <f t="array" ref="BA40">INDEX('Inputs &amp; summary'!$D$28:$AN$73,MATCH('Project-level output'!BA$5,'Inputs &amp; summary'!$D$28:$D$73,0),MATCH('Project-level output'!$A40,'Inputs &amp; summary'!$D$28:$AN$28,0))</f>
        <v>#REF!</v>
      </c>
      <c r="BB40" s="77" t="str">
        <f t="array" ref="BB40">INDEX('Inputs &amp; summary'!$D$28:$AN$73,MATCH('Project-level output'!BB$5,'Inputs &amp; summary'!$D$28:$D$73,0),MATCH('Project-level output'!$A40,'Inputs &amp; summary'!$D$28:$AN$28,0))</f>
        <v>#REF!</v>
      </c>
      <c r="BC40" s="78" t="str">
        <f t="array" ref="BC40">INDEX('Inputs &amp; summary'!$D$28:$AN$73,MATCH('Project-level output'!BC$5,'Inputs &amp; summary'!$D$28:$D$73,0),MATCH('Project-level output'!$A40,'Inputs &amp; summary'!$D$28:$AN$28,0))</f>
        <v>#REF!</v>
      </c>
    </row>
    <row r="41" ht="12.75" customHeight="1">
      <c r="A41" s="64" t="s">
        <v>134</v>
      </c>
      <c r="B41" s="79" t="str">
        <f t="shared" ref="B41:BC41" si="1">B33/B58</f>
        <v>#REF!</v>
      </c>
      <c r="C41" s="79" t="str">
        <f t="shared" si="1"/>
        <v>#REF!</v>
      </c>
      <c r="D41" s="79" t="str">
        <f t="shared" si="1"/>
        <v>#REF!</v>
      </c>
      <c r="E41" s="79" t="str">
        <f t="shared" si="1"/>
        <v>#REF!</v>
      </c>
      <c r="F41" s="79" t="str">
        <f t="shared" si="1"/>
        <v>#REF!</v>
      </c>
      <c r="G41" s="79" t="str">
        <f t="shared" si="1"/>
        <v>#REF!</v>
      </c>
      <c r="H41" s="79" t="str">
        <f t="shared" si="1"/>
        <v>#REF!</v>
      </c>
      <c r="I41" s="79" t="str">
        <f t="shared" si="1"/>
        <v>#REF!</v>
      </c>
      <c r="J41" s="79" t="str">
        <f t="shared" si="1"/>
        <v>#REF!</v>
      </c>
      <c r="K41" s="79" t="str">
        <f t="shared" si="1"/>
        <v>#REF!</v>
      </c>
      <c r="L41" s="79" t="str">
        <f t="shared" si="1"/>
        <v>#REF!</v>
      </c>
      <c r="M41" s="79" t="str">
        <f t="shared" si="1"/>
        <v>#REF!</v>
      </c>
      <c r="N41" s="79" t="str">
        <f t="shared" si="1"/>
        <v>#REF!</v>
      </c>
      <c r="O41" s="79" t="str">
        <f t="shared" si="1"/>
        <v>#REF!</v>
      </c>
      <c r="P41" s="79" t="str">
        <f t="shared" si="1"/>
        <v>#REF!</v>
      </c>
      <c r="Q41" s="79" t="str">
        <f t="shared" si="1"/>
        <v>#REF!</v>
      </c>
      <c r="R41" s="79" t="str">
        <f t="shared" si="1"/>
        <v>#REF!</v>
      </c>
      <c r="S41" s="79" t="str">
        <f t="shared" si="1"/>
        <v>#REF!</v>
      </c>
      <c r="T41" s="79" t="str">
        <f t="shared" si="1"/>
        <v>#REF!</v>
      </c>
      <c r="U41" s="79" t="str">
        <f t="shared" si="1"/>
        <v>#REF!</v>
      </c>
      <c r="V41" s="79" t="str">
        <f t="shared" si="1"/>
        <v>#REF!</v>
      </c>
      <c r="W41" s="79" t="str">
        <f t="shared" si="1"/>
        <v>#REF!</v>
      </c>
      <c r="X41" s="79" t="str">
        <f t="shared" si="1"/>
        <v>#REF!</v>
      </c>
      <c r="Y41" s="79" t="str">
        <f t="shared" si="1"/>
        <v>#REF!</v>
      </c>
      <c r="Z41" s="79" t="str">
        <f t="shared" si="1"/>
        <v>#REF!</v>
      </c>
      <c r="AA41" s="79" t="str">
        <f t="shared" si="1"/>
        <v>#REF!</v>
      </c>
      <c r="AB41" s="79" t="str">
        <f t="shared" si="1"/>
        <v>#REF!</v>
      </c>
      <c r="AC41" s="79" t="str">
        <f t="shared" si="1"/>
        <v>#REF!</v>
      </c>
      <c r="AD41" s="79" t="str">
        <f t="shared" si="1"/>
        <v>#REF!</v>
      </c>
      <c r="AE41" s="79" t="str">
        <f t="shared" si="1"/>
        <v>#REF!</v>
      </c>
      <c r="AF41" s="79" t="str">
        <f t="shared" si="1"/>
        <v>#REF!</v>
      </c>
      <c r="AG41" s="79" t="str">
        <f t="shared" si="1"/>
        <v>#REF!</v>
      </c>
      <c r="AH41" s="79" t="str">
        <f t="shared" si="1"/>
        <v>#REF!</v>
      </c>
      <c r="AI41" s="79" t="str">
        <f t="shared" si="1"/>
        <v>#REF!</v>
      </c>
      <c r="AJ41" s="79" t="str">
        <f t="shared" si="1"/>
        <v>#REF!</v>
      </c>
      <c r="AK41" s="79" t="str">
        <f t="shared" si="1"/>
        <v>#REF!</v>
      </c>
      <c r="AL41" s="79" t="str">
        <f t="shared" si="1"/>
        <v>#REF!</v>
      </c>
      <c r="AM41" s="79" t="str">
        <f t="shared" si="1"/>
        <v>#REF!</v>
      </c>
      <c r="AN41" s="79" t="str">
        <f t="shared" si="1"/>
        <v>#REF!</v>
      </c>
      <c r="AO41" s="79" t="str">
        <f t="shared" si="1"/>
        <v>#REF!</v>
      </c>
      <c r="AP41" s="79" t="str">
        <f t="shared" si="1"/>
        <v>#REF!</v>
      </c>
      <c r="AQ41" s="79" t="str">
        <f t="shared" si="1"/>
        <v>#REF!</v>
      </c>
      <c r="AR41" s="79" t="str">
        <f t="shared" si="1"/>
        <v>#REF!</v>
      </c>
      <c r="AS41" s="79" t="str">
        <f t="shared" si="1"/>
        <v>#REF!</v>
      </c>
      <c r="AT41" s="79" t="str">
        <f t="shared" si="1"/>
        <v>#REF!</v>
      </c>
      <c r="AU41" s="79" t="str">
        <f t="shared" si="1"/>
        <v>#REF!</v>
      </c>
      <c r="AV41" s="79" t="str">
        <f t="shared" si="1"/>
        <v>#REF!</v>
      </c>
      <c r="AW41" s="79" t="str">
        <f t="shared" si="1"/>
        <v>#REF!</v>
      </c>
      <c r="AX41" s="79" t="str">
        <f t="shared" si="1"/>
        <v>#REF!</v>
      </c>
      <c r="AY41" s="79" t="str">
        <f t="shared" si="1"/>
        <v>#REF!</v>
      </c>
      <c r="AZ41" s="79" t="str">
        <f t="shared" si="1"/>
        <v>#REF!</v>
      </c>
      <c r="BA41" s="79" t="str">
        <f t="shared" si="1"/>
        <v>#REF!</v>
      </c>
      <c r="BB41" s="79" t="str">
        <f t="shared" si="1"/>
        <v>#REF!</v>
      </c>
      <c r="BC41" s="80" t="str">
        <f t="shared" si="1"/>
        <v>#REF!</v>
      </c>
    </row>
    <row r="42" ht="12.75" customHeight="1">
      <c r="A42" s="64" t="s">
        <v>135</v>
      </c>
      <c r="B42" s="79" t="str">
        <f t="shared" ref="B42:BC42" si="2">B33/B20</f>
        <v>#REF!</v>
      </c>
      <c r="C42" s="79" t="str">
        <f t="shared" si="2"/>
        <v>#REF!</v>
      </c>
      <c r="D42" s="79" t="str">
        <f t="shared" si="2"/>
        <v>#REF!</v>
      </c>
      <c r="E42" s="79" t="str">
        <f t="shared" si="2"/>
        <v>#REF!</v>
      </c>
      <c r="F42" s="79" t="str">
        <f t="shared" si="2"/>
        <v>#REF!</v>
      </c>
      <c r="G42" s="79" t="str">
        <f t="shared" si="2"/>
        <v>#REF!</v>
      </c>
      <c r="H42" s="79" t="str">
        <f t="shared" si="2"/>
        <v>#REF!</v>
      </c>
      <c r="I42" s="79" t="str">
        <f t="shared" si="2"/>
        <v>#REF!</v>
      </c>
      <c r="J42" s="79" t="str">
        <f t="shared" si="2"/>
        <v>#REF!</v>
      </c>
      <c r="K42" s="79" t="str">
        <f t="shared" si="2"/>
        <v>#REF!</v>
      </c>
      <c r="L42" s="79" t="str">
        <f t="shared" si="2"/>
        <v>#REF!</v>
      </c>
      <c r="M42" s="79" t="str">
        <f t="shared" si="2"/>
        <v>#REF!</v>
      </c>
      <c r="N42" s="79" t="str">
        <f t="shared" si="2"/>
        <v>#REF!</v>
      </c>
      <c r="O42" s="79" t="str">
        <f t="shared" si="2"/>
        <v>#REF!</v>
      </c>
      <c r="P42" s="79" t="str">
        <f t="shared" si="2"/>
        <v>#REF!</v>
      </c>
      <c r="Q42" s="79" t="str">
        <f t="shared" si="2"/>
        <v>#REF!</v>
      </c>
      <c r="R42" s="79" t="str">
        <f t="shared" si="2"/>
        <v>#REF!</v>
      </c>
      <c r="S42" s="79" t="str">
        <f t="shared" si="2"/>
        <v>#REF!</v>
      </c>
      <c r="T42" s="79" t="str">
        <f t="shared" si="2"/>
        <v>#REF!</v>
      </c>
      <c r="U42" s="79" t="str">
        <f t="shared" si="2"/>
        <v>#REF!</v>
      </c>
      <c r="V42" s="79" t="str">
        <f t="shared" si="2"/>
        <v>#REF!</v>
      </c>
      <c r="W42" s="79" t="str">
        <f t="shared" si="2"/>
        <v>#REF!</v>
      </c>
      <c r="X42" s="79" t="str">
        <f t="shared" si="2"/>
        <v>#REF!</v>
      </c>
      <c r="Y42" s="79" t="str">
        <f t="shared" si="2"/>
        <v>#REF!</v>
      </c>
      <c r="Z42" s="79" t="str">
        <f t="shared" si="2"/>
        <v>#REF!</v>
      </c>
      <c r="AA42" s="79" t="str">
        <f t="shared" si="2"/>
        <v>#REF!</v>
      </c>
      <c r="AB42" s="79" t="str">
        <f t="shared" si="2"/>
        <v>#REF!</v>
      </c>
      <c r="AC42" s="79" t="str">
        <f t="shared" si="2"/>
        <v>#REF!</v>
      </c>
      <c r="AD42" s="79" t="str">
        <f t="shared" si="2"/>
        <v>#REF!</v>
      </c>
      <c r="AE42" s="79" t="str">
        <f t="shared" si="2"/>
        <v>#REF!</v>
      </c>
      <c r="AF42" s="79" t="str">
        <f t="shared" si="2"/>
        <v>#REF!</v>
      </c>
      <c r="AG42" s="79" t="str">
        <f t="shared" si="2"/>
        <v>#REF!</v>
      </c>
      <c r="AH42" s="79" t="str">
        <f t="shared" si="2"/>
        <v>#REF!</v>
      </c>
      <c r="AI42" s="79" t="str">
        <f t="shared" si="2"/>
        <v>#REF!</v>
      </c>
      <c r="AJ42" s="79" t="str">
        <f t="shared" si="2"/>
        <v>#REF!</v>
      </c>
      <c r="AK42" s="79" t="str">
        <f t="shared" si="2"/>
        <v>#REF!</v>
      </c>
      <c r="AL42" s="79" t="str">
        <f t="shared" si="2"/>
        <v>#REF!</v>
      </c>
      <c r="AM42" s="79" t="str">
        <f t="shared" si="2"/>
        <v>#REF!</v>
      </c>
      <c r="AN42" s="79" t="str">
        <f t="shared" si="2"/>
        <v>#REF!</v>
      </c>
      <c r="AO42" s="79" t="str">
        <f t="shared" si="2"/>
        <v>#REF!</v>
      </c>
      <c r="AP42" s="79" t="str">
        <f t="shared" si="2"/>
        <v>#REF!</v>
      </c>
      <c r="AQ42" s="79" t="str">
        <f t="shared" si="2"/>
        <v>#REF!</v>
      </c>
      <c r="AR42" s="79" t="str">
        <f t="shared" si="2"/>
        <v>#REF!</v>
      </c>
      <c r="AS42" s="79" t="str">
        <f t="shared" si="2"/>
        <v>#REF!</v>
      </c>
      <c r="AT42" s="79" t="str">
        <f t="shared" si="2"/>
        <v>#REF!</v>
      </c>
      <c r="AU42" s="79" t="str">
        <f t="shared" si="2"/>
        <v>#REF!</v>
      </c>
      <c r="AV42" s="79" t="str">
        <f t="shared" si="2"/>
        <v>#REF!</v>
      </c>
      <c r="AW42" s="79" t="str">
        <f t="shared" si="2"/>
        <v>#REF!</v>
      </c>
      <c r="AX42" s="79" t="str">
        <f t="shared" si="2"/>
        <v>#REF!</v>
      </c>
      <c r="AY42" s="79" t="str">
        <f t="shared" si="2"/>
        <v>#REF!</v>
      </c>
      <c r="AZ42" s="79" t="str">
        <f t="shared" si="2"/>
        <v>#REF!</v>
      </c>
      <c r="BA42" s="79" t="str">
        <f t="shared" si="2"/>
        <v>#REF!</v>
      </c>
      <c r="BB42" s="79" t="str">
        <f t="shared" si="2"/>
        <v>#REF!</v>
      </c>
      <c r="BC42" s="80" t="str">
        <f t="shared" si="2"/>
        <v>#REF!</v>
      </c>
    </row>
    <row r="43" ht="12.75" customHeight="1">
      <c r="A43" s="64" t="s">
        <v>136</v>
      </c>
      <c r="B43" s="79" t="str">
        <f>B33/B44</f>
        <v>#REF!</v>
      </c>
      <c r="C43" s="79" t="str">
        <f t="shared" ref="C43:BC43" si="3">C33/SUM(C34:C37,C31:C32)</f>
        <v>#REF!</v>
      </c>
      <c r="D43" s="79" t="str">
        <f t="shared" si="3"/>
        <v>#REF!</v>
      </c>
      <c r="E43" s="79" t="str">
        <f t="shared" si="3"/>
        <v>#REF!</v>
      </c>
      <c r="F43" s="79" t="str">
        <f t="shared" si="3"/>
        <v>#REF!</v>
      </c>
      <c r="G43" s="79" t="str">
        <f t="shared" si="3"/>
        <v>#REF!</v>
      </c>
      <c r="H43" s="79" t="str">
        <f t="shared" si="3"/>
        <v>#REF!</v>
      </c>
      <c r="I43" s="79" t="str">
        <f t="shared" si="3"/>
        <v>#REF!</v>
      </c>
      <c r="J43" s="79" t="str">
        <f t="shared" si="3"/>
        <v>#REF!</v>
      </c>
      <c r="K43" s="79" t="str">
        <f t="shared" si="3"/>
        <v>#REF!</v>
      </c>
      <c r="L43" s="79" t="str">
        <f t="shared" si="3"/>
        <v>#REF!</v>
      </c>
      <c r="M43" s="79" t="str">
        <f t="shared" si="3"/>
        <v>#REF!</v>
      </c>
      <c r="N43" s="79" t="str">
        <f t="shared" si="3"/>
        <v>#REF!</v>
      </c>
      <c r="O43" s="79" t="str">
        <f t="shared" si="3"/>
        <v>#REF!</v>
      </c>
      <c r="P43" s="79" t="str">
        <f t="shared" si="3"/>
        <v>#REF!</v>
      </c>
      <c r="Q43" s="79" t="str">
        <f t="shared" si="3"/>
        <v>#REF!</v>
      </c>
      <c r="R43" s="79" t="str">
        <f t="shared" si="3"/>
        <v>#REF!</v>
      </c>
      <c r="S43" s="79" t="str">
        <f t="shared" si="3"/>
        <v>#REF!</v>
      </c>
      <c r="T43" s="79" t="str">
        <f t="shared" si="3"/>
        <v>#REF!</v>
      </c>
      <c r="U43" s="79" t="str">
        <f t="shared" si="3"/>
        <v>#REF!</v>
      </c>
      <c r="V43" s="79" t="str">
        <f t="shared" si="3"/>
        <v>#REF!</v>
      </c>
      <c r="W43" s="79" t="str">
        <f t="shared" si="3"/>
        <v>#REF!</v>
      </c>
      <c r="X43" s="79" t="str">
        <f t="shared" si="3"/>
        <v>#REF!</v>
      </c>
      <c r="Y43" s="79" t="str">
        <f t="shared" si="3"/>
        <v>#REF!</v>
      </c>
      <c r="Z43" s="79" t="str">
        <f t="shared" si="3"/>
        <v>#REF!</v>
      </c>
      <c r="AA43" s="79" t="str">
        <f t="shared" si="3"/>
        <v>#REF!</v>
      </c>
      <c r="AB43" s="79" t="str">
        <f t="shared" si="3"/>
        <v>#REF!</v>
      </c>
      <c r="AC43" s="79" t="str">
        <f t="shared" si="3"/>
        <v>#REF!</v>
      </c>
      <c r="AD43" s="79" t="str">
        <f t="shared" si="3"/>
        <v>#REF!</v>
      </c>
      <c r="AE43" s="79" t="str">
        <f t="shared" si="3"/>
        <v>#REF!</v>
      </c>
      <c r="AF43" s="79" t="str">
        <f t="shared" si="3"/>
        <v>#REF!</v>
      </c>
      <c r="AG43" s="79" t="str">
        <f t="shared" si="3"/>
        <v>#REF!</v>
      </c>
      <c r="AH43" s="79" t="str">
        <f t="shared" si="3"/>
        <v>#REF!</v>
      </c>
      <c r="AI43" s="79" t="str">
        <f t="shared" si="3"/>
        <v>#REF!</v>
      </c>
      <c r="AJ43" s="79" t="str">
        <f t="shared" si="3"/>
        <v>#REF!</v>
      </c>
      <c r="AK43" s="79" t="str">
        <f t="shared" si="3"/>
        <v>#REF!</v>
      </c>
      <c r="AL43" s="79" t="str">
        <f t="shared" si="3"/>
        <v>#REF!</v>
      </c>
      <c r="AM43" s="79" t="str">
        <f t="shared" si="3"/>
        <v>#REF!</v>
      </c>
      <c r="AN43" s="79" t="str">
        <f t="shared" si="3"/>
        <v>#REF!</v>
      </c>
      <c r="AO43" s="79" t="str">
        <f t="shared" si="3"/>
        <v>#REF!</v>
      </c>
      <c r="AP43" s="79" t="str">
        <f t="shared" si="3"/>
        <v>#REF!</v>
      </c>
      <c r="AQ43" s="79" t="str">
        <f t="shared" si="3"/>
        <v>#REF!</v>
      </c>
      <c r="AR43" s="79" t="str">
        <f t="shared" si="3"/>
        <v>#REF!</v>
      </c>
      <c r="AS43" s="79" t="str">
        <f t="shared" si="3"/>
        <v>#REF!</v>
      </c>
      <c r="AT43" s="79" t="str">
        <f t="shared" si="3"/>
        <v>#REF!</v>
      </c>
      <c r="AU43" s="79" t="str">
        <f t="shared" si="3"/>
        <v>#REF!</v>
      </c>
      <c r="AV43" s="79" t="str">
        <f t="shared" si="3"/>
        <v>#REF!</v>
      </c>
      <c r="AW43" s="79" t="str">
        <f t="shared" si="3"/>
        <v>#REF!</v>
      </c>
      <c r="AX43" s="79" t="str">
        <f t="shared" si="3"/>
        <v>#REF!</v>
      </c>
      <c r="AY43" s="79" t="str">
        <f t="shared" si="3"/>
        <v>#REF!</v>
      </c>
      <c r="AZ43" s="79" t="str">
        <f t="shared" si="3"/>
        <v>#REF!</v>
      </c>
      <c r="BA43" s="79" t="str">
        <f t="shared" si="3"/>
        <v>#REF!</v>
      </c>
      <c r="BB43" s="79" t="str">
        <f t="shared" si="3"/>
        <v>#REF!</v>
      </c>
      <c r="BC43" s="80" t="str">
        <f t="shared" si="3"/>
        <v>#REF!</v>
      </c>
    </row>
    <row r="44" ht="12.75" customHeight="1">
      <c r="A44" s="64" t="s">
        <v>137</v>
      </c>
      <c r="B44" s="81" t="str">
        <f t="shared" ref="B44:BC44" si="4">SUM(B34:B37,B31:B32)</f>
        <v>#REF!</v>
      </c>
      <c r="C44" s="81" t="str">
        <f t="shared" si="4"/>
        <v>#REF!</v>
      </c>
      <c r="D44" s="81" t="str">
        <f t="shared" si="4"/>
        <v>#REF!</v>
      </c>
      <c r="E44" s="81" t="str">
        <f t="shared" si="4"/>
        <v>#REF!</v>
      </c>
      <c r="F44" s="81" t="str">
        <f t="shared" si="4"/>
        <v>#REF!</v>
      </c>
      <c r="G44" s="81" t="str">
        <f t="shared" si="4"/>
        <v>#REF!</v>
      </c>
      <c r="H44" s="81" t="str">
        <f t="shared" si="4"/>
        <v>#REF!</v>
      </c>
      <c r="I44" s="81" t="str">
        <f t="shared" si="4"/>
        <v>#REF!</v>
      </c>
      <c r="J44" s="81" t="str">
        <f t="shared" si="4"/>
        <v>#REF!</v>
      </c>
      <c r="K44" s="81" t="str">
        <f t="shared" si="4"/>
        <v>#REF!</v>
      </c>
      <c r="L44" s="81" t="str">
        <f t="shared" si="4"/>
        <v>#REF!</v>
      </c>
      <c r="M44" s="81" t="str">
        <f t="shared" si="4"/>
        <v>#REF!</v>
      </c>
      <c r="N44" s="81" t="str">
        <f t="shared" si="4"/>
        <v>#REF!</v>
      </c>
      <c r="O44" s="81" t="str">
        <f t="shared" si="4"/>
        <v>#REF!</v>
      </c>
      <c r="P44" s="81" t="str">
        <f t="shared" si="4"/>
        <v>#REF!</v>
      </c>
      <c r="Q44" s="81" t="str">
        <f t="shared" si="4"/>
        <v>#REF!</v>
      </c>
      <c r="R44" s="81" t="str">
        <f t="shared" si="4"/>
        <v>#REF!</v>
      </c>
      <c r="S44" s="81" t="str">
        <f t="shared" si="4"/>
        <v>#REF!</v>
      </c>
      <c r="T44" s="81" t="str">
        <f t="shared" si="4"/>
        <v>#REF!</v>
      </c>
      <c r="U44" s="81" t="str">
        <f t="shared" si="4"/>
        <v>#REF!</v>
      </c>
      <c r="V44" s="81" t="str">
        <f t="shared" si="4"/>
        <v>#REF!</v>
      </c>
      <c r="W44" s="81" t="str">
        <f t="shared" si="4"/>
        <v>#REF!</v>
      </c>
      <c r="X44" s="81" t="str">
        <f t="shared" si="4"/>
        <v>#REF!</v>
      </c>
      <c r="Y44" s="81" t="str">
        <f t="shared" si="4"/>
        <v>#REF!</v>
      </c>
      <c r="Z44" s="81" t="str">
        <f t="shared" si="4"/>
        <v>#REF!</v>
      </c>
      <c r="AA44" s="81" t="str">
        <f t="shared" si="4"/>
        <v>#REF!</v>
      </c>
      <c r="AB44" s="81" t="str">
        <f t="shared" si="4"/>
        <v>#REF!</v>
      </c>
      <c r="AC44" s="81" t="str">
        <f t="shared" si="4"/>
        <v>#REF!</v>
      </c>
      <c r="AD44" s="81" t="str">
        <f t="shared" si="4"/>
        <v>#REF!</v>
      </c>
      <c r="AE44" s="81" t="str">
        <f t="shared" si="4"/>
        <v>#REF!</v>
      </c>
      <c r="AF44" s="81" t="str">
        <f t="shared" si="4"/>
        <v>#REF!</v>
      </c>
      <c r="AG44" s="81" t="str">
        <f t="shared" si="4"/>
        <v>#REF!</v>
      </c>
      <c r="AH44" s="81" t="str">
        <f t="shared" si="4"/>
        <v>#REF!</v>
      </c>
      <c r="AI44" s="81" t="str">
        <f t="shared" si="4"/>
        <v>#REF!</v>
      </c>
      <c r="AJ44" s="81" t="str">
        <f t="shared" si="4"/>
        <v>#REF!</v>
      </c>
      <c r="AK44" s="81" t="str">
        <f t="shared" si="4"/>
        <v>#REF!</v>
      </c>
      <c r="AL44" s="81" t="str">
        <f t="shared" si="4"/>
        <v>#REF!</v>
      </c>
      <c r="AM44" s="81" t="str">
        <f t="shared" si="4"/>
        <v>#REF!</v>
      </c>
      <c r="AN44" s="81" t="str">
        <f t="shared" si="4"/>
        <v>#REF!</v>
      </c>
      <c r="AO44" s="81" t="str">
        <f t="shared" si="4"/>
        <v>#REF!</v>
      </c>
      <c r="AP44" s="81" t="str">
        <f t="shared" si="4"/>
        <v>#REF!</v>
      </c>
      <c r="AQ44" s="81" t="str">
        <f t="shared" si="4"/>
        <v>#REF!</v>
      </c>
      <c r="AR44" s="81" t="str">
        <f t="shared" si="4"/>
        <v>#REF!</v>
      </c>
      <c r="AS44" s="81" t="str">
        <f t="shared" si="4"/>
        <v>#REF!</v>
      </c>
      <c r="AT44" s="81" t="str">
        <f t="shared" si="4"/>
        <v>#REF!</v>
      </c>
      <c r="AU44" s="81" t="str">
        <f t="shared" si="4"/>
        <v>#REF!</v>
      </c>
      <c r="AV44" s="81" t="str">
        <f t="shared" si="4"/>
        <v>#REF!</v>
      </c>
      <c r="AW44" s="81" t="str">
        <f t="shared" si="4"/>
        <v>#REF!</v>
      </c>
      <c r="AX44" s="81" t="str">
        <f t="shared" si="4"/>
        <v>#REF!</v>
      </c>
      <c r="AY44" s="81" t="str">
        <f t="shared" si="4"/>
        <v>#REF!</v>
      </c>
      <c r="AZ44" s="81" t="str">
        <f t="shared" si="4"/>
        <v>#REF!</v>
      </c>
      <c r="BA44" s="81" t="str">
        <f t="shared" si="4"/>
        <v>#REF!</v>
      </c>
      <c r="BB44" s="81" t="str">
        <f t="shared" si="4"/>
        <v>#REF!</v>
      </c>
      <c r="BC44" s="82" t="str">
        <f t="shared" si="4"/>
        <v>#REF!</v>
      </c>
    </row>
    <row r="45" ht="12.75" customHeight="1">
      <c r="A45" s="64" t="s">
        <v>138</v>
      </c>
      <c r="B45" s="71" t="str">
        <f t="array" ref="B45">INDEX(Calculation!$C$102:$CL$127,MATCH('Project-level output'!$A45,Calculation!$C$102:$C$127,0),MATCH('Project-level output'!B$5,Calculation!$C$102:$CL$102,0))</f>
        <v>#REF!</v>
      </c>
      <c r="C45" s="71" t="str">
        <f t="array" ref="C45">INDEX(Calculation!$C$102:$CL$127,MATCH('Project-level output'!$A45,Calculation!$C$102:$C$127,0),MATCH('Project-level output'!C$5,Calculation!$C$102:$CL$102,0))</f>
        <v>#REF!</v>
      </c>
      <c r="D45" s="71" t="str">
        <f t="array" ref="D45">INDEX(Calculation!$C$102:$CL$127,MATCH('Project-level output'!$A45,Calculation!$C$102:$C$127,0),MATCH('Project-level output'!D$5,Calculation!$C$102:$CL$102,0))</f>
        <v>#REF!</v>
      </c>
      <c r="E45" s="71" t="str">
        <f t="array" ref="E45">INDEX(Calculation!$C$102:$CL$127,MATCH('Project-level output'!$A45,Calculation!$C$102:$C$127,0),MATCH('Project-level output'!E$5,Calculation!$C$102:$CL$102,0))</f>
        <v>#REF!</v>
      </c>
      <c r="F45" s="71" t="str">
        <f t="array" ref="F45">INDEX(Calculation!$C$102:$CL$127,MATCH('Project-level output'!$A45,Calculation!$C$102:$C$127,0),MATCH('Project-level output'!F$5,Calculation!$C$102:$CL$102,0))</f>
        <v>#REF!</v>
      </c>
      <c r="G45" s="71" t="str">
        <f t="array" ref="G45">INDEX(Calculation!$C$102:$CL$127,MATCH('Project-level output'!$A45,Calculation!$C$102:$C$127,0),MATCH('Project-level output'!G$5,Calculation!$C$102:$CL$102,0))</f>
        <v>#REF!</v>
      </c>
      <c r="H45" s="71" t="str">
        <f t="array" ref="H45">INDEX(Calculation!$C$102:$CL$127,MATCH('Project-level output'!$A45,Calculation!$C$102:$C$127,0),MATCH('Project-level output'!H$5,Calculation!$C$102:$CL$102,0))</f>
        <v>#REF!</v>
      </c>
      <c r="I45" s="71" t="str">
        <f t="array" ref="I45">INDEX(Calculation!$C$102:$CL$127,MATCH('Project-level output'!$A45,Calculation!$C$102:$C$127,0),MATCH('Project-level output'!I$5,Calculation!$C$102:$CL$102,0))</f>
        <v>#REF!</v>
      </c>
      <c r="J45" s="71" t="str">
        <f t="array" ref="J45">INDEX(Calculation!$C$102:$CL$127,MATCH('Project-level output'!$A45,Calculation!$C$102:$C$127,0),MATCH('Project-level output'!J$5,Calculation!$C$102:$CL$102,0))</f>
        <v>#REF!</v>
      </c>
      <c r="K45" s="71" t="str">
        <f t="array" ref="K45">INDEX(Calculation!$C$102:$CL$127,MATCH('Project-level output'!$A45,Calculation!$C$102:$C$127,0),MATCH('Project-level output'!K$5,Calculation!$C$102:$CL$102,0))</f>
        <v>#REF!</v>
      </c>
      <c r="L45" s="71" t="str">
        <f t="array" ref="L45">INDEX(Calculation!$C$102:$CL$127,MATCH('Project-level output'!$A45,Calculation!$C$102:$C$127,0),MATCH('Project-level output'!L$5,Calculation!$C$102:$CL$102,0))</f>
        <v>#REF!</v>
      </c>
      <c r="M45" s="71" t="str">
        <f t="array" ref="M45">INDEX(Calculation!$C$102:$CL$127,MATCH('Project-level output'!$A45,Calculation!$C$102:$C$127,0),MATCH('Project-level output'!M$5,Calculation!$C$102:$CL$102,0))</f>
        <v>#REF!</v>
      </c>
      <c r="N45" s="71" t="str">
        <f t="array" ref="N45">INDEX(Calculation!$C$102:$CL$127,MATCH('Project-level output'!$A45,Calculation!$C$102:$C$127,0),MATCH('Project-level output'!N$5,Calculation!$C$102:$CL$102,0))</f>
        <v>#REF!</v>
      </c>
      <c r="O45" s="71" t="str">
        <f t="array" ref="O45">INDEX(Calculation!$C$102:$CL$127,MATCH('Project-level output'!$A45,Calculation!$C$102:$C$127,0),MATCH('Project-level output'!O$5,Calculation!$C$102:$CL$102,0))</f>
        <v>#REF!</v>
      </c>
      <c r="P45" s="71" t="str">
        <f t="array" ref="P45">INDEX(Calculation!$C$102:$CL$127,MATCH('Project-level output'!$A45,Calculation!$C$102:$C$127,0),MATCH('Project-level output'!P$5,Calculation!$C$102:$CL$102,0))</f>
        <v>#REF!</v>
      </c>
      <c r="Q45" s="71" t="str">
        <f t="array" ref="Q45">INDEX(Calculation!$C$102:$CL$127,MATCH('Project-level output'!$A45,Calculation!$C$102:$C$127,0),MATCH('Project-level output'!Q$5,Calculation!$C$102:$CL$102,0))</f>
        <v>#REF!</v>
      </c>
      <c r="R45" s="71" t="str">
        <f t="array" ref="R45">INDEX(Calculation!$C$102:$CL$127,MATCH('Project-level output'!$A45,Calculation!$C$102:$C$127,0),MATCH('Project-level output'!R$5,Calculation!$C$102:$CL$102,0))</f>
        <v>#REF!</v>
      </c>
      <c r="S45" s="71" t="str">
        <f t="array" ref="S45">INDEX(Calculation!$C$102:$CL$127,MATCH('Project-level output'!$A45,Calculation!$C$102:$C$127,0),MATCH('Project-level output'!S$5,Calculation!$C$102:$CL$102,0))</f>
        <v>#REF!</v>
      </c>
      <c r="T45" s="71" t="str">
        <f t="array" ref="T45">INDEX(Calculation!$C$102:$CL$127,MATCH('Project-level output'!$A45,Calculation!$C$102:$C$127,0),MATCH('Project-level output'!T$5,Calculation!$C$102:$CL$102,0))</f>
        <v>#REF!</v>
      </c>
      <c r="U45" s="71" t="str">
        <f t="array" ref="U45">INDEX(Calculation!$C$102:$CL$127,MATCH('Project-level output'!$A45,Calculation!$C$102:$C$127,0),MATCH('Project-level output'!U$5,Calculation!$C$102:$CL$102,0))</f>
        <v>#REF!</v>
      </c>
      <c r="V45" s="71" t="str">
        <f t="array" ref="V45">INDEX(Calculation!$C$102:$CL$127,MATCH('Project-level output'!$A45,Calculation!$C$102:$C$127,0),MATCH('Project-level output'!V$5,Calculation!$C$102:$CL$102,0))</f>
        <v>#REF!</v>
      </c>
      <c r="W45" s="71" t="str">
        <f t="array" ref="W45">INDEX(Calculation!$C$102:$CL$127,MATCH('Project-level output'!$A45,Calculation!$C$102:$C$127,0),MATCH('Project-level output'!W$5,Calculation!$C$102:$CL$102,0))</f>
        <v>#REF!</v>
      </c>
      <c r="X45" s="71" t="str">
        <f t="array" ref="X45">INDEX(Calculation!$C$102:$CL$127,MATCH('Project-level output'!$A45,Calculation!$C$102:$C$127,0),MATCH('Project-level output'!X$5,Calculation!$C$102:$CL$102,0))</f>
        <v>#REF!</v>
      </c>
      <c r="Y45" s="71" t="str">
        <f t="array" ref="Y45">INDEX(Calculation!$C$102:$CL$127,MATCH('Project-level output'!$A45,Calculation!$C$102:$C$127,0),MATCH('Project-level output'!Y$5,Calculation!$C$102:$CL$102,0))</f>
        <v>#REF!</v>
      </c>
      <c r="Z45" s="71" t="str">
        <f t="array" ref="Z45">INDEX(Calculation!$C$102:$CL$127,MATCH('Project-level output'!$A45,Calculation!$C$102:$C$127,0),MATCH('Project-level output'!Z$5,Calculation!$C$102:$CL$102,0))</f>
        <v>#REF!</v>
      </c>
      <c r="AA45" s="71" t="str">
        <f t="array" ref="AA45">INDEX(Calculation!$C$102:$CL$127,MATCH('Project-level output'!$A45,Calculation!$C$102:$C$127,0),MATCH('Project-level output'!AA$5,Calculation!$C$102:$CL$102,0))</f>
        <v>#REF!</v>
      </c>
      <c r="AB45" s="71" t="str">
        <f t="array" ref="AB45">INDEX(Calculation!$C$102:$CL$127,MATCH('Project-level output'!$A45,Calculation!$C$102:$C$127,0),MATCH('Project-level output'!AB$5,Calculation!$C$102:$CL$102,0))</f>
        <v>#REF!</v>
      </c>
      <c r="AC45" s="71" t="str">
        <f t="array" ref="AC45">INDEX(Calculation!$C$102:$CL$127,MATCH('Project-level output'!$A45,Calculation!$C$102:$C$127,0),MATCH('Project-level output'!AC$5,Calculation!$C$102:$CL$102,0))</f>
        <v>#REF!</v>
      </c>
      <c r="AD45" s="71" t="str">
        <f t="array" ref="AD45">INDEX(Calculation!$C$102:$CL$127,MATCH('Project-level output'!$A45,Calculation!$C$102:$C$127,0),MATCH('Project-level output'!AD$5,Calculation!$C$102:$CL$102,0))</f>
        <v>#REF!</v>
      </c>
      <c r="AE45" s="71" t="str">
        <f t="array" ref="AE45">INDEX(Calculation!$C$102:$CL$127,MATCH('Project-level output'!$A45,Calculation!$C$102:$C$127,0),MATCH('Project-level output'!AE$5,Calculation!$C$102:$CL$102,0))</f>
        <v>#REF!</v>
      </c>
      <c r="AF45" s="71" t="str">
        <f t="array" ref="AF45">INDEX(Calculation!$C$102:$CL$127,MATCH('Project-level output'!$A45,Calculation!$C$102:$C$127,0),MATCH('Project-level output'!AF$5,Calculation!$C$102:$CL$102,0))</f>
        <v>#REF!</v>
      </c>
      <c r="AG45" s="71" t="str">
        <f t="array" ref="AG45">INDEX(Calculation!$C$102:$CL$127,MATCH('Project-level output'!$A45,Calculation!$C$102:$C$127,0),MATCH('Project-level output'!AG$5,Calculation!$C$102:$CL$102,0))</f>
        <v>#REF!</v>
      </c>
      <c r="AH45" s="71" t="str">
        <f t="array" ref="AH45">INDEX(Calculation!$C$102:$CL$127,MATCH('Project-level output'!$A45,Calculation!$C$102:$C$127,0),MATCH('Project-level output'!AH$5,Calculation!$C$102:$CL$102,0))</f>
        <v>#REF!</v>
      </c>
      <c r="AI45" s="71" t="str">
        <f t="array" ref="AI45">INDEX(Calculation!$C$102:$CL$127,MATCH('Project-level output'!$A45,Calculation!$C$102:$C$127,0),MATCH('Project-level output'!AI$5,Calculation!$C$102:$CL$102,0))</f>
        <v>#REF!</v>
      </c>
      <c r="AJ45" s="71" t="str">
        <f t="array" ref="AJ45">INDEX(Calculation!$C$102:$CL$127,MATCH('Project-level output'!$A45,Calculation!$C$102:$C$127,0),MATCH('Project-level output'!AJ$5,Calculation!$C$102:$CL$102,0))</f>
        <v>#REF!</v>
      </c>
      <c r="AK45" s="71" t="str">
        <f t="array" ref="AK45">INDEX(Calculation!$C$102:$CL$127,MATCH('Project-level output'!$A45,Calculation!$C$102:$C$127,0),MATCH('Project-level output'!AK$5,Calculation!$C$102:$CL$102,0))</f>
        <v>#REF!</v>
      </c>
      <c r="AL45" s="71" t="str">
        <f t="array" ref="AL45">INDEX(Calculation!$C$102:$CL$127,MATCH('Project-level output'!$A45,Calculation!$C$102:$C$127,0),MATCH('Project-level output'!AL$5,Calculation!$C$102:$CL$102,0))</f>
        <v>#REF!</v>
      </c>
      <c r="AM45" s="71" t="str">
        <f t="array" ref="AM45">INDEX(Calculation!$C$102:$CL$127,MATCH('Project-level output'!$A45,Calculation!$C$102:$C$127,0),MATCH('Project-level output'!AM$5,Calculation!$C$102:$CL$102,0))</f>
        <v>#REF!</v>
      </c>
      <c r="AN45" s="71" t="str">
        <f t="array" ref="AN45">INDEX(Calculation!$C$102:$CL$127,MATCH('Project-level output'!$A45,Calculation!$C$102:$C$127,0),MATCH('Project-level output'!AN$5,Calculation!$C$102:$CL$102,0))</f>
        <v>#REF!</v>
      </c>
      <c r="AO45" s="71" t="str">
        <f t="array" ref="AO45">INDEX(Calculation!$C$102:$CL$127,MATCH('Project-level output'!$A45,Calculation!$C$102:$C$127,0),MATCH('Project-level output'!AO$5,Calculation!$C$102:$CL$102,0))</f>
        <v>#REF!</v>
      </c>
      <c r="AP45" s="71" t="str">
        <f t="array" ref="AP45">INDEX(Calculation!$C$102:$CL$127,MATCH('Project-level output'!$A45,Calculation!$C$102:$C$127,0),MATCH('Project-level output'!AP$5,Calculation!$C$102:$CL$102,0))</f>
        <v>#REF!</v>
      </c>
      <c r="AQ45" s="71" t="str">
        <f t="array" ref="AQ45">INDEX(Calculation!$C$102:$CL$127,MATCH('Project-level output'!$A45,Calculation!$C$102:$C$127,0),MATCH('Project-level output'!AQ$5,Calculation!$C$102:$CL$102,0))</f>
        <v>#REF!</v>
      </c>
      <c r="AR45" s="71" t="str">
        <f t="array" ref="AR45">INDEX(Calculation!$C$102:$CL$127,MATCH('Project-level output'!$A45,Calculation!$C$102:$C$127,0),MATCH('Project-level output'!AR$5,Calculation!$C$102:$CL$102,0))</f>
        <v>#REF!</v>
      </c>
      <c r="AS45" s="71" t="str">
        <f t="array" ref="AS45">INDEX(Calculation!$C$102:$CL$127,MATCH('Project-level output'!$A45,Calculation!$C$102:$C$127,0),MATCH('Project-level output'!AS$5,Calculation!$C$102:$CL$102,0))</f>
        <v>#REF!</v>
      </c>
      <c r="AT45" s="71" t="str">
        <f t="array" ref="AT45">INDEX(Calculation!$C$102:$CL$127,MATCH('Project-level output'!$A45,Calculation!$C$102:$C$127,0),MATCH('Project-level output'!AT$5,Calculation!$C$102:$CL$102,0))</f>
        <v>#REF!</v>
      </c>
      <c r="AU45" s="71" t="str">
        <f t="array" ref="AU45">INDEX(Calculation!$C$102:$CL$127,MATCH('Project-level output'!$A45,Calculation!$C$102:$C$127,0),MATCH('Project-level output'!AU$5,Calculation!$C$102:$CL$102,0))</f>
        <v>#REF!</v>
      </c>
      <c r="AV45" s="71" t="str">
        <f t="array" ref="AV45">INDEX(Calculation!$C$102:$CL$127,MATCH('Project-level output'!$A45,Calculation!$C$102:$C$127,0),MATCH('Project-level output'!AV$5,Calculation!$C$102:$CL$102,0))</f>
        <v>#REF!</v>
      </c>
      <c r="AW45" s="71" t="str">
        <f t="array" ref="AW45">INDEX(Calculation!$C$102:$CL$127,MATCH('Project-level output'!$A45,Calculation!$C$102:$C$127,0),MATCH('Project-level output'!AW$5,Calculation!$C$102:$CL$102,0))</f>
        <v>#REF!</v>
      </c>
      <c r="AX45" s="71" t="str">
        <f t="array" ref="AX45">INDEX(Calculation!$C$102:$CL$127,MATCH('Project-level output'!$A45,Calculation!$C$102:$C$127,0),MATCH('Project-level output'!AX$5,Calculation!$C$102:$CL$102,0))</f>
        <v>#REF!</v>
      </c>
      <c r="AY45" s="71" t="str">
        <f t="array" ref="AY45">INDEX(Calculation!$C$102:$CL$127,MATCH('Project-level output'!$A45,Calculation!$C$102:$C$127,0),MATCH('Project-level output'!AY$5,Calculation!$C$102:$CL$102,0))</f>
        <v>#REF!</v>
      </c>
      <c r="AZ45" s="71" t="str">
        <f t="array" ref="AZ45">INDEX(Calculation!$C$102:$CL$127,MATCH('Project-level output'!$A45,Calculation!$C$102:$C$127,0),MATCH('Project-level output'!AZ$5,Calculation!$C$102:$CL$102,0))</f>
        <v>#REF!</v>
      </c>
      <c r="BA45" s="71" t="str">
        <f t="array" ref="BA45">INDEX(Calculation!$C$102:$CL$127,MATCH('Project-level output'!$A45,Calculation!$C$102:$C$127,0),MATCH('Project-level output'!BA$5,Calculation!$C$102:$CL$102,0))</f>
        <v>#REF!</v>
      </c>
      <c r="BB45" s="71" t="str">
        <f t="array" ref="BB45">INDEX(Calculation!$C$102:$CL$127,MATCH('Project-level output'!$A45,Calculation!$C$102:$C$127,0),MATCH('Project-level output'!BB$5,Calculation!$C$102:$CL$102,0))</f>
        <v>#REF!</v>
      </c>
      <c r="BC45" s="72" t="str">
        <f t="array" ref="BC45">INDEX(Calculation!$C$102:$CL$127,MATCH('Project-level output'!$A45,Calculation!$C$102:$C$127,0),MATCH('Project-level output'!BC$5,Calculation!$C$102:$CL$102,0))</f>
        <v>#REF!</v>
      </c>
    </row>
    <row r="46" ht="12.75" customHeight="1">
      <c r="A46" s="64" t="s">
        <v>139</v>
      </c>
      <c r="B46" s="81" t="str">
        <f t="shared" ref="B46:C46" si="5">SUM(B37,B33,B31)</f>
        <v>#REF!</v>
      </c>
      <c r="C46" s="81" t="str">
        <f t="shared" si="5"/>
        <v>#REF!</v>
      </c>
      <c r="D46" s="81" t="str">
        <f t="shared" ref="D46:E46" si="6">SUM(D33)</f>
        <v>#REF!</v>
      </c>
      <c r="E46" s="81" t="str">
        <f t="shared" si="6"/>
        <v>#REF!</v>
      </c>
      <c r="F46" s="81" t="str">
        <f>SUM(F37,F33,F31)</f>
        <v>#REF!</v>
      </c>
      <c r="G46" s="81" t="str">
        <f>SUM(G33)</f>
        <v>#REF!</v>
      </c>
      <c r="H46" s="81" t="str">
        <f t="shared" ref="H46:BC46" si="7">SUM(H37,H33,H31)</f>
        <v>#REF!</v>
      </c>
      <c r="I46" s="81" t="str">
        <f t="shared" si="7"/>
        <v>#REF!</v>
      </c>
      <c r="J46" s="81" t="str">
        <f t="shared" si="7"/>
        <v>#REF!</v>
      </c>
      <c r="K46" s="81" t="str">
        <f t="shared" si="7"/>
        <v>#REF!</v>
      </c>
      <c r="L46" s="81" t="str">
        <f t="shared" si="7"/>
        <v>#REF!</v>
      </c>
      <c r="M46" s="81" t="str">
        <f t="shared" si="7"/>
        <v>#REF!</v>
      </c>
      <c r="N46" s="81" t="str">
        <f t="shared" si="7"/>
        <v>#REF!</v>
      </c>
      <c r="O46" s="81" t="str">
        <f t="shared" si="7"/>
        <v>#REF!</v>
      </c>
      <c r="P46" s="81" t="str">
        <f t="shared" si="7"/>
        <v>#REF!</v>
      </c>
      <c r="Q46" s="81" t="str">
        <f t="shared" si="7"/>
        <v>#REF!</v>
      </c>
      <c r="R46" s="81" t="str">
        <f t="shared" si="7"/>
        <v>#REF!</v>
      </c>
      <c r="S46" s="81" t="str">
        <f t="shared" si="7"/>
        <v>#REF!</v>
      </c>
      <c r="T46" s="81" t="str">
        <f t="shared" si="7"/>
        <v>#REF!</v>
      </c>
      <c r="U46" s="81" t="str">
        <f t="shared" si="7"/>
        <v>#REF!</v>
      </c>
      <c r="V46" s="81" t="str">
        <f t="shared" si="7"/>
        <v>#REF!</v>
      </c>
      <c r="W46" s="81" t="str">
        <f t="shared" si="7"/>
        <v>#REF!</v>
      </c>
      <c r="X46" s="81" t="str">
        <f t="shared" si="7"/>
        <v>#REF!</v>
      </c>
      <c r="Y46" s="81" t="str">
        <f t="shared" si="7"/>
        <v>#REF!</v>
      </c>
      <c r="Z46" s="81" t="str">
        <f t="shared" si="7"/>
        <v>#REF!</v>
      </c>
      <c r="AA46" s="81" t="str">
        <f t="shared" si="7"/>
        <v>#REF!</v>
      </c>
      <c r="AB46" s="81" t="str">
        <f t="shared" si="7"/>
        <v>#REF!</v>
      </c>
      <c r="AC46" s="81" t="str">
        <f t="shared" si="7"/>
        <v>#REF!</v>
      </c>
      <c r="AD46" s="81" t="str">
        <f t="shared" si="7"/>
        <v>#REF!</v>
      </c>
      <c r="AE46" s="81" t="str">
        <f t="shared" si="7"/>
        <v>#REF!</v>
      </c>
      <c r="AF46" s="81" t="str">
        <f t="shared" si="7"/>
        <v>#REF!</v>
      </c>
      <c r="AG46" s="81" t="str">
        <f t="shared" si="7"/>
        <v>#REF!</v>
      </c>
      <c r="AH46" s="81" t="str">
        <f t="shared" si="7"/>
        <v>#REF!</v>
      </c>
      <c r="AI46" s="81" t="str">
        <f t="shared" si="7"/>
        <v>#REF!</v>
      </c>
      <c r="AJ46" s="81" t="str">
        <f t="shared" si="7"/>
        <v>#REF!</v>
      </c>
      <c r="AK46" s="81" t="str">
        <f t="shared" si="7"/>
        <v>#REF!</v>
      </c>
      <c r="AL46" s="81" t="str">
        <f t="shared" si="7"/>
        <v>#REF!</v>
      </c>
      <c r="AM46" s="81" t="str">
        <f t="shared" si="7"/>
        <v>#REF!</v>
      </c>
      <c r="AN46" s="81" t="str">
        <f t="shared" si="7"/>
        <v>#REF!</v>
      </c>
      <c r="AO46" s="81" t="str">
        <f t="shared" si="7"/>
        <v>#REF!</v>
      </c>
      <c r="AP46" s="81" t="str">
        <f t="shared" si="7"/>
        <v>#REF!</v>
      </c>
      <c r="AQ46" s="81" t="str">
        <f t="shared" si="7"/>
        <v>#REF!</v>
      </c>
      <c r="AR46" s="81" t="str">
        <f t="shared" si="7"/>
        <v>#REF!</v>
      </c>
      <c r="AS46" s="81" t="str">
        <f t="shared" si="7"/>
        <v>#REF!</v>
      </c>
      <c r="AT46" s="81" t="str">
        <f t="shared" si="7"/>
        <v>#REF!</v>
      </c>
      <c r="AU46" s="81" t="str">
        <f t="shared" si="7"/>
        <v>#REF!</v>
      </c>
      <c r="AV46" s="81" t="str">
        <f t="shared" si="7"/>
        <v>#REF!</v>
      </c>
      <c r="AW46" s="81" t="str">
        <f t="shared" si="7"/>
        <v>#REF!</v>
      </c>
      <c r="AX46" s="81" t="str">
        <f t="shared" si="7"/>
        <v>#REF!</v>
      </c>
      <c r="AY46" s="81" t="str">
        <f t="shared" si="7"/>
        <v>#REF!</v>
      </c>
      <c r="AZ46" s="81" t="str">
        <f t="shared" si="7"/>
        <v>#REF!</v>
      </c>
      <c r="BA46" s="81" t="str">
        <f t="shared" si="7"/>
        <v>#REF!</v>
      </c>
      <c r="BB46" s="81" t="str">
        <f t="shared" si="7"/>
        <v>#REF!</v>
      </c>
      <c r="BC46" s="82" t="str">
        <f t="shared" si="7"/>
        <v>#REF!</v>
      </c>
    </row>
    <row r="47" ht="12.75" customHeight="1">
      <c r="A47" s="64" t="s">
        <v>140</v>
      </c>
      <c r="B47" s="71" t="str">
        <f t="array" ref="B47">INDEX('Inputs &amp; summary'!$D$28:$AN$73,MATCH('Project-level output'!B$5,'Inputs &amp; summary'!$D$28:$D$73,0),MATCH('Project-level output'!$A47,'Inputs &amp; summary'!$D$28:$AN$28,0))</f>
        <v>#REF!</v>
      </c>
      <c r="C47" s="71" t="str">
        <f t="array" ref="C47">INDEX('Inputs &amp; summary'!$D$28:$AN$73,MATCH('Project-level output'!C$5,'Inputs &amp; summary'!$D$28:$D$73,0),MATCH('Project-level output'!$A47,'Inputs &amp; summary'!$D$28:$AN$28,0))</f>
        <v>#REF!</v>
      </c>
      <c r="D47" s="71" t="str">
        <f t="array" ref="D47">INDEX('Inputs &amp; summary'!$D$28:$AN$73,MATCH('Project-level output'!D$5,'Inputs &amp; summary'!$D$28:$D$73,0),MATCH('Project-level output'!$A47,'Inputs &amp; summary'!$D$28:$AN$28,0))</f>
        <v>#REF!</v>
      </c>
      <c r="E47" s="71" t="str">
        <f t="array" ref="E47">INDEX('Inputs &amp; summary'!$D$28:$AN$73,MATCH('Project-level output'!E$5,'Inputs &amp; summary'!$D$28:$D$73,0),MATCH('Project-level output'!$A47,'Inputs &amp; summary'!$D$28:$AN$28,0))</f>
        <v>#REF!</v>
      </c>
      <c r="F47" s="71" t="str">
        <f t="array" ref="F47">INDEX('Inputs &amp; summary'!$D$28:$AN$73,MATCH('Project-level output'!F$5,'Inputs &amp; summary'!$D$28:$D$73,0),MATCH('Project-level output'!$A47,'Inputs &amp; summary'!$D$28:$AN$28,0))</f>
        <v>#REF!</v>
      </c>
      <c r="G47" s="71" t="str">
        <f t="array" ref="G47">INDEX('Inputs &amp; summary'!$D$28:$AN$73,MATCH('Project-level output'!G$5,'Inputs &amp; summary'!$D$28:$D$73,0),MATCH('Project-level output'!$A47,'Inputs &amp; summary'!$D$28:$AN$28,0))</f>
        <v>#REF!</v>
      </c>
      <c r="H47" s="71" t="str">
        <f t="array" ref="H47">INDEX('Inputs &amp; summary'!$D$28:$AN$73,MATCH('Project-level output'!H$5,'Inputs &amp; summary'!$D$28:$D$73,0),MATCH('Project-level output'!$A47,'Inputs &amp; summary'!$D$28:$AN$28,0))</f>
        <v>#REF!</v>
      </c>
      <c r="I47" s="71" t="str">
        <f t="array" ref="I47">INDEX('Inputs &amp; summary'!$D$28:$AN$73,MATCH('Project-level output'!I$5,'Inputs &amp; summary'!$D$28:$D$73,0),MATCH('Project-level output'!$A47,'Inputs &amp; summary'!$D$28:$AN$28,0))</f>
        <v>#REF!</v>
      </c>
      <c r="J47" s="81"/>
      <c r="K47" s="81"/>
      <c r="L47" s="81"/>
      <c r="M47" s="81"/>
      <c r="N47" s="81"/>
      <c r="O47" s="81"/>
      <c r="P47" s="81"/>
      <c r="Q47" s="81"/>
      <c r="R47" s="81"/>
      <c r="S47" s="81"/>
      <c r="T47" s="81"/>
      <c r="U47" s="81"/>
      <c r="V47" s="81"/>
      <c r="W47" s="81"/>
      <c r="X47" s="81"/>
      <c r="Y47" s="81"/>
      <c r="Z47" s="81"/>
      <c r="AA47" s="81"/>
      <c r="AB47" s="81"/>
      <c r="AC47" s="81"/>
      <c r="AD47" s="81"/>
      <c r="AE47" s="81"/>
      <c r="AF47" s="81"/>
      <c r="AG47" s="81"/>
      <c r="AH47" s="81"/>
      <c r="AI47" s="81"/>
      <c r="AJ47" s="81"/>
      <c r="AK47" s="81"/>
      <c r="AL47" s="81"/>
      <c r="AM47" s="81"/>
      <c r="AN47" s="81"/>
      <c r="AO47" s="81"/>
      <c r="AP47" s="81"/>
      <c r="AQ47" s="81"/>
      <c r="AR47" s="81"/>
      <c r="AS47" s="81"/>
      <c r="AT47" s="81"/>
      <c r="AU47" s="81"/>
      <c r="AV47" s="81"/>
      <c r="AW47" s="81"/>
      <c r="AX47" s="81"/>
      <c r="AY47" s="81"/>
      <c r="AZ47" s="81"/>
      <c r="BA47" s="81"/>
      <c r="BB47" s="81"/>
      <c r="BC47" s="82"/>
    </row>
    <row r="48" ht="12.75" customHeight="1">
      <c r="A48" s="64" t="s">
        <v>141</v>
      </c>
      <c r="B48" s="79" t="str">
        <f t="shared" ref="B48:BC48" si="8">B46/B58</f>
        <v>#REF!</v>
      </c>
      <c r="C48" s="79" t="str">
        <f t="shared" si="8"/>
        <v>#REF!</v>
      </c>
      <c r="D48" s="79" t="str">
        <f t="shared" si="8"/>
        <v>#REF!</v>
      </c>
      <c r="E48" s="79" t="str">
        <f t="shared" si="8"/>
        <v>#REF!</v>
      </c>
      <c r="F48" s="79" t="str">
        <f t="shared" si="8"/>
        <v>#REF!</v>
      </c>
      <c r="G48" s="79" t="str">
        <f t="shared" si="8"/>
        <v>#REF!</v>
      </c>
      <c r="H48" s="79" t="str">
        <f t="shared" si="8"/>
        <v>#REF!</v>
      </c>
      <c r="I48" s="79" t="str">
        <f t="shared" si="8"/>
        <v>#REF!</v>
      </c>
      <c r="J48" s="79" t="str">
        <f t="shared" si="8"/>
        <v>#REF!</v>
      </c>
      <c r="K48" s="79" t="str">
        <f t="shared" si="8"/>
        <v>#REF!</v>
      </c>
      <c r="L48" s="79" t="str">
        <f t="shared" si="8"/>
        <v>#REF!</v>
      </c>
      <c r="M48" s="79" t="str">
        <f t="shared" si="8"/>
        <v>#REF!</v>
      </c>
      <c r="N48" s="79" t="str">
        <f t="shared" si="8"/>
        <v>#REF!</v>
      </c>
      <c r="O48" s="79" t="str">
        <f t="shared" si="8"/>
        <v>#REF!</v>
      </c>
      <c r="P48" s="79" t="str">
        <f t="shared" si="8"/>
        <v>#REF!</v>
      </c>
      <c r="Q48" s="79" t="str">
        <f t="shared" si="8"/>
        <v>#REF!</v>
      </c>
      <c r="R48" s="79" t="str">
        <f t="shared" si="8"/>
        <v>#REF!</v>
      </c>
      <c r="S48" s="79" t="str">
        <f t="shared" si="8"/>
        <v>#REF!</v>
      </c>
      <c r="T48" s="79" t="str">
        <f t="shared" si="8"/>
        <v>#REF!</v>
      </c>
      <c r="U48" s="79" t="str">
        <f t="shared" si="8"/>
        <v>#REF!</v>
      </c>
      <c r="V48" s="79" t="str">
        <f t="shared" si="8"/>
        <v>#REF!</v>
      </c>
      <c r="W48" s="79" t="str">
        <f t="shared" si="8"/>
        <v>#REF!</v>
      </c>
      <c r="X48" s="79" t="str">
        <f t="shared" si="8"/>
        <v>#REF!</v>
      </c>
      <c r="Y48" s="79" t="str">
        <f t="shared" si="8"/>
        <v>#REF!</v>
      </c>
      <c r="Z48" s="79" t="str">
        <f t="shared" si="8"/>
        <v>#REF!</v>
      </c>
      <c r="AA48" s="79" t="str">
        <f t="shared" si="8"/>
        <v>#REF!</v>
      </c>
      <c r="AB48" s="79" t="str">
        <f t="shared" si="8"/>
        <v>#REF!</v>
      </c>
      <c r="AC48" s="79" t="str">
        <f t="shared" si="8"/>
        <v>#REF!</v>
      </c>
      <c r="AD48" s="79" t="str">
        <f t="shared" si="8"/>
        <v>#REF!</v>
      </c>
      <c r="AE48" s="79" t="str">
        <f t="shared" si="8"/>
        <v>#REF!</v>
      </c>
      <c r="AF48" s="79" t="str">
        <f t="shared" si="8"/>
        <v>#REF!</v>
      </c>
      <c r="AG48" s="79" t="str">
        <f t="shared" si="8"/>
        <v>#REF!</v>
      </c>
      <c r="AH48" s="79" t="str">
        <f t="shared" si="8"/>
        <v>#REF!</v>
      </c>
      <c r="AI48" s="79" t="str">
        <f t="shared" si="8"/>
        <v>#REF!</v>
      </c>
      <c r="AJ48" s="79" t="str">
        <f t="shared" si="8"/>
        <v>#REF!</v>
      </c>
      <c r="AK48" s="79" t="str">
        <f t="shared" si="8"/>
        <v>#REF!</v>
      </c>
      <c r="AL48" s="79" t="str">
        <f t="shared" si="8"/>
        <v>#REF!</v>
      </c>
      <c r="AM48" s="79" t="str">
        <f t="shared" si="8"/>
        <v>#REF!</v>
      </c>
      <c r="AN48" s="79" t="str">
        <f t="shared" si="8"/>
        <v>#REF!</v>
      </c>
      <c r="AO48" s="79" t="str">
        <f t="shared" si="8"/>
        <v>#REF!</v>
      </c>
      <c r="AP48" s="79" t="str">
        <f t="shared" si="8"/>
        <v>#REF!</v>
      </c>
      <c r="AQ48" s="79" t="str">
        <f t="shared" si="8"/>
        <v>#REF!</v>
      </c>
      <c r="AR48" s="79" t="str">
        <f t="shared" si="8"/>
        <v>#REF!</v>
      </c>
      <c r="AS48" s="79" t="str">
        <f t="shared" si="8"/>
        <v>#REF!</v>
      </c>
      <c r="AT48" s="79" t="str">
        <f t="shared" si="8"/>
        <v>#REF!</v>
      </c>
      <c r="AU48" s="79" t="str">
        <f t="shared" si="8"/>
        <v>#REF!</v>
      </c>
      <c r="AV48" s="79" t="str">
        <f t="shared" si="8"/>
        <v>#REF!</v>
      </c>
      <c r="AW48" s="79" t="str">
        <f t="shared" si="8"/>
        <v>#REF!</v>
      </c>
      <c r="AX48" s="79" t="str">
        <f t="shared" si="8"/>
        <v>#REF!</v>
      </c>
      <c r="AY48" s="79" t="str">
        <f t="shared" si="8"/>
        <v>#REF!</v>
      </c>
      <c r="AZ48" s="79" t="str">
        <f t="shared" si="8"/>
        <v>#REF!</v>
      </c>
      <c r="BA48" s="79" t="str">
        <f t="shared" si="8"/>
        <v>#REF!</v>
      </c>
      <c r="BB48" s="79" t="str">
        <f t="shared" si="8"/>
        <v>#REF!</v>
      </c>
      <c r="BC48" s="80" t="str">
        <f t="shared" si="8"/>
        <v>#REF!</v>
      </c>
    </row>
    <row r="49" ht="12.75" customHeight="1">
      <c r="A49" s="64" t="s">
        <v>142</v>
      </c>
      <c r="B49" s="79" t="str">
        <f t="shared" ref="B49:BC49" si="9">B46/B20</f>
        <v>#REF!</v>
      </c>
      <c r="C49" s="79" t="str">
        <f t="shared" si="9"/>
        <v>#REF!</v>
      </c>
      <c r="D49" s="79" t="str">
        <f t="shared" si="9"/>
        <v>#REF!</v>
      </c>
      <c r="E49" s="79" t="str">
        <f t="shared" si="9"/>
        <v>#REF!</v>
      </c>
      <c r="F49" s="79" t="str">
        <f t="shared" si="9"/>
        <v>#REF!</v>
      </c>
      <c r="G49" s="79" t="str">
        <f t="shared" si="9"/>
        <v>#REF!</v>
      </c>
      <c r="H49" s="79" t="str">
        <f t="shared" si="9"/>
        <v>#REF!</v>
      </c>
      <c r="I49" s="79" t="str">
        <f t="shared" si="9"/>
        <v>#REF!</v>
      </c>
      <c r="J49" s="79" t="str">
        <f t="shared" si="9"/>
        <v>#REF!</v>
      </c>
      <c r="K49" s="79" t="str">
        <f t="shared" si="9"/>
        <v>#REF!</v>
      </c>
      <c r="L49" s="79" t="str">
        <f t="shared" si="9"/>
        <v>#REF!</v>
      </c>
      <c r="M49" s="79" t="str">
        <f t="shared" si="9"/>
        <v>#REF!</v>
      </c>
      <c r="N49" s="79" t="str">
        <f t="shared" si="9"/>
        <v>#REF!</v>
      </c>
      <c r="O49" s="79" t="str">
        <f t="shared" si="9"/>
        <v>#REF!</v>
      </c>
      <c r="P49" s="79" t="str">
        <f t="shared" si="9"/>
        <v>#REF!</v>
      </c>
      <c r="Q49" s="79" t="str">
        <f t="shared" si="9"/>
        <v>#REF!</v>
      </c>
      <c r="R49" s="79" t="str">
        <f t="shared" si="9"/>
        <v>#REF!</v>
      </c>
      <c r="S49" s="79" t="str">
        <f t="shared" si="9"/>
        <v>#REF!</v>
      </c>
      <c r="T49" s="79" t="str">
        <f t="shared" si="9"/>
        <v>#REF!</v>
      </c>
      <c r="U49" s="79" t="str">
        <f t="shared" si="9"/>
        <v>#REF!</v>
      </c>
      <c r="V49" s="79" t="str">
        <f t="shared" si="9"/>
        <v>#REF!</v>
      </c>
      <c r="W49" s="79" t="str">
        <f t="shared" si="9"/>
        <v>#REF!</v>
      </c>
      <c r="X49" s="79" t="str">
        <f t="shared" si="9"/>
        <v>#REF!</v>
      </c>
      <c r="Y49" s="79" t="str">
        <f t="shared" si="9"/>
        <v>#REF!</v>
      </c>
      <c r="Z49" s="79" t="str">
        <f t="shared" si="9"/>
        <v>#REF!</v>
      </c>
      <c r="AA49" s="79" t="str">
        <f t="shared" si="9"/>
        <v>#REF!</v>
      </c>
      <c r="AB49" s="79" t="str">
        <f t="shared" si="9"/>
        <v>#REF!</v>
      </c>
      <c r="AC49" s="79" t="str">
        <f t="shared" si="9"/>
        <v>#REF!</v>
      </c>
      <c r="AD49" s="79" t="str">
        <f t="shared" si="9"/>
        <v>#REF!</v>
      </c>
      <c r="AE49" s="79" t="str">
        <f t="shared" si="9"/>
        <v>#REF!</v>
      </c>
      <c r="AF49" s="79" t="str">
        <f t="shared" si="9"/>
        <v>#REF!</v>
      </c>
      <c r="AG49" s="79" t="str">
        <f t="shared" si="9"/>
        <v>#REF!</v>
      </c>
      <c r="AH49" s="79" t="str">
        <f t="shared" si="9"/>
        <v>#REF!</v>
      </c>
      <c r="AI49" s="79" t="str">
        <f t="shared" si="9"/>
        <v>#REF!</v>
      </c>
      <c r="AJ49" s="79" t="str">
        <f t="shared" si="9"/>
        <v>#REF!</v>
      </c>
      <c r="AK49" s="79" t="str">
        <f t="shared" si="9"/>
        <v>#REF!</v>
      </c>
      <c r="AL49" s="79" t="str">
        <f t="shared" si="9"/>
        <v>#REF!</v>
      </c>
      <c r="AM49" s="79" t="str">
        <f t="shared" si="9"/>
        <v>#REF!</v>
      </c>
      <c r="AN49" s="79" t="str">
        <f t="shared" si="9"/>
        <v>#REF!</v>
      </c>
      <c r="AO49" s="79" t="str">
        <f t="shared" si="9"/>
        <v>#REF!</v>
      </c>
      <c r="AP49" s="79" t="str">
        <f t="shared" si="9"/>
        <v>#REF!</v>
      </c>
      <c r="AQ49" s="79" t="str">
        <f t="shared" si="9"/>
        <v>#REF!</v>
      </c>
      <c r="AR49" s="79" t="str">
        <f t="shared" si="9"/>
        <v>#REF!</v>
      </c>
      <c r="AS49" s="79" t="str">
        <f t="shared" si="9"/>
        <v>#REF!</v>
      </c>
      <c r="AT49" s="79" t="str">
        <f t="shared" si="9"/>
        <v>#REF!</v>
      </c>
      <c r="AU49" s="79" t="str">
        <f t="shared" si="9"/>
        <v>#REF!</v>
      </c>
      <c r="AV49" s="79" t="str">
        <f t="shared" si="9"/>
        <v>#REF!</v>
      </c>
      <c r="AW49" s="79" t="str">
        <f t="shared" si="9"/>
        <v>#REF!</v>
      </c>
      <c r="AX49" s="79" t="str">
        <f t="shared" si="9"/>
        <v>#REF!</v>
      </c>
      <c r="AY49" s="79" t="str">
        <f t="shared" si="9"/>
        <v>#REF!</v>
      </c>
      <c r="AZ49" s="79" t="str">
        <f t="shared" si="9"/>
        <v>#REF!</v>
      </c>
      <c r="BA49" s="79" t="str">
        <f t="shared" si="9"/>
        <v>#REF!</v>
      </c>
      <c r="BB49" s="79" t="str">
        <f t="shared" si="9"/>
        <v>#REF!</v>
      </c>
      <c r="BC49" s="80" t="str">
        <f t="shared" si="9"/>
        <v>#REF!</v>
      </c>
    </row>
    <row r="50" ht="12.75" customHeight="1">
      <c r="A50" s="64" t="s">
        <v>143</v>
      </c>
      <c r="B50" s="71" t="str">
        <f t="array" ref="B50">INDEX('Inputs &amp; summary'!$D$28:$AN$73,MATCH('Project-level output'!B$5,'Inputs &amp; summary'!$D$28:$D$73,0),MATCH('Project-level output'!$A50,'Inputs &amp; summary'!$D$28:$AN$28,0))</f>
        <v>#REF!</v>
      </c>
      <c r="C50" s="71" t="str">
        <f t="array" ref="C50">INDEX('Inputs &amp; summary'!$D$28:$AN$73,MATCH('Project-level output'!C$5,'Inputs &amp; summary'!$D$28:$D$73,0),MATCH('Project-level output'!$A50,'Inputs &amp; summary'!$D$28:$AN$28,0))</f>
        <v>#REF!</v>
      </c>
      <c r="D50" s="71" t="str">
        <f t="array" ref="D50">INDEX('Inputs &amp; summary'!$D$28:$AN$73,MATCH('Project-level output'!D$5,'Inputs &amp; summary'!$D$28:$D$73,0),MATCH('Project-level output'!$A50,'Inputs &amp; summary'!$D$28:$AN$28,0))</f>
        <v>#REF!</v>
      </c>
      <c r="E50" s="71" t="str">
        <f t="array" ref="E50">INDEX('Inputs &amp; summary'!$D$28:$AN$73,MATCH('Project-level output'!E$5,'Inputs &amp; summary'!$D$28:$D$73,0),MATCH('Project-level output'!$A50,'Inputs &amp; summary'!$D$28:$AN$28,0))</f>
        <v>#REF!</v>
      </c>
      <c r="F50" s="71" t="str">
        <f t="array" ref="F50">INDEX('Inputs &amp; summary'!$D$28:$AN$73,MATCH('Project-level output'!F$5,'Inputs &amp; summary'!$D$28:$D$73,0),MATCH('Project-level output'!$A50,'Inputs &amp; summary'!$D$28:$AN$28,0))</f>
        <v>#REF!</v>
      </c>
      <c r="G50" s="71" t="str">
        <f t="array" ref="G50">INDEX('Inputs &amp; summary'!$D$28:$AN$73,MATCH('Project-level output'!G$5,'Inputs &amp; summary'!$D$28:$D$73,0),MATCH('Project-level output'!$A50,'Inputs &amp; summary'!$D$28:$AN$28,0))</f>
        <v>#REF!</v>
      </c>
      <c r="H50" s="71" t="str">
        <f t="array" ref="H50">INDEX('Inputs &amp; summary'!$D$28:$AN$73,MATCH('Project-level output'!H$5,'Inputs &amp; summary'!$D$28:$D$73,0),MATCH('Project-level output'!$A50,'Inputs &amp; summary'!$D$28:$AN$28,0))</f>
        <v>#REF!</v>
      </c>
      <c r="I50" s="71" t="str">
        <f t="array" ref="I50">INDEX('Inputs &amp; summary'!$D$28:$AN$73,MATCH('Project-level output'!I$5,'Inputs &amp; summary'!$D$28:$D$73,0),MATCH('Project-level output'!$A50,'Inputs &amp; summary'!$D$28:$AN$28,0))</f>
        <v>#REF!</v>
      </c>
      <c r="J50" s="71" t="str">
        <f t="array" ref="J50">INDEX('Inputs &amp; summary'!$D$28:$AN$73,MATCH('Project-level output'!J$5,'Inputs &amp; summary'!$D$28:$D$73,0),MATCH('Project-level output'!$A50,'Inputs &amp; summary'!$D$28:$AN$28,0))</f>
        <v>#REF!</v>
      </c>
      <c r="K50" s="71" t="str">
        <f t="array" ref="K50">INDEX('Inputs &amp; summary'!$D$28:$AN$73,MATCH('Project-level output'!K$5,'Inputs &amp; summary'!$D$28:$D$73,0),MATCH('Project-level output'!$A50,'Inputs &amp; summary'!$D$28:$AN$28,0))</f>
        <v>#REF!</v>
      </c>
      <c r="L50" s="71" t="str">
        <f t="array" ref="L50">INDEX('Inputs &amp; summary'!$D$28:$AN$73,MATCH('Project-level output'!L$5,'Inputs &amp; summary'!$D$28:$D$73,0),MATCH('Project-level output'!$A50,'Inputs &amp; summary'!$D$28:$AN$28,0))</f>
        <v>#REF!</v>
      </c>
      <c r="M50" s="71" t="str">
        <f t="array" ref="M50">INDEX('Inputs &amp; summary'!$D$28:$AN$73,MATCH('Project-level output'!M$5,'Inputs &amp; summary'!$D$28:$D$73,0),MATCH('Project-level output'!$A50,'Inputs &amp; summary'!$D$28:$AN$28,0))</f>
        <v>#REF!</v>
      </c>
      <c r="N50" s="71" t="str">
        <f t="array" ref="N50">INDEX('Inputs &amp; summary'!$D$28:$AN$73,MATCH('Project-level output'!N$5,'Inputs &amp; summary'!$D$28:$D$73,0),MATCH('Project-level output'!$A50,'Inputs &amp; summary'!$D$28:$AN$28,0))</f>
        <v>#REF!</v>
      </c>
      <c r="O50" s="71" t="str">
        <f t="array" ref="O50">INDEX('Inputs &amp; summary'!$D$28:$AN$73,MATCH('Project-level output'!O$5,'Inputs &amp; summary'!$D$28:$D$73,0),MATCH('Project-level output'!$A50,'Inputs &amp; summary'!$D$28:$AN$28,0))</f>
        <v>#REF!</v>
      </c>
      <c r="P50" s="71" t="str">
        <f t="array" ref="P50">INDEX('Inputs &amp; summary'!$D$28:$AN$73,MATCH('Project-level output'!P$5,'Inputs &amp; summary'!$D$28:$D$73,0),MATCH('Project-level output'!$A50,'Inputs &amp; summary'!$D$28:$AN$28,0))</f>
        <v>#REF!</v>
      </c>
      <c r="Q50" s="71" t="str">
        <f t="array" ref="Q50">INDEX('Inputs &amp; summary'!$D$28:$AN$73,MATCH('Project-level output'!Q$5,'Inputs &amp; summary'!$D$28:$D$73,0),MATCH('Project-level output'!$A50,'Inputs &amp; summary'!$D$28:$AN$28,0))</f>
        <v>#REF!</v>
      </c>
      <c r="R50" s="71" t="str">
        <f t="array" ref="R50">INDEX('Inputs &amp; summary'!$D$28:$AN$73,MATCH('Project-level output'!R$5,'Inputs &amp; summary'!$D$28:$D$73,0),MATCH('Project-level output'!$A50,'Inputs &amp; summary'!$D$28:$AN$28,0))</f>
        <v>#REF!</v>
      </c>
      <c r="S50" s="71" t="str">
        <f t="array" ref="S50">INDEX('Inputs &amp; summary'!$D$28:$AN$73,MATCH('Project-level output'!S$5,'Inputs &amp; summary'!$D$28:$D$73,0),MATCH('Project-level output'!$A50,'Inputs &amp; summary'!$D$28:$AN$28,0))</f>
        <v>#REF!</v>
      </c>
      <c r="T50" s="71" t="str">
        <f t="array" ref="T50">INDEX('Inputs &amp; summary'!$D$28:$AN$73,MATCH('Project-level output'!T$5,'Inputs &amp; summary'!$D$28:$D$73,0),MATCH('Project-level output'!$A50,'Inputs &amp; summary'!$D$28:$AN$28,0))</f>
        <v>#REF!</v>
      </c>
      <c r="U50" s="71" t="str">
        <f t="array" ref="U50">INDEX('Inputs &amp; summary'!$D$28:$AN$73,MATCH('Project-level output'!U$5,'Inputs &amp; summary'!$D$28:$D$73,0),MATCH('Project-level output'!$A50,'Inputs &amp; summary'!$D$28:$AN$28,0))</f>
        <v>#REF!</v>
      </c>
      <c r="V50" s="71" t="str">
        <f t="array" ref="V50">INDEX('Inputs &amp; summary'!$D$28:$AN$73,MATCH('Project-level output'!V$5,'Inputs &amp; summary'!$D$28:$D$73,0),MATCH('Project-level output'!$A50,'Inputs &amp; summary'!$D$28:$AN$28,0))</f>
        <v>#REF!</v>
      </c>
      <c r="W50" s="71" t="str">
        <f t="array" ref="W50">INDEX('Inputs &amp; summary'!$D$28:$AN$73,MATCH('Project-level output'!W$5,'Inputs &amp; summary'!$D$28:$D$73,0),MATCH('Project-level output'!$A50,'Inputs &amp; summary'!$D$28:$AN$28,0))</f>
        <v>#REF!</v>
      </c>
      <c r="X50" s="71" t="str">
        <f t="array" ref="X50">INDEX('Inputs &amp; summary'!$D$28:$AN$73,MATCH('Project-level output'!X$5,'Inputs &amp; summary'!$D$28:$D$73,0),MATCH('Project-level output'!$A50,'Inputs &amp; summary'!$D$28:$AN$28,0))</f>
        <v>#REF!</v>
      </c>
      <c r="Y50" s="71" t="str">
        <f t="array" ref="Y50">INDEX('Inputs &amp; summary'!$D$28:$AN$73,MATCH('Project-level output'!Y$5,'Inputs &amp; summary'!$D$28:$D$73,0),MATCH('Project-level output'!$A50,'Inputs &amp; summary'!$D$28:$AN$28,0))</f>
        <v>#REF!</v>
      </c>
      <c r="Z50" s="71" t="str">
        <f t="array" ref="Z50">INDEX('Inputs &amp; summary'!$D$28:$AN$73,MATCH('Project-level output'!Z$5,'Inputs &amp; summary'!$D$28:$D$73,0),MATCH('Project-level output'!$A50,'Inputs &amp; summary'!$D$28:$AN$28,0))</f>
        <v>#REF!</v>
      </c>
      <c r="AA50" s="71" t="str">
        <f t="array" ref="AA50">INDEX('Inputs &amp; summary'!$D$28:$AN$73,MATCH('Project-level output'!AA$5,'Inputs &amp; summary'!$D$28:$D$73,0),MATCH('Project-level output'!$A50,'Inputs &amp; summary'!$D$28:$AN$28,0))</f>
        <v>#REF!</v>
      </c>
      <c r="AB50" s="71" t="str">
        <f t="array" ref="AB50">INDEX('Inputs &amp; summary'!$D$28:$AN$73,MATCH('Project-level output'!AB$5,'Inputs &amp; summary'!$D$28:$D$73,0),MATCH('Project-level output'!$A50,'Inputs &amp; summary'!$D$28:$AN$28,0))</f>
        <v>#REF!</v>
      </c>
      <c r="AC50" s="71" t="str">
        <f t="array" ref="AC50">INDEX('Inputs &amp; summary'!$D$28:$AN$73,MATCH('Project-level output'!AC$5,'Inputs &amp; summary'!$D$28:$D$73,0),MATCH('Project-level output'!$A50,'Inputs &amp; summary'!$D$28:$AN$28,0))</f>
        <v>#REF!</v>
      </c>
      <c r="AD50" s="71" t="str">
        <f t="array" ref="AD50">INDEX('Inputs &amp; summary'!$D$28:$AN$73,MATCH('Project-level output'!AD$5,'Inputs &amp; summary'!$D$28:$D$73,0),MATCH('Project-level output'!$A50,'Inputs &amp; summary'!$D$28:$AN$28,0))</f>
        <v>#REF!</v>
      </c>
      <c r="AE50" s="71" t="str">
        <f t="array" ref="AE50">INDEX('Inputs &amp; summary'!$D$28:$AN$73,MATCH('Project-level output'!AE$5,'Inputs &amp; summary'!$D$28:$D$73,0),MATCH('Project-level output'!$A50,'Inputs &amp; summary'!$D$28:$AN$28,0))</f>
        <v>#REF!</v>
      </c>
      <c r="AF50" s="71" t="str">
        <f t="array" ref="AF50">INDEX('Inputs &amp; summary'!$D$28:$AN$73,MATCH('Project-level output'!AF$5,'Inputs &amp; summary'!$D$28:$D$73,0),MATCH('Project-level output'!$A50,'Inputs &amp; summary'!$D$28:$AN$28,0))</f>
        <v>#REF!</v>
      </c>
      <c r="AG50" s="71" t="str">
        <f t="array" ref="AG50">INDEX('Inputs &amp; summary'!$D$28:$AN$73,MATCH('Project-level output'!AG$5,'Inputs &amp; summary'!$D$28:$D$73,0),MATCH('Project-level output'!$A50,'Inputs &amp; summary'!$D$28:$AN$28,0))</f>
        <v>#REF!</v>
      </c>
      <c r="AH50" s="71" t="str">
        <f t="array" ref="AH50">INDEX('Inputs &amp; summary'!$D$28:$AN$73,MATCH('Project-level output'!AH$5,'Inputs &amp; summary'!$D$28:$D$73,0),MATCH('Project-level output'!$A50,'Inputs &amp; summary'!$D$28:$AN$28,0))</f>
        <v>#REF!</v>
      </c>
      <c r="AI50" s="71" t="str">
        <f t="array" ref="AI50">INDEX('Inputs &amp; summary'!$D$28:$AN$73,MATCH('Project-level output'!AI$5,'Inputs &amp; summary'!$D$28:$D$73,0),MATCH('Project-level output'!$A50,'Inputs &amp; summary'!$D$28:$AN$28,0))</f>
        <v>#REF!</v>
      </c>
      <c r="AJ50" s="71" t="str">
        <f t="array" ref="AJ50">INDEX('Inputs &amp; summary'!$D$28:$AN$73,MATCH('Project-level output'!AJ$5,'Inputs &amp; summary'!$D$28:$D$73,0),MATCH('Project-level output'!$A50,'Inputs &amp; summary'!$D$28:$AN$28,0))</f>
        <v>#REF!</v>
      </c>
      <c r="AK50" s="71" t="str">
        <f t="array" ref="AK50">INDEX('Inputs &amp; summary'!$D$28:$AN$73,MATCH('Project-level output'!AK$5,'Inputs &amp; summary'!$D$28:$D$73,0),MATCH('Project-level output'!$A50,'Inputs &amp; summary'!$D$28:$AN$28,0))</f>
        <v>#REF!</v>
      </c>
      <c r="AL50" s="71" t="str">
        <f t="array" ref="AL50">INDEX('Inputs &amp; summary'!$D$28:$AN$73,MATCH('Project-level output'!AL$5,'Inputs &amp; summary'!$D$28:$D$73,0),MATCH('Project-level output'!$A50,'Inputs &amp; summary'!$D$28:$AN$28,0))</f>
        <v>#REF!</v>
      </c>
      <c r="AM50" s="71" t="str">
        <f t="array" ref="AM50">INDEX('Inputs &amp; summary'!$D$28:$AN$73,MATCH('Project-level output'!AM$5,'Inputs &amp; summary'!$D$28:$D$73,0),MATCH('Project-level output'!$A50,'Inputs &amp; summary'!$D$28:$AN$28,0))</f>
        <v>#REF!</v>
      </c>
      <c r="AN50" s="71" t="str">
        <f t="array" ref="AN50">INDEX('Inputs &amp; summary'!$D$28:$AN$73,MATCH('Project-level output'!AN$5,'Inputs &amp; summary'!$D$28:$D$73,0),MATCH('Project-level output'!$A50,'Inputs &amp; summary'!$D$28:$AN$28,0))</f>
        <v>#REF!</v>
      </c>
      <c r="AO50" s="71" t="str">
        <f t="array" ref="AO50">INDEX('Inputs &amp; summary'!$D$28:$AN$73,MATCH('Project-level output'!AO$5,'Inputs &amp; summary'!$D$28:$D$73,0),MATCH('Project-level output'!$A50,'Inputs &amp; summary'!$D$28:$AN$28,0))</f>
        <v>#REF!</v>
      </c>
      <c r="AP50" s="71" t="str">
        <f t="array" ref="AP50">INDEX('Inputs &amp; summary'!$D$28:$AN$73,MATCH('Project-level output'!AP$5,'Inputs &amp; summary'!$D$28:$D$73,0),MATCH('Project-level output'!$A50,'Inputs &amp; summary'!$D$28:$AN$28,0))</f>
        <v>#REF!</v>
      </c>
      <c r="AQ50" s="71" t="str">
        <f t="array" ref="AQ50">INDEX('Inputs &amp; summary'!$D$28:$AN$73,MATCH('Project-level output'!AQ$5,'Inputs &amp; summary'!$D$28:$D$73,0),MATCH('Project-level output'!$A50,'Inputs &amp; summary'!$D$28:$AN$28,0))</f>
        <v>#REF!</v>
      </c>
      <c r="AR50" s="71" t="str">
        <f t="array" ref="AR50">INDEX('Inputs &amp; summary'!$D$28:$AN$73,MATCH('Project-level output'!AR$5,'Inputs &amp; summary'!$D$28:$D$73,0),MATCH('Project-level output'!$A50,'Inputs &amp; summary'!$D$28:$AN$28,0))</f>
        <v>#REF!</v>
      </c>
      <c r="AS50" s="71" t="str">
        <f t="array" ref="AS50">INDEX('Inputs &amp; summary'!$D$28:$AN$73,MATCH('Project-level output'!AS$5,'Inputs &amp; summary'!$D$28:$D$73,0),MATCH('Project-level output'!$A50,'Inputs &amp; summary'!$D$28:$AN$28,0))</f>
        <v>#REF!</v>
      </c>
      <c r="AT50" s="71" t="str">
        <f t="array" ref="AT50">INDEX('Inputs &amp; summary'!$D$28:$AN$73,MATCH('Project-level output'!AT$5,'Inputs &amp; summary'!$D$28:$D$73,0),MATCH('Project-level output'!$A50,'Inputs &amp; summary'!$D$28:$AN$28,0))</f>
        <v>#REF!</v>
      </c>
      <c r="AU50" s="71" t="str">
        <f t="array" ref="AU50">INDEX('Inputs &amp; summary'!$D$28:$AN$73,MATCH('Project-level output'!AU$5,'Inputs &amp; summary'!$D$28:$D$73,0),MATCH('Project-level output'!$A50,'Inputs &amp; summary'!$D$28:$AN$28,0))</f>
        <v>#REF!</v>
      </c>
      <c r="AV50" s="71" t="str">
        <f t="array" ref="AV50">INDEX('Inputs &amp; summary'!$D$28:$AN$73,MATCH('Project-level output'!AV$5,'Inputs &amp; summary'!$D$28:$D$73,0),MATCH('Project-level output'!$A50,'Inputs &amp; summary'!$D$28:$AN$28,0))</f>
        <v>#REF!</v>
      </c>
      <c r="AW50" s="71" t="str">
        <f t="array" ref="AW50">INDEX('Inputs &amp; summary'!$D$28:$AN$73,MATCH('Project-level output'!AW$5,'Inputs &amp; summary'!$D$28:$D$73,0),MATCH('Project-level output'!$A50,'Inputs &amp; summary'!$D$28:$AN$28,0))</f>
        <v>#REF!</v>
      </c>
      <c r="AX50" s="71" t="str">
        <f t="array" ref="AX50">INDEX('Inputs &amp; summary'!$D$28:$AN$73,MATCH('Project-level output'!AX$5,'Inputs &amp; summary'!$D$28:$D$73,0),MATCH('Project-level output'!$A50,'Inputs &amp; summary'!$D$28:$AN$28,0))</f>
        <v>#REF!</v>
      </c>
      <c r="AY50" s="71" t="str">
        <f t="array" ref="AY50">INDEX('Inputs &amp; summary'!$D$28:$AN$73,MATCH('Project-level output'!AY$5,'Inputs &amp; summary'!$D$28:$D$73,0),MATCH('Project-level output'!$A50,'Inputs &amp; summary'!$D$28:$AN$28,0))</f>
        <v>#REF!</v>
      </c>
      <c r="AZ50" s="71" t="str">
        <f t="array" ref="AZ50">INDEX('Inputs &amp; summary'!$D$28:$AN$73,MATCH('Project-level output'!AZ$5,'Inputs &amp; summary'!$D$28:$D$73,0),MATCH('Project-level output'!$A50,'Inputs &amp; summary'!$D$28:$AN$28,0))</f>
        <v>#REF!</v>
      </c>
      <c r="BA50" s="71" t="str">
        <f t="array" ref="BA50">INDEX('Inputs &amp; summary'!$D$28:$AN$73,MATCH('Project-level output'!BA$5,'Inputs &amp; summary'!$D$28:$D$73,0),MATCH('Project-level output'!$A50,'Inputs &amp; summary'!$D$28:$AN$28,0))</f>
        <v>#REF!</v>
      </c>
      <c r="BB50" s="71" t="str">
        <f t="array" ref="BB50">INDEX('Inputs &amp; summary'!$D$28:$AN$73,MATCH('Project-level output'!BB$5,'Inputs &amp; summary'!$D$28:$D$73,0),MATCH('Project-level output'!$A50,'Inputs &amp; summary'!$D$28:$AN$28,0))</f>
        <v>#REF!</v>
      </c>
      <c r="BC50" s="72" t="str">
        <f t="array" ref="BC50">INDEX('Inputs &amp; summary'!$D$28:$AN$73,MATCH('Project-level output'!BC$5,'Inputs &amp; summary'!$D$28:$D$73,0),MATCH('Project-level output'!$A50,'Inputs &amp; summary'!$D$28:$AN$28,0))</f>
        <v>#REF!</v>
      </c>
    </row>
    <row r="51" ht="12.75" customHeight="1">
      <c r="A51" s="64" t="s">
        <v>144</v>
      </c>
      <c r="B51" s="81" t="str">
        <f t="shared" ref="B51:C51" si="10">SUM(B34:B36,B32)</f>
        <v>#REF!</v>
      </c>
      <c r="C51" s="81" t="str">
        <f t="shared" si="10"/>
        <v>#REF!</v>
      </c>
      <c r="D51" s="81" t="str">
        <f t="shared" ref="D51:E51" si="11">SUM(D34:D37,D31:D32)</f>
        <v>#REF!</v>
      </c>
      <c r="E51" s="81" t="str">
        <f t="shared" si="11"/>
        <v>#REF!</v>
      </c>
      <c r="F51" s="81" t="str">
        <f>SUM(F34:F36,F32)</f>
        <v>#REF!</v>
      </c>
      <c r="G51" s="81" t="str">
        <f>SUM(G34:G37,G31:G32)</f>
        <v>#REF!</v>
      </c>
      <c r="H51" s="81" t="str">
        <f t="shared" ref="H51:BC51" si="12">SUM(H34:H36,H32)</f>
        <v>#REF!</v>
      </c>
      <c r="I51" s="81" t="str">
        <f t="shared" si="12"/>
        <v>#REF!</v>
      </c>
      <c r="J51" s="81" t="str">
        <f t="shared" si="12"/>
        <v>#REF!</v>
      </c>
      <c r="K51" s="81" t="str">
        <f t="shared" si="12"/>
        <v>#REF!</v>
      </c>
      <c r="L51" s="81" t="str">
        <f t="shared" si="12"/>
        <v>#REF!</v>
      </c>
      <c r="M51" s="81" t="str">
        <f t="shared" si="12"/>
        <v>#REF!</v>
      </c>
      <c r="N51" s="81" t="str">
        <f t="shared" si="12"/>
        <v>#REF!</v>
      </c>
      <c r="O51" s="81" t="str">
        <f t="shared" si="12"/>
        <v>#REF!</v>
      </c>
      <c r="P51" s="81" t="str">
        <f t="shared" si="12"/>
        <v>#REF!</v>
      </c>
      <c r="Q51" s="81" t="str">
        <f t="shared" si="12"/>
        <v>#REF!</v>
      </c>
      <c r="R51" s="81" t="str">
        <f t="shared" si="12"/>
        <v>#REF!</v>
      </c>
      <c r="S51" s="81" t="str">
        <f t="shared" si="12"/>
        <v>#REF!</v>
      </c>
      <c r="T51" s="81" t="str">
        <f t="shared" si="12"/>
        <v>#REF!</v>
      </c>
      <c r="U51" s="81" t="str">
        <f t="shared" si="12"/>
        <v>#REF!</v>
      </c>
      <c r="V51" s="81" t="str">
        <f t="shared" si="12"/>
        <v>#REF!</v>
      </c>
      <c r="W51" s="81" t="str">
        <f t="shared" si="12"/>
        <v>#REF!</v>
      </c>
      <c r="X51" s="81" t="str">
        <f t="shared" si="12"/>
        <v>#REF!</v>
      </c>
      <c r="Y51" s="81" t="str">
        <f t="shared" si="12"/>
        <v>#REF!</v>
      </c>
      <c r="Z51" s="81" t="str">
        <f t="shared" si="12"/>
        <v>#REF!</v>
      </c>
      <c r="AA51" s="81" t="str">
        <f t="shared" si="12"/>
        <v>#REF!</v>
      </c>
      <c r="AB51" s="81" t="str">
        <f t="shared" si="12"/>
        <v>#REF!</v>
      </c>
      <c r="AC51" s="81" t="str">
        <f t="shared" si="12"/>
        <v>#REF!</v>
      </c>
      <c r="AD51" s="81" t="str">
        <f t="shared" si="12"/>
        <v>#REF!</v>
      </c>
      <c r="AE51" s="81" t="str">
        <f t="shared" si="12"/>
        <v>#REF!</v>
      </c>
      <c r="AF51" s="81" t="str">
        <f t="shared" si="12"/>
        <v>#REF!</v>
      </c>
      <c r="AG51" s="81" t="str">
        <f t="shared" si="12"/>
        <v>#REF!</v>
      </c>
      <c r="AH51" s="81" t="str">
        <f t="shared" si="12"/>
        <v>#REF!</v>
      </c>
      <c r="AI51" s="81" t="str">
        <f t="shared" si="12"/>
        <v>#REF!</v>
      </c>
      <c r="AJ51" s="81" t="str">
        <f t="shared" si="12"/>
        <v>#REF!</v>
      </c>
      <c r="AK51" s="81" t="str">
        <f t="shared" si="12"/>
        <v>#REF!</v>
      </c>
      <c r="AL51" s="81" t="str">
        <f t="shared" si="12"/>
        <v>#REF!</v>
      </c>
      <c r="AM51" s="81" t="str">
        <f t="shared" si="12"/>
        <v>#REF!</v>
      </c>
      <c r="AN51" s="81" t="str">
        <f t="shared" si="12"/>
        <v>#REF!</v>
      </c>
      <c r="AO51" s="81" t="str">
        <f t="shared" si="12"/>
        <v>#REF!</v>
      </c>
      <c r="AP51" s="81" t="str">
        <f t="shared" si="12"/>
        <v>#REF!</v>
      </c>
      <c r="AQ51" s="81" t="str">
        <f t="shared" si="12"/>
        <v>#REF!</v>
      </c>
      <c r="AR51" s="81" t="str">
        <f t="shared" si="12"/>
        <v>#REF!</v>
      </c>
      <c r="AS51" s="81" t="str">
        <f t="shared" si="12"/>
        <v>#REF!</v>
      </c>
      <c r="AT51" s="81" t="str">
        <f t="shared" si="12"/>
        <v>#REF!</v>
      </c>
      <c r="AU51" s="81" t="str">
        <f t="shared" si="12"/>
        <v>#REF!</v>
      </c>
      <c r="AV51" s="81" t="str">
        <f t="shared" si="12"/>
        <v>#REF!</v>
      </c>
      <c r="AW51" s="81" t="str">
        <f t="shared" si="12"/>
        <v>#REF!</v>
      </c>
      <c r="AX51" s="81" t="str">
        <f t="shared" si="12"/>
        <v>#REF!</v>
      </c>
      <c r="AY51" s="81" t="str">
        <f t="shared" si="12"/>
        <v>#REF!</v>
      </c>
      <c r="AZ51" s="81" t="str">
        <f t="shared" si="12"/>
        <v>#REF!</v>
      </c>
      <c r="BA51" s="81" t="str">
        <f t="shared" si="12"/>
        <v>#REF!</v>
      </c>
      <c r="BB51" s="81" t="str">
        <f t="shared" si="12"/>
        <v>#REF!</v>
      </c>
      <c r="BC51" s="82" t="str">
        <f t="shared" si="12"/>
        <v>#REF!</v>
      </c>
    </row>
    <row r="52" ht="12.75" customHeight="1">
      <c r="A52" s="83" t="s">
        <v>65</v>
      </c>
      <c r="B52" s="84" t="str">
        <f t="array" ref="B52">IF(B$7="restoration",INDEX(Calculation!$A$27:$GA$1151,MATCH('Project-level output'!$A52,Calculation!$A$27:$A$1151,0),MATCH('Project-level output'!B$5,Calculation!$A$27:$GA$27,0)),"-")</f>
        <v>#REF!</v>
      </c>
      <c r="C52" s="84" t="str">
        <f t="array" ref="C52">IF(C$7="restoration",INDEX(Calculation!$A$27:$GA$1151,MATCH('Project-level output'!$A52,Calculation!$A$27:$A$1151,0),MATCH('Project-level output'!C$5,Calculation!$A$27:$GA$27,0)),"-")</f>
        <v>#REF!</v>
      </c>
      <c r="D52" s="84" t="str">
        <f t="array" ref="D52">IF(D$7="restoration",INDEX(Calculation!$A$27:$GA$1151,MATCH('Project-level output'!$A52,Calculation!$A$27:$A$1151,0),MATCH('Project-level output'!D$5,Calculation!$A$27:$GA$27,0)),"-")</f>
        <v>#REF!</v>
      </c>
      <c r="E52" s="84" t="str">
        <f t="array" ref="E52">IF(E$7="restoration",INDEX(Calculation!$A$27:$GA$1151,MATCH('Project-level output'!$A52,Calculation!$A$27:$A$1151,0),MATCH('Project-level output'!E$5,Calculation!$A$27:$GA$27,0)),"-")</f>
        <v>#REF!</v>
      </c>
      <c r="F52" s="84" t="str">
        <f t="array" ref="F52">IF(F$7="restoration",INDEX(Calculation!$A$27:$GA$1151,MATCH('Project-level output'!$A52,Calculation!$A$27:$A$1151,0),MATCH('Project-level output'!F$5,Calculation!$A$27:$GA$27,0)),"-")</f>
        <v>#REF!</v>
      </c>
      <c r="G52" s="84" t="str">
        <f t="array" ref="G52">IF(G$7="restoration",INDEX(Calculation!$A$27:$GA$1151,MATCH('Project-level output'!$A52,Calculation!$A$27:$A$1151,0),MATCH('Project-level output'!G$5,Calculation!$A$27:$GA$27,0)),"-")</f>
        <v>#REF!</v>
      </c>
      <c r="H52" s="84" t="str">
        <f t="array" ref="H52">IF(H$7="restoration",INDEX(Calculation!$A$27:$GA$1151,MATCH('Project-level output'!$A52,Calculation!$A$27:$A$1151,0),MATCH('Project-level output'!H$5,Calculation!$A$27:$GA$27,0)),"-")</f>
        <v>#REF!</v>
      </c>
      <c r="I52" s="84" t="str">
        <f t="array" ref="I52">IF(I$7="restoration",INDEX(Calculation!$A$27:$GA$1151,MATCH('Project-level output'!$A52,Calculation!$A$27:$A$1151,0),MATCH('Project-level output'!I$5,Calculation!$A$27:$GA$27,0)),"-")</f>
        <v>#REF!</v>
      </c>
      <c r="J52" s="84" t="str">
        <f t="array" ref="J52">IF(J$7="restoration",INDEX(Calculation!$A$27:$GA$1151,MATCH('Project-level output'!$A52,Calculation!$A$27:$A$1151,0),MATCH('Project-level output'!J$5,Calculation!$A$27:$GA$27,0)),"-")</f>
        <v>#REF!</v>
      </c>
      <c r="K52" s="84" t="str">
        <f t="array" ref="K52">IF(K$7="restoration",INDEX(Calculation!$A$27:$GA$1151,MATCH('Project-level output'!$A52,Calculation!$A$27:$A$1151,0),MATCH('Project-level output'!K$5,Calculation!$A$27:$GA$27,0)),"-")</f>
        <v>#REF!</v>
      </c>
      <c r="L52" s="84" t="str">
        <f t="array" ref="L52">IF(L$7="restoration",INDEX(Calculation!$A$27:$GA$1151,MATCH('Project-level output'!$A52,Calculation!$A$27:$A$1151,0),MATCH('Project-level output'!L$5,Calculation!$A$27:$GA$27,0)),"-")</f>
        <v>#REF!</v>
      </c>
      <c r="M52" s="84" t="str">
        <f t="array" ref="M52">IF(M$7="restoration",INDEX(Calculation!$A$27:$GA$1151,MATCH('Project-level output'!$A52,Calculation!$A$27:$A$1151,0),MATCH('Project-level output'!M$5,Calculation!$A$27:$GA$27,0)),"-")</f>
        <v>#REF!</v>
      </c>
      <c r="N52" s="84" t="str">
        <f t="array" ref="N52">IF(N$7="restoration",INDEX(Calculation!$A$27:$GA$1151,MATCH('Project-level output'!$A52,Calculation!$A$27:$A$1151,0),MATCH('Project-level output'!N$5,Calculation!$A$27:$GA$27,0)),"-")</f>
        <v>#REF!</v>
      </c>
      <c r="O52" s="84" t="str">
        <f t="array" ref="O52">IF(O$7="restoration",INDEX(Calculation!$A$27:$GA$1151,MATCH('Project-level output'!$A52,Calculation!$A$27:$A$1151,0),MATCH('Project-level output'!O$5,Calculation!$A$27:$GA$27,0)),"-")</f>
        <v>#REF!</v>
      </c>
      <c r="P52" s="84" t="str">
        <f t="array" ref="P52">IF(P$7="restoration",INDEX(Calculation!$A$27:$GA$1151,MATCH('Project-level output'!$A52,Calculation!$A$27:$A$1151,0),MATCH('Project-level output'!P$5,Calculation!$A$27:$GA$27,0)),"-")</f>
        <v>#REF!</v>
      </c>
      <c r="Q52" s="84" t="str">
        <f t="array" ref="Q52">IF(Q$7="restoration",INDEX(Calculation!$A$27:$GA$1151,MATCH('Project-level output'!$A52,Calculation!$A$27:$A$1151,0),MATCH('Project-level output'!Q$5,Calculation!$A$27:$GA$27,0)),"-")</f>
        <v>#REF!</v>
      </c>
      <c r="R52" s="84" t="str">
        <f t="array" ref="R52">IF(R$7="restoration",INDEX(Calculation!$A$27:$GA$1151,MATCH('Project-level output'!$A52,Calculation!$A$27:$A$1151,0),MATCH('Project-level output'!R$5,Calculation!$A$27:$GA$27,0)),"-")</f>
        <v>#REF!</v>
      </c>
      <c r="S52" s="84" t="str">
        <f t="array" ref="S52">IF(S$7="restoration",INDEX(Calculation!$A$27:$GA$1151,MATCH('Project-level output'!$A52,Calculation!$A$27:$A$1151,0),MATCH('Project-level output'!S$5,Calculation!$A$27:$GA$27,0)),"-")</f>
        <v>#REF!</v>
      </c>
      <c r="T52" s="84" t="str">
        <f t="array" ref="T52">IF(T$7="restoration",INDEX(Calculation!$A$27:$GA$1151,MATCH('Project-level output'!$A52,Calculation!$A$27:$A$1151,0),MATCH('Project-level output'!T$5,Calculation!$A$27:$GA$27,0)),"-")</f>
        <v>#REF!</v>
      </c>
      <c r="U52" s="84" t="str">
        <f t="array" ref="U52">IF(U$7="restoration",INDEX(Calculation!$A$27:$GA$1151,MATCH('Project-level output'!$A52,Calculation!$A$27:$A$1151,0),MATCH('Project-level output'!U$5,Calculation!$A$27:$GA$27,0)),"-")</f>
        <v>#REF!</v>
      </c>
      <c r="V52" s="84" t="str">
        <f t="array" ref="V52">IF(V$7="restoration",INDEX(Calculation!$A$27:$GA$1151,MATCH('Project-level output'!$A52,Calculation!$A$27:$A$1151,0),MATCH('Project-level output'!V$5,Calculation!$A$27:$GA$27,0)),"-")</f>
        <v>#REF!</v>
      </c>
      <c r="W52" s="84" t="str">
        <f t="array" ref="W52">IF(W$7="restoration",INDEX(Calculation!$A$27:$GA$1151,MATCH('Project-level output'!$A52,Calculation!$A$27:$A$1151,0),MATCH('Project-level output'!W$5,Calculation!$A$27:$GA$27,0)),"-")</f>
        <v>#REF!</v>
      </c>
      <c r="X52" s="84" t="str">
        <f t="array" ref="X52">IF(X$7="restoration",INDEX(Calculation!$A$27:$GA$1151,MATCH('Project-level output'!$A52,Calculation!$A$27:$A$1151,0),MATCH('Project-level output'!X$5,Calculation!$A$27:$GA$27,0)),"-")</f>
        <v>#REF!</v>
      </c>
      <c r="Y52" s="84" t="str">
        <f t="array" ref="Y52">IF(Y$7="restoration",INDEX(Calculation!$A$27:$GA$1151,MATCH('Project-level output'!$A52,Calculation!$A$27:$A$1151,0),MATCH('Project-level output'!Y$5,Calculation!$A$27:$GA$27,0)),"-")</f>
        <v>#REF!</v>
      </c>
      <c r="Z52" s="84" t="str">
        <f t="array" ref="Z52">IF(Z$7="restoration",INDEX(Calculation!$A$27:$GA$1151,MATCH('Project-level output'!$A52,Calculation!$A$27:$A$1151,0),MATCH('Project-level output'!Z$5,Calculation!$A$27:$GA$27,0)),"-")</f>
        <v>#REF!</v>
      </c>
      <c r="AA52" s="84" t="str">
        <f t="array" ref="AA52">IF(AA$7="restoration",INDEX(Calculation!$A$27:$GA$1151,MATCH('Project-level output'!$A52,Calculation!$A$27:$A$1151,0),MATCH('Project-level output'!AA$5,Calculation!$A$27:$GA$27,0)),"-")</f>
        <v>#REF!</v>
      </c>
      <c r="AB52" s="84" t="str">
        <f t="array" ref="AB52">IF(AB$7="restoration",INDEX(Calculation!$A$27:$GA$1151,MATCH('Project-level output'!$A52,Calculation!$A$27:$A$1151,0),MATCH('Project-level output'!AB$5,Calculation!$A$27:$GA$27,0)),"-")</f>
        <v>#REF!</v>
      </c>
      <c r="AC52" s="84" t="str">
        <f t="array" ref="AC52">IF(AC$7="restoration",INDEX(Calculation!$A$27:$GA$1151,MATCH('Project-level output'!$A52,Calculation!$A$27:$A$1151,0),MATCH('Project-level output'!AC$5,Calculation!$A$27:$GA$27,0)),"-")</f>
        <v>#REF!</v>
      </c>
      <c r="AD52" s="84" t="str">
        <f t="array" ref="AD52">IF(AD$7="restoration",INDEX(Calculation!$A$27:$GA$1151,MATCH('Project-level output'!$A52,Calculation!$A$27:$A$1151,0),MATCH('Project-level output'!AD$5,Calculation!$A$27:$GA$27,0)),"-")</f>
        <v>#REF!</v>
      </c>
      <c r="AE52" s="84" t="str">
        <f t="array" ref="AE52">IF(AE$7="restoration",INDEX(Calculation!$A$27:$GA$1151,MATCH('Project-level output'!$A52,Calculation!$A$27:$A$1151,0),MATCH('Project-level output'!AE$5,Calculation!$A$27:$GA$27,0)),"-")</f>
        <v>#REF!</v>
      </c>
      <c r="AF52" s="84" t="str">
        <f t="array" ref="AF52">IF(AF$7="restoration",INDEX(Calculation!$A$27:$GA$1151,MATCH('Project-level output'!$A52,Calculation!$A$27:$A$1151,0),MATCH('Project-level output'!AF$5,Calculation!$A$27:$GA$27,0)),"-")</f>
        <v>#REF!</v>
      </c>
      <c r="AG52" s="84" t="str">
        <f t="array" ref="AG52">IF(AG$7="restoration",INDEX(Calculation!$A$27:$GA$1151,MATCH('Project-level output'!$A52,Calculation!$A$27:$A$1151,0),MATCH('Project-level output'!AG$5,Calculation!$A$27:$GA$27,0)),"-")</f>
        <v>#REF!</v>
      </c>
      <c r="AH52" s="84" t="str">
        <f t="array" ref="AH52">IF(AH$7="restoration",INDEX(Calculation!$A$27:$GA$1151,MATCH('Project-level output'!$A52,Calculation!$A$27:$A$1151,0),MATCH('Project-level output'!AH$5,Calculation!$A$27:$GA$27,0)),"-")</f>
        <v>#REF!</v>
      </c>
      <c r="AI52" s="84" t="str">
        <f t="array" ref="AI52">IF(AI$7="restoration",INDEX(Calculation!$A$27:$GA$1151,MATCH('Project-level output'!$A52,Calculation!$A$27:$A$1151,0),MATCH('Project-level output'!AI$5,Calculation!$A$27:$GA$27,0)),"-")</f>
        <v>#REF!</v>
      </c>
      <c r="AJ52" s="84" t="str">
        <f t="array" ref="AJ52">IF(AJ$7="restoration",INDEX(Calculation!$A$27:$GA$1151,MATCH('Project-level output'!$A52,Calculation!$A$27:$A$1151,0),MATCH('Project-level output'!AJ$5,Calculation!$A$27:$GA$27,0)),"-")</f>
        <v>#REF!</v>
      </c>
      <c r="AK52" s="84" t="str">
        <f t="array" ref="AK52">IF(AK$7="restoration",INDEX(Calculation!$A$27:$GA$1151,MATCH('Project-level output'!$A52,Calculation!$A$27:$A$1151,0),MATCH('Project-level output'!AK$5,Calculation!$A$27:$GA$27,0)),"-")</f>
        <v>#REF!</v>
      </c>
      <c r="AL52" s="84" t="str">
        <f t="array" ref="AL52">IF(AL$7="restoration",INDEX(Calculation!$A$27:$GA$1151,MATCH('Project-level output'!$A52,Calculation!$A$27:$A$1151,0),MATCH('Project-level output'!AL$5,Calculation!$A$27:$GA$27,0)),"-")</f>
        <v>#REF!</v>
      </c>
      <c r="AM52" s="84" t="str">
        <f t="array" ref="AM52">IF(AM$7="restoration",INDEX(Calculation!$A$27:$GA$1151,MATCH('Project-level output'!$A52,Calculation!$A$27:$A$1151,0),MATCH('Project-level output'!AM$5,Calculation!$A$27:$GA$27,0)),"-")</f>
        <v>#REF!</v>
      </c>
      <c r="AN52" s="84" t="str">
        <f t="array" ref="AN52">IF(AN$7="restoration",INDEX(Calculation!$A$27:$GA$1151,MATCH('Project-level output'!$A52,Calculation!$A$27:$A$1151,0),MATCH('Project-level output'!AN$5,Calculation!$A$27:$GA$27,0)),"-")</f>
        <v>#REF!</v>
      </c>
      <c r="AO52" s="84" t="str">
        <f t="array" ref="AO52">IF(AO$7="restoration",INDEX(Calculation!$A$27:$GA$1151,MATCH('Project-level output'!$A52,Calculation!$A$27:$A$1151,0),MATCH('Project-level output'!AO$5,Calculation!$A$27:$GA$27,0)),"-")</f>
        <v>#REF!</v>
      </c>
      <c r="AP52" s="84" t="str">
        <f t="array" ref="AP52">IF(AP$7="restoration",INDEX(Calculation!$A$27:$GA$1151,MATCH('Project-level output'!$A52,Calculation!$A$27:$A$1151,0),MATCH('Project-level output'!AP$5,Calculation!$A$27:$GA$27,0)),"-")</f>
        <v>#REF!</v>
      </c>
      <c r="AQ52" s="84" t="str">
        <f t="array" ref="AQ52">IF(AQ$7="restoration",INDEX(Calculation!$A$27:$GA$1151,MATCH('Project-level output'!$A52,Calculation!$A$27:$A$1151,0),MATCH('Project-level output'!AQ$5,Calculation!$A$27:$GA$27,0)),"-")</f>
        <v>#REF!</v>
      </c>
      <c r="AR52" s="84" t="str">
        <f t="array" ref="AR52">IF(AR$7="restoration",INDEX(Calculation!$A$27:$GA$1151,MATCH('Project-level output'!$A52,Calculation!$A$27:$A$1151,0),MATCH('Project-level output'!AR$5,Calculation!$A$27:$GA$27,0)),"-")</f>
        <v>#REF!</v>
      </c>
      <c r="AS52" s="84" t="str">
        <f t="array" ref="AS52">IF(AS$7="restoration",INDEX(Calculation!$A$27:$GA$1151,MATCH('Project-level output'!$A52,Calculation!$A$27:$A$1151,0),MATCH('Project-level output'!AS$5,Calculation!$A$27:$GA$27,0)),"-")</f>
        <v>#REF!</v>
      </c>
      <c r="AT52" s="84" t="str">
        <f t="array" ref="AT52">IF(AT$7="restoration",INDEX(Calculation!$A$27:$GA$1151,MATCH('Project-level output'!$A52,Calculation!$A$27:$A$1151,0),MATCH('Project-level output'!AT$5,Calculation!$A$27:$GA$27,0)),"-")</f>
        <v>#REF!</v>
      </c>
      <c r="AU52" s="84" t="str">
        <f t="array" ref="AU52">IF(AU$7="restoration",INDEX(Calculation!$A$27:$GA$1151,MATCH('Project-level output'!$A52,Calculation!$A$27:$A$1151,0),MATCH('Project-level output'!AU$5,Calculation!$A$27:$GA$27,0)),"-")</f>
        <v>#REF!</v>
      </c>
      <c r="AV52" s="84" t="str">
        <f t="array" ref="AV52">IF(AV$7="restoration",INDEX(Calculation!$A$27:$GA$1151,MATCH('Project-level output'!$A52,Calculation!$A$27:$A$1151,0),MATCH('Project-level output'!AV$5,Calculation!$A$27:$GA$27,0)),"-")</f>
        <v>#REF!</v>
      </c>
      <c r="AW52" s="84" t="str">
        <f t="array" ref="AW52">IF(AW$7="restoration",INDEX(Calculation!$A$27:$GA$1151,MATCH('Project-level output'!$A52,Calculation!$A$27:$A$1151,0),MATCH('Project-level output'!AW$5,Calculation!$A$27:$GA$27,0)),"-")</f>
        <v>#REF!</v>
      </c>
      <c r="AX52" s="84" t="str">
        <f t="array" ref="AX52">IF(AX$7="restoration",INDEX(Calculation!$A$27:$GA$1151,MATCH('Project-level output'!$A52,Calculation!$A$27:$A$1151,0),MATCH('Project-level output'!AX$5,Calculation!$A$27:$GA$27,0)),"-")</f>
        <v>#REF!</v>
      </c>
      <c r="AY52" s="84" t="str">
        <f t="array" ref="AY52">IF(AY$7="restoration",INDEX(Calculation!$A$27:$GA$1151,MATCH('Project-level output'!$A52,Calculation!$A$27:$A$1151,0),MATCH('Project-level output'!AY$5,Calculation!$A$27:$GA$27,0)),"-")</f>
        <v>#REF!</v>
      </c>
      <c r="AZ52" s="84" t="str">
        <f t="array" ref="AZ52">IF(AZ$7="restoration",INDEX(Calculation!$A$27:$GA$1151,MATCH('Project-level output'!$A52,Calculation!$A$27:$A$1151,0),MATCH('Project-level output'!AZ$5,Calculation!$A$27:$GA$27,0)),"-")</f>
        <v>#REF!</v>
      </c>
      <c r="BA52" s="84" t="str">
        <f t="array" ref="BA52">IF(BA$7="restoration",INDEX(Calculation!$A$27:$GA$1151,MATCH('Project-level output'!$A52,Calculation!$A$27:$A$1151,0),MATCH('Project-level output'!BA$5,Calculation!$A$27:$GA$27,0)),"-")</f>
        <v>#REF!</v>
      </c>
      <c r="BB52" s="84" t="str">
        <f t="array" ref="BB52">IF(BB$7="restoration",INDEX(Calculation!$A$27:$GA$1151,MATCH('Project-level output'!$A52,Calculation!$A$27:$A$1151,0),MATCH('Project-level output'!BB$5,Calculation!$A$27:$GA$27,0)),"-")</f>
        <v>#REF!</v>
      </c>
      <c r="BC52" s="84" t="str">
        <f t="array" ref="BC52">IF(BC$7="restoration",INDEX(Calculation!$A$27:$GA$1151,MATCH('Project-level output'!$A52,Calculation!$A$27:$A$1151,0),MATCH('Project-level output'!BC$5,Calculation!$A$27:$GA$27,0)),"-")</f>
        <v>#REF!</v>
      </c>
    </row>
    <row r="53" ht="12.75" customHeight="1">
      <c r="A53" s="83" t="s">
        <v>145</v>
      </c>
      <c r="B53" s="85" t="str">
        <f t="array" ref="B53">IF(B$7="conservation",INDEX(Calculation!$A$27:$GA$1151,MATCH('Project-level output'!$A53,Calculation!$A$27:$A$1151,0),MATCH('Project-level output'!B$5,Calculation!$A$27:$GA$27,0)),"-")</f>
        <v>#REF!</v>
      </c>
      <c r="C53" s="85" t="str">
        <f t="array" ref="C53">IF(C$7="conservation",INDEX(Calculation!$A$27:$GA$1151,MATCH('Project-level output'!$A53,Calculation!$A$27:$A$1151,0),MATCH('Project-level output'!C$5,Calculation!$A$27:$GA$27,0)),"-")</f>
        <v>#REF!</v>
      </c>
      <c r="D53" s="85" t="str">
        <f t="array" ref="D53">IF(D$7="conservation",INDEX(Calculation!$A$27:$GA$1151,MATCH('Project-level output'!$A53,Calculation!$A$27:$A$1151,0),MATCH('Project-level output'!D$5,Calculation!$A$27:$GA$27,0)),"-")</f>
        <v>#REF!</v>
      </c>
      <c r="E53" s="85" t="str">
        <f t="array" ref="E53">IF(E$7="conservation",INDEX(Calculation!$A$27:$GA$1151,MATCH('Project-level output'!$A53,Calculation!$A$27:$A$1151,0),MATCH('Project-level output'!E$5,Calculation!$A$27:$GA$27,0)),"-")</f>
        <v>#REF!</v>
      </c>
      <c r="F53" s="85" t="str">
        <f t="array" ref="F53">IF(F$7="conservation",INDEX(Calculation!$A$27:$GA$1151,MATCH('Project-level output'!$A53,Calculation!$A$27:$A$1151,0),MATCH('Project-level output'!F$5,Calculation!$A$27:$GA$27,0)),"-")</f>
        <v>#REF!</v>
      </c>
      <c r="G53" s="85" t="str">
        <f t="array" ref="G53">IF(G$7="conservation",INDEX(Calculation!$A$27:$GA$1151,MATCH('Project-level output'!$A53,Calculation!$A$27:$A$1151,0),MATCH('Project-level output'!G$5,Calculation!$A$27:$GA$27,0)),"-")</f>
        <v>#REF!</v>
      </c>
      <c r="H53" s="85" t="str">
        <f t="array" ref="H53">IF(H$7="conservation",INDEX(Calculation!$A$27:$GA$1151,MATCH('Project-level output'!$A53,Calculation!$A$27:$A$1151,0),MATCH('Project-level output'!H$5,Calculation!$A$27:$GA$27,0)),"-")</f>
        <v>#REF!</v>
      </c>
      <c r="I53" s="85" t="str">
        <f t="array" ref="I53">IF(I$7="conservation",INDEX(Calculation!$A$27:$GA$1151,MATCH('Project-level output'!$A53,Calculation!$A$27:$A$1151,0),MATCH('Project-level output'!I$5,Calculation!$A$27:$GA$27,0)),"-")</f>
        <v>#REF!</v>
      </c>
      <c r="J53" s="85" t="str">
        <f t="array" ref="J53">IF(J$7="conservation",INDEX(Calculation!$A$27:$GA$1151,MATCH('Project-level output'!$A53,Calculation!$A$27:$A$1151,0),MATCH('Project-level output'!J$5,Calculation!$A$27:$GA$27,0)),"-")</f>
        <v>#REF!</v>
      </c>
      <c r="K53" s="85" t="str">
        <f t="array" ref="K53">IF(K$7="conservation",INDEX(Calculation!$A$27:$GA$1151,MATCH('Project-level output'!$A53,Calculation!$A$27:$A$1151,0),MATCH('Project-level output'!K$5,Calculation!$A$27:$GA$27,0)),"-")</f>
        <v>#REF!</v>
      </c>
      <c r="L53" s="85" t="str">
        <f t="array" ref="L53">IF(L$7="conservation",INDEX(Calculation!$A$27:$GA$1151,MATCH('Project-level output'!$A53,Calculation!$A$27:$A$1151,0),MATCH('Project-level output'!L$5,Calculation!$A$27:$GA$27,0)),"-")</f>
        <v>#REF!</v>
      </c>
      <c r="M53" s="85" t="str">
        <f t="array" ref="M53">IF(M$7="conservation",INDEX(Calculation!$A$27:$GA$1151,MATCH('Project-level output'!$A53,Calculation!$A$27:$A$1151,0),MATCH('Project-level output'!M$5,Calculation!$A$27:$GA$27,0)),"-")</f>
        <v>#REF!</v>
      </c>
      <c r="N53" s="85" t="str">
        <f t="array" ref="N53">IF(N$7="conservation",INDEX(Calculation!$A$27:$GA$1151,MATCH('Project-level output'!$A53,Calculation!$A$27:$A$1151,0),MATCH('Project-level output'!N$5,Calculation!$A$27:$GA$27,0)),"-")</f>
        <v>#REF!</v>
      </c>
      <c r="O53" s="85" t="str">
        <f t="array" ref="O53">IF(O$7="conservation",INDEX(Calculation!$A$27:$GA$1151,MATCH('Project-level output'!$A53,Calculation!$A$27:$A$1151,0),MATCH('Project-level output'!O$5,Calculation!$A$27:$GA$27,0)),"-")</f>
        <v>#REF!</v>
      </c>
      <c r="P53" s="85" t="str">
        <f t="array" ref="P53">IF(P$7="conservation",INDEX(Calculation!$A$27:$GA$1151,MATCH('Project-level output'!$A53,Calculation!$A$27:$A$1151,0),MATCH('Project-level output'!P$5,Calculation!$A$27:$GA$27,0)),"-")</f>
        <v>#REF!</v>
      </c>
      <c r="Q53" s="85" t="str">
        <f t="array" ref="Q53">IF(Q$7="conservation",INDEX(Calculation!$A$27:$GA$1151,MATCH('Project-level output'!$A53,Calculation!$A$27:$A$1151,0),MATCH('Project-level output'!Q$5,Calculation!$A$27:$GA$27,0)),"-")</f>
        <v>#REF!</v>
      </c>
      <c r="R53" s="85" t="str">
        <f t="array" ref="R53">IF(R$7="conservation",INDEX(Calculation!$A$27:$GA$1151,MATCH('Project-level output'!$A53,Calculation!$A$27:$A$1151,0),MATCH('Project-level output'!R$5,Calculation!$A$27:$GA$27,0)),"-")</f>
        <v>#REF!</v>
      </c>
      <c r="S53" s="85" t="str">
        <f t="array" ref="S53">IF(S$7="conservation",INDEX(Calculation!$A$27:$GA$1151,MATCH('Project-level output'!$A53,Calculation!$A$27:$A$1151,0),MATCH('Project-level output'!S$5,Calculation!$A$27:$GA$27,0)),"-")</f>
        <v>#REF!</v>
      </c>
      <c r="T53" s="85" t="str">
        <f t="array" ref="T53">IF(T$7="conservation",INDEX(Calculation!$A$27:$GA$1151,MATCH('Project-level output'!$A53,Calculation!$A$27:$A$1151,0),MATCH('Project-level output'!T$5,Calculation!$A$27:$GA$27,0)),"-")</f>
        <v>#REF!</v>
      </c>
      <c r="U53" s="85" t="str">
        <f t="array" ref="U53">IF(U$7="conservation",INDEX(Calculation!$A$27:$GA$1151,MATCH('Project-level output'!$A53,Calculation!$A$27:$A$1151,0),MATCH('Project-level output'!U$5,Calculation!$A$27:$GA$27,0)),"-")</f>
        <v>#REF!</v>
      </c>
      <c r="V53" s="85" t="str">
        <f t="array" ref="V53">IF(V$7="conservation",INDEX(Calculation!$A$27:$GA$1151,MATCH('Project-level output'!$A53,Calculation!$A$27:$A$1151,0),MATCH('Project-level output'!V$5,Calculation!$A$27:$GA$27,0)),"-")</f>
        <v>#REF!</v>
      </c>
      <c r="W53" s="85" t="str">
        <f t="array" ref="W53">IF(W$7="conservation",INDEX(Calculation!$A$27:$GA$1151,MATCH('Project-level output'!$A53,Calculation!$A$27:$A$1151,0),MATCH('Project-level output'!W$5,Calculation!$A$27:$GA$27,0)),"-")</f>
        <v>#REF!</v>
      </c>
      <c r="X53" s="85" t="str">
        <f t="array" ref="X53">IF(X$7="conservation",INDEX(Calculation!$A$27:$GA$1151,MATCH('Project-level output'!$A53,Calculation!$A$27:$A$1151,0),MATCH('Project-level output'!X$5,Calculation!$A$27:$GA$27,0)),"-")</f>
        <v>#REF!</v>
      </c>
      <c r="Y53" s="85" t="str">
        <f t="array" ref="Y53">IF(Y$7="conservation",INDEX(Calculation!$A$27:$GA$1151,MATCH('Project-level output'!$A53,Calculation!$A$27:$A$1151,0),MATCH('Project-level output'!Y$5,Calculation!$A$27:$GA$27,0)),"-")</f>
        <v>#REF!</v>
      </c>
      <c r="Z53" s="85" t="str">
        <f t="array" ref="Z53">IF(Z$7="conservation",INDEX(Calculation!$A$27:$GA$1151,MATCH('Project-level output'!$A53,Calculation!$A$27:$A$1151,0),MATCH('Project-level output'!Z$5,Calculation!$A$27:$GA$27,0)),"-")</f>
        <v>#REF!</v>
      </c>
      <c r="AA53" s="85" t="str">
        <f t="array" ref="AA53">IF(AA$7="conservation",INDEX(Calculation!$A$27:$GA$1151,MATCH('Project-level output'!$A53,Calculation!$A$27:$A$1151,0),MATCH('Project-level output'!AA$5,Calculation!$A$27:$GA$27,0)),"-")</f>
        <v>#REF!</v>
      </c>
      <c r="AB53" s="85" t="str">
        <f t="array" ref="AB53">IF(AB$7="conservation",INDEX(Calculation!$A$27:$GA$1151,MATCH('Project-level output'!$A53,Calculation!$A$27:$A$1151,0),MATCH('Project-level output'!AB$5,Calculation!$A$27:$GA$27,0)),"-")</f>
        <v>#REF!</v>
      </c>
      <c r="AC53" s="85" t="str">
        <f t="array" ref="AC53">IF(AC$7="conservation",INDEX(Calculation!$A$27:$GA$1151,MATCH('Project-level output'!$A53,Calculation!$A$27:$A$1151,0),MATCH('Project-level output'!AC$5,Calculation!$A$27:$GA$27,0)),"-")</f>
        <v>#REF!</v>
      </c>
      <c r="AD53" s="85" t="str">
        <f t="array" ref="AD53">IF(AD$7="conservation",INDEX(Calculation!$A$27:$GA$1151,MATCH('Project-level output'!$A53,Calculation!$A$27:$A$1151,0),MATCH('Project-level output'!AD$5,Calculation!$A$27:$GA$27,0)),"-")</f>
        <v>#REF!</v>
      </c>
      <c r="AE53" s="85" t="str">
        <f t="array" ref="AE53">IF(AE$7="conservation",INDEX(Calculation!$A$27:$GA$1151,MATCH('Project-level output'!$A53,Calculation!$A$27:$A$1151,0),MATCH('Project-level output'!AE$5,Calculation!$A$27:$GA$27,0)),"-")</f>
        <v>#REF!</v>
      </c>
      <c r="AF53" s="85" t="str">
        <f t="array" ref="AF53">IF(AF$7="conservation",INDEX(Calculation!$A$27:$GA$1151,MATCH('Project-level output'!$A53,Calculation!$A$27:$A$1151,0),MATCH('Project-level output'!AF$5,Calculation!$A$27:$GA$27,0)),"-")</f>
        <v>#REF!</v>
      </c>
      <c r="AG53" s="85" t="str">
        <f t="array" ref="AG53">IF(AG$7="conservation",INDEX(Calculation!$A$27:$GA$1151,MATCH('Project-level output'!$A53,Calculation!$A$27:$A$1151,0),MATCH('Project-level output'!AG$5,Calculation!$A$27:$GA$27,0)),"-")</f>
        <v>#REF!</v>
      </c>
      <c r="AH53" s="85" t="str">
        <f t="array" ref="AH53">IF(AH$7="conservation",INDEX(Calculation!$A$27:$GA$1151,MATCH('Project-level output'!$A53,Calculation!$A$27:$A$1151,0),MATCH('Project-level output'!AH$5,Calculation!$A$27:$GA$27,0)),"-")</f>
        <v>#REF!</v>
      </c>
      <c r="AI53" s="85" t="str">
        <f t="array" ref="AI53">IF(AI$7="conservation",INDEX(Calculation!$A$27:$GA$1151,MATCH('Project-level output'!$A53,Calculation!$A$27:$A$1151,0),MATCH('Project-level output'!AI$5,Calculation!$A$27:$GA$27,0)),"-")</f>
        <v>#REF!</v>
      </c>
      <c r="AJ53" s="85" t="str">
        <f t="array" ref="AJ53">IF(AJ$7="conservation",INDEX(Calculation!$A$27:$GA$1151,MATCH('Project-level output'!$A53,Calculation!$A$27:$A$1151,0),MATCH('Project-level output'!AJ$5,Calculation!$A$27:$GA$27,0)),"-")</f>
        <v>#REF!</v>
      </c>
      <c r="AK53" s="85" t="str">
        <f t="array" ref="AK53">IF(AK$7="conservation",INDEX(Calculation!$A$27:$GA$1151,MATCH('Project-level output'!$A53,Calculation!$A$27:$A$1151,0),MATCH('Project-level output'!AK$5,Calculation!$A$27:$GA$27,0)),"-")</f>
        <v>#REF!</v>
      </c>
      <c r="AL53" s="85" t="str">
        <f t="array" ref="AL53">IF(AL$7="conservation",INDEX(Calculation!$A$27:$GA$1151,MATCH('Project-level output'!$A53,Calculation!$A$27:$A$1151,0),MATCH('Project-level output'!AL$5,Calculation!$A$27:$GA$27,0)),"-")</f>
        <v>#REF!</v>
      </c>
      <c r="AM53" s="85" t="str">
        <f t="array" ref="AM53">IF(AM$7="conservation",INDEX(Calculation!$A$27:$GA$1151,MATCH('Project-level output'!$A53,Calculation!$A$27:$A$1151,0),MATCH('Project-level output'!AM$5,Calculation!$A$27:$GA$27,0)),"-")</f>
        <v>#REF!</v>
      </c>
      <c r="AN53" s="85" t="str">
        <f t="array" ref="AN53">IF(AN$7="conservation",INDEX(Calculation!$A$27:$GA$1151,MATCH('Project-level output'!$A53,Calculation!$A$27:$A$1151,0),MATCH('Project-level output'!AN$5,Calculation!$A$27:$GA$27,0)),"-")</f>
        <v>#REF!</v>
      </c>
      <c r="AO53" s="85" t="str">
        <f t="array" ref="AO53">IF(AO$7="conservation",INDEX(Calculation!$A$27:$GA$1151,MATCH('Project-level output'!$A53,Calculation!$A$27:$A$1151,0),MATCH('Project-level output'!AO$5,Calculation!$A$27:$GA$27,0)),"-")</f>
        <v>#REF!</v>
      </c>
      <c r="AP53" s="85" t="str">
        <f t="array" ref="AP53">IF(AP$7="conservation",INDEX(Calculation!$A$27:$GA$1151,MATCH('Project-level output'!$A53,Calculation!$A$27:$A$1151,0),MATCH('Project-level output'!AP$5,Calculation!$A$27:$GA$27,0)),"-")</f>
        <v>#REF!</v>
      </c>
      <c r="AQ53" s="85" t="str">
        <f t="array" ref="AQ53">IF(AQ$7="conservation",INDEX(Calculation!$A$27:$GA$1151,MATCH('Project-level output'!$A53,Calculation!$A$27:$A$1151,0),MATCH('Project-level output'!AQ$5,Calculation!$A$27:$GA$27,0)),"-")</f>
        <v>#REF!</v>
      </c>
      <c r="AR53" s="85" t="str">
        <f t="array" ref="AR53">IF(AR$7="conservation",INDEX(Calculation!$A$27:$GA$1151,MATCH('Project-level output'!$A53,Calculation!$A$27:$A$1151,0),MATCH('Project-level output'!AR$5,Calculation!$A$27:$GA$27,0)),"-")</f>
        <v>#REF!</v>
      </c>
      <c r="AS53" s="85" t="str">
        <f t="array" ref="AS53">IF(AS$7="conservation",INDEX(Calculation!$A$27:$GA$1151,MATCH('Project-level output'!$A53,Calculation!$A$27:$A$1151,0),MATCH('Project-level output'!AS$5,Calculation!$A$27:$GA$27,0)),"-")</f>
        <v>#REF!</v>
      </c>
      <c r="AT53" s="85" t="str">
        <f t="array" ref="AT53">IF(AT$7="conservation",INDEX(Calculation!$A$27:$GA$1151,MATCH('Project-level output'!$A53,Calculation!$A$27:$A$1151,0),MATCH('Project-level output'!AT$5,Calculation!$A$27:$GA$27,0)),"-")</f>
        <v>#REF!</v>
      </c>
      <c r="AU53" s="85" t="str">
        <f t="array" ref="AU53">IF(AU$7="conservation",INDEX(Calculation!$A$27:$GA$1151,MATCH('Project-level output'!$A53,Calculation!$A$27:$A$1151,0),MATCH('Project-level output'!AU$5,Calculation!$A$27:$GA$27,0)),"-")</f>
        <v>#REF!</v>
      </c>
      <c r="AV53" s="85" t="str">
        <f t="array" ref="AV53">IF(AV$7="conservation",INDEX(Calculation!$A$27:$GA$1151,MATCH('Project-level output'!$A53,Calculation!$A$27:$A$1151,0),MATCH('Project-level output'!AV$5,Calculation!$A$27:$GA$27,0)),"-")</f>
        <v>#REF!</v>
      </c>
      <c r="AW53" s="85" t="str">
        <f t="array" ref="AW53">IF(AW$7="conservation",INDEX(Calculation!$A$27:$GA$1151,MATCH('Project-level output'!$A53,Calculation!$A$27:$A$1151,0),MATCH('Project-level output'!AW$5,Calculation!$A$27:$GA$27,0)),"-")</f>
        <v>#REF!</v>
      </c>
      <c r="AX53" s="85" t="str">
        <f t="array" ref="AX53">IF(AX$7="conservation",INDEX(Calculation!$A$27:$GA$1151,MATCH('Project-level output'!$A53,Calculation!$A$27:$A$1151,0),MATCH('Project-level output'!AX$5,Calculation!$A$27:$GA$27,0)),"-")</f>
        <v>#REF!</v>
      </c>
      <c r="AY53" s="85" t="str">
        <f t="array" ref="AY53">IF(AY$7="conservation",INDEX(Calculation!$A$27:$GA$1151,MATCH('Project-level output'!$A53,Calculation!$A$27:$A$1151,0),MATCH('Project-level output'!AY$5,Calculation!$A$27:$GA$27,0)),"-")</f>
        <v>#REF!</v>
      </c>
      <c r="AZ53" s="85" t="str">
        <f t="array" ref="AZ53">IF(AZ$7="conservation",INDEX(Calculation!$A$27:$GA$1151,MATCH('Project-level output'!$A53,Calculation!$A$27:$A$1151,0),MATCH('Project-level output'!AZ$5,Calculation!$A$27:$GA$27,0)),"-")</f>
        <v>#REF!</v>
      </c>
      <c r="BA53" s="85" t="str">
        <f t="array" ref="BA53">IF(BA$7="conservation",INDEX(Calculation!$A$27:$GA$1151,MATCH('Project-level output'!$A53,Calculation!$A$27:$A$1151,0),MATCH('Project-level output'!BA$5,Calculation!$A$27:$GA$27,0)),"-")</f>
        <v>#REF!</v>
      </c>
      <c r="BB53" s="85" t="str">
        <f t="array" ref="BB53">IF(BB$7="conservation",INDEX(Calculation!$A$27:$GA$1151,MATCH('Project-level output'!$A53,Calculation!$A$27:$A$1151,0),MATCH('Project-level output'!BB$5,Calculation!$A$27:$GA$27,0)),"-")</f>
        <v>#REF!</v>
      </c>
      <c r="BC53" s="85" t="str">
        <f t="array" ref="BC53">IF(BC$7="conservation",INDEX(Calculation!$A$27:$GA$1151,MATCH('Project-level output'!$A53,Calculation!$A$27:$A$1151,0),MATCH('Project-level output'!BC$5,Calculation!$A$27:$GA$27,0)),"-")</f>
        <v>#REF!</v>
      </c>
    </row>
    <row r="54" ht="12.75" customHeight="1"/>
    <row r="55" ht="12.75" customHeight="1">
      <c r="A55" s="86" t="s">
        <v>146</v>
      </c>
      <c r="B55" s="87"/>
      <c r="C55" s="87"/>
      <c r="D55" s="87"/>
      <c r="E55" s="87"/>
      <c r="F55" s="87"/>
      <c r="G55" s="87"/>
      <c r="H55" s="87"/>
      <c r="I55" s="87"/>
      <c r="J55" s="87"/>
      <c r="K55" s="87"/>
      <c r="L55" s="87"/>
      <c r="M55" s="87"/>
      <c r="N55" s="87"/>
      <c r="O55" s="87"/>
      <c r="P55" s="87"/>
      <c r="Q55" s="87"/>
      <c r="R55" s="87"/>
      <c r="S55" s="87"/>
      <c r="T55" s="87"/>
      <c r="U55" s="87"/>
      <c r="V55" s="87"/>
      <c r="W55" s="87"/>
      <c r="X55" s="87"/>
      <c r="Y55" s="87"/>
      <c r="Z55" s="87"/>
      <c r="AA55" s="87"/>
      <c r="AB55" s="87"/>
      <c r="AC55" s="87"/>
      <c r="AD55" s="87"/>
      <c r="AE55" s="87"/>
      <c r="AF55" s="87"/>
      <c r="AG55" s="87"/>
      <c r="AH55" s="87"/>
      <c r="AI55" s="87"/>
      <c r="AJ55" s="87"/>
      <c r="AK55" s="87"/>
      <c r="AL55" s="87"/>
      <c r="AM55" s="87"/>
      <c r="AN55" s="87"/>
      <c r="AO55" s="87"/>
      <c r="AP55" s="87"/>
      <c r="AQ55" s="87"/>
      <c r="AR55" s="87"/>
      <c r="AS55" s="87"/>
      <c r="AT55" s="87"/>
      <c r="AU55" s="87"/>
      <c r="AV55" s="87"/>
      <c r="AW55" s="87"/>
      <c r="AX55" s="87"/>
      <c r="AY55" s="87"/>
      <c r="AZ55" s="87"/>
      <c r="BA55" s="87"/>
      <c r="BB55" s="87"/>
      <c r="BC55" s="88"/>
    </row>
    <row r="56" ht="12.75" customHeight="1">
      <c r="A56" s="61" t="s">
        <v>147</v>
      </c>
      <c r="B56" s="77" t="str">
        <f t="shared" ref="B56:BC56" si="13">SUM(B23:B37)</f>
        <v>#REF!</v>
      </c>
      <c r="C56" s="77" t="str">
        <f t="shared" si="13"/>
        <v>#REF!</v>
      </c>
      <c r="D56" s="77" t="str">
        <f t="shared" si="13"/>
        <v>#REF!</v>
      </c>
      <c r="E56" s="77" t="str">
        <f t="shared" si="13"/>
        <v>#REF!</v>
      </c>
      <c r="F56" s="77" t="str">
        <f t="shared" si="13"/>
        <v>#REF!</v>
      </c>
      <c r="G56" s="77" t="str">
        <f t="shared" si="13"/>
        <v>#REF!</v>
      </c>
      <c r="H56" s="77" t="str">
        <f t="shared" si="13"/>
        <v>#REF!</v>
      </c>
      <c r="I56" s="77" t="str">
        <f t="shared" si="13"/>
        <v>#REF!</v>
      </c>
      <c r="J56" s="77" t="str">
        <f t="shared" si="13"/>
        <v>#REF!</v>
      </c>
      <c r="K56" s="77" t="str">
        <f t="shared" si="13"/>
        <v>#REF!</v>
      </c>
      <c r="L56" s="77" t="str">
        <f t="shared" si="13"/>
        <v>#REF!</v>
      </c>
      <c r="M56" s="77" t="str">
        <f t="shared" si="13"/>
        <v>#REF!</v>
      </c>
      <c r="N56" s="77" t="str">
        <f t="shared" si="13"/>
        <v>#REF!</v>
      </c>
      <c r="O56" s="77" t="str">
        <f t="shared" si="13"/>
        <v>#REF!</v>
      </c>
      <c r="P56" s="77" t="str">
        <f t="shared" si="13"/>
        <v>#REF!</v>
      </c>
      <c r="Q56" s="77" t="str">
        <f t="shared" si="13"/>
        <v>#REF!</v>
      </c>
      <c r="R56" s="77" t="str">
        <f t="shared" si="13"/>
        <v>#REF!</v>
      </c>
      <c r="S56" s="77" t="str">
        <f t="shared" si="13"/>
        <v>#REF!</v>
      </c>
      <c r="T56" s="77" t="str">
        <f t="shared" si="13"/>
        <v>#REF!</v>
      </c>
      <c r="U56" s="77" t="str">
        <f t="shared" si="13"/>
        <v>#REF!</v>
      </c>
      <c r="V56" s="77" t="str">
        <f t="shared" si="13"/>
        <v>#REF!</v>
      </c>
      <c r="W56" s="77" t="str">
        <f t="shared" si="13"/>
        <v>#REF!</v>
      </c>
      <c r="X56" s="77" t="str">
        <f t="shared" si="13"/>
        <v>#REF!</v>
      </c>
      <c r="Y56" s="77" t="str">
        <f t="shared" si="13"/>
        <v>#REF!</v>
      </c>
      <c r="Z56" s="77" t="str">
        <f t="shared" si="13"/>
        <v>#REF!</v>
      </c>
      <c r="AA56" s="77" t="str">
        <f t="shared" si="13"/>
        <v>#REF!</v>
      </c>
      <c r="AB56" s="77" t="str">
        <f t="shared" si="13"/>
        <v>#REF!</v>
      </c>
      <c r="AC56" s="77" t="str">
        <f t="shared" si="13"/>
        <v>#REF!</v>
      </c>
      <c r="AD56" s="77" t="str">
        <f t="shared" si="13"/>
        <v>#REF!</v>
      </c>
      <c r="AE56" s="77" t="str">
        <f t="shared" si="13"/>
        <v>#REF!</v>
      </c>
      <c r="AF56" s="77" t="str">
        <f t="shared" si="13"/>
        <v>#REF!</v>
      </c>
      <c r="AG56" s="77" t="str">
        <f t="shared" si="13"/>
        <v>#REF!</v>
      </c>
      <c r="AH56" s="77" t="str">
        <f t="shared" si="13"/>
        <v>#REF!</v>
      </c>
      <c r="AI56" s="77" t="str">
        <f t="shared" si="13"/>
        <v>#REF!</v>
      </c>
      <c r="AJ56" s="77" t="str">
        <f t="shared" si="13"/>
        <v>#REF!</v>
      </c>
      <c r="AK56" s="77" t="str">
        <f t="shared" si="13"/>
        <v>#REF!</v>
      </c>
      <c r="AL56" s="77" t="str">
        <f t="shared" si="13"/>
        <v>#REF!</v>
      </c>
      <c r="AM56" s="77" t="str">
        <f t="shared" si="13"/>
        <v>#REF!</v>
      </c>
      <c r="AN56" s="77" t="str">
        <f t="shared" si="13"/>
        <v>#REF!</v>
      </c>
      <c r="AO56" s="77" t="str">
        <f t="shared" si="13"/>
        <v>#REF!</v>
      </c>
      <c r="AP56" s="77" t="str">
        <f t="shared" si="13"/>
        <v>#REF!</v>
      </c>
      <c r="AQ56" s="77" t="str">
        <f t="shared" si="13"/>
        <v>#REF!</v>
      </c>
      <c r="AR56" s="77" t="str">
        <f t="shared" si="13"/>
        <v>#REF!</v>
      </c>
      <c r="AS56" s="77" t="str">
        <f t="shared" si="13"/>
        <v>#REF!</v>
      </c>
      <c r="AT56" s="77" t="str">
        <f t="shared" si="13"/>
        <v>#REF!</v>
      </c>
      <c r="AU56" s="77" t="str">
        <f t="shared" si="13"/>
        <v>#REF!</v>
      </c>
      <c r="AV56" s="77" t="str">
        <f t="shared" si="13"/>
        <v>#REF!</v>
      </c>
      <c r="AW56" s="77" t="str">
        <f t="shared" si="13"/>
        <v>#REF!</v>
      </c>
      <c r="AX56" s="77" t="str">
        <f t="shared" si="13"/>
        <v>#REF!</v>
      </c>
      <c r="AY56" s="77" t="str">
        <f t="shared" si="13"/>
        <v>#REF!</v>
      </c>
      <c r="AZ56" s="77" t="str">
        <f t="shared" si="13"/>
        <v>#REF!</v>
      </c>
      <c r="BA56" s="77" t="str">
        <f t="shared" si="13"/>
        <v>#REF!</v>
      </c>
      <c r="BB56" s="77" t="str">
        <f t="shared" si="13"/>
        <v>#REF!</v>
      </c>
      <c r="BC56" s="78" t="str">
        <f t="shared" si="13"/>
        <v>#REF!</v>
      </c>
    </row>
    <row r="57" ht="12.75" customHeight="1">
      <c r="A57" s="64" t="s">
        <v>146</v>
      </c>
      <c r="B57" s="51" t="str">
        <f t="shared" ref="B57:BC57" si="14">IF(ROUND(B13,2)=ROUND(B56,2),"TRUE","FALSE")</f>
        <v>#REF!</v>
      </c>
      <c r="C57" s="51" t="str">
        <f t="shared" si="14"/>
        <v>#REF!</v>
      </c>
      <c r="D57" s="51" t="str">
        <f t="shared" si="14"/>
        <v>#REF!</v>
      </c>
      <c r="E57" s="51" t="str">
        <f t="shared" si="14"/>
        <v>#REF!</v>
      </c>
      <c r="F57" s="51" t="str">
        <f t="shared" si="14"/>
        <v>#REF!</v>
      </c>
      <c r="G57" s="51" t="str">
        <f t="shared" si="14"/>
        <v>#REF!</v>
      </c>
      <c r="H57" s="51" t="str">
        <f t="shared" si="14"/>
        <v>#REF!</v>
      </c>
      <c r="I57" s="51" t="str">
        <f t="shared" si="14"/>
        <v>#REF!</v>
      </c>
      <c r="J57" s="51" t="str">
        <f t="shared" si="14"/>
        <v>#REF!</v>
      </c>
      <c r="K57" s="51" t="str">
        <f t="shared" si="14"/>
        <v>#REF!</v>
      </c>
      <c r="L57" s="51" t="str">
        <f t="shared" si="14"/>
        <v>#REF!</v>
      </c>
      <c r="M57" s="51" t="str">
        <f t="shared" si="14"/>
        <v>#REF!</v>
      </c>
      <c r="N57" s="51" t="str">
        <f t="shared" si="14"/>
        <v>#REF!</v>
      </c>
      <c r="O57" s="51" t="str">
        <f t="shared" si="14"/>
        <v>#REF!</v>
      </c>
      <c r="P57" s="51" t="str">
        <f t="shared" si="14"/>
        <v>#REF!</v>
      </c>
      <c r="Q57" s="51" t="str">
        <f t="shared" si="14"/>
        <v>#REF!</v>
      </c>
      <c r="R57" s="51" t="str">
        <f t="shared" si="14"/>
        <v>#REF!</v>
      </c>
      <c r="S57" s="51" t="str">
        <f t="shared" si="14"/>
        <v>#REF!</v>
      </c>
      <c r="T57" s="51" t="str">
        <f t="shared" si="14"/>
        <v>#REF!</v>
      </c>
      <c r="U57" s="51" t="str">
        <f t="shared" si="14"/>
        <v>#REF!</v>
      </c>
      <c r="V57" s="51" t="str">
        <f t="shared" si="14"/>
        <v>#REF!</v>
      </c>
      <c r="W57" s="51" t="str">
        <f t="shared" si="14"/>
        <v>#REF!</v>
      </c>
      <c r="X57" s="51" t="str">
        <f t="shared" si="14"/>
        <v>#REF!</v>
      </c>
      <c r="Y57" s="51" t="str">
        <f t="shared" si="14"/>
        <v>#REF!</v>
      </c>
      <c r="Z57" s="51" t="str">
        <f t="shared" si="14"/>
        <v>#REF!</v>
      </c>
      <c r="AA57" s="51" t="str">
        <f t="shared" si="14"/>
        <v>#REF!</v>
      </c>
      <c r="AB57" s="51" t="str">
        <f t="shared" si="14"/>
        <v>#REF!</v>
      </c>
      <c r="AC57" s="51" t="str">
        <f t="shared" si="14"/>
        <v>#REF!</v>
      </c>
      <c r="AD57" s="51" t="str">
        <f t="shared" si="14"/>
        <v>#REF!</v>
      </c>
      <c r="AE57" s="51" t="str">
        <f t="shared" si="14"/>
        <v>#REF!</v>
      </c>
      <c r="AF57" s="51" t="str">
        <f t="shared" si="14"/>
        <v>#REF!</v>
      </c>
      <c r="AG57" s="51" t="str">
        <f t="shared" si="14"/>
        <v>#REF!</v>
      </c>
      <c r="AH57" s="51" t="str">
        <f t="shared" si="14"/>
        <v>#REF!</v>
      </c>
      <c r="AI57" s="51" t="str">
        <f t="shared" si="14"/>
        <v>#REF!</v>
      </c>
      <c r="AJ57" s="51" t="str">
        <f t="shared" si="14"/>
        <v>#REF!</v>
      </c>
      <c r="AK57" s="51" t="str">
        <f t="shared" si="14"/>
        <v>#REF!</v>
      </c>
      <c r="AL57" s="51" t="str">
        <f t="shared" si="14"/>
        <v>#REF!</v>
      </c>
      <c r="AM57" s="51" t="str">
        <f t="shared" si="14"/>
        <v>#REF!</v>
      </c>
      <c r="AN57" s="51" t="str">
        <f t="shared" si="14"/>
        <v>#REF!</v>
      </c>
      <c r="AO57" s="51" t="str">
        <f t="shared" si="14"/>
        <v>#REF!</v>
      </c>
      <c r="AP57" s="51" t="str">
        <f t="shared" si="14"/>
        <v>#REF!</v>
      </c>
      <c r="AQ57" s="51" t="str">
        <f t="shared" si="14"/>
        <v>#REF!</v>
      </c>
      <c r="AR57" s="51" t="str">
        <f t="shared" si="14"/>
        <v>#REF!</v>
      </c>
      <c r="AS57" s="51" t="str">
        <f t="shared" si="14"/>
        <v>#REF!</v>
      </c>
      <c r="AT57" s="51" t="str">
        <f t="shared" si="14"/>
        <v>#REF!</v>
      </c>
      <c r="AU57" s="51" t="str">
        <f t="shared" si="14"/>
        <v>#REF!</v>
      </c>
      <c r="AV57" s="51" t="str">
        <f t="shared" si="14"/>
        <v>#REF!</v>
      </c>
      <c r="AW57" s="51" t="str">
        <f t="shared" si="14"/>
        <v>#REF!</v>
      </c>
      <c r="AX57" s="51" t="str">
        <f t="shared" si="14"/>
        <v>#REF!</v>
      </c>
      <c r="AY57" s="51" t="str">
        <f t="shared" si="14"/>
        <v>#REF!</v>
      </c>
      <c r="AZ57" s="51" t="str">
        <f t="shared" si="14"/>
        <v>#REF!</v>
      </c>
      <c r="BA57" s="51" t="str">
        <f t="shared" si="14"/>
        <v>#REF!</v>
      </c>
      <c r="BB57" s="51" t="str">
        <f t="shared" si="14"/>
        <v>#REF!</v>
      </c>
      <c r="BC57" s="52" t="str">
        <f t="shared" si="14"/>
        <v>#REF!</v>
      </c>
    </row>
    <row r="58" ht="12.75" customHeight="1">
      <c r="A58" s="64" t="s">
        <v>148</v>
      </c>
      <c r="B58" s="51" t="str">
        <f t="shared" ref="B58:BC58" si="15">SUM(B31:B37)</f>
        <v>#REF!</v>
      </c>
      <c r="C58" s="51" t="str">
        <f t="shared" si="15"/>
        <v>#REF!</v>
      </c>
      <c r="D58" s="51" t="str">
        <f t="shared" si="15"/>
        <v>#REF!</v>
      </c>
      <c r="E58" s="51" t="str">
        <f t="shared" si="15"/>
        <v>#REF!</v>
      </c>
      <c r="F58" s="51" t="str">
        <f t="shared" si="15"/>
        <v>#REF!</v>
      </c>
      <c r="G58" s="51" t="str">
        <f t="shared" si="15"/>
        <v>#REF!</v>
      </c>
      <c r="H58" s="51" t="str">
        <f t="shared" si="15"/>
        <v>#REF!</v>
      </c>
      <c r="I58" s="51" t="str">
        <f t="shared" si="15"/>
        <v>#REF!</v>
      </c>
      <c r="J58" s="51" t="str">
        <f t="shared" si="15"/>
        <v>#REF!</v>
      </c>
      <c r="K58" s="51" t="str">
        <f t="shared" si="15"/>
        <v>#REF!</v>
      </c>
      <c r="L58" s="51" t="str">
        <f t="shared" si="15"/>
        <v>#REF!</v>
      </c>
      <c r="M58" s="51" t="str">
        <f t="shared" si="15"/>
        <v>#REF!</v>
      </c>
      <c r="N58" s="51" t="str">
        <f t="shared" si="15"/>
        <v>#REF!</v>
      </c>
      <c r="O58" s="51" t="str">
        <f t="shared" si="15"/>
        <v>#REF!</v>
      </c>
      <c r="P58" s="51" t="str">
        <f t="shared" si="15"/>
        <v>#REF!</v>
      </c>
      <c r="Q58" s="51" t="str">
        <f t="shared" si="15"/>
        <v>#REF!</v>
      </c>
      <c r="R58" s="51" t="str">
        <f t="shared" si="15"/>
        <v>#REF!</v>
      </c>
      <c r="S58" s="51" t="str">
        <f t="shared" si="15"/>
        <v>#REF!</v>
      </c>
      <c r="T58" s="51" t="str">
        <f t="shared" si="15"/>
        <v>#REF!</v>
      </c>
      <c r="U58" s="51" t="str">
        <f t="shared" si="15"/>
        <v>#REF!</v>
      </c>
      <c r="V58" s="51" t="str">
        <f t="shared" si="15"/>
        <v>#REF!</v>
      </c>
      <c r="W58" s="51" t="str">
        <f t="shared" si="15"/>
        <v>#REF!</v>
      </c>
      <c r="X58" s="51" t="str">
        <f t="shared" si="15"/>
        <v>#REF!</v>
      </c>
      <c r="Y58" s="51" t="str">
        <f t="shared" si="15"/>
        <v>#REF!</v>
      </c>
      <c r="Z58" s="51" t="str">
        <f t="shared" si="15"/>
        <v>#REF!</v>
      </c>
      <c r="AA58" s="51" t="str">
        <f t="shared" si="15"/>
        <v>#REF!</v>
      </c>
      <c r="AB58" s="51" t="str">
        <f t="shared" si="15"/>
        <v>#REF!</v>
      </c>
      <c r="AC58" s="51" t="str">
        <f t="shared" si="15"/>
        <v>#REF!</v>
      </c>
      <c r="AD58" s="51" t="str">
        <f t="shared" si="15"/>
        <v>#REF!</v>
      </c>
      <c r="AE58" s="51" t="str">
        <f t="shared" si="15"/>
        <v>#REF!</v>
      </c>
      <c r="AF58" s="51" t="str">
        <f t="shared" si="15"/>
        <v>#REF!</v>
      </c>
      <c r="AG58" s="51" t="str">
        <f t="shared" si="15"/>
        <v>#REF!</v>
      </c>
      <c r="AH58" s="51" t="str">
        <f t="shared" si="15"/>
        <v>#REF!</v>
      </c>
      <c r="AI58" s="51" t="str">
        <f t="shared" si="15"/>
        <v>#REF!</v>
      </c>
      <c r="AJ58" s="51" t="str">
        <f t="shared" si="15"/>
        <v>#REF!</v>
      </c>
      <c r="AK58" s="51" t="str">
        <f t="shared" si="15"/>
        <v>#REF!</v>
      </c>
      <c r="AL58" s="51" t="str">
        <f t="shared" si="15"/>
        <v>#REF!</v>
      </c>
      <c r="AM58" s="51" t="str">
        <f t="shared" si="15"/>
        <v>#REF!</v>
      </c>
      <c r="AN58" s="51" t="str">
        <f t="shared" si="15"/>
        <v>#REF!</v>
      </c>
      <c r="AO58" s="51" t="str">
        <f t="shared" si="15"/>
        <v>#REF!</v>
      </c>
      <c r="AP58" s="51" t="str">
        <f t="shared" si="15"/>
        <v>#REF!</v>
      </c>
      <c r="AQ58" s="51" t="str">
        <f t="shared" si="15"/>
        <v>#REF!</v>
      </c>
      <c r="AR58" s="51" t="str">
        <f t="shared" si="15"/>
        <v>#REF!</v>
      </c>
      <c r="AS58" s="51" t="str">
        <f t="shared" si="15"/>
        <v>#REF!</v>
      </c>
      <c r="AT58" s="51" t="str">
        <f t="shared" si="15"/>
        <v>#REF!</v>
      </c>
      <c r="AU58" s="51" t="str">
        <f t="shared" si="15"/>
        <v>#REF!</v>
      </c>
      <c r="AV58" s="51" t="str">
        <f t="shared" si="15"/>
        <v>#REF!</v>
      </c>
      <c r="AW58" s="51" t="str">
        <f t="shared" si="15"/>
        <v>#REF!</v>
      </c>
      <c r="AX58" s="51" t="str">
        <f t="shared" si="15"/>
        <v>#REF!</v>
      </c>
      <c r="AY58" s="51" t="str">
        <f t="shared" si="15"/>
        <v>#REF!</v>
      </c>
      <c r="AZ58" s="51" t="str">
        <f t="shared" si="15"/>
        <v>#REF!</v>
      </c>
      <c r="BA58" s="51" t="str">
        <f t="shared" si="15"/>
        <v>#REF!</v>
      </c>
      <c r="BB58" s="51" t="str">
        <f t="shared" si="15"/>
        <v>#REF!</v>
      </c>
      <c r="BC58" s="52" t="str">
        <f t="shared" si="15"/>
        <v>#REF!</v>
      </c>
    </row>
    <row r="59" ht="12.75" customHeight="1">
      <c r="A59" s="65" t="s">
        <v>146</v>
      </c>
      <c r="B59" s="66" t="str">
        <f t="shared" ref="B59:BC59" si="16">IF(ROUND(B15,2)=ROUND(B58,2),"TRUE","FALSE")</f>
        <v>#REF!</v>
      </c>
      <c r="C59" s="66" t="str">
        <f t="shared" si="16"/>
        <v>#REF!</v>
      </c>
      <c r="D59" s="66" t="str">
        <f t="shared" si="16"/>
        <v>#REF!</v>
      </c>
      <c r="E59" s="66" t="str">
        <f t="shared" si="16"/>
        <v>#REF!</v>
      </c>
      <c r="F59" s="66" t="str">
        <f t="shared" si="16"/>
        <v>#REF!</v>
      </c>
      <c r="G59" s="66" t="str">
        <f t="shared" si="16"/>
        <v>#REF!</v>
      </c>
      <c r="H59" s="66" t="str">
        <f t="shared" si="16"/>
        <v>#REF!</v>
      </c>
      <c r="I59" s="66" t="str">
        <f t="shared" si="16"/>
        <v>#REF!</v>
      </c>
      <c r="J59" s="66" t="str">
        <f t="shared" si="16"/>
        <v>#REF!</v>
      </c>
      <c r="K59" s="66" t="str">
        <f t="shared" si="16"/>
        <v>#REF!</v>
      </c>
      <c r="L59" s="66" t="str">
        <f t="shared" si="16"/>
        <v>#REF!</v>
      </c>
      <c r="M59" s="66" t="str">
        <f t="shared" si="16"/>
        <v>#REF!</v>
      </c>
      <c r="N59" s="66" t="str">
        <f t="shared" si="16"/>
        <v>#REF!</v>
      </c>
      <c r="O59" s="66" t="str">
        <f t="shared" si="16"/>
        <v>#REF!</v>
      </c>
      <c r="P59" s="66" t="str">
        <f t="shared" si="16"/>
        <v>#REF!</v>
      </c>
      <c r="Q59" s="66" t="str">
        <f t="shared" si="16"/>
        <v>#REF!</v>
      </c>
      <c r="R59" s="66" t="str">
        <f t="shared" si="16"/>
        <v>#REF!</v>
      </c>
      <c r="S59" s="66" t="str">
        <f t="shared" si="16"/>
        <v>#REF!</v>
      </c>
      <c r="T59" s="66" t="str">
        <f t="shared" si="16"/>
        <v>#REF!</v>
      </c>
      <c r="U59" s="66" t="str">
        <f t="shared" si="16"/>
        <v>#REF!</v>
      </c>
      <c r="V59" s="66" t="str">
        <f t="shared" si="16"/>
        <v>#REF!</v>
      </c>
      <c r="W59" s="66" t="str">
        <f t="shared" si="16"/>
        <v>#REF!</v>
      </c>
      <c r="X59" s="66" t="str">
        <f t="shared" si="16"/>
        <v>#REF!</v>
      </c>
      <c r="Y59" s="66" t="str">
        <f t="shared" si="16"/>
        <v>#REF!</v>
      </c>
      <c r="Z59" s="66" t="str">
        <f t="shared" si="16"/>
        <v>#REF!</v>
      </c>
      <c r="AA59" s="66" t="str">
        <f t="shared" si="16"/>
        <v>#REF!</v>
      </c>
      <c r="AB59" s="66" t="str">
        <f t="shared" si="16"/>
        <v>#REF!</v>
      </c>
      <c r="AC59" s="66" t="str">
        <f t="shared" si="16"/>
        <v>#REF!</v>
      </c>
      <c r="AD59" s="66" t="str">
        <f t="shared" si="16"/>
        <v>#REF!</v>
      </c>
      <c r="AE59" s="66" t="str">
        <f t="shared" si="16"/>
        <v>#REF!</v>
      </c>
      <c r="AF59" s="66" t="str">
        <f t="shared" si="16"/>
        <v>#REF!</v>
      </c>
      <c r="AG59" s="66" t="str">
        <f t="shared" si="16"/>
        <v>#REF!</v>
      </c>
      <c r="AH59" s="66" t="str">
        <f t="shared" si="16"/>
        <v>#REF!</v>
      </c>
      <c r="AI59" s="66" t="str">
        <f t="shared" si="16"/>
        <v>#REF!</v>
      </c>
      <c r="AJ59" s="66" t="str">
        <f t="shared" si="16"/>
        <v>#REF!</v>
      </c>
      <c r="AK59" s="66" t="str">
        <f t="shared" si="16"/>
        <v>#REF!</v>
      </c>
      <c r="AL59" s="66" t="str">
        <f t="shared" si="16"/>
        <v>#REF!</v>
      </c>
      <c r="AM59" s="66" t="str">
        <f t="shared" si="16"/>
        <v>#REF!</v>
      </c>
      <c r="AN59" s="66" t="str">
        <f t="shared" si="16"/>
        <v>#REF!</v>
      </c>
      <c r="AO59" s="66" t="str">
        <f t="shared" si="16"/>
        <v>#REF!</v>
      </c>
      <c r="AP59" s="66" t="str">
        <f t="shared" si="16"/>
        <v>#REF!</v>
      </c>
      <c r="AQ59" s="66" t="str">
        <f t="shared" si="16"/>
        <v>#REF!</v>
      </c>
      <c r="AR59" s="66" t="str">
        <f t="shared" si="16"/>
        <v>#REF!</v>
      </c>
      <c r="AS59" s="66" t="str">
        <f t="shared" si="16"/>
        <v>#REF!</v>
      </c>
      <c r="AT59" s="66" t="str">
        <f t="shared" si="16"/>
        <v>#REF!</v>
      </c>
      <c r="AU59" s="66" t="str">
        <f t="shared" si="16"/>
        <v>#REF!</v>
      </c>
      <c r="AV59" s="66" t="str">
        <f t="shared" si="16"/>
        <v>#REF!</v>
      </c>
      <c r="AW59" s="66" t="str">
        <f t="shared" si="16"/>
        <v>#REF!</v>
      </c>
      <c r="AX59" s="66" t="str">
        <f t="shared" si="16"/>
        <v>#REF!</v>
      </c>
      <c r="AY59" s="66" t="str">
        <f t="shared" si="16"/>
        <v>#REF!</v>
      </c>
      <c r="AZ59" s="66" t="str">
        <f t="shared" si="16"/>
        <v>#REF!</v>
      </c>
      <c r="BA59" s="66" t="str">
        <f t="shared" si="16"/>
        <v>#REF!</v>
      </c>
      <c r="BB59" s="66" t="str">
        <f t="shared" si="16"/>
        <v>#REF!</v>
      </c>
      <c r="BC59" s="67" t="str">
        <f t="shared" si="16"/>
        <v>#REF!</v>
      </c>
    </row>
    <row r="60" ht="12.75" customHeight="1">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c r="AX60" s="2"/>
      <c r="AY60" s="2"/>
      <c r="AZ60" s="2"/>
      <c r="BA60" s="2"/>
      <c r="BB60" s="2"/>
      <c r="BC60" s="2"/>
    </row>
    <row r="61" ht="12.75" customHeight="1"/>
    <row r="62" ht="12.75" customHeight="1"/>
    <row r="63" ht="12.75" customHeight="1"/>
    <row r="64" ht="12.75" customHeight="1"/>
    <row r="65" ht="12.75" customHeight="1">
      <c r="F65" s="2"/>
      <c r="G65" s="2"/>
      <c r="H65" s="2"/>
      <c r="I65" s="2"/>
    </row>
    <row r="66" ht="12.75" customHeight="1">
      <c r="F66" s="2"/>
      <c r="G66" s="2"/>
      <c r="H66" s="2"/>
      <c r="I66" s="2"/>
    </row>
    <row r="67" ht="12.75" customHeight="1">
      <c r="F67" s="2"/>
      <c r="G67" s="2"/>
      <c r="H67" s="2"/>
      <c r="I67" s="2"/>
    </row>
    <row r="68" ht="12.75" customHeight="1">
      <c r="F68" s="2"/>
      <c r="G68" s="2"/>
      <c r="H68" s="2"/>
      <c r="I68" s="2"/>
    </row>
    <row r="69" ht="12.75" customHeight="1">
      <c r="F69" s="2"/>
      <c r="G69" s="2"/>
      <c r="H69" s="2"/>
      <c r="I69" s="2"/>
    </row>
    <row r="70" ht="12.75" customHeight="1">
      <c r="F70" s="2"/>
      <c r="G70" s="2"/>
      <c r="H70" s="2"/>
      <c r="I70" s="2"/>
    </row>
    <row r="71" ht="12.75" customHeight="1">
      <c r="F71" s="2"/>
      <c r="G71" s="2"/>
      <c r="H71" s="2"/>
      <c r="I71" s="2"/>
    </row>
    <row r="72" ht="12.75" customHeight="1">
      <c r="F72" s="2"/>
      <c r="G72" s="2"/>
      <c r="H72" s="2"/>
      <c r="I72" s="2"/>
    </row>
    <row r="73" ht="12.75" customHeight="1">
      <c r="F73" s="2"/>
      <c r="G73" s="2"/>
      <c r="H73" s="2"/>
      <c r="I73" s="2"/>
    </row>
    <row r="74" ht="12.75" customHeight="1">
      <c r="F74" s="2"/>
      <c r="G74" s="2"/>
      <c r="H74" s="2"/>
      <c r="I74" s="2"/>
    </row>
    <row r="75" ht="12.75" customHeight="1">
      <c r="F75" s="2"/>
      <c r="G75" s="2"/>
      <c r="H75" s="2"/>
      <c r="I75" s="2"/>
    </row>
    <row r="76" ht="12.75" customHeight="1">
      <c r="F76" s="2"/>
      <c r="G76" s="2"/>
      <c r="H76" s="2"/>
      <c r="I76" s="2"/>
    </row>
    <row r="77" ht="12.75" customHeight="1">
      <c r="F77" s="2"/>
      <c r="G77" s="2"/>
      <c r="H77" s="2"/>
      <c r="I77" s="2"/>
    </row>
    <row r="78" ht="12.75" customHeight="1">
      <c r="F78" s="2"/>
      <c r="G78" s="2"/>
      <c r="H78" s="2"/>
      <c r="I78" s="2"/>
    </row>
    <row r="79" ht="12.75" customHeight="1">
      <c r="F79" s="2"/>
      <c r="G79" s="2"/>
      <c r="H79" s="2"/>
      <c r="I79" s="2"/>
    </row>
    <row r="80" ht="12.75" customHeight="1">
      <c r="F80" s="2"/>
      <c r="G80" s="2"/>
      <c r="H80" s="2"/>
      <c r="I80" s="2"/>
    </row>
    <row r="81" ht="12.75" customHeight="1">
      <c r="F81" s="2"/>
      <c r="G81" s="2"/>
      <c r="H81" s="2"/>
      <c r="I81" s="2"/>
    </row>
    <row r="82" ht="12.75" customHeight="1">
      <c r="F82" s="2"/>
      <c r="G82" s="2"/>
      <c r="H82" s="2"/>
      <c r="I82" s="2"/>
    </row>
    <row r="83" ht="12.75" customHeight="1">
      <c r="F83" s="2"/>
      <c r="G83" s="2"/>
      <c r="H83" s="2"/>
      <c r="I83" s="2"/>
    </row>
    <row r="84" ht="12.75" customHeight="1">
      <c r="F84" s="2"/>
      <c r="G84" s="2"/>
      <c r="H84" s="2"/>
      <c r="I84" s="2"/>
    </row>
    <row r="85" ht="12.75" customHeight="1">
      <c r="F85" s="2"/>
      <c r="G85" s="2"/>
      <c r="H85" s="2"/>
      <c r="I85" s="2"/>
    </row>
    <row r="86" ht="12.75" customHeight="1">
      <c r="F86" s="2"/>
      <c r="G86" s="2"/>
      <c r="H86" s="2"/>
      <c r="I86" s="2"/>
    </row>
    <row r="87" ht="12.75" customHeight="1">
      <c r="F87" s="2"/>
      <c r="G87" s="2"/>
      <c r="H87" s="2"/>
      <c r="I87" s="2"/>
    </row>
    <row r="88" ht="12.75" customHeight="1">
      <c r="F88" s="2"/>
      <c r="G88" s="2"/>
      <c r="H88" s="2"/>
      <c r="I88" s="2"/>
    </row>
    <row r="89" ht="12.75" customHeight="1">
      <c r="F89" s="2"/>
      <c r="G89" s="2"/>
      <c r="H89" s="2"/>
      <c r="I89" s="2"/>
    </row>
    <row r="90" ht="12.75" customHeight="1">
      <c r="F90" s="2"/>
      <c r="G90" s="2"/>
      <c r="H90" s="2"/>
      <c r="I90" s="2"/>
    </row>
    <row r="91" ht="12.75" customHeight="1">
      <c r="F91" s="2"/>
      <c r="G91" s="2"/>
      <c r="H91" s="2"/>
      <c r="I91" s="2"/>
    </row>
    <row r="92" ht="12.75" customHeight="1">
      <c r="F92" s="2"/>
      <c r="G92" s="2"/>
      <c r="H92" s="2"/>
      <c r="I92" s="2"/>
    </row>
    <row r="93" ht="12.75" customHeight="1">
      <c r="F93" s="2"/>
      <c r="G93" s="2"/>
      <c r="H93" s="2"/>
      <c r="I93" s="2"/>
    </row>
    <row r="94" ht="12.75" customHeight="1">
      <c r="F94" s="2"/>
      <c r="G94" s="2"/>
      <c r="H94" s="2"/>
      <c r="I94" s="2"/>
    </row>
    <row r="95" ht="12.75" customHeight="1">
      <c r="F95" s="2"/>
      <c r="G95" s="2"/>
      <c r="H95" s="2"/>
      <c r="I95" s="2"/>
    </row>
    <row r="96" ht="12.75" customHeight="1">
      <c r="F96" s="2"/>
      <c r="G96" s="2"/>
      <c r="H96" s="2"/>
      <c r="I96" s="2"/>
    </row>
    <row r="97" ht="12.75" customHeight="1">
      <c r="F97" s="2"/>
      <c r="G97" s="2"/>
      <c r="H97" s="2"/>
      <c r="I97" s="2"/>
    </row>
    <row r="98" ht="12.75" customHeight="1">
      <c r="F98" s="2"/>
      <c r="G98" s="2"/>
      <c r="H98" s="2"/>
      <c r="I98" s="2"/>
    </row>
    <row r="99" ht="12.75" customHeight="1">
      <c r="F99" s="2"/>
      <c r="G99" s="2"/>
      <c r="H99" s="2"/>
      <c r="I99" s="2"/>
    </row>
    <row r="100" ht="12.75" customHeight="1">
      <c r="F100" s="2"/>
      <c r="G100" s="2"/>
      <c r="H100" s="2"/>
      <c r="I100" s="2"/>
    </row>
    <row r="101" ht="12.75" customHeight="1">
      <c r="F101" s="2"/>
      <c r="G101" s="2"/>
      <c r="H101" s="2"/>
      <c r="I101" s="2"/>
    </row>
    <row r="102" ht="12.75" customHeight="1">
      <c r="F102" s="2"/>
      <c r="G102" s="2"/>
      <c r="H102" s="2"/>
      <c r="I102" s="2"/>
    </row>
    <row r="103" ht="12.75" customHeight="1">
      <c r="F103" s="2"/>
      <c r="G103" s="2"/>
      <c r="H103" s="2"/>
      <c r="I103" s="2"/>
    </row>
    <row r="104" ht="12.75" customHeight="1">
      <c r="F104" s="2"/>
      <c r="G104" s="2"/>
      <c r="H104" s="2"/>
      <c r="I104" s="2"/>
    </row>
    <row r="105" ht="12.75" customHeight="1">
      <c r="F105" s="2"/>
      <c r="G105" s="2"/>
      <c r="H105" s="2"/>
      <c r="I105" s="2"/>
    </row>
    <row r="106" ht="12.75" customHeight="1">
      <c r="F106" s="2"/>
      <c r="G106" s="2"/>
      <c r="H106" s="2"/>
      <c r="I106" s="2"/>
    </row>
    <row r="107" ht="12.75" customHeight="1">
      <c r="F107" s="2"/>
      <c r="G107" s="2"/>
      <c r="H107" s="2"/>
      <c r="I107" s="2"/>
    </row>
    <row r="108" ht="12.75" customHeight="1">
      <c r="F108" s="2"/>
      <c r="G108" s="2"/>
      <c r="H108" s="2"/>
      <c r="I108" s="2"/>
    </row>
    <row r="109" ht="12.75" customHeight="1">
      <c r="F109" s="2"/>
      <c r="G109" s="2"/>
      <c r="H109" s="2"/>
      <c r="I109" s="2"/>
    </row>
    <row r="110" ht="12.75" customHeight="1">
      <c r="F110" s="2"/>
      <c r="G110" s="2"/>
      <c r="H110" s="2"/>
      <c r="I110" s="2"/>
    </row>
    <row r="111" ht="12.75" customHeight="1">
      <c r="F111" s="2"/>
      <c r="G111" s="2"/>
      <c r="H111" s="2"/>
      <c r="I111" s="2"/>
    </row>
    <row r="112" ht="12.75" customHeight="1">
      <c r="F112" s="2"/>
      <c r="G112" s="2"/>
      <c r="H112" s="2"/>
      <c r="I112" s="2"/>
    </row>
    <row r="113" ht="12.75" customHeight="1">
      <c r="F113" s="2"/>
      <c r="G113" s="2"/>
      <c r="H113" s="2"/>
      <c r="I113" s="2"/>
    </row>
    <row r="114" ht="12.75" customHeight="1">
      <c r="F114" s="2"/>
      <c r="G114" s="2"/>
      <c r="H114" s="2"/>
      <c r="I114" s="2"/>
    </row>
    <row r="115" ht="12.75" customHeight="1">
      <c r="F115" s="2"/>
      <c r="G115" s="2"/>
      <c r="H115" s="2"/>
      <c r="I115" s="2"/>
    </row>
    <row r="116" ht="12.75" customHeight="1">
      <c r="F116" s="2"/>
      <c r="G116" s="2"/>
      <c r="H116" s="2"/>
      <c r="I116" s="2"/>
    </row>
    <row r="117" ht="12.75" customHeight="1">
      <c r="F117" s="2"/>
      <c r="G117" s="2"/>
      <c r="H117" s="2"/>
      <c r="I117" s="2"/>
    </row>
    <row r="118" ht="12.75" customHeight="1">
      <c r="F118" s="2"/>
      <c r="G118" s="2"/>
      <c r="H118" s="2"/>
      <c r="I118" s="2"/>
    </row>
    <row r="119" ht="12.75" customHeight="1">
      <c r="F119" s="2"/>
      <c r="G119" s="2"/>
      <c r="H119" s="2"/>
      <c r="I119" s="2"/>
    </row>
    <row r="120" ht="12.75" customHeight="1">
      <c r="F120" s="2"/>
      <c r="G120" s="2"/>
      <c r="H120" s="2"/>
      <c r="I120" s="2"/>
    </row>
    <row r="121" ht="12.75" customHeight="1">
      <c r="F121" s="2"/>
      <c r="G121" s="2"/>
      <c r="H121" s="2"/>
      <c r="I121" s="2"/>
    </row>
    <row r="122" ht="12.75" customHeight="1">
      <c r="F122" s="2"/>
      <c r="G122" s="2"/>
      <c r="H122" s="2"/>
      <c r="I122" s="2"/>
    </row>
    <row r="123" ht="12.75" customHeight="1">
      <c r="F123" s="2"/>
      <c r="G123" s="2"/>
      <c r="H123" s="2"/>
      <c r="I123" s="2"/>
    </row>
    <row r="124" ht="12.75" customHeight="1">
      <c r="F124" s="2"/>
      <c r="G124" s="2"/>
      <c r="H124" s="2"/>
      <c r="I124" s="2"/>
    </row>
    <row r="125" ht="12.75" customHeight="1">
      <c r="F125" s="2"/>
      <c r="G125" s="2"/>
      <c r="H125" s="2"/>
      <c r="I125" s="2"/>
    </row>
    <row r="126" ht="12.75" customHeight="1">
      <c r="F126" s="2"/>
      <c r="G126" s="2"/>
      <c r="H126" s="2"/>
      <c r="I126" s="2"/>
    </row>
    <row r="127" ht="12.75" customHeight="1">
      <c r="F127" s="2"/>
      <c r="G127" s="2"/>
      <c r="H127" s="2"/>
      <c r="I127" s="2"/>
    </row>
    <row r="128" ht="12.75" customHeight="1">
      <c r="F128" s="2"/>
      <c r="G128" s="2"/>
      <c r="H128" s="2"/>
      <c r="I128" s="2"/>
    </row>
    <row r="129" ht="12.75" customHeight="1">
      <c r="F129" s="2"/>
      <c r="G129" s="2"/>
      <c r="H129" s="2"/>
      <c r="I129" s="2"/>
    </row>
    <row r="130" ht="12.75" customHeight="1">
      <c r="F130" s="2"/>
      <c r="G130" s="2"/>
      <c r="H130" s="2"/>
      <c r="I130" s="2"/>
    </row>
    <row r="131" ht="12.75" customHeight="1">
      <c r="F131" s="2"/>
      <c r="G131" s="2"/>
      <c r="H131" s="2"/>
      <c r="I131" s="2"/>
    </row>
    <row r="132" ht="12.75" customHeight="1">
      <c r="F132" s="2"/>
      <c r="G132" s="2"/>
      <c r="H132" s="2"/>
      <c r="I132" s="2"/>
    </row>
    <row r="133" ht="12.75" customHeight="1">
      <c r="F133" s="2"/>
      <c r="G133" s="2"/>
      <c r="H133" s="2"/>
      <c r="I133" s="2"/>
    </row>
    <row r="134" ht="12.75" customHeight="1">
      <c r="F134" s="2"/>
      <c r="G134" s="2"/>
      <c r="H134" s="2"/>
      <c r="I134" s="2"/>
    </row>
    <row r="135" ht="12.75" customHeight="1">
      <c r="F135" s="2"/>
      <c r="G135" s="2"/>
      <c r="H135" s="2"/>
      <c r="I135" s="2"/>
    </row>
    <row r="136" ht="12.75" customHeight="1">
      <c r="F136" s="2"/>
      <c r="G136" s="2"/>
      <c r="H136" s="2"/>
      <c r="I136" s="2"/>
    </row>
    <row r="137" ht="12.75" customHeight="1">
      <c r="F137" s="2"/>
      <c r="G137" s="2"/>
      <c r="H137" s="2"/>
      <c r="I137" s="2"/>
    </row>
    <row r="138" ht="12.75" customHeight="1">
      <c r="F138" s="2"/>
      <c r="G138" s="2"/>
      <c r="H138" s="2"/>
      <c r="I138" s="2"/>
    </row>
    <row r="139" ht="12.75" customHeight="1">
      <c r="F139" s="2"/>
      <c r="G139" s="2"/>
      <c r="H139" s="2"/>
      <c r="I139" s="2"/>
    </row>
    <row r="140" ht="12.75" customHeight="1">
      <c r="F140" s="2"/>
      <c r="G140" s="2"/>
      <c r="H140" s="2"/>
      <c r="I140" s="2"/>
    </row>
    <row r="141" ht="12.75" customHeight="1">
      <c r="F141" s="2"/>
      <c r="G141" s="2"/>
      <c r="H141" s="2"/>
      <c r="I141" s="2"/>
    </row>
    <row r="142" ht="12.75" customHeight="1">
      <c r="F142" s="2"/>
      <c r="G142" s="2"/>
      <c r="H142" s="2"/>
      <c r="I142" s="2"/>
    </row>
    <row r="143" ht="12.75" customHeight="1">
      <c r="F143" s="2"/>
      <c r="G143" s="2"/>
      <c r="H143" s="2"/>
      <c r="I143" s="2"/>
    </row>
    <row r="144" ht="12.75" customHeight="1">
      <c r="F144" s="2"/>
      <c r="G144" s="2"/>
      <c r="H144" s="2"/>
      <c r="I144" s="2"/>
    </row>
    <row r="145" ht="12.75" customHeight="1">
      <c r="F145" s="2"/>
      <c r="G145" s="2"/>
      <c r="H145" s="2"/>
      <c r="I145" s="2"/>
    </row>
    <row r="146" ht="12.75" customHeight="1">
      <c r="F146" s="2"/>
      <c r="G146" s="2"/>
      <c r="H146" s="2"/>
      <c r="I146" s="2"/>
    </row>
    <row r="147" ht="12.75" customHeight="1">
      <c r="F147" s="2"/>
      <c r="G147" s="2"/>
      <c r="H147" s="2"/>
      <c r="I147" s="2"/>
    </row>
    <row r="148" ht="12.75" customHeight="1">
      <c r="F148" s="2"/>
      <c r="G148" s="2"/>
      <c r="H148" s="2"/>
      <c r="I148" s="2"/>
    </row>
    <row r="149" ht="12.75" customHeight="1">
      <c r="F149" s="2"/>
      <c r="G149" s="2"/>
      <c r="H149" s="2"/>
      <c r="I149" s="2"/>
    </row>
    <row r="150" ht="12.75" customHeight="1">
      <c r="F150" s="2"/>
      <c r="G150" s="2"/>
      <c r="H150" s="2"/>
      <c r="I150" s="2"/>
    </row>
    <row r="151" ht="12.75" customHeight="1">
      <c r="F151" s="2"/>
      <c r="G151" s="2"/>
      <c r="H151" s="2"/>
      <c r="I151" s="2"/>
    </row>
    <row r="152" ht="12.75" customHeight="1">
      <c r="F152" s="2"/>
      <c r="G152" s="2"/>
      <c r="H152" s="2"/>
      <c r="I152" s="2"/>
    </row>
    <row r="153" ht="12.75" customHeight="1">
      <c r="F153" s="2"/>
      <c r="G153" s="2"/>
      <c r="H153" s="2"/>
      <c r="I153" s="2"/>
    </row>
    <row r="154" ht="12.75" customHeight="1">
      <c r="F154" s="2"/>
      <c r="G154" s="2"/>
      <c r="H154" s="2"/>
      <c r="I154" s="2"/>
    </row>
    <row r="155" ht="12.75" customHeight="1">
      <c r="F155" s="2"/>
      <c r="G155" s="2"/>
      <c r="H155" s="2"/>
      <c r="I155" s="2"/>
    </row>
    <row r="156" ht="12.75" customHeight="1">
      <c r="F156" s="2"/>
      <c r="G156" s="2"/>
      <c r="H156" s="2"/>
      <c r="I156" s="2"/>
    </row>
    <row r="157" ht="12.75" customHeight="1">
      <c r="F157" s="2"/>
      <c r="G157" s="2"/>
      <c r="H157" s="2"/>
      <c r="I157" s="2"/>
    </row>
    <row r="158" ht="12.75" customHeight="1">
      <c r="F158" s="2"/>
      <c r="G158" s="2"/>
      <c r="H158" s="2"/>
      <c r="I158" s="2"/>
    </row>
    <row r="159" ht="12.75" customHeight="1">
      <c r="F159" s="2"/>
      <c r="G159" s="2"/>
      <c r="H159" s="2"/>
      <c r="I159" s="2"/>
    </row>
    <row r="160" ht="12.75" customHeight="1">
      <c r="F160" s="2"/>
      <c r="G160" s="2"/>
      <c r="H160" s="2"/>
      <c r="I160" s="2"/>
    </row>
    <row r="161" ht="12.75" customHeight="1">
      <c r="F161" s="2"/>
      <c r="G161" s="2"/>
      <c r="H161" s="2"/>
      <c r="I161" s="2"/>
    </row>
    <row r="162" ht="12.75" customHeight="1">
      <c r="F162" s="2"/>
      <c r="G162" s="2"/>
      <c r="H162" s="2"/>
      <c r="I162" s="2"/>
    </row>
    <row r="163" ht="12.75" customHeight="1">
      <c r="F163" s="2"/>
      <c r="G163" s="2"/>
      <c r="H163" s="2"/>
      <c r="I163" s="2"/>
    </row>
    <row r="164" ht="12.75" customHeight="1">
      <c r="F164" s="2"/>
      <c r="G164" s="2"/>
      <c r="H164" s="2"/>
      <c r="I164" s="2"/>
    </row>
    <row r="165" ht="12.75" customHeight="1">
      <c r="F165" s="2"/>
      <c r="G165" s="2"/>
      <c r="H165" s="2"/>
      <c r="I165" s="2"/>
    </row>
    <row r="166" ht="12.75" customHeight="1">
      <c r="F166" s="2"/>
      <c r="G166" s="2"/>
      <c r="H166" s="2"/>
      <c r="I166" s="2"/>
    </row>
    <row r="167" ht="12.75" customHeight="1">
      <c r="F167" s="2"/>
      <c r="G167" s="2"/>
      <c r="H167" s="2"/>
      <c r="I167" s="2"/>
    </row>
    <row r="168" ht="12.75" customHeight="1">
      <c r="F168" s="2"/>
      <c r="G168" s="2"/>
      <c r="H168" s="2"/>
      <c r="I168" s="2"/>
    </row>
    <row r="169" ht="12.75" customHeight="1">
      <c r="F169" s="2"/>
      <c r="G169" s="2"/>
      <c r="H169" s="2"/>
      <c r="I169" s="2"/>
    </row>
    <row r="170" ht="12.75" customHeight="1">
      <c r="F170" s="2"/>
      <c r="G170" s="2"/>
      <c r="H170" s="2"/>
      <c r="I170" s="2"/>
    </row>
    <row r="171" ht="12.75" customHeight="1">
      <c r="F171" s="2"/>
      <c r="G171" s="2"/>
      <c r="H171" s="2"/>
      <c r="I171" s="2"/>
    </row>
    <row r="172" ht="12.75" customHeight="1">
      <c r="F172" s="2"/>
      <c r="G172" s="2"/>
      <c r="H172" s="2"/>
      <c r="I172" s="2"/>
    </row>
    <row r="173" ht="12.75" customHeight="1">
      <c r="F173" s="2"/>
      <c r="G173" s="2"/>
      <c r="H173" s="2"/>
      <c r="I173" s="2"/>
    </row>
    <row r="174" ht="12.75" customHeight="1">
      <c r="F174" s="2"/>
      <c r="G174" s="2"/>
      <c r="H174" s="2"/>
      <c r="I174" s="2"/>
    </row>
    <row r="175" ht="12.75" customHeight="1">
      <c r="F175" s="2"/>
      <c r="G175" s="2"/>
      <c r="H175" s="2"/>
      <c r="I175" s="2"/>
    </row>
    <row r="176" ht="12.75" customHeight="1">
      <c r="F176" s="2"/>
      <c r="G176" s="2"/>
      <c r="H176" s="2"/>
      <c r="I176" s="2"/>
    </row>
    <row r="177" ht="12.75" customHeight="1">
      <c r="F177" s="2"/>
      <c r="G177" s="2"/>
      <c r="H177" s="2"/>
      <c r="I177" s="2"/>
    </row>
    <row r="178" ht="12.75" customHeight="1">
      <c r="F178" s="2"/>
      <c r="G178" s="2"/>
      <c r="H178" s="2"/>
      <c r="I178" s="2"/>
    </row>
    <row r="179" ht="12.75" customHeight="1">
      <c r="F179" s="2"/>
      <c r="G179" s="2"/>
      <c r="H179" s="2"/>
      <c r="I179" s="2"/>
    </row>
    <row r="180" ht="12.75" customHeight="1">
      <c r="F180" s="2"/>
      <c r="G180" s="2"/>
      <c r="H180" s="2"/>
      <c r="I180" s="2"/>
    </row>
    <row r="181" ht="12.75" customHeight="1">
      <c r="F181" s="2"/>
      <c r="G181" s="2"/>
      <c r="H181" s="2"/>
      <c r="I181" s="2"/>
    </row>
    <row r="182" ht="12.75" customHeight="1">
      <c r="F182" s="2"/>
      <c r="G182" s="2"/>
      <c r="H182" s="2"/>
      <c r="I182" s="2"/>
    </row>
    <row r="183" ht="12.75" customHeight="1">
      <c r="F183" s="2"/>
      <c r="G183" s="2"/>
      <c r="H183" s="2"/>
      <c r="I183" s="2"/>
    </row>
    <row r="184" ht="12.75" customHeight="1">
      <c r="F184" s="2"/>
      <c r="G184" s="2"/>
      <c r="H184" s="2"/>
      <c r="I184" s="2"/>
    </row>
    <row r="185" ht="12.75" customHeight="1">
      <c r="F185" s="2"/>
      <c r="G185" s="2"/>
      <c r="H185" s="2"/>
      <c r="I185" s="2"/>
    </row>
    <row r="186" ht="12.75" customHeight="1">
      <c r="F186" s="2"/>
      <c r="G186" s="2"/>
      <c r="H186" s="2"/>
      <c r="I186" s="2"/>
    </row>
    <row r="187" ht="12.75" customHeight="1">
      <c r="F187" s="2"/>
      <c r="G187" s="2"/>
      <c r="H187" s="2"/>
      <c r="I187" s="2"/>
    </row>
    <row r="188" ht="12.75" customHeight="1">
      <c r="F188" s="2"/>
      <c r="G188" s="2"/>
      <c r="H188" s="2"/>
      <c r="I188" s="2"/>
    </row>
    <row r="189" ht="12.75" customHeight="1">
      <c r="F189" s="2"/>
      <c r="G189" s="2"/>
      <c r="H189" s="2"/>
      <c r="I189" s="2"/>
    </row>
    <row r="190" ht="12.75" customHeight="1">
      <c r="F190" s="2"/>
      <c r="G190" s="2"/>
      <c r="H190" s="2"/>
      <c r="I190" s="2"/>
    </row>
    <row r="191" ht="12.75" customHeight="1">
      <c r="F191" s="2"/>
      <c r="G191" s="2"/>
      <c r="H191" s="2"/>
      <c r="I191" s="2"/>
    </row>
    <row r="192" ht="12.75" customHeight="1">
      <c r="F192" s="2"/>
      <c r="G192" s="2"/>
      <c r="H192" s="2"/>
      <c r="I192" s="2"/>
    </row>
    <row r="193" ht="12.75" customHeight="1">
      <c r="F193" s="2"/>
      <c r="G193" s="2"/>
      <c r="H193" s="2"/>
      <c r="I193" s="2"/>
    </row>
    <row r="194" ht="12.75" customHeight="1">
      <c r="F194" s="2"/>
      <c r="G194" s="2"/>
      <c r="H194" s="2"/>
      <c r="I194" s="2"/>
    </row>
    <row r="195" ht="12.75" customHeight="1">
      <c r="F195" s="2"/>
      <c r="G195" s="2"/>
      <c r="H195" s="2"/>
      <c r="I195" s="2"/>
    </row>
    <row r="196" ht="12.75" customHeight="1">
      <c r="F196" s="2"/>
      <c r="G196" s="2"/>
      <c r="H196" s="2"/>
      <c r="I196" s="2"/>
    </row>
    <row r="197" ht="12.75" customHeight="1">
      <c r="F197" s="2"/>
      <c r="G197" s="2"/>
      <c r="H197" s="2"/>
      <c r="I197" s="2"/>
    </row>
    <row r="198" ht="12.75" customHeight="1">
      <c r="F198" s="2"/>
      <c r="G198" s="2"/>
      <c r="H198" s="2"/>
      <c r="I198" s="2"/>
    </row>
    <row r="199" ht="12.75" customHeight="1">
      <c r="F199" s="2"/>
      <c r="G199" s="2"/>
      <c r="H199" s="2"/>
      <c r="I199" s="2"/>
    </row>
    <row r="200" ht="12.75" customHeight="1">
      <c r="F200" s="2"/>
      <c r="G200" s="2"/>
      <c r="H200" s="2"/>
      <c r="I200" s="2"/>
    </row>
    <row r="201" ht="12.75" customHeight="1">
      <c r="F201" s="2"/>
      <c r="G201" s="2"/>
      <c r="H201" s="2"/>
      <c r="I201" s="2"/>
    </row>
    <row r="202" ht="12.75" customHeight="1">
      <c r="F202" s="2"/>
      <c r="G202" s="2"/>
      <c r="H202" s="2"/>
      <c r="I202" s="2"/>
    </row>
    <row r="203" ht="12.75" customHeight="1">
      <c r="F203" s="2"/>
      <c r="G203" s="2"/>
      <c r="H203" s="2"/>
      <c r="I203" s="2"/>
    </row>
    <row r="204" ht="12.75" customHeight="1">
      <c r="F204" s="2"/>
      <c r="G204" s="2"/>
      <c r="H204" s="2"/>
      <c r="I204" s="2"/>
    </row>
    <row r="205" ht="12.75" customHeight="1">
      <c r="F205" s="2"/>
      <c r="G205" s="2"/>
      <c r="H205" s="2"/>
      <c r="I205" s="2"/>
    </row>
    <row r="206" ht="12.75" customHeight="1">
      <c r="F206" s="2"/>
      <c r="G206" s="2"/>
      <c r="H206" s="2"/>
      <c r="I206" s="2"/>
    </row>
    <row r="207" ht="12.75" customHeight="1">
      <c r="F207" s="2"/>
      <c r="G207" s="2"/>
      <c r="H207" s="2"/>
      <c r="I207" s="2"/>
    </row>
    <row r="208" ht="12.75" customHeight="1">
      <c r="F208" s="2"/>
      <c r="G208" s="2"/>
      <c r="H208" s="2"/>
      <c r="I208" s="2"/>
    </row>
    <row r="209" ht="12.75" customHeight="1">
      <c r="F209" s="2"/>
      <c r="G209" s="2"/>
      <c r="H209" s="2"/>
      <c r="I209" s="2"/>
    </row>
    <row r="210" ht="12.75" customHeight="1">
      <c r="F210" s="2"/>
      <c r="G210" s="2"/>
      <c r="H210" s="2"/>
      <c r="I210" s="2"/>
    </row>
    <row r="211" ht="12.75" customHeight="1">
      <c r="F211" s="2"/>
      <c r="G211" s="2"/>
      <c r="H211" s="2"/>
      <c r="I211" s="2"/>
    </row>
    <row r="212" ht="12.75" customHeight="1">
      <c r="F212" s="2"/>
      <c r="G212" s="2"/>
      <c r="H212" s="2"/>
      <c r="I212" s="2"/>
    </row>
    <row r="213" ht="12.75" customHeight="1">
      <c r="F213" s="2"/>
      <c r="G213" s="2"/>
      <c r="H213" s="2"/>
      <c r="I213" s="2"/>
    </row>
    <row r="214" ht="12.75" customHeight="1">
      <c r="F214" s="2"/>
      <c r="G214" s="2"/>
      <c r="H214" s="2"/>
      <c r="I214" s="2"/>
    </row>
    <row r="215" ht="12.75" customHeight="1">
      <c r="F215" s="2"/>
      <c r="G215" s="2"/>
      <c r="H215" s="2"/>
      <c r="I215" s="2"/>
    </row>
    <row r="216" ht="12.75" customHeight="1">
      <c r="F216" s="2"/>
      <c r="G216" s="2"/>
      <c r="H216" s="2"/>
      <c r="I216" s="2"/>
    </row>
    <row r="217" ht="12.75" customHeight="1">
      <c r="F217" s="2"/>
      <c r="G217" s="2"/>
      <c r="H217" s="2"/>
      <c r="I217" s="2"/>
    </row>
    <row r="218" ht="12.75" customHeight="1">
      <c r="F218" s="2"/>
      <c r="G218" s="2"/>
      <c r="H218" s="2"/>
      <c r="I218" s="2"/>
    </row>
    <row r="219" ht="12.75" customHeight="1">
      <c r="F219" s="2"/>
      <c r="G219" s="2"/>
      <c r="H219" s="2"/>
      <c r="I219" s="2"/>
    </row>
    <row r="220" ht="12.75" customHeight="1">
      <c r="F220" s="2"/>
      <c r="G220" s="2"/>
      <c r="H220" s="2"/>
      <c r="I220" s="2"/>
    </row>
    <row r="221" ht="12.75" customHeight="1">
      <c r="F221" s="2"/>
      <c r="G221" s="2"/>
      <c r="H221" s="2"/>
      <c r="I221" s="2"/>
    </row>
    <row r="222" ht="12.75" customHeight="1">
      <c r="F222" s="2"/>
      <c r="G222" s="2"/>
      <c r="H222" s="2"/>
      <c r="I222" s="2"/>
    </row>
    <row r="223" ht="12.75" customHeight="1">
      <c r="F223" s="2"/>
      <c r="G223" s="2"/>
      <c r="H223" s="2"/>
      <c r="I223" s="2"/>
    </row>
    <row r="224" ht="12.75" customHeight="1">
      <c r="F224" s="2"/>
      <c r="G224" s="2"/>
      <c r="H224" s="2"/>
      <c r="I224" s="2"/>
    </row>
    <row r="225" ht="12.75" customHeight="1">
      <c r="F225" s="2"/>
      <c r="G225" s="2"/>
      <c r="H225" s="2"/>
      <c r="I225" s="2"/>
    </row>
    <row r="226" ht="12.75" customHeight="1">
      <c r="F226" s="2"/>
      <c r="G226" s="2"/>
      <c r="H226" s="2"/>
      <c r="I226" s="2"/>
    </row>
    <row r="227" ht="12.75" customHeight="1">
      <c r="F227" s="2"/>
      <c r="G227" s="2"/>
      <c r="H227" s="2"/>
      <c r="I227" s="2"/>
    </row>
    <row r="228" ht="12.75" customHeight="1">
      <c r="F228" s="2"/>
      <c r="G228" s="2"/>
      <c r="H228" s="2"/>
      <c r="I228" s="2"/>
    </row>
    <row r="229" ht="12.75" customHeight="1">
      <c r="F229" s="2"/>
      <c r="G229" s="2"/>
      <c r="H229" s="2"/>
      <c r="I229" s="2"/>
    </row>
    <row r="230" ht="12.75" customHeight="1">
      <c r="F230" s="2"/>
      <c r="G230" s="2"/>
      <c r="H230" s="2"/>
      <c r="I230" s="2"/>
    </row>
    <row r="231" ht="12.75" customHeight="1">
      <c r="F231" s="2"/>
      <c r="G231" s="2"/>
      <c r="H231" s="2"/>
      <c r="I231" s="2"/>
    </row>
    <row r="232" ht="12.75" customHeight="1">
      <c r="F232" s="2"/>
      <c r="G232" s="2"/>
      <c r="H232" s="2"/>
      <c r="I232" s="2"/>
    </row>
    <row r="233" ht="12.75" customHeight="1">
      <c r="F233" s="2"/>
      <c r="G233" s="2"/>
      <c r="H233" s="2"/>
      <c r="I233" s="2"/>
    </row>
    <row r="234" ht="12.75" customHeight="1">
      <c r="F234" s="2"/>
      <c r="G234" s="2"/>
      <c r="H234" s="2"/>
      <c r="I234" s="2"/>
    </row>
    <row r="235" ht="12.75" customHeight="1">
      <c r="F235" s="2"/>
      <c r="G235" s="2"/>
      <c r="H235" s="2"/>
      <c r="I235" s="2"/>
    </row>
    <row r="236" ht="12.75" customHeight="1">
      <c r="F236" s="2"/>
      <c r="G236" s="2"/>
      <c r="H236" s="2"/>
      <c r="I236" s="2"/>
    </row>
    <row r="237" ht="12.75" customHeight="1">
      <c r="F237" s="2"/>
      <c r="G237" s="2"/>
      <c r="H237" s="2"/>
      <c r="I237" s="2"/>
    </row>
    <row r="238" ht="12.75" customHeight="1">
      <c r="F238" s="2"/>
      <c r="G238" s="2"/>
      <c r="H238" s="2"/>
      <c r="I238" s="2"/>
    </row>
    <row r="239" ht="12.75" customHeight="1">
      <c r="F239" s="2"/>
      <c r="G239" s="2"/>
      <c r="H239" s="2"/>
      <c r="I239" s="2"/>
    </row>
    <row r="240" ht="12.75" customHeight="1">
      <c r="F240" s="2"/>
      <c r="G240" s="2"/>
      <c r="H240" s="2"/>
      <c r="I240" s="2"/>
    </row>
    <row r="241" ht="12.75" customHeight="1">
      <c r="F241" s="2"/>
      <c r="G241" s="2"/>
      <c r="H241" s="2"/>
      <c r="I241" s="2"/>
    </row>
    <row r="242" ht="12.75" customHeight="1">
      <c r="F242" s="2"/>
      <c r="G242" s="2"/>
      <c r="H242" s="2"/>
      <c r="I242" s="2"/>
    </row>
    <row r="243" ht="12.75" customHeight="1">
      <c r="F243" s="2"/>
      <c r="G243" s="2"/>
      <c r="H243" s="2"/>
      <c r="I243" s="2"/>
    </row>
    <row r="244" ht="12.75" customHeight="1">
      <c r="F244" s="2"/>
      <c r="G244" s="2"/>
      <c r="H244" s="2"/>
      <c r="I244" s="2"/>
    </row>
    <row r="245" ht="12.75" customHeight="1">
      <c r="F245" s="2"/>
      <c r="G245" s="2"/>
      <c r="H245" s="2"/>
      <c r="I245" s="2"/>
    </row>
    <row r="246" ht="12.75" customHeight="1">
      <c r="F246" s="2"/>
      <c r="G246" s="2"/>
      <c r="H246" s="2"/>
      <c r="I246" s="2"/>
    </row>
    <row r="247" ht="12.75" customHeight="1">
      <c r="F247" s="2"/>
      <c r="G247" s="2"/>
      <c r="H247" s="2"/>
      <c r="I247" s="2"/>
    </row>
    <row r="248" ht="12.75" customHeight="1">
      <c r="F248" s="2"/>
      <c r="G248" s="2"/>
      <c r="H248" s="2"/>
      <c r="I248" s="2"/>
    </row>
    <row r="249" ht="12.75" customHeight="1">
      <c r="F249" s="2"/>
      <c r="G249" s="2"/>
      <c r="H249" s="2"/>
      <c r="I249" s="2"/>
    </row>
    <row r="250" ht="12.75" customHeight="1">
      <c r="F250" s="2"/>
      <c r="G250" s="2"/>
      <c r="H250" s="2"/>
      <c r="I250" s="2"/>
    </row>
    <row r="251" ht="12.75" customHeight="1">
      <c r="F251" s="2"/>
      <c r="G251" s="2"/>
      <c r="H251" s="2"/>
      <c r="I251" s="2"/>
    </row>
    <row r="252" ht="12.75" customHeight="1">
      <c r="F252" s="2"/>
      <c r="G252" s="2"/>
      <c r="H252" s="2"/>
      <c r="I252" s="2"/>
    </row>
    <row r="253" ht="12.75" customHeight="1">
      <c r="F253" s="2"/>
      <c r="G253" s="2"/>
      <c r="H253" s="2"/>
      <c r="I253" s="2"/>
    </row>
    <row r="254" ht="12.75" customHeight="1">
      <c r="F254" s="2"/>
      <c r="G254" s="2"/>
      <c r="H254" s="2"/>
      <c r="I254" s="2"/>
    </row>
    <row r="255" ht="12.75" customHeight="1">
      <c r="F255" s="2"/>
      <c r="G255" s="2"/>
      <c r="H255" s="2"/>
      <c r="I255" s="2"/>
    </row>
    <row r="256" ht="12.75" customHeight="1">
      <c r="F256" s="2"/>
      <c r="G256" s="2"/>
      <c r="H256" s="2"/>
      <c r="I256" s="2"/>
    </row>
    <row r="257" ht="12.75" customHeight="1">
      <c r="F257" s="2"/>
      <c r="G257" s="2"/>
      <c r="H257" s="2"/>
      <c r="I257" s="2"/>
    </row>
    <row r="258" ht="12.75" customHeight="1">
      <c r="F258" s="2"/>
      <c r="G258" s="2"/>
      <c r="H258" s="2"/>
      <c r="I258" s="2"/>
    </row>
    <row r="259" ht="12.75" customHeight="1">
      <c r="F259" s="2"/>
      <c r="G259" s="2"/>
      <c r="H259" s="2"/>
      <c r="I259" s="2"/>
    </row>
    <row r="260" ht="12.75" customHeight="1">
      <c r="F260" s="2"/>
      <c r="G260" s="2"/>
      <c r="H260" s="2"/>
      <c r="I260" s="2"/>
    </row>
    <row r="261" ht="12.75" customHeight="1">
      <c r="F261" s="2"/>
      <c r="G261" s="2"/>
      <c r="H261" s="2"/>
      <c r="I261" s="2"/>
    </row>
    <row r="262" ht="12.75" customHeight="1">
      <c r="F262" s="2"/>
      <c r="G262" s="2"/>
      <c r="H262" s="2"/>
      <c r="I262" s="2"/>
    </row>
    <row r="263" ht="12.75" customHeight="1">
      <c r="F263" s="2"/>
      <c r="G263" s="2"/>
      <c r="H263" s="2"/>
      <c r="I263" s="2"/>
    </row>
    <row r="264" ht="12.75" customHeight="1">
      <c r="F264" s="2"/>
      <c r="G264" s="2"/>
      <c r="H264" s="2"/>
      <c r="I264" s="2"/>
    </row>
    <row r="265" ht="12.75" customHeight="1">
      <c r="F265" s="2"/>
      <c r="G265" s="2"/>
      <c r="H265" s="2"/>
      <c r="I265" s="2"/>
    </row>
    <row r="266" ht="12.75" customHeight="1">
      <c r="F266" s="2"/>
      <c r="G266" s="2"/>
      <c r="H266" s="2"/>
      <c r="I266" s="2"/>
    </row>
    <row r="267" ht="12.75" customHeight="1">
      <c r="F267" s="2"/>
      <c r="G267" s="2"/>
      <c r="H267" s="2"/>
      <c r="I267" s="2"/>
    </row>
    <row r="268" ht="12.75" customHeight="1">
      <c r="F268" s="2"/>
      <c r="G268" s="2"/>
      <c r="H268" s="2"/>
      <c r="I268" s="2"/>
    </row>
    <row r="269" ht="12.75" customHeight="1">
      <c r="F269" s="2"/>
      <c r="G269" s="2"/>
      <c r="H269" s="2"/>
      <c r="I269" s="2"/>
    </row>
    <row r="270" ht="12.75" customHeight="1">
      <c r="F270" s="2"/>
      <c r="G270" s="2"/>
      <c r="H270" s="2"/>
      <c r="I270" s="2"/>
    </row>
    <row r="271" ht="12.75" customHeight="1">
      <c r="F271" s="2"/>
      <c r="G271" s="2"/>
      <c r="H271" s="2"/>
      <c r="I271" s="2"/>
    </row>
    <row r="272" ht="12.75" customHeight="1">
      <c r="F272" s="2"/>
      <c r="G272" s="2"/>
      <c r="H272" s="2"/>
      <c r="I272" s="2"/>
    </row>
    <row r="273" ht="12.75" customHeight="1">
      <c r="F273" s="2"/>
      <c r="G273" s="2"/>
      <c r="H273" s="2"/>
      <c r="I273" s="2"/>
    </row>
    <row r="274" ht="12.75" customHeight="1">
      <c r="F274" s="2"/>
      <c r="G274" s="2"/>
      <c r="H274" s="2"/>
      <c r="I274" s="2"/>
    </row>
    <row r="275" ht="12.75" customHeight="1">
      <c r="F275" s="2"/>
      <c r="G275" s="2"/>
      <c r="H275" s="2"/>
      <c r="I275" s="2"/>
    </row>
    <row r="276" ht="12.75" customHeight="1">
      <c r="F276" s="2"/>
      <c r="G276" s="2"/>
      <c r="H276" s="2"/>
      <c r="I276" s="2"/>
    </row>
    <row r="277" ht="12.75" customHeight="1">
      <c r="F277" s="2"/>
      <c r="G277" s="2"/>
      <c r="H277" s="2"/>
      <c r="I277" s="2"/>
    </row>
    <row r="278" ht="12.75" customHeight="1">
      <c r="F278" s="2"/>
      <c r="G278" s="2"/>
      <c r="H278" s="2"/>
      <c r="I278" s="2"/>
    </row>
    <row r="279" ht="12.75" customHeight="1">
      <c r="F279" s="2"/>
      <c r="G279" s="2"/>
      <c r="H279" s="2"/>
      <c r="I279" s="2"/>
    </row>
    <row r="280" ht="12.75" customHeight="1">
      <c r="F280" s="2"/>
      <c r="G280" s="2"/>
      <c r="H280" s="2"/>
      <c r="I280" s="2"/>
    </row>
    <row r="281" ht="12.75" customHeight="1">
      <c r="F281" s="2"/>
      <c r="G281" s="2"/>
      <c r="H281" s="2"/>
      <c r="I281" s="2"/>
    </row>
    <row r="282" ht="12.75" customHeight="1">
      <c r="F282" s="2"/>
      <c r="G282" s="2"/>
      <c r="H282" s="2"/>
      <c r="I282" s="2"/>
    </row>
    <row r="283" ht="12.75" customHeight="1">
      <c r="F283" s="2"/>
      <c r="G283" s="2"/>
      <c r="H283" s="2"/>
      <c r="I283" s="2"/>
    </row>
    <row r="284" ht="12.75" customHeight="1">
      <c r="F284" s="2"/>
      <c r="G284" s="2"/>
      <c r="H284" s="2"/>
      <c r="I284" s="2"/>
    </row>
    <row r="285" ht="12.75" customHeight="1">
      <c r="F285" s="2"/>
      <c r="G285" s="2"/>
      <c r="H285" s="2"/>
      <c r="I285" s="2"/>
    </row>
    <row r="286" ht="12.75" customHeight="1">
      <c r="F286" s="2"/>
      <c r="G286" s="2"/>
      <c r="H286" s="2"/>
      <c r="I286" s="2"/>
    </row>
    <row r="287" ht="12.75" customHeight="1">
      <c r="F287" s="2"/>
      <c r="G287" s="2"/>
      <c r="H287" s="2"/>
      <c r="I287" s="2"/>
    </row>
    <row r="288" ht="12.75" customHeight="1">
      <c r="F288" s="2"/>
      <c r="G288" s="2"/>
      <c r="H288" s="2"/>
      <c r="I288" s="2"/>
    </row>
    <row r="289" ht="12.75" customHeight="1">
      <c r="F289" s="2"/>
      <c r="G289" s="2"/>
      <c r="H289" s="2"/>
      <c r="I289" s="2"/>
    </row>
    <row r="290" ht="12.75" customHeight="1">
      <c r="F290" s="2"/>
      <c r="G290" s="2"/>
      <c r="H290" s="2"/>
      <c r="I290" s="2"/>
    </row>
    <row r="291" ht="12.75" customHeight="1">
      <c r="F291" s="2"/>
      <c r="G291" s="2"/>
      <c r="H291" s="2"/>
      <c r="I291" s="2"/>
    </row>
    <row r="292" ht="12.75" customHeight="1">
      <c r="F292" s="2"/>
      <c r="G292" s="2"/>
      <c r="H292" s="2"/>
      <c r="I292" s="2"/>
    </row>
    <row r="293" ht="12.75" customHeight="1">
      <c r="F293" s="2"/>
      <c r="G293" s="2"/>
      <c r="H293" s="2"/>
      <c r="I293" s="2"/>
    </row>
    <row r="294" ht="12.75" customHeight="1">
      <c r="F294" s="2"/>
      <c r="G294" s="2"/>
      <c r="H294" s="2"/>
      <c r="I294" s="2"/>
    </row>
    <row r="295" ht="12.75" customHeight="1">
      <c r="F295" s="2"/>
      <c r="G295" s="2"/>
      <c r="H295" s="2"/>
      <c r="I295" s="2"/>
    </row>
    <row r="296" ht="12.75" customHeight="1">
      <c r="F296" s="2"/>
      <c r="G296" s="2"/>
      <c r="H296" s="2"/>
      <c r="I296" s="2"/>
    </row>
    <row r="297" ht="12.75" customHeight="1">
      <c r="F297" s="2"/>
      <c r="G297" s="2"/>
      <c r="H297" s="2"/>
      <c r="I297" s="2"/>
    </row>
    <row r="298" ht="12.75" customHeight="1">
      <c r="F298" s="2"/>
      <c r="G298" s="2"/>
      <c r="H298" s="2"/>
      <c r="I298" s="2"/>
    </row>
    <row r="299" ht="12.75" customHeight="1">
      <c r="F299" s="2"/>
      <c r="G299" s="2"/>
      <c r="H299" s="2"/>
      <c r="I299" s="2"/>
    </row>
    <row r="300" ht="12.75" customHeight="1">
      <c r="F300" s="2"/>
      <c r="G300" s="2"/>
      <c r="H300" s="2"/>
      <c r="I300" s="2"/>
    </row>
    <row r="301" ht="12.75" customHeight="1">
      <c r="F301" s="2"/>
      <c r="G301" s="2"/>
      <c r="H301" s="2"/>
      <c r="I301" s="2"/>
    </row>
    <row r="302" ht="12.75" customHeight="1">
      <c r="F302" s="2"/>
      <c r="G302" s="2"/>
      <c r="H302" s="2"/>
      <c r="I302" s="2"/>
    </row>
    <row r="303" ht="12.75" customHeight="1">
      <c r="F303" s="2"/>
      <c r="G303" s="2"/>
      <c r="H303" s="2"/>
      <c r="I303" s="2"/>
    </row>
    <row r="304" ht="12.75" customHeight="1">
      <c r="F304" s="2"/>
      <c r="G304" s="2"/>
      <c r="H304" s="2"/>
      <c r="I304" s="2"/>
    </row>
    <row r="305" ht="12.75" customHeight="1">
      <c r="F305" s="2"/>
      <c r="G305" s="2"/>
      <c r="H305" s="2"/>
      <c r="I305" s="2"/>
    </row>
    <row r="306" ht="12.75" customHeight="1">
      <c r="F306" s="2"/>
      <c r="G306" s="2"/>
      <c r="H306" s="2"/>
      <c r="I306" s="2"/>
    </row>
    <row r="307" ht="12.75" customHeight="1">
      <c r="F307" s="2"/>
      <c r="G307" s="2"/>
      <c r="H307" s="2"/>
      <c r="I307" s="2"/>
    </row>
    <row r="308" ht="12.75" customHeight="1">
      <c r="F308" s="2"/>
      <c r="G308" s="2"/>
      <c r="H308" s="2"/>
      <c r="I308" s="2"/>
    </row>
    <row r="309" ht="12.75" customHeight="1">
      <c r="F309" s="2"/>
      <c r="G309" s="2"/>
      <c r="H309" s="2"/>
      <c r="I309" s="2"/>
    </row>
    <row r="310" ht="12.75" customHeight="1">
      <c r="F310" s="2"/>
      <c r="G310" s="2"/>
      <c r="H310" s="2"/>
      <c r="I310" s="2"/>
    </row>
    <row r="311" ht="12.75" customHeight="1">
      <c r="F311" s="2"/>
      <c r="G311" s="2"/>
      <c r="H311" s="2"/>
      <c r="I311" s="2"/>
    </row>
    <row r="312" ht="12.75" customHeight="1">
      <c r="F312" s="2"/>
      <c r="G312" s="2"/>
      <c r="H312" s="2"/>
      <c r="I312" s="2"/>
    </row>
    <row r="313" ht="12.75" customHeight="1">
      <c r="F313" s="2"/>
      <c r="G313" s="2"/>
      <c r="H313" s="2"/>
      <c r="I313" s="2"/>
    </row>
    <row r="314" ht="12.75" customHeight="1">
      <c r="F314" s="2"/>
      <c r="G314" s="2"/>
      <c r="H314" s="2"/>
      <c r="I314" s="2"/>
    </row>
    <row r="315" ht="12.75" customHeight="1">
      <c r="F315" s="2"/>
      <c r="G315" s="2"/>
      <c r="H315" s="2"/>
      <c r="I315" s="2"/>
    </row>
    <row r="316" ht="12.75" customHeight="1">
      <c r="F316" s="2"/>
      <c r="G316" s="2"/>
      <c r="H316" s="2"/>
      <c r="I316" s="2"/>
    </row>
    <row r="317" ht="12.75" customHeight="1">
      <c r="F317" s="2"/>
      <c r="G317" s="2"/>
      <c r="H317" s="2"/>
      <c r="I317" s="2"/>
    </row>
    <row r="318" ht="12.75" customHeight="1">
      <c r="F318" s="2"/>
      <c r="G318" s="2"/>
      <c r="H318" s="2"/>
      <c r="I318" s="2"/>
    </row>
    <row r="319" ht="12.75" customHeight="1">
      <c r="F319" s="2"/>
      <c r="G319" s="2"/>
      <c r="H319" s="2"/>
      <c r="I319" s="2"/>
    </row>
    <row r="320" ht="12.75" customHeight="1">
      <c r="F320" s="2"/>
      <c r="G320" s="2"/>
      <c r="H320" s="2"/>
      <c r="I320" s="2"/>
    </row>
    <row r="321" ht="12.75" customHeight="1">
      <c r="F321" s="2"/>
      <c r="G321" s="2"/>
      <c r="H321" s="2"/>
      <c r="I321" s="2"/>
    </row>
    <row r="322" ht="12.75" customHeight="1">
      <c r="F322" s="2"/>
      <c r="G322" s="2"/>
      <c r="H322" s="2"/>
      <c r="I322" s="2"/>
    </row>
    <row r="323" ht="12.75" customHeight="1">
      <c r="F323" s="2"/>
      <c r="G323" s="2"/>
      <c r="H323" s="2"/>
      <c r="I323" s="2"/>
    </row>
    <row r="324" ht="12.75" customHeight="1">
      <c r="F324" s="2"/>
      <c r="G324" s="2"/>
      <c r="H324" s="2"/>
      <c r="I324" s="2"/>
    </row>
    <row r="325" ht="12.75" customHeight="1">
      <c r="F325" s="2"/>
      <c r="G325" s="2"/>
      <c r="H325" s="2"/>
      <c r="I325" s="2"/>
    </row>
    <row r="326" ht="12.75" customHeight="1">
      <c r="F326" s="2"/>
      <c r="G326" s="2"/>
      <c r="H326" s="2"/>
      <c r="I326" s="2"/>
    </row>
    <row r="327" ht="12.75" customHeight="1">
      <c r="F327" s="2"/>
      <c r="G327" s="2"/>
      <c r="H327" s="2"/>
      <c r="I327" s="2"/>
    </row>
    <row r="328" ht="12.75" customHeight="1">
      <c r="F328" s="2"/>
      <c r="G328" s="2"/>
      <c r="H328" s="2"/>
      <c r="I328" s="2"/>
    </row>
    <row r="329" ht="12.75" customHeight="1">
      <c r="F329" s="2"/>
      <c r="G329" s="2"/>
      <c r="H329" s="2"/>
      <c r="I329" s="2"/>
    </row>
    <row r="330" ht="12.75" customHeight="1">
      <c r="F330" s="2"/>
      <c r="G330" s="2"/>
      <c r="H330" s="2"/>
      <c r="I330" s="2"/>
    </row>
    <row r="331" ht="12.75" customHeight="1">
      <c r="F331" s="2"/>
      <c r="G331" s="2"/>
      <c r="H331" s="2"/>
      <c r="I331" s="2"/>
    </row>
    <row r="332" ht="12.75" customHeight="1">
      <c r="F332" s="2"/>
      <c r="G332" s="2"/>
      <c r="H332" s="2"/>
      <c r="I332" s="2"/>
    </row>
    <row r="333" ht="12.75" customHeight="1">
      <c r="F333" s="2"/>
      <c r="G333" s="2"/>
      <c r="H333" s="2"/>
      <c r="I333" s="2"/>
    </row>
    <row r="334" ht="12.75" customHeight="1">
      <c r="F334" s="2"/>
      <c r="G334" s="2"/>
      <c r="H334" s="2"/>
      <c r="I334" s="2"/>
    </row>
    <row r="335" ht="12.75" customHeight="1">
      <c r="F335" s="2"/>
      <c r="G335" s="2"/>
      <c r="H335" s="2"/>
      <c r="I335" s="2"/>
    </row>
    <row r="336" ht="12.75" customHeight="1">
      <c r="F336" s="2"/>
      <c r="G336" s="2"/>
      <c r="H336" s="2"/>
      <c r="I336" s="2"/>
    </row>
    <row r="337" ht="12.75" customHeight="1">
      <c r="F337" s="2"/>
      <c r="G337" s="2"/>
      <c r="H337" s="2"/>
      <c r="I337" s="2"/>
    </row>
    <row r="338" ht="12.75" customHeight="1">
      <c r="F338" s="2"/>
      <c r="G338" s="2"/>
      <c r="H338" s="2"/>
      <c r="I338" s="2"/>
    </row>
    <row r="339" ht="12.75" customHeight="1">
      <c r="F339" s="2"/>
      <c r="G339" s="2"/>
      <c r="H339" s="2"/>
      <c r="I339" s="2"/>
    </row>
    <row r="340" ht="12.75" customHeight="1">
      <c r="F340" s="2"/>
      <c r="G340" s="2"/>
      <c r="H340" s="2"/>
      <c r="I340" s="2"/>
    </row>
    <row r="341" ht="12.75" customHeight="1">
      <c r="F341" s="2"/>
      <c r="G341" s="2"/>
      <c r="H341" s="2"/>
      <c r="I341" s="2"/>
    </row>
    <row r="342" ht="12.75" customHeight="1">
      <c r="F342" s="2"/>
      <c r="G342" s="2"/>
      <c r="H342" s="2"/>
      <c r="I342" s="2"/>
    </row>
    <row r="343" ht="12.75" customHeight="1">
      <c r="F343" s="2"/>
      <c r="G343" s="2"/>
      <c r="H343" s="2"/>
      <c r="I343" s="2"/>
    </row>
    <row r="344" ht="12.75" customHeight="1">
      <c r="F344" s="2"/>
      <c r="G344" s="2"/>
      <c r="H344" s="2"/>
      <c r="I344" s="2"/>
    </row>
    <row r="345" ht="12.75" customHeight="1">
      <c r="F345" s="2"/>
      <c r="G345" s="2"/>
      <c r="H345" s="2"/>
      <c r="I345" s="2"/>
    </row>
    <row r="346" ht="12.75" customHeight="1">
      <c r="F346" s="2"/>
      <c r="G346" s="2"/>
      <c r="H346" s="2"/>
      <c r="I346" s="2"/>
    </row>
    <row r="347" ht="12.75" customHeight="1">
      <c r="F347" s="2"/>
      <c r="G347" s="2"/>
      <c r="H347" s="2"/>
      <c r="I347" s="2"/>
    </row>
    <row r="348" ht="12.75" customHeight="1">
      <c r="F348" s="2"/>
      <c r="G348" s="2"/>
      <c r="H348" s="2"/>
      <c r="I348" s="2"/>
    </row>
    <row r="349" ht="12.75" customHeight="1">
      <c r="F349" s="2"/>
      <c r="G349" s="2"/>
      <c r="H349" s="2"/>
      <c r="I349" s="2"/>
    </row>
    <row r="350" ht="12.75" customHeight="1">
      <c r="F350" s="2"/>
      <c r="G350" s="2"/>
      <c r="H350" s="2"/>
      <c r="I350" s="2"/>
    </row>
    <row r="351" ht="12.75" customHeight="1">
      <c r="F351" s="2"/>
      <c r="G351" s="2"/>
      <c r="H351" s="2"/>
      <c r="I351" s="2"/>
    </row>
    <row r="352" ht="12.75" customHeight="1">
      <c r="F352" s="2"/>
      <c r="G352" s="2"/>
      <c r="H352" s="2"/>
      <c r="I352" s="2"/>
    </row>
    <row r="353" ht="12.75" customHeight="1">
      <c r="F353" s="2"/>
      <c r="G353" s="2"/>
      <c r="H353" s="2"/>
      <c r="I353" s="2"/>
    </row>
    <row r="354" ht="12.75" customHeight="1">
      <c r="F354" s="2"/>
      <c r="G354" s="2"/>
      <c r="H354" s="2"/>
      <c r="I354" s="2"/>
    </row>
    <row r="355" ht="12.75" customHeight="1">
      <c r="F355" s="2"/>
      <c r="G355" s="2"/>
      <c r="H355" s="2"/>
      <c r="I355" s="2"/>
    </row>
    <row r="356" ht="12.75" customHeight="1">
      <c r="F356" s="2"/>
      <c r="G356" s="2"/>
      <c r="H356" s="2"/>
      <c r="I356" s="2"/>
    </row>
    <row r="357" ht="12.75" customHeight="1">
      <c r="F357" s="2"/>
      <c r="G357" s="2"/>
      <c r="H357" s="2"/>
      <c r="I357" s="2"/>
    </row>
    <row r="358" ht="12.75" customHeight="1">
      <c r="F358" s="2"/>
      <c r="G358" s="2"/>
      <c r="H358" s="2"/>
      <c r="I358" s="2"/>
    </row>
    <row r="359" ht="12.75" customHeight="1">
      <c r="F359" s="2"/>
      <c r="G359" s="2"/>
      <c r="H359" s="2"/>
      <c r="I359" s="2"/>
    </row>
    <row r="360" ht="12.75" customHeight="1">
      <c r="F360" s="2"/>
      <c r="G360" s="2"/>
      <c r="H360" s="2"/>
      <c r="I360" s="2"/>
    </row>
    <row r="361" ht="12.75" customHeight="1">
      <c r="F361" s="2"/>
      <c r="G361" s="2"/>
      <c r="H361" s="2"/>
      <c r="I361" s="2"/>
    </row>
    <row r="362" ht="12.75" customHeight="1">
      <c r="F362" s="2"/>
      <c r="G362" s="2"/>
      <c r="H362" s="2"/>
      <c r="I362" s="2"/>
    </row>
    <row r="363" ht="12.75" customHeight="1">
      <c r="F363" s="2"/>
      <c r="G363" s="2"/>
      <c r="H363" s="2"/>
      <c r="I363" s="2"/>
    </row>
    <row r="364" ht="12.75" customHeight="1">
      <c r="F364" s="2"/>
      <c r="G364" s="2"/>
      <c r="H364" s="2"/>
      <c r="I364" s="2"/>
    </row>
    <row r="365" ht="12.75" customHeight="1">
      <c r="F365" s="2"/>
      <c r="G365" s="2"/>
      <c r="H365" s="2"/>
      <c r="I365" s="2"/>
    </row>
    <row r="366" ht="12.75" customHeight="1">
      <c r="F366" s="2"/>
      <c r="G366" s="2"/>
      <c r="H366" s="2"/>
      <c r="I366" s="2"/>
    </row>
    <row r="367" ht="12.75" customHeight="1">
      <c r="F367" s="2"/>
      <c r="G367" s="2"/>
      <c r="H367" s="2"/>
      <c r="I367" s="2"/>
    </row>
    <row r="368" ht="12.75" customHeight="1">
      <c r="F368" s="2"/>
      <c r="G368" s="2"/>
      <c r="H368" s="2"/>
      <c r="I368" s="2"/>
    </row>
    <row r="369" ht="12.75" customHeight="1">
      <c r="F369" s="2"/>
      <c r="G369" s="2"/>
      <c r="H369" s="2"/>
      <c r="I369" s="2"/>
    </row>
    <row r="370" ht="12.75" customHeight="1">
      <c r="F370" s="2"/>
      <c r="G370" s="2"/>
      <c r="H370" s="2"/>
      <c r="I370" s="2"/>
    </row>
    <row r="371" ht="12.75" customHeight="1">
      <c r="F371" s="2"/>
      <c r="G371" s="2"/>
      <c r="H371" s="2"/>
      <c r="I371" s="2"/>
    </row>
    <row r="372" ht="12.75" customHeight="1">
      <c r="F372" s="2"/>
      <c r="G372" s="2"/>
      <c r="H372" s="2"/>
      <c r="I372" s="2"/>
    </row>
    <row r="373" ht="12.75" customHeight="1">
      <c r="F373" s="2"/>
      <c r="G373" s="2"/>
      <c r="H373" s="2"/>
      <c r="I373" s="2"/>
    </row>
    <row r="374" ht="12.75" customHeight="1">
      <c r="F374" s="2"/>
      <c r="G374" s="2"/>
      <c r="H374" s="2"/>
      <c r="I374" s="2"/>
    </row>
    <row r="375" ht="12.75" customHeight="1">
      <c r="F375" s="2"/>
      <c r="G375" s="2"/>
      <c r="H375" s="2"/>
      <c r="I375" s="2"/>
    </row>
    <row r="376" ht="12.75" customHeight="1">
      <c r="F376" s="2"/>
      <c r="G376" s="2"/>
      <c r="H376" s="2"/>
      <c r="I376" s="2"/>
    </row>
    <row r="377" ht="12.75" customHeight="1">
      <c r="F377" s="2"/>
      <c r="G377" s="2"/>
      <c r="H377" s="2"/>
      <c r="I377" s="2"/>
    </row>
    <row r="378" ht="12.75" customHeight="1">
      <c r="F378" s="2"/>
      <c r="G378" s="2"/>
      <c r="H378" s="2"/>
      <c r="I378" s="2"/>
    </row>
    <row r="379" ht="12.75" customHeight="1">
      <c r="F379" s="2"/>
      <c r="G379" s="2"/>
      <c r="H379" s="2"/>
      <c r="I379" s="2"/>
    </row>
    <row r="380" ht="12.75" customHeight="1">
      <c r="F380" s="2"/>
      <c r="G380" s="2"/>
      <c r="H380" s="2"/>
      <c r="I380" s="2"/>
    </row>
    <row r="381" ht="12.75" customHeight="1">
      <c r="F381" s="2"/>
      <c r="G381" s="2"/>
      <c r="H381" s="2"/>
      <c r="I381" s="2"/>
    </row>
    <row r="382" ht="12.75" customHeight="1">
      <c r="F382" s="2"/>
      <c r="G382" s="2"/>
      <c r="H382" s="2"/>
      <c r="I382" s="2"/>
    </row>
    <row r="383" ht="12.75" customHeight="1">
      <c r="F383" s="2"/>
      <c r="G383" s="2"/>
      <c r="H383" s="2"/>
      <c r="I383" s="2"/>
    </row>
    <row r="384" ht="12.75" customHeight="1">
      <c r="F384" s="2"/>
      <c r="G384" s="2"/>
      <c r="H384" s="2"/>
      <c r="I384" s="2"/>
    </row>
    <row r="385" ht="12.75" customHeight="1">
      <c r="F385" s="2"/>
      <c r="G385" s="2"/>
      <c r="H385" s="2"/>
      <c r="I385" s="2"/>
    </row>
    <row r="386" ht="12.75" customHeight="1">
      <c r="F386" s="2"/>
      <c r="G386" s="2"/>
      <c r="H386" s="2"/>
      <c r="I386" s="2"/>
    </row>
    <row r="387" ht="12.75" customHeight="1">
      <c r="F387" s="2"/>
      <c r="G387" s="2"/>
      <c r="H387" s="2"/>
      <c r="I387" s="2"/>
    </row>
    <row r="388" ht="12.75" customHeight="1">
      <c r="F388" s="2"/>
      <c r="G388" s="2"/>
      <c r="H388" s="2"/>
      <c r="I388" s="2"/>
    </row>
    <row r="389" ht="12.75" customHeight="1">
      <c r="F389" s="2"/>
      <c r="G389" s="2"/>
      <c r="H389" s="2"/>
      <c r="I389" s="2"/>
    </row>
    <row r="390" ht="12.75" customHeight="1">
      <c r="F390" s="2"/>
      <c r="G390" s="2"/>
      <c r="H390" s="2"/>
      <c r="I390" s="2"/>
    </row>
    <row r="391" ht="12.75" customHeight="1">
      <c r="F391" s="2"/>
      <c r="G391" s="2"/>
      <c r="H391" s="2"/>
      <c r="I391" s="2"/>
    </row>
    <row r="392" ht="12.75" customHeight="1">
      <c r="F392" s="2"/>
      <c r="G392" s="2"/>
      <c r="H392" s="2"/>
      <c r="I392" s="2"/>
    </row>
    <row r="393" ht="12.75" customHeight="1">
      <c r="F393" s="2"/>
      <c r="G393" s="2"/>
      <c r="H393" s="2"/>
      <c r="I393" s="2"/>
    </row>
    <row r="394" ht="12.75" customHeight="1">
      <c r="F394" s="2"/>
      <c r="G394" s="2"/>
      <c r="H394" s="2"/>
      <c r="I394" s="2"/>
    </row>
    <row r="395" ht="12.75" customHeight="1">
      <c r="F395" s="2"/>
      <c r="G395" s="2"/>
      <c r="H395" s="2"/>
      <c r="I395" s="2"/>
    </row>
    <row r="396" ht="12.75" customHeight="1">
      <c r="F396" s="2"/>
      <c r="G396" s="2"/>
      <c r="H396" s="2"/>
      <c r="I396" s="2"/>
    </row>
    <row r="397" ht="12.75" customHeight="1">
      <c r="F397" s="2"/>
      <c r="G397" s="2"/>
      <c r="H397" s="2"/>
      <c r="I397" s="2"/>
    </row>
    <row r="398" ht="12.75" customHeight="1">
      <c r="F398" s="2"/>
      <c r="G398" s="2"/>
      <c r="H398" s="2"/>
      <c r="I398" s="2"/>
    </row>
    <row r="399" ht="12.75" customHeight="1">
      <c r="F399" s="2"/>
      <c r="G399" s="2"/>
      <c r="H399" s="2"/>
      <c r="I399" s="2"/>
    </row>
    <row r="400" ht="12.75" customHeight="1">
      <c r="F400" s="2"/>
      <c r="G400" s="2"/>
      <c r="H400" s="2"/>
      <c r="I400" s="2"/>
    </row>
    <row r="401" ht="12.75" customHeight="1">
      <c r="F401" s="2"/>
      <c r="G401" s="2"/>
      <c r="H401" s="2"/>
      <c r="I401" s="2"/>
    </row>
    <row r="402" ht="12.75" customHeight="1">
      <c r="F402" s="2"/>
      <c r="G402" s="2"/>
      <c r="H402" s="2"/>
      <c r="I402" s="2"/>
    </row>
    <row r="403" ht="12.75" customHeight="1">
      <c r="F403" s="2"/>
      <c r="G403" s="2"/>
      <c r="H403" s="2"/>
      <c r="I403" s="2"/>
    </row>
    <row r="404" ht="12.75" customHeight="1">
      <c r="F404" s="2"/>
      <c r="G404" s="2"/>
      <c r="H404" s="2"/>
      <c r="I404" s="2"/>
    </row>
    <row r="405" ht="12.75" customHeight="1">
      <c r="F405" s="2"/>
      <c r="G405" s="2"/>
      <c r="H405" s="2"/>
      <c r="I405" s="2"/>
    </row>
    <row r="406" ht="12.75" customHeight="1">
      <c r="F406" s="2"/>
      <c r="G406" s="2"/>
      <c r="H406" s="2"/>
      <c r="I406" s="2"/>
    </row>
    <row r="407" ht="12.75" customHeight="1">
      <c r="F407" s="2"/>
      <c r="G407" s="2"/>
      <c r="H407" s="2"/>
      <c r="I407" s="2"/>
    </row>
    <row r="408" ht="12.75" customHeight="1">
      <c r="F408" s="2"/>
      <c r="G408" s="2"/>
      <c r="H408" s="2"/>
      <c r="I408" s="2"/>
    </row>
    <row r="409" ht="12.75" customHeight="1">
      <c r="F409" s="2"/>
      <c r="G409" s="2"/>
      <c r="H409" s="2"/>
      <c r="I409" s="2"/>
    </row>
    <row r="410" ht="12.75" customHeight="1">
      <c r="F410" s="2"/>
      <c r="G410" s="2"/>
      <c r="H410" s="2"/>
      <c r="I410" s="2"/>
    </row>
    <row r="411" ht="12.75" customHeight="1">
      <c r="F411" s="2"/>
      <c r="G411" s="2"/>
      <c r="H411" s="2"/>
      <c r="I411" s="2"/>
    </row>
    <row r="412" ht="12.75" customHeight="1">
      <c r="F412" s="2"/>
      <c r="G412" s="2"/>
      <c r="H412" s="2"/>
      <c r="I412" s="2"/>
    </row>
    <row r="413" ht="12.75" customHeight="1">
      <c r="F413" s="2"/>
      <c r="G413" s="2"/>
      <c r="H413" s="2"/>
      <c r="I413" s="2"/>
    </row>
    <row r="414" ht="12.75" customHeight="1">
      <c r="F414" s="2"/>
      <c r="G414" s="2"/>
      <c r="H414" s="2"/>
      <c r="I414" s="2"/>
    </row>
    <row r="415" ht="12.75" customHeight="1">
      <c r="F415" s="2"/>
      <c r="G415" s="2"/>
      <c r="H415" s="2"/>
      <c r="I415" s="2"/>
    </row>
    <row r="416" ht="12.75" customHeight="1">
      <c r="F416" s="2"/>
      <c r="G416" s="2"/>
      <c r="H416" s="2"/>
      <c r="I416" s="2"/>
    </row>
    <row r="417" ht="12.75" customHeight="1">
      <c r="F417" s="2"/>
      <c r="G417" s="2"/>
      <c r="H417" s="2"/>
      <c r="I417" s="2"/>
    </row>
    <row r="418" ht="12.75" customHeight="1">
      <c r="F418" s="2"/>
      <c r="G418" s="2"/>
      <c r="H418" s="2"/>
      <c r="I418" s="2"/>
    </row>
    <row r="419" ht="12.75" customHeight="1">
      <c r="F419" s="2"/>
      <c r="G419" s="2"/>
      <c r="H419" s="2"/>
      <c r="I419" s="2"/>
    </row>
    <row r="420" ht="12.75" customHeight="1">
      <c r="F420" s="2"/>
      <c r="G420" s="2"/>
      <c r="H420" s="2"/>
      <c r="I420" s="2"/>
    </row>
    <row r="421" ht="12.75" customHeight="1">
      <c r="F421" s="2"/>
      <c r="G421" s="2"/>
      <c r="H421" s="2"/>
      <c r="I421" s="2"/>
    </row>
    <row r="422" ht="12.75" customHeight="1">
      <c r="F422" s="2"/>
      <c r="G422" s="2"/>
      <c r="H422" s="2"/>
      <c r="I422" s="2"/>
    </row>
    <row r="423" ht="12.75" customHeight="1">
      <c r="F423" s="2"/>
      <c r="G423" s="2"/>
      <c r="H423" s="2"/>
      <c r="I423" s="2"/>
    </row>
    <row r="424" ht="12.75" customHeight="1">
      <c r="F424" s="2"/>
      <c r="G424" s="2"/>
      <c r="H424" s="2"/>
      <c r="I424" s="2"/>
    </row>
    <row r="425" ht="12.75" customHeight="1">
      <c r="F425" s="2"/>
      <c r="G425" s="2"/>
      <c r="H425" s="2"/>
      <c r="I425" s="2"/>
    </row>
    <row r="426" ht="12.75" customHeight="1">
      <c r="F426" s="2"/>
      <c r="G426" s="2"/>
      <c r="H426" s="2"/>
      <c r="I426" s="2"/>
    </row>
    <row r="427" ht="12.75" customHeight="1">
      <c r="F427" s="2"/>
      <c r="G427" s="2"/>
      <c r="H427" s="2"/>
      <c r="I427" s="2"/>
    </row>
    <row r="428" ht="12.75" customHeight="1">
      <c r="F428" s="2"/>
      <c r="G428" s="2"/>
      <c r="H428" s="2"/>
      <c r="I428" s="2"/>
    </row>
    <row r="429" ht="12.75" customHeight="1">
      <c r="F429" s="2"/>
      <c r="G429" s="2"/>
      <c r="H429" s="2"/>
      <c r="I429" s="2"/>
    </row>
    <row r="430" ht="12.75" customHeight="1">
      <c r="F430" s="2"/>
      <c r="G430" s="2"/>
      <c r="H430" s="2"/>
      <c r="I430" s="2"/>
    </row>
    <row r="431" ht="12.75" customHeight="1">
      <c r="F431" s="2"/>
      <c r="G431" s="2"/>
      <c r="H431" s="2"/>
      <c r="I431" s="2"/>
    </row>
    <row r="432" ht="12.75" customHeight="1">
      <c r="F432" s="2"/>
      <c r="G432" s="2"/>
      <c r="H432" s="2"/>
      <c r="I432" s="2"/>
    </row>
    <row r="433" ht="12.75" customHeight="1">
      <c r="F433" s="2"/>
      <c r="G433" s="2"/>
      <c r="H433" s="2"/>
      <c r="I433" s="2"/>
    </row>
    <row r="434" ht="12.75" customHeight="1">
      <c r="F434" s="2"/>
      <c r="G434" s="2"/>
      <c r="H434" s="2"/>
      <c r="I434" s="2"/>
    </row>
    <row r="435" ht="12.75" customHeight="1">
      <c r="F435" s="2"/>
      <c r="G435" s="2"/>
      <c r="H435" s="2"/>
      <c r="I435" s="2"/>
    </row>
    <row r="436" ht="12.75" customHeight="1">
      <c r="F436" s="2"/>
      <c r="G436" s="2"/>
      <c r="H436" s="2"/>
      <c r="I436" s="2"/>
    </row>
    <row r="437" ht="12.75" customHeight="1">
      <c r="F437" s="2"/>
      <c r="G437" s="2"/>
      <c r="H437" s="2"/>
      <c r="I437" s="2"/>
    </row>
    <row r="438" ht="12.75" customHeight="1">
      <c r="F438" s="2"/>
      <c r="G438" s="2"/>
      <c r="H438" s="2"/>
      <c r="I438" s="2"/>
    </row>
    <row r="439" ht="12.75" customHeight="1">
      <c r="F439" s="2"/>
      <c r="G439" s="2"/>
      <c r="H439" s="2"/>
      <c r="I439" s="2"/>
    </row>
    <row r="440" ht="12.75" customHeight="1">
      <c r="F440" s="2"/>
      <c r="G440" s="2"/>
      <c r="H440" s="2"/>
      <c r="I440" s="2"/>
    </row>
    <row r="441" ht="12.75" customHeight="1">
      <c r="F441" s="2"/>
      <c r="G441" s="2"/>
      <c r="H441" s="2"/>
      <c r="I441" s="2"/>
    </row>
    <row r="442" ht="12.75" customHeight="1">
      <c r="F442" s="2"/>
      <c r="G442" s="2"/>
      <c r="H442" s="2"/>
      <c r="I442" s="2"/>
    </row>
    <row r="443" ht="12.75" customHeight="1">
      <c r="F443" s="2"/>
      <c r="G443" s="2"/>
      <c r="H443" s="2"/>
      <c r="I443" s="2"/>
    </row>
    <row r="444" ht="12.75" customHeight="1">
      <c r="F444" s="2"/>
      <c r="G444" s="2"/>
      <c r="H444" s="2"/>
      <c r="I444" s="2"/>
    </row>
    <row r="445" ht="12.75" customHeight="1">
      <c r="F445" s="2"/>
      <c r="G445" s="2"/>
      <c r="H445" s="2"/>
      <c r="I445" s="2"/>
    </row>
    <row r="446" ht="12.75" customHeight="1">
      <c r="F446" s="2"/>
      <c r="G446" s="2"/>
      <c r="H446" s="2"/>
      <c r="I446" s="2"/>
    </row>
    <row r="447" ht="12.75" customHeight="1">
      <c r="F447" s="2"/>
      <c r="G447" s="2"/>
      <c r="H447" s="2"/>
      <c r="I447" s="2"/>
    </row>
    <row r="448" ht="12.75" customHeight="1">
      <c r="F448" s="2"/>
      <c r="G448" s="2"/>
      <c r="H448" s="2"/>
      <c r="I448" s="2"/>
    </row>
    <row r="449" ht="12.75" customHeight="1">
      <c r="F449" s="2"/>
      <c r="G449" s="2"/>
      <c r="H449" s="2"/>
      <c r="I449" s="2"/>
    </row>
    <row r="450" ht="12.75" customHeight="1">
      <c r="F450" s="2"/>
      <c r="G450" s="2"/>
      <c r="H450" s="2"/>
      <c r="I450" s="2"/>
    </row>
    <row r="451" ht="12.75" customHeight="1">
      <c r="F451" s="2"/>
      <c r="G451" s="2"/>
      <c r="H451" s="2"/>
      <c r="I451" s="2"/>
    </row>
    <row r="452" ht="12.75" customHeight="1">
      <c r="F452" s="2"/>
      <c r="G452" s="2"/>
      <c r="H452" s="2"/>
      <c r="I452" s="2"/>
    </row>
    <row r="453" ht="12.75" customHeight="1">
      <c r="F453" s="2"/>
      <c r="G453" s="2"/>
      <c r="H453" s="2"/>
      <c r="I453" s="2"/>
    </row>
    <row r="454" ht="12.75" customHeight="1">
      <c r="F454" s="2"/>
      <c r="G454" s="2"/>
      <c r="H454" s="2"/>
      <c r="I454" s="2"/>
    </row>
    <row r="455" ht="12.75" customHeight="1">
      <c r="F455" s="2"/>
      <c r="G455" s="2"/>
      <c r="H455" s="2"/>
      <c r="I455" s="2"/>
    </row>
    <row r="456" ht="12.75" customHeight="1">
      <c r="F456" s="2"/>
      <c r="G456" s="2"/>
      <c r="H456" s="2"/>
      <c r="I456" s="2"/>
    </row>
    <row r="457" ht="12.75" customHeight="1">
      <c r="F457" s="2"/>
      <c r="G457" s="2"/>
      <c r="H457" s="2"/>
      <c r="I457" s="2"/>
    </row>
    <row r="458" ht="12.75" customHeight="1">
      <c r="F458" s="2"/>
      <c r="G458" s="2"/>
      <c r="H458" s="2"/>
      <c r="I458" s="2"/>
    </row>
    <row r="459" ht="12.75" customHeight="1">
      <c r="F459" s="2"/>
      <c r="G459" s="2"/>
      <c r="H459" s="2"/>
      <c r="I459" s="2"/>
    </row>
    <row r="460" ht="12.75" customHeight="1">
      <c r="F460" s="2"/>
      <c r="G460" s="2"/>
      <c r="H460" s="2"/>
      <c r="I460" s="2"/>
    </row>
    <row r="461" ht="12.75" customHeight="1">
      <c r="F461" s="2"/>
      <c r="G461" s="2"/>
      <c r="H461" s="2"/>
      <c r="I461" s="2"/>
    </row>
    <row r="462" ht="12.75" customHeight="1">
      <c r="F462" s="2"/>
      <c r="G462" s="2"/>
      <c r="H462" s="2"/>
      <c r="I462" s="2"/>
    </row>
    <row r="463" ht="12.75" customHeight="1">
      <c r="F463" s="2"/>
      <c r="G463" s="2"/>
      <c r="H463" s="2"/>
      <c r="I463" s="2"/>
    </row>
    <row r="464" ht="12.75" customHeight="1">
      <c r="F464" s="2"/>
      <c r="G464" s="2"/>
      <c r="H464" s="2"/>
      <c r="I464" s="2"/>
    </row>
    <row r="465" ht="12.75" customHeight="1">
      <c r="F465" s="2"/>
      <c r="G465" s="2"/>
      <c r="H465" s="2"/>
      <c r="I465" s="2"/>
    </row>
    <row r="466" ht="12.75" customHeight="1">
      <c r="F466" s="2"/>
      <c r="G466" s="2"/>
      <c r="H466" s="2"/>
      <c r="I466" s="2"/>
    </row>
    <row r="467" ht="12.75" customHeight="1">
      <c r="F467" s="2"/>
      <c r="G467" s="2"/>
      <c r="H467" s="2"/>
      <c r="I467" s="2"/>
    </row>
    <row r="468" ht="12.75" customHeight="1">
      <c r="F468" s="2"/>
      <c r="G468" s="2"/>
      <c r="H468" s="2"/>
      <c r="I468" s="2"/>
    </row>
    <row r="469" ht="12.75" customHeight="1">
      <c r="F469" s="2"/>
      <c r="G469" s="2"/>
      <c r="H469" s="2"/>
      <c r="I469" s="2"/>
    </row>
    <row r="470" ht="12.75" customHeight="1">
      <c r="F470" s="2"/>
      <c r="G470" s="2"/>
      <c r="H470" s="2"/>
      <c r="I470" s="2"/>
    </row>
    <row r="471" ht="12.75" customHeight="1">
      <c r="F471" s="2"/>
      <c r="G471" s="2"/>
      <c r="H471" s="2"/>
      <c r="I471" s="2"/>
    </row>
    <row r="472" ht="12.75" customHeight="1">
      <c r="F472" s="2"/>
      <c r="G472" s="2"/>
      <c r="H472" s="2"/>
      <c r="I472" s="2"/>
    </row>
    <row r="473" ht="12.75" customHeight="1">
      <c r="F473" s="2"/>
      <c r="G473" s="2"/>
      <c r="H473" s="2"/>
      <c r="I473" s="2"/>
    </row>
    <row r="474" ht="12.75" customHeight="1">
      <c r="F474" s="2"/>
      <c r="G474" s="2"/>
      <c r="H474" s="2"/>
      <c r="I474" s="2"/>
    </row>
    <row r="475" ht="12.75" customHeight="1">
      <c r="F475" s="2"/>
      <c r="G475" s="2"/>
      <c r="H475" s="2"/>
      <c r="I475" s="2"/>
    </row>
    <row r="476" ht="12.75" customHeight="1">
      <c r="F476" s="2"/>
      <c r="G476" s="2"/>
      <c r="H476" s="2"/>
      <c r="I476" s="2"/>
    </row>
    <row r="477" ht="12.75" customHeight="1">
      <c r="F477" s="2"/>
      <c r="G477" s="2"/>
      <c r="H477" s="2"/>
      <c r="I477" s="2"/>
    </row>
    <row r="478" ht="12.75" customHeight="1">
      <c r="F478" s="2"/>
      <c r="G478" s="2"/>
      <c r="H478" s="2"/>
      <c r="I478" s="2"/>
    </row>
    <row r="479" ht="12.75" customHeight="1">
      <c r="F479" s="2"/>
      <c r="G479" s="2"/>
      <c r="H479" s="2"/>
      <c r="I479" s="2"/>
    </row>
    <row r="480" ht="12.75" customHeight="1">
      <c r="F480" s="2"/>
      <c r="G480" s="2"/>
      <c r="H480" s="2"/>
      <c r="I480" s="2"/>
    </row>
    <row r="481" ht="12.75" customHeight="1">
      <c r="F481" s="2"/>
      <c r="G481" s="2"/>
      <c r="H481" s="2"/>
      <c r="I481" s="2"/>
    </row>
    <row r="482" ht="12.75" customHeight="1">
      <c r="F482" s="2"/>
      <c r="G482" s="2"/>
      <c r="H482" s="2"/>
      <c r="I482" s="2"/>
    </row>
    <row r="483" ht="12.75" customHeight="1">
      <c r="F483" s="2"/>
      <c r="G483" s="2"/>
      <c r="H483" s="2"/>
      <c r="I483" s="2"/>
    </row>
    <row r="484" ht="12.75" customHeight="1">
      <c r="F484" s="2"/>
      <c r="G484" s="2"/>
      <c r="H484" s="2"/>
      <c r="I484" s="2"/>
    </row>
    <row r="485" ht="12.75" customHeight="1">
      <c r="F485" s="2"/>
      <c r="G485" s="2"/>
      <c r="H485" s="2"/>
      <c r="I485" s="2"/>
    </row>
    <row r="486" ht="12.75" customHeight="1">
      <c r="F486" s="2"/>
      <c r="G486" s="2"/>
      <c r="H486" s="2"/>
      <c r="I486" s="2"/>
    </row>
    <row r="487" ht="12.75" customHeight="1">
      <c r="F487" s="2"/>
      <c r="G487" s="2"/>
      <c r="H487" s="2"/>
      <c r="I487" s="2"/>
    </row>
    <row r="488" ht="12.75" customHeight="1">
      <c r="F488" s="2"/>
      <c r="G488" s="2"/>
      <c r="H488" s="2"/>
      <c r="I488" s="2"/>
    </row>
    <row r="489" ht="12.75" customHeight="1">
      <c r="F489" s="2"/>
      <c r="G489" s="2"/>
      <c r="H489" s="2"/>
      <c r="I489" s="2"/>
    </row>
    <row r="490" ht="12.75" customHeight="1">
      <c r="F490" s="2"/>
      <c r="G490" s="2"/>
      <c r="H490" s="2"/>
      <c r="I490" s="2"/>
    </row>
    <row r="491" ht="12.75" customHeight="1">
      <c r="F491" s="2"/>
      <c r="G491" s="2"/>
      <c r="H491" s="2"/>
      <c r="I491" s="2"/>
    </row>
    <row r="492" ht="12.75" customHeight="1">
      <c r="F492" s="2"/>
      <c r="G492" s="2"/>
      <c r="H492" s="2"/>
      <c r="I492" s="2"/>
    </row>
    <row r="493" ht="12.75" customHeight="1">
      <c r="F493" s="2"/>
      <c r="G493" s="2"/>
      <c r="H493" s="2"/>
      <c r="I493" s="2"/>
    </row>
    <row r="494" ht="12.75" customHeight="1">
      <c r="F494" s="2"/>
      <c r="G494" s="2"/>
      <c r="H494" s="2"/>
      <c r="I494" s="2"/>
    </row>
    <row r="495" ht="12.75" customHeight="1">
      <c r="F495" s="2"/>
      <c r="G495" s="2"/>
      <c r="H495" s="2"/>
      <c r="I495" s="2"/>
    </row>
    <row r="496" ht="12.75" customHeight="1">
      <c r="F496" s="2"/>
      <c r="G496" s="2"/>
      <c r="H496" s="2"/>
      <c r="I496" s="2"/>
    </row>
    <row r="497" ht="12.75" customHeight="1">
      <c r="F497" s="2"/>
      <c r="G497" s="2"/>
      <c r="H497" s="2"/>
      <c r="I497" s="2"/>
    </row>
    <row r="498" ht="12.75" customHeight="1">
      <c r="F498" s="2"/>
      <c r="G498" s="2"/>
      <c r="H498" s="2"/>
      <c r="I498" s="2"/>
    </row>
    <row r="499" ht="12.75" customHeight="1">
      <c r="F499" s="2"/>
      <c r="G499" s="2"/>
      <c r="H499" s="2"/>
      <c r="I499" s="2"/>
    </row>
    <row r="500" ht="12.75" customHeight="1">
      <c r="F500" s="2"/>
      <c r="G500" s="2"/>
      <c r="H500" s="2"/>
      <c r="I500" s="2"/>
    </row>
    <row r="501" ht="12.75" customHeight="1">
      <c r="F501" s="2"/>
      <c r="G501" s="2"/>
      <c r="H501" s="2"/>
      <c r="I501" s="2"/>
    </row>
    <row r="502" ht="12.75" customHeight="1">
      <c r="F502" s="2"/>
      <c r="G502" s="2"/>
      <c r="H502" s="2"/>
      <c r="I502" s="2"/>
    </row>
    <row r="503" ht="12.75" customHeight="1">
      <c r="F503" s="2"/>
      <c r="G503" s="2"/>
      <c r="H503" s="2"/>
      <c r="I503" s="2"/>
    </row>
    <row r="504" ht="12.75" customHeight="1">
      <c r="F504" s="2"/>
      <c r="G504" s="2"/>
      <c r="H504" s="2"/>
      <c r="I504" s="2"/>
    </row>
    <row r="505" ht="12.75" customHeight="1">
      <c r="F505" s="2"/>
      <c r="G505" s="2"/>
      <c r="H505" s="2"/>
      <c r="I505" s="2"/>
    </row>
    <row r="506" ht="12.75" customHeight="1">
      <c r="F506" s="2"/>
      <c r="G506" s="2"/>
      <c r="H506" s="2"/>
      <c r="I506" s="2"/>
    </row>
    <row r="507" ht="12.75" customHeight="1">
      <c r="F507" s="2"/>
      <c r="G507" s="2"/>
      <c r="H507" s="2"/>
      <c r="I507" s="2"/>
    </row>
    <row r="508" ht="12.75" customHeight="1">
      <c r="F508" s="2"/>
      <c r="G508" s="2"/>
      <c r="H508" s="2"/>
      <c r="I508" s="2"/>
    </row>
    <row r="509" ht="12.75" customHeight="1">
      <c r="F509" s="2"/>
      <c r="G509" s="2"/>
      <c r="H509" s="2"/>
      <c r="I509" s="2"/>
    </row>
    <row r="510" ht="12.75" customHeight="1">
      <c r="F510" s="2"/>
      <c r="G510" s="2"/>
      <c r="H510" s="2"/>
      <c r="I510" s="2"/>
    </row>
    <row r="511" ht="12.75" customHeight="1">
      <c r="F511" s="2"/>
      <c r="G511" s="2"/>
      <c r="H511" s="2"/>
      <c r="I511" s="2"/>
    </row>
    <row r="512" ht="12.75" customHeight="1">
      <c r="F512" s="2"/>
      <c r="G512" s="2"/>
      <c r="H512" s="2"/>
      <c r="I512" s="2"/>
    </row>
    <row r="513" ht="12.75" customHeight="1">
      <c r="F513" s="2"/>
      <c r="G513" s="2"/>
      <c r="H513" s="2"/>
      <c r="I513" s="2"/>
    </row>
    <row r="514" ht="12.75" customHeight="1">
      <c r="F514" s="2"/>
      <c r="G514" s="2"/>
      <c r="H514" s="2"/>
      <c r="I514" s="2"/>
    </row>
    <row r="515" ht="12.75" customHeight="1">
      <c r="F515" s="2"/>
      <c r="G515" s="2"/>
      <c r="H515" s="2"/>
      <c r="I515" s="2"/>
    </row>
    <row r="516" ht="12.75" customHeight="1">
      <c r="F516" s="2"/>
      <c r="G516" s="2"/>
      <c r="H516" s="2"/>
      <c r="I516" s="2"/>
    </row>
    <row r="517" ht="12.75" customHeight="1">
      <c r="F517" s="2"/>
      <c r="G517" s="2"/>
      <c r="H517" s="2"/>
      <c r="I517" s="2"/>
    </row>
    <row r="518" ht="12.75" customHeight="1">
      <c r="F518" s="2"/>
      <c r="G518" s="2"/>
      <c r="H518" s="2"/>
      <c r="I518" s="2"/>
    </row>
    <row r="519" ht="12.75" customHeight="1">
      <c r="F519" s="2"/>
      <c r="G519" s="2"/>
      <c r="H519" s="2"/>
      <c r="I519" s="2"/>
    </row>
    <row r="520" ht="12.75" customHeight="1">
      <c r="F520" s="2"/>
      <c r="G520" s="2"/>
      <c r="H520" s="2"/>
      <c r="I520" s="2"/>
    </row>
    <row r="521" ht="12.75" customHeight="1">
      <c r="F521" s="2"/>
      <c r="G521" s="2"/>
      <c r="H521" s="2"/>
      <c r="I521" s="2"/>
    </row>
    <row r="522" ht="12.75" customHeight="1">
      <c r="F522" s="2"/>
      <c r="G522" s="2"/>
      <c r="H522" s="2"/>
      <c r="I522" s="2"/>
    </row>
    <row r="523" ht="12.75" customHeight="1">
      <c r="F523" s="2"/>
      <c r="G523" s="2"/>
      <c r="H523" s="2"/>
      <c r="I523" s="2"/>
    </row>
    <row r="524" ht="12.75" customHeight="1">
      <c r="F524" s="2"/>
      <c r="G524" s="2"/>
      <c r="H524" s="2"/>
      <c r="I524" s="2"/>
    </row>
    <row r="525" ht="12.75" customHeight="1">
      <c r="F525" s="2"/>
      <c r="G525" s="2"/>
      <c r="H525" s="2"/>
      <c r="I525" s="2"/>
    </row>
    <row r="526" ht="12.75" customHeight="1">
      <c r="F526" s="2"/>
      <c r="G526" s="2"/>
      <c r="H526" s="2"/>
      <c r="I526" s="2"/>
    </row>
    <row r="527" ht="12.75" customHeight="1">
      <c r="F527" s="2"/>
      <c r="G527" s="2"/>
      <c r="H527" s="2"/>
      <c r="I527" s="2"/>
    </row>
    <row r="528" ht="12.75" customHeight="1">
      <c r="F528" s="2"/>
      <c r="G528" s="2"/>
      <c r="H528" s="2"/>
      <c r="I528" s="2"/>
    </row>
    <row r="529" ht="12.75" customHeight="1">
      <c r="F529" s="2"/>
      <c r="G529" s="2"/>
      <c r="H529" s="2"/>
      <c r="I529" s="2"/>
    </row>
    <row r="530" ht="12.75" customHeight="1">
      <c r="F530" s="2"/>
      <c r="G530" s="2"/>
      <c r="H530" s="2"/>
      <c r="I530" s="2"/>
    </row>
    <row r="531" ht="12.75" customHeight="1">
      <c r="F531" s="2"/>
      <c r="G531" s="2"/>
      <c r="H531" s="2"/>
      <c r="I531" s="2"/>
    </row>
    <row r="532" ht="12.75" customHeight="1">
      <c r="F532" s="2"/>
      <c r="G532" s="2"/>
      <c r="H532" s="2"/>
      <c r="I532" s="2"/>
    </row>
    <row r="533" ht="12.75" customHeight="1">
      <c r="F533" s="2"/>
      <c r="G533" s="2"/>
      <c r="H533" s="2"/>
      <c r="I533" s="2"/>
    </row>
    <row r="534" ht="12.75" customHeight="1">
      <c r="F534" s="2"/>
      <c r="G534" s="2"/>
      <c r="H534" s="2"/>
      <c r="I534" s="2"/>
    </row>
    <row r="535" ht="12.75" customHeight="1">
      <c r="F535" s="2"/>
      <c r="G535" s="2"/>
      <c r="H535" s="2"/>
      <c r="I535" s="2"/>
    </row>
    <row r="536" ht="12.75" customHeight="1">
      <c r="F536" s="2"/>
      <c r="G536" s="2"/>
      <c r="H536" s="2"/>
      <c r="I536" s="2"/>
    </row>
    <row r="537" ht="12.75" customHeight="1">
      <c r="F537" s="2"/>
      <c r="G537" s="2"/>
      <c r="H537" s="2"/>
      <c r="I537" s="2"/>
    </row>
    <row r="538" ht="12.75" customHeight="1">
      <c r="F538" s="2"/>
      <c r="G538" s="2"/>
      <c r="H538" s="2"/>
      <c r="I538" s="2"/>
    </row>
    <row r="539" ht="12.75" customHeight="1">
      <c r="F539" s="2"/>
      <c r="G539" s="2"/>
      <c r="H539" s="2"/>
      <c r="I539" s="2"/>
    </row>
    <row r="540" ht="12.75" customHeight="1">
      <c r="F540" s="2"/>
      <c r="G540" s="2"/>
      <c r="H540" s="2"/>
      <c r="I540" s="2"/>
    </row>
    <row r="541" ht="12.75" customHeight="1">
      <c r="F541" s="2"/>
      <c r="G541" s="2"/>
      <c r="H541" s="2"/>
      <c r="I541" s="2"/>
    </row>
    <row r="542" ht="12.75" customHeight="1">
      <c r="F542" s="2"/>
      <c r="G542" s="2"/>
      <c r="H542" s="2"/>
      <c r="I542" s="2"/>
    </row>
    <row r="543" ht="12.75" customHeight="1">
      <c r="F543" s="2"/>
      <c r="G543" s="2"/>
      <c r="H543" s="2"/>
      <c r="I543" s="2"/>
    </row>
    <row r="544" ht="12.75" customHeight="1">
      <c r="F544" s="2"/>
      <c r="G544" s="2"/>
      <c r="H544" s="2"/>
      <c r="I544" s="2"/>
    </row>
    <row r="545" ht="12.75" customHeight="1">
      <c r="F545" s="2"/>
      <c r="G545" s="2"/>
      <c r="H545" s="2"/>
      <c r="I545" s="2"/>
    </row>
    <row r="546" ht="12.75" customHeight="1">
      <c r="F546" s="2"/>
      <c r="G546" s="2"/>
      <c r="H546" s="2"/>
      <c r="I546" s="2"/>
    </row>
    <row r="547" ht="12.75" customHeight="1">
      <c r="F547" s="2"/>
      <c r="G547" s="2"/>
      <c r="H547" s="2"/>
      <c r="I547" s="2"/>
    </row>
    <row r="548" ht="12.75" customHeight="1">
      <c r="F548" s="2"/>
      <c r="G548" s="2"/>
      <c r="H548" s="2"/>
      <c r="I548" s="2"/>
    </row>
    <row r="549" ht="12.75" customHeight="1">
      <c r="F549" s="2"/>
      <c r="G549" s="2"/>
      <c r="H549" s="2"/>
      <c r="I549" s="2"/>
    </row>
    <row r="550" ht="12.75" customHeight="1">
      <c r="F550" s="2"/>
      <c r="G550" s="2"/>
      <c r="H550" s="2"/>
      <c r="I550" s="2"/>
    </row>
    <row r="551" ht="12.75" customHeight="1">
      <c r="F551" s="2"/>
      <c r="G551" s="2"/>
      <c r="H551" s="2"/>
      <c r="I551" s="2"/>
    </row>
    <row r="552" ht="12.75" customHeight="1">
      <c r="F552" s="2"/>
      <c r="G552" s="2"/>
      <c r="H552" s="2"/>
      <c r="I552" s="2"/>
    </row>
    <row r="553" ht="12.75" customHeight="1">
      <c r="F553" s="2"/>
      <c r="G553" s="2"/>
      <c r="H553" s="2"/>
      <c r="I553" s="2"/>
    </row>
    <row r="554" ht="12.75" customHeight="1">
      <c r="F554" s="2"/>
      <c r="G554" s="2"/>
      <c r="H554" s="2"/>
      <c r="I554" s="2"/>
    </row>
    <row r="555" ht="12.75" customHeight="1">
      <c r="F555" s="2"/>
      <c r="G555" s="2"/>
      <c r="H555" s="2"/>
      <c r="I555" s="2"/>
    </row>
    <row r="556" ht="12.75" customHeight="1">
      <c r="F556" s="2"/>
      <c r="G556" s="2"/>
      <c r="H556" s="2"/>
      <c r="I556" s="2"/>
    </row>
    <row r="557" ht="12.75" customHeight="1">
      <c r="F557" s="2"/>
      <c r="G557" s="2"/>
      <c r="H557" s="2"/>
      <c r="I557" s="2"/>
    </row>
    <row r="558" ht="12.75" customHeight="1">
      <c r="F558" s="2"/>
      <c r="G558" s="2"/>
      <c r="H558" s="2"/>
      <c r="I558" s="2"/>
    </row>
    <row r="559" ht="12.75" customHeight="1">
      <c r="F559" s="2"/>
      <c r="G559" s="2"/>
      <c r="H559" s="2"/>
      <c r="I559" s="2"/>
    </row>
    <row r="560" ht="12.75" customHeight="1">
      <c r="F560" s="2"/>
      <c r="G560" s="2"/>
      <c r="H560" s="2"/>
      <c r="I560" s="2"/>
    </row>
    <row r="561" ht="12.75" customHeight="1">
      <c r="F561" s="2"/>
      <c r="G561" s="2"/>
      <c r="H561" s="2"/>
      <c r="I561" s="2"/>
    </row>
    <row r="562" ht="12.75" customHeight="1">
      <c r="F562" s="2"/>
      <c r="G562" s="2"/>
      <c r="H562" s="2"/>
      <c r="I562" s="2"/>
    </row>
    <row r="563" ht="12.75" customHeight="1">
      <c r="F563" s="2"/>
      <c r="G563" s="2"/>
      <c r="H563" s="2"/>
      <c r="I563" s="2"/>
    </row>
    <row r="564" ht="12.75" customHeight="1">
      <c r="F564" s="2"/>
      <c r="G564" s="2"/>
      <c r="H564" s="2"/>
      <c r="I564" s="2"/>
    </row>
    <row r="565" ht="12.75" customHeight="1">
      <c r="F565" s="2"/>
      <c r="G565" s="2"/>
      <c r="H565" s="2"/>
      <c r="I565" s="2"/>
    </row>
    <row r="566" ht="12.75" customHeight="1">
      <c r="F566" s="2"/>
      <c r="G566" s="2"/>
      <c r="H566" s="2"/>
      <c r="I566" s="2"/>
    </row>
    <row r="567" ht="12.75" customHeight="1">
      <c r="F567" s="2"/>
      <c r="G567" s="2"/>
      <c r="H567" s="2"/>
      <c r="I567" s="2"/>
    </row>
    <row r="568" ht="12.75" customHeight="1">
      <c r="F568" s="2"/>
      <c r="G568" s="2"/>
      <c r="H568" s="2"/>
      <c r="I568" s="2"/>
    </row>
    <row r="569" ht="12.75" customHeight="1">
      <c r="F569" s="2"/>
      <c r="G569" s="2"/>
      <c r="H569" s="2"/>
      <c r="I569" s="2"/>
    </row>
    <row r="570" ht="12.75" customHeight="1">
      <c r="F570" s="2"/>
      <c r="G570" s="2"/>
      <c r="H570" s="2"/>
      <c r="I570" s="2"/>
    </row>
    <row r="571" ht="12.75" customHeight="1">
      <c r="F571" s="2"/>
      <c r="G571" s="2"/>
      <c r="H571" s="2"/>
      <c r="I571" s="2"/>
    </row>
    <row r="572" ht="12.75" customHeight="1">
      <c r="F572" s="2"/>
      <c r="G572" s="2"/>
      <c r="H572" s="2"/>
      <c r="I572" s="2"/>
    </row>
    <row r="573" ht="12.75" customHeight="1">
      <c r="F573" s="2"/>
      <c r="G573" s="2"/>
      <c r="H573" s="2"/>
      <c r="I573" s="2"/>
    </row>
    <row r="574" ht="12.75" customHeight="1">
      <c r="F574" s="2"/>
      <c r="G574" s="2"/>
      <c r="H574" s="2"/>
      <c r="I574" s="2"/>
    </row>
    <row r="575" ht="12.75" customHeight="1">
      <c r="F575" s="2"/>
      <c r="G575" s="2"/>
      <c r="H575" s="2"/>
      <c r="I575" s="2"/>
    </row>
    <row r="576" ht="12.75" customHeight="1">
      <c r="F576" s="2"/>
      <c r="G576" s="2"/>
      <c r="H576" s="2"/>
      <c r="I576" s="2"/>
    </row>
    <row r="577" ht="12.75" customHeight="1">
      <c r="F577" s="2"/>
      <c r="G577" s="2"/>
      <c r="H577" s="2"/>
      <c r="I577" s="2"/>
    </row>
    <row r="578" ht="12.75" customHeight="1">
      <c r="F578" s="2"/>
      <c r="G578" s="2"/>
      <c r="H578" s="2"/>
      <c r="I578" s="2"/>
    </row>
    <row r="579" ht="12.75" customHeight="1">
      <c r="F579" s="2"/>
      <c r="G579" s="2"/>
      <c r="H579" s="2"/>
      <c r="I579" s="2"/>
    </row>
    <row r="580" ht="12.75" customHeight="1">
      <c r="F580" s="2"/>
      <c r="G580" s="2"/>
      <c r="H580" s="2"/>
      <c r="I580" s="2"/>
    </row>
    <row r="581" ht="12.75" customHeight="1">
      <c r="F581" s="2"/>
      <c r="G581" s="2"/>
      <c r="H581" s="2"/>
      <c r="I581" s="2"/>
    </row>
    <row r="582" ht="12.75" customHeight="1">
      <c r="F582" s="2"/>
      <c r="G582" s="2"/>
      <c r="H582" s="2"/>
      <c r="I582" s="2"/>
    </row>
    <row r="583" ht="12.75" customHeight="1">
      <c r="F583" s="2"/>
      <c r="G583" s="2"/>
      <c r="H583" s="2"/>
      <c r="I583" s="2"/>
    </row>
    <row r="584" ht="12.75" customHeight="1">
      <c r="F584" s="2"/>
      <c r="G584" s="2"/>
      <c r="H584" s="2"/>
      <c r="I584" s="2"/>
    </row>
    <row r="585" ht="12.75" customHeight="1">
      <c r="F585" s="2"/>
      <c r="G585" s="2"/>
      <c r="H585" s="2"/>
      <c r="I585" s="2"/>
    </row>
    <row r="586" ht="12.75" customHeight="1">
      <c r="F586" s="2"/>
      <c r="G586" s="2"/>
      <c r="H586" s="2"/>
      <c r="I586" s="2"/>
    </row>
    <row r="587" ht="12.75" customHeight="1">
      <c r="F587" s="2"/>
      <c r="G587" s="2"/>
      <c r="H587" s="2"/>
      <c r="I587" s="2"/>
    </row>
    <row r="588" ht="12.75" customHeight="1">
      <c r="F588" s="2"/>
      <c r="G588" s="2"/>
      <c r="H588" s="2"/>
      <c r="I588" s="2"/>
    </row>
    <row r="589" ht="12.75" customHeight="1">
      <c r="F589" s="2"/>
      <c r="G589" s="2"/>
      <c r="H589" s="2"/>
      <c r="I589" s="2"/>
    </row>
    <row r="590" ht="12.75" customHeight="1">
      <c r="F590" s="2"/>
      <c r="G590" s="2"/>
      <c r="H590" s="2"/>
      <c r="I590" s="2"/>
    </row>
    <row r="591" ht="12.75" customHeight="1">
      <c r="F591" s="2"/>
      <c r="G591" s="2"/>
      <c r="H591" s="2"/>
      <c r="I591" s="2"/>
    </row>
    <row r="592" ht="12.75" customHeight="1">
      <c r="F592" s="2"/>
      <c r="G592" s="2"/>
      <c r="H592" s="2"/>
      <c r="I592" s="2"/>
    </row>
    <row r="593" ht="12.75" customHeight="1">
      <c r="F593" s="2"/>
      <c r="G593" s="2"/>
      <c r="H593" s="2"/>
      <c r="I593" s="2"/>
    </row>
    <row r="594" ht="12.75" customHeight="1">
      <c r="F594" s="2"/>
      <c r="G594" s="2"/>
      <c r="H594" s="2"/>
      <c r="I594" s="2"/>
    </row>
    <row r="595" ht="12.75" customHeight="1">
      <c r="F595" s="2"/>
      <c r="G595" s="2"/>
      <c r="H595" s="2"/>
      <c r="I595" s="2"/>
    </row>
    <row r="596" ht="12.75" customHeight="1">
      <c r="F596" s="2"/>
      <c r="G596" s="2"/>
      <c r="H596" s="2"/>
      <c r="I596" s="2"/>
    </row>
    <row r="597" ht="12.75" customHeight="1">
      <c r="F597" s="2"/>
      <c r="G597" s="2"/>
      <c r="H597" s="2"/>
      <c r="I597" s="2"/>
    </row>
    <row r="598" ht="12.75" customHeight="1">
      <c r="F598" s="2"/>
      <c r="G598" s="2"/>
      <c r="H598" s="2"/>
      <c r="I598" s="2"/>
    </row>
    <row r="599" ht="12.75" customHeight="1">
      <c r="F599" s="2"/>
      <c r="G599" s="2"/>
      <c r="H599" s="2"/>
      <c r="I599" s="2"/>
    </row>
    <row r="600" ht="12.75" customHeight="1">
      <c r="F600" s="2"/>
      <c r="G600" s="2"/>
      <c r="H600" s="2"/>
      <c r="I600" s="2"/>
    </row>
    <row r="601" ht="12.75" customHeight="1">
      <c r="F601" s="2"/>
      <c r="G601" s="2"/>
      <c r="H601" s="2"/>
      <c r="I601" s="2"/>
    </row>
    <row r="602" ht="12.75" customHeight="1">
      <c r="F602" s="2"/>
      <c r="G602" s="2"/>
      <c r="H602" s="2"/>
      <c r="I602" s="2"/>
    </row>
    <row r="603" ht="12.75" customHeight="1">
      <c r="F603" s="2"/>
      <c r="G603" s="2"/>
      <c r="H603" s="2"/>
      <c r="I603" s="2"/>
    </row>
    <row r="604" ht="12.75" customHeight="1">
      <c r="F604" s="2"/>
      <c r="G604" s="2"/>
      <c r="H604" s="2"/>
      <c r="I604" s="2"/>
    </row>
    <row r="605" ht="12.75" customHeight="1">
      <c r="F605" s="2"/>
      <c r="G605" s="2"/>
      <c r="H605" s="2"/>
      <c r="I605" s="2"/>
    </row>
    <row r="606" ht="12.75" customHeight="1">
      <c r="F606" s="2"/>
      <c r="G606" s="2"/>
      <c r="H606" s="2"/>
      <c r="I606" s="2"/>
    </row>
    <row r="607" ht="12.75" customHeight="1">
      <c r="F607" s="2"/>
      <c r="G607" s="2"/>
      <c r="H607" s="2"/>
      <c r="I607" s="2"/>
    </row>
    <row r="608" ht="12.75" customHeight="1">
      <c r="F608" s="2"/>
      <c r="G608" s="2"/>
      <c r="H608" s="2"/>
      <c r="I608" s="2"/>
    </row>
    <row r="609" ht="12.75" customHeight="1">
      <c r="F609" s="2"/>
      <c r="G609" s="2"/>
      <c r="H609" s="2"/>
      <c r="I609" s="2"/>
    </row>
    <row r="610" ht="12.75" customHeight="1">
      <c r="F610" s="2"/>
      <c r="G610" s="2"/>
      <c r="H610" s="2"/>
      <c r="I610" s="2"/>
    </row>
    <row r="611" ht="12.75" customHeight="1">
      <c r="F611" s="2"/>
      <c r="G611" s="2"/>
      <c r="H611" s="2"/>
      <c r="I611" s="2"/>
    </row>
    <row r="612" ht="12.75" customHeight="1">
      <c r="F612" s="2"/>
      <c r="G612" s="2"/>
      <c r="H612" s="2"/>
      <c r="I612" s="2"/>
    </row>
    <row r="613" ht="12.75" customHeight="1">
      <c r="F613" s="2"/>
      <c r="G613" s="2"/>
      <c r="H613" s="2"/>
      <c r="I613" s="2"/>
    </row>
    <row r="614" ht="12.75" customHeight="1">
      <c r="F614" s="2"/>
      <c r="G614" s="2"/>
      <c r="H614" s="2"/>
      <c r="I614" s="2"/>
    </row>
    <row r="615" ht="12.75" customHeight="1">
      <c r="F615" s="2"/>
      <c r="G615" s="2"/>
      <c r="H615" s="2"/>
      <c r="I615" s="2"/>
    </row>
    <row r="616" ht="12.75" customHeight="1">
      <c r="F616" s="2"/>
      <c r="G616" s="2"/>
      <c r="H616" s="2"/>
      <c r="I616" s="2"/>
    </row>
    <row r="617" ht="12.75" customHeight="1">
      <c r="F617" s="2"/>
      <c r="G617" s="2"/>
      <c r="H617" s="2"/>
      <c r="I617" s="2"/>
    </row>
    <row r="618" ht="12.75" customHeight="1">
      <c r="F618" s="2"/>
      <c r="G618" s="2"/>
      <c r="H618" s="2"/>
      <c r="I618" s="2"/>
    </row>
    <row r="619" ht="12.75" customHeight="1">
      <c r="F619" s="2"/>
      <c r="G619" s="2"/>
      <c r="H619" s="2"/>
      <c r="I619" s="2"/>
    </row>
    <row r="620" ht="12.75" customHeight="1">
      <c r="F620" s="2"/>
      <c r="G620" s="2"/>
      <c r="H620" s="2"/>
      <c r="I620" s="2"/>
    </row>
    <row r="621" ht="12.75" customHeight="1">
      <c r="F621" s="2"/>
      <c r="G621" s="2"/>
      <c r="H621" s="2"/>
      <c r="I621" s="2"/>
    </row>
    <row r="622" ht="12.75" customHeight="1">
      <c r="F622" s="2"/>
      <c r="G622" s="2"/>
      <c r="H622" s="2"/>
      <c r="I622" s="2"/>
    </row>
    <row r="623" ht="12.75" customHeight="1">
      <c r="F623" s="2"/>
      <c r="G623" s="2"/>
      <c r="H623" s="2"/>
      <c r="I623" s="2"/>
    </row>
    <row r="624" ht="12.75" customHeight="1">
      <c r="F624" s="2"/>
      <c r="G624" s="2"/>
      <c r="H624" s="2"/>
      <c r="I624" s="2"/>
    </row>
    <row r="625" ht="12.75" customHeight="1">
      <c r="F625" s="2"/>
      <c r="G625" s="2"/>
      <c r="H625" s="2"/>
      <c r="I625" s="2"/>
    </row>
    <row r="626" ht="12.75" customHeight="1">
      <c r="F626" s="2"/>
      <c r="G626" s="2"/>
      <c r="H626" s="2"/>
      <c r="I626" s="2"/>
    </row>
    <row r="627" ht="12.75" customHeight="1">
      <c r="F627" s="2"/>
      <c r="G627" s="2"/>
      <c r="H627" s="2"/>
      <c r="I627" s="2"/>
    </row>
    <row r="628" ht="12.75" customHeight="1">
      <c r="F628" s="2"/>
      <c r="G628" s="2"/>
      <c r="H628" s="2"/>
      <c r="I628" s="2"/>
    </row>
    <row r="629" ht="12.75" customHeight="1">
      <c r="F629" s="2"/>
      <c r="G629" s="2"/>
      <c r="H629" s="2"/>
      <c r="I629" s="2"/>
    </row>
    <row r="630" ht="12.75" customHeight="1">
      <c r="F630" s="2"/>
      <c r="G630" s="2"/>
      <c r="H630" s="2"/>
      <c r="I630" s="2"/>
    </row>
    <row r="631" ht="12.75" customHeight="1">
      <c r="F631" s="2"/>
      <c r="G631" s="2"/>
      <c r="H631" s="2"/>
      <c r="I631" s="2"/>
    </row>
    <row r="632" ht="12.75" customHeight="1">
      <c r="F632" s="2"/>
      <c r="G632" s="2"/>
      <c r="H632" s="2"/>
      <c r="I632" s="2"/>
    </row>
    <row r="633" ht="12.75" customHeight="1">
      <c r="F633" s="2"/>
      <c r="G633" s="2"/>
      <c r="H633" s="2"/>
      <c r="I633" s="2"/>
    </row>
    <row r="634" ht="12.75" customHeight="1">
      <c r="F634" s="2"/>
      <c r="G634" s="2"/>
      <c r="H634" s="2"/>
      <c r="I634" s="2"/>
    </row>
    <row r="635" ht="12.75" customHeight="1">
      <c r="F635" s="2"/>
      <c r="G635" s="2"/>
      <c r="H635" s="2"/>
      <c r="I635" s="2"/>
    </row>
    <row r="636" ht="12.75" customHeight="1">
      <c r="F636" s="2"/>
      <c r="G636" s="2"/>
      <c r="H636" s="2"/>
      <c r="I636" s="2"/>
    </row>
    <row r="637" ht="12.75" customHeight="1">
      <c r="F637" s="2"/>
      <c r="G637" s="2"/>
      <c r="H637" s="2"/>
      <c r="I637" s="2"/>
    </row>
    <row r="638" ht="12.75" customHeight="1">
      <c r="F638" s="2"/>
      <c r="G638" s="2"/>
      <c r="H638" s="2"/>
      <c r="I638" s="2"/>
    </row>
    <row r="639" ht="12.75" customHeight="1">
      <c r="F639" s="2"/>
      <c r="G639" s="2"/>
      <c r="H639" s="2"/>
      <c r="I639" s="2"/>
    </row>
    <row r="640" ht="12.75" customHeight="1">
      <c r="F640" s="2"/>
      <c r="G640" s="2"/>
      <c r="H640" s="2"/>
      <c r="I640" s="2"/>
    </row>
    <row r="641" ht="12.75" customHeight="1">
      <c r="F641" s="2"/>
      <c r="G641" s="2"/>
      <c r="H641" s="2"/>
      <c r="I641" s="2"/>
    </row>
    <row r="642" ht="12.75" customHeight="1">
      <c r="F642" s="2"/>
      <c r="G642" s="2"/>
      <c r="H642" s="2"/>
      <c r="I642" s="2"/>
    </row>
    <row r="643" ht="12.75" customHeight="1">
      <c r="F643" s="2"/>
      <c r="G643" s="2"/>
      <c r="H643" s="2"/>
      <c r="I643" s="2"/>
    </row>
    <row r="644" ht="12.75" customHeight="1">
      <c r="F644" s="2"/>
      <c r="G644" s="2"/>
      <c r="H644" s="2"/>
      <c r="I644" s="2"/>
    </row>
    <row r="645" ht="12.75" customHeight="1">
      <c r="F645" s="2"/>
      <c r="G645" s="2"/>
      <c r="H645" s="2"/>
      <c r="I645" s="2"/>
    </row>
    <row r="646" ht="12.75" customHeight="1">
      <c r="F646" s="2"/>
      <c r="G646" s="2"/>
      <c r="H646" s="2"/>
      <c r="I646" s="2"/>
    </row>
    <row r="647" ht="12.75" customHeight="1">
      <c r="F647" s="2"/>
      <c r="G647" s="2"/>
      <c r="H647" s="2"/>
      <c r="I647" s="2"/>
    </row>
    <row r="648" ht="12.75" customHeight="1">
      <c r="F648" s="2"/>
      <c r="G648" s="2"/>
      <c r="H648" s="2"/>
      <c r="I648" s="2"/>
    </row>
    <row r="649" ht="12.75" customHeight="1">
      <c r="F649" s="2"/>
      <c r="G649" s="2"/>
      <c r="H649" s="2"/>
      <c r="I649" s="2"/>
    </row>
    <row r="650" ht="12.75" customHeight="1">
      <c r="F650" s="2"/>
      <c r="G650" s="2"/>
      <c r="H650" s="2"/>
      <c r="I650" s="2"/>
    </row>
    <row r="651" ht="12.75" customHeight="1">
      <c r="F651" s="2"/>
      <c r="G651" s="2"/>
      <c r="H651" s="2"/>
      <c r="I651" s="2"/>
    </row>
    <row r="652" ht="12.75" customHeight="1">
      <c r="F652" s="2"/>
      <c r="G652" s="2"/>
      <c r="H652" s="2"/>
      <c r="I652" s="2"/>
    </row>
    <row r="653" ht="12.75" customHeight="1">
      <c r="F653" s="2"/>
      <c r="G653" s="2"/>
      <c r="H653" s="2"/>
      <c r="I653" s="2"/>
    </row>
    <row r="654" ht="12.75" customHeight="1">
      <c r="F654" s="2"/>
      <c r="G654" s="2"/>
      <c r="H654" s="2"/>
      <c r="I654" s="2"/>
    </row>
    <row r="655" ht="12.75" customHeight="1">
      <c r="F655" s="2"/>
      <c r="G655" s="2"/>
      <c r="H655" s="2"/>
      <c r="I655" s="2"/>
    </row>
    <row r="656" ht="12.75" customHeight="1">
      <c r="F656" s="2"/>
      <c r="G656" s="2"/>
      <c r="H656" s="2"/>
      <c r="I656" s="2"/>
    </row>
    <row r="657" ht="12.75" customHeight="1">
      <c r="F657" s="2"/>
      <c r="G657" s="2"/>
      <c r="H657" s="2"/>
      <c r="I657" s="2"/>
    </row>
    <row r="658" ht="12.75" customHeight="1">
      <c r="F658" s="2"/>
      <c r="G658" s="2"/>
      <c r="H658" s="2"/>
      <c r="I658" s="2"/>
    </row>
    <row r="659" ht="12.75" customHeight="1">
      <c r="F659" s="2"/>
      <c r="G659" s="2"/>
      <c r="H659" s="2"/>
      <c r="I659" s="2"/>
    </row>
    <row r="660" ht="12.75" customHeight="1">
      <c r="F660" s="2"/>
      <c r="G660" s="2"/>
      <c r="H660" s="2"/>
      <c r="I660" s="2"/>
    </row>
    <row r="661" ht="12.75" customHeight="1">
      <c r="F661" s="2"/>
      <c r="G661" s="2"/>
      <c r="H661" s="2"/>
      <c r="I661" s="2"/>
    </row>
    <row r="662" ht="12.75" customHeight="1">
      <c r="F662" s="2"/>
      <c r="G662" s="2"/>
      <c r="H662" s="2"/>
      <c r="I662" s="2"/>
    </row>
    <row r="663" ht="12.75" customHeight="1">
      <c r="F663" s="2"/>
      <c r="G663" s="2"/>
      <c r="H663" s="2"/>
      <c r="I663" s="2"/>
    </row>
    <row r="664" ht="12.75" customHeight="1">
      <c r="F664" s="2"/>
      <c r="G664" s="2"/>
      <c r="H664" s="2"/>
      <c r="I664" s="2"/>
    </row>
    <row r="665" ht="12.75" customHeight="1">
      <c r="F665" s="2"/>
      <c r="G665" s="2"/>
      <c r="H665" s="2"/>
      <c r="I665" s="2"/>
    </row>
    <row r="666" ht="12.75" customHeight="1">
      <c r="F666" s="2"/>
      <c r="G666" s="2"/>
      <c r="H666" s="2"/>
      <c r="I666" s="2"/>
    </row>
    <row r="667" ht="12.75" customHeight="1">
      <c r="F667" s="2"/>
      <c r="G667" s="2"/>
      <c r="H667" s="2"/>
      <c r="I667" s="2"/>
    </row>
    <row r="668" ht="12.75" customHeight="1">
      <c r="F668" s="2"/>
      <c r="G668" s="2"/>
      <c r="H668" s="2"/>
      <c r="I668" s="2"/>
    </row>
    <row r="669" ht="12.75" customHeight="1">
      <c r="F669" s="2"/>
      <c r="G669" s="2"/>
      <c r="H669" s="2"/>
      <c r="I669" s="2"/>
    </row>
    <row r="670" ht="12.75" customHeight="1">
      <c r="F670" s="2"/>
      <c r="G670" s="2"/>
      <c r="H670" s="2"/>
      <c r="I670" s="2"/>
    </row>
    <row r="671" ht="12.75" customHeight="1">
      <c r="F671" s="2"/>
      <c r="G671" s="2"/>
      <c r="H671" s="2"/>
      <c r="I671" s="2"/>
    </row>
    <row r="672" ht="12.75" customHeight="1">
      <c r="F672" s="2"/>
      <c r="G672" s="2"/>
      <c r="H672" s="2"/>
      <c r="I672" s="2"/>
    </row>
    <row r="673" ht="12.75" customHeight="1">
      <c r="F673" s="2"/>
      <c r="G673" s="2"/>
      <c r="H673" s="2"/>
      <c r="I673" s="2"/>
    </row>
    <row r="674" ht="12.75" customHeight="1">
      <c r="F674" s="2"/>
      <c r="G674" s="2"/>
      <c r="H674" s="2"/>
      <c r="I674" s="2"/>
    </row>
    <row r="675" ht="12.75" customHeight="1">
      <c r="F675" s="2"/>
      <c r="G675" s="2"/>
      <c r="H675" s="2"/>
      <c r="I675" s="2"/>
    </row>
    <row r="676" ht="12.75" customHeight="1">
      <c r="F676" s="2"/>
      <c r="G676" s="2"/>
      <c r="H676" s="2"/>
      <c r="I676" s="2"/>
    </row>
    <row r="677" ht="12.75" customHeight="1">
      <c r="F677" s="2"/>
      <c r="G677" s="2"/>
      <c r="H677" s="2"/>
      <c r="I677" s="2"/>
    </row>
    <row r="678" ht="12.75" customHeight="1">
      <c r="F678" s="2"/>
      <c r="G678" s="2"/>
      <c r="H678" s="2"/>
      <c r="I678" s="2"/>
    </row>
    <row r="679" ht="12.75" customHeight="1">
      <c r="F679" s="2"/>
      <c r="G679" s="2"/>
      <c r="H679" s="2"/>
      <c r="I679" s="2"/>
    </row>
    <row r="680" ht="12.75" customHeight="1">
      <c r="F680" s="2"/>
      <c r="G680" s="2"/>
      <c r="H680" s="2"/>
      <c r="I680" s="2"/>
    </row>
    <row r="681" ht="12.75" customHeight="1">
      <c r="F681" s="2"/>
      <c r="G681" s="2"/>
      <c r="H681" s="2"/>
      <c r="I681" s="2"/>
    </row>
    <row r="682" ht="12.75" customHeight="1">
      <c r="F682" s="2"/>
      <c r="G682" s="2"/>
      <c r="H682" s="2"/>
      <c r="I682" s="2"/>
    </row>
    <row r="683" ht="12.75" customHeight="1">
      <c r="F683" s="2"/>
      <c r="G683" s="2"/>
      <c r="H683" s="2"/>
      <c r="I683" s="2"/>
    </row>
    <row r="684" ht="12.75" customHeight="1">
      <c r="F684" s="2"/>
      <c r="G684" s="2"/>
      <c r="H684" s="2"/>
      <c r="I684" s="2"/>
    </row>
    <row r="685" ht="12.75" customHeight="1">
      <c r="F685" s="2"/>
      <c r="G685" s="2"/>
      <c r="H685" s="2"/>
      <c r="I685" s="2"/>
    </row>
    <row r="686" ht="12.75" customHeight="1">
      <c r="F686" s="2"/>
      <c r="G686" s="2"/>
      <c r="H686" s="2"/>
      <c r="I686" s="2"/>
    </row>
    <row r="687" ht="12.75" customHeight="1">
      <c r="F687" s="2"/>
      <c r="G687" s="2"/>
      <c r="H687" s="2"/>
      <c r="I687" s="2"/>
    </row>
    <row r="688" ht="12.75" customHeight="1">
      <c r="F688" s="2"/>
      <c r="G688" s="2"/>
      <c r="H688" s="2"/>
      <c r="I688" s="2"/>
    </row>
    <row r="689" ht="12.75" customHeight="1">
      <c r="F689" s="2"/>
      <c r="G689" s="2"/>
      <c r="H689" s="2"/>
      <c r="I689" s="2"/>
    </row>
    <row r="690" ht="12.75" customHeight="1">
      <c r="F690" s="2"/>
      <c r="G690" s="2"/>
      <c r="H690" s="2"/>
      <c r="I690" s="2"/>
    </row>
    <row r="691" ht="12.75" customHeight="1">
      <c r="F691" s="2"/>
      <c r="G691" s="2"/>
      <c r="H691" s="2"/>
      <c r="I691" s="2"/>
    </row>
    <row r="692" ht="12.75" customHeight="1">
      <c r="F692" s="2"/>
      <c r="G692" s="2"/>
      <c r="H692" s="2"/>
      <c r="I692" s="2"/>
    </row>
    <row r="693" ht="12.75" customHeight="1">
      <c r="F693" s="2"/>
      <c r="G693" s="2"/>
      <c r="H693" s="2"/>
      <c r="I693" s="2"/>
    </row>
    <row r="694" ht="12.75" customHeight="1">
      <c r="F694" s="2"/>
      <c r="G694" s="2"/>
      <c r="H694" s="2"/>
      <c r="I694" s="2"/>
    </row>
    <row r="695" ht="12.75" customHeight="1">
      <c r="F695" s="2"/>
      <c r="G695" s="2"/>
      <c r="H695" s="2"/>
      <c r="I695" s="2"/>
    </row>
    <row r="696" ht="12.75" customHeight="1">
      <c r="F696" s="2"/>
      <c r="G696" s="2"/>
      <c r="H696" s="2"/>
      <c r="I696" s="2"/>
    </row>
    <row r="697" ht="12.75" customHeight="1">
      <c r="F697" s="2"/>
      <c r="G697" s="2"/>
      <c r="H697" s="2"/>
      <c r="I697" s="2"/>
    </row>
    <row r="698" ht="12.75" customHeight="1">
      <c r="F698" s="2"/>
      <c r="G698" s="2"/>
      <c r="H698" s="2"/>
      <c r="I698" s="2"/>
    </row>
    <row r="699" ht="12.75" customHeight="1">
      <c r="F699" s="2"/>
      <c r="G699" s="2"/>
      <c r="H699" s="2"/>
      <c r="I699" s="2"/>
    </row>
    <row r="700" ht="12.75" customHeight="1">
      <c r="F700" s="2"/>
      <c r="G700" s="2"/>
      <c r="H700" s="2"/>
      <c r="I700" s="2"/>
    </row>
    <row r="701" ht="12.75" customHeight="1">
      <c r="F701" s="2"/>
      <c r="G701" s="2"/>
      <c r="H701" s="2"/>
      <c r="I701" s="2"/>
    </row>
    <row r="702" ht="12.75" customHeight="1">
      <c r="F702" s="2"/>
      <c r="G702" s="2"/>
      <c r="H702" s="2"/>
      <c r="I702" s="2"/>
    </row>
    <row r="703" ht="12.75" customHeight="1">
      <c r="F703" s="2"/>
      <c r="G703" s="2"/>
      <c r="H703" s="2"/>
      <c r="I703" s="2"/>
    </row>
    <row r="704" ht="12.75" customHeight="1">
      <c r="F704" s="2"/>
      <c r="G704" s="2"/>
      <c r="H704" s="2"/>
      <c r="I704" s="2"/>
    </row>
    <row r="705" ht="12.75" customHeight="1">
      <c r="F705" s="2"/>
      <c r="G705" s="2"/>
      <c r="H705" s="2"/>
      <c r="I705" s="2"/>
    </row>
    <row r="706" ht="12.75" customHeight="1">
      <c r="F706" s="2"/>
      <c r="G706" s="2"/>
      <c r="H706" s="2"/>
      <c r="I706" s="2"/>
    </row>
    <row r="707" ht="12.75" customHeight="1">
      <c r="F707" s="2"/>
      <c r="G707" s="2"/>
      <c r="H707" s="2"/>
      <c r="I707" s="2"/>
    </row>
    <row r="708" ht="12.75" customHeight="1">
      <c r="F708" s="2"/>
      <c r="G708" s="2"/>
      <c r="H708" s="2"/>
      <c r="I708" s="2"/>
    </row>
    <row r="709" ht="12.75" customHeight="1">
      <c r="F709" s="2"/>
      <c r="G709" s="2"/>
      <c r="H709" s="2"/>
      <c r="I709" s="2"/>
    </row>
    <row r="710" ht="12.75" customHeight="1">
      <c r="F710" s="2"/>
      <c r="G710" s="2"/>
      <c r="H710" s="2"/>
      <c r="I710" s="2"/>
    </row>
    <row r="711" ht="12.75" customHeight="1">
      <c r="F711" s="2"/>
      <c r="G711" s="2"/>
      <c r="H711" s="2"/>
      <c r="I711" s="2"/>
    </row>
    <row r="712" ht="12.75" customHeight="1">
      <c r="F712" s="2"/>
      <c r="G712" s="2"/>
      <c r="H712" s="2"/>
      <c r="I712" s="2"/>
    </row>
    <row r="713" ht="12.75" customHeight="1">
      <c r="F713" s="2"/>
      <c r="G713" s="2"/>
      <c r="H713" s="2"/>
      <c r="I713" s="2"/>
    </row>
    <row r="714" ht="12.75" customHeight="1">
      <c r="F714" s="2"/>
      <c r="G714" s="2"/>
      <c r="H714" s="2"/>
      <c r="I714" s="2"/>
    </row>
    <row r="715" ht="12.75" customHeight="1">
      <c r="F715" s="2"/>
      <c r="G715" s="2"/>
      <c r="H715" s="2"/>
      <c r="I715" s="2"/>
    </row>
    <row r="716" ht="12.75" customHeight="1">
      <c r="F716" s="2"/>
      <c r="G716" s="2"/>
      <c r="H716" s="2"/>
      <c r="I716" s="2"/>
    </row>
    <row r="717" ht="12.75" customHeight="1">
      <c r="F717" s="2"/>
      <c r="G717" s="2"/>
      <c r="H717" s="2"/>
      <c r="I717" s="2"/>
    </row>
    <row r="718" ht="12.75" customHeight="1">
      <c r="F718" s="2"/>
      <c r="G718" s="2"/>
      <c r="H718" s="2"/>
      <c r="I718" s="2"/>
    </row>
    <row r="719" ht="12.75" customHeight="1">
      <c r="F719" s="2"/>
      <c r="G719" s="2"/>
      <c r="H719" s="2"/>
      <c r="I719" s="2"/>
    </row>
    <row r="720" ht="12.75" customHeight="1">
      <c r="F720" s="2"/>
      <c r="G720" s="2"/>
      <c r="H720" s="2"/>
      <c r="I720" s="2"/>
    </row>
    <row r="721" ht="12.75" customHeight="1">
      <c r="F721" s="2"/>
      <c r="G721" s="2"/>
      <c r="H721" s="2"/>
      <c r="I721" s="2"/>
    </row>
    <row r="722" ht="12.75" customHeight="1">
      <c r="F722" s="2"/>
      <c r="G722" s="2"/>
      <c r="H722" s="2"/>
      <c r="I722" s="2"/>
    </row>
    <row r="723" ht="12.75" customHeight="1">
      <c r="F723" s="2"/>
      <c r="G723" s="2"/>
      <c r="H723" s="2"/>
      <c r="I723" s="2"/>
    </row>
    <row r="724" ht="12.75" customHeight="1">
      <c r="F724" s="2"/>
      <c r="G724" s="2"/>
      <c r="H724" s="2"/>
      <c r="I724" s="2"/>
    </row>
    <row r="725" ht="12.75" customHeight="1">
      <c r="F725" s="2"/>
      <c r="G725" s="2"/>
      <c r="H725" s="2"/>
      <c r="I725" s="2"/>
    </row>
    <row r="726" ht="12.75" customHeight="1">
      <c r="F726" s="2"/>
      <c r="G726" s="2"/>
      <c r="H726" s="2"/>
      <c r="I726" s="2"/>
    </row>
    <row r="727" ht="12.75" customHeight="1">
      <c r="F727" s="2"/>
      <c r="G727" s="2"/>
      <c r="H727" s="2"/>
      <c r="I727" s="2"/>
    </row>
    <row r="728" ht="12.75" customHeight="1">
      <c r="F728" s="2"/>
      <c r="G728" s="2"/>
      <c r="H728" s="2"/>
      <c r="I728" s="2"/>
    </row>
    <row r="729" ht="12.75" customHeight="1">
      <c r="F729" s="2"/>
      <c r="G729" s="2"/>
      <c r="H729" s="2"/>
      <c r="I729" s="2"/>
    </row>
    <row r="730" ht="12.75" customHeight="1">
      <c r="F730" s="2"/>
      <c r="G730" s="2"/>
      <c r="H730" s="2"/>
      <c r="I730" s="2"/>
    </row>
    <row r="731" ht="12.75" customHeight="1">
      <c r="F731" s="2"/>
      <c r="G731" s="2"/>
      <c r="H731" s="2"/>
      <c r="I731" s="2"/>
    </row>
    <row r="732" ht="12.75" customHeight="1">
      <c r="F732" s="2"/>
      <c r="G732" s="2"/>
      <c r="H732" s="2"/>
      <c r="I732" s="2"/>
    </row>
    <row r="733" ht="12.75" customHeight="1">
      <c r="F733" s="2"/>
      <c r="G733" s="2"/>
      <c r="H733" s="2"/>
      <c r="I733" s="2"/>
    </row>
    <row r="734" ht="12.75" customHeight="1">
      <c r="F734" s="2"/>
      <c r="G734" s="2"/>
      <c r="H734" s="2"/>
      <c r="I734" s="2"/>
    </row>
    <row r="735" ht="12.75" customHeight="1">
      <c r="F735" s="2"/>
      <c r="G735" s="2"/>
      <c r="H735" s="2"/>
      <c r="I735" s="2"/>
    </row>
    <row r="736" ht="12.75" customHeight="1">
      <c r="F736" s="2"/>
      <c r="G736" s="2"/>
      <c r="H736" s="2"/>
      <c r="I736" s="2"/>
    </row>
    <row r="737" ht="12.75" customHeight="1">
      <c r="F737" s="2"/>
      <c r="G737" s="2"/>
      <c r="H737" s="2"/>
      <c r="I737" s="2"/>
    </row>
    <row r="738" ht="12.75" customHeight="1">
      <c r="F738" s="2"/>
      <c r="G738" s="2"/>
      <c r="H738" s="2"/>
      <c r="I738" s="2"/>
    </row>
    <row r="739" ht="12.75" customHeight="1">
      <c r="F739" s="2"/>
      <c r="G739" s="2"/>
      <c r="H739" s="2"/>
      <c r="I739" s="2"/>
    </row>
    <row r="740" ht="12.75" customHeight="1">
      <c r="F740" s="2"/>
      <c r="G740" s="2"/>
      <c r="H740" s="2"/>
      <c r="I740" s="2"/>
    </row>
    <row r="741" ht="12.75" customHeight="1">
      <c r="F741" s="2"/>
      <c r="G741" s="2"/>
      <c r="H741" s="2"/>
      <c r="I741" s="2"/>
    </row>
    <row r="742" ht="12.75" customHeight="1">
      <c r="F742" s="2"/>
      <c r="G742" s="2"/>
      <c r="H742" s="2"/>
      <c r="I742" s="2"/>
    </row>
    <row r="743" ht="12.75" customHeight="1">
      <c r="F743" s="2"/>
      <c r="G743" s="2"/>
      <c r="H743" s="2"/>
      <c r="I743" s="2"/>
    </row>
    <row r="744" ht="12.75" customHeight="1">
      <c r="F744" s="2"/>
      <c r="G744" s="2"/>
      <c r="H744" s="2"/>
      <c r="I744" s="2"/>
    </row>
    <row r="745" ht="12.75" customHeight="1">
      <c r="F745" s="2"/>
      <c r="G745" s="2"/>
      <c r="H745" s="2"/>
      <c r="I745" s="2"/>
    </row>
    <row r="746" ht="12.75" customHeight="1">
      <c r="F746" s="2"/>
      <c r="G746" s="2"/>
      <c r="H746" s="2"/>
      <c r="I746" s="2"/>
    </row>
    <row r="747" ht="12.75" customHeight="1">
      <c r="F747" s="2"/>
      <c r="G747" s="2"/>
      <c r="H747" s="2"/>
      <c r="I747" s="2"/>
    </row>
    <row r="748" ht="12.75" customHeight="1">
      <c r="F748" s="2"/>
      <c r="G748" s="2"/>
      <c r="H748" s="2"/>
      <c r="I748" s="2"/>
    </row>
    <row r="749" ht="12.75" customHeight="1">
      <c r="F749" s="2"/>
      <c r="G749" s="2"/>
      <c r="H749" s="2"/>
      <c r="I749" s="2"/>
    </row>
    <row r="750" ht="12.75" customHeight="1">
      <c r="F750" s="2"/>
      <c r="G750" s="2"/>
      <c r="H750" s="2"/>
      <c r="I750" s="2"/>
    </row>
    <row r="751" ht="12.75" customHeight="1">
      <c r="F751" s="2"/>
      <c r="G751" s="2"/>
      <c r="H751" s="2"/>
      <c r="I751" s="2"/>
    </row>
    <row r="752" ht="12.75" customHeight="1">
      <c r="F752" s="2"/>
      <c r="G752" s="2"/>
      <c r="H752" s="2"/>
      <c r="I752" s="2"/>
    </row>
    <row r="753" ht="12.75" customHeight="1">
      <c r="F753" s="2"/>
      <c r="G753" s="2"/>
      <c r="H753" s="2"/>
      <c r="I753" s="2"/>
    </row>
    <row r="754" ht="12.75" customHeight="1">
      <c r="F754" s="2"/>
      <c r="G754" s="2"/>
      <c r="H754" s="2"/>
      <c r="I754" s="2"/>
    </row>
    <row r="755" ht="12.75" customHeight="1">
      <c r="F755" s="2"/>
      <c r="G755" s="2"/>
      <c r="H755" s="2"/>
      <c r="I755" s="2"/>
    </row>
    <row r="756" ht="12.75" customHeight="1">
      <c r="F756" s="2"/>
      <c r="G756" s="2"/>
      <c r="H756" s="2"/>
      <c r="I756" s="2"/>
    </row>
    <row r="757" ht="12.75" customHeight="1">
      <c r="F757" s="2"/>
      <c r="G757" s="2"/>
      <c r="H757" s="2"/>
      <c r="I757" s="2"/>
    </row>
    <row r="758" ht="12.75" customHeight="1">
      <c r="F758" s="2"/>
      <c r="G758" s="2"/>
      <c r="H758" s="2"/>
      <c r="I758" s="2"/>
    </row>
    <row r="759" ht="12.75" customHeight="1">
      <c r="F759" s="2"/>
      <c r="G759" s="2"/>
      <c r="H759" s="2"/>
      <c r="I759" s="2"/>
    </row>
    <row r="760" ht="12.75" customHeight="1">
      <c r="F760" s="2"/>
      <c r="G760" s="2"/>
      <c r="H760" s="2"/>
      <c r="I760" s="2"/>
    </row>
    <row r="761" ht="12.75" customHeight="1">
      <c r="F761" s="2"/>
      <c r="G761" s="2"/>
      <c r="H761" s="2"/>
      <c r="I761" s="2"/>
    </row>
    <row r="762" ht="12.75" customHeight="1">
      <c r="F762" s="2"/>
      <c r="G762" s="2"/>
      <c r="H762" s="2"/>
      <c r="I762" s="2"/>
    </row>
    <row r="763" ht="12.75" customHeight="1">
      <c r="F763" s="2"/>
      <c r="G763" s="2"/>
      <c r="H763" s="2"/>
      <c r="I763" s="2"/>
    </row>
    <row r="764" ht="12.75" customHeight="1">
      <c r="F764" s="2"/>
      <c r="G764" s="2"/>
      <c r="H764" s="2"/>
      <c r="I764" s="2"/>
    </row>
    <row r="765" ht="12.75" customHeight="1">
      <c r="F765" s="2"/>
      <c r="G765" s="2"/>
      <c r="H765" s="2"/>
      <c r="I765" s="2"/>
    </row>
    <row r="766" ht="12.75" customHeight="1">
      <c r="F766" s="2"/>
      <c r="G766" s="2"/>
      <c r="H766" s="2"/>
      <c r="I766" s="2"/>
    </row>
    <row r="767" ht="12.75" customHeight="1">
      <c r="F767" s="2"/>
      <c r="G767" s="2"/>
      <c r="H767" s="2"/>
      <c r="I767" s="2"/>
    </row>
    <row r="768" ht="12.75" customHeight="1">
      <c r="F768" s="2"/>
      <c r="G768" s="2"/>
      <c r="H768" s="2"/>
      <c r="I768" s="2"/>
    </row>
    <row r="769" ht="12.75" customHeight="1">
      <c r="F769" s="2"/>
      <c r="G769" s="2"/>
      <c r="H769" s="2"/>
      <c r="I769" s="2"/>
    </row>
    <row r="770" ht="12.75" customHeight="1">
      <c r="F770" s="2"/>
      <c r="G770" s="2"/>
      <c r="H770" s="2"/>
      <c r="I770" s="2"/>
    </row>
    <row r="771" ht="12.75" customHeight="1">
      <c r="F771" s="2"/>
      <c r="G771" s="2"/>
      <c r="H771" s="2"/>
      <c r="I771" s="2"/>
    </row>
    <row r="772" ht="12.75" customHeight="1">
      <c r="F772" s="2"/>
      <c r="G772" s="2"/>
      <c r="H772" s="2"/>
      <c r="I772" s="2"/>
    </row>
    <row r="773" ht="12.75" customHeight="1">
      <c r="F773" s="2"/>
      <c r="G773" s="2"/>
      <c r="H773" s="2"/>
      <c r="I773" s="2"/>
    </row>
    <row r="774" ht="12.75" customHeight="1">
      <c r="F774" s="2"/>
      <c r="G774" s="2"/>
      <c r="H774" s="2"/>
      <c r="I774" s="2"/>
    </row>
    <row r="775" ht="12.75" customHeight="1">
      <c r="F775" s="2"/>
      <c r="G775" s="2"/>
      <c r="H775" s="2"/>
      <c r="I775" s="2"/>
    </row>
    <row r="776" ht="12.75" customHeight="1">
      <c r="F776" s="2"/>
      <c r="G776" s="2"/>
      <c r="H776" s="2"/>
      <c r="I776" s="2"/>
    </row>
    <row r="777" ht="12.75" customHeight="1">
      <c r="F777" s="2"/>
      <c r="G777" s="2"/>
      <c r="H777" s="2"/>
      <c r="I777" s="2"/>
    </row>
    <row r="778" ht="12.75" customHeight="1">
      <c r="F778" s="2"/>
      <c r="G778" s="2"/>
      <c r="H778" s="2"/>
      <c r="I778" s="2"/>
    </row>
    <row r="779" ht="12.75" customHeight="1">
      <c r="F779" s="2"/>
      <c r="G779" s="2"/>
      <c r="H779" s="2"/>
      <c r="I779" s="2"/>
    </row>
    <row r="780" ht="12.75" customHeight="1">
      <c r="F780" s="2"/>
      <c r="G780" s="2"/>
      <c r="H780" s="2"/>
      <c r="I780" s="2"/>
    </row>
    <row r="781" ht="12.75" customHeight="1">
      <c r="F781" s="2"/>
      <c r="G781" s="2"/>
      <c r="H781" s="2"/>
      <c r="I781" s="2"/>
    </row>
    <row r="782" ht="12.75" customHeight="1">
      <c r="F782" s="2"/>
      <c r="G782" s="2"/>
      <c r="H782" s="2"/>
      <c r="I782" s="2"/>
    </row>
    <row r="783" ht="12.75" customHeight="1">
      <c r="F783" s="2"/>
      <c r="G783" s="2"/>
      <c r="H783" s="2"/>
      <c r="I783" s="2"/>
    </row>
    <row r="784" ht="12.75" customHeight="1">
      <c r="F784" s="2"/>
      <c r="G784" s="2"/>
      <c r="H784" s="2"/>
      <c r="I784" s="2"/>
    </row>
    <row r="785" ht="12.75" customHeight="1">
      <c r="F785" s="2"/>
      <c r="G785" s="2"/>
      <c r="H785" s="2"/>
      <c r="I785" s="2"/>
    </row>
    <row r="786" ht="12.75" customHeight="1">
      <c r="F786" s="2"/>
      <c r="G786" s="2"/>
      <c r="H786" s="2"/>
      <c r="I786" s="2"/>
    </row>
    <row r="787" ht="12.75" customHeight="1">
      <c r="F787" s="2"/>
      <c r="G787" s="2"/>
      <c r="H787" s="2"/>
      <c r="I787" s="2"/>
    </row>
    <row r="788" ht="12.75" customHeight="1">
      <c r="F788" s="2"/>
      <c r="G788" s="2"/>
      <c r="H788" s="2"/>
      <c r="I788" s="2"/>
    </row>
    <row r="789" ht="12.75" customHeight="1">
      <c r="F789" s="2"/>
      <c r="G789" s="2"/>
      <c r="H789" s="2"/>
      <c r="I789" s="2"/>
    </row>
    <row r="790" ht="12.75" customHeight="1">
      <c r="F790" s="2"/>
      <c r="G790" s="2"/>
      <c r="H790" s="2"/>
      <c r="I790" s="2"/>
    </row>
    <row r="791" ht="12.75" customHeight="1">
      <c r="F791" s="2"/>
      <c r="G791" s="2"/>
      <c r="H791" s="2"/>
      <c r="I791" s="2"/>
    </row>
    <row r="792" ht="12.75" customHeight="1">
      <c r="F792" s="2"/>
      <c r="G792" s="2"/>
      <c r="H792" s="2"/>
      <c r="I792" s="2"/>
    </row>
    <row r="793" ht="12.75" customHeight="1">
      <c r="F793" s="2"/>
      <c r="G793" s="2"/>
      <c r="H793" s="2"/>
      <c r="I793" s="2"/>
    </row>
    <row r="794" ht="12.75" customHeight="1">
      <c r="F794" s="2"/>
      <c r="G794" s="2"/>
      <c r="H794" s="2"/>
      <c r="I794" s="2"/>
    </row>
    <row r="795" ht="12.75" customHeight="1">
      <c r="F795" s="2"/>
      <c r="G795" s="2"/>
      <c r="H795" s="2"/>
      <c r="I795" s="2"/>
    </row>
    <row r="796" ht="12.75" customHeight="1">
      <c r="F796" s="2"/>
      <c r="G796" s="2"/>
      <c r="H796" s="2"/>
      <c r="I796" s="2"/>
    </row>
    <row r="797" ht="12.75" customHeight="1">
      <c r="F797" s="2"/>
      <c r="G797" s="2"/>
      <c r="H797" s="2"/>
      <c r="I797" s="2"/>
    </row>
    <row r="798" ht="12.75" customHeight="1">
      <c r="F798" s="2"/>
      <c r="G798" s="2"/>
      <c r="H798" s="2"/>
      <c r="I798" s="2"/>
    </row>
    <row r="799" ht="12.75" customHeight="1">
      <c r="F799" s="2"/>
      <c r="G799" s="2"/>
      <c r="H799" s="2"/>
      <c r="I799" s="2"/>
    </row>
    <row r="800" ht="12.75" customHeight="1">
      <c r="F800" s="2"/>
      <c r="G800" s="2"/>
      <c r="H800" s="2"/>
      <c r="I800" s="2"/>
    </row>
    <row r="801" ht="12.75" customHeight="1">
      <c r="F801" s="2"/>
      <c r="G801" s="2"/>
      <c r="H801" s="2"/>
      <c r="I801" s="2"/>
    </row>
    <row r="802" ht="12.75" customHeight="1">
      <c r="F802" s="2"/>
      <c r="G802" s="2"/>
      <c r="H802" s="2"/>
      <c r="I802" s="2"/>
    </row>
    <row r="803" ht="12.75" customHeight="1">
      <c r="F803" s="2"/>
      <c r="G803" s="2"/>
      <c r="H803" s="2"/>
      <c r="I803" s="2"/>
    </row>
    <row r="804" ht="12.75" customHeight="1">
      <c r="F804" s="2"/>
      <c r="G804" s="2"/>
      <c r="H804" s="2"/>
      <c r="I804" s="2"/>
    </row>
    <row r="805" ht="12.75" customHeight="1">
      <c r="F805" s="2"/>
      <c r="G805" s="2"/>
      <c r="H805" s="2"/>
      <c r="I805" s="2"/>
    </row>
    <row r="806" ht="12.75" customHeight="1">
      <c r="F806" s="2"/>
      <c r="G806" s="2"/>
      <c r="H806" s="2"/>
      <c r="I806" s="2"/>
    </row>
    <row r="807" ht="12.75" customHeight="1">
      <c r="F807" s="2"/>
      <c r="G807" s="2"/>
      <c r="H807" s="2"/>
      <c r="I807" s="2"/>
    </row>
    <row r="808" ht="12.75" customHeight="1">
      <c r="F808" s="2"/>
      <c r="G808" s="2"/>
      <c r="H808" s="2"/>
      <c r="I808" s="2"/>
    </row>
    <row r="809" ht="12.75" customHeight="1">
      <c r="F809" s="2"/>
      <c r="G809" s="2"/>
      <c r="H809" s="2"/>
      <c r="I809" s="2"/>
    </row>
    <row r="810" ht="12.75" customHeight="1">
      <c r="F810" s="2"/>
      <c r="G810" s="2"/>
      <c r="H810" s="2"/>
      <c r="I810" s="2"/>
    </row>
    <row r="811" ht="12.75" customHeight="1">
      <c r="F811" s="2"/>
      <c r="G811" s="2"/>
      <c r="H811" s="2"/>
      <c r="I811" s="2"/>
    </row>
    <row r="812" ht="12.75" customHeight="1">
      <c r="F812" s="2"/>
      <c r="G812" s="2"/>
      <c r="H812" s="2"/>
      <c r="I812" s="2"/>
    </row>
    <row r="813" ht="12.75" customHeight="1">
      <c r="F813" s="2"/>
      <c r="G813" s="2"/>
      <c r="H813" s="2"/>
      <c r="I813" s="2"/>
    </row>
    <row r="814" ht="12.75" customHeight="1">
      <c r="F814" s="2"/>
      <c r="G814" s="2"/>
      <c r="H814" s="2"/>
      <c r="I814" s="2"/>
    </row>
    <row r="815" ht="12.75" customHeight="1">
      <c r="F815" s="2"/>
      <c r="G815" s="2"/>
      <c r="H815" s="2"/>
      <c r="I815" s="2"/>
    </row>
    <row r="816" ht="12.75" customHeight="1">
      <c r="F816" s="2"/>
      <c r="G816" s="2"/>
      <c r="H816" s="2"/>
      <c r="I816" s="2"/>
    </row>
    <row r="817" ht="12.75" customHeight="1">
      <c r="F817" s="2"/>
      <c r="G817" s="2"/>
      <c r="H817" s="2"/>
      <c r="I817" s="2"/>
    </row>
    <row r="818" ht="12.75" customHeight="1">
      <c r="F818" s="2"/>
      <c r="G818" s="2"/>
      <c r="H818" s="2"/>
      <c r="I818" s="2"/>
    </row>
    <row r="819" ht="12.75" customHeight="1">
      <c r="F819" s="2"/>
      <c r="G819" s="2"/>
      <c r="H819" s="2"/>
      <c r="I819" s="2"/>
    </row>
    <row r="820" ht="12.75" customHeight="1">
      <c r="F820" s="2"/>
      <c r="G820" s="2"/>
      <c r="H820" s="2"/>
      <c r="I820" s="2"/>
    </row>
    <row r="821" ht="12.75" customHeight="1">
      <c r="F821" s="2"/>
      <c r="G821" s="2"/>
      <c r="H821" s="2"/>
      <c r="I821" s="2"/>
    </row>
    <row r="822" ht="12.75" customHeight="1">
      <c r="F822" s="2"/>
      <c r="G822" s="2"/>
      <c r="H822" s="2"/>
      <c r="I822" s="2"/>
    </row>
    <row r="823" ht="12.75" customHeight="1">
      <c r="F823" s="2"/>
      <c r="G823" s="2"/>
      <c r="H823" s="2"/>
      <c r="I823" s="2"/>
    </row>
    <row r="824" ht="12.75" customHeight="1">
      <c r="F824" s="2"/>
      <c r="G824" s="2"/>
      <c r="H824" s="2"/>
      <c r="I824" s="2"/>
    </row>
    <row r="825" ht="12.75" customHeight="1">
      <c r="F825" s="2"/>
      <c r="G825" s="2"/>
      <c r="H825" s="2"/>
      <c r="I825" s="2"/>
    </row>
    <row r="826" ht="12.75" customHeight="1">
      <c r="F826" s="2"/>
      <c r="G826" s="2"/>
      <c r="H826" s="2"/>
      <c r="I826" s="2"/>
    </row>
    <row r="827" ht="12.75" customHeight="1">
      <c r="F827" s="2"/>
      <c r="G827" s="2"/>
      <c r="H827" s="2"/>
      <c r="I827" s="2"/>
    </row>
    <row r="828" ht="12.75" customHeight="1">
      <c r="F828" s="2"/>
      <c r="G828" s="2"/>
      <c r="H828" s="2"/>
      <c r="I828" s="2"/>
    </row>
    <row r="829" ht="12.75" customHeight="1">
      <c r="F829" s="2"/>
      <c r="G829" s="2"/>
      <c r="H829" s="2"/>
      <c r="I829" s="2"/>
    </row>
    <row r="830" ht="12.75" customHeight="1">
      <c r="F830" s="2"/>
      <c r="G830" s="2"/>
      <c r="H830" s="2"/>
      <c r="I830" s="2"/>
    </row>
    <row r="831" ht="12.75" customHeight="1">
      <c r="F831" s="2"/>
      <c r="G831" s="2"/>
      <c r="H831" s="2"/>
      <c r="I831" s="2"/>
    </row>
    <row r="832" ht="12.75" customHeight="1">
      <c r="F832" s="2"/>
      <c r="G832" s="2"/>
      <c r="H832" s="2"/>
      <c r="I832" s="2"/>
    </row>
    <row r="833" ht="12.75" customHeight="1">
      <c r="F833" s="2"/>
      <c r="G833" s="2"/>
      <c r="H833" s="2"/>
      <c r="I833" s="2"/>
    </row>
    <row r="834" ht="12.75" customHeight="1">
      <c r="F834" s="2"/>
      <c r="G834" s="2"/>
      <c r="H834" s="2"/>
      <c r="I834" s="2"/>
    </row>
    <row r="835" ht="12.75" customHeight="1">
      <c r="F835" s="2"/>
      <c r="G835" s="2"/>
      <c r="H835" s="2"/>
      <c r="I835" s="2"/>
    </row>
    <row r="836" ht="12.75" customHeight="1">
      <c r="F836" s="2"/>
      <c r="G836" s="2"/>
      <c r="H836" s="2"/>
      <c r="I836" s="2"/>
    </row>
    <row r="837" ht="12.75" customHeight="1">
      <c r="F837" s="2"/>
      <c r="G837" s="2"/>
      <c r="H837" s="2"/>
      <c r="I837" s="2"/>
    </row>
    <row r="838" ht="12.75" customHeight="1">
      <c r="F838" s="2"/>
      <c r="G838" s="2"/>
      <c r="H838" s="2"/>
      <c r="I838" s="2"/>
    </row>
    <row r="839" ht="12.75" customHeight="1">
      <c r="F839" s="2"/>
      <c r="G839" s="2"/>
      <c r="H839" s="2"/>
      <c r="I839" s="2"/>
    </row>
    <row r="840" ht="12.75" customHeight="1">
      <c r="F840" s="2"/>
      <c r="G840" s="2"/>
      <c r="H840" s="2"/>
      <c r="I840" s="2"/>
    </row>
    <row r="841" ht="12.75" customHeight="1">
      <c r="F841" s="2"/>
      <c r="G841" s="2"/>
      <c r="H841" s="2"/>
      <c r="I841" s="2"/>
    </row>
    <row r="842" ht="12.75" customHeight="1">
      <c r="F842" s="2"/>
      <c r="G842" s="2"/>
      <c r="H842" s="2"/>
      <c r="I842" s="2"/>
    </row>
    <row r="843" ht="12.75" customHeight="1">
      <c r="F843" s="2"/>
      <c r="G843" s="2"/>
      <c r="H843" s="2"/>
      <c r="I843" s="2"/>
    </row>
    <row r="844" ht="12.75" customHeight="1">
      <c r="F844" s="2"/>
      <c r="G844" s="2"/>
      <c r="H844" s="2"/>
      <c r="I844" s="2"/>
    </row>
    <row r="845" ht="12.75" customHeight="1">
      <c r="F845" s="2"/>
      <c r="G845" s="2"/>
      <c r="H845" s="2"/>
      <c r="I845" s="2"/>
    </row>
    <row r="846" ht="12.75" customHeight="1">
      <c r="F846" s="2"/>
      <c r="G846" s="2"/>
      <c r="H846" s="2"/>
      <c r="I846" s="2"/>
    </row>
    <row r="847" ht="12.75" customHeight="1">
      <c r="F847" s="2"/>
      <c r="G847" s="2"/>
      <c r="H847" s="2"/>
      <c r="I847" s="2"/>
    </row>
    <row r="848" ht="12.75" customHeight="1">
      <c r="F848" s="2"/>
      <c r="G848" s="2"/>
      <c r="H848" s="2"/>
      <c r="I848" s="2"/>
    </row>
    <row r="849" ht="12.75" customHeight="1">
      <c r="F849" s="2"/>
      <c r="G849" s="2"/>
      <c r="H849" s="2"/>
      <c r="I849" s="2"/>
    </row>
    <row r="850" ht="12.75" customHeight="1">
      <c r="F850" s="2"/>
      <c r="G850" s="2"/>
      <c r="H850" s="2"/>
      <c r="I850" s="2"/>
    </row>
    <row r="851" ht="12.75" customHeight="1">
      <c r="F851" s="2"/>
      <c r="G851" s="2"/>
      <c r="H851" s="2"/>
      <c r="I851" s="2"/>
    </row>
    <row r="852" ht="12.75" customHeight="1">
      <c r="F852" s="2"/>
      <c r="G852" s="2"/>
      <c r="H852" s="2"/>
      <c r="I852" s="2"/>
    </row>
    <row r="853" ht="12.75" customHeight="1">
      <c r="F853" s="2"/>
      <c r="G853" s="2"/>
      <c r="H853" s="2"/>
      <c r="I853" s="2"/>
    </row>
    <row r="854" ht="12.75" customHeight="1">
      <c r="F854" s="2"/>
      <c r="G854" s="2"/>
      <c r="H854" s="2"/>
      <c r="I854" s="2"/>
    </row>
    <row r="855" ht="12.75" customHeight="1">
      <c r="F855" s="2"/>
      <c r="G855" s="2"/>
      <c r="H855" s="2"/>
      <c r="I855" s="2"/>
    </row>
    <row r="856" ht="12.75" customHeight="1">
      <c r="F856" s="2"/>
      <c r="G856" s="2"/>
      <c r="H856" s="2"/>
      <c r="I856" s="2"/>
    </row>
    <row r="857" ht="12.75" customHeight="1">
      <c r="F857" s="2"/>
      <c r="G857" s="2"/>
      <c r="H857" s="2"/>
      <c r="I857" s="2"/>
    </row>
    <row r="858" ht="12.75" customHeight="1">
      <c r="F858" s="2"/>
      <c r="G858" s="2"/>
      <c r="H858" s="2"/>
      <c r="I858" s="2"/>
    </row>
    <row r="859" ht="12.75" customHeight="1">
      <c r="F859" s="2"/>
      <c r="G859" s="2"/>
      <c r="H859" s="2"/>
      <c r="I859" s="2"/>
    </row>
    <row r="860" ht="12.75" customHeight="1">
      <c r="F860" s="2"/>
      <c r="G860" s="2"/>
      <c r="H860" s="2"/>
      <c r="I860" s="2"/>
    </row>
    <row r="861" ht="12.75" customHeight="1">
      <c r="F861" s="2"/>
      <c r="G861" s="2"/>
      <c r="H861" s="2"/>
      <c r="I861" s="2"/>
    </row>
    <row r="862" ht="12.75" customHeight="1">
      <c r="F862" s="2"/>
      <c r="G862" s="2"/>
      <c r="H862" s="2"/>
      <c r="I862" s="2"/>
    </row>
    <row r="863" ht="12.75" customHeight="1">
      <c r="F863" s="2"/>
      <c r="G863" s="2"/>
      <c r="H863" s="2"/>
      <c r="I863" s="2"/>
    </row>
    <row r="864" ht="12.75" customHeight="1">
      <c r="F864" s="2"/>
      <c r="G864" s="2"/>
      <c r="H864" s="2"/>
      <c r="I864" s="2"/>
    </row>
    <row r="865" ht="12.75" customHeight="1">
      <c r="F865" s="2"/>
      <c r="G865" s="2"/>
      <c r="H865" s="2"/>
      <c r="I865" s="2"/>
    </row>
    <row r="866" ht="12.75" customHeight="1">
      <c r="F866" s="2"/>
      <c r="G866" s="2"/>
      <c r="H866" s="2"/>
      <c r="I866" s="2"/>
    </row>
    <row r="867" ht="12.75" customHeight="1">
      <c r="F867" s="2"/>
      <c r="G867" s="2"/>
      <c r="H867" s="2"/>
      <c r="I867" s="2"/>
    </row>
    <row r="868" ht="12.75" customHeight="1">
      <c r="F868" s="2"/>
      <c r="G868" s="2"/>
      <c r="H868" s="2"/>
      <c r="I868" s="2"/>
    </row>
    <row r="869" ht="12.75" customHeight="1">
      <c r="F869" s="2"/>
      <c r="G869" s="2"/>
      <c r="H869" s="2"/>
      <c r="I869" s="2"/>
    </row>
    <row r="870" ht="12.75" customHeight="1">
      <c r="F870" s="2"/>
      <c r="G870" s="2"/>
      <c r="H870" s="2"/>
      <c r="I870" s="2"/>
    </row>
    <row r="871" ht="12.75" customHeight="1">
      <c r="F871" s="2"/>
      <c r="G871" s="2"/>
      <c r="H871" s="2"/>
      <c r="I871" s="2"/>
    </row>
    <row r="872" ht="12.75" customHeight="1">
      <c r="F872" s="2"/>
      <c r="G872" s="2"/>
      <c r="H872" s="2"/>
      <c r="I872" s="2"/>
    </row>
    <row r="873" ht="12.75" customHeight="1">
      <c r="F873" s="2"/>
      <c r="G873" s="2"/>
      <c r="H873" s="2"/>
      <c r="I873" s="2"/>
    </row>
    <row r="874" ht="12.75" customHeight="1">
      <c r="F874" s="2"/>
      <c r="G874" s="2"/>
      <c r="H874" s="2"/>
      <c r="I874" s="2"/>
    </row>
    <row r="875" ht="12.75" customHeight="1">
      <c r="F875" s="2"/>
      <c r="G875" s="2"/>
      <c r="H875" s="2"/>
      <c r="I875" s="2"/>
    </row>
    <row r="876" ht="12.75" customHeight="1">
      <c r="F876" s="2"/>
      <c r="G876" s="2"/>
      <c r="H876" s="2"/>
      <c r="I876" s="2"/>
    </row>
    <row r="877" ht="12.75" customHeight="1">
      <c r="F877" s="2"/>
      <c r="G877" s="2"/>
      <c r="H877" s="2"/>
      <c r="I877" s="2"/>
    </row>
    <row r="878" ht="12.75" customHeight="1">
      <c r="F878" s="2"/>
      <c r="G878" s="2"/>
      <c r="H878" s="2"/>
      <c r="I878" s="2"/>
    </row>
    <row r="879" ht="12.75" customHeight="1">
      <c r="F879" s="2"/>
      <c r="G879" s="2"/>
      <c r="H879" s="2"/>
      <c r="I879" s="2"/>
    </row>
    <row r="880" ht="12.75" customHeight="1">
      <c r="F880" s="2"/>
      <c r="G880" s="2"/>
      <c r="H880" s="2"/>
      <c r="I880" s="2"/>
    </row>
    <row r="881" ht="12.75" customHeight="1">
      <c r="F881" s="2"/>
      <c r="G881" s="2"/>
      <c r="H881" s="2"/>
      <c r="I881" s="2"/>
    </row>
    <row r="882" ht="12.75" customHeight="1">
      <c r="F882" s="2"/>
      <c r="G882" s="2"/>
      <c r="H882" s="2"/>
      <c r="I882" s="2"/>
    </row>
    <row r="883" ht="12.75" customHeight="1">
      <c r="F883" s="2"/>
      <c r="G883" s="2"/>
      <c r="H883" s="2"/>
      <c r="I883" s="2"/>
    </row>
    <row r="884" ht="12.75" customHeight="1">
      <c r="F884" s="2"/>
      <c r="G884" s="2"/>
      <c r="H884" s="2"/>
      <c r="I884" s="2"/>
    </row>
    <row r="885" ht="12.75" customHeight="1">
      <c r="F885" s="2"/>
      <c r="G885" s="2"/>
      <c r="H885" s="2"/>
      <c r="I885" s="2"/>
    </row>
    <row r="886" ht="12.75" customHeight="1">
      <c r="F886" s="2"/>
      <c r="G886" s="2"/>
      <c r="H886" s="2"/>
      <c r="I886" s="2"/>
    </row>
    <row r="887" ht="12.75" customHeight="1">
      <c r="F887" s="2"/>
      <c r="G887" s="2"/>
      <c r="H887" s="2"/>
      <c r="I887" s="2"/>
    </row>
    <row r="888" ht="12.75" customHeight="1">
      <c r="F888" s="2"/>
      <c r="G888" s="2"/>
      <c r="H888" s="2"/>
      <c r="I888" s="2"/>
    </row>
    <row r="889" ht="12.75" customHeight="1">
      <c r="F889" s="2"/>
      <c r="G889" s="2"/>
      <c r="H889" s="2"/>
      <c r="I889" s="2"/>
    </row>
    <row r="890" ht="12.75" customHeight="1">
      <c r="F890" s="2"/>
      <c r="G890" s="2"/>
      <c r="H890" s="2"/>
      <c r="I890" s="2"/>
    </row>
    <row r="891" ht="12.75" customHeight="1">
      <c r="F891" s="2"/>
      <c r="G891" s="2"/>
      <c r="H891" s="2"/>
      <c r="I891" s="2"/>
    </row>
    <row r="892" ht="12.75" customHeight="1">
      <c r="F892" s="2"/>
      <c r="G892" s="2"/>
      <c r="H892" s="2"/>
      <c r="I892" s="2"/>
    </row>
    <row r="893" ht="12.75" customHeight="1">
      <c r="F893" s="2"/>
      <c r="G893" s="2"/>
      <c r="H893" s="2"/>
      <c r="I893" s="2"/>
    </row>
    <row r="894" ht="12.75" customHeight="1">
      <c r="F894" s="2"/>
      <c r="G894" s="2"/>
      <c r="H894" s="2"/>
      <c r="I894" s="2"/>
    </row>
    <row r="895" ht="12.75" customHeight="1">
      <c r="F895" s="2"/>
      <c r="G895" s="2"/>
      <c r="H895" s="2"/>
      <c r="I895" s="2"/>
    </row>
    <row r="896" ht="12.75" customHeight="1">
      <c r="F896" s="2"/>
      <c r="G896" s="2"/>
      <c r="H896" s="2"/>
      <c r="I896" s="2"/>
    </row>
    <row r="897" ht="12.75" customHeight="1">
      <c r="F897" s="2"/>
      <c r="G897" s="2"/>
      <c r="H897" s="2"/>
      <c r="I897" s="2"/>
    </row>
    <row r="898" ht="12.75" customHeight="1">
      <c r="F898" s="2"/>
      <c r="G898" s="2"/>
      <c r="H898" s="2"/>
      <c r="I898" s="2"/>
    </row>
    <row r="899" ht="12.75" customHeight="1">
      <c r="F899" s="2"/>
      <c r="G899" s="2"/>
      <c r="H899" s="2"/>
      <c r="I899" s="2"/>
    </row>
    <row r="900" ht="12.75" customHeight="1">
      <c r="F900" s="2"/>
      <c r="G900" s="2"/>
      <c r="H900" s="2"/>
      <c r="I900" s="2"/>
    </row>
    <row r="901" ht="12.75" customHeight="1">
      <c r="F901" s="2"/>
      <c r="G901" s="2"/>
      <c r="H901" s="2"/>
      <c r="I901" s="2"/>
    </row>
    <row r="902" ht="12.75" customHeight="1">
      <c r="F902" s="2"/>
      <c r="G902" s="2"/>
      <c r="H902" s="2"/>
      <c r="I902" s="2"/>
    </row>
    <row r="903" ht="12.75" customHeight="1">
      <c r="F903" s="2"/>
      <c r="G903" s="2"/>
      <c r="H903" s="2"/>
      <c r="I903" s="2"/>
    </row>
    <row r="904" ht="12.75" customHeight="1">
      <c r="F904" s="2"/>
      <c r="G904" s="2"/>
      <c r="H904" s="2"/>
      <c r="I904" s="2"/>
    </row>
    <row r="905" ht="12.75" customHeight="1">
      <c r="F905" s="2"/>
      <c r="G905" s="2"/>
      <c r="H905" s="2"/>
      <c r="I905" s="2"/>
    </row>
    <row r="906" ht="12.75" customHeight="1">
      <c r="F906" s="2"/>
      <c r="G906" s="2"/>
      <c r="H906" s="2"/>
      <c r="I906" s="2"/>
    </row>
    <row r="907" ht="12.75" customHeight="1">
      <c r="F907" s="2"/>
      <c r="G907" s="2"/>
      <c r="H907" s="2"/>
      <c r="I907" s="2"/>
    </row>
    <row r="908" ht="12.75" customHeight="1">
      <c r="F908" s="2"/>
      <c r="G908" s="2"/>
      <c r="H908" s="2"/>
      <c r="I908" s="2"/>
    </row>
    <row r="909" ht="12.75" customHeight="1">
      <c r="F909" s="2"/>
      <c r="G909" s="2"/>
      <c r="H909" s="2"/>
      <c r="I909" s="2"/>
    </row>
    <row r="910" ht="12.75" customHeight="1">
      <c r="F910" s="2"/>
      <c r="G910" s="2"/>
      <c r="H910" s="2"/>
      <c r="I910" s="2"/>
    </row>
    <row r="911" ht="12.75" customHeight="1">
      <c r="F911" s="2"/>
      <c r="G911" s="2"/>
      <c r="H911" s="2"/>
      <c r="I911" s="2"/>
    </row>
    <row r="912" ht="12.75" customHeight="1">
      <c r="F912" s="2"/>
      <c r="G912" s="2"/>
      <c r="H912" s="2"/>
      <c r="I912" s="2"/>
    </row>
    <row r="913" ht="12.75" customHeight="1">
      <c r="F913" s="2"/>
      <c r="G913" s="2"/>
      <c r="H913" s="2"/>
      <c r="I913" s="2"/>
    </row>
    <row r="914" ht="12.75" customHeight="1">
      <c r="F914" s="2"/>
      <c r="G914" s="2"/>
      <c r="H914" s="2"/>
      <c r="I914" s="2"/>
    </row>
    <row r="915" ht="12.75" customHeight="1">
      <c r="F915" s="2"/>
      <c r="G915" s="2"/>
      <c r="H915" s="2"/>
      <c r="I915" s="2"/>
    </row>
    <row r="916" ht="12.75" customHeight="1">
      <c r="F916" s="2"/>
      <c r="G916" s="2"/>
      <c r="H916" s="2"/>
      <c r="I916" s="2"/>
    </row>
    <row r="917" ht="12.75" customHeight="1">
      <c r="F917" s="2"/>
      <c r="G917" s="2"/>
      <c r="H917" s="2"/>
      <c r="I917" s="2"/>
    </row>
    <row r="918" ht="12.75" customHeight="1">
      <c r="F918" s="2"/>
      <c r="G918" s="2"/>
      <c r="H918" s="2"/>
      <c r="I918" s="2"/>
    </row>
    <row r="919" ht="12.75" customHeight="1">
      <c r="F919" s="2"/>
      <c r="G919" s="2"/>
      <c r="H919" s="2"/>
      <c r="I919" s="2"/>
    </row>
    <row r="920" ht="12.75" customHeight="1">
      <c r="F920" s="2"/>
      <c r="G920" s="2"/>
      <c r="H920" s="2"/>
      <c r="I920" s="2"/>
    </row>
    <row r="921" ht="12.75" customHeight="1">
      <c r="F921" s="2"/>
      <c r="G921" s="2"/>
      <c r="H921" s="2"/>
      <c r="I921" s="2"/>
    </row>
    <row r="922" ht="12.75" customHeight="1">
      <c r="F922" s="2"/>
      <c r="G922" s="2"/>
      <c r="H922" s="2"/>
      <c r="I922" s="2"/>
    </row>
    <row r="923" ht="12.75" customHeight="1">
      <c r="F923" s="2"/>
      <c r="G923" s="2"/>
      <c r="H923" s="2"/>
      <c r="I923" s="2"/>
    </row>
    <row r="924" ht="12.75" customHeight="1">
      <c r="F924" s="2"/>
      <c r="G924" s="2"/>
      <c r="H924" s="2"/>
      <c r="I924" s="2"/>
    </row>
    <row r="925" ht="12.75" customHeight="1">
      <c r="F925" s="2"/>
      <c r="G925" s="2"/>
      <c r="H925" s="2"/>
      <c r="I925" s="2"/>
    </row>
    <row r="926" ht="12.75" customHeight="1">
      <c r="F926" s="2"/>
      <c r="G926" s="2"/>
      <c r="H926" s="2"/>
      <c r="I926" s="2"/>
    </row>
    <row r="927" ht="12.75" customHeight="1">
      <c r="F927" s="2"/>
      <c r="G927" s="2"/>
      <c r="H927" s="2"/>
      <c r="I927" s="2"/>
    </row>
    <row r="928" ht="12.75" customHeight="1">
      <c r="F928" s="2"/>
      <c r="G928" s="2"/>
      <c r="H928" s="2"/>
      <c r="I928" s="2"/>
    </row>
    <row r="929" ht="12.75" customHeight="1">
      <c r="F929" s="2"/>
      <c r="G929" s="2"/>
      <c r="H929" s="2"/>
      <c r="I929" s="2"/>
    </row>
    <row r="930" ht="12.75" customHeight="1">
      <c r="F930" s="2"/>
      <c r="G930" s="2"/>
      <c r="H930" s="2"/>
      <c r="I930" s="2"/>
    </row>
    <row r="931" ht="12.75" customHeight="1">
      <c r="F931" s="2"/>
      <c r="G931" s="2"/>
      <c r="H931" s="2"/>
      <c r="I931" s="2"/>
    </row>
    <row r="932" ht="12.75" customHeight="1">
      <c r="F932" s="2"/>
      <c r="G932" s="2"/>
      <c r="H932" s="2"/>
      <c r="I932" s="2"/>
    </row>
    <row r="933" ht="12.75" customHeight="1">
      <c r="F933" s="2"/>
      <c r="G933" s="2"/>
      <c r="H933" s="2"/>
      <c r="I933" s="2"/>
    </row>
    <row r="934" ht="12.75" customHeight="1">
      <c r="F934" s="2"/>
      <c r="G934" s="2"/>
      <c r="H934" s="2"/>
      <c r="I934" s="2"/>
    </row>
    <row r="935" ht="12.75" customHeight="1">
      <c r="F935" s="2"/>
      <c r="G935" s="2"/>
      <c r="H935" s="2"/>
      <c r="I935" s="2"/>
    </row>
    <row r="936" ht="12.75" customHeight="1">
      <c r="F936" s="2"/>
      <c r="G936" s="2"/>
      <c r="H936" s="2"/>
      <c r="I936" s="2"/>
    </row>
    <row r="937" ht="12.75" customHeight="1">
      <c r="F937" s="2"/>
      <c r="G937" s="2"/>
      <c r="H937" s="2"/>
      <c r="I937" s="2"/>
    </row>
    <row r="938" ht="12.75" customHeight="1">
      <c r="F938" s="2"/>
      <c r="G938" s="2"/>
      <c r="H938" s="2"/>
      <c r="I938" s="2"/>
    </row>
    <row r="939" ht="12.75" customHeight="1">
      <c r="F939" s="2"/>
      <c r="G939" s="2"/>
      <c r="H939" s="2"/>
      <c r="I939" s="2"/>
    </row>
    <row r="940" ht="12.75" customHeight="1">
      <c r="F940" s="2"/>
      <c r="G940" s="2"/>
      <c r="H940" s="2"/>
      <c r="I940" s="2"/>
    </row>
    <row r="941" ht="12.75" customHeight="1">
      <c r="F941" s="2"/>
      <c r="G941" s="2"/>
      <c r="H941" s="2"/>
      <c r="I941" s="2"/>
    </row>
    <row r="942" ht="12.75" customHeight="1">
      <c r="F942" s="2"/>
      <c r="G942" s="2"/>
      <c r="H942" s="2"/>
      <c r="I942" s="2"/>
    </row>
    <row r="943" ht="12.75" customHeight="1">
      <c r="F943" s="2"/>
      <c r="G943" s="2"/>
      <c r="H943" s="2"/>
      <c r="I943" s="2"/>
    </row>
    <row r="944" ht="12.75" customHeight="1">
      <c r="F944" s="2"/>
      <c r="G944" s="2"/>
      <c r="H944" s="2"/>
      <c r="I944" s="2"/>
    </row>
    <row r="945" ht="12.75" customHeight="1">
      <c r="F945" s="2"/>
      <c r="G945" s="2"/>
      <c r="H945" s="2"/>
      <c r="I945" s="2"/>
    </row>
    <row r="946" ht="12.75" customHeight="1">
      <c r="F946" s="2"/>
      <c r="G946" s="2"/>
      <c r="H946" s="2"/>
      <c r="I946" s="2"/>
    </row>
    <row r="947" ht="12.75" customHeight="1">
      <c r="F947" s="2"/>
      <c r="G947" s="2"/>
      <c r="H947" s="2"/>
      <c r="I947" s="2"/>
    </row>
    <row r="948" ht="12.75" customHeight="1">
      <c r="F948" s="2"/>
      <c r="G948" s="2"/>
      <c r="H948" s="2"/>
      <c r="I948" s="2"/>
    </row>
    <row r="949" ht="12.75" customHeight="1">
      <c r="F949" s="2"/>
      <c r="G949" s="2"/>
      <c r="H949" s="2"/>
      <c r="I949" s="2"/>
    </row>
    <row r="950" ht="12.75" customHeight="1">
      <c r="F950" s="2"/>
      <c r="G950" s="2"/>
      <c r="H950" s="2"/>
      <c r="I950" s="2"/>
    </row>
    <row r="951" ht="12.75" customHeight="1">
      <c r="F951" s="2"/>
      <c r="G951" s="2"/>
      <c r="H951" s="2"/>
      <c r="I951" s="2"/>
    </row>
    <row r="952" ht="12.75" customHeight="1">
      <c r="F952" s="2"/>
      <c r="G952" s="2"/>
      <c r="H952" s="2"/>
      <c r="I952" s="2"/>
    </row>
    <row r="953" ht="12.75" customHeight="1">
      <c r="F953" s="2"/>
      <c r="G953" s="2"/>
      <c r="H953" s="2"/>
      <c r="I953" s="2"/>
    </row>
    <row r="954" ht="12.75" customHeight="1">
      <c r="F954" s="2"/>
      <c r="G954" s="2"/>
      <c r="H954" s="2"/>
      <c r="I954" s="2"/>
    </row>
    <row r="955" ht="12.75" customHeight="1">
      <c r="F955" s="2"/>
      <c r="G955" s="2"/>
      <c r="H955" s="2"/>
      <c r="I955" s="2"/>
    </row>
    <row r="956" ht="12.75" customHeight="1">
      <c r="F956" s="2"/>
      <c r="G956" s="2"/>
      <c r="H956" s="2"/>
      <c r="I956" s="2"/>
    </row>
    <row r="957" ht="12.75" customHeight="1">
      <c r="F957" s="2"/>
      <c r="G957" s="2"/>
      <c r="H957" s="2"/>
      <c r="I957" s="2"/>
    </row>
    <row r="958" ht="12.75" customHeight="1">
      <c r="F958" s="2"/>
      <c r="G958" s="2"/>
      <c r="H958" s="2"/>
      <c r="I958" s="2"/>
    </row>
    <row r="959" ht="12.75" customHeight="1">
      <c r="F959" s="2"/>
      <c r="G959" s="2"/>
      <c r="H959" s="2"/>
      <c r="I959" s="2"/>
    </row>
    <row r="960" ht="12.75" customHeight="1">
      <c r="F960" s="2"/>
      <c r="G960" s="2"/>
      <c r="H960" s="2"/>
      <c r="I960" s="2"/>
    </row>
    <row r="961" ht="12.75" customHeight="1">
      <c r="F961" s="2"/>
      <c r="G961" s="2"/>
      <c r="H961" s="2"/>
      <c r="I961" s="2"/>
    </row>
    <row r="962" ht="12.75" customHeight="1">
      <c r="F962" s="2"/>
      <c r="G962" s="2"/>
      <c r="H962" s="2"/>
      <c r="I962" s="2"/>
    </row>
    <row r="963" ht="12.75" customHeight="1">
      <c r="F963" s="2"/>
      <c r="G963" s="2"/>
      <c r="H963" s="2"/>
      <c r="I963" s="2"/>
    </row>
    <row r="964" ht="12.75" customHeight="1">
      <c r="F964" s="2"/>
      <c r="G964" s="2"/>
      <c r="H964" s="2"/>
      <c r="I964" s="2"/>
    </row>
    <row r="965" ht="12.75" customHeight="1">
      <c r="F965" s="2"/>
      <c r="G965" s="2"/>
      <c r="H965" s="2"/>
      <c r="I965" s="2"/>
    </row>
    <row r="966" ht="12.75" customHeight="1">
      <c r="F966" s="2"/>
      <c r="G966" s="2"/>
      <c r="H966" s="2"/>
      <c r="I966" s="2"/>
    </row>
    <row r="967" ht="12.75" customHeight="1">
      <c r="F967" s="2"/>
      <c r="G967" s="2"/>
      <c r="H967" s="2"/>
      <c r="I967" s="2"/>
    </row>
    <row r="968" ht="12.75" customHeight="1">
      <c r="F968" s="2"/>
      <c r="G968" s="2"/>
      <c r="H968" s="2"/>
      <c r="I968" s="2"/>
    </row>
    <row r="969" ht="12.75" customHeight="1">
      <c r="F969" s="2"/>
      <c r="G969" s="2"/>
      <c r="H969" s="2"/>
      <c r="I969" s="2"/>
    </row>
    <row r="970" ht="12.75" customHeight="1">
      <c r="F970" s="2"/>
      <c r="G970" s="2"/>
      <c r="H970" s="2"/>
      <c r="I970" s="2"/>
    </row>
    <row r="971" ht="12.75" customHeight="1">
      <c r="F971" s="2"/>
      <c r="G971" s="2"/>
      <c r="H971" s="2"/>
      <c r="I971" s="2"/>
    </row>
    <row r="972" ht="12.75" customHeight="1">
      <c r="F972" s="2"/>
      <c r="G972" s="2"/>
      <c r="H972" s="2"/>
      <c r="I972" s="2"/>
    </row>
    <row r="973" ht="12.75" customHeight="1">
      <c r="F973" s="2"/>
      <c r="G973" s="2"/>
      <c r="H973" s="2"/>
      <c r="I973" s="2"/>
    </row>
    <row r="974" ht="12.75" customHeight="1">
      <c r="F974" s="2"/>
      <c r="G974" s="2"/>
      <c r="H974" s="2"/>
      <c r="I974" s="2"/>
    </row>
    <row r="975" ht="12.75" customHeight="1">
      <c r="F975" s="2"/>
      <c r="G975" s="2"/>
      <c r="H975" s="2"/>
      <c r="I975" s="2"/>
    </row>
    <row r="976" ht="12.75" customHeight="1">
      <c r="F976" s="2"/>
      <c r="G976" s="2"/>
      <c r="H976" s="2"/>
      <c r="I976" s="2"/>
    </row>
    <row r="977" ht="12.75" customHeight="1">
      <c r="F977" s="2"/>
      <c r="G977" s="2"/>
      <c r="H977" s="2"/>
      <c r="I977" s="2"/>
    </row>
    <row r="978" ht="12.75" customHeight="1">
      <c r="F978" s="2"/>
      <c r="G978" s="2"/>
      <c r="H978" s="2"/>
      <c r="I978" s="2"/>
    </row>
    <row r="979" ht="12.75" customHeight="1">
      <c r="F979" s="2"/>
      <c r="G979" s="2"/>
      <c r="H979" s="2"/>
      <c r="I979" s="2"/>
    </row>
    <row r="980" ht="12.75" customHeight="1">
      <c r="F980" s="2"/>
      <c r="G980" s="2"/>
      <c r="H980" s="2"/>
      <c r="I980" s="2"/>
    </row>
    <row r="981" ht="12.75" customHeight="1">
      <c r="F981" s="2"/>
      <c r="G981" s="2"/>
      <c r="H981" s="2"/>
      <c r="I981" s="2"/>
    </row>
    <row r="982" ht="12.75" customHeight="1">
      <c r="F982" s="2"/>
      <c r="G982" s="2"/>
      <c r="H982" s="2"/>
      <c r="I982" s="2"/>
    </row>
    <row r="983" ht="12.75" customHeight="1">
      <c r="F983" s="2"/>
      <c r="G983" s="2"/>
      <c r="H983" s="2"/>
      <c r="I983" s="2"/>
    </row>
    <row r="984" ht="12.75" customHeight="1">
      <c r="F984" s="2"/>
      <c r="G984" s="2"/>
      <c r="H984" s="2"/>
      <c r="I984" s="2"/>
    </row>
    <row r="985" ht="12.75" customHeight="1">
      <c r="F985" s="2"/>
      <c r="G985" s="2"/>
      <c r="H985" s="2"/>
      <c r="I985" s="2"/>
    </row>
    <row r="986" ht="12.75" customHeight="1">
      <c r="F986" s="2"/>
      <c r="G986" s="2"/>
      <c r="H986" s="2"/>
      <c r="I986" s="2"/>
    </row>
    <row r="987" ht="12.75" customHeight="1">
      <c r="F987" s="2"/>
      <c r="G987" s="2"/>
      <c r="H987" s="2"/>
      <c r="I987" s="2"/>
    </row>
    <row r="988" ht="12.75" customHeight="1">
      <c r="F988" s="2"/>
      <c r="G988" s="2"/>
      <c r="H988" s="2"/>
      <c r="I988" s="2"/>
    </row>
    <row r="989" ht="12.75" customHeight="1">
      <c r="F989" s="2"/>
      <c r="G989" s="2"/>
      <c r="H989" s="2"/>
      <c r="I989" s="2"/>
    </row>
    <row r="990" ht="12.75" customHeight="1">
      <c r="F990" s="2"/>
      <c r="G990" s="2"/>
      <c r="H990" s="2"/>
      <c r="I990" s="2"/>
    </row>
    <row r="991" ht="12.75" customHeight="1">
      <c r="F991" s="2"/>
      <c r="G991" s="2"/>
      <c r="H991" s="2"/>
      <c r="I991" s="2"/>
    </row>
    <row r="992" ht="12.75" customHeight="1">
      <c r="F992" s="2"/>
      <c r="G992" s="2"/>
      <c r="H992" s="2"/>
      <c r="I992" s="2"/>
    </row>
    <row r="993" ht="12.75" customHeight="1">
      <c r="F993" s="2"/>
      <c r="G993" s="2"/>
      <c r="H993" s="2"/>
      <c r="I993" s="2"/>
    </row>
    <row r="994" ht="12.75" customHeight="1">
      <c r="F994" s="2"/>
      <c r="G994" s="2"/>
      <c r="H994" s="2"/>
      <c r="I994" s="2"/>
    </row>
    <row r="995" ht="12.75" customHeight="1">
      <c r="F995" s="2"/>
      <c r="G995" s="2"/>
      <c r="H995" s="2"/>
      <c r="I995" s="2"/>
    </row>
    <row r="996" ht="12.75" customHeight="1">
      <c r="F996" s="2"/>
      <c r="G996" s="2"/>
      <c r="H996" s="2"/>
      <c r="I996" s="2"/>
    </row>
    <row r="997" ht="12.75" customHeight="1">
      <c r="F997" s="2"/>
      <c r="G997" s="2"/>
      <c r="H997" s="2"/>
      <c r="I997" s="2"/>
    </row>
    <row r="998" ht="12.75" customHeight="1">
      <c r="F998" s="2"/>
      <c r="G998" s="2"/>
      <c r="H998" s="2"/>
      <c r="I998" s="2"/>
    </row>
    <row r="999" ht="12.75" customHeight="1">
      <c r="F999" s="2"/>
      <c r="G999" s="2"/>
      <c r="H999" s="2"/>
      <c r="I999" s="2"/>
    </row>
    <row r="1000" ht="12.75" customHeight="1">
      <c r="F1000" s="2"/>
      <c r="G1000" s="2"/>
      <c r="H1000" s="2"/>
      <c r="I1000" s="2"/>
    </row>
  </sheetData>
  <mergeCells count="3">
    <mergeCell ref="A1:G1"/>
    <mergeCell ref="A2:G2"/>
    <mergeCell ref="A3:G3"/>
  </mergeCells>
  <conditionalFormatting sqref="B57:BC58">
    <cfRule type="containsText" dxfId="4" priority="1" operator="containsText" text="FALSE">
      <formula>NOT(ISERROR(SEARCH(("FALSE"),(B57))))</formula>
    </cfRule>
  </conditionalFormatting>
  <conditionalFormatting sqref="B59:BC60">
    <cfRule type="containsText" dxfId="4" priority="2" operator="containsText" text="FALSE">
      <formula>NOT(ISERROR(SEARCH(("FALSE"),(B59))))</formula>
    </cfRule>
  </conditionalFormatting>
  <printOptions/>
  <pageMargins bottom="0.75" footer="0.0" header="0.0" left="0.7" right="0.7" top="0.75"/>
  <pageSetup orientation="portrait"/>
  <headerFooter>
    <oddFooter>&amp;CPage &amp;P of </oddFooter>
  </headerFooter>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tabColor rgb="FFFFB3B3"/>
    <pageSetUpPr/>
  </sheetPr>
  <sheetViews>
    <sheetView showGridLines="0" workbookViewId="0"/>
  </sheetViews>
  <sheetFormatPr customHeight="1" defaultColWidth="12.63" defaultRowHeight="15.0"/>
  <cols>
    <col customWidth="1" min="1" max="1" width="12.63"/>
    <col customWidth="1" min="2" max="2" width="13.5"/>
    <col customWidth="1" min="3" max="3" width="31.88"/>
    <col customWidth="1" min="4" max="4" width="17.88"/>
    <col customWidth="1" min="5" max="5" width="31.5"/>
    <col customWidth="1" min="6" max="6" width="15.5"/>
    <col customWidth="1" min="7" max="7" width="33.13"/>
    <col customWidth="1" min="8" max="8" width="13.0"/>
    <col customWidth="1" min="9" max="9" width="32.13"/>
    <col customWidth="1" min="10" max="10" width="12.88"/>
    <col customWidth="1" min="11" max="11" width="14.5"/>
    <col customWidth="1" min="12" max="12" width="16.0"/>
    <col customWidth="1" min="13" max="13" width="16.5"/>
    <col customWidth="1" min="14" max="14" width="18.13"/>
    <col customWidth="1" min="15" max="15" width="15.0"/>
    <col customWidth="1" min="16" max="16" width="16.0"/>
    <col customWidth="1" min="17" max="17" width="14.5"/>
    <col customWidth="1" min="18" max="18" width="15.0"/>
    <col customWidth="1" min="19" max="19" width="16.5"/>
    <col customWidth="1" min="20" max="20" width="14.5"/>
    <col customWidth="1" hidden="1" min="21" max="24" width="8.63"/>
    <col customWidth="1" min="25" max="26" width="8.63"/>
  </cols>
  <sheetData>
    <row r="1" ht="42.0" customHeight="1">
      <c r="A1" s="89" t="s">
        <v>149</v>
      </c>
      <c r="B1" s="90"/>
      <c r="C1" s="90"/>
      <c r="D1" s="90"/>
      <c r="E1" s="90"/>
      <c r="F1" s="90"/>
      <c r="G1" s="90"/>
      <c r="H1" s="90"/>
      <c r="I1" s="90"/>
      <c r="J1" s="90"/>
      <c r="K1" s="91"/>
    </row>
    <row r="2" ht="30.0" customHeight="1">
      <c r="A2" s="44" t="s">
        <v>150</v>
      </c>
      <c r="B2" s="45"/>
      <c r="C2" s="45"/>
      <c r="D2" s="45"/>
      <c r="E2" s="45"/>
      <c r="F2" s="45"/>
      <c r="G2" s="45"/>
    </row>
    <row r="3" ht="37.5" customHeight="1">
      <c r="A3" s="46" t="s">
        <v>151</v>
      </c>
      <c r="H3" s="2"/>
      <c r="I3" s="2"/>
      <c r="J3" s="2"/>
      <c r="K3" s="2"/>
      <c r="L3" s="2"/>
      <c r="M3" s="2"/>
      <c r="N3" s="2"/>
      <c r="O3" s="2"/>
      <c r="P3" s="2"/>
      <c r="Q3" s="2"/>
      <c r="R3" s="2"/>
      <c r="S3" s="2"/>
      <c r="T3" s="2"/>
      <c r="U3" s="2"/>
      <c r="V3" s="2"/>
      <c r="W3" s="2"/>
      <c r="X3" s="2"/>
      <c r="Y3" s="2"/>
      <c r="Z3" s="2"/>
    </row>
    <row r="4" ht="24.75" customHeight="1">
      <c r="A4" s="13" t="s">
        <v>152</v>
      </c>
      <c r="B4" s="2"/>
      <c r="C4" s="2"/>
      <c r="D4" s="2"/>
      <c r="E4" s="2"/>
      <c r="F4" s="2"/>
      <c r="G4" s="2"/>
      <c r="H4" s="2"/>
      <c r="I4" s="2"/>
      <c r="J4" s="2"/>
      <c r="K4" s="2"/>
      <c r="L4" s="2"/>
      <c r="M4" s="2"/>
      <c r="N4" s="2"/>
      <c r="O4" s="2"/>
      <c r="P4" s="2"/>
      <c r="Q4" s="2"/>
      <c r="R4" s="2"/>
      <c r="S4" s="2"/>
      <c r="T4" s="2"/>
      <c r="U4" s="2"/>
      <c r="V4" s="2"/>
      <c r="W4" s="2"/>
      <c r="X4" s="2"/>
      <c r="Y4" s="2"/>
      <c r="Z4" s="2"/>
    </row>
    <row r="5" ht="12.75" customHeight="1">
      <c r="A5" s="92" t="str">
        <f>SUM(D63:D68)</f>
        <v>#N/A</v>
      </c>
      <c r="B5" s="2"/>
      <c r="C5" s="2"/>
      <c r="D5" s="2"/>
      <c r="E5" s="2"/>
      <c r="F5" s="2"/>
      <c r="G5" s="2"/>
      <c r="H5" s="2"/>
      <c r="I5" s="2"/>
      <c r="J5" s="2"/>
      <c r="K5" s="2"/>
      <c r="L5" s="2"/>
      <c r="M5" s="2"/>
      <c r="N5" s="2"/>
      <c r="O5" s="2"/>
      <c r="P5" s="2"/>
      <c r="Q5" s="2"/>
      <c r="R5" s="2"/>
      <c r="S5" s="2"/>
      <c r="T5" s="2"/>
      <c r="U5" s="2"/>
      <c r="V5" s="2"/>
      <c r="W5" s="2"/>
      <c r="X5" s="2"/>
      <c r="Y5" s="2"/>
      <c r="Z5" s="2"/>
    </row>
    <row r="6" ht="12.75" customHeight="1">
      <c r="A6" s="2"/>
      <c r="B6" s="2"/>
      <c r="C6" s="2"/>
      <c r="D6" s="2"/>
      <c r="E6" s="2"/>
      <c r="F6" s="2"/>
      <c r="G6" s="2"/>
      <c r="H6" s="2"/>
      <c r="I6" s="2"/>
      <c r="J6" s="2"/>
      <c r="K6" s="2"/>
      <c r="L6" s="2"/>
      <c r="M6" s="2"/>
      <c r="N6" s="2"/>
      <c r="O6" s="2"/>
      <c r="P6" s="2"/>
      <c r="Q6" s="2"/>
      <c r="R6" s="2"/>
      <c r="S6" s="2"/>
      <c r="T6" s="2"/>
      <c r="U6" s="2"/>
      <c r="V6" s="2"/>
      <c r="W6" s="2"/>
      <c r="X6" s="2"/>
      <c r="Y6" s="2"/>
      <c r="Z6" s="2"/>
    </row>
    <row r="7" ht="25.5" customHeight="1">
      <c r="A7" s="93" t="s">
        <v>79</v>
      </c>
      <c r="B7" s="94" t="s">
        <v>153</v>
      </c>
      <c r="C7" s="94" t="s">
        <v>154</v>
      </c>
      <c r="D7" s="94" t="s">
        <v>155</v>
      </c>
      <c r="E7" s="94" t="s">
        <v>156</v>
      </c>
      <c r="F7" s="94" t="s">
        <v>155</v>
      </c>
      <c r="G7" s="94" t="s">
        <v>157</v>
      </c>
      <c r="H7" s="94" t="s">
        <v>155</v>
      </c>
      <c r="I7" s="94" t="s">
        <v>158</v>
      </c>
      <c r="J7" s="94" t="s">
        <v>155</v>
      </c>
      <c r="K7" s="95" t="s">
        <v>159</v>
      </c>
    </row>
    <row r="8" ht="12.75" customHeight="1">
      <c r="A8" s="96" t="s">
        <v>160</v>
      </c>
      <c r="B8" s="97" t="s">
        <v>161</v>
      </c>
      <c r="C8" s="97" t="str">
        <f>SUMIFS('Carbon potential calculations'!$E$18:$E$722,'Carbon potential calculations'!$A$18:$A$722,'Global potential output'!$B8,'Carbon potential calculations'!$D$18:$D$722,'Global potential output'!$A8)</f>
        <v>#N/A</v>
      </c>
      <c r="D8" s="98" t="str">
        <f t="shared" ref="D8:D13" si="1">C8/C$26</f>
        <v>#N/A</v>
      </c>
      <c r="E8" s="97" t="str">
        <f>SUMIFS('Carbon potential calculations'!$G$18:$G$720,'Carbon potential calculations'!$A$18:$A$720,'Global potential output'!$B8,'Carbon potential calculations'!$D$18:$D$720,'Global potential output'!$A8)</f>
        <v>#N/A</v>
      </c>
      <c r="F8" s="98" t="str">
        <f t="shared" ref="F8:F13" si="2">E8/E$26</f>
        <v>#N/A</v>
      </c>
      <c r="G8" s="97" t="str">
        <f>SUMIFS('Carbon potential calculations'!$O$18:$O$720,'Carbon potential calculations'!$A$18:$A$720,'Global potential output'!$B8,'Carbon potential calculations'!$D$18:$D$720,'Global potential output'!$A8)</f>
        <v>#N/A</v>
      </c>
      <c r="H8" s="98" t="str">
        <f t="shared" ref="H8:H13" si="3">G8/G$26</f>
        <v>#N/A</v>
      </c>
      <c r="I8" s="97" t="str">
        <f t="shared" ref="I8:I25" si="4">SUM(E8,G8)</f>
        <v>#N/A</v>
      </c>
      <c r="J8" s="98" t="str">
        <f t="shared" ref="J8:J13" si="5">I8/I$26</f>
        <v>#N/A</v>
      </c>
      <c r="K8" s="99" t="str">
        <f>SUMIFS('Carbon potential calculations'!$H$18:$H$720,'Carbon potential calculations'!$A$18:$A$720,'Global potential output'!$B8,'Carbon potential calculations'!$D$18:$D$720,'Global potential output'!$A8)</f>
        <v>#N/A</v>
      </c>
    </row>
    <row r="9" ht="12.75" customHeight="1">
      <c r="A9" s="100" t="str">
        <f t="shared" ref="A9:A13" si="6">A8</f>
        <v>Mangrove</v>
      </c>
      <c r="B9" s="2" t="s">
        <v>162</v>
      </c>
      <c r="C9" s="2" t="str">
        <f>SUMIFS('Carbon potential calculations'!$E$18:$E$722,'Carbon potential calculations'!$A$18:$A$722,'Global potential output'!$B9,'Carbon potential calculations'!$D$18:$D$722,'Global potential output'!$A9)</f>
        <v>#N/A</v>
      </c>
      <c r="D9" s="101" t="str">
        <f t="shared" si="1"/>
        <v>#N/A</v>
      </c>
      <c r="E9" s="2" t="str">
        <f>SUMIFS('Carbon potential calculations'!$G$18:$G$720,'Carbon potential calculations'!$A$18:$A$720,'Global potential output'!$B9,'Carbon potential calculations'!$D$18:$D$720,'Global potential output'!$A9)</f>
        <v>#N/A</v>
      </c>
      <c r="F9" s="101" t="str">
        <f t="shared" si="2"/>
        <v>#N/A</v>
      </c>
      <c r="G9" s="2" t="str">
        <f>SUMIFS('Carbon potential calculations'!$O$18:$O$720,'Carbon potential calculations'!$A$18:$A$720,'Global potential output'!$B9,'Carbon potential calculations'!$D$18:$D$720,'Global potential output'!$A9)</f>
        <v>#N/A</v>
      </c>
      <c r="H9" s="101" t="str">
        <f t="shared" si="3"/>
        <v>#N/A</v>
      </c>
      <c r="I9" s="2" t="str">
        <f t="shared" si="4"/>
        <v>#N/A</v>
      </c>
      <c r="J9" s="101" t="str">
        <f t="shared" si="5"/>
        <v>#N/A</v>
      </c>
      <c r="K9" s="102" t="str">
        <f>SUMIFS('Carbon potential calculations'!$H$18:$H$720,'Carbon potential calculations'!$A$18:$A$720,'Global potential output'!$B9,'Carbon potential calculations'!$D$18:$D$720,'Global potential output'!$A9)</f>
        <v>#N/A</v>
      </c>
    </row>
    <row r="10" ht="12.75" customHeight="1">
      <c r="A10" s="100" t="str">
        <f t="shared" si="6"/>
        <v>Mangrove</v>
      </c>
      <c r="B10" s="2" t="s">
        <v>163</v>
      </c>
      <c r="C10" s="2" t="str">
        <f>SUMIFS('Carbon potential calculations'!$E$18:$E$722,'Carbon potential calculations'!$A$18:$A$722,'Global potential output'!$B10,'Carbon potential calculations'!$D$18:$D$722,'Global potential output'!$A10)</f>
        <v>#N/A</v>
      </c>
      <c r="D10" s="101" t="str">
        <f t="shared" si="1"/>
        <v>#N/A</v>
      </c>
      <c r="E10" s="2" t="str">
        <f>SUMIFS('Carbon potential calculations'!$G$18:$G$720,'Carbon potential calculations'!$A$18:$A$720,'Global potential output'!$B10,'Carbon potential calculations'!$D$18:$D$720,'Global potential output'!$A10)</f>
        <v>#N/A</v>
      </c>
      <c r="F10" s="101" t="str">
        <f t="shared" si="2"/>
        <v>#N/A</v>
      </c>
      <c r="G10" s="2" t="str">
        <f>SUMIFS('Carbon potential calculations'!$O$18:$O$720,'Carbon potential calculations'!$A$18:$A$720,'Global potential output'!$B10,'Carbon potential calculations'!$D$18:$D$720,'Global potential output'!$A10)</f>
        <v>#N/A</v>
      </c>
      <c r="H10" s="101" t="str">
        <f t="shared" si="3"/>
        <v>#N/A</v>
      </c>
      <c r="I10" s="2" t="str">
        <f t="shared" si="4"/>
        <v>#N/A</v>
      </c>
      <c r="J10" s="101" t="str">
        <f t="shared" si="5"/>
        <v>#N/A</v>
      </c>
      <c r="K10" s="102" t="str">
        <f>SUMIFS('Carbon potential calculations'!$H$18:$H$720,'Carbon potential calculations'!$A$18:$A$720,'Global potential output'!$B10,'Carbon potential calculations'!$D$18:$D$720,'Global potential output'!$A10)</f>
        <v>#N/A</v>
      </c>
    </row>
    <row r="11" ht="12.75" customHeight="1">
      <c r="A11" s="100" t="str">
        <f t="shared" si="6"/>
        <v>Mangrove</v>
      </c>
      <c r="B11" s="2" t="s">
        <v>164</v>
      </c>
      <c r="C11" s="2" t="str">
        <f>SUMIFS('Carbon potential calculations'!$E$18:$E$722,'Carbon potential calculations'!$A$18:$A$722,'Global potential output'!$B11,'Carbon potential calculations'!$D$18:$D$722,'Global potential output'!$A11)</f>
        <v>#N/A</v>
      </c>
      <c r="D11" s="101" t="str">
        <f t="shared" si="1"/>
        <v>#N/A</v>
      </c>
      <c r="E11" s="2" t="str">
        <f>SUMIFS('Carbon potential calculations'!$G$18:$G$720,'Carbon potential calculations'!$A$18:$A$720,'Global potential output'!$B11,'Carbon potential calculations'!$D$18:$D$720,'Global potential output'!$A11)</f>
        <v>#N/A</v>
      </c>
      <c r="F11" s="101" t="str">
        <f t="shared" si="2"/>
        <v>#N/A</v>
      </c>
      <c r="G11" s="2" t="str">
        <f>SUMIFS('Carbon potential calculations'!$O$18:$O$720,'Carbon potential calculations'!$A$18:$A$720,'Global potential output'!$B11,'Carbon potential calculations'!$D$18:$D$720,'Global potential output'!$A11)</f>
        <v>#N/A</v>
      </c>
      <c r="H11" s="101" t="str">
        <f t="shared" si="3"/>
        <v>#N/A</v>
      </c>
      <c r="I11" s="2" t="str">
        <f t="shared" si="4"/>
        <v>#N/A</v>
      </c>
      <c r="J11" s="101" t="str">
        <f t="shared" si="5"/>
        <v>#N/A</v>
      </c>
      <c r="K11" s="102" t="str">
        <f>SUMIFS('Carbon potential calculations'!$H$18:$H$720,'Carbon potential calculations'!$A$18:$A$720,'Global potential output'!$B11,'Carbon potential calculations'!$D$18:$D$720,'Global potential output'!$A11)</f>
        <v>#N/A</v>
      </c>
    </row>
    <row r="12" ht="12.75" customHeight="1">
      <c r="A12" s="100" t="str">
        <f t="shared" si="6"/>
        <v>Mangrove</v>
      </c>
      <c r="B12" s="2" t="s">
        <v>165</v>
      </c>
      <c r="C12" s="2" t="str">
        <f>SUMIFS('Carbon potential calculations'!$E$18:$E$722,'Carbon potential calculations'!$A$18:$A$722,'Global potential output'!$B12,'Carbon potential calculations'!$D$18:$D$722,'Global potential output'!$A12)</f>
        <v>#N/A</v>
      </c>
      <c r="D12" s="101" t="str">
        <f t="shared" si="1"/>
        <v>#N/A</v>
      </c>
      <c r="E12" s="2" t="str">
        <f>SUMIFS('Carbon potential calculations'!$G$18:$G$720,'Carbon potential calculations'!$A$18:$A$720,'Global potential output'!$B12,'Carbon potential calculations'!$D$18:$D$720,'Global potential output'!$A12)</f>
        <v>#N/A</v>
      </c>
      <c r="F12" s="101" t="str">
        <f t="shared" si="2"/>
        <v>#N/A</v>
      </c>
      <c r="G12" s="2" t="str">
        <f>SUMIFS('Carbon potential calculations'!$O$18:$O$720,'Carbon potential calculations'!$A$18:$A$720,'Global potential output'!$B12,'Carbon potential calculations'!$D$18:$D$720,'Global potential output'!$A12)</f>
        <v>#N/A</v>
      </c>
      <c r="H12" s="101" t="str">
        <f t="shared" si="3"/>
        <v>#N/A</v>
      </c>
      <c r="I12" s="2" t="str">
        <f t="shared" si="4"/>
        <v>#N/A</v>
      </c>
      <c r="J12" s="101" t="str">
        <f t="shared" si="5"/>
        <v>#N/A</v>
      </c>
      <c r="K12" s="102" t="str">
        <f>SUMIFS('Carbon potential calculations'!$H$18:$H$720,'Carbon potential calculations'!$A$18:$A$720,'Global potential output'!$B12,'Carbon potential calculations'!$D$18:$D$720,'Global potential output'!$A12)</f>
        <v>#N/A</v>
      </c>
    </row>
    <row r="13" ht="12.75" customHeight="1">
      <c r="A13" s="100" t="str">
        <f t="shared" si="6"/>
        <v>Mangrove</v>
      </c>
      <c r="B13" s="2" t="s">
        <v>166</v>
      </c>
      <c r="C13" s="2" t="str">
        <f>SUMIFS('Carbon potential calculations'!$E$18:$E$722,'Carbon potential calculations'!$A$18:$A$722,'Global potential output'!$B13,'Carbon potential calculations'!$D$18:$D$722,'Global potential output'!$A13)</f>
        <v>#N/A</v>
      </c>
      <c r="D13" s="101" t="str">
        <f t="shared" si="1"/>
        <v>#N/A</v>
      </c>
      <c r="E13" s="2" t="str">
        <f>SUMIFS('Carbon potential calculations'!$G$18:$G$720,'Carbon potential calculations'!$A$18:$A$720,'Global potential output'!$B13,'Carbon potential calculations'!$D$18:$D$720,'Global potential output'!$A13)</f>
        <v>#N/A</v>
      </c>
      <c r="F13" s="101" t="str">
        <f t="shared" si="2"/>
        <v>#N/A</v>
      </c>
      <c r="G13" s="2" t="str">
        <f>SUMIFS('Carbon potential calculations'!$O$18:$O$720,'Carbon potential calculations'!$A$18:$A$720,'Global potential output'!$B13,'Carbon potential calculations'!$D$18:$D$720,'Global potential output'!$A13)</f>
        <v>#N/A</v>
      </c>
      <c r="H13" s="101" t="str">
        <f t="shared" si="3"/>
        <v>#N/A</v>
      </c>
      <c r="I13" s="2" t="str">
        <f t="shared" si="4"/>
        <v>#N/A</v>
      </c>
      <c r="J13" s="101" t="str">
        <f t="shared" si="5"/>
        <v>#N/A</v>
      </c>
      <c r="K13" s="102" t="str">
        <f>SUMIFS('Carbon potential calculations'!$H$18:$H$720,'Carbon potential calculations'!$A$18:$A$720,'Global potential output'!$B13,'Carbon potential calculations'!$D$18:$D$720,'Global potential output'!$A13)</f>
        <v>#N/A</v>
      </c>
    </row>
    <row r="14" ht="12.75" customHeight="1">
      <c r="A14" s="100" t="s">
        <v>167</v>
      </c>
      <c r="B14" s="2" t="s">
        <v>161</v>
      </c>
      <c r="C14" s="2" t="str">
        <f>SUMIFS('Carbon potential calculations'!$E$18:$E$722,'Carbon potential calculations'!$A$18:$A$722,'Global potential output'!$B14,'Carbon potential calculations'!$D$18:$D$722,'Global potential output'!$A14)</f>
        <v>#N/A</v>
      </c>
      <c r="D14" s="101" t="str">
        <f t="shared" ref="D14:D19" si="7">C14/C$27</f>
        <v>#N/A</v>
      </c>
      <c r="E14" s="2" t="str">
        <f>SUMIFS('Carbon potential calculations'!$G$18:$G$720,'Carbon potential calculations'!$A$18:$A$720,'Global potential output'!$B14,'Carbon potential calculations'!$D$18:$D$720,'Global potential output'!$A14)</f>
        <v>#N/A</v>
      </c>
      <c r="F14" s="101" t="str">
        <f t="shared" ref="F14:F19" si="8">E14/E$27</f>
        <v>#N/A</v>
      </c>
      <c r="G14" s="2" t="str">
        <f>SUMIFS('Carbon potential calculations'!$O$18:$O$720,'Carbon potential calculations'!$A$18:$A$720,'Global potential output'!$B14,'Carbon potential calculations'!$D$18:$D$720,'Global potential output'!$A14)</f>
        <v>#N/A</v>
      </c>
      <c r="H14" s="101" t="str">
        <f t="shared" ref="H14:H19" si="9">G14/G$27</f>
        <v>#N/A</v>
      </c>
      <c r="I14" s="2" t="str">
        <f t="shared" si="4"/>
        <v>#N/A</v>
      </c>
      <c r="J14" s="101" t="str">
        <f t="shared" ref="J14:J19" si="10">I14/I$27</f>
        <v>#N/A</v>
      </c>
      <c r="K14" s="102" t="str">
        <f>SUMIFS('Carbon potential calculations'!$H$18:$H$720,'Carbon potential calculations'!$A$18:$A$720,'Global potential output'!$B14,'Carbon potential calculations'!$D$18:$D$720,'Global potential output'!$A14)</f>
        <v>#N/A</v>
      </c>
    </row>
    <row r="15" ht="12.75" customHeight="1">
      <c r="A15" s="100" t="str">
        <f t="shared" ref="A15:A19" si="11">A14</f>
        <v>Seagrass</v>
      </c>
      <c r="B15" s="2" t="s">
        <v>162</v>
      </c>
      <c r="C15" s="2" t="str">
        <f>SUMIFS('Carbon potential calculations'!$E$18:$E$722,'Carbon potential calculations'!$A$18:$A$722,'Global potential output'!$B15,'Carbon potential calculations'!$D$18:$D$722,'Global potential output'!$A15)</f>
        <v>#N/A</v>
      </c>
      <c r="D15" s="101" t="str">
        <f t="shared" si="7"/>
        <v>#N/A</v>
      </c>
      <c r="E15" s="2" t="str">
        <f>SUMIFS('Carbon potential calculations'!$G$18:$G$720,'Carbon potential calculations'!$A$18:$A$720,'Global potential output'!$B15,'Carbon potential calculations'!$D$18:$D$720,'Global potential output'!$A15)</f>
        <v>#N/A</v>
      </c>
      <c r="F15" s="101" t="str">
        <f t="shared" si="8"/>
        <v>#N/A</v>
      </c>
      <c r="G15" s="2" t="str">
        <f>SUMIFS('Carbon potential calculations'!$O$18:$O$720,'Carbon potential calculations'!$A$18:$A$720,'Global potential output'!$B15,'Carbon potential calculations'!$D$18:$D$720,'Global potential output'!$A15)</f>
        <v>#N/A</v>
      </c>
      <c r="H15" s="101" t="str">
        <f t="shared" si="9"/>
        <v>#N/A</v>
      </c>
      <c r="I15" s="2" t="str">
        <f t="shared" si="4"/>
        <v>#N/A</v>
      </c>
      <c r="J15" s="101" t="str">
        <f t="shared" si="10"/>
        <v>#N/A</v>
      </c>
      <c r="K15" s="102" t="str">
        <f>SUMIFS('Carbon potential calculations'!$H$18:$H$720,'Carbon potential calculations'!$A$18:$A$720,'Global potential output'!$B15,'Carbon potential calculations'!$D$18:$D$720,'Global potential output'!$A15)</f>
        <v>#N/A</v>
      </c>
    </row>
    <row r="16" ht="12.75" customHeight="1">
      <c r="A16" s="100" t="str">
        <f t="shared" si="11"/>
        <v>Seagrass</v>
      </c>
      <c r="B16" s="2" t="s">
        <v>163</v>
      </c>
      <c r="C16" s="2" t="str">
        <f>SUMIFS('Carbon potential calculations'!$E$18:$E$722,'Carbon potential calculations'!$A$18:$A$722,'Global potential output'!$B16,'Carbon potential calculations'!$D$18:$D$722,'Global potential output'!$A16)</f>
        <v>#N/A</v>
      </c>
      <c r="D16" s="101" t="str">
        <f t="shared" si="7"/>
        <v>#N/A</v>
      </c>
      <c r="E16" s="2" t="str">
        <f>SUMIFS('Carbon potential calculations'!$G$18:$G$720,'Carbon potential calculations'!$A$18:$A$720,'Global potential output'!$B16,'Carbon potential calculations'!$D$18:$D$720,'Global potential output'!$A16)</f>
        <v>#N/A</v>
      </c>
      <c r="F16" s="101" t="str">
        <f t="shared" si="8"/>
        <v>#N/A</v>
      </c>
      <c r="G16" s="2" t="str">
        <f>SUMIFS('Carbon potential calculations'!$O$18:$O$720,'Carbon potential calculations'!$A$18:$A$720,'Global potential output'!$B16,'Carbon potential calculations'!$D$18:$D$720,'Global potential output'!$A16)</f>
        <v>#N/A</v>
      </c>
      <c r="H16" s="101" t="str">
        <f t="shared" si="9"/>
        <v>#N/A</v>
      </c>
      <c r="I16" s="2" t="str">
        <f t="shared" si="4"/>
        <v>#N/A</v>
      </c>
      <c r="J16" s="101" t="str">
        <f t="shared" si="10"/>
        <v>#N/A</v>
      </c>
      <c r="K16" s="102" t="str">
        <f>SUMIFS('Carbon potential calculations'!$H$18:$H$720,'Carbon potential calculations'!$A$18:$A$720,'Global potential output'!$B16,'Carbon potential calculations'!$D$18:$D$720,'Global potential output'!$A16)</f>
        <v>#N/A</v>
      </c>
    </row>
    <row r="17" ht="12.75" customHeight="1">
      <c r="A17" s="100" t="str">
        <f t="shared" si="11"/>
        <v>Seagrass</v>
      </c>
      <c r="B17" s="2" t="s">
        <v>164</v>
      </c>
      <c r="C17" s="2" t="str">
        <f>SUMIFS('Carbon potential calculations'!$E$18:$E$722,'Carbon potential calculations'!$A$18:$A$722,'Global potential output'!$B17,'Carbon potential calculations'!$D$18:$D$722,'Global potential output'!$A17)</f>
        <v>#N/A</v>
      </c>
      <c r="D17" s="101" t="str">
        <f t="shared" si="7"/>
        <v>#N/A</v>
      </c>
      <c r="E17" s="2" t="str">
        <f>SUMIFS('Carbon potential calculations'!$G$18:$G$720,'Carbon potential calculations'!$A$18:$A$720,'Global potential output'!$B17,'Carbon potential calculations'!$D$18:$D$720,'Global potential output'!$A17)</f>
        <v>#N/A</v>
      </c>
      <c r="F17" s="101" t="str">
        <f t="shared" si="8"/>
        <v>#N/A</v>
      </c>
      <c r="G17" s="2" t="str">
        <f>SUMIFS('Carbon potential calculations'!$O$18:$O$720,'Carbon potential calculations'!$A$18:$A$720,'Global potential output'!$B17,'Carbon potential calculations'!$D$18:$D$720,'Global potential output'!$A17)</f>
        <v>#N/A</v>
      </c>
      <c r="H17" s="101" t="str">
        <f t="shared" si="9"/>
        <v>#N/A</v>
      </c>
      <c r="I17" s="2" t="str">
        <f t="shared" si="4"/>
        <v>#N/A</v>
      </c>
      <c r="J17" s="101" t="str">
        <f t="shared" si="10"/>
        <v>#N/A</v>
      </c>
      <c r="K17" s="102" t="str">
        <f>SUMIFS('Carbon potential calculations'!$H$18:$H$720,'Carbon potential calculations'!$A$18:$A$720,'Global potential output'!$B17,'Carbon potential calculations'!$D$18:$D$720,'Global potential output'!$A17)</f>
        <v>#N/A</v>
      </c>
    </row>
    <row r="18" ht="12.75" customHeight="1">
      <c r="A18" s="100" t="str">
        <f t="shared" si="11"/>
        <v>Seagrass</v>
      </c>
      <c r="B18" s="2" t="s">
        <v>165</v>
      </c>
      <c r="C18" s="2" t="str">
        <f>SUMIFS('Carbon potential calculations'!$E$18:$E$722,'Carbon potential calculations'!$A$18:$A$722,'Global potential output'!$B18,'Carbon potential calculations'!$D$18:$D$722,'Global potential output'!$A18)</f>
        <v>#N/A</v>
      </c>
      <c r="D18" s="101" t="str">
        <f t="shared" si="7"/>
        <v>#N/A</v>
      </c>
      <c r="E18" s="2" t="str">
        <f>SUMIFS('Carbon potential calculations'!$G$18:$G$720,'Carbon potential calculations'!$A$18:$A$720,'Global potential output'!$B18,'Carbon potential calculations'!$D$18:$D$720,'Global potential output'!$A18)</f>
        <v>#N/A</v>
      </c>
      <c r="F18" s="101" t="str">
        <f t="shared" si="8"/>
        <v>#N/A</v>
      </c>
      <c r="G18" s="2" t="str">
        <f>SUMIFS('Carbon potential calculations'!$O$18:$O$720,'Carbon potential calculations'!$A$18:$A$720,'Global potential output'!$B18,'Carbon potential calculations'!$D$18:$D$720,'Global potential output'!$A18)</f>
        <v>#N/A</v>
      </c>
      <c r="H18" s="101" t="str">
        <f t="shared" si="9"/>
        <v>#N/A</v>
      </c>
      <c r="I18" s="2" t="str">
        <f t="shared" si="4"/>
        <v>#N/A</v>
      </c>
      <c r="J18" s="101" t="str">
        <f t="shared" si="10"/>
        <v>#N/A</v>
      </c>
      <c r="K18" s="102" t="str">
        <f>SUMIFS('Carbon potential calculations'!$H$18:$H$720,'Carbon potential calculations'!$A$18:$A$720,'Global potential output'!$B18,'Carbon potential calculations'!$D$18:$D$720,'Global potential output'!$A18)</f>
        <v>#N/A</v>
      </c>
    </row>
    <row r="19" ht="12.75" customHeight="1">
      <c r="A19" s="100" t="str">
        <f t="shared" si="11"/>
        <v>Seagrass</v>
      </c>
      <c r="B19" s="2" t="s">
        <v>166</v>
      </c>
      <c r="C19" s="2" t="str">
        <f>SUMIFS('Carbon potential calculations'!$E$18:$E$722,'Carbon potential calculations'!$A$18:$A$722,'Global potential output'!$B19,'Carbon potential calculations'!$D$18:$D$722,'Global potential output'!$A19)</f>
        <v>#N/A</v>
      </c>
      <c r="D19" s="101" t="str">
        <f t="shared" si="7"/>
        <v>#N/A</v>
      </c>
      <c r="E19" s="2" t="str">
        <f>SUMIFS('Carbon potential calculations'!$G$18:$G$720,'Carbon potential calculations'!$A$18:$A$720,'Global potential output'!$B19,'Carbon potential calculations'!$D$18:$D$720,'Global potential output'!$A19)</f>
        <v>#N/A</v>
      </c>
      <c r="F19" s="101" t="str">
        <f t="shared" si="8"/>
        <v>#N/A</v>
      </c>
      <c r="G19" s="2" t="str">
        <f>SUMIFS('Carbon potential calculations'!$O$18:$O$720,'Carbon potential calculations'!$A$18:$A$720,'Global potential output'!$B19,'Carbon potential calculations'!$D$18:$D$720,'Global potential output'!$A19)</f>
        <v>#N/A</v>
      </c>
      <c r="H19" s="101" t="str">
        <f t="shared" si="9"/>
        <v>#N/A</v>
      </c>
      <c r="I19" s="2" t="str">
        <f t="shared" si="4"/>
        <v>#N/A</v>
      </c>
      <c r="J19" s="101" t="str">
        <f t="shared" si="10"/>
        <v>#N/A</v>
      </c>
      <c r="K19" s="102" t="str">
        <f>SUMIFS('Carbon potential calculations'!$H$18:$H$720,'Carbon potential calculations'!$A$18:$A$720,'Global potential output'!$B19,'Carbon potential calculations'!$D$18:$D$720,'Global potential output'!$A19)</f>
        <v>#N/A</v>
      </c>
    </row>
    <row r="20" ht="12.75" customHeight="1">
      <c r="A20" s="100" t="s">
        <v>168</v>
      </c>
      <c r="B20" s="2" t="s">
        <v>161</v>
      </c>
      <c r="C20" s="2" t="str">
        <f>SUMIFS('Carbon potential calculations'!$E$18:$E$722,'Carbon potential calculations'!$A$18:$A$722,'Global potential output'!$B20,'Carbon potential calculations'!$D$18:$D$722,'Global potential output'!$A20)</f>
        <v>#N/A</v>
      </c>
      <c r="D20" s="101" t="str">
        <f t="shared" ref="D20:D25" si="12">C20/C$28</f>
        <v>#N/A</v>
      </c>
      <c r="E20" s="2" t="str">
        <f>SUMIFS('Carbon potential calculations'!$G$18:$G$720,'Carbon potential calculations'!$A$18:$A$720,'Global potential output'!$B20,'Carbon potential calculations'!$D$18:$D$720,'Global potential output'!$A20)</f>
        <v>#N/A</v>
      </c>
      <c r="F20" s="101" t="str">
        <f t="shared" ref="F20:F25" si="13">E20/E$28</f>
        <v>#N/A</v>
      </c>
      <c r="G20" s="2" t="str">
        <f>SUMIFS('Carbon potential calculations'!$O$18:$O$720,'Carbon potential calculations'!$A$18:$A$720,'Global potential output'!$B20,'Carbon potential calculations'!$D$18:$D$720,'Global potential output'!$A20)</f>
        <v>#N/A</v>
      </c>
      <c r="H20" s="101" t="str">
        <f t="shared" ref="H20:H25" si="14">G20/G$28</f>
        <v>#N/A</v>
      </c>
      <c r="I20" s="2" t="str">
        <f t="shared" si="4"/>
        <v>#N/A</v>
      </c>
      <c r="J20" s="101" t="str">
        <f t="shared" ref="J20:J25" si="15">I20/I$28</f>
        <v>#N/A</v>
      </c>
      <c r="K20" s="102" t="str">
        <f>SUMIFS('Carbon potential calculations'!$H$18:$H$720,'Carbon potential calculations'!$A$18:$A$720,'Global potential output'!$B20,'Carbon potential calculations'!$D$18:$D$720,'Global potential output'!$A20)</f>
        <v>#N/A</v>
      </c>
    </row>
    <row r="21" ht="12.75" customHeight="1">
      <c r="A21" s="100" t="str">
        <f t="shared" ref="A21:A25" si="16">A20</f>
        <v>Salt marsh</v>
      </c>
      <c r="B21" s="2" t="s">
        <v>162</v>
      </c>
      <c r="C21" s="2" t="str">
        <f>SUMIFS('Carbon potential calculations'!$E$18:$E$722,'Carbon potential calculations'!$A$18:$A$722,'Global potential output'!$B21,'Carbon potential calculations'!$D$18:$D$722,'Global potential output'!$A21)</f>
        <v>#N/A</v>
      </c>
      <c r="D21" s="101" t="str">
        <f t="shared" si="12"/>
        <v>#N/A</v>
      </c>
      <c r="E21" s="2" t="str">
        <f>SUMIFS('Carbon potential calculations'!$G$18:$G$720,'Carbon potential calculations'!$A$18:$A$720,'Global potential output'!$B21,'Carbon potential calculations'!$D$18:$D$720,'Global potential output'!$A21)</f>
        <v>#N/A</v>
      </c>
      <c r="F21" s="101" t="str">
        <f t="shared" si="13"/>
        <v>#N/A</v>
      </c>
      <c r="G21" s="2" t="str">
        <f>SUMIFS('Carbon potential calculations'!$O$18:$O$720,'Carbon potential calculations'!$A$18:$A$720,'Global potential output'!$B21,'Carbon potential calculations'!$D$18:$D$720,'Global potential output'!$A21)</f>
        <v>#N/A</v>
      </c>
      <c r="H21" s="101" t="str">
        <f t="shared" si="14"/>
        <v>#N/A</v>
      </c>
      <c r="I21" s="2" t="str">
        <f t="shared" si="4"/>
        <v>#N/A</v>
      </c>
      <c r="J21" s="101" t="str">
        <f t="shared" si="15"/>
        <v>#N/A</v>
      </c>
      <c r="K21" s="102" t="str">
        <f>SUMIFS('Carbon potential calculations'!$H$18:$H$720,'Carbon potential calculations'!$A$18:$A$720,'Global potential output'!$B21,'Carbon potential calculations'!$D$18:$D$720,'Global potential output'!$A21)</f>
        <v>#N/A</v>
      </c>
    </row>
    <row r="22" ht="12.75" customHeight="1">
      <c r="A22" s="100" t="str">
        <f t="shared" si="16"/>
        <v>Salt marsh</v>
      </c>
      <c r="B22" s="2" t="s">
        <v>163</v>
      </c>
      <c r="C22" s="2" t="str">
        <f>SUMIFS('Carbon potential calculations'!$E$18:$E$722,'Carbon potential calculations'!$A$18:$A$722,'Global potential output'!$B22,'Carbon potential calculations'!$D$18:$D$722,'Global potential output'!$A22)</f>
        <v>#N/A</v>
      </c>
      <c r="D22" s="101" t="str">
        <f t="shared" si="12"/>
        <v>#N/A</v>
      </c>
      <c r="E22" s="2" t="str">
        <f>SUMIFS('Carbon potential calculations'!$G$18:$G$720,'Carbon potential calculations'!$A$18:$A$720,'Global potential output'!$B22,'Carbon potential calculations'!$D$18:$D$720,'Global potential output'!$A22)</f>
        <v>#N/A</v>
      </c>
      <c r="F22" s="101" t="str">
        <f t="shared" si="13"/>
        <v>#N/A</v>
      </c>
      <c r="G22" s="2" t="str">
        <f>SUMIFS('Carbon potential calculations'!$O$18:$O$720,'Carbon potential calculations'!$A$18:$A$720,'Global potential output'!$B22,'Carbon potential calculations'!$D$18:$D$720,'Global potential output'!$A22)</f>
        <v>#N/A</v>
      </c>
      <c r="H22" s="101" t="str">
        <f t="shared" si="14"/>
        <v>#N/A</v>
      </c>
      <c r="I22" s="2" t="str">
        <f t="shared" si="4"/>
        <v>#N/A</v>
      </c>
      <c r="J22" s="101" t="str">
        <f t="shared" si="15"/>
        <v>#N/A</v>
      </c>
      <c r="K22" s="102" t="str">
        <f>SUMIFS('Carbon potential calculations'!$H$18:$H$720,'Carbon potential calculations'!$A$18:$A$720,'Global potential output'!$B22,'Carbon potential calculations'!$D$18:$D$720,'Global potential output'!$A22)</f>
        <v>#N/A</v>
      </c>
    </row>
    <row r="23" ht="12.75" customHeight="1">
      <c r="A23" s="100" t="str">
        <f t="shared" si="16"/>
        <v>Salt marsh</v>
      </c>
      <c r="B23" s="2" t="s">
        <v>164</v>
      </c>
      <c r="C23" s="2" t="str">
        <f>SUMIFS('Carbon potential calculations'!$E$18:$E$722,'Carbon potential calculations'!$A$18:$A$722,'Global potential output'!$B23,'Carbon potential calculations'!$D$18:$D$722,'Global potential output'!$A23)</f>
        <v>#N/A</v>
      </c>
      <c r="D23" s="101" t="str">
        <f t="shared" si="12"/>
        <v>#N/A</v>
      </c>
      <c r="E23" s="2" t="str">
        <f>SUMIFS('Carbon potential calculations'!$G$18:$G$720,'Carbon potential calculations'!$A$18:$A$720,'Global potential output'!$B23,'Carbon potential calculations'!$D$18:$D$720,'Global potential output'!$A23)</f>
        <v>#N/A</v>
      </c>
      <c r="F23" s="101" t="str">
        <f t="shared" si="13"/>
        <v>#N/A</v>
      </c>
      <c r="G23" s="2" t="str">
        <f>SUMIFS('Carbon potential calculations'!$O$18:$O$720,'Carbon potential calculations'!$A$18:$A$720,'Global potential output'!$B23,'Carbon potential calculations'!$D$18:$D$720,'Global potential output'!$A23)</f>
        <v>#N/A</v>
      </c>
      <c r="H23" s="101" t="str">
        <f t="shared" si="14"/>
        <v>#N/A</v>
      </c>
      <c r="I23" s="2" t="str">
        <f t="shared" si="4"/>
        <v>#N/A</v>
      </c>
      <c r="J23" s="101" t="str">
        <f t="shared" si="15"/>
        <v>#N/A</v>
      </c>
      <c r="K23" s="102" t="str">
        <f>SUMIFS('Carbon potential calculations'!$H$18:$H$720,'Carbon potential calculations'!$A$18:$A$720,'Global potential output'!$B23,'Carbon potential calculations'!$D$18:$D$720,'Global potential output'!$A23)</f>
        <v>#N/A</v>
      </c>
    </row>
    <row r="24" ht="12.75" customHeight="1">
      <c r="A24" s="100" t="str">
        <f t="shared" si="16"/>
        <v>Salt marsh</v>
      </c>
      <c r="B24" s="2" t="s">
        <v>165</v>
      </c>
      <c r="C24" s="2" t="str">
        <f>SUMIFS('Carbon potential calculations'!$E$18:$E$722,'Carbon potential calculations'!$A$18:$A$722,'Global potential output'!$B24,'Carbon potential calculations'!$D$18:$D$722,'Global potential output'!$A24)</f>
        <v>#N/A</v>
      </c>
      <c r="D24" s="101" t="str">
        <f t="shared" si="12"/>
        <v>#N/A</v>
      </c>
      <c r="E24" s="2" t="str">
        <f>SUMIFS('Carbon potential calculations'!$G$18:$G$720,'Carbon potential calculations'!$A$18:$A$720,'Global potential output'!$B24,'Carbon potential calculations'!$D$18:$D$720,'Global potential output'!$A24)</f>
        <v>#N/A</v>
      </c>
      <c r="F24" s="101" t="str">
        <f t="shared" si="13"/>
        <v>#N/A</v>
      </c>
      <c r="G24" s="2" t="str">
        <f>SUMIFS('Carbon potential calculations'!$O$18:$O$720,'Carbon potential calculations'!$A$18:$A$720,'Global potential output'!$B24,'Carbon potential calculations'!$D$18:$D$720,'Global potential output'!$A24)</f>
        <v>#N/A</v>
      </c>
      <c r="H24" s="101" t="str">
        <f t="shared" si="14"/>
        <v>#N/A</v>
      </c>
      <c r="I24" s="2" t="str">
        <f t="shared" si="4"/>
        <v>#N/A</v>
      </c>
      <c r="J24" s="101" t="str">
        <f t="shared" si="15"/>
        <v>#N/A</v>
      </c>
      <c r="K24" s="102" t="str">
        <f>SUMIFS('Carbon potential calculations'!$H$18:$H$720,'Carbon potential calculations'!$A$18:$A$720,'Global potential output'!$B24,'Carbon potential calculations'!$D$18:$D$720,'Global potential output'!$A24)</f>
        <v>#N/A</v>
      </c>
    </row>
    <row r="25" ht="12.75" customHeight="1">
      <c r="A25" s="100" t="str">
        <f t="shared" si="16"/>
        <v>Salt marsh</v>
      </c>
      <c r="B25" s="2" t="s">
        <v>166</v>
      </c>
      <c r="C25" s="2" t="str">
        <f>SUMIFS('Carbon potential calculations'!$E$18:$E$722,'Carbon potential calculations'!$A$18:$A$722,'Global potential output'!$B25,'Carbon potential calculations'!$D$18:$D$722,'Global potential output'!$A25)</f>
        <v>#N/A</v>
      </c>
      <c r="D25" s="101" t="str">
        <f t="shared" si="12"/>
        <v>#N/A</v>
      </c>
      <c r="E25" s="2" t="str">
        <f>SUMIFS('Carbon potential calculations'!$G$18:$G$720,'Carbon potential calculations'!$A$18:$A$720,'Global potential output'!$B25,'Carbon potential calculations'!$D$18:$D$720,'Global potential output'!$A25)</f>
        <v>#N/A</v>
      </c>
      <c r="F25" s="101" t="str">
        <f t="shared" si="13"/>
        <v>#N/A</v>
      </c>
      <c r="G25" s="2" t="str">
        <f>SUMIFS('Carbon potential calculations'!$O$18:$O$720,'Carbon potential calculations'!$A$18:$A$720,'Global potential output'!$B25,'Carbon potential calculations'!$D$18:$D$720,'Global potential output'!$A25)</f>
        <v>#N/A</v>
      </c>
      <c r="H25" s="101" t="str">
        <f t="shared" si="14"/>
        <v>#N/A</v>
      </c>
      <c r="I25" s="2" t="str">
        <f t="shared" si="4"/>
        <v>#N/A</v>
      </c>
      <c r="J25" s="101" t="str">
        <f t="shared" si="15"/>
        <v>#N/A</v>
      </c>
      <c r="K25" s="102" t="str">
        <f>SUMIFS('Carbon potential calculations'!$H$18:$H$720,'Carbon potential calculations'!$A$18:$A$720,'Global potential output'!$B25,'Carbon potential calculations'!$D$18:$D$720,'Global potential output'!$A25)</f>
        <v>#N/A</v>
      </c>
    </row>
    <row r="26" ht="12.75" customHeight="1">
      <c r="A26" s="86" t="str">
        <f>A13</f>
        <v>Mangrove</v>
      </c>
      <c r="B26" s="13" t="s">
        <v>169</v>
      </c>
      <c r="C26" s="13" t="str">
        <f>SUM(C8:C13)</f>
        <v>#N/A</v>
      </c>
      <c r="D26" s="13"/>
      <c r="E26" s="13" t="str">
        <f>SUM(E8:E13)</f>
        <v>#N/A</v>
      </c>
      <c r="F26" s="13"/>
      <c r="G26" s="13" t="str">
        <f>SUM(G8:G13)</f>
        <v>#N/A</v>
      </c>
      <c r="H26" s="13"/>
      <c r="I26" s="13" t="str">
        <f>SUM(I8:I13)</f>
        <v>#N/A</v>
      </c>
      <c r="J26" s="13"/>
      <c r="K26" s="103" t="str">
        <f>SUM(K8:K13)</f>
        <v>#N/A</v>
      </c>
      <c r="L26" s="2"/>
      <c r="M26" s="2"/>
      <c r="N26" s="2"/>
      <c r="O26" s="2"/>
      <c r="P26" s="2"/>
      <c r="Q26" s="2"/>
      <c r="R26" s="2"/>
      <c r="S26" s="2"/>
      <c r="T26" s="2"/>
      <c r="U26" s="2"/>
      <c r="V26" s="2"/>
      <c r="W26" s="2"/>
      <c r="X26" s="2"/>
      <c r="Y26" s="2"/>
      <c r="Z26" s="2"/>
    </row>
    <row r="27" ht="12.75" customHeight="1">
      <c r="A27" s="86" t="str">
        <f>A19</f>
        <v>Seagrass</v>
      </c>
      <c r="B27" s="13" t="s">
        <v>169</v>
      </c>
      <c r="C27" s="13" t="str">
        <f>SUM(C14:C19)</f>
        <v>#N/A</v>
      </c>
      <c r="D27" s="13"/>
      <c r="E27" s="13" t="str">
        <f>SUM(E14:E19)</f>
        <v>#N/A</v>
      </c>
      <c r="F27" s="13"/>
      <c r="G27" s="13" t="str">
        <f>SUM(G14:G19)</f>
        <v>#N/A</v>
      </c>
      <c r="H27" s="13"/>
      <c r="I27" s="13" t="str">
        <f>SUM(I14:I19)</f>
        <v>#N/A</v>
      </c>
      <c r="J27" s="13"/>
      <c r="K27" s="103" t="str">
        <f>SUM(K14:K19)</f>
        <v>#N/A</v>
      </c>
      <c r="L27" s="2"/>
      <c r="M27" s="2"/>
      <c r="N27" s="2"/>
      <c r="O27" s="2"/>
      <c r="P27" s="2"/>
      <c r="Q27" s="2"/>
      <c r="R27" s="2"/>
      <c r="S27" s="2"/>
      <c r="T27" s="2"/>
      <c r="U27" s="2"/>
      <c r="V27" s="2"/>
      <c r="W27" s="2"/>
      <c r="X27" s="2"/>
      <c r="Y27" s="2"/>
      <c r="Z27" s="2"/>
    </row>
    <row r="28" ht="12.75" customHeight="1">
      <c r="A28" s="86" t="str">
        <f>A25</f>
        <v>Salt marsh</v>
      </c>
      <c r="B28" s="13" t="s">
        <v>169</v>
      </c>
      <c r="C28" s="13" t="str">
        <f>SUM(C20:C25)</f>
        <v>#N/A</v>
      </c>
      <c r="D28" s="13"/>
      <c r="E28" s="13" t="str">
        <f>SUM(E20:E25)</f>
        <v>#N/A</v>
      </c>
      <c r="F28" s="13"/>
      <c r="G28" s="13" t="str">
        <f>SUM(G20:G25)</f>
        <v>#N/A</v>
      </c>
      <c r="H28" s="13"/>
      <c r="I28" s="13" t="str">
        <f>SUM(I20:I25)</f>
        <v>#N/A</v>
      </c>
      <c r="J28" s="13"/>
      <c r="K28" s="103" t="str">
        <f>SUM(K20:K25)</f>
        <v>#N/A</v>
      </c>
    </row>
    <row r="29" ht="12.75" customHeight="1">
      <c r="A29" s="100" t="s">
        <v>160</v>
      </c>
      <c r="B29" s="2"/>
      <c r="C29" s="2" t="str">
        <f>SUMIFS('Carbon potential calculations'!$E$18:$E$722,'Carbon potential calculations'!$D$18:$D$722,'Global potential output'!$A29)</f>
        <v>#N/A</v>
      </c>
      <c r="D29" s="2" t="str">
        <f t="shared" ref="D29:D31" si="17">IF(ROUND(C29,2)=ROUND(C26,2),"Pass","ERROR")</f>
        <v>#N/A</v>
      </c>
      <c r="E29" s="2" t="str">
        <f>SUMIFS('Carbon potential calculations'!$G$18:$G$720,'Carbon potential calculations'!$D$18:$D$720,'Global potential output'!$A29)</f>
        <v>#N/A</v>
      </c>
      <c r="F29" s="2" t="str">
        <f t="shared" ref="F29:F31" si="18">IF(ROUND(E29,2)=ROUND(E26,2),"Pass","ERROR")</f>
        <v>#N/A</v>
      </c>
      <c r="G29" s="2" t="str">
        <f>SUMIFS('Carbon potential calculations'!$O$18:$O$720,'Carbon potential calculations'!$D$18:$D$720,'Global potential output'!$A29)</f>
        <v>#N/A</v>
      </c>
      <c r="H29" s="2" t="str">
        <f t="shared" ref="H29:H31" si="19">IF(ROUND(G29,2)=ROUND(G26,2),"Pass","ERROR")</f>
        <v>#N/A</v>
      </c>
      <c r="I29" s="2" t="str">
        <f>SUM(E29,G29)</f>
        <v>#N/A</v>
      </c>
      <c r="J29" s="2"/>
      <c r="K29" s="102" t="str">
        <f>SUM(K26:K28)</f>
        <v>#N/A</v>
      </c>
    </row>
    <row r="30" ht="12.75" customHeight="1">
      <c r="A30" s="100" t="s">
        <v>167</v>
      </c>
      <c r="B30" s="2"/>
      <c r="C30" s="2" t="str">
        <f>SUMIFS('Carbon potential calculations'!$E$18:$E$722,'Carbon potential calculations'!$D$18:$D$722,'Global potential output'!$A30)</f>
        <v>#N/A</v>
      </c>
      <c r="D30" s="2" t="str">
        <f t="shared" si="17"/>
        <v>#N/A</v>
      </c>
      <c r="E30" s="2" t="str">
        <f>SUMIFS('Carbon potential calculations'!$G$18:$G$720,'Carbon potential calculations'!$D$18:$D$720,'Global potential output'!$A30)</f>
        <v>#N/A</v>
      </c>
      <c r="F30" s="2" t="str">
        <f t="shared" si="18"/>
        <v>#N/A</v>
      </c>
      <c r="G30" s="2" t="str">
        <f>SUMIFS('Carbon potential calculations'!$O$18:$O$720,'Carbon potential calculations'!$D$18:$D$720,'Global potential output'!$A30)</f>
        <v>#N/A</v>
      </c>
      <c r="H30" s="2" t="str">
        <f t="shared" si="19"/>
        <v>#N/A</v>
      </c>
      <c r="I30" s="2"/>
      <c r="J30" s="2"/>
      <c r="K30" s="102"/>
    </row>
    <row r="31" ht="12.75" customHeight="1">
      <c r="A31" s="104" t="s">
        <v>168</v>
      </c>
      <c r="B31" s="105"/>
      <c r="C31" s="105" t="str">
        <f>SUMIFS('Carbon potential calculations'!$E$18:$E$722,'Carbon potential calculations'!$D$18:$D$722,'Global potential output'!$A31)</f>
        <v>#N/A</v>
      </c>
      <c r="D31" s="105" t="str">
        <f t="shared" si="17"/>
        <v>#N/A</v>
      </c>
      <c r="E31" s="105" t="str">
        <f>SUMIFS('Carbon potential calculations'!$G$18:$G$720,'Carbon potential calculations'!$D$18:$D$720,'Global potential output'!$A31)</f>
        <v>#N/A</v>
      </c>
      <c r="F31" s="105" t="str">
        <f t="shared" si="18"/>
        <v>#N/A</v>
      </c>
      <c r="G31" s="105" t="str">
        <f>SUMIFS('Carbon potential calculations'!$O$18:$O$720,'Carbon potential calculations'!$D$18:$D$720,'Global potential output'!$A31)</f>
        <v>#N/A</v>
      </c>
      <c r="H31" s="105" t="str">
        <f t="shared" si="19"/>
        <v>#N/A</v>
      </c>
      <c r="I31" s="105"/>
      <c r="J31" s="105"/>
      <c r="K31" s="106"/>
    </row>
    <row r="32" ht="12.75" customHeight="1"/>
    <row r="33" ht="12.75" customHeight="1"/>
    <row r="34" ht="12.75" customHeight="1">
      <c r="A34" s="107" t="s">
        <v>160</v>
      </c>
      <c r="B34" s="90"/>
      <c r="C34" s="90"/>
      <c r="D34" s="91"/>
    </row>
    <row r="35" ht="12.75" customHeight="1">
      <c r="A35" s="96" t="s">
        <v>153</v>
      </c>
      <c r="B35" s="97" t="s">
        <v>170</v>
      </c>
      <c r="C35" s="97" t="s">
        <v>171</v>
      </c>
      <c r="D35" s="99" t="s">
        <v>169</v>
      </c>
    </row>
    <row r="36" ht="12.75" customHeight="1">
      <c r="A36" s="100" t="s">
        <v>161</v>
      </c>
      <c r="B36" s="2" t="str">
        <f t="shared" ref="B36:B41" si="20">E8</f>
        <v>#N/A</v>
      </c>
      <c r="C36" s="2" t="str">
        <f t="shared" ref="C36:C41" si="21">G8</f>
        <v>#N/A</v>
      </c>
      <c r="D36" s="102" t="str">
        <f t="shared" ref="D36:D41" si="22">I8</f>
        <v>#N/A</v>
      </c>
    </row>
    <row r="37" ht="12.75" customHeight="1">
      <c r="A37" s="100" t="s">
        <v>162</v>
      </c>
      <c r="B37" s="2" t="str">
        <f t="shared" si="20"/>
        <v>#N/A</v>
      </c>
      <c r="C37" s="2" t="str">
        <f t="shared" si="21"/>
        <v>#N/A</v>
      </c>
      <c r="D37" s="102" t="str">
        <f t="shared" si="22"/>
        <v>#N/A</v>
      </c>
      <c r="F37" s="2"/>
    </row>
    <row r="38" ht="12.75" customHeight="1">
      <c r="A38" s="100" t="s">
        <v>163</v>
      </c>
      <c r="B38" s="2" t="str">
        <f t="shared" si="20"/>
        <v>#N/A</v>
      </c>
      <c r="C38" s="2" t="str">
        <f t="shared" si="21"/>
        <v>#N/A</v>
      </c>
      <c r="D38" s="102" t="str">
        <f t="shared" si="22"/>
        <v>#N/A</v>
      </c>
      <c r="F38" s="2"/>
    </row>
    <row r="39" ht="12.75" customHeight="1">
      <c r="A39" s="100" t="s">
        <v>164</v>
      </c>
      <c r="B39" s="2" t="str">
        <f t="shared" si="20"/>
        <v>#N/A</v>
      </c>
      <c r="C39" s="2" t="str">
        <f t="shared" si="21"/>
        <v>#N/A</v>
      </c>
      <c r="D39" s="102" t="str">
        <f t="shared" si="22"/>
        <v>#N/A</v>
      </c>
      <c r="F39" s="2"/>
    </row>
    <row r="40" ht="12.75" customHeight="1">
      <c r="A40" s="100" t="s">
        <v>165</v>
      </c>
      <c r="B40" s="2" t="str">
        <f t="shared" si="20"/>
        <v>#N/A</v>
      </c>
      <c r="C40" s="2" t="str">
        <f t="shared" si="21"/>
        <v>#N/A</v>
      </c>
      <c r="D40" s="102" t="str">
        <f t="shared" si="22"/>
        <v>#N/A</v>
      </c>
      <c r="F40" s="2"/>
    </row>
    <row r="41" ht="12.75" customHeight="1">
      <c r="A41" s="104" t="s">
        <v>166</v>
      </c>
      <c r="B41" s="105" t="str">
        <f t="shared" si="20"/>
        <v>#N/A</v>
      </c>
      <c r="C41" s="105" t="str">
        <f t="shared" si="21"/>
        <v>#N/A</v>
      </c>
      <c r="D41" s="106" t="str">
        <f t="shared" si="22"/>
        <v>#N/A</v>
      </c>
      <c r="F41" s="2"/>
    </row>
    <row r="42" ht="12.75" customHeight="1">
      <c r="C42" s="2"/>
      <c r="D42" s="2"/>
      <c r="F42" s="2"/>
    </row>
    <row r="43" ht="12.75" customHeight="1">
      <c r="A43" s="107" t="s">
        <v>167</v>
      </c>
      <c r="B43" s="90"/>
      <c r="C43" s="90"/>
      <c r="D43" s="91"/>
      <c r="F43" s="2"/>
    </row>
    <row r="44" ht="12.75" customHeight="1">
      <c r="A44" s="96" t="s">
        <v>153</v>
      </c>
      <c r="B44" s="97" t="s">
        <v>170</v>
      </c>
      <c r="C44" s="97" t="s">
        <v>171</v>
      </c>
      <c r="D44" s="99" t="s">
        <v>169</v>
      </c>
      <c r="F44" s="2"/>
    </row>
    <row r="45" ht="12.75" customHeight="1">
      <c r="A45" s="100" t="s">
        <v>161</v>
      </c>
      <c r="B45" s="2" t="str">
        <f t="shared" ref="B45:B50" si="23">E14</f>
        <v>#N/A</v>
      </c>
      <c r="C45" s="2" t="str">
        <f t="shared" ref="C45:C50" si="24">G14</f>
        <v>#N/A</v>
      </c>
      <c r="D45" s="102" t="str">
        <f t="shared" ref="D45:D50" si="25">I14</f>
        <v>#N/A</v>
      </c>
      <c r="F45" s="2"/>
    </row>
    <row r="46" ht="12.75" customHeight="1">
      <c r="A46" s="100" t="s">
        <v>162</v>
      </c>
      <c r="B46" s="2" t="str">
        <f t="shared" si="23"/>
        <v>#N/A</v>
      </c>
      <c r="C46" s="2" t="str">
        <f t="shared" si="24"/>
        <v>#N/A</v>
      </c>
      <c r="D46" s="102" t="str">
        <f t="shared" si="25"/>
        <v>#N/A</v>
      </c>
      <c r="F46" s="2"/>
    </row>
    <row r="47" ht="12.75" customHeight="1">
      <c r="A47" s="100" t="s">
        <v>163</v>
      </c>
      <c r="B47" s="2" t="str">
        <f t="shared" si="23"/>
        <v>#N/A</v>
      </c>
      <c r="C47" s="2" t="str">
        <f t="shared" si="24"/>
        <v>#N/A</v>
      </c>
      <c r="D47" s="102" t="str">
        <f t="shared" si="25"/>
        <v>#N/A</v>
      </c>
      <c r="F47" s="2"/>
    </row>
    <row r="48" ht="12.75" customHeight="1">
      <c r="A48" s="100" t="s">
        <v>164</v>
      </c>
      <c r="B48" s="2" t="str">
        <f t="shared" si="23"/>
        <v>#N/A</v>
      </c>
      <c r="C48" s="2" t="str">
        <f t="shared" si="24"/>
        <v>#N/A</v>
      </c>
      <c r="D48" s="102" t="str">
        <f t="shared" si="25"/>
        <v>#N/A</v>
      </c>
      <c r="F48" s="2"/>
    </row>
    <row r="49" ht="12.75" customHeight="1">
      <c r="A49" s="100" t="s">
        <v>165</v>
      </c>
      <c r="B49" s="2" t="str">
        <f t="shared" si="23"/>
        <v>#N/A</v>
      </c>
      <c r="C49" s="2" t="str">
        <f t="shared" si="24"/>
        <v>#N/A</v>
      </c>
      <c r="D49" s="102" t="str">
        <f t="shared" si="25"/>
        <v>#N/A</v>
      </c>
      <c r="F49" s="2"/>
    </row>
    <row r="50" ht="12.75" customHeight="1">
      <c r="A50" s="104" t="s">
        <v>166</v>
      </c>
      <c r="B50" s="105" t="str">
        <f t="shared" si="23"/>
        <v>#N/A</v>
      </c>
      <c r="C50" s="105" t="str">
        <f t="shared" si="24"/>
        <v>#N/A</v>
      </c>
      <c r="D50" s="106" t="str">
        <f t="shared" si="25"/>
        <v>#N/A</v>
      </c>
      <c r="F50" s="2"/>
    </row>
    <row r="51" ht="12.75" customHeight="1">
      <c r="C51" s="2"/>
      <c r="D51" s="2"/>
      <c r="F51" s="2"/>
    </row>
    <row r="52" ht="12.75" customHeight="1">
      <c r="A52" s="107" t="s">
        <v>172</v>
      </c>
      <c r="B52" s="90"/>
      <c r="C52" s="90"/>
      <c r="D52" s="91"/>
      <c r="F52" s="2"/>
    </row>
    <row r="53" ht="12.75" customHeight="1">
      <c r="A53" s="96" t="s">
        <v>153</v>
      </c>
      <c r="B53" s="97" t="s">
        <v>170</v>
      </c>
      <c r="C53" s="97" t="s">
        <v>171</v>
      </c>
      <c r="D53" s="99" t="s">
        <v>169</v>
      </c>
      <c r="F53" s="2"/>
    </row>
    <row r="54" ht="12.75" customHeight="1">
      <c r="A54" s="100" t="s">
        <v>161</v>
      </c>
      <c r="B54" s="2" t="str">
        <f t="shared" ref="B54:B59" si="26">E20</f>
        <v>#N/A</v>
      </c>
      <c r="C54" s="2" t="str">
        <f t="shared" ref="C54:C59" si="27">G20</f>
        <v>#N/A</v>
      </c>
      <c r="D54" s="102" t="str">
        <f t="shared" ref="D54:D59" si="28">I20</f>
        <v>#N/A</v>
      </c>
      <c r="F54" s="2"/>
    </row>
    <row r="55" ht="12.75" customHeight="1">
      <c r="A55" s="100" t="s">
        <v>162</v>
      </c>
      <c r="B55" s="2" t="str">
        <f t="shared" si="26"/>
        <v>#N/A</v>
      </c>
      <c r="C55" s="2" t="str">
        <f t="shared" si="27"/>
        <v>#N/A</v>
      </c>
      <c r="D55" s="102" t="str">
        <f t="shared" si="28"/>
        <v>#N/A</v>
      </c>
      <c r="F55" s="2"/>
    </row>
    <row r="56" ht="12.75" customHeight="1">
      <c r="A56" s="100" t="s">
        <v>163</v>
      </c>
      <c r="B56" s="2" t="str">
        <f t="shared" si="26"/>
        <v>#N/A</v>
      </c>
      <c r="C56" s="2" t="str">
        <f t="shared" si="27"/>
        <v>#N/A</v>
      </c>
      <c r="D56" s="102" t="str">
        <f t="shared" si="28"/>
        <v>#N/A</v>
      </c>
      <c r="F56" s="2"/>
    </row>
    <row r="57" ht="12.75" customHeight="1">
      <c r="A57" s="100" t="s">
        <v>164</v>
      </c>
      <c r="B57" s="2" t="str">
        <f t="shared" si="26"/>
        <v>#N/A</v>
      </c>
      <c r="C57" s="2" t="str">
        <f t="shared" si="27"/>
        <v>#N/A</v>
      </c>
      <c r="D57" s="102" t="str">
        <f t="shared" si="28"/>
        <v>#N/A</v>
      </c>
      <c r="F57" s="2"/>
    </row>
    <row r="58" ht="12.75" customHeight="1">
      <c r="A58" s="100" t="s">
        <v>165</v>
      </c>
      <c r="B58" s="2" t="str">
        <f t="shared" si="26"/>
        <v>#N/A</v>
      </c>
      <c r="C58" s="2" t="str">
        <f t="shared" si="27"/>
        <v>#N/A</v>
      </c>
      <c r="D58" s="102" t="str">
        <f t="shared" si="28"/>
        <v>#N/A</v>
      </c>
      <c r="F58" s="2"/>
    </row>
    <row r="59" ht="12.75" customHeight="1">
      <c r="A59" s="104" t="s">
        <v>166</v>
      </c>
      <c r="B59" s="105" t="str">
        <f t="shared" si="26"/>
        <v>#N/A</v>
      </c>
      <c r="C59" s="105" t="str">
        <f t="shared" si="27"/>
        <v>#N/A</v>
      </c>
      <c r="D59" s="106" t="str">
        <f t="shared" si="28"/>
        <v>#N/A</v>
      </c>
      <c r="F59" s="2"/>
    </row>
    <row r="60" ht="12.75" customHeight="1">
      <c r="C60" s="2"/>
      <c r="D60" s="2"/>
      <c r="F60" s="2"/>
    </row>
    <row r="61" ht="12.75" customHeight="1">
      <c r="A61" s="107" t="s">
        <v>169</v>
      </c>
      <c r="B61" s="90"/>
      <c r="C61" s="90"/>
      <c r="D61" s="91"/>
      <c r="F61" s="2"/>
    </row>
    <row r="62" ht="12.75" customHeight="1">
      <c r="A62" s="96" t="s">
        <v>153</v>
      </c>
      <c r="B62" s="97" t="s">
        <v>170</v>
      </c>
      <c r="C62" s="97" t="s">
        <v>171</v>
      </c>
      <c r="D62" s="99" t="s">
        <v>169</v>
      </c>
      <c r="F62" s="2"/>
    </row>
    <row r="63" ht="12.75" customHeight="1">
      <c r="A63" s="100" t="s">
        <v>161</v>
      </c>
      <c r="B63" s="2" t="str">
        <f t="shared" ref="B63:B68" si="30">SUM(E8,E14,E20)</f>
        <v>#N/A</v>
      </c>
      <c r="C63" s="2" t="str">
        <f t="shared" ref="C63:C68" si="31">SUM(G8,G14,G20)</f>
        <v>#N/A</v>
      </c>
      <c r="D63" s="102" t="str">
        <f t="shared" ref="D63:D68" si="32">SUM(I8,I14,I20)</f>
        <v>#N/A</v>
      </c>
      <c r="E63" s="108" t="str">
        <f t="shared" ref="E63:G63" si="29">IF(SUM(B36,B45,B54)=B63,"Pass","FALSE")</f>
        <v>#N/A</v>
      </c>
      <c r="F63" s="108" t="str">
        <f t="shared" si="29"/>
        <v>#N/A</v>
      </c>
      <c r="G63" s="108" t="str">
        <f t="shared" si="29"/>
        <v>#N/A</v>
      </c>
    </row>
    <row r="64" ht="12.75" customHeight="1">
      <c r="A64" s="100" t="s">
        <v>162</v>
      </c>
      <c r="B64" s="2" t="str">
        <f t="shared" si="30"/>
        <v>#N/A</v>
      </c>
      <c r="C64" s="2" t="str">
        <f t="shared" si="31"/>
        <v>#N/A</v>
      </c>
      <c r="D64" s="102" t="str">
        <f t="shared" si="32"/>
        <v>#N/A</v>
      </c>
      <c r="E64" s="108" t="str">
        <f t="shared" ref="E64:G64" si="33">IF(SUM(B37,B46,B55)=B64,"Pass","FALSE")</f>
        <v>#N/A</v>
      </c>
      <c r="F64" s="108" t="str">
        <f t="shared" si="33"/>
        <v>#N/A</v>
      </c>
      <c r="G64" s="108" t="str">
        <f t="shared" si="33"/>
        <v>#N/A</v>
      </c>
    </row>
    <row r="65" ht="12.75" customHeight="1">
      <c r="A65" s="100" t="s">
        <v>163</v>
      </c>
      <c r="B65" s="2" t="str">
        <f t="shared" si="30"/>
        <v>#N/A</v>
      </c>
      <c r="C65" s="2" t="str">
        <f t="shared" si="31"/>
        <v>#N/A</v>
      </c>
      <c r="D65" s="102" t="str">
        <f t="shared" si="32"/>
        <v>#N/A</v>
      </c>
      <c r="E65" s="108" t="str">
        <f t="shared" ref="E65:G65" si="34">IF(SUM(B38,B47,B56)=B65,"Pass","FALSE")</f>
        <v>#N/A</v>
      </c>
      <c r="F65" s="108" t="str">
        <f t="shared" si="34"/>
        <v>#N/A</v>
      </c>
      <c r="G65" s="108" t="str">
        <f t="shared" si="34"/>
        <v>#N/A</v>
      </c>
    </row>
    <row r="66" ht="12.75" customHeight="1">
      <c r="A66" s="100" t="s">
        <v>164</v>
      </c>
      <c r="B66" s="2" t="str">
        <f t="shared" si="30"/>
        <v>#N/A</v>
      </c>
      <c r="C66" s="2" t="str">
        <f t="shared" si="31"/>
        <v>#N/A</v>
      </c>
      <c r="D66" s="102" t="str">
        <f t="shared" si="32"/>
        <v>#N/A</v>
      </c>
      <c r="E66" s="108" t="str">
        <f t="shared" ref="E66:G66" si="35">IF(SUM(B39,B48,B57)=B66,"Pass","FALSE")</f>
        <v>#N/A</v>
      </c>
      <c r="F66" s="108" t="str">
        <f t="shared" si="35"/>
        <v>#N/A</v>
      </c>
      <c r="G66" s="108" t="str">
        <f t="shared" si="35"/>
        <v>#N/A</v>
      </c>
    </row>
    <row r="67" ht="12.75" customHeight="1">
      <c r="A67" s="100" t="s">
        <v>165</v>
      </c>
      <c r="B67" s="2" t="str">
        <f t="shared" si="30"/>
        <v>#N/A</v>
      </c>
      <c r="C67" s="2" t="str">
        <f t="shared" si="31"/>
        <v>#N/A</v>
      </c>
      <c r="D67" s="102" t="str">
        <f t="shared" si="32"/>
        <v>#N/A</v>
      </c>
      <c r="E67" s="108" t="str">
        <f t="shared" ref="E67:G67" si="36">IF(SUM(B40,B49,B58)=B67,"Pass","FALSE")</f>
        <v>#N/A</v>
      </c>
      <c r="F67" s="108" t="str">
        <f t="shared" si="36"/>
        <v>#N/A</v>
      </c>
      <c r="G67" s="108" t="str">
        <f t="shared" si="36"/>
        <v>#N/A</v>
      </c>
    </row>
    <row r="68" ht="12.75" customHeight="1">
      <c r="A68" s="104" t="s">
        <v>166</v>
      </c>
      <c r="B68" s="105" t="str">
        <f t="shared" si="30"/>
        <v>#N/A</v>
      </c>
      <c r="C68" s="105" t="str">
        <f t="shared" si="31"/>
        <v>#N/A</v>
      </c>
      <c r="D68" s="106" t="str">
        <f t="shared" si="32"/>
        <v>#N/A</v>
      </c>
      <c r="E68" s="108" t="str">
        <f t="shared" ref="E68:G68" si="37">IF(SUM(B41,B50,B59)=B68,"Pass","FALSE")</f>
        <v>#N/A</v>
      </c>
      <c r="F68" s="108" t="str">
        <f t="shared" si="37"/>
        <v>#N/A</v>
      </c>
      <c r="G68" s="108" t="str">
        <f t="shared" si="37"/>
        <v>#N/A</v>
      </c>
      <c r="H68" s="92"/>
    </row>
    <row r="69" ht="12.75" customHeight="1">
      <c r="A69" s="2"/>
      <c r="B69" s="2"/>
      <c r="C69" s="2"/>
      <c r="D69" s="2"/>
      <c r="E69" s="2"/>
      <c r="F69" s="2"/>
      <c r="G69" s="2"/>
      <c r="J69" s="2"/>
      <c r="K69" s="2"/>
      <c r="L69" s="2"/>
      <c r="M69" s="2"/>
      <c r="N69" s="2"/>
      <c r="O69" s="2"/>
      <c r="P69" s="2"/>
      <c r="Q69" s="2"/>
      <c r="R69" s="2"/>
      <c r="S69" s="2"/>
      <c r="T69" s="2"/>
      <c r="U69" s="2"/>
      <c r="V69" s="2"/>
      <c r="W69" s="2"/>
      <c r="X69" s="2"/>
      <c r="Y69" s="2"/>
      <c r="Z69" s="2"/>
    </row>
    <row r="70" ht="12.75" customHeight="1">
      <c r="A70" s="107" t="s">
        <v>173</v>
      </c>
      <c r="B70" s="90"/>
      <c r="C70" s="90"/>
      <c r="D70" s="91"/>
      <c r="E70" s="2"/>
      <c r="F70" s="2"/>
      <c r="G70" s="2"/>
      <c r="H70" s="2"/>
      <c r="I70" s="2"/>
      <c r="J70" s="2"/>
      <c r="K70" s="2"/>
      <c r="L70" s="2"/>
      <c r="M70" s="2"/>
      <c r="N70" s="2"/>
      <c r="O70" s="2"/>
      <c r="P70" s="2"/>
      <c r="Q70" s="2"/>
      <c r="R70" s="2"/>
      <c r="S70" s="2"/>
      <c r="T70" s="2"/>
      <c r="U70" s="2"/>
      <c r="V70" s="2"/>
      <c r="W70" s="2"/>
      <c r="X70" s="2"/>
      <c r="Y70" s="2"/>
      <c r="Z70" s="2"/>
    </row>
    <row r="71" ht="12.75" customHeight="1">
      <c r="A71" s="96"/>
      <c r="B71" s="97" t="s">
        <v>170</v>
      </c>
      <c r="C71" s="97" t="s">
        <v>171</v>
      </c>
      <c r="D71" s="99" t="s">
        <v>169</v>
      </c>
      <c r="F71" s="2"/>
    </row>
    <row r="72" ht="12.75" customHeight="1">
      <c r="A72" s="100" t="s">
        <v>160</v>
      </c>
      <c r="B72" s="2" t="str">
        <f t="shared" ref="B72:D72" si="38">SUM(B36:B41)</f>
        <v>#N/A</v>
      </c>
      <c r="C72" s="2" t="str">
        <f t="shared" si="38"/>
        <v>#N/A</v>
      </c>
      <c r="D72" s="102" t="str">
        <f t="shared" si="38"/>
        <v>#N/A</v>
      </c>
      <c r="F72" s="2"/>
    </row>
    <row r="73" ht="12.75" customHeight="1">
      <c r="A73" s="100" t="s">
        <v>167</v>
      </c>
      <c r="B73" s="2" t="str">
        <f t="shared" ref="B73:D73" si="39">SUM(B45:B50)</f>
        <v>#N/A</v>
      </c>
      <c r="C73" s="2" t="str">
        <f t="shared" si="39"/>
        <v>#N/A</v>
      </c>
      <c r="D73" s="102" t="str">
        <f t="shared" si="39"/>
        <v>#N/A</v>
      </c>
      <c r="F73" s="2"/>
    </row>
    <row r="74" ht="12.75" customHeight="1">
      <c r="A74" s="104" t="s">
        <v>168</v>
      </c>
      <c r="B74" s="105" t="str">
        <f t="shared" ref="B74:D74" si="40">SUM(B54:B59)</f>
        <v>#N/A</v>
      </c>
      <c r="C74" s="105" t="str">
        <f t="shared" si="40"/>
        <v>#N/A</v>
      </c>
      <c r="D74" s="106" t="str">
        <f t="shared" si="40"/>
        <v>#N/A</v>
      </c>
      <c r="F74" s="2"/>
    </row>
    <row r="75" ht="12.75" customHeight="1">
      <c r="C75" s="2"/>
      <c r="D75" s="2"/>
      <c r="F75" s="2"/>
    </row>
    <row r="76" ht="12.75" customHeight="1">
      <c r="A76" s="107" t="s">
        <v>174</v>
      </c>
      <c r="B76" s="90"/>
      <c r="C76" s="90"/>
      <c r="D76" s="90"/>
      <c r="E76" s="90"/>
      <c r="F76" s="90"/>
      <c r="G76" s="91"/>
      <c r="H76" s="2"/>
      <c r="I76" s="2"/>
      <c r="J76" s="2"/>
      <c r="K76" s="2"/>
      <c r="L76" s="2"/>
      <c r="M76" s="2"/>
      <c r="N76" s="2"/>
      <c r="O76" s="2"/>
      <c r="P76" s="2"/>
      <c r="Q76" s="2"/>
      <c r="R76" s="2"/>
      <c r="S76" s="2"/>
      <c r="T76" s="2"/>
      <c r="U76" s="2"/>
      <c r="V76" s="2"/>
      <c r="W76" s="2"/>
      <c r="X76" s="2"/>
      <c r="Y76" s="2"/>
      <c r="Z76" s="2"/>
    </row>
    <row r="77" ht="12.75" customHeight="1">
      <c r="A77" s="96"/>
      <c r="B77" s="97" t="s">
        <v>161</v>
      </c>
      <c r="C77" s="97" t="s">
        <v>162</v>
      </c>
      <c r="D77" s="97" t="s">
        <v>163</v>
      </c>
      <c r="E77" s="97" t="s">
        <v>164</v>
      </c>
      <c r="F77" s="97" t="s">
        <v>165</v>
      </c>
      <c r="G77" s="99" t="s">
        <v>166</v>
      </c>
    </row>
    <row r="78" ht="12.75" customHeight="1">
      <c r="A78" s="100" t="s">
        <v>160</v>
      </c>
      <c r="B78" s="2" t="str">
        <f t="shared" ref="B78:G78" si="41">SUMIFS($E$8:$E$31,$A$8:$A$31,$A78,$B$8:$B$31,B$77)</f>
        <v>#N/A</v>
      </c>
      <c r="C78" s="2" t="str">
        <f t="shared" si="41"/>
        <v>#N/A</v>
      </c>
      <c r="D78" s="2" t="str">
        <f t="shared" si="41"/>
        <v>#N/A</v>
      </c>
      <c r="E78" s="2" t="str">
        <f t="shared" si="41"/>
        <v>#N/A</v>
      </c>
      <c r="F78" s="2" t="str">
        <f t="shared" si="41"/>
        <v>#N/A</v>
      </c>
      <c r="G78" s="102" t="str">
        <f t="shared" si="41"/>
        <v>#N/A</v>
      </c>
    </row>
    <row r="79" ht="12.75" customHeight="1">
      <c r="A79" s="100" t="s">
        <v>167</v>
      </c>
      <c r="B79" s="2" t="str">
        <f t="shared" ref="B79:G79" si="42">SUMIFS($E$8:$E$31,$A$8:$A$31,$A79,$B$8:$B$31,B$77)</f>
        <v>#N/A</v>
      </c>
      <c r="C79" s="2" t="str">
        <f t="shared" si="42"/>
        <v>#N/A</v>
      </c>
      <c r="D79" s="2" t="str">
        <f t="shared" si="42"/>
        <v>#N/A</v>
      </c>
      <c r="E79" s="2" t="str">
        <f t="shared" si="42"/>
        <v>#N/A</v>
      </c>
      <c r="F79" s="2" t="str">
        <f t="shared" si="42"/>
        <v>#N/A</v>
      </c>
      <c r="G79" s="102" t="str">
        <f t="shared" si="42"/>
        <v>#N/A</v>
      </c>
    </row>
    <row r="80" ht="12.75" customHeight="1">
      <c r="A80" s="104" t="s">
        <v>168</v>
      </c>
      <c r="B80" s="105" t="str">
        <f t="shared" ref="B80:G80" si="43">SUMIFS($E$8:$E$31,$A$8:$A$31,$A80,$B$8:$B$31,B$77)</f>
        <v>#N/A</v>
      </c>
      <c r="C80" s="105" t="str">
        <f t="shared" si="43"/>
        <v>#N/A</v>
      </c>
      <c r="D80" s="105" t="str">
        <f t="shared" si="43"/>
        <v>#N/A</v>
      </c>
      <c r="E80" s="105" t="str">
        <f t="shared" si="43"/>
        <v>#N/A</v>
      </c>
      <c r="F80" s="105" t="str">
        <f t="shared" si="43"/>
        <v>#N/A</v>
      </c>
      <c r="G80" s="106" t="str">
        <f t="shared" si="43"/>
        <v>#N/A</v>
      </c>
    </row>
    <row r="81" ht="12.75" customHeight="1">
      <c r="C81" s="2"/>
      <c r="D81" s="2"/>
      <c r="F81" s="2"/>
    </row>
    <row r="82" ht="12.75" customHeight="1">
      <c r="A82" s="107" t="s">
        <v>175</v>
      </c>
      <c r="B82" s="90"/>
      <c r="C82" s="90"/>
      <c r="D82" s="90"/>
      <c r="E82" s="90"/>
      <c r="F82" s="90"/>
      <c r="G82" s="91"/>
      <c r="H82" s="2"/>
      <c r="I82" s="2"/>
      <c r="J82" s="2"/>
      <c r="K82" s="2"/>
      <c r="L82" s="2"/>
      <c r="M82" s="2"/>
      <c r="N82" s="2"/>
      <c r="O82" s="2"/>
      <c r="P82" s="2"/>
      <c r="Q82" s="2"/>
      <c r="R82" s="2"/>
      <c r="S82" s="2"/>
      <c r="T82" s="2"/>
      <c r="U82" s="2"/>
      <c r="V82" s="2"/>
      <c r="W82" s="2"/>
      <c r="X82" s="2"/>
      <c r="Y82" s="2"/>
      <c r="Z82" s="2"/>
    </row>
    <row r="83" ht="12.75" customHeight="1">
      <c r="A83" s="96"/>
      <c r="B83" s="97" t="s">
        <v>161</v>
      </c>
      <c r="C83" s="97" t="s">
        <v>162</v>
      </c>
      <c r="D83" s="97" t="s">
        <v>163</v>
      </c>
      <c r="E83" s="97" t="s">
        <v>164</v>
      </c>
      <c r="F83" s="97" t="s">
        <v>165</v>
      </c>
      <c r="G83" s="99" t="s">
        <v>166</v>
      </c>
    </row>
    <row r="84" ht="12.75" customHeight="1">
      <c r="A84" s="100" t="s">
        <v>160</v>
      </c>
      <c r="B84" s="2" t="str">
        <f t="shared" ref="B84:G84" si="44">SUMIFS($G$8:$G$31,$A$8:$A$31,$A84,$B$8:$B$31,B$77)</f>
        <v>#N/A</v>
      </c>
      <c r="C84" s="2" t="str">
        <f t="shared" si="44"/>
        <v>#N/A</v>
      </c>
      <c r="D84" s="2" t="str">
        <f t="shared" si="44"/>
        <v>#N/A</v>
      </c>
      <c r="E84" s="2" t="str">
        <f t="shared" si="44"/>
        <v>#N/A</v>
      </c>
      <c r="F84" s="2" t="str">
        <f t="shared" si="44"/>
        <v>#N/A</v>
      </c>
      <c r="G84" s="102" t="str">
        <f t="shared" si="44"/>
        <v>#N/A</v>
      </c>
    </row>
    <row r="85" ht="12.75" customHeight="1">
      <c r="A85" s="100" t="s">
        <v>167</v>
      </c>
      <c r="B85" s="2" t="str">
        <f t="shared" ref="B85:G85" si="45">SUMIFS($G$8:$G$31,$A$8:$A$31,$A85,$B$8:$B$31,B$77)</f>
        <v>#N/A</v>
      </c>
      <c r="C85" s="2" t="str">
        <f t="shared" si="45"/>
        <v>#N/A</v>
      </c>
      <c r="D85" s="2" t="str">
        <f t="shared" si="45"/>
        <v>#N/A</v>
      </c>
      <c r="E85" s="2" t="str">
        <f t="shared" si="45"/>
        <v>#N/A</v>
      </c>
      <c r="F85" s="2" t="str">
        <f t="shared" si="45"/>
        <v>#N/A</v>
      </c>
      <c r="G85" s="102" t="str">
        <f t="shared" si="45"/>
        <v>#N/A</v>
      </c>
    </row>
    <row r="86" ht="12.75" customHeight="1">
      <c r="A86" s="104" t="s">
        <v>168</v>
      </c>
      <c r="B86" s="105" t="str">
        <f t="shared" ref="B86:G86" si="46">SUMIFS($G$8:$G$31,$A$8:$A$31,$A86,$B$8:$B$31,B$77)</f>
        <v>#N/A</v>
      </c>
      <c r="C86" s="105" t="str">
        <f t="shared" si="46"/>
        <v>#N/A</v>
      </c>
      <c r="D86" s="105" t="str">
        <f t="shared" si="46"/>
        <v>#N/A</v>
      </c>
      <c r="E86" s="105" t="str">
        <f t="shared" si="46"/>
        <v>#N/A</v>
      </c>
      <c r="F86" s="105" t="str">
        <f t="shared" si="46"/>
        <v>#N/A</v>
      </c>
      <c r="G86" s="106" t="str">
        <f t="shared" si="46"/>
        <v>#N/A</v>
      </c>
    </row>
    <row r="87" ht="12.75" customHeight="1">
      <c r="C87" s="2"/>
      <c r="D87" s="2"/>
      <c r="F87" s="2"/>
    </row>
    <row r="88" ht="12.75" customHeight="1">
      <c r="A88" s="107" t="s">
        <v>169</v>
      </c>
      <c r="B88" s="90"/>
      <c r="C88" s="90"/>
      <c r="D88" s="90"/>
      <c r="E88" s="90"/>
      <c r="F88" s="90"/>
      <c r="G88" s="91"/>
    </row>
    <row r="89" ht="12.75" customHeight="1">
      <c r="A89" s="96"/>
      <c r="B89" s="97" t="s">
        <v>161</v>
      </c>
      <c r="C89" s="97" t="s">
        <v>162</v>
      </c>
      <c r="D89" s="97" t="s">
        <v>163</v>
      </c>
      <c r="E89" s="97" t="s">
        <v>164</v>
      </c>
      <c r="F89" s="97" t="s">
        <v>165</v>
      </c>
      <c r="G89" s="99" t="s">
        <v>166</v>
      </c>
    </row>
    <row r="90" ht="12.75" customHeight="1">
      <c r="A90" s="100" t="s">
        <v>160</v>
      </c>
      <c r="B90" s="2" t="str">
        <f t="shared" ref="B90:G90" si="47">SUMIFS($I$8:$I$31,$A$8:$A$31,$A90,$B$8:$B$31,B$77)</f>
        <v>#N/A</v>
      </c>
      <c r="C90" s="2" t="str">
        <f t="shared" si="47"/>
        <v>#N/A</v>
      </c>
      <c r="D90" s="2" t="str">
        <f t="shared" si="47"/>
        <v>#N/A</v>
      </c>
      <c r="E90" s="2" t="str">
        <f t="shared" si="47"/>
        <v>#N/A</v>
      </c>
      <c r="F90" s="2" t="str">
        <f t="shared" si="47"/>
        <v>#N/A</v>
      </c>
      <c r="G90" s="102" t="str">
        <f t="shared" si="47"/>
        <v>#N/A</v>
      </c>
    </row>
    <row r="91" ht="12.75" customHeight="1">
      <c r="A91" s="100" t="s">
        <v>167</v>
      </c>
      <c r="B91" s="2" t="str">
        <f t="shared" ref="B91:G91" si="48">SUMIFS($I$8:$I$31,$A$8:$A$31,$A91,$B$8:$B$31,B$77)</f>
        <v>#N/A</v>
      </c>
      <c r="C91" s="2" t="str">
        <f t="shared" si="48"/>
        <v>#N/A</v>
      </c>
      <c r="D91" s="2" t="str">
        <f t="shared" si="48"/>
        <v>#N/A</v>
      </c>
      <c r="E91" s="2" t="str">
        <f t="shared" si="48"/>
        <v>#N/A</v>
      </c>
      <c r="F91" s="2" t="str">
        <f t="shared" si="48"/>
        <v>#N/A</v>
      </c>
      <c r="G91" s="102" t="str">
        <f t="shared" si="48"/>
        <v>#N/A</v>
      </c>
    </row>
    <row r="92" ht="12.75" customHeight="1">
      <c r="A92" s="104" t="s">
        <v>168</v>
      </c>
      <c r="B92" s="105" t="str">
        <f t="shared" ref="B92:G92" si="49">SUMIFS($I$8:$I$31,$A$8:$A$31,$A92,$B$8:$B$31,B$77)</f>
        <v>#N/A</v>
      </c>
      <c r="C92" s="105" t="str">
        <f t="shared" si="49"/>
        <v>#N/A</v>
      </c>
      <c r="D92" s="105" t="str">
        <f t="shared" si="49"/>
        <v>#N/A</v>
      </c>
      <c r="E92" s="105" t="str">
        <f t="shared" si="49"/>
        <v>#N/A</v>
      </c>
      <c r="F92" s="105" t="str">
        <f t="shared" si="49"/>
        <v>#N/A</v>
      </c>
      <c r="G92" s="106" t="str">
        <f t="shared" si="49"/>
        <v>#N/A</v>
      </c>
    </row>
    <row r="93" ht="12.75" customHeight="1">
      <c r="C93" s="2"/>
      <c r="D93" s="2"/>
      <c r="F93" s="2"/>
    </row>
    <row r="94" ht="12.75" customHeight="1">
      <c r="A94" s="107" t="s">
        <v>176</v>
      </c>
      <c r="B94" s="90"/>
      <c r="C94" s="90"/>
      <c r="D94" s="90"/>
      <c r="E94" s="90"/>
      <c r="F94" s="90"/>
      <c r="G94" s="91"/>
      <c r="H94" s="2"/>
      <c r="I94" s="2"/>
      <c r="J94" s="2"/>
      <c r="K94" s="2"/>
      <c r="L94" s="2"/>
      <c r="M94" s="2"/>
      <c r="N94" s="2"/>
      <c r="O94" s="2"/>
      <c r="P94" s="2"/>
      <c r="Q94" s="2"/>
      <c r="R94" s="2"/>
      <c r="S94" s="2"/>
      <c r="T94" s="2"/>
      <c r="U94" s="2"/>
      <c r="V94" s="2"/>
      <c r="W94" s="2"/>
      <c r="X94" s="2"/>
      <c r="Y94" s="2"/>
      <c r="Z94" s="2"/>
    </row>
    <row r="95" ht="12.75" customHeight="1">
      <c r="A95" s="96"/>
      <c r="B95" s="97" t="str">
        <f t="shared" ref="B95:G95" si="50">B77</f>
        <v>North America</v>
      </c>
      <c r="C95" s="97" t="str">
        <f t="shared" si="50"/>
        <v>Asia</v>
      </c>
      <c r="D95" s="97" t="str">
        <f t="shared" si="50"/>
        <v>Oceania</v>
      </c>
      <c r="E95" s="97" t="str">
        <f t="shared" si="50"/>
        <v>Africa</v>
      </c>
      <c r="F95" s="97" t="str">
        <f t="shared" si="50"/>
        <v>South America</v>
      </c>
      <c r="G95" s="99" t="str">
        <f t="shared" si="50"/>
        <v>Europe</v>
      </c>
    </row>
    <row r="96" ht="12.75" customHeight="1">
      <c r="A96" s="100" t="s">
        <v>177</v>
      </c>
      <c r="B96" s="2" t="str">
        <f t="shared" ref="B96:G96" si="51">B78</f>
        <v>#N/A</v>
      </c>
      <c r="C96" s="2" t="str">
        <f t="shared" si="51"/>
        <v>#N/A</v>
      </c>
      <c r="D96" s="2" t="str">
        <f t="shared" si="51"/>
        <v>#N/A</v>
      </c>
      <c r="E96" s="2" t="str">
        <f t="shared" si="51"/>
        <v>#N/A</v>
      </c>
      <c r="F96" s="2" t="str">
        <f t="shared" si="51"/>
        <v>#N/A</v>
      </c>
      <c r="G96" s="102" t="str">
        <f t="shared" si="51"/>
        <v>#N/A</v>
      </c>
    </row>
    <row r="97" ht="12.75" customHeight="1">
      <c r="A97" s="100" t="s">
        <v>178</v>
      </c>
      <c r="B97" s="2" t="str">
        <f t="shared" ref="B97:G97" si="52">B79</f>
        <v>#N/A</v>
      </c>
      <c r="C97" s="2" t="str">
        <f t="shared" si="52"/>
        <v>#N/A</v>
      </c>
      <c r="D97" s="2" t="str">
        <f t="shared" si="52"/>
        <v>#N/A</v>
      </c>
      <c r="E97" s="2" t="str">
        <f t="shared" si="52"/>
        <v>#N/A</v>
      </c>
      <c r="F97" s="2" t="str">
        <f t="shared" si="52"/>
        <v>#N/A</v>
      </c>
      <c r="G97" s="102" t="str">
        <f t="shared" si="52"/>
        <v>#N/A</v>
      </c>
    </row>
    <row r="98" ht="12.75" customHeight="1">
      <c r="A98" s="100" t="s">
        <v>179</v>
      </c>
      <c r="B98" s="2" t="str">
        <f t="shared" ref="B98:G98" si="53">B80</f>
        <v>#N/A</v>
      </c>
      <c r="C98" s="2" t="str">
        <f t="shared" si="53"/>
        <v>#N/A</v>
      </c>
      <c r="D98" s="2" t="str">
        <f t="shared" si="53"/>
        <v>#N/A</v>
      </c>
      <c r="E98" s="2" t="str">
        <f t="shared" si="53"/>
        <v>#N/A</v>
      </c>
      <c r="F98" s="2" t="str">
        <f t="shared" si="53"/>
        <v>#N/A</v>
      </c>
      <c r="G98" s="102" t="str">
        <f t="shared" si="53"/>
        <v>#N/A</v>
      </c>
    </row>
    <row r="99" ht="12.75" customHeight="1">
      <c r="A99" s="100" t="s">
        <v>180</v>
      </c>
      <c r="B99" s="2" t="str">
        <f t="shared" ref="B99:G99" si="54">B84</f>
        <v>#N/A</v>
      </c>
      <c r="C99" s="2" t="str">
        <f t="shared" si="54"/>
        <v>#N/A</v>
      </c>
      <c r="D99" s="2" t="str">
        <f t="shared" si="54"/>
        <v>#N/A</v>
      </c>
      <c r="E99" s="2" t="str">
        <f t="shared" si="54"/>
        <v>#N/A</v>
      </c>
      <c r="F99" s="2" t="str">
        <f t="shared" si="54"/>
        <v>#N/A</v>
      </c>
      <c r="G99" s="102" t="str">
        <f t="shared" si="54"/>
        <v>#N/A</v>
      </c>
    </row>
    <row r="100" ht="12.75" customHeight="1">
      <c r="A100" s="100" t="s">
        <v>181</v>
      </c>
      <c r="B100" s="2" t="str">
        <f t="shared" ref="B100:G100" si="55">B85</f>
        <v>#N/A</v>
      </c>
      <c r="C100" s="2" t="str">
        <f t="shared" si="55"/>
        <v>#N/A</v>
      </c>
      <c r="D100" s="2" t="str">
        <f t="shared" si="55"/>
        <v>#N/A</v>
      </c>
      <c r="E100" s="2" t="str">
        <f t="shared" si="55"/>
        <v>#N/A</v>
      </c>
      <c r="F100" s="2" t="str">
        <f t="shared" si="55"/>
        <v>#N/A</v>
      </c>
      <c r="G100" s="102" t="str">
        <f t="shared" si="55"/>
        <v>#N/A</v>
      </c>
    </row>
    <row r="101" ht="12.75" customHeight="1">
      <c r="A101" s="104" t="s">
        <v>182</v>
      </c>
      <c r="B101" s="105" t="str">
        <f t="shared" ref="B101:G101" si="56">B86</f>
        <v>#N/A</v>
      </c>
      <c r="C101" s="105" t="str">
        <f t="shared" si="56"/>
        <v>#N/A</v>
      </c>
      <c r="D101" s="105" t="str">
        <f t="shared" si="56"/>
        <v>#N/A</v>
      </c>
      <c r="E101" s="105" t="str">
        <f t="shared" si="56"/>
        <v>#N/A</v>
      </c>
      <c r="F101" s="105" t="str">
        <f t="shared" si="56"/>
        <v>#N/A</v>
      </c>
      <c r="G101" s="106" t="str">
        <f t="shared" si="56"/>
        <v>#N/A</v>
      </c>
    </row>
    <row r="102" ht="12.75" customHeight="1">
      <c r="C102" s="2"/>
      <c r="D102" s="2"/>
      <c r="F102" s="2"/>
    </row>
    <row r="103" ht="12.75" customHeight="1">
      <c r="C103" s="2"/>
      <c r="D103" s="2"/>
      <c r="F103" s="2"/>
    </row>
    <row r="104" ht="12.75" customHeight="1">
      <c r="C104" s="2"/>
      <c r="D104" s="2"/>
      <c r="F104" s="2"/>
    </row>
    <row r="105" ht="12.75" customHeight="1">
      <c r="A105" s="38" t="s">
        <v>183</v>
      </c>
      <c r="B105" s="2" t="str">
        <f>SUMIFS('Carbon potential calculations'!$E$18:$E$722,'Carbon potential calculations'!$B$18:$B$722,'Global potential output'!$A105)</f>
        <v>#N/A</v>
      </c>
      <c r="C105" s="2" t="str">
        <f>SUMIFS('Carbon potential calculations'!$G$18:$G$722,'Carbon potential calculations'!$B$18:$B$722,'Global potential output'!$A105)</f>
        <v>#N/A</v>
      </c>
      <c r="D105" s="2" t="str">
        <f>SUMIFS('Carbon potential calculations'!$O$18:$O$722,'Carbon potential calculations'!$B$18:$B$722,'Global potential output'!$A105)</f>
        <v>#N/A</v>
      </c>
      <c r="F105" s="2"/>
    </row>
    <row r="106" ht="12.75" customHeight="1">
      <c r="A106" s="38" t="s">
        <v>184</v>
      </c>
      <c r="B106" s="2" t="str">
        <f>SUMIFS('Carbon potential calculations'!$E$18:$E$722,'Carbon potential calculations'!$B$18:$B$722,'Global potential output'!$A106)</f>
        <v>#N/A</v>
      </c>
      <c r="C106" s="2" t="str">
        <f>SUMIFS('Carbon potential calculations'!$G$18:$G$722,'Carbon potential calculations'!$B$18:$B$722,'Global potential output'!$A106)</f>
        <v>#N/A</v>
      </c>
      <c r="D106" s="2" t="str">
        <f>SUMIFS('Carbon potential calculations'!$O$18:$O$722,'Carbon potential calculations'!$B$18:$B$722,'Global potential output'!$A106)</f>
        <v>#N/A</v>
      </c>
      <c r="F106" s="2"/>
    </row>
    <row r="107" ht="12.75" customHeight="1">
      <c r="A107" s="38" t="s">
        <v>185</v>
      </c>
      <c r="B107" s="2" t="str">
        <f>SUMIFS('Carbon potential calculations'!$E$18:$E$722,'Carbon potential calculations'!$B$18:$B$722,'Global potential output'!$A107)</f>
        <v>#N/A</v>
      </c>
      <c r="C107" s="2" t="str">
        <f>SUMIFS('Carbon potential calculations'!$G$18:$G$722,'Carbon potential calculations'!$B$18:$B$722,'Global potential output'!$A107)</f>
        <v>#N/A</v>
      </c>
      <c r="D107" s="2" t="str">
        <f>SUMIFS('Carbon potential calculations'!$O$18:$O$722,'Carbon potential calculations'!$B$18:$B$722,'Global potential output'!$A107)</f>
        <v>#N/A</v>
      </c>
      <c r="F107" s="2"/>
    </row>
    <row r="108" ht="12.75" customHeight="1">
      <c r="A108" s="38" t="s">
        <v>186</v>
      </c>
      <c r="B108" s="2" t="str">
        <f>SUMIFS('Carbon potential calculations'!$E$18:$E$722,'Carbon potential calculations'!$B$18:$B$722,'Global potential output'!$A108)</f>
        <v>#N/A</v>
      </c>
      <c r="C108" s="2" t="str">
        <f>SUMIFS('Carbon potential calculations'!$G$18:$G$722,'Carbon potential calculations'!$B$18:$B$722,'Global potential output'!$A108)</f>
        <v>#N/A</v>
      </c>
      <c r="D108" s="2" t="str">
        <f>SUMIFS('Carbon potential calculations'!$O$18:$O$722,'Carbon potential calculations'!$B$18:$B$722,'Global potential output'!$A108)</f>
        <v>#N/A</v>
      </c>
      <c r="F108" s="2"/>
    </row>
    <row r="109" ht="12.75" customHeight="1">
      <c r="A109" s="38" t="s">
        <v>187</v>
      </c>
      <c r="B109" s="2" t="str">
        <f>SUMIFS('Carbon potential calculations'!$E$18:$E$722,'Carbon potential calculations'!$B$18:$B$722,'Global potential output'!$A109)</f>
        <v>#N/A</v>
      </c>
      <c r="C109" s="2" t="str">
        <f>SUMIFS('Carbon potential calculations'!$G$18:$G$722,'Carbon potential calculations'!$B$18:$B$722,'Global potential output'!$A109)</f>
        <v>#N/A</v>
      </c>
      <c r="D109" s="2" t="str">
        <f>SUMIFS('Carbon potential calculations'!$O$18:$O$722,'Carbon potential calculations'!$B$18:$B$722,'Global potential output'!$A109)</f>
        <v>#N/A</v>
      </c>
      <c r="F109" s="2"/>
    </row>
    <row r="110" ht="12.75" customHeight="1">
      <c r="A110" s="38" t="s">
        <v>188</v>
      </c>
      <c r="B110" s="2" t="str">
        <f>SUMIFS('Carbon potential calculations'!$E$18:$E$722,'Carbon potential calculations'!$B$18:$B$722,'Global potential output'!$A110)</f>
        <v>#N/A</v>
      </c>
      <c r="C110" s="2" t="str">
        <f>SUMIFS('Carbon potential calculations'!$G$18:$G$722,'Carbon potential calculations'!$B$18:$B$722,'Global potential output'!$A110)</f>
        <v>#N/A</v>
      </c>
      <c r="D110" s="2" t="str">
        <f>SUMIFS('Carbon potential calculations'!$O$18:$O$722,'Carbon potential calculations'!$B$18:$B$722,'Global potential output'!$A110)</f>
        <v>#N/A</v>
      </c>
      <c r="F110" s="2"/>
    </row>
    <row r="111" ht="12.75" customHeight="1">
      <c r="A111" s="38" t="s">
        <v>189</v>
      </c>
      <c r="B111" s="2" t="str">
        <f>SUMIFS('Carbon potential calculations'!$E$18:$E$722,'Carbon potential calculations'!$B$18:$B$722,'Global potential output'!$A111)</f>
        <v>#N/A</v>
      </c>
      <c r="C111" s="2" t="str">
        <f>SUMIFS('Carbon potential calculations'!$G$18:$G$722,'Carbon potential calculations'!$B$18:$B$722,'Global potential output'!$A111)</f>
        <v>#N/A</v>
      </c>
      <c r="D111" s="2" t="str">
        <f>SUMIFS('Carbon potential calculations'!$O$18:$O$722,'Carbon potential calculations'!$B$18:$B$722,'Global potential output'!$A111)</f>
        <v>#N/A</v>
      </c>
      <c r="F111" s="2"/>
    </row>
    <row r="112" ht="12.75" customHeight="1">
      <c r="A112" s="38" t="s">
        <v>190</v>
      </c>
      <c r="B112" s="2" t="str">
        <f>SUMIFS('Carbon potential calculations'!$E$18:$E$722,'Carbon potential calculations'!$B$18:$B$722,'Global potential output'!$A112)</f>
        <v>#N/A</v>
      </c>
      <c r="C112" s="2" t="str">
        <f>SUMIFS('Carbon potential calculations'!$G$18:$G$722,'Carbon potential calculations'!$B$18:$B$722,'Global potential output'!$A112)</f>
        <v>#N/A</v>
      </c>
      <c r="D112" s="2" t="str">
        <f>SUMIFS('Carbon potential calculations'!$O$18:$O$722,'Carbon potential calculations'!$B$18:$B$722,'Global potential output'!$A112)</f>
        <v>#N/A</v>
      </c>
      <c r="F112" s="2"/>
    </row>
    <row r="113" ht="12.75" customHeight="1">
      <c r="A113" s="38" t="s">
        <v>191</v>
      </c>
      <c r="B113" s="2" t="str">
        <f>SUMIFS('Carbon potential calculations'!$E$18:$E$722,'Carbon potential calculations'!$B$18:$B$722,'Global potential output'!$A113)</f>
        <v>#N/A</v>
      </c>
      <c r="C113" s="2" t="str">
        <f>SUMIFS('Carbon potential calculations'!$G$18:$G$722,'Carbon potential calculations'!$B$18:$B$722,'Global potential output'!$A113)</f>
        <v>#N/A</v>
      </c>
      <c r="D113" s="2" t="str">
        <f>SUMIFS('Carbon potential calculations'!$O$18:$O$722,'Carbon potential calculations'!$B$18:$B$722,'Global potential output'!$A113)</f>
        <v>#N/A</v>
      </c>
      <c r="F113" s="2"/>
    </row>
    <row r="114" ht="12.75" customHeight="1">
      <c r="A114" s="38" t="s">
        <v>161</v>
      </c>
      <c r="C114" s="2"/>
      <c r="D114" s="2"/>
      <c r="F114" s="2"/>
    </row>
    <row r="115" ht="12.75" customHeight="1">
      <c r="A115" s="38" t="s">
        <v>162</v>
      </c>
      <c r="C115" s="2"/>
      <c r="D115" s="2"/>
      <c r="F115" s="2"/>
    </row>
    <row r="116" ht="12.75" customHeight="1">
      <c r="A116" s="38" t="s">
        <v>163</v>
      </c>
      <c r="C116" s="2"/>
      <c r="D116" s="2"/>
      <c r="F116" s="2"/>
    </row>
    <row r="117" ht="12.75" customHeight="1">
      <c r="A117" s="38" t="s">
        <v>164</v>
      </c>
      <c r="C117" s="2"/>
      <c r="D117" s="2"/>
      <c r="F117" s="2"/>
    </row>
    <row r="118" ht="12.75" customHeight="1">
      <c r="A118" s="38" t="s">
        <v>165</v>
      </c>
      <c r="C118" s="2"/>
      <c r="D118" s="2"/>
      <c r="F118" s="2"/>
    </row>
    <row r="119" ht="12.75" customHeight="1">
      <c r="A119" s="38" t="s">
        <v>166</v>
      </c>
      <c r="C119" s="2"/>
      <c r="D119" s="2"/>
      <c r="F119" s="2"/>
    </row>
    <row r="120" ht="12.75" customHeight="1">
      <c r="C120" s="2"/>
      <c r="D120" s="2"/>
      <c r="F120" s="2"/>
      <c r="M120" s="38" t="s">
        <v>192</v>
      </c>
      <c r="N120" s="38" t="s">
        <v>193</v>
      </c>
      <c r="O120" s="38" t="s">
        <v>194</v>
      </c>
      <c r="P120" s="38" t="s">
        <v>195</v>
      </c>
      <c r="Q120" s="38" t="s">
        <v>196</v>
      </c>
    </row>
    <row r="121" ht="12.75" customHeight="1">
      <c r="B121" s="2"/>
      <c r="D121" s="2" t="s">
        <v>183</v>
      </c>
      <c r="E121" s="2" t="s">
        <v>184</v>
      </c>
      <c r="F121" s="2" t="s">
        <v>185</v>
      </c>
      <c r="G121" s="2" t="s">
        <v>186</v>
      </c>
      <c r="H121" s="2" t="s">
        <v>187</v>
      </c>
      <c r="I121" s="2" t="s">
        <v>188</v>
      </c>
      <c r="J121" s="2" t="s">
        <v>189</v>
      </c>
      <c r="K121" s="2" t="s">
        <v>190</v>
      </c>
      <c r="L121" s="2" t="s">
        <v>191</v>
      </c>
      <c r="M121" s="2" t="s">
        <v>161</v>
      </c>
      <c r="N121" s="2" t="s">
        <v>162</v>
      </c>
      <c r="O121" s="2" t="s">
        <v>163</v>
      </c>
      <c r="P121" s="2" t="s">
        <v>164</v>
      </c>
      <c r="Q121" s="2" t="s">
        <v>165</v>
      </c>
      <c r="R121" s="2" t="s">
        <v>166</v>
      </c>
      <c r="S121" s="38" t="str">
        <f>IF(ROUND(S122,2)=ROUND(C8,2),"Pass","FALSE")</f>
        <v>#N/A</v>
      </c>
      <c r="T121" s="2" t="str">
        <f>IF(ROUND(T122,2)=ROUND(C9,2),"Pass","FALSE")</f>
        <v>#N/A</v>
      </c>
      <c r="U121" s="2" t="str">
        <f>IF(ROUND(U122,2)=ROUND(C10,2),"Pass","FALSE")</f>
        <v>#N/A</v>
      </c>
      <c r="V121" s="2" t="str">
        <f>IF(ROUND(V122,2)=ROUND(C11,2),"Pass","FALSE")</f>
        <v>#N/A</v>
      </c>
      <c r="W121" s="2" t="str">
        <f>IF(ROUND(W122,2)=ROUND(C12,2),"Pass","FALSE")</f>
        <v>#N/A</v>
      </c>
      <c r="X121" s="2" t="str">
        <f>IF(ROUND(X122,2)=ROUND(C13,2),"Pass","FALSE")</f>
        <v>#N/A</v>
      </c>
    </row>
    <row r="122" ht="12.75" customHeight="1">
      <c r="A122" s="2" t="s">
        <v>160</v>
      </c>
      <c r="B122" s="2"/>
      <c r="C122" s="38" t="s">
        <v>197</v>
      </c>
      <c r="D122" s="2" t="str">
        <f>SUMIFS('Carbon potential calculations'!$E$18:$E$722,'Carbon potential calculations'!$B$18:$B$722,'Global potential output'!D$121,'Carbon potential calculations'!$D$18:$D$722,'Global potential output'!$A122)</f>
        <v>#N/A</v>
      </c>
      <c r="E122" s="2" t="str">
        <f>SUMIFS('Carbon potential calculations'!$E$18:$E$722,'Carbon potential calculations'!$B$18:$B$722,'Global potential output'!E$121,'Carbon potential calculations'!$D$18:$D$722,'Global potential output'!$A122)</f>
        <v>#N/A</v>
      </c>
      <c r="F122" s="2" t="str">
        <f>SUMIFS('Carbon potential calculations'!$E$18:$E$722,'Carbon potential calculations'!$B$18:$B$722,'Global potential output'!F$121,'Carbon potential calculations'!$D$18:$D$722,'Global potential output'!$A122)</f>
        <v>#N/A</v>
      </c>
      <c r="G122" s="2" t="str">
        <f>SUMIFS('Carbon potential calculations'!$E$18:$E$722,'Carbon potential calculations'!$B$18:$B$722,'Global potential output'!G$121,'Carbon potential calculations'!$D$18:$D$722,'Global potential output'!$A122)</f>
        <v>#N/A</v>
      </c>
      <c r="H122" s="2" t="str">
        <f>SUMIFS('Carbon potential calculations'!$E$18:$E$722,'Carbon potential calculations'!$B$18:$B$722,'Global potential output'!H$121,'Carbon potential calculations'!$D$18:$D$722,'Global potential output'!$A122)</f>
        <v>#N/A</v>
      </c>
      <c r="I122" s="2" t="str">
        <f>SUMIFS('Carbon potential calculations'!$E$18:$E$722,'Carbon potential calculations'!$B$18:$B$722,'Global potential output'!I$121,'Carbon potential calculations'!$D$18:$D$722,'Global potential output'!$A122)</f>
        <v>#N/A</v>
      </c>
      <c r="J122" s="2" t="str">
        <f>SUMIFS('Carbon potential calculations'!$E$18:$E$722,'Carbon potential calculations'!$B$18:$B$722,'Global potential output'!J$121,'Carbon potential calculations'!$D$18:$D$722,'Global potential output'!$A122)</f>
        <v>#N/A</v>
      </c>
      <c r="K122" s="2" t="str">
        <f>SUMIFS('Carbon potential calculations'!$E$18:$E$722,'Carbon potential calculations'!$B$18:$B$722,'Global potential output'!K$121,'Carbon potential calculations'!$D$18:$D$722,'Global potential output'!$A122)</f>
        <v>#N/A</v>
      </c>
      <c r="L122" s="2" t="str">
        <f>SUMIFS('Carbon potential calculations'!$E$18:$E$722,'Carbon potential calculations'!$B$18:$B$722,'Global potential output'!L$121,'Carbon potential calculations'!$D$18:$D$722,'Global potential output'!$A122)</f>
        <v>#N/A</v>
      </c>
      <c r="M122" s="2" t="str">
        <f>SUMIFS('Carbon potential calculations'!$E$18:$E$722,'Carbon potential calculations'!$A$18:$A$722,'Global potential output'!M$121,'Carbon potential calculations'!$D$18:$D$722,'Global potential output'!$A122)-(D122+I122+G122)</f>
        <v>#N/A</v>
      </c>
      <c r="N122" s="2" t="str">
        <f>SUMIFS('Carbon potential calculations'!$E$18:$E$722,'Carbon potential calculations'!$A$18:$A$722,'Global potential output'!N$121,'Carbon potential calculations'!$D$18:$D$722,'Global potential output'!$A122)-(E122+K122+L122)</f>
        <v>#N/A</v>
      </c>
      <c r="O122" s="2" t="str">
        <f>SUMIFS('Carbon potential calculations'!$E$18:$E$722,'Carbon potential calculations'!$A$18:$A$722,'Global potential output'!O$121,'Carbon potential calculations'!$D$18:$D$722,'Global potential output'!$A122)-F122</f>
        <v>#N/A</v>
      </c>
      <c r="P122" s="2" t="str">
        <f>SUMIFS('Carbon potential calculations'!$E$18:$E$722,'Carbon potential calculations'!$A$18:$A$722,'Global potential output'!P$121,'Carbon potential calculations'!$D$18:$D$722,'Global potential output'!$A122)-H122</f>
        <v>#N/A</v>
      </c>
      <c r="Q122" s="2" t="str">
        <f>SUMIFS('Carbon potential calculations'!$E$18:$E$722,'Carbon potential calculations'!$A$18:$A$722,'Global potential output'!Q$121,'Carbon potential calculations'!$D$18:$D$722,'Global potential output'!$A122)-J122</f>
        <v>#N/A</v>
      </c>
      <c r="R122" s="2" t="str">
        <f>SUMIFS('Carbon potential calculations'!$E$18:$E$722,'Carbon potential calculations'!$A$18:$A$722,'Global potential output'!R$121,'Carbon potential calculations'!$D$18:$D$722,'Global potential output'!$A122)</f>
        <v>#N/A</v>
      </c>
      <c r="S122" s="2" t="str">
        <f>SUM(M122,I122,G122,D122)</f>
        <v>#N/A</v>
      </c>
      <c r="T122" s="2" t="str">
        <f>SUM(E122,K122,L122,N122)</f>
        <v>#N/A</v>
      </c>
      <c r="U122" s="2" t="str">
        <f>SUM(O122,F122)</f>
        <v>#N/A</v>
      </c>
      <c r="V122" s="2" t="str">
        <f>SUM(P122,H122)</f>
        <v>#N/A</v>
      </c>
      <c r="W122" s="2" t="str">
        <f>SUM(Q122,J122)</f>
        <v>#N/A</v>
      </c>
      <c r="X122" s="2" t="str">
        <f>R122</f>
        <v>#N/A</v>
      </c>
      <c r="Y122" s="2"/>
      <c r="Z122" s="2"/>
    </row>
    <row r="123" ht="12.75" customHeight="1">
      <c r="A123" s="2" t="s">
        <v>167</v>
      </c>
      <c r="B123" s="2"/>
      <c r="C123" s="2" t="s">
        <v>198</v>
      </c>
      <c r="D123" s="2" t="str">
        <f>SUMIFS('Carbon potential calculations'!$E$18:$E$722,'Carbon potential calculations'!$B$18:$B$722,'Global potential output'!D$121,'Carbon potential calculations'!$D$18:$D$722,'Global potential output'!$A123)</f>
        <v>#N/A</v>
      </c>
      <c r="E123" s="2" t="str">
        <f>SUMIFS('Carbon potential calculations'!$E$18:$E$722,'Carbon potential calculations'!$B$18:$B$722,'Global potential output'!E$121,'Carbon potential calculations'!$D$18:$D$722,'Global potential output'!$A123)</f>
        <v>#N/A</v>
      </c>
      <c r="F123" s="2" t="str">
        <f>SUMIFS('Carbon potential calculations'!$E$18:$E$722,'Carbon potential calculations'!$B$18:$B$722,'Global potential output'!F$121,'Carbon potential calculations'!$D$18:$D$722,'Global potential output'!$A123)</f>
        <v>#N/A</v>
      </c>
      <c r="G123" s="2" t="str">
        <f>SUMIFS('Carbon potential calculations'!$E$18:$E$722,'Carbon potential calculations'!$B$18:$B$722,'Global potential output'!G$121,'Carbon potential calculations'!$D$18:$D$722,'Global potential output'!$A123)</f>
        <v>#N/A</v>
      </c>
      <c r="H123" s="2" t="str">
        <f>SUMIFS('Carbon potential calculations'!$E$18:$E$722,'Carbon potential calculations'!$B$18:$B$722,'Global potential output'!H$121,'Carbon potential calculations'!$D$18:$D$722,'Global potential output'!$A123)</f>
        <v>#N/A</v>
      </c>
      <c r="I123" s="2" t="str">
        <f>SUMIFS('Carbon potential calculations'!$E$18:$E$722,'Carbon potential calculations'!$B$18:$B$722,'Global potential output'!I$121,'Carbon potential calculations'!$D$18:$D$722,'Global potential output'!$A123)</f>
        <v>#N/A</v>
      </c>
      <c r="J123" s="2" t="str">
        <f>SUMIFS('Carbon potential calculations'!$E$18:$E$722,'Carbon potential calculations'!$B$18:$B$722,'Global potential output'!J$121,'Carbon potential calculations'!$D$18:$D$722,'Global potential output'!$A123)</f>
        <v>#N/A</v>
      </c>
      <c r="K123" s="2" t="str">
        <f>SUMIFS('Carbon potential calculations'!$E$18:$E$722,'Carbon potential calculations'!$B$18:$B$722,'Global potential output'!K$121,'Carbon potential calculations'!$D$18:$D$722,'Global potential output'!$A123)</f>
        <v>#N/A</v>
      </c>
      <c r="L123" s="2" t="str">
        <f>SUMIFS('Carbon potential calculations'!$E$18:$E$722,'Carbon potential calculations'!$B$18:$B$722,'Global potential output'!L$121,'Carbon potential calculations'!$D$18:$D$722,'Global potential output'!$A123)</f>
        <v>#N/A</v>
      </c>
      <c r="M123" s="2" t="str">
        <f>SUMIFS('Carbon potential calculations'!$E$18:$E$722,'Carbon potential calculations'!$A$18:$A$722,'Global potential output'!M$121,'Carbon potential calculations'!$D$18:$D$722,'Global potential output'!$A123)-(D123+I123+G123)</f>
        <v>#N/A</v>
      </c>
      <c r="N123" s="2" t="str">
        <f>SUMIFS('Carbon potential calculations'!$E$18:$E$722,'Carbon potential calculations'!$A$18:$A$722,'Global potential output'!N$121,'Carbon potential calculations'!$D$18:$D$722,'Global potential output'!$A123)-(E123+K123+L123)</f>
        <v>#N/A</v>
      </c>
      <c r="O123" s="2" t="str">
        <f>SUMIFS('Carbon potential calculations'!$E$18:$E$722,'Carbon potential calculations'!$A$18:$A$722,'Global potential output'!O$121,'Carbon potential calculations'!$D$18:$D$722,'Global potential output'!$A123)-F123</f>
        <v>#N/A</v>
      </c>
      <c r="P123" s="2" t="str">
        <f>SUMIFS('Carbon potential calculations'!$E$18:$E$722,'Carbon potential calculations'!$A$18:$A$722,'Global potential output'!P$121,'Carbon potential calculations'!$D$18:$D$722,'Global potential output'!$A123)-H123</f>
        <v>#N/A</v>
      </c>
      <c r="Q123" s="2" t="str">
        <f>SUMIFS('Carbon potential calculations'!$E$18:$E$722,'Carbon potential calculations'!$A$18:$A$722,'Global potential output'!Q$121,'Carbon potential calculations'!$D$18:$D$722,'Global potential output'!$A123)-J123</f>
        <v>#N/A</v>
      </c>
      <c r="R123" s="2" t="str">
        <f>SUMIFS('Carbon potential calculations'!$E$18:$E$722,'Carbon potential calculations'!$A$18:$A$722,'Global potential output'!R$121,'Carbon potential calculations'!$D$18:$D$722,'Global potential output'!$A123)</f>
        <v>#N/A</v>
      </c>
      <c r="S123" s="2"/>
      <c r="T123" s="2"/>
      <c r="U123" s="2"/>
      <c r="V123" s="2"/>
      <c r="W123" s="2"/>
      <c r="X123" s="2"/>
      <c r="Y123" s="2"/>
      <c r="Z123" s="2"/>
    </row>
    <row r="124" ht="12.75" customHeight="1">
      <c r="A124" s="2" t="s">
        <v>168</v>
      </c>
      <c r="B124" s="2"/>
      <c r="C124" s="2" t="s">
        <v>199</v>
      </c>
      <c r="D124" s="2" t="str">
        <f>SUMIFS('Carbon potential calculations'!$E$18:$E$722,'Carbon potential calculations'!$B$18:$B$722,'Global potential output'!D$121,'Carbon potential calculations'!$D$18:$D$722,'Global potential output'!$A124)</f>
        <v>#N/A</v>
      </c>
      <c r="E124" s="2" t="str">
        <f>SUMIFS('Carbon potential calculations'!$E$18:$E$722,'Carbon potential calculations'!$B$18:$B$722,'Global potential output'!E$121,'Carbon potential calculations'!$D$18:$D$722,'Global potential output'!$A124)</f>
        <v>#N/A</v>
      </c>
      <c r="F124" s="2" t="str">
        <f>SUMIFS('Carbon potential calculations'!$E$18:$E$722,'Carbon potential calculations'!$B$18:$B$722,'Global potential output'!F$121,'Carbon potential calculations'!$D$18:$D$722,'Global potential output'!$A124)</f>
        <v>#N/A</v>
      </c>
      <c r="G124" s="2" t="str">
        <f>SUMIFS('Carbon potential calculations'!$E$18:$E$722,'Carbon potential calculations'!$B$18:$B$722,'Global potential output'!G$121,'Carbon potential calculations'!$D$18:$D$722,'Global potential output'!$A124)</f>
        <v>#N/A</v>
      </c>
      <c r="H124" s="2" t="str">
        <f>SUMIFS('Carbon potential calculations'!$E$18:$E$722,'Carbon potential calculations'!$B$18:$B$722,'Global potential output'!H$121,'Carbon potential calculations'!$D$18:$D$722,'Global potential output'!$A124)</f>
        <v>#N/A</v>
      </c>
      <c r="I124" s="2" t="str">
        <f>SUMIFS('Carbon potential calculations'!$E$18:$E$722,'Carbon potential calculations'!$B$18:$B$722,'Global potential output'!I$121,'Carbon potential calculations'!$D$18:$D$722,'Global potential output'!$A124)</f>
        <v>#N/A</v>
      </c>
      <c r="J124" s="2" t="str">
        <f>SUMIFS('Carbon potential calculations'!$E$18:$E$722,'Carbon potential calculations'!$B$18:$B$722,'Global potential output'!J$121,'Carbon potential calculations'!$D$18:$D$722,'Global potential output'!$A124)</f>
        <v>#N/A</v>
      </c>
      <c r="K124" s="2" t="str">
        <f>SUMIFS('Carbon potential calculations'!$E$18:$E$722,'Carbon potential calculations'!$B$18:$B$722,'Global potential output'!K$121,'Carbon potential calculations'!$D$18:$D$722,'Global potential output'!$A124)</f>
        <v>#N/A</v>
      </c>
      <c r="L124" s="2" t="str">
        <f>SUMIFS('Carbon potential calculations'!$E$18:$E$722,'Carbon potential calculations'!$B$18:$B$722,'Global potential output'!L$121,'Carbon potential calculations'!$D$18:$D$722,'Global potential output'!$A124)</f>
        <v>#N/A</v>
      </c>
      <c r="M124" s="2" t="str">
        <f>SUMIFS('Carbon potential calculations'!$E$18:$E$722,'Carbon potential calculations'!$A$18:$A$722,'Global potential output'!M$121,'Carbon potential calculations'!$D$18:$D$722,'Global potential output'!$A124)-(D124+I124+G124)</f>
        <v>#N/A</v>
      </c>
      <c r="N124" s="2" t="str">
        <f>SUMIFS('Carbon potential calculations'!$E$18:$E$722,'Carbon potential calculations'!$A$18:$A$722,'Global potential output'!N$121,'Carbon potential calculations'!$D$18:$D$722,'Global potential output'!$A124)-(E124+K124+L124)</f>
        <v>#N/A</v>
      </c>
      <c r="O124" s="2" t="str">
        <f>SUMIFS('Carbon potential calculations'!$E$18:$E$722,'Carbon potential calculations'!$A$18:$A$722,'Global potential output'!O$121,'Carbon potential calculations'!$D$18:$D$722,'Global potential output'!$A124)-F124</f>
        <v>#N/A</v>
      </c>
      <c r="P124" s="2" t="str">
        <f>SUMIFS('Carbon potential calculations'!$E$18:$E$722,'Carbon potential calculations'!$A$18:$A$722,'Global potential output'!P$121,'Carbon potential calculations'!$D$18:$D$722,'Global potential output'!$A124)-H124</f>
        <v>#N/A</v>
      </c>
      <c r="Q124" s="2" t="str">
        <f>SUMIFS('Carbon potential calculations'!$E$18:$E$722,'Carbon potential calculations'!$A$18:$A$722,'Global potential output'!Q$121,'Carbon potential calculations'!$D$18:$D$722,'Global potential output'!$A124)-J124</f>
        <v>#N/A</v>
      </c>
      <c r="R124" s="2" t="str">
        <f>SUMIFS('Carbon potential calculations'!$E$18:$E$722,'Carbon potential calculations'!$A$18:$A$722,'Global potential output'!R$121,'Carbon potential calculations'!$D$18:$D$722,'Global potential output'!$A124)</f>
        <v>#N/A</v>
      </c>
      <c r="S124" s="2"/>
      <c r="T124" s="2"/>
      <c r="U124" s="2"/>
      <c r="V124" s="2"/>
      <c r="W124" s="2"/>
      <c r="X124" s="2"/>
      <c r="Y124" s="2"/>
      <c r="Z124" s="2"/>
    </row>
    <row r="125" ht="12.75" customHeight="1">
      <c r="A125" s="2" t="s">
        <v>160</v>
      </c>
      <c r="B125" s="2"/>
      <c r="C125" s="2" t="s">
        <v>95</v>
      </c>
      <c r="D125" s="2" t="str">
        <f>SUMIFS('Carbon potential calculations'!$H$18:$H$722,'Carbon potential calculations'!$B$18:$B$722,'Global potential output'!D$121,'Carbon potential calculations'!$D$18:$D$722,'Global potential output'!$A125)</f>
        <v>#N/A</v>
      </c>
      <c r="E125" s="2" t="str">
        <f>SUMIFS('Carbon potential calculations'!$H$18:$H$722,'Carbon potential calculations'!$B$18:$B$722,'Global potential output'!E$121,'Carbon potential calculations'!$D$18:$D$722,'Global potential output'!$A125)</f>
        <v>#N/A</v>
      </c>
      <c r="F125" s="2" t="str">
        <f>SUMIFS('Carbon potential calculations'!$H$18:$H$722,'Carbon potential calculations'!$B$18:$B$722,'Global potential output'!F$121,'Carbon potential calculations'!$D$18:$D$722,'Global potential output'!$A125)</f>
        <v>#N/A</v>
      </c>
      <c r="G125" s="2" t="str">
        <f>SUMIFS('Carbon potential calculations'!$H$18:$H$722,'Carbon potential calculations'!$B$18:$B$722,'Global potential output'!G$121,'Carbon potential calculations'!$D$18:$D$722,'Global potential output'!$A125)</f>
        <v>#N/A</v>
      </c>
      <c r="H125" s="2" t="str">
        <f>SUMIFS('Carbon potential calculations'!$H$18:$H$722,'Carbon potential calculations'!$B$18:$B$722,'Global potential output'!H$121,'Carbon potential calculations'!$D$18:$D$722,'Global potential output'!$A125)</f>
        <v>#N/A</v>
      </c>
      <c r="I125" s="2" t="str">
        <f>SUMIFS('Carbon potential calculations'!$H$18:$H$722,'Carbon potential calculations'!$B$18:$B$722,'Global potential output'!I$121,'Carbon potential calculations'!$D$18:$D$722,'Global potential output'!$A125)</f>
        <v>#N/A</v>
      </c>
      <c r="J125" s="2" t="str">
        <f>SUMIFS('Carbon potential calculations'!$H$18:$H$722,'Carbon potential calculations'!$B$18:$B$722,'Global potential output'!J$121,'Carbon potential calculations'!$D$18:$D$722,'Global potential output'!$A125)</f>
        <v>#N/A</v>
      </c>
      <c r="K125" s="2" t="str">
        <f>SUMIFS('Carbon potential calculations'!$H$18:$H$722,'Carbon potential calculations'!$B$18:$B$722,'Global potential output'!K$121,'Carbon potential calculations'!$D$18:$D$722,'Global potential output'!$A125)</f>
        <v>#N/A</v>
      </c>
      <c r="L125" s="2" t="str">
        <f>SUMIFS('Carbon potential calculations'!$H$18:$H$722,'Carbon potential calculations'!$B$18:$B$722,'Global potential output'!L$121,'Carbon potential calculations'!$D$18:$D$722,'Global potential output'!$A125)</f>
        <v>#N/A</v>
      </c>
      <c r="M125" s="2" t="str">
        <f>SUMIFS('Carbon potential calculations'!$H$18:$H$722,'Carbon potential calculations'!$A$18:$A$722,'Global potential output'!M$121,'Carbon potential calculations'!$D$18:$D$722,'Global potential output'!$A125)-(D125+I125+G125)</f>
        <v>#N/A</v>
      </c>
      <c r="N125" s="2" t="str">
        <f>SUMIFS('Carbon potential calculations'!$H$18:$H$722,'Carbon potential calculations'!$A$18:$A$722,'Global potential output'!N$121,'Carbon potential calculations'!$D$18:$D$722,'Global potential output'!$A125)-(E125+K125+L125)</f>
        <v>#N/A</v>
      </c>
      <c r="O125" s="2" t="str">
        <f>SUMIFS('Carbon potential calculations'!$H$18:$H$722,'Carbon potential calculations'!$A$18:$A$722,'Global potential output'!O$121,'Carbon potential calculations'!$D$18:$D$722,'Global potential output'!$A125)-F125</f>
        <v>#N/A</v>
      </c>
      <c r="P125" s="2" t="str">
        <f>SUMIFS('Carbon potential calculations'!$H$18:$H$722,'Carbon potential calculations'!$A$18:$A$722,'Global potential output'!P$121,'Carbon potential calculations'!$D$18:$D$722,'Global potential output'!$A125)-H125</f>
        <v>#N/A</v>
      </c>
      <c r="Q125" s="2" t="str">
        <f>SUMIFS('Carbon potential calculations'!$H$18:$H$722,'Carbon potential calculations'!$A$18:$A$722,'Global potential output'!Q$121,'Carbon potential calculations'!$D$18:$D$722,'Global potential output'!$A125)-J125</f>
        <v>#N/A</v>
      </c>
      <c r="R125" s="2" t="str">
        <f>SUMIFS('Carbon potential calculations'!$H$18:$H$722,'Carbon potential calculations'!$A$18:$A$722,'Global potential output'!R$121,'Carbon potential calculations'!$D$18:$D$722,'Global potential output'!$A125)</f>
        <v>#N/A</v>
      </c>
      <c r="S125" s="2"/>
      <c r="T125" s="2"/>
      <c r="U125" s="2"/>
      <c r="V125" s="2"/>
      <c r="W125" s="2"/>
      <c r="X125" s="2"/>
      <c r="Y125" s="2"/>
      <c r="Z125" s="2"/>
    </row>
    <row r="126" ht="12.75" customHeight="1">
      <c r="A126" s="2" t="s">
        <v>167</v>
      </c>
      <c r="B126" s="2"/>
      <c r="C126" s="2" t="s">
        <v>99</v>
      </c>
      <c r="D126" s="2" t="str">
        <f>SUMIFS('Carbon potential calculations'!$H$18:$H$722,'Carbon potential calculations'!$B$18:$B$722,'Global potential output'!D$121,'Carbon potential calculations'!$D$18:$D$722,'Global potential output'!$A126)</f>
        <v>#N/A</v>
      </c>
      <c r="E126" s="2" t="str">
        <f>SUMIFS('Carbon potential calculations'!$H$18:$H$722,'Carbon potential calculations'!$B$18:$B$722,'Global potential output'!E$121,'Carbon potential calculations'!$D$18:$D$722,'Global potential output'!$A126)</f>
        <v>#N/A</v>
      </c>
      <c r="F126" s="2" t="str">
        <f>SUMIFS('Carbon potential calculations'!$H$18:$H$722,'Carbon potential calculations'!$B$18:$B$722,'Global potential output'!F$121,'Carbon potential calculations'!$D$18:$D$722,'Global potential output'!$A126)</f>
        <v>#N/A</v>
      </c>
      <c r="G126" s="2" t="str">
        <f>SUMIFS('Carbon potential calculations'!$H$18:$H$722,'Carbon potential calculations'!$B$18:$B$722,'Global potential output'!G$121,'Carbon potential calculations'!$D$18:$D$722,'Global potential output'!$A126)</f>
        <v>#N/A</v>
      </c>
      <c r="H126" s="2" t="str">
        <f>SUMIFS('Carbon potential calculations'!$H$18:$H$722,'Carbon potential calculations'!$B$18:$B$722,'Global potential output'!H$121,'Carbon potential calculations'!$D$18:$D$722,'Global potential output'!$A126)</f>
        <v>#N/A</v>
      </c>
      <c r="I126" s="2" t="str">
        <f>SUMIFS('Carbon potential calculations'!$H$18:$H$722,'Carbon potential calculations'!$B$18:$B$722,'Global potential output'!I$121,'Carbon potential calculations'!$D$18:$D$722,'Global potential output'!$A126)</f>
        <v>#N/A</v>
      </c>
      <c r="J126" s="2" t="str">
        <f>SUMIFS('Carbon potential calculations'!$H$18:$H$722,'Carbon potential calculations'!$B$18:$B$722,'Global potential output'!J$121,'Carbon potential calculations'!$D$18:$D$722,'Global potential output'!$A126)</f>
        <v>#N/A</v>
      </c>
      <c r="K126" s="2" t="str">
        <f>SUMIFS('Carbon potential calculations'!$H$18:$H$722,'Carbon potential calculations'!$B$18:$B$722,'Global potential output'!K$121,'Carbon potential calculations'!$D$18:$D$722,'Global potential output'!$A126)</f>
        <v>#N/A</v>
      </c>
      <c r="L126" s="2" t="str">
        <f>SUMIFS('Carbon potential calculations'!$H$18:$H$722,'Carbon potential calculations'!$B$18:$B$722,'Global potential output'!L$121,'Carbon potential calculations'!$D$18:$D$722,'Global potential output'!$A126)</f>
        <v>#N/A</v>
      </c>
      <c r="M126" s="2" t="str">
        <f>SUMIFS('Carbon potential calculations'!$H$18:$H$722,'Carbon potential calculations'!$A$18:$A$722,'Global potential output'!M$121,'Carbon potential calculations'!$D$18:$D$722,'Global potential output'!$A126)-(D126+I126+G126)</f>
        <v>#N/A</v>
      </c>
      <c r="N126" s="2" t="str">
        <f>SUMIFS('Carbon potential calculations'!$H$18:$H$722,'Carbon potential calculations'!$A$18:$A$722,'Global potential output'!N$121,'Carbon potential calculations'!$D$18:$D$722,'Global potential output'!$A126)-(E126+K126+L126)</f>
        <v>#N/A</v>
      </c>
      <c r="O126" s="2" t="str">
        <f>SUMIFS('Carbon potential calculations'!$H$18:$H$722,'Carbon potential calculations'!$A$18:$A$722,'Global potential output'!O$121,'Carbon potential calculations'!$D$18:$D$722,'Global potential output'!$A126)-F126</f>
        <v>#N/A</v>
      </c>
      <c r="P126" s="2" t="str">
        <f>SUMIFS('Carbon potential calculations'!$H$18:$H$722,'Carbon potential calculations'!$A$18:$A$722,'Global potential output'!P$121,'Carbon potential calculations'!$D$18:$D$722,'Global potential output'!$A126)-H126</f>
        <v>#N/A</v>
      </c>
      <c r="Q126" s="2" t="str">
        <f>SUMIFS('Carbon potential calculations'!$H$18:$H$722,'Carbon potential calculations'!$A$18:$A$722,'Global potential output'!Q$121,'Carbon potential calculations'!$D$18:$D$722,'Global potential output'!$A126)-J126</f>
        <v>#N/A</v>
      </c>
      <c r="R126" s="2" t="str">
        <f>SUMIFS('Carbon potential calculations'!$H$18:$H$722,'Carbon potential calculations'!$A$18:$A$722,'Global potential output'!R$121,'Carbon potential calculations'!$D$18:$D$722,'Global potential output'!$A126)</f>
        <v>#N/A</v>
      </c>
      <c r="S126" s="2"/>
      <c r="T126" s="2"/>
      <c r="U126" s="2"/>
      <c r="V126" s="2"/>
      <c r="W126" s="2"/>
      <c r="X126" s="2"/>
      <c r="Y126" s="2"/>
      <c r="Z126" s="2"/>
    </row>
    <row r="127" ht="12.75" customHeight="1">
      <c r="A127" s="38" t="s">
        <v>168</v>
      </c>
      <c r="B127" s="2"/>
      <c r="C127" s="38" t="s">
        <v>101</v>
      </c>
      <c r="D127" s="2" t="str">
        <f>SUMIFS('Carbon potential calculations'!$H$18:$H$722,'Carbon potential calculations'!$B$18:$B$722,'Global potential output'!D$121,'Carbon potential calculations'!$D$18:$D$722,'Global potential output'!$A127)</f>
        <v>#N/A</v>
      </c>
      <c r="E127" s="2" t="str">
        <f>SUMIFS('Carbon potential calculations'!$H$18:$H$722,'Carbon potential calculations'!$B$18:$B$722,'Global potential output'!E$121,'Carbon potential calculations'!$D$18:$D$722,'Global potential output'!$A127)</f>
        <v>#N/A</v>
      </c>
      <c r="F127" s="2" t="str">
        <f>SUMIFS('Carbon potential calculations'!$H$18:$H$722,'Carbon potential calculations'!$B$18:$B$722,'Global potential output'!F$121,'Carbon potential calculations'!$D$18:$D$722,'Global potential output'!$A127)</f>
        <v>#N/A</v>
      </c>
      <c r="G127" s="2" t="str">
        <f>SUMIFS('Carbon potential calculations'!$H$18:$H$722,'Carbon potential calculations'!$B$18:$B$722,'Global potential output'!G$121,'Carbon potential calculations'!$D$18:$D$722,'Global potential output'!$A127)</f>
        <v>#N/A</v>
      </c>
      <c r="H127" s="2" t="str">
        <f>SUMIFS('Carbon potential calculations'!$H$18:$H$722,'Carbon potential calculations'!$B$18:$B$722,'Global potential output'!H$121,'Carbon potential calculations'!$D$18:$D$722,'Global potential output'!$A127)</f>
        <v>#N/A</v>
      </c>
      <c r="I127" s="2" t="str">
        <f>SUMIFS('Carbon potential calculations'!$H$18:$H$722,'Carbon potential calculations'!$B$18:$B$722,'Global potential output'!I$121,'Carbon potential calculations'!$D$18:$D$722,'Global potential output'!$A127)</f>
        <v>#N/A</v>
      </c>
      <c r="J127" s="2" t="str">
        <f>SUMIFS('Carbon potential calculations'!$H$18:$H$722,'Carbon potential calculations'!$B$18:$B$722,'Global potential output'!J$121,'Carbon potential calculations'!$D$18:$D$722,'Global potential output'!$A127)</f>
        <v>#N/A</v>
      </c>
      <c r="K127" s="2" t="str">
        <f>SUMIFS('Carbon potential calculations'!$H$18:$H$722,'Carbon potential calculations'!$B$18:$B$722,'Global potential output'!K$121,'Carbon potential calculations'!$D$18:$D$722,'Global potential output'!$A127)</f>
        <v>#N/A</v>
      </c>
      <c r="L127" s="2" t="str">
        <f>SUMIFS('Carbon potential calculations'!$H$18:$H$722,'Carbon potential calculations'!$B$18:$B$722,'Global potential output'!L$121,'Carbon potential calculations'!$D$18:$D$722,'Global potential output'!$A127)</f>
        <v>#N/A</v>
      </c>
      <c r="M127" s="2" t="str">
        <f>SUMIFS('Carbon potential calculations'!$H$18:$H$722,'Carbon potential calculations'!$A$18:$A$722,'Global potential output'!M$121,'Carbon potential calculations'!$D$18:$D$722,'Global potential output'!$A127)-(D127+I127+G127)</f>
        <v>#N/A</v>
      </c>
      <c r="N127" s="2" t="str">
        <f>SUMIFS('Carbon potential calculations'!$H$18:$H$722,'Carbon potential calculations'!$A$18:$A$722,'Global potential output'!N$121,'Carbon potential calculations'!$D$18:$D$722,'Global potential output'!$A127)-(E127+K127+L127)</f>
        <v>#N/A</v>
      </c>
      <c r="O127" s="2" t="str">
        <f>SUMIFS('Carbon potential calculations'!$H$18:$H$722,'Carbon potential calculations'!$A$18:$A$722,'Global potential output'!O$121,'Carbon potential calculations'!$D$18:$D$722,'Global potential output'!$A127)-F127</f>
        <v>#N/A</v>
      </c>
      <c r="P127" s="2" t="str">
        <f>SUMIFS('Carbon potential calculations'!$H$18:$H$722,'Carbon potential calculations'!$A$18:$A$722,'Global potential output'!P$121,'Carbon potential calculations'!$D$18:$D$722,'Global potential output'!$A127)-H127</f>
        <v>#N/A</v>
      </c>
      <c r="Q127" s="2" t="str">
        <f>SUMIFS('Carbon potential calculations'!$H$18:$H$722,'Carbon potential calculations'!$A$18:$A$722,'Global potential output'!Q$121,'Carbon potential calculations'!$D$18:$D$722,'Global potential output'!$A127)-J127</f>
        <v>#N/A</v>
      </c>
      <c r="R127" s="2" t="str">
        <f>SUMIFS('Carbon potential calculations'!$H$18:$H$722,'Carbon potential calculations'!$A$18:$A$722,'Global potential output'!R$121,'Carbon potential calculations'!$D$18:$D$722,'Global potential output'!$A127)</f>
        <v>#N/A</v>
      </c>
    </row>
    <row r="128" ht="12.75" customHeight="1">
      <c r="B128" s="2"/>
      <c r="C128" s="38" t="s">
        <v>200</v>
      </c>
      <c r="D128" s="38" t="str">
        <f t="shared" ref="D128:R128" si="57">SUM(D125:D127)</f>
        <v>#N/A</v>
      </c>
      <c r="E128" s="2" t="str">
        <f t="shared" si="57"/>
        <v>#N/A</v>
      </c>
      <c r="F128" s="2" t="str">
        <f t="shared" si="57"/>
        <v>#N/A</v>
      </c>
      <c r="G128" s="2" t="str">
        <f t="shared" si="57"/>
        <v>#N/A</v>
      </c>
      <c r="H128" s="2" t="str">
        <f t="shared" si="57"/>
        <v>#N/A</v>
      </c>
      <c r="I128" s="2" t="str">
        <f t="shared" si="57"/>
        <v>#N/A</v>
      </c>
      <c r="J128" s="2" t="str">
        <f t="shared" si="57"/>
        <v>#N/A</v>
      </c>
      <c r="K128" s="2" t="str">
        <f t="shared" si="57"/>
        <v>#N/A</v>
      </c>
      <c r="L128" s="2" t="str">
        <f t="shared" si="57"/>
        <v>#N/A</v>
      </c>
      <c r="M128" s="2" t="str">
        <f t="shared" si="57"/>
        <v>#N/A</v>
      </c>
      <c r="N128" s="2" t="str">
        <f t="shared" si="57"/>
        <v>#N/A</v>
      </c>
      <c r="O128" s="2" t="str">
        <f t="shared" si="57"/>
        <v>#N/A</v>
      </c>
      <c r="P128" s="2" t="str">
        <f t="shared" si="57"/>
        <v>#N/A</v>
      </c>
      <c r="Q128" s="2" t="str">
        <f t="shared" si="57"/>
        <v>#N/A</v>
      </c>
      <c r="R128" s="2" t="str">
        <f t="shared" si="57"/>
        <v>#N/A</v>
      </c>
    </row>
    <row r="129" ht="12.75" customHeight="1">
      <c r="B129" s="2"/>
      <c r="C129" s="38" t="s">
        <v>201</v>
      </c>
      <c r="D129" s="92" t="str">
        <f t="shared" ref="D129:R129" si="58">'Project size'!$C$8</f>
        <v>#REF!</v>
      </c>
      <c r="E129" s="92" t="str">
        <f t="shared" si="58"/>
        <v>#REF!</v>
      </c>
      <c r="F129" s="92" t="str">
        <f t="shared" si="58"/>
        <v>#REF!</v>
      </c>
      <c r="G129" s="92" t="str">
        <f t="shared" si="58"/>
        <v>#REF!</v>
      </c>
      <c r="H129" s="92" t="str">
        <f t="shared" si="58"/>
        <v>#REF!</v>
      </c>
      <c r="I129" s="92" t="str">
        <f t="shared" si="58"/>
        <v>#REF!</v>
      </c>
      <c r="J129" s="92" t="str">
        <f t="shared" si="58"/>
        <v>#REF!</v>
      </c>
      <c r="K129" s="92" t="str">
        <f t="shared" si="58"/>
        <v>#REF!</v>
      </c>
      <c r="L129" s="92" t="str">
        <f t="shared" si="58"/>
        <v>#REF!</v>
      </c>
      <c r="M129" s="92" t="str">
        <f t="shared" si="58"/>
        <v>#REF!</v>
      </c>
      <c r="N129" s="92" t="str">
        <f t="shared" si="58"/>
        <v>#REF!</v>
      </c>
      <c r="O129" s="92" t="str">
        <f t="shared" si="58"/>
        <v>#REF!</v>
      </c>
      <c r="P129" s="92" t="str">
        <f t="shared" si="58"/>
        <v>#REF!</v>
      </c>
      <c r="Q129" s="92" t="str">
        <f t="shared" si="58"/>
        <v>#REF!</v>
      </c>
      <c r="R129" s="92" t="str">
        <f t="shared" si="58"/>
        <v>#REF!</v>
      </c>
    </row>
    <row r="130" ht="12.75" customHeight="1">
      <c r="A130" s="2"/>
      <c r="B130" s="2"/>
      <c r="C130" s="2" t="s">
        <v>202</v>
      </c>
      <c r="D130" s="92" t="str">
        <f t="shared" ref="D130:R130" si="59">'Project size'!$D$8</f>
        <v>#REF!</v>
      </c>
      <c r="E130" s="92" t="str">
        <f t="shared" si="59"/>
        <v>#REF!</v>
      </c>
      <c r="F130" s="92" t="str">
        <f t="shared" si="59"/>
        <v>#REF!</v>
      </c>
      <c r="G130" s="92" t="str">
        <f t="shared" si="59"/>
        <v>#REF!</v>
      </c>
      <c r="H130" s="92" t="str">
        <f t="shared" si="59"/>
        <v>#REF!</v>
      </c>
      <c r="I130" s="92" t="str">
        <f t="shared" si="59"/>
        <v>#REF!</v>
      </c>
      <c r="J130" s="92" t="str">
        <f t="shared" si="59"/>
        <v>#REF!</v>
      </c>
      <c r="K130" s="92" t="str">
        <f t="shared" si="59"/>
        <v>#REF!</v>
      </c>
      <c r="L130" s="92" t="str">
        <f t="shared" si="59"/>
        <v>#REF!</v>
      </c>
      <c r="M130" s="92" t="str">
        <f t="shared" si="59"/>
        <v>#REF!</v>
      </c>
      <c r="N130" s="92" t="str">
        <f t="shared" si="59"/>
        <v>#REF!</v>
      </c>
      <c r="O130" s="92" t="str">
        <f t="shared" si="59"/>
        <v>#REF!</v>
      </c>
      <c r="P130" s="92" t="str">
        <f t="shared" si="59"/>
        <v>#REF!</v>
      </c>
      <c r="Q130" s="92" t="str">
        <f t="shared" si="59"/>
        <v>#REF!</v>
      </c>
      <c r="R130" s="92" t="str">
        <f t="shared" si="59"/>
        <v>#REF!</v>
      </c>
      <c r="S130" s="2"/>
      <c r="T130" s="2"/>
      <c r="U130" s="2"/>
      <c r="V130" s="2"/>
      <c r="W130" s="2"/>
      <c r="X130" s="2"/>
      <c r="Y130" s="2"/>
      <c r="Z130" s="2"/>
    </row>
    <row r="131" ht="12.75" customHeight="1">
      <c r="A131" s="2"/>
      <c r="B131" s="2"/>
      <c r="C131" s="2" t="s">
        <v>203</v>
      </c>
      <c r="D131" s="92" t="str">
        <f t="shared" ref="D131:R131" si="60">'Project size'!$E$8</f>
        <v>#REF!</v>
      </c>
      <c r="E131" s="92" t="str">
        <f t="shared" si="60"/>
        <v>#REF!</v>
      </c>
      <c r="F131" s="92" t="str">
        <f t="shared" si="60"/>
        <v>#REF!</v>
      </c>
      <c r="G131" s="92" t="str">
        <f t="shared" si="60"/>
        <v>#REF!</v>
      </c>
      <c r="H131" s="92" t="str">
        <f t="shared" si="60"/>
        <v>#REF!</v>
      </c>
      <c r="I131" s="92" t="str">
        <f t="shared" si="60"/>
        <v>#REF!</v>
      </c>
      <c r="J131" s="92" t="str">
        <f t="shared" si="60"/>
        <v>#REF!</v>
      </c>
      <c r="K131" s="92" t="str">
        <f t="shared" si="60"/>
        <v>#REF!</v>
      </c>
      <c r="L131" s="92" t="str">
        <f t="shared" si="60"/>
        <v>#REF!</v>
      </c>
      <c r="M131" s="92" t="str">
        <f t="shared" si="60"/>
        <v>#REF!</v>
      </c>
      <c r="N131" s="92" t="str">
        <f t="shared" si="60"/>
        <v>#REF!</v>
      </c>
      <c r="O131" s="92" t="str">
        <f t="shared" si="60"/>
        <v>#REF!</v>
      </c>
      <c r="P131" s="92" t="str">
        <f t="shared" si="60"/>
        <v>#REF!</v>
      </c>
      <c r="Q131" s="92" t="str">
        <f t="shared" si="60"/>
        <v>#REF!</v>
      </c>
      <c r="R131" s="92" t="str">
        <f t="shared" si="60"/>
        <v>#REF!</v>
      </c>
      <c r="S131" s="2"/>
      <c r="T131" s="2"/>
      <c r="U131" s="2"/>
      <c r="V131" s="2"/>
      <c r="W131" s="2"/>
      <c r="X131" s="2"/>
      <c r="Y131" s="2"/>
      <c r="Z131" s="2"/>
    </row>
    <row r="132" ht="12.75" customHeight="1">
      <c r="A132" s="2" t="s">
        <v>160</v>
      </c>
      <c r="B132" s="2"/>
      <c r="C132" s="38" t="s">
        <v>204</v>
      </c>
      <c r="D132" s="87" t="str">
        <f t="shared" ref="D132:R132" si="61">'Data pull'!$G$9</f>
        <v>#REF!</v>
      </c>
      <c r="E132" s="87" t="str">
        <f t="shared" si="61"/>
        <v>#REF!</v>
      </c>
      <c r="F132" s="87" t="str">
        <f t="shared" si="61"/>
        <v>#REF!</v>
      </c>
      <c r="G132" s="87" t="str">
        <f t="shared" si="61"/>
        <v>#REF!</v>
      </c>
      <c r="H132" s="87" t="str">
        <f t="shared" si="61"/>
        <v>#REF!</v>
      </c>
      <c r="I132" s="87" t="str">
        <f t="shared" si="61"/>
        <v>#REF!</v>
      </c>
      <c r="J132" s="87" t="str">
        <f t="shared" si="61"/>
        <v>#REF!</v>
      </c>
      <c r="K132" s="87" t="str">
        <f t="shared" si="61"/>
        <v>#REF!</v>
      </c>
      <c r="L132" s="87" t="str">
        <f t="shared" si="61"/>
        <v>#REF!</v>
      </c>
      <c r="M132" s="87" t="str">
        <f t="shared" si="61"/>
        <v>#REF!</v>
      </c>
      <c r="N132" s="87" t="str">
        <f t="shared" si="61"/>
        <v>#REF!</v>
      </c>
      <c r="O132" s="87" t="str">
        <f t="shared" si="61"/>
        <v>#REF!</v>
      </c>
      <c r="P132" s="87" t="str">
        <f t="shared" si="61"/>
        <v>#REF!</v>
      </c>
      <c r="Q132" s="87" t="str">
        <f t="shared" si="61"/>
        <v>#REF!</v>
      </c>
      <c r="R132" s="87" t="str">
        <f t="shared" si="61"/>
        <v>#REF!</v>
      </c>
    </row>
    <row r="133" ht="12.75" customHeight="1">
      <c r="A133" s="2" t="s">
        <v>167</v>
      </c>
      <c r="B133" s="2"/>
      <c r="C133" s="38" t="s">
        <v>205</v>
      </c>
      <c r="D133" s="87" t="str">
        <f t="shared" ref="D133:R133" si="62">'Data pull'!$H$9</f>
        <v>#REF!</v>
      </c>
      <c r="E133" s="87" t="str">
        <f t="shared" si="62"/>
        <v>#REF!</v>
      </c>
      <c r="F133" s="87" t="str">
        <f t="shared" si="62"/>
        <v>#REF!</v>
      </c>
      <c r="G133" s="87" t="str">
        <f t="shared" si="62"/>
        <v>#REF!</v>
      </c>
      <c r="H133" s="87" t="str">
        <f t="shared" si="62"/>
        <v>#REF!</v>
      </c>
      <c r="I133" s="87" t="str">
        <f t="shared" si="62"/>
        <v>#REF!</v>
      </c>
      <c r="J133" s="87" t="str">
        <f t="shared" si="62"/>
        <v>#REF!</v>
      </c>
      <c r="K133" s="87" t="str">
        <f t="shared" si="62"/>
        <v>#REF!</v>
      </c>
      <c r="L133" s="87" t="str">
        <f t="shared" si="62"/>
        <v>#REF!</v>
      </c>
      <c r="M133" s="87" t="str">
        <f t="shared" si="62"/>
        <v>#REF!</v>
      </c>
      <c r="N133" s="87" t="str">
        <f t="shared" si="62"/>
        <v>#REF!</v>
      </c>
      <c r="O133" s="87" t="str">
        <f t="shared" si="62"/>
        <v>#REF!</v>
      </c>
      <c r="P133" s="87" t="str">
        <f t="shared" si="62"/>
        <v>#REF!</v>
      </c>
      <c r="Q133" s="87" t="str">
        <f t="shared" si="62"/>
        <v>#REF!</v>
      </c>
      <c r="R133" s="87" t="str">
        <f t="shared" si="62"/>
        <v>#REF!</v>
      </c>
    </row>
    <row r="134" ht="12.75" customHeight="1">
      <c r="A134" s="2" t="s">
        <v>168</v>
      </c>
      <c r="B134" s="2"/>
      <c r="C134" s="38" t="s">
        <v>206</v>
      </c>
      <c r="D134" s="87" t="str">
        <f t="shared" ref="D134:R134" si="63">'Data pull'!$I$9</f>
        <v>#REF!</v>
      </c>
      <c r="E134" s="87" t="str">
        <f t="shared" si="63"/>
        <v>#REF!</v>
      </c>
      <c r="F134" s="87" t="str">
        <f t="shared" si="63"/>
        <v>#REF!</v>
      </c>
      <c r="G134" s="87" t="str">
        <f t="shared" si="63"/>
        <v>#REF!</v>
      </c>
      <c r="H134" s="87" t="str">
        <f t="shared" si="63"/>
        <v>#REF!</v>
      </c>
      <c r="I134" s="87" t="str">
        <f t="shared" si="63"/>
        <v>#REF!</v>
      </c>
      <c r="J134" s="87" t="str">
        <f t="shared" si="63"/>
        <v>#REF!</v>
      </c>
      <c r="K134" s="87" t="str">
        <f t="shared" si="63"/>
        <v>#REF!</v>
      </c>
      <c r="L134" s="87" t="str">
        <f t="shared" si="63"/>
        <v>#REF!</v>
      </c>
      <c r="M134" s="87" t="str">
        <f t="shared" si="63"/>
        <v>#REF!</v>
      </c>
      <c r="N134" s="87" t="str">
        <f t="shared" si="63"/>
        <v>#REF!</v>
      </c>
      <c r="O134" s="87" t="str">
        <f t="shared" si="63"/>
        <v>#REF!</v>
      </c>
      <c r="P134" s="87" t="str">
        <f t="shared" si="63"/>
        <v>#REF!</v>
      </c>
      <c r="Q134" s="87" t="str">
        <f t="shared" si="63"/>
        <v>#REF!</v>
      </c>
      <c r="R134" s="87" t="str">
        <f t="shared" si="63"/>
        <v>#REF!</v>
      </c>
    </row>
    <row r="135" ht="12.75" customHeight="1">
      <c r="A135" s="2"/>
      <c r="B135" s="2"/>
      <c r="C135" s="2" t="s">
        <v>207</v>
      </c>
      <c r="D135" s="87" t="str">
        <f t="shared" ref="D135:R135" si="64">D122/D$129</f>
        <v>#N/A</v>
      </c>
      <c r="E135" s="87" t="str">
        <f t="shared" si="64"/>
        <v>#N/A</v>
      </c>
      <c r="F135" s="87" t="str">
        <f t="shared" si="64"/>
        <v>#N/A</v>
      </c>
      <c r="G135" s="87" t="str">
        <f t="shared" si="64"/>
        <v>#N/A</v>
      </c>
      <c r="H135" s="87" t="str">
        <f t="shared" si="64"/>
        <v>#N/A</v>
      </c>
      <c r="I135" s="87" t="str">
        <f t="shared" si="64"/>
        <v>#N/A</v>
      </c>
      <c r="J135" s="87" t="str">
        <f t="shared" si="64"/>
        <v>#N/A</v>
      </c>
      <c r="K135" s="87" t="str">
        <f t="shared" si="64"/>
        <v>#N/A</v>
      </c>
      <c r="L135" s="87" t="str">
        <f t="shared" si="64"/>
        <v>#N/A</v>
      </c>
      <c r="M135" s="87" t="str">
        <f t="shared" si="64"/>
        <v>#N/A</v>
      </c>
      <c r="N135" s="87" t="str">
        <f t="shared" si="64"/>
        <v>#N/A</v>
      </c>
      <c r="O135" s="87" t="str">
        <f t="shared" si="64"/>
        <v>#N/A</v>
      </c>
      <c r="P135" s="87" t="str">
        <f t="shared" si="64"/>
        <v>#N/A</v>
      </c>
      <c r="Q135" s="87" t="str">
        <f t="shared" si="64"/>
        <v>#N/A</v>
      </c>
      <c r="R135" s="87" t="str">
        <f t="shared" si="64"/>
        <v>#N/A</v>
      </c>
      <c r="S135" s="2"/>
      <c r="T135" s="2"/>
      <c r="U135" s="2"/>
      <c r="V135" s="2"/>
      <c r="W135" s="2"/>
      <c r="X135" s="2"/>
      <c r="Y135" s="2"/>
      <c r="Z135" s="2"/>
    </row>
    <row r="136" ht="12.75" customHeight="1">
      <c r="A136" s="2"/>
      <c r="B136" s="2"/>
      <c r="C136" s="2" t="s">
        <v>208</v>
      </c>
      <c r="D136" s="87" t="str">
        <f t="shared" ref="D136:R136" si="65">D123/D$130</f>
        <v>#N/A</v>
      </c>
      <c r="E136" s="87" t="str">
        <f t="shared" si="65"/>
        <v>#N/A</v>
      </c>
      <c r="F136" s="87" t="str">
        <f t="shared" si="65"/>
        <v>#N/A</v>
      </c>
      <c r="G136" s="87" t="str">
        <f t="shared" si="65"/>
        <v>#N/A</v>
      </c>
      <c r="H136" s="87" t="str">
        <f t="shared" si="65"/>
        <v>#N/A</v>
      </c>
      <c r="I136" s="87" t="str">
        <f t="shared" si="65"/>
        <v>#N/A</v>
      </c>
      <c r="J136" s="87" t="str">
        <f t="shared" si="65"/>
        <v>#N/A</v>
      </c>
      <c r="K136" s="87" t="str">
        <f t="shared" si="65"/>
        <v>#N/A</v>
      </c>
      <c r="L136" s="87" t="str">
        <f t="shared" si="65"/>
        <v>#N/A</v>
      </c>
      <c r="M136" s="87" t="str">
        <f t="shared" si="65"/>
        <v>#N/A</v>
      </c>
      <c r="N136" s="87" t="str">
        <f t="shared" si="65"/>
        <v>#N/A</v>
      </c>
      <c r="O136" s="87" t="str">
        <f t="shared" si="65"/>
        <v>#N/A</v>
      </c>
      <c r="P136" s="87" t="str">
        <f t="shared" si="65"/>
        <v>#N/A</v>
      </c>
      <c r="Q136" s="87" t="str">
        <f t="shared" si="65"/>
        <v>#N/A</v>
      </c>
      <c r="R136" s="87" t="str">
        <f t="shared" si="65"/>
        <v>#N/A</v>
      </c>
      <c r="S136" s="2"/>
      <c r="T136" s="2"/>
      <c r="U136" s="2"/>
      <c r="V136" s="2"/>
      <c r="W136" s="2"/>
      <c r="X136" s="2"/>
      <c r="Y136" s="2"/>
      <c r="Z136" s="2"/>
    </row>
    <row r="137" ht="12.75" customHeight="1">
      <c r="A137" s="2"/>
      <c r="B137" s="2"/>
      <c r="C137" s="2" t="s">
        <v>209</v>
      </c>
      <c r="D137" s="87" t="str">
        <f t="shared" ref="D137:R137" si="66">D124/D$131</f>
        <v>#N/A</v>
      </c>
      <c r="E137" s="87" t="str">
        <f t="shared" si="66"/>
        <v>#N/A</v>
      </c>
      <c r="F137" s="87" t="str">
        <f t="shared" si="66"/>
        <v>#N/A</v>
      </c>
      <c r="G137" s="87" t="str">
        <f t="shared" si="66"/>
        <v>#N/A</v>
      </c>
      <c r="H137" s="87" t="str">
        <f t="shared" si="66"/>
        <v>#N/A</v>
      </c>
      <c r="I137" s="87" t="str">
        <f t="shared" si="66"/>
        <v>#N/A</v>
      </c>
      <c r="J137" s="87" t="str">
        <f t="shared" si="66"/>
        <v>#N/A</v>
      </c>
      <c r="K137" s="87" t="str">
        <f t="shared" si="66"/>
        <v>#N/A</v>
      </c>
      <c r="L137" s="87" t="str">
        <f t="shared" si="66"/>
        <v>#N/A</v>
      </c>
      <c r="M137" s="87" t="str">
        <f t="shared" si="66"/>
        <v>#N/A</v>
      </c>
      <c r="N137" s="87" t="str">
        <f t="shared" si="66"/>
        <v>#N/A</v>
      </c>
      <c r="O137" s="87" t="str">
        <f t="shared" si="66"/>
        <v>#N/A</v>
      </c>
      <c r="P137" s="87" t="str">
        <f t="shared" si="66"/>
        <v>#N/A</v>
      </c>
      <c r="Q137" s="87" t="str">
        <f t="shared" si="66"/>
        <v>#N/A</v>
      </c>
      <c r="R137" s="87" t="str">
        <f t="shared" si="66"/>
        <v>#N/A</v>
      </c>
      <c r="S137" s="2"/>
      <c r="T137" s="2"/>
      <c r="U137" s="2"/>
      <c r="V137" s="2"/>
      <c r="W137" s="2"/>
      <c r="X137" s="2"/>
      <c r="Y137" s="2"/>
      <c r="Z137" s="2"/>
    </row>
    <row r="138" ht="12.75" customHeight="1">
      <c r="A138" s="2"/>
      <c r="B138" s="2"/>
      <c r="C138" s="2" t="s">
        <v>210</v>
      </c>
      <c r="D138" s="87" t="str">
        <f t="shared" ref="D138:R138" si="67">D125/D132</f>
        <v>#N/A</v>
      </c>
      <c r="E138" s="87" t="str">
        <f t="shared" si="67"/>
        <v>#N/A</v>
      </c>
      <c r="F138" s="87" t="str">
        <f t="shared" si="67"/>
        <v>#N/A</v>
      </c>
      <c r="G138" s="87" t="str">
        <f t="shared" si="67"/>
        <v>#N/A</v>
      </c>
      <c r="H138" s="87" t="str">
        <f t="shared" si="67"/>
        <v>#N/A</v>
      </c>
      <c r="I138" s="87" t="str">
        <f t="shared" si="67"/>
        <v>#N/A</v>
      </c>
      <c r="J138" s="87" t="str">
        <f t="shared" si="67"/>
        <v>#N/A</v>
      </c>
      <c r="K138" s="87" t="str">
        <f t="shared" si="67"/>
        <v>#N/A</v>
      </c>
      <c r="L138" s="87" t="str">
        <f t="shared" si="67"/>
        <v>#N/A</v>
      </c>
      <c r="M138" s="87" t="str">
        <f t="shared" si="67"/>
        <v>#N/A</v>
      </c>
      <c r="N138" s="87" t="str">
        <f t="shared" si="67"/>
        <v>#N/A</v>
      </c>
      <c r="O138" s="87" t="str">
        <f t="shared" si="67"/>
        <v>#N/A</v>
      </c>
      <c r="P138" s="87" t="str">
        <f t="shared" si="67"/>
        <v>#N/A</v>
      </c>
      <c r="Q138" s="87" t="str">
        <f t="shared" si="67"/>
        <v>#N/A</v>
      </c>
      <c r="R138" s="87" t="str">
        <f t="shared" si="67"/>
        <v>#N/A</v>
      </c>
      <c r="S138" s="2"/>
      <c r="T138" s="2"/>
      <c r="U138" s="2"/>
      <c r="V138" s="2"/>
      <c r="W138" s="2"/>
      <c r="X138" s="2"/>
      <c r="Y138" s="2"/>
      <c r="Z138" s="2"/>
    </row>
    <row r="139" ht="12.75" customHeight="1">
      <c r="A139" s="2"/>
      <c r="B139" s="2"/>
      <c r="C139" s="2" t="s">
        <v>211</v>
      </c>
      <c r="D139" s="87" t="str">
        <f t="shared" ref="D139:R139" si="68">D126/D133</f>
        <v>#N/A</v>
      </c>
      <c r="E139" s="87" t="str">
        <f t="shared" si="68"/>
        <v>#N/A</v>
      </c>
      <c r="F139" s="87" t="str">
        <f t="shared" si="68"/>
        <v>#N/A</v>
      </c>
      <c r="G139" s="87" t="str">
        <f t="shared" si="68"/>
        <v>#N/A</v>
      </c>
      <c r="H139" s="87" t="str">
        <f t="shared" si="68"/>
        <v>#N/A</v>
      </c>
      <c r="I139" s="87" t="str">
        <f t="shared" si="68"/>
        <v>#N/A</v>
      </c>
      <c r="J139" s="87" t="str">
        <f t="shared" si="68"/>
        <v>#N/A</v>
      </c>
      <c r="K139" s="87" t="str">
        <f t="shared" si="68"/>
        <v>#N/A</v>
      </c>
      <c r="L139" s="87" t="str">
        <f t="shared" si="68"/>
        <v>#N/A</v>
      </c>
      <c r="M139" s="87" t="str">
        <f t="shared" si="68"/>
        <v>#N/A</v>
      </c>
      <c r="N139" s="87" t="str">
        <f t="shared" si="68"/>
        <v>#N/A</v>
      </c>
      <c r="O139" s="87" t="str">
        <f t="shared" si="68"/>
        <v>#N/A</v>
      </c>
      <c r="P139" s="87" t="str">
        <f t="shared" si="68"/>
        <v>#N/A</v>
      </c>
      <c r="Q139" s="87" t="str">
        <f t="shared" si="68"/>
        <v>#N/A</v>
      </c>
      <c r="R139" s="87" t="str">
        <f t="shared" si="68"/>
        <v>#N/A</v>
      </c>
      <c r="S139" s="2"/>
      <c r="T139" s="2"/>
      <c r="U139" s="2"/>
      <c r="V139" s="2"/>
      <c r="W139" s="2"/>
      <c r="X139" s="2"/>
      <c r="Y139" s="2"/>
      <c r="Z139" s="2"/>
    </row>
    <row r="140" ht="12.75" customHeight="1">
      <c r="A140" s="2"/>
      <c r="B140" s="2"/>
      <c r="C140" s="2" t="s">
        <v>212</v>
      </c>
      <c r="D140" s="87" t="str">
        <f t="shared" ref="D140:R140" si="69">D127/D134</f>
        <v>#N/A</v>
      </c>
      <c r="E140" s="87" t="str">
        <f t="shared" si="69"/>
        <v>#N/A</v>
      </c>
      <c r="F140" s="87" t="str">
        <f t="shared" si="69"/>
        <v>#N/A</v>
      </c>
      <c r="G140" s="87" t="str">
        <f t="shared" si="69"/>
        <v>#N/A</v>
      </c>
      <c r="H140" s="87" t="str">
        <f t="shared" si="69"/>
        <v>#N/A</v>
      </c>
      <c r="I140" s="87" t="str">
        <f t="shared" si="69"/>
        <v>#N/A</v>
      </c>
      <c r="J140" s="87" t="str">
        <f t="shared" si="69"/>
        <v>#N/A</v>
      </c>
      <c r="K140" s="87" t="str">
        <f t="shared" si="69"/>
        <v>#N/A</v>
      </c>
      <c r="L140" s="87" t="str">
        <f t="shared" si="69"/>
        <v>#N/A</v>
      </c>
      <c r="M140" s="87" t="str">
        <f t="shared" si="69"/>
        <v>#N/A</v>
      </c>
      <c r="N140" s="87" t="str">
        <f t="shared" si="69"/>
        <v>#N/A</v>
      </c>
      <c r="O140" s="87" t="str">
        <f t="shared" si="69"/>
        <v>#N/A</v>
      </c>
      <c r="P140" s="87" t="str">
        <f t="shared" si="69"/>
        <v>#N/A</v>
      </c>
      <c r="Q140" s="87" t="str">
        <f t="shared" si="69"/>
        <v>#N/A</v>
      </c>
      <c r="R140" s="87" t="str">
        <f t="shared" si="69"/>
        <v>#N/A</v>
      </c>
      <c r="S140" s="2"/>
      <c r="T140" s="2"/>
      <c r="U140" s="2"/>
      <c r="V140" s="2"/>
      <c r="W140" s="2"/>
      <c r="X140" s="2"/>
      <c r="Y140" s="2"/>
      <c r="Z140" s="2"/>
    </row>
    <row r="141" ht="12.75" customHeight="1">
      <c r="A141" s="2" t="s">
        <v>160</v>
      </c>
      <c r="B141" s="2" t="s">
        <v>174</v>
      </c>
      <c r="C141" s="38" t="s">
        <v>213</v>
      </c>
      <c r="D141" s="92">
        <f>SUMIFS('Project-level output'!$B$14:$BC$14,'Project-level output'!$B$9:$BC$9,'Global potential output'!D$121,'Project-level output'!$B$8:$BC$8,'Global potential output'!$A141,'Project-level output'!$B$7:$BC$7,'Global potential output'!$B141)</f>
        <v>0</v>
      </c>
      <c r="E141" s="92">
        <f>SUMIFS('Project-level output'!$B$14:$BC$14,'Project-level output'!$B$9:$BC$9,'Global potential output'!E$121,'Project-level output'!$B$8:$BC$8,'Global potential output'!$A141,'Project-level output'!$B$7:$BC$7,'Global potential output'!$B141)</f>
        <v>0</v>
      </c>
      <c r="F141" s="92">
        <f>SUMIFS('Project-level output'!$B$14:$BC$14,'Project-level output'!$B$9:$BC$9,'Global potential output'!F$121,'Project-level output'!$B$8:$BC$8,'Global potential output'!$A141,'Project-level output'!$B$7:$BC$7,'Global potential output'!$B141)</f>
        <v>0</v>
      </c>
      <c r="G141" s="92">
        <f>SUMIFS('Project-level output'!$B$14:$BC$14,'Project-level output'!$B$9:$BC$9,'Global potential output'!G$121,'Project-level output'!$B$8:$BC$8,'Global potential output'!$A141,'Project-level output'!$B$7:$BC$7,'Global potential output'!$B141)</f>
        <v>0</v>
      </c>
      <c r="H141" s="92">
        <f>SUMIFS('Project-level output'!$B$14:$BC$14,'Project-level output'!$B$9:$BC$9,'Global potential output'!H$121,'Project-level output'!$B$8:$BC$8,'Global potential output'!$A141,'Project-level output'!$B$7:$BC$7,'Global potential output'!$B141)</f>
        <v>0</v>
      </c>
      <c r="I141" s="92">
        <f>SUMIFS('Project-level output'!$B$14:$BC$14,'Project-level output'!$B$9:$BC$9,'Global potential output'!I$121,'Project-level output'!$B$8:$BC$8,'Global potential output'!$A141,'Project-level output'!$B$7:$BC$7,'Global potential output'!$B141)</f>
        <v>0</v>
      </c>
      <c r="J141" s="92">
        <f>SUMIFS('Project-level output'!$B$14:$BC$14,'Project-level output'!$B$9:$BC$9,'Global potential output'!J$121,'Project-level output'!$B$8:$BC$8,'Global potential output'!$A141,'Project-level output'!$B$7:$BC$7,'Global potential output'!$B141)</f>
        <v>0</v>
      </c>
      <c r="K141" s="92">
        <f>SUMIFS('Project-level output'!$B$14:$BC$14,'Project-level output'!$B$9:$BC$9,'Global potential output'!K$121,'Project-level output'!$B$8:$BC$8,'Global potential output'!$A141,'Project-level output'!$B$7:$BC$7,'Global potential output'!$B141)</f>
        <v>0</v>
      </c>
      <c r="L141" s="92">
        <f>SUMIFS('Project-level output'!$B$14:$BC$14,'Project-level output'!$B$9:$BC$9,'Global potential output'!L$121,'Project-level output'!$B$8:$BC$8,'Global potential output'!$A141,'Project-level output'!$B$7:$BC$7,'Global potential output'!$B141)</f>
        <v>0</v>
      </c>
      <c r="M141" s="92">
        <f t="shared" ref="M141:M152" si="70">AVERAGE(D141,G141,I141)</f>
        <v>0</v>
      </c>
      <c r="N141" s="92">
        <f t="shared" ref="N141:N152" si="71">AVERAGE(E141,K141,L141,)</f>
        <v>0</v>
      </c>
      <c r="O141" s="92">
        <f t="shared" ref="O141:O152" si="72">F141</f>
        <v>0</v>
      </c>
      <c r="P141" s="92">
        <f t="shared" ref="P141:P152" si="73">H141</f>
        <v>0</v>
      </c>
      <c r="Q141" s="92">
        <f t="shared" ref="Q141:Q152" si="74">J141</f>
        <v>0</v>
      </c>
      <c r="R141" s="92">
        <f t="shared" ref="R141:R152" si="75">AVERAGE(D141,F141,G141,I141,)</f>
        <v>0</v>
      </c>
    </row>
    <row r="142" ht="12.75" customHeight="1">
      <c r="A142" s="2" t="s">
        <v>167</v>
      </c>
      <c r="B142" s="2" t="s">
        <v>174</v>
      </c>
      <c r="C142" s="38" t="s">
        <v>214</v>
      </c>
      <c r="D142" s="92">
        <f>SUMIFS('Project-level output'!$B$14:$BC$14,'Project-level output'!$B$9:$BC$9,'Global potential output'!D$121,'Project-level output'!$B$8:$BC$8,'Global potential output'!$A142,'Project-level output'!$B$7:$BC$7,'Global potential output'!$B142)</f>
        <v>0</v>
      </c>
      <c r="E142" s="92">
        <f>SUMIFS('Project-level output'!$B$14:$BC$14,'Project-level output'!$B$9:$BC$9,'Global potential output'!E$121,'Project-level output'!$B$8:$BC$8,'Global potential output'!$A142,'Project-level output'!$B$7:$BC$7,'Global potential output'!$B142)</f>
        <v>0</v>
      </c>
      <c r="F142" s="92">
        <f>SUMIFS('Project-level output'!$B$14:$BC$14,'Project-level output'!$B$9:$BC$9,'Global potential output'!F$121,'Project-level output'!$B$8:$BC$8,'Global potential output'!$A142,'Project-level output'!$B$7:$BC$7,'Global potential output'!$B142)</f>
        <v>0</v>
      </c>
      <c r="G142" s="92">
        <f>SUMIFS('Project-level output'!$B$14:$BC$14,'Project-level output'!$B$9:$BC$9,'Global potential output'!G$121,'Project-level output'!$B$8:$BC$8,'Global potential output'!$A142,'Project-level output'!$B$7:$BC$7,'Global potential output'!$B142)</f>
        <v>0</v>
      </c>
      <c r="H142" s="92">
        <f>SUMIFS('Project-level output'!$B$14:$BC$14,'Project-level output'!$B$9:$BC$9,'Global potential output'!H$121,'Project-level output'!$B$8:$BC$8,'Global potential output'!$A142,'Project-level output'!$B$7:$BC$7,'Global potential output'!$B142)</f>
        <v>0</v>
      </c>
      <c r="I142" s="92">
        <f>SUMIFS('Project-level output'!$B$14:$BC$14,'Project-level output'!$B$9:$BC$9,'Global potential output'!I$121,'Project-level output'!$B$8:$BC$8,'Global potential output'!$A142,'Project-level output'!$B$7:$BC$7,'Global potential output'!$B142)</f>
        <v>0</v>
      </c>
      <c r="J142" s="92">
        <f>SUMIFS('Project-level output'!$B$14:$BC$14,'Project-level output'!$B$9:$BC$9,'Global potential output'!J$121,'Project-level output'!$B$8:$BC$8,'Global potential output'!$A142,'Project-level output'!$B$7:$BC$7,'Global potential output'!$B142)</f>
        <v>0</v>
      </c>
      <c r="K142" s="92">
        <f>SUMIFS('Project-level output'!$B$14:$BC$14,'Project-level output'!$B$9:$BC$9,'Global potential output'!K$121,'Project-level output'!$B$8:$BC$8,'Global potential output'!$A142,'Project-level output'!$B$7:$BC$7,'Global potential output'!$B142)</f>
        <v>0</v>
      </c>
      <c r="L142" s="92">
        <f>SUMIFS('Project-level output'!$B$14:$BC$14,'Project-level output'!$B$9:$BC$9,'Global potential output'!L$121,'Project-level output'!$B$8:$BC$8,'Global potential output'!$A142,'Project-level output'!$B$7:$BC$7,'Global potential output'!$B142)</f>
        <v>0</v>
      </c>
      <c r="M142" s="92">
        <f t="shared" si="70"/>
        <v>0</v>
      </c>
      <c r="N142" s="92">
        <f t="shared" si="71"/>
        <v>0</v>
      </c>
      <c r="O142" s="92">
        <f t="shared" si="72"/>
        <v>0</v>
      </c>
      <c r="P142" s="92">
        <f t="shared" si="73"/>
        <v>0</v>
      </c>
      <c r="Q142" s="92">
        <f t="shared" si="74"/>
        <v>0</v>
      </c>
      <c r="R142" s="92">
        <f t="shared" si="75"/>
        <v>0</v>
      </c>
    </row>
    <row r="143" ht="12.75" customHeight="1">
      <c r="A143" s="2" t="s">
        <v>168</v>
      </c>
      <c r="B143" s="2" t="s">
        <v>174</v>
      </c>
      <c r="C143" s="38" t="s">
        <v>215</v>
      </c>
      <c r="D143" s="92">
        <f>SUMIFS('Project-level output'!$B$14:$BC$14,'Project-level output'!$B$9:$BC$9,'Global potential output'!D$121,'Project-level output'!$B$8:$BC$8,'Global potential output'!$A143,'Project-level output'!$B$7:$BC$7,'Global potential output'!$B143)</f>
        <v>0</v>
      </c>
      <c r="E143" s="92">
        <f>SUMIFS('Project-level output'!$B$14:$BC$14,'Project-level output'!$B$9:$BC$9,'Global potential output'!E$121,'Project-level output'!$B$8:$BC$8,'Global potential output'!$A143,'Project-level output'!$B$7:$BC$7,'Global potential output'!$B143)</f>
        <v>0</v>
      </c>
      <c r="F143" s="92">
        <f>SUMIFS('Project-level output'!$B$14:$BC$14,'Project-level output'!$B$9:$BC$9,'Global potential output'!F$121,'Project-level output'!$B$8:$BC$8,'Global potential output'!$A143,'Project-level output'!$B$7:$BC$7,'Global potential output'!$B143)</f>
        <v>0</v>
      </c>
      <c r="G143" s="92">
        <f>SUMIFS('Project-level output'!$B$14:$BC$14,'Project-level output'!$B$9:$BC$9,'Global potential output'!G$121,'Project-level output'!$B$8:$BC$8,'Global potential output'!$A143,'Project-level output'!$B$7:$BC$7,'Global potential output'!$B143)</f>
        <v>0</v>
      </c>
      <c r="H143" s="92">
        <f>SUMIFS('Project-level output'!$B$14:$BC$14,'Project-level output'!$B$9:$BC$9,'Global potential output'!H$121,'Project-level output'!$B$8:$BC$8,'Global potential output'!$A143,'Project-level output'!$B$7:$BC$7,'Global potential output'!$B143)</f>
        <v>0</v>
      </c>
      <c r="I143" s="92">
        <f>SUMIFS('Project-level output'!$B$14:$BC$14,'Project-level output'!$B$9:$BC$9,'Global potential output'!I$121,'Project-level output'!$B$8:$BC$8,'Global potential output'!$A143,'Project-level output'!$B$7:$BC$7,'Global potential output'!$B143)</f>
        <v>0</v>
      </c>
      <c r="J143" s="92">
        <f>SUMIFS('Project-level output'!$B$14:$BC$14,'Project-level output'!$B$9:$BC$9,'Global potential output'!J$121,'Project-level output'!$B$8:$BC$8,'Global potential output'!$A143,'Project-level output'!$B$7:$BC$7,'Global potential output'!$B143)</f>
        <v>0</v>
      </c>
      <c r="K143" s="92">
        <f>SUMIFS('Project-level output'!$B$14:$BC$14,'Project-level output'!$B$9:$BC$9,'Global potential output'!K$121,'Project-level output'!$B$8:$BC$8,'Global potential output'!$A143,'Project-level output'!$B$7:$BC$7,'Global potential output'!$B143)</f>
        <v>0</v>
      </c>
      <c r="L143" s="92">
        <f>SUMIFS('Project-level output'!$B$14:$BC$14,'Project-level output'!$B$9:$BC$9,'Global potential output'!L$121,'Project-level output'!$B$8:$BC$8,'Global potential output'!$A143,'Project-level output'!$B$7:$BC$7,'Global potential output'!$B143)</f>
        <v>0</v>
      </c>
      <c r="M143" s="92">
        <f t="shared" si="70"/>
        <v>0</v>
      </c>
      <c r="N143" s="92">
        <f t="shared" si="71"/>
        <v>0</v>
      </c>
      <c r="O143" s="92">
        <f t="shared" si="72"/>
        <v>0</v>
      </c>
      <c r="P143" s="92">
        <f t="shared" si="73"/>
        <v>0</v>
      </c>
      <c r="Q143" s="92">
        <f t="shared" si="74"/>
        <v>0</v>
      </c>
      <c r="R143" s="92">
        <f t="shared" si="75"/>
        <v>0</v>
      </c>
    </row>
    <row r="144" ht="12.75" customHeight="1">
      <c r="A144" s="2" t="s">
        <v>160</v>
      </c>
      <c r="B144" s="2" t="s">
        <v>175</v>
      </c>
      <c r="C144" s="38" t="s">
        <v>216</v>
      </c>
      <c r="D144" s="92">
        <f>SUMIFS('Project-level output'!$B$14:$BC$14,'Project-level output'!$B$9:$BC$9,'Global potential output'!D$121,'Project-level output'!$B$8:$BC$8,'Global potential output'!$A144,'Project-level output'!$B$7:$BC$7,'Global potential output'!$B144)</f>
        <v>0</v>
      </c>
      <c r="E144" s="92">
        <f>SUMIFS('Project-level output'!$B$14:$BC$14,'Project-level output'!$B$9:$BC$9,'Global potential output'!E$121,'Project-level output'!$B$8:$BC$8,'Global potential output'!$A144,'Project-level output'!$B$7:$BC$7,'Global potential output'!$B144)</f>
        <v>0</v>
      </c>
      <c r="F144" s="92">
        <f>SUMIFS('Project-level output'!$B$14:$BC$14,'Project-level output'!$B$9:$BC$9,'Global potential output'!F$121,'Project-level output'!$B$8:$BC$8,'Global potential output'!$A144,'Project-level output'!$B$7:$BC$7,'Global potential output'!$B144)</f>
        <v>0</v>
      </c>
      <c r="G144" s="92">
        <f>SUMIFS('Project-level output'!$B$14:$BC$14,'Project-level output'!$B$9:$BC$9,'Global potential output'!G$121,'Project-level output'!$B$8:$BC$8,'Global potential output'!$A144,'Project-level output'!$B$7:$BC$7,'Global potential output'!$B144)</f>
        <v>0</v>
      </c>
      <c r="H144" s="92">
        <f>SUMIFS('Project-level output'!$B$14:$BC$14,'Project-level output'!$B$9:$BC$9,'Global potential output'!H$121,'Project-level output'!$B$8:$BC$8,'Global potential output'!$A144,'Project-level output'!$B$7:$BC$7,'Global potential output'!$B144)</f>
        <v>0</v>
      </c>
      <c r="I144" s="92">
        <f>SUMIFS('Project-level output'!$B$14:$BC$14,'Project-level output'!$B$9:$BC$9,'Global potential output'!I$121,'Project-level output'!$B$8:$BC$8,'Global potential output'!$A144,'Project-level output'!$B$7:$BC$7,'Global potential output'!$B144)</f>
        <v>0</v>
      </c>
      <c r="J144" s="92">
        <f>SUMIFS('Project-level output'!$B$14:$BC$14,'Project-level output'!$B$9:$BC$9,'Global potential output'!J$121,'Project-level output'!$B$8:$BC$8,'Global potential output'!$A144,'Project-level output'!$B$7:$BC$7,'Global potential output'!$B144)</f>
        <v>0</v>
      </c>
      <c r="K144" s="92">
        <f>SUMIFS('Project-level output'!$B$14:$BC$14,'Project-level output'!$B$9:$BC$9,'Global potential output'!K$121,'Project-level output'!$B$8:$BC$8,'Global potential output'!$A144,'Project-level output'!$B$7:$BC$7,'Global potential output'!$B144)</f>
        <v>0</v>
      </c>
      <c r="L144" s="92">
        <f>SUMIFS('Project-level output'!$B$14:$BC$14,'Project-level output'!$B$9:$BC$9,'Global potential output'!L$121,'Project-level output'!$B$8:$BC$8,'Global potential output'!$A144,'Project-level output'!$B$7:$BC$7,'Global potential output'!$B144)</f>
        <v>0</v>
      </c>
      <c r="M144" s="92">
        <f t="shared" si="70"/>
        <v>0</v>
      </c>
      <c r="N144" s="92">
        <f t="shared" si="71"/>
        <v>0</v>
      </c>
      <c r="O144" s="92">
        <f t="shared" si="72"/>
        <v>0</v>
      </c>
      <c r="P144" s="92">
        <f t="shared" si="73"/>
        <v>0</v>
      </c>
      <c r="Q144" s="92">
        <f t="shared" si="74"/>
        <v>0</v>
      </c>
      <c r="R144" s="92">
        <f t="shared" si="75"/>
        <v>0</v>
      </c>
    </row>
    <row r="145" ht="12.75" customHeight="1">
      <c r="A145" s="2" t="s">
        <v>167</v>
      </c>
      <c r="B145" s="2" t="s">
        <v>175</v>
      </c>
      <c r="C145" s="38" t="s">
        <v>217</v>
      </c>
      <c r="D145" s="92">
        <f>SUMIFS('Project-level output'!$B$14:$BC$14,'Project-level output'!$B$9:$BC$9,'Global potential output'!D$121,'Project-level output'!$B$8:$BC$8,'Global potential output'!$A145,'Project-level output'!$B$7:$BC$7,'Global potential output'!$B145)</f>
        <v>0</v>
      </c>
      <c r="E145" s="92">
        <f>SUMIFS('Project-level output'!$B$14:$BC$14,'Project-level output'!$B$9:$BC$9,'Global potential output'!E$121,'Project-level output'!$B$8:$BC$8,'Global potential output'!$A145,'Project-level output'!$B$7:$BC$7,'Global potential output'!$B145)</f>
        <v>0</v>
      </c>
      <c r="F145" s="92">
        <f>SUMIFS('Project-level output'!$B$14:$BC$14,'Project-level output'!$B$9:$BC$9,'Global potential output'!F$121,'Project-level output'!$B$8:$BC$8,'Global potential output'!$A145,'Project-level output'!$B$7:$BC$7,'Global potential output'!$B145)</f>
        <v>0</v>
      </c>
      <c r="G145" s="92">
        <f>SUMIFS('Project-level output'!$B$14:$BC$14,'Project-level output'!$B$9:$BC$9,'Global potential output'!G$121,'Project-level output'!$B$8:$BC$8,'Global potential output'!$A145,'Project-level output'!$B$7:$BC$7,'Global potential output'!$B145)</f>
        <v>0</v>
      </c>
      <c r="H145" s="92">
        <f>SUMIFS('Project-level output'!$B$14:$BC$14,'Project-level output'!$B$9:$BC$9,'Global potential output'!H$121,'Project-level output'!$B$8:$BC$8,'Global potential output'!$A145,'Project-level output'!$B$7:$BC$7,'Global potential output'!$B145)</f>
        <v>0</v>
      </c>
      <c r="I145" s="92">
        <f>SUMIFS('Project-level output'!$B$14:$BC$14,'Project-level output'!$B$9:$BC$9,'Global potential output'!I$121,'Project-level output'!$B$8:$BC$8,'Global potential output'!$A145,'Project-level output'!$B$7:$BC$7,'Global potential output'!$B145)</f>
        <v>0</v>
      </c>
      <c r="J145" s="92">
        <f>SUMIFS('Project-level output'!$B$14:$BC$14,'Project-level output'!$B$9:$BC$9,'Global potential output'!J$121,'Project-level output'!$B$8:$BC$8,'Global potential output'!$A145,'Project-level output'!$B$7:$BC$7,'Global potential output'!$B145)</f>
        <v>0</v>
      </c>
      <c r="K145" s="92">
        <f>SUMIFS('Project-level output'!$B$14:$BC$14,'Project-level output'!$B$9:$BC$9,'Global potential output'!K$121,'Project-level output'!$B$8:$BC$8,'Global potential output'!$A145,'Project-level output'!$B$7:$BC$7,'Global potential output'!$B145)</f>
        <v>0</v>
      </c>
      <c r="L145" s="92">
        <f>SUMIFS('Project-level output'!$B$14:$BC$14,'Project-level output'!$B$9:$BC$9,'Global potential output'!L$121,'Project-level output'!$B$8:$BC$8,'Global potential output'!$A145,'Project-level output'!$B$7:$BC$7,'Global potential output'!$B145)</f>
        <v>0</v>
      </c>
      <c r="M145" s="92">
        <f t="shared" si="70"/>
        <v>0</v>
      </c>
      <c r="N145" s="92">
        <f t="shared" si="71"/>
        <v>0</v>
      </c>
      <c r="O145" s="92">
        <f t="shared" si="72"/>
        <v>0</v>
      </c>
      <c r="P145" s="92">
        <f t="shared" si="73"/>
        <v>0</v>
      </c>
      <c r="Q145" s="92">
        <f t="shared" si="74"/>
        <v>0</v>
      </c>
      <c r="R145" s="92">
        <f t="shared" si="75"/>
        <v>0</v>
      </c>
    </row>
    <row r="146" ht="12.75" customHeight="1">
      <c r="A146" s="2" t="s">
        <v>168</v>
      </c>
      <c r="B146" s="2" t="s">
        <v>175</v>
      </c>
      <c r="C146" s="38" t="s">
        <v>218</v>
      </c>
      <c r="D146" s="92">
        <f>SUMIFS('Project-level output'!$B$14:$BC$14,'Project-level output'!$B$9:$BC$9,'Global potential output'!D$121,'Project-level output'!$B$8:$BC$8,'Global potential output'!$A146,'Project-level output'!$B$7:$BC$7,'Global potential output'!$B146)</f>
        <v>0</v>
      </c>
      <c r="E146" s="92">
        <f>SUMIFS('Project-level output'!$B$14:$BC$14,'Project-level output'!$B$9:$BC$9,'Global potential output'!E$121,'Project-level output'!$B$8:$BC$8,'Global potential output'!$A146,'Project-level output'!$B$7:$BC$7,'Global potential output'!$B146)</f>
        <v>0</v>
      </c>
      <c r="F146" s="92">
        <f>SUMIFS('Project-level output'!$B$14:$BC$14,'Project-level output'!$B$9:$BC$9,'Global potential output'!F$121,'Project-level output'!$B$8:$BC$8,'Global potential output'!$A146,'Project-level output'!$B$7:$BC$7,'Global potential output'!$B146)</f>
        <v>0</v>
      </c>
      <c r="G146" s="92">
        <f>SUMIFS('Project-level output'!$B$14:$BC$14,'Project-level output'!$B$9:$BC$9,'Global potential output'!G$121,'Project-level output'!$B$8:$BC$8,'Global potential output'!$A146,'Project-level output'!$B$7:$BC$7,'Global potential output'!$B146)</f>
        <v>0</v>
      </c>
      <c r="H146" s="92">
        <f>SUMIFS('Project-level output'!$B$14:$BC$14,'Project-level output'!$B$9:$BC$9,'Global potential output'!H$121,'Project-level output'!$B$8:$BC$8,'Global potential output'!$A146,'Project-level output'!$B$7:$BC$7,'Global potential output'!$B146)</f>
        <v>0</v>
      </c>
      <c r="I146" s="92">
        <f>SUMIFS('Project-level output'!$B$14:$BC$14,'Project-level output'!$B$9:$BC$9,'Global potential output'!I$121,'Project-level output'!$B$8:$BC$8,'Global potential output'!$A146,'Project-level output'!$B$7:$BC$7,'Global potential output'!$B146)</f>
        <v>0</v>
      </c>
      <c r="J146" s="92">
        <f>SUMIFS('Project-level output'!$B$14:$BC$14,'Project-level output'!$B$9:$BC$9,'Global potential output'!J$121,'Project-level output'!$B$8:$BC$8,'Global potential output'!$A146,'Project-level output'!$B$7:$BC$7,'Global potential output'!$B146)</f>
        <v>0</v>
      </c>
      <c r="K146" s="92">
        <f>SUMIFS('Project-level output'!$B$14:$BC$14,'Project-level output'!$B$9:$BC$9,'Global potential output'!K$121,'Project-level output'!$B$8:$BC$8,'Global potential output'!$A146,'Project-level output'!$B$7:$BC$7,'Global potential output'!$B146)</f>
        <v>0</v>
      </c>
      <c r="L146" s="92">
        <f>SUMIFS('Project-level output'!$B$14:$BC$14,'Project-level output'!$B$9:$BC$9,'Global potential output'!L$121,'Project-level output'!$B$8:$BC$8,'Global potential output'!$A146,'Project-level output'!$B$7:$BC$7,'Global potential output'!$B146)</f>
        <v>0</v>
      </c>
      <c r="M146" s="92">
        <f t="shared" si="70"/>
        <v>0</v>
      </c>
      <c r="N146" s="92">
        <f t="shared" si="71"/>
        <v>0</v>
      </c>
      <c r="O146" s="92">
        <f t="shared" si="72"/>
        <v>0</v>
      </c>
      <c r="P146" s="92">
        <f t="shared" si="73"/>
        <v>0</v>
      </c>
      <c r="Q146" s="92">
        <f t="shared" si="74"/>
        <v>0</v>
      </c>
      <c r="R146" s="92">
        <f t="shared" si="75"/>
        <v>0</v>
      </c>
    </row>
    <row r="147" ht="12.75" customHeight="1">
      <c r="A147" s="2" t="s">
        <v>160</v>
      </c>
      <c r="B147" s="2" t="s">
        <v>174</v>
      </c>
      <c r="C147" s="2" t="s">
        <v>219</v>
      </c>
      <c r="D147" s="92">
        <f>SUMIFS('Project-level output'!$B$15:$BC$15,'Project-level output'!$B$9:$BC$9,'Global potential output'!D$121,'Project-level output'!$B$8:$BC$8,'Global potential output'!$A147,'Project-level output'!$B$7:$BC$7,'Global potential output'!$B147)</f>
        <v>0</v>
      </c>
      <c r="E147" s="92">
        <f>SUMIFS('Project-level output'!$B$15:$BC$15,'Project-level output'!$B$9:$BC$9,'Global potential output'!E$121,'Project-level output'!$B$8:$BC$8,'Global potential output'!$A147,'Project-level output'!$B$7:$BC$7,'Global potential output'!$B147)</f>
        <v>0</v>
      </c>
      <c r="F147" s="92">
        <f>SUMIFS('Project-level output'!$B$15:$BC$15,'Project-level output'!$B$9:$BC$9,'Global potential output'!F$121,'Project-level output'!$B$8:$BC$8,'Global potential output'!$A147,'Project-level output'!$B$7:$BC$7,'Global potential output'!$B147)</f>
        <v>0</v>
      </c>
      <c r="G147" s="92">
        <f>SUMIFS('Project-level output'!$B$15:$BC$15,'Project-level output'!$B$9:$BC$9,'Global potential output'!G$121,'Project-level output'!$B$8:$BC$8,'Global potential output'!$A147,'Project-level output'!$B$7:$BC$7,'Global potential output'!$B147)</f>
        <v>0</v>
      </c>
      <c r="H147" s="92">
        <f>SUMIFS('Project-level output'!$B$15:$BC$15,'Project-level output'!$B$9:$BC$9,'Global potential output'!H$121,'Project-level output'!$B$8:$BC$8,'Global potential output'!$A147,'Project-level output'!$B$7:$BC$7,'Global potential output'!$B147)</f>
        <v>0</v>
      </c>
      <c r="I147" s="92">
        <f>SUMIFS('Project-level output'!$B$15:$BC$15,'Project-level output'!$B$9:$BC$9,'Global potential output'!I$121,'Project-level output'!$B$8:$BC$8,'Global potential output'!$A147,'Project-level output'!$B$7:$BC$7,'Global potential output'!$B147)</f>
        <v>0</v>
      </c>
      <c r="J147" s="92">
        <f>SUMIFS('Project-level output'!$B$15:$BC$15,'Project-level output'!$B$9:$BC$9,'Global potential output'!J$121,'Project-level output'!$B$8:$BC$8,'Global potential output'!$A147,'Project-level output'!$B$7:$BC$7,'Global potential output'!$B147)</f>
        <v>0</v>
      </c>
      <c r="K147" s="92">
        <f>SUMIFS('Project-level output'!$B$15:$BC$15,'Project-level output'!$B$9:$BC$9,'Global potential output'!K$121,'Project-level output'!$B$8:$BC$8,'Global potential output'!$A147,'Project-level output'!$B$7:$BC$7,'Global potential output'!$B147)</f>
        <v>0</v>
      </c>
      <c r="L147" s="92">
        <f>SUMIFS('Project-level output'!$B$15:$BC$15,'Project-level output'!$B$9:$BC$9,'Global potential output'!L$121,'Project-level output'!$B$8:$BC$8,'Global potential output'!$A147,'Project-level output'!$B$7:$BC$7,'Global potential output'!$B147)</f>
        <v>0</v>
      </c>
      <c r="M147" s="92">
        <f t="shared" si="70"/>
        <v>0</v>
      </c>
      <c r="N147" s="92">
        <f t="shared" si="71"/>
        <v>0</v>
      </c>
      <c r="O147" s="92">
        <f t="shared" si="72"/>
        <v>0</v>
      </c>
      <c r="P147" s="92">
        <f t="shared" si="73"/>
        <v>0</v>
      </c>
      <c r="Q147" s="92">
        <f t="shared" si="74"/>
        <v>0</v>
      </c>
      <c r="R147" s="92">
        <f t="shared" si="75"/>
        <v>0</v>
      </c>
      <c r="S147" s="2"/>
      <c r="T147" s="2"/>
      <c r="U147" s="2"/>
      <c r="V147" s="2"/>
      <c r="W147" s="2"/>
      <c r="X147" s="2"/>
      <c r="Y147" s="2"/>
      <c r="Z147" s="2"/>
    </row>
    <row r="148" ht="12.75" customHeight="1">
      <c r="A148" s="2" t="s">
        <v>167</v>
      </c>
      <c r="B148" s="2" t="s">
        <v>174</v>
      </c>
      <c r="C148" s="2" t="s">
        <v>220</v>
      </c>
      <c r="D148" s="92">
        <f>SUMIFS('Project-level output'!$B$15:$BC$15,'Project-level output'!$B$9:$BC$9,'Global potential output'!D$121,'Project-level output'!$B$8:$BC$8,'Global potential output'!$A148,'Project-level output'!$B$7:$BC$7,'Global potential output'!$B148)</f>
        <v>0</v>
      </c>
      <c r="E148" s="92">
        <f>SUMIFS('Project-level output'!$B$15:$BC$15,'Project-level output'!$B$9:$BC$9,'Global potential output'!E$121,'Project-level output'!$B$8:$BC$8,'Global potential output'!$A148,'Project-level output'!$B$7:$BC$7,'Global potential output'!$B148)</f>
        <v>0</v>
      </c>
      <c r="F148" s="92">
        <f>SUMIFS('Project-level output'!$B$15:$BC$15,'Project-level output'!$B$9:$BC$9,'Global potential output'!F$121,'Project-level output'!$B$8:$BC$8,'Global potential output'!$A148,'Project-level output'!$B$7:$BC$7,'Global potential output'!$B148)</f>
        <v>0</v>
      </c>
      <c r="G148" s="92">
        <f>SUMIFS('Project-level output'!$B$15:$BC$15,'Project-level output'!$B$9:$BC$9,'Global potential output'!G$121,'Project-level output'!$B$8:$BC$8,'Global potential output'!$A148,'Project-level output'!$B$7:$BC$7,'Global potential output'!$B148)</f>
        <v>0</v>
      </c>
      <c r="H148" s="92">
        <f>SUMIFS('Project-level output'!$B$15:$BC$15,'Project-level output'!$B$9:$BC$9,'Global potential output'!H$121,'Project-level output'!$B$8:$BC$8,'Global potential output'!$A148,'Project-level output'!$B$7:$BC$7,'Global potential output'!$B148)</f>
        <v>0</v>
      </c>
      <c r="I148" s="92">
        <f>SUMIFS('Project-level output'!$B$15:$BC$15,'Project-level output'!$B$9:$BC$9,'Global potential output'!I$121,'Project-level output'!$B$8:$BC$8,'Global potential output'!$A148,'Project-level output'!$B$7:$BC$7,'Global potential output'!$B148)</f>
        <v>0</v>
      </c>
      <c r="J148" s="92">
        <f>SUMIFS('Project-level output'!$B$15:$BC$15,'Project-level output'!$B$9:$BC$9,'Global potential output'!J$121,'Project-level output'!$B$8:$BC$8,'Global potential output'!$A148,'Project-level output'!$B$7:$BC$7,'Global potential output'!$B148)</f>
        <v>0</v>
      </c>
      <c r="K148" s="92">
        <f>SUMIFS('Project-level output'!$B$15:$BC$15,'Project-level output'!$B$9:$BC$9,'Global potential output'!K$121,'Project-level output'!$B$8:$BC$8,'Global potential output'!$A148,'Project-level output'!$B$7:$BC$7,'Global potential output'!$B148)</f>
        <v>0</v>
      </c>
      <c r="L148" s="92">
        <f>SUMIFS('Project-level output'!$B$15:$BC$15,'Project-level output'!$B$9:$BC$9,'Global potential output'!L$121,'Project-level output'!$B$8:$BC$8,'Global potential output'!$A148,'Project-level output'!$B$7:$BC$7,'Global potential output'!$B148)</f>
        <v>0</v>
      </c>
      <c r="M148" s="92">
        <f t="shared" si="70"/>
        <v>0</v>
      </c>
      <c r="N148" s="92">
        <f t="shared" si="71"/>
        <v>0</v>
      </c>
      <c r="O148" s="92">
        <f t="shared" si="72"/>
        <v>0</v>
      </c>
      <c r="P148" s="92">
        <f t="shared" si="73"/>
        <v>0</v>
      </c>
      <c r="Q148" s="92">
        <f t="shared" si="74"/>
        <v>0</v>
      </c>
      <c r="R148" s="92">
        <f t="shared" si="75"/>
        <v>0</v>
      </c>
      <c r="S148" s="2"/>
      <c r="T148" s="2"/>
      <c r="U148" s="2"/>
      <c r="V148" s="2"/>
      <c r="W148" s="2"/>
      <c r="X148" s="2"/>
      <c r="Y148" s="2"/>
      <c r="Z148" s="2"/>
    </row>
    <row r="149" ht="12.75" customHeight="1">
      <c r="A149" s="2" t="s">
        <v>168</v>
      </c>
      <c r="B149" s="2" t="s">
        <v>174</v>
      </c>
      <c r="C149" s="2" t="s">
        <v>221</v>
      </c>
      <c r="D149" s="92">
        <f>SUMIFS('Project-level output'!$B$15:$BC$15,'Project-level output'!$B$9:$BC$9,'Global potential output'!D$121,'Project-level output'!$B$8:$BC$8,'Global potential output'!$A149,'Project-level output'!$B$7:$BC$7,'Global potential output'!$B149)</f>
        <v>0</v>
      </c>
      <c r="E149" s="92">
        <f>SUMIFS('Project-level output'!$B$15:$BC$15,'Project-level output'!$B$9:$BC$9,'Global potential output'!E$121,'Project-level output'!$B$8:$BC$8,'Global potential output'!$A149,'Project-level output'!$B$7:$BC$7,'Global potential output'!$B149)</f>
        <v>0</v>
      </c>
      <c r="F149" s="92">
        <f>SUMIFS('Project-level output'!$B$15:$BC$15,'Project-level output'!$B$9:$BC$9,'Global potential output'!F$121,'Project-level output'!$B$8:$BC$8,'Global potential output'!$A149,'Project-level output'!$B$7:$BC$7,'Global potential output'!$B149)</f>
        <v>0</v>
      </c>
      <c r="G149" s="92">
        <f>SUMIFS('Project-level output'!$B$15:$BC$15,'Project-level output'!$B$9:$BC$9,'Global potential output'!G$121,'Project-level output'!$B$8:$BC$8,'Global potential output'!$A149,'Project-level output'!$B$7:$BC$7,'Global potential output'!$B149)</f>
        <v>0</v>
      </c>
      <c r="H149" s="92">
        <f>SUMIFS('Project-level output'!$B$15:$BC$15,'Project-level output'!$B$9:$BC$9,'Global potential output'!H$121,'Project-level output'!$B$8:$BC$8,'Global potential output'!$A149,'Project-level output'!$B$7:$BC$7,'Global potential output'!$B149)</f>
        <v>0</v>
      </c>
      <c r="I149" s="92">
        <f>SUMIFS('Project-level output'!$B$15:$BC$15,'Project-level output'!$B$9:$BC$9,'Global potential output'!I$121,'Project-level output'!$B$8:$BC$8,'Global potential output'!$A149,'Project-level output'!$B$7:$BC$7,'Global potential output'!$B149)</f>
        <v>0</v>
      </c>
      <c r="J149" s="92">
        <f>SUMIFS('Project-level output'!$B$15:$BC$15,'Project-level output'!$B$9:$BC$9,'Global potential output'!J$121,'Project-level output'!$B$8:$BC$8,'Global potential output'!$A149,'Project-level output'!$B$7:$BC$7,'Global potential output'!$B149)</f>
        <v>0</v>
      </c>
      <c r="K149" s="92">
        <f>SUMIFS('Project-level output'!$B$15:$BC$15,'Project-level output'!$B$9:$BC$9,'Global potential output'!K$121,'Project-level output'!$B$8:$BC$8,'Global potential output'!$A149,'Project-level output'!$B$7:$BC$7,'Global potential output'!$B149)</f>
        <v>0</v>
      </c>
      <c r="L149" s="92">
        <f>SUMIFS('Project-level output'!$B$15:$BC$15,'Project-level output'!$B$9:$BC$9,'Global potential output'!L$121,'Project-level output'!$B$8:$BC$8,'Global potential output'!$A149,'Project-level output'!$B$7:$BC$7,'Global potential output'!$B149)</f>
        <v>0</v>
      </c>
      <c r="M149" s="92">
        <f t="shared" si="70"/>
        <v>0</v>
      </c>
      <c r="N149" s="92">
        <f t="shared" si="71"/>
        <v>0</v>
      </c>
      <c r="O149" s="92">
        <f t="shared" si="72"/>
        <v>0</v>
      </c>
      <c r="P149" s="92">
        <f t="shared" si="73"/>
        <v>0</v>
      </c>
      <c r="Q149" s="92">
        <f t="shared" si="74"/>
        <v>0</v>
      </c>
      <c r="R149" s="92">
        <f t="shared" si="75"/>
        <v>0</v>
      </c>
      <c r="S149" s="2"/>
      <c r="T149" s="2"/>
      <c r="U149" s="2"/>
      <c r="V149" s="2"/>
      <c r="W149" s="2"/>
      <c r="X149" s="2"/>
      <c r="Y149" s="2"/>
      <c r="Z149" s="2"/>
    </row>
    <row r="150" ht="12.75" customHeight="1">
      <c r="A150" s="2" t="s">
        <v>160</v>
      </c>
      <c r="B150" s="2" t="s">
        <v>175</v>
      </c>
      <c r="C150" s="2" t="s">
        <v>222</v>
      </c>
      <c r="D150" s="92">
        <f>SUMIFS('Project-level output'!$B$15:$BC$15,'Project-level output'!$B$9:$BC$9,'Global potential output'!D$121,'Project-level output'!$B$8:$BC$8,'Global potential output'!$A150,'Project-level output'!$B$7:$BC$7,'Global potential output'!$B150)</f>
        <v>0</v>
      </c>
      <c r="E150" s="92">
        <f>SUMIFS('Project-level output'!$B$15:$BC$15,'Project-level output'!$B$9:$BC$9,'Global potential output'!E$121,'Project-level output'!$B$8:$BC$8,'Global potential output'!$A150,'Project-level output'!$B$7:$BC$7,'Global potential output'!$B150)</f>
        <v>0</v>
      </c>
      <c r="F150" s="92">
        <f>SUMIFS('Project-level output'!$B$15:$BC$15,'Project-level output'!$B$9:$BC$9,'Global potential output'!F$121,'Project-level output'!$B$8:$BC$8,'Global potential output'!$A150,'Project-level output'!$B$7:$BC$7,'Global potential output'!$B150)</f>
        <v>0</v>
      </c>
      <c r="G150" s="92">
        <f>SUMIFS('Project-level output'!$B$15:$BC$15,'Project-level output'!$B$9:$BC$9,'Global potential output'!G$121,'Project-level output'!$B$8:$BC$8,'Global potential output'!$A150,'Project-level output'!$B$7:$BC$7,'Global potential output'!$B150)</f>
        <v>0</v>
      </c>
      <c r="H150" s="92">
        <f>SUMIFS('Project-level output'!$B$15:$BC$15,'Project-level output'!$B$9:$BC$9,'Global potential output'!H$121,'Project-level output'!$B$8:$BC$8,'Global potential output'!$A150,'Project-level output'!$B$7:$BC$7,'Global potential output'!$B150)</f>
        <v>0</v>
      </c>
      <c r="I150" s="92">
        <f>SUMIFS('Project-level output'!$B$15:$BC$15,'Project-level output'!$B$9:$BC$9,'Global potential output'!I$121,'Project-level output'!$B$8:$BC$8,'Global potential output'!$A150,'Project-level output'!$B$7:$BC$7,'Global potential output'!$B150)</f>
        <v>0</v>
      </c>
      <c r="J150" s="92">
        <f>SUMIFS('Project-level output'!$B$15:$BC$15,'Project-level output'!$B$9:$BC$9,'Global potential output'!J$121,'Project-level output'!$B$8:$BC$8,'Global potential output'!$A150,'Project-level output'!$B$7:$BC$7,'Global potential output'!$B150)</f>
        <v>0</v>
      </c>
      <c r="K150" s="92">
        <f>SUMIFS('Project-level output'!$B$15:$BC$15,'Project-level output'!$B$9:$BC$9,'Global potential output'!K$121,'Project-level output'!$B$8:$BC$8,'Global potential output'!$A150,'Project-level output'!$B$7:$BC$7,'Global potential output'!$B150)</f>
        <v>0</v>
      </c>
      <c r="L150" s="92">
        <f>SUMIFS('Project-level output'!$B$15:$BC$15,'Project-level output'!$B$9:$BC$9,'Global potential output'!L$121,'Project-level output'!$B$8:$BC$8,'Global potential output'!$A150,'Project-level output'!$B$7:$BC$7,'Global potential output'!$B150)</f>
        <v>0</v>
      </c>
      <c r="M150" s="92">
        <f t="shared" si="70"/>
        <v>0</v>
      </c>
      <c r="N150" s="92">
        <f t="shared" si="71"/>
        <v>0</v>
      </c>
      <c r="O150" s="92">
        <f t="shared" si="72"/>
        <v>0</v>
      </c>
      <c r="P150" s="92">
        <f t="shared" si="73"/>
        <v>0</v>
      </c>
      <c r="Q150" s="92">
        <f t="shared" si="74"/>
        <v>0</v>
      </c>
      <c r="R150" s="92">
        <f t="shared" si="75"/>
        <v>0</v>
      </c>
      <c r="S150" s="2"/>
      <c r="T150" s="2"/>
      <c r="U150" s="2"/>
      <c r="V150" s="2"/>
      <c r="W150" s="2"/>
      <c r="X150" s="2"/>
      <c r="Y150" s="2"/>
      <c r="Z150" s="2"/>
    </row>
    <row r="151" ht="12.75" customHeight="1">
      <c r="A151" s="2" t="s">
        <v>167</v>
      </c>
      <c r="B151" s="2" t="s">
        <v>175</v>
      </c>
      <c r="C151" s="2" t="s">
        <v>223</v>
      </c>
      <c r="D151" s="92">
        <f>SUMIFS('Project-level output'!$B$15:$BC$15,'Project-level output'!$B$9:$BC$9,'Global potential output'!D$121,'Project-level output'!$B$8:$BC$8,'Global potential output'!$A151,'Project-level output'!$B$7:$BC$7,'Global potential output'!$B151)</f>
        <v>0</v>
      </c>
      <c r="E151" s="92">
        <f>SUMIFS('Project-level output'!$B$15:$BC$15,'Project-level output'!$B$9:$BC$9,'Global potential output'!E$121,'Project-level output'!$B$8:$BC$8,'Global potential output'!$A151,'Project-level output'!$B$7:$BC$7,'Global potential output'!$B151)</f>
        <v>0</v>
      </c>
      <c r="F151" s="92">
        <f>SUMIFS('Project-level output'!$B$15:$BC$15,'Project-level output'!$B$9:$BC$9,'Global potential output'!F$121,'Project-level output'!$B$8:$BC$8,'Global potential output'!$A151,'Project-level output'!$B$7:$BC$7,'Global potential output'!$B151)</f>
        <v>0</v>
      </c>
      <c r="G151" s="92">
        <f>SUMIFS('Project-level output'!$B$15:$BC$15,'Project-level output'!$B$9:$BC$9,'Global potential output'!G$121,'Project-level output'!$B$8:$BC$8,'Global potential output'!$A151,'Project-level output'!$B$7:$BC$7,'Global potential output'!$B151)</f>
        <v>0</v>
      </c>
      <c r="H151" s="92">
        <f>SUMIFS('Project-level output'!$B$15:$BC$15,'Project-level output'!$B$9:$BC$9,'Global potential output'!H$121,'Project-level output'!$B$8:$BC$8,'Global potential output'!$A151,'Project-level output'!$B$7:$BC$7,'Global potential output'!$B151)</f>
        <v>0</v>
      </c>
      <c r="I151" s="92">
        <f>SUMIFS('Project-level output'!$B$15:$BC$15,'Project-level output'!$B$9:$BC$9,'Global potential output'!I$121,'Project-level output'!$B$8:$BC$8,'Global potential output'!$A151,'Project-level output'!$B$7:$BC$7,'Global potential output'!$B151)</f>
        <v>0</v>
      </c>
      <c r="J151" s="92">
        <f>SUMIFS('Project-level output'!$B$15:$BC$15,'Project-level output'!$B$9:$BC$9,'Global potential output'!J$121,'Project-level output'!$B$8:$BC$8,'Global potential output'!$A151,'Project-level output'!$B$7:$BC$7,'Global potential output'!$B151)</f>
        <v>0</v>
      </c>
      <c r="K151" s="92">
        <f>SUMIFS('Project-level output'!$B$15:$BC$15,'Project-level output'!$B$9:$BC$9,'Global potential output'!K$121,'Project-level output'!$B$8:$BC$8,'Global potential output'!$A151,'Project-level output'!$B$7:$BC$7,'Global potential output'!$B151)</f>
        <v>0</v>
      </c>
      <c r="L151" s="92">
        <f>SUMIFS('Project-level output'!$B$15:$BC$15,'Project-level output'!$B$9:$BC$9,'Global potential output'!L$121,'Project-level output'!$B$8:$BC$8,'Global potential output'!$A151,'Project-level output'!$B$7:$BC$7,'Global potential output'!$B151)</f>
        <v>0</v>
      </c>
      <c r="M151" s="92">
        <f t="shared" si="70"/>
        <v>0</v>
      </c>
      <c r="N151" s="92">
        <f t="shared" si="71"/>
        <v>0</v>
      </c>
      <c r="O151" s="92">
        <f t="shared" si="72"/>
        <v>0</v>
      </c>
      <c r="P151" s="92">
        <f t="shared" si="73"/>
        <v>0</v>
      </c>
      <c r="Q151" s="92">
        <f t="shared" si="74"/>
        <v>0</v>
      </c>
      <c r="R151" s="92">
        <f t="shared" si="75"/>
        <v>0</v>
      </c>
      <c r="S151" s="2"/>
      <c r="T151" s="2"/>
      <c r="U151" s="2"/>
      <c r="V151" s="2"/>
      <c r="W151" s="2"/>
      <c r="X151" s="2"/>
      <c r="Y151" s="2"/>
      <c r="Z151" s="2"/>
    </row>
    <row r="152" ht="12.75" customHeight="1">
      <c r="A152" s="2" t="s">
        <v>168</v>
      </c>
      <c r="B152" s="2" t="s">
        <v>175</v>
      </c>
      <c r="C152" s="2" t="s">
        <v>224</v>
      </c>
      <c r="D152" s="92">
        <f>SUMIFS('Project-level output'!$B$15:$BC$15,'Project-level output'!$B$9:$BC$9,'Global potential output'!D$121,'Project-level output'!$B$8:$BC$8,'Global potential output'!$A152,'Project-level output'!$B$7:$BC$7,'Global potential output'!$B152)</f>
        <v>0</v>
      </c>
      <c r="E152" s="92">
        <f>SUMIFS('Project-level output'!$B$15:$BC$15,'Project-level output'!$B$9:$BC$9,'Global potential output'!E$121,'Project-level output'!$B$8:$BC$8,'Global potential output'!$A152,'Project-level output'!$B$7:$BC$7,'Global potential output'!$B152)</f>
        <v>0</v>
      </c>
      <c r="F152" s="92">
        <f>SUMIFS('Project-level output'!$B$15:$BC$15,'Project-level output'!$B$9:$BC$9,'Global potential output'!F$121,'Project-level output'!$B$8:$BC$8,'Global potential output'!$A152,'Project-level output'!$B$7:$BC$7,'Global potential output'!$B152)</f>
        <v>0</v>
      </c>
      <c r="G152" s="92">
        <f>SUMIFS('Project-level output'!$B$15:$BC$15,'Project-level output'!$B$9:$BC$9,'Global potential output'!G$121,'Project-level output'!$B$8:$BC$8,'Global potential output'!$A152,'Project-level output'!$B$7:$BC$7,'Global potential output'!$B152)</f>
        <v>0</v>
      </c>
      <c r="H152" s="92">
        <f>SUMIFS('Project-level output'!$B$15:$BC$15,'Project-level output'!$B$9:$BC$9,'Global potential output'!H$121,'Project-level output'!$B$8:$BC$8,'Global potential output'!$A152,'Project-level output'!$B$7:$BC$7,'Global potential output'!$B152)</f>
        <v>0</v>
      </c>
      <c r="I152" s="92">
        <f>SUMIFS('Project-level output'!$B$15:$BC$15,'Project-level output'!$B$9:$BC$9,'Global potential output'!I$121,'Project-level output'!$B$8:$BC$8,'Global potential output'!$A152,'Project-level output'!$B$7:$BC$7,'Global potential output'!$B152)</f>
        <v>0</v>
      </c>
      <c r="J152" s="92">
        <f>SUMIFS('Project-level output'!$B$15:$BC$15,'Project-level output'!$B$9:$BC$9,'Global potential output'!J$121,'Project-level output'!$B$8:$BC$8,'Global potential output'!$A152,'Project-level output'!$B$7:$BC$7,'Global potential output'!$B152)</f>
        <v>0</v>
      </c>
      <c r="K152" s="92">
        <f>SUMIFS('Project-level output'!$B$15:$BC$15,'Project-level output'!$B$9:$BC$9,'Global potential output'!K$121,'Project-level output'!$B$8:$BC$8,'Global potential output'!$A152,'Project-level output'!$B$7:$BC$7,'Global potential output'!$B152)</f>
        <v>0</v>
      </c>
      <c r="L152" s="92">
        <f>SUMIFS('Project-level output'!$B$15:$BC$15,'Project-level output'!$B$9:$BC$9,'Global potential output'!L$121,'Project-level output'!$B$8:$BC$8,'Global potential output'!$A152,'Project-level output'!$B$7:$BC$7,'Global potential output'!$B152)</f>
        <v>0</v>
      </c>
      <c r="M152" s="92">
        <f t="shared" si="70"/>
        <v>0</v>
      </c>
      <c r="N152" s="92">
        <f t="shared" si="71"/>
        <v>0</v>
      </c>
      <c r="O152" s="92">
        <f t="shared" si="72"/>
        <v>0</v>
      </c>
      <c r="P152" s="92">
        <f t="shared" si="73"/>
        <v>0</v>
      </c>
      <c r="Q152" s="92">
        <f t="shared" si="74"/>
        <v>0</v>
      </c>
      <c r="R152" s="92">
        <f t="shared" si="75"/>
        <v>0</v>
      </c>
      <c r="S152" s="2"/>
      <c r="T152" s="2"/>
      <c r="U152" s="2"/>
      <c r="V152" s="2"/>
      <c r="W152" s="2"/>
      <c r="X152" s="2"/>
      <c r="Y152" s="2"/>
      <c r="Z152" s="2"/>
    </row>
    <row r="153" ht="12.75" customHeight="1">
      <c r="A153" s="2"/>
      <c r="B153" s="2"/>
      <c r="C153" s="2" t="s">
        <v>225</v>
      </c>
      <c r="D153" s="92" t="str">
        <f t="shared" ref="D153:R153" si="76">D135*D141</f>
        <v>#N/A</v>
      </c>
      <c r="E153" s="92" t="str">
        <f t="shared" si="76"/>
        <v>#N/A</v>
      </c>
      <c r="F153" s="92" t="str">
        <f t="shared" si="76"/>
        <v>#N/A</v>
      </c>
      <c r="G153" s="92" t="str">
        <f t="shared" si="76"/>
        <v>#N/A</v>
      </c>
      <c r="H153" s="92" t="str">
        <f t="shared" si="76"/>
        <v>#N/A</v>
      </c>
      <c r="I153" s="92" t="str">
        <f t="shared" si="76"/>
        <v>#N/A</v>
      </c>
      <c r="J153" s="92" t="str">
        <f t="shared" si="76"/>
        <v>#N/A</v>
      </c>
      <c r="K153" s="92" t="str">
        <f t="shared" si="76"/>
        <v>#N/A</v>
      </c>
      <c r="L153" s="92" t="str">
        <f t="shared" si="76"/>
        <v>#N/A</v>
      </c>
      <c r="M153" s="92" t="str">
        <f t="shared" si="76"/>
        <v>#N/A</v>
      </c>
      <c r="N153" s="92" t="str">
        <f t="shared" si="76"/>
        <v>#N/A</v>
      </c>
      <c r="O153" s="92" t="str">
        <f t="shared" si="76"/>
        <v>#N/A</v>
      </c>
      <c r="P153" s="92" t="str">
        <f t="shared" si="76"/>
        <v>#N/A</v>
      </c>
      <c r="Q153" s="92" t="str">
        <f t="shared" si="76"/>
        <v>#N/A</v>
      </c>
      <c r="R153" s="92" t="str">
        <f t="shared" si="76"/>
        <v>#N/A</v>
      </c>
      <c r="S153" s="2"/>
      <c r="T153" s="2"/>
      <c r="U153" s="2"/>
      <c r="V153" s="2"/>
      <c r="W153" s="2"/>
      <c r="X153" s="2"/>
      <c r="Y153" s="2"/>
      <c r="Z153" s="2"/>
    </row>
    <row r="154" ht="12.75" customHeight="1">
      <c r="A154" s="2"/>
      <c r="B154" s="2"/>
      <c r="C154" s="2" t="s">
        <v>226</v>
      </c>
      <c r="D154" s="92" t="str">
        <f t="shared" ref="D154:R154" si="77">D136*D142</f>
        <v>#N/A</v>
      </c>
      <c r="E154" s="92" t="str">
        <f t="shared" si="77"/>
        <v>#N/A</v>
      </c>
      <c r="F154" s="92" t="str">
        <f t="shared" si="77"/>
        <v>#N/A</v>
      </c>
      <c r="G154" s="92" t="str">
        <f t="shared" si="77"/>
        <v>#N/A</v>
      </c>
      <c r="H154" s="92" t="str">
        <f t="shared" si="77"/>
        <v>#N/A</v>
      </c>
      <c r="I154" s="92" t="str">
        <f t="shared" si="77"/>
        <v>#N/A</v>
      </c>
      <c r="J154" s="92" t="str">
        <f t="shared" si="77"/>
        <v>#N/A</v>
      </c>
      <c r="K154" s="92" t="str">
        <f t="shared" si="77"/>
        <v>#N/A</v>
      </c>
      <c r="L154" s="92" t="str">
        <f t="shared" si="77"/>
        <v>#N/A</v>
      </c>
      <c r="M154" s="92" t="str">
        <f t="shared" si="77"/>
        <v>#N/A</v>
      </c>
      <c r="N154" s="92" t="str">
        <f t="shared" si="77"/>
        <v>#N/A</v>
      </c>
      <c r="O154" s="92" t="str">
        <f t="shared" si="77"/>
        <v>#N/A</v>
      </c>
      <c r="P154" s="92" t="str">
        <f t="shared" si="77"/>
        <v>#N/A</v>
      </c>
      <c r="Q154" s="92" t="str">
        <f t="shared" si="77"/>
        <v>#N/A</v>
      </c>
      <c r="R154" s="92" t="str">
        <f t="shared" si="77"/>
        <v>#N/A</v>
      </c>
      <c r="S154" s="2"/>
      <c r="T154" s="2"/>
      <c r="U154" s="2"/>
      <c r="V154" s="2"/>
      <c r="W154" s="2"/>
      <c r="X154" s="2"/>
      <c r="Y154" s="2"/>
      <c r="Z154" s="2"/>
    </row>
    <row r="155" ht="12.75" customHeight="1">
      <c r="A155" s="2"/>
      <c r="B155" s="2"/>
      <c r="C155" s="2" t="s">
        <v>227</v>
      </c>
      <c r="D155" s="92" t="str">
        <f t="shared" ref="D155:R155" si="78">D137*D143</f>
        <v>#N/A</v>
      </c>
      <c r="E155" s="92" t="str">
        <f t="shared" si="78"/>
        <v>#N/A</v>
      </c>
      <c r="F155" s="92" t="str">
        <f t="shared" si="78"/>
        <v>#N/A</v>
      </c>
      <c r="G155" s="92" t="str">
        <f t="shared" si="78"/>
        <v>#N/A</v>
      </c>
      <c r="H155" s="92" t="str">
        <f t="shared" si="78"/>
        <v>#N/A</v>
      </c>
      <c r="I155" s="92" t="str">
        <f t="shared" si="78"/>
        <v>#N/A</v>
      </c>
      <c r="J155" s="92" t="str">
        <f t="shared" si="78"/>
        <v>#N/A</v>
      </c>
      <c r="K155" s="92" t="str">
        <f t="shared" si="78"/>
        <v>#N/A</v>
      </c>
      <c r="L155" s="92" t="str">
        <f t="shared" si="78"/>
        <v>#N/A</v>
      </c>
      <c r="M155" s="92" t="str">
        <f t="shared" si="78"/>
        <v>#N/A</v>
      </c>
      <c r="N155" s="92" t="str">
        <f t="shared" si="78"/>
        <v>#N/A</v>
      </c>
      <c r="O155" s="92" t="str">
        <f t="shared" si="78"/>
        <v>#N/A</v>
      </c>
      <c r="P155" s="92" t="str">
        <f t="shared" si="78"/>
        <v>#N/A</v>
      </c>
      <c r="Q155" s="92" t="str">
        <f t="shared" si="78"/>
        <v>#N/A</v>
      </c>
      <c r="R155" s="92" t="str">
        <f t="shared" si="78"/>
        <v>#N/A</v>
      </c>
      <c r="S155" s="2"/>
      <c r="T155" s="2"/>
      <c r="U155" s="2"/>
      <c r="V155" s="2"/>
      <c r="W155" s="2"/>
      <c r="X155" s="2"/>
      <c r="Y155" s="2"/>
      <c r="Z155" s="2"/>
    </row>
    <row r="156" ht="12.75" customHeight="1">
      <c r="A156" s="2"/>
      <c r="B156" s="2"/>
      <c r="C156" s="2" t="s">
        <v>228</v>
      </c>
      <c r="D156" s="92" t="str">
        <f t="shared" ref="D156:R156" si="79">D138*D144</f>
        <v>#N/A</v>
      </c>
      <c r="E156" s="92" t="str">
        <f t="shared" si="79"/>
        <v>#N/A</v>
      </c>
      <c r="F156" s="92" t="str">
        <f t="shared" si="79"/>
        <v>#N/A</v>
      </c>
      <c r="G156" s="92" t="str">
        <f t="shared" si="79"/>
        <v>#N/A</v>
      </c>
      <c r="H156" s="92" t="str">
        <f t="shared" si="79"/>
        <v>#N/A</v>
      </c>
      <c r="I156" s="92" t="str">
        <f t="shared" si="79"/>
        <v>#N/A</v>
      </c>
      <c r="J156" s="92" t="str">
        <f t="shared" si="79"/>
        <v>#N/A</v>
      </c>
      <c r="K156" s="92" t="str">
        <f t="shared" si="79"/>
        <v>#N/A</v>
      </c>
      <c r="L156" s="92" t="str">
        <f t="shared" si="79"/>
        <v>#N/A</v>
      </c>
      <c r="M156" s="92" t="str">
        <f t="shared" si="79"/>
        <v>#N/A</v>
      </c>
      <c r="N156" s="92" t="str">
        <f t="shared" si="79"/>
        <v>#N/A</v>
      </c>
      <c r="O156" s="92" t="str">
        <f t="shared" si="79"/>
        <v>#N/A</v>
      </c>
      <c r="P156" s="92" t="str">
        <f t="shared" si="79"/>
        <v>#N/A</v>
      </c>
      <c r="Q156" s="92" t="str">
        <f t="shared" si="79"/>
        <v>#N/A</v>
      </c>
      <c r="R156" s="92" t="str">
        <f t="shared" si="79"/>
        <v>#N/A</v>
      </c>
      <c r="S156" s="2"/>
      <c r="T156" s="2"/>
      <c r="U156" s="2"/>
      <c r="V156" s="2"/>
      <c r="W156" s="2"/>
      <c r="X156" s="2"/>
      <c r="Y156" s="2"/>
      <c r="Z156" s="2"/>
    </row>
    <row r="157" ht="12.75" customHeight="1">
      <c r="A157" s="2"/>
      <c r="B157" s="2"/>
      <c r="C157" s="2" t="s">
        <v>229</v>
      </c>
      <c r="D157" s="92" t="str">
        <f t="shared" ref="D157:R157" si="80">D139*D145</f>
        <v>#N/A</v>
      </c>
      <c r="E157" s="92" t="str">
        <f t="shared" si="80"/>
        <v>#N/A</v>
      </c>
      <c r="F157" s="92" t="str">
        <f t="shared" si="80"/>
        <v>#N/A</v>
      </c>
      <c r="G157" s="92" t="str">
        <f t="shared" si="80"/>
        <v>#N/A</v>
      </c>
      <c r="H157" s="92" t="str">
        <f t="shared" si="80"/>
        <v>#N/A</v>
      </c>
      <c r="I157" s="92" t="str">
        <f t="shared" si="80"/>
        <v>#N/A</v>
      </c>
      <c r="J157" s="92" t="str">
        <f t="shared" si="80"/>
        <v>#N/A</v>
      </c>
      <c r="K157" s="92" t="str">
        <f t="shared" si="80"/>
        <v>#N/A</v>
      </c>
      <c r="L157" s="92" t="str">
        <f t="shared" si="80"/>
        <v>#N/A</v>
      </c>
      <c r="M157" s="92" t="str">
        <f t="shared" si="80"/>
        <v>#N/A</v>
      </c>
      <c r="N157" s="92" t="str">
        <f t="shared" si="80"/>
        <v>#N/A</v>
      </c>
      <c r="O157" s="92" t="str">
        <f t="shared" si="80"/>
        <v>#N/A</v>
      </c>
      <c r="P157" s="92" t="str">
        <f t="shared" si="80"/>
        <v>#N/A</v>
      </c>
      <c r="Q157" s="92" t="str">
        <f t="shared" si="80"/>
        <v>#N/A</v>
      </c>
      <c r="R157" s="92" t="str">
        <f t="shared" si="80"/>
        <v>#N/A</v>
      </c>
      <c r="S157" s="2"/>
      <c r="T157" s="2"/>
      <c r="U157" s="2"/>
      <c r="V157" s="2"/>
      <c r="W157" s="2"/>
      <c r="X157" s="2"/>
      <c r="Y157" s="2"/>
      <c r="Z157" s="2"/>
    </row>
    <row r="158" ht="12.75" customHeight="1">
      <c r="A158" s="2"/>
      <c r="B158" s="2"/>
      <c r="C158" s="2" t="s">
        <v>230</v>
      </c>
      <c r="D158" s="92" t="str">
        <f t="shared" ref="D158:R158" si="81">D140*D146</f>
        <v>#N/A</v>
      </c>
      <c r="E158" s="92" t="str">
        <f t="shared" si="81"/>
        <v>#N/A</v>
      </c>
      <c r="F158" s="92" t="str">
        <f t="shared" si="81"/>
        <v>#N/A</v>
      </c>
      <c r="G158" s="92" t="str">
        <f t="shared" si="81"/>
        <v>#N/A</v>
      </c>
      <c r="H158" s="92" t="str">
        <f t="shared" si="81"/>
        <v>#N/A</v>
      </c>
      <c r="I158" s="92" t="str">
        <f t="shared" si="81"/>
        <v>#N/A</v>
      </c>
      <c r="J158" s="92" t="str">
        <f t="shared" si="81"/>
        <v>#N/A</v>
      </c>
      <c r="K158" s="92" t="str">
        <f t="shared" si="81"/>
        <v>#N/A</v>
      </c>
      <c r="L158" s="92" t="str">
        <f t="shared" si="81"/>
        <v>#N/A</v>
      </c>
      <c r="M158" s="92" t="str">
        <f t="shared" si="81"/>
        <v>#N/A</v>
      </c>
      <c r="N158" s="92" t="str">
        <f t="shared" si="81"/>
        <v>#N/A</v>
      </c>
      <c r="O158" s="92" t="str">
        <f t="shared" si="81"/>
        <v>#N/A</v>
      </c>
      <c r="P158" s="92" t="str">
        <f t="shared" si="81"/>
        <v>#N/A</v>
      </c>
      <c r="Q158" s="92" t="str">
        <f t="shared" si="81"/>
        <v>#N/A</v>
      </c>
      <c r="R158" s="92" t="str">
        <f t="shared" si="81"/>
        <v>#N/A</v>
      </c>
      <c r="S158" s="2"/>
      <c r="T158" s="2"/>
      <c r="U158" s="2"/>
      <c r="V158" s="2"/>
      <c r="W158" s="2"/>
      <c r="X158" s="2"/>
      <c r="Y158" s="2"/>
      <c r="Z158" s="2"/>
    </row>
    <row r="159" ht="12.75" customHeight="1">
      <c r="A159" s="2"/>
      <c r="B159" s="2"/>
      <c r="C159" s="2" t="s">
        <v>219</v>
      </c>
      <c r="D159" s="92" t="str">
        <f t="shared" ref="D159:R159" si="82">D135*D147</f>
        <v>#N/A</v>
      </c>
      <c r="E159" s="92" t="str">
        <f t="shared" si="82"/>
        <v>#N/A</v>
      </c>
      <c r="F159" s="92" t="str">
        <f t="shared" si="82"/>
        <v>#N/A</v>
      </c>
      <c r="G159" s="92" t="str">
        <f t="shared" si="82"/>
        <v>#N/A</v>
      </c>
      <c r="H159" s="92" t="str">
        <f t="shared" si="82"/>
        <v>#N/A</v>
      </c>
      <c r="I159" s="92" t="str">
        <f t="shared" si="82"/>
        <v>#N/A</v>
      </c>
      <c r="J159" s="92" t="str">
        <f t="shared" si="82"/>
        <v>#N/A</v>
      </c>
      <c r="K159" s="92" t="str">
        <f t="shared" si="82"/>
        <v>#N/A</v>
      </c>
      <c r="L159" s="92" t="str">
        <f t="shared" si="82"/>
        <v>#N/A</v>
      </c>
      <c r="M159" s="92" t="str">
        <f t="shared" si="82"/>
        <v>#N/A</v>
      </c>
      <c r="N159" s="92" t="str">
        <f t="shared" si="82"/>
        <v>#N/A</v>
      </c>
      <c r="O159" s="92" t="str">
        <f t="shared" si="82"/>
        <v>#N/A</v>
      </c>
      <c r="P159" s="92" t="str">
        <f t="shared" si="82"/>
        <v>#N/A</v>
      </c>
      <c r="Q159" s="92" t="str">
        <f t="shared" si="82"/>
        <v>#N/A</v>
      </c>
      <c r="R159" s="92" t="str">
        <f t="shared" si="82"/>
        <v>#N/A</v>
      </c>
      <c r="S159" s="2"/>
      <c r="T159" s="2"/>
      <c r="U159" s="2"/>
      <c r="V159" s="2"/>
      <c r="W159" s="2"/>
      <c r="X159" s="2"/>
      <c r="Y159" s="2"/>
      <c r="Z159" s="2"/>
    </row>
    <row r="160" ht="12.75" customHeight="1">
      <c r="A160" s="2"/>
      <c r="B160" s="2"/>
      <c r="C160" s="2" t="s">
        <v>220</v>
      </c>
      <c r="D160" s="92" t="str">
        <f t="shared" ref="D160:R160" si="83">D136*D148</f>
        <v>#N/A</v>
      </c>
      <c r="E160" s="92" t="str">
        <f t="shared" si="83"/>
        <v>#N/A</v>
      </c>
      <c r="F160" s="92" t="str">
        <f t="shared" si="83"/>
        <v>#N/A</v>
      </c>
      <c r="G160" s="92" t="str">
        <f t="shared" si="83"/>
        <v>#N/A</v>
      </c>
      <c r="H160" s="92" t="str">
        <f t="shared" si="83"/>
        <v>#N/A</v>
      </c>
      <c r="I160" s="92" t="str">
        <f t="shared" si="83"/>
        <v>#N/A</v>
      </c>
      <c r="J160" s="92" t="str">
        <f t="shared" si="83"/>
        <v>#N/A</v>
      </c>
      <c r="K160" s="92" t="str">
        <f t="shared" si="83"/>
        <v>#N/A</v>
      </c>
      <c r="L160" s="92" t="str">
        <f t="shared" si="83"/>
        <v>#N/A</v>
      </c>
      <c r="M160" s="92" t="str">
        <f t="shared" si="83"/>
        <v>#N/A</v>
      </c>
      <c r="N160" s="92" t="str">
        <f t="shared" si="83"/>
        <v>#N/A</v>
      </c>
      <c r="O160" s="92" t="str">
        <f t="shared" si="83"/>
        <v>#N/A</v>
      </c>
      <c r="P160" s="92" t="str">
        <f t="shared" si="83"/>
        <v>#N/A</v>
      </c>
      <c r="Q160" s="92" t="str">
        <f t="shared" si="83"/>
        <v>#N/A</v>
      </c>
      <c r="R160" s="92" t="str">
        <f t="shared" si="83"/>
        <v>#N/A</v>
      </c>
      <c r="S160" s="2"/>
      <c r="T160" s="2"/>
      <c r="U160" s="2"/>
      <c r="V160" s="2"/>
      <c r="W160" s="2"/>
      <c r="X160" s="2"/>
      <c r="Y160" s="2"/>
      <c r="Z160" s="2"/>
    </row>
    <row r="161" ht="12.75" customHeight="1">
      <c r="A161" s="2"/>
      <c r="B161" s="2"/>
      <c r="C161" s="2" t="s">
        <v>221</v>
      </c>
      <c r="D161" s="92" t="str">
        <f t="shared" ref="D161:R161" si="84">D137*D149</f>
        <v>#N/A</v>
      </c>
      <c r="E161" s="92" t="str">
        <f t="shared" si="84"/>
        <v>#N/A</v>
      </c>
      <c r="F161" s="92" t="str">
        <f t="shared" si="84"/>
        <v>#N/A</v>
      </c>
      <c r="G161" s="92" t="str">
        <f t="shared" si="84"/>
        <v>#N/A</v>
      </c>
      <c r="H161" s="92" t="str">
        <f t="shared" si="84"/>
        <v>#N/A</v>
      </c>
      <c r="I161" s="92" t="str">
        <f t="shared" si="84"/>
        <v>#N/A</v>
      </c>
      <c r="J161" s="92" t="str">
        <f t="shared" si="84"/>
        <v>#N/A</v>
      </c>
      <c r="K161" s="92" t="str">
        <f t="shared" si="84"/>
        <v>#N/A</v>
      </c>
      <c r="L161" s="92" t="str">
        <f t="shared" si="84"/>
        <v>#N/A</v>
      </c>
      <c r="M161" s="92" t="str">
        <f t="shared" si="84"/>
        <v>#N/A</v>
      </c>
      <c r="N161" s="92" t="str">
        <f t="shared" si="84"/>
        <v>#N/A</v>
      </c>
      <c r="O161" s="92" t="str">
        <f t="shared" si="84"/>
        <v>#N/A</v>
      </c>
      <c r="P161" s="92" t="str">
        <f t="shared" si="84"/>
        <v>#N/A</v>
      </c>
      <c r="Q161" s="92" t="str">
        <f t="shared" si="84"/>
        <v>#N/A</v>
      </c>
      <c r="R161" s="92" t="str">
        <f t="shared" si="84"/>
        <v>#N/A</v>
      </c>
      <c r="S161" s="2"/>
      <c r="T161" s="2"/>
      <c r="U161" s="2"/>
      <c r="V161" s="2"/>
      <c r="W161" s="2"/>
      <c r="X161" s="2"/>
      <c r="Y161" s="2"/>
      <c r="Z161" s="2"/>
    </row>
    <row r="162" ht="12.75" customHeight="1">
      <c r="A162" s="2"/>
      <c r="B162" s="2"/>
      <c r="C162" s="2" t="s">
        <v>222</v>
      </c>
      <c r="D162" s="92" t="str">
        <f t="shared" ref="D162:R162" si="85">D138*D150</f>
        <v>#N/A</v>
      </c>
      <c r="E162" s="92" t="str">
        <f t="shared" si="85"/>
        <v>#N/A</v>
      </c>
      <c r="F162" s="92" t="str">
        <f t="shared" si="85"/>
        <v>#N/A</v>
      </c>
      <c r="G162" s="92" t="str">
        <f t="shared" si="85"/>
        <v>#N/A</v>
      </c>
      <c r="H162" s="92" t="str">
        <f t="shared" si="85"/>
        <v>#N/A</v>
      </c>
      <c r="I162" s="92" t="str">
        <f t="shared" si="85"/>
        <v>#N/A</v>
      </c>
      <c r="J162" s="92" t="str">
        <f t="shared" si="85"/>
        <v>#N/A</v>
      </c>
      <c r="K162" s="92" t="str">
        <f t="shared" si="85"/>
        <v>#N/A</v>
      </c>
      <c r="L162" s="92" t="str">
        <f t="shared" si="85"/>
        <v>#N/A</v>
      </c>
      <c r="M162" s="92" t="str">
        <f t="shared" si="85"/>
        <v>#N/A</v>
      </c>
      <c r="N162" s="92" t="str">
        <f t="shared" si="85"/>
        <v>#N/A</v>
      </c>
      <c r="O162" s="92" t="str">
        <f t="shared" si="85"/>
        <v>#N/A</v>
      </c>
      <c r="P162" s="92" t="str">
        <f t="shared" si="85"/>
        <v>#N/A</v>
      </c>
      <c r="Q162" s="92" t="str">
        <f t="shared" si="85"/>
        <v>#N/A</v>
      </c>
      <c r="R162" s="92" t="str">
        <f t="shared" si="85"/>
        <v>#N/A</v>
      </c>
      <c r="S162" s="2"/>
      <c r="T162" s="2"/>
      <c r="U162" s="2"/>
      <c r="V162" s="2"/>
      <c r="W162" s="2"/>
      <c r="X162" s="2"/>
      <c r="Y162" s="2"/>
      <c r="Z162" s="2"/>
    </row>
    <row r="163" ht="12.75" customHeight="1">
      <c r="A163" s="2"/>
      <c r="B163" s="2"/>
      <c r="C163" s="2" t="s">
        <v>223</v>
      </c>
      <c r="D163" s="92" t="str">
        <f t="shared" ref="D163:R163" si="86">D139*D151</f>
        <v>#N/A</v>
      </c>
      <c r="E163" s="92" t="str">
        <f t="shared" si="86"/>
        <v>#N/A</v>
      </c>
      <c r="F163" s="92" t="str">
        <f t="shared" si="86"/>
        <v>#N/A</v>
      </c>
      <c r="G163" s="92" t="str">
        <f t="shared" si="86"/>
        <v>#N/A</v>
      </c>
      <c r="H163" s="92" t="str">
        <f t="shared" si="86"/>
        <v>#N/A</v>
      </c>
      <c r="I163" s="92" t="str">
        <f t="shared" si="86"/>
        <v>#N/A</v>
      </c>
      <c r="J163" s="92" t="str">
        <f t="shared" si="86"/>
        <v>#N/A</v>
      </c>
      <c r="K163" s="92" t="str">
        <f t="shared" si="86"/>
        <v>#N/A</v>
      </c>
      <c r="L163" s="92" t="str">
        <f t="shared" si="86"/>
        <v>#N/A</v>
      </c>
      <c r="M163" s="92" t="str">
        <f t="shared" si="86"/>
        <v>#N/A</v>
      </c>
      <c r="N163" s="92" t="str">
        <f t="shared" si="86"/>
        <v>#N/A</v>
      </c>
      <c r="O163" s="92" t="str">
        <f t="shared" si="86"/>
        <v>#N/A</v>
      </c>
      <c r="P163" s="92" t="str">
        <f t="shared" si="86"/>
        <v>#N/A</v>
      </c>
      <c r="Q163" s="92" t="str">
        <f t="shared" si="86"/>
        <v>#N/A</v>
      </c>
      <c r="R163" s="92" t="str">
        <f t="shared" si="86"/>
        <v>#N/A</v>
      </c>
      <c r="S163" s="2"/>
      <c r="T163" s="2"/>
      <c r="U163" s="2"/>
      <c r="V163" s="2"/>
      <c r="W163" s="2"/>
      <c r="X163" s="2"/>
      <c r="Y163" s="2"/>
      <c r="Z163" s="2"/>
    </row>
    <row r="164" ht="12.75" customHeight="1">
      <c r="A164" s="2"/>
      <c r="B164" s="2"/>
      <c r="C164" s="2" t="s">
        <v>224</v>
      </c>
      <c r="D164" s="92" t="str">
        <f t="shared" ref="D164:R164" si="87">D140*D152</f>
        <v>#N/A</v>
      </c>
      <c r="E164" s="92" t="str">
        <f t="shared" si="87"/>
        <v>#N/A</v>
      </c>
      <c r="F164" s="92" t="str">
        <f t="shared" si="87"/>
        <v>#N/A</v>
      </c>
      <c r="G164" s="92" t="str">
        <f t="shared" si="87"/>
        <v>#N/A</v>
      </c>
      <c r="H164" s="92" t="str">
        <f t="shared" si="87"/>
        <v>#N/A</v>
      </c>
      <c r="I164" s="92" t="str">
        <f t="shared" si="87"/>
        <v>#N/A</v>
      </c>
      <c r="J164" s="92" t="str">
        <f t="shared" si="87"/>
        <v>#N/A</v>
      </c>
      <c r="K164" s="92" t="str">
        <f t="shared" si="87"/>
        <v>#N/A</v>
      </c>
      <c r="L164" s="92" t="str">
        <f t="shared" si="87"/>
        <v>#N/A</v>
      </c>
      <c r="M164" s="92" t="str">
        <f t="shared" si="87"/>
        <v>#N/A</v>
      </c>
      <c r="N164" s="92" t="str">
        <f t="shared" si="87"/>
        <v>#N/A</v>
      </c>
      <c r="O164" s="92" t="str">
        <f t="shared" si="87"/>
        <v>#N/A</v>
      </c>
      <c r="P164" s="92" t="str">
        <f t="shared" si="87"/>
        <v>#N/A</v>
      </c>
      <c r="Q164" s="92" t="str">
        <f t="shared" si="87"/>
        <v>#N/A</v>
      </c>
      <c r="R164" s="92" t="str">
        <f t="shared" si="87"/>
        <v>#N/A</v>
      </c>
      <c r="S164" s="2"/>
      <c r="T164" s="2"/>
      <c r="U164" s="2"/>
      <c r="V164" s="2"/>
      <c r="W164" s="2"/>
      <c r="X164" s="2"/>
      <c r="Y164" s="2"/>
      <c r="Z164" s="2"/>
    </row>
    <row r="165" ht="12.75" customHeight="1">
      <c r="B165" s="2"/>
      <c r="C165" s="38" t="s">
        <v>231</v>
      </c>
      <c r="D165" s="92" t="str">
        <f t="shared" ref="D165:R165" si="88">SUM(D153,D156)</f>
        <v>#N/A</v>
      </c>
      <c r="E165" s="92" t="str">
        <f t="shared" si="88"/>
        <v>#N/A</v>
      </c>
      <c r="F165" s="92" t="str">
        <f t="shared" si="88"/>
        <v>#N/A</v>
      </c>
      <c r="G165" s="92" t="str">
        <f t="shared" si="88"/>
        <v>#N/A</v>
      </c>
      <c r="H165" s="92" t="str">
        <f t="shared" si="88"/>
        <v>#N/A</v>
      </c>
      <c r="I165" s="92" t="str">
        <f t="shared" si="88"/>
        <v>#N/A</v>
      </c>
      <c r="J165" s="92" t="str">
        <f t="shared" si="88"/>
        <v>#N/A</v>
      </c>
      <c r="K165" s="92" t="str">
        <f t="shared" si="88"/>
        <v>#N/A</v>
      </c>
      <c r="L165" s="92" t="str">
        <f t="shared" si="88"/>
        <v>#N/A</v>
      </c>
      <c r="M165" s="92" t="str">
        <f t="shared" si="88"/>
        <v>#N/A</v>
      </c>
      <c r="N165" s="92" t="str">
        <f t="shared" si="88"/>
        <v>#N/A</v>
      </c>
      <c r="O165" s="92" t="str">
        <f t="shared" si="88"/>
        <v>#N/A</v>
      </c>
      <c r="P165" s="92" t="str">
        <f t="shared" si="88"/>
        <v>#N/A</v>
      </c>
      <c r="Q165" s="92" t="str">
        <f t="shared" si="88"/>
        <v>#N/A</v>
      </c>
      <c r="R165" s="92" t="str">
        <f t="shared" si="88"/>
        <v>#N/A</v>
      </c>
    </row>
    <row r="166" ht="12.75" customHeight="1">
      <c r="B166" s="2"/>
      <c r="C166" s="38" t="s">
        <v>232</v>
      </c>
      <c r="D166" s="92" t="str">
        <f t="shared" ref="D166:R166" si="89">SUM(D154,D157)</f>
        <v>#N/A</v>
      </c>
      <c r="E166" s="92" t="str">
        <f t="shared" si="89"/>
        <v>#N/A</v>
      </c>
      <c r="F166" s="92" t="str">
        <f t="shared" si="89"/>
        <v>#N/A</v>
      </c>
      <c r="G166" s="92" t="str">
        <f t="shared" si="89"/>
        <v>#N/A</v>
      </c>
      <c r="H166" s="92" t="str">
        <f t="shared" si="89"/>
        <v>#N/A</v>
      </c>
      <c r="I166" s="92" t="str">
        <f t="shared" si="89"/>
        <v>#N/A</v>
      </c>
      <c r="J166" s="92" t="str">
        <f t="shared" si="89"/>
        <v>#N/A</v>
      </c>
      <c r="K166" s="92" t="str">
        <f t="shared" si="89"/>
        <v>#N/A</v>
      </c>
      <c r="L166" s="92" t="str">
        <f t="shared" si="89"/>
        <v>#N/A</v>
      </c>
      <c r="M166" s="92" t="str">
        <f t="shared" si="89"/>
        <v>#N/A</v>
      </c>
      <c r="N166" s="92" t="str">
        <f t="shared" si="89"/>
        <v>#N/A</v>
      </c>
      <c r="O166" s="92" t="str">
        <f t="shared" si="89"/>
        <v>#N/A</v>
      </c>
      <c r="P166" s="92" t="str">
        <f t="shared" si="89"/>
        <v>#N/A</v>
      </c>
      <c r="Q166" s="92" t="str">
        <f t="shared" si="89"/>
        <v>#N/A</v>
      </c>
      <c r="R166" s="92" t="str">
        <f t="shared" si="89"/>
        <v>#N/A</v>
      </c>
    </row>
    <row r="167" ht="12.75" customHeight="1">
      <c r="B167" s="2"/>
      <c r="C167" s="38" t="s">
        <v>233</v>
      </c>
      <c r="D167" s="92" t="str">
        <f t="shared" ref="D167:R167" si="90">SUM(D155,D158)</f>
        <v>#N/A</v>
      </c>
      <c r="E167" s="92" t="str">
        <f t="shared" si="90"/>
        <v>#N/A</v>
      </c>
      <c r="F167" s="92" t="str">
        <f t="shared" si="90"/>
        <v>#N/A</v>
      </c>
      <c r="G167" s="92" t="str">
        <f t="shared" si="90"/>
        <v>#N/A</v>
      </c>
      <c r="H167" s="92" t="str">
        <f t="shared" si="90"/>
        <v>#N/A</v>
      </c>
      <c r="I167" s="92" t="str">
        <f t="shared" si="90"/>
        <v>#N/A</v>
      </c>
      <c r="J167" s="92" t="str">
        <f t="shared" si="90"/>
        <v>#N/A</v>
      </c>
      <c r="K167" s="92" t="str">
        <f t="shared" si="90"/>
        <v>#N/A</v>
      </c>
      <c r="L167" s="92" t="str">
        <f t="shared" si="90"/>
        <v>#N/A</v>
      </c>
      <c r="M167" s="92" t="str">
        <f t="shared" si="90"/>
        <v>#N/A</v>
      </c>
      <c r="N167" s="92" t="str">
        <f t="shared" si="90"/>
        <v>#N/A</v>
      </c>
      <c r="O167" s="92" t="str">
        <f t="shared" si="90"/>
        <v>#N/A</v>
      </c>
      <c r="P167" s="92" t="str">
        <f t="shared" si="90"/>
        <v>#N/A</v>
      </c>
      <c r="Q167" s="92" t="str">
        <f t="shared" si="90"/>
        <v>#N/A</v>
      </c>
      <c r="R167" s="92" t="str">
        <f t="shared" si="90"/>
        <v>#N/A</v>
      </c>
    </row>
    <row r="168" ht="12.75" customHeight="1">
      <c r="A168" s="2"/>
      <c r="B168" s="2"/>
      <c r="C168" s="2" t="s">
        <v>234</v>
      </c>
      <c r="D168" s="2" t="str">
        <f>SUMIFS('Carbon potential calculations'!$G$18:$G$722,'Carbon potential calculations'!$B$18:$B$722,'Global potential output'!D$121)</f>
        <v>#N/A</v>
      </c>
      <c r="E168" s="2" t="str">
        <f>SUMIFS('Carbon potential calculations'!$G$18:$G$722,'Carbon potential calculations'!$B$18:$B$722,'Global potential output'!E$121)</f>
        <v>#N/A</v>
      </c>
      <c r="F168" s="2" t="str">
        <f>SUMIFS('Carbon potential calculations'!$G$18:$G$722,'Carbon potential calculations'!$B$18:$B$722,'Global potential output'!F$121)</f>
        <v>#N/A</v>
      </c>
      <c r="G168" s="2" t="str">
        <f>SUMIFS('Carbon potential calculations'!$G$18:$G$722,'Carbon potential calculations'!$B$18:$B$722,'Global potential output'!G$121)</f>
        <v>#N/A</v>
      </c>
      <c r="H168" s="2" t="str">
        <f>SUMIFS('Carbon potential calculations'!$G$18:$G$722,'Carbon potential calculations'!$B$18:$B$722,'Global potential output'!H$121)</f>
        <v>#N/A</v>
      </c>
      <c r="I168" s="2" t="str">
        <f>SUMIFS('Carbon potential calculations'!$G$18:$G$722,'Carbon potential calculations'!$B$18:$B$722,'Global potential output'!I$121)</f>
        <v>#N/A</v>
      </c>
      <c r="J168" s="2" t="str">
        <f>SUMIFS('Carbon potential calculations'!$G$18:$G$722,'Carbon potential calculations'!$B$18:$B$722,'Global potential output'!J$121)</f>
        <v>#N/A</v>
      </c>
      <c r="K168" s="2" t="str">
        <f>SUMIFS('Carbon potential calculations'!$G$18:$G$722,'Carbon potential calculations'!$B$18:$B$722,'Global potential output'!K$121)</f>
        <v>#N/A</v>
      </c>
      <c r="L168" s="2" t="str">
        <f>SUMIFS('Carbon potential calculations'!$G$18:$G$722,'Carbon potential calculations'!$B$18:$B$722,'Global potential output'!L$121)</f>
        <v>#N/A</v>
      </c>
      <c r="M168" s="2" t="str">
        <f>SUMIFS('Carbon potential calculations'!$G$18:$G$722,'Carbon potential calculations'!$A$18:$A$722,'Global potential output'!M$121)-(D168+G168+I168)</f>
        <v>#N/A</v>
      </c>
      <c r="N168" s="2" t="str">
        <f>SUMIFS('Carbon potential calculations'!$G$18:$G$722,'Carbon potential calculations'!$A$18:$A$722,'Global potential output'!N$121)-(E168+K168+L168)</f>
        <v>#N/A</v>
      </c>
      <c r="O168" s="2" t="str">
        <f>SUMIFS('Carbon potential calculations'!$G$18:$G$722,'Carbon potential calculations'!$A$18:$A$722,'Global potential output'!O$121)-F168</f>
        <v>#N/A</v>
      </c>
      <c r="P168" s="2" t="str">
        <f>SUMIFS('Carbon potential calculations'!$G$18:$G$722,'Carbon potential calculations'!$A$18:$A$722,'Global potential output'!P$121)-H168</f>
        <v>#N/A</v>
      </c>
      <c r="Q168" s="2" t="str">
        <f>SUMIFS('Carbon potential calculations'!$G$18:$G$722,'Carbon potential calculations'!$A$18:$A$722,'Global potential output'!Q$121)-J168</f>
        <v>#N/A</v>
      </c>
      <c r="R168" s="2" t="str">
        <f>SUMIFS('Carbon potential calculations'!$G$18:$G$722,'Carbon potential calculations'!$A$18:$A$722,'Global potential output'!R$121)</f>
        <v>#N/A</v>
      </c>
      <c r="S168" s="2" t="str">
        <f t="shared" ref="S168:S169" si="91">SUM(D168:R168)</f>
        <v>#N/A</v>
      </c>
      <c r="T168" s="2" t="str">
        <f>IF(ROUND(S168,2)=ROUND(SUM(B72:B74),2),"Pass","FALSE")</f>
        <v>#N/A</v>
      </c>
      <c r="U168" s="2"/>
      <c r="V168" s="2"/>
      <c r="W168" s="2"/>
      <c r="X168" s="2"/>
      <c r="Y168" s="2"/>
      <c r="Z168" s="2"/>
    </row>
    <row r="169" ht="12.75" customHeight="1">
      <c r="A169" s="2"/>
      <c r="B169" s="2"/>
      <c r="C169" s="2" t="s">
        <v>235</v>
      </c>
      <c r="D169" s="2" t="str">
        <f>SUMIFS('Carbon potential calculations'!$O$18:$O$722,'Carbon potential calculations'!$B$18:$B$722,'Global potential output'!D$121)</f>
        <v>#N/A</v>
      </c>
      <c r="E169" s="2" t="str">
        <f>SUMIFS('Carbon potential calculations'!$O$18:$O$722,'Carbon potential calculations'!$B$18:$B$722,'Global potential output'!E$121)</f>
        <v>#N/A</v>
      </c>
      <c r="F169" s="2" t="str">
        <f>SUMIFS('Carbon potential calculations'!$O$18:$O$722,'Carbon potential calculations'!$B$18:$B$722,'Global potential output'!F$121)</f>
        <v>#N/A</v>
      </c>
      <c r="G169" s="2" t="str">
        <f>SUMIFS('Carbon potential calculations'!$O$18:$O$722,'Carbon potential calculations'!$B$18:$B$722,'Global potential output'!G$121)</f>
        <v>#N/A</v>
      </c>
      <c r="H169" s="2" t="str">
        <f>SUMIFS('Carbon potential calculations'!$O$18:$O$722,'Carbon potential calculations'!$B$18:$B$722,'Global potential output'!H$121)</f>
        <v>#N/A</v>
      </c>
      <c r="I169" s="2" t="str">
        <f>SUMIFS('Carbon potential calculations'!$O$18:$O$722,'Carbon potential calculations'!$B$18:$B$722,'Global potential output'!I$121)</f>
        <v>#N/A</v>
      </c>
      <c r="J169" s="2" t="str">
        <f>SUMIFS('Carbon potential calculations'!$O$18:$O$722,'Carbon potential calculations'!$B$18:$B$722,'Global potential output'!J$121)</f>
        <v>#N/A</v>
      </c>
      <c r="K169" s="2" t="str">
        <f>SUMIFS('Carbon potential calculations'!$O$18:$O$722,'Carbon potential calculations'!$B$18:$B$722,'Global potential output'!K$121)</f>
        <v>#N/A</v>
      </c>
      <c r="L169" s="2" t="str">
        <f>SUMIFS('Carbon potential calculations'!$O$18:$O$722,'Carbon potential calculations'!$B$18:$B$722,'Global potential output'!L$121)</f>
        <v>#N/A</v>
      </c>
      <c r="M169" s="2" t="str">
        <f>SUMIFS('Carbon potential calculations'!$O$18:$O$722,'Carbon potential calculations'!$A$18:$A$722,'Global potential output'!M$121)-(D169+G169+I169)</f>
        <v>#N/A</v>
      </c>
      <c r="N169" s="2" t="str">
        <f>SUMIFS('Carbon potential calculations'!$O$18:$O$722,'Carbon potential calculations'!$A$18:$A$722,'Global potential output'!N$121)-(E169+K169+L169)</f>
        <v>#N/A</v>
      </c>
      <c r="O169" s="2" t="str">
        <f>SUMIFS('Carbon potential calculations'!$O$18:$O$722,'Carbon potential calculations'!$A$18:$A$722,'Global potential output'!O$121)-F169</f>
        <v>#N/A</v>
      </c>
      <c r="P169" s="2" t="str">
        <f>SUMIFS('Carbon potential calculations'!$O$18:$O$722,'Carbon potential calculations'!$A$18:$A$722,'Global potential output'!P$121)-H169</f>
        <v>#N/A</v>
      </c>
      <c r="Q169" s="2" t="str">
        <f>SUMIFS('Carbon potential calculations'!$O$18:$O$722,'Carbon potential calculations'!$A$18:$A$722,'Global potential output'!Q$121)-J169</f>
        <v>#N/A</v>
      </c>
      <c r="R169" s="2" t="str">
        <f>SUMIFS('Carbon potential calculations'!$O$18:$O$722,'Carbon potential calculations'!$A$18:$A$722,'Global potential output'!R$121)</f>
        <v>#N/A</v>
      </c>
      <c r="S169" s="2" t="str">
        <f t="shared" si="91"/>
        <v>#N/A</v>
      </c>
      <c r="T169" s="2" t="str">
        <f>IF(ROUND(S169,2)=ROUND(SUM(C72:C74),2),"Pass","FALSE")</f>
        <v>#N/A</v>
      </c>
      <c r="U169" s="2"/>
      <c r="V169" s="2"/>
      <c r="W169" s="2"/>
      <c r="X169" s="2"/>
      <c r="Y169" s="2"/>
      <c r="Z169" s="2"/>
    </row>
    <row r="170" ht="12.75" customHeight="1">
      <c r="A170" s="2"/>
      <c r="B170" s="2"/>
      <c r="C170" s="2" t="s">
        <v>236</v>
      </c>
      <c r="D170" s="109" t="str">
        <f t="shared" ref="D170:R170" si="92">SUM(D168:D169)/$A$5</f>
        <v>#N/A</v>
      </c>
      <c r="E170" s="109" t="str">
        <f t="shared" si="92"/>
        <v>#N/A</v>
      </c>
      <c r="F170" s="109" t="str">
        <f t="shared" si="92"/>
        <v>#N/A</v>
      </c>
      <c r="G170" s="109" t="str">
        <f t="shared" si="92"/>
        <v>#N/A</v>
      </c>
      <c r="H170" s="109" t="str">
        <f t="shared" si="92"/>
        <v>#N/A</v>
      </c>
      <c r="I170" s="109" t="str">
        <f t="shared" si="92"/>
        <v>#N/A</v>
      </c>
      <c r="J170" s="109" t="str">
        <f t="shared" si="92"/>
        <v>#N/A</v>
      </c>
      <c r="K170" s="109" t="str">
        <f t="shared" si="92"/>
        <v>#N/A</v>
      </c>
      <c r="L170" s="109" t="str">
        <f t="shared" si="92"/>
        <v>#N/A</v>
      </c>
      <c r="M170" s="109" t="str">
        <f t="shared" si="92"/>
        <v>#N/A</v>
      </c>
      <c r="N170" s="109" t="str">
        <f t="shared" si="92"/>
        <v>#N/A</v>
      </c>
      <c r="O170" s="109" t="str">
        <f t="shared" si="92"/>
        <v>#N/A</v>
      </c>
      <c r="P170" s="109" t="str">
        <f t="shared" si="92"/>
        <v>#N/A</v>
      </c>
      <c r="Q170" s="109" t="str">
        <f t="shared" si="92"/>
        <v>#N/A</v>
      </c>
      <c r="R170" s="109" t="str">
        <f t="shared" si="92"/>
        <v>#N/A</v>
      </c>
      <c r="S170" s="2"/>
      <c r="T170" s="2"/>
      <c r="U170" s="2"/>
      <c r="V170" s="2"/>
      <c r="W170" s="2"/>
      <c r="X170" s="2"/>
      <c r="Y170" s="2"/>
      <c r="Z170" s="2"/>
    </row>
    <row r="171" ht="12.75" customHeight="1">
      <c r="A171" s="2"/>
      <c r="B171" s="2"/>
      <c r="C171" s="2" t="s">
        <v>237</v>
      </c>
      <c r="D171" s="92" t="str">
        <f t="shared" ref="D171:R171" si="93">SUM(D165:D167)</f>
        <v>#N/A</v>
      </c>
      <c r="E171" s="92" t="str">
        <f t="shared" si="93"/>
        <v>#N/A</v>
      </c>
      <c r="F171" s="92" t="str">
        <f t="shared" si="93"/>
        <v>#N/A</v>
      </c>
      <c r="G171" s="92" t="str">
        <f t="shared" si="93"/>
        <v>#N/A</v>
      </c>
      <c r="H171" s="92" t="str">
        <f t="shared" si="93"/>
        <v>#N/A</v>
      </c>
      <c r="I171" s="92" t="str">
        <f t="shared" si="93"/>
        <v>#N/A</v>
      </c>
      <c r="J171" s="92" t="str">
        <f t="shared" si="93"/>
        <v>#N/A</v>
      </c>
      <c r="K171" s="92" t="str">
        <f t="shared" si="93"/>
        <v>#N/A</v>
      </c>
      <c r="L171" s="92" t="str">
        <f t="shared" si="93"/>
        <v>#N/A</v>
      </c>
      <c r="M171" s="92" t="str">
        <f t="shared" si="93"/>
        <v>#N/A</v>
      </c>
      <c r="N171" s="92" t="str">
        <f t="shared" si="93"/>
        <v>#N/A</v>
      </c>
      <c r="O171" s="92" t="str">
        <f t="shared" si="93"/>
        <v>#N/A</v>
      </c>
      <c r="P171" s="92" t="str">
        <f t="shared" si="93"/>
        <v>#N/A</v>
      </c>
      <c r="Q171" s="92" t="str">
        <f t="shared" si="93"/>
        <v>#N/A</v>
      </c>
      <c r="R171" s="92" t="str">
        <f t="shared" si="93"/>
        <v>#N/A</v>
      </c>
      <c r="S171" s="2"/>
      <c r="T171" s="2"/>
      <c r="U171" s="2"/>
      <c r="V171" s="2"/>
      <c r="W171" s="2"/>
      <c r="X171" s="2"/>
      <c r="Y171" s="2"/>
      <c r="Z171" s="2"/>
    </row>
    <row r="172" ht="12.75" customHeight="1">
      <c r="A172" s="2"/>
      <c r="B172" s="2"/>
      <c r="C172" s="2" t="s">
        <v>238</v>
      </c>
      <c r="D172" s="92" t="str">
        <f t="shared" ref="D172:R172" si="94">SUM(D159:D164)</f>
        <v>#N/A</v>
      </c>
      <c r="E172" s="92" t="str">
        <f t="shared" si="94"/>
        <v>#N/A</v>
      </c>
      <c r="F172" s="92" t="str">
        <f t="shared" si="94"/>
        <v>#N/A</v>
      </c>
      <c r="G172" s="92" t="str">
        <f t="shared" si="94"/>
        <v>#N/A</v>
      </c>
      <c r="H172" s="92" t="str">
        <f t="shared" si="94"/>
        <v>#N/A</v>
      </c>
      <c r="I172" s="92" t="str">
        <f t="shared" si="94"/>
        <v>#N/A</v>
      </c>
      <c r="J172" s="92" t="str">
        <f t="shared" si="94"/>
        <v>#N/A</v>
      </c>
      <c r="K172" s="92" t="str">
        <f t="shared" si="94"/>
        <v>#N/A</v>
      </c>
      <c r="L172" s="92" t="str">
        <f t="shared" si="94"/>
        <v>#N/A</v>
      </c>
      <c r="M172" s="92" t="str">
        <f t="shared" si="94"/>
        <v>#N/A</v>
      </c>
      <c r="N172" s="92" t="str">
        <f t="shared" si="94"/>
        <v>#N/A</v>
      </c>
      <c r="O172" s="92" t="str">
        <f t="shared" si="94"/>
        <v>#N/A</v>
      </c>
      <c r="P172" s="92" t="str">
        <f t="shared" si="94"/>
        <v>#N/A</v>
      </c>
      <c r="Q172" s="92" t="str">
        <f t="shared" si="94"/>
        <v>#N/A</v>
      </c>
      <c r="R172" s="92" t="str">
        <f t="shared" si="94"/>
        <v>#N/A</v>
      </c>
      <c r="S172" s="2"/>
      <c r="T172" s="2"/>
      <c r="U172" s="2"/>
      <c r="V172" s="2"/>
      <c r="W172" s="2"/>
      <c r="X172" s="2"/>
      <c r="Y172" s="2"/>
      <c r="Z172" s="2"/>
    </row>
    <row r="173" ht="12.75" customHeight="1">
      <c r="A173" s="2"/>
      <c r="B173" s="2"/>
      <c r="C173" s="2" t="s">
        <v>239</v>
      </c>
      <c r="D173" s="92" t="str">
        <f t="shared" ref="D173:R173" si="95">SUM(D153:D164)</f>
        <v>#N/A</v>
      </c>
      <c r="E173" s="92" t="str">
        <f t="shared" si="95"/>
        <v>#N/A</v>
      </c>
      <c r="F173" s="92" t="str">
        <f t="shared" si="95"/>
        <v>#N/A</v>
      </c>
      <c r="G173" s="92" t="str">
        <f t="shared" si="95"/>
        <v>#N/A</v>
      </c>
      <c r="H173" s="92" t="str">
        <f t="shared" si="95"/>
        <v>#N/A</v>
      </c>
      <c r="I173" s="92" t="str">
        <f t="shared" si="95"/>
        <v>#N/A</v>
      </c>
      <c r="J173" s="92" t="str">
        <f t="shared" si="95"/>
        <v>#N/A</v>
      </c>
      <c r="K173" s="92" t="str">
        <f t="shared" si="95"/>
        <v>#N/A</v>
      </c>
      <c r="L173" s="92" t="str">
        <f t="shared" si="95"/>
        <v>#N/A</v>
      </c>
      <c r="M173" s="92" t="str">
        <f t="shared" si="95"/>
        <v>#N/A</v>
      </c>
      <c r="N173" s="92" t="str">
        <f t="shared" si="95"/>
        <v>#N/A</v>
      </c>
      <c r="O173" s="92" t="str">
        <f t="shared" si="95"/>
        <v>#N/A</v>
      </c>
      <c r="P173" s="92" t="str">
        <f t="shared" si="95"/>
        <v>#N/A</v>
      </c>
      <c r="Q173" s="92" t="str">
        <f t="shared" si="95"/>
        <v>#N/A</v>
      </c>
      <c r="R173" s="92" t="str">
        <f t="shared" si="95"/>
        <v>#N/A</v>
      </c>
      <c r="S173" s="2"/>
      <c r="T173" s="2"/>
      <c r="U173" s="2"/>
      <c r="V173" s="2"/>
      <c r="W173" s="2"/>
      <c r="X173" s="2"/>
      <c r="Y173" s="2"/>
      <c r="Z173" s="2"/>
    </row>
    <row r="174" ht="12.75" customHeight="1">
      <c r="A174" s="2"/>
      <c r="B174" s="2"/>
      <c r="C174" s="2"/>
      <c r="D174" s="92" t="str">
        <f>SUM(D173:R173)</f>
        <v>#N/A</v>
      </c>
      <c r="E174" s="92"/>
      <c r="F174" s="92"/>
      <c r="G174" s="92"/>
      <c r="H174" s="92"/>
      <c r="I174" s="92"/>
      <c r="J174" s="92"/>
      <c r="K174" s="92"/>
      <c r="L174" s="92"/>
      <c r="M174" s="92"/>
      <c r="N174" s="92"/>
      <c r="O174" s="92"/>
      <c r="P174" s="92"/>
      <c r="Q174" s="92"/>
      <c r="R174" s="92"/>
      <c r="S174" s="2"/>
      <c r="T174" s="2"/>
      <c r="U174" s="2"/>
      <c r="V174" s="2"/>
      <c r="W174" s="2"/>
      <c r="X174" s="2"/>
      <c r="Y174" s="2"/>
      <c r="Z174" s="2"/>
    </row>
    <row r="175" ht="12.75" customHeight="1">
      <c r="A175" s="2"/>
      <c r="B175" s="2"/>
      <c r="C175" s="2"/>
      <c r="D175" s="92"/>
      <c r="E175" s="92"/>
      <c r="F175" s="92"/>
      <c r="G175" s="92"/>
      <c r="H175" s="92"/>
      <c r="I175" s="92"/>
      <c r="J175" s="92"/>
      <c r="K175" s="92"/>
      <c r="L175" s="92"/>
      <c r="M175" s="92"/>
      <c r="N175" s="92"/>
      <c r="O175" s="92"/>
      <c r="P175" s="92"/>
      <c r="Q175" s="92"/>
      <c r="R175" s="92"/>
      <c r="S175" s="2"/>
      <c r="T175" s="2"/>
      <c r="U175" s="2"/>
      <c r="V175" s="2"/>
      <c r="W175" s="2"/>
      <c r="X175" s="2"/>
      <c r="Y175" s="2"/>
      <c r="Z175" s="2"/>
    </row>
    <row r="176" ht="12.75" customHeight="1">
      <c r="C176" s="110" t="s">
        <v>240</v>
      </c>
      <c r="D176" s="111"/>
      <c r="E176" s="111"/>
      <c r="F176" s="111"/>
      <c r="G176" s="111"/>
      <c r="H176" s="111"/>
      <c r="I176" s="111"/>
      <c r="J176" s="111"/>
      <c r="K176" s="111"/>
      <c r="L176" s="111"/>
      <c r="M176" s="111"/>
      <c r="N176" s="111"/>
      <c r="O176" s="111"/>
      <c r="P176" s="111"/>
      <c r="Q176" s="111"/>
      <c r="R176" s="112"/>
    </row>
    <row r="177" ht="12.75" customHeight="1">
      <c r="C177" s="113"/>
      <c r="D177" s="114" t="str">
        <f t="shared" ref="D177:R177" si="96">D121</f>
        <v>United States</v>
      </c>
      <c r="E177" s="114" t="str">
        <f t="shared" si="96"/>
        <v>Indonesia</v>
      </c>
      <c r="F177" s="114" t="str">
        <f t="shared" si="96"/>
        <v>Australia</v>
      </c>
      <c r="G177" s="114" t="str">
        <f t="shared" si="96"/>
        <v>Caribbean</v>
      </c>
      <c r="H177" s="114" t="str">
        <f t="shared" si="96"/>
        <v>Kenya</v>
      </c>
      <c r="I177" s="114" t="str">
        <f t="shared" si="96"/>
        <v>Mexico</v>
      </c>
      <c r="J177" s="114" t="str">
        <f t="shared" si="96"/>
        <v>Colombia</v>
      </c>
      <c r="K177" s="114" t="str">
        <f t="shared" si="96"/>
        <v>India</v>
      </c>
      <c r="L177" s="114" t="str">
        <f t="shared" si="96"/>
        <v>China</v>
      </c>
      <c r="M177" s="114" t="str">
        <f t="shared" si="96"/>
        <v>North America</v>
      </c>
      <c r="N177" s="114" t="str">
        <f t="shared" si="96"/>
        <v>Asia</v>
      </c>
      <c r="O177" s="114" t="str">
        <f t="shared" si="96"/>
        <v>Oceania</v>
      </c>
      <c r="P177" s="114" t="str">
        <f t="shared" si="96"/>
        <v>Africa</v>
      </c>
      <c r="Q177" s="114" t="str">
        <f t="shared" si="96"/>
        <v>South America</v>
      </c>
      <c r="R177" s="115" t="str">
        <f t="shared" si="96"/>
        <v>Europe</v>
      </c>
    </row>
    <row r="178" ht="12.75" customHeight="1">
      <c r="C178" s="100" t="str">
        <f t="shared" ref="C178:R178" si="97">C165</f>
        <v>Mangrove total capex</v>
      </c>
      <c r="D178" s="92" t="str">
        <f t="shared" si="97"/>
        <v>#N/A</v>
      </c>
      <c r="E178" s="92" t="str">
        <f t="shared" si="97"/>
        <v>#N/A</v>
      </c>
      <c r="F178" s="92" t="str">
        <f t="shared" si="97"/>
        <v>#N/A</v>
      </c>
      <c r="G178" s="92" t="str">
        <f t="shared" si="97"/>
        <v>#N/A</v>
      </c>
      <c r="H178" s="92" t="str">
        <f t="shared" si="97"/>
        <v>#N/A</v>
      </c>
      <c r="I178" s="92" t="str">
        <f t="shared" si="97"/>
        <v>#N/A</v>
      </c>
      <c r="J178" s="92" t="str">
        <f t="shared" si="97"/>
        <v>#N/A</v>
      </c>
      <c r="K178" s="92" t="str">
        <f t="shared" si="97"/>
        <v>#N/A</v>
      </c>
      <c r="L178" s="92" t="str">
        <f t="shared" si="97"/>
        <v>#N/A</v>
      </c>
      <c r="M178" s="92" t="str">
        <f t="shared" si="97"/>
        <v>#N/A</v>
      </c>
      <c r="N178" s="92" t="str">
        <f t="shared" si="97"/>
        <v>#N/A</v>
      </c>
      <c r="O178" s="92" t="str">
        <f t="shared" si="97"/>
        <v>#N/A</v>
      </c>
      <c r="P178" s="92" t="str">
        <f t="shared" si="97"/>
        <v>#N/A</v>
      </c>
      <c r="Q178" s="92" t="str">
        <f t="shared" si="97"/>
        <v>#N/A</v>
      </c>
      <c r="R178" s="116" t="str">
        <f t="shared" si="97"/>
        <v>#N/A</v>
      </c>
    </row>
    <row r="179" ht="12.75" customHeight="1">
      <c r="C179" s="100" t="str">
        <f t="shared" ref="C179:R179" si="98">C166</f>
        <v>Seagrass total capex</v>
      </c>
      <c r="D179" s="92" t="str">
        <f t="shared" si="98"/>
        <v>#N/A</v>
      </c>
      <c r="E179" s="92" t="str">
        <f t="shared" si="98"/>
        <v>#N/A</v>
      </c>
      <c r="F179" s="92" t="str">
        <f t="shared" si="98"/>
        <v>#N/A</v>
      </c>
      <c r="G179" s="92" t="str">
        <f t="shared" si="98"/>
        <v>#N/A</v>
      </c>
      <c r="H179" s="92" t="str">
        <f t="shared" si="98"/>
        <v>#N/A</v>
      </c>
      <c r="I179" s="92" t="str">
        <f t="shared" si="98"/>
        <v>#N/A</v>
      </c>
      <c r="J179" s="92" t="str">
        <f t="shared" si="98"/>
        <v>#N/A</v>
      </c>
      <c r="K179" s="92" t="str">
        <f t="shared" si="98"/>
        <v>#N/A</v>
      </c>
      <c r="L179" s="92" t="str">
        <f t="shared" si="98"/>
        <v>#N/A</v>
      </c>
      <c r="M179" s="92" t="str">
        <f t="shared" si="98"/>
        <v>#N/A</v>
      </c>
      <c r="N179" s="92" t="str">
        <f t="shared" si="98"/>
        <v>#N/A</v>
      </c>
      <c r="O179" s="92" t="str">
        <f t="shared" si="98"/>
        <v>#N/A</v>
      </c>
      <c r="P179" s="92" t="str">
        <f t="shared" si="98"/>
        <v>#N/A</v>
      </c>
      <c r="Q179" s="92" t="str">
        <f t="shared" si="98"/>
        <v>#N/A</v>
      </c>
      <c r="R179" s="116" t="str">
        <f t="shared" si="98"/>
        <v>#N/A</v>
      </c>
    </row>
    <row r="180" ht="12.75" customHeight="1">
      <c r="C180" s="100" t="str">
        <f t="shared" ref="C180:R180" si="99">C167</f>
        <v>Salt marsh total capex</v>
      </c>
      <c r="D180" s="92" t="str">
        <f t="shared" si="99"/>
        <v>#N/A</v>
      </c>
      <c r="E180" s="92" t="str">
        <f t="shared" si="99"/>
        <v>#N/A</v>
      </c>
      <c r="F180" s="92" t="str">
        <f t="shared" si="99"/>
        <v>#N/A</v>
      </c>
      <c r="G180" s="92" t="str">
        <f t="shared" si="99"/>
        <v>#N/A</v>
      </c>
      <c r="H180" s="92" t="str">
        <f t="shared" si="99"/>
        <v>#N/A</v>
      </c>
      <c r="I180" s="92" t="str">
        <f t="shared" si="99"/>
        <v>#N/A</v>
      </c>
      <c r="J180" s="92" t="str">
        <f t="shared" si="99"/>
        <v>#N/A</v>
      </c>
      <c r="K180" s="92" t="str">
        <f t="shared" si="99"/>
        <v>#N/A</v>
      </c>
      <c r="L180" s="92" t="str">
        <f t="shared" si="99"/>
        <v>#N/A</v>
      </c>
      <c r="M180" s="92" t="str">
        <f t="shared" si="99"/>
        <v>#N/A</v>
      </c>
      <c r="N180" s="92" t="str">
        <f t="shared" si="99"/>
        <v>#N/A</v>
      </c>
      <c r="O180" s="92" t="str">
        <f t="shared" si="99"/>
        <v>#N/A</v>
      </c>
      <c r="P180" s="92" t="str">
        <f t="shared" si="99"/>
        <v>#N/A</v>
      </c>
      <c r="Q180" s="92" t="str">
        <f t="shared" si="99"/>
        <v>#N/A</v>
      </c>
      <c r="R180" s="116" t="str">
        <f t="shared" si="99"/>
        <v>#N/A</v>
      </c>
    </row>
    <row r="181" ht="12.75" customHeight="1">
      <c r="C181" s="104" t="s">
        <v>236</v>
      </c>
      <c r="D181" s="117" t="str">
        <f t="shared" ref="D181:R181" si="100">D170</f>
        <v>#N/A</v>
      </c>
      <c r="E181" s="117" t="str">
        <f t="shared" si="100"/>
        <v>#N/A</v>
      </c>
      <c r="F181" s="117" t="str">
        <f t="shared" si="100"/>
        <v>#N/A</v>
      </c>
      <c r="G181" s="117" t="str">
        <f t="shared" si="100"/>
        <v>#N/A</v>
      </c>
      <c r="H181" s="117" t="str">
        <f t="shared" si="100"/>
        <v>#N/A</v>
      </c>
      <c r="I181" s="117" t="str">
        <f t="shared" si="100"/>
        <v>#N/A</v>
      </c>
      <c r="J181" s="117" t="str">
        <f t="shared" si="100"/>
        <v>#N/A</v>
      </c>
      <c r="K181" s="117" t="str">
        <f t="shared" si="100"/>
        <v>#N/A</v>
      </c>
      <c r="L181" s="117" t="str">
        <f t="shared" si="100"/>
        <v>#N/A</v>
      </c>
      <c r="M181" s="117" t="str">
        <f t="shared" si="100"/>
        <v>#N/A</v>
      </c>
      <c r="N181" s="117" t="str">
        <f t="shared" si="100"/>
        <v>#N/A</v>
      </c>
      <c r="O181" s="117" t="str">
        <f t="shared" si="100"/>
        <v>#N/A</v>
      </c>
      <c r="P181" s="117" t="str">
        <f t="shared" si="100"/>
        <v>#N/A</v>
      </c>
      <c r="Q181" s="117" t="str">
        <f t="shared" si="100"/>
        <v>#N/A</v>
      </c>
      <c r="R181" s="118" t="str">
        <f t="shared" si="100"/>
        <v>#N/A</v>
      </c>
    </row>
    <row r="182" ht="12.75" customHeight="1">
      <c r="C182" s="2"/>
      <c r="D182" s="2"/>
      <c r="F182" s="2"/>
    </row>
    <row r="183" ht="12.75" customHeight="1">
      <c r="C183" s="110" t="s">
        <v>241</v>
      </c>
      <c r="D183" s="111"/>
      <c r="E183" s="111"/>
      <c r="F183" s="111"/>
      <c r="G183" s="111"/>
      <c r="H183" s="111"/>
      <c r="I183" s="111"/>
      <c r="J183" s="111"/>
      <c r="K183" s="111"/>
      <c r="L183" s="111"/>
      <c r="M183" s="111"/>
      <c r="N183" s="111"/>
      <c r="O183" s="111"/>
      <c r="P183" s="111"/>
      <c r="Q183" s="111"/>
      <c r="R183" s="112"/>
    </row>
    <row r="184" ht="12.75" customHeight="1">
      <c r="C184" s="113"/>
      <c r="D184" s="114" t="str">
        <f t="shared" ref="D184:R184" si="101">D177</f>
        <v>United States</v>
      </c>
      <c r="E184" s="114" t="str">
        <f t="shared" si="101"/>
        <v>Indonesia</v>
      </c>
      <c r="F184" s="114" t="str">
        <f t="shared" si="101"/>
        <v>Australia</v>
      </c>
      <c r="G184" s="114" t="str">
        <f t="shared" si="101"/>
        <v>Caribbean</v>
      </c>
      <c r="H184" s="114" t="str">
        <f t="shared" si="101"/>
        <v>Kenya</v>
      </c>
      <c r="I184" s="114" t="str">
        <f t="shared" si="101"/>
        <v>Mexico</v>
      </c>
      <c r="J184" s="114" t="str">
        <f t="shared" si="101"/>
        <v>Colombia</v>
      </c>
      <c r="K184" s="114" t="str">
        <f t="shared" si="101"/>
        <v>India</v>
      </c>
      <c r="L184" s="114" t="str">
        <f t="shared" si="101"/>
        <v>China</v>
      </c>
      <c r="M184" s="114" t="str">
        <f t="shared" si="101"/>
        <v>North America</v>
      </c>
      <c r="N184" s="114" t="str">
        <f t="shared" si="101"/>
        <v>Asia</v>
      </c>
      <c r="O184" s="114" t="str">
        <f t="shared" si="101"/>
        <v>Oceania</v>
      </c>
      <c r="P184" s="114" t="str">
        <f t="shared" si="101"/>
        <v>Africa</v>
      </c>
      <c r="Q184" s="114" t="str">
        <f t="shared" si="101"/>
        <v>South America</v>
      </c>
      <c r="R184" s="115" t="str">
        <f t="shared" si="101"/>
        <v>Europe</v>
      </c>
    </row>
    <row r="185" ht="12.75" customHeight="1">
      <c r="C185" s="100" t="str">
        <f t="shared" ref="C185:R185" si="102">C156</f>
        <v>Mangrove conservation total capex</v>
      </c>
      <c r="D185" s="92" t="str">
        <f t="shared" si="102"/>
        <v>#N/A</v>
      </c>
      <c r="E185" s="92" t="str">
        <f t="shared" si="102"/>
        <v>#N/A</v>
      </c>
      <c r="F185" s="92" t="str">
        <f t="shared" si="102"/>
        <v>#N/A</v>
      </c>
      <c r="G185" s="92" t="str">
        <f t="shared" si="102"/>
        <v>#N/A</v>
      </c>
      <c r="H185" s="92" t="str">
        <f t="shared" si="102"/>
        <v>#N/A</v>
      </c>
      <c r="I185" s="92" t="str">
        <f t="shared" si="102"/>
        <v>#N/A</v>
      </c>
      <c r="J185" s="92" t="str">
        <f t="shared" si="102"/>
        <v>#N/A</v>
      </c>
      <c r="K185" s="92" t="str">
        <f t="shared" si="102"/>
        <v>#N/A</v>
      </c>
      <c r="L185" s="92" t="str">
        <f t="shared" si="102"/>
        <v>#N/A</v>
      </c>
      <c r="M185" s="92" t="str">
        <f t="shared" si="102"/>
        <v>#N/A</v>
      </c>
      <c r="N185" s="92" t="str">
        <f t="shared" si="102"/>
        <v>#N/A</v>
      </c>
      <c r="O185" s="92" t="str">
        <f t="shared" si="102"/>
        <v>#N/A</v>
      </c>
      <c r="P185" s="92" t="str">
        <f t="shared" si="102"/>
        <v>#N/A</v>
      </c>
      <c r="Q185" s="92" t="str">
        <f t="shared" si="102"/>
        <v>#N/A</v>
      </c>
      <c r="R185" s="116" t="str">
        <f t="shared" si="102"/>
        <v>#N/A</v>
      </c>
    </row>
    <row r="186" ht="12.75" customHeight="1">
      <c r="C186" s="100" t="str">
        <f t="shared" ref="C186:R186" si="103">C157</f>
        <v>Seagrass conservation total capex</v>
      </c>
      <c r="D186" s="92" t="str">
        <f t="shared" si="103"/>
        <v>#N/A</v>
      </c>
      <c r="E186" s="92" t="str">
        <f t="shared" si="103"/>
        <v>#N/A</v>
      </c>
      <c r="F186" s="92" t="str">
        <f t="shared" si="103"/>
        <v>#N/A</v>
      </c>
      <c r="G186" s="92" t="str">
        <f t="shared" si="103"/>
        <v>#N/A</v>
      </c>
      <c r="H186" s="92" t="str">
        <f t="shared" si="103"/>
        <v>#N/A</v>
      </c>
      <c r="I186" s="92" t="str">
        <f t="shared" si="103"/>
        <v>#N/A</v>
      </c>
      <c r="J186" s="92" t="str">
        <f t="shared" si="103"/>
        <v>#N/A</v>
      </c>
      <c r="K186" s="92" t="str">
        <f t="shared" si="103"/>
        <v>#N/A</v>
      </c>
      <c r="L186" s="92" t="str">
        <f t="shared" si="103"/>
        <v>#N/A</v>
      </c>
      <c r="M186" s="92" t="str">
        <f t="shared" si="103"/>
        <v>#N/A</v>
      </c>
      <c r="N186" s="92" t="str">
        <f t="shared" si="103"/>
        <v>#N/A</v>
      </c>
      <c r="O186" s="92" t="str">
        <f t="shared" si="103"/>
        <v>#N/A</v>
      </c>
      <c r="P186" s="92" t="str">
        <f t="shared" si="103"/>
        <v>#N/A</v>
      </c>
      <c r="Q186" s="92" t="str">
        <f t="shared" si="103"/>
        <v>#N/A</v>
      </c>
      <c r="R186" s="116" t="str">
        <f t="shared" si="103"/>
        <v>#N/A</v>
      </c>
    </row>
    <row r="187" ht="12.75" customHeight="1">
      <c r="C187" s="100" t="str">
        <f t="shared" ref="C187:R187" si="104">C158</f>
        <v>Salt marsh conservation total capex</v>
      </c>
      <c r="D187" s="92" t="str">
        <f t="shared" si="104"/>
        <v>#N/A</v>
      </c>
      <c r="E187" s="92" t="str">
        <f t="shared" si="104"/>
        <v>#N/A</v>
      </c>
      <c r="F187" s="92" t="str">
        <f t="shared" si="104"/>
        <v>#N/A</v>
      </c>
      <c r="G187" s="92" t="str">
        <f t="shared" si="104"/>
        <v>#N/A</v>
      </c>
      <c r="H187" s="92" t="str">
        <f t="shared" si="104"/>
        <v>#N/A</v>
      </c>
      <c r="I187" s="92" t="str">
        <f t="shared" si="104"/>
        <v>#N/A</v>
      </c>
      <c r="J187" s="92" t="str">
        <f t="shared" si="104"/>
        <v>#N/A</v>
      </c>
      <c r="K187" s="92" t="str">
        <f t="shared" si="104"/>
        <v>#N/A</v>
      </c>
      <c r="L187" s="92" t="str">
        <f t="shared" si="104"/>
        <v>#N/A</v>
      </c>
      <c r="M187" s="92" t="str">
        <f t="shared" si="104"/>
        <v>#N/A</v>
      </c>
      <c r="N187" s="92" t="str">
        <f t="shared" si="104"/>
        <v>#N/A</v>
      </c>
      <c r="O187" s="92" t="str">
        <f t="shared" si="104"/>
        <v>#N/A</v>
      </c>
      <c r="P187" s="92" t="str">
        <f t="shared" si="104"/>
        <v>#N/A</v>
      </c>
      <c r="Q187" s="92" t="str">
        <f t="shared" si="104"/>
        <v>#N/A</v>
      </c>
      <c r="R187" s="116" t="str">
        <f t="shared" si="104"/>
        <v>#N/A</v>
      </c>
    </row>
    <row r="188" ht="12.75" customHeight="1">
      <c r="C188" s="104" t="s">
        <v>236</v>
      </c>
      <c r="D188" s="117" t="str">
        <f t="shared" ref="D188:R188" si="105">D181</f>
        <v>#N/A</v>
      </c>
      <c r="E188" s="117" t="str">
        <f t="shared" si="105"/>
        <v>#N/A</v>
      </c>
      <c r="F188" s="117" t="str">
        <f t="shared" si="105"/>
        <v>#N/A</v>
      </c>
      <c r="G188" s="117" t="str">
        <f t="shared" si="105"/>
        <v>#N/A</v>
      </c>
      <c r="H188" s="117" t="str">
        <f t="shared" si="105"/>
        <v>#N/A</v>
      </c>
      <c r="I188" s="117" t="str">
        <f t="shared" si="105"/>
        <v>#N/A</v>
      </c>
      <c r="J188" s="117" t="str">
        <f t="shared" si="105"/>
        <v>#N/A</v>
      </c>
      <c r="K188" s="117" t="str">
        <f t="shared" si="105"/>
        <v>#N/A</v>
      </c>
      <c r="L188" s="117" t="str">
        <f t="shared" si="105"/>
        <v>#N/A</v>
      </c>
      <c r="M188" s="117" t="str">
        <f t="shared" si="105"/>
        <v>#N/A</v>
      </c>
      <c r="N188" s="117" t="str">
        <f t="shared" si="105"/>
        <v>#N/A</v>
      </c>
      <c r="O188" s="117" t="str">
        <f t="shared" si="105"/>
        <v>#N/A</v>
      </c>
      <c r="P188" s="117" t="str">
        <f t="shared" si="105"/>
        <v>#N/A</v>
      </c>
      <c r="Q188" s="117" t="str">
        <f t="shared" si="105"/>
        <v>#N/A</v>
      </c>
      <c r="R188" s="118" t="str">
        <f t="shared" si="105"/>
        <v>#N/A</v>
      </c>
      <c r="S188" s="92" t="str">
        <f>SUM(D185:R187)</f>
        <v>#N/A</v>
      </c>
    </row>
    <row r="189" ht="12.75" customHeight="1">
      <c r="C189" s="2"/>
      <c r="D189" s="2"/>
      <c r="F189" s="2"/>
    </row>
    <row r="190" ht="12.75" customHeight="1">
      <c r="C190" s="110" t="s">
        <v>242</v>
      </c>
      <c r="D190" s="111"/>
      <c r="E190" s="111"/>
      <c r="F190" s="111"/>
      <c r="G190" s="111"/>
      <c r="H190" s="111"/>
      <c r="I190" s="111"/>
      <c r="J190" s="111"/>
      <c r="K190" s="111"/>
      <c r="L190" s="111"/>
      <c r="M190" s="111"/>
      <c r="N190" s="111"/>
      <c r="O190" s="111"/>
      <c r="P190" s="111"/>
      <c r="Q190" s="111"/>
      <c r="R190" s="112"/>
      <c r="S190" s="2"/>
    </row>
    <row r="191" ht="12.75" customHeight="1">
      <c r="C191" s="113"/>
      <c r="D191" s="114" t="str">
        <f t="shared" ref="D191:R191" si="106">D184</f>
        <v>United States</v>
      </c>
      <c r="E191" s="114" t="str">
        <f t="shared" si="106"/>
        <v>Indonesia</v>
      </c>
      <c r="F191" s="114" t="str">
        <f t="shared" si="106"/>
        <v>Australia</v>
      </c>
      <c r="G191" s="114" t="str">
        <f t="shared" si="106"/>
        <v>Caribbean</v>
      </c>
      <c r="H191" s="114" t="str">
        <f t="shared" si="106"/>
        <v>Kenya</v>
      </c>
      <c r="I191" s="114" t="str">
        <f t="shared" si="106"/>
        <v>Mexico</v>
      </c>
      <c r="J191" s="114" t="str">
        <f t="shared" si="106"/>
        <v>Colombia</v>
      </c>
      <c r="K191" s="114" t="str">
        <f t="shared" si="106"/>
        <v>India</v>
      </c>
      <c r="L191" s="114" t="str">
        <f t="shared" si="106"/>
        <v>China</v>
      </c>
      <c r="M191" s="114" t="str">
        <f t="shared" si="106"/>
        <v>North America</v>
      </c>
      <c r="N191" s="114" t="str">
        <f t="shared" si="106"/>
        <v>Asia</v>
      </c>
      <c r="O191" s="114" t="str">
        <f t="shared" si="106"/>
        <v>Oceania</v>
      </c>
      <c r="P191" s="114" t="str">
        <f t="shared" si="106"/>
        <v>Africa</v>
      </c>
      <c r="Q191" s="114" t="str">
        <f t="shared" si="106"/>
        <v>South America</v>
      </c>
      <c r="R191" s="115" t="str">
        <f t="shared" si="106"/>
        <v>Europe</v>
      </c>
      <c r="S191" s="2"/>
    </row>
    <row r="192" ht="12.75" customHeight="1">
      <c r="C192" s="100" t="str">
        <f t="shared" ref="C192:R192" si="107">C153</f>
        <v>Mangrove restoration total capex</v>
      </c>
      <c r="D192" s="92" t="str">
        <f t="shared" si="107"/>
        <v>#N/A</v>
      </c>
      <c r="E192" s="92" t="str">
        <f t="shared" si="107"/>
        <v>#N/A</v>
      </c>
      <c r="F192" s="92" t="str">
        <f t="shared" si="107"/>
        <v>#N/A</v>
      </c>
      <c r="G192" s="92" t="str">
        <f t="shared" si="107"/>
        <v>#N/A</v>
      </c>
      <c r="H192" s="92" t="str">
        <f t="shared" si="107"/>
        <v>#N/A</v>
      </c>
      <c r="I192" s="92" t="str">
        <f t="shared" si="107"/>
        <v>#N/A</v>
      </c>
      <c r="J192" s="92" t="str">
        <f t="shared" si="107"/>
        <v>#N/A</v>
      </c>
      <c r="K192" s="92" t="str">
        <f t="shared" si="107"/>
        <v>#N/A</v>
      </c>
      <c r="L192" s="92" t="str">
        <f t="shared" si="107"/>
        <v>#N/A</v>
      </c>
      <c r="M192" s="92" t="str">
        <f t="shared" si="107"/>
        <v>#N/A</v>
      </c>
      <c r="N192" s="92" t="str">
        <f t="shared" si="107"/>
        <v>#N/A</v>
      </c>
      <c r="O192" s="92" t="str">
        <f t="shared" si="107"/>
        <v>#N/A</v>
      </c>
      <c r="P192" s="92" t="str">
        <f t="shared" si="107"/>
        <v>#N/A</v>
      </c>
      <c r="Q192" s="92" t="str">
        <f t="shared" si="107"/>
        <v>#N/A</v>
      </c>
      <c r="R192" s="116" t="str">
        <f t="shared" si="107"/>
        <v>#N/A</v>
      </c>
      <c r="S192" s="2"/>
    </row>
    <row r="193" ht="12.75" customHeight="1">
      <c r="C193" s="100" t="str">
        <f t="shared" ref="C193:R193" si="108">C154</f>
        <v>Seagrass restoration total capex</v>
      </c>
      <c r="D193" s="92" t="str">
        <f t="shared" si="108"/>
        <v>#N/A</v>
      </c>
      <c r="E193" s="92" t="str">
        <f t="shared" si="108"/>
        <v>#N/A</v>
      </c>
      <c r="F193" s="92" t="str">
        <f t="shared" si="108"/>
        <v>#N/A</v>
      </c>
      <c r="G193" s="92" t="str">
        <f t="shared" si="108"/>
        <v>#N/A</v>
      </c>
      <c r="H193" s="92" t="str">
        <f t="shared" si="108"/>
        <v>#N/A</v>
      </c>
      <c r="I193" s="92" t="str">
        <f t="shared" si="108"/>
        <v>#N/A</v>
      </c>
      <c r="J193" s="92" t="str">
        <f t="shared" si="108"/>
        <v>#N/A</v>
      </c>
      <c r="K193" s="92" t="str">
        <f t="shared" si="108"/>
        <v>#N/A</v>
      </c>
      <c r="L193" s="92" t="str">
        <f t="shared" si="108"/>
        <v>#N/A</v>
      </c>
      <c r="M193" s="92" t="str">
        <f t="shared" si="108"/>
        <v>#N/A</v>
      </c>
      <c r="N193" s="92" t="str">
        <f t="shared" si="108"/>
        <v>#N/A</v>
      </c>
      <c r="O193" s="92" t="str">
        <f t="shared" si="108"/>
        <v>#N/A</v>
      </c>
      <c r="P193" s="92" t="str">
        <f t="shared" si="108"/>
        <v>#N/A</v>
      </c>
      <c r="Q193" s="92" t="str">
        <f t="shared" si="108"/>
        <v>#N/A</v>
      </c>
      <c r="R193" s="116" t="str">
        <f t="shared" si="108"/>
        <v>#N/A</v>
      </c>
      <c r="S193" s="2"/>
    </row>
    <row r="194" ht="12.75" customHeight="1">
      <c r="C194" s="100" t="str">
        <f t="shared" ref="C194:R194" si="109">C155</f>
        <v>Salt marsh restoration total capex</v>
      </c>
      <c r="D194" s="92" t="str">
        <f t="shared" si="109"/>
        <v>#N/A</v>
      </c>
      <c r="E194" s="92" t="str">
        <f t="shared" si="109"/>
        <v>#N/A</v>
      </c>
      <c r="F194" s="92" t="str">
        <f t="shared" si="109"/>
        <v>#N/A</v>
      </c>
      <c r="G194" s="92" t="str">
        <f t="shared" si="109"/>
        <v>#N/A</v>
      </c>
      <c r="H194" s="92" t="str">
        <f t="shared" si="109"/>
        <v>#N/A</v>
      </c>
      <c r="I194" s="92" t="str">
        <f t="shared" si="109"/>
        <v>#N/A</v>
      </c>
      <c r="J194" s="92" t="str">
        <f t="shared" si="109"/>
        <v>#N/A</v>
      </c>
      <c r="K194" s="92" t="str">
        <f t="shared" si="109"/>
        <v>#N/A</v>
      </c>
      <c r="L194" s="92" t="str">
        <f t="shared" si="109"/>
        <v>#N/A</v>
      </c>
      <c r="M194" s="92" t="str">
        <f t="shared" si="109"/>
        <v>#N/A</v>
      </c>
      <c r="N194" s="92" t="str">
        <f t="shared" si="109"/>
        <v>#N/A</v>
      </c>
      <c r="O194" s="92" t="str">
        <f t="shared" si="109"/>
        <v>#N/A</v>
      </c>
      <c r="P194" s="92" t="str">
        <f t="shared" si="109"/>
        <v>#N/A</v>
      </c>
      <c r="Q194" s="92" t="str">
        <f t="shared" si="109"/>
        <v>#N/A</v>
      </c>
      <c r="R194" s="116" t="str">
        <f t="shared" si="109"/>
        <v>#N/A</v>
      </c>
      <c r="S194" s="2"/>
    </row>
    <row r="195" ht="12.75" customHeight="1">
      <c r="C195" s="104" t="s">
        <v>236</v>
      </c>
      <c r="D195" s="117" t="str">
        <f t="shared" ref="D195:R195" si="110">D188</f>
        <v>#N/A</v>
      </c>
      <c r="E195" s="117" t="str">
        <f t="shared" si="110"/>
        <v>#N/A</v>
      </c>
      <c r="F195" s="117" t="str">
        <f t="shared" si="110"/>
        <v>#N/A</v>
      </c>
      <c r="G195" s="117" t="str">
        <f t="shared" si="110"/>
        <v>#N/A</v>
      </c>
      <c r="H195" s="117" t="str">
        <f t="shared" si="110"/>
        <v>#N/A</v>
      </c>
      <c r="I195" s="117" t="str">
        <f t="shared" si="110"/>
        <v>#N/A</v>
      </c>
      <c r="J195" s="117" t="str">
        <f t="shared" si="110"/>
        <v>#N/A</v>
      </c>
      <c r="K195" s="117" t="str">
        <f t="shared" si="110"/>
        <v>#N/A</v>
      </c>
      <c r="L195" s="117" t="str">
        <f t="shared" si="110"/>
        <v>#N/A</v>
      </c>
      <c r="M195" s="117" t="str">
        <f t="shared" si="110"/>
        <v>#N/A</v>
      </c>
      <c r="N195" s="117" t="str">
        <f t="shared" si="110"/>
        <v>#N/A</v>
      </c>
      <c r="O195" s="117" t="str">
        <f t="shared" si="110"/>
        <v>#N/A</v>
      </c>
      <c r="P195" s="117" t="str">
        <f t="shared" si="110"/>
        <v>#N/A</v>
      </c>
      <c r="Q195" s="117" t="str">
        <f t="shared" si="110"/>
        <v>#N/A</v>
      </c>
      <c r="R195" s="118" t="str">
        <f t="shared" si="110"/>
        <v>#N/A</v>
      </c>
      <c r="S195" s="92" t="str">
        <f>SUM(D192:R194)</f>
        <v>#N/A</v>
      </c>
    </row>
    <row r="196" ht="12.75" customHeight="1">
      <c r="C196" s="2"/>
      <c r="D196" s="2"/>
      <c r="F196" s="2"/>
    </row>
    <row r="197" ht="12.75" customHeight="1">
      <c r="C197" s="2"/>
      <c r="D197" s="2"/>
      <c r="F197" s="2"/>
    </row>
    <row r="198" ht="12.75" customHeight="1">
      <c r="C198" s="2"/>
      <c r="D198" s="2"/>
      <c r="F198" s="2"/>
    </row>
    <row r="199" ht="12.75" customHeight="1">
      <c r="C199" s="2"/>
      <c r="D199" s="2"/>
      <c r="F199" s="2"/>
    </row>
    <row r="200" ht="12.75" customHeight="1">
      <c r="C200" s="2"/>
      <c r="D200" s="2"/>
      <c r="F200" s="2"/>
    </row>
    <row r="201" ht="12.75" customHeight="1">
      <c r="C201" s="2"/>
      <c r="D201" s="2"/>
      <c r="F201" s="2"/>
    </row>
    <row r="202" ht="12.75" customHeight="1">
      <c r="C202" s="2"/>
      <c r="D202" s="2"/>
      <c r="F202" s="2"/>
    </row>
    <row r="203" ht="12.75" customHeight="1">
      <c r="C203" s="2"/>
      <c r="D203" s="2"/>
      <c r="F203" s="2"/>
    </row>
    <row r="204" ht="12.75" customHeight="1">
      <c r="C204" s="2"/>
      <c r="D204" s="2"/>
      <c r="F204" s="2"/>
    </row>
    <row r="205" ht="12.75" customHeight="1">
      <c r="C205" s="2"/>
      <c r="D205" s="2"/>
      <c r="F205" s="2"/>
    </row>
    <row r="206" ht="12.75" customHeight="1">
      <c r="C206" s="2"/>
      <c r="D206" s="2"/>
      <c r="F206" s="2"/>
    </row>
    <row r="207" ht="12.75" customHeight="1">
      <c r="C207" s="2"/>
      <c r="D207" s="2"/>
      <c r="F207" s="2"/>
    </row>
    <row r="208" ht="12.75" customHeight="1">
      <c r="C208" s="2"/>
      <c r="D208" s="2"/>
      <c r="F208" s="2"/>
    </row>
    <row r="209" ht="12.75" customHeight="1">
      <c r="C209" s="2"/>
      <c r="D209" s="2"/>
      <c r="F209" s="2"/>
    </row>
    <row r="210" ht="12.75" customHeight="1">
      <c r="C210" s="2"/>
      <c r="D210" s="2"/>
      <c r="F210" s="2"/>
    </row>
    <row r="211" ht="12.75" customHeight="1">
      <c r="C211" s="2"/>
      <c r="D211" s="2"/>
      <c r="F211" s="2"/>
    </row>
    <row r="212" ht="12.75" customHeight="1">
      <c r="C212" s="2"/>
      <c r="D212" s="2"/>
      <c r="F212" s="2"/>
    </row>
    <row r="213" ht="12.75" customHeight="1">
      <c r="C213" s="2"/>
      <c r="D213" s="2"/>
      <c r="F213" s="2"/>
    </row>
    <row r="214" ht="12.75" customHeight="1">
      <c r="C214" s="2"/>
      <c r="D214" s="2"/>
      <c r="F214" s="2"/>
    </row>
    <row r="215" ht="12.75" customHeight="1">
      <c r="C215" s="2"/>
      <c r="D215" s="2"/>
      <c r="F215" s="2"/>
    </row>
    <row r="216" ht="12.75" customHeight="1">
      <c r="C216" s="2"/>
      <c r="D216" s="2"/>
      <c r="F216" s="2"/>
    </row>
    <row r="217" ht="12.75" customHeight="1">
      <c r="C217" s="2"/>
      <c r="D217" s="2"/>
      <c r="F217" s="2"/>
    </row>
    <row r="218" ht="12.75" customHeight="1">
      <c r="C218" s="2"/>
      <c r="D218" s="2"/>
      <c r="F218" s="2"/>
    </row>
    <row r="219" ht="12.75" customHeight="1">
      <c r="C219" s="2"/>
      <c r="D219" s="2"/>
      <c r="F219" s="2"/>
    </row>
    <row r="220" ht="12.75" customHeight="1">
      <c r="C220" s="2"/>
      <c r="D220" s="2"/>
      <c r="F220" s="2"/>
    </row>
    <row r="221" ht="12.75" customHeight="1">
      <c r="C221" s="2"/>
      <c r="D221" s="2"/>
      <c r="F221" s="2"/>
    </row>
    <row r="222" ht="12.75" customHeight="1">
      <c r="C222" s="2"/>
      <c r="D222" s="2"/>
      <c r="F222" s="2"/>
    </row>
    <row r="223" ht="12.75" customHeight="1">
      <c r="C223" s="2"/>
      <c r="D223" s="2"/>
      <c r="F223" s="2"/>
    </row>
    <row r="224" ht="12.75" customHeight="1">
      <c r="C224" s="2"/>
      <c r="D224" s="2"/>
      <c r="F224" s="2"/>
    </row>
    <row r="225" ht="12.75" customHeight="1">
      <c r="C225" s="2"/>
      <c r="D225" s="2"/>
      <c r="F225" s="2"/>
    </row>
    <row r="226" ht="12.75" customHeight="1">
      <c r="C226" s="2"/>
      <c r="D226" s="2"/>
      <c r="F226" s="2"/>
    </row>
    <row r="227" ht="12.75" customHeight="1">
      <c r="C227" s="2"/>
      <c r="D227" s="2"/>
      <c r="F227" s="2"/>
    </row>
    <row r="228" ht="12.75" customHeight="1">
      <c r="C228" s="2"/>
      <c r="D228" s="2"/>
      <c r="F228" s="2"/>
    </row>
    <row r="229" ht="12.75" customHeight="1">
      <c r="C229" s="2"/>
      <c r="D229" s="2"/>
      <c r="F229" s="2"/>
    </row>
    <row r="230" ht="12.75" customHeight="1">
      <c r="C230" s="2"/>
      <c r="D230" s="2"/>
      <c r="F230" s="2"/>
    </row>
    <row r="231" ht="12.75" customHeight="1">
      <c r="C231" s="2"/>
      <c r="D231" s="2"/>
      <c r="F231" s="2"/>
    </row>
    <row r="232" ht="12.75" customHeight="1">
      <c r="C232" s="2"/>
      <c r="D232" s="2"/>
      <c r="F232" s="2"/>
    </row>
    <row r="233" ht="12.75" customHeight="1">
      <c r="C233" s="2"/>
      <c r="D233" s="2"/>
      <c r="F233" s="2"/>
    </row>
    <row r="234" ht="12.75" customHeight="1">
      <c r="C234" s="2"/>
      <c r="D234" s="2"/>
      <c r="F234" s="2"/>
    </row>
    <row r="235" ht="12.75" customHeight="1">
      <c r="C235" s="2"/>
      <c r="D235" s="2"/>
      <c r="F235" s="2"/>
    </row>
    <row r="236" ht="12.75" customHeight="1">
      <c r="C236" s="2"/>
      <c r="D236" s="2"/>
      <c r="F236" s="2"/>
    </row>
    <row r="237" ht="12.75" customHeight="1">
      <c r="C237" s="2"/>
      <c r="D237" s="2"/>
      <c r="F237" s="2"/>
    </row>
    <row r="238" ht="12.75" customHeight="1">
      <c r="C238" s="2"/>
      <c r="D238" s="2"/>
      <c r="F238" s="2"/>
    </row>
    <row r="239" ht="12.75" customHeight="1">
      <c r="C239" s="2"/>
      <c r="D239" s="2"/>
      <c r="F239" s="2"/>
    </row>
    <row r="240" ht="12.75" customHeight="1">
      <c r="C240" s="2"/>
      <c r="D240" s="2"/>
      <c r="F240" s="2"/>
    </row>
    <row r="241" ht="12.75" customHeight="1">
      <c r="C241" s="2"/>
      <c r="D241" s="2"/>
      <c r="F241" s="2"/>
    </row>
    <row r="242" ht="12.75" customHeight="1">
      <c r="C242" s="2"/>
      <c r="D242" s="2"/>
      <c r="F242" s="2"/>
    </row>
    <row r="243" ht="12.75" customHeight="1">
      <c r="C243" s="2"/>
      <c r="D243" s="2"/>
      <c r="F243" s="2"/>
    </row>
    <row r="244" ht="12.75" customHeight="1">
      <c r="C244" s="2"/>
      <c r="D244" s="2"/>
      <c r="F244" s="2"/>
    </row>
    <row r="245" ht="12.75" customHeight="1">
      <c r="C245" s="2"/>
      <c r="D245" s="2"/>
      <c r="F245" s="2"/>
    </row>
    <row r="246" ht="12.75" customHeight="1">
      <c r="C246" s="2"/>
      <c r="D246" s="2"/>
      <c r="F246" s="2"/>
    </row>
    <row r="247" ht="12.75" customHeight="1">
      <c r="C247" s="2"/>
      <c r="D247" s="2"/>
      <c r="F247" s="2"/>
    </row>
    <row r="248" ht="12.75" customHeight="1">
      <c r="C248" s="2"/>
      <c r="D248" s="2"/>
      <c r="F248" s="2"/>
    </row>
    <row r="249" ht="12.75" customHeight="1">
      <c r="C249" s="2"/>
      <c r="D249" s="2"/>
      <c r="F249" s="2"/>
    </row>
    <row r="250" ht="12.75" customHeight="1">
      <c r="C250" s="2"/>
      <c r="D250" s="2"/>
      <c r="F250" s="2"/>
    </row>
    <row r="251" ht="12.75" customHeight="1">
      <c r="C251" s="2"/>
      <c r="D251" s="2"/>
      <c r="F251" s="2"/>
    </row>
    <row r="252" ht="12.75" customHeight="1">
      <c r="C252" s="2"/>
      <c r="D252" s="2"/>
      <c r="F252" s="2"/>
    </row>
    <row r="253" ht="12.75" customHeight="1">
      <c r="C253" s="2"/>
      <c r="D253" s="2"/>
      <c r="F253" s="2"/>
    </row>
    <row r="254" ht="12.75" customHeight="1">
      <c r="C254" s="2"/>
      <c r="D254" s="2"/>
      <c r="F254" s="2"/>
    </row>
    <row r="255" ht="12.75" customHeight="1">
      <c r="C255" s="2"/>
      <c r="D255" s="2"/>
      <c r="F255" s="2"/>
    </row>
    <row r="256" ht="12.75" customHeight="1">
      <c r="C256" s="2"/>
      <c r="D256" s="2"/>
      <c r="F256" s="2"/>
    </row>
    <row r="257" ht="12.75" customHeight="1">
      <c r="C257" s="2"/>
      <c r="D257" s="2"/>
      <c r="F257" s="2"/>
    </row>
    <row r="258" ht="12.75" customHeight="1">
      <c r="C258" s="2"/>
      <c r="D258" s="2"/>
      <c r="F258" s="2"/>
    </row>
    <row r="259" ht="12.75" customHeight="1">
      <c r="C259" s="2"/>
      <c r="D259" s="2"/>
      <c r="F259" s="2"/>
    </row>
    <row r="260" ht="12.75" customHeight="1">
      <c r="C260" s="2"/>
      <c r="D260" s="2"/>
      <c r="F260" s="2"/>
    </row>
    <row r="261" ht="12.75" customHeight="1">
      <c r="C261" s="2"/>
      <c r="D261" s="2"/>
      <c r="F261" s="2"/>
    </row>
    <row r="262" ht="12.75" customHeight="1">
      <c r="C262" s="2"/>
      <c r="D262" s="2"/>
      <c r="F262" s="2"/>
    </row>
    <row r="263" ht="12.75" customHeight="1">
      <c r="C263" s="2"/>
      <c r="D263" s="2"/>
      <c r="F263" s="2"/>
    </row>
    <row r="264" ht="12.75" customHeight="1">
      <c r="C264" s="2"/>
      <c r="D264" s="2"/>
      <c r="F264" s="2"/>
    </row>
    <row r="265" ht="12.75" customHeight="1">
      <c r="C265" s="2"/>
      <c r="D265" s="2"/>
      <c r="F265" s="2"/>
    </row>
    <row r="266" ht="12.75" customHeight="1">
      <c r="C266" s="2"/>
      <c r="D266" s="2"/>
      <c r="F266" s="2"/>
    </row>
    <row r="267" ht="12.75" customHeight="1">
      <c r="C267" s="2"/>
      <c r="D267" s="2"/>
      <c r="F267" s="2"/>
    </row>
    <row r="268" ht="12.75" customHeight="1">
      <c r="C268" s="2"/>
      <c r="D268" s="2"/>
      <c r="F268" s="2"/>
    </row>
    <row r="269" ht="12.75" customHeight="1">
      <c r="C269" s="2"/>
      <c r="D269" s="2"/>
      <c r="F269" s="2"/>
    </row>
    <row r="270" ht="12.75" customHeight="1">
      <c r="C270" s="2"/>
      <c r="D270" s="2"/>
      <c r="F270" s="2"/>
    </row>
    <row r="271" ht="12.75" customHeight="1">
      <c r="C271" s="2"/>
      <c r="D271" s="2"/>
      <c r="F271" s="2"/>
    </row>
    <row r="272" ht="12.75" customHeight="1">
      <c r="C272" s="2"/>
      <c r="D272" s="2"/>
      <c r="F272" s="2"/>
    </row>
    <row r="273" ht="12.75" customHeight="1">
      <c r="C273" s="2"/>
      <c r="D273" s="2"/>
      <c r="F273" s="2"/>
    </row>
    <row r="274" ht="12.75" customHeight="1">
      <c r="C274" s="2"/>
      <c r="D274" s="2"/>
      <c r="F274" s="2"/>
    </row>
    <row r="275" ht="12.75" customHeight="1">
      <c r="C275" s="2"/>
      <c r="D275" s="2"/>
      <c r="F275" s="2"/>
    </row>
    <row r="276" ht="12.75" customHeight="1">
      <c r="C276" s="2"/>
      <c r="D276" s="2"/>
      <c r="F276" s="2"/>
    </row>
    <row r="277" ht="12.75" customHeight="1">
      <c r="C277" s="2"/>
      <c r="D277" s="2"/>
      <c r="F277" s="2"/>
    </row>
    <row r="278" ht="12.75" customHeight="1">
      <c r="C278" s="2"/>
      <c r="D278" s="2"/>
      <c r="F278" s="2"/>
    </row>
    <row r="279" ht="12.75" customHeight="1">
      <c r="C279" s="2"/>
      <c r="D279" s="2"/>
      <c r="F279" s="2"/>
    </row>
    <row r="280" ht="12.75" customHeight="1">
      <c r="C280" s="2"/>
      <c r="D280" s="2"/>
      <c r="F280" s="2"/>
    </row>
    <row r="281" ht="12.75" customHeight="1">
      <c r="C281" s="2"/>
      <c r="D281" s="2"/>
      <c r="F281" s="2"/>
    </row>
    <row r="282" ht="12.75" customHeight="1">
      <c r="C282" s="2"/>
      <c r="D282" s="2"/>
      <c r="F282" s="2"/>
    </row>
    <row r="283" ht="12.75" customHeight="1">
      <c r="C283" s="2"/>
      <c r="D283" s="2"/>
      <c r="F283" s="2"/>
    </row>
    <row r="284" ht="12.75" customHeight="1">
      <c r="C284" s="2"/>
      <c r="D284" s="2"/>
      <c r="F284" s="2"/>
    </row>
    <row r="285" ht="12.75" customHeight="1">
      <c r="C285" s="2"/>
      <c r="D285" s="2"/>
      <c r="F285" s="2"/>
    </row>
    <row r="286" ht="12.75" customHeight="1">
      <c r="C286" s="2"/>
      <c r="D286" s="2"/>
      <c r="F286" s="2"/>
    </row>
    <row r="287" ht="12.75" customHeight="1">
      <c r="C287" s="2"/>
      <c r="D287" s="2"/>
      <c r="F287" s="2"/>
    </row>
    <row r="288" ht="12.75" customHeight="1">
      <c r="C288" s="2"/>
      <c r="D288" s="2"/>
      <c r="F288" s="2"/>
    </row>
    <row r="289" ht="12.75" customHeight="1">
      <c r="C289" s="2"/>
      <c r="D289" s="2"/>
      <c r="F289" s="2"/>
    </row>
    <row r="290" ht="12.75" customHeight="1">
      <c r="C290" s="2"/>
      <c r="D290" s="2"/>
      <c r="F290" s="2"/>
    </row>
    <row r="291" ht="12.75" customHeight="1">
      <c r="C291" s="2"/>
      <c r="D291" s="2"/>
      <c r="F291" s="2"/>
    </row>
    <row r="292" ht="12.75" customHeight="1">
      <c r="C292" s="2"/>
      <c r="D292" s="2"/>
      <c r="F292" s="2"/>
    </row>
    <row r="293" ht="12.75" customHeight="1">
      <c r="C293" s="2"/>
      <c r="D293" s="2"/>
      <c r="F293" s="2"/>
    </row>
    <row r="294" ht="12.75" customHeight="1">
      <c r="C294" s="2"/>
      <c r="D294" s="2"/>
      <c r="F294" s="2"/>
    </row>
    <row r="295" ht="12.75" customHeight="1">
      <c r="C295" s="2"/>
      <c r="D295" s="2"/>
      <c r="F295" s="2"/>
    </row>
    <row r="296" ht="12.75" customHeight="1">
      <c r="C296" s="2"/>
      <c r="D296" s="2"/>
      <c r="F296" s="2"/>
    </row>
    <row r="297" ht="12.75" customHeight="1">
      <c r="C297" s="2"/>
      <c r="D297" s="2"/>
      <c r="F297" s="2"/>
    </row>
    <row r="298" ht="12.75" customHeight="1">
      <c r="C298" s="2"/>
      <c r="D298" s="2"/>
      <c r="F298" s="2"/>
    </row>
    <row r="299" ht="12.75" customHeight="1">
      <c r="C299" s="2"/>
      <c r="D299" s="2"/>
      <c r="F299" s="2"/>
    </row>
    <row r="300" ht="12.75" customHeight="1">
      <c r="C300" s="2"/>
      <c r="D300" s="2"/>
      <c r="F300" s="2"/>
    </row>
    <row r="301" ht="12.75" customHeight="1">
      <c r="C301" s="2"/>
      <c r="D301" s="2"/>
      <c r="F301" s="2"/>
    </row>
    <row r="302" ht="12.75" customHeight="1">
      <c r="C302" s="2"/>
      <c r="D302" s="2"/>
      <c r="F302" s="2"/>
    </row>
    <row r="303" ht="12.75" customHeight="1">
      <c r="C303" s="2"/>
      <c r="D303" s="2"/>
      <c r="F303" s="2"/>
    </row>
    <row r="304" ht="12.75" customHeight="1">
      <c r="C304" s="2"/>
      <c r="D304" s="2"/>
      <c r="F304" s="2"/>
    </row>
    <row r="305" ht="12.75" customHeight="1">
      <c r="C305" s="2"/>
      <c r="D305" s="2"/>
      <c r="F305" s="2"/>
    </row>
    <row r="306" ht="12.75" customHeight="1">
      <c r="C306" s="2"/>
      <c r="D306" s="2"/>
      <c r="F306" s="2"/>
    </row>
    <row r="307" ht="12.75" customHeight="1">
      <c r="C307" s="2"/>
      <c r="D307" s="2"/>
      <c r="F307" s="2"/>
    </row>
    <row r="308" ht="12.75" customHeight="1">
      <c r="C308" s="2"/>
      <c r="D308" s="2"/>
      <c r="F308" s="2"/>
    </row>
    <row r="309" ht="12.75" customHeight="1">
      <c r="C309" s="2"/>
      <c r="D309" s="2"/>
      <c r="F309" s="2"/>
    </row>
    <row r="310" ht="12.75" customHeight="1">
      <c r="C310" s="2"/>
      <c r="D310" s="2"/>
      <c r="F310" s="2"/>
    </row>
    <row r="311" ht="12.75" customHeight="1">
      <c r="C311" s="2"/>
      <c r="D311" s="2"/>
      <c r="F311" s="2"/>
    </row>
    <row r="312" ht="12.75" customHeight="1">
      <c r="C312" s="2"/>
      <c r="D312" s="2"/>
      <c r="F312" s="2"/>
    </row>
    <row r="313" ht="12.75" customHeight="1">
      <c r="C313" s="2"/>
      <c r="D313" s="2"/>
      <c r="F313" s="2"/>
    </row>
    <row r="314" ht="12.75" customHeight="1">
      <c r="C314" s="2"/>
      <c r="D314" s="2"/>
      <c r="F314" s="2"/>
    </row>
    <row r="315" ht="12.75" customHeight="1">
      <c r="C315" s="2"/>
      <c r="D315" s="2"/>
      <c r="F315" s="2"/>
    </row>
    <row r="316" ht="12.75" customHeight="1">
      <c r="C316" s="2"/>
      <c r="D316" s="2"/>
      <c r="F316" s="2"/>
    </row>
    <row r="317" ht="12.75" customHeight="1">
      <c r="C317" s="2"/>
      <c r="D317" s="2"/>
      <c r="F317" s="2"/>
    </row>
    <row r="318" ht="12.75" customHeight="1">
      <c r="C318" s="2"/>
      <c r="D318" s="2"/>
      <c r="F318" s="2"/>
    </row>
    <row r="319" ht="12.75" customHeight="1">
      <c r="C319" s="2"/>
      <c r="D319" s="2"/>
      <c r="F319" s="2"/>
    </row>
    <row r="320" ht="12.75" customHeight="1">
      <c r="C320" s="2"/>
      <c r="D320" s="2"/>
      <c r="F320" s="2"/>
    </row>
    <row r="321" ht="12.75" customHeight="1">
      <c r="C321" s="2"/>
      <c r="D321" s="2"/>
      <c r="F321" s="2"/>
    </row>
    <row r="322" ht="12.75" customHeight="1">
      <c r="C322" s="2"/>
      <c r="D322" s="2"/>
      <c r="F322" s="2"/>
    </row>
    <row r="323" ht="12.75" customHeight="1">
      <c r="C323" s="2"/>
      <c r="D323" s="2"/>
      <c r="F323" s="2"/>
    </row>
    <row r="324" ht="12.75" customHeight="1">
      <c r="C324" s="2"/>
      <c r="D324" s="2"/>
      <c r="F324" s="2"/>
    </row>
    <row r="325" ht="12.75" customHeight="1">
      <c r="C325" s="2"/>
      <c r="D325" s="2"/>
      <c r="F325" s="2"/>
    </row>
    <row r="326" ht="12.75" customHeight="1">
      <c r="C326" s="2"/>
      <c r="D326" s="2"/>
      <c r="F326" s="2"/>
    </row>
    <row r="327" ht="12.75" customHeight="1">
      <c r="C327" s="2"/>
      <c r="D327" s="2"/>
      <c r="F327" s="2"/>
    </row>
    <row r="328" ht="12.75" customHeight="1">
      <c r="C328" s="2"/>
      <c r="D328" s="2"/>
      <c r="F328" s="2"/>
    </row>
    <row r="329" ht="12.75" customHeight="1">
      <c r="C329" s="2"/>
      <c r="D329" s="2"/>
      <c r="F329" s="2"/>
    </row>
    <row r="330" ht="12.75" customHeight="1">
      <c r="C330" s="2"/>
      <c r="D330" s="2"/>
      <c r="F330" s="2"/>
    </row>
    <row r="331" ht="12.75" customHeight="1">
      <c r="C331" s="2"/>
      <c r="D331" s="2"/>
      <c r="F331" s="2"/>
    </row>
    <row r="332" ht="12.75" customHeight="1">
      <c r="C332" s="2"/>
      <c r="D332" s="2"/>
      <c r="F332" s="2"/>
    </row>
    <row r="333" ht="12.75" customHeight="1">
      <c r="C333" s="2"/>
      <c r="D333" s="2"/>
      <c r="F333" s="2"/>
    </row>
    <row r="334" ht="12.75" customHeight="1">
      <c r="C334" s="2"/>
      <c r="D334" s="2"/>
      <c r="F334" s="2"/>
    </row>
    <row r="335" ht="12.75" customHeight="1">
      <c r="C335" s="2"/>
      <c r="D335" s="2"/>
      <c r="F335" s="2"/>
    </row>
    <row r="336" ht="12.75" customHeight="1">
      <c r="C336" s="2"/>
      <c r="D336" s="2"/>
      <c r="F336" s="2"/>
    </row>
    <row r="337" ht="12.75" customHeight="1">
      <c r="C337" s="2"/>
      <c r="D337" s="2"/>
      <c r="F337" s="2"/>
    </row>
    <row r="338" ht="12.75" customHeight="1">
      <c r="C338" s="2"/>
      <c r="D338" s="2"/>
      <c r="F338" s="2"/>
    </row>
    <row r="339" ht="12.75" customHeight="1">
      <c r="C339" s="2"/>
      <c r="D339" s="2"/>
      <c r="F339" s="2"/>
    </row>
    <row r="340" ht="12.75" customHeight="1">
      <c r="C340" s="2"/>
      <c r="D340" s="2"/>
      <c r="F340" s="2"/>
    </row>
    <row r="341" ht="12.75" customHeight="1">
      <c r="C341" s="2"/>
      <c r="D341" s="2"/>
      <c r="F341" s="2"/>
    </row>
    <row r="342" ht="12.75" customHeight="1">
      <c r="C342" s="2"/>
      <c r="D342" s="2"/>
      <c r="F342" s="2"/>
    </row>
    <row r="343" ht="12.75" customHeight="1">
      <c r="C343" s="2"/>
      <c r="D343" s="2"/>
      <c r="F343" s="2"/>
    </row>
    <row r="344" ht="12.75" customHeight="1">
      <c r="C344" s="2"/>
      <c r="D344" s="2"/>
      <c r="F344" s="2"/>
    </row>
    <row r="345" ht="12.75" customHeight="1">
      <c r="C345" s="2"/>
      <c r="D345" s="2"/>
      <c r="F345" s="2"/>
    </row>
    <row r="346" ht="12.75" customHeight="1">
      <c r="C346" s="2"/>
      <c r="D346" s="2"/>
      <c r="F346" s="2"/>
    </row>
    <row r="347" ht="12.75" customHeight="1">
      <c r="C347" s="2"/>
      <c r="D347" s="2"/>
      <c r="F347" s="2"/>
    </row>
    <row r="348" ht="12.75" customHeight="1">
      <c r="C348" s="2"/>
      <c r="D348" s="2"/>
      <c r="F348" s="2"/>
    </row>
    <row r="349" ht="12.75" customHeight="1">
      <c r="C349" s="2"/>
      <c r="D349" s="2"/>
      <c r="F349" s="2"/>
    </row>
    <row r="350" ht="12.75" customHeight="1">
      <c r="C350" s="2"/>
      <c r="D350" s="2"/>
      <c r="F350" s="2"/>
    </row>
    <row r="351" ht="12.75" customHeight="1">
      <c r="C351" s="2"/>
      <c r="D351" s="2"/>
      <c r="F351" s="2"/>
    </row>
    <row r="352" ht="12.75" customHeight="1">
      <c r="C352" s="2"/>
      <c r="D352" s="2"/>
      <c r="F352" s="2"/>
    </row>
    <row r="353" ht="12.75" customHeight="1">
      <c r="C353" s="2"/>
      <c r="D353" s="2"/>
      <c r="F353" s="2"/>
    </row>
    <row r="354" ht="12.75" customHeight="1">
      <c r="C354" s="2"/>
      <c r="D354" s="2"/>
      <c r="F354" s="2"/>
    </row>
    <row r="355" ht="12.75" customHeight="1">
      <c r="C355" s="2"/>
      <c r="D355" s="2"/>
      <c r="F355" s="2"/>
    </row>
    <row r="356" ht="12.75" customHeight="1">
      <c r="C356" s="2"/>
      <c r="D356" s="2"/>
      <c r="F356" s="2"/>
    </row>
    <row r="357" ht="12.75" customHeight="1">
      <c r="C357" s="2"/>
      <c r="D357" s="2"/>
      <c r="F357" s="2"/>
    </row>
    <row r="358" ht="12.75" customHeight="1">
      <c r="C358" s="2"/>
      <c r="D358" s="2"/>
      <c r="F358" s="2"/>
    </row>
    <row r="359" ht="12.75" customHeight="1">
      <c r="C359" s="2"/>
      <c r="D359" s="2"/>
      <c r="F359" s="2"/>
    </row>
    <row r="360" ht="12.75" customHeight="1">
      <c r="C360" s="2"/>
      <c r="D360" s="2"/>
      <c r="F360" s="2"/>
    </row>
    <row r="361" ht="12.75" customHeight="1">
      <c r="C361" s="2"/>
      <c r="D361" s="2"/>
      <c r="F361" s="2"/>
    </row>
    <row r="362" ht="12.75" customHeight="1">
      <c r="C362" s="2"/>
      <c r="D362" s="2"/>
      <c r="F362" s="2"/>
    </row>
    <row r="363" ht="12.75" customHeight="1">
      <c r="C363" s="2"/>
      <c r="D363" s="2"/>
      <c r="F363" s="2"/>
    </row>
    <row r="364" ht="12.75" customHeight="1">
      <c r="C364" s="2"/>
      <c r="D364" s="2"/>
      <c r="F364" s="2"/>
    </row>
    <row r="365" ht="12.75" customHeight="1">
      <c r="C365" s="2"/>
      <c r="D365" s="2"/>
      <c r="F365" s="2"/>
    </row>
    <row r="366" ht="12.75" customHeight="1">
      <c r="C366" s="2"/>
      <c r="D366" s="2"/>
      <c r="F366" s="2"/>
    </row>
    <row r="367" ht="12.75" customHeight="1">
      <c r="C367" s="2"/>
      <c r="D367" s="2"/>
      <c r="F367" s="2"/>
    </row>
    <row r="368" ht="12.75" customHeight="1">
      <c r="C368" s="2"/>
      <c r="D368" s="2"/>
      <c r="F368" s="2"/>
    </row>
    <row r="369" ht="12.75" customHeight="1">
      <c r="C369" s="2"/>
      <c r="D369" s="2"/>
      <c r="F369" s="2"/>
    </row>
    <row r="370" ht="12.75" customHeight="1">
      <c r="C370" s="2"/>
      <c r="D370" s="2"/>
      <c r="F370" s="2"/>
    </row>
    <row r="371" ht="12.75" customHeight="1">
      <c r="C371" s="2"/>
      <c r="D371" s="2"/>
      <c r="F371" s="2"/>
    </row>
    <row r="372" ht="12.75" customHeight="1">
      <c r="C372" s="2"/>
      <c r="D372" s="2"/>
      <c r="F372" s="2"/>
    </row>
    <row r="373" ht="12.75" customHeight="1">
      <c r="C373" s="2"/>
      <c r="D373" s="2"/>
      <c r="F373" s="2"/>
    </row>
    <row r="374" ht="12.75" customHeight="1">
      <c r="C374" s="2"/>
      <c r="D374" s="2"/>
      <c r="F374" s="2"/>
    </row>
    <row r="375" ht="12.75" customHeight="1">
      <c r="C375" s="2"/>
      <c r="D375" s="2"/>
      <c r="F375" s="2"/>
    </row>
    <row r="376" ht="12.75" customHeight="1">
      <c r="C376" s="2"/>
      <c r="D376" s="2"/>
      <c r="F376" s="2"/>
    </row>
    <row r="377" ht="12.75" customHeight="1">
      <c r="C377" s="2"/>
      <c r="D377" s="2"/>
      <c r="F377" s="2"/>
    </row>
    <row r="378" ht="12.75" customHeight="1">
      <c r="C378" s="2"/>
      <c r="D378" s="2"/>
      <c r="F378" s="2"/>
    </row>
    <row r="379" ht="12.75" customHeight="1">
      <c r="C379" s="2"/>
      <c r="D379" s="2"/>
      <c r="F379" s="2"/>
    </row>
    <row r="380" ht="12.75" customHeight="1">
      <c r="C380" s="2"/>
      <c r="D380" s="2"/>
      <c r="F380" s="2"/>
    </row>
    <row r="381" ht="12.75" customHeight="1">
      <c r="C381" s="2"/>
      <c r="D381" s="2"/>
      <c r="F381" s="2"/>
    </row>
    <row r="382" ht="12.75" customHeight="1">
      <c r="C382" s="2"/>
      <c r="D382" s="2"/>
      <c r="F382" s="2"/>
    </row>
    <row r="383" ht="12.75" customHeight="1">
      <c r="C383" s="2"/>
      <c r="D383" s="2"/>
      <c r="F383" s="2"/>
    </row>
    <row r="384" ht="12.75" customHeight="1">
      <c r="C384" s="2"/>
      <c r="D384" s="2"/>
      <c r="F384" s="2"/>
    </row>
    <row r="385" ht="12.75" customHeight="1">
      <c r="C385" s="2"/>
      <c r="D385" s="2"/>
      <c r="F385" s="2"/>
    </row>
    <row r="386" ht="12.75" customHeight="1">
      <c r="C386" s="2"/>
      <c r="D386" s="2"/>
      <c r="F386" s="2"/>
    </row>
    <row r="387" ht="12.75" customHeight="1">
      <c r="C387" s="2"/>
      <c r="D387" s="2"/>
      <c r="F387" s="2"/>
    </row>
    <row r="388" ht="12.75" customHeight="1">
      <c r="C388" s="2"/>
      <c r="D388" s="2"/>
      <c r="F388" s="2"/>
    </row>
    <row r="389" ht="12.75" customHeight="1">
      <c r="C389" s="2"/>
      <c r="D389" s="2"/>
      <c r="F389" s="2"/>
    </row>
    <row r="390" ht="12.75" customHeight="1">
      <c r="C390" s="2"/>
      <c r="D390" s="2"/>
      <c r="F390" s="2"/>
    </row>
    <row r="391" ht="12.75" customHeight="1">
      <c r="C391" s="2"/>
      <c r="D391" s="2"/>
      <c r="F391" s="2"/>
    </row>
    <row r="392" ht="12.75" customHeight="1">
      <c r="C392" s="2"/>
      <c r="D392" s="2"/>
      <c r="F392" s="2"/>
    </row>
    <row r="393" ht="12.75" customHeight="1">
      <c r="C393" s="2"/>
      <c r="D393" s="2"/>
      <c r="F393" s="2"/>
    </row>
    <row r="394" ht="12.75" customHeight="1">
      <c r="C394" s="2"/>
      <c r="D394" s="2"/>
      <c r="F394" s="2"/>
    </row>
    <row r="395" ht="12.75" customHeight="1">
      <c r="C395" s="2"/>
      <c r="D395" s="2"/>
      <c r="F395" s="2"/>
    </row>
    <row r="396" ht="12.75" customHeight="1">
      <c r="C396" s="2"/>
      <c r="D396" s="2"/>
      <c r="F396" s="2"/>
    </row>
    <row r="397" ht="12.75" customHeight="1">
      <c r="C397" s="2"/>
      <c r="D397" s="2"/>
      <c r="F397" s="2"/>
    </row>
    <row r="398" ht="12.75" customHeight="1">
      <c r="C398" s="2"/>
      <c r="D398" s="2"/>
      <c r="F398" s="2"/>
    </row>
    <row r="399" ht="12.75" customHeight="1">
      <c r="C399" s="2"/>
      <c r="D399" s="2"/>
      <c r="F399" s="2"/>
    </row>
    <row r="400" ht="12.75" customHeight="1">
      <c r="C400" s="2"/>
      <c r="D400" s="2"/>
      <c r="F400" s="2"/>
    </row>
    <row r="401" ht="12.75" customHeight="1">
      <c r="C401" s="2"/>
      <c r="D401" s="2"/>
      <c r="F401" s="2"/>
    </row>
    <row r="402" ht="12.75" customHeight="1">
      <c r="C402" s="2"/>
      <c r="D402" s="2"/>
      <c r="F402" s="2"/>
    </row>
    <row r="403" ht="12.75" customHeight="1">
      <c r="C403" s="2"/>
      <c r="D403" s="2"/>
      <c r="F403" s="2"/>
    </row>
    <row r="404" ht="12.75" customHeight="1">
      <c r="C404" s="2"/>
      <c r="D404" s="2"/>
      <c r="F404" s="2"/>
    </row>
    <row r="405" ht="12.75" customHeight="1">
      <c r="C405" s="2"/>
      <c r="D405" s="2"/>
      <c r="F405" s="2"/>
    </row>
    <row r="406" ht="12.75" customHeight="1">
      <c r="C406" s="2"/>
      <c r="D406" s="2"/>
      <c r="F406" s="2"/>
    </row>
    <row r="407" ht="12.75" customHeight="1">
      <c r="C407" s="2"/>
      <c r="D407" s="2"/>
      <c r="F407" s="2"/>
    </row>
    <row r="408" ht="12.75" customHeight="1">
      <c r="C408" s="2"/>
      <c r="D408" s="2"/>
      <c r="F408" s="2"/>
    </row>
    <row r="409" ht="12.75" customHeight="1">
      <c r="C409" s="2"/>
      <c r="D409" s="2"/>
      <c r="F409" s="2"/>
    </row>
    <row r="410" ht="12.75" customHeight="1">
      <c r="C410" s="2"/>
      <c r="D410" s="2"/>
      <c r="F410" s="2"/>
    </row>
    <row r="411" ht="12.75" customHeight="1">
      <c r="C411" s="2"/>
      <c r="D411" s="2"/>
      <c r="F411" s="2"/>
    </row>
    <row r="412" ht="12.75" customHeight="1">
      <c r="C412" s="2"/>
      <c r="D412" s="2"/>
      <c r="F412" s="2"/>
    </row>
    <row r="413" ht="12.75" customHeight="1">
      <c r="C413" s="2"/>
      <c r="D413" s="2"/>
      <c r="F413" s="2"/>
    </row>
    <row r="414" ht="12.75" customHeight="1">
      <c r="C414" s="2"/>
      <c r="D414" s="2"/>
      <c r="F414" s="2"/>
    </row>
    <row r="415" ht="12.75" customHeight="1">
      <c r="C415" s="2"/>
      <c r="D415" s="2"/>
      <c r="F415" s="2"/>
    </row>
    <row r="416" ht="12.75" customHeight="1">
      <c r="C416" s="2"/>
      <c r="D416" s="2"/>
      <c r="F416" s="2"/>
    </row>
    <row r="417" ht="12.75" customHeight="1">
      <c r="C417" s="2"/>
      <c r="D417" s="2"/>
      <c r="F417" s="2"/>
    </row>
    <row r="418" ht="12.75" customHeight="1">
      <c r="C418" s="2"/>
      <c r="D418" s="2"/>
      <c r="F418" s="2"/>
    </row>
    <row r="419" ht="12.75" customHeight="1">
      <c r="C419" s="2"/>
      <c r="D419" s="2"/>
      <c r="F419" s="2"/>
    </row>
    <row r="420" ht="12.75" customHeight="1">
      <c r="C420" s="2"/>
      <c r="D420" s="2"/>
      <c r="F420" s="2"/>
    </row>
    <row r="421" ht="12.75" customHeight="1">
      <c r="C421" s="2"/>
      <c r="D421" s="2"/>
      <c r="F421" s="2"/>
    </row>
    <row r="422" ht="12.75" customHeight="1">
      <c r="C422" s="2"/>
      <c r="D422" s="2"/>
      <c r="F422" s="2"/>
    </row>
    <row r="423" ht="12.75" customHeight="1">
      <c r="C423" s="2"/>
      <c r="D423" s="2"/>
      <c r="F423" s="2"/>
    </row>
    <row r="424" ht="12.75" customHeight="1">
      <c r="C424" s="2"/>
      <c r="D424" s="2"/>
      <c r="F424" s="2"/>
    </row>
    <row r="425" ht="12.75" customHeight="1">
      <c r="C425" s="2"/>
      <c r="D425" s="2"/>
      <c r="F425" s="2"/>
    </row>
    <row r="426" ht="12.75" customHeight="1">
      <c r="C426" s="2"/>
      <c r="D426" s="2"/>
      <c r="F426" s="2"/>
    </row>
    <row r="427" ht="12.75" customHeight="1">
      <c r="C427" s="2"/>
      <c r="D427" s="2"/>
      <c r="F427" s="2"/>
    </row>
    <row r="428" ht="12.75" customHeight="1">
      <c r="C428" s="2"/>
      <c r="D428" s="2"/>
      <c r="F428" s="2"/>
    </row>
    <row r="429" ht="12.75" customHeight="1">
      <c r="C429" s="2"/>
      <c r="D429" s="2"/>
      <c r="F429" s="2"/>
    </row>
    <row r="430" ht="12.75" customHeight="1">
      <c r="C430" s="2"/>
      <c r="D430" s="2"/>
      <c r="F430" s="2"/>
    </row>
    <row r="431" ht="12.75" customHeight="1">
      <c r="C431" s="2"/>
      <c r="D431" s="2"/>
      <c r="F431" s="2"/>
    </row>
    <row r="432" ht="12.75" customHeight="1">
      <c r="C432" s="2"/>
      <c r="D432" s="2"/>
      <c r="F432" s="2"/>
    </row>
    <row r="433" ht="12.75" customHeight="1">
      <c r="C433" s="2"/>
      <c r="D433" s="2"/>
      <c r="F433" s="2"/>
    </row>
    <row r="434" ht="12.75" customHeight="1">
      <c r="C434" s="2"/>
      <c r="D434" s="2"/>
      <c r="F434" s="2"/>
    </row>
    <row r="435" ht="12.75" customHeight="1">
      <c r="C435" s="2"/>
      <c r="D435" s="2"/>
      <c r="F435" s="2"/>
    </row>
    <row r="436" ht="12.75" customHeight="1">
      <c r="C436" s="2"/>
      <c r="D436" s="2"/>
      <c r="F436" s="2"/>
    </row>
    <row r="437" ht="12.75" customHeight="1">
      <c r="C437" s="2"/>
      <c r="D437" s="2"/>
      <c r="F437" s="2"/>
    </row>
    <row r="438" ht="12.75" customHeight="1">
      <c r="C438" s="2"/>
      <c r="D438" s="2"/>
      <c r="F438" s="2"/>
    </row>
    <row r="439" ht="12.75" customHeight="1">
      <c r="C439" s="2"/>
      <c r="D439" s="2"/>
      <c r="F439" s="2"/>
    </row>
    <row r="440" ht="12.75" customHeight="1">
      <c r="C440" s="2"/>
      <c r="D440" s="2"/>
      <c r="F440" s="2"/>
    </row>
    <row r="441" ht="12.75" customHeight="1">
      <c r="C441" s="2"/>
      <c r="D441" s="2"/>
      <c r="F441" s="2"/>
    </row>
    <row r="442" ht="12.75" customHeight="1">
      <c r="C442" s="2"/>
      <c r="D442" s="2"/>
      <c r="F442" s="2"/>
    </row>
    <row r="443" ht="12.75" customHeight="1">
      <c r="C443" s="2"/>
      <c r="D443" s="2"/>
      <c r="F443" s="2"/>
    </row>
    <row r="444" ht="12.75" customHeight="1">
      <c r="C444" s="2"/>
      <c r="D444" s="2"/>
      <c r="F444" s="2"/>
    </row>
    <row r="445" ht="12.75" customHeight="1">
      <c r="C445" s="2"/>
      <c r="D445" s="2"/>
      <c r="F445" s="2"/>
    </row>
    <row r="446" ht="12.75" customHeight="1">
      <c r="C446" s="2"/>
      <c r="D446" s="2"/>
      <c r="F446" s="2"/>
    </row>
    <row r="447" ht="12.75" customHeight="1">
      <c r="C447" s="2"/>
      <c r="D447" s="2"/>
      <c r="F447" s="2"/>
    </row>
    <row r="448" ht="12.75" customHeight="1">
      <c r="C448" s="2"/>
      <c r="D448" s="2"/>
      <c r="F448" s="2"/>
    </row>
    <row r="449" ht="12.75" customHeight="1">
      <c r="C449" s="2"/>
      <c r="D449" s="2"/>
      <c r="F449" s="2"/>
    </row>
    <row r="450" ht="12.75" customHeight="1">
      <c r="C450" s="2"/>
      <c r="D450" s="2"/>
      <c r="F450" s="2"/>
    </row>
    <row r="451" ht="12.75" customHeight="1">
      <c r="C451" s="2"/>
      <c r="D451" s="2"/>
      <c r="F451" s="2"/>
    </row>
    <row r="452" ht="12.75" customHeight="1">
      <c r="C452" s="2"/>
      <c r="D452" s="2"/>
      <c r="F452" s="2"/>
    </row>
    <row r="453" ht="12.75" customHeight="1">
      <c r="C453" s="2"/>
      <c r="D453" s="2"/>
      <c r="F453" s="2"/>
    </row>
    <row r="454" ht="12.75" customHeight="1">
      <c r="C454" s="2"/>
      <c r="D454" s="2"/>
      <c r="F454" s="2"/>
    </row>
    <row r="455" ht="12.75" customHeight="1">
      <c r="C455" s="2"/>
      <c r="D455" s="2"/>
      <c r="F455" s="2"/>
    </row>
    <row r="456" ht="12.75" customHeight="1">
      <c r="C456" s="2"/>
      <c r="D456" s="2"/>
      <c r="F456" s="2"/>
    </row>
    <row r="457" ht="12.75" customHeight="1">
      <c r="C457" s="2"/>
      <c r="D457" s="2"/>
      <c r="F457" s="2"/>
    </row>
    <row r="458" ht="12.75" customHeight="1">
      <c r="C458" s="2"/>
      <c r="D458" s="2"/>
      <c r="F458" s="2"/>
    </row>
    <row r="459" ht="12.75" customHeight="1">
      <c r="C459" s="2"/>
      <c r="D459" s="2"/>
      <c r="F459" s="2"/>
    </row>
    <row r="460" ht="12.75" customHeight="1">
      <c r="C460" s="2"/>
      <c r="D460" s="2"/>
      <c r="F460" s="2"/>
    </row>
    <row r="461" ht="12.75" customHeight="1">
      <c r="C461" s="2"/>
      <c r="D461" s="2"/>
      <c r="F461" s="2"/>
    </row>
    <row r="462" ht="12.75" customHeight="1">
      <c r="C462" s="2"/>
      <c r="D462" s="2"/>
      <c r="F462" s="2"/>
    </row>
    <row r="463" ht="12.75" customHeight="1">
      <c r="C463" s="2"/>
      <c r="D463" s="2"/>
      <c r="F463" s="2"/>
    </row>
    <row r="464" ht="12.75" customHeight="1">
      <c r="C464" s="2"/>
      <c r="D464" s="2"/>
      <c r="F464" s="2"/>
    </row>
    <row r="465" ht="12.75" customHeight="1">
      <c r="C465" s="2"/>
      <c r="D465" s="2"/>
      <c r="F465" s="2"/>
    </row>
    <row r="466" ht="12.75" customHeight="1">
      <c r="C466" s="2"/>
      <c r="D466" s="2"/>
      <c r="F466" s="2"/>
    </row>
    <row r="467" ht="12.75" customHeight="1">
      <c r="C467" s="2"/>
      <c r="D467" s="2"/>
      <c r="F467" s="2"/>
    </row>
    <row r="468" ht="12.75" customHeight="1">
      <c r="C468" s="2"/>
      <c r="D468" s="2"/>
      <c r="F468" s="2"/>
    </row>
    <row r="469" ht="12.75" customHeight="1">
      <c r="C469" s="2"/>
      <c r="D469" s="2"/>
      <c r="F469" s="2"/>
    </row>
    <row r="470" ht="12.75" customHeight="1">
      <c r="C470" s="2"/>
      <c r="D470" s="2"/>
      <c r="F470" s="2"/>
    </row>
    <row r="471" ht="12.75" customHeight="1">
      <c r="C471" s="2"/>
      <c r="D471" s="2"/>
      <c r="F471" s="2"/>
    </row>
    <row r="472" ht="12.75" customHeight="1">
      <c r="C472" s="2"/>
      <c r="D472" s="2"/>
      <c r="F472" s="2"/>
    </row>
    <row r="473" ht="12.75" customHeight="1">
      <c r="C473" s="2"/>
      <c r="D473" s="2"/>
      <c r="F473" s="2"/>
    </row>
    <row r="474" ht="12.75" customHeight="1">
      <c r="C474" s="2"/>
      <c r="D474" s="2"/>
      <c r="F474" s="2"/>
    </row>
    <row r="475" ht="12.75" customHeight="1">
      <c r="C475" s="2"/>
      <c r="D475" s="2"/>
      <c r="F475" s="2"/>
    </row>
    <row r="476" ht="12.75" customHeight="1">
      <c r="C476" s="2"/>
      <c r="D476" s="2"/>
      <c r="F476" s="2"/>
    </row>
    <row r="477" ht="12.75" customHeight="1">
      <c r="C477" s="2"/>
      <c r="D477" s="2"/>
      <c r="F477" s="2"/>
    </row>
    <row r="478" ht="12.75" customHeight="1">
      <c r="C478" s="2"/>
      <c r="D478" s="2"/>
      <c r="F478" s="2"/>
    </row>
    <row r="479" ht="12.75" customHeight="1">
      <c r="C479" s="2"/>
      <c r="D479" s="2"/>
      <c r="F479" s="2"/>
    </row>
    <row r="480" ht="12.75" customHeight="1">
      <c r="C480" s="2"/>
      <c r="D480" s="2"/>
      <c r="F480" s="2"/>
    </row>
    <row r="481" ht="12.75" customHeight="1">
      <c r="C481" s="2"/>
      <c r="D481" s="2"/>
      <c r="F481" s="2"/>
    </row>
    <row r="482" ht="12.75" customHeight="1">
      <c r="C482" s="2"/>
      <c r="D482" s="2"/>
      <c r="F482" s="2"/>
    </row>
    <row r="483" ht="12.75" customHeight="1">
      <c r="C483" s="2"/>
      <c r="D483" s="2"/>
      <c r="F483" s="2"/>
    </row>
    <row r="484" ht="12.75" customHeight="1">
      <c r="C484" s="2"/>
      <c r="D484" s="2"/>
      <c r="F484" s="2"/>
    </row>
    <row r="485" ht="12.75" customHeight="1">
      <c r="C485" s="2"/>
      <c r="D485" s="2"/>
      <c r="F485" s="2"/>
    </row>
    <row r="486" ht="12.75" customHeight="1">
      <c r="C486" s="2"/>
      <c r="D486" s="2"/>
      <c r="F486" s="2"/>
    </row>
    <row r="487" ht="12.75" customHeight="1">
      <c r="C487" s="2"/>
      <c r="D487" s="2"/>
      <c r="F487" s="2"/>
    </row>
    <row r="488" ht="12.75" customHeight="1">
      <c r="C488" s="2"/>
      <c r="D488" s="2"/>
      <c r="F488" s="2"/>
    </row>
    <row r="489" ht="12.75" customHeight="1">
      <c r="C489" s="2"/>
      <c r="D489" s="2"/>
      <c r="F489" s="2"/>
    </row>
    <row r="490" ht="12.75" customHeight="1">
      <c r="C490" s="2"/>
      <c r="D490" s="2"/>
      <c r="F490" s="2"/>
    </row>
    <row r="491" ht="12.75" customHeight="1">
      <c r="C491" s="2"/>
      <c r="D491" s="2"/>
      <c r="F491" s="2"/>
    </row>
    <row r="492" ht="12.75" customHeight="1">
      <c r="C492" s="2"/>
      <c r="D492" s="2"/>
      <c r="F492" s="2"/>
    </row>
    <row r="493" ht="12.75" customHeight="1">
      <c r="C493" s="2"/>
      <c r="D493" s="2"/>
      <c r="F493" s="2"/>
    </row>
    <row r="494" ht="12.75" customHeight="1">
      <c r="C494" s="2"/>
      <c r="D494" s="2"/>
      <c r="F494" s="2"/>
    </row>
    <row r="495" ht="12.75" customHeight="1">
      <c r="C495" s="2"/>
      <c r="D495" s="2"/>
      <c r="F495" s="2"/>
    </row>
    <row r="496" ht="12.75" customHeight="1">
      <c r="C496" s="2"/>
      <c r="D496" s="2"/>
      <c r="F496" s="2"/>
    </row>
    <row r="497" ht="12.75" customHeight="1">
      <c r="C497" s="2"/>
      <c r="D497" s="2"/>
      <c r="F497" s="2"/>
    </row>
    <row r="498" ht="12.75" customHeight="1">
      <c r="C498" s="2"/>
      <c r="D498" s="2"/>
      <c r="F498" s="2"/>
    </row>
    <row r="499" ht="12.75" customHeight="1">
      <c r="C499" s="2"/>
      <c r="D499" s="2"/>
      <c r="F499" s="2"/>
    </row>
    <row r="500" ht="12.75" customHeight="1">
      <c r="C500" s="2"/>
      <c r="D500" s="2"/>
      <c r="F500" s="2"/>
    </row>
    <row r="501" ht="12.75" customHeight="1">
      <c r="C501" s="2"/>
      <c r="D501" s="2"/>
      <c r="F501" s="2"/>
    </row>
    <row r="502" ht="12.75" customHeight="1">
      <c r="C502" s="2"/>
      <c r="D502" s="2"/>
      <c r="F502" s="2"/>
    </row>
    <row r="503" ht="12.75" customHeight="1">
      <c r="C503" s="2"/>
      <c r="D503" s="2"/>
      <c r="F503" s="2"/>
    </row>
    <row r="504" ht="12.75" customHeight="1">
      <c r="C504" s="2"/>
      <c r="D504" s="2"/>
      <c r="F504" s="2"/>
    </row>
    <row r="505" ht="12.75" customHeight="1">
      <c r="C505" s="2"/>
      <c r="D505" s="2"/>
      <c r="F505" s="2"/>
    </row>
    <row r="506" ht="12.75" customHeight="1">
      <c r="C506" s="2"/>
      <c r="D506" s="2"/>
      <c r="F506" s="2"/>
    </row>
    <row r="507" ht="12.75" customHeight="1">
      <c r="C507" s="2"/>
      <c r="D507" s="2"/>
      <c r="F507" s="2"/>
    </row>
    <row r="508" ht="12.75" customHeight="1">
      <c r="C508" s="2"/>
      <c r="D508" s="2"/>
      <c r="F508" s="2"/>
    </row>
    <row r="509" ht="12.75" customHeight="1">
      <c r="C509" s="2"/>
      <c r="D509" s="2"/>
      <c r="F509" s="2"/>
    </row>
    <row r="510" ht="12.75" customHeight="1">
      <c r="C510" s="2"/>
      <c r="D510" s="2"/>
      <c r="F510" s="2"/>
    </row>
    <row r="511" ht="12.75" customHeight="1">
      <c r="C511" s="2"/>
      <c r="D511" s="2"/>
      <c r="F511" s="2"/>
    </row>
    <row r="512" ht="12.75" customHeight="1">
      <c r="C512" s="2"/>
      <c r="D512" s="2"/>
      <c r="F512" s="2"/>
    </row>
    <row r="513" ht="12.75" customHeight="1">
      <c r="C513" s="2"/>
      <c r="D513" s="2"/>
      <c r="F513" s="2"/>
    </row>
    <row r="514" ht="12.75" customHeight="1">
      <c r="C514" s="2"/>
      <c r="D514" s="2"/>
      <c r="F514" s="2"/>
    </row>
    <row r="515" ht="12.75" customHeight="1">
      <c r="C515" s="2"/>
      <c r="D515" s="2"/>
      <c r="F515" s="2"/>
    </row>
    <row r="516" ht="12.75" customHeight="1">
      <c r="C516" s="2"/>
      <c r="D516" s="2"/>
      <c r="F516" s="2"/>
    </row>
    <row r="517" ht="12.75" customHeight="1">
      <c r="C517" s="2"/>
      <c r="D517" s="2"/>
      <c r="F517" s="2"/>
    </row>
    <row r="518" ht="12.75" customHeight="1">
      <c r="C518" s="2"/>
      <c r="D518" s="2"/>
      <c r="F518" s="2"/>
    </row>
    <row r="519" ht="12.75" customHeight="1">
      <c r="C519" s="2"/>
      <c r="D519" s="2"/>
      <c r="F519" s="2"/>
    </row>
    <row r="520" ht="12.75" customHeight="1">
      <c r="C520" s="2"/>
      <c r="D520" s="2"/>
      <c r="F520" s="2"/>
    </row>
    <row r="521" ht="12.75" customHeight="1">
      <c r="C521" s="2"/>
      <c r="D521" s="2"/>
      <c r="F521" s="2"/>
    </row>
    <row r="522" ht="12.75" customHeight="1">
      <c r="C522" s="2"/>
      <c r="D522" s="2"/>
      <c r="F522" s="2"/>
    </row>
    <row r="523" ht="12.75" customHeight="1">
      <c r="C523" s="2"/>
      <c r="D523" s="2"/>
      <c r="F523" s="2"/>
    </row>
    <row r="524" ht="12.75" customHeight="1">
      <c r="C524" s="2"/>
      <c r="D524" s="2"/>
      <c r="F524" s="2"/>
    </row>
    <row r="525" ht="12.75" customHeight="1">
      <c r="C525" s="2"/>
      <c r="D525" s="2"/>
      <c r="F525" s="2"/>
    </row>
    <row r="526" ht="12.75" customHeight="1">
      <c r="C526" s="2"/>
      <c r="D526" s="2"/>
      <c r="F526" s="2"/>
    </row>
    <row r="527" ht="12.75" customHeight="1">
      <c r="C527" s="2"/>
      <c r="D527" s="2"/>
      <c r="F527" s="2"/>
    </row>
    <row r="528" ht="12.75" customHeight="1">
      <c r="C528" s="2"/>
      <c r="D528" s="2"/>
      <c r="F528" s="2"/>
    </row>
    <row r="529" ht="12.75" customHeight="1">
      <c r="C529" s="2"/>
      <c r="D529" s="2"/>
      <c r="F529" s="2"/>
    </row>
    <row r="530" ht="12.75" customHeight="1">
      <c r="C530" s="2"/>
      <c r="D530" s="2"/>
      <c r="F530" s="2"/>
    </row>
    <row r="531" ht="12.75" customHeight="1">
      <c r="C531" s="2"/>
      <c r="D531" s="2"/>
      <c r="F531" s="2"/>
    </row>
    <row r="532" ht="12.75" customHeight="1">
      <c r="C532" s="2"/>
      <c r="D532" s="2"/>
      <c r="F532" s="2"/>
    </row>
    <row r="533" ht="12.75" customHeight="1">
      <c r="C533" s="2"/>
      <c r="D533" s="2"/>
      <c r="F533" s="2"/>
    </row>
    <row r="534" ht="12.75" customHeight="1">
      <c r="C534" s="2"/>
      <c r="D534" s="2"/>
      <c r="F534" s="2"/>
    </row>
    <row r="535" ht="12.75" customHeight="1">
      <c r="C535" s="2"/>
      <c r="D535" s="2"/>
      <c r="F535" s="2"/>
    </row>
    <row r="536" ht="12.75" customHeight="1">
      <c r="C536" s="2"/>
      <c r="D536" s="2"/>
      <c r="F536" s="2"/>
    </row>
    <row r="537" ht="12.75" customHeight="1">
      <c r="C537" s="2"/>
      <c r="D537" s="2"/>
      <c r="F537" s="2"/>
    </row>
    <row r="538" ht="12.75" customHeight="1">
      <c r="C538" s="2"/>
      <c r="D538" s="2"/>
      <c r="F538" s="2"/>
    </row>
    <row r="539" ht="12.75" customHeight="1">
      <c r="C539" s="2"/>
      <c r="D539" s="2"/>
      <c r="F539" s="2"/>
    </row>
    <row r="540" ht="12.75" customHeight="1">
      <c r="C540" s="2"/>
      <c r="D540" s="2"/>
      <c r="F540" s="2"/>
    </row>
    <row r="541" ht="12.75" customHeight="1">
      <c r="C541" s="2"/>
      <c r="D541" s="2"/>
      <c r="F541" s="2"/>
    </row>
    <row r="542" ht="12.75" customHeight="1">
      <c r="C542" s="2"/>
      <c r="D542" s="2"/>
      <c r="F542" s="2"/>
    </row>
    <row r="543" ht="12.75" customHeight="1">
      <c r="C543" s="2"/>
      <c r="D543" s="2"/>
      <c r="F543" s="2"/>
    </row>
    <row r="544" ht="12.75" customHeight="1">
      <c r="C544" s="2"/>
      <c r="D544" s="2"/>
      <c r="F544" s="2"/>
    </row>
    <row r="545" ht="12.75" customHeight="1">
      <c r="C545" s="2"/>
      <c r="D545" s="2"/>
      <c r="F545" s="2"/>
    </row>
    <row r="546" ht="12.75" customHeight="1">
      <c r="C546" s="2"/>
      <c r="D546" s="2"/>
      <c r="F546" s="2"/>
    </row>
    <row r="547" ht="12.75" customHeight="1">
      <c r="C547" s="2"/>
      <c r="D547" s="2"/>
      <c r="F547" s="2"/>
    </row>
    <row r="548" ht="12.75" customHeight="1">
      <c r="C548" s="2"/>
      <c r="D548" s="2"/>
      <c r="F548" s="2"/>
    </row>
    <row r="549" ht="12.75" customHeight="1">
      <c r="C549" s="2"/>
      <c r="D549" s="2"/>
      <c r="F549" s="2"/>
    </row>
    <row r="550" ht="12.75" customHeight="1">
      <c r="C550" s="2"/>
      <c r="D550" s="2"/>
      <c r="F550" s="2"/>
    </row>
    <row r="551" ht="12.75" customHeight="1">
      <c r="C551" s="2"/>
      <c r="D551" s="2"/>
      <c r="F551" s="2"/>
    </row>
    <row r="552" ht="12.75" customHeight="1">
      <c r="C552" s="2"/>
      <c r="D552" s="2"/>
      <c r="F552" s="2"/>
    </row>
    <row r="553" ht="12.75" customHeight="1">
      <c r="C553" s="2"/>
      <c r="D553" s="2"/>
      <c r="F553" s="2"/>
    </row>
    <row r="554" ht="12.75" customHeight="1">
      <c r="C554" s="2"/>
      <c r="D554" s="2"/>
      <c r="F554" s="2"/>
    </row>
    <row r="555" ht="12.75" customHeight="1">
      <c r="C555" s="2"/>
      <c r="D555" s="2"/>
      <c r="F555" s="2"/>
    </row>
    <row r="556" ht="12.75" customHeight="1">
      <c r="C556" s="2"/>
      <c r="D556" s="2"/>
      <c r="F556" s="2"/>
    </row>
    <row r="557" ht="12.75" customHeight="1">
      <c r="C557" s="2"/>
      <c r="D557" s="2"/>
      <c r="F557" s="2"/>
    </row>
    <row r="558" ht="12.75" customHeight="1">
      <c r="C558" s="2"/>
      <c r="D558" s="2"/>
      <c r="F558" s="2"/>
    </row>
    <row r="559" ht="12.75" customHeight="1">
      <c r="C559" s="2"/>
      <c r="D559" s="2"/>
      <c r="F559" s="2"/>
    </row>
    <row r="560" ht="12.75" customHeight="1">
      <c r="C560" s="2"/>
      <c r="D560" s="2"/>
      <c r="F560" s="2"/>
    </row>
    <row r="561" ht="12.75" customHeight="1">
      <c r="C561" s="2"/>
      <c r="D561" s="2"/>
      <c r="F561" s="2"/>
    </row>
    <row r="562" ht="12.75" customHeight="1">
      <c r="C562" s="2"/>
      <c r="D562" s="2"/>
      <c r="F562" s="2"/>
    </row>
    <row r="563" ht="12.75" customHeight="1">
      <c r="C563" s="2"/>
      <c r="D563" s="2"/>
      <c r="F563" s="2"/>
    </row>
    <row r="564" ht="12.75" customHeight="1">
      <c r="C564" s="2"/>
      <c r="D564" s="2"/>
      <c r="F564" s="2"/>
    </row>
    <row r="565" ht="12.75" customHeight="1">
      <c r="C565" s="2"/>
      <c r="D565" s="2"/>
      <c r="F565" s="2"/>
    </row>
    <row r="566" ht="12.75" customHeight="1">
      <c r="C566" s="2"/>
      <c r="D566" s="2"/>
      <c r="F566" s="2"/>
    </row>
    <row r="567" ht="12.75" customHeight="1">
      <c r="C567" s="2"/>
      <c r="D567" s="2"/>
      <c r="F567" s="2"/>
    </row>
    <row r="568" ht="12.75" customHeight="1">
      <c r="C568" s="2"/>
      <c r="D568" s="2"/>
      <c r="F568" s="2"/>
    </row>
    <row r="569" ht="12.75" customHeight="1">
      <c r="C569" s="2"/>
      <c r="D569" s="2"/>
      <c r="F569" s="2"/>
    </row>
    <row r="570" ht="12.75" customHeight="1">
      <c r="C570" s="2"/>
      <c r="D570" s="2"/>
      <c r="F570" s="2"/>
    </row>
    <row r="571" ht="12.75" customHeight="1">
      <c r="C571" s="2"/>
      <c r="D571" s="2"/>
      <c r="F571" s="2"/>
    </row>
    <row r="572" ht="12.75" customHeight="1">
      <c r="C572" s="2"/>
      <c r="D572" s="2"/>
      <c r="F572" s="2"/>
    </row>
    <row r="573" ht="12.75" customHeight="1">
      <c r="C573" s="2"/>
      <c r="D573" s="2"/>
      <c r="F573" s="2"/>
    </row>
    <row r="574" ht="12.75" customHeight="1">
      <c r="C574" s="2"/>
      <c r="D574" s="2"/>
      <c r="F574" s="2"/>
    </row>
    <row r="575" ht="12.75" customHeight="1">
      <c r="C575" s="2"/>
      <c r="D575" s="2"/>
      <c r="F575" s="2"/>
    </row>
    <row r="576" ht="12.75" customHeight="1">
      <c r="C576" s="2"/>
      <c r="D576" s="2"/>
      <c r="F576" s="2"/>
    </row>
    <row r="577" ht="12.75" customHeight="1">
      <c r="C577" s="2"/>
      <c r="D577" s="2"/>
      <c r="F577" s="2"/>
    </row>
    <row r="578" ht="12.75" customHeight="1">
      <c r="C578" s="2"/>
      <c r="D578" s="2"/>
      <c r="F578" s="2"/>
    </row>
    <row r="579" ht="12.75" customHeight="1">
      <c r="C579" s="2"/>
      <c r="D579" s="2"/>
      <c r="F579" s="2"/>
    </row>
    <row r="580" ht="12.75" customHeight="1">
      <c r="C580" s="2"/>
      <c r="D580" s="2"/>
      <c r="F580" s="2"/>
    </row>
    <row r="581" ht="12.75" customHeight="1">
      <c r="C581" s="2"/>
      <c r="D581" s="2"/>
      <c r="F581" s="2"/>
    </row>
    <row r="582" ht="12.75" customHeight="1">
      <c r="C582" s="2"/>
      <c r="D582" s="2"/>
      <c r="F582" s="2"/>
    </row>
    <row r="583" ht="12.75" customHeight="1">
      <c r="C583" s="2"/>
      <c r="D583" s="2"/>
      <c r="F583" s="2"/>
    </row>
    <row r="584" ht="12.75" customHeight="1">
      <c r="C584" s="2"/>
      <c r="D584" s="2"/>
      <c r="F584" s="2"/>
    </row>
    <row r="585" ht="12.75" customHeight="1">
      <c r="C585" s="2"/>
      <c r="D585" s="2"/>
      <c r="F585" s="2"/>
    </row>
    <row r="586" ht="12.75" customHeight="1">
      <c r="C586" s="2"/>
      <c r="D586" s="2"/>
      <c r="F586" s="2"/>
    </row>
    <row r="587" ht="12.75" customHeight="1">
      <c r="C587" s="2"/>
      <c r="D587" s="2"/>
      <c r="F587" s="2"/>
    </row>
    <row r="588" ht="12.75" customHeight="1">
      <c r="C588" s="2"/>
      <c r="D588" s="2"/>
      <c r="F588" s="2"/>
    </row>
    <row r="589" ht="12.75" customHeight="1">
      <c r="C589" s="2"/>
      <c r="D589" s="2"/>
      <c r="F589" s="2"/>
    </row>
    <row r="590" ht="12.75" customHeight="1">
      <c r="C590" s="2"/>
      <c r="D590" s="2"/>
      <c r="F590" s="2"/>
    </row>
    <row r="591" ht="12.75" customHeight="1">
      <c r="C591" s="2"/>
      <c r="D591" s="2"/>
      <c r="F591" s="2"/>
    </row>
    <row r="592" ht="12.75" customHeight="1">
      <c r="C592" s="2"/>
      <c r="D592" s="2"/>
      <c r="F592" s="2"/>
    </row>
    <row r="593" ht="12.75" customHeight="1">
      <c r="C593" s="2"/>
      <c r="D593" s="2"/>
      <c r="F593" s="2"/>
    </row>
    <row r="594" ht="12.75" customHeight="1">
      <c r="C594" s="2"/>
      <c r="D594" s="2"/>
      <c r="F594" s="2"/>
    </row>
    <row r="595" ht="12.75" customHeight="1">
      <c r="C595" s="2"/>
      <c r="D595" s="2"/>
      <c r="F595" s="2"/>
    </row>
    <row r="596" ht="12.75" customHeight="1">
      <c r="C596" s="2"/>
      <c r="D596" s="2"/>
      <c r="F596" s="2"/>
    </row>
    <row r="597" ht="12.75" customHeight="1">
      <c r="C597" s="2"/>
      <c r="D597" s="2"/>
      <c r="F597" s="2"/>
    </row>
    <row r="598" ht="12.75" customHeight="1">
      <c r="C598" s="2"/>
      <c r="D598" s="2"/>
      <c r="F598" s="2"/>
    </row>
    <row r="599" ht="12.75" customHeight="1">
      <c r="C599" s="2"/>
      <c r="D599" s="2"/>
      <c r="F599" s="2"/>
    </row>
    <row r="600" ht="12.75" customHeight="1">
      <c r="C600" s="2"/>
      <c r="D600" s="2"/>
      <c r="F600" s="2"/>
    </row>
    <row r="601" ht="12.75" customHeight="1">
      <c r="C601" s="2"/>
      <c r="D601" s="2"/>
      <c r="F601" s="2"/>
    </row>
    <row r="602" ht="12.75" customHeight="1">
      <c r="C602" s="2"/>
      <c r="D602" s="2"/>
      <c r="F602" s="2"/>
    </row>
    <row r="603" ht="12.75" customHeight="1">
      <c r="C603" s="2"/>
      <c r="D603" s="2"/>
      <c r="F603" s="2"/>
    </row>
    <row r="604" ht="12.75" customHeight="1">
      <c r="C604" s="2"/>
      <c r="D604" s="2"/>
      <c r="F604" s="2"/>
    </row>
    <row r="605" ht="12.75" customHeight="1">
      <c r="C605" s="2"/>
      <c r="D605" s="2"/>
      <c r="F605" s="2"/>
    </row>
    <row r="606" ht="12.75" customHeight="1">
      <c r="C606" s="2"/>
      <c r="D606" s="2"/>
      <c r="F606" s="2"/>
    </row>
    <row r="607" ht="12.75" customHeight="1">
      <c r="C607" s="2"/>
      <c r="D607" s="2"/>
      <c r="F607" s="2"/>
    </row>
    <row r="608" ht="12.75" customHeight="1">
      <c r="C608" s="2"/>
      <c r="D608" s="2"/>
      <c r="F608" s="2"/>
    </row>
    <row r="609" ht="12.75" customHeight="1">
      <c r="C609" s="2"/>
      <c r="D609" s="2"/>
      <c r="F609" s="2"/>
    </row>
    <row r="610" ht="12.75" customHeight="1">
      <c r="C610" s="2"/>
      <c r="D610" s="2"/>
      <c r="F610" s="2"/>
    </row>
    <row r="611" ht="12.75" customHeight="1">
      <c r="C611" s="2"/>
      <c r="D611" s="2"/>
      <c r="F611" s="2"/>
    </row>
    <row r="612" ht="12.75" customHeight="1">
      <c r="C612" s="2"/>
      <c r="D612" s="2"/>
      <c r="F612" s="2"/>
    </row>
    <row r="613" ht="12.75" customHeight="1">
      <c r="C613" s="2"/>
      <c r="D613" s="2"/>
      <c r="F613" s="2"/>
    </row>
    <row r="614" ht="12.75" customHeight="1">
      <c r="C614" s="2"/>
      <c r="D614" s="2"/>
      <c r="F614" s="2"/>
    </row>
    <row r="615" ht="12.75" customHeight="1">
      <c r="C615" s="2"/>
      <c r="D615" s="2"/>
      <c r="F615" s="2"/>
    </row>
    <row r="616" ht="12.75" customHeight="1">
      <c r="C616" s="2"/>
      <c r="D616" s="2"/>
      <c r="F616" s="2"/>
    </row>
    <row r="617" ht="12.75" customHeight="1">
      <c r="C617" s="2"/>
      <c r="D617" s="2"/>
      <c r="F617" s="2"/>
    </row>
    <row r="618" ht="12.75" customHeight="1">
      <c r="C618" s="2"/>
      <c r="D618" s="2"/>
      <c r="F618" s="2"/>
    </row>
    <row r="619" ht="12.75" customHeight="1">
      <c r="C619" s="2"/>
      <c r="D619" s="2"/>
      <c r="F619" s="2"/>
    </row>
    <row r="620" ht="12.75" customHeight="1">
      <c r="C620" s="2"/>
      <c r="D620" s="2"/>
      <c r="F620" s="2"/>
    </row>
    <row r="621" ht="12.75" customHeight="1">
      <c r="C621" s="2"/>
      <c r="D621" s="2"/>
      <c r="F621" s="2"/>
    </row>
    <row r="622" ht="12.75" customHeight="1">
      <c r="C622" s="2"/>
      <c r="D622" s="2"/>
      <c r="F622" s="2"/>
    </row>
    <row r="623" ht="12.75" customHeight="1">
      <c r="C623" s="2"/>
      <c r="D623" s="2"/>
      <c r="F623" s="2"/>
    </row>
    <row r="624" ht="12.75" customHeight="1">
      <c r="C624" s="2"/>
      <c r="D624" s="2"/>
      <c r="F624" s="2"/>
    </row>
    <row r="625" ht="12.75" customHeight="1">
      <c r="C625" s="2"/>
      <c r="D625" s="2"/>
      <c r="F625" s="2"/>
    </row>
    <row r="626" ht="12.75" customHeight="1">
      <c r="C626" s="2"/>
      <c r="D626" s="2"/>
      <c r="F626" s="2"/>
    </row>
    <row r="627" ht="12.75" customHeight="1">
      <c r="C627" s="2"/>
      <c r="D627" s="2"/>
      <c r="F627" s="2"/>
    </row>
    <row r="628" ht="12.75" customHeight="1">
      <c r="C628" s="2"/>
      <c r="D628" s="2"/>
      <c r="F628" s="2"/>
    </row>
    <row r="629" ht="12.75" customHeight="1">
      <c r="C629" s="2"/>
      <c r="D629" s="2"/>
      <c r="F629" s="2"/>
    </row>
    <row r="630" ht="12.75" customHeight="1">
      <c r="C630" s="2"/>
      <c r="D630" s="2"/>
      <c r="F630" s="2"/>
    </row>
    <row r="631" ht="12.75" customHeight="1">
      <c r="C631" s="2"/>
      <c r="D631" s="2"/>
      <c r="F631" s="2"/>
    </row>
    <row r="632" ht="12.75" customHeight="1">
      <c r="C632" s="2"/>
      <c r="D632" s="2"/>
      <c r="F632" s="2"/>
    </row>
    <row r="633" ht="12.75" customHeight="1">
      <c r="C633" s="2"/>
      <c r="D633" s="2"/>
      <c r="F633" s="2"/>
    </row>
    <row r="634" ht="12.75" customHeight="1">
      <c r="C634" s="2"/>
      <c r="D634" s="2"/>
      <c r="F634" s="2"/>
    </row>
    <row r="635" ht="12.75" customHeight="1">
      <c r="C635" s="2"/>
      <c r="D635" s="2"/>
      <c r="F635" s="2"/>
    </row>
    <row r="636" ht="12.75" customHeight="1">
      <c r="C636" s="2"/>
      <c r="D636" s="2"/>
      <c r="F636" s="2"/>
    </row>
    <row r="637" ht="12.75" customHeight="1">
      <c r="C637" s="2"/>
      <c r="D637" s="2"/>
      <c r="F637" s="2"/>
    </row>
    <row r="638" ht="12.75" customHeight="1">
      <c r="C638" s="2"/>
      <c r="D638" s="2"/>
      <c r="F638" s="2"/>
    </row>
    <row r="639" ht="12.75" customHeight="1">
      <c r="C639" s="2"/>
      <c r="D639" s="2"/>
      <c r="F639" s="2"/>
    </row>
    <row r="640" ht="12.75" customHeight="1">
      <c r="C640" s="2"/>
      <c r="D640" s="2"/>
      <c r="F640" s="2"/>
    </row>
    <row r="641" ht="12.75" customHeight="1">
      <c r="C641" s="2"/>
      <c r="D641" s="2"/>
      <c r="F641" s="2"/>
    </row>
    <row r="642" ht="12.75" customHeight="1">
      <c r="C642" s="2"/>
      <c r="D642" s="2"/>
      <c r="F642" s="2"/>
    </row>
    <row r="643" ht="12.75" customHeight="1">
      <c r="C643" s="2"/>
      <c r="D643" s="2"/>
      <c r="F643" s="2"/>
    </row>
    <row r="644" ht="12.75" customHeight="1">
      <c r="C644" s="2"/>
      <c r="D644" s="2"/>
      <c r="F644" s="2"/>
    </row>
    <row r="645" ht="12.75" customHeight="1">
      <c r="C645" s="2"/>
      <c r="D645" s="2"/>
      <c r="F645" s="2"/>
    </row>
    <row r="646" ht="12.75" customHeight="1">
      <c r="C646" s="2"/>
      <c r="D646" s="2"/>
      <c r="F646" s="2"/>
    </row>
    <row r="647" ht="12.75" customHeight="1">
      <c r="C647" s="2"/>
      <c r="D647" s="2"/>
      <c r="F647" s="2"/>
    </row>
    <row r="648" ht="12.75" customHeight="1">
      <c r="C648" s="2"/>
      <c r="D648" s="2"/>
      <c r="F648" s="2"/>
    </row>
    <row r="649" ht="12.75" customHeight="1">
      <c r="C649" s="2"/>
      <c r="D649" s="2"/>
      <c r="F649" s="2"/>
    </row>
    <row r="650" ht="12.75" customHeight="1">
      <c r="C650" s="2"/>
      <c r="D650" s="2"/>
      <c r="F650" s="2"/>
    </row>
    <row r="651" ht="12.75" customHeight="1">
      <c r="C651" s="2"/>
      <c r="D651" s="2"/>
      <c r="F651" s="2"/>
    </row>
    <row r="652" ht="12.75" customHeight="1">
      <c r="C652" s="2"/>
      <c r="D652" s="2"/>
      <c r="F652" s="2"/>
    </row>
    <row r="653" ht="12.75" customHeight="1">
      <c r="C653" s="2"/>
      <c r="D653" s="2"/>
      <c r="F653" s="2"/>
    </row>
    <row r="654" ht="12.75" customHeight="1">
      <c r="C654" s="2"/>
      <c r="D654" s="2"/>
      <c r="F654" s="2"/>
    </row>
    <row r="655" ht="12.75" customHeight="1">
      <c r="C655" s="2"/>
      <c r="D655" s="2"/>
      <c r="F655" s="2"/>
    </row>
    <row r="656" ht="12.75" customHeight="1">
      <c r="C656" s="2"/>
      <c r="D656" s="2"/>
      <c r="F656" s="2"/>
    </row>
    <row r="657" ht="12.75" customHeight="1">
      <c r="C657" s="2"/>
      <c r="D657" s="2"/>
      <c r="F657" s="2"/>
    </row>
    <row r="658" ht="12.75" customHeight="1">
      <c r="C658" s="2"/>
      <c r="D658" s="2"/>
      <c r="F658" s="2"/>
    </row>
    <row r="659" ht="12.75" customHeight="1">
      <c r="C659" s="2"/>
      <c r="D659" s="2"/>
      <c r="F659" s="2"/>
    </row>
    <row r="660" ht="12.75" customHeight="1">
      <c r="C660" s="2"/>
      <c r="D660" s="2"/>
      <c r="F660" s="2"/>
    </row>
    <row r="661" ht="12.75" customHeight="1">
      <c r="C661" s="2"/>
      <c r="D661" s="2"/>
      <c r="F661" s="2"/>
    </row>
    <row r="662" ht="12.75" customHeight="1">
      <c r="C662" s="2"/>
      <c r="D662" s="2"/>
      <c r="F662" s="2"/>
    </row>
    <row r="663" ht="12.75" customHeight="1">
      <c r="C663" s="2"/>
      <c r="D663" s="2"/>
      <c r="F663" s="2"/>
    </row>
    <row r="664" ht="12.75" customHeight="1">
      <c r="C664" s="2"/>
      <c r="D664" s="2"/>
      <c r="F664" s="2"/>
    </row>
    <row r="665" ht="12.75" customHeight="1">
      <c r="C665" s="2"/>
      <c r="D665" s="2"/>
      <c r="F665" s="2"/>
    </row>
    <row r="666" ht="12.75" customHeight="1">
      <c r="C666" s="2"/>
      <c r="D666" s="2"/>
      <c r="F666" s="2"/>
    </row>
    <row r="667" ht="12.75" customHeight="1">
      <c r="C667" s="2"/>
      <c r="D667" s="2"/>
      <c r="F667" s="2"/>
    </row>
    <row r="668" ht="12.75" customHeight="1">
      <c r="C668" s="2"/>
      <c r="D668" s="2"/>
      <c r="F668" s="2"/>
    </row>
    <row r="669" ht="12.75" customHeight="1">
      <c r="C669" s="2"/>
      <c r="D669" s="2"/>
      <c r="F669" s="2"/>
    </row>
    <row r="670" ht="12.75" customHeight="1">
      <c r="C670" s="2"/>
      <c r="D670" s="2"/>
      <c r="F670" s="2"/>
    </row>
    <row r="671" ht="12.75" customHeight="1">
      <c r="C671" s="2"/>
      <c r="D671" s="2"/>
      <c r="F671" s="2"/>
    </row>
    <row r="672" ht="12.75" customHeight="1">
      <c r="C672" s="2"/>
      <c r="D672" s="2"/>
      <c r="F672" s="2"/>
    </row>
    <row r="673" ht="12.75" customHeight="1">
      <c r="C673" s="2"/>
      <c r="D673" s="2"/>
      <c r="F673" s="2"/>
    </row>
    <row r="674" ht="12.75" customHeight="1">
      <c r="C674" s="2"/>
      <c r="D674" s="2"/>
      <c r="F674" s="2"/>
    </row>
    <row r="675" ht="12.75" customHeight="1">
      <c r="C675" s="2"/>
      <c r="D675" s="2"/>
      <c r="F675" s="2"/>
    </row>
    <row r="676" ht="12.75" customHeight="1">
      <c r="C676" s="2"/>
      <c r="D676" s="2"/>
      <c r="F676" s="2"/>
    </row>
    <row r="677" ht="12.75" customHeight="1">
      <c r="C677" s="2"/>
      <c r="D677" s="2"/>
      <c r="F677" s="2"/>
    </row>
    <row r="678" ht="12.75" customHeight="1">
      <c r="C678" s="2"/>
      <c r="D678" s="2"/>
      <c r="F678" s="2"/>
    </row>
    <row r="679" ht="12.75" customHeight="1">
      <c r="C679" s="2"/>
      <c r="D679" s="2"/>
      <c r="F679" s="2"/>
    </row>
    <row r="680" ht="12.75" customHeight="1">
      <c r="C680" s="2"/>
      <c r="D680" s="2"/>
      <c r="F680" s="2"/>
    </row>
    <row r="681" ht="12.75" customHeight="1">
      <c r="C681" s="2"/>
      <c r="D681" s="2"/>
      <c r="F681" s="2"/>
    </row>
    <row r="682" ht="12.75" customHeight="1">
      <c r="C682" s="2"/>
      <c r="D682" s="2"/>
      <c r="F682" s="2"/>
    </row>
    <row r="683" ht="12.75" customHeight="1">
      <c r="C683" s="2"/>
      <c r="D683" s="2"/>
      <c r="F683" s="2"/>
    </row>
    <row r="684" ht="12.75" customHeight="1">
      <c r="C684" s="2"/>
      <c r="D684" s="2"/>
      <c r="F684" s="2"/>
    </row>
    <row r="685" ht="12.75" customHeight="1">
      <c r="C685" s="2"/>
      <c r="D685" s="2"/>
      <c r="F685" s="2"/>
    </row>
    <row r="686" ht="12.75" customHeight="1">
      <c r="C686" s="2"/>
      <c r="D686" s="2"/>
      <c r="F686" s="2"/>
    </row>
    <row r="687" ht="12.75" customHeight="1">
      <c r="C687" s="2"/>
      <c r="D687" s="2"/>
      <c r="F687" s="2"/>
    </row>
    <row r="688" ht="12.75" customHeight="1">
      <c r="C688" s="2"/>
      <c r="D688" s="2"/>
      <c r="F688" s="2"/>
    </row>
    <row r="689" ht="12.75" customHeight="1">
      <c r="C689" s="2"/>
      <c r="D689" s="2"/>
      <c r="F689" s="2"/>
    </row>
    <row r="690" ht="12.75" customHeight="1">
      <c r="C690" s="2"/>
      <c r="D690" s="2"/>
      <c r="F690" s="2"/>
    </row>
    <row r="691" ht="12.75" customHeight="1">
      <c r="C691" s="2"/>
      <c r="D691" s="2"/>
      <c r="F691" s="2"/>
    </row>
    <row r="692" ht="12.75" customHeight="1">
      <c r="C692" s="2"/>
      <c r="D692" s="2"/>
      <c r="F692" s="2"/>
    </row>
    <row r="693" ht="12.75" customHeight="1">
      <c r="C693" s="2"/>
      <c r="D693" s="2"/>
      <c r="F693" s="2"/>
    </row>
    <row r="694" ht="12.75" customHeight="1">
      <c r="C694" s="2"/>
      <c r="D694" s="2"/>
      <c r="F694" s="2"/>
    </row>
    <row r="695" ht="12.75" customHeight="1">
      <c r="C695" s="2"/>
      <c r="D695" s="2"/>
      <c r="F695" s="2"/>
    </row>
    <row r="696" ht="12.75" customHeight="1">
      <c r="C696" s="2"/>
      <c r="D696" s="2"/>
      <c r="F696" s="2"/>
    </row>
    <row r="697" ht="12.75" customHeight="1">
      <c r="C697" s="2"/>
      <c r="D697" s="2"/>
      <c r="F697" s="2"/>
    </row>
    <row r="698" ht="12.75" customHeight="1">
      <c r="C698" s="2"/>
      <c r="D698" s="2"/>
      <c r="F698" s="2"/>
    </row>
    <row r="699" ht="12.75" customHeight="1">
      <c r="C699" s="2"/>
      <c r="D699" s="2"/>
      <c r="F699" s="2"/>
    </row>
    <row r="700" ht="12.75" customHeight="1">
      <c r="C700" s="2"/>
      <c r="D700" s="2"/>
      <c r="F700" s="2"/>
    </row>
    <row r="701" ht="12.75" customHeight="1">
      <c r="C701" s="2"/>
      <c r="D701" s="2"/>
      <c r="F701" s="2"/>
    </row>
    <row r="702" ht="12.75" customHeight="1">
      <c r="C702" s="2"/>
      <c r="D702" s="2"/>
      <c r="F702" s="2"/>
    </row>
    <row r="703" ht="12.75" customHeight="1">
      <c r="C703" s="2"/>
      <c r="D703" s="2"/>
      <c r="F703" s="2"/>
    </row>
    <row r="704" ht="12.75" customHeight="1">
      <c r="C704" s="2"/>
      <c r="D704" s="2"/>
      <c r="F704" s="2"/>
    </row>
    <row r="705" ht="12.75" customHeight="1">
      <c r="C705" s="2"/>
      <c r="D705" s="2"/>
      <c r="F705" s="2"/>
    </row>
    <row r="706" ht="12.75" customHeight="1">
      <c r="C706" s="2"/>
      <c r="D706" s="2"/>
      <c r="F706" s="2"/>
    </row>
    <row r="707" ht="12.75" customHeight="1">
      <c r="C707" s="2"/>
      <c r="D707" s="2"/>
      <c r="F707" s="2"/>
    </row>
    <row r="708" ht="12.75" customHeight="1">
      <c r="C708" s="2"/>
      <c r="D708" s="2"/>
      <c r="F708" s="2"/>
    </row>
    <row r="709" ht="12.75" customHeight="1">
      <c r="C709" s="2"/>
      <c r="D709" s="2"/>
      <c r="F709" s="2"/>
    </row>
    <row r="710" ht="12.75" customHeight="1">
      <c r="C710" s="2"/>
      <c r="D710" s="2"/>
      <c r="F710" s="2"/>
    </row>
    <row r="711" ht="12.75" customHeight="1">
      <c r="C711" s="2"/>
      <c r="D711" s="2"/>
      <c r="F711" s="2"/>
    </row>
    <row r="712" ht="12.75" customHeight="1">
      <c r="C712" s="2"/>
      <c r="D712" s="2"/>
      <c r="F712" s="2"/>
    </row>
    <row r="713" ht="12.75" customHeight="1">
      <c r="C713" s="2"/>
      <c r="D713" s="2"/>
      <c r="F713" s="2"/>
    </row>
    <row r="714" ht="12.75" customHeight="1">
      <c r="C714" s="2"/>
      <c r="D714" s="2"/>
      <c r="F714" s="2"/>
    </row>
    <row r="715" ht="12.75" customHeight="1">
      <c r="C715" s="2"/>
      <c r="D715" s="2"/>
      <c r="F715" s="2"/>
    </row>
    <row r="716" ht="12.75" customHeight="1">
      <c r="C716" s="2"/>
      <c r="D716" s="2"/>
      <c r="F716" s="2"/>
    </row>
    <row r="717" ht="12.75" customHeight="1">
      <c r="C717" s="2"/>
      <c r="D717" s="2"/>
      <c r="F717" s="2"/>
    </row>
    <row r="718" ht="12.75" customHeight="1">
      <c r="C718" s="2"/>
      <c r="D718" s="2"/>
      <c r="F718" s="2"/>
    </row>
    <row r="719" ht="12.75" customHeight="1">
      <c r="C719" s="2"/>
      <c r="D719" s="2"/>
      <c r="F719" s="2"/>
    </row>
    <row r="720" ht="12.75" customHeight="1">
      <c r="C720" s="2"/>
      <c r="D720" s="2"/>
      <c r="F720" s="2"/>
    </row>
    <row r="721" ht="12.75" customHeight="1">
      <c r="C721" s="2"/>
      <c r="D721" s="2"/>
      <c r="F721" s="2"/>
    </row>
    <row r="722" ht="12.75" customHeight="1">
      <c r="C722" s="2"/>
      <c r="D722" s="2"/>
      <c r="F722" s="2"/>
    </row>
    <row r="723" ht="12.75" customHeight="1">
      <c r="C723" s="2"/>
      <c r="D723" s="2"/>
      <c r="F723" s="2"/>
    </row>
    <row r="724" ht="12.75" customHeight="1">
      <c r="C724" s="2"/>
      <c r="D724" s="2"/>
      <c r="F724" s="2"/>
    </row>
    <row r="725" ht="12.75" customHeight="1">
      <c r="C725" s="2"/>
      <c r="D725" s="2"/>
      <c r="F725" s="2"/>
    </row>
    <row r="726" ht="12.75" customHeight="1">
      <c r="C726" s="2"/>
      <c r="D726" s="2"/>
      <c r="F726" s="2"/>
    </row>
    <row r="727" ht="12.75" customHeight="1">
      <c r="C727" s="2"/>
      <c r="D727" s="2"/>
      <c r="F727" s="2"/>
    </row>
    <row r="728" ht="12.75" customHeight="1">
      <c r="C728" s="2"/>
      <c r="D728" s="2"/>
      <c r="F728" s="2"/>
    </row>
    <row r="729" ht="12.75" customHeight="1">
      <c r="C729" s="2"/>
      <c r="D729" s="2"/>
      <c r="F729" s="2"/>
    </row>
    <row r="730" ht="12.75" customHeight="1">
      <c r="C730" s="2"/>
      <c r="D730" s="2"/>
      <c r="F730" s="2"/>
    </row>
    <row r="731" ht="12.75" customHeight="1">
      <c r="C731" s="2"/>
      <c r="D731" s="2"/>
      <c r="F731" s="2"/>
    </row>
    <row r="732" ht="12.75" customHeight="1">
      <c r="C732" s="2"/>
      <c r="D732" s="2"/>
      <c r="F732" s="2"/>
    </row>
    <row r="733" ht="12.75" customHeight="1">
      <c r="C733" s="2"/>
      <c r="D733" s="2"/>
      <c r="F733" s="2"/>
    </row>
    <row r="734" ht="12.75" customHeight="1">
      <c r="C734" s="2"/>
      <c r="D734" s="2"/>
      <c r="F734" s="2"/>
    </row>
    <row r="735" ht="12.75" customHeight="1">
      <c r="C735" s="2"/>
      <c r="D735" s="2"/>
      <c r="F735" s="2"/>
    </row>
    <row r="736" ht="12.75" customHeight="1">
      <c r="C736" s="2"/>
      <c r="D736" s="2"/>
      <c r="F736" s="2"/>
    </row>
    <row r="737" ht="12.75" customHeight="1">
      <c r="C737" s="2"/>
      <c r="D737" s="2"/>
      <c r="F737" s="2"/>
    </row>
    <row r="738" ht="12.75" customHeight="1">
      <c r="C738" s="2"/>
      <c r="D738" s="2"/>
      <c r="F738" s="2"/>
    </row>
    <row r="739" ht="12.75" customHeight="1">
      <c r="C739" s="2"/>
      <c r="D739" s="2"/>
      <c r="F739" s="2"/>
    </row>
    <row r="740" ht="12.75" customHeight="1">
      <c r="C740" s="2"/>
      <c r="D740" s="2"/>
      <c r="F740" s="2"/>
    </row>
    <row r="741" ht="12.75" customHeight="1">
      <c r="C741" s="2"/>
      <c r="D741" s="2"/>
      <c r="F741" s="2"/>
    </row>
    <row r="742" ht="12.75" customHeight="1">
      <c r="C742" s="2"/>
      <c r="D742" s="2"/>
      <c r="F742" s="2"/>
    </row>
    <row r="743" ht="12.75" customHeight="1">
      <c r="C743" s="2"/>
      <c r="D743" s="2"/>
      <c r="F743" s="2"/>
    </row>
    <row r="744" ht="12.75" customHeight="1">
      <c r="C744" s="2"/>
      <c r="D744" s="2"/>
      <c r="F744" s="2"/>
    </row>
    <row r="745" ht="12.75" customHeight="1">
      <c r="C745" s="2"/>
      <c r="D745" s="2"/>
      <c r="F745" s="2"/>
    </row>
    <row r="746" ht="12.75" customHeight="1">
      <c r="C746" s="2"/>
      <c r="D746" s="2"/>
      <c r="F746" s="2"/>
    </row>
    <row r="747" ht="12.75" customHeight="1">
      <c r="C747" s="2"/>
      <c r="D747" s="2"/>
      <c r="F747" s="2"/>
    </row>
    <row r="748" ht="12.75" customHeight="1">
      <c r="C748" s="2"/>
      <c r="D748" s="2"/>
      <c r="F748" s="2"/>
    </row>
    <row r="749" ht="12.75" customHeight="1">
      <c r="C749" s="2"/>
      <c r="D749" s="2"/>
      <c r="F749" s="2"/>
    </row>
    <row r="750" ht="12.75" customHeight="1">
      <c r="C750" s="2"/>
      <c r="D750" s="2"/>
      <c r="F750" s="2"/>
    </row>
    <row r="751" ht="12.75" customHeight="1">
      <c r="C751" s="2"/>
      <c r="D751" s="2"/>
      <c r="F751" s="2"/>
    </row>
    <row r="752" ht="12.75" customHeight="1">
      <c r="C752" s="2"/>
      <c r="D752" s="2"/>
      <c r="F752" s="2"/>
    </row>
    <row r="753" ht="12.75" customHeight="1">
      <c r="C753" s="2"/>
      <c r="D753" s="2"/>
      <c r="F753" s="2"/>
    </row>
    <row r="754" ht="12.75" customHeight="1">
      <c r="C754" s="2"/>
      <c r="D754" s="2"/>
      <c r="F754" s="2"/>
    </row>
    <row r="755" ht="12.75" customHeight="1">
      <c r="C755" s="2"/>
      <c r="D755" s="2"/>
      <c r="F755" s="2"/>
    </row>
    <row r="756" ht="12.75" customHeight="1">
      <c r="C756" s="2"/>
      <c r="D756" s="2"/>
      <c r="F756" s="2"/>
    </row>
    <row r="757" ht="12.75" customHeight="1">
      <c r="C757" s="2"/>
      <c r="D757" s="2"/>
      <c r="F757" s="2"/>
    </row>
    <row r="758" ht="12.75" customHeight="1">
      <c r="C758" s="2"/>
      <c r="D758" s="2"/>
      <c r="F758" s="2"/>
    </row>
    <row r="759" ht="12.75" customHeight="1">
      <c r="C759" s="2"/>
      <c r="D759" s="2"/>
      <c r="F759" s="2"/>
    </row>
    <row r="760" ht="12.75" customHeight="1">
      <c r="C760" s="2"/>
      <c r="D760" s="2"/>
      <c r="F760" s="2"/>
    </row>
    <row r="761" ht="12.75" customHeight="1">
      <c r="C761" s="2"/>
      <c r="D761" s="2"/>
      <c r="F761" s="2"/>
    </row>
    <row r="762" ht="12.75" customHeight="1">
      <c r="C762" s="2"/>
      <c r="D762" s="2"/>
      <c r="F762" s="2"/>
    </row>
    <row r="763" ht="12.75" customHeight="1">
      <c r="C763" s="2"/>
      <c r="D763" s="2"/>
      <c r="F763" s="2"/>
    </row>
    <row r="764" ht="12.75" customHeight="1">
      <c r="C764" s="2"/>
      <c r="D764" s="2"/>
      <c r="F764" s="2"/>
    </row>
    <row r="765" ht="12.75" customHeight="1">
      <c r="C765" s="2"/>
      <c r="D765" s="2"/>
      <c r="F765" s="2"/>
    </row>
    <row r="766" ht="12.75" customHeight="1">
      <c r="C766" s="2"/>
      <c r="D766" s="2"/>
      <c r="F766" s="2"/>
    </row>
    <row r="767" ht="12.75" customHeight="1">
      <c r="C767" s="2"/>
      <c r="D767" s="2"/>
      <c r="F767" s="2"/>
    </row>
    <row r="768" ht="12.75" customHeight="1">
      <c r="C768" s="2"/>
      <c r="D768" s="2"/>
      <c r="F768" s="2"/>
    </row>
    <row r="769" ht="12.75" customHeight="1">
      <c r="C769" s="2"/>
      <c r="D769" s="2"/>
      <c r="F769" s="2"/>
    </row>
    <row r="770" ht="12.75" customHeight="1">
      <c r="C770" s="2"/>
      <c r="D770" s="2"/>
      <c r="F770" s="2"/>
    </row>
    <row r="771" ht="12.75" customHeight="1">
      <c r="C771" s="2"/>
      <c r="D771" s="2"/>
      <c r="F771" s="2"/>
    </row>
    <row r="772" ht="12.75" customHeight="1">
      <c r="C772" s="2"/>
      <c r="D772" s="2"/>
      <c r="F772" s="2"/>
    </row>
    <row r="773" ht="12.75" customHeight="1">
      <c r="C773" s="2"/>
      <c r="D773" s="2"/>
      <c r="F773" s="2"/>
    </row>
    <row r="774" ht="12.75" customHeight="1">
      <c r="C774" s="2"/>
      <c r="D774" s="2"/>
      <c r="F774" s="2"/>
    </row>
    <row r="775" ht="12.75" customHeight="1">
      <c r="C775" s="2"/>
      <c r="D775" s="2"/>
      <c r="F775" s="2"/>
    </row>
    <row r="776" ht="12.75" customHeight="1">
      <c r="C776" s="2"/>
      <c r="D776" s="2"/>
      <c r="F776" s="2"/>
    </row>
    <row r="777" ht="12.75" customHeight="1">
      <c r="C777" s="2"/>
      <c r="D777" s="2"/>
      <c r="F777" s="2"/>
    </row>
    <row r="778" ht="12.75" customHeight="1">
      <c r="C778" s="2"/>
      <c r="D778" s="2"/>
      <c r="F778" s="2"/>
    </row>
    <row r="779" ht="12.75" customHeight="1">
      <c r="C779" s="2"/>
      <c r="D779" s="2"/>
      <c r="F779" s="2"/>
    </row>
    <row r="780" ht="12.75" customHeight="1">
      <c r="C780" s="2"/>
      <c r="D780" s="2"/>
      <c r="F780" s="2"/>
    </row>
    <row r="781" ht="12.75" customHeight="1">
      <c r="C781" s="2"/>
      <c r="D781" s="2"/>
      <c r="F781" s="2"/>
    </row>
    <row r="782" ht="12.75" customHeight="1">
      <c r="C782" s="2"/>
      <c r="D782" s="2"/>
      <c r="F782" s="2"/>
    </row>
    <row r="783" ht="12.75" customHeight="1">
      <c r="C783" s="2"/>
      <c r="D783" s="2"/>
      <c r="F783" s="2"/>
    </row>
    <row r="784" ht="12.75" customHeight="1">
      <c r="C784" s="2"/>
      <c r="D784" s="2"/>
      <c r="F784" s="2"/>
    </row>
    <row r="785" ht="12.75" customHeight="1">
      <c r="C785" s="2"/>
      <c r="D785" s="2"/>
      <c r="F785" s="2"/>
    </row>
    <row r="786" ht="12.75" customHeight="1">
      <c r="C786" s="2"/>
      <c r="D786" s="2"/>
      <c r="F786" s="2"/>
    </row>
    <row r="787" ht="12.75" customHeight="1">
      <c r="C787" s="2"/>
      <c r="D787" s="2"/>
      <c r="F787" s="2"/>
    </row>
    <row r="788" ht="12.75" customHeight="1">
      <c r="C788" s="2"/>
      <c r="D788" s="2"/>
      <c r="F788" s="2"/>
    </row>
    <row r="789" ht="12.75" customHeight="1">
      <c r="C789" s="2"/>
      <c r="D789" s="2"/>
      <c r="F789" s="2"/>
    </row>
    <row r="790" ht="12.75" customHeight="1">
      <c r="C790" s="2"/>
      <c r="D790" s="2"/>
      <c r="F790" s="2"/>
    </row>
    <row r="791" ht="12.75" customHeight="1">
      <c r="C791" s="2"/>
      <c r="D791" s="2"/>
      <c r="F791" s="2"/>
    </row>
    <row r="792" ht="12.75" customHeight="1">
      <c r="C792" s="2"/>
      <c r="D792" s="2"/>
      <c r="F792" s="2"/>
    </row>
    <row r="793" ht="12.75" customHeight="1">
      <c r="C793" s="2"/>
      <c r="D793" s="2"/>
      <c r="F793" s="2"/>
    </row>
    <row r="794" ht="12.75" customHeight="1">
      <c r="C794" s="2"/>
      <c r="D794" s="2"/>
      <c r="F794" s="2"/>
    </row>
    <row r="795" ht="12.75" customHeight="1">
      <c r="C795" s="2"/>
      <c r="D795" s="2"/>
      <c r="F795" s="2"/>
    </row>
    <row r="796" ht="12.75" customHeight="1">
      <c r="C796" s="2"/>
      <c r="D796" s="2"/>
      <c r="F796" s="2"/>
    </row>
    <row r="797" ht="12.75" customHeight="1">
      <c r="C797" s="2"/>
      <c r="D797" s="2"/>
      <c r="F797" s="2"/>
    </row>
    <row r="798" ht="12.75" customHeight="1">
      <c r="C798" s="2"/>
      <c r="D798" s="2"/>
      <c r="F798" s="2"/>
    </row>
    <row r="799" ht="12.75" customHeight="1">
      <c r="C799" s="2"/>
      <c r="D799" s="2"/>
      <c r="F799" s="2"/>
    </row>
    <row r="800" ht="12.75" customHeight="1">
      <c r="C800" s="2"/>
      <c r="D800" s="2"/>
      <c r="F800" s="2"/>
    </row>
    <row r="801" ht="12.75" customHeight="1">
      <c r="C801" s="2"/>
      <c r="D801" s="2"/>
      <c r="F801" s="2"/>
    </row>
    <row r="802" ht="12.75" customHeight="1">
      <c r="C802" s="2"/>
      <c r="D802" s="2"/>
      <c r="F802" s="2"/>
    </row>
    <row r="803" ht="12.75" customHeight="1">
      <c r="C803" s="2"/>
      <c r="D803" s="2"/>
      <c r="F803" s="2"/>
    </row>
    <row r="804" ht="12.75" customHeight="1">
      <c r="C804" s="2"/>
      <c r="D804" s="2"/>
      <c r="F804" s="2"/>
    </row>
    <row r="805" ht="12.75" customHeight="1">
      <c r="C805" s="2"/>
      <c r="D805" s="2"/>
      <c r="F805" s="2"/>
    </row>
    <row r="806" ht="12.75" customHeight="1">
      <c r="C806" s="2"/>
      <c r="D806" s="2"/>
      <c r="F806" s="2"/>
    </row>
    <row r="807" ht="12.75" customHeight="1">
      <c r="C807" s="2"/>
      <c r="D807" s="2"/>
      <c r="F807" s="2"/>
    </row>
    <row r="808" ht="12.75" customHeight="1">
      <c r="C808" s="2"/>
      <c r="D808" s="2"/>
      <c r="F808" s="2"/>
    </row>
    <row r="809" ht="12.75" customHeight="1">
      <c r="C809" s="2"/>
      <c r="D809" s="2"/>
      <c r="F809" s="2"/>
    </row>
    <row r="810" ht="12.75" customHeight="1">
      <c r="C810" s="2"/>
      <c r="D810" s="2"/>
      <c r="F810" s="2"/>
    </row>
    <row r="811" ht="12.75" customHeight="1">
      <c r="C811" s="2"/>
      <c r="D811" s="2"/>
      <c r="F811" s="2"/>
    </row>
    <row r="812" ht="12.75" customHeight="1">
      <c r="C812" s="2"/>
      <c r="D812" s="2"/>
      <c r="F812" s="2"/>
    </row>
    <row r="813" ht="12.75" customHeight="1">
      <c r="C813" s="2"/>
      <c r="D813" s="2"/>
      <c r="F813" s="2"/>
    </row>
    <row r="814" ht="12.75" customHeight="1">
      <c r="C814" s="2"/>
      <c r="D814" s="2"/>
      <c r="F814" s="2"/>
    </row>
    <row r="815" ht="12.75" customHeight="1">
      <c r="C815" s="2"/>
      <c r="D815" s="2"/>
      <c r="F815" s="2"/>
    </row>
    <row r="816" ht="12.75" customHeight="1">
      <c r="C816" s="2"/>
      <c r="D816" s="2"/>
      <c r="F816" s="2"/>
    </row>
    <row r="817" ht="12.75" customHeight="1">
      <c r="C817" s="2"/>
      <c r="D817" s="2"/>
      <c r="F817" s="2"/>
    </row>
    <row r="818" ht="12.75" customHeight="1">
      <c r="C818" s="2"/>
      <c r="D818" s="2"/>
      <c r="F818" s="2"/>
    </row>
    <row r="819" ht="12.75" customHeight="1">
      <c r="C819" s="2"/>
      <c r="D819" s="2"/>
      <c r="F819" s="2"/>
    </row>
    <row r="820" ht="12.75" customHeight="1">
      <c r="C820" s="2"/>
      <c r="D820" s="2"/>
      <c r="F820" s="2"/>
    </row>
    <row r="821" ht="12.75" customHeight="1">
      <c r="C821" s="2"/>
      <c r="D821" s="2"/>
      <c r="F821" s="2"/>
    </row>
    <row r="822" ht="12.75" customHeight="1">
      <c r="C822" s="2"/>
      <c r="D822" s="2"/>
      <c r="F822" s="2"/>
    </row>
    <row r="823" ht="12.75" customHeight="1">
      <c r="C823" s="2"/>
      <c r="D823" s="2"/>
      <c r="F823" s="2"/>
    </row>
    <row r="824" ht="12.75" customHeight="1">
      <c r="C824" s="2"/>
      <c r="D824" s="2"/>
      <c r="F824" s="2"/>
    </row>
    <row r="825" ht="12.75" customHeight="1">
      <c r="C825" s="2"/>
      <c r="D825" s="2"/>
      <c r="F825" s="2"/>
    </row>
    <row r="826" ht="12.75" customHeight="1">
      <c r="C826" s="2"/>
      <c r="D826" s="2"/>
      <c r="F826" s="2"/>
    </row>
    <row r="827" ht="12.75" customHeight="1">
      <c r="C827" s="2"/>
      <c r="D827" s="2"/>
      <c r="F827" s="2"/>
    </row>
    <row r="828" ht="12.75" customHeight="1">
      <c r="C828" s="2"/>
      <c r="D828" s="2"/>
      <c r="F828" s="2"/>
    </row>
    <row r="829" ht="12.75" customHeight="1">
      <c r="C829" s="2"/>
      <c r="D829" s="2"/>
      <c r="F829" s="2"/>
    </row>
    <row r="830" ht="12.75" customHeight="1">
      <c r="C830" s="2"/>
      <c r="D830" s="2"/>
      <c r="F830" s="2"/>
    </row>
    <row r="831" ht="12.75" customHeight="1">
      <c r="C831" s="2"/>
      <c r="D831" s="2"/>
      <c r="F831" s="2"/>
    </row>
    <row r="832" ht="12.75" customHeight="1">
      <c r="C832" s="2"/>
      <c r="D832" s="2"/>
      <c r="F832" s="2"/>
    </row>
    <row r="833" ht="12.75" customHeight="1">
      <c r="C833" s="2"/>
      <c r="D833" s="2"/>
      <c r="F833" s="2"/>
    </row>
    <row r="834" ht="12.75" customHeight="1">
      <c r="C834" s="2"/>
      <c r="D834" s="2"/>
      <c r="F834" s="2"/>
    </row>
    <row r="835" ht="12.75" customHeight="1">
      <c r="C835" s="2"/>
      <c r="D835" s="2"/>
      <c r="F835" s="2"/>
    </row>
    <row r="836" ht="12.75" customHeight="1">
      <c r="C836" s="2"/>
      <c r="D836" s="2"/>
      <c r="F836" s="2"/>
    </row>
    <row r="837" ht="12.75" customHeight="1">
      <c r="C837" s="2"/>
      <c r="D837" s="2"/>
      <c r="F837" s="2"/>
    </row>
    <row r="838" ht="12.75" customHeight="1">
      <c r="C838" s="2"/>
      <c r="D838" s="2"/>
      <c r="F838" s="2"/>
    </row>
    <row r="839" ht="12.75" customHeight="1">
      <c r="C839" s="2"/>
      <c r="D839" s="2"/>
      <c r="F839" s="2"/>
    </row>
    <row r="840" ht="12.75" customHeight="1">
      <c r="C840" s="2"/>
      <c r="D840" s="2"/>
      <c r="F840" s="2"/>
    </row>
    <row r="841" ht="12.75" customHeight="1">
      <c r="C841" s="2"/>
      <c r="D841" s="2"/>
      <c r="F841" s="2"/>
    </row>
    <row r="842" ht="12.75" customHeight="1">
      <c r="C842" s="2"/>
      <c r="D842" s="2"/>
      <c r="F842" s="2"/>
    </row>
    <row r="843" ht="12.75" customHeight="1">
      <c r="C843" s="2"/>
      <c r="D843" s="2"/>
      <c r="F843" s="2"/>
    </row>
    <row r="844" ht="12.75" customHeight="1">
      <c r="C844" s="2"/>
      <c r="D844" s="2"/>
      <c r="F844" s="2"/>
    </row>
    <row r="845" ht="12.75" customHeight="1">
      <c r="C845" s="2"/>
      <c r="D845" s="2"/>
      <c r="F845" s="2"/>
    </row>
    <row r="846" ht="12.75" customHeight="1">
      <c r="C846" s="2"/>
      <c r="D846" s="2"/>
      <c r="F846" s="2"/>
    </row>
    <row r="847" ht="12.75" customHeight="1">
      <c r="C847" s="2"/>
      <c r="D847" s="2"/>
      <c r="F847" s="2"/>
    </row>
    <row r="848" ht="12.75" customHeight="1">
      <c r="C848" s="2"/>
      <c r="D848" s="2"/>
      <c r="F848" s="2"/>
    </row>
    <row r="849" ht="12.75" customHeight="1">
      <c r="C849" s="2"/>
      <c r="D849" s="2"/>
      <c r="F849" s="2"/>
    </row>
    <row r="850" ht="12.75" customHeight="1">
      <c r="C850" s="2"/>
      <c r="D850" s="2"/>
      <c r="F850" s="2"/>
    </row>
    <row r="851" ht="12.75" customHeight="1">
      <c r="C851" s="2"/>
      <c r="D851" s="2"/>
      <c r="F851" s="2"/>
    </row>
    <row r="852" ht="12.75" customHeight="1">
      <c r="C852" s="2"/>
      <c r="D852" s="2"/>
      <c r="F852" s="2"/>
    </row>
    <row r="853" ht="12.75" customHeight="1">
      <c r="C853" s="2"/>
      <c r="D853" s="2"/>
      <c r="F853" s="2"/>
    </row>
    <row r="854" ht="12.75" customHeight="1">
      <c r="C854" s="2"/>
      <c r="D854" s="2"/>
      <c r="F854" s="2"/>
    </row>
    <row r="855" ht="12.75" customHeight="1">
      <c r="C855" s="2"/>
      <c r="D855" s="2"/>
      <c r="F855" s="2"/>
    </row>
    <row r="856" ht="12.75" customHeight="1">
      <c r="C856" s="2"/>
      <c r="D856" s="2"/>
      <c r="F856" s="2"/>
    </row>
    <row r="857" ht="12.75" customHeight="1">
      <c r="C857" s="2"/>
      <c r="D857" s="2"/>
      <c r="F857" s="2"/>
    </row>
    <row r="858" ht="12.75" customHeight="1">
      <c r="C858" s="2"/>
      <c r="D858" s="2"/>
      <c r="F858" s="2"/>
    </row>
    <row r="859" ht="12.75" customHeight="1">
      <c r="C859" s="2"/>
      <c r="D859" s="2"/>
      <c r="F859" s="2"/>
    </row>
    <row r="860" ht="12.75" customHeight="1">
      <c r="C860" s="2"/>
      <c r="D860" s="2"/>
      <c r="F860" s="2"/>
    </row>
    <row r="861" ht="12.75" customHeight="1">
      <c r="C861" s="2"/>
      <c r="D861" s="2"/>
      <c r="F861" s="2"/>
    </row>
    <row r="862" ht="12.75" customHeight="1">
      <c r="C862" s="2"/>
      <c r="D862" s="2"/>
      <c r="F862" s="2"/>
    </row>
    <row r="863" ht="12.75" customHeight="1">
      <c r="C863" s="2"/>
      <c r="D863" s="2"/>
      <c r="F863" s="2"/>
    </row>
    <row r="864" ht="12.75" customHeight="1">
      <c r="C864" s="2"/>
      <c r="D864" s="2"/>
      <c r="F864" s="2"/>
    </row>
    <row r="865" ht="12.75" customHeight="1">
      <c r="C865" s="2"/>
      <c r="D865" s="2"/>
      <c r="F865" s="2"/>
    </row>
    <row r="866" ht="12.75" customHeight="1">
      <c r="C866" s="2"/>
      <c r="D866" s="2"/>
      <c r="F866" s="2"/>
    </row>
    <row r="867" ht="12.75" customHeight="1">
      <c r="C867" s="2"/>
      <c r="D867" s="2"/>
      <c r="F867" s="2"/>
    </row>
    <row r="868" ht="12.75" customHeight="1">
      <c r="C868" s="2"/>
      <c r="D868" s="2"/>
      <c r="F868" s="2"/>
    </row>
    <row r="869" ht="12.75" customHeight="1">
      <c r="C869" s="2"/>
      <c r="D869" s="2"/>
      <c r="F869" s="2"/>
    </row>
    <row r="870" ht="12.75" customHeight="1">
      <c r="C870" s="2"/>
      <c r="D870" s="2"/>
      <c r="F870" s="2"/>
    </row>
    <row r="871" ht="12.75" customHeight="1">
      <c r="C871" s="2"/>
      <c r="D871" s="2"/>
      <c r="F871" s="2"/>
    </row>
    <row r="872" ht="12.75" customHeight="1">
      <c r="C872" s="2"/>
      <c r="D872" s="2"/>
      <c r="F872" s="2"/>
    </row>
    <row r="873" ht="12.75" customHeight="1">
      <c r="C873" s="2"/>
      <c r="D873" s="2"/>
      <c r="F873" s="2"/>
    </row>
    <row r="874" ht="12.75" customHeight="1">
      <c r="C874" s="2"/>
      <c r="D874" s="2"/>
      <c r="F874" s="2"/>
    </row>
    <row r="875" ht="12.75" customHeight="1">
      <c r="C875" s="2"/>
      <c r="D875" s="2"/>
      <c r="F875" s="2"/>
    </row>
    <row r="876" ht="12.75" customHeight="1">
      <c r="C876" s="2"/>
      <c r="D876" s="2"/>
      <c r="F876" s="2"/>
    </row>
    <row r="877" ht="12.75" customHeight="1">
      <c r="C877" s="2"/>
      <c r="D877" s="2"/>
      <c r="F877" s="2"/>
    </row>
    <row r="878" ht="12.75" customHeight="1">
      <c r="C878" s="2"/>
      <c r="D878" s="2"/>
      <c r="F878" s="2"/>
    </row>
    <row r="879" ht="12.75" customHeight="1">
      <c r="C879" s="2"/>
      <c r="D879" s="2"/>
      <c r="F879" s="2"/>
    </row>
    <row r="880" ht="12.75" customHeight="1">
      <c r="C880" s="2"/>
      <c r="D880" s="2"/>
      <c r="F880" s="2"/>
    </row>
    <row r="881" ht="12.75" customHeight="1">
      <c r="C881" s="2"/>
      <c r="D881" s="2"/>
      <c r="F881" s="2"/>
    </row>
    <row r="882" ht="12.75" customHeight="1">
      <c r="C882" s="2"/>
      <c r="D882" s="2"/>
      <c r="F882" s="2"/>
    </row>
    <row r="883" ht="12.75" customHeight="1">
      <c r="C883" s="2"/>
      <c r="D883" s="2"/>
      <c r="F883" s="2"/>
    </row>
    <row r="884" ht="12.75" customHeight="1">
      <c r="C884" s="2"/>
      <c r="D884" s="2"/>
      <c r="F884" s="2"/>
    </row>
    <row r="885" ht="12.75" customHeight="1">
      <c r="C885" s="2"/>
      <c r="D885" s="2"/>
      <c r="F885" s="2"/>
    </row>
    <row r="886" ht="12.75" customHeight="1">
      <c r="C886" s="2"/>
      <c r="D886" s="2"/>
      <c r="F886" s="2"/>
    </row>
    <row r="887" ht="12.75" customHeight="1">
      <c r="C887" s="2"/>
      <c r="D887" s="2"/>
      <c r="F887" s="2"/>
    </row>
    <row r="888" ht="12.75" customHeight="1">
      <c r="C888" s="2"/>
      <c r="D888" s="2"/>
      <c r="F888" s="2"/>
    </row>
    <row r="889" ht="12.75" customHeight="1">
      <c r="C889" s="2"/>
      <c r="D889" s="2"/>
      <c r="F889" s="2"/>
    </row>
    <row r="890" ht="12.75" customHeight="1">
      <c r="C890" s="2"/>
      <c r="D890" s="2"/>
      <c r="F890" s="2"/>
    </row>
    <row r="891" ht="12.75" customHeight="1">
      <c r="C891" s="2"/>
      <c r="D891" s="2"/>
      <c r="F891" s="2"/>
    </row>
    <row r="892" ht="12.75" customHeight="1">
      <c r="C892" s="2"/>
      <c r="D892" s="2"/>
      <c r="F892" s="2"/>
    </row>
    <row r="893" ht="12.75" customHeight="1">
      <c r="C893" s="2"/>
      <c r="D893" s="2"/>
      <c r="F893" s="2"/>
    </row>
    <row r="894" ht="12.75" customHeight="1">
      <c r="C894" s="2"/>
      <c r="D894" s="2"/>
      <c r="F894" s="2"/>
    </row>
    <row r="895" ht="12.75" customHeight="1">
      <c r="C895" s="2"/>
      <c r="D895" s="2"/>
      <c r="F895" s="2"/>
    </row>
    <row r="896" ht="12.75" customHeight="1">
      <c r="C896" s="2"/>
      <c r="D896" s="2"/>
      <c r="F896" s="2"/>
    </row>
    <row r="897" ht="12.75" customHeight="1">
      <c r="C897" s="2"/>
      <c r="D897" s="2"/>
      <c r="F897" s="2"/>
    </row>
    <row r="898" ht="12.75" customHeight="1">
      <c r="C898" s="2"/>
      <c r="D898" s="2"/>
      <c r="F898" s="2"/>
    </row>
    <row r="899" ht="12.75" customHeight="1">
      <c r="C899" s="2"/>
      <c r="D899" s="2"/>
      <c r="F899" s="2"/>
    </row>
    <row r="900" ht="12.75" customHeight="1">
      <c r="C900" s="2"/>
      <c r="D900" s="2"/>
      <c r="F900" s="2"/>
    </row>
    <row r="901" ht="12.75" customHeight="1">
      <c r="C901" s="2"/>
      <c r="D901" s="2"/>
      <c r="F901" s="2"/>
    </row>
    <row r="902" ht="12.75" customHeight="1">
      <c r="C902" s="2"/>
      <c r="D902" s="2"/>
      <c r="F902" s="2"/>
    </row>
    <row r="903" ht="12.75" customHeight="1">
      <c r="C903" s="2"/>
      <c r="D903" s="2"/>
      <c r="F903" s="2"/>
    </row>
    <row r="904" ht="12.75" customHeight="1">
      <c r="C904" s="2"/>
      <c r="D904" s="2"/>
      <c r="F904" s="2"/>
    </row>
    <row r="905" ht="12.75" customHeight="1">
      <c r="C905" s="2"/>
      <c r="D905" s="2"/>
      <c r="F905" s="2"/>
    </row>
    <row r="906" ht="12.75" customHeight="1">
      <c r="C906" s="2"/>
      <c r="D906" s="2"/>
      <c r="F906" s="2"/>
    </row>
    <row r="907" ht="12.75" customHeight="1">
      <c r="C907" s="2"/>
      <c r="D907" s="2"/>
      <c r="F907" s="2"/>
    </row>
    <row r="908" ht="12.75" customHeight="1">
      <c r="C908" s="2"/>
      <c r="D908" s="2"/>
      <c r="F908" s="2"/>
    </row>
    <row r="909" ht="12.75" customHeight="1">
      <c r="C909" s="2"/>
      <c r="D909" s="2"/>
      <c r="F909" s="2"/>
    </row>
    <row r="910" ht="12.75" customHeight="1">
      <c r="C910" s="2"/>
      <c r="D910" s="2"/>
      <c r="F910" s="2"/>
    </row>
    <row r="911" ht="12.75" customHeight="1">
      <c r="C911" s="2"/>
      <c r="D911" s="2"/>
      <c r="F911" s="2"/>
    </row>
    <row r="912" ht="12.75" customHeight="1">
      <c r="C912" s="2"/>
      <c r="D912" s="2"/>
      <c r="F912" s="2"/>
    </row>
    <row r="913" ht="12.75" customHeight="1">
      <c r="C913" s="2"/>
      <c r="D913" s="2"/>
      <c r="F913" s="2"/>
    </row>
    <row r="914" ht="12.75" customHeight="1">
      <c r="C914" s="2"/>
      <c r="D914" s="2"/>
      <c r="F914" s="2"/>
    </row>
    <row r="915" ht="12.75" customHeight="1">
      <c r="C915" s="2"/>
      <c r="D915" s="2"/>
      <c r="F915" s="2"/>
    </row>
    <row r="916" ht="12.75" customHeight="1">
      <c r="C916" s="2"/>
      <c r="D916" s="2"/>
      <c r="F916" s="2"/>
    </row>
    <row r="917" ht="12.75" customHeight="1">
      <c r="C917" s="2"/>
      <c r="D917" s="2"/>
      <c r="F917" s="2"/>
    </row>
    <row r="918" ht="12.75" customHeight="1">
      <c r="C918" s="2"/>
      <c r="D918" s="2"/>
      <c r="F918" s="2"/>
    </row>
    <row r="919" ht="12.75" customHeight="1">
      <c r="C919" s="2"/>
      <c r="D919" s="2"/>
      <c r="F919" s="2"/>
    </row>
    <row r="920" ht="12.75" customHeight="1">
      <c r="C920" s="2"/>
      <c r="D920" s="2"/>
      <c r="F920" s="2"/>
    </row>
    <row r="921" ht="12.75" customHeight="1">
      <c r="C921" s="2"/>
      <c r="D921" s="2"/>
      <c r="F921" s="2"/>
    </row>
    <row r="922" ht="12.75" customHeight="1">
      <c r="C922" s="2"/>
      <c r="D922" s="2"/>
      <c r="F922" s="2"/>
    </row>
    <row r="923" ht="12.75" customHeight="1">
      <c r="C923" s="2"/>
      <c r="D923" s="2"/>
      <c r="F923" s="2"/>
    </row>
    <row r="924" ht="12.75" customHeight="1">
      <c r="C924" s="2"/>
      <c r="D924" s="2"/>
      <c r="F924" s="2"/>
    </row>
    <row r="925" ht="12.75" customHeight="1">
      <c r="C925" s="2"/>
      <c r="D925" s="2"/>
      <c r="F925" s="2"/>
    </row>
    <row r="926" ht="12.75" customHeight="1">
      <c r="C926" s="2"/>
      <c r="D926" s="2"/>
      <c r="F926" s="2"/>
    </row>
    <row r="927" ht="12.75" customHeight="1">
      <c r="C927" s="2"/>
      <c r="D927" s="2"/>
      <c r="F927" s="2"/>
    </row>
    <row r="928" ht="12.75" customHeight="1">
      <c r="C928" s="2"/>
      <c r="D928" s="2"/>
      <c r="F928" s="2"/>
    </row>
    <row r="929" ht="12.75" customHeight="1">
      <c r="C929" s="2"/>
      <c r="D929" s="2"/>
      <c r="F929" s="2"/>
    </row>
    <row r="930" ht="12.75" customHeight="1">
      <c r="C930" s="2"/>
      <c r="D930" s="2"/>
      <c r="F930" s="2"/>
    </row>
    <row r="931" ht="12.75" customHeight="1">
      <c r="C931" s="2"/>
      <c r="D931" s="2"/>
      <c r="F931" s="2"/>
    </row>
    <row r="932" ht="12.75" customHeight="1">
      <c r="C932" s="2"/>
      <c r="D932" s="2"/>
      <c r="F932" s="2"/>
    </row>
    <row r="933" ht="12.75" customHeight="1">
      <c r="C933" s="2"/>
      <c r="D933" s="2"/>
      <c r="F933" s="2"/>
    </row>
    <row r="934" ht="12.75" customHeight="1">
      <c r="C934" s="2"/>
      <c r="D934" s="2"/>
      <c r="F934" s="2"/>
    </row>
    <row r="935" ht="12.75" customHeight="1">
      <c r="C935" s="2"/>
      <c r="D935" s="2"/>
      <c r="F935" s="2"/>
    </row>
    <row r="936" ht="12.75" customHeight="1">
      <c r="C936" s="2"/>
      <c r="D936" s="2"/>
      <c r="F936" s="2"/>
    </row>
    <row r="937" ht="12.75" customHeight="1">
      <c r="C937" s="2"/>
      <c r="D937" s="2"/>
      <c r="F937" s="2"/>
    </row>
    <row r="938" ht="12.75" customHeight="1">
      <c r="C938" s="2"/>
      <c r="D938" s="2"/>
      <c r="F938" s="2"/>
    </row>
    <row r="939" ht="12.75" customHeight="1">
      <c r="C939" s="2"/>
      <c r="D939" s="2"/>
      <c r="F939" s="2"/>
    </row>
    <row r="940" ht="12.75" customHeight="1">
      <c r="C940" s="2"/>
      <c r="D940" s="2"/>
      <c r="F940" s="2"/>
    </row>
    <row r="941" ht="12.75" customHeight="1">
      <c r="C941" s="2"/>
      <c r="D941" s="2"/>
      <c r="F941" s="2"/>
    </row>
    <row r="942" ht="12.75" customHeight="1">
      <c r="C942" s="2"/>
      <c r="D942" s="2"/>
      <c r="F942" s="2"/>
    </row>
    <row r="943" ht="12.75" customHeight="1">
      <c r="C943" s="2"/>
      <c r="D943" s="2"/>
      <c r="F943" s="2"/>
    </row>
    <row r="944" ht="12.75" customHeight="1">
      <c r="C944" s="2"/>
      <c r="D944" s="2"/>
      <c r="F944" s="2"/>
    </row>
    <row r="945" ht="12.75" customHeight="1">
      <c r="C945" s="2"/>
      <c r="D945" s="2"/>
      <c r="F945" s="2"/>
    </row>
    <row r="946" ht="12.75" customHeight="1">
      <c r="C946" s="2"/>
      <c r="D946" s="2"/>
      <c r="F946" s="2"/>
    </row>
    <row r="947" ht="12.75" customHeight="1">
      <c r="C947" s="2"/>
      <c r="D947" s="2"/>
      <c r="F947" s="2"/>
    </row>
    <row r="948" ht="12.75" customHeight="1">
      <c r="C948" s="2"/>
      <c r="D948" s="2"/>
      <c r="F948" s="2"/>
    </row>
    <row r="949" ht="12.75" customHeight="1">
      <c r="C949" s="2"/>
      <c r="D949" s="2"/>
      <c r="F949" s="2"/>
    </row>
    <row r="950" ht="12.75" customHeight="1">
      <c r="C950" s="2"/>
      <c r="D950" s="2"/>
      <c r="F950" s="2"/>
    </row>
    <row r="951" ht="12.75" customHeight="1">
      <c r="C951" s="2"/>
      <c r="D951" s="2"/>
      <c r="F951" s="2"/>
    </row>
    <row r="952" ht="12.75" customHeight="1">
      <c r="C952" s="2"/>
      <c r="D952" s="2"/>
      <c r="F952" s="2"/>
    </row>
    <row r="953" ht="12.75" customHeight="1">
      <c r="C953" s="2"/>
      <c r="D953" s="2"/>
      <c r="F953" s="2"/>
    </row>
    <row r="954" ht="12.75" customHeight="1">
      <c r="C954" s="2"/>
      <c r="D954" s="2"/>
      <c r="F954" s="2"/>
    </row>
    <row r="955" ht="12.75" customHeight="1">
      <c r="C955" s="2"/>
      <c r="D955" s="2"/>
      <c r="F955" s="2"/>
    </row>
    <row r="956" ht="12.75" customHeight="1">
      <c r="C956" s="2"/>
      <c r="D956" s="2"/>
      <c r="F956" s="2"/>
    </row>
    <row r="957" ht="12.75" customHeight="1">
      <c r="C957" s="2"/>
      <c r="D957" s="2"/>
      <c r="F957" s="2"/>
    </row>
    <row r="958" ht="12.75" customHeight="1">
      <c r="C958" s="2"/>
      <c r="D958" s="2"/>
      <c r="F958" s="2"/>
    </row>
    <row r="959" ht="12.75" customHeight="1">
      <c r="C959" s="2"/>
      <c r="D959" s="2"/>
      <c r="F959" s="2"/>
    </row>
    <row r="960" ht="12.75" customHeight="1">
      <c r="C960" s="2"/>
      <c r="D960" s="2"/>
      <c r="F960" s="2"/>
    </row>
    <row r="961" ht="12.75" customHeight="1">
      <c r="C961" s="2"/>
      <c r="D961" s="2"/>
      <c r="F961" s="2"/>
    </row>
    <row r="962" ht="12.75" customHeight="1">
      <c r="C962" s="2"/>
      <c r="D962" s="2"/>
      <c r="F962" s="2"/>
    </row>
    <row r="963" ht="12.75" customHeight="1">
      <c r="C963" s="2"/>
      <c r="D963" s="2"/>
      <c r="F963" s="2"/>
    </row>
    <row r="964" ht="12.75" customHeight="1">
      <c r="C964" s="2"/>
      <c r="D964" s="2"/>
      <c r="F964" s="2"/>
    </row>
    <row r="965" ht="12.75" customHeight="1">
      <c r="C965" s="2"/>
      <c r="D965" s="2"/>
      <c r="F965" s="2"/>
    </row>
    <row r="966" ht="12.75" customHeight="1">
      <c r="C966" s="2"/>
      <c r="D966" s="2"/>
      <c r="F966" s="2"/>
    </row>
    <row r="967" ht="12.75" customHeight="1">
      <c r="C967" s="2"/>
      <c r="D967" s="2"/>
      <c r="F967" s="2"/>
    </row>
    <row r="968" ht="12.75" customHeight="1">
      <c r="C968" s="2"/>
      <c r="D968" s="2"/>
      <c r="F968" s="2"/>
    </row>
    <row r="969" ht="12.75" customHeight="1">
      <c r="C969" s="2"/>
      <c r="D969" s="2"/>
      <c r="F969" s="2"/>
    </row>
    <row r="970" ht="12.75" customHeight="1">
      <c r="C970" s="2"/>
      <c r="D970" s="2"/>
      <c r="F970" s="2"/>
    </row>
    <row r="971" ht="12.75" customHeight="1">
      <c r="C971" s="2"/>
      <c r="D971" s="2"/>
      <c r="F971" s="2"/>
    </row>
    <row r="972" ht="12.75" customHeight="1">
      <c r="C972" s="2"/>
      <c r="D972" s="2"/>
      <c r="F972" s="2"/>
    </row>
    <row r="973" ht="12.75" customHeight="1">
      <c r="C973" s="2"/>
      <c r="D973" s="2"/>
      <c r="F973" s="2"/>
    </row>
    <row r="974" ht="12.75" customHeight="1">
      <c r="C974" s="2"/>
      <c r="D974" s="2"/>
      <c r="F974" s="2"/>
    </row>
    <row r="975" ht="12.75" customHeight="1">
      <c r="C975" s="2"/>
      <c r="D975" s="2"/>
      <c r="F975" s="2"/>
    </row>
    <row r="976" ht="12.75" customHeight="1">
      <c r="C976" s="2"/>
      <c r="D976" s="2"/>
      <c r="F976" s="2"/>
    </row>
    <row r="977" ht="12.75" customHeight="1">
      <c r="C977" s="2"/>
      <c r="D977" s="2"/>
      <c r="F977" s="2"/>
    </row>
    <row r="978" ht="12.75" customHeight="1">
      <c r="C978" s="2"/>
      <c r="D978" s="2"/>
      <c r="F978" s="2"/>
    </row>
    <row r="979" ht="12.75" customHeight="1">
      <c r="C979" s="2"/>
      <c r="D979" s="2"/>
      <c r="F979" s="2"/>
    </row>
    <row r="980" ht="12.75" customHeight="1">
      <c r="C980" s="2"/>
      <c r="D980" s="2"/>
      <c r="F980" s="2"/>
    </row>
    <row r="981" ht="12.75" customHeight="1">
      <c r="C981" s="2"/>
      <c r="D981" s="2"/>
      <c r="F981" s="2"/>
    </row>
    <row r="982" ht="12.75" customHeight="1">
      <c r="C982" s="2"/>
      <c r="D982" s="2"/>
      <c r="F982" s="2"/>
    </row>
    <row r="983" ht="12.75" customHeight="1">
      <c r="C983" s="2"/>
      <c r="D983" s="2"/>
      <c r="F983" s="2"/>
    </row>
    <row r="984" ht="12.75" customHeight="1">
      <c r="C984" s="2"/>
      <c r="D984" s="2"/>
      <c r="F984" s="2"/>
    </row>
    <row r="985" ht="12.75" customHeight="1">
      <c r="C985" s="2"/>
      <c r="D985" s="2"/>
      <c r="F985" s="2"/>
    </row>
    <row r="986" ht="12.75" customHeight="1">
      <c r="C986" s="2"/>
      <c r="D986" s="2"/>
      <c r="F986" s="2"/>
    </row>
    <row r="987" ht="12.75" customHeight="1">
      <c r="C987" s="2"/>
      <c r="D987" s="2"/>
      <c r="F987" s="2"/>
    </row>
    <row r="988" ht="12.75" customHeight="1">
      <c r="C988" s="2"/>
      <c r="D988" s="2"/>
      <c r="F988" s="2"/>
    </row>
    <row r="989" ht="12.75" customHeight="1">
      <c r="C989" s="2"/>
      <c r="D989" s="2"/>
      <c r="F989" s="2"/>
    </row>
    <row r="990" ht="12.75" customHeight="1">
      <c r="C990" s="2"/>
      <c r="D990" s="2"/>
      <c r="F990" s="2"/>
    </row>
    <row r="991" ht="12.75" customHeight="1">
      <c r="C991" s="2"/>
      <c r="D991" s="2"/>
      <c r="F991" s="2"/>
    </row>
    <row r="992" ht="12.75" customHeight="1">
      <c r="C992" s="2"/>
      <c r="D992" s="2"/>
      <c r="F992" s="2"/>
    </row>
    <row r="993" ht="12.75" customHeight="1">
      <c r="C993" s="2"/>
      <c r="D993" s="2"/>
      <c r="F993" s="2"/>
    </row>
    <row r="994" ht="12.75" customHeight="1">
      <c r="C994" s="2"/>
      <c r="D994" s="2"/>
      <c r="F994" s="2"/>
    </row>
    <row r="995" ht="12.75" customHeight="1">
      <c r="C995" s="2"/>
      <c r="D995" s="2"/>
      <c r="F995" s="2"/>
    </row>
    <row r="996" ht="12.75" customHeight="1">
      <c r="C996" s="2"/>
      <c r="D996" s="2"/>
      <c r="F996" s="2"/>
    </row>
    <row r="997" ht="12.75" customHeight="1">
      <c r="C997" s="2"/>
      <c r="D997" s="2"/>
      <c r="F997" s="2"/>
    </row>
    <row r="998" ht="12.75" customHeight="1">
      <c r="C998" s="2"/>
      <c r="D998" s="2"/>
      <c r="F998" s="2"/>
    </row>
    <row r="999" ht="12.75" customHeight="1">
      <c r="C999" s="2"/>
      <c r="D999" s="2"/>
      <c r="F999" s="2"/>
    </row>
    <row r="1000" ht="12.75" customHeight="1">
      <c r="C1000" s="2"/>
      <c r="D1000" s="2"/>
      <c r="F1000" s="2"/>
    </row>
  </sheetData>
  <mergeCells count="15">
    <mergeCell ref="A70:D70"/>
    <mergeCell ref="A76:G76"/>
    <mergeCell ref="A82:G82"/>
    <mergeCell ref="A88:G88"/>
    <mergeCell ref="A94:G94"/>
    <mergeCell ref="C176:R176"/>
    <mergeCell ref="C183:R183"/>
    <mergeCell ref="C190:R190"/>
    <mergeCell ref="A1:K1"/>
    <mergeCell ref="A2:G2"/>
    <mergeCell ref="A3:G3"/>
    <mergeCell ref="A34:D34"/>
    <mergeCell ref="A43:D43"/>
    <mergeCell ref="A52:D52"/>
    <mergeCell ref="A61:D61"/>
  </mergeCells>
  <conditionalFormatting sqref="E63:G70">
    <cfRule type="containsText" dxfId="4" priority="1" operator="containsText" text="FALSE">
      <formula>NOT(ISERROR(SEARCH(("FALSE"),(E63))))</formula>
    </cfRule>
  </conditionalFormatting>
  <printOptions/>
  <pageMargins bottom="0.75" footer="0.0" header="0.0" left="0.236111111111111" right="0.236111111111111" top="0.75"/>
  <pageSetup orientation="landscape"/>
  <headerFooter>
    <oddFooter>&amp;CPage &amp;P of </oddFooter>
  </headerFooter>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6E0E7"/>
    <pageSetUpPr/>
  </sheetPr>
  <sheetViews>
    <sheetView workbookViewId="0"/>
  </sheetViews>
  <sheetFormatPr customHeight="1" defaultColWidth="12.63" defaultRowHeight="15.0"/>
  <cols>
    <col customWidth="1" hidden="1" min="1" max="1" width="8.88"/>
    <col customWidth="1" hidden="1" min="2" max="2" width="9.5"/>
    <col customWidth="1" hidden="1" min="3" max="6" width="8.88"/>
    <col customWidth="1" min="7" max="26" width="8.63"/>
  </cols>
  <sheetData>
    <row r="1" ht="12.75" customHeight="1"/>
    <row r="2" ht="12.75" customHeight="1"/>
    <row r="3" ht="12.75" customHeight="1"/>
    <row r="4" ht="12.75" customHeight="1"/>
    <row r="5" ht="12.75" customHeight="1"/>
    <row r="6" ht="12.75" customHeight="1"/>
    <row r="7" ht="12.75" customHeight="1"/>
    <row r="8" ht="12.75" customHeight="1"/>
    <row r="9" ht="12.75" customHeight="1"/>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236111111111111" right="0.236111111111111" top="0.75"/>
  <pageSetup orientation="landscape"/>
  <headerFooter>
    <oddFooter>&amp;CPage &amp;P of </oddFooter>
  </headerFooter>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6E0E7"/>
    <outlinePr summaryBelow="0" summaryRight="0"/>
  </sheetPr>
  <sheetViews>
    <sheetView workbookViewId="0"/>
  </sheetViews>
  <sheetFormatPr customHeight="1" defaultColWidth="12.63" defaultRowHeight="15.0"/>
  <cols>
    <col customWidth="1" min="1" max="1" width="54.5"/>
    <col customWidth="1" min="3" max="3" width="23.75"/>
  </cols>
  <sheetData>
    <row r="1">
      <c r="A1" s="119" t="s">
        <v>13</v>
      </c>
      <c r="B1" s="120" t="s">
        <v>243</v>
      </c>
      <c r="C1" s="121" t="s">
        <v>244</v>
      </c>
      <c r="D1" s="122" t="s">
        <v>245</v>
      </c>
    </row>
    <row r="2">
      <c r="A2" s="123" t="s">
        <v>246</v>
      </c>
      <c r="B2" s="2" t="s">
        <v>247</v>
      </c>
      <c r="C2" s="124">
        <v>5.0</v>
      </c>
      <c r="D2" s="125"/>
    </row>
    <row r="3">
      <c r="A3" s="123" t="s">
        <v>248</v>
      </c>
      <c r="B3" s="2" t="s">
        <v>247</v>
      </c>
      <c r="C3" s="124">
        <v>10.0</v>
      </c>
      <c r="D3" s="125"/>
    </row>
    <row r="4">
      <c r="A4" s="123" t="s">
        <v>249</v>
      </c>
      <c r="B4" s="2" t="s">
        <v>250</v>
      </c>
      <c r="C4" s="126">
        <v>0.0</v>
      </c>
      <c r="D4" s="125"/>
    </row>
    <row r="5">
      <c r="A5" s="123" t="s">
        <v>251</v>
      </c>
      <c r="B5" s="2" t="s">
        <v>252</v>
      </c>
      <c r="C5" s="126">
        <v>0.04</v>
      </c>
      <c r="D5" s="125"/>
    </row>
    <row r="6">
      <c r="A6" s="123" t="s">
        <v>253</v>
      </c>
      <c r="B6" s="2" t="s">
        <v>254</v>
      </c>
      <c r="C6" s="124">
        <v>250.0</v>
      </c>
      <c r="D6" s="125"/>
    </row>
    <row r="7">
      <c r="A7" s="123" t="s">
        <v>255</v>
      </c>
      <c r="B7" s="2" t="s">
        <v>254</v>
      </c>
      <c r="C7" s="124">
        <v>250.0</v>
      </c>
      <c r="D7" s="125"/>
    </row>
    <row r="8">
      <c r="A8" s="123" t="s">
        <v>256</v>
      </c>
      <c r="B8" s="2" t="s">
        <v>254</v>
      </c>
      <c r="C8" s="124">
        <v>250.0</v>
      </c>
      <c r="D8" s="125"/>
    </row>
    <row r="9">
      <c r="A9" s="123" t="s">
        <v>257</v>
      </c>
      <c r="B9" s="2" t="s">
        <v>258</v>
      </c>
      <c r="C9" s="127">
        <v>30.0</v>
      </c>
      <c r="D9" s="125"/>
    </row>
    <row r="10">
      <c r="A10" s="123" t="s">
        <v>259</v>
      </c>
      <c r="B10" s="2" t="s">
        <v>250</v>
      </c>
      <c r="C10" s="126">
        <v>0.015</v>
      </c>
      <c r="D10" s="125"/>
    </row>
    <row r="11">
      <c r="A11" s="123" t="s">
        <v>260</v>
      </c>
      <c r="B11" s="2" t="s">
        <v>252</v>
      </c>
      <c r="C11" s="126">
        <v>0.2</v>
      </c>
      <c r="D11" s="125"/>
    </row>
    <row r="12">
      <c r="A12" s="123" t="s">
        <v>261</v>
      </c>
      <c r="B12" s="2" t="s">
        <v>252</v>
      </c>
      <c r="C12" s="128">
        <v>-0.002442051857479255</v>
      </c>
      <c r="D12" s="125"/>
    </row>
    <row r="13">
      <c r="A13" s="123" t="s">
        <v>262</v>
      </c>
      <c r="B13" s="2" t="s">
        <v>252</v>
      </c>
      <c r="C13" s="126">
        <v>0.05</v>
      </c>
      <c r="D13" s="125"/>
    </row>
    <row r="14">
      <c r="A14" s="123" t="s">
        <v>263</v>
      </c>
      <c r="B14" s="2" t="s">
        <v>247</v>
      </c>
      <c r="C14" s="129">
        <v>10.0</v>
      </c>
      <c r="D14" s="125"/>
    </row>
    <row r="15">
      <c r="A15" s="123" t="s">
        <v>264</v>
      </c>
      <c r="B15" s="2" t="s">
        <v>247</v>
      </c>
      <c r="C15" s="129">
        <v>20.0</v>
      </c>
      <c r="D15" s="125"/>
    </row>
    <row r="16">
      <c r="A16" s="123" t="s">
        <v>265</v>
      </c>
      <c r="B16" s="2" t="s">
        <v>247</v>
      </c>
      <c r="C16" s="129">
        <v>20.0</v>
      </c>
      <c r="D16" s="125"/>
    </row>
    <row r="17">
      <c r="A17" s="123" t="s">
        <v>266</v>
      </c>
      <c r="B17" s="2" t="s">
        <v>247</v>
      </c>
      <c r="C17" s="129">
        <v>10.0</v>
      </c>
      <c r="D17" s="125"/>
    </row>
    <row r="18">
      <c r="A18" s="123" t="s">
        <v>267</v>
      </c>
      <c r="B18" s="2"/>
      <c r="C18" s="129" t="s">
        <v>268</v>
      </c>
      <c r="D18" s="125"/>
    </row>
    <row r="19">
      <c r="A19" s="130" t="s">
        <v>269</v>
      </c>
      <c r="B19" s="131" t="s">
        <v>252</v>
      </c>
      <c r="C19" s="126">
        <v>0.6</v>
      </c>
      <c r="D19" s="125"/>
    </row>
    <row r="20">
      <c r="A20" s="132" t="s">
        <v>270</v>
      </c>
      <c r="B20" s="132" t="s">
        <v>271</v>
      </c>
      <c r="C20" s="133">
        <v>500.0</v>
      </c>
      <c r="D20" s="125"/>
    </row>
    <row r="21">
      <c r="A21" s="134" t="s">
        <v>272</v>
      </c>
      <c r="B21" s="135" t="s">
        <v>271</v>
      </c>
      <c r="C21" s="136">
        <v>20000.0</v>
      </c>
      <c r="D21" s="125"/>
    </row>
    <row r="22">
      <c r="A22" s="137" t="s">
        <v>273</v>
      </c>
      <c r="B22" s="138" t="s">
        <v>247</v>
      </c>
      <c r="C22" s="139">
        <v>40.0</v>
      </c>
      <c r="D22" s="125"/>
    </row>
    <row r="23">
      <c r="C23" s="140"/>
    </row>
    <row r="24">
      <c r="C24" s="140"/>
    </row>
    <row r="25">
      <c r="C25" s="140"/>
    </row>
    <row r="26">
      <c r="C26" s="140"/>
    </row>
    <row r="27">
      <c r="C27" s="140"/>
    </row>
    <row r="28">
      <c r="C28" s="140"/>
    </row>
    <row r="29">
      <c r="C29" s="140"/>
    </row>
    <row r="30">
      <c r="C30" s="140"/>
    </row>
    <row r="31">
      <c r="C31" s="140"/>
    </row>
    <row r="32">
      <c r="C32" s="140"/>
    </row>
    <row r="33">
      <c r="C33" s="140"/>
    </row>
    <row r="34">
      <c r="C34" s="140"/>
    </row>
    <row r="35">
      <c r="C35" s="140"/>
    </row>
    <row r="36">
      <c r="C36" s="140"/>
    </row>
    <row r="37">
      <c r="C37" s="140"/>
    </row>
    <row r="38">
      <c r="C38" s="140"/>
    </row>
    <row r="39">
      <c r="C39" s="140"/>
    </row>
    <row r="40">
      <c r="C40" s="140"/>
    </row>
    <row r="41">
      <c r="C41" s="140"/>
    </row>
    <row r="42">
      <c r="C42" s="140"/>
    </row>
    <row r="43">
      <c r="C43" s="140"/>
    </row>
    <row r="44">
      <c r="C44" s="140"/>
    </row>
    <row r="45">
      <c r="C45" s="140"/>
    </row>
    <row r="46">
      <c r="C46" s="140"/>
    </row>
    <row r="47">
      <c r="C47" s="140"/>
    </row>
    <row r="48">
      <c r="C48" s="140"/>
    </row>
    <row r="49">
      <c r="C49" s="140"/>
    </row>
    <row r="50">
      <c r="C50" s="140"/>
    </row>
    <row r="51">
      <c r="C51" s="140"/>
    </row>
    <row r="52">
      <c r="C52" s="140"/>
    </row>
    <row r="53">
      <c r="C53" s="140"/>
    </row>
    <row r="54">
      <c r="C54" s="140"/>
    </row>
    <row r="55">
      <c r="C55" s="140"/>
    </row>
    <row r="56">
      <c r="C56" s="140"/>
    </row>
    <row r="57">
      <c r="C57" s="140"/>
    </row>
    <row r="58">
      <c r="C58" s="140"/>
    </row>
    <row r="59">
      <c r="C59" s="140"/>
    </row>
    <row r="60">
      <c r="C60" s="140"/>
    </row>
    <row r="61">
      <c r="C61" s="140"/>
    </row>
    <row r="62">
      <c r="C62" s="140"/>
    </row>
    <row r="63">
      <c r="C63" s="140"/>
    </row>
    <row r="64">
      <c r="C64" s="140"/>
    </row>
    <row r="65">
      <c r="C65" s="140"/>
    </row>
    <row r="66">
      <c r="C66" s="140"/>
    </row>
    <row r="67">
      <c r="C67" s="140"/>
    </row>
    <row r="68">
      <c r="C68" s="140"/>
    </row>
    <row r="69">
      <c r="C69" s="140"/>
    </row>
    <row r="70">
      <c r="C70" s="140"/>
    </row>
    <row r="71">
      <c r="C71" s="140"/>
    </row>
    <row r="72">
      <c r="C72" s="140"/>
    </row>
    <row r="73">
      <c r="C73" s="140"/>
    </row>
    <row r="74">
      <c r="C74" s="140"/>
    </row>
    <row r="75">
      <c r="C75" s="140"/>
    </row>
    <row r="76">
      <c r="C76" s="140"/>
    </row>
    <row r="77">
      <c r="C77" s="140"/>
    </row>
    <row r="78">
      <c r="C78" s="140"/>
    </row>
    <row r="79">
      <c r="C79" s="140"/>
    </row>
    <row r="80">
      <c r="C80" s="140"/>
    </row>
    <row r="81">
      <c r="C81" s="140"/>
    </row>
    <row r="82">
      <c r="C82" s="140"/>
    </row>
    <row r="83">
      <c r="C83" s="140"/>
    </row>
    <row r="84">
      <c r="C84" s="140"/>
    </row>
    <row r="85">
      <c r="C85" s="140"/>
    </row>
    <row r="86">
      <c r="C86" s="140"/>
    </row>
    <row r="87">
      <c r="C87" s="140"/>
    </row>
    <row r="88">
      <c r="C88" s="140"/>
    </row>
    <row r="89">
      <c r="C89" s="140"/>
    </row>
    <row r="90">
      <c r="C90" s="140"/>
    </row>
    <row r="91">
      <c r="C91" s="140"/>
    </row>
    <row r="92">
      <c r="C92" s="140"/>
    </row>
    <row r="93">
      <c r="C93" s="140"/>
    </row>
    <row r="94">
      <c r="C94" s="140"/>
    </row>
    <row r="95">
      <c r="C95" s="140"/>
    </row>
    <row r="96">
      <c r="C96" s="140"/>
    </row>
    <row r="97">
      <c r="C97" s="140"/>
    </row>
    <row r="98">
      <c r="C98" s="140"/>
    </row>
    <row r="99">
      <c r="C99" s="140"/>
    </row>
    <row r="100">
      <c r="C100" s="140"/>
    </row>
    <row r="101">
      <c r="C101" s="140"/>
    </row>
    <row r="102">
      <c r="C102" s="140"/>
    </row>
    <row r="103">
      <c r="C103" s="140"/>
    </row>
    <row r="104">
      <c r="C104" s="140"/>
    </row>
    <row r="105">
      <c r="C105" s="140"/>
    </row>
    <row r="106">
      <c r="C106" s="140"/>
    </row>
    <row r="107">
      <c r="C107" s="140"/>
    </row>
    <row r="108">
      <c r="C108" s="140"/>
    </row>
    <row r="109">
      <c r="C109" s="140"/>
    </row>
    <row r="110">
      <c r="C110" s="140"/>
    </row>
    <row r="111">
      <c r="C111" s="140"/>
    </row>
    <row r="112">
      <c r="C112" s="140"/>
    </row>
    <row r="113">
      <c r="C113" s="140"/>
    </row>
    <row r="114">
      <c r="C114" s="140"/>
    </row>
    <row r="115">
      <c r="C115" s="140"/>
    </row>
    <row r="116">
      <c r="C116" s="140"/>
    </row>
    <row r="117">
      <c r="C117" s="140"/>
    </row>
    <row r="118">
      <c r="C118" s="140"/>
    </row>
    <row r="119">
      <c r="C119" s="140"/>
    </row>
    <row r="120">
      <c r="C120" s="140"/>
    </row>
    <row r="121">
      <c r="C121" s="140"/>
    </row>
    <row r="122">
      <c r="C122" s="140"/>
    </row>
    <row r="123">
      <c r="C123" s="140"/>
    </row>
    <row r="124">
      <c r="C124" s="140"/>
    </row>
    <row r="125">
      <c r="C125" s="140"/>
    </row>
    <row r="126">
      <c r="C126" s="140"/>
    </row>
    <row r="127">
      <c r="C127" s="140"/>
    </row>
    <row r="128">
      <c r="C128" s="140"/>
    </row>
    <row r="129">
      <c r="C129" s="140"/>
    </row>
    <row r="130">
      <c r="C130" s="140"/>
    </row>
    <row r="131">
      <c r="C131" s="140"/>
    </row>
    <row r="132">
      <c r="C132" s="140"/>
    </row>
    <row r="133">
      <c r="C133" s="140"/>
    </row>
    <row r="134">
      <c r="C134" s="140"/>
    </row>
    <row r="135">
      <c r="C135" s="140"/>
    </row>
    <row r="136">
      <c r="C136" s="140"/>
    </row>
    <row r="137">
      <c r="C137" s="140"/>
    </row>
    <row r="138">
      <c r="C138" s="140"/>
    </row>
    <row r="139">
      <c r="C139" s="140"/>
    </row>
    <row r="140">
      <c r="C140" s="140"/>
    </row>
    <row r="141">
      <c r="C141" s="140"/>
    </row>
    <row r="142">
      <c r="C142" s="140"/>
    </row>
    <row r="143">
      <c r="C143" s="140"/>
    </row>
    <row r="144">
      <c r="C144" s="140"/>
    </row>
    <row r="145">
      <c r="C145" s="140"/>
    </row>
    <row r="146">
      <c r="C146" s="140"/>
    </row>
    <row r="147">
      <c r="C147" s="140"/>
    </row>
    <row r="148">
      <c r="C148" s="140"/>
    </row>
    <row r="149">
      <c r="C149" s="140"/>
    </row>
    <row r="150">
      <c r="C150" s="140"/>
    </row>
    <row r="151">
      <c r="C151" s="140"/>
    </row>
    <row r="152">
      <c r="C152" s="140"/>
    </row>
    <row r="153">
      <c r="C153" s="140"/>
    </row>
    <row r="154">
      <c r="C154" s="140"/>
    </row>
    <row r="155">
      <c r="C155" s="140"/>
    </row>
    <row r="156">
      <c r="C156" s="140"/>
    </row>
    <row r="157">
      <c r="C157" s="140"/>
    </row>
    <row r="158">
      <c r="C158" s="140"/>
    </row>
    <row r="159">
      <c r="C159" s="140"/>
    </row>
    <row r="160">
      <c r="C160" s="140"/>
    </row>
    <row r="161">
      <c r="C161" s="140"/>
    </row>
    <row r="162">
      <c r="C162" s="140"/>
    </row>
    <row r="163">
      <c r="C163" s="140"/>
    </row>
    <row r="164">
      <c r="C164" s="140"/>
    </row>
    <row r="165">
      <c r="C165" s="140"/>
    </row>
    <row r="166">
      <c r="C166" s="140"/>
    </row>
    <row r="167">
      <c r="C167" s="140"/>
    </row>
    <row r="168">
      <c r="C168" s="140"/>
    </row>
    <row r="169">
      <c r="C169" s="140"/>
    </row>
    <row r="170">
      <c r="C170" s="140"/>
    </row>
    <row r="171">
      <c r="C171" s="140"/>
    </row>
    <row r="172">
      <c r="C172" s="140"/>
    </row>
    <row r="173">
      <c r="C173" s="140"/>
    </row>
    <row r="174">
      <c r="C174" s="140"/>
    </row>
    <row r="175">
      <c r="C175" s="140"/>
    </row>
    <row r="176">
      <c r="C176" s="140"/>
    </row>
    <row r="177">
      <c r="C177" s="140"/>
    </row>
    <row r="178">
      <c r="C178" s="140"/>
    </row>
    <row r="179">
      <c r="C179" s="140"/>
    </row>
    <row r="180">
      <c r="C180" s="140"/>
    </row>
    <row r="181">
      <c r="C181" s="140"/>
    </row>
    <row r="182">
      <c r="C182" s="140"/>
    </row>
    <row r="183">
      <c r="C183" s="140"/>
    </row>
    <row r="184">
      <c r="C184" s="140"/>
    </row>
    <row r="185">
      <c r="C185" s="140"/>
    </row>
    <row r="186">
      <c r="C186" s="140"/>
    </row>
    <row r="187">
      <c r="C187" s="140"/>
    </row>
    <row r="188">
      <c r="C188" s="140"/>
    </row>
    <row r="189">
      <c r="C189" s="140"/>
    </row>
    <row r="190">
      <c r="C190" s="140"/>
    </row>
    <row r="191">
      <c r="C191" s="140"/>
    </row>
    <row r="192">
      <c r="C192" s="140"/>
    </row>
    <row r="193">
      <c r="C193" s="140"/>
    </row>
    <row r="194">
      <c r="C194" s="140"/>
    </row>
    <row r="195">
      <c r="C195" s="140"/>
    </row>
    <row r="196">
      <c r="C196" s="140"/>
    </row>
    <row r="197">
      <c r="C197" s="140"/>
    </row>
    <row r="198">
      <c r="C198" s="140"/>
    </row>
    <row r="199">
      <c r="C199" s="140"/>
    </row>
    <row r="200">
      <c r="C200" s="140"/>
    </row>
    <row r="201">
      <c r="C201" s="140"/>
    </row>
    <row r="202">
      <c r="C202" s="140"/>
    </row>
    <row r="203">
      <c r="C203" s="140"/>
    </row>
    <row r="204">
      <c r="C204" s="140"/>
    </row>
    <row r="205">
      <c r="C205" s="140"/>
    </row>
    <row r="206">
      <c r="C206" s="140"/>
    </row>
    <row r="207">
      <c r="C207" s="140"/>
    </row>
    <row r="208">
      <c r="C208" s="140"/>
    </row>
    <row r="209">
      <c r="C209" s="140"/>
    </row>
    <row r="210">
      <c r="C210" s="140"/>
    </row>
    <row r="211">
      <c r="C211" s="140"/>
    </row>
    <row r="212">
      <c r="C212" s="140"/>
    </row>
    <row r="213">
      <c r="C213" s="140"/>
    </row>
    <row r="214">
      <c r="C214" s="140"/>
    </row>
    <row r="215">
      <c r="C215" s="140"/>
    </row>
    <row r="216">
      <c r="C216" s="140"/>
    </row>
    <row r="217">
      <c r="C217" s="140"/>
    </row>
    <row r="218">
      <c r="C218" s="140"/>
    </row>
    <row r="219">
      <c r="C219" s="140"/>
    </row>
    <row r="220">
      <c r="C220" s="140"/>
    </row>
    <row r="221">
      <c r="C221" s="140"/>
    </row>
    <row r="222">
      <c r="C222" s="140"/>
    </row>
    <row r="223">
      <c r="C223" s="140"/>
    </row>
    <row r="224">
      <c r="C224" s="140"/>
    </row>
    <row r="225">
      <c r="C225" s="140"/>
    </row>
    <row r="226">
      <c r="C226" s="140"/>
    </row>
    <row r="227">
      <c r="C227" s="140"/>
    </row>
    <row r="228">
      <c r="C228" s="140"/>
    </row>
    <row r="229">
      <c r="C229" s="140"/>
    </row>
    <row r="230">
      <c r="C230" s="140"/>
    </row>
    <row r="231">
      <c r="C231" s="140"/>
    </row>
    <row r="232">
      <c r="C232" s="140"/>
    </row>
    <row r="233">
      <c r="C233" s="140"/>
    </row>
    <row r="234">
      <c r="C234" s="140"/>
    </row>
    <row r="235">
      <c r="C235" s="140"/>
    </row>
    <row r="236">
      <c r="C236" s="140"/>
    </row>
    <row r="237">
      <c r="C237" s="140"/>
    </row>
    <row r="238">
      <c r="C238" s="140"/>
    </row>
    <row r="239">
      <c r="C239" s="140"/>
    </row>
    <row r="240">
      <c r="C240" s="140"/>
    </row>
    <row r="241">
      <c r="C241" s="140"/>
    </row>
    <row r="242">
      <c r="C242" s="140"/>
    </row>
    <row r="243">
      <c r="C243" s="140"/>
    </row>
    <row r="244">
      <c r="C244" s="140"/>
    </row>
    <row r="245">
      <c r="C245" s="140"/>
    </row>
    <row r="246">
      <c r="C246" s="140"/>
    </row>
    <row r="247">
      <c r="C247" s="140"/>
    </row>
    <row r="248">
      <c r="C248" s="140"/>
    </row>
    <row r="249">
      <c r="C249" s="140"/>
    </row>
    <row r="250">
      <c r="C250" s="140"/>
    </row>
    <row r="251">
      <c r="C251" s="140"/>
    </row>
    <row r="252">
      <c r="C252" s="140"/>
    </row>
    <row r="253">
      <c r="C253" s="140"/>
    </row>
    <row r="254">
      <c r="C254" s="140"/>
    </row>
    <row r="255">
      <c r="C255" s="140"/>
    </row>
    <row r="256">
      <c r="C256" s="140"/>
    </row>
    <row r="257">
      <c r="C257" s="140"/>
    </row>
    <row r="258">
      <c r="C258" s="140"/>
    </row>
    <row r="259">
      <c r="C259" s="140"/>
    </row>
    <row r="260">
      <c r="C260" s="140"/>
    </row>
    <row r="261">
      <c r="C261" s="140"/>
    </row>
    <row r="262">
      <c r="C262" s="140"/>
    </row>
    <row r="263">
      <c r="C263" s="140"/>
    </row>
    <row r="264">
      <c r="C264" s="140"/>
    </row>
    <row r="265">
      <c r="C265" s="140"/>
    </row>
    <row r="266">
      <c r="C266" s="140"/>
    </row>
    <row r="267">
      <c r="C267" s="140"/>
    </row>
    <row r="268">
      <c r="C268" s="140"/>
    </row>
    <row r="269">
      <c r="C269" s="140"/>
    </row>
    <row r="270">
      <c r="C270" s="140"/>
    </row>
    <row r="271">
      <c r="C271" s="140"/>
    </row>
    <row r="272">
      <c r="C272" s="140"/>
    </row>
    <row r="273">
      <c r="C273" s="140"/>
    </row>
    <row r="274">
      <c r="C274" s="140"/>
    </row>
    <row r="275">
      <c r="C275" s="140"/>
    </row>
    <row r="276">
      <c r="C276" s="140"/>
    </row>
    <row r="277">
      <c r="C277" s="140"/>
    </row>
    <row r="278">
      <c r="C278" s="140"/>
    </row>
    <row r="279">
      <c r="C279" s="140"/>
    </row>
    <row r="280">
      <c r="C280" s="140"/>
    </row>
    <row r="281">
      <c r="C281" s="140"/>
    </row>
    <row r="282">
      <c r="C282" s="140"/>
    </row>
    <row r="283">
      <c r="C283" s="140"/>
    </row>
    <row r="284">
      <c r="C284" s="140"/>
    </row>
    <row r="285">
      <c r="C285" s="140"/>
    </row>
    <row r="286">
      <c r="C286" s="140"/>
    </row>
    <row r="287">
      <c r="C287" s="140"/>
    </row>
    <row r="288">
      <c r="C288" s="140"/>
    </row>
    <row r="289">
      <c r="C289" s="140"/>
    </row>
    <row r="290">
      <c r="C290" s="140"/>
    </row>
    <row r="291">
      <c r="C291" s="140"/>
    </row>
    <row r="292">
      <c r="C292" s="140"/>
    </row>
    <row r="293">
      <c r="C293" s="140"/>
    </row>
    <row r="294">
      <c r="C294" s="140"/>
    </row>
    <row r="295">
      <c r="C295" s="140"/>
    </row>
    <row r="296">
      <c r="C296" s="140"/>
    </row>
    <row r="297">
      <c r="C297" s="140"/>
    </row>
    <row r="298">
      <c r="C298" s="140"/>
    </row>
    <row r="299">
      <c r="C299" s="140"/>
    </row>
    <row r="300">
      <c r="C300" s="140"/>
    </row>
    <row r="301">
      <c r="C301" s="140"/>
    </row>
    <row r="302">
      <c r="C302" s="140"/>
    </row>
    <row r="303">
      <c r="C303" s="140"/>
    </row>
    <row r="304">
      <c r="C304" s="140"/>
    </row>
    <row r="305">
      <c r="C305" s="140"/>
    </row>
    <row r="306">
      <c r="C306" s="140"/>
    </row>
    <row r="307">
      <c r="C307" s="140"/>
    </row>
    <row r="308">
      <c r="C308" s="140"/>
    </row>
    <row r="309">
      <c r="C309" s="140"/>
    </row>
    <row r="310">
      <c r="C310" s="140"/>
    </row>
    <row r="311">
      <c r="C311" s="140"/>
    </row>
    <row r="312">
      <c r="C312" s="140"/>
    </row>
    <row r="313">
      <c r="C313" s="140"/>
    </row>
    <row r="314">
      <c r="C314" s="140"/>
    </row>
    <row r="315">
      <c r="C315" s="140"/>
    </row>
    <row r="316">
      <c r="C316" s="140"/>
    </row>
    <row r="317">
      <c r="C317" s="140"/>
    </row>
    <row r="318">
      <c r="C318" s="140"/>
    </row>
    <row r="319">
      <c r="C319" s="140"/>
    </row>
    <row r="320">
      <c r="C320" s="140"/>
    </row>
    <row r="321">
      <c r="C321" s="140"/>
    </row>
    <row r="322">
      <c r="C322" s="140"/>
    </row>
    <row r="323">
      <c r="C323" s="140"/>
    </row>
    <row r="324">
      <c r="C324" s="140"/>
    </row>
    <row r="325">
      <c r="C325" s="140"/>
    </row>
    <row r="326">
      <c r="C326" s="140"/>
    </row>
    <row r="327">
      <c r="C327" s="140"/>
    </row>
    <row r="328">
      <c r="C328" s="140"/>
    </row>
    <row r="329">
      <c r="C329" s="140"/>
    </row>
    <row r="330">
      <c r="C330" s="140"/>
    </row>
    <row r="331">
      <c r="C331" s="140"/>
    </row>
    <row r="332">
      <c r="C332" s="140"/>
    </row>
    <row r="333">
      <c r="C333" s="140"/>
    </row>
    <row r="334">
      <c r="C334" s="140"/>
    </row>
    <row r="335">
      <c r="C335" s="140"/>
    </row>
    <row r="336">
      <c r="C336" s="140"/>
    </row>
    <row r="337">
      <c r="C337" s="140"/>
    </row>
    <row r="338">
      <c r="C338" s="140"/>
    </row>
    <row r="339">
      <c r="C339" s="140"/>
    </row>
    <row r="340">
      <c r="C340" s="140"/>
    </row>
    <row r="341">
      <c r="C341" s="140"/>
    </row>
    <row r="342">
      <c r="C342" s="140"/>
    </row>
    <row r="343">
      <c r="C343" s="140"/>
    </row>
    <row r="344">
      <c r="C344" s="140"/>
    </row>
    <row r="345">
      <c r="C345" s="140"/>
    </row>
    <row r="346">
      <c r="C346" s="140"/>
    </row>
    <row r="347">
      <c r="C347" s="140"/>
    </row>
    <row r="348">
      <c r="C348" s="140"/>
    </row>
    <row r="349">
      <c r="C349" s="140"/>
    </row>
    <row r="350">
      <c r="C350" s="140"/>
    </row>
    <row r="351">
      <c r="C351" s="140"/>
    </row>
    <row r="352">
      <c r="C352" s="140"/>
    </row>
    <row r="353">
      <c r="C353" s="140"/>
    </row>
    <row r="354">
      <c r="C354" s="140"/>
    </row>
    <row r="355">
      <c r="C355" s="140"/>
    </row>
    <row r="356">
      <c r="C356" s="140"/>
    </row>
    <row r="357">
      <c r="C357" s="140"/>
    </row>
    <row r="358">
      <c r="C358" s="140"/>
    </row>
    <row r="359">
      <c r="C359" s="140"/>
    </row>
    <row r="360">
      <c r="C360" s="140"/>
    </row>
    <row r="361">
      <c r="C361" s="140"/>
    </row>
    <row r="362">
      <c r="C362" s="140"/>
    </row>
    <row r="363">
      <c r="C363" s="140"/>
    </row>
    <row r="364">
      <c r="C364" s="140"/>
    </row>
    <row r="365">
      <c r="C365" s="140"/>
    </row>
    <row r="366">
      <c r="C366" s="140"/>
    </row>
    <row r="367">
      <c r="C367" s="140"/>
    </row>
    <row r="368">
      <c r="C368" s="140"/>
    </row>
    <row r="369">
      <c r="C369" s="140"/>
    </row>
    <row r="370">
      <c r="C370" s="140"/>
    </row>
    <row r="371">
      <c r="C371" s="140"/>
    </row>
    <row r="372">
      <c r="C372" s="140"/>
    </row>
    <row r="373">
      <c r="C373" s="140"/>
    </row>
    <row r="374">
      <c r="C374" s="140"/>
    </row>
    <row r="375">
      <c r="C375" s="140"/>
    </row>
    <row r="376">
      <c r="C376" s="140"/>
    </row>
    <row r="377">
      <c r="C377" s="140"/>
    </row>
    <row r="378">
      <c r="C378" s="140"/>
    </row>
    <row r="379">
      <c r="C379" s="140"/>
    </row>
    <row r="380">
      <c r="C380" s="140"/>
    </row>
    <row r="381">
      <c r="C381" s="140"/>
    </row>
    <row r="382">
      <c r="C382" s="140"/>
    </row>
    <row r="383">
      <c r="C383" s="140"/>
    </row>
    <row r="384">
      <c r="C384" s="140"/>
    </row>
    <row r="385">
      <c r="C385" s="140"/>
    </row>
    <row r="386">
      <c r="C386" s="140"/>
    </row>
    <row r="387">
      <c r="C387" s="140"/>
    </row>
    <row r="388">
      <c r="C388" s="140"/>
    </row>
    <row r="389">
      <c r="C389" s="140"/>
    </row>
    <row r="390">
      <c r="C390" s="140"/>
    </row>
    <row r="391">
      <c r="C391" s="140"/>
    </row>
    <row r="392">
      <c r="C392" s="140"/>
    </row>
    <row r="393">
      <c r="C393" s="140"/>
    </row>
    <row r="394">
      <c r="C394" s="140"/>
    </row>
    <row r="395">
      <c r="C395" s="140"/>
    </row>
    <row r="396">
      <c r="C396" s="140"/>
    </row>
    <row r="397">
      <c r="C397" s="140"/>
    </row>
    <row r="398">
      <c r="C398" s="140"/>
    </row>
    <row r="399">
      <c r="C399" s="140"/>
    </row>
    <row r="400">
      <c r="C400" s="140"/>
    </row>
    <row r="401">
      <c r="C401" s="140"/>
    </row>
    <row r="402">
      <c r="C402" s="140"/>
    </row>
    <row r="403">
      <c r="C403" s="140"/>
    </row>
    <row r="404">
      <c r="C404" s="140"/>
    </row>
    <row r="405">
      <c r="C405" s="140"/>
    </row>
    <row r="406">
      <c r="C406" s="140"/>
    </row>
    <row r="407">
      <c r="C407" s="140"/>
    </row>
    <row r="408">
      <c r="C408" s="140"/>
    </row>
    <row r="409">
      <c r="C409" s="140"/>
    </row>
    <row r="410">
      <c r="C410" s="140"/>
    </row>
    <row r="411">
      <c r="C411" s="140"/>
    </row>
    <row r="412">
      <c r="C412" s="140"/>
    </row>
    <row r="413">
      <c r="C413" s="140"/>
    </row>
    <row r="414">
      <c r="C414" s="140"/>
    </row>
    <row r="415">
      <c r="C415" s="140"/>
    </row>
    <row r="416">
      <c r="C416" s="140"/>
    </row>
    <row r="417">
      <c r="C417" s="140"/>
    </row>
    <row r="418">
      <c r="C418" s="140"/>
    </row>
    <row r="419">
      <c r="C419" s="140"/>
    </row>
    <row r="420">
      <c r="C420" s="140"/>
    </row>
    <row r="421">
      <c r="C421" s="140"/>
    </row>
    <row r="422">
      <c r="C422" s="140"/>
    </row>
    <row r="423">
      <c r="C423" s="140"/>
    </row>
    <row r="424">
      <c r="C424" s="140"/>
    </row>
    <row r="425">
      <c r="C425" s="140"/>
    </row>
    <row r="426">
      <c r="C426" s="140"/>
    </row>
    <row r="427">
      <c r="C427" s="140"/>
    </row>
    <row r="428">
      <c r="C428" s="140"/>
    </row>
    <row r="429">
      <c r="C429" s="140"/>
    </row>
    <row r="430">
      <c r="C430" s="140"/>
    </row>
    <row r="431">
      <c r="C431" s="140"/>
    </row>
    <row r="432">
      <c r="C432" s="140"/>
    </row>
    <row r="433">
      <c r="C433" s="140"/>
    </row>
    <row r="434">
      <c r="C434" s="140"/>
    </row>
    <row r="435">
      <c r="C435" s="140"/>
    </row>
    <row r="436">
      <c r="C436" s="140"/>
    </row>
    <row r="437">
      <c r="C437" s="140"/>
    </row>
    <row r="438">
      <c r="C438" s="140"/>
    </row>
    <row r="439">
      <c r="C439" s="140"/>
    </row>
    <row r="440">
      <c r="C440" s="140"/>
    </row>
    <row r="441">
      <c r="C441" s="140"/>
    </row>
    <row r="442">
      <c r="C442" s="140"/>
    </row>
    <row r="443">
      <c r="C443" s="140"/>
    </row>
    <row r="444">
      <c r="C444" s="140"/>
    </row>
    <row r="445">
      <c r="C445" s="140"/>
    </row>
    <row r="446">
      <c r="C446" s="140"/>
    </row>
    <row r="447">
      <c r="C447" s="140"/>
    </row>
    <row r="448">
      <c r="C448" s="140"/>
    </row>
    <row r="449">
      <c r="C449" s="140"/>
    </row>
    <row r="450">
      <c r="C450" s="140"/>
    </row>
    <row r="451">
      <c r="C451" s="140"/>
    </row>
    <row r="452">
      <c r="C452" s="140"/>
    </row>
    <row r="453">
      <c r="C453" s="140"/>
    </row>
    <row r="454">
      <c r="C454" s="140"/>
    </row>
    <row r="455">
      <c r="C455" s="140"/>
    </row>
    <row r="456">
      <c r="C456" s="140"/>
    </row>
    <row r="457">
      <c r="C457" s="140"/>
    </row>
    <row r="458">
      <c r="C458" s="140"/>
    </row>
    <row r="459">
      <c r="C459" s="140"/>
    </row>
    <row r="460">
      <c r="C460" s="140"/>
    </row>
    <row r="461">
      <c r="C461" s="140"/>
    </row>
    <row r="462">
      <c r="C462" s="140"/>
    </row>
    <row r="463">
      <c r="C463" s="140"/>
    </row>
    <row r="464">
      <c r="C464" s="140"/>
    </row>
    <row r="465">
      <c r="C465" s="140"/>
    </row>
    <row r="466">
      <c r="C466" s="140"/>
    </row>
    <row r="467">
      <c r="C467" s="140"/>
    </row>
    <row r="468">
      <c r="C468" s="140"/>
    </row>
    <row r="469">
      <c r="C469" s="140"/>
    </row>
    <row r="470">
      <c r="C470" s="140"/>
    </row>
    <row r="471">
      <c r="C471" s="140"/>
    </row>
    <row r="472">
      <c r="C472" s="140"/>
    </row>
    <row r="473">
      <c r="C473" s="140"/>
    </row>
    <row r="474">
      <c r="C474" s="140"/>
    </row>
    <row r="475">
      <c r="C475" s="140"/>
    </row>
    <row r="476">
      <c r="C476" s="140"/>
    </row>
    <row r="477">
      <c r="C477" s="140"/>
    </row>
    <row r="478">
      <c r="C478" s="140"/>
    </row>
    <row r="479">
      <c r="C479" s="140"/>
    </row>
    <row r="480">
      <c r="C480" s="140"/>
    </row>
    <row r="481">
      <c r="C481" s="140"/>
    </row>
    <row r="482">
      <c r="C482" s="140"/>
    </row>
    <row r="483">
      <c r="C483" s="140"/>
    </row>
    <row r="484">
      <c r="C484" s="140"/>
    </row>
    <row r="485">
      <c r="C485" s="140"/>
    </row>
    <row r="486">
      <c r="C486" s="140"/>
    </row>
    <row r="487">
      <c r="C487" s="140"/>
    </row>
    <row r="488">
      <c r="C488" s="140"/>
    </row>
    <row r="489">
      <c r="C489" s="140"/>
    </row>
    <row r="490">
      <c r="C490" s="140"/>
    </row>
    <row r="491">
      <c r="C491" s="140"/>
    </row>
    <row r="492">
      <c r="C492" s="140"/>
    </row>
    <row r="493">
      <c r="C493" s="140"/>
    </row>
    <row r="494">
      <c r="C494" s="140"/>
    </row>
    <row r="495">
      <c r="C495" s="140"/>
    </row>
    <row r="496">
      <c r="C496" s="140"/>
    </row>
    <row r="497">
      <c r="C497" s="140"/>
    </row>
    <row r="498">
      <c r="C498" s="140"/>
    </row>
    <row r="499">
      <c r="C499" s="140"/>
    </row>
    <row r="500">
      <c r="C500" s="140"/>
    </row>
    <row r="501">
      <c r="C501" s="140"/>
    </row>
    <row r="502">
      <c r="C502" s="140"/>
    </row>
    <row r="503">
      <c r="C503" s="140"/>
    </row>
    <row r="504">
      <c r="C504" s="140"/>
    </row>
    <row r="505">
      <c r="C505" s="140"/>
    </row>
    <row r="506">
      <c r="C506" s="140"/>
    </row>
    <row r="507">
      <c r="C507" s="140"/>
    </row>
    <row r="508">
      <c r="C508" s="140"/>
    </row>
    <row r="509">
      <c r="C509" s="140"/>
    </row>
    <row r="510">
      <c r="C510" s="140"/>
    </row>
    <row r="511">
      <c r="C511" s="140"/>
    </row>
    <row r="512">
      <c r="C512" s="140"/>
    </row>
    <row r="513">
      <c r="C513" s="140"/>
    </row>
    <row r="514">
      <c r="C514" s="140"/>
    </row>
    <row r="515">
      <c r="C515" s="140"/>
    </row>
    <row r="516">
      <c r="C516" s="140"/>
    </row>
    <row r="517">
      <c r="C517" s="140"/>
    </row>
    <row r="518">
      <c r="C518" s="140"/>
    </row>
    <row r="519">
      <c r="C519" s="140"/>
    </row>
    <row r="520">
      <c r="C520" s="140"/>
    </row>
    <row r="521">
      <c r="C521" s="140"/>
    </row>
    <row r="522">
      <c r="C522" s="140"/>
    </row>
    <row r="523">
      <c r="C523" s="140"/>
    </row>
    <row r="524">
      <c r="C524" s="140"/>
    </row>
    <row r="525">
      <c r="C525" s="140"/>
    </row>
    <row r="526">
      <c r="C526" s="140"/>
    </row>
    <row r="527">
      <c r="C527" s="140"/>
    </row>
    <row r="528">
      <c r="C528" s="140"/>
    </row>
    <row r="529">
      <c r="C529" s="140"/>
    </row>
    <row r="530">
      <c r="C530" s="140"/>
    </row>
    <row r="531">
      <c r="C531" s="140"/>
    </row>
    <row r="532">
      <c r="C532" s="140"/>
    </row>
    <row r="533">
      <c r="C533" s="140"/>
    </row>
    <row r="534">
      <c r="C534" s="140"/>
    </row>
    <row r="535">
      <c r="C535" s="140"/>
    </row>
    <row r="536">
      <c r="C536" s="140"/>
    </row>
    <row r="537">
      <c r="C537" s="140"/>
    </row>
    <row r="538">
      <c r="C538" s="140"/>
    </row>
    <row r="539">
      <c r="C539" s="140"/>
    </row>
    <row r="540">
      <c r="C540" s="140"/>
    </row>
    <row r="541">
      <c r="C541" s="140"/>
    </row>
    <row r="542">
      <c r="C542" s="140"/>
    </row>
    <row r="543">
      <c r="C543" s="140"/>
    </row>
    <row r="544">
      <c r="C544" s="140"/>
    </row>
    <row r="545">
      <c r="C545" s="140"/>
    </row>
    <row r="546">
      <c r="C546" s="140"/>
    </row>
    <row r="547">
      <c r="C547" s="140"/>
    </row>
    <row r="548">
      <c r="C548" s="140"/>
    </row>
    <row r="549">
      <c r="C549" s="140"/>
    </row>
    <row r="550">
      <c r="C550" s="140"/>
    </row>
    <row r="551">
      <c r="C551" s="140"/>
    </row>
    <row r="552">
      <c r="C552" s="140"/>
    </row>
    <row r="553">
      <c r="C553" s="140"/>
    </row>
    <row r="554">
      <c r="C554" s="140"/>
    </row>
    <row r="555">
      <c r="C555" s="140"/>
    </row>
    <row r="556">
      <c r="C556" s="140"/>
    </row>
    <row r="557">
      <c r="C557" s="140"/>
    </row>
    <row r="558">
      <c r="C558" s="140"/>
    </row>
    <row r="559">
      <c r="C559" s="140"/>
    </row>
    <row r="560">
      <c r="C560" s="140"/>
    </row>
    <row r="561">
      <c r="C561" s="140"/>
    </row>
    <row r="562">
      <c r="C562" s="140"/>
    </row>
    <row r="563">
      <c r="C563" s="140"/>
    </row>
    <row r="564">
      <c r="C564" s="140"/>
    </row>
    <row r="565">
      <c r="C565" s="140"/>
    </row>
    <row r="566">
      <c r="C566" s="140"/>
    </row>
    <row r="567">
      <c r="C567" s="140"/>
    </row>
    <row r="568">
      <c r="C568" s="140"/>
    </row>
    <row r="569">
      <c r="C569" s="140"/>
    </row>
    <row r="570">
      <c r="C570" s="140"/>
    </row>
    <row r="571">
      <c r="C571" s="140"/>
    </row>
    <row r="572">
      <c r="C572" s="140"/>
    </row>
    <row r="573">
      <c r="C573" s="140"/>
    </row>
    <row r="574">
      <c r="C574" s="140"/>
    </row>
    <row r="575">
      <c r="C575" s="140"/>
    </row>
    <row r="576">
      <c r="C576" s="140"/>
    </row>
    <row r="577">
      <c r="C577" s="140"/>
    </row>
    <row r="578">
      <c r="C578" s="140"/>
    </row>
    <row r="579">
      <c r="C579" s="140"/>
    </row>
    <row r="580">
      <c r="C580" s="140"/>
    </row>
    <row r="581">
      <c r="C581" s="140"/>
    </row>
    <row r="582">
      <c r="C582" s="140"/>
    </row>
    <row r="583">
      <c r="C583" s="140"/>
    </row>
    <row r="584">
      <c r="C584" s="140"/>
    </row>
    <row r="585">
      <c r="C585" s="140"/>
    </row>
    <row r="586">
      <c r="C586" s="140"/>
    </row>
    <row r="587">
      <c r="C587" s="140"/>
    </row>
    <row r="588">
      <c r="C588" s="140"/>
    </row>
    <row r="589">
      <c r="C589" s="140"/>
    </row>
    <row r="590">
      <c r="C590" s="140"/>
    </row>
    <row r="591">
      <c r="C591" s="140"/>
    </row>
    <row r="592">
      <c r="C592" s="140"/>
    </row>
    <row r="593">
      <c r="C593" s="140"/>
    </row>
    <row r="594">
      <c r="C594" s="140"/>
    </row>
    <row r="595">
      <c r="C595" s="140"/>
    </row>
    <row r="596">
      <c r="C596" s="140"/>
    </row>
    <row r="597">
      <c r="C597" s="140"/>
    </row>
    <row r="598">
      <c r="C598" s="140"/>
    </row>
    <row r="599">
      <c r="C599" s="140"/>
    </row>
    <row r="600">
      <c r="C600" s="140"/>
    </row>
    <row r="601">
      <c r="C601" s="140"/>
    </row>
    <row r="602">
      <c r="C602" s="140"/>
    </row>
    <row r="603">
      <c r="C603" s="140"/>
    </row>
    <row r="604">
      <c r="C604" s="140"/>
    </row>
    <row r="605">
      <c r="C605" s="140"/>
    </row>
    <row r="606">
      <c r="C606" s="140"/>
    </row>
    <row r="607">
      <c r="C607" s="140"/>
    </row>
    <row r="608">
      <c r="C608" s="140"/>
    </row>
    <row r="609">
      <c r="C609" s="140"/>
    </row>
    <row r="610">
      <c r="C610" s="140"/>
    </row>
    <row r="611">
      <c r="C611" s="140"/>
    </row>
    <row r="612">
      <c r="C612" s="140"/>
    </row>
    <row r="613">
      <c r="C613" s="140"/>
    </row>
    <row r="614">
      <c r="C614" s="140"/>
    </row>
    <row r="615">
      <c r="C615" s="140"/>
    </row>
    <row r="616">
      <c r="C616" s="140"/>
    </row>
    <row r="617">
      <c r="C617" s="140"/>
    </row>
    <row r="618">
      <c r="C618" s="140"/>
    </row>
    <row r="619">
      <c r="C619" s="140"/>
    </row>
    <row r="620">
      <c r="C620" s="140"/>
    </row>
    <row r="621">
      <c r="C621" s="140"/>
    </row>
    <row r="622">
      <c r="C622" s="140"/>
    </row>
    <row r="623">
      <c r="C623" s="140"/>
    </row>
    <row r="624">
      <c r="C624" s="140"/>
    </row>
    <row r="625">
      <c r="C625" s="140"/>
    </row>
    <row r="626">
      <c r="C626" s="140"/>
    </row>
    <row r="627">
      <c r="C627" s="140"/>
    </row>
    <row r="628">
      <c r="C628" s="140"/>
    </row>
    <row r="629">
      <c r="C629" s="140"/>
    </row>
    <row r="630">
      <c r="C630" s="140"/>
    </row>
    <row r="631">
      <c r="C631" s="140"/>
    </row>
    <row r="632">
      <c r="C632" s="140"/>
    </row>
    <row r="633">
      <c r="C633" s="140"/>
    </row>
    <row r="634">
      <c r="C634" s="140"/>
    </row>
    <row r="635">
      <c r="C635" s="140"/>
    </row>
    <row r="636">
      <c r="C636" s="140"/>
    </row>
    <row r="637">
      <c r="C637" s="140"/>
    </row>
    <row r="638">
      <c r="C638" s="140"/>
    </row>
    <row r="639">
      <c r="C639" s="140"/>
    </row>
    <row r="640">
      <c r="C640" s="140"/>
    </row>
    <row r="641">
      <c r="C641" s="140"/>
    </row>
    <row r="642">
      <c r="C642" s="140"/>
    </row>
    <row r="643">
      <c r="C643" s="140"/>
    </row>
    <row r="644">
      <c r="C644" s="140"/>
    </row>
    <row r="645">
      <c r="C645" s="140"/>
    </row>
    <row r="646">
      <c r="C646" s="140"/>
    </row>
    <row r="647">
      <c r="C647" s="140"/>
    </row>
    <row r="648">
      <c r="C648" s="140"/>
    </row>
    <row r="649">
      <c r="C649" s="140"/>
    </row>
    <row r="650">
      <c r="C650" s="140"/>
    </row>
    <row r="651">
      <c r="C651" s="140"/>
    </row>
    <row r="652">
      <c r="C652" s="140"/>
    </row>
    <row r="653">
      <c r="C653" s="140"/>
    </row>
    <row r="654">
      <c r="C654" s="140"/>
    </row>
    <row r="655">
      <c r="C655" s="140"/>
    </row>
    <row r="656">
      <c r="C656" s="140"/>
    </row>
    <row r="657">
      <c r="C657" s="140"/>
    </row>
    <row r="658">
      <c r="C658" s="140"/>
    </row>
    <row r="659">
      <c r="C659" s="140"/>
    </row>
    <row r="660">
      <c r="C660" s="140"/>
    </row>
    <row r="661">
      <c r="C661" s="140"/>
    </row>
    <row r="662">
      <c r="C662" s="140"/>
    </row>
    <row r="663">
      <c r="C663" s="140"/>
    </row>
    <row r="664">
      <c r="C664" s="140"/>
    </row>
    <row r="665">
      <c r="C665" s="140"/>
    </row>
    <row r="666">
      <c r="C666" s="140"/>
    </row>
    <row r="667">
      <c r="C667" s="140"/>
    </row>
    <row r="668">
      <c r="C668" s="140"/>
    </row>
    <row r="669">
      <c r="C669" s="140"/>
    </row>
    <row r="670">
      <c r="C670" s="140"/>
    </row>
    <row r="671">
      <c r="C671" s="140"/>
    </row>
    <row r="672">
      <c r="C672" s="140"/>
    </row>
    <row r="673">
      <c r="C673" s="140"/>
    </row>
    <row r="674">
      <c r="C674" s="140"/>
    </row>
    <row r="675">
      <c r="C675" s="140"/>
    </row>
    <row r="676">
      <c r="C676" s="140"/>
    </row>
    <row r="677">
      <c r="C677" s="140"/>
    </row>
    <row r="678">
      <c r="C678" s="140"/>
    </row>
    <row r="679">
      <c r="C679" s="140"/>
    </row>
    <row r="680">
      <c r="C680" s="140"/>
    </row>
    <row r="681">
      <c r="C681" s="140"/>
    </row>
    <row r="682">
      <c r="C682" s="140"/>
    </row>
    <row r="683">
      <c r="C683" s="140"/>
    </row>
    <row r="684">
      <c r="C684" s="140"/>
    </row>
    <row r="685">
      <c r="C685" s="140"/>
    </row>
    <row r="686">
      <c r="C686" s="140"/>
    </row>
    <row r="687">
      <c r="C687" s="140"/>
    </row>
    <row r="688">
      <c r="C688" s="140"/>
    </row>
    <row r="689">
      <c r="C689" s="140"/>
    </row>
    <row r="690">
      <c r="C690" s="140"/>
    </row>
    <row r="691">
      <c r="C691" s="140"/>
    </row>
    <row r="692">
      <c r="C692" s="140"/>
    </row>
    <row r="693">
      <c r="C693" s="140"/>
    </row>
    <row r="694">
      <c r="C694" s="140"/>
    </row>
    <row r="695">
      <c r="C695" s="140"/>
    </row>
    <row r="696">
      <c r="C696" s="140"/>
    </row>
    <row r="697">
      <c r="C697" s="140"/>
    </row>
    <row r="698">
      <c r="C698" s="140"/>
    </row>
    <row r="699">
      <c r="C699" s="140"/>
    </row>
    <row r="700">
      <c r="C700" s="140"/>
    </row>
    <row r="701">
      <c r="C701" s="140"/>
    </row>
    <row r="702">
      <c r="C702" s="140"/>
    </row>
    <row r="703">
      <c r="C703" s="140"/>
    </row>
    <row r="704">
      <c r="C704" s="140"/>
    </row>
    <row r="705">
      <c r="C705" s="140"/>
    </row>
    <row r="706">
      <c r="C706" s="140"/>
    </row>
    <row r="707">
      <c r="C707" s="140"/>
    </row>
    <row r="708">
      <c r="C708" s="140"/>
    </row>
    <row r="709">
      <c r="C709" s="140"/>
    </row>
    <row r="710">
      <c r="C710" s="140"/>
    </row>
    <row r="711">
      <c r="C711" s="140"/>
    </row>
    <row r="712">
      <c r="C712" s="140"/>
    </row>
    <row r="713">
      <c r="C713" s="140"/>
    </row>
    <row r="714">
      <c r="C714" s="140"/>
    </row>
    <row r="715">
      <c r="C715" s="140"/>
    </row>
    <row r="716">
      <c r="C716" s="140"/>
    </row>
    <row r="717">
      <c r="C717" s="140"/>
    </row>
    <row r="718">
      <c r="C718" s="140"/>
    </row>
    <row r="719">
      <c r="C719" s="140"/>
    </row>
    <row r="720">
      <c r="C720" s="140"/>
    </row>
    <row r="721">
      <c r="C721" s="140"/>
    </row>
    <row r="722">
      <c r="C722" s="140"/>
    </row>
    <row r="723">
      <c r="C723" s="140"/>
    </row>
    <row r="724">
      <c r="C724" s="140"/>
    </row>
    <row r="725">
      <c r="C725" s="140"/>
    </row>
    <row r="726">
      <c r="C726" s="140"/>
    </row>
    <row r="727">
      <c r="C727" s="140"/>
    </row>
    <row r="728">
      <c r="C728" s="140"/>
    </row>
    <row r="729">
      <c r="C729" s="140"/>
    </row>
    <row r="730">
      <c r="C730" s="140"/>
    </row>
    <row r="731">
      <c r="C731" s="140"/>
    </row>
    <row r="732">
      <c r="C732" s="140"/>
    </row>
    <row r="733">
      <c r="C733" s="140"/>
    </row>
    <row r="734">
      <c r="C734" s="140"/>
    </row>
    <row r="735">
      <c r="C735" s="140"/>
    </row>
    <row r="736">
      <c r="C736" s="140"/>
    </row>
    <row r="737">
      <c r="C737" s="140"/>
    </row>
    <row r="738">
      <c r="C738" s="140"/>
    </row>
    <row r="739">
      <c r="C739" s="140"/>
    </row>
    <row r="740">
      <c r="C740" s="140"/>
    </row>
    <row r="741">
      <c r="C741" s="140"/>
    </row>
    <row r="742">
      <c r="C742" s="140"/>
    </row>
    <row r="743">
      <c r="C743" s="140"/>
    </row>
    <row r="744">
      <c r="C744" s="140"/>
    </row>
    <row r="745">
      <c r="C745" s="140"/>
    </row>
    <row r="746">
      <c r="C746" s="140"/>
    </row>
    <row r="747">
      <c r="C747" s="140"/>
    </row>
    <row r="748">
      <c r="C748" s="140"/>
    </row>
    <row r="749">
      <c r="C749" s="140"/>
    </row>
    <row r="750">
      <c r="C750" s="140"/>
    </row>
    <row r="751">
      <c r="C751" s="140"/>
    </row>
    <row r="752">
      <c r="C752" s="140"/>
    </row>
    <row r="753">
      <c r="C753" s="140"/>
    </row>
    <row r="754">
      <c r="C754" s="140"/>
    </row>
    <row r="755">
      <c r="C755" s="140"/>
    </row>
    <row r="756">
      <c r="C756" s="140"/>
    </row>
    <row r="757">
      <c r="C757" s="140"/>
    </row>
    <row r="758">
      <c r="C758" s="140"/>
    </row>
    <row r="759">
      <c r="C759" s="140"/>
    </row>
    <row r="760">
      <c r="C760" s="140"/>
    </row>
    <row r="761">
      <c r="C761" s="140"/>
    </row>
    <row r="762">
      <c r="C762" s="140"/>
    </row>
    <row r="763">
      <c r="C763" s="140"/>
    </row>
    <row r="764">
      <c r="C764" s="140"/>
    </row>
    <row r="765">
      <c r="C765" s="140"/>
    </row>
    <row r="766">
      <c r="C766" s="140"/>
    </row>
    <row r="767">
      <c r="C767" s="140"/>
    </row>
    <row r="768">
      <c r="C768" s="140"/>
    </row>
    <row r="769">
      <c r="C769" s="140"/>
    </row>
    <row r="770">
      <c r="C770" s="140"/>
    </row>
    <row r="771">
      <c r="C771" s="140"/>
    </row>
    <row r="772">
      <c r="C772" s="140"/>
    </row>
    <row r="773">
      <c r="C773" s="140"/>
    </row>
    <row r="774">
      <c r="C774" s="140"/>
    </row>
    <row r="775">
      <c r="C775" s="140"/>
    </row>
    <row r="776">
      <c r="C776" s="140"/>
    </row>
    <row r="777">
      <c r="C777" s="140"/>
    </row>
    <row r="778">
      <c r="C778" s="140"/>
    </row>
    <row r="779">
      <c r="C779" s="140"/>
    </row>
    <row r="780">
      <c r="C780" s="140"/>
    </row>
    <row r="781">
      <c r="C781" s="140"/>
    </row>
    <row r="782">
      <c r="C782" s="140"/>
    </row>
    <row r="783">
      <c r="C783" s="140"/>
    </row>
    <row r="784">
      <c r="C784" s="140"/>
    </row>
    <row r="785">
      <c r="C785" s="140"/>
    </row>
    <row r="786">
      <c r="C786" s="140"/>
    </row>
    <row r="787">
      <c r="C787" s="140"/>
    </row>
    <row r="788">
      <c r="C788" s="140"/>
    </row>
    <row r="789">
      <c r="C789" s="140"/>
    </row>
    <row r="790">
      <c r="C790" s="140"/>
    </row>
    <row r="791">
      <c r="C791" s="140"/>
    </row>
    <row r="792">
      <c r="C792" s="140"/>
    </row>
    <row r="793">
      <c r="C793" s="140"/>
    </row>
    <row r="794">
      <c r="C794" s="140"/>
    </row>
    <row r="795">
      <c r="C795" s="140"/>
    </row>
    <row r="796">
      <c r="C796" s="140"/>
    </row>
    <row r="797">
      <c r="C797" s="140"/>
    </row>
    <row r="798">
      <c r="C798" s="140"/>
    </row>
    <row r="799">
      <c r="C799" s="140"/>
    </row>
    <row r="800">
      <c r="C800" s="140"/>
    </row>
    <row r="801">
      <c r="C801" s="140"/>
    </row>
    <row r="802">
      <c r="C802" s="140"/>
    </row>
    <row r="803">
      <c r="C803" s="140"/>
    </row>
    <row r="804">
      <c r="C804" s="140"/>
    </row>
    <row r="805">
      <c r="C805" s="140"/>
    </row>
    <row r="806">
      <c r="C806" s="140"/>
    </row>
    <row r="807">
      <c r="C807" s="140"/>
    </row>
    <row r="808">
      <c r="C808" s="140"/>
    </row>
    <row r="809">
      <c r="C809" s="140"/>
    </row>
    <row r="810">
      <c r="C810" s="140"/>
    </row>
    <row r="811">
      <c r="C811" s="140"/>
    </row>
    <row r="812">
      <c r="C812" s="140"/>
    </row>
    <row r="813">
      <c r="C813" s="140"/>
    </row>
    <row r="814">
      <c r="C814" s="140"/>
    </row>
    <row r="815">
      <c r="C815" s="140"/>
    </row>
    <row r="816">
      <c r="C816" s="140"/>
    </row>
    <row r="817">
      <c r="C817" s="140"/>
    </row>
    <row r="818">
      <c r="C818" s="140"/>
    </row>
    <row r="819">
      <c r="C819" s="140"/>
    </row>
    <row r="820">
      <c r="C820" s="140"/>
    </row>
    <row r="821">
      <c r="C821" s="140"/>
    </row>
    <row r="822">
      <c r="C822" s="140"/>
    </row>
    <row r="823">
      <c r="C823" s="140"/>
    </row>
    <row r="824">
      <c r="C824" s="140"/>
    </row>
    <row r="825">
      <c r="C825" s="140"/>
    </row>
    <row r="826">
      <c r="C826" s="140"/>
    </row>
    <row r="827">
      <c r="C827" s="140"/>
    </row>
    <row r="828">
      <c r="C828" s="140"/>
    </row>
    <row r="829">
      <c r="C829" s="140"/>
    </row>
    <row r="830">
      <c r="C830" s="140"/>
    </row>
    <row r="831">
      <c r="C831" s="140"/>
    </row>
    <row r="832">
      <c r="C832" s="140"/>
    </row>
    <row r="833">
      <c r="C833" s="140"/>
    </row>
    <row r="834">
      <c r="C834" s="140"/>
    </row>
    <row r="835">
      <c r="C835" s="140"/>
    </row>
    <row r="836">
      <c r="C836" s="140"/>
    </row>
    <row r="837">
      <c r="C837" s="140"/>
    </row>
    <row r="838">
      <c r="C838" s="140"/>
    </row>
    <row r="839">
      <c r="C839" s="140"/>
    </row>
    <row r="840">
      <c r="C840" s="140"/>
    </row>
    <row r="841">
      <c r="C841" s="140"/>
    </row>
    <row r="842">
      <c r="C842" s="140"/>
    </row>
    <row r="843">
      <c r="C843" s="140"/>
    </row>
    <row r="844">
      <c r="C844" s="140"/>
    </row>
    <row r="845">
      <c r="C845" s="140"/>
    </row>
    <row r="846">
      <c r="C846" s="140"/>
    </row>
    <row r="847">
      <c r="C847" s="140"/>
    </row>
    <row r="848">
      <c r="C848" s="140"/>
    </row>
    <row r="849">
      <c r="C849" s="140"/>
    </row>
    <row r="850">
      <c r="C850" s="140"/>
    </row>
    <row r="851">
      <c r="C851" s="140"/>
    </row>
    <row r="852">
      <c r="C852" s="140"/>
    </row>
    <row r="853">
      <c r="C853" s="140"/>
    </row>
    <row r="854">
      <c r="C854" s="140"/>
    </row>
    <row r="855">
      <c r="C855" s="140"/>
    </row>
    <row r="856">
      <c r="C856" s="140"/>
    </row>
    <row r="857">
      <c r="C857" s="140"/>
    </row>
    <row r="858">
      <c r="C858" s="140"/>
    </row>
    <row r="859">
      <c r="C859" s="140"/>
    </row>
    <row r="860">
      <c r="C860" s="140"/>
    </row>
    <row r="861">
      <c r="C861" s="140"/>
    </row>
    <row r="862">
      <c r="C862" s="140"/>
    </row>
    <row r="863">
      <c r="C863" s="140"/>
    </row>
    <row r="864">
      <c r="C864" s="140"/>
    </row>
    <row r="865">
      <c r="C865" s="140"/>
    </row>
    <row r="866">
      <c r="C866" s="140"/>
    </row>
    <row r="867">
      <c r="C867" s="140"/>
    </row>
    <row r="868">
      <c r="C868" s="140"/>
    </row>
    <row r="869">
      <c r="C869" s="140"/>
    </row>
    <row r="870">
      <c r="C870" s="140"/>
    </row>
    <row r="871">
      <c r="C871" s="140"/>
    </row>
    <row r="872">
      <c r="C872" s="140"/>
    </row>
    <row r="873">
      <c r="C873" s="140"/>
    </row>
    <row r="874">
      <c r="C874" s="140"/>
    </row>
    <row r="875">
      <c r="C875" s="140"/>
    </row>
    <row r="876">
      <c r="C876" s="140"/>
    </row>
    <row r="877">
      <c r="C877" s="140"/>
    </row>
    <row r="878">
      <c r="C878" s="140"/>
    </row>
    <row r="879">
      <c r="C879" s="140"/>
    </row>
    <row r="880">
      <c r="C880" s="140"/>
    </row>
    <row r="881">
      <c r="C881" s="140"/>
    </row>
    <row r="882">
      <c r="C882" s="140"/>
    </row>
    <row r="883">
      <c r="C883" s="140"/>
    </row>
    <row r="884">
      <c r="C884" s="140"/>
    </row>
    <row r="885">
      <c r="C885" s="140"/>
    </row>
    <row r="886">
      <c r="C886" s="140"/>
    </row>
    <row r="887">
      <c r="C887" s="140"/>
    </row>
    <row r="888">
      <c r="C888" s="140"/>
    </row>
    <row r="889">
      <c r="C889" s="140"/>
    </row>
    <row r="890">
      <c r="C890" s="140"/>
    </row>
    <row r="891">
      <c r="C891" s="140"/>
    </row>
    <row r="892">
      <c r="C892" s="140"/>
    </row>
    <row r="893">
      <c r="C893" s="140"/>
    </row>
    <row r="894">
      <c r="C894" s="140"/>
    </row>
    <row r="895">
      <c r="C895" s="140"/>
    </row>
    <row r="896">
      <c r="C896" s="140"/>
    </row>
    <row r="897">
      <c r="C897" s="140"/>
    </row>
    <row r="898">
      <c r="C898" s="140"/>
    </row>
    <row r="899">
      <c r="C899" s="140"/>
    </row>
    <row r="900">
      <c r="C900" s="140"/>
    </row>
    <row r="901">
      <c r="C901" s="140"/>
    </row>
    <row r="902">
      <c r="C902" s="140"/>
    </row>
    <row r="903">
      <c r="C903" s="140"/>
    </row>
    <row r="904">
      <c r="C904" s="140"/>
    </row>
    <row r="905">
      <c r="C905" s="140"/>
    </row>
    <row r="906">
      <c r="C906" s="140"/>
    </row>
    <row r="907">
      <c r="C907" s="140"/>
    </row>
    <row r="908">
      <c r="C908" s="140"/>
    </row>
    <row r="909">
      <c r="C909" s="140"/>
    </row>
    <row r="910">
      <c r="C910" s="140"/>
    </row>
    <row r="911">
      <c r="C911" s="140"/>
    </row>
    <row r="912">
      <c r="C912" s="140"/>
    </row>
    <row r="913">
      <c r="C913" s="140"/>
    </row>
    <row r="914">
      <c r="C914" s="140"/>
    </row>
    <row r="915">
      <c r="C915" s="140"/>
    </row>
    <row r="916">
      <c r="C916" s="140"/>
    </row>
    <row r="917">
      <c r="C917" s="140"/>
    </row>
    <row r="918">
      <c r="C918" s="140"/>
    </row>
    <row r="919">
      <c r="C919" s="140"/>
    </row>
    <row r="920">
      <c r="C920" s="140"/>
    </row>
    <row r="921">
      <c r="C921" s="140"/>
    </row>
    <row r="922">
      <c r="C922" s="140"/>
    </row>
    <row r="923">
      <c r="C923" s="140"/>
    </row>
    <row r="924">
      <c r="C924" s="140"/>
    </row>
    <row r="925">
      <c r="C925" s="140"/>
    </row>
    <row r="926">
      <c r="C926" s="140"/>
    </row>
    <row r="927">
      <c r="C927" s="140"/>
    </row>
    <row r="928">
      <c r="C928" s="140"/>
    </row>
    <row r="929">
      <c r="C929" s="140"/>
    </row>
    <row r="930">
      <c r="C930" s="140"/>
    </row>
    <row r="931">
      <c r="C931" s="140"/>
    </row>
    <row r="932">
      <c r="C932" s="140"/>
    </row>
    <row r="933">
      <c r="C933" s="140"/>
    </row>
    <row r="934">
      <c r="C934" s="140"/>
    </row>
    <row r="935">
      <c r="C935" s="140"/>
    </row>
    <row r="936">
      <c r="C936" s="140"/>
    </row>
    <row r="937">
      <c r="C937" s="140"/>
    </row>
    <row r="938">
      <c r="C938" s="140"/>
    </row>
    <row r="939">
      <c r="C939" s="140"/>
    </row>
    <row r="940">
      <c r="C940" s="140"/>
    </row>
    <row r="941">
      <c r="C941" s="140"/>
    </row>
    <row r="942">
      <c r="C942" s="140"/>
    </row>
    <row r="943">
      <c r="C943" s="140"/>
    </row>
    <row r="944">
      <c r="C944" s="140"/>
    </row>
    <row r="945">
      <c r="C945" s="140"/>
    </row>
    <row r="946">
      <c r="C946" s="140"/>
    </row>
    <row r="947">
      <c r="C947" s="140"/>
    </row>
    <row r="948">
      <c r="C948" s="140"/>
    </row>
    <row r="949">
      <c r="C949" s="140"/>
    </row>
    <row r="950">
      <c r="C950" s="140"/>
    </row>
    <row r="951">
      <c r="C951" s="140"/>
    </row>
    <row r="952">
      <c r="C952" s="140"/>
    </row>
    <row r="953">
      <c r="C953" s="140"/>
    </row>
    <row r="954">
      <c r="C954" s="140"/>
    </row>
    <row r="955">
      <c r="C955" s="140"/>
    </row>
    <row r="956">
      <c r="C956" s="140"/>
    </row>
    <row r="957">
      <c r="C957" s="140"/>
    </row>
    <row r="958">
      <c r="C958" s="140"/>
    </row>
    <row r="959">
      <c r="C959" s="140"/>
    </row>
    <row r="960">
      <c r="C960" s="140"/>
    </row>
    <row r="961">
      <c r="C961" s="140"/>
    </row>
    <row r="962">
      <c r="C962" s="140"/>
    </row>
    <row r="963">
      <c r="C963" s="140"/>
    </row>
    <row r="964">
      <c r="C964" s="140"/>
    </row>
    <row r="965">
      <c r="C965" s="140"/>
    </row>
    <row r="966">
      <c r="C966" s="140"/>
    </row>
    <row r="967">
      <c r="C967" s="140"/>
    </row>
    <row r="968">
      <c r="C968" s="140"/>
    </row>
    <row r="969">
      <c r="C969" s="140"/>
    </row>
    <row r="970">
      <c r="C970" s="140"/>
    </row>
    <row r="971">
      <c r="C971" s="140"/>
    </row>
    <row r="972">
      <c r="C972" s="140"/>
    </row>
    <row r="973">
      <c r="C973" s="140"/>
    </row>
    <row r="974">
      <c r="C974" s="140"/>
    </row>
    <row r="975">
      <c r="C975" s="140"/>
    </row>
    <row r="976">
      <c r="C976" s="140"/>
    </row>
    <row r="977">
      <c r="C977" s="140"/>
    </row>
    <row r="978">
      <c r="C978" s="140"/>
    </row>
    <row r="979">
      <c r="C979" s="140"/>
    </row>
    <row r="980">
      <c r="C980" s="140"/>
    </row>
    <row r="981">
      <c r="C981" s="140"/>
    </row>
    <row r="982">
      <c r="C982" s="140"/>
    </row>
    <row r="983">
      <c r="C983" s="140"/>
    </row>
    <row r="984">
      <c r="C984" s="140"/>
    </row>
    <row r="985">
      <c r="C985" s="140"/>
    </row>
    <row r="986">
      <c r="C986" s="140"/>
    </row>
    <row r="987">
      <c r="C987" s="140"/>
    </row>
    <row r="988">
      <c r="C988" s="140"/>
    </row>
    <row r="989">
      <c r="C989" s="140"/>
    </row>
    <row r="990">
      <c r="C990" s="140"/>
    </row>
    <row r="991">
      <c r="C991" s="140"/>
    </row>
    <row r="992">
      <c r="C992" s="140"/>
    </row>
    <row r="993">
      <c r="C993" s="140"/>
    </row>
    <row r="994">
      <c r="C994" s="140"/>
    </row>
    <row r="995">
      <c r="C995" s="140"/>
    </row>
    <row r="996">
      <c r="C996" s="140"/>
    </row>
    <row r="997">
      <c r="C997" s="140"/>
    </row>
    <row r="998">
      <c r="C998" s="140"/>
    </row>
    <row r="999">
      <c r="C999" s="140"/>
    </row>
    <row r="1000">
      <c r="C1000" s="140"/>
    </row>
  </sheetData>
  <dataValidations>
    <dataValidation type="list" allowBlank="1" sqref="D2:D22">
      <formula1>'Sources table'!$D$2:$D$76</formula1>
    </dataValidation>
  </dataValidations>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3">
    <tabColor rgb="FFA3BCD3"/>
    <pageSetUpPr/>
  </sheetPr>
  <sheetViews>
    <sheetView workbookViewId="0"/>
  </sheetViews>
  <sheetFormatPr customHeight="1" defaultColWidth="12.63" defaultRowHeight="15.0"/>
  <cols>
    <col customWidth="1" hidden="1" min="1" max="1" width="8.88"/>
    <col customWidth="1" hidden="1" min="2" max="2" width="9.5"/>
    <col customWidth="1" hidden="1" min="3" max="6" width="8.88"/>
    <col customWidth="1" min="7" max="26" width="8.63"/>
  </cols>
  <sheetData>
    <row r="1" ht="12.75" customHeight="1"/>
    <row r="2" ht="12.75" customHeight="1"/>
    <row r="3" ht="12.75" customHeight="1"/>
    <row r="4" ht="12.75" customHeight="1"/>
    <row r="5" ht="12.75" customHeight="1"/>
    <row r="6" ht="12.75" customHeight="1"/>
    <row r="7" ht="12.75" customHeight="1"/>
    <row r="8" ht="12.75" customHeight="1"/>
    <row r="9" ht="12.75" customHeight="1"/>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236111111111111" right="0.236111111111111" top="0.75"/>
  <pageSetup orientation="landscape"/>
  <headerFooter>
    <oddFooter>&amp;CPage &amp;P of </oddFooter>
  </headerFooter>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22" t="s">
        <v>111</v>
      </c>
      <c r="B1" s="122" t="s">
        <v>124</v>
      </c>
      <c r="C1" s="122" t="s">
        <v>80</v>
      </c>
      <c r="D1" s="122" t="s">
        <v>79</v>
      </c>
      <c r="E1" s="122" t="s">
        <v>274</v>
      </c>
      <c r="F1" s="141" t="s">
        <v>275</v>
      </c>
    </row>
    <row r="2">
      <c r="A2" s="142" t="s">
        <v>183</v>
      </c>
      <c r="B2" s="143" t="str">
        <f t="array" ref="B2">INDEX(Countries!D2:D262, MATCH(A2, Countries!B2:B262, 0))</f>
        <v>USA</v>
      </c>
      <c r="C2" s="142" t="s">
        <v>174</v>
      </c>
      <c r="D2" s="142" t="s">
        <v>160</v>
      </c>
      <c r="E2" s="144">
        <v>500.0</v>
      </c>
      <c r="F2" s="125"/>
    </row>
    <row r="3">
      <c r="A3" s="142" t="s">
        <v>184</v>
      </c>
      <c r="B3" s="143" t="str">
        <f t="array" ref="B3">INDEX(Countries!D3:D263, MATCH(A3, Countries!B3:B263, 0))</f>
        <v>IDN</v>
      </c>
      <c r="C3" s="142" t="s">
        <v>174</v>
      </c>
      <c r="D3" s="142" t="s">
        <v>160</v>
      </c>
      <c r="E3" s="144">
        <v>500.0</v>
      </c>
      <c r="F3" s="125"/>
    </row>
    <row r="4">
      <c r="A4" s="142" t="s">
        <v>185</v>
      </c>
      <c r="B4" s="143" t="str">
        <f t="array" ref="B4">INDEX(Countries!D4:D264, MATCH(A4, Countries!B4:B264, 0))</f>
        <v>AUS</v>
      </c>
      <c r="C4" s="142" t="s">
        <v>174</v>
      </c>
      <c r="D4" s="142" t="s">
        <v>160</v>
      </c>
      <c r="E4" s="144">
        <v>500.0</v>
      </c>
      <c r="F4" s="125"/>
    </row>
    <row r="5">
      <c r="A5" s="143" t="s">
        <v>186</v>
      </c>
      <c r="B5" s="143" t="str">
        <f t="array" ref="B5">INDEX(Countries!D5:D265, MATCH(A5, Countries!B5:B265, 0))</f>
        <v>BHS</v>
      </c>
      <c r="C5" s="142" t="s">
        <v>174</v>
      </c>
      <c r="D5" s="142" t="s">
        <v>160</v>
      </c>
      <c r="E5" s="144">
        <v>500.0</v>
      </c>
      <c r="F5" s="125"/>
    </row>
    <row r="6">
      <c r="A6" s="142" t="s">
        <v>187</v>
      </c>
      <c r="B6" s="143" t="str">
        <f t="array" ref="B6">INDEX(Countries!D6:D266, MATCH(A6, Countries!B6:B266, 0))</f>
        <v>KEN</v>
      </c>
      <c r="C6" s="142" t="s">
        <v>174</v>
      </c>
      <c r="D6" s="142" t="s">
        <v>160</v>
      </c>
      <c r="E6" s="144">
        <v>500.0</v>
      </c>
      <c r="F6" s="125"/>
    </row>
    <row r="7">
      <c r="A7" s="142" t="s">
        <v>188</v>
      </c>
      <c r="B7" s="143" t="str">
        <f t="array" ref="B7">INDEX(Countries!D7:D267, MATCH(A7, Countries!B7:B267, 0))</f>
        <v>MEX</v>
      </c>
      <c r="C7" s="142" t="s">
        <v>174</v>
      </c>
      <c r="D7" s="142" t="s">
        <v>160</v>
      </c>
      <c r="E7" s="144">
        <v>500.0</v>
      </c>
      <c r="F7" s="125"/>
    </row>
    <row r="8">
      <c r="A8" s="142" t="s">
        <v>189</v>
      </c>
      <c r="B8" s="143" t="str">
        <f t="array" ref="B8">INDEX(Countries!D8:D268, MATCH(A8, Countries!B8:B268, 0))</f>
        <v>COL</v>
      </c>
      <c r="C8" s="142" t="s">
        <v>174</v>
      </c>
      <c r="D8" s="142" t="s">
        <v>160</v>
      </c>
      <c r="E8" s="144">
        <v>500.0</v>
      </c>
      <c r="F8" s="125"/>
    </row>
    <row r="9">
      <c r="A9" s="142" t="s">
        <v>190</v>
      </c>
      <c r="B9" s="143" t="str">
        <f t="array" ref="B9">INDEX(Countries!D9:D269, MATCH(A9, Countries!B9:B269, 0))</f>
        <v>IND</v>
      </c>
      <c r="C9" s="142" t="s">
        <v>174</v>
      </c>
      <c r="D9" s="142" t="s">
        <v>160</v>
      </c>
      <c r="E9" s="144">
        <v>500.0</v>
      </c>
      <c r="F9" s="125"/>
    </row>
    <row r="10">
      <c r="A10" s="142" t="s">
        <v>191</v>
      </c>
      <c r="B10" s="143" t="str">
        <f t="array" ref="B10">INDEX(Countries!D10:D270, MATCH(A10, Countries!B10:B270, 0))</f>
        <v>CHN</v>
      </c>
      <c r="C10" s="142" t="s">
        <v>174</v>
      </c>
      <c r="D10" s="142" t="s">
        <v>160</v>
      </c>
      <c r="E10" s="144">
        <v>500.0</v>
      </c>
      <c r="F10" s="125"/>
    </row>
    <row r="11">
      <c r="A11" s="142" t="s">
        <v>183</v>
      </c>
      <c r="B11" s="143" t="str">
        <f t="array" ref="B11">INDEX(Countries!D2:D262, MATCH(A11, Countries!B2:B262, 0))</f>
        <v>USA</v>
      </c>
      <c r="C11" s="142" t="s">
        <v>174</v>
      </c>
      <c r="D11" s="125" t="s">
        <v>167</v>
      </c>
      <c r="E11" s="144">
        <v>500.0</v>
      </c>
      <c r="F11" s="125"/>
    </row>
    <row r="12">
      <c r="A12" s="142" t="s">
        <v>184</v>
      </c>
      <c r="B12" s="143" t="str">
        <f t="array" ref="B12">INDEX(Countries!D3:D263, MATCH(A12, Countries!B3:B263, 0))</f>
        <v>IDN</v>
      </c>
      <c r="C12" s="142" t="s">
        <v>174</v>
      </c>
      <c r="D12" s="125" t="s">
        <v>167</v>
      </c>
      <c r="E12" s="144">
        <v>500.0</v>
      </c>
      <c r="F12" s="125"/>
    </row>
    <row r="13">
      <c r="A13" s="142" t="s">
        <v>185</v>
      </c>
      <c r="B13" s="143" t="str">
        <f t="array" ref="B13">INDEX(Countries!D4:D264, MATCH(A13, Countries!B4:B264, 0))</f>
        <v>AUS</v>
      </c>
      <c r="C13" s="142" t="s">
        <v>174</v>
      </c>
      <c r="D13" s="125" t="s">
        <v>167</v>
      </c>
      <c r="E13" s="144">
        <v>500.0</v>
      </c>
      <c r="F13" s="125"/>
    </row>
    <row r="14">
      <c r="A14" s="143" t="s">
        <v>186</v>
      </c>
      <c r="B14" s="143" t="str">
        <f t="array" ref="B14">INDEX(Countries!D5:D265, MATCH(A14, Countries!B5:B265, 0))</f>
        <v>BHS</v>
      </c>
      <c r="C14" s="142" t="s">
        <v>174</v>
      </c>
      <c r="D14" s="125" t="s">
        <v>167</v>
      </c>
      <c r="E14" s="144">
        <v>500.0</v>
      </c>
      <c r="F14" s="125"/>
    </row>
    <row r="15">
      <c r="A15" s="142" t="s">
        <v>187</v>
      </c>
      <c r="B15" s="143" t="str">
        <f t="array" ref="B15">INDEX(Countries!D6:D266, MATCH(A15, Countries!B6:B266, 0))</f>
        <v>KEN</v>
      </c>
      <c r="C15" s="142" t="s">
        <v>174</v>
      </c>
      <c r="D15" s="125" t="s">
        <v>167</v>
      </c>
      <c r="E15" s="144">
        <v>500.0</v>
      </c>
      <c r="F15" s="125"/>
    </row>
    <row r="16">
      <c r="A16" s="142" t="s">
        <v>188</v>
      </c>
      <c r="B16" s="143" t="str">
        <f t="array" ref="B16">INDEX(Countries!D7:D267, MATCH(A16, Countries!B7:B267, 0))</f>
        <v>MEX</v>
      </c>
      <c r="C16" s="142" t="s">
        <v>174</v>
      </c>
      <c r="D16" s="125" t="s">
        <v>167</v>
      </c>
      <c r="E16" s="144">
        <v>500.0</v>
      </c>
      <c r="F16" s="125"/>
    </row>
    <row r="17">
      <c r="A17" s="142" t="s">
        <v>189</v>
      </c>
      <c r="B17" s="143" t="str">
        <f t="array" ref="B17">INDEX(Countries!D8:D268, MATCH(A17, Countries!B8:B268, 0))</f>
        <v>COL</v>
      </c>
      <c r="C17" s="142" t="s">
        <v>174</v>
      </c>
      <c r="D17" s="125" t="s">
        <v>167</v>
      </c>
      <c r="E17" s="144">
        <v>500.0</v>
      </c>
      <c r="F17" s="125"/>
    </row>
    <row r="18">
      <c r="A18" s="142" t="s">
        <v>190</v>
      </c>
      <c r="B18" s="143" t="str">
        <f t="array" ref="B18">INDEX(Countries!D9:D269, MATCH(A18, Countries!B9:B269, 0))</f>
        <v>IND</v>
      </c>
      <c r="C18" s="142" t="s">
        <v>174</v>
      </c>
      <c r="D18" s="125" t="s">
        <v>167</v>
      </c>
      <c r="E18" s="144">
        <v>500.0</v>
      </c>
      <c r="F18" s="125"/>
    </row>
    <row r="19">
      <c r="A19" s="142" t="s">
        <v>191</v>
      </c>
      <c r="B19" s="143" t="str">
        <f t="array" ref="B19">INDEX(Countries!D10:D270, MATCH(A19, Countries!B10:B270, 0))</f>
        <v>CHN</v>
      </c>
      <c r="C19" s="142" t="s">
        <v>174</v>
      </c>
      <c r="D19" s="125" t="s">
        <v>167</v>
      </c>
      <c r="E19" s="144">
        <v>500.0</v>
      </c>
      <c r="F19" s="125"/>
    </row>
    <row r="20">
      <c r="A20" s="142" t="s">
        <v>183</v>
      </c>
      <c r="B20" s="143" t="str">
        <f t="array" ref="B20">INDEX(Countries!D2:D262, MATCH(A20, Countries!B2:B262, 0))</f>
        <v>USA</v>
      </c>
      <c r="C20" s="142" t="s">
        <v>174</v>
      </c>
      <c r="D20" s="125" t="s">
        <v>168</v>
      </c>
      <c r="E20" s="144">
        <v>500.0</v>
      </c>
      <c r="F20" s="125"/>
    </row>
    <row r="21">
      <c r="A21" s="142" t="s">
        <v>184</v>
      </c>
      <c r="B21" s="143" t="str">
        <f t="array" ref="B21">INDEX(Countries!D3:D263, MATCH(A21, Countries!B3:B263, 0))</f>
        <v>IDN</v>
      </c>
      <c r="C21" s="142" t="s">
        <v>174</v>
      </c>
      <c r="D21" s="125" t="s">
        <v>168</v>
      </c>
      <c r="E21" s="144">
        <v>500.0</v>
      </c>
      <c r="F21" s="125"/>
    </row>
    <row r="22">
      <c r="A22" s="142" t="s">
        <v>185</v>
      </c>
      <c r="B22" s="143" t="str">
        <f t="array" ref="B22">INDEX(Countries!D4:D264, MATCH(A22, Countries!B4:B264, 0))</f>
        <v>AUS</v>
      </c>
      <c r="C22" s="142" t="s">
        <v>174</v>
      </c>
      <c r="D22" s="125" t="s">
        <v>168</v>
      </c>
      <c r="E22" s="144">
        <v>500.0</v>
      </c>
      <c r="F22" s="125"/>
    </row>
    <row r="23">
      <c r="A23" s="143" t="s">
        <v>186</v>
      </c>
      <c r="B23" s="143" t="str">
        <f t="array" ref="B23">INDEX(Countries!D5:D265, MATCH(A23, Countries!B5:B265, 0))</f>
        <v>BHS</v>
      </c>
      <c r="C23" s="142" t="s">
        <v>174</v>
      </c>
      <c r="D23" s="125" t="s">
        <v>168</v>
      </c>
      <c r="E23" s="144">
        <v>500.0</v>
      </c>
      <c r="F23" s="125"/>
    </row>
    <row r="24">
      <c r="A24" s="142" t="s">
        <v>187</v>
      </c>
      <c r="B24" s="143" t="str">
        <f t="array" ref="B24">INDEX(Countries!D6:D266, MATCH(A24, Countries!B6:B266, 0))</f>
        <v>KEN</v>
      </c>
      <c r="C24" s="142" t="s">
        <v>174</v>
      </c>
      <c r="D24" s="125" t="s">
        <v>168</v>
      </c>
      <c r="E24" s="144">
        <v>500.0</v>
      </c>
      <c r="F24" s="125"/>
    </row>
    <row r="25">
      <c r="A25" s="142" t="s">
        <v>188</v>
      </c>
      <c r="B25" s="143" t="str">
        <f t="array" ref="B25">INDEX(Countries!D7:D267, MATCH(A25, Countries!B7:B267, 0))</f>
        <v>MEX</v>
      </c>
      <c r="C25" s="142" t="s">
        <v>174</v>
      </c>
      <c r="D25" s="125" t="s">
        <v>168</v>
      </c>
      <c r="E25" s="144">
        <v>500.0</v>
      </c>
      <c r="F25" s="125"/>
    </row>
    <row r="26">
      <c r="A26" s="142" t="s">
        <v>189</v>
      </c>
      <c r="B26" s="143" t="str">
        <f t="array" ref="B26">INDEX(Countries!D8:D268, MATCH(A26, Countries!B8:B268, 0))</f>
        <v>COL</v>
      </c>
      <c r="C26" s="142" t="s">
        <v>174</v>
      </c>
      <c r="D26" s="125" t="s">
        <v>168</v>
      </c>
      <c r="E26" s="144">
        <v>500.0</v>
      </c>
      <c r="F26" s="125"/>
    </row>
    <row r="27">
      <c r="A27" s="142" t="s">
        <v>190</v>
      </c>
      <c r="B27" s="143" t="str">
        <f t="array" ref="B27">INDEX(Countries!D9:D269, MATCH(A27, Countries!B9:B269, 0))</f>
        <v>IND</v>
      </c>
      <c r="C27" s="142" t="s">
        <v>174</v>
      </c>
      <c r="D27" s="125" t="s">
        <v>168</v>
      </c>
      <c r="E27" s="144">
        <v>500.0</v>
      </c>
      <c r="F27" s="125"/>
    </row>
    <row r="28">
      <c r="A28" s="142" t="s">
        <v>191</v>
      </c>
      <c r="B28" s="143" t="str">
        <f t="array" ref="B28">INDEX(Countries!D10:D270, MATCH(A28, Countries!B10:B270, 0))</f>
        <v>CHN</v>
      </c>
      <c r="C28" s="142" t="s">
        <v>174</v>
      </c>
      <c r="D28" s="125" t="s">
        <v>168</v>
      </c>
      <c r="E28" s="144">
        <v>500.0</v>
      </c>
      <c r="F28" s="125"/>
    </row>
    <row r="29">
      <c r="A29" s="142" t="s">
        <v>183</v>
      </c>
      <c r="B29" s="143" t="str">
        <f t="array" ref="B29">INDEX(Countries!D2:D262, MATCH(A29, Countries!B2:B262, 0))</f>
        <v>USA</v>
      </c>
      <c r="C29" s="125" t="s">
        <v>175</v>
      </c>
      <c r="D29" s="142" t="s">
        <v>160</v>
      </c>
      <c r="E29" s="144">
        <v>20000.0</v>
      </c>
      <c r="F29" s="125"/>
    </row>
    <row r="30">
      <c r="A30" s="142" t="s">
        <v>184</v>
      </c>
      <c r="B30" s="143" t="str">
        <f t="array" ref="B30">INDEX(Countries!D3:D263, MATCH(A30, Countries!B3:B263, 0))</f>
        <v>IDN</v>
      </c>
      <c r="C30" s="125" t="s">
        <v>175</v>
      </c>
      <c r="D30" s="142" t="s">
        <v>160</v>
      </c>
      <c r="E30" s="144">
        <v>20000.0</v>
      </c>
      <c r="F30" s="125"/>
    </row>
    <row r="31">
      <c r="A31" s="142" t="s">
        <v>185</v>
      </c>
      <c r="B31" s="143" t="str">
        <f t="array" ref="B31">INDEX(Countries!D4:D264, MATCH(A31, Countries!B4:B264, 0))</f>
        <v>AUS</v>
      </c>
      <c r="C31" s="125" t="s">
        <v>175</v>
      </c>
      <c r="D31" s="142" t="s">
        <v>160</v>
      </c>
      <c r="E31" s="144">
        <v>20000.0</v>
      </c>
      <c r="F31" s="125"/>
    </row>
    <row r="32">
      <c r="A32" s="143" t="s">
        <v>186</v>
      </c>
      <c r="B32" s="143" t="str">
        <f t="array" ref="B32">INDEX(Countries!D5:D265, MATCH(A32, Countries!B5:B265, 0))</f>
        <v>BHS</v>
      </c>
      <c r="C32" s="125" t="s">
        <v>175</v>
      </c>
      <c r="D32" s="142" t="s">
        <v>160</v>
      </c>
      <c r="E32" s="144">
        <v>20000.0</v>
      </c>
      <c r="F32" s="125"/>
    </row>
    <row r="33">
      <c r="A33" s="142" t="s">
        <v>187</v>
      </c>
      <c r="B33" s="143" t="str">
        <f t="array" ref="B33">INDEX(Countries!D6:D266, MATCH(A33, Countries!B6:B266, 0))</f>
        <v>KEN</v>
      </c>
      <c r="C33" s="125" t="s">
        <v>175</v>
      </c>
      <c r="D33" s="142" t="s">
        <v>160</v>
      </c>
      <c r="E33" s="144">
        <v>20000.0</v>
      </c>
      <c r="F33" s="125"/>
    </row>
    <row r="34">
      <c r="A34" s="142" t="s">
        <v>188</v>
      </c>
      <c r="B34" s="143" t="str">
        <f t="array" ref="B34">INDEX(Countries!D7:D267, MATCH(A34, Countries!B7:B267, 0))</f>
        <v>MEX</v>
      </c>
      <c r="C34" s="125" t="s">
        <v>175</v>
      </c>
      <c r="D34" s="142" t="s">
        <v>160</v>
      </c>
      <c r="E34" s="144">
        <v>20000.0</v>
      </c>
      <c r="F34" s="125"/>
    </row>
    <row r="35">
      <c r="A35" s="142" t="s">
        <v>189</v>
      </c>
      <c r="B35" s="143" t="str">
        <f t="array" ref="B35">INDEX(Countries!D8:D268, MATCH(A35, Countries!B8:B268, 0))</f>
        <v>COL</v>
      </c>
      <c r="C35" s="125" t="s">
        <v>175</v>
      </c>
      <c r="D35" s="142" t="s">
        <v>160</v>
      </c>
      <c r="E35" s="144">
        <v>20000.0</v>
      </c>
      <c r="F35" s="125"/>
    </row>
    <row r="36">
      <c r="A36" s="142" t="s">
        <v>190</v>
      </c>
      <c r="B36" s="143" t="str">
        <f t="array" ref="B36">INDEX(Countries!D9:D269, MATCH(A36, Countries!B9:B269, 0))</f>
        <v>IND</v>
      </c>
      <c r="C36" s="125" t="s">
        <v>175</v>
      </c>
      <c r="D36" s="142" t="s">
        <v>160</v>
      </c>
      <c r="E36" s="144">
        <v>20000.0</v>
      </c>
      <c r="F36" s="125"/>
    </row>
    <row r="37">
      <c r="A37" s="142" t="s">
        <v>191</v>
      </c>
      <c r="B37" s="143" t="str">
        <f t="array" ref="B37">INDEX(Countries!D10:D270, MATCH(A37, Countries!B10:B270, 0))</f>
        <v>CHN</v>
      </c>
      <c r="C37" s="125" t="s">
        <v>175</v>
      </c>
      <c r="D37" s="142" t="s">
        <v>160</v>
      </c>
      <c r="E37" s="144">
        <v>20000.0</v>
      </c>
      <c r="F37" s="125"/>
    </row>
    <row r="38">
      <c r="A38" s="142" t="s">
        <v>183</v>
      </c>
      <c r="B38" s="143" t="str">
        <f t="array" ref="B38">INDEX(Countries!D2:D2962, MATCH(A38, Countries!B2:B262, 0))</f>
        <v>USA</v>
      </c>
      <c r="C38" s="125" t="s">
        <v>175</v>
      </c>
      <c r="D38" s="125" t="s">
        <v>167</v>
      </c>
      <c r="E38" s="144">
        <v>2000.0</v>
      </c>
      <c r="F38" s="125"/>
    </row>
    <row r="39">
      <c r="A39" s="142" t="s">
        <v>184</v>
      </c>
      <c r="B39" s="143" t="str">
        <f t="array" ref="B39">INDEX(Countries!D3:D2963, MATCH(A39, Countries!B3:B263, 0))</f>
        <v>IDN</v>
      </c>
      <c r="C39" s="125" t="s">
        <v>175</v>
      </c>
      <c r="D39" s="125" t="s">
        <v>167</v>
      </c>
      <c r="E39" s="144">
        <v>2000.0</v>
      </c>
      <c r="F39" s="125"/>
    </row>
    <row r="40">
      <c r="A40" s="142" t="s">
        <v>185</v>
      </c>
      <c r="B40" s="143" t="str">
        <f t="array" ref="B40">INDEX(Countries!D4:D2964, MATCH(A40, Countries!B4:B264, 0))</f>
        <v>AUS</v>
      </c>
      <c r="C40" s="125" t="s">
        <v>175</v>
      </c>
      <c r="D40" s="125" t="s">
        <v>167</v>
      </c>
      <c r="E40" s="144">
        <v>2000.0</v>
      </c>
      <c r="F40" s="125"/>
    </row>
    <row r="41">
      <c r="A41" s="143" t="s">
        <v>186</v>
      </c>
      <c r="B41" s="143" t="str">
        <f t="array" ref="B41">INDEX(Countries!D5:D2965, MATCH(A41, Countries!B5:B265, 0))</f>
        <v>BHS</v>
      </c>
      <c r="C41" s="125" t="s">
        <v>175</v>
      </c>
      <c r="D41" s="125" t="s">
        <v>167</v>
      </c>
      <c r="E41" s="144">
        <v>2000.0</v>
      </c>
      <c r="F41" s="125"/>
    </row>
    <row r="42">
      <c r="A42" s="142" t="s">
        <v>187</v>
      </c>
      <c r="B42" s="143" t="str">
        <f t="array" ref="B42">INDEX(Countries!D6:D2966, MATCH(A42, Countries!B6:B266, 0))</f>
        <v>KEN</v>
      </c>
      <c r="C42" s="125" t="s">
        <v>175</v>
      </c>
      <c r="D42" s="125" t="s">
        <v>167</v>
      </c>
      <c r="E42" s="144">
        <v>2000.0</v>
      </c>
      <c r="F42" s="125"/>
    </row>
    <row r="43">
      <c r="A43" s="142" t="s">
        <v>188</v>
      </c>
      <c r="B43" s="143" t="str">
        <f t="array" ref="B43">INDEX(Countries!D7:D2967, MATCH(A43, Countries!B7:B267, 0))</f>
        <v>MEX</v>
      </c>
      <c r="C43" s="125" t="s">
        <v>175</v>
      </c>
      <c r="D43" s="125" t="s">
        <v>167</v>
      </c>
      <c r="E43" s="144">
        <v>2000.0</v>
      </c>
      <c r="F43" s="125"/>
    </row>
    <row r="44">
      <c r="A44" s="142" t="s">
        <v>189</v>
      </c>
      <c r="B44" s="143" t="str">
        <f t="array" ref="B44">INDEX(Countries!D8:D2968, MATCH(A44, Countries!B8:B268, 0))</f>
        <v>COL</v>
      </c>
      <c r="C44" s="125" t="s">
        <v>175</v>
      </c>
      <c r="D44" s="125" t="s">
        <v>167</v>
      </c>
      <c r="E44" s="144">
        <v>2000.0</v>
      </c>
      <c r="F44" s="125"/>
    </row>
    <row r="45">
      <c r="A45" s="142" t="s">
        <v>190</v>
      </c>
      <c r="B45" s="143" t="str">
        <f t="array" ref="B45">INDEX(Countries!D9:D2969, MATCH(A45, Countries!B9:B269, 0))</f>
        <v>IND</v>
      </c>
      <c r="C45" s="125" t="s">
        <v>175</v>
      </c>
      <c r="D45" s="125" t="s">
        <v>167</v>
      </c>
      <c r="E45" s="144">
        <v>2000.0</v>
      </c>
      <c r="F45" s="125"/>
    </row>
    <row r="46">
      <c r="A46" s="142" t="s">
        <v>191</v>
      </c>
      <c r="B46" s="143" t="str">
        <f t="array" ref="B46">INDEX(Countries!D10:D2970, MATCH(A46, Countries!B10:B270, 0))</f>
        <v>CHN</v>
      </c>
      <c r="C46" s="125" t="s">
        <v>175</v>
      </c>
      <c r="D46" s="125" t="s">
        <v>167</v>
      </c>
      <c r="E46" s="144">
        <v>2000.0</v>
      </c>
      <c r="F46" s="125"/>
    </row>
    <row r="47">
      <c r="A47" s="142" t="s">
        <v>183</v>
      </c>
      <c r="B47" s="143" t="str">
        <f t="array" ref="B47">INDEX(Countries!D2:D262, MATCH(A47, Countries!B2:B262, 0))</f>
        <v>USA</v>
      </c>
      <c r="C47" s="125" t="s">
        <v>175</v>
      </c>
      <c r="D47" s="125" t="s">
        <v>168</v>
      </c>
      <c r="E47" s="144">
        <v>4000.0</v>
      </c>
      <c r="F47" s="125"/>
    </row>
    <row r="48">
      <c r="A48" s="142" t="s">
        <v>184</v>
      </c>
      <c r="B48" s="143" t="str">
        <f t="array" ref="B48">INDEX(Countries!D3:D263, MATCH(A48, Countries!B3:B263, 0))</f>
        <v>IDN</v>
      </c>
      <c r="C48" s="125" t="s">
        <v>175</v>
      </c>
      <c r="D48" s="125" t="s">
        <v>168</v>
      </c>
      <c r="E48" s="144">
        <v>4000.0</v>
      </c>
      <c r="F48" s="125"/>
    </row>
    <row r="49">
      <c r="A49" s="142" t="s">
        <v>185</v>
      </c>
      <c r="B49" s="143" t="str">
        <f t="array" ref="B49">INDEX(Countries!D4:D264, MATCH(A49, Countries!B4:B264, 0))</f>
        <v>AUS</v>
      </c>
      <c r="C49" s="125" t="s">
        <v>175</v>
      </c>
      <c r="D49" s="125" t="s">
        <v>168</v>
      </c>
      <c r="E49" s="144">
        <v>4000.0</v>
      </c>
      <c r="F49" s="125"/>
    </row>
    <row r="50">
      <c r="A50" s="143" t="s">
        <v>186</v>
      </c>
      <c r="B50" s="143" t="str">
        <f t="array" ref="B50">INDEX(Countries!D5:D265, MATCH(A50, Countries!B5:B265, 0))</f>
        <v>BHS</v>
      </c>
      <c r="C50" s="125" t="s">
        <v>175</v>
      </c>
      <c r="D50" s="125" t="s">
        <v>168</v>
      </c>
      <c r="E50" s="144">
        <v>4000.0</v>
      </c>
      <c r="F50" s="125"/>
    </row>
    <row r="51">
      <c r="A51" s="142" t="s">
        <v>187</v>
      </c>
      <c r="B51" s="143" t="str">
        <f t="array" ref="B51">INDEX(Countries!D6:D266, MATCH(A51, Countries!B6:B266, 0))</f>
        <v>KEN</v>
      </c>
      <c r="C51" s="125" t="s">
        <v>175</v>
      </c>
      <c r="D51" s="125" t="s">
        <v>168</v>
      </c>
      <c r="E51" s="144">
        <v>4000.0</v>
      </c>
      <c r="F51" s="125"/>
    </row>
    <row r="52">
      <c r="A52" s="142" t="s">
        <v>188</v>
      </c>
      <c r="B52" s="143" t="str">
        <f t="array" ref="B52">INDEX(Countries!D7:D267, MATCH(A52, Countries!B7:B267, 0))</f>
        <v>MEX</v>
      </c>
      <c r="C52" s="125" t="s">
        <v>175</v>
      </c>
      <c r="D52" s="125" t="s">
        <v>168</v>
      </c>
      <c r="E52" s="144">
        <v>4000.0</v>
      </c>
      <c r="F52" s="125"/>
    </row>
    <row r="53">
      <c r="A53" s="142" t="s">
        <v>189</v>
      </c>
      <c r="B53" s="143" t="str">
        <f t="array" ref="B53">INDEX(Countries!D8:D268, MATCH(A53, Countries!B8:B268, 0))</f>
        <v>COL</v>
      </c>
      <c r="C53" s="125" t="s">
        <v>175</v>
      </c>
      <c r="D53" s="125" t="s">
        <v>168</v>
      </c>
      <c r="E53" s="144">
        <v>4000.0</v>
      </c>
      <c r="F53" s="125"/>
    </row>
    <row r="54">
      <c r="A54" s="142" t="s">
        <v>190</v>
      </c>
      <c r="B54" s="143" t="str">
        <f t="array" ref="B54">INDEX(Countries!D9:D269, MATCH(A54, Countries!B9:B269, 0))</f>
        <v>IND</v>
      </c>
      <c r="C54" s="125" t="s">
        <v>175</v>
      </c>
      <c r="D54" s="125" t="s">
        <v>168</v>
      </c>
      <c r="E54" s="144">
        <v>4000.0</v>
      </c>
      <c r="F54" s="125"/>
    </row>
    <row r="55">
      <c r="A55" s="142" t="s">
        <v>191</v>
      </c>
      <c r="B55" s="143" t="str">
        <f t="array" ref="B55">INDEX(Countries!D10:D270, MATCH(A55, Countries!B10:B270, 0))</f>
        <v>CHN</v>
      </c>
      <c r="C55" s="125" t="s">
        <v>175</v>
      </c>
      <c r="D55" s="125" t="s">
        <v>168</v>
      </c>
      <c r="E55" s="144">
        <v>4000.0</v>
      </c>
      <c r="F55" s="125"/>
    </row>
  </sheetData>
  <dataValidations>
    <dataValidation type="list" allowBlank="1" sqref="F2:F55">
      <formula1>'Sources table'!$D$2:$D$76</formula1>
    </dataValidation>
    <dataValidation type="list" allowBlank="1" sqref="C2:C55">
      <formula1>Activity!$B$2:$B$3</formula1>
    </dataValidation>
    <dataValidation type="list" allowBlank="1" sqref="A2:A55">
      <formula1>Countries!$B$2:$B$262</formula1>
    </dataValidation>
    <dataValidation type="list" allowBlank="1" sqref="D2:D55">
      <formula1>Ecosystem!$B$2:$B$4</formula1>
    </dataValidation>
  </dataValidations>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22" t="s">
        <v>111</v>
      </c>
      <c r="B1" s="122" t="s">
        <v>124</v>
      </c>
      <c r="C1" s="145" t="s">
        <v>79</v>
      </c>
      <c r="D1" s="146" t="s">
        <v>276</v>
      </c>
      <c r="E1" s="122" t="s">
        <v>275</v>
      </c>
    </row>
    <row r="2">
      <c r="A2" s="142" t="s">
        <v>183</v>
      </c>
      <c r="B2" s="143" t="str">
        <f t="array" ref="B2">INDEX(Countries!D2:D262, MATCH(A2, Countries!B2:B262, 0))</f>
        <v>USA</v>
      </c>
      <c r="C2" s="142" t="s">
        <v>160</v>
      </c>
      <c r="D2" s="144">
        <v>100000.0</v>
      </c>
      <c r="E2" s="125" t="s">
        <v>277</v>
      </c>
    </row>
    <row r="3">
      <c r="A3" s="142" t="s">
        <v>184</v>
      </c>
      <c r="B3" s="143" t="str">
        <f t="array" ref="B3">INDEX(Countries!D3:D263, MATCH(A3, Countries!B3:B263, 0))</f>
        <v>IDN</v>
      </c>
      <c r="C3" s="142" t="s">
        <v>160</v>
      </c>
      <c r="D3" s="144">
        <v>50000.0</v>
      </c>
      <c r="E3" s="125" t="s">
        <v>277</v>
      </c>
    </row>
    <row r="4">
      <c r="A4" s="142" t="s">
        <v>185</v>
      </c>
      <c r="B4" s="143" t="str">
        <f t="array" ref="B4">INDEX(Countries!D4:D264, MATCH(A4, Countries!B4:B264, 0))</f>
        <v>AUS</v>
      </c>
      <c r="C4" s="142" t="s">
        <v>160</v>
      </c>
      <c r="D4" s="144">
        <v>70000.0</v>
      </c>
      <c r="E4" s="125" t="s">
        <v>277</v>
      </c>
    </row>
    <row r="5">
      <c r="A5" s="143" t="s">
        <v>186</v>
      </c>
      <c r="B5" s="143" t="str">
        <f t="array" ref="B5">INDEX(Countries!D5:D265, MATCH(A5, Countries!B5:B265, 0))</f>
        <v>BHS</v>
      </c>
      <c r="C5" s="142" t="s">
        <v>160</v>
      </c>
      <c r="D5" s="144">
        <v>70000.0</v>
      </c>
      <c r="E5" s="125" t="s">
        <v>277</v>
      </c>
    </row>
    <row r="6">
      <c r="A6" s="142" t="s">
        <v>187</v>
      </c>
      <c r="B6" s="143" t="str">
        <f t="array" ref="B6">INDEX(Countries!D6:D266, MATCH(A6, Countries!B6:B266, 0))</f>
        <v>KEN</v>
      </c>
      <c r="C6" s="142" t="s">
        <v>160</v>
      </c>
      <c r="D6" s="144">
        <v>50000.0</v>
      </c>
      <c r="E6" s="125" t="s">
        <v>277</v>
      </c>
    </row>
    <row r="7">
      <c r="A7" s="142" t="s">
        <v>188</v>
      </c>
      <c r="B7" s="143" t="str">
        <f t="array" ref="B7">INDEX(Countries!D7:D267, MATCH(A7, Countries!B7:B267, 0))</f>
        <v>MEX</v>
      </c>
      <c r="C7" s="142" t="s">
        <v>160</v>
      </c>
      <c r="D7" s="144">
        <v>50000.0</v>
      </c>
      <c r="E7" s="125" t="s">
        <v>277</v>
      </c>
    </row>
    <row r="8">
      <c r="A8" s="142" t="s">
        <v>189</v>
      </c>
      <c r="B8" s="143" t="str">
        <f t="array" ref="B8">INDEX(Countries!D8:D268, MATCH(A8, Countries!B8:B268, 0))</f>
        <v>COL</v>
      </c>
      <c r="C8" s="142" t="s">
        <v>160</v>
      </c>
      <c r="D8" s="144">
        <v>50000.0</v>
      </c>
      <c r="E8" s="125" t="s">
        <v>277</v>
      </c>
    </row>
    <row r="9">
      <c r="A9" s="142" t="s">
        <v>190</v>
      </c>
      <c r="B9" s="143" t="str">
        <f t="array" ref="B9">INDEX(Countries!D9:D269, MATCH(A9, Countries!B9:B269, 0))</f>
        <v>IND</v>
      </c>
      <c r="C9" s="142" t="s">
        <v>160</v>
      </c>
      <c r="D9" s="144">
        <v>50000.0</v>
      </c>
      <c r="E9" s="125" t="s">
        <v>277</v>
      </c>
    </row>
    <row r="10">
      <c r="A10" s="142" t="s">
        <v>191</v>
      </c>
      <c r="B10" s="143" t="str">
        <f t="array" ref="B10">INDEX(Countries!D10:D270, MATCH(A10, Countries!B10:B270, 0))</f>
        <v>CHN</v>
      </c>
      <c r="C10" s="142" t="s">
        <v>160</v>
      </c>
      <c r="D10" s="144">
        <v>50000.0</v>
      </c>
      <c r="E10" s="125" t="s">
        <v>277</v>
      </c>
    </row>
    <row r="11">
      <c r="A11" s="142" t="s">
        <v>183</v>
      </c>
      <c r="B11" s="143" t="str">
        <f t="array" ref="B11">INDEX(Countries!D2:D262, MATCH(A11, Countries!B2:B262, 0))</f>
        <v>USA</v>
      </c>
      <c r="C11" s="142" t="s">
        <v>167</v>
      </c>
      <c r="D11" s="144">
        <v>100000.0</v>
      </c>
      <c r="E11" s="125" t="s">
        <v>277</v>
      </c>
    </row>
    <row r="12">
      <c r="A12" s="142" t="s">
        <v>184</v>
      </c>
      <c r="B12" s="143" t="str">
        <f t="array" ref="B12">INDEX(Countries!D3:D263, MATCH(A12, Countries!B3:B263, 0))</f>
        <v>IDN</v>
      </c>
      <c r="C12" s="142" t="s">
        <v>167</v>
      </c>
      <c r="D12" s="144">
        <v>50000.0</v>
      </c>
      <c r="E12" s="125" t="s">
        <v>277</v>
      </c>
    </row>
    <row r="13">
      <c r="A13" s="142" t="s">
        <v>185</v>
      </c>
      <c r="B13" s="143" t="str">
        <f t="array" ref="B13">INDEX(Countries!D4:D264, MATCH(A13, Countries!B4:B264, 0))</f>
        <v>AUS</v>
      </c>
      <c r="C13" s="142" t="s">
        <v>167</v>
      </c>
      <c r="D13" s="144">
        <v>70000.0</v>
      </c>
      <c r="E13" s="125" t="s">
        <v>277</v>
      </c>
    </row>
    <row r="14">
      <c r="A14" s="143" t="s">
        <v>186</v>
      </c>
      <c r="B14" s="143" t="str">
        <f t="array" ref="B14">INDEX(Countries!D5:D265, MATCH(A14, Countries!B5:B265, 0))</f>
        <v>BHS</v>
      </c>
      <c r="C14" s="142" t="s">
        <v>167</v>
      </c>
      <c r="D14" s="144">
        <v>70000.0</v>
      </c>
      <c r="E14" s="125" t="s">
        <v>277</v>
      </c>
    </row>
    <row r="15">
      <c r="A15" s="142" t="s">
        <v>187</v>
      </c>
      <c r="B15" s="143" t="str">
        <f t="array" ref="B15">INDEX(Countries!D6:D266, MATCH(A15, Countries!B6:B266, 0))</f>
        <v>KEN</v>
      </c>
      <c r="C15" s="142" t="s">
        <v>167</v>
      </c>
      <c r="D15" s="144">
        <v>50000.0</v>
      </c>
      <c r="E15" s="125" t="s">
        <v>277</v>
      </c>
    </row>
    <row r="16">
      <c r="A16" s="142" t="s">
        <v>188</v>
      </c>
      <c r="B16" s="143" t="str">
        <f t="array" ref="B16">INDEX(Countries!D7:D267, MATCH(A16, Countries!B7:B267, 0))</f>
        <v>MEX</v>
      </c>
      <c r="C16" s="142" t="s">
        <v>167</v>
      </c>
      <c r="D16" s="144">
        <v>50000.0</v>
      </c>
      <c r="E16" s="125" t="s">
        <v>277</v>
      </c>
    </row>
    <row r="17">
      <c r="A17" s="142" t="s">
        <v>189</v>
      </c>
      <c r="B17" s="143" t="str">
        <f t="array" ref="B17">INDEX(Countries!D8:D268, MATCH(A17, Countries!B8:B268, 0))</f>
        <v>COL</v>
      </c>
      <c r="C17" s="142" t="s">
        <v>167</v>
      </c>
      <c r="D17" s="144">
        <v>50000.0</v>
      </c>
      <c r="E17" s="125" t="s">
        <v>277</v>
      </c>
    </row>
    <row r="18">
      <c r="A18" s="142" t="s">
        <v>190</v>
      </c>
      <c r="B18" s="143" t="str">
        <f t="array" ref="B18">INDEX(Countries!D9:D269, MATCH(A18, Countries!B9:B269, 0))</f>
        <v>IND</v>
      </c>
      <c r="C18" s="142" t="s">
        <v>167</v>
      </c>
      <c r="D18" s="144">
        <v>50000.0</v>
      </c>
      <c r="E18" s="125" t="s">
        <v>277</v>
      </c>
    </row>
    <row r="19">
      <c r="A19" s="142" t="s">
        <v>191</v>
      </c>
      <c r="B19" s="143" t="str">
        <f t="array" ref="B19">INDEX(Countries!D10:D270, MATCH(A19, Countries!B10:B270, 0))</f>
        <v>CHN</v>
      </c>
      <c r="C19" s="142" t="s">
        <v>167</v>
      </c>
      <c r="D19" s="144">
        <v>50000.0</v>
      </c>
      <c r="E19" s="125" t="s">
        <v>277</v>
      </c>
    </row>
    <row r="20">
      <c r="A20" s="142" t="s">
        <v>183</v>
      </c>
      <c r="B20" s="143" t="str">
        <f t="array" ref="B20">INDEX(Countries!D2:D262, MATCH(A20, Countries!B2:B262, 0))</f>
        <v>USA</v>
      </c>
      <c r="C20" s="142" t="s">
        <v>168</v>
      </c>
      <c r="D20" s="144">
        <v>100000.0</v>
      </c>
      <c r="E20" s="125" t="s">
        <v>277</v>
      </c>
    </row>
    <row r="21">
      <c r="A21" s="142" t="s">
        <v>184</v>
      </c>
      <c r="B21" s="143" t="str">
        <f t="array" ref="B21">INDEX(Countries!D3:D263, MATCH(A21, Countries!B3:B263, 0))</f>
        <v>IDN</v>
      </c>
      <c r="C21" s="142" t="s">
        <v>168</v>
      </c>
      <c r="D21" s="144">
        <v>50000.0</v>
      </c>
      <c r="E21" s="125" t="s">
        <v>277</v>
      </c>
    </row>
    <row r="22">
      <c r="A22" s="142" t="s">
        <v>185</v>
      </c>
      <c r="B22" s="143" t="str">
        <f t="array" ref="B22">INDEX(Countries!D4:D264, MATCH(A22, Countries!B4:B264, 0))</f>
        <v>AUS</v>
      </c>
      <c r="C22" s="142" t="s">
        <v>168</v>
      </c>
      <c r="D22" s="144">
        <v>70000.0</v>
      </c>
      <c r="E22" s="125" t="s">
        <v>277</v>
      </c>
    </row>
    <row r="23">
      <c r="A23" s="143" t="s">
        <v>186</v>
      </c>
      <c r="B23" s="143" t="str">
        <f t="array" ref="B23">INDEX(Countries!D5:D265, MATCH(A23, Countries!B5:B265, 0))</f>
        <v>BHS</v>
      </c>
      <c r="C23" s="142" t="s">
        <v>168</v>
      </c>
      <c r="D23" s="144">
        <v>70000.0</v>
      </c>
      <c r="E23" s="125" t="s">
        <v>277</v>
      </c>
    </row>
    <row r="24">
      <c r="A24" s="142" t="s">
        <v>187</v>
      </c>
      <c r="B24" s="143" t="str">
        <f t="array" ref="B24">INDEX(Countries!D6:D266, MATCH(A24, Countries!B6:B266, 0))</f>
        <v>KEN</v>
      </c>
      <c r="C24" s="142" t="s">
        <v>168</v>
      </c>
      <c r="D24" s="144">
        <v>50000.0</v>
      </c>
      <c r="E24" s="125" t="s">
        <v>277</v>
      </c>
    </row>
    <row r="25">
      <c r="A25" s="142" t="s">
        <v>188</v>
      </c>
      <c r="B25" s="143" t="str">
        <f t="array" ref="B25">INDEX(Countries!D7:D267, MATCH(A25, Countries!B7:B267, 0))</f>
        <v>MEX</v>
      </c>
      <c r="C25" s="142" t="s">
        <v>168</v>
      </c>
      <c r="D25" s="144">
        <v>50000.0</v>
      </c>
      <c r="E25" s="125" t="s">
        <v>277</v>
      </c>
    </row>
    <row r="26">
      <c r="A26" s="142" t="s">
        <v>189</v>
      </c>
      <c r="B26" s="143" t="str">
        <f t="array" ref="B26">INDEX(Countries!D8:D268, MATCH(A26, Countries!B8:B268, 0))</f>
        <v>COL</v>
      </c>
      <c r="C26" s="142" t="s">
        <v>168</v>
      </c>
      <c r="D26" s="144">
        <v>50000.0</v>
      </c>
      <c r="E26" s="125" t="s">
        <v>277</v>
      </c>
    </row>
    <row r="27">
      <c r="A27" s="142" t="s">
        <v>190</v>
      </c>
      <c r="B27" s="143" t="str">
        <f t="array" ref="B27">INDEX(Countries!D9:D269, MATCH(A27, Countries!B9:B269, 0))</f>
        <v>IND</v>
      </c>
      <c r="C27" s="142" t="s">
        <v>168</v>
      </c>
      <c r="D27" s="144">
        <v>50000.0</v>
      </c>
      <c r="E27" s="125" t="s">
        <v>277</v>
      </c>
    </row>
    <row r="28">
      <c r="A28" s="142" t="s">
        <v>191</v>
      </c>
      <c r="B28" s="143" t="str">
        <f t="array" ref="B28">INDEX(Countries!D10:D270, MATCH(A28, Countries!B10:B270, 0))</f>
        <v>CHN</v>
      </c>
      <c r="C28" s="142" t="s">
        <v>168</v>
      </c>
      <c r="D28" s="144">
        <v>50000.0</v>
      </c>
      <c r="E28" s="125" t="s">
        <v>277</v>
      </c>
    </row>
  </sheetData>
  <dataValidations>
    <dataValidation type="list" allowBlank="1" sqref="E2:E28">
      <formula1>'Sources table'!$D$2:$D$76</formula1>
    </dataValidation>
    <dataValidation type="list" allowBlank="1" sqref="A2:A28">
      <formula1>Countries!$B$2:$B$262</formula1>
    </dataValidation>
    <dataValidation type="list" allowBlank="1" sqref="C2:C28">
      <formula1>Ecosystem!$B$2:$B$4</formula1>
    </dataValidation>
  </dataValidations>
  <drawing r:id="rId1"/>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22" t="s">
        <v>111</v>
      </c>
      <c r="B1" s="122" t="s">
        <v>124</v>
      </c>
      <c r="C1" s="122" t="s">
        <v>80</v>
      </c>
      <c r="D1" s="122" t="s">
        <v>79</v>
      </c>
      <c r="E1" s="146" t="s">
        <v>278</v>
      </c>
      <c r="F1" s="122" t="s">
        <v>275</v>
      </c>
    </row>
    <row r="2">
      <c r="A2" s="142" t="s">
        <v>183</v>
      </c>
      <c r="B2" s="143" t="str">
        <f t="array" ref="B2">INDEX(Countries!D2:D262, MATCH(A2, Countries!B2:B262, 0))</f>
        <v>USA</v>
      </c>
      <c r="C2" s="142" t="s">
        <v>175</v>
      </c>
      <c r="D2" s="142" t="s">
        <v>160</v>
      </c>
      <c r="E2" s="144">
        <v>166766.666666667</v>
      </c>
      <c r="F2" s="125" t="s">
        <v>279</v>
      </c>
    </row>
    <row r="3">
      <c r="A3" s="142" t="s">
        <v>184</v>
      </c>
      <c r="B3" s="143" t="str">
        <f t="array" ref="B3">INDEX(Countries!D3:D263, MATCH(A3, Countries!B3:B263, 0))</f>
        <v>IDN</v>
      </c>
      <c r="C3" s="142" t="s">
        <v>175</v>
      </c>
      <c r="D3" s="142" t="s">
        <v>160</v>
      </c>
      <c r="E3" s="144">
        <v>166766.666666667</v>
      </c>
      <c r="F3" s="125" t="s">
        <v>279</v>
      </c>
    </row>
    <row r="4">
      <c r="A4" s="142" t="s">
        <v>185</v>
      </c>
      <c r="B4" s="143" t="str">
        <f t="array" ref="B4">INDEX(Countries!D4:D264, MATCH(A4, Countries!B4:B264, 0))</f>
        <v>AUS</v>
      </c>
      <c r="C4" s="142" t="s">
        <v>175</v>
      </c>
      <c r="D4" s="142" t="s">
        <v>160</v>
      </c>
      <c r="E4" s="144">
        <v>166766.666666667</v>
      </c>
      <c r="F4" s="125" t="s">
        <v>279</v>
      </c>
    </row>
    <row r="5">
      <c r="A5" s="143" t="s">
        <v>186</v>
      </c>
      <c r="B5" s="143" t="str">
        <f t="array" ref="B5">INDEX(Countries!D5:D265, MATCH(A5, Countries!B5:B265, 0))</f>
        <v>BHS</v>
      </c>
      <c r="C5" s="142" t="s">
        <v>175</v>
      </c>
      <c r="D5" s="142" t="s">
        <v>160</v>
      </c>
      <c r="E5" s="144">
        <v>166766.666666667</v>
      </c>
      <c r="F5" s="125" t="s">
        <v>279</v>
      </c>
    </row>
    <row r="6">
      <c r="A6" s="142" t="s">
        <v>187</v>
      </c>
      <c r="B6" s="143" t="str">
        <f t="array" ref="B6">INDEX(Countries!D6:D266, MATCH(A6, Countries!B6:B266, 0))</f>
        <v>KEN</v>
      </c>
      <c r="C6" s="142" t="s">
        <v>175</v>
      </c>
      <c r="D6" s="142" t="s">
        <v>160</v>
      </c>
      <c r="E6" s="144">
        <v>166766.666666667</v>
      </c>
      <c r="F6" s="125" t="s">
        <v>279</v>
      </c>
    </row>
    <row r="7">
      <c r="A7" s="142" t="s">
        <v>188</v>
      </c>
      <c r="B7" s="143" t="str">
        <f t="array" ref="B7">INDEX(Countries!D7:D267, MATCH(A7, Countries!B7:B267, 0))</f>
        <v>MEX</v>
      </c>
      <c r="C7" s="142" t="s">
        <v>175</v>
      </c>
      <c r="D7" s="142" t="s">
        <v>160</v>
      </c>
      <c r="E7" s="144">
        <v>166766.666666667</v>
      </c>
      <c r="F7" s="125" t="s">
        <v>279</v>
      </c>
    </row>
    <row r="8">
      <c r="A8" s="142" t="s">
        <v>189</v>
      </c>
      <c r="B8" s="143" t="str">
        <f t="array" ref="B8">INDEX(Countries!D8:D268, MATCH(A8, Countries!B8:B268, 0))</f>
        <v>COL</v>
      </c>
      <c r="C8" s="142" t="s">
        <v>175</v>
      </c>
      <c r="D8" s="142" t="s">
        <v>160</v>
      </c>
      <c r="E8" s="144">
        <v>166766.666666667</v>
      </c>
      <c r="F8" s="125" t="s">
        <v>279</v>
      </c>
    </row>
    <row r="9">
      <c r="A9" s="142" t="s">
        <v>190</v>
      </c>
      <c r="B9" s="143" t="str">
        <f t="array" ref="B9">INDEX(Countries!D9:D269, MATCH(A9, Countries!B9:B269, 0))</f>
        <v>IND</v>
      </c>
      <c r="C9" s="142" t="s">
        <v>175</v>
      </c>
      <c r="D9" s="142" t="s">
        <v>160</v>
      </c>
      <c r="E9" s="144">
        <v>166766.666666667</v>
      </c>
      <c r="F9" s="125" t="s">
        <v>279</v>
      </c>
    </row>
    <row r="10">
      <c r="A10" s="142" t="s">
        <v>191</v>
      </c>
      <c r="B10" s="143" t="str">
        <f t="array" ref="B10">INDEX(Countries!D10:D270, MATCH(A10, Countries!B10:B270, 0))</f>
        <v>CHN</v>
      </c>
      <c r="C10" s="142" t="s">
        <v>175</v>
      </c>
      <c r="D10" s="142" t="s">
        <v>160</v>
      </c>
      <c r="E10" s="144">
        <v>166766.666666667</v>
      </c>
      <c r="F10" s="125" t="s">
        <v>279</v>
      </c>
    </row>
    <row r="11">
      <c r="A11" s="142" t="s">
        <v>183</v>
      </c>
      <c r="B11" s="143" t="str">
        <f t="array" ref="B11">INDEX(Countries!D2:D262, MATCH(A11, Countries!B2:B262, 0))</f>
        <v>USA</v>
      </c>
      <c r="C11" s="142" t="s">
        <v>175</v>
      </c>
      <c r="D11" s="142" t="s">
        <v>167</v>
      </c>
      <c r="E11" s="144">
        <v>166766.666666667</v>
      </c>
      <c r="F11" s="125" t="s">
        <v>279</v>
      </c>
    </row>
    <row r="12">
      <c r="A12" s="142" t="s">
        <v>184</v>
      </c>
      <c r="B12" s="143" t="str">
        <f t="array" ref="B12">INDEX(Countries!D3:D263, MATCH(A12, Countries!B3:B263, 0))</f>
        <v>IDN</v>
      </c>
      <c r="C12" s="142" t="s">
        <v>175</v>
      </c>
      <c r="D12" s="142" t="s">
        <v>167</v>
      </c>
      <c r="E12" s="144">
        <v>166766.666666667</v>
      </c>
      <c r="F12" s="125" t="s">
        <v>279</v>
      </c>
    </row>
    <row r="13">
      <c r="A13" s="142" t="s">
        <v>185</v>
      </c>
      <c r="B13" s="143" t="str">
        <f t="array" ref="B13">INDEX(Countries!D4:D264, MATCH(A13, Countries!B4:B264, 0))</f>
        <v>AUS</v>
      </c>
      <c r="C13" s="142" t="s">
        <v>175</v>
      </c>
      <c r="D13" s="142" t="s">
        <v>167</v>
      </c>
      <c r="E13" s="144">
        <v>166766.666666667</v>
      </c>
      <c r="F13" s="125" t="s">
        <v>279</v>
      </c>
    </row>
    <row r="14">
      <c r="A14" s="143" t="s">
        <v>186</v>
      </c>
      <c r="B14" s="143" t="str">
        <f t="array" ref="B14">INDEX(Countries!D5:D265, MATCH(A14, Countries!B5:B265, 0))</f>
        <v>BHS</v>
      </c>
      <c r="C14" s="142" t="s">
        <v>175</v>
      </c>
      <c r="D14" s="142" t="s">
        <v>167</v>
      </c>
      <c r="E14" s="144">
        <v>166766.666666667</v>
      </c>
      <c r="F14" s="125" t="s">
        <v>279</v>
      </c>
    </row>
    <row r="15">
      <c r="A15" s="142" t="s">
        <v>187</v>
      </c>
      <c r="B15" s="143" t="str">
        <f t="array" ref="B15">INDEX(Countries!D6:D266, MATCH(A15, Countries!B6:B266, 0))</f>
        <v>KEN</v>
      </c>
      <c r="C15" s="142" t="s">
        <v>175</v>
      </c>
      <c r="D15" s="142" t="s">
        <v>167</v>
      </c>
      <c r="E15" s="144">
        <v>166766.666666667</v>
      </c>
      <c r="F15" s="125" t="s">
        <v>279</v>
      </c>
    </row>
    <row r="16">
      <c r="A16" s="142" t="s">
        <v>188</v>
      </c>
      <c r="B16" s="143" t="str">
        <f t="array" ref="B16">INDEX(Countries!D7:D267, MATCH(A16, Countries!B7:B267, 0))</f>
        <v>MEX</v>
      </c>
      <c r="C16" s="142" t="s">
        <v>175</v>
      </c>
      <c r="D16" s="142" t="s">
        <v>167</v>
      </c>
      <c r="E16" s="144">
        <v>166766.666666667</v>
      </c>
      <c r="F16" s="125" t="s">
        <v>279</v>
      </c>
    </row>
    <row r="17">
      <c r="A17" s="142" t="s">
        <v>189</v>
      </c>
      <c r="B17" s="143" t="str">
        <f t="array" ref="B17">INDEX(Countries!D8:D268, MATCH(A17, Countries!B8:B268, 0))</f>
        <v>COL</v>
      </c>
      <c r="C17" s="142" t="s">
        <v>175</v>
      </c>
      <c r="D17" s="142" t="s">
        <v>167</v>
      </c>
      <c r="E17" s="144">
        <v>166766.666666667</v>
      </c>
      <c r="F17" s="125" t="s">
        <v>279</v>
      </c>
    </row>
    <row r="18">
      <c r="A18" s="142" t="s">
        <v>190</v>
      </c>
      <c r="B18" s="143" t="str">
        <f t="array" ref="B18">INDEX(Countries!D9:D269, MATCH(A18, Countries!B9:B269, 0))</f>
        <v>IND</v>
      </c>
      <c r="C18" s="142" t="s">
        <v>175</v>
      </c>
      <c r="D18" s="142" t="s">
        <v>167</v>
      </c>
      <c r="E18" s="144">
        <v>166766.666666667</v>
      </c>
      <c r="F18" s="125" t="s">
        <v>279</v>
      </c>
    </row>
    <row r="19">
      <c r="A19" s="142" t="s">
        <v>191</v>
      </c>
      <c r="B19" s="143" t="str">
        <f t="array" ref="B19">INDEX(Countries!D10:D270, MATCH(A19, Countries!B10:B270, 0))</f>
        <v>CHN</v>
      </c>
      <c r="C19" s="142" t="s">
        <v>175</v>
      </c>
      <c r="D19" s="142" t="s">
        <v>167</v>
      </c>
      <c r="E19" s="144">
        <v>166766.666666667</v>
      </c>
      <c r="F19" s="125" t="s">
        <v>279</v>
      </c>
    </row>
    <row r="20">
      <c r="A20" s="142" t="s">
        <v>183</v>
      </c>
      <c r="B20" s="143" t="str">
        <f t="array" ref="B20">INDEX(Countries!D2:D262, MATCH(A20, Countries!B2:B262, 0))</f>
        <v>USA</v>
      </c>
      <c r="C20" s="142" t="s">
        <v>175</v>
      </c>
      <c r="D20" s="142" t="s">
        <v>168</v>
      </c>
      <c r="E20" s="144">
        <v>166766.666666667</v>
      </c>
      <c r="F20" s="125" t="s">
        <v>279</v>
      </c>
    </row>
    <row r="21">
      <c r="A21" s="142" t="s">
        <v>184</v>
      </c>
      <c r="B21" s="143" t="str">
        <f t="array" ref="B21">INDEX(Countries!D3:D263, MATCH(A21, Countries!B3:B263, 0))</f>
        <v>IDN</v>
      </c>
      <c r="C21" s="142" t="s">
        <v>175</v>
      </c>
      <c r="D21" s="142" t="s">
        <v>168</v>
      </c>
      <c r="E21" s="144">
        <v>166766.666666667</v>
      </c>
      <c r="F21" s="125" t="s">
        <v>279</v>
      </c>
    </row>
    <row r="22">
      <c r="A22" s="142" t="s">
        <v>185</v>
      </c>
      <c r="B22" s="143" t="str">
        <f t="array" ref="B22">INDEX(Countries!D4:D264, MATCH(A22, Countries!B4:B264, 0))</f>
        <v>AUS</v>
      </c>
      <c r="C22" s="142" t="s">
        <v>175</v>
      </c>
      <c r="D22" s="142" t="s">
        <v>168</v>
      </c>
      <c r="E22" s="144">
        <v>166766.666666667</v>
      </c>
      <c r="F22" s="125" t="s">
        <v>279</v>
      </c>
    </row>
    <row r="23">
      <c r="A23" s="143" t="s">
        <v>186</v>
      </c>
      <c r="B23" s="143" t="str">
        <f t="array" ref="B23">INDEX(Countries!D5:D265, MATCH(A23, Countries!B5:B265, 0))</f>
        <v>BHS</v>
      </c>
      <c r="C23" s="142" t="s">
        <v>175</v>
      </c>
      <c r="D23" s="142" t="s">
        <v>168</v>
      </c>
      <c r="E23" s="144">
        <v>166766.666666667</v>
      </c>
      <c r="F23" s="125" t="s">
        <v>279</v>
      </c>
    </row>
    <row r="24">
      <c r="A24" s="142" t="s">
        <v>187</v>
      </c>
      <c r="B24" s="143" t="str">
        <f t="array" ref="B24">INDEX(Countries!D6:D266, MATCH(A24, Countries!B6:B266, 0))</f>
        <v>KEN</v>
      </c>
      <c r="C24" s="142" t="s">
        <v>175</v>
      </c>
      <c r="D24" s="142" t="s">
        <v>168</v>
      </c>
      <c r="E24" s="144">
        <v>166766.666666667</v>
      </c>
      <c r="F24" s="125" t="s">
        <v>279</v>
      </c>
    </row>
    <row r="25">
      <c r="A25" s="142" t="s">
        <v>188</v>
      </c>
      <c r="B25" s="143" t="str">
        <f t="array" ref="B25">INDEX(Countries!D7:D267, MATCH(A25, Countries!B7:B267, 0))</f>
        <v>MEX</v>
      </c>
      <c r="C25" s="142" t="s">
        <v>175</v>
      </c>
      <c r="D25" s="142" t="s">
        <v>168</v>
      </c>
      <c r="E25" s="144">
        <v>166766.666666667</v>
      </c>
      <c r="F25" s="125" t="s">
        <v>279</v>
      </c>
    </row>
    <row r="26">
      <c r="A26" s="142" t="s">
        <v>189</v>
      </c>
      <c r="B26" s="143" t="str">
        <f t="array" ref="B26">INDEX(Countries!D8:D268, MATCH(A26, Countries!B8:B268, 0))</f>
        <v>COL</v>
      </c>
      <c r="C26" s="142" t="s">
        <v>175</v>
      </c>
      <c r="D26" s="142" t="s">
        <v>168</v>
      </c>
      <c r="E26" s="144">
        <v>166766.666666667</v>
      </c>
      <c r="F26" s="125" t="s">
        <v>279</v>
      </c>
    </row>
    <row r="27">
      <c r="A27" s="142" t="s">
        <v>190</v>
      </c>
      <c r="B27" s="143" t="str">
        <f t="array" ref="B27">INDEX(Countries!D9:D269, MATCH(A27, Countries!B9:B269, 0))</f>
        <v>IND</v>
      </c>
      <c r="C27" s="142" t="s">
        <v>175</v>
      </c>
      <c r="D27" s="142" t="s">
        <v>168</v>
      </c>
      <c r="E27" s="144">
        <v>166766.666666667</v>
      </c>
      <c r="F27" s="125" t="s">
        <v>279</v>
      </c>
    </row>
    <row r="28">
      <c r="A28" s="142" t="s">
        <v>191</v>
      </c>
      <c r="B28" s="143" t="str">
        <f t="array" ref="B28">INDEX(Countries!D10:D270, MATCH(A28, Countries!B10:B270, 0))</f>
        <v>CHN</v>
      </c>
      <c r="C28" s="142" t="s">
        <v>175</v>
      </c>
      <c r="D28" s="142" t="s">
        <v>168</v>
      </c>
      <c r="E28" s="144">
        <v>166766.666666667</v>
      </c>
      <c r="F28" s="125" t="s">
        <v>279</v>
      </c>
    </row>
    <row r="29">
      <c r="A29" s="142" t="s">
        <v>183</v>
      </c>
      <c r="B29" s="143" t="str">
        <f t="array" ref="B29">INDEX(Countries!D2:D262, MATCH(A29, Countries!B2:B262, 0))</f>
        <v>USA</v>
      </c>
      <c r="C29" s="142" t="s">
        <v>174</v>
      </c>
      <c r="D29" s="142" t="s">
        <v>160</v>
      </c>
      <c r="E29" s="144">
        <v>166766.666666667</v>
      </c>
      <c r="F29" s="125" t="s">
        <v>279</v>
      </c>
    </row>
    <row r="30">
      <c r="A30" s="142" t="s">
        <v>184</v>
      </c>
      <c r="B30" s="143" t="str">
        <f t="array" ref="B30">INDEX(Countries!D3:D263, MATCH(A30, Countries!B3:B263, 0))</f>
        <v>IDN</v>
      </c>
      <c r="C30" s="142" t="s">
        <v>174</v>
      </c>
      <c r="D30" s="142" t="s">
        <v>160</v>
      </c>
      <c r="E30" s="144">
        <v>166766.666666667</v>
      </c>
      <c r="F30" s="125" t="s">
        <v>279</v>
      </c>
    </row>
    <row r="31">
      <c r="A31" s="142" t="s">
        <v>185</v>
      </c>
      <c r="B31" s="143" t="str">
        <f t="array" ref="B31">INDEX(Countries!D4:D264, MATCH(A31, Countries!B4:B264, 0))</f>
        <v>AUS</v>
      </c>
      <c r="C31" s="142" t="s">
        <v>174</v>
      </c>
      <c r="D31" s="142" t="s">
        <v>160</v>
      </c>
      <c r="E31" s="144">
        <v>166766.666666667</v>
      </c>
      <c r="F31" s="125" t="s">
        <v>279</v>
      </c>
    </row>
    <row r="32">
      <c r="A32" s="143" t="s">
        <v>186</v>
      </c>
      <c r="B32" s="143" t="str">
        <f t="array" ref="B32">INDEX(Countries!D5:D265, MATCH(A32, Countries!B5:B265, 0))</f>
        <v>BHS</v>
      </c>
      <c r="C32" s="142" t="s">
        <v>174</v>
      </c>
      <c r="D32" s="142" t="s">
        <v>160</v>
      </c>
      <c r="E32" s="144">
        <v>166766.666666667</v>
      </c>
      <c r="F32" s="125" t="s">
        <v>279</v>
      </c>
    </row>
    <row r="33">
      <c r="A33" s="142" t="s">
        <v>187</v>
      </c>
      <c r="B33" s="143" t="str">
        <f t="array" ref="B33">INDEX(Countries!D6:D266, MATCH(A33, Countries!B6:B266, 0))</f>
        <v>KEN</v>
      </c>
      <c r="C33" s="142" t="s">
        <v>174</v>
      </c>
      <c r="D33" s="142" t="s">
        <v>160</v>
      </c>
      <c r="E33" s="144">
        <v>166766.666666667</v>
      </c>
      <c r="F33" s="125" t="s">
        <v>279</v>
      </c>
    </row>
    <row r="34">
      <c r="A34" s="142" t="s">
        <v>188</v>
      </c>
      <c r="B34" s="143" t="str">
        <f t="array" ref="B34">INDEX(Countries!D7:D267, MATCH(A34, Countries!B7:B267, 0))</f>
        <v>MEX</v>
      </c>
      <c r="C34" s="142" t="s">
        <v>174</v>
      </c>
      <c r="D34" s="142" t="s">
        <v>160</v>
      </c>
      <c r="E34" s="144">
        <v>166766.666666667</v>
      </c>
      <c r="F34" s="125" t="s">
        <v>279</v>
      </c>
    </row>
    <row r="35">
      <c r="A35" s="142" t="s">
        <v>189</v>
      </c>
      <c r="B35" s="143" t="str">
        <f t="array" ref="B35">INDEX(Countries!D8:D268, MATCH(A35, Countries!B8:B268, 0))</f>
        <v>COL</v>
      </c>
      <c r="C35" s="142" t="s">
        <v>174</v>
      </c>
      <c r="D35" s="142" t="s">
        <v>160</v>
      </c>
      <c r="E35" s="144">
        <v>166766.666666667</v>
      </c>
      <c r="F35" s="125" t="s">
        <v>279</v>
      </c>
    </row>
    <row r="36">
      <c r="A36" s="142" t="s">
        <v>190</v>
      </c>
      <c r="B36" s="143" t="str">
        <f t="array" ref="B36">INDEX(Countries!D9:D269, MATCH(A36, Countries!B9:B269, 0))</f>
        <v>IND</v>
      </c>
      <c r="C36" s="142" t="s">
        <v>174</v>
      </c>
      <c r="D36" s="142" t="s">
        <v>160</v>
      </c>
      <c r="E36" s="144">
        <v>166766.666666667</v>
      </c>
      <c r="F36" s="125" t="s">
        <v>279</v>
      </c>
    </row>
    <row r="37">
      <c r="A37" s="142" t="s">
        <v>191</v>
      </c>
      <c r="B37" s="143" t="str">
        <f t="array" ref="B37">INDEX(Countries!D10:D270, MATCH(A37, Countries!B10:B270, 0))</f>
        <v>CHN</v>
      </c>
      <c r="C37" s="142" t="s">
        <v>174</v>
      </c>
      <c r="D37" s="142" t="s">
        <v>160</v>
      </c>
      <c r="E37" s="144">
        <v>166766.666666667</v>
      </c>
      <c r="F37" s="125" t="s">
        <v>279</v>
      </c>
    </row>
    <row r="38">
      <c r="A38" s="142" t="s">
        <v>183</v>
      </c>
      <c r="B38" s="143" t="str">
        <f t="array" ref="B38">INDEX(Countries!D2:D262, MATCH(A38, Countries!B2:B262, 0))</f>
        <v>USA</v>
      </c>
      <c r="C38" s="142" t="s">
        <v>174</v>
      </c>
      <c r="D38" s="142" t="s">
        <v>167</v>
      </c>
      <c r="E38" s="144">
        <v>166766.666666667</v>
      </c>
      <c r="F38" s="125" t="s">
        <v>279</v>
      </c>
    </row>
    <row r="39">
      <c r="A39" s="142" t="s">
        <v>184</v>
      </c>
      <c r="B39" s="143" t="str">
        <f t="array" ref="B39">INDEX(Countries!D3:D263, MATCH(A39, Countries!B3:B263, 0))</f>
        <v>IDN</v>
      </c>
      <c r="C39" s="142" t="s">
        <v>174</v>
      </c>
      <c r="D39" s="142" t="s">
        <v>167</v>
      </c>
      <c r="E39" s="144">
        <v>166766.666666667</v>
      </c>
      <c r="F39" s="125" t="s">
        <v>279</v>
      </c>
    </row>
    <row r="40">
      <c r="A40" s="142" t="s">
        <v>185</v>
      </c>
      <c r="B40" s="143" t="str">
        <f t="array" ref="B40">INDEX(Countries!D4:D264, MATCH(A40, Countries!B4:B264, 0))</f>
        <v>AUS</v>
      </c>
      <c r="C40" s="142" t="s">
        <v>174</v>
      </c>
      <c r="D40" s="142" t="s">
        <v>167</v>
      </c>
      <c r="E40" s="144">
        <v>166766.666666667</v>
      </c>
      <c r="F40" s="125" t="s">
        <v>279</v>
      </c>
    </row>
    <row r="41">
      <c r="A41" s="143" t="s">
        <v>186</v>
      </c>
      <c r="B41" s="143" t="str">
        <f t="array" ref="B41">INDEX(Countries!D5:D265, MATCH(A41, Countries!B5:B265, 0))</f>
        <v>BHS</v>
      </c>
      <c r="C41" s="142" t="s">
        <v>174</v>
      </c>
      <c r="D41" s="142" t="s">
        <v>167</v>
      </c>
      <c r="E41" s="144">
        <v>166766.666666667</v>
      </c>
      <c r="F41" s="125" t="s">
        <v>279</v>
      </c>
    </row>
    <row r="42">
      <c r="A42" s="142" t="s">
        <v>187</v>
      </c>
      <c r="B42" s="143" t="str">
        <f t="array" ref="B42">INDEX(Countries!D6:D266, MATCH(A42, Countries!B6:B266, 0))</f>
        <v>KEN</v>
      </c>
      <c r="C42" s="142" t="s">
        <v>174</v>
      </c>
      <c r="D42" s="142" t="s">
        <v>167</v>
      </c>
      <c r="E42" s="144">
        <v>166766.666666667</v>
      </c>
      <c r="F42" s="125" t="s">
        <v>279</v>
      </c>
    </row>
    <row r="43">
      <c r="A43" s="142" t="s">
        <v>188</v>
      </c>
      <c r="B43" s="143" t="str">
        <f t="array" ref="B43">INDEX(Countries!D7:D267, MATCH(A43, Countries!B7:B267, 0))</f>
        <v>MEX</v>
      </c>
      <c r="C43" s="142" t="s">
        <v>174</v>
      </c>
      <c r="D43" s="142" t="s">
        <v>167</v>
      </c>
      <c r="E43" s="144">
        <v>166766.666666667</v>
      </c>
      <c r="F43" s="125" t="s">
        <v>279</v>
      </c>
    </row>
    <row r="44">
      <c r="A44" s="142" t="s">
        <v>189</v>
      </c>
      <c r="B44" s="143" t="str">
        <f t="array" ref="B44">INDEX(Countries!D8:D268, MATCH(A44, Countries!B8:B268, 0))</f>
        <v>COL</v>
      </c>
      <c r="C44" s="142" t="s">
        <v>174</v>
      </c>
      <c r="D44" s="142" t="s">
        <v>167</v>
      </c>
      <c r="E44" s="144">
        <v>166766.666666667</v>
      </c>
      <c r="F44" s="125" t="s">
        <v>279</v>
      </c>
    </row>
    <row r="45">
      <c r="A45" s="142" t="s">
        <v>190</v>
      </c>
      <c r="B45" s="143" t="str">
        <f t="array" ref="B45">INDEX(Countries!D9:D269, MATCH(A45, Countries!B9:B269, 0))</f>
        <v>IND</v>
      </c>
      <c r="C45" s="142" t="s">
        <v>174</v>
      </c>
      <c r="D45" s="142" t="s">
        <v>167</v>
      </c>
      <c r="E45" s="144">
        <v>166766.666666667</v>
      </c>
      <c r="F45" s="125" t="s">
        <v>279</v>
      </c>
    </row>
    <row r="46">
      <c r="A46" s="142" t="s">
        <v>191</v>
      </c>
      <c r="B46" s="143" t="str">
        <f t="array" ref="B46">INDEX(Countries!D10:D270, MATCH(A46, Countries!B10:B270, 0))</f>
        <v>CHN</v>
      </c>
      <c r="C46" s="142" t="s">
        <v>174</v>
      </c>
      <c r="D46" s="142" t="s">
        <v>167</v>
      </c>
      <c r="E46" s="144">
        <v>166766.666666667</v>
      </c>
      <c r="F46" s="125" t="s">
        <v>279</v>
      </c>
    </row>
    <row r="47">
      <c r="A47" s="142" t="s">
        <v>183</v>
      </c>
      <c r="B47" s="143" t="str">
        <f t="array" ref="B47">INDEX(Countries!D2:D262, MATCH(A47, Countries!B2:B262, 0))</f>
        <v>USA</v>
      </c>
      <c r="C47" s="142" t="s">
        <v>174</v>
      </c>
      <c r="D47" s="142" t="s">
        <v>168</v>
      </c>
      <c r="E47" s="144">
        <v>166766.666666667</v>
      </c>
      <c r="F47" s="125" t="s">
        <v>279</v>
      </c>
    </row>
    <row r="48">
      <c r="A48" s="142" t="s">
        <v>184</v>
      </c>
      <c r="B48" s="143" t="str">
        <f t="array" ref="B48">INDEX(Countries!D3:D263, MATCH(A48, Countries!B3:B263, 0))</f>
        <v>IDN</v>
      </c>
      <c r="C48" s="142" t="s">
        <v>174</v>
      </c>
      <c r="D48" s="142" t="s">
        <v>168</v>
      </c>
      <c r="E48" s="144">
        <v>166766.666666667</v>
      </c>
      <c r="F48" s="125" t="s">
        <v>279</v>
      </c>
    </row>
    <row r="49">
      <c r="A49" s="142" t="s">
        <v>185</v>
      </c>
      <c r="B49" s="143" t="str">
        <f t="array" ref="B49">INDEX(Countries!D4:D264, MATCH(A49, Countries!B4:B264, 0))</f>
        <v>AUS</v>
      </c>
      <c r="C49" s="142" t="s">
        <v>174</v>
      </c>
      <c r="D49" s="142" t="s">
        <v>168</v>
      </c>
      <c r="E49" s="144">
        <v>166766.666666667</v>
      </c>
      <c r="F49" s="125" t="s">
        <v>279</v>
      </c>
    </row>
    <row r="50">
      <c r="A50" s="143" t="s">
        <v>186</v>
      </c>
      <c r="B50" s="143" t="str">
        <f t="array" ref="B50">INDEX(Countries!D5:D265, MATCH(A50, Countries!B5:B265, 0))</f>
        <v>BHS</v>
      </c>
      <c r="C50" s="142" t="s">
        <v>174</v>
      </c>
      <c r="D50" s="142" t="s">
        <v>168</v>
      </c>
      <c r="E50" s="144">
        <v>166766.666666667</v>
      </c>
      <c r="F50" s="125" t="s">
        <v>279</v>
      </c>
    </row>
    <row r="51">
      <c r="A51" s="142" t="s">
        <v>187</v>
      </c>
      <c r="B51" s="143" t="str">
        <f t="array" ref="B51">INDEX(Countries!D6:D266, MATCH(A51, Countries!B6:B266, 0))</f>
        <v>KEN</v>
      </c>
      <c r="C51" s="142" t="s">
        <v>174</v>
      </c>
      <c r="D51" s="142" t="s">
        <v>168</v>
      </c>
      <c r="E51" s="144">
        <v>166766.666666667</v>
      </c>
      <c r="F51" s="125" t="s">
        <v>279</v>
      </c>
    </row>
    <row r="52">
      <c r="A52" s="142" t="s">
        <v>188</v>
      </c>
      <c r="B52" s="143" t="str">
        <f t="array" ref="B52">INDEX(Countries!D7:D267, MATCH(A52, Countries!B7:B267, 0))</f>
        <v>MEX</v>
      </c>
      <c r="C52" s="142" t="s">
        <v>174</v>
      </c>
      <c r="D52" s="142" t="s">
        <v>168</v>
      </c>
      <c r="E52" s="144">
        <v>166766.666666667</v>
      </c>
      <c r="F52" s="125" t="s">
        <v>279</v>
      </c>
    </row>
    <row r="53">
      <c r="A53" s="142" t="s">
        <v>189</v>
      </c>
      <c r="B53" s="143" t="str">
        <f t="array" ref="B53">INDEX(Countries!D8:D268, MATCH(A53, Countries!B8:B268, 0))</f>
        <v>COL</v>
      </c>
      <c r="C53" s="142" t="s">
        <v>174</v>
      </c>
      <c r="D53" s="142" t="s">
        <v>168</v>
      </c>
      <c r="E53" s="144">
        <v>166766.666666667</v>
      </c>
      <c r="F53" s="125" t="s">
        <v>279</v>
      </c>
    </row>
    <row r="54">
      <c r="A54" s="142" t="s">
        <v>190</v>
      </c>
      <c r="B54" s="143" t="str">
        <f t="array" ref="B54">INDEX(Countries!D9:D269, MATCH(A54, Countries!B9:B269, 0))</f>
        <v>IND</v>
      </c>
      <c r="C54" s="142" t="s">
        <v>174</v>
      </c>
      <c r="D54" s="142" t="s">
        <v>168</v>
      </c>
      <c r="E54" s="144">
        <v>166766.666666667</v>
      </c>
      <c r="F54" s="125" t="s">
        <v>279</v>
      </c>
    </row>
    <row r="55">
      <c r="A55" s="142" t="s">
        <v>191</v>
      </c>
      <c r="B55" s="143" t="str">
        <f t="array" ref="B55">INDEX(Countries!D10:D270, MATCH(A55, Countries!B10:B270, 0))</f>
        <v>CHN</v>
      </c>
      <c r="C55" s="142" t="s">
        <v>174</v>
      </c>
      <c r="D55" s="142" t="s">
        <v>168</v>
      </c>
      <c r="E55" s="144">
        <v>166766.666666667</v>
      </c>
      <c r="F55" s="125" t="s">
        <v>279</v>
      </c>
    </row>
  </sheetData>
  <dataValidations>
    <dataValidation type="list" allowBlank="1" sqref="F2:F55">
      <formula1>'Sources table'!$D$2:$D$76</formula1>
    </dataValidation>
    <dataValidation type="list" allowBlank="1" sqref="C2:C55">
      <formula1>Activity!$B$2:$B$3</formula1>
    </dataValidation>
    <dataValidation type="list" allowBlank="1" sqref="A2:A55">
      <formula1>Countries!$B$2:$B$262</formula1>
    </dataValidation>
    <dataValidation type="list" allowBlank="1" sqref="D2:D55">
      <formula1>Ecosystem!$B$2:$B$4</formula1>
    </dataValidation>
  </dataValidations>
  <drawing r:id="rId1"/>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22" t="s">
        <v>111</v>
      </c>
      <c r="B1" s="122" t="s">
        <v>124</v>
      </c>
      <c r="C1" s="122" t="s">
        <v>79</v>
      </c>
      <c r="D1" s="146" t="s">
        <v>280</v>
      </c>
      <c r="E1" s="122" t="s">
        <v>275</v>
      </c>
    </row>
    <row r="2">
      <c r="A2" s="142" t="s">
        <v>183</v>
      </c>
      <c r="B2" s="143" t="str">
        <f t="array" ref="B2">INDEX(Countries!D2:D262, MATCH(A2, Countries!B2:B262, 0))</f>
        <v>USA</v>
      </c>
      <c r="C2" s="142" t="s">
        <v>160</v>
      </c>
      <c r="D2" s="144">
        <v>26666.6666666667</v>
      </c>
      <c r="E2" s="125" t="s">
        <v>281</v>
      </c>
    </row>
    <row r="3">
      <c r="A3" s="142" t="s">
        <v>184</v>
      </c>
      <c r="B3" s="143" t="str">
        <f t="array" ref="B3">INDEX(Countries!D3:D263, MATCH(A3, Countries!B3:B263, 0))</f>
        <v>IDN</v>
      </c>
      <c r="C3" s="142" t="s">
        <v>160</v>
      </c>
      <c r="D3" s="144">
        <v>26666.6666666667</v>
      </c>
      <c r="E3" s="125" t="s">
        <v>281</v>
      </c>
    </row>
    <row r="4">
      <c r="A4" s="142" t="s">
        <v>185</v>
      </c>
      <c r="B4" s="143" t="str">
        <f t="array" ref="B4">INDEX(Countries!D4:D264, MATCH(A4, Countries!B4:B264, 0))</f>
        <v>AUS</v>
      </c>
      <c r="C4" s="142" t="s">
        <v>160</v>
      </c>
      <c r="D4" s="144">
        <v>26666.6666666667</v>
      </c>
      <c r="E4" s="125" t="s">
        <v>281</v>
      </c>
    </row>
    <row r="5">
      <c r="A5" s="143" t="s">
        <v>186</v>
      </c>
      <c r="B5" s="143" t="str">
        <f t="array" ref="B5">INDEX(Countries!D5:D265, MATCH(A5, Countries!B5:B265, 0))</f>
        <v>BHS</v>
      </c>
      <c r="C5" s="142" t="s">
        <v>160</v>
      </c>
      <c r="D5" s="144">
        <v>26666.6666666667</v>
      </c>
      <c r="E5" s="125" t="s">
        <v>281</v>
      </c>
    </row>
    <row r="6">
      <c r="A6" s="142" t="s">
        <v>187</v>
      </c>
      <c r="B6" s="143" t="str">
        <f t="array" ref="B6">INDEX(Countries!D6:D266, MATCH(A6, Countries!B6:B266, 0))</f>
        <v>KEN</v>
      </c>
      <c r="C6" s="142" t="s">
        <v>160</v>
      </c>
      <c r="D6" s="144">
        <v>26666.6666666667</v>
      </c>
      <c r="E6" s="125" t="s">
        <v>281</v>
      </c>
    </row>
    <row r="7">
      <c r="A7" s="142" t="s">
        <v>188</v>
      </c>
      <c r="B7" s="143" t="str">
        <f t="array" ref="B7">INDEX(Countries!D7:D267, MATCH(A7, Countries!B7:B267, 0))</f>
        <v>MEX</v>
      </c>
      <c r="C7" s="142" t="s">
        <v>160</v>
      </c>
      <c r="D7" s="144">
        <v>26666.6666666667</v>
      </c>
      <c r="E7" s="125" t="s">
        <v>281</v>
      </c>
    </row>
    <row r="8">
      <c r="A8" s="142" t="s">
        <v>189</v>
      </c>
      <c r="B8" s="143" t="str">
        <f t="array" ref="B8">INDEX(Countries!D8:D268, MATCH(A8, Countries!B8:B268, 0))</f>
        <v>COL</v>
      </c>
      <c r="C8" s="142" t="s">
        <v>160</v>
      </c>
      <c r="D8" s="144">
        <v>26666.6666666667</v>
      </c>
      <c r="E8" s="125" t="s">
        <v>281</v>
      </c>
    </row>
    <row r="9">
      <c r="A9" s="142" t="s">
        <v>190</v>
      </c>
      <c r="B9" s="143" t="str">
        <f t="array" ref="B9">INDEX(Countries!D9:D269, MATCH(A9, Countries!B9:B269, 0))</f>
        <v>IND</v>
      </c>
      <c r="C9" s="142" t="s">
        <v>160</v>
      </c>
      <c r="D9" s="144">
        <v>26666.6666666667</v>
      </c>
      <c r="E9" s="125" t="s">
        <v>281</v>
      </c>
    </row>
    <row r="10">
      <c r="A10" s="142" t="s">
        <v>191</v>
      </c>
      <c r="B10" s="143" t="str">
        <f t="array" ref="B10">INDEX(Countries!D10:D270, MATCH(A10, Countries!B10:B270, 0))</f>
        <v>CHN</v>
      </c>
      <c r="C10" s="142" t="s">
        <v>160</v>
      </c>
      <c r="D10" s="147">
        <v>26666.6666666667</v>
      </c>
      <c r="E10" s="125" t="s">
        <v>281</v>
      </c>
    </row>
    <row r="11">
      <c r="A11" s="142" t="s">
        <v>183</v>
      </c>
      <c r="B11" s="143" t="str">
        <f t="array" ref="B11">INDEX(Countries!D2:D262, MATCH(A11, Countries!B2:B262, 0))</f>
        <v>USA</v>
      </c>
      <c r="C11" s="142" t="s">
        <v>167</v>
      </c>
      <c r="D11" s="144">
        <v>26666.6666666667</v>
      </c>
      <c r="E11" s="125" t="s">
        <v>281</v>
      </c>
    </row>
    <row r="12">
      <c r="A12" s="142" t="s">
        <v>184</v>
      </c>
      <c r="B12" s="143" t="str">
        <f t="array" ref="B12">INDEX(Countries!D3:D263, MATCH(A12, Countries!B3:B263, 0))</f>
        <v>IDN</v>
      </c>
      <c r="C12" s="142" t="s">
        <v>167</v>
      </c>
      <c r="D12" s="144">
        <v>26666.6666666667</v>
      </c>
      <c r="E12" s="125" t="s">
        <v>281</v>
      </c>
    </row>
    <row r="13">
      <c r="A13" s="142" t="s">
        <v>185</v>
      </c>
      <c r="B13" s="143" t="str">
        <f t="array" ref="B13">INDEX(Countries!D4:D264, MATCH(A13, Countries!B4:B264, 0))</f>
        <v>AUS</v>
      </c>
      <c r="C13" s="142" t="s">
        <v>167</v>
      </c>
      <c r="D13" s="144">
        <v>26666.6666666667</v>
      </c>
      <c r="E13" s="125" t="s">
        <v>281</v>
      </c>
    </row>
    <row r="14">
      <c r="A14" s="143" t="s">
        <v>186</v>
      </c>
      <c r="B14" s="143" t="str">
        <f t="array" ref="B14">INDEX(Countries!D5:D265, MATCH(A14, Countries!B5:B265, 0))</f>
        <v>BHS</v>
      </c>
      <c r="C14" s="142" t="s">
        <v>167</v>
      </c>
      <c r="D14" s="144">
        <v>26666.6666666667</v>
      </c>
      <c r="E14" s="125" t="s">
        <v>281</v>
      </c>
    </row>
    <row r="15">
      <c r="A15" s="142" t="s">
        <v>187</v>
      </c>
      <c r="B15" s="143" t="str">
        <f t="array" ref="B15">INDEX(Countries!D6:D266, MATCH(A15, Countries!B6:B266, 0))</f>
        <v>KEN</v>
      </c>
      <c r="C15" s="142" t="s">
        <v>167</v>
      </c>
      <c r="D15" s="144">
        <v>26666.6666666667</v>
      </c>
      <c r="E15" s="125" t="s">
        <v>281</v>
      </c>
    </row>
    <row r="16">
      <c r="A16" s="142" t="s">
        <v>188</v>
      </c>
      <c r="B16" s="143" t="str">
        <f t="array" ref="B16">INDEX(Countries!D7:D267, MATCH(A16, Countries!B7:B267, 0))</f>
        <v>MEX</v>
      </c>
      <c r="C16" s="142" t="s">
        <v>167</v>
      </c>
      <c r="D16" s="144">
        <v>26666.6666666667</v>
      </c>
      <c r="E16" s="125" t="s">
        <v>281</v>
      </c>
    </row>
    <row r="17">
      <c r="A17" s="142" t="s">
        <v>189</v>
      </c>
      <c r="B17" s="143" t="str">
        <f t="array" ref="B17">INDEX(Countries!D8:D268, MATCH(A17, Countries!B8:B268, 0))</f>
        <v>COL</v>
      </c>
      <c r="C17" s="142" t="s">
        <v>167</v>
      </c>
      <c r="D17" s="144">
        <v>26666.6666666667</v>
      </c>
      <c r="E17" s="125" t="s">
        <v>281</v>
      </c>
    </row>
    <row r="18">
      <c r="A18" s="142" t="s">
        <v>190</v>
      </c>
      <c r="B18" s="143" t="str">
        <f t="array" ref="B18">INDEX(Countries!D9:D269, MATCH(A18, Countries!B9:B269, 0))</f>
        <v>IND</v>
      </c>
      <c r="C18" s="142" t="s">
        <v>167</v>
      </c>
      <c r="D18" s="144">
        <v>26666.6666666667</v>
      </c>
      <c r="E18" s="125" t="s">
        <v>281</v>
      </c>
    </row>
    <row r="19">
      <c r="A19" s="142" t="s">
        <v>191</v>
      </c>
      <c r="B19" s="143" t="str">
        <f t="array" ref="B19">INDEX(Countries!D10:D270, MATCH(A19, Countries!B10:B270, 0))</f>
        <v>CHN</v>
      </c>
      <c r="C19" s="142" t="s">
        <v>167</v>
      </c>
      <c r="D19" s="147">
        <v>26666.6666666667</v>
      </c>
      <c r="E19" s="125" t="s">
        <v>281</v>
      </c>
    </row>
    <row r="20">
      <c r="A20" s="142" t="s">
        <v>183</v>
      </c>
      <c r="B20" s="143" t="str">
        <f t="array" ref="B20">INDEX(Countries!D2:D262, MATCH(A20, Countries!B2:B262, 0))</f>
        <v>USA</v>
      </c>
      <c r="C20" s="142" t="s">
        <v>168</v>
      </c>
      <c r="D20" s="144">
        <v>26666.6666666667</v>
      </c>
      <c r="E20" s="125" t="s">
        <v>281</v>
      </c>
    </row>
    <row r="21">
      <c r="A21" s="142" t="s">
        <v>184</v>
      </c>
      <c r="B21" s="143" t="str">
        <f t="array" ref="B21">INDEX(Countries!D3:D263, MATCH(A21, Countries!B3:B263, 0))</f>
        <v>IDN</v>
      </c>
      <c r="C21" s="142" t="s">
        <v>168</v>
      </c>
      <c r="D21" s="144">
        <v>26666.6666666667</v>
      </c>
      <c r="E21" s="125" t="s">
        <v>281</v>
      </c>
    </row>
    <row r="22">
      <c r="A22" s="142" t="s">
        <v>185</v>
      </c>
      <c r="B22" s="143" t="str">
        <f t="array" ref="B22">INDEX(Countries!D4:D264, MATCH(A22, Countries!B4:B264, 0))</f>
        <v>AUS</v>
      </c>
      <c r="C22" s="142" t="s">
        <v>168</v>
      </c>
      <c r="D22" s="144">
        <v>26666.6666666667</v>
      </c>
      <c r="E22" s="125" t="s">
        <v>281</v>
      </c>
    </row>
    <row r="23">
      <c r="A23" s="143" t="s">
        <v>186</v>
      </c>
      <c r="B23" s="143" t="str">
        <f t="array" ref="B23">INDEX(Countries!D5:D265, MATCH(A23, Countries!B5:B265, 0))</f>
        <v>BHS</v>
      </c>
      <c r="C23" s="142" t="s">
        <v>168</v>
      </c>
      <c r="D23" s="144">
        <v>26666.6666666667</v>
      </c>
      <c r="E23" s="125" t="s">
        <v>281</v>
      </c>
    </row>
    <row r="24">
      <c r="A24" s="142" t="s">
        <v>187</v>
      </c>
      <c r="B24" s="143" t="str">
        <f t="array" ref="B24">INDEX(Countries!D6:D266, MATCH(A24, Countries!B6:B266, 0))</f>
        <v>KEN</v>
      </c>
      <c r="C24" s="142" t="s">
        <v>168</v>
      </c>
      <c r="D24" s="144">
        <v>26666.6666666667</v>
      </c>
      <c r="E24" s="125" t="s">
        <v>281</v>
      </c>
    </row>
    <row r="25">
      <c r="A25" s="142" t="s">
        <v>188</v>
      </c>
      <c r="B25" s="143" t="str">
        <f t="array" ref="B25">INDEX(Countries!D7:D267, MATCH(A25, Countries!B7:B267, 0))</f>
        <v>MEX</v>
      </c>
      <c r="C25" s="142" t="s">
        <v>168</v>
      </c>
      <c r="D25" s="144">
        <v>26666.6666666667</v>
      </c>
      <c r="E25" s="125" t="s">
        <v>281</v>
      </c>
    </row>
    <row r="26">
      <c r="A26" s="142" t="s">
        <v>189</v>
      </c>
      <c r="B26" s="143" t="str">
        <f t="array" ref="B26">INDEX(Countries!D8:D268, MATCH(A26, Countries!B8:B268, 0))</f>
        <v>COL</v>
      </c>
      <c r="C26" s="142" t="s">
        <v>168</v>
      </c>
      <c r="D26" s="144">
        <v>26666.6666666667</v>
      </c>
      <c r="E26" s="125" t="s">
        <v>281</v>
      </c>
    </row>
    <row r="27">
      <c r="A27" s="142" t="s">
        <v>190</v>
      </c>
      <c r="B27" s="143" t="str">
        <f t="array" ref="B27">INDEX(Countries!D9:D269, MATCH(A27, Countries!B9:B269, 0))</f>
        <v>IND</v>
      </c>
      <c r="C27" s="142" t="s">
        <v>168</v>
      </c>
      <c r="D27" s="144">
        <v>26666.6666666667</v>
      </c>
      <c r="E27" s="125" t="s">
        <v>281</v>
      </c>
    </row>
    <row r="28">
      <c r="A28" s="142" t="s">
        <v>191</v>
      </c>
      <c r="B28" s="143" t="str">
        <f t="array" ref="B28">INDEX(Countries!D10:D270, MATCH(A28, Countries!B10:B270, 0))</f>
        <v>CHN</v>
      </c>
      <c r="C28" s="142" t="s">
        <v>168</v>
      </c>
      <c r="D28" s="148">
        <v>26666.6666666667</v>
      </c>
      <c r="E28" s="125" t="s">
        <v>281</v>
      </c>
    </row>
  </sheetData>
  <dataValidations>
    <dataValidation type="list" allowBlank="1" sqref="E2:E28">
      <formula1>'Sources table'!$D$2:$D$76</formula1>
    </dataValidation>
    <dataValidation type="list" allowBlank="1" sqref="A2:A28">
      <formula1>Countries!$B$2:$B$262</formula1>
    </dataValidation>
    <dataValidation type="list" allowBlank="1" sqref="C2:C28">
      <formula1>Ecosystem!$B$2:$B$4</formula1>
    </dataValidation>
  </dataValidations>
  <drawing r:id="rId1"/>
</worksheet>
</file>

<file path=xl/worksheets/sheet1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22" t="s">
        <v>111</v>
      </c>
      <c r="B1" s="122" t="s">
        <v>124</v>
      </c>
      <c r="C1" s="122" t="s">
        <v>79</v>
      </c>
      <c r="D1" s="146" t="s">
        <v>282</v>
      </c>
      <c r="E1" s="122" t="s">
        <v>275</v>
      </c>
    </row>
    <row r="2">
      <c r="A2" s="142" t="s">
        <v>183</v>
      </c>
      <c r="B2" s="143" t="str">
        <f t="array" ref="B2">INDEX(Countries!D2:D262, MATCH(A2, Countries!B2:B262, 0))</f>
        <v>USA</v>
      </c>
      <c r="C2" s="142" t="s">
        <v>160</v>
      </c>
      <c r="D2" s="144">
        <v>126500.0</v>
      </c>
      <c r="E2" s="125" t="s">
        <v>283</v>
      </c>
    </row>
    <row r="3">
      <c r="A3" s="142" t="s">
        <v>184</v>
      </c>
      <c r="B3" s="143" t="str">
        <f t="array" ref="B3">INDEX(Countries!D3:D263, MATCH(A3, Countries!B3:B263, 0))</f>
        <v>IDN</v>
      </c>
      <c r="C3" s="142" t="s">
        <v>160</v>
      </c>
      <c r="D3" s="144">
        <v>71183.3333333333</v>
      </c>
      <c r="E3" s="125" t="s">
        <v>283</v>
      </c>
    </row>
    <row r="4">
      <c r="A4" s="142" t="s">
        <v>185</v>
      </c>
      <c r="B4" s="143" t="str">
        <f t="array" ref="B4">INDEX(Countries!D4:D264, MATCH(A4, Countries!B4:B264, 0))</f>
        <v>AUS</v>
      </c>
      <c r="C4" s="142" t="s">
        <v>160</v>
      </c>
      <c r="D4" s="144">
        <v>113016.666666667</v>
      </c>
      <c r="E4" s="125" t="s">
        <v>283</v>
      </c>
    </row>
    <row r="5">
      <c r="A5" s="143" t="s">
        <v>186</v>
      </c>
      <c r="B5" s="143" t="str">
        <f t="array" ref="B5">INDEX(Countries!D5:D265, MATCH(A5, Countries!B5:B265, 0))</f>
        <v>BHS</v>
      </c>
      <c r="C5" s="142" t="s">
        <v>160</v>
      </c>
      <c r="D5" s="144">
        <v>103100.0</v>
      </c>
      <c r="E5" s="125" t="s">
        <v>283</v>
      </c>
    </row>
    <row r="6">
      <c r="A6" s="142" t="s">
        <v>187</v>
      </c>
      <c r="B6" s="143" t="str">
        <f t="array" ref="B6">INDEX(Countries!D6:D266, MATCH(A6, Countries!B6:B266, 0))</f>
        <v>KEN</v>
      </c>
      <c r="C6" s="142" t="s">
        <v>160</v>
      </c>
      <c r="D6" s="144">
        <v>66050.0</v>
      </c>
      <c r="E6" s="125" t="s">
        <v>283</v>
      </c>
    </row>
    <row r="7">
      <c r="A7" s="142" t="s">
        <v>188</v>
      </c>
      <c r="B7" s="143" t="str">
        <f t="array" ref="B7">INDEX(Countries!D7:D267, MATCH(A7, Countries!B7:B267, 0))</f>
        <v>MEX</v>
      </c>
      <c r="C7" s="142" t="s">
        <v>160</v>
      </c>
      <c r="D7" s="144">
        <v>72600.0</v>
      </c>
      <c r="E7" s="125" t="s">
        <v>283</v>
      </c>
    </row>
    <row r="8">
      <c r="A8" s="142" t="s">
        <v>189</v>
      </c>
      <c r="B8" s="143" t="str">
        <f t="array" ref="B8">INDEX(Countries!D8:D268, MATCH(A8, Countries!B8:B268, 0))</f>
        <v>COL</v>
      </c>
      <c r="C8" s="142" t="s">
        <v>160</v>
      </c>
      <c r="D8" s="144">
        <v>64804.8333333333</v>
      </c>
      <c r="E8" s="125" t="s">
        <v>283</v>
      </c>
    </row>
    <row r="9">
      <c r="A9" s="142" t="s">
        <v>190</v>
      </c>
      <c r="B9" s="143" t="str">
        <f t="array" ref="B9">INDEX(Countries!D9:D269, MATCH(A9, Countries!B9:B269, 0))</f>
        <v>IND</v>
      </c>
      <c r="C9" s="142" t="s">
        <v>160</v>
      </c>
      <c r="D9" s="144">
        <v>67633.3333333333</v>
      </c>
      <c r="E9" s="125" t="s">
        <v>283</v>
      </c>
    </row>
    <row r="10">
      <c r="A10" s="142" t="s">
        <v>191</v>
      </c>
      <c r="B10" s="143" t="str">
        <f t="array" ref="B10">INDEX(Countries!D10:D270, MATCH(A10, Countries!B10:B270, 0))</f>
        <v>CHN</v>
      </c>
      <c r="C10" s="142" t="s">
        <v>160</v>
      </c>
      <c r="D10" s="147">
        <v>83233.3333333333</v>
      </c>
      <c r="E10" s="125" t="s">
        <v>283</v>
      </c>
    </row>
    <row r="11">
      <c r="A11" s="142" t="s">
        <v>183</v>
      </c>
      <c r="B11" s="143" t="str">
        <f t="array" ref="B11">INDEX(Countries!D11:D271, MATCH(A11, Countries!B11:B271, 0))</f>
        <v>USA</v>
      </c>
      <c r="C11" s="142" t="s">
        <v>167</v>
      </c>
      <c r="D11" s="144">
        <v>126500.0</v>
      </c>
      <c r="E11" s="125" t="s">
        <v>283</v>
      </c>
    </row>
    <row r="12">
      <c r="A12" s="142" t="s">
        <v>184</v>
      </c>
      <c r="B12" s="143" t="str">
        <f t="array" ref="B12">INDEX(Countries!D12:D272, MATCH(A12, Countries!B12:B272, 0))</f>
        <v>IDN</v>
      </c>
      <c r="C12" s="142" t="s">
        <v>167</v>
      </c>
      <c r="D12" s="144">
        <v>71183.3333333333</v>
      </c>
      <c r="E12" s="125" t="s">
        <v>283</v>
      </c>
    </row>
    <row r="13">
      <c r="A13" s="142" t="s">
        <v>185</v>
      </c>
      <c r="B13" s="143" t="str">
        <f t="array" ref="B13">INDEX(Countries!D13:D273, MATCH(A13, Countries!B13:B273, 0))</f>
        <v>AUS</v>
      </c>
      <c r="C13" s="142" t="s">
        <v>167</v>
      </c>
      <c r="D13" s="144">
        <v>113016.666666667</v>
      </c>
      <c r="E13" s="125" t="s">
        <v>283</v>
      </c>
    </row>
    <row r="14">
      <c r="A14" s="143" t="s">
        <v>186</v>
      </c>
      <c r="B14" s="143" t="str">
        <f t="array" ref="B14">INDEX(Countries!D14:D274, MATCH(A14, Countries!B14:B274, 0))</f>
        <v>BHS</v>
      </c>
      <c r="C14" s="142" t="s">
        <v>167</v>
      </c>
      <c r="D14" s="144">
        <v>103100.0</v>
      </c>
      <c r="E14" s="125" t="s">
        <v>283</v>
      </c>
    </row>
    <row r="15">
      <c r="A15" s="142" t="s">
        <v>187</v>
      </c>
      <c r="B15" s="143" t="str">
        <f t="array" ref="B15">INDEX(Countries!D15:D275, MATCH(A15, Countries!B15:B275, 0))</f>
        <v>KEN</v>
      </c>
      <c r="C15" s="142" t="s">
        <v>167</v>
      </c>
      <c r="D15" s="144">
        <v>66050.0</v>
      </c>
      <c r="E15" s="125" t="s">
        <v>283</v>
      </c>
    </row>
    <row r="16">
      <c r="A16" s="142" t="s">
        <v>188</v>
      </c>
      <c r="B16" s="143" t="str">
        <f t="array" ref="B16">INDEX(Countries!D16:D276, MATCH(A16, Countries!B16:B276, 0))</f>
        <v>MEX</v>
      </c>
      <c r="C16" s="142" t="s">
        <v>167</v>
      </c>
      <c r="D16" s="144">
        <v>72600.0</v>
      </c>
      <c r="E16" s="125" t="s">
        <v>283</v>
      </c>
    </row>
    <row r="17">
      <c r="A17" s="142" t="s">
        <v>189</v>
      </c>
      <c r="B17" s="143" t="str">
        <f t="array" ref="B17">INDEX(Countries!D17:D277, MATCH(A17, Countries!B17:B277, 0))</f>
        <v>COL</v>
      </c>
      <c r="C17" s="142" t="s">
        <v>167</v>
      </c>
      <c r="D17" s="144">
        <v>64804.8333333333</v>
      </c>
      <c r="E17" s="125" t="s">
        <v>283</v>
      </c>
    </row>
    <row r="18">
      <c r="A18" s="142" t="s">
        <v>190</v>
      </c>
      <c r="B18" s="143" t="str">
        <f t="array" ref="B18">INDEX(Countries!D18:D278, MATCH(A18, Countries!B18:B278, 0))</f>
        <v>IND</v>
      </c>
      <c r="C18" s="142" t="s">
        <v>167</v>
      </c>
      <c r="D18" s="144">
        <v>67633.3333333333</v>
      </c>
      <c r="E18" s="125" t="s">
        <v>283</v>
      </c>
    </row>
    <row r="19">
      <c r="A19" s="142" t="s">
        <v>191</v>
      </c>
      <c r="B19" s="143" t="str">
        <f t="array" ref="B19">INDEX(Countries!D19:D279, MATCH(A19, Countries!B19:B279, 0))</f>
        <v>CHN</v>
      </c>
      <c r="C19" s="142" t="s">
        <v>167</v>
      </c>
      <c r="D19" s="144">
        <v>83233.3333333333</v>
      </c>
      <c r="E19" s="125" t="s">
        <v>283</v>
      </c>
    </row>
    <row r="20">
      <c r="A20" s="142" t="s">
        <v>183</v>
      </c>
      <c r="B20" s="143" t="str">
        <f t="array" ref="B20">INDEX(Countries!D20:D280, MATCH(A20, Countries!B20:B280, 0))</f>
        <v>USA</v>
      </c>
      <c r="C20" s="142" t="s">
        <v>168</v>
      </c>
      <c r="D20" s="144">
        <v>126500.0</v>
      </c>
      <c r="E20" s="125" t="s">
        <v>283</v>
      </c>
    </row>
    <row r="21">
      <c r="A21" s="142" t="s">
        <v>184</v>
      </c>
      <c r="B21" s="143" t="str">
        <f t="array" ref="B21">INDEX(Countries!D21:D281, MATCH(A21, Countries!B21:B281, 0))</f>
        <v>IDN</v>
      </c>
      <c r="C21" s="142" t="s">
        <v>168</v>
      </c>
      <c r="D21" s="144">
        <v>71183.3333333333</v>
      </c>
      <c r="E21" s="125" t="s">
        <v>283</v>
      </c>
    </row>
    <row r="22">
      <c r="A22" s="142" t="s">
        <v>185</v>
      </c>
      <c r="B22" s="143" t="str">
        <f t="array" ref="B22">INDEX(Countries!D2:D262, MATCH(A22, Countries!B2:B262, 0))</f>
        <v>AUS</v>
      </c>
      <c r="C22" s="142" t="s">
        <v>168</v>
      </c>
      <c r="D22" s="144">
        <v>113016.666666667</v>
      </c>
      <c r="E22" s="125" t="s">
        <v>283</v>
      </c>
    </row>
    <row r="23">
      <c r="A23" s="143" t="s">
        <v>186</v>
      </c>
      <c r="B23" s="143" t="str">
        <f t="array" ref="B23">INDEX(Countries!D2:D262, MATCH(A23, Countries!B2:B262, 0))</f>
        <v>BHS</v>
      </c>
      <c r="C23" s="142" t="s">
        <v>168</v>
      </c>
      <c r="D23" s="144">
        <v>103100.0</v>
      </c>
      <c r="E23" s="125" t="s">
        <v>283</v>
      </c>
    </row>
    <row r="24">
      <c r="A24" s="142" t="s">
        <v>187</v>
      </c>
      <c r="B24" s="143" t="str">
        <f t="array" ref="B24">INDEX(Countries!D24:D284, MATCH(A24, Countries!B24:B284, 0))</f>
        <v>KEN</v>
      </c>
      <c r="C24" s="142" t="s">
        <v>168</v>
      </c>
      <c r="D24" s="144">
        <v>66050.0</v>
      </c>
      <c r="E24" s="125" t="s">
        <v>283</v>
      </c>
    </row>
    <row r="25">
      <c r="A25" s="142" t="s">
        <v>188</v>
      </c>
      <c r="B25" s="143" t="str">
        <f t="array" ref="B25">INDEX(Countries!D25:D285, MATCH(A25, Countries!B25:B285, 0))</f>
        <v>MEX</v>
      </c>
      <c r="C25" s="142" t="s">
        <v>168</v>
      </c>
      <c r="D25" s="144">
        <v>72600.0</v>
      </c>
      <c r="E25" s="125" t="s">
        <v>283</v>
      </c>
    </row>
    <row r="26">
      <c r="A26" s="142" t="s">
        <v>189</v>
      </c>
      <c r="B26" s="143" t="str">
        <f t="array" ref="B26">INDEX(Countries!D26:D286, MATCH(A26, Countries!B26:B286, 0))</f>
        <v>COL</v>
      </c>
      <c r="C26" s="142" t="s">
        <v>168</v>
      </c>
      <c r="D26" s="144">
        <v>64804.8333333333</v>
      </c>
      <c r="E26" s="125" t="s">
        <v>283</v>
      </c>
    </row>
    <row r="27">
      <c r="A27" s="142" t="s">
        <v>190</v>
      </c>
      <c r="B27" s="143" t="str">
        <f t="array" ref="B27">INDEX(Countries!D27:D287, MATCH(A27, Countries!B27:B287, 0))</f>
        <v>IND</v>
      </c>
      <c r="C27" s="142" t="s">
        <v>168</v>
      </c>
      <c r="D27" s="144">
        <v>67633.3333333333</v>
      </c>
      <c r="E27" s="125" t="s">
        <v>283</v>
      </c>
    </row>
    <row r="28">
      <c r="A28" s="142" t="s">
        <v>191</v>
      </c>
      <c r="B28" s="143" t="str">
        <f t="array" ref="B28">INDEX(Countries!D28:D288, MATCH(A28, Countries!B28:B288, 0))</f>
        <v>CHN</v>
      </c>
      <c r="C28" s="142" t="s">
        <v>168</v>
      </c>
      <c r="D28" s="144">
        <v>83233.3333333333</v>
      </c>
      <c r="E28" s="125" t="s">
        <v>283</v>
      </c>
    </row>
  </sheetData>
  <dataValidations>
    <dataValidation type="list" allowBlank="1" sqref="E2:E28">
      <formula1>'Sources table'!$D$2:$D$76</formula1>
    </dataValidation>
    <dataValidation type="list" allowBlank="1" sqref="A2:A28">
      <formula1>Countries!$B$2:$B$262</formula1>
    </dataValidation>
    <dataValidation type="list" allowBlank="1" sqref="C2:C28">
      <formula1>Ecosystem!$B$2:$B$4</formula1>
    </dataValidation>
  </dataValidations>
  <drawing r:id="rId1"/>
</worksheet>
</file>

<file path=xl/worksheets/sheet1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cols>
    <col customWidth="1" min="4" max="4" width="32.0"/>
  </cols>
  <sheetData>
    <row r="1" ht="15.0" customHeight="1">
      <c r="A1" s="122" t="s">
        <v>111</v>
      </c>
      <c r="B1" s="122" t="s">
        <v>124</v>
      </c>
      <c r="C1" s="146" t="s">
        <v>284</v>
      </c>
      <c r="D1" s="122" t="s">
        <v>275</v>
      </c>
    </row>
    <row r="2">
      <c r="A2" s="142" t="s">
        <v>183</v>
      </c>
      <c r="B2" s="143" t="str">
        <f t="array" ref="B2">INDEX(Countries!D2:D262, MATCH(A2, Countries!B2:B262, 0))</f>
        <v>USA</v>
      </c>
      <c r="C2" s="144">
        <v>100000.0</v>
      </c>
      <c r="D2" s="125" t="s">
        <v>285</v>
      </c>
    </row>
    <row r="3">
      <c r="A3" s="142" t="s">
        <v>184</v>
      </c>
      <c r="B3" s="143" t="str">
        <f t="array" ref="B3">INDEX(Countries!D3:D263, MATCH(A3, Countries!B3:B263, 0))</f>
        <v>IDN</v>
      </c>
      <c r="C3" s="144">
        <v>100000.0</v>
      </c>
      <c r="D3" s="125" t="s">
        <v>286</v>
      </c>
    </row>
    <row r="4">
      <c r="A4" s="142" t="s">
        <v>185</v>
      </c>
      <c r="B4" s="143" t="str">
        <f t="array" ref="B4">INDEX(Countries!D4:D264, MATCH(A4, Countries!B4:B264, 0))</f>
        <v>AUS</v>
      </c>
      <c r="C4" s="144">
        <v>115000.0</v>
      </c>
      <c r="D4" s="125" t="s">
        <v>287</v>
      </c>
    </row>
    <row r="5">
      <c r="A5" s="143" t="s">
        <v>186</v>
      </c>
      <c r="B5" s="143" t="str">
        <f t="array" ref="B5">INDEX(Countries!D5:D265, MATCH(A5, Countries!B5:B265, 0))</f>
        <v>BHS</v>
      </c>
      <c r="C5" s="144">
        <v>125000.0</v>
      </c>
      <c r="D5" s="125" t="s">
        <v>288</v>
      </c>
    </row>
    <row r="6">
      <c r="A6" s="142" t="s">
        <v>187</v>
      </c>
      <c r="B6" s="143" t="str">
        <f t="array" ref="B6">INDEX(Countries!D6:D266, MATCH(A6, Countries!B6:B266, 0))</f>
        <v>KEN</v>
      </c>
      <c r="C6" s="144">
        <v>100000.0</v>
      </c>
      <c r="D6" s="125" t="s">
        <v>286</v>
      </c>
    </row>
    <row r="7">
      <c r="A7" s="142" t="s">
        <v>188</v>
      </c>
      <c r="B7" s="143" t="str">
        <f t="array" ref="B7">INDEX(Countries!D7:D267, MATCH(A7, Countries!B7:B267, 0))</f>
        <v>MEX</v>
      </c>
      <c r="C7" s="144">
        <v>100000.0</v>
      </c>
      <c r="D7" s="125" t="s">
        <v>286</v>
      </c>
    </row>
    <row r="8">
      <c r="A8" s="142" t="s">
        <v>189</v>
      </c>
      <c r="B8" s="143" t="str">
        <f t="array" ref="B8">INDEX(Countries!D8:D268, MATCH(A8, Countries!B8:B268, 0))</f>
        <v>COL</v>
      </c>
      <c r="C8" s="144">
        <v>100000.0</v>
      </c>
      <c r="D8" s="125" t="s">
        <v>286</v>
      </c>
    </row>
    <row r="9">
      <c r="A9" s="142" t="s">
        <v>190</v>
      </c>
      <c r="B9" s="143" t="str">
        <f t="array" ref="B9">INDEX(Countries!D9:D269, MATCH(A9, Countries!B9:B269, 0))</f>
        <v>IND</v>
      </c>
      <c r="C9" s="144">
        <v>100000.0</v>
      </c>
      <c r="D9" s="125" t="s">
        <v>286</v>
      </c>
    </row>
    <row r="10">
      <c r="A10" s="142" t="s">
        <v>191</v>
      </c>
      <c r="B10" s="143" t="str">
        <f t="array" ref="B10">INDEX(Countries!D10:D270, MATCH(A10, Countries!B10:B270, 0))</f>
        <v>CHN</v>
      </c>
      <c r="C10" s="144">
        <v>100000.0</v>
      </c>
      <c r="D10" s="125" t="s">
        <v>286</v>
      </c>
    </row>
  </sheetData>
  <dataValidations>
    <dataValidation type="list" allowBlank="1" sqref="D2:D10">
      <formula1>'Sources table'!$D$2:$D$76</formula1>
    </dataValidation>
    <dataValidation type="list" allowBlank="1" sqref="A2:A10">
      <formula1>Countries!$B$2:$B$262</formula1>
    </dataValidation>
  </dataValidations>
  <drawing r:id="rId1"/>
</worksheet>
</file>

<file path=xl/worksheets/sheet1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22" t="s">
        <v>111</v>
      </c>
      <c r="B1" s="122" t="s">
        <v>124</v>
      </c>
      <c r="C1" s="146" t="s">
        <v>32</v>
      </c>
      <c r="D1" s="122" t="s">
        <v>275</v>
      </c>
    </row>
    <row r="2">
      <c r="A2" s="142" t="s">
        <v>183</v>
      </c>
      <c r="B2" s="143" t="str">
        <f t="array" ref="B2">INDEX(Countries!D2:D262, MATCH(A2, Countries!B2:B262, 0))</f>
        <v>USA</v>
      </c>
      <c r="C2" s="144">
        <v>66666.6666666667</v>
      </c>
      <c r="D2" s="125" t="s">
        <v>289</v>
      </c>
    </row>
    <row r="3">
      <c r="A3" s="142" t="s">
        <v>184</v>
      </c>
      <c r="B3" s="143" t="str">
        <f t="array" ref="B3">INDEX(Countries!D3:D263, MATCH(A3, Countries!B3:B263, 0))</f>
        <v>IDN</v>
      </c>
      <c r="C3" s="144">
        <v>46666.6666666667</v>
      </c>
      <c r="D3" s="125" t="s">
        <v>290</v>
      </c>
    </row>
    <row r="4">
      <c r="A4" s="142" t="s">
        <v>185</v>
      </c>
      <c r="B4" s="143" t="str">
        <f t="array" ref="B4">INDEX(Countries!D4:D264, MATCH(A4, Countries!B4:B264, 0))</f>
        <v>AUS</v>
      </c>
      <c r="C4" s="144">
        <v>120000.0</v>
      </c>
      <c r="D4" s="125" t="s">
        <v>291</v>
      </c>
    </row>
    <row r="5">
      <c r="A5" s="143" t="s">
        <v>186</v>
      </c>
      <c r="B5" s="143" t="str">
        <f t="array" ref="B5">INDEX(Countries!D5:D265, MATCH(A5, Countries!B5:B265, 0))</f>
        <v>BHS</v>
      </c>
      <c r="C5" s="144">
        <v>106666.666666667</v>
      </c>
      <c r="D5" s="125" t="s">
        <v>292</v>
      </c>
    </row>
    <row r="6">
      <c r="A6" s="142" t="s">
        <v>187</v>
      </c>
      <c r="B6" s="143" t="str">
        <f t="array" ref="B6">INDEX(Countries!D6:D266, MATCH(A6, Countries!B6:B266, 0))</f>
        <v>KEN</v>
      </c>
      <c r="C6" s="144">
        <v>46666.6666666667</v>
      </c>
      <c r="D6" s="125" t="s">
        <v>293</v>
      </c>
    </row>
    <row r="7">
      <c r="A7" s="142" t="s">
        <v>188</v>
      </c>
      <c r="B7" s="143" t="str">
        <f t="array" ref="B7">INDEX(Countries!D7:D267, MATCH(A7, Countries!B7:B267, 0))</f>
        <v>MEX</v>
      </c>
      <c r="C7" s="144">
        <v>46666.6666666667</v>
      </c>
      <c r="D7" s="125" t="s">
        <v>290</v>
      </c>
    </row>
    <row r="8">
      <c r="A8" s="142" t="s">
        <v>189</v>
      </c>
      <c r="B8" s="143" t="str">
        <f t="array" ref="B8">INDEX(Countries!D8:D268, MATCH(A8, Countries!B8:B268, 0))</f>
        <v>COL</v>
      </c>
      <c r="C8" s="144">
        <v>43333.3333333333</v>
      </c>
      <c r="D8" s="125" t="s">
        <v>293</v>
      </c>
    </row>
    <row r="9">
      <c r="A9" s="142" t="s">
        <v>190</v>
      </c>
      <c r="B9" s="143" t="str">
        <f t="array" ref="B9">INDEX(Countries!D9:D269, MATCH(A9, Countries!B9:B269, 0))</f>
        <v>IND</v>
      </c>
      <c r="C9" s="144">
        <v>46666.6666666667</v>
      </c>
      <c r="D9" s="125" t="s">
        <v>290</v>
      </c>
    </row>
    <row r="10">
      <c r="A10" s="142" t="s">
        <v>191</v>
      </c>
      <c r="B10" s="143" t="str">
        <f t="array" ref="B10">INDEX(Countries!D10:D270, MATCH(A10, Countries!B10:B270, 0))</f>
        <v>CHN</v>
      </c>
      <c r="C10" s="147">
        <v>50000.0</v>
      </c>
      <c r="D10" s="125" t="s">
        <v>294</v>
      </c>
    </row>
  </sheetData>
  <dataValidations>
    <dataValidation type="list" allowBlank="1" sqref="D2:D10">
      <formula1>'Sources table'!$D$2:$D$76</formula1>
    </dataValidation>
    <dataValidation type="list" allowBlank="1" sqref="A2:A10">
      <formula1>Countries!$B$2:$B$262</formula1>
    </dataValidation>
  </dataValidations>
  <drawing r:id="rId1"/>
</worksheet>
</file>

<file path=xl/worksheets/sheet1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22" t="s">
        <v>111</v>
      </c>
      <c r="B1" s="122" t="s">
        <v>124</v>
      </c>
      <c r="C1" s="146" t="s">
        <v>34</v>
      </c>
      <c r="D1" s="122" t="s">
        <v>275</v>
      </c>
    </row>
    <row r="2">
      <c r="A2" s="142" t="s">
        <v>183</v>
      </c>
      <c r="B2" s="143" t="str">
        <f t="array" ref="B2">INDEX(Countries!D2:D262, MATCH(A2, Countries!B2:B262, 0))</f>
        <v>USA</v>
      </c>
      <c r="C2" s="149">
        <v>0.05</v>
      </c>
      <c r="D2" s="125" t="s">
        <v>295</v>
      </c>
    </row>
    <row r="3">
      <c r="A3" s="142" t="s">
        <v>184</v>
      </c>
      <c r="B3" s="143" t="str">
        <f t="array" ref="B3">INDEX(Countries!D3:D263, MATCH(A3, Countries!B3:B263, 0))</f>
        <v>IDN</v>
      </c>
      <c r="C3" s="149">
        <v>0.05</v>
      </c>
      <c r="D3" s="125" t="s">
        <v>295</v>
      </c>
    </row>
    <row r="4">
      <c r="A4" s="142" t="s">
        <v>185</v>
      </c>
      <c r="B4" s="143" t="str">
        <f t="array" ref="B4">INDEX(Countries!D4:D264, MATCH(A4, Countries!B4:B264, 0))</f>
        <v>AUS</v>
      </c>
      <c r="C4" s="149">
        <v>0.05</v>
      </c>
      <c r="D4" s="125" t="s">
        <v>295</v>
      </c>
    </row>
    <row r="5">
      <c r="A5" s="143" t="s">
        <v>186</v>
      </c>
      <c r="B5" s="143" t="str">
        <f t="array" ref="B5">INDEX(Countries!D5:D265, MATCH(A5, Countries!B5:B265, 0))</f>
        <v>BHS</v>
      </c>
      <c r="C5" s="149">
        <v>0.05</v>
      </c>
      <c r="D5" s="125" t="s">
        <v>295</v>
      </c>
    </row>
    <row r="6">
      <c r="A6" s="142" t="s">
        <v>187</v>
      </c>
      <c r="B6" s="143" t="str">
        <f t="array" ref="B6">INDEX(Countries!D6:D266, MATCH(A6, Countries!B6:B266, 0))</f>
        <v>KEN</v>
      </c>
      <c r="C6" s="149">
        <v>0.05</v>
      </c>
      <c r="D6" s="125" t="s">
        <v>295</v>
      </c>
    </row>
    <row r="7">
      <c r="A7" s="142" t="s">
        <v>188</v>
      </c>
      <c r="B7" s="143" t="str">
        <f t="array" ref="B7">INDEX(Countries!D7:D267, MATCH(A7, Countries!B7:B267, 0))</f>
        <v>MEX</v>
      </c>
      <c r="C7" s="149">
        <v>0.05</v>
      </c>
      <c r="D7" s="125" t="s">
        <v>295</v>
      </c>
    </row>
    <row r="8">
      <c r="A8" s="142" t="s">
        <v>189</v>
      </c>
      <c r="B8" s="143" t="str">
        <f t="array" ref="B8">INDEX(Countries!D8:D268, MATCH(A8, Countries!B8:B268, 0))</f>
        <v>COL</v>
      </c>
      <c r="C8" s="149">
        <v>0.05</v>
      </c>
      <c r="D8" s="125" t="s">
        <v>295</v>
      </c>
    </row>
    <row r="9">
      <c r="A9" s="142" t="s">
        <v>190</v>
      </c>
      <c r="B9" s="143" t="str">
        <f t="array" ref="B9">INDEX(Countries!D9:D269, MATCH(A9, Countries!B9:B269, 0))</f>
        <v>IND</v>
      </c>
      <c r="C9" s="149">
        <v>0.05</v>
      </c>
      <c r="D9" s="125" t="s">
        <v>295</v>
      </c>
    </row>
    <row r="10">
      <c r="A10" s="142" t="s">
        <v>191</v>
      </c>
      <c r="B10" s="143" t="str">
        <f t="array" ref="B10">INDEX(Countries!D10:D270, MATCH(A10, Countries!B10:B270, 0))</f>
        <v>CHN</v>
      </c>
      <c r="C10" s="149">
        <v>0.05</v>
      </c>
      <c r="D10" s="125" t="s">
        <v>295</v>
      </c>
    </row>
  </sheetData>
  <dataValidations>
    <dataValidation type="list" allowBlank="1" sqref="D2:D10">
      <formula1>'Sources table'!$D$2:$D$76</formula1>
    </dataValidation>
    <dataValidation type="list" allowBlank="1" sqref="A2:A10">
      <formula1>Countries!$B$2:$B$262</formula1>
    </dataValidation>
  </dataValidations>
  <drawing r:id="rId1"/>
</worksheet>
</file>

<file path=xl/worksheets/sheet1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45" t="s">
        <v>111</v>
      </c>
      <c r="B1" s="145" t="s">
        <v>124</v>
      </c>
      <c r="C1" s="122" t="s">
        <v>296</v>
      </c>
      <c r="D1" s="122" t="s">
        <v>275</v>
      </c>
    </row>
    <row r="2">
      <c r="A2" s="142" t="s">
        <v>183</v>
      </c>
      <c r="B2" s="143" t="str">
        <f t="array" ref="B2">INDEX(Countries!D2:D262, MATCH(A2, Countries!B2:B262, 0))</f>
        <v>USA</v>
      </c>
      <c r="C2" s="144">
        <v>50000.0</v>
      </c>
      <c r="D2" s="125" t="s">
        <v>285</v>
      </c>
    </row>
    <row r="3">
      <c r="A3" s="142" t="s">
        <v>184</v>
      </c>
      <c r="B3" s="143" t="str">
        <f t="array" ref="B3">INDEX(Countries!D3:D263, MATCH(A3, Countries!B3:B263, 0))</f>
        <v>IDN</v>
      </c>
      <c r="C3" s="144">
        <v>50000.0</v>
      </c>
      <c r="D3" s="125" t="s">
        <v>286</v>
      </c>
    </row>
    <row r="4">
      <c r="A4" s="142" t="s">
        <v>185</v>
      </c>
      <c r="B4" s="143" t="str">
        <f t="array" ref="B4">INDEX(Countries!D4:D264, MATCH(A4, Countries!B4:B264, 0))</f>
        <v>AUS</v>
      </c>
      <c r="C4" s="144">
        <v>50000.0</v>
      </c>
      <c r="D4" s="125" t="s">
        <v>287</v>
      </c>
    </row>
    <row r="5">
      <c r="A5" s="143" t="s">
        <v>186</v>
      </c>
      <c r="B5" s="143" t="str">
        <f t="array" ref="B5">INDEX(Countries!D5:D265, MATCH(A5, Countries!B5:B265, 0))</f>
        <v>BHS</v>
      </c>
      <c r="C5" s="144">
        <v>50000.0</v>
      </c>
      <c r="D5" s="125" t="s">
        <v>288</v>
      </c>
    </row>
    <row r="6">
      <c r="A6" s="142" t="s">
        <v>187</v>
      </c>
      <c r="B6" s="143" t="str">
        <f t="array" ref="B6">INDEX(Countries!D6:D266, MATCH(A6, Countries!B6:B266, 0))</f>
        <v>KEN</v>
      </c>
      <c r="C6" s="144">
        <v>50000.0</v>
      </c>
      <c r="D6" s="125" t="s">
        <v>286</v>
      </c>
    </row>
    <row r="7">
      <c r="A7" s="142" t="s">
        <v>188</v>
      </c>
      <c r="B7" s="143" t="str">
        <f t="array" ref="B7">INDEX(Countries!D7:D267, MATCH(A7, Countries!B7:B267, 0))</f>
        <v>MEX</v>
      </c>
      <c r="C7" s="144">
        <v>50000.0</v>
      </c>
      <c r="D7" s="125" t="s">
        <v>286</v>
      </c>
    </row>
    <row r="8">
      <c r="A8" s="142" t="s">
        <v>189</v>
      </c>
      <c r="B8" s="143" t="str">
        <f t="array" ref="B8">INDEX(Countries!D8:D268, MATCH(A8, Countries!B8:B268, 0))</f>
        <v>COL</v>
      </c>
      <c r="C8" s="144">
        <v>50000.0</v>
      </c>
      <c r="D8" s="125" t="s">
        <v>286</v>
      </c>
    </row>
    <row r="9">
      <c r="A9" s="142" t="s">
        <v>190</v>
      </c>
      <c r="B9" s="143" t="str">
        <f t="array" ref="B9">INDEX(Countries!D9:D269, MATCH(A9, Countries!B9:B269, 0))</f>
        <v>IND</v>
      </c>
      <c r="C9" s="144">
        <v>50000.0</v>
      </c>
      <c r="D9" s="125" t="s">
        <v>286</v>
      </c>
    </row>
    <row r="10">
      <c r="A10" s="142" t="s">
        <v>191</v>
      </c>
      <c r="B10" s="143" t="str">
        <f t="array" ref="B10">INDEX(Countries!D10:D270, MATCH(A10, Countries!B10:B270, 0))</f>
        <v>CHN</v>
      </c>
      <c r="C10" s="144">
        <v>50000.0</v>
      </c>
      <c r="D10" s="125" t="s">
        <v>286</v>
      </c>
    </row>
  </sheetData>
  <dataValidations>
    <dataValidation type="list" allowBlank="1" sqref="D2:D10">
      <formula1>'Sources table'!$D$2:$D$76</formula1>
    </dataValidation>
    <dataValidation type="list" allowBlank="1" sqref="A2:A10">
      <formula1>Countries!$B$2:$B$262</formula1>
    </dataValidation>
  </dataValidations>
  <drawing r:id="rId1"/>
</worksheet>
</file>

<file path=xl/worksheets/sheet1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45" t="s">
        <v>111</v>
      </c>
      <c r="B1" s="145" t="s">
        <v>124</v>
      </c>
      <c r="C1" s="145" t="s">
        <v>79</v>
      </c>
      <c r="D1" s="122" t="s">
        <v>297</v>
      </c>
      <c r="E1" s="122" t="s">
        <v>298</v>
      </c>
      <c r="F1" s="122" t="s">
        <v>299</v>
      </c>
      <c r="G1" s="122" t="s">
        <v>300</v>
      </c>
      <c r="H1" s="122" t="s">
        <v>301</v>
      </c>
      <c r="I1" s="122" t="s">
        <v>302</v>
      </c>
    </row>
    <row r="2">
      <c r="A2" s="142" t="s">
        <v>183</v>
      </c>
      <c r="B2" s="143" t="str">
        <f t="array" ref="B2">INDEX(Countries!D2:D262, MATCH(A2, Countries!B2:B262, 0))</f>
        <v>USA</v>
      </c>
      <c r="C2" s="142" t="s">
        <v>160</v>
      </c>
      <c r="D2" s="144">
        <v>14137.0</v>
      </c>
      <c r="E2" s="144">
        <v>102578.0</v>
      </c>
      <c r="F2" s="144">
        <v>110204.0</v>
      </c>
      <c r="G2" s="125" t="s">
        <v>303</v>
      </c>
      <c r="H2" s="125" t="s">
        <v>303</v>
      </c>
      <c r="I2" s="125" t="s">
        <v>303</v>
      </c>
    </row>
    <row r="3">
      <c r="A3" s="142" t="s">
        <v>184</v>
      </c>
      <c r="B3" s="143" t="str">
        <f t="array" ref="B3">INDEX(Countries!D2:D262, MATCH(A3, Countries!B2:B262, 0))</f>
        <v>IDN</v>
      </c>
      <c r="C3" s="142" t="s">
        <v>160</v>
      </c>
      <c r="D3" s="144">
        <v>2000.0</v>
      </c>
      <c r="E3" s="150"/>
      <c r="F3" s="144">
        <v>3900.0</v>
      </c>
      <c r="G3" s="125" t="s">
        <v>304</v>
      </c>
      <c r="H3" s="125"/>
      <c r="I3" s="125" t="s">
        <v>305</v>
      </c>
    </row>
    <row r="4">
      <c r="A4" s="142" t="s">
        <v>185</v>
      </c>
      <c r="B4" s="143" t="str">
        <f t="array" ref="B4">INDEX(Countries!D3:D263, MATCH(A4, Countries!B3:B263, 0))</f>
        <v>AUS</v>
      </c>
      <c r="C4" s="142" t="s">
        <v>160</v>
      </c>
      <c r="D4" s="144">
        <v>9000.0</v>
      </c>
      <c r="E4" s="150"/>
      <c r="F4" s="144">
        <v>13000.0</v>
      </c>
      <c r="G4" s="125" t="s">
        <v>306</v>
      </c>
      <c r="H4" s="125"/>
      <c r="I4" s="125" t="s">
        <v>307</v>
      </c>
    </row>
    <row r="5">
      <c r="A5" s="143" t="s">
        <v>186</v>
      </c>
      <c r="B5" s="143" t="str">
        <f t="array" ref="B5">INDEX(Countries!D5:D265, MATCH(A5, Countries!B5:B265, 0))</f>
        <v>BHS</v>
      </c>
      <c r="C5" s="142" t="s">
        <v>160</v>
      </c>
      <c r="D5" s="144">
        <v>26645.0</v>
      </c>
      <c r="E5" s="150"/>
      <c r="F5" s="144">
        <v>41161.0</v>
      </c>
      <c r="G5" s="125" t="s">
        <v>308</v>
      </c>
      <c r="H5" s="125"/>
      <c r="I5" s="125" t="s">
        <v>303</v>
      </c>
    </row>
    <row r="6">
      <c r="A6" s="142" t="s">
        <v>187</v>
      </c>
      <c r="B6" s="143" t="str">
        <f t="array" ref="B6">INDEX(Countries!D6:D266, MATCH(A6, Countries!B6:B266, 0))</f>
        <v>KEN</v>
      </c>
      <c r="C6" s="142" t="s">
        <v>160</v>
      </c>
      <c r="D6" s="144">
        <v>500.0</v>
      </c>
      <c r="E6" s="150"/>
      <c r="F6" s="144">
        <v>590.0</v>
      </c>
      <c r="G6" s="125" t="s">
        <v>309</v>
      </c>
      <c r="H6" s="125"/>
      <c r="I6" s="125" t="s">
        <v>307</v>
      </c>
    </row>
    <row r="7">
      <c r="A7" s="142" t="s">
        <v>188</v>
      </c>
      <c r="B7" s="143" t="str">
        <f t="array" ref="B7">INDEX(Countries!D7:D267, MATCH(A7, Countries!B7:B267, 0))</f>
        <v>MEX</v>
      </c>
      <c r="C7" s="142" t="s">
        <v>160</v>
      </c>
      <c r="D7" s="144">
        <v>15986.0</v>
      </c>
      <c r="E7" s="144">
        <v>7972.0</v>
      </c>
      <c r="F7" s="144">
        <v>2680.0</v>
      </c>
      <c r="G7" s="125" t="s">
        <v>303</v>
      </c>
      <c r="H7" s="125" t="s">
        <v>303</v>
      </c>
      <c r="I7" s="125" t="s">
        <v>303</v>
      </c>
    </row>
    <row r="8">
      <c r="A8" s="142" t="s">
        <v>189</v>
      </c>
      <c r="B8" s="143" t="str">
        <f t="array" ref="B8">INDEX(Countries!D8:D268, MATCH(A8, Countries!B8:B268, 0))</f>
        <v>COL</v>
      </c>
      <c r="C8" s="142" t="s">
        <v>160</v>
      </c>
      <c r="D8" s="144">
        <v>4497.0</v>
      </c>
      <c r="E8" s="150"/>
      <c r="F8" s="144">
        <v>2343.0</v>
      </c>
      <c r="G8" s="125" t="s">
        <v>310</v>
      </c>
      <c r="H8" s="125"/>
      <c r="I8" s="125" t="s">
        <v>311</v>
      </c>
    </row>
    <row r="9">
      <c r="A9" s="142" t="s">
        <v>190</v>
      </c>
      <c r="B9" s="143" t="str">
        <f t="array" ref="B9">INDEX(Countries!D9:D269, MATCH(A9, Countries!B9:B269, 0))</f>
        <v>IND</v>
      </c>
      <c r="C9" s="142" t="s">
        <v>160</v>
      </c>
      <c r="D9" s="144">
        <v>686.0</v>
      </c>
      <c r="E9" s="150"/>
      <c r="F9" s="144">
        <v>17900.0</v>
      </c>
      <c r="G9" s="125" t="s">
        <v>312</v>
      </c>
      <c r="H9" s="125"/>
      <c r="I9" s="125" t="s">
        <v>311</v>
      </c>
    </row>
    <row r="10">
      <c r="A10" s="142" t="s">
        <v>191</v>
      </c>
      <c r="B10" s="143" t="str">
        <f t="array" ref="B10">INDEX(Countries!D10:D270, MATCH(A10, Countries!B10:B270, 0))</f>
        <v>CHN</v>
      </c>
      <c r="C10" s="142" t="s">
        <v>160</v>
      </c>
      <c r="D10" s="144">
        <v>2867.0</v>
      </c>
      <c r="E10" s="150"/>
      <c r="F10" s="144">
        <v>144795.0</v>
      </c>
      <c r="G10" s="125" t="s">
        <v>311</v>
      </c>
      <c r="H10" s="125"/>
      <c r="I10" s="125" t="s">
        <v>313</v>
      </c>
    </row>
    <row r="11">
      <c r="A11" s="125" t="s">
        <v>314</v>
      </c>
      <c r="B11" s="143" t="str">
        <f t="array" ref="B11">INDEX(Countries!D11:D271, MATCH(A11, Countries!B11:B271, 0))</f>
        <v>ECU</v>
      </c>
      <c r="C11" s="142" t="s">
        <v>160</v>
      </c>
      <c r="D11" s="144">
        <v>2500.0</v>
      </c>
      <c r="E11" s="150"/>
      <c r="F11" s="150"/>
      <c r="G11" s="125" t="s">
        <v>315</v>
      </c>
      <c r="H11" s="125" t="s">
        <v>315</v>
      </c>
      <c r="I11" s="125" t="s">
        <v>315</v>
      </c>
    </row>
    <row r="12">
      <c r="A12" s="142" t="s">
        <v>183</v>
      </c>
      <c r="B12" s="143" t="str">
        <f t="array" ref="B12">INDEX(Countries!D12:D272, MATCH(A12, Countries!B12:B272, 0))</f>
        <v>USA</v>
      </c>
      <c r="C12" s="142" t="s">
        <v>167</v>
      </c>
      <c r="D12" s="144">
        <v>38724.9790672618</v>
      </c>
      <c r="E12" s="150"/>
      <c r="F12" s="150"/>
      <c r="G12" s="125" t="s">
        <v>303</v>
      </c>
      <c r="H12" s="125" t="s">
        <v>303</v>
      </c>
      <c r="I12" s="125" t="s">
        <v>303</v>
      </c>
    </row>
    <row r="13">
      <c r="A13" s="142" t="s">
        <v>184</v>
      </c>
      <c r="B13" s="143" t="str">
        <f t="array" ref="B13">INDEX(Countries!D13:D273, MATCH(A13, Countries!B13:B273, 0))</f>
        <v>IDN</v>
      </c>
      <c r="C13" s="142" t="s">
        <v>167</v>
      </c>
      <c r="D13" s="144">
        <v>5478.52855163922</v>
      </c>
      <c r="E13" s="150"/>
      <c r="F13" s="150"/>
      <c r="G13" s="125" t="s">
        <v>304</v>
      </c>
      <c r="H13" s="125"/>
      <c r="I13" s="125" t="s">
        <v>305</v>
      </c>
    </row>
    <row r="14">
      <c r="A14" s="142" t="s">
        <v>185</v>
      </c>
      <c r="B14" s="143" t="str">
        <f t="array" ref="B14">INDEX(Countries!D14:D274, MATCH(A14, Countries!B14:B274, 0))</f>
        <v>AUS</v>
      </c>
      <c r="C14" s="142" t="s">
        <v>167</v>
      </c>
      <c r="D14" s="144">
        <v>24653.3784823765</v>
      </c>
      <c r="E14" s="150"/>
      <c r="F14" s="150"/>
      <c r="G14" s="125" t="s">
        <v>306</v>
      </c>
      <c r="H14" s="125"/>
      <c r="I14" s="125" t="s">
        <v>307</v>
      </c>
    </row>
    <row r="15">
      <c r="A15" s="143" t="s">
        <v>186</v>
      </c>
      <c r="B15" s="143" t="str">
        <f t="array" ref="B15">INDEX(Countries!D15:D275, MATCH(A15, Countries!B15:B275, 0))</f>
        <v>BHS</v>
      </c>
      <c r="C15" s="142" t="s">
        <v>167</v>
      </c>
      <c r="D15" s="144">
        <v>72987.6966292135</v>
      </c>
      <c r="E15" s="150"/>
      <c r="F15" s="150"/>
      <c r="G15" s="125" t="s">
        <v>308</v>
      </c>
      <c r="H15" s="125"/>
      <c r="I15" s="125" t="s">
        <v>303</v>
      </c>
    </row>
    <row r="16">
      <c r="A16" s="142" t="s">
        <v>187</v>
      </c>
      <c r="B16" s="143" t="str">
        <f t="array" ref="B16">INDEX(Countries!D16:D276, MATCH(A16, Countries!B16:B276, 0))</f>
        <v>KEN</v>
      </c>
      <c r="C16" s="142" t="s">
        <v>167</v>
      </c>
      <c r="D16" s="144">
        <v>1369.6321379098</v>
      </c>
      <c r="E16" s="150"/>
      <c r="F16" s="150"/>
      <c r="G16" s="125" t="s">
        <v>309</v>
      </c>
      <c r="H16" s="125"/>
      <c r="I16" s="125" t="s">
        <v>307</v>
      </c>
    </row>
    <row r="17">
      <c r="A17" s="142" t="s">
        <v>188</v>
      </c>
      <c r="B17" s="143" t="str">
        <f t="array" ref="B17">INDEX(Countries!D17:D277, MATCH(A17, Countries!B17:B277, 0))</f>
        <v>MEX</v>
      </c>
      <c r="C17" s="142" t="s">
        <v>167</v>
      </c>
      <c r="D17" s="144">
        <v>43789.8787132523</v>
      </c>
      <c r="E17" s="150"/>
      <c r="F17" s="150"/>
      <c r="G17" s="125" t="s">
        <v>303</v>
      </c>
      <c r="H17" s="125" t="s">
        <v>303</v>
      </c>
      <c r="I17" s="125" t="s">
        <v>303</v>
      </c>
    </row>
    <row r="18">
      <c r="A18" s="142" t="s">
        <v>189</v>
      </c>
      <c r="B18" s="143" t="str">
        <f t="array" ref="B18">INDEX(Countries!D18:D278, MATCH(A18, Countries!B18:B278, 0))</f>
        <v>COL</v>
      </c>
      <c r="C18" s="142" t="s">
        <v>167</v>
      </c>
      <c r="D18" s="144">
        <v>12318.4714483608</v>
      </c>
      <c r="E18" s="150"/>
      <c r="F18" s="150"/>
      <c r="G18" s="125" t="s">
        <v>310</v>
      </c>
      <c r="H18" s="125"/>
      <c r="I18" s="125" t="s">
        <v>311</v>
      </c>
    </row>
    <row r="19">
      <c r="A19" s="142" t="s">
        <v>190</v>
      </c>
      <c r="B19" s="143" t="str">
        <f t="array" ref="B19">INDEX(Countries!D19:D279, MATCH(A19, Countries!B19:B279, 0))</f>
        <v>IND</v>
      </c>
      <c r="C19" s="142" t="s">
        <v>167</v>
      </c>
      <c r="D19" s="144">
        <v>1879.13529321225</v>
      </c>
      <c r="E19" s="150"/>
      <c r="F19" s="150"/>
      <c r="G19" s="125" t="s">
        <v>312</v>
      </c>
      <c r="H19" s="125"/>
      <c r="I19" s="125" t="s">
        <v>311</v>
      </c>
    </row>
    <row r="20">
      <c r="A20" s="142" t="s">
        <v>191</v>
      </c>
      <c r="B20" s="143" t="str">
        <f t="array" ref="B20">INDEX(Countries!D20:D280, MATCH(A20, Countries!B20:B280, 0))</f>
        <v>CHN</v>
      </c>
      <c r="C20" s="142" t="s">
        <v>167</v>
      </c>
      <c r="D20" s="144">
        <v>7853.47067877482</v>
      </c>
      <c r="E20" s="150"/>
      <c r="F20" s="150"/>
      <c r="G20" s="125" t="s">
        <v>311</v>
      </c>
      <c r="H20" s="125"/>
      <c r="I20" s="125" t="s">
        <v>313</v>
      </c>
    </row>
    <row r="21">
      <c r="A21" s="125" t="s">
        <v>314</v>
      </c>
      <c r="B21" s="143" t="str">
        <f t="array" ref="B21">INDEX(Countries!D21:D281, MATCH(A21, Countries!B21:B281, 0))</f>
        <v>ECU</v>
      </c>
      <c r="C21" s="142" t="s">
        <v>167</v>
      </c>
      <c r="D21" s="150"/>
      <c r="E21" s="150"/>
      <c r="F21" s="150"/>
      <c r="G21" s="125" t="s">
        <v>315</v>
      </c>
      <c r="H21" s="125" t="s">
        <v>315</v>
      </c>
      <c r="I21" s="125" t="s">
        <v>315</v>
      </c>
    </row>
    <row r="22">
      <c r="A22" s="142" t="s">
        <v>183</v>
      </c>
      <c r="B22" s="143" t="str">
        <f t="array" ref="B22">INDEX(Countries!D22:D282, MATCH(A22, Countries!B22:B282, 0))</f>
        <v>USA</v>
      </c>
      <c r="C22" s="142" t="s">
        <v>168</v>
      </c>
      <c r="D22" s="144">
        <v>24344.2752039403</v>
      </c>
      <c r="E22" s="144">
        <v>176641.936893951</v>
      </c>
      <c r="F22" s="144">
        <v>189774.103740188</v>
      </c>
      <c r="G22" s="125" t="s">
        <v>303</v>
      </c>
      <c r="H22" s="125" t="s">
        <v>303</v>
      </c>
      <c r="I22" s="125" t="s">
        <v>303</v>
      </c>
    </row>
    <row r="23">
      <c r="A23" s="142" t="s">
        <v>184</v>
      </c>
      <c r="B23" s="143" t="str">
        <f t="array" ref="B23">INDEX(Countries!D23:D283, MATCH(A23, Countries!B23:B283, 0))</f>
        <v>IDN</v>
      </c>
      <c r="C23" s="142" t="s">
        <v>168</v>
      </c>
      <c r="D23" s="144">
        <v>3444.05110050793</v>
      </c>
      <c r="E23" s="150"/>
      <c r="F23" s="144">
        <v>6715.89964599046</v>
      </c>
      <c r="G23" s="125" t="s">
        <v>304</v>
      </c>
      <c r="H23" s="125"/>
      <c r="I23" s="125" t="s">
        <v>305</v>
      </c>
    </row>
    <row r="24">
      <c r="A24" s="142" t="s">
        <v>185</v>
      </c>
      <c r="B24" s="143" t="str">
        <f t="array" ref="B24">INDEX(Countries!D2:D284, MATCH(A24, Countries!B2:B284, 0))</f>
        <v>AUS</v>
      </c>
      <c r="C24" s="142" t="s">
        <v>168</v>
      </c>
      <c r="D24" s="144">
        <v>15498.2299522857</v>
      </c>
      <c r="E24" s="150"/>
      <c r="F24" s="144">
        <v>22386.3321533015</v>
      </c>
      <c r="G24" s="125" t="s">
        <v>306</v>
      </c>
      <c r="H24" s="125"/>
      <c r="I24" s="125" t="s">
        <v>307</v>
      </c>
    </row>
    <row r="25">
      <c r="A25" s="143" t="s">
        <v>186</v>
      </c>
      <c r="B25" s="143" t="str">
        <f t="array" ref="B25">INDEX(Countries!D2:D285, MATCH(A25, Countries!B2:B285, 0))</f>
        <v>BHS</v>
      </c>
      <c r="C25" s="142" t="s">
        <v>168</v>
      </c>
      <c r="D25" s="144">
        <v>45883.3707865169</v>
      </c>
      <c r="E25" s="150"/>
      <c r="F25" s="144">
        <v>70880.2936740034</v>
      </c>
      <c r="G25" s="125" t="s">
        <v>308</v>
      </c>
      <c r="H25" s="125"/>
      <c r="I25" s="125" t="s">
        <v>303</v>
      </c>
    </row>
    <row r="26">
      <c r="A26" s="142" t="s">
        <v>187</v>
      </c>
      <c r="B26" s="143" t="str">
        <f t="array" ref="B26">INDEX(Countries!D26:D286, MATCH(A26, Countries!B26:B286, 0))</f>
        <v>KEN</v>
      </c>
      <c r="C26" s="142" t="s">
        <v>168</v>
      </c>
      <c r="D26" s="144">
        <v>861.012775126982</v>
      </c>
      <c r="E26" s="150"/>
      <c r="F26" s="144">
        <v>1015.99507464984</v>
      </c>
      <c r="G26" s="125" t="s">
        <v>309</v>
      </c>
      <c r="H26" s="125"/>
      <c r="I26" s="125" t="s">
        <v>307</v>
      </c>
    </row>
    <row r="27">
      <c r="A27" s="142" t="s">
        <v>188</v>
      </c>
      <c r="B27" s="143" t="str">
        <f t="array" ref="B27">INDEX(Countries!D27:D287, MATCH(A27, Countries!B27:B287, 0))</f>
        <v>MEX</v>
      </c>
      <c r="C27" s="142" t="s">
        <v>168</v>
      </c>
      <c r="D27" s="144">
        <v>27528.3004463599</v>
      </c>
      <c r="E27" s="144">
        <v>13727.9876866246</v>
      </c>
      <c r="F27" s="144">
        <v>4615.02847468062</v>
      </c>
      <c r="G27" s="125" t="s">
        <v>303</v>
      </c>
      <c r="H27" s="125" t="s">
        <v>303</v>
      </c>
      <c r="I27" s="125" t="s">
        <v>303</v>
      </c>
    </row>
    <row r="28">
      <c r="A28" s="142" t="s">
        <v>189</v>
      </c>
      <c r="B28" s="143" t="str">
        <f t="array" ref="B28">INDEX(Countries!D28:D288, MATCH(A28, Countries!B28:B288, 0))</f>
        <v>COL</v>
      </c>
      <c r="C28" s="142" t="s">
        <v>168</v>
      </c>
      <c r="D28" s="144">
        <v>7743.94889949207</v>
      </c>
      <c r="E28" s="150"/>
      <c r="F28" s="144">
        <v>4034.70586424504</v>
      </c>
      <c r="G28" s="125" t="s">
        <v>310</v>
      </c>
      <c r="H28" s="125"/>
      <c r="I28" s="125" t="s">
        <v>311</v>
      </c>
    </row>
    <row r="29">
      <c r="A29" s="142" t="s">
        <v>190</v>
      </c>
      <c r="B29" s="143" t="str">
        <f t="array" ref="B29">INDEX(Countries!D29:D289, MATCH(A29, Countries!B29:B289, 0))</f>
        <v>IND</v>
      </c>
      <c r="C29" s="142" t="s">
        <v>168</v>
      </c>
      <c r="D29" s="144">
        <v>1181.30952747422</v>
      </c>
      <c r="E29" s="150"/>
      <c r="F29" s="144">
        <v>30824.2573495459</v>
      </c>
      <c r="G29" s="125" t="s">
        <v>312</v>
      </c>
      <c r="H29" s="125"/>
      <c r="I29" s="125" t="s">
        <v>311</v>
      </c>
    </row>
    <row r="30">
      <c r="A30" s="142" t="s">
        <v>191</v>
      </c>
      <c r="B30" s="143" t="str">
        <f t="array" ref="B30">INDEX(Countries!D30:D290, MATCH(A30, Countries!B30:B290, 0))</f>
        <v>CHN</v>
      </c>
      <c r="C30" s="142" t="s">
        <v>168</v>
      </c>
      <c r="D30" s="144">
        <v>4937.04725257811</v>
      </c>
      <c r="E30" s="150"/>
      <c r="F30" s="144">
        <v>249340.689549023</v>
      </c>
      <c r="G30" s="125" t="s">
        <v>311</v>
      </c>
      <c r="H30" s="125"/>
      <c r="I30" s="125" t="s">
        <v>313</v>
      </c>
    </row>
    <row r="31">
      <c r="A31" s="125" t="s">
        <v>314</v>
      </c>
      <c r="B31" s="143" t="str">
        <f t="array" ref="B31">INDEX(Countries!D31:D291, MATCH(A31, Countries!B31:B291, 0))</f>
        <v>ECU</v>
      </c>
      <c r="C31" s="142" t="s">
        <v>168</v>
      </c>
      <c r="D31" s="150"/>
      <c r="E31" s="150"/>
      <c r="F31" s="150"/>
      <c r="G31" s="125" t="s">
        <v>315</v>
      </c>
      <c r="H31" s="125" t="s">
        <v>315</v>
      </c>
      <c r="I31" s="125" t="s">
        <v>315</v>
      </c>
    </row>
  </sheetData>
  <dataValidations>
    <dataValidation type="list" allowBlank="1" sqref="G2:I31">
      <formula1>'Sources table'!$D$2:$D$76</formula1>
    </dataValidation>
    <dataValidation type="list" allowBlank="1" sqref="A2:A31">
      <formula1>Countries!$B$2:$B$262</formula1>
    </dataValidation>
    <dataValidation type="list" allowBlank="1" sqref="C2:C31">
      <formula1>Ecosystem!$B$2:$B$4</formula1>
    </dataValidation>
  </dataValidations>
  <drawing r:id="rId1"/>
</worksheet>
</file>

<file path=xl/worksheets/sheet1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cols>
    <col customWidth="1" min="4" max="4" width="16.88"/>
  </cols>
  <sheetData>
    <row r="1">
      <c r="A1" s="151" t="s">
        <v>111</v>
      </c>
      <c r="B1" s="151" t="s">
        <v>124</v>
      </c>
      <c r="C1" s="151" t="s">
        <v>79</v>
      </c>
      <c r="D1" s="152" t="s">
        <v>316</v>
      </c>
      <c r="E1" s="152" t="s">
        <v>275</v>
      </c>
      <c r="F1" s="153"/>
      <c r="G1" s="153"/>
      <c r="H1" s="153"/>
      <c r="I1" s="153"/>
      <c r="J1" s="153"/>
      <c r="K1" s="153"/>
      <c r="L1" s="153"/>
      <c r="M1" s="153"/>
      <c r="N1" s="153"/>
      <c r="O1" s="153"/>
      <c r="P1" s="153"/>
      <c r="Q1" s="153"/>
      <c r="R1" s="153"/>
      <c r="S1" s="153"/>
      <c r="T1" s="153"/>
      <c r="U1" s="153"/>
      <c r="V1" s="153"/>
      <c r="W1" s="153"/>
      <c r="X1" s="153"/>
      <c r="Y1" s="153"/>
      <c r="Z1" s="153"/>
    </row>
    <row r="2">
      <c r="A2" s="142" t="s">
        <v>183</v>
      </c>
      <c r="B2" s="143" t="str">
        <f t="array" ref="B2">INDEX(Countries!D2:D262, MATCH(A2, Countries!B2:B262, 0))</f>
        <v>USA</v>
      </c>
      <c r="C2" s="142" t="s">
        <v>160</v>
      </c>
      <c r="D2" s="154">
        <v>42850.0</v>
      </c>
      <c r="E2" s="125" t="s">
        <v>317</v>
      </c>
    </row>
    <row r="3">
      <c r="A3" s="142" t="s">
        <v>184</v>
      </c>
      <c r="B3" s="143" t="str">
        <f t="array" ref="B3">INDEX(Countries!D3:D263, MATCH(A3, Countries!B3:B263, 0))</f>
        <v>IDN</v>
      </c>
      <c r="C3" s="142" t="s">
        <v>160</v>
      </c>
      <c r="D3" s="144">
        <v>15000.0</v>
      </c>
      <c r="E3" s="125" t="s">
        <v>318</v>
      </c>
    </row>
    <row r="4">
      <c r="A4" s="142" t="s">
        <v>185</v>
      </c>
      <c r="B4" s="143" t="str">
        <f t="array" ref="B4">INDEX(Countries!D4:D264, MATCH(A4, Countries!B4:B264, 0))</f>
        <v>AUS</v>
      </c>
      <c r="C4" s="142" t="s">
        <v>160</v>
      </c>
      <c r="D4" s="144">
        <v>40200.0</v>
      </c>
      <c r="E4" s="125" t="s">
        <v>319</v>
      </c>
    </row>
    <row r="5">
      <c r="A5" s="143" t="s">
        <v>186</v>
      </c>
      <c r="B5" s="143" t="str">
        <f t="array" ref="B5">INDEX(Countries!D5:D265, MATCH(A5, Countries!B5:B265, 0))</f>
        <v>BHS</v>
      </c>
      <c r="C5" s="142" t="s">
        <v>160</v>
      </c>
      <c r="D5" s="144">
        <v>33300.0</v>
      </c>
      <c r="E5" s="125" t="s">
        <v>320</v>
      </c>
    </row>
    <row r="6">
      <c r="A6" s="142" t="s">
        <v>187</v>
      </c>
      <c r="B6" s="143" t="str">
        <f t="array" ref="B6">INDEX(Countries!D6:D266, MATCH(A6, Countries!B6:B266, 0))</f>
        <v>KEN</v>
      </c>
      <c r="C6" s="142" t="s">
        <v>160</v>
      </c>
      <c r="D6" s="144">
        <v>12000.0</v>
      </c>
      <c r="E6" s="125" t="s">
        <v>321</v>
      </c>
    </row>
    <row r="7">
      <c r="A7" s="142" t="s">
        <v>188</v>
      </c>
      <c r="B7" s="143" t="str">
        <f t="array" ref="B7">INDEX(Countries!D7:D267, MATCH(A7, Countries!B7:B267, 0))</f>
        <v>MEX</v>
      </c>
      <c r="C7" s="142" t="s">
        <v>160</v>
      </c>
      <c r="D7" s="144">
        <v>11900.0</v>
      </c>
      <c r="E7" s="125" t="s">
        <v>322</v>
      </c>
    </row>
    <row r="8">
      <c r="A8" s="142" t="s">
        <v>189</v>
      </c>
      <c r="B8" s="143" t="str">
        <f t="array" ref="B8">INDEX(Countries!D8:D268, MATCH(A8, Countries!B8:B268, 0))</f>
        <v>COL</v>
      </c>
      <c r="C8" s="142" t="s">
        <v>160</v>
      </c>
      <c r="D8" s="144">
        <v>6500.0</v>
      </c>
      <c r="E8" s="125" t="s">
        <v>323</v>
      </c>
    </row>
    <row r="9">
      <c r="A9" s="142" t="s">
        <v>190</v>
      </c>
      <c r="B9" s="143" t="str">
        <f t="array" ref="B9">INDEX(Countries!D9:D269, MATCH(A9, Countries!B9:B269, 0))</f>
        <v>IND</v>
      </c>
      <c r="C9" s="142" t="s">
        <v>160</v>
      </c>
      <c r="D9" s="144">
        <v>8400.0</v>
      </c>
      <c r="E9" s="125" t="s">
        <v>324</v>
      </c>
    </row>
    <row r="10">
      <c r="A10" s="142" t="s">
        <v>191</v>
      </c>
      <c r="B10" s="143" t="str">
        <f t="array" ref="B10">INDEX(Countries!D10:D270, MATCH(A10, Countries!B10:B270, 0))</f>
        <v>CHN</v>
      </c>
      <c r="C10" s="142" t="s">
        <v>160</v>
      </c>
      <c r="D10" s="147">
        <v>19400.0</v>
      </c>
      <c r="E10" s="125" t="s">
        <v>325</v>
      </c>
    </row>
    <row r="11">
      <c r="A11" s="142" t="s">
        <v>183</v>
      </c>
      <c r="B11" s="143" t="str">
        <f t="array" ref="B11">INDEX(Countries!D2:D262, MATCH(A11, Countries!B2:B271, 0))</f>
        <v>USA</v>
      </c>
      <c r="C11" s="142" t="s">
        <v>167</v>
      </c>
      <c r="D11" s="154">
        <v>42850.0</v>
      </c>
      <c r="E11" s="125" t="s">
        <v>317</v>
      </c>
    </row>
    <row r="12">
      <c r="A12" s="142" t="s">
        <v>184</v>
      </c>
      <c r="B12" s="143" t="str">
        <f t="array" ref="B12">INDEX(Countries!D3:D263, MATCH(A12, Countries!B3:B272, 0))</f>
        <v>IDN</v>
      </c>
      <c r="C12" s="142" t="s">
        <v>167</v>
      </c>
      <c r="D12" s="144">
        <v>15000.0</v>
      </c>
      <c r="E12" s="125" t="s">
        <v>318</v>
      </c>
    </row>
    <row r="13">
      <c r="A13" s="142" t="s">
        <v>185</v>
      </c>
      <c r="B13" s="143" t="str">
        <f t="array" ref="B13">INDEX(Countries!D4:D264, MATCH(A13, Countries!B4:B273, 0))</f>
        <v>AUS</v>
      </c>
      <c r="C13" s="142" t="s">
        <v>167</v>
      </c>
      <c r="D13" s="144">
        <v>40200.0</v>
      </c>
      <c r="E13" s="125" t="s">
        <v>319</v>
      </c>
    </row>
    <row r="14">
      <c r="A14" s="143" t="s">
        <v>186</v>
      </c>
      <c r="B14" s="143" t="str">
        <f t="array" ref="B14">INDEX(Countries!D5:D265, MATCH(A14, Countries!B5:B274, 0))</f>
        <v>BHS</v>
      </c>
      <c r="C14" s="142" t="s">
        <v>167</v>
      </c>
      <c r="D14" s="144">
        <v>33300.0</v>
      </c>
      <c r="E14" s="125" t="s">
        <v>320</v>
      </c>
    </row>
    <row r="15">
      <c r="A15" s="142" t="s">
        <v>187</v>
      </c>
      <c r="B15" s="143" t="str">
        <f t="array" ref="B15">INDEX(Countries!D6:D266, MATCH(A15, Countries!B6:B275, 0))</f>
        <v>KEN</v>
      </c>
      <c r="C15" s="142" t="s">
        <v>167</v>
      </c>
      <c r="D15" s="144">
        <v>12000.0</v>
      </c>
      <c r="E15" s="125" t="s">
        <v>321</v>
      </c>
    </row>
    <row r="16">
      <c r="A16" s="142" t="s">
        <v>188</v>
      </c>
      <c r="B16" s="143" t="str">
        <f t="array" ref="B16">INDEX(Countries!D7:D267, MATCH(A16, Countries!B7:B276, 0))</f>
        <v>MEX</v>
      </c>
      <c r="C16" s="142" t="s">
        <v>167</v>
      </c>
      <c r="D16" s="144">
        <v>11900.0</v>
      </c>
      <c r="E16" s="125" t="s">
        <v>322</v>
      </c>
    </row>
    <row r="17">
      <c r="A17" s="142" t="s">
        <v>189</v>
      </c>
      <c r="B17" s="143" t="str">
        <f t="array" ref="B17">INDEX(Countries!D8:D268, MATCH(A17, Countries!B8:B277, 0))</f>
        <v>COL</v>
      </c>
      <c r="C17" s="142" t="s">
        <v>167</v>
      </c>
      <c r="D17" s="144">
        <v>6500.0</v>
      </c>
      <c r="E17" s="125" t="s">
        <v>323</v>
      </c>
    </row>
    <row r="18">
      <c r="A18" s="142" t="s">
        <v>190</v>
      </c>
      <c r="B18" s="143" t="str">
        <f t="array" ref="B18">INDEX(Countries!D9:D269, MATCH(A18, Countries!B9:B278, 0))</f>
        <v>IND</v>
      </c>
      <c r="C18" s="142" t="s">
        <v>167</v>
      </c>
      <c r="D18" s="144">
        <v>8400.0</v>
      </c>
      <c r="E18" s="125" t="s">
        <v>324</v>
      </c>
    </row>
    <row r="19">
      <c r="A19" s="142" t="s">
        <v>191</v>
      </c>
      <c r="B19" s="143" t="str">
        <f t="array" ref="B19">INDEX(Countries!D10:D270, MATCH(A19, Countries!B10:B279, 0))</f>
        <v>CHN</v>
      </c>
      <c r="C19" s="142" t="s">
        <v>167</v>
      </c>
      <c r="D19" s="144">
        <v>19400.0</v>
      </c>
      <c r="E19" s="125" t="s">
        <v>325</v>
      </c>
    </row>
    <row r="20">
      <c r="A20" s="142" t="s">
        <v>183</v>
      </c>
      <c r="B20" s="143" t="str">
        <f t="array" ref="B20">INDEX(Countries!D2:D280, MATCH(A20, Countries!B2:B280, 0))</f>
        <v>USA</v>
      </c>
      <c r="C20" s="142" t="s">
        <v>168</v>
      </c>
      <c r="D20" s="154">
        <v>42850.0</v>
      </c>
      <c r="E20" s="125" t="s">
        <v>317</v>
      </c>
    </row>
    <row r="21">
      <c r="A21" s="142" t="s">
        <v>184</v>
      </c>
      <c r="B21" s="143" t="str">
        <f t="array" ref="B21">INDEX(Countries!D3:D281, MATCH(A21, Countries!B3:B281, 0))</f>
        <v>IDN</v>
      </c>
      <c r="C21" s="142" t="s">
        <v>168</v>
      </c>
      <c r="D21" s="144">
        <v>15000.0</v>
      </c>
      <c r="E21" s="125" t="s">
        <v>318</v>
      </c>
    </row>
    <row r="22">
      <c r="A22" s="142" t="s">
        <v>185</v>
      </c>
      <c r="B22" s="143" t="str">
        <f t="array" ref="B22">INDEX(Countries!D4:D282, MATCH(A22, Countries!B4:B282, 0))</f>
        <v>AUS</v>
      </c>
      <c r="C22" s="142" t="s">
        <v>168</v>
      </c>
      <c r="D22" s="144">
        <v>40200.0</v>
      </c>
      <c r="E22" s="125" t="s">
        <v>319</v>
      </c>
    </row>
    <row r="23">
      <c r="A23" s="143" t="s">
        <v>186</v>
      </c>
      <c r="B23" s="143" t="str">
        <f t="array" ref="B23">INDEX(Countries!D5:D283, MATCH(A23, Countries!B5:B283, 0))</f>
        <v>BHS</v>
      </c>
      <c r="C23" s="142" t="s">
        <v>168</v>
      </c>
      <c r="D23" s="144">
        <v>33300.0</v>
      </c>
      <c r="E23" s="125" t="s">
        <v>320</v>
      </c>
    </row>
    <row r="24">
      <c r="A24" s="142" t="s">
        <v>187</v>
      </c>
      <c r="B24" s="143" t="str">
        <f t="array" ref="B24">INDEX(Countries!D6:D284, MATCH(A24, Countries!B6:B284, 0))</f>
        <v>KEN</v>
      </c>
      <c r="C24" s="142" t="s">
        <v>168</v>
      </c>
      <c r="D24" s="144">
        <v>12000.0</v>
      </c>
      <c r="E24" s="125" t="s">
        <v>321</v>
      </c>
    </row>
    <row r="25">
      <c r="A25" s="142" t="s">
        <v>188</v>
      </c>
      <c r="B25" s="143" t="str">
        <f t="array" ref="B25">INDEX(Countries!D7:D285, MATCH(A25, Countries!B7:B285, 0))</f>
        <v>MEX</v>
      </c>
      <c r="C25" s="142" t="s">
        <v>168</v>
      </c>
      <c r="D25" s="144">
        <v>11900.0</v>
      </c>
      <c r="E25" s="125" t="s">
        <v>322</v>
      </c>
    </row>
    <row r="26">
      <c r="A26" s="142" t="s">
        <v>189</v>
      </c>
      <c r="B26" s="143" t="str">
        <f t="array" ref="B26">INDEX(Countries!D8:D286, MATCH(A26, Countries!B8:B286, 0))</f>
        <v>COL</v>
      </c>
      <c r="C26" s="142" t="s">
        <v>168</v>
      </c>
      <c r="D26" s="144">
        <v>6500.0</v>
      </c>
      <c r="E26" s="125" t="s">
        <v>323</v>
      </c>
    </row>
    <row r="27">
      <c r="A27" s="142" t="s">
        <v>190</v>
      </c>
      <c r="B27" s="143" t="str">
        <f t="array" ref="B27">INDEX(Countries!D9:D287, MATCH(A27, Countries!B9:B287, 0))</f>
        <v>IND</v>
      </c>
      <c r="C27" s="142" t="s">
        <v>168</v>
      </c>
      <c r="D27" s="144">
        <v>8400.0</v>
      </c>
      <c r="E27" s="125" t="s">
        <v>324</v>
      </c>
    </row>
    <row r="28">
      <c r="A28" s="142" t="s">
        <v>191</v>
      </c>
      <c r="B28" s="143" t="str">
        <f t="array" ref="B28">INDEX(Countries!D10:D288, MATCH(A28, Countries!B10:B288, 0))</f>
        <v>CHN</v>
      </c>
      <c r="C28" s="142" t="s">
        <v>168</v>
      </c>
      <c r="D28" s="144">
        <v>19400.0</v>
      </c>
      <c r="E28" s="125" t="s">
        <v>325</v>
      </c>
    </row>
  </sheetData>
  <dataValidations>
    <dataValidation type="list" allowBlank="1" sqref="E2:E28">
      <formula1>'Sources table'!$D$2:$D$76</formula1>
    </dataValidation>
    <dataValidation type="list" allowBlank="1" sqref="A2:A28">
      <formula1>Countries!$B$2:$B$262</formula1>
    </dataValidation>
    <dataValidation type="list" allowBlank="1" sqref="C2:C28">
      <formula1>Ecosystem!$B$2:$B$4</formula1>
    </dataValidation>
  </dataValidations>
  <drawing r:id="rId1"/>
</worksheet>
</file>

<file path=xl/worksheets/sheet2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cols>
    <col customWidth="1" min="4" max="4" width="18.0"/>
    <col customWidth="1" min="5" max="5" width="21.0"/>
    <col customWidth="1" min="6" max="6" width="31.38"/>
  </cols>
  <sheetData>
    <row r="1">
      <c r="A1" s="151" t="s">
        <v>111</v>
      </c>
      <c r="B1" s="151" t="s">
        <v>124</v>
      </c>
      <c r="C1" s="152" t="s">
        <v>42</v>
      </c>
      <c r="D1" s="152" t="s">
        <v>326</v>
      </c>
      <c r="E1" s="152" t="s">
        <v>327</v>
      </c>
      <c r="F1" s="152" t="s">
        <v>328</v>
      </c>
      <c r="G1" s="153"/>
      <c r="H1" s="153"/>
      <c r="I1" s="153"/>
      <c r="J1" s="153"/>
      <c r="K1" s="153"/>
      <c r="L1" s="153"/>
      <c r="M1" s="153"/>
      <c r="N1" s="153"/>
      <c r="O1" s="153"/>
      <c r="P1" s="153"/>
      <c r="Q1" s="153"/>
      <c r="R1" s="153"/>
      <c r="S1" s="153"/>
      <c r="T1" s="153"/>
      <c r="U1" s="153"/>
      <c r="V1" s="153"/>
      <c r="W1" s="153"/>
      <c r="X1" s="153"/>
      <c r="Y1" s="153"/>
      <c r="Z1" s="153"/>
    </row>
    <row r="2">
      <c r="A2" s="142" t="s">
        <v>183</v>
      </c>
      <c r="B2" s="143" t="str">
        <f t="array" ref="B2">INDEX(Countries!D2:D262, MATCH(A2, Countries!B2:B262, 0))</f>
        <v>USA</v>
      </c>
      <c r="C2" s="155">
        <v>0.08</v>
      </c>
      <c r="D2" s="156">
        <v>3.0</v>
      </c>
      <c r="E2" s="125" t="s">
        <v>329</v>
      </c>
      <c r="F2" s="125" t="s">
        <v>329</v>
      </c>
    </row>
    <row r="3">
      <c r="A3" s="142" t="s">
        <v>184</v>
      </c>
      <c r="B3" s="143" t="str">
        <f t="array" ref="B3">INDEX(Countries!D3:D263, MATCH(A3, Countries!B3:B263, 0))</f>
        <v>IDN</v>
      </c>
      <c r="C3" s="155">
        <v>0.08</v>
      </c>
      <c r="D3" s="156">
        <v>3.0</v>
      </c>
      <c r="E3" s="125" t="s">
        <v>329</v>
      </c>
      <c r="F3" s="125" t="s">
        <v>329</v>
      </c>
    </row>
    <row r="4">
      <c r="A4" s="142" t="s">
        <v>185</v>
      </c>
      <c r="B4" s="143" t="str">
        <f t="array" ref="B4">INDEX(Countries!D4:D264, MATCH(A4, Countries!B4:B264, 0))</f>
        <v>AUS</v>
      </c>
      <c r="C4" s="155">
        <v>0.08</v>
      </c>
      <c r="D4" s="156">
        <v>3.0</v>
      </c>
      <c r="E4" s="125" t="s">
        <v>329</v>
      </c>
      <c r="F4" s="125" t="s">
        <v>329</v>
      </c>
    </row>
    <row r="5">
      <c r="A5" s="143" t="s">
        <v>186</v>
      </c>
      <c r="B5" s="143" t="str">
        <f t="array" ref="B5">INDEX(Countries!D5:D265, MATCH(A5, Countries!B5:B265, 0))</f>
        <v>BHS</v>
      </c>
      <c r="C5" s="155">
        <v>0.08</v>
      </c>
      <c r="D5" s="156">
        <v>3.0</v>
      </c>
      <c r="E5" s="125" t="s">
        <v>329</v>
      </c>
      <c r="F5" s="125" t="s">
        <v>329</v>
      </c>
    </row>
    <row r="6">
      <c r="A6" s="142" t="s">
        <v>187</v>
      </c>
      <c r="B6" s="143" t="str">
        <f t="array" ref="B6">INDEX(Countries!D6:D266, MATCH(A6, Countries!B6:B266, 0))</f>
        <v>KEN</v>
      </c>
      <c r="C6" s="155">
        <v>0.08</v>
      </c>
      <c r="D6" s="156">
        <v>3.0</v>
      </c>
      <c r="E6" s="125" t="s">
        <v>329</v>
      </c>
      <c r="F6" s="125" t="s">
        <v>329</v>
      </c>
    </row>
    <row r="7">
      <c r="A7" s="142" t="s">
        <v>188</v>
      </c>
      <c r="B7" s="143" t="str">
        <f t="array" ref="B7">INDEX(Countries!D7:D267, MATCH(A7, Countries!B7:B267, 0))</f>
        <v>MEX</v>
      </c>
      <c r="C7" s="155">
        <v>0.08</v>
      </c>
      <c r="D7" s="156">
        <v>3.0</v>
      </c>
      <c r="E7" s="125" t="s">
        <v>329</v>
      </c>
      <c r="F7" s="125" t="s">
        <v>329</v>
      </c>
    </row>
    <row r="8">
      <c r="A8" s="142" t="s">
        <v>189</v>
      </c>
      <c r="B8" s="143" t="str">
        <f t="array" ref="B8">INDEX(Countries!D8:D268, MATCH(A8, Countries!B8:B268, 0))</f>
        <v>COL</v>
      </c>
      <c r="C8" s="155">
        <v>0.08</v>
      </c>
      <c r="D8" s="156">
        <v>3.0</v>
      </c>
      <c r="E8" s="125" t="s">
        <v>329</v>
      </c>
      <c r="F8" s="125" t="s">
        <v>329</v>
      </c>
    </row>
    <row r="9">
      <c r="A9" s="142" t="s">
        <v>190</v>
      </c>
      <c r="B9" s="143" t="str">
        <f t="array" ref="B9">INDEX(Countries!D9:D269, MATCH(A9, Countries!B9:B269, 0))</f>
        <v>IND</v>
      </c>
      <c r="C9" s="155">
        <v>0.08</v>
      </c>
      <c r="D9" s="156">
        <v>3.0</v>
      </c>
      <c r="E9" s="125" t="s">
        <v>329</v>
      </c>
      <c r="F9" s="125" t="s">
        <v>329</v>
      </c>
    </row>
    <row r="10">
      <c r="A10" s="142" t="s">
        <v>191</v>
      </c>
      <c r="B10" s="143" t="str">
        <f t="array" ref="B10">INDEX(Countries!D10:D270, MATCH(A10, Countries!B10:B270, 0))</f>
        <v>CHN</v>
      </c>
      <c r="C10" s="155">
        <v>0.08</v>
      </c>
      <c r="D10" s="157">
        <v>3.0</v>
      </c>
      <c r="E10" s="125" t="s">
        <v>329</v>
      </c>
      <c r="F10" s="125" t="s">
        <v>329</v>
      </c>
    </row>
  </sheetData>
  <dataValidations>
    <dataValidation type="list" allowBlank="1" sqref="E2:F10">
      <formula1>'Sources table'!$D$2:$D$76</formula1>
    </dataValidation>
    <dataValidation type="list" allowBlank="1" sqref="A2:A10">
      <formula1>Countries!$B$2:$B$262</formula1>
    </dataValidation>
  </dataValidations>
  <drawing r:id="rId1"/>
</worksheet>
</file>

<file path=xl/worksheets/sheet2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45" t="s">
        <v>111</v>
      </c>
      <c r="B1" s="145" t="s">
        <v>124</v>
      </c>
      <c r="C1" s="122" t="s">
        <v>330</v>
      </c>
      <c r="D1" s="122" t="s">
        <v>275</v>
      </c>
    </row>
    <row r="2">
      <c r="A2" s="142" t="s">
        <v>183</v>
      </c>
      <c r="B2" s="143" t="str">
        <f t="array" ref="B2">INDEX(Countries!D2:D262, MATCH(A2, Countries!B2:B262, 0))</f>
        <v>USA</v>
      </c>
      <c r="C2" s="149">
        <v>0.05</v>
      </c>
      <c r="D2" s="125" t="s">
        <v>331</v>
      </c>
    </row>
    <row r="3">
      <c r="A3" s="142" t="s">
        <v>184</v>
      </c>
      <c r="B3" s="143" t="str">
        <f t="array" ref="B3">INDEX(Countries!D3:D263, MATCH(A3, Countries!B3:B263, 0))</f>
        <v>IDN</v>
      </c>
      <c r="C3" s="149">
        <v>0.5</v>
      </c>
      <c r="D3" s="125" t="s">
        <v>332</v>
      </c>
    </row>
    <row r="4">
      <c r="A4" s="142" t="s">
        <v>185</v>
      </c>
      <c r="B4" s="143" t="str">
        <f t="array" ref="B4">INDEX(Countries!D4:D264, MATCH(A4, Countries!B4:B264, 0))</f>
        <v>AUS</v>
      </c>
      <c r="C4" s="149">
        <v>0.05</v>
      </c>
      <c r="D4" s="125" t="s">
        <v>331</v>
      </c>
    </row>
    <row r="5">
      <c r="A5" s="143" t="s">
        <v>186</v>
      </c>
      <c r="B5" s="143" t="str">
        <f t="array" ref="B5">INDEX(Countries!D5:D265, MATCH(A5, Countries!B5:B265, 0))</f>
        <v>BHS</v>
      </c>
      <c r="C5" s="149">
        <v>0.85</v>
      </c>
      <c r="D5" s="125" t="s">
        <v>333</v>
      </c>
    </row>
    <row r="6">
      <c r="A6" s="142" t="s">
        <v>187</v>
      </c>
      <c r="B6" s="143" t="str">
        <f t="array" ref="B6">INDEX(Countries!D6:D266, MATCH(A6, Countries!B6:B266, 0))</f>
        <v>KEN</v>
      </c>
      <c r="C6" s="149">
        <v>0.5</v>
      </c>
      <c r="D6" s="125" t="s">
        <v>332</v>
      </c>
    </row>
    <row r="7">
      <c r="A7" s="142" t="s">
        <v>188</v>
      </c>
      <c r="B7" s="143" t="str">
        <f t="array" ref="B7">INDEX(Countries!D7:D267, MATCH(A7, Countries!B7:B267, 0))</f>
        <v>MEX</v>
      </c>
      <c r="C7" s="149">
        <v>0.5</v>
      </c>
      <c r="D7" s="125" t="s">
        <v>332</v>
      </c>
    </row>
    <row r="8">
      <c r="A8" s="142" t="s">
        <v>189</v>
      </c>
      <c r="B8" s="143" t="str">
        <f t="array" ref="B8">INDEX(Countries!D8:D268, MATCH(A8, Countries!B8:B268, 0))</f>
        <v>COL</v>
      </c>
      <c r="C8" s="149">
        <v>0.5</v>
      </c>
      <c r="D8" s="125" t="s">
        <v>332</v>
      </c>
    </row>
    <row r="9">
      <c r="A9" s="142" t="s">
        <v>190</v>
      </c>
      <c r="B9" s="143" t="str">
        <f t="array" ref="B9">INDEX(Countries!D9:D269, MATCH(A9, Countries!B9:B269, 0))</f>
        <v>IND</v>
      </c>
      <c r="C9" s="149">
        <v>0.5</v>
      </c>
      <c r="D9" s="125" t="s">
        <v>332</v>
      </c>
    </row>
    <row r="10">
      <c r="A10" s="142" t="s">
        <v>191</v>
      </c>
      <c r="B10" s="143" t="str">
        <f t="array" ref="B10">INDEX(Countries!D10:D270, MATCH(A10, Countries!B10:B270, 0))</f>
        <v>CHN</v>
      </c>
      <c r="C10" s="158">
        <v>0.5</v>
      </c>
      <c r="D10" s="125" t="s">
        <v>332</v>
      </c>
    </row>
  </sheetData>
  <dataValidations>
    <dataValidation type="list" allowBlank="1" sqref="D2:D10">
      <formula1>'Sources table'!$D$2:$D$76</formula1>
    </dataValidation>
    <dataValidation type="list" allowBlank="1" sqref="A2:A10">
      <formula1>Countries!$B$2:$B$262</formula1>
    </dataValidation>
  </dataValidations>
  <drawing r:id="rId1"/>
</worksheet>
</file>

<file path=xl/worksheets/sheet2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cols>
    <col customWidth="1" min="3" max="3" width="25.13"/>
  </cols>
  <sheetData>
    <row r="1">
      <c r="A1" s="145" t="s">
        <v>111</v>
      </c>
      <c r="B1" s="145" t="s">
        <v>124</v>
      </c>
      <c r="C1" s="122" t="s">
        <v>334</v>
      </c>
      <c r="D1" s="122" t="s">
        <v>275</v>
      </c>
    </row>
    <row r="2">
      <c r="A2" s="142" t="s">
        <v>183</v>
      </c>
      <c r="B2" s="143" t="str">
        <f t="array" ref="B2">INDEX(Countries!D2:D262, MATCH(A2, Countries!B2:B262, 0))</f>
        <v>USA</v>
      </c>
      <c r="C2" s="144">
        <v>40000.0</v>
      </c>
      <c r="D2" s="159" t="s">
        <v>335</v>
      </c>
    </row>
    <row r="3">
      <c r="A3" s="142" t="s">
        <v>184</v>
      </c>
      <c r="B3" s="143" t="str">
        <f t="array" ref="B3">INDEX(Countries!D3:D263, MATCH(A3, Countries!B3:B263, 0))</f>
        <v>IDN</v>
      </c>
      <c r="C3" s="144">
        <v>40000.0</v>
      </c>
      <c r="D3" s="159" t="s">
        <v>335</v>
      </c>
    </row>
    <row r="4">
      <c r="A4" s="142" t="s">
        <v>185</v>
      </c>
      <c r="B4" s="143" t="str">
        <f t="array" ref="B4">INDEX(Countries!D4:D264, MATCH(A4, Countries!B4:B264, 0))</f>
        <v>AUS</v>
      </c>
      <c r="C4" s="144">
        <v>40000.0</v>
      </c>
      <c r="D4" s="159" t="s">
        <v>335</v>
      </c>
    </row>
    <row r="5">
      <c r="A5" s="143" t="s">
        <v>186</v>
      </c>
      <c r="B5" s="143" t="str">
        <f t="array" ref="B5">INDEX(Countries!D5:D265, MATCH(A5, Countries!B5:B265, 0))</f>
        <v>BHS</v>
      </c>
      <c r="C5" s="144">
        <v>40000.0</v>
      </c>
      <c r="D5" s="159" t="s">
        <v>335</v>
      </c>
    </row>
    <row r="6">
      <c r="A6" s="142" t="s">
        <v>187</v>
      </c>
      <c r="B6" s="143" t="str">
        <f t="array" ref="B6">INDEX(Countries!D6:D266, MATCH(A6, Countries!B6:B266, 0))</f>
        <v>KEN</v>
      </c>
      <c r="C6" s="144">
        <v>40000.0</v>
      </c>
      <c r="D6" s="159" t="s">
        <v>335</v>
      </c>
    </row>
    <row r="7">
      <c r="A7" s="142" t="s">
        <v>188</v>
      </c>
      <c r="B7" s="143" t="str">
        <f t="array" ref="B7">INDEX(Countries!D7:D267, MATCH(A7, Countries!B7:B267, 0))</f>
        <v>MEX</v>
      </c>
      <c r="C7" s="144">
        <v>40000.0</v>
      </c>
      <c r="D7" s="159" t="s">
        <v>335</v>
      </c>
    </row>
    <row r="8">
      <c r="A8" s="142" t="s">
        <v>189</v>
      </c>
      <c r="B8" s="143" t="str">
        <f t="array" ref="B8">INDEX(Countries!D8:D268, MATCH(A8, Countries!B8:B268, 0))</f>
        <v>COL</v>
      </c>
      <c r="C8" s="144">
        <v>40000.0</v>
      </c>
      <c r="D8" s="159" t="s">
        <v>335</v>
      </c>
    </row>
    <row r="9">
      <c r="A9" s="142" t="s">
        <v>190</v>
      </c>
      <c r="B9" s="143" t="str">
        <f t="array" ref="B9">INDEX(Countries!D9:D269, MATCH(A9, Countries!B9:B269, 0))</f>
        <v>IND</v>
      </c>
      <c r="C9" s="144">
        <v>40000.0</v>
      </c>
      <c r="D9" s="159" t="s">
        <v>335</v>
      </c>
    </row>
    <row r="10">
      <c r="A10" s="142" t="s">
        <v>191</v>
      </c>
      <c r="B10" s="143" t="str">
        <f t="array" ref="B10">INDEX(Countries!D10:D270, MATCH(A10, Countries!B10:B270, 0))</f>
        <v>CHN</v>
      </c>
      <c r="C10" s="144">
        <v>40000.0</v>
      </c>
      <c r="D10" s="159" t="s">
        <v>335</v>
      </c>
    </row>
  </sheetData>
  <dataValidations>
    <dataValidation type="list" allowBlank="1" sqref="D2:D10">
      <formula1>'Sources table'!$D$2:$D$76</formula1>
    </dataValidation>
    <dataValidation type="list" allowBlank="1" sqref="A2:A10">
      <formula1>Countries!$B$2:$B$262</formula1>
    </dataValidation>
  </dataValidations>
  <drawing r:id="rId1"/>
</worksheet>
</file>

<file path=xl/worksheets/sheet2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45" t="s">
        <v>111</v>
      </c>
      <c r="B1" s="145" t="s">
        <v>124</v>
      </c>
      <c r="C1" s="122" t="s">
        <v>336</v>
      </c>
      <c r="D1" s="122" t="s">
        <v>275</v>
      </c>
    </row>
    <row r="2">
      <c r="A2" s="142" t="s">
        <v>183</v>
      </c>
      <c r="B2" s="143" t="str">
        <f t="array" ref="B2">INDEX(Countries!D2:D262, MATCH(A2, Countries!B2:B262, 0))</f>
        <v>USA</v>
      </c>
      <c r="C2" s="144">
        <v>100000.0</v>
      </c>
      <c r="D2" s="125" t="s">
        <v>337</v>
      </c>
    </row>
    <row r="3">
      <c r="A3" s="142" t="s">
        <v>184</v>
      </c>
      <c r="B3" s="143" t="str">
        <f t="array" ref="B3">INDEX(Countries!D3:D263, MATCH(A3, Countries!B3:B263, 0))</f>
        <v>IDN</v>
      </c>
      <c r="C3" s="144">
        <v>75000.0</v>
      </c>
      <c r="D3" s="125" t="s">
        <v>338</v>
      </c>
    </row>
    <row r="4">
      <c r="A4" s="142" t="s">
        <v>185</v>
      </c>
      <c r="B4" s="143" t="str">
        <f t="array" ref="B4">INDEX(Countries!D4:D264, MATCH(A4, Countries!B4:B264, 0))</f>
        <v>AUS</v>
      </c>
      <c r="C4" s="144">
        <v>100000.0</v>
      </c>
      <c r="D4" s="125" t="s">
        <v>337</v>
      </c>
    </row>
    <row r="5">
      <c r="A5" s="143" t="s">
        <v>186</v>
      </c>
      <c r="B5" s="143" t="str">
        <f t="array" ref="B5">INDEX(Countries!D5:D265, MATCH(A5, Countries!B5:B265, 0))</f>
        <v>BHS</v>
      </c>
      <c r="C5" s="144">
        <v>100000.0</v>
      </c>
      <c r="D5" s="125" t="s">
        <v>288</v>
      </c>
    </row>
    <row r="6">
      <c r="A6" s="142" t="s">
        <v>187</v>
      </c>
      <c r="B6" s="143" t="str">
        <f t="array" ref="B6">INDEX(Countries!D6:D266, MATCH(A6, Countries!B6:B266, 0))</f>
        <v>KEN</v>
      </c>
      <c r="C6" s="144">
        <v>75000.0</v>
      </c>
      <c r="D6" s="125" t="s">
        <v>338</v>
      </c>
    </row>
    <row r="7">
      <c r="A7" s="142" t="s">
        <v>188</v>
      </c>
      <c r="B7" s="143" t="str">
        <f t="array" ref="B7">INDEX(Countries!D7:D267, MATCH(A7, Countries!B7:B267, 0))</f>
        <v>MEX</v>
      </c>
      <c r="C7" s="144">
        <v>75000.0</v>
      </c>
      <c r="D7" s="125" t="s">
        <v>338</v>
      </c>
    </row>
    <row r="8">
      <c r="A8" s="142" t="s">
        <v>189</v>
      </c>
      <c r="B8" s="143" t="str">
        <f t="array" ref="B8">INDEX(Countries!D8:D268, MATCH(A8, Countries!B8:B268, 0))</f>
        <v>COL</v>
      </c>
      <c r="C8" s="144">
        <v>75000.0</v>
      </c>
      <c r="D8" s="125" t="s">
        <v>338</v>
      </c>
    </row>
    <row r="9">
      <c r="A9" s="142" t="s">
        <v>190</v>
      </c>
      <c r="B9" s="143" t="str">
        <f t="array" ref="B9">INDEX(Countries!D9:D269, MATCH(A9, Countries!B9:B269, 0))</f>
        <v>IND</v>
      </c>
      <c r="C9" s="144">
        <v>75000.0</v>
      </c>
      <c r="D9" s="125" t="s">
        <v>338</v>
      </c>
    </row>
    <row r="10">
      <c r="A10" s="142" t="s">
        <v>191</v>
      </c>
      <c r="B10" s="143" t="str">
        <f t="array" ref="B10">INDEX(Countries!D10:D270, MATCH(A10, Countries!B10:B270, 0))</f>
        <v>CHN</v>
      </c>
      <c r="C10" s="147">
        <v>75000.0</v>
      </c>
      <c r="D10" s="125" t="s">
        <v>338</v>
      </c>
    </row>
  </sheetData>
  <dataValidations>
    <dataValidation type="list" allowBlank="1" sqref="D2:D10">
      <formula1>'Sources table'!$D$2:$D$76</formula1>
    </dataValidation>
    <dataValidation type="list" allowBlank="1" sqref="A2:A10">
      <formula1>Countries!$B$2:$B$262</formula1>
    </dataValidation>
  </dataValidations>
  <drawing r:id="rId1"/>
</worksheet>
</file>

<file path=xl/worksheets/sheet2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45" t="s">
        <v>111</v>
      </c>
      <c r="B1" s="145" t="s">
        <v>124</v>
      </c>
      <c r="C1" s="122" t="s">
        <v>79</v>
      </c>
      <c r="D1" s="146" t="s">
        <v>339</v>
      </c>
      <c r="E1" s="122" t="s">
        <v>275</v>
      </c>
    </row>
    <row r="2">
      <c r="A2" s="142" t="s">
        <v>183</v>
      </c>
      <c r="B2" s="143" t="str">
        <f t="array" ref="B2">INDEX(Countries!D2:D262, MATCH(A2, Countries!B2:B262, 0))</f>
        <v>USA</v>
      </c>
      <c r="C2" s="142" t="s">
        <v>160</v>
      </c>
      <c r="D2" s="144">
        <v>130600.0</v>
      </c>
      <c r="E2" s="125" t="s">
        <v>340</v>
      </c>
    </row>
    <row r="3">
      <c r="A3" s="142" t="s">
        <v>184</v>
      </c>
      <c r="B3" s="143" t="str">
        <f t="array" ref="B3">INDEX(Countries!D3:D263, MATCH(A3, Countries!B3:B263, 0))</f>
        <v>IDN</v>
      </c>
      <c r="C3" s="142" t="s">
        <v>160</v>
      </c>
      <c r="D3" s="144">
        <v>26400.0</v>
      </c>
      <c r="E3" s="125" t="s">
        <v>341</v>
      </c>
    </row>
    <row r="4">
      <c r="A4" s="142" t="s">
        <v>185</v>
      </c>
      <c r="B4" s="143" t="str">
        <f t="array" ref="B4">INDEX(Countries!D4:D264, MATCH(A4, Countries!B4:B264, 0))</f>
        <v>AUS</v>
      </c>
      <c r="C4" s="142" t="s">
        <v>160</v>
      </c>
      <c r="D4" s="144">
        <v>105800.0</v>
      </c>
      <c r="E4" s="125" t="s">
        <v>342</v>
      </c>
    </row>
    <row r="5">
      <c r="A5" s="143" t="s">
        <v>186</v>
      </c>
      <c r="B5" s="143" t="str">
        <f t="array" ref="B5">INDEX(Countries!D5:D265, MATCH(A5, Countries!B5:B265, 0))</f>
        <v>BHS</v>
      </c>
      <c r="C5" s="142" t="s">
        <v>160</v>
      </c>
      <c r="D5" s="144">
        <v>87500.0</v>
      </c>
      <c r="E5" s="125" t="s">
        <v>343</v>
      </c>
    </row>
    <row r="6">
      <c r="A6" s="142" t="s">
        <v>187</v>
      </c>
      <c r="B6" s="143" t="str">
        <f t="array" ref="B6">INDEX(Countries!D6:D266, MATCH(A6, Countries!B6:B266, 0))</f>
        <v>KEN</v>
      </c>
      <c r="C6" s="142" t="s">
        <v>160</v>
      </c>
      <c r="D6" s="144">
        <v>17700.0</v>
      </c>
      <c r="E6" s="125" t="s">
        <v>344</v>
      </c>
    </row>
    <row r="7">
      <c r="A7" s="142" t="s">
        <v>188</v>
      </c>
      <c r="B7" s="143" t="str">
        <f t="array" ref="B7">INDEX(Countries!D7:D267, MATCH(A7, Countries!B7:B267, 0))</f>
        <v>MEX</v>
      </c>
      <c r="C7" s="142" t="s">
        <v>160</v>
      </c>
      <c r="D7" s="144">
        <v>31300.0</v>
      </c>
      <c r="E7" s="125" t="s">
        <v>345</v>
      </c>
    </row>
    <row r="8">
      <c r="A8" s="142" t="s">
        <v>189</v>
      </c>
      <c r="B8" s="143" t="str">
        <f t="array" ref="B8">INDEX(Countries!D8:D268, MATCH(A8, Countries!B8:B268, 0))</f>
        <v>COL</v>
      </c>
      <c r="C8" s="142" t="s">
        <v>160</v>
      </c>
      <c r="D8" s="144">
        <v>17000.0</v>
      </c>
      <c r="E8" s="125" t="s">
        <v>346</v>
      </c>
    </row>
    <row r="9">
      <c r="A9" s="142" t="s">
        <v>190</v>
      </c>
      <c r="B9" s="143" t="str">
        <f t="array" ref="B9">INDEX(Countries!D9:D269, MATCH(A9, Countries!B9:B269, 0))</f>
        <v>IND</v>
      </c>
      <c r="C9" s="142" t="s">
        <v>160</v>
      </c>
      <c r="D9" s="144">
        <v>22200.0</v>
      </c>
      <c r="E9" s="125" t="s">
        <v>347</v>
      </c>
    </row>
    <row r="10">
      <c r="A10" s="142" t="s">
        <v>191</v>
      </c>
      <c r="B10" s="143" t="str">
        <f t="array" ref="B10">INDEX(Countries!D10:D270, MATCH(A10, Countries!B10:B270, 0))</f>
        <v>CHN</v>
      </c>
      <c r="C10" s="142" t="s">
        <v>160</v>
      </c>
      <c r="D10" s="147">
        <v>50900.0</v>
      </c>
      <c r="E10" s="125" t="s">
        <v>348</v>
      </c>
    </row>
    <row r="11">
      <c r="A11" s="142" t="s">
        <v>183</v>
      </c>
      <c r="B11" s="143" t="str">
        <f t="array" ref="B11">INDEX(Countries!D2:D271, MATCH(A11, Countries!B2:B271, 0))</f>
        <v>USA</v>
      </c>
      <c r="C11" s="142" t="s">
        <v>167</v>
      </c>
      <c r="D11" s="144">
        <v>130600.0</v>
      </c>
      <c r="E11" s="125" t="s">
        <v>340</v>
      </c>
    </row>
    <row r="12">
      <c r="A12" s="142" t="s">
        <v>184</v>
      </c>
      <c r="B12" s="143" t="str">
        <f t="array" ref="B12">INDEX(Countries!D3:D272, MATCH(A12, Countries!B3:B272, 0))</f>
        <v>IDN</v>
      </c>
      <c r="C12" s="142" t="s">
        <v>167</v>
      </c>
      <c r="D12" s="144">
        <v>26400.0</v>
      </c>
      <c r="E12" s="125" t="s">
        <v>341</v>
      </c>
    </row>
    <row r="13">
      <c r="A13" s="142" t="s">
        <v>185</v>
      </c>
      <c r="B13" s="143" t="str">
        <f t="array" ref="B13">INDEX(Countries!D4:D273, MATCH(A13, Countries!B4:B273, 0))</f>
        <v>AUS</v>
      </c>
      <c r="C13" s="142" t="s">
        <v>167</v>
      </c>
      <c r="D13" s="144">
        <v>105800.0</v>
      </c>
      <c r="E13" s="125" t="s">
        <v>342</v>
      </c>
    </row>
    <row r="14">
      <c r="A14" s="143" t="s">
        <v>186</v>
      </c>
      <c r="B14" s="143" t="str">
        <f t="array" ref="B14">INDEX(Countries!D5:D274, MATCH(A14, Countries!B5:B274, 0))</f>
        <v>BHS</v>
      </c>
      <c r="C14" s="142" t="s">
        <v>167</v>
      </c>
      <c r="D14" s="144">
        <v>87500.0</v>
      </c>
      <c r="E14" s="125" t="s">
        <v>343</v>
      </c>
    </row>
    <row r="15">
      <c r="A15" s="142" t="s">
        <v>187</v>
      </c>
      <c r="B15" s="143" t="str">
        <f t="array" ref="B15">INDEX(Countries!D6:D275, MATCH(A15, Countries!B6:B275, 0))</f>
        <v>KEN</v>
      </c>
      <c r="C15" s="142" t="s">
        <v>167</v>
      </c>
      <c r="D15" s="144">
        <v>17700.0</v>
      </c>
      <c r="E15" s="125" t="s">
        <v>344</v>
      </c>
    </row>
    <row r="16">
      <c r="A16" s="142" t="s">
        <v>188</v>
      </c>
      <c r="B16" s="143" t="str">
        <f t="array" ref="B16">INDEX(Countries!D7:D276, MATCH(A16, Countries!B7:B276, 0))</f>
        <v>MEX</v>
      </c>
      <c r="C16" s="142" t="s">
        <v>167</v>
      </c>
      <c r="D16" s="144">
        <v>31300.0</v>
      </c>
      <c r="E16" s="125" t="s">
        <v>345</v>
      </c>
    </row>
    <row r="17">
      <c r="A17" s="142" t="s">
        <v>189</v>
      </c>
      <c r="B17" s="143" t="str">
        <f t="array" ref="B17">INDEX(Countries!D8:D277, MATCH(A17, Countries!B8:B277, 0))</f>
        <v>COL</v>
      </c>
      <c r="C17" s="142" t="s">
        <v>167</v>
      </c>
      <c r="D17" s="144">
        <v>17000.0</v>
      </c>
      <c r="E17" s="125" t="s">
        <v>346</v>
      </c>
    </row>
    <row r="18">
      <c r="A18" s="142" t="s">
        <v>190</v>
      </c>
      <c r="B18" s="143" t="str">
        <f t="array" ref="B18">INDEX(Countries!D9:D278, MATCH(A18, Countries!B9:B278, 0))</f>
        <v>IND</v>
      </c>
      <c r="C18" s="142" t="s">
        <v>167</v>
      </c>
      <c r="D18" s="144">
        <v>22200.0</v>
      </c>
      <c r="E18" s="125" t="s">
        <v>347</v>
      </c>
    </row>
    <row r="19">
      <c r="A19" s="142" t="s">
        <v>191</v>
      </c>
      <c r="B19" s="143" t="str">
        <f t="array" ref="B19">INDEX(Countries!D10:D279, MATCH(A19, Countries!B10:B279, 0))</f>
        <v>CHN</v>
      </c>
      <c r="C19" s="142" t="s">
        <v>167</v>
      </c>
      <c r="D19" s="144">
        <v>50900.0</v>
      </c>
      <c r="E19" s="125" t="s">
        <v>348</v>
      </c>
    </row>
    <row r="20">
      <c r="A20" s="142" t="s">
        <v>183</v>
      </c>
      <c r="B20" s="143" t="str">
        <f t="array" ref="B20">INDEX(Countries!D2:D280, MATCH(A20, Countries!B2:B280, 0))</f>
        <v>USA</v>
      </c>
      <c r="C20" s="142" t="s">
        <v>168</v>
      </c>
      <c r="D20" s="144">
        <v>130600.0</v>
      </c>
      <c r="E20" s="125" t="s">
        <v>340</v>
      </c>
    </row>
    <row r="21">
      <c r="A21" s="142" t="s">
        <v>184</v>
      </c>
      <c r="B21" s="143" t="str">
        <f t="array" ref="B21">INDEX(Countries!D3:D281, MATCH(A21, Countries!B3:B281, 0))</f>
        <v>IDN</v>
      </c>
      <c r="C21" s="142" t="s">
        <v>168</v>
      </c>
      <c r="D21" s="144">
        <v>26400.0</v>
      </c>
      <c r="E21" s="125" t="s">
        <v>341</v>
      </c>
    </row>
    <row r="22">
      <c r="A22" s="142" t="s">
        <v>185</v>
      </c>
      <c r="B22" s="143" t="str">
        <f t="array" ref="B22">INDEX(Countries!D4:D282, MATCH(A22, Countries!B4:B282, 0))</f>
        <v>AUS</v>
      </c>
      <c r="C22" s="142" t="s">
        <v>168</v>
      </c>
      <c r="D22" s="144">
        <v>105800.0</v>
      </c>
      <c r="E22" s="125" t="s">
        <v>342</v>
      </c>
    </row>
    <row r="23">
      <c r="A23" s="143" t="s">
        <v>186</v>
      </c>
      <c r="B23" s="143" t="str">
        <f t="array" ref="B23">INDEX(Countries!D5:D283, MATCH(A23, Countries!B5:B283, 0))</f>
        <v>BHS</v>
      </c>
      <c r="C23" s="142" t="s">
        <v>168</v>
      </c>
      <c r="D23" s="144">
        <v>87500.0</v>
      </c>
      <c r="E23" s="125" t="s">
        <v>343</v>
      </c>
    </row>
    <row r="24">
      <c r="A24" s="142" t="s">
        <v>187</v>
      </c>
      <c r="B24" s="143" t="str">
        <f t="array" ref="B24">INDEX(Countries!D6:D284, MATCH(A24, Countries!B6:B284, 0))</f>
        <v>KEN</v>
      </c>
      <c r="C24" s="142" t="s">
        <v>168</v>
      </c>
      <c r="D24" s="144">
        <v>17700.0</v>
      </c>
      <c r="E24" s="125" t="s">
        <v>344</v>
      </c>
    </row>
    <row r="25">
      <c r="A25" s="142" t="s">
        <v>188</v>
      </c>
      <c r="B25" s="143" t="str">
        <f t="array" ref="B25">INDEX(Countries!D7:D285, MATCH(A25, Countries!B7:B285, 0))</f>
        <v>MEX</v>
      </c>
      <c r="C25" s="142" t="s">
        <v>168</v>
      </c>
      <c r="D25" s="144">
        <v>31300.0</v>
      </c>
      <c r="E25" s="125" t="s">
        <v>345</v>
      </c>
    </row>
    <row r="26">
      <c r="A26" s="142" t="s">
        <v>189</v>
      </c>
      <c r="B26" s="143" t="str">
        <f t="array" ref="B26">INDEX(Countries!D8:D286, MATCH(A26, Countries!B8:B286, 0))</f>
        <v>COL</v>
      </c>
      <c r="C26" s="142" t="s">
        <v>168</v>
      </c>
      <c r="D26" s="144">
        <v>17000.0</v>
      </c>
      <c r="E26" s="125" t="s">
        <v>346</v>
      </c>
    </row>
    <row r="27">
      <c r="A27" s="142" t="s">
        <v>190</v>
      </c>
      <c r="B27" s="143" t="str">
        <f t="array" ref="B27">INDEX(Countries!D9:D287, MATCH(A27, Countries!B9:B287, 0))</f>
        <v>IND</v>
      </c>
      <c r="C27" s="142" t="s">
        <v>168</v>
      </c>
      <c r="D27" s="144">
        <v>22200.0</v>
      </c>
      <c r="E27" s="125" t="s">
        <v>347</v>
      </c>
    </row>
    <row r="28">
      <c r="A28" s="142" t="s">
        <v>191</v>
      </c>
      <c r="B28" s="143" t="str">
        <f t="array" ref="B28">INDEX(Countries!D10:D288, MATCH(A28, Countries!B10:B288, 0))</f>
        <v>CHN</v>
      </c>
      <c r="C28" s="142" t="s">
        <v>168</v>
      </c>
      <c r="D28" s="144">
        <v>50900.0</v>
      </c>
      <c r="E28" s="125" t="s">
        <v>348</v>
      </c>
    </row>
  </sheetData>
  <dataValidations>
    <dataValidation type="list" allowBlank="1" sqref="E2:E28">
      <formula1>'Sources table'!$D$2:$D$76</formula1>
    </dataValidation>
    <dataValidation type="list" allowBlank="1" sqref="A2:A28">
      <formula1>Countries!$B$2:$B$262</formula1>
    </dataValidation>
    <dataValidation type="list" allowBlank="1" sqref="C2:C28">
      <formula1>Ecosystem!$B$2:$B$4</formula1>
    </dataValidation>
  </dataValidations>
  <drawing r:id="rId1"/>
</worksheet>
</file>

<file path=xl/worksheets/sheet2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cols>
    <col customWidth="1" min="3" max="3" width="21.0"/>
  </cols>
  <sheetData>
    <row r="1">
      <c r="A1" s="145" t="s">
        <v>111</v>
      </c>
      <c r="B1" s="145" t="s">
        <v>124</v>
      </c>
      <c r="C1" s="146" t="s">
        <v>51</v>
      </c>
      <c r="D1" s="122" t="s">
        <v>275</v>
      </c>
    </row>
    <row r="2">
      <c r="A2" s="142" t="s">
        <v>183</v>
      </c>
      <c r="B2" s="143" t="str">
        <f t="array" ref="B2">INDEX(Countries!D2:D262, MATCH(A2, Countries!B2:B262, 0))</f>
        <v>USA</v>
      </c>
      <c r="C2" s="160">
        <v>0.2</v>
      </c>
      <c r="D2" s="125" t="s">
        <v>349</v>
      </c>
    </row>
    <row r="3">
      <c r="A3" s="142" t="s">
        <v>184</v>
      </c>
      <c r="B3" s="143" t="str">
        <f t="array" ref="B3">INDEX(Countries!D3:D263, MATCH(A3, Countries!B3:B263, 0))</f>
        <v>IDN</v>
      </c>
      <c r="C3" s="160">
        <v>0.2</v>
      </c>
      <c r="D3" s="125" t="s">
        <v>349</v>
      </c>
    </row>
    <row r="4">
      <c r="A4" s="142" t="s">
        <v>185</v>
      </c>
      <c r="B4" s="143" t="str">
        <f t="array" ref="B4">INDEX(Countries!D4:D264, MATCH(A4, Countries!B4:B264, 0))</f>
        <v>AUS</v>
      </c>
      <c r="C4" s="160">
        <v>0.2</v>
      </c>
      <c r="D4" s="125" t="s">
        <v>349</v>
      </c>
    </row>
    <row r="5">
      <c r="A5" s="143" t="s">
        <v>186</v>
      </c>
      <c r="B5" s="143" t="str">
        <f t="array" ref="B5">INDEX(Countries!D5:D265, MATCH(A5, Countries!B5:B265, 0))</f>
        <v>BHS</v>
      </c>
      <c r="C5" s="160">
        <v>0.2</v>
      </c>
      <c r="D5" s="125" t="s">
        <v>349</v>
      </c>
    </row>
    <row r="6">
      <c r="A6" s="142" t="s">
        <v>187</v>
      </c>
      <c r="B6" s="143" t="str">
        <f t="array" ref="B6">INDEX(Countries!D6:D266, MATCH(A6, Countries!B6:B266, 0))</f>
        <v>KEN</v>
      </c>
      <c r="C6" s="160">
        <v>0.2</v>
      </c>
      <c r="D6" s="125" t="s">
        <v>349</v>
      </c>
    </row>
    <row r="7">
      <c r="A7" s="142" t="s">
        <v>188</v>
      </c>
      <c r="B7" s="143" t="str">
        <f t="array" ref="B7">INDEX(Countries!D7:D267, MATCH(A7, Countries!B7:B267, 0))</f>
        <v>MEX</v>
      </c>
      <c r="C7" s="160">
        <v>0.2</v>
      </c>
      <c r="D7" s="125" t="s">
        <v>349</v>
      </c>
    </row>
    <row r="8">
      <c r="A8" s="142" t="s">
        <v>189</v>
      </c>
      <c r="B8" s="143" t="str">
        <f t="array" ref="B8">INDEX(Countries!D8:D268, MATCH(A8, Countries!B8:B268, 0))</f>
        <v>COL</v>
      </c>
      <c r="C8" s="160">
        <v>0.2</v>
      </c>
      <c r="D8" s="125" t="s">
        <v>349</v>
      </c>
    </row>
    <row r="9">
      <c r="A9" s="142" t="s">
        <v>190</v>
      </c>
      <c r="B9" s="143" t="str">
        <f t="array" ref="B9">INDEX(Countries!D9:D269, MATCH(A9, Countries!B9:B269, 0))</f>
        <v>IND</v>
      </c>
      <c r="C9" s="160">
        <v>0.2</v>
      </c>
      <c r="D9" s="125" t="s">
        <v>349</v>
      </c>
    </row>
    <row r="10">
      <c r="A10" s="142" t="s">
        <v>191</v>
      </c>
      <c r="B10" s="143" t="str">
        <f t="array" ref="B10">INDEX(Countries!D10:D270, MATCH(A10, Countries!B10:B270, 0))</f>
        <v>CHN</v>
      </c>
      <c r="C10" s="160">
        <v>0.2</v>
      </c>
      <c r="D10" s="125" t="s">
        <v>349</v>
      </c>
    </row>
  </sheetData>
  <dataValidations>
    <dataValidation type="list" allowBlank="1" sqref="D2:D10">
      <formula1>'Sources table'!$D$2:$D$76</formula1>
    </dataValidation>
    <dataValidation type="list" allowBlank="1" sqref="A2:A10">
      <formula1>Countries!$B$2:$B$262</formula1>
    </dataValidation>
  </dataValidations>
  <drawing r:id="rId1"/>
</worksheet>
</file>

<file path=xl/worksheets/sheet2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cols>
    <col customWidth="1" min="3" max="3" width="25.88"/>
  </cols>
  <sheetData>
    <row r="1">
      <c r="A1" s="145" t="s">
        <v>111</v>
      </c>
      <c r="B1" s="145" t="s">
        <v>124</v>
      </c>
      <c r="C1" s="122" t="s">
        <v>138</v>
      </c>
      <c r="D1" s="122" t="s">
        <v>275</v>
      </c>
    </row>
    <row r="2">
      <c r="A2" s="142" t="s">
        <v>183</v>
      </c>
      <c r="B2" s="143" t="str">
        <f t="array" ref="B2">INDEX(Countries!D2:D262, MATCH(A2, Countries!B2:B262, 0))</f>
        <v>USA</v>
      </c>
      <c r="C2" s="161" t="s">
        <v>350</v>
      </c>
      <c r="D2" s="125"/>
    </row>
    <row r="3">
      <c r="A3" s="142" t="s">
        <v>184</v>
      </c>
      <c r="B3" s="143" t="str">
        <f t="array" ref="B3">INDEX(Countries!D3:D263, MATCH(A3, Countries!B3:B263, 0))</f>
        <v>IDN</v>
      </c>
      <c r="C3" s="162" t="s">
        <v>351</v>
      </c>
      <c r="D3" s="125"/>
    </row>
    <row r="4">
      <c r="A4" s="142" t="s">
        <v>185</v>
      </c>
      <c r="B4" s="143" t="str">
        <f t="array" ref="B4">INDEX(Countries!D4:D264, MATCH(A4, Countries!B4:B264, 0))</f>
        <v>AUS</v>
      </c>
      <c r="C4" s="162" t="s">
        <v>350</v>
      </c>
      <c r="D4" s="125"/>
    </row>
    <row r="5">
      <c r="A5" s="143" t="s">
        <v>186</v>
      </c>
      <c r="B5" s="143" t="str">
        <f t="array" ref="B5">INDEX(Countries!D5:D265, MATCH(A5, Countries!B5:B265, 0))</f>
        <v>BHS</v>
      </c>
      <c r="C5" s="162" t="s">
        <v>350</v>
      </c>
      <c r="D5" s="125"/>
    </row>
    <row r="6">
      <c r="A6" s="142" t="s">
        <v>187</v>
      </c>
      <c r="B6" s="143" t="str">
        <f t="array" ref="B6">INDEX(Countries!D6:D266, MATCH(A6, Countries!B6:B266, 0))</f>
        <v>KEN</v>
      </c>
      <c r="C6" s="162" t="s">
        <v>351</v>
      </c>
      <c r="D6" s="125"/>
    </row>
    <row r="7">
      <c r="A7" s="142" t="s">
        <v>188</v>
      </c>
      <c r="B7" s="143" t="str">
        <f t="array" ref="B7">INDEX(Countries!D7:D267, MATCH(A7, Countries!B7:B267, 0))</f>
        <v>MEX</v>
      </c>
      <c r="C7" s="162" t="s">
        <v>351</v>
      </c>
      <c r="D7" s="125"/>
    </row>
    <row r="8">
      <c r="A8" s="142" t="s">
        <v>189</v>
      </c>
      <c r="B8" s="143" t="str">
        <f t="array" ref="B8">INDEX(Countries!D8:D268, MATCH(A8, Countries!B8:B268, 0))</f>
        <v>COL</v>
      </c>
      <c r="C8" s="162" t="s">
        <v>351</v>
      </c>
      <c r="D8" s="125"/>
    </row>
    <row r="9">
      <c r="A9" s="142" t="s">
        <v>190</v>
      </c>
      <c r="B9" s="143" t="str">
        <f t="array" ref="B9">INDEX(Countries!D9:D269, MATCH(A9, Countries!B9:B269, 0))</f>
        <v>IND</v>
      </c>
      <c r="C9" s="162" t="s">
        <v>351</v>
      </c>
      <c r="D9" s="125"/>
    </row>
    <row r="10">
      <c r="A10" s="142" t="s">
        <v>191</v>
      </c>
      <c r="B10" s="143" t="str">
        <f t="array" ref="B10">INDEX(Countries!D10:D270, MATCH(A10, Countries!B10:B270, 0))</f>
        <v>CHN</v>
      </c>
      <c r="C10" s="163" t="s">
        <v>351</v>
      </c>
      <c r="D10" s="125"/>
    </row>
  </sheetData>
  <dataValidations>
    <dataValidation type="list" allowBlank="1" sqref="D2:D10">
      <formula1>'Sources table'!$D$2:$D$76</formula1>
    </dataValidation>
    <dataValidation type="list" allowBlank="1" sqref="A2:A10">
      <formula1>Countries!$B$2:$B$262</formula1>
    </dataValidation>
  </dataValidations>
  <drawing r:id="rId1"/>
</worksheet>
</file>

<file path=xl/worksheets/sheet2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2">
    <tabColor rgb="FF507867"/>
    <pageSetUpPr/>
  </sheetPr>
  <sheetViews>
    <sheetView workbookViewId="0"/>
  </sheetViews>
  <sheetFormatPr customHeight="1" defaultColWidth="12.63" defaultRowHeight="15.0"/>
  <cols>
    <col customWidth="1" hidden="1" min="1" max="2" width="8.88"/>
    <col customWidth="1" hidden="1" min="3" max="3" width="23.88"/>
    <col customWidth="1" hidden="1" min="4" max="6" width="8.88"/>
    <col customWidth="1" min="7" max="26" width="8.63"/>
  </cols>
  <sheetData>
    <row r="1" ht="12.75" hidden="1" customHeight="1">
      <c r="A1" s="2"/>
      <c r="B1" s="2"/>
      <c r="C1" s="2"/>
      <c r="D1" s="2"/>
      <c r="E1" s="2"/>
      <c r="F1" s="2"/>
      <c r="G1" s="2"/>
      <c r="H1" s="2"/>
      <c r="I1" s="2"/>
      <c r="J1" s="2"/>
      <c r="K1" s="2"/>
      <c r="L1" s="2"/>
      <c r="M1" s="2"/>
      <c r="N1" s="2"/>
      <c r="O1" s="2"/>
      <c r="P1" s="2"/>
      <c r="Q1" s="2"/>
      <c r="R1" s="2"/>
      <c r="S1" s="2"/>
      <c r="T1" s="2"/>
      <c r="U1" s="2"/>
      <c r="V1" s="2"/>
      <c r="W1" s="2"/>
      <c r="X1" s="2"/>
      <c r="Y1" s="2"/>
      <c r="Z1" s="2"/>
    </row>
    <row r="2" ht="12.75" hidden="1" customHeight="1">
      <c r="A2" s="2"/>
      <c r="B2" s="2"/>
      <c r="C2" s="2"/>
      <c r="D2" s="2"/>
      <c r="E2" s="2"/>
      <c r="F2" s="2"/>
      <c r="G2" s="2"/>
      <c r="H2" s="2"/>
      <c r="I2" s="2"/>
      <c r="J2" s="2"/>
      <c r="K2" s="2"/>
      <c r="L2" s="2"/>
      <c r="M2" s="2"/>
      <c r="N2" s="2"/>
      <c r="O2" s="2"/>
      <c r="P2" s="2"/>
      <c r="Q2" s="2"/>
      <c r="R2" s="2"/>
      <c r="S2" s="2"/>
      <c r="T2" s="2"/>
      <c r="U2" s="2"/>
      <c r="V2" s="2"/>
      <c r="W2" s="2"/>
      <c r="X2" s="2"/>
      <c r="Y2" s="2"/>
      <c r="Z2" s="2"/>
    </row>
    <row r="3" ht="12.75" hidden="1" customHeight="1">
      <c r="A3" s="2"/>
      <c r="B3" s="2"/>
      <c r="C3" s="2"/>
      <c r="D3" s="2"/>
      <c r="E3" s="2"/>
      <c r="F3" s="2"/>
      <c r="G3" s="2"/>
      <c r="H3" s="2"/>
      <c r="I3" s="2"/>
      <c r="J3" s="2"/>
      <c r="K3" s="2"/>
      <c r="L3" s="2"/>
      <c r="M3" s="2"/>
      <c r="N3" s="2"/>
      <c r="O3" s="2"/>
      <c r="P3" s="2"/>
      <c r="Q3" s="2"/>
      <c r="R3" s="2"/>
      <c r="S3" s="2"/>
      <c r="T3" s="2"/>
      <c r="U3" s="2"/>
      <c r="V3" s="2"/>
      <c r="W3" s="2"/>
      <c r="X3" s="2"/>
      <c r="Y3" s="2"/>
      <c r="Z3" s="2"/>
    </row>
    <row r="4" ht="12.75" hidden="1" customHeight="1">
      <c r="A4" s="2"/>
      <c r="B4" s="2"/>
      <c r="C4" s="2"/>
      <c r="D4" s="2"/>
      <c r="E4" s="2"/>
      <c r="F4" s="2"/>
      <c r="G4" s="2"/>
      <c r="H4" s="2"/>
      <c r="I4" s="2"/>
      <c r="J4" s="2"/>
      <c r="K4" s="2"/>
      <c r="L4" s="2"/>
      <c r="M4" s="2"/>
      <c r="N4" s="2"/>
      <c r="O4" s="2"/>
      <c r="P4" s="2"/>
      <c r="Q4" s="2"/>
      <c r="R4" s="2"/>
      <c r="S4" s="2"/>
      <c r="T4" s="2"/>
      <c r="U4" s="2"/>
      <c r="V4" s="2"/>
      <c r="W4" s="2"/>
      <c r="X4" s="2"/>
      <c r="Y4" s="2"/>
      <c r="Z4" s="2"/>
    </row>
    <row r="5" ht="12.75" hidden="1" customHeight="1">
      <c r="A5" s="2"/>
      <c r="B5" s="2"/>
      <c r="C5" s="2"/>
      <c r="D5" s="2"/>
      <c r="E5" s="2"/>
      <c r="F5" s="2"/>
      <c r="G5" s="2"/>
      <c r="H5" s="2"/>
      <c r="I5" s="2"/>
      <c r="J5" s="2"/>
      <c r="K5" s="2"/>
      <c r="L5" s="2"/>
      <c r="M5" s="2"/>
      <c r="N5" s="2"/>
      <c r="O5" s="2"/>
      <c r="P5" s="2"/>
      <c r="Q5" s="2"/>
      <c r="R5" s="2"/>
      <c r="S5" s="2"/>
      <c r="T5" s="2"/>
      <c r="U5" s="2"/>
      <c r="V5" s="2"/>
      <c r="W5" s="2"/>
      <c r="X5" s="2"/>
      <c r="Y5" s="2"/>
      <c r="Z5" s="2"/>
    </row>
    <row r="6" ht="12.75" customHeight="1"/>
    <row r="7" ht="12.75" customHeight="1"/>
    <row r="8" ht="12.75" customHeight="1"/>
    <row r="9" ht="12.75" customHeight="1"/>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236111111111111" right="0.236111111111111" top="0.75"/>
  <pageSetup orientation="landscape"/>
  <headerFooter>
    <oddFooter>&amp;CPage &amp;P of </oddFooter>
  </headerFooter>
  <drawing r:id="rId1"/>
</worksheet>
</file>

<file path=xl/worksheets/sheet2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507867"/>
    <outlinePr summaryBelow="0" summaryRight="0"/>
  </sheetPr>
  <sheetViews>
    <sheetView workbookViewId="0"/>
  </sheetViews>
  <sheetFormatPr customHeight="1" defaultColWidth="12.63" defaultRowHeight="15.0"/>
  <cols>
    <col customWidth="1" min="5" max="5" width="15.5"/>
    <col customWidth="1" min="6" max="6" width="16.75"/>
    <col customWidth="1" min="8" max="8" width="19.63"/>
    <col customWidth="1" min="9" max="9" width="22.63"/>
  </cols>
  <sheetData>
    <row r="1">
      <c r="A1" s="164" t="s">
        <v>111</v>
      </c>
      <c r="B1" s="164" t="s">
        <v>124</v>
      </c>
      <c r="C1" s="164" t="s">
        <v>79</v>
      </c>
      <c r="D1" s="165" t="s">
        <v>352</v>
      </c>
      <c r="E1" s="165" t="s">
        <v>353</v>
      </c>
      <c r="F1" s="165" t="s">
        <v>354</v>
      </c>
      <c r="G1" s="166" t="s">
        <v>355</v>
      </c>
      <c r="H1" s="166" t="s">
        <v>356</v>
      </c>
      <c r="I1" s="166" t="s">
        <v>357</v>
      </c>
      <c r="J1" s="167"/>
      <c r="K1" s="167"/>
      <c r="L1" s="167"/>
      <c r="M1" s="167"/>
      <c r="N1" s="167"/>
      <c r="O1" s="167"/>
      <c r="P1" s="167"/>
      <c r="Q1" s="167"/>
      <c r="R1" s="167"/>
      <c r="S1" s="167"/>
      <c r="T1" s="167"/>
      <c r="U1" s="167"/>
      <c r="V1" s="167"/>
      <c r="W1" s="167"/>
      <c r="X1" s="167"/>
      <c r="Y1" s="167"/>
      <c r="Z1" s="167"/>
    </row>
    <row r="2">
      <c r="A2" s="168" t="s">
        <v>183</v>
      </c>
      <c r="B2" s="143" t="str">
        <f t="array" ref="B2">INDEX(Countries!D2:D262, MATCH(A2, Countries!B2:B262, 0))</f>
        <v>USA</v>
      </c>
      <c r="C2" s="169" t="s">
        <v>160</v>
      </c>
      <c r="D2" s="170">
        <v>231505.4482222014</v>
      </c>
      <c r="E2" s="171">
        <v>231272.5243030173</v>
      </c>
      <c r="F2" s="172">
        <v>20077.0</v>
      </c>
      <c r="G2" s="168" t="s">
        <v>358</v>
      </c>
      <c r="H2" s="168" t="s">
        <v>358</v>
      </c>
      <c r="I2" s="168" t="s">
        <v>358</v>
      </c>
    </row>
    <row r="3">
      <c r="A3" s="168" t="s">
        <v>184</v>
      </c>
      <c r="B3" s="143" t="str">
        <f t="array" ref="B3">INDEX(Countries!D3:D263, MATCH(A3, Countries!B3:B263, 0))</f>
        <v>IDN</v>
      </c>
      <c r="C3" s="169" t="s">
        <v>160</v>
      </c>
      <c r="D3" s="170">
        <v>2901690.307203866</v>
      </c>
      <c r="E3" s="171">
        <v>2930508.086033622</v>
      </c>
      <c r="F3" s="172">
        <v>2028221.0</v>
      </c>
      <c r="G3" s="168" t="s">
        <v>358</v>
      </c>
      <c r="H3" s="168" t="s">
        <v>358</v>
      </c>
      <c r="I3" s="168" t="s">
        <v>358</v>
      </c>
    </row>
    <row r="4">
      <c r="A4" s="168" t="s">
        <v>185</v>
      </c>
      <c r="B4" s="143" t="str">
        <f t="array" ref="B4">INDEX(Countries!D4:D264, MATCH(A4, Countries!B4:B264, 0))</f>
        <v>AUS</v>
      </c>
      <c r="C4" s="169" t="s">
        <v>160</v>
      </c>
      <c r="D4" s="170">
        <v>1004148.845873155</v>
      </c>
      <c r="E4" s="171">
        <v>1013552.135747259</v>
      </c>
      <c r="F4" s="172">
        <v>482832.0</v>
      </c>
      <c r="G4" s="168" t="s">
        <v>358</v>
      </c>
      <c r="H4" s="168" t="s">
        <v>358</v>
      </c>
      <c r="I4" s="168" t="s">
        <v>358</v>
      </c>
    </row>
    <row r="5">
      <c r="A5" s="168" t="s">
        <v>186</v>
      </c>
      <c r="B5" s="143" t="str">
        <f t="array" ref="B5">INDEX(Countries!D5:D265, MATCH(A5, Countries!B5:B265, 0))</f>
        <v>BHS</v>
      </c>
      <c r="C5" s="169" t="s">
        <v>160</v>
      </c>
      <c r="D5" s="170">
        <v>150839.0825125858</v>
      </c>
      <c r="E5" s="171">
        <v>144788.5852202359</v>
      </c>
      <c r="F5" s="172">
        <v>34036.0</v>
      </c>
      <c r="G5" s="168" t="s">
        <v>358</v>
      </c>
      <c r="H5" s="168" t="s">
        <v>358</v>
      </c>
      <c r="I5" s="168" t="s">
        <v>358</v>
      </c>
    </row>
    <row r="6">
      <c r="A6" s="168" t="s">
        <v>187</v>
      </c>
      <c r="B6" s="143" t="str">
        <f t="array" ref="B6">INDEX(Countries!D6:D266, MATCH(A6, Countries!B6:B266, 0))</f>
        <v>KEN</v>
      </c>
      <c r="C6" s="169" t="s">
        <v>160</v>
      </c>
      <c r="D6" s="170">
        <v>54121.50057596131</v>
      </c>
      <c r="E6" s="171">
        <v>54080.01031434936</v>
      </c>
      <c r="F6" s="172">
        <v>44742.0</v>
      </c>
      <c r="G6" s="168" t="s">
        <v>358</v>
      </c>
      <c r="H6" s="168" t="s">
        <v>358</v>
      </c>
      <c r="I6" s="168" t="s">
        <v>358</v>
      </c>
    </row>
    <row r="7">
      <c r="A7" s="168" t="s">
        <v>188</v>
      </c>
      <c r="B7" s="143" t="str">
        <f t="array" ref="B7">INDEX(Countries!D7:D267, MATCH(A7, Countries!B7:B267, 0))</f>
        <v>MEX</v>
      </c>
      <c r="C7" s="169" t="s">
        <v>160</v>
      </c>
      <c r="D7" s="170">
        <v>991795.5052556171</v>
      </c>
      <c r="E7" s="171">
        <v>988644.5558437775</v>
      </c>
      <c r="F7" s="172">
        <v>240725.0</v>
      </c>
      <c r="G7" s="168" t="s">
        <v>358</v>
      </c>
      <c r="H7" s="168" t="s">
        <v>358</v>
      </c>
      <c r="I7" s="168" t="s">
        <v>358</v>
      </c>
    </row>
    <row r="8">
      <c r="A8" s="168" t="s">
        <v>189</v>
      </c>
      <c r="B8" s="143" t="str">
        <f t="array" ref="B8">INDEX(Countries!D8:D268, MATCH(A8, Countries!B8:B268, 0))</f>
        <v>COL</v>
      </c>
      <c r="C8" s="169" t="s">
        <v>160</v>
      </c>
      <c r="D8" s="170">
        <v>278965.0540583758</v>
      </c>
      <c r="E8" s="171">
        <v>277948.7838312541</v>
      </c>
      <c r="F8" s="172">
        <v>120497.0</v>
      </c>
      <c r="G8" s="168" t="s">
        <v>358</v>
      </c>
      <c r="H8" s="168" t="s">
        <v>358</v>
      </c>
      <c r="I8" s="168" t="s">
        <v>358</v>
      </c>
    </row>
    <row r="9">
      <c r="A9" s="168" t="s">
        <v>190</v>
      </c>
      <c r="B9" s="143" t="str">
        <f t="array" ref="B9">INDEX(Countries!D9:D269, MATCH(A9, Countries!B9:B269, 0))</f>
        <v>IND</v>
      </c>
      <c r="C9" s="169" t="s">
        <v>160</v>
      </c>
      <c r="D9" s="170">
        <v>399901.5243060868</v>
      </c>
      <c r="E9" s="171">
        <v>399155.4820019677</v>
      </c>
      <c r="F9" s="172">
        <v>270255.0</v>
      </c>
      <c r="G9" s="168" t="s">
        <v>358</v>
      </c>
      <c r="H9" s="168" t="s">
        <v>358</v>
      </c>
      <c r="I9" s="168" t="s">
        <v>358</v>
      </c>
    </row>
    <row r="10">
      <c r="A10" s="168" t="s">
        <v>191</v>
      </c>
      <c r="B10" s="143" t="str">
        <f t="array" ref="B10">INDEX(Countries!D10:D270, MATCH(A10, Countries!B10:B270, 0))</f>
        <v>CHN</v>
      </c>
      <c r="C10" s="169" t="s">
        <v>160</v>
      </c>
      <c r="D10" s="170">
        <v>21612.97875708559</v>
      </c>
      <c r="E10" s="171">
        <v>20602.88037578994</v>
      </c>
      <c r="F10" s="172">
        <v>13209.0</v>
      </c>
      <c r="G10" s="168" t="s">
        <v>358</v>
      </c>
      <c r="H10" s="168" t="s">
        <v>358</v>
      </c>
      <c r="I10" s="168" t="s">
        <v>358</v>
      </c>
    </row>
    <row r="11">
      <c r="A11" s="168" t="s">
        <v>359</v>
      </c>
      <c r="B11" s="143" t="str">
        <f t="array" ref="B11">INDEX(Countries!D2:D271, MATCH(A11, Countries!B2:B271, 0))</f>
        <v>ASM</v>
      </c>
      <c r="C11" s="169" t="s">
        <v>160</v>
      </c>
      <c r="D11" s="173">
        <v>31.83297137806009</v>
      </c>
      <c r="E11" s="174">
        <v>32.18664172041782</v>
      </c>
      <c r="F11" s="172">
        <v>19.0</v>
      </c>
      <c r="G11" s="168" t="s">
        <v>358</v>
      </c>
      <c r="H11" s="168" t="s">
        <v>358</v>
      </c>
      <c r="I11" s="168" t="s">
        <v>358</v>
      </c>
    </row>
    <row r="12">
      <c r="A12" s="168" t="s">
        <v>360</v>
      </c>
      <c r="B12" s="143" t="str">
        <f t="array" ref="B12">INDEX(Countries!D2:D272, MATCH(A12, Countries!B2:B272, 0))</f>
        <v>AGO</v>
      </c>
      <c r="C12" s="169" t="s">
        <v>160</v>
      </c>
      <c r="D12" s="173">
        <v>28061.19700622585</v>
      </c>
      <c r="E12" s="174">
        <v>28649.2321723036</v>
      </c>
      <c r="F12" s="172">
        <v>13114.0</v>
      </c>
      <c r="G12" s="168" t="s">
        <v>358</v>
      </c>
      <c r="H12" s="168" t="s">
        <v>358</v>
      </c>
      <c r="I12" s="168" t="s">
        <v>358</v>
      </c>
    </row>
    <row r="13">
      <c r="A13" s="168" t="s">
        <v>361</v>
      </c>
      <c r="B13" s="143" t="str">
        <f t="array" ref="B13">INDEX(Countries!D1:D273, MATCH(A13, Countries!B1:B273, 0))</f>
        <v>AIA</v>
      </c>
      <c r="C13" s="169" t="s">
        <v>160</v>
      </c>
      <c r="D13" s="173">
        <v>3.700675203997466</v>
      </c>
      <c r="E13" s="174">
        <v>4.221103598821725</v>
      </c>
      <c r="F13" s="172">
        <v>1.0</v>
      </c>
      <c r="G13" s="168" t="s">
        <v>358</v>
      </c>
      <c r="H13" s="168" t="s">
        <v>358</v>
      </c>
      <c r="I13" s="168" t="s">
        <v>358</v>
      </c>
    </row>
    <row r="14">
      <c r="A14" s="168" t="s">
        <v>362</v>
      </c>
      <c r="B14" s="143" t="str">
        <f t="array" ref="B14">INDEX(Countries!D1:D274, MATCH(A14, Countries!B1:B274, 0))</f>
        <v>ATG</v>
      </c>
      <c r="C14" s="169" t="s">
        <v>160</v>
      </c>
      <c r="D14" s="173">
        <v>872.8981119421554</v>
      </c>
      <c r="E14" s="174">
        <v>853.8380920791055</v>
      </c>
      <c r="F14" s="172">
        <v>442.0</v>
      </c>
      <c r="G14" s="168" t="s">
        <v>358</v>
      </c>
      <c r="H14" s="168" t="s">
        <v>358</v>
      </c>
      <c r="I14" s="168" t="s">
        <v>358</v>
      </c>
    </row>
    <row r="15">
      <c r="A15" s="168" t="s">
        <v>363</v>
      </c>
      <c r="B15" s="143" t="str">
        <f t="array" ref="B15">INDEX(Countries!D1:D275, MATCH(A15, Countries!B1:B275, 0))</f>
        <v>ABW</v>
      </c>
      <c r="C15" s="169" t="s">
        <v>160</v>
      </c>
      <c r="D15" s="173">
        <v>45.1351123176257</v>
      </c>
      <c r="E15" s="174">
        <v>42.70041600311498</v>
      </c>
      <c r="F15" s="172">
        <v>33.0</v>
      </c>
      <c r="G15" s="168" t="s">
        <v>358</v>
      </c>
      <c r="H15" s="168" t="s">
        <v>358</v>
      </c>
      <c r="I15" s="168" t="s">
        <v>358</v>
      </c>
    </row>
    <row r="16">
      <c r="A16" s="168" t="s">
        <v>364</v>
      </c>
      <c r="B16" s="143" t="str">
        <f t="array" ref="B16">INDEX(Countries!D16:D276, MATCH(A16, Countries!B16:B276, 0))</f>
        <v>BHR</v>
      </c>
      <c r="C16" s="169" t="s">
        <v>160</v>
      </c>
      <c r="D16" s="173">
        <v>3.884722193263634</v>
      </c>
      <c r="E16" s="174">
        <v>40.2729444826043</v>
      </c>
      <c r="F16" s="172">
        <v>65.0</v>
      </c>
      <c r="G16" s="168" t="s">
        <v>358</v>
      </c>
      <c r="H16" s="168" t="s">
        <v>358</v>
      </c>
      <c r="I16" s="168" t="s">
        <v>358</v>
      </c>
    </row>
    <row r="17">
      <c r="A17" s="168" t="s">
        <v>365</v>
      </c>
      <c r="B17" s="143" t="str">
        <f t="array" ref="B17">INDEX(Countries!D17:D277, MATCH(A17, Countries!B17:B277, 0))</f>
        <v>BGD</v>
      </c>
      <c r="C17" s="169" t="s">
        <v>160</v>
      </c>
      <c r="D17" s="173">
        <v>447670.462907531</v>
      </c>
      <c r="E17" s="174">
        <v>447408.9757886965</v>
      </c>
      <c r="F17" s="172">
        <v>33454.0</v>
      </c>
      <c r="G17" s="168" t="s">
        <v>358</v>
      </c>
      <c r="H17" s="168" t="s">
        <v>358</v>
      </c>
      <c r="I17" s="168" t="s">
        <v>358</v>
      </c>
    </row>
    <row r="18">
      <c r="A18" s="168" t="s">
        <v>366</v>
      </c>
      <c r="B18" s="143" t="str">
        <f t="array" ref="B18">INDEX(Countries!D18:D278, MATCH(A18, Countries!B18:B278, 0))</f>
        <v>BRB</v>
      </c>
      <c r="C18" s="169" t="s">
        <v>160</v>
      </c>
      <c r="D18" s="173">
        <v>11.02078458432082</v>
      </c>
      <c r="E18" s="174">
        <v>11.31705514300639</v>
      </c>
      <c r="F18" s="172">
        <v>14.0</v>
      </c>
      <c r="G18" s="168" t="s">
        <v>358</v>
      </c>
      <c r="H18" s="168" t="s">
        <v>358</v>
      </c>
      <c r="I18" s="168" t="s">
        <v>358</v>
      </c>
    </row>
    <row r="19">
      <c r="A19" s="168" t="s">
        <v>367</v>
      </c>
      <c r="B19" s="143" t="str">
        <f t="array" ref="B19">INDEX(Countries!D19:D279, MATCH(A19, Countries!B19:B279, 0))</f>
        <v>BLZ</v>
      </c>
      <c r="C19" s="169" t="s">
        <v>160</v>
      </c>
      <c r="D19" s="173">
        <v>52296.19382152824</v>
      </c>
      <c r="E19" s="174">
        <v>51570.9356136761</v>
      </c>
      <c r="F19" s="172">
        <v>29728.0</v>
      </c>
      <c r="G19" s="168" t="s">
        <v>358</v>
      </c>
      <c r="H19" s="168" t="s">
        <v>358</v>
      </c>
      <c r="I19" s="168" t="s">
        <v>358</v>
      </c>
    </row>
    <row r="20">
      <c r="A20" s="168" t="s">
        <v>368</v>
      </c>
      <c r="B20" s="143" t="str">
        <f t="array" ref="B20">INDEX(Countries!D20:D280, MATCH(A20, Countries!B20:B280, 0))</f>
        <v>BEN</v>
      </c>
      <c r="C20" s="169" t="s">
        <v>160</v>
      </c>
      <c r="D20" s="173">
        <v>2876.69626914715</v>
      </c>
      <c r="E20" s="174">
        <v>2762.041805578987</v>
      </c>
      <c r="F20" s="172">
        <v>140.0</v>
      </c>
      <c r="G20" s="168" t="s">
        <v>358</v>
      </c>
      <c r="H20" s="168" t="s">
        <v>358</v>
      </c>
      <c r="I20" s="168" t="s">
        <v>358</v>
      </c>
    </row>
    <row r="21">
      <c r="A21" s="168" t="s">
        <v>369</v>
      </c>
      <c r="B21" s="143" t="str">
        <f t="array" ref="B21">INDEX(Countries!D21:D281, MATCH(A21, Countries!B21:B281, 0))</f>
        <v>BMU</v>
      </c>
      <c r="C21" s="169" t="s">
        <v>160</v>
      </c>
      <c r="D21" s="173">
        <v>20.94119861723052</v>
      </c>
      <c r="E21" s="174">
        <v>20.94119861723052</v>
      </c>
      <c r="F21" s="172"/>
      <c r="G21" s="168" t="s">
        <v>358</v>
      </c>
      <c r="H21" s="168" t="s">
        <v>358</v>
      </c>
      <c r="I21" s="168" t="s">
        <v>358</v>
      </c>
    </row>
    <row r="22">
      <c r="A22" s="168" t="s">
        <v>370</v>
      </c>
      <c r="B22" s="143" t="str">
        <f t="array" ref="B22">INDEX(Countries!D22:D282, MATCH(A22, Countries!B22:B282, 0))</f>
        <v>BES</v>
      </c>
      <c r="C22" s="169" t="s">
        <v>160</v>
      </c>
      <c r="D22" s="173">
        <v>185.9546084536685</v>
      </c>
      <c r="E22" s="174">
        <v>191.1281835333284</v>
      </c>
      <c r="F22" s="172">
        <v>0.0</v>
      </c>
      <c r="G22" s="168" t="s">
        <v>358</v>
      </c>
      <c r="H22" s="168" t="s">
        <v>358</v>
      </c>
      <c r="I22" s="168" t="s">
        <v>358</v>
      </c>
    </row>
    <row r="23">
      <c r="A23" s="168" t="s">
        <v>371</v>
      </c>
      <c r="B23" s="143" t="str">
        <f t="array" ref="B23">INDEX(Countries!D23:D283, MATCH(A23, Countries!B23:B283, 0))</f>
        <v>BRA</v>
      </c>
      <c r="C23" s="169" t="s">
        <v>160</v>
      </c>
      <c r="D23" s="173">
        <v>1135465.607713866</v>
      </c>
      <c r="E23" s="174">
        <v>1124294.963397178</v>
      </c>
      <c r="F23" s="172">
        <v>148817.0</v>
      </c>
      <c r="G23" s="168" t="s">
        <v>358</v>
      </c>
      <c r="H23" s="168" t="s">
        <v>358</v>
      </c>
      <c r="I23" s="168" t="s">
        <v>358</v>
      </c>
    </row>
    <row r="24">
      <c r="A24" s="168" t="s">
        <v>372</v>
      </c>
      <c r="B24" s="143" t="str">
        <f t="array" ref="B24">INDEX(Countries!D24:D284, MATCH(A24, Countries!B24:B284, 0))</f>
        <v>VGB</v>
      </c>
      <c r="C24" s="169" t="s">
        <v>160</v>
      </c>
      <c r="D24" s="173">
        <v>100.3573017658906</v>
      </c>
      <c r="E24" s="174">
        <v>93.50219284907647</v>
      </c>
      <c r="F24" s="172">
        <v>88.0</v>
      </c>
      <c r="G24" s="168" t="s">
        <v>358</v>
      </c>
      <c r="H24" s="168" t="s">
        <v>358</v>
      </c>
      <c r="I24" s="168" t="s">
        <v>358</v>
      </c>
    </row>
    <row r="25">
      <c r="A25" s="168" t="s">
        <v>373</v>
      </c>
      <c r="B25" s="143" t="str">
        <f t="array" ref="B25">INDEX(Countries!D25:D285, MATCH(A25, Countries!B25:B285, 0))</f>
        <v>BRN</v>
      </c>
      <c r="C25" s="169" t="s">
        <v>160</v>
      </c>
      <c r="D25" s="173">
        <v>11487.47721077933</v>
      </c>
      <c r="E25" s="174">
        <v>11473.54770516225</v>
      </c>
      <c r="F25" s="172">
        <v>11237.0</v>
      </c>
      <c r="G25" s="168" t="s">
        <v>358</v>
      </c>
      <c r="H25" s="168" t="s">
        <v>358</v>
      </c>
      <c r="I25" s="168" t="s">
        <v>358</v>
      </c>
    </row>
    <row r="26">
      <c r="A26" s="168" t="s">
        <v>374</v>
      </c>
      <c r="B26" s="143" t="str">
        <f t="array" ref="B26">INDEX(Countries!D26:D286, MATCH(A26, Countries!B26:B286, 0))</f>
        <v>KHM</v>
      </c>
      <c r="C26" s="169" t="s">
        <v>160</v>
      </c>
      <c r="D26" s="173">
        <v>62281.17576317779</v>
      </c>
      <c r="E26" s="174">
        <v>61330.44525885599</v>
      </c>
      <c r="F26" s="172">
        <v>19198.0</v>
      </c>
      <c r="G26" s="168" t="s">
        <v>358</v>
      </c>
      <c r="H26" s="168" t="s">
        <v>358</v>
      </c>
      <c r="I26" s="168" t="s">
        <v>358</v>
      </c>
    </row>
    <row r="27">
      <c r="A27" s="168" t="s">
        <v>375</v>
      </c>
      <c r="B27" s="143" t="str">
        <f t="array" ref="B27">INDEX(Countries!D27:D287, MATCH(A27, Countries!B27:B287, 0))</f>
        <v>CMR</v>
      </c>
      <c r="C27" s="169" t="s">
        <v>160</v>
      </c>
      <c r="D27" s="173">
        <v>196766.4774943446</v>
      </c>
      <c r="E27" s="174">
        <v>197115.9618821564</v>
      </c>
      <c r="F27" s="172">
        <v>82082.0</v>
      </c>
      <c r="G27" s="168" t="s">
        <v>358</v>
      </c>
      <c r="H27" s="168" t="s">
        <v>358</v>
      </c>
      <c r="I27" s="168" t="s">
        <v>358</v>
      </c>
    </row>
    <row r="28">
      <c r="A28" s="168" t="s">
        <v>376</v>
      </c>
      <c r="B28" s="143" t="str">
        <f t="array" ref="B28">INDEX(Countries!D28:D288, MATCH(A28, Countries!B28:B288, 0))</f>
        <v>CYM</v>
      </c>
      <c r="C28" s="169" t="s">
        <v>160</v>
      </c>
      <c r="D28" s="173">
        <v>4439.39895420298</v>
      </c>
      <c r="E28" s="174">
        <v>4459.90062739286</v>
      </c>
      <c r="F28" s="172">
        <v>3231.0</v>
      </c>
      <c r="G28" s="168" t="s">
        <v>358</v>
      </c>
      <c r="H28" s="168" t="s">
        <v>358</v>
      </c>
      <c r="I28" s="168" t="s">
        <v>358</v>
      </c>
    </row>
    <row r="29">
      <c r="A29" s="168" t="s">
        <v>377</v>
      </c>
      <c r="B29" s="143" t="str">
        <f t="array" ref="B29">INDEX(Countries!D29:D289, MATCH(A29, Countries!B29:B289, 0))</f>
        <v>COM</v>
      </c>
      <c r="C29" s="169" t="s">
        <v>160</v>
      </c>
      <c r="D29" s="173">
        <v>96.8748799206294</v>
      </c>
      <c r="E29" s="174">
        <v>97.64765125721121</v>
      </c>
      <c r="F29" s="172">
        <v>9.0</v>
      </c>
      <c r="G29" s="168" t="s">
        <v>358</v>
      </c>
      <c r="H29" s="168" t="s">
        <v>358</v>
      </c>
      <c r="I29" s="168" t="s">
        <v>358</v>
      </c>
    </row>
    <row r="30">
      <c r="A30" s="168" t="s">
        <v>378</v>
      </c>
      <c r="B30" s="143" t="str">
        <f t="array" ref="B30">INDEX(Countries!D30:D290, MATCH(A30, Countries!B30:B290, 0))</f>
        <v>COK</v>
      </c>
      <c r="C30" s="169" t="s">
        <v>160</v>
      </c>
      <c r="D30" s="173">
        <v>3.271537547457394</v>
      </c>
      <c r="E30" s="174">
        <v>3.271537547457394</v>
      </c>
      <c r="F30" s="172"/>
      <c r="G30" s="168" t="s">
        <v>358</v>
      </c>
      <c r="H30" s="168" t="s">
        <v>358</v>
      </c>
      <c r="I30" s="168" t="s">
        <v>358</v>
      </c>
    </row>
    <row r="31">
      <c r="A31" s="168" t="s">
        <v>379</v>
      </c>
      <c r="B31" s="143" t="str">
        <f t="array" ref="B31">INDEX(Countries!D31:D291, MATCH(A31, Countries!B31:B291, 0))</f>
        <v>CRI</v>
      </c>
      <c r="C31" s="169" t="s">
        <v>160</v>
      </c>
      <c r="D31" s="173">
        <v>36425.14481840678</v>
      </c>
      <c r="E31" s="174">
        <v>38268.97012105568</v>
      </c>
      <c r="F31" s="172">
        <v>18349.0</v>
      </c>
      <c r="G31" s="168" t="s">
        <v>358</v>
      </c>
      <c r="H31" s="168" t="s">
        <v>358</v>
      </c>
      <c r="I31" s="168" t="s">
        <v>358</v>
      </c>
    </row>
    <row r="32">
      <c r="A32" s="168" t="s">
        <v>380</v>
      </c>
      <c r="B32" s="143" t="str">
        <f t="array" ref="B32">INDEX(Countries!D32:D292, MATCH(A32, Countries!B32:B292, 0))</f>
        <v>CIV</v>
      </c>
      <c r="C32" s="169" t="s">
        <v>160</v>
      </c>
      <c r="D32" s="173">
        <v>5374.211121079017</v>
      </c>
      <c r="E32" s="174">
        <v>5752.093815190618</v>
      </c>
      <c r="F32" s="172">
        <v>5424.0</v>
      </c>
      <c r="G32" s="168" t="s">
        <v>358</v>
      </c>
      <c r="H32" s="168" t="s">
        <v>358</v>
      </c>
      <c r="I32" s="168" t="s">
        <v>358</v>
      </c>
    </row>
    <row r="33">
      <c r="A33" s="168" t="s">
        <v>381</v>
      </c>
      <c r="B33" s="143" t="str">
        <f t="array" ref="B33">INDEX(Countries!D33:D293, MATCH(A33, Countries!B33:B293, 0))</f>
        <v>CUB</v>
      </c>
      <c r="C33" s="169" t="s">
        <v>160</v>
      </c>
      <c r="D33" s="173">
        <v>351402.9565689081</v>
      </c>
      <c r="E33" s="174">
        <v>358342.0523051603</v>
      </c>
      <c r="F33" s="172">
        <v>162993.0</v>
      </c>
      <c r="G33" s="168" t="s">
        <v>358</v>
      </c>
      <c r="H33" s="168" t="s">
        <v>358</v>
      </c>
      <c r="I33" s="168" t="s">
        <v>358</v>
      </c>
    </row>
    <row r="34">
      <c r="A34" s="168" t="s">
        <v>382</v>
      </c>
      <c r="B34" s="143" t="str">
        <f t="array" ref="B34">INDEX(Countries!D34:D294, MATCH(A34, Countries!B34:B294, 0))</f>
        <v>CUW</v>
      </c>
      <c r="C34" s="169" t="s">
        <v>160</v>
      </c>
      <c r="D34" s="173">
        <v>44.53385163526644</v>
      </c>
      <c r="E34" s="174">
        <v>44.3554291415935</v>
      </c>
      <c r="F34" s="172">
        <v>5.0</v>
      </c>
      <c r="G34" s="168" t="s">
        <v>358</v>
      </c>
      <c r="H34" s="168" t="s">
        <v>358</v>
      </c>
      <c r="I34" s="168" t="s">
        <v>358</v>
      </c>
    </row>
    <row r="35">
      <c r="A35" s="168" t="s">
        <v>383</v>
      </c>
      <c r="B35" s="143" t="str">
        <f t="array" ref="B35">INDEX(Countries!D35:D295, MATCH(A35, Countries!B35:B295, 0))</f>
        <v>COD</v>
      </c>
      <c r="C35" s="169" t="s">
        <v>160</v>
      </c>
      <c r="D35" s="173">
        <v>23558.22480785018</v>
      </c>
      <c r="E35" s="174">
        <v>23513.41470604196</v>
      </c>
      <c r="F35" s="172">
        <v>24626.0</v>
      </c>
      <c r="G35" s="168" t="s">
        <v>358</v>
      </c>
      <c r="H35" s="168" t="s">
        <v>358</v>
      </c>
      <c r="I35" s="168" t="s">
        <v>358</v>
      </c>
    </row>
    <row r="36">
      <c r="A36" s="168" t="s">
        <v>384</v>
      </c>
      <c r="B36" s="143" t="str">
        <f t="array" ref="B36">INDEX(Countries!D36:D296, MATCH(A36, Countries!B36:B296, 0))</f>
        <v>DJI</v>
      </c>
      <c r="C36" s="169" t="s">
        <v>160</v>
      </c>
      <c r="D36" s="173">
        <v>715.4249983700099</v>
      </c>
      <c r="E36" s="174">
        <v>630.5830314412578</v>
      </c>
      <c r="F36" s="172">
        <v>492.0</v>
      </c>
      <c r="G36" s="168" t="s">
        <v>358</v>
      </c>
      <c r="H36" s="168" t="s">
        <v>358</v>
      </c>
      <c r="I36" s="168" t="s">
        <v>358</v>
      </c>
    </row>
    <row r="37">
      <c r="A37" s="168" t="s">
        <v>385</v>
      </c>
      <c r="B37" s="143" t="str">
        <f t="array" ref="B37">INDEX(Countries!D37:D297, MATCH(A37, Countries!B37:B297, 0))</f>
        <v>DMA</v>
      </c>
      <c r="C37" s="169" t="s">
        <v>160</v>
      </c>
      <c r="D37" s="173">
        <v>1.465150435420269</v>
      </c>
      <c r="E37" s="174">
        <v>1.172121238877441</v>
      </c>
      <c r="F37" s="172"/>
      <c r="G37" s="168" t="s">
        <v>358</v>
      </c>
      <c r="H37" s="168" t="s">
        <v>358</v>
      </c>
      <c r="I37" s="168" t="s">
        <v>358</v>
      </c>
    </row>
    <row r="38">
      <c r="A38" s="168" t="s">
        <v>386</v>
      </c>
      <c r="B38" s="143" t="str">
        <f t="array" ref="B38">INDEX(Countries!D38:D298, MATCH(A38, Countries!B38:B298, 0))</f>
        <v>DOM</v>
      </c>
      <c r="C38" s="169" t="s">
        <v>160</v>
      </c>
      <c r="D38" s="173">
        <v>19078.75266448109</v>
      </c>
      <c r="E38" s="174">
        <v>19118.36823712051</v>
      </c>
      <c r="F38" s="172">
        <v>3463.0</v>
      </c>
      <c r="G38" s="168" t="s">
        <v>358</v>
      </c>
      <c r="H38" s="168" t="s">
        <v>358</v>
      </c>
      <c r="I38" s="168" t="s">
        <v>358</v>
      </c>
    </row>
    <row r="39">
      <c r="A39" s="168" t="s">
        <v>314</v>
      </c>
      <c r="B39" s="143" t="str">
        <f t="array" ref="B39">INDEX(Countries!D39:D299, MATCH(A39, Countries!B39:B299, 0))</f>
        <v>ECU</v>
      </c>
      <c r="C39" s="169" t="s">
        <v>160</v>
      </c>
      <c r="D39" s="173">
        <v>152236.2117087598</v>
      </c>
      <c r="E39" s="174">
        <v>149434.2729887804</v>
      </c>
      <c r="F39" s="172">
        <v>74478.0</v>
      </c>
      <c r="G39" s="168" t="s">
        <v>358</v>
      </c>
      <c r="H39" s="168" t="s">
        <v>358</v>
      </c>
      <c r="I39" s="168" t="s">
        <v>358</v>
      </c>
    </row>
    <row r="40">
      <c r="A40" s="168" t="s">
        <v>387</v>
      </c>
      <c r="B40" s="143" t="str">
        <f t="array" ref="B40">INDEX(Countries!D40:D300, MATCH(A40, Countries!B40:B300, 0))</f>
        <v>EGY</v>
      </c>
      <c r="C40" s="169" t="s">
        <v>160</v>
      </c>
      <c r="D40" s="173">
        <v>206.8091260945678</v>
      </c>
      <c r="E40" s="174">
        <v>177.6136950594095</v>
      </c>
      <c r="F40" s="172">
        <v>51.0</v>
      </c>
      <c r="G40" s="168" t="s">
        <v>358</v>
      </c>
      <c r="H40" s="168" t="s">
        <v>358</v>
      </c>
      <c r="I40" s="168" t="s">
        <v>358</v>
      </c>
    </row>
    <row r="41">
      <c r="A41" s="168" t="s">
        <v>388</v>
      </c>
      <c r="B41" s="143" t="str">
        <f t="array" ref="B41">INDEX(Countries!D41:D301, MATCH(A41, Countries!B41:B301, 0))</f>
        <v>SLV</v>
      </c>
      <c r="C41" s="169" t="s">
        <v>160</v>
      </c>
      <c r="D41" s="173">
        <v>37086.20839770335</v>
      </c>
      <c r="E41" s="174">
        <v>37866.6030097965</v>
      </c>
      <c r="F41" s="172">
        <v>2480.0</v>
      </c>
      <c r="G41" s="168" t="s">
        <v>358</v>
      </c>
      <c r="H41" s="168" t="s">
        <v>358</v>
      </c>
      <c r="I41" s="168" t="s">
        <v>358</v>
      </c>
    </row>
    <row r="42">
      <c r="A42" s="168" t="s">
        <v>389</v>
      </c>
      <c r="B42" s="143" t="str">
        <f t="array" ref="B42">INDEX(Countries!D42:D302, MATCH(A42, Countries!B42:B302, 0))</f>
        <v>GNQ</v>
      </c>
      <c r="C42" s="169" t="s">
        <v>160</v>
      </c>
      <c r="D42" s="173">
        <v>25535.41758154218</v>
      </c>
      <c r="E42" s="174">
        <v>25683.99846756525</v>
      </c>
      <c r="F42" s="172">
        <v>12621.0</v>
      </c>
      <c r="G42" s="168" t="s">
        <v>358</v>
      </c>
      <c r="H42" s="168" t="s">
        <v>358</v>
      </c>
      <c r="I42" s="168" t="s">
        <v>358</v>
      </c>
    </row>
    <row r="43">
      <c r="A43" s="168" t="s">
        <v>390</v>
      </c>
      <c r="B43" s="143" t="str">
        <f t="array" ref="B43">INDEX(Countries!D43:D303, MATCH(A43, Countries!B43:B303, 0))</f>
        <v>ERI</v>
      </c>
      <c r="C43" s="169" t="s">
        <v>160</v>
      </c>
      <c r="D43" s="173">
        <v>7395.49754034065</v>
      </c>
      <c r="E43" s="174">
        <v>7417.258500066057</v>
      </c>
      <c r="F43" s="172">
        <v>6937.0</v>
      </c>
      <c r="G43" s="168" t="s">
        <v>358</v>
      </c>
      <c r="H43" s="168" t="s">
        <v>358</v>
      </c>
      <c r="I43" s="168" t="s">
        <v>358</v>
      </c>
    </row>
    <row r="44">
      <c r="A44" s="168" t="s">
        <v>391</v>
      </c>
      <c r="B44" s="143" t="str">
        <f t="array" ref="B44">INDEX(Countries!D44:D304, MATCH(A44, Countries!B44:B304, 0))</f>
        <v>FJI</v>
      </c>
      <c r="C44" s="169" t="s">
        <v>160</v>
      </c>
      <c r="D44" s="173">
        <v>48904.22267187182</v>
      </c>
      <c r="E44" s="174">
        <v>48927.77971040724</v>
      </c>
      <c r="F44" s="172">
        <v>34067.0</v>
      </c>
      <c r="G44" s="168" t="s">
        <v>358</v>
      </c>
      <c r="H44" s="168" t="s">
        <v>358</v>
      </c>
      <c r="I44" s="168" t="s">
        <v>358</v>
      </c>
    </row>
    <row r="45">
      <c r="A45" s="168" t="s">
        <v>392</v>
      </c>
      <c r="B45" s="143" t="str">
        <f t="array" ref="B45">INDEX(Countries!D45:D305, MATCH(A45, Countries!B45:B305, 0))</f>
        <v>GUF</v>
      </c>
      <c r="C45" s="169" t="s">
        <v>160</v>
      </c>
      <c r="D45" s="173">
        <v>63634.06881578863</v>
      </c>
      <c r="E45" s="174">
        <v>60011.67046457526</v>
      </c>
      <c r="F45" s="172">
        <v>14422.0</v>
      </c>
      <c r="G45" s="168" t="s">
        <v>358</v>
      </c>
      <c r="H45" s="168" t="s">
        <v>358</v>
      </c>
      <c r="I45" s="168" t="s">
        <v>358</v>
      </c>
    </row>
    <row r="46">
      <c r="A46" s="168" t="s">
        <v>393</v>
      </c>
      <c r="B46" s="143" t="str">
        <f t="array" ref="B46">INDEX(Countries!D46:D306, MATCH(A46, Countries!B46:B306, 0))</f>
        <v>PYF</v>
      </c>
      <c r="C46" s="169" t="s">
        <v>160</v>
      </c>
      <c r="D46" s="173">
        <v>128.829633674891</v>
      </c>
      <c r="E46" s="174">
        <v>119.9552714264557</v>
      </c>
      <c r="F46" s="172"/>
      <c r="G46" s="168" t="s">
        <v>358</v>
      </c>
      <c r="H46" s="168" t="s">
        <v>358</v>
      </c>
      <c r="I46" s="168" t="s">
        <v>358</v>
      </c>
    </row>
    <row r="47">
      <c r="A47" s="168" t="s">
        <v>394</v>
      </c>
      <c r="B47" s="143" t="str">
        <f t="array" ref="B47">INDEX(Countries!D47:D307, MATCH(A47, Countries!B47:B307, 0))</f>
        <v>ATF</v>
      </c>
      <c r="C47" s="169" t="s">
        <v>160</v>
      </c>
      <c r="D47" s="173">
        <v>672.3017576233925</v>
      </c>
      <c r="E47" s="174">
        <v>672.3017576233925</v>
      </c>
      <c r="F47" s="172"/>
      <c r="G47" s="168" t="s">
        <v>358</v>
      </c>
      <c r="H47" s="168" t="s">
        <v>358</v>
      </c>
      <c r="I47" s="168" t="s">
        <v>358</v>
      </c>
    </row>
    <row r="48">
      <c r="A48" s="168" t="s">
        <v>395</v>
      </c>
      <c r="B48" s="143" t="str">
        <f t="array" ref="B48">INDEX(Countries!D48:D308, MATCH(A48, Countries!B48:B308, 0))</f>
        <v>GAB</v>
      </c>
      <c r="C48" s="169" t="s">
        <v>160</v>
      </c>
      <c r="D48" s="173">
        <v>174092.659175179</v>
      </c>
      <c r="E48" s="174">
        <v>175074.892745058</v>
      </c>
      <c r="F48" s="172">
        <v>76036.0</v>
      </c>
      <c r="G48" s="168" t="s">
        <v>358</v>
      </c>
      <c r="H48" s="168" t="s">
        <v>358</v>
      </c>
      <c r="I48" s="168" t="s">
        <v>358</v>
      </c>
    </row>
    <row r="49">
      <c r="A49" s="168" t="s">
        <v>396</v>
      </c>
      <c r="B49" s="143" t="str">
        <f t="array" ref="B49">INDEX(Countries!D49:D309, MATCH(A49, Countries!B49:B309, 0))</f>
        <v>GMB</v>
      </c>
      <c r="C49" s="169" t="s">
        <v>160</v>
      </c>
      <c r="D49" s="173">
        <v>60827.64077640102</v>
      </c>
      <c r="E49" s="174">
        <v>61362.6761564311</v>
      </c>
      <c r="F49" s="172">
        <v>34790.0</v>
      </c>
      <c r="G49" s="168" t="s">
        <v>358</v>
      </c>
      <c r="H49" s="168" t="s">
        <v>358</v>
      </c>
      <c r="I49" s="168" t="s">
        <v>358</v>
      </c>
    </row>
    <row r="50">
      <c r="A50" s="168" t="s">
        <v>397</v>
      </c>
      <c r="B50" s="143" t="str">
        <f t="array" ref="B50">INDEX(Countries!D50:D310, MATCH(A50, Countries!B50:B310, 0))</f>
        <v>GHA</v>
      </c>
      <c r="C50" s="169" t="s">
        <v>160</v>
      </c>
      <c r="D50" s="173">
        <v>17723.60336636492</v>
      </c>
      <c r="E50" s="174">
        <v>17565.24392150315</v>
      </c>
      <c r="F50" s="172">
        <v>10200.0</v>
      </c>
      <c r="G50" s="168" t="s">
        <v>358</v>
      </c>
      <c r="H50" s="168" t="s">
        <v>358</v>
      </c>
      <c r="I50" s="168" t="s">
        <v>358</v>
      </c>
    </row>
    <row r="51">
      <c r="A51" s="168" t="s">
        <v>398</v>
      </c>
      <c r="B51" s="143" t="str">
        <f t="array" ref="B51">INDEX(Countries!D51:D311, MATCH(A51, Countries!B51:B311, 0))</f>
        <v>GRD</v>
      </c>
      <c r="C51" s="169" t="s">
        <v>160</v>
      </c>
      <c r="D51" s="173">
        <v>194.3363590639131</v>
      </c>
      <c r="E51" s="174">
        <v>194.6922621925433</v>
      </c>
      <c r="F51" s="172">
        <v>132.0</v>
      </c>
      <c r="G51" s="168" t="s">
        <v>358</v>
      </c>
      <c r="H51" s="168" t="s">
        <v>358</v>
      </c>
      <c r="I51" s="168" t="s">
        <v>358</v>
      </c>
    </row>
    <row r="52">
      <c r="A52" s="168" t="s">
        <v>399</v>
      </c>
      <c r="B52" s="143" t="str">
        <f t="array" ref="B52">INDEX(Countries!D52:D312, MATCH(A52, Countries!B52:B312, 0))</f>
        <v>GLP</v>
      </c>
      <c r="C52" s="169" t="s">
        <v>160</v>
      </c>
      <c r="D52" s="173">
        <v>3419.301603576102</v>
      </c>
      <c r="E52" s="174">
        <v>3433.840933735694</v>
      </c>
      <c r="F52" s="172">
        <v>116.0</v>
      </c>
      <c r="G52" s="168" t="s">
        <v>358</v>
      </c>
      <c r="H52" s="168" t="s">
        <v>358</v>
      </c>
      <c r="I52" s="168" t="s">
        <v>358</v>
      </c>
    </row>
    <row r="53">
      <c r="A53" s="168" t="s">
        <v>400</v>
      </c>
      <c r="B53" s="143" t="str">
        <f t="array" ref="B53">INDEX(Countries!D53:D313, MATCH(A53, Countries!B53:B313, 0))</f>
        <v>GUM</v>
      </c>
      <c r="C53" s="169" t="s">
        <v>160</v>
      </c>
      <c r="D53" s="173">
        <v>53.25428603146738</v>
      </c>
      <c r="E53" s="174">
        <v>51.83359453908472</v>
      </c>
      <c r="F53" s="172"/>
      <c r="G53" s="168" t="s">
        <v>358</v>
      </c>
      <c r="H53" s="168" t="s">
        <v>358</v>
      </c>
      <c r="I53" s="168" t="s">
        <v>358</v>
      </c>
    </row>
    <row r="54">
      <c r="A54" s="168" t="s">
        <v>401</v>
      </c>
      <c r="B54" s="143" t="str">
        <f t="array" ref="B54">INDEX(Countries!D54:D314, MATCH(A54, Countries!B54:B314, 0))</f>
        <v>GTM</v>
      </c>
      <c r="C54" s="169" t="s">
        <v>160</v>
      </c>
      <c r="D54" s="173">
        <v>24961.72599397624</v>
      </c>
      <c r="E54" s="174">
        <v>24695.82991980571</v>
      </c>
      <c r="F54" s="172">
        <v>13053.0</v>
      </c>
      <c r="G54" s="168" t="s">
        <v>358</v>
      </c>
      <c r="H54" s="168" t="s">
        <v>358</v>
      </c>
      <c r="I54" s="168" t="s">
        <v>358</v>
      </c>
    </row>
    <row r="55">
      <c r="A55" s="168" t="s">
        <v>402</v>
      </c>
      <c r="B55" s="143" t="str">
        <f t="array" ref="B55">INDEX(Countries!D55:D315, MATCH(A55, Countries!B55:B315, 0))</f>
        <v>GIN</v>
      </c>
      <c r="C55" s="169" t="s">
        <v>160</v>
      </c>
      <c r="D55" s="173">
        <v>218099.8612869101</v>
      </c>
      <c r="E55" s="174">
        <v>224310.7619657986</v>
      </c>
      <c r="F55" s="172">
        <v>171793.0</v>
      </c>
      <c r="G55" s="168" t="s">
        <v>358</v>
      </c>
      <c r="H55" s="168" t="s">
        <v>358</v>
      </c>
      <c r="I55" s="168" t="s">
        <v>358</v>
      </c>
    </row>
    <row r="56">
      <c r="A56" s="168" t="s">
        <v>403</v>
      </c>
      <c r="B56" s="143" t="str">
        <f t="array" ref="B56">INDEX(Countries!D56:D316, MATCH(A56, Countries!B56:B316, 0))</f>
        <v>GNB</v>
      </c>
      <c r="C56" s="169" t="s">
        <v>160</v>
      </c>
      <c r="D56" s="173">
        <v>266648.5356589952</v>
      </c>
      <c r="E56" s="174">
        <v>269555.6122967676</v>
      </c>
      <c r="F56" s="172">
        <v>141910.0</v>
      </c>
      <c r="G56" s="168" t="s">
        <v>358</v>
      </c>
      <c r="H56" s="168" t="s">
        <v>358</v>
      </c>
      <c r="I56" s="168" t="s">
        <v>358</v>
      </c>
    </row>
    <row r="57">
      <c r="A57" s="168" t="s">
        <v>404</v>
      </c>
      <c r="B57" s="143" t="str">
        <f t="array" ref="B57">INDEX(Countries!D57:D317, MATCH(A57, Countries!B57:B317, 0))</f>
        <v>GUY</v>
      </c>
      <c r="C57" s="169" t="s">
        <v>160</v>
      </c>
      <c r="D57" s="173">
        <v>28189.5568811373</v>
      </c>
      <c r="E57" s="174">
        <v>29776.74281632315</v>
      </c>
      <c r="F57" s="172">
        <v>12827.0</v>
      </c>
      <c r="G57" s="168" t="s">
        <v>358</v>
      </c>
      <c r="H57" s="168" t="s">
        <v>358</v>
      </c>
      <c r="I57" s="168" t="s">
        <v>358</v>
      </c>
    </row>
    <row r="58">
      <c r="A58" s="168" t="s">
        <v>405</v>
      </c>
      <c r="B58" s="143" t="str">
        <f t="array" ref="B58">INDEX(Countries!D58:D318, MATCH(A58, Countries!B58:B318, 0))</f>
        <v>HTI</v>
      </c>
      <c r="C58" s="169" t="s">
        <v>160</v>
      </c>
      <c r="D58" s="173">
        <v>15044.9494186593</v>
      </c>
      <c r="E58" s="174">
        <v>15101.01538347894</v>
      </c>
      <c r="F58" s="172">
        <v>7957.0</v>
      </c>
      <c r="G58" s="168" t="s">
        <v>358</v>
      </c>
      <c r="H58" s="168" t="s">
        <v>358</v>
      </c>
      <c r="I58" s="168" t="s">
        <v>358</v>
      </c>
    </row>
    <row r="59">
      <c r="A59" s="168" t="s">
        <v>406</v>
      </c>
      <c r="B59" s="143" t="str">
        <f t="array" ref="B59">INDEX(Countries!D59:D319, MATCH(A59, Countries!B59:B319, 0))</f>
        <v>HND</v>
      </c>
      <c r="C59" s="169" t="s">
        <v>160</v>
      </c>
      <c r="D59" s="173">
        <v>60006.07923163153</v>
      </c>
      <c r="E59" s="174">
        <v>64177.21348165631</v>
      </c>
      <c r="F59" s="172">
        <v>19833.0</v>
      </c>
      <c r="G59" s="168" t="s">
        <v>358</v>
      </c>
      <c r="H59" s="168" t="s">
        <v>358</v>
      </c>
      <c r="I59" s="168" t="s">
        <v>358</v>
      </c>
    </row>
    <row r="60">
      <c r="A60" s="168" t="s">
        <v>407</v>
      </c>
      <c r="B60" s="143" t="str">
        <f t="array" ref="B60">INDEX(Countries!D60:D320, MATCH(A60, Countries!B60:B320, 0))</f>
        <v>IRN</v>
      </c>
      <c r="C60" s="169" t="s">
        <v>160</v>
      </c>
      <c r="D60" s="173">
        <v>10342.6143496676</v>
      </c>
      <c r="E60" s="174">
        <v>10839.46976482831</v>
      </c>
      <c r="F60" s="172">
        <v>135.0</v>
      </c>
      <c r="G60" s="168" t="s">
        <v>358</v>
      </c>
      <c r="H60" s="168" t="s">
        <v>358</v>
      </c>
      <c r="I60" s="168" t="s">
        <v>358</v>
      </c>
    </row>
    <row r="61">
      <c r="A61" s="168" t="s">
        <v>408</v>
      </c>
      <c r="B61" s="143" t="str">
        <f t="array" ref="B61">INDEX(Countries!D61:D321, MATCH(A61, Countries!B61:B321, 0))</f>
        <v>JAM</v>
      </c>
      <c r="C61" s="169" t="s">
        <v>160</v>
      </c>
      <c r="D61" s="173">
        <v>9765.753737023158</v>
      </c>
      <c r="E61" s="174">
        <v>10555.57502809888</v>
      </c>
      <c r="F61" s="172">
        <v>4084.0</v>
      </c>
      <c r="G61" s="168" t="s">
        <v>358</v>
      </c>
      <c r="H61" s="168" t="s">
        <v>358</v>
      </c>
      <c r="I61" s="168" t="s">
        <v>358</v>
      </c>
    </row>
    <row r="62">
      <c r="A62" s="168" t="s">
        <v>409</v>
      </c>
      <c r="B62" s="143" t="str">
        <f t="array" ref="B62">INDEX(Countries!D62:D322, MATCH(A62, Countries!B62:B322, 0))</f>
        <v>JPN</v>
      </c>
      <c r="C62" s="169" t="s">
        <v>160</v>
      </c>
      <c r="D62" s="173">
        <v>1040.822055231703</v>
      </c>
      <c r="E62" s="174">
        <v>1019.629284165069</v>
      </c>
      <c r="F62" s="172">
        <v>244.0</v>
      </c>
      <c r="G62" s="168" t="s">
        <v>358</v>
      </c>
      <c r="H62" s="168" t="s">
        <v>358</v>
      </c>
      <c r="I62" s="168" t="s">
        <v>358</v>
      </c>
    </row>
    <row r="63">
      <c r="A63" s="168" t="s">
        <v>410</v>
      </c>
      <c r="B63" s="143" t="str">
        <f t="array" ref="B63">INDEX(Countries!D63:D323, MATCH(A63, Countries!B63:B323, 0))</f>
        <v>KIR</v>
      </c>
      <c r="C63" s="169" t="s">
        <v>160</v>
      </c>
      <c r="D63" s="173">
        <v>146.482619017108</v>
      </c>
      <c r="E63" s="174">
        <v>146.482619017108</v>
      </c>
      <c r="F63" s="172"/>
      <c r="G63" s="168" t="s">
        <v>358</v>
      </c>
      <c r="H63" s="168" t="s">
        <v>358</v>
      </c>
      <c r="I63" s="168" t="s">
        <v>358</v>
      </c>
    </row>
    <row r="64">
      <c r="A64" s="168" t="s">
        <v>411</v>
      </c>
      <c r="B64" s="143" t="str">
        <f t="array" ref="B64">INDEX(Countries!D64:D324, MATCH(A64, Countries!B64:B324, 0))</f>
        <v>LBN</v>
      </c>
      <c r="C64" s="169" t="s">
        <v>160</v>
      </c>
      <c r="D64" s="173">
        <v>18059.83645115679</v>
      </c>
      <c r="E64" s="174">
        <v>18868.88277685282</v>
      </c>
      <c r="F64" s="172">
        <v>16717.0</v>
      </c>
      <c r="G64" s="168" t="s">
        <v>358</v>
      </c>
      <c r="H64" s="168" t="s">
        <v>358</v>
      </c>
      <c r="I64" s="168" t="s">
        <v>358</v>
      </c>
    </row>
    <row r="65">
      <c r="A65" s="168" t="s">
        <v>412</v>
      </c>
      <c r="B65" s="143" t="str">
        <f t="array" ref="B65">INDEX(Countries!D65:D325, MATCH(A65, Countries!B65:B325, 0))</f>
        <v>MDG</v>
      </c>
      <c r="C65" s="169" t="s">
        <v>160</v>
      </c>
      <c r="D65" s="173">
        <v>276192.5114395967</v>
      </c>
      <c r="E65" s="174">
        <v>275106.60672472</v>
      </c>
      <c r="F65" s="172">
        <v>211992.0</v>
      </c>
      <c r="G65" s="168" t="s">
        <v>358</v>
      </c>
      <c r="H65" s="168" t="s">
        <v>358</v>
      </c>
      <c r="I65" s="168" t="s">
        <v>358</v>
      </c>
    </row>
    <row r="66">
      <c r="A66" s="168" t="s">
        <v>413</v>
      </c>
      <c r="B66" s="143" t="str">
        <f t="array" ref="B66">INDEX(Countries!D66:D326, MATCH(A66, Countries!B66:B326, 0))</f>
        <v>MYS</v>
      </c>
      <c r="C66" s="169" t="s">
        <v>160</v>
      </c>
      <c r="D66" s="173">
        <v>521617.7940527278</v>
      </c>
      <c r="E66" s="174">
        <v>526216.4758960964</v>
      </c>
      <c r="F66" s="172">
        <v>404924.0</v>
      </c>
      <c r="G66" s="168" t="s">
        <v>358</v>
      </c>
      <c r="H66" s="168" t="s">
        <v>358</v>
      </c>
      <c r="I66" s="168" t="s">
        <v>358</v>
      </c>
    </row>
    <row r="67">
      <c r="A67" s="168" t="s">
        <v>414</v>
      </c>
      <c r="B67" s="143" t="str">
        <f t="array" ref="B67">INDEX(Countries!D67:D327, MATCH(A67, Countries!B67:B327, 0))</f>
        <v>MDV</v>
      </c>
      <c r="C67" s="169" t="s">
        <v>160</v>
      </c>
      <c r="D67" s="173">
        <v>97.34406656011306</v>
      </c>
      <c r="E67" s="174">
        <v>97.34406656011306</v>
      </c>
      <c r="F67" s="172"/>
      <c r="G67" s="168" t="s">
        <v>358</v>
      </c>
      <c r="H67" s="168" t="s">
        <v>358</v>
      </c>
      <c r="I67" s="168" t="s">
        <v>358</v>
      </c>
    </row>
    <row r="68">
      <c r="A68" s="168" t="s">
        <v>415</v>
      </c>
      <c r="B68" s="143" t="str">
        <f t="array" ref="B68">INDEX(Countries!D68:D328, MATCH(A68, Countries!B68:B328, 0))</f>
        <v>MHL</v>
      </c>
      <c r="C68" s="169" t="s">
        <v>160</v>
      </c>
      <c r="D68" s="173">
        <v>32.54464470607722</v>
      </c>
      <c r="E68" s="174">
        <v>32.54464470607722</v>
      </c>
      <c r="F68" s="172"/>
      <c r="G68" s="168" t="s">
        <v>358</v>
      </c>
      <c r="H68" s="168" t="s">
        <v>358</v>
      </c>
      <c r="I68" s="168" t="s">
        <v>358</v>
      </c>
    </row>
    <row r="69">
      <c r="A69" s="168" t="s">
        <v>416</v>
      </c>
      <c r="B69" s="143" t="str">
        <f t="array" ref="B69">INDEX(Countries!D69:D329, MATCH(A69, Countries!B69:B329, 0))</f>
        <v>MTQ</v>
      </c>
      <c r="C69" s="169" t="s">
        <v>160</v>
      </c>
      <c r="D69" s="173">
        <v>1957.004611675067</v>
      </c>
      <c r="E69" s="174">
        <v>1934.692001785171</v>
      </c>
      <c r="F69" s="172">
        <v>15.0</v>
      </c>
      <c r="G69" s="168" t="s">
        <v>358</v>
      </c>
      <c r="H69" s="168" t="s">
        <v>358</v>
      </c>
      <c r="I69" s="168" t="s">
        <v>358</v>
      </c>
    </row>
    <row r="70">
      <c r="A70" s="168" t="s">
        <v>417</v>
      </c>
      <c r="B70" s="143" t="str">
        <f t="array" ref="B70">INDEX(Countries!D70:D330, MATCH(A70, Countries!B70:B330, 0))</f>
        <v>MRT</v>
      </c>
      <c r="C70" s="169" t="s">
        <v>160</v>
      </c>
      <c r="D70" s="173">
        <v>356.3114297879093</v>
      </c>
      <c r="E70" s="174">
        <v>290.1166219592517</v>
      </c>
      <c r="F70" s="172"/>
      <c r="G70" s="168" t="s">
        <v>358</v>
      </c>
      <c r="H70" s="168" t="s">
        <v>358</v>
      </c>
      <c r="I70" s="168" t="s">
        <v>358</v>
      </c>
    </row>
    <row r="71">
      <c r="A71" s="168" t="s">
        <v>418</v>
      </c>
      <c r="B71" s="143" t="str">
        <f t="array" ref="B71">INDEX(Countries!D71:D331, MATCH(A71, Countries!B71:B331, 0))</f>
        <v>MUS</v>
      </c>
      <c r="C71" s="169" t="s">
        <v>160</v>
      </c>
      <c r="D71" s="173">
        <v>415.5565123651173</v>
      </c>
      <c r="E71" s="174">
        <v>400.1986705872858</v>
      </c>
      <c r="F71" s="172">
        <v>647.0</v>
      </c>
      <c r="G71" s="168" t="s">
        <v>358</v>
      </c>
      <c r="H71" s="168" t="s">
        <v>358</v>
      </c>
      <c r="I71" s="168" t="s">
        <v>358</v>
      </c>
    </row>
    <row r="72">
      <c r="A72" s="168" t="s">
        <v>419</v>
      </c>
      <c r="B72" s="143" t="str">
        <f t="array" ref="B72">INDEX(Countries!D72:D332, MATCH(A72, Countries!B72:B332, 0))</f>
        <v>MYT</v>
      </c>
      <c r="C72" s="169" t="s">
        <v>160</v>
      </c>
      <c r="D72" s="173">
        <v>678.3581831434929</v>
      </c>
      <c r="E72" s="174">
        <v>694.30442215976</v>
      </c>
      <c r="F72" s="172">
        <v>22.0</v>
      </c>
      <c r="G72" s="168" t="s">
        <v>358</v>
      </c>
      <c r="H72" s="168" t="s">
        <v>358</v>
      </c>
      <c r="I72" s="168" t="s">
        <v>358</v>
      </c>
    </row>
    <row r="73">
      <c r="A73" s="168" t="s">
        <v>420</v>
      </c>
      <c r="B73" s="143" t="str">
        <f t="array" ref="B73">INDEX(Countries!D73:D333, MATCH(A73, Countries!B73:B333, 0))</f>
        <v>FSM</v>
      </c>
      <c r="C73" s="169" t="s">
        <v>160</v>
      </c>
      <c r="D73" s="173">
        <v>8703.339568690204</v>
      </c>
      <c r="E73" s="174">
        <v>9018.752345562023</v>
      </c>
      <c r="F73" s="172">
        <v>8351.0</v>
      </c>
      <c r="G73" s="168" t="s">
        <v>358</v>
      </c>
      <c r="H73" s="168" t="s">
        <v>358</v>
      </c>
      <c r="I73" s="168" t="s">
        <v>358</v>
      </c>
    </row>
    <row r="74">
      <c r="A74" s="168" t="s">
        <v>421</v>
      </c>
      <c r="B74" s="143" t="str">
        <f t="array" ref="B74">INDEX(Countries!D74:D334, MATCH(A74, Countries!B74:B334, 0))</f>
        <v>MOZ</v>
      </c>
      <c r="C74" s="169" t="s">
        <v>160</v>
      </c>
      <c r="D74" s="173">
        <v>295290.1799487443</v>
      </c>
      <c r="E74" s="174">
        <v>305644.3043693466</v>
      </c>
      <c r="F74" s="172">
        <v>128539.0</v>
      </c>
      <c r="G74" s="168" t="s">
        <v>358</v>
      </c>
      <c r="H74" s="168" t="s">
        <v>358</v>
      </c>
      <c r="I74" s="168" t="s">
        <v>358</v>
      </c>
    </row>
    <row r="75">
      <c r="A75" s="168" t="s">
        <v>422</v>
      </c>
      <c r="B75" s="143" t="str">
        <f t="array" ref="B75">INDEX(Countries!D75:D335, MATCH(A75, Countries!B75:B335, 0))</f>
        <v>MMR</v>
      </c>
      <c r="C75" s="169" t="s">
        <v>160</v>
      </c>
      <c r="D75" s="173">
        <v>531436.4152353324</v>
      </c>
      <c r="E75" s="174">
        <v>537504.8763092145</v>
      </c>
      <c r="F75" s="172">
        <v>473467.0</v>
      </c>
      <c r="G75" s="168" t="s">
        <v>358</v>
      </c>
      <c r="H75" s="168" t="s">
        <v>358</v>
      </c>
      <c r="I75" s="168" t="s">
        <v>358</v>
      </c>
    </row>
    <row r="76">
      <c r="A76" s="168" t="s">
        <v>423</v>
      </c>
      <c r="B76" s="143" t="str">
        <f t="array" ref="B76">INDEX(Countries!D76:D336, MATCH(A76, Countries!B76:B336, 0))</f>
        <v>NCL</v>
      </c>
      <c r="C76" s="169" t="s">
        <v>160</v>
      </c>
      <c r="D76" s="173">
        <v>33706.66533156167</v>
      </c>
      <c r="E76" s="174">
        <v>32262.80837621163</v>
      </c>
      <c r="F76" s="172">
        <v>20299.0</v>
      </c>
      <c r="G76" s="168" t="s">
        <v>358</v>
      </c>
      <c r="H76" s="168" t="s">
        <v>358</v>
      </c>
      <c r="I76" s="168" t="s">
        <v>358</v>
      </c>
    </row>
    <row r="77">
      <c r="A77" s="168" t="s">
        <v>424</v>
      </c>
      <c r="B77" s="143" t="str">
        <f t="array" ref="B77">INDEX(Countries!D77:D337, MATCH(A77, Countries!B77:B337, 0))</f>
        <v>NZL</v>
      </c>
      <c r="C77" s="169" t="s">
        <v>160</v>
      </c>
      <c r="D77" s="173">
        <v>29625.64226591223</v>
      </c>
      <c r="E77" s="174">
        <v>30181.2661095125</v>
      </c>
      <c r="F77" s="172">
        <v>28680.0</v>
      </c>
      <c r="G77" s="168" t="s">
        <v>358</v>
      </c>
      <c r="H77" s="168" t="s">
        <v>358</v>
      </c>
      <c r="I77" s="168" t="s">
        <v>358</v>
      </c>
    </row>
    <row r="78">
      <c r="A78" s="168" t="s">
        <v>425</v>
      </c>
      <c r="B78" s="143" t="str">
        <f t="array" ref="B78">INDEX(Countries!D78:D338, MATCH(A78, Countries!B78:B338, 0))</f>
        <v>NIC</v>
      </c>
      <c r="C78" s="169" t="s">
        <v>160</v>
      </c>
      <c r="D78" s="173">
        <v>74182.67475668542</v>
      </c>
      <c r="E78" s="174">
        <v>77730.87813128326</v>
      </c>
      <c r="F78" s="172">
        <v>20128.0</v>
      </c>
      <c r="G78" s="168" t="s">
        <v>358</v>
      </c>
      <c r="H78" s="168" t="s">
        <v>358</v>
      </c>
      <c r="I78" s="168" t="s">
        <v>358</v>
      </c>
    </row>
    <row r="79">
      <c r="A79" s="168" t="s">
        <v>426</v>
      </c>
      <c r="B79" s="143" t="str">
        <f t="array" ref="B79">INDEX(Countries!D79:D339, MATCH(A79, Countries!B79:B339, 0))</f>
        <v>NGA</v>
      </c>
      <c r="C79" s="169" t="s">
        <v>160</v>
      </c>
      <c r="D79" s="173">
        <v>838431.0448456412</v>
      </c>
      <c r="E79" s="174">
        <v>845664.7168205713</v>
      </c>
      <c r="F79" s="172">
        <v>615984.0</v>
      </c>
      <c r="G79" s="168" t="s">
        <v>358</v>
      </c>
      <c r="H79" s="168" t="s">
        <v>358</v>
      </c>
      <c r="I79" s="168" t="s">
        <v>358</v>
      </c>
    </row>
    <row r="80">
      <c r="A80" s="168" t="s">
        <v>427</v>
      </c>
      <c r="B80" s="143" t="str">
        <f t="array" ref="B80">INDEX(Countries!D80:D340, MATCH(A80, Countries!B80:B340, 0))</f>
        <v>OMN</v>
      </c>
      <c r="C80" s="169" t="s">
        <v>160</v>
      </c>
      <c r="D80" s="173">
        <v>141.3284859332672</v>
      </c>
      <c r="E80" s="174">
        <v>140.3474658106283</v>
      </c>
      <c r="F80" s="172">
        <v>69.0</v>
      </c>
      <c r="G80" s="168" t="s">
        <v>358</v>
      </c>
      <c r="H80" s="168" t="s">
        <v>358</v>
      </c>
      <c r="I80" s="168" t="s">
        <v>358</v>
      </c>
    </row>
    <row r="81">
      <c r="A81" s="168" t="s">
        <v>428</v>
      </c>
      <c r="B81" s="143" t="str">
        <f t="array" ref="B81">INDEX(Countries!D81:D341, MATCH(A81, Countries!B81:B341, 0))</f>
        <v>PAK</v>
      </c>
      <c r="C81" s="169" t="s">
        <v>160</v>
      </c>
      <c r="D81" s="173">
        <v>77159.65185991042</v>
      </c>
      <c r="E81" s="174">
        <v>86070.60465759992</v>
      </c>
      <c r="F81" s="172">
        <v>48007.0</v>
      </c>
      <c r="G81" s="168" t="s">
        <v>358</v>
      </c>
      <c r="H81" s="168" t="s">
        <v>358</v>
      </c>
      <c r="I81" s="168" t="s">
        <v>358</v>
      </c>
    </row>
    <row r="82">
      <c r="A82" s="168" t="s">
        <v>429</v>
      </c>
      <c r="B82" s="143" t="str">
        <f t="array" ref="B82">INDEX(Countries!D82:D342, MATCH(A82, Countries!B82:B342, 0))</f>
        <v>PLW</v>
      </c>
      <c r="C82" s="169" t="s">
        <v>160</v>
      </c>
      <c r="D82" s="173">
        <v>5689.665850322725</v>
      </c>
      <c r="E82" s="174">
        <v>5705.626906607876</v>
      </c>
      <c r="F82" s="172">
        <v>1056.0</v>
      </c>
      <c r="G82" s="168" t="s">
        <v>358</v>
      </c>
      <c r="H82" s="168" t="s">
        <v>358</v>
      </c>
      <c r="I82" s="168" t="s">
        <v>358</v>
      </c>
    </row>
    <row r="83">
      <c r="A83" s="168" t="s">
        <v>430</v>
      </c>
      <c r="B83" s="143" t="str">
        <f t="array" ref="B83">INDEX(Countries!D83:D343, MATCH(A83, Countries!B83:B343, 0))</f>
        <v>PAN</v>
      </c>
      <c r="C83" s="169" t="s">
        <v>160</v>
      </c>
      <c r="D83" s="173">
        <v>152312.30603412</v>
      </c>
      <c r="E83" s="174">
        <v>156181.0459176457</v>
      </c>
      <c r="F83" s="172">
        <v>88972.0</v>
      </c>
      <c r="G83" s="168" t="s">
        <v>358</v>
      </c>
      <c r="H83" s="168" t="s">
        <v>358</v>
      </c>
      <c r="I83" s="168" t="s">
        <v>358</v>
      </c>
    </row>
    <row r="84">
      <c r="A84" s="168" t="s">
        <v>431</v>
      </c>
      <c r="B84" s="143" t="str">
        <f t="array" ref="B84">INDEX(Countries!D84:D344, MATCH(A84, Countries!B84:B344, 0))</f>
        <v>PNG</v>
      </c>
      <c r="C84" s="169" t="s">
        <v>160</v>
      </c>
      <c r="D84" s="173">
        <v>450312.9418584603</v>
      </c>
      <c r="E84" s="174">
        <v>456349.3747614205</v>
      </c>
      <c r="F84" s="172">
        <v>456960.0</v>
      </c>
      <c r="G84" s="168" t="s">
        <v>358</v>
      </c>
      <c r="H84" s="168" t="s">
        <v>358</v>
      </c>
      <c r="I84" s="168" t="s">
        <v>358</v>
      </c>
    </row>
    <row r="85">
      <c r="A85" s="168" t="s">
        <v>432</v>
      </c>
      <c r="B85" s="143" t="str">
        <f t="array" ref="B85">INDEX(Countries!D85:D345, MATCH(A85, Countries!B85:B345, 0))</f>
        <v>PER</v>
      </c>
      <c r="C85" s="169" t="s">
        <v>160</v>
      </c>
      <c r="D85" s="173">
        <v>5454.622781673075</v>
      </c>
      <c r="E85" s="174">
        <v>5150.899357843417</v>
      </c>
      <c r="F85" s="172"/>
      <c r="G85" s="168" t="s">
        <v>358</v>
      </c>
      <c r="H85" s="168" t="s">
        <v>358</v>
      </c>
      <c r="I85" s="168" t="s">
        <v>358</v>
      </c>
    </row>
    <row r="86">
      <c r="A86" s="168" t="s">
        <v>433</v>
      </c>
      <c r="B86" s="143" t="str">
        <f t="array" ref="B86">INDEX(Countries!D86:D346, MATCH(A86, Countries!B86:B346, 0))</f>
        <v>PHL</v>
      </c>
      <c r="C86" s="169" t="s">
        <v>160</v>
      </c>
      <c r="D86" s="173">
        <v>283247.5783838177</v>
      </c>
      <c r="E86" s="174">
        <v>278410.2341655795</v>
      </c>
      <c r="F86" s="172">
        <v>173600.0</v>
      </c>
      <c r="G86" s="168" t="s">
        <v>358</v>
      </c>
      <c r="H86" s="168" t="s">
        <v>358</v>
      </c>
      <c r="I86" s="168" t="s">
        <v>358</v>
      </c>
    </row>
    <row r="87">
      <c r="A87" s="168" t="s">
        <v>434</v>
      </c>
      <c r="B87" s="143" t="str">
        <f t="array" ref="B87">INDEX(Countries!D87:D347, MATCH(A87, Countries!B87:B347, 0))</f>
        <v>PRI</v>
      </c>
      <c r="C87" s="169" t="s">
        <v>160</v>
      </c>
      <c r="D87" s="173">
        <v>8204.186787144434</v>
      </c>
      <c r="E87" s="174">
        <v>8606.646903634159</v>
      </c>
      <c r="F87" s="172">
        <v>4393.0</v>
      </c>
      <c r="G87" s="168" t="s">
        <v>358</v>
      </c>
      <c r="H87" s="168" t="s">
        <v>358</v>
      </c>
      <c r="I87" s="168" t="s">
        <v>358</v>
      </c>
    </row>
    <row r="88">
      <c r="A88" s="168" t="s">
        <v>435</v>
      </c>
      <c r="B88" s="143" t="str">
        <f t="array" ref="B88">INDEX(Countries!D88:D348, MATCH(A88, Countries!B88:B348, 0))</f>
        <v>QAT</v>
      </c>
      <c r="C88" s="169" t="s">
        <v>160</v>
      </c>
      <c r="D88" s="173">
        <v>62.50274212639953</v>
      </c>
      <c r="E88" s="174">
        <v>30.32743612188233</v>
      </c>
      <c r="F88" s="172">
        <v>60.0</v>
      </c>
      <c r="G88" s="168" t="s">
        <v>358</v>
      </c>
      <c r="H88" s="168" t="s">
        <v>358</v>
      </c>
      <c r="I88" s="168" t="s">
        <v>358</v>
      </c>
    </row>
    <row r="89">
      <c r="A89" s="168" t="s">
        <v>436</v>
      </c>
      <c r="B89" s="143" t="str">
        <f t="array" ref="B89">INDEX(Countries!D2:D349, MATCH(A89, Countries!B2:B349, 0))</f>
        <v>COG</v>
      </c>
      <c r="C89" s="169" t="s">
        <v>160</v>
      </c>
      <c r="D89" s="173">
        <v>2017.397606885767</v>
      </c>
      <c r="E89" s="174">
        <v>2012.362443568999</v>
      </c>
      <c r="F89" s="172"/>
      <c r="G89" s="168" t="s">
        <v>358</v>
      </c>
      <c r="H89" s="168" t="s">
        <v>358</v>
      </c>
      <c r="I89" s="168" t="s">
        <v>358</v>
      </c>
    </row>
    <row r="90">
      <c r="A90" s="168" t="s">
        <v>437</v>
      </c>
      <c r="B90" s="143" t="str">
        <f t="array" ref="B90">INDEX(Countries!D90:D350, MATCH(A90, Countries!B90:B350, 0))</f>
        <v>KNA</v>
      </c>
      <c r="C90" s="169" t="s">
        <v>160</v>
      </c>
      <c r="D90" s="173">
        <v>34.68715469453572</v>
      </c>
      <c r="E90" s="174">
        <v>35.32582107394653</v>
      </c>
      <c r="F90" s="172">
        <v>17.0</v>
      </c>
      <c r="G90" s="168" t="s">
        <v>358</v>
      </c>
      <c r="H90" s="168" t="s">
        <v>358</v>
      </c>
      <c r="I90" s="168" t="s">
        <v>358</v>
      </c>
    </row>
    <row r="91">
      <c r="A91" s="168" t="s">
        <v>438</v>
      </c>
      <c r="B91" s="143" t="str">
        <f t="array" ref="B91">INDEX(Countries!D91:D351, MATCH(A91, Countries!B91:B351, 0))</f>
        <v>LCA</v>
      </c>
      <c r="C91" s="169" t="s">
        <v>160</v>
      </c>
      <c r="D91" s="173">
        <v>162.5671703385659</v>
      </c>
      <c r="E91" s="174">
        <v>162.3901551725528</v>
      </c>
      <c r="F91" s="172">
        <v>58.0</v>
      </c>
      <c r="G91" s="168" t="s">
        <v>358</v>
      </c>
      <c r="H91" s="168" t="s">
        <v>358</v>
      </c>
      <c r="I91" s="168" t="s">
        <v>358</v>
      </c>
    </row>
    <row r="92">
      <c r="A92" s="168" t="s">
        <v>439</v>
      </c>
      <c r="B92" s="143" t="str">
        <f t="array" ref="B92">INDEX(Countries!D92:D352, MATCH(A92, Countries!B92:B352, 0))</f>
        <v>VCT</v>
      </c>
      <c r="C92" s="169" t="s">
        <v>160</v>
      </c>
      <c r="D92" s="173">
        <v>33.03079460851528</v>
      </c>
      <c r="E92" s="174">
        <v>32.37960155021199</v>
      </c>
      <c r="F92" s="172">
        <v>9.0</v>
      </c>
      <c r="G92" s="168" t="s">
        <v>358</v>
      </c>
      <c r="H92" s="168" t="s">
        <v>358</v>
      </c>
      <c r="I92" s="168" t="s">
        <v>358</v>
      </c>
    </row>
    <row r="93">
      <c r="A93" s="168" t="s">
        <v>440</v>
      </c>
      <c r="B93" s="143" t="str">
        <f t="array" ref="B93">INDEX(Countries!D93:D353, MATCH(A93, Countries!B93:B353, 0))</f>
        <v>MAF</v>
      </c>
      <c r="C93" s="169" t="s">
        <v>160</v>
      </c>
      <c r="D93" s="173">
        <v>1.041455091622983</v>
      </c>
      <c r="E93" s="174">
        <v>1.562175923549702</v>
      </c>
      <c r="F93" s="172">
        <v>0.0</v>
      </c>
      <c r="G93" s="168" t="s">
        <v>358</v>
      </c>
      <c r="H93" s="168" t="s">
        <v>358</v>
      </c>
      <c r="I93" s="168" t="s">
        <v>358</v>
      </c>
    </row>
    <row r="94">
      <c r="A94" s="168" t="s">
        <v>441</v>
      </c>
      <c r="B94" s="143" t="str">
        <f t="array" ref="B94">INDEX(Countries!D94:D354, MATCH(A94, Countries!B94:B354, 0))</f>
        <v>WSM</v>
      </c>
      <c r="C94" s="169" t="s">
        <v>160</v>
      </c>
      <c r="D94" s="173">
        <v>235.1379949207773</v>
      </c>
      <c r="E94" s="174">
        <v>241.569397778659</v>
      </c>
      <c r="F94" s="172">
        <v>245.0</v>
      </c>
      <c r="G94" s="168" t="s">
        <v>358</v>
      </c>
      <c r="H94" s="168" t="s">
        <v>358</v>
      </c>
      <c r="I94" s="168" t="s">
        <v>358</v>
      </c>
    </row>
    <row r="95">
      <c r="A95" s="168" t="s">
        <v>442</v>
      </c>
      <c r="B95" s="143" t="str">
        <f t="array" ref="B95">INDEX(Countries!D95:D355, MATCH(A95, Countries!B95:B355, 0))</f>
        <v>STP</v>
      </c>
      <c r="C95" s="169" t="s">
        <v>160</v>
      </c>
      <c r="D95" s="173">
        <v>48.38520660097184</v>
      </c>
      <c r="E95" s="174">
        <v>48.38520660097184</v>
      </c>
      <c r="F95" s="172">
        <v>1.0</v>
      </c>
      <c r="G95" s="168" t="s">
        <v>358</v>
      </c>
      <c r="H95" s="168" t="s">
        <v>358</v>
      </c>
      <c r="I95" s="168" t="s">
        <v>358</v>
      </c>
    </row>
    <row r="96">
      <c r="A96" s="168" t="s">
        <v>443</v>
      </c>
      <c r="B96" s="143" t="str">
        <f t="array" ref="B96">INDEX(Countries!D96:D356, MATCH(A96, Countries!B96:B356, 0))</f>
        <v>SAU</v>
      </c>
      <c r="C96" s="169" t="s">
        <v>160</v>
      </c>
      <c r="D96" s="173">
        <v>6270.018912046289</v>
      </c>
      <c r="E96" s="174">
        <v>8283.262885152753</v>
      </c>
      <c r="F96" s="172">
        <v>5825.0</v>
      </c>
      <c r="G96" s="168" t="s">
        <v>358</v>
      </c>
      <c r="H96" s="168" t="s">
        <v>358</v>
      </c>
      <c r="I96" s="168" t="s">
        <v>358</v>
      </c>
    </row>
    <row r="97">
      <c r="A97" s="168" t="s">
        <v>444</v>
      </c>
      <c r="B97" s="143" t="str">
        <f t="array" ref="B97">INDEX(Countries!D97:D357, MATCH(A97, Countries!B97:B357, 0))</f>
        <v>SEN</v>
      </c>
      <c r="C97" s="169" t="s">
        <v>160</v>
      </c>
      <c r="D97" s="173">
        <v>126329.7553786747</v>
      </c>
      <c r="E97" s="174">
        <v>127597.0629275078</v>
      </c>
      <c r="F97" s="172">
        <v>50230.0</v>
      </c>
      <c r="G97" s="168" t="s">
        <v>358</v>
      </c>
      <c r="H97" s="168" t="s">
        <v>358</v>
      </c>
      <c r="I97" s="168" t="s">
        <v>358</v>
      </c>
    </row>
    <row r="98">
      <c r="A98" s="168" t="s">
        <v>445</v>
      </c>
      <c r="B98" s="143" t="str">
        <f t="array" ref="B98">INDEX(Countries!D98:D358, MATCH(A98, Countries!B98:B358, 0))</f>
        <v>SYC</v>
      </c>
      <c r="C98" s="169" t="s">
        <v>160</v>
      </c>
      <c r="D98" s="173">
        <v>384.4961523884451</v>
      </c>
      <c r="E98" s="174">
        <v>384.375205956123</v>
      </c>
      <c r="F98" s="172">
        <v>71.0</v>
      </c>
      <c r="G98" s="168" t="s">
        <v>358</v>
      </c>
      <c r="H98" s="168" t="s">
        <v>358</v>
      </c>
      <c r="I98" s="168" t="s">
        <v>358</v>
      </c>
    </row>
    <row r="99">
      <c r="A99" s="168" t="s">
        <v>446</v>
      </c>
      <c r="B99" s="143" t="str">
        <f t="array" ref="B99">INDEX(Countries!D99:D359, MATCH(A99, Countries!B99:B359, 0))</f>
        <v>SLE</v>
      </c>
      <c r="C99" s="169" t="s">
        <v>160</v>
      </c>
      <c r="D99" s="173">
        <v>149581.1310161399</v>
      </c>
      <c r="E99" s="174">
        <v>157351.5561524725</v>
      </c>
      <c r="F99" s="172">
        <v>126479.0</v>
      </c>
      <c r="G99" s="168" t="s">
        <v>358</v>
      </c>
      <c r="H99" s="168" t="s">
        <v>358</v>
      </c>
      <c r="I99" s="168" t="s">
        <v>358</v>
      </c>
    </row>
    <row r="100">
      <c r="A100" s="168" t="s">
        <v>447</v>
      </c>
      <c r="B100" s="143" t="str">
        <f t="array" ref="B100">INDEX(Countries!D100:D360, MATCH(A100, Countries!B100:B360, 0))</f>
        <v>SGP</v>
      </c>
      <c r="C100" s="169" t="s">
        <v>160</v>
      </c>
      <c r="D100" s="173">
        <v>705.7050720423779</v>
      </c>
      <c r="E100" s="174">
        <v>755.8382610085193</v>
      </c>
      <c r="F100" s="172"/>
      <c r="G100" s="168" t="s">
        <v>358</v>
      </c>
      <c r="H100" s="168" t="s">
        <v>358</v>
      </c>
      <c r="I100" s="168" t="s">
        <v>358</v>
      </c>
    </row>
    <row r="101">
      <c r="A101" s="168" t="s">
        <v>448</v>
      </c>
      <c r="B101" s="143" t="str">
        <f t="array" ref="B101">INDEX(Countries!D101:D361, MATCH(A101, Countries!B101:B361, 0))</f>
        <v>SXM</v>
      </c>
      <c r="C101" s="169" t="s">
        <v>160</v>
      </c>
      <c r="D101" s="173">
        <v>5.382280584521931</v>
      </c>
      <c r="E101" s="174">
        <v>5.382280584521931</v>
      </c>
      <c r="F101" s="172"/>
      <c r="G101" s="168" t="s">
        <v>358</v>
      </c>
      <c r="H101" s="168" t="s">
        <v>358</v>
      </c>
      <c r="I101" s="168" t="s">
        <v>358</v>
      </c>
    </row>
    <row r="102">
      <c r="A102" s="168" t="s">
        <v>449</v>
      </c>
      <c r="B102" s="143" t="str">
        <f t="array" ref="B102">INDEX(Countries!D102:D362, MATCH(A102, Countries!B102:B362, 0))</f>
        <v>SLB</v>
      </c>
      <c r="C102" s="169" t="s">
        <v>160</v>
      </c>
      <c r="D102" s="173">
        <v>52757.16829364973</v>
      </c>
      <c r="E102" s="174">
        <v>52941.83730465527</v>
      </c>
      <c r="F102" s="172">
        <v>47389.0</v>
      </c>
      <c r="G102" s="168" t="s">
        <v>358</v>
      </c>
      <c r="H102" s="168" t="s">
        <v>358</v>
      </c>
      <c r="I102" s="168" t="s">
        <v>358</v>
      </c>
    </row>
    <row r="103">
      <c r="A103" s="168" t="s">
        <v>450</v>
      </c>
      <c r="B103" s="143" t="str">
        <f t="array" ref="B103">INDEX(Countries!D103:D363, MATCH(A103, Countries!B103:B363, 0))</f>
        <v>SOM</v>
      </c>
      <c r="C103" s="169" t="s">
        <v>160</v>
      </c>
      <c r="D103" s="173">
        <v>3463.678274149116</v>
      </c>
      <c r="E103" s="174">
        <v>3540.462580135426</v>
      </c>
      <c r="F103" s="172">
        <v>2116.0</v>
      </c>
      <c r="G103" s="168" t="s">
        <v>358</v>
      </c>
      <c r="H103" s="168" t="s">
        <v>358</v>
      </c>
      <c r="I103" s="168" t="s">
        <v>358</v>
      </c>
    </row>
    <row r="104">
      <c r="A104" s="168" t="s">
        <v>451</v>
      </c>
      <c r="B104" s="143" t="str">
        <f t="array" ref="B104">INDEX(Countries!D104:D364, MATCH(A104, Countries!B104:B364, 0))</f>
        <v>ZAF</v>
      </c>
      <c r="C104" s="169" t="s">
        <v>160</v>
      </c>
      <c r="D104" s="173">
        <v>2670.187408024755</v>
      </c>
      <c r="E104" s="174">
        <v>2625.948825448542</v>
      </c>
      <c r="F104" s="172">
        <v>1631.0</v>
      </c>
      <c r="G104" s="168" t="s">
        <v>358</v>
      </c>
      <c r="H104" s="168" t="s">
        <v>358</v>
      </c>
      <c r="I104" s="168" t="s">
        <v>358</v>
      </c>
    </row>
    <row r="105">
      <c r="A105" s="168" t="s">
        <v>452</v>
      </c>
      <c r="B105" s="143" t="str">
        <f t="array" ref="B105">INDEX(Countries!D105:D365, MATCH(A105, Countries!B105:B365, 0))</f>
        <v>LKA</v>
      </c>
      <c r="C105" s="169" t="s">
        <v>160</v>
      </c>
      <c r="D105" s="173">
        <v>18378.45253776319</v>
      </c>
      <c r="E105" s="174">
        <v>18082.27072275826</v>
      </c>
      <c r="F105" s="172">
        <v>18775.0</v>
      </c>
      <c r="G105" s="168" t="s">
        <v>358</v>
      </c>
      <c r="H105" s="168" t="s">
        <v>358</v>
      </c>
      <c r="I105" s="168" t="s">
        <v>358</v>
      </c>
    </row>
    <row r="106">
      <c r="A106" s="168" t="s">
        <v>453</v>
      </c>
      <c r="B106" s="143" t="str">
        <f t="array" ref="B106">INDEX(Countries!D106:D366, MATCH(A106, Countries!B106:B366, 0))</f>
        <v>SDN</v>
      </c>
      <c r="C106" s="169" t="s">
        <v>160</v>
      </c>
      <c r="D106" s="173">
        <v>723.9559636346025</v>
      </c>
      <c r="E106" s="174">
        <v>897.1967497160499</v>
      </c>
      <c r="F106" s="172">
        <v>411.0</v>
      </c>
      <c r="G106" s="168" t="s">
        <v>358</v>
      </c>
      <c r="H106" s="168" t="s">
        <v>358</v>
      </c>
      <c r="I106" s="168" t="s">
        <v>358</v>
      </c>
    </row>
    <row r="107">
      <c r="A107" s="168" t="s">
        <v>454</v>
      </c>
      <c r="B107" s="143" t="str">
        <f t="array" ref="B107">INDEX(Countries!D107:D367, MATCH(A107, Countries!B107:B367, 0))</f>
        <v>SUR</v>
      </c>
      <c r="C107" s="169" t="s">
        <v>160</v>
      </c>
      <c r="D107" s="173">
        <v>80361.47318302766</v>
      </c>
      <c r="E107" s="174">
        <v>79472.6397456394</v>
      </c>
      <c r="F107" s="172">
        <v>23449.0</v>
      </c>
      <c r="G107" s="168" t="s">
        <v>358</v>
      </c>
      <c r="H107" s="168" t="s">
        <v>358</v>
      </c>
      <c r="I107" s="168" t="s">
        <v>358</v>
      </c>
    </row>
    <row r="108">
      <c r="A108" s="168" t="s">
        <v>455</v>
      </c>
      <c r="B108" s="143" t="str">
        <f t="array" ref="B108">INDEX(Countries!D108:D368, MATCH(A108, Countries!B108:B368, 0))</f>
        <v>TWN</v>
      </c>
      <c r="C108" s="169" t="s">
        <v>160</v>
      </c>
      <c r="D108" s="173">
        <v>161.2876145783551</v>
      </c>
      <c r="E108" s="174">
        <v>216.6593997244319</v>
      </c>
      <c r="F108" s="172">
        <v>40.0</v>
      </c>
      <c r="G108" s="168" t="s">
        <v>358</v>
      </c>
      <c r="H108" s="168" t="s">
        <v>358</v>
      </c>
      <c r="I108" s="168" t="s">
        <v>358</v>
      </c>
    </row>
    <row r="109">
      <c r="A109" s="168" t="s">
        <v>456</v>
      </c>
      <c r="B109" s="143" t="str">
        <f t="array" ref="B109">INDEX(Countries!D109:D369, MATCH(A109, Countries!B109:B369, 0))</f>
        <v>TZA</v>
      </c>
      <c r="C109" s="169" t="s">
        <v>160</v>
      </c>
      <c r="D109" s="173">
        <v>109619.8943961561</v>
      </c>
      <c r="E109" s="174">
        <v>110828.5305585353</v>
      </c>
      <c r="F109" s="172">
        <v>23312.0</v>
      </c>
      <c r="G109" s="168" t="s">
        <v>358</v>
      </c>
      <c r="H109" s="168" t="s">
        <v>358</v>
      </c>
      <c r="I109" s="168" t="s">
        <v>358</v>
      </c>
    </row>
    <row r="110">
      <c r="A110" s="168" t="s">
        <v>457</v>
      </c>
      <c r="B110" s="143" t="str">
        <f t="array" ref="B110">INDEX(Countries!D110:D370, MATCH(A110, Countries!B110:B370, 0))</f>
        <v>THA</v>
      </c>
      <c r="C110" s="169" t="s">
        <v>160</v>
      </c>
      <c r="D110" s="173">
        <v>251665.5958862249</v>
      </c>
      <c r="E110" s="174">
        <v>244959.1354266755</v>
      </c>
      <c r="F110" s="172">
        <v>216076.0</v>
      </c>
      <c r="G110" s="168" t="s">
        <v>358</v>
      </c>
      <c r="H110" s="168" t="s">
        <v>358</v>
      </c>
      <c r="I110" s="168" t="s">
        <v>358</v>
      </c>
    </row>
    <row r="111">
      <c r="A111" s="168" t="s">
        <v>458</v>
      </c>
      <c r="B111" s="143" t="str">
        <f t="array" ref="B111">INDEX(Countries!D111:D371, MATCH(A111, Countries!B111:B371, 0))</f>
        <v>TLS</v>
      </c>
      <c r="C111" s="169" t="s">
        <v>160</v>
      </c>
      <c r="D111" s="173">
        <v>1054.101652795911</v>
      </c>
      <c r="E111" s="174">
        <v>1040.878555852704</v>
      </c>
      <c r="F111" s="172">
        <v>432.0</v>
      </c>
      <c r="G111" s="168" t="s">
        <v>358</v>
      </c>
      <c r="H111" s="168" t="s">
        <v>358</v>
      </c>
      <c r="I111" s="168" t="s">
        <v>358</v>
      </c>
    </row>
    <row r="112">
      <c r="A112" s="168" t="s">
        <v>459</v>
      </c>
      <c r="B112" s="143" t="str">
        <f t="array" ref="B112">INDEX(Countries!D112:D372, MATCH(A112, Countries!B112:B372, 0))</f>
        <v>TGO</v>
      </c>
      <c r="C112" s="169" t="s">
        <v>160</v>
      </c>
      <c r="D112" s="173">
        <v>53.30149308974177</v>
      </c>
      <c r="E112" s="174">
        <v>43.08823570369655</v>
      </c>
      <c r="F112" s="172"/>
      <c r="G112" s="168" t="s">
        <v>358</v>
      </c>
      <c r="H112" s="168" t="s">
        <v>358</v>
      </c>
      <c r="I112" s="168" t="s">
        <v>358</v>
      </c>
    </row>
    <row r="113">
      <c r="A113" s="168" t="s">
        <v>460</v>
      </c>
      <c r="B113" s="143" t="str">
        <f t="array" ref="B113">INDEX(Countries!D113:D373, MATCH(A113, Countries!B113:B373, 0))</f>
        <v>TON</v>
      </c>
      <c r="C113" s="169" t="s">
        <v>160</v>
      </c>
      <c r="D113" s="173">
        <v>1046.268785209344</v>
      </c>
      <c r="E113" s="174">
        <v>1083.646030205102</v>
      </c>
      <c r="F113" s="172">
        <v>677.0</v>
      </c>
      <c r="G113" s="168" t="s">
        <v>358</v>
      </c>
      <c r="H113" s="168" t="s">
        <v>358</v>
      </c>
      <c r="I113" s="168" t="s">
        <v>358</v>
      </c>
    </row>
    <row r="114">
      <c r="A114" s="168" t="s">
        <v>461</v>
      </c>
      <c r="B114" s="143" t="str">
        <f t="array" ref="B114">INDEX(Countries!D114:D374, MATCH(A114, Countries!B114:B374, 0))</f>
        <v>TTO</v>
      </c>
      <c r="C114" s="169" t="s">
        <v>160</v>
      </c>
      <c r="D114" s="173">
        <v>8146.603673541718</v>
      </c>
      <c r="E114" s="174">
        <v>8223.251024106406</v>
      </c>
      <c r="F114" s="172">
        <v>3516.0</v>
      </c>
      <c r="G114" s="168" t="s">
        <v>358</v>
      </c>
      <c r="H114" s="168" t="s">
        <v>358</v>
      </c>
      <c r="I114" s="168" t="s">
        <v>358</v>
      </c>
    </row>
    <row r="115">
      <c r="A115" s="168" t="s">
        <v>462</v>
      </c>
      <c r="B115" s="143" t="str">
        <f t="array" ref="B115">INDEX(Countries!D115:D375, MATCH(A115, Countries!B115:B375, 0))</f>
        <v>TCA</v>
      </c>
      <c r="C115" s="169" t="s">
        <v>160</v>
      </c>
      <c r="D115" s="173">
        <v>15318.52616045696</v>
      </c>
      <c r="E115" s="174">
        <v>12597.72237977844</v>
      </c>
      <c r="F115" s="172">
        <v>2566.0</v>
      </c>
      <c r="G115" s="168" t="s">
        <v>358</v>
      </c>
      <c r="H115" s="168" t="s">
        <v>358</v>
      </c>
      <c r="I115" s="168" t="s">
        <v>358</v>
      </c>
    </row>
    <row r="116">
      <c r="A116" s="168" t="s">
        <v>463</v>
      </c>
      <c r="B116" s="143" t="str">
        <f t="array" ref="B116">INDEX(Countries!D116:D376, MATCH(A116, Countries!B116:B376, 0))</f>
        <v>TUV</v>
      </c>
      <c r="C116" s="169" t="s">
        <v>160</v>
      </c>
      <c r="D116" s="173">
        <v>8.911715002600106</v>
      </c>
      <c r="E116" s="174">
        <v>8.911715002600106</v>
      </c>
      <c r="F116" s="172"/>
      <c r="G116" s="168" t="s">
        <v>358</v>
      </c>
      <c r="H116" s="168" t="s">
        <v>358</v>
      </c>
      <c r="I116" s="168" t="s">
        <v>358</v>
      </c>
    </row>
    <row r="117">
      <c r="A117" s="168" t="s">
        <v>464</v>
      </c>
      <c r="B117" s="143" t="str">
        <f t="array" ref="B117">INDEX(Countries!D117:D377, MATCH(A117, Countries!B117:B377, 0))</f>
        <v>ARE</v>
      </c>
      <c r="C117" s="169" t="s">
        <v>160</v>
      </c>
      <c r="D117" s="173">
        <v>2055.544600974735</v>
      </c>
      <c r="E117" s="175">
        <v>2390.237060508678</v>
      </c>
      <c r="F117" s="172">
        <v>6148.0</v>
      </c>
      <c r="G117" s="168" t="s">
        <v>358</v>
      </c>
      <c r="H117" s="168" t="s">
        <v>358</v>
      </c>
      <c r="I117" s="168" t="s">
        <v>358</v>
      </c>
    </row>
    <row r="118">
      <c r="A118" s="168" t="s">
        <v>465</v>
      </c>
      <c r="B118" s="143" t="str">
        <f t="array" ref="B118">INDEX(Countries!D118:D378, MATCH(A118, Countries!B118:B378, 0))</f>
        <v>VUT</v>
      </c>
      <c r="C118" s="169" t="s">
        <v>160</v>
      </c>
      <c r="D118" s="173">
        <v>1571.768630453372</v>
      </c>
      <c r="E118" s="175">
        <v>1641.546377961205</v>
      </c>
      <c r="F118" s="172">
        <v>1764.0</v>
      </c>
      <c r="G118" s="168" t="s">
        <v>358</v>
      </c>
      <c r="H118" s="168" t="s">
        <v>358</v>
      </c>
      <c r="I118" s="168" t="s">
        <v>358</v>
      </c>
    </row>
    <row r="119">
      <c r="A119" s="168" t="s">
        <v>466</v>
      </c>
      <c r="B119" s="143" t="str">
        <f t="array" ref="B119">INDEX(Countries!D119:D379, MATCH(A119, Countries!B119:B379, 0))</f>
        <v>VEN</v>
      </c>
      <c r="C119" s="169" t="s">
        <v>160</v>
      </c>
      <c r="D119" s="173">
        <v>284392.096306692</v>
      </c>
      <c r="E119" s="175">
        <v>281984.1270320679</v>
      </c>
      <c r="F119" s="172">
        <v>92357.0</v>
      </c>
      <c r="G119" s="168" t="s">
        <v>358</v>
      </c>
      <c r="H119" s="168" t="s">
        <v>358</v>
      </c>
      <c r="I119" s="168" t="s">
        <v>358</v>
      </c>
    </row>
    <row r="120">
      <c r="A120" s="168" t="s">
        <v>467</v>
      </c>
      <c r="B120" s="143" t="str">
        <f t="array" ref="B120">INDEX(Countries!D120:D380, MATCH(A120, Countries!B120:B380, 0))</f>
        <v>VNM</v>
      </c>
      <c r="C120" s="169" t="s">
        <v>160</v>
      </c>
      <c r="D120" s="173">
        <v>184654.8862004886</v>
      </c>
      <c r="E120" s="175">
        <v>185513.2426045269</v>
      </c>
      <c r="F120" s="172">
        <v>85478.0</v>
      </c>
      <c r="G120" s="168" t="s">
        <v>358</v>
      </c>
      <c r="H120" s="168" t="s">
        <v>358</v>
      </c>
      <c r="I120" s="168" t="s">
        <v>358</v>
      </c>
    </row>
    <row r="121">
      <c r="A121" s="168" t="s">
        <v>468</v>
      </c>
      <c r="B121" s="143" t="str">
        <f t="array" ref="B121">INDEX(Countries!D121:D381, MATCH(A121, Countries!B121:B381, 0))</f>
        <v>VIR</v>
      </c>
      <c r="C121" s="169" t="s">
        <v>160</v>
      </c>
      <c r="D121" s="173">
        <v>263.1441991101912</v>
      </c>
      <c r="E121" s="175">
        <v>259.2514951625694</v>
      </c>
      <c r="F121" s="172">
        <v>85.0</v>
      </c>
      <c r="G121" s="168" t="s">
        <v>358</v>
      </c>
      <c r="H121" s="168" t="s">
        <v>358</v>
      </c>
      <c r="I121" s="168" t="s">
        <v>358</v>
      </c>
    </row>
    <row r="122">
      <c r="A122" s="168" t="s">
        <v>469</v>
      </c>
      <c r="B122" s="143" t="str">
        <f t="array" ref="B122">INDEX(Countries!D122:D382, MATCH(A122, Countries!B122:B382, 0))</f>
        <v>WLF</v>
      </c>
      <c r="C122" s="169" t="s">
        <v>160</v>
      </c>
      <c r="D122" s="173">
        <v>29.36241382094458</v>
      </c>
      <c r="E122" s="175">
        <v>29.36241382094458</v>
      </c>
      <c r="F122" s="172"/>
      <c r="G122" s="168" t="s">
        <v>358</v>
      </c>
      <c r="H122" s="168" t="s">
        <v>358</v>
      </c>
      <c r="I122" s="168" t="s">
        <v>358</v>
      </c>
    </row>
    <row r="123">
      <c r="A123" s="168" t="s">
        <v>470</v>
      </c>
      <c r="B123" s="143" t="str">
        <f t="array" ref="B123">INDEX(Countries!D123:D383, MATCH(A123, Countries!B123:B383, 0))</f>
        <v>YEM</v>
      </c>
      <c r="C123" s="169" t="s">
        <v>160</v>
      </c>
      <c r="D123" s="173">
        <v>1465.378634133107</v>
      </c>
      <c r="E123" s="175">
        <v>1595.587525028715</v>
      </c>
      <c r="F123" s="172">
        <v>1300.0</v>
      </c>
      <c r="G123" s="168" t="s">
        <v>358</v>
      </c>
      <c r="H123" s="168" t="s">
        <v>358</v>
      </c>
      <c r="I123" s="168" t="s">
        <v>358</v>
      </c>
    </row>
    <row r="124">
      <c r="A124" s="168" t="s">
        <v>471</v>
      </c>
      <c r="B124" s="143" t="str">
        <f t="array" ref="B124">INDEX(Countries!D2:D384, MATCH(A124, Countries!B2:B384, 0))</f>
        <v>ITA</v>
      </c>
      <c r="C124" s="169" t="s">
        <v>160</v>
      </c>
      <c r="D124" s="173"/>
      <c r="E124" s="175"/>
      <c r="F124" s="172"/>
      <c r="G124" s="168" t="s">
        <v>358</v>
      </c>
      <c r="H124" s="168" t="s">
        <v>358</v>
      </c>
      <c r="I124" s="168" t="s">
        <v>358</v>
      </c>
    </row>
    <row r="125">
      <c r="A125" s="168" t="s">
        <v>472</v>
      </c>
      <c r="B125" s="143" t="str">
        <f t="array" ref="B125">INDEX(Countries!D125:D385, MATCH(A125, Countries!B125:B385, 0))</f>
        <v>UKR</v>
      </c>
      <c r="C125" s="169" t="s">
        <v>160</v>
      </c>
      <c r="D125" s="173"/>
      <c r="E125" s="175"/>
      <c r="F125" s="172"/>
      <c r="G125" s="168" t="s">
        <v>358</v>
      </c>
      <c r="H125" s="168" t="s">
        <v>358</v>
      </c>
      <c r="I125" s="168" t="s">
        <v>358</v>
      </c>
    </row>
    <row r="126">
      <c r="A126" s="168" t="s">
        <v>473</v>
      </c>
      <c r="B126" s="143" t="str">
        <f t="array" ref="B126">INDEX(Countries!D126:D386, MATCH(A126, Countries!B126:B386, 0))</f>
        <v>TUN</v>
      </c>
      <c r="C126" s="169" t="s">
        <v>160</v>
      </c>
      <c r="D126" s="173"/>
      <c r="E126" s="175"/>
      <c r="F126" s="172"/>
      <c r="G126" s="168" t="s">
        <v>358</v>
      </c>
      <c r="H126" s="168" t="s">
        <v>358</v>
      </c>
      <c r="I126" s="168" t="s">
        <v>358</v>
      </c>
    </row>
    <row r="127">
      <c r="A127" s="168" t="s">
        <v>474</v>
      </c>
      <c r="B127" s="143" t="str">
        <f t="array" ref="B127">INDEX(Countries!D127:D387, MATCH(A127, Countries!B127:B387, 0))</f>
        <v>ESP</v>
      </c>
      <c r="C127" s="169" t="s">
        <v>160</v>
      </c>
      <c r="D127" s="173"/>
      <c r="E127" s="175"/>
      <c r="F127" s="172"/>
      <c r="G127" s="168" t="s">
        <v>358</v>
      </c>
      <c r="H127" s="168" t="s">
        <v>358</v>
      </c>
      <c r="I127" s="168" t="s">
        <v>358</v>
      </c>
    </row>
    <row r="128">
      <c r="A128" s="168" t="s">
        <v>475</v>
      </c>
      <c r="B128" s="143" t="str">
        <f t="array" ref="B128">INDEX(Countries!D2:D388, MATCH(A128, Countries!B2:B388, 0))</f>
        <v>KWT</v>
      </c>
      <c r="C128" s="169" t="s">
        <v>160</v>
      </c>
      <c r="D128" s="173"/>
      <c r="E128" s="175"/>
      <c r="F128" s="172"/>
      <c r="G128" s="168" t="s">
        <v>358</v>
      </c>
      <c r="H128" s="168" t="s">
        <v>358</v>
      </c>
      <c r="I128" s="168" t="s">
        <v>358</v>
      </c>
    </row>
    <row r="129">
      <c r="A129" s="168" t="s">
        <v>476</v>
      </c>
      <c r="B129" s="143" t="str">
        <f t="array" ref="B129">INDEX(Countries!D1:D389, MATCH(A129, Countries!B1:B389, 0))</f>
        <v>DNK</v>
      </c>
      <c r="C129" s="169" t="s">
        <v>160</v>
      </c>
      <c r="D129" s="173"/>
      <c r="E129" s="175"/>
      <c r="F129" s="172"/>
      <c r="G129" s="168" t="s">
        <v>358</v>
      </c>
      <c r="H129" s="168" t="s">
        <v>358</v>
      </c>
      <c r="I129" s="168" t="s">
        <v>358</v>
      </c>
    </row>
    <row r="130">
      <c r="A130" s="168" t="s">
        <v>477</v>
      </c>
      <c r="B130" s="143" t="str">
        <f t="array" ref="B130">INDEX(Countries!D1:D390, MATCH(A130, Countries!B1:B390, 0))</f>
        <v>FRA</v>
      </c>
      <c r="C130" s="169" t="s">
        <v>160</v>
      </c>
      <c r="D130" s="173"/>
      <c r="E130" s="175"/>
      <c r="F130" s="172"/>
      <c r="G130" s="168" t="s">
        <v>358</v>
      </c>
      <c r="H130" s="168" t="s">
        <v>358</v>
      </c>
      <c r="I130" s="168" t="s">
        <v>358</v>
      </c>
    </row>
    <row r="131">
      <c r="A131" s="168" t="s">
        <v>478</v>
      </c>
      <c r="B131" s="143" t="str">
        <f t="array" ref="B131">INDEX(Countries!D131:D391, MATCH(A131, Countries!B131:B391, 0))</f>
        <v>RUS</v>
      </c>
      <c r="C131" s="169" t="s">
        <v>160</v>
      </c>
      <c r="D131" s="173"/>
      <c r="E131" s="175"/>
      <c r="F131" s="172"/>
      <c r="G131" s="168" t="s">
        <v>358</v>
      </c>
      <c r="H131" s="168" t="s">
        <v>358</v>
      </c>
      <c r="I131" s="168" t="s">
        <v>358</v>
      </c>
    </row>
    <row r="132">
      <c r="A132" s="168" t="s">
        <v>479</v>
      </c>
      <c r="B132" s="143" t="str">
        <f t="array" ref="B132">INDEX(Countries!D132:D392, MATCH(A132, Countries!B132:B392, 0))</f>
        <v>UMI</v>
      </c>
      <c r="C132" s="169" t="s">
        <v>160</v>
      </c>
      <c r="D132" s="173"/>
      <c r="E132" s="175"/>
      <c r="F132" s="172"/>
      <c r="G132" s="168" t="s">
        <v>358</v>
      </c>
      <c r="H132" s="168" t="s">
        <v>358</v>
      </c>
      <c r="I132" s="168" t="s">
        <v>358</v>
      </c>
    </row>
    <row r="133">
      <c r="A133" s="168" t="s">
        <v>480</v>
      </c>
      <c r="B133" s="143" t="str">
        <f t="array" ref="B133">INDEX(Countries!D1:D393, MATCH(A133, Countries!B1:B393, 0))</f>
        <v>GRC</v>
      </c>
      <c r="C133" s="169" t="s">
        <v>160</v>
      </c>
      <c r="D133" s="173"/>
      <c r="E133" s="175"/>
      <c r="F133" s="172"/>
      <c r="G133" s="168" t="s">
        <v>358</v>
      </c>
      <c r="H133" s="168" t="s">
        <v>358</v>
      </c>
      <c r="I133" s="168" t="s">
        <v>358</v>
      </c>
    </row>
    <row r="134">
      <c r="A134" s="168" t="s">
        <v>481</v>
      </c>
      <c r="B134" s="143" t="str">
        <f t="array" ref="B134">INDEX(Countries!D1:D394, MATCH(A134, Countries!B1:B394, 0))</f>
        <v>CAN</v>
      </c>
      <c r="C134" s="169" t="s">
        <v>160</v>
      </c>
      <c r="D134" s="173"/>
      <c r="E134" s="175"/>
      <c r="F134" s="172"/>
      <c r="G134" s="168" t="s">
        <v>358</v>
      </c>
      <c r="H134" s="168" t="s">
        <v>358</v>
      </c>
      <c r="I134" s="168" t="s">
        <v>358</v>
      </c>
    </row>
    <row r="135">
      <c r="A135" s="168" t="s">
        <v>482</v>
      </c>
      <c r="B135" s="143" t="str">
        <f t="array" ref="B135">INDEX(Countries!D1:D395, MATCH(A135, Countries!B1:B395, 0))</f>
        <v>DEU</v>
      </c>
      <c r="C135" s="169" t="s">
        <v>160</v>
      </c>
      <c r="D135" s="173"/>
      <c r="E135" s="175"/>
      <c r="F135" s="172"/>
      <c r="G135" s="168" t="s">
        <v>358</v>
      </c>
      <c r="H135" s="168" t="s">
        <v>358</v>
      </c>
      <c r="I135" s="168" t="s">
        <v>358</v>
      </c>
    </row>
    <row r="136">
      <c r="A136" s="168" t="s">
        <v>483</v>
      </c>
      <c r="B136" s="143" t="str">
        <f t="array" ref="B136">INDEX(Countries!D1:D396, MATCH(A136, Countries!B1:B396, 0))</f>
        <v>HRV</v>
      </c>
      <c r="C136" s="169" t="s">
        <v>160</v>
      </c>
      <c r="D136" s="173"/>
      <c r="E136" s="175"/>
      <c r="F136" s="172"/>
      <c r="G136" s="168" t="s">
        <v>358</v>
      </c>
      <c r="H136" s="168" t="s">
        <v>358</v>
      </c>
      <c r="I136" s="168" t="s">
        <v>358</v>
      </c>
    </row>
    <row r="137">
      <c r="A137" s="168" t="s">
        <v>484</v>
      </c>
      <c r="B137" s="143" t="str">
        <f t="array" ref="B137">INDEX(Countries!D1:D397, MATCH(A137, Countries!B1:B397, 0))</f>
        <v>GBR</v>
      </c>
      <c r="C137" s="169" t="s">
        <v>160</v>
      </c>
      <c r="D137" s="173"/>
      <c r="E137" s="175"/>
      <c r="F137" s="172"/>
      <c r="G137" s="168" t="s">
        <v>358</v>
      </c>
      <c r="H137" s="168" t="s">
        <v>358</v>
      </c>
      <c r="I137" s="168" t="s">
        <v>358</v>
      </c>
    </row>
    <row r="138">
      <c r="A138" s="168" t="s">
        <v>485</v>
      </c>
      <c r="B138" s="143" t="str">
        <f t="array" ref="B138">INDEX(Countries!D138:D398, MATCH(A138, Countries!B138:B398, 0))</f>
        <v>MLT</v>
      </c>
      <c r="C138" s="169" t="s">
        <v>160</v>
      </c>
      <c r="D138" s="173"/>
      <c r="E138" s="175"/>
      <c r="F138" s="172"/>
      <c r="G138" s="168" t="s">
        <v>358</v>
      </c>
      <c r="H138" s="168" t="s">
        <v>358</v>
      </c>
      <c r="I138" s="168" t="s">
        <v>358</v>
      </c>
    </row>
    <row r="139">
      <c r="A139" s="168" t="s">
        <v>486</v>
      </c>
      <c r="B139" s="143" t="str">
        <f t="array" ref="B139">INDEX(Countries!D1:D399, MATCH(A139, Countries!B1:B399, 0))</f>
        <v>CYP</v>
      </c>
      <c r="C139" s="169" t="s">
        <v>160</v>
      </c>
      <c r="D139" s="173"/>
      <c r="E139" s="175"/>
      <c r="F139" s="172"/>
      <c r="G139" s="168" t="s">
        <v>358</v>
      </c>
      <c r="H139" s="168" t="s">
        <v>358</v>
      </c>
      <c r="I139" s="168" t="s">
        <v>358</v>
      </c>
    </row>
    <row r="140">
      <c r="A140" s="168" t="s">
        <v>487</v>
      </c>
      <c r="B140" s="143" t="str">
        <f t="array" ref="B140">INDEX(Countries!D140:D400, MATCH(A140, Countries!B140:B400, 0))</f>
        <v>NOR</v>
      </c>
      <c r="C140" s="169" t="s">
        <v>160</v>
      </c>
      <c r="D140" s="173"/>
      <c r="E140" s="175"/>
      <c r="F140" s="172"/>
      <c r="G140" s="168" t="s">
        <v>358</v>
      </c>
      <c r="H140" s="168" t="s">
        <v>358</v>
      </c>
      <c r="I140" s="168" t="s">
        <v>358</v>
      </c>
    </row>
    <row r="141">
      <c r="A141" s="168" t="s">
        <v>488</v>
      </c>
      <c r="B141" s="143" t="str">
        <f t="array" ref="B141">INDEX(Countries!D1:D401, MATCH(A141, Countries!B1:B401, 0))</f>
        <v>ALB</v>
      </c>
      <c r="C141" s="169" t="s">
        <v>160</v>
      </c>
      <c r="D141" s="173"/>
      <c r="E141" s="175"/>
      <c r="F141" s="172"/>
      <c r="G141" s="168" t="s">
        <v>358</v>
      </c>
      <c r="H141" s="168" t="s">
        <v>358</v>
      </c>
      <c r="I141" s="168" t="s">
        <v>358</v>
      </c>
    </row>
    <row r="142">
      <c r="A142" s="168" t="s">
        <v>489</v>
      </c>
      <c r="B142" s="143" t="str">
        <f t="array" ref="B142">INDEX(Countries!D1:D402, MATCH(A142, Countries!B1:B402, 0))</f>
        <v>DZA</v>
      </c>
      <c r="C142" s="169" t="s">
        <v>160</v>
      </c>
      <c r="D142" s="173"/>
      <c r="E142" s="175"/>
      <c r="F142" s="172"/>
      <c r="G142" s="168" t="s">
        <v>358</v>
      </c>
      <c r="H142" s="168" t="s">
        <v>358</v>
      </c>
      <c r="I142" s="168" t="s">
        <v>358</v>
      </c>
    </row>
    <row r="143">
      <c r="A143" s="168" t="s">
        <v>490</v>
      </c>
      <c r="B143" s="143" t="str">
        <f t="array" ref="B143">INDEX(Countries!D143:D403, MATCH(A143, Countries!B143:B403, 0))</f>
        <v>SWE</v>
      </c>
      <c r="C143" s="169" t="s">
        <v>160</v>
      </c>
      <c r="D143" s="173"/>
      <c r="E143" s="175"/>
      <c r="F143" s="172"/>
      <c r="G143" s="168" t="s">
        <v>358</v>
      </c>
      <c r="H143" s="168" t="s">
        <v>358</v>
      </c>
      <c r="I143" s="168" t="s">
        <v>358</v>
      </c>
    </row>
    <row r="144">
      <c r="A144" s="168" t="s">
        <v>491</v>
      </c>
      <c r="B144" s="143" t="str">
        <f t="array" ref="B144">INDEX(Countries!D1:D404, MATCH(A144, Countries!B1:B404, 0))</f>
        <v>ISR</v>
      </c>
      <c r="C144" s="169" t="s">
        <v>160</v>
      </c>
      <c r="D144" s="173"/>
      <c r="E144" s="175"/>
      <c r="F144" s="172"/>
      <c r="G144" s="168" t="s">
        <v>358</v>
      </c>
      <c r="H144" s="168" t="s">
        <v>358</v>
      </c>
      <c r="I144" s="168" t="s">
        <v>358</v>
      </c>
    </row>
    <row r="145">
      <c r="A145" s="168" t="s">
        <v>492</v>
      </c>
      <c r="B145" s="143" t="str">
        <f t="array" ref="B145">INDEX(Countries!D145:D405, MATCH(A145, Countries!B145:B405, 0))</f>
        <v>MSR</v>
      </c>
      <c r="C145" s="169" t="s">
        <v>160</v>
      </c>
      <c r="D145" s="173"/>
      <c r="E145" s="175"/>
      <c r="F145" s="172"/>
      <c r="G145" s="168" t="s">
        <v>358</v>
      </c>
      <c r="H145" s="168" t="s">
        <v>358</v>
      </c>
      <c r="I145" s="168" t="s">
        <v>358</v>
      </c>
    </row>
    <row r="146">
      <c r="A146" s="168" t="s">
        <v>493</v>
      </c>
      <c r="B146" s="143" t="str">
        <f t="array" ref="B146">INDEX(Countries!D1:D406, MATCH(A146, Countries!B1:B406, 0))</f>
        <v>LBY</v>
      </c>
      <c r="C146" s="169" t="s">
        <v>160</v>
      </c>
      <c r="D146" s="173"/>
      <c r="E146" s="175"/>
      <c r="F146" s="172"/>
      <c r="G146" s="168" t="s">
        <v>358</v>
      </c>
      <c r="H146" s="168" t="s">
        <v>358</v>
      </c>
      <c r="I146" s="168" t="s">
        <v>358</v>
      </c>
    </row>
    <row r="147">
      <c r="A147" s="168" t="s">
        <v>494</v>
      </c>
      <c r="B147" s="143" t="str">
        <f t="array" ref="B147">INDEX(Countries!D147:D407, MATCH(A147, Countries!B147:B407, 0))</f>
        <v>NLD</v>
      </c>
      <c r="C147" s="169" t="s">
        <v>160</v>
      </c>
      <c r="D147" s="173"/>
      <c r="E147" s="175"/>
      <c r="F147" s="172"/>
      <c r="G147" s="168" t="s">
        <v>358</v>
      </c>
      <c r="H147" s="168" t="s">
        <v>358</v>
      </c>
      <c r="I147" s="168" t="s">
        <v>358</v>
      </c>
    </row>
    <row r="148">
      <c r="A148" s="168" t="s">
        <v>495</v>
      </c>
      <c r="B148" s="143" t="str">
        <f t="array" ref="B148">INDEX(Countries!D148:D408, MATCH(A148, Countries!B148:B408, 0))</f>
        <v>POL</v>
      </c>
      <c r="C148" s="169" t="s">
        <v>160</v>
      </c>
      <c r="D148" s="173"/>
      <c r="E148" s="175"/>
      <c r="F148" s="172"/>
      <c r="G148" s="168" t="s">
        <v>358</v>
      </c>
      <c r="H148" s="168" t="s">
        <v>358</v>
      </c>
      <c r="I148" s="168" t="s">
        <v>358</v>
      </c>
    </row>
    <row r="149">
      <c r="A149" s="168" t="s">
        <v>496</v>
      </c>
      <c r="B149" s="143" t="str">
        <f t="array" ref="B149">INDEX(Countries!D149:D409, MATCH(A149, Countries!B149:B409, 0))</f>
        <v>TUR</v>
      </c>
      <c r="C149" s="169" t="s">
        <v>160</v>
      </c>
      <c r="D149" s="173"/>
      <c r="E149" s="175"/>
      <c r="F149" s="172"/>
      <c r="G149" s="168" t="s">
        <v>358</v>
      </c>
      <c r="H149" s="168" t="s">
        <v>358</v>
      </c>
      <c r="I149" s="168" t="s">
        <v>358</v>
      </c>
    </row>
    <row r="150">
      <c r="A150" s="168" t="s">
        <v>497</v>
      </c>
      <c r="B150" s="143" t="str">
        <f t="array" ref="B150">INDEX(Countries!D1:D409, MATCH(A150, Countries!B1:B409, 0))</f>
        <v>JOR</v>
      </c>
      <c r="C150" s="169" t="s">
        <v>160</v>
      </c>
      <c r="D150" s="173"/>
      <c r="E150" s="175"/>
      <c r="F150" s="172"/>
      <c r="G150" s="168" t="s">
        <v>358</v>
      </c>
      <c r="H150" s="168" t="s">
        <v>358</v>
      </c>
      <c r="I150" s="168" t="s">
        <v>358</v>
      </c>
    </row>
    <row r="151">
      <c r="A151" s="168" t="s">
        <v>498</v>
      </c>
      <c r="B151" s="143" t="str">
        <f t="array" ref="B151">INDEX(Countries!D2:D410, MATCH(A151, Countries!B2:B410, 0))</f>
        <v>HKG</v>
      </c>
      <c r="C151" s="169" t="s">
        <v>160</v>
      </c>
      <c r="D151" s="173"/>
      <c r="E151" s="175"/>
      <c r="F151" s="172">
        <v>297.0</v>
      </c>
      <c r="G151" s="168" t="s">
        <v>358</v>
      </c>
      <c r="H151" s="168" t="s">
        <v>358</v>
      </c>
      <c r="I151" s="168" t="s">
        <v>358</v>
      </c>
    </row>
    <row r="152">
      <c r="A152" s="168" t="s">
        <v>499</v>
      </c>
      <c r="B152" s="143" t="str">
        <f t="array" ref="B152">INDEX(Countries!D1:D412, MATCH(A152, Countries!B1:B412, 0))</f>
        <v>SVN</v>
      </c>
      <c r="C152" s="169" t="s">
        <v>160</v>
      </c>
      <c r="D152" s="173"/>
      <c r="E152" s="175"/>
      <c r="F152" s="172"/>
      <c r="G152" s="168" t="s">
        <v>358</v>
      </c>
      <c r="H152" s="168" t="s">
        <v>358</v>
      </c>
      <c r="I152" s="168" t="s">
        <v>358</v>
      </c>
    </row>
    <row r="153">
      <c r="A153" s="168" t="s">
        <v>500</v>
      </c>
      <c r="B153" s="143" t="str">
        <f t="array" ref="B153">INDEX(Countries!D2:D413, MATCH(A153, Countries!B2:B413, 0))</f>
        <v>ARG</v>
      </c>
      <c r="C153" s="169" t="s">
        <v>160</v>
      </c>
      <c r="D153" s="173"/>
      <c r="E153" s="175"/>
      <c r="F153" s="172"/>
      <c r="G153" s="168" t="s">
        <v>358</v>
      </c>
      <c r="H153" s="168" t="s">
        <v>358</v>
      </c>
      <c r="I153" s="168" t="s">
        <v>358</v>
      </c>
    </row>
    <row r="154">
      <c r="A154" s="168" t="s">
        <v>501</v>
      </c>
      <c r="B154" s="143" t="str">
        <f t="array" ref="B154">INDEX(Countries!D3:D414, MATCH(A154, Countries!B3:B414, 0))</f>
        <v>AZE</v>
      </c>
      <c r="C154" s="169" t="s">
        <v>160</v>
      </c>
      <c r="D154" s="173"/>
      <c r="E154" s="175"/>
      <c r="F154" s="172"/>
      <c r="G154" s="168" t="s">
        <v>358</v>
      </c>
      <c r="H154" s="168" t="s">
        <v>358</v>
      </c>
      <c r="I154" s="168" t="s">
        <v>358</v>
      </c>
    </row>
    <row r="155">
      <c r="A155" s="168" t="s">
        <v>502</v>
      </c>
      <c r="B155" s="143" t="str">
        <f t="array" ref="B155">INDEX(Countries!D4:D415, MATCH(A155, Countries!B4:B415, 0))</f>
        <v>BEL</v>
      </c>
      <c r="C155" s="169" t="s">
        <v>160</v>
      </c>
      <c r="D155" s="173"/>
      <c r="E155" s="175"/>
      <c r="F155" s="172"/>
      <c r="G155" s="168" t="s">
        <v>358</v>
      </c>
      <c r="H155" s="168" t="s">
        <v>358</v>
      </c>
      <c r="I155" s="168" t="s">
        <v>358</v>
      </c>
    </row>
    <row r="156">
      <c r="A156" s="168" t="s">
        <v>503</v>
      </c>
      <c r="B156" s="143" t="str">
        <f t="array" ref="B156">INDEX(Countries!D5:D416, MATCH(A156, Countries!B5:B416, 0))</f>
        <v>BIH</v>
      </c>
      <c r="C156" s="169" t="s">
        <v>160</v>
      </c>
      <c r="D156" s="173"/>
      <c r="E156" s="175"/>
      <c r="F156" s="172"/>
      <c r="G156" s="168" t="s">
        <v>358</v>
      </c>
      <c r="H156" s="168" t="s">
        <v>358</v>
      </c>
      <c r="I156" s="168" t="s">
        <v>358</v>
      </c>
    </row>
    <row r="157">
      <c r="A157" s="168" t="s">
        <v>504</v>
      </c>
      <c r="B157" s="143" t="str">
        <f t="array" ref="B157">INDEX(Countries!D6:D417, MATCH(A157, Countries!B6:B417, 0))</f>
        <v>IOT</v>
      </c>
      <c r="C157" s="169" t="s">
        <v>160</v>
      </c>
      <c r="D157" s="173"/>
      <c r="E157" s="175"/>
      <c r="F157" s="172"/>
      <c r="G157" s="168" t="s">
        <v>358</v>
      </c>
      <c r="H157" s="168" t="s">
        <v>358</v>
      </c>
      <c r="I157" s="168" t="s">
        <v>358</v>
      </c>
    </row>
    <row r="158">
      <c r="A158" s="168" t="s">
        <v>505</v>
      </c>
      <c r="B158" s="143" t="str">
        <f t="array" ref="B158">INDEX(Countries!D7:D418, MATCH(A158, Countries!B7:B418, 0))</f>
        <v>BGR</v>
      </c>
      <c r="C158" s="169" t="s">
        <v>160</v>
      </c>
      <c r="D158" s="173"/>
      <c r="E158" s="175"/>
      <c r="F158" s="172"/>
      <c r="G158" s="168" t="s">
        <v>358</v>
      </c>
      <c r="H158" s="168" t="s">
        <v>358</v>
      </c>
      <c r="I158" s="168" t="s">
        <v>358</v>
      </c>
    </row>
    <row r="159">
      <c r="A159" s="168" t="s">
        <v>506</v>
      </c>
      <c r="B159" s="143" t="str">
        <f t="array" ref="B159">INDEX(Countries!D8:D419, MATCH(A159, Countries!B8:B419, 0))</f>
        <v>CPV</v>
      </c>
      <c r="C159" s="169" t="s">
        <v>160</v>
      </c>
      <c r="D159" s="173"/>
      <c r="E159" s="175"/>
      <c r="F159" s="172"/>
      <c r="G159" s="168" t="s">
        <v>358</v>
      </c>
      <c r="H159" s="168" t="s">
        <v>358</v>
      </c>
      <c r="I159" s="168" t="s">
        <v>358</v>
      </c>
    </row>
    <row r="160">
      <c r="A160" s="168" t="s">
        <v>507</v>
      </c>
      <c r="B160" s="143" t="str">
        <f t="array" ref="B160">INDEX(Countries!D9:D420, MATCH(A160, Countries!B9:B420, 0))</f>
        <v>CHL</v>
      </c>
      <c r="C160" s="169" t="s">
        <v>160</v>
      </c>
      <c r="D160" s="173"/>
      <c r="E160" s="175"/>
      <c r="F160" s="172"/>
      <c r="G160" s="168" t="s">
        <v>358</v>
      </c>
      <c r="H160" s="168" t="s">
        <v>358</v>
      </c>
      <c r="I160" s="168" t="s">
        <v>358</v>
      </c>
    </row>
    <row r="161">
      <c r="A161" s="168" t="s">
        <v>508</v>
      </c>
      <c r="B161" s="143" t="str">
        <f t="array" ref="B161">INDEX(Countries!D10:D421, MATCH(A161, Countries!B10:B421, 0))</f>
        <v>EST</v>
      </c>
      <c r="C161" s="169" t="s">
        <v>160</v>
      </c>
      <c r="D161" s="173"/>
      <c r="E161" s="175"/>
      <c r="F161" s="172"/>
      <c r="G161" s="168" t="s">
        <v>358</v>
      </c>
      <c r="H161" s="168" t="s">
        <v>358</v>
      </c>
      <c r="I161" s="168" t="s">
        <v>358</v>
      </c>
    </row>
    <row r="162">
      <c r="A162" s="168" t="s">
        <v>509</v>
      </c>
      <c r="B162" s="143" t="str">
        <f t="array" ref="B162">INDEX(Countries!D11:D422, MATCH(A162, Countries!B11:B422, 0))</f>
        <v>FLK</v>
      </c>
      <c r="C162" s="169" t="s">
        <v>160</v>
      </c>
      <c r="D162" s="173"/>
      <c r="E162" s="175"/>
      <c r="F162" s="172"/>
      <c r="G162" s="168" t="s">
        <v>358</v>
      </c>
      <c r="H162" s="168" t="s">
        <v>358</v>
      </c>
      <c r="I162" s="168" t="s">
        <v>358</v>
      </c>
    </row>
    <row r="163">
      <c r="A163" s="168" t="s">
        <v>510</v>
      </c>
      <c r="B163" s="143" t="str">
        <f t="array" ref="B163">INDEX(Countries!D12:D423, MATCH(A163, Countries!B12:B423, 0))</f>
        <v>FRO</v>
      </c>
      <c r="C163" s="169" t="s">
        <v>160</v>
      </c>
      <c r="D163" s="173"/>
      <c r="E163" s="175"/>
      <c r="F163" s="172"/>
      <c r="G163" s="168" t="s">
        <v>358</v>
      </c>
      <c r="H163" s="168" t="s">
        <v>358</v>
      </c>
      <c r="I163" s="168" t="s">
        <v>358</v>
      </c>
    </row>
    <row r="164">
      <c r="A164" s="168" t="s">
        <v>511</v>
      </c>
      <c r="B164" s="143" t="str">
        <f t="array" ref="B164">INDEX(Countries!D13:D424, MATCH(A164, Countries!B13:B424, 0))</f>
        <v>FIN</v>
      </c>
      <c r="C164" s="169" t="s">
        <v>160</v>
      </c>
      <c r="D164" s="173"/>
      <c r="E164" s="175"/>
      <c r="F164" s="172"/>
      <c r="G164" s="168" t="s">
        <v>358</v>
      </c>
      <c r="H164" s="168" t="s">
        <v>358</v>
      </c>
      <c r="I164" s="168" t="s">
        <v>358</v>
      </c>
    </row>
    <row r="165">
      <c r="A165" s="168" t="s">
        <v>512</v>
      </c>
      <c r="B165" s="143" t="str">
        <f t="array" ref="B165">INDEX(Countries!D14:D425, MATCH(A165, Countries!B14:B425, 0))</f>
        <v>GEO</v>
      </c>
      <c r="C165" s="169" t="s">
        <v>160</v>
      </c>
      <c r="D165" s="173"/>
      <c r="E165" s="175"/>
      <c r="F165" s="172"/>
      <c r="G165" s="168" t="s">
        <v>358</v>
      </c>
      <c r="H165" s="168" t="s">
        <v>358</v>
      </c>
      <c r="I165" s="168" t="s">
        <v>358</v>
      </c>
    </row>
    <row r="166">
      <c r="A166" s="168" t="s">
        <v>513</v>
      </c>
      <c r="B166" s="143" t="str">
        <f t="array" ref="B166">INDEX(Countries!D15:D426, MATCH(A166, Countries!B15:B426, 0))</f>
        <v>GIB</v>
      </c>
      <c r="C166" s="169" t="s">
        <v>160</v>
      </c>
      <c r="D166" s="173"/>
      <c r="E166" s="175"/>
      <c r="F166" s="172"/>
      <c r="G166" s="168" t="s">
        <v>358</v>
      </c>
      <c r="H166" s="168" t="s">
        <v>358</v>
      </c>
      <c r="I166" s="168" t="s">
        <v>358</v>
      </c>
    </row>
    <row r="167">
      <c r="A167" s="168" t="s">
        <v>514</v>
      </c>
      <c r="B167" s="143" t="str">
        <f t="array" ref="B167">INDEX(Countries!D16:D427, MATCH(A167, Countries!B16:B427, 0))</f>
        <v>GRL</v>
      </c>
      <c r="C167" s="169" t="s">
        <v>160</v>
      </c>
      <c r="D167" s="173"/>
      <c r="E167" s="175"/>
      <c r="F167" s="172"/>
      <c r="G167" s="168" t="s">
        <v>358</v>
      </c>
      <c r="H167" s="168" t="s">
        <v>358</v>
      </c>
      <c r="I167" s="168" t="s">
        <v>358</v>
      </c>
    </row>
    <row r="168">
      <c r="A168" s="168" t="s">
        <v>515</v>
      </c>
      <c r="B168" s="143" t="str">
        <f t="array" ref="B168">INDEX(Countries!D17:D428, MATCH(A168, Countries!B17:B428, 0))</f>
        <v>GGY</v>
      </c>
      <c r="C168" s="169" t="s">
        <v>160</v>
      </c>
      <c r="D168" s="173"/>
      <c r="E168" s="175"/>
      <c r="F168" s="172"/>
      <c r="G168" s="168" t="s">
        <v>358</v>
      </c>
      <c r="H168" s="168" t="s">
        <v>358</v>
      </c>
      <c r="I168" s="168" t="s">
        <v>358</v>
      </c>
    </row>
    <row r="169">
      <c r="A169" s="168" t="s">
        <v>516</v>
      </c>
      <c r="B169" s="143" t="str">
        <f t="array" ref="B169">INDEX(Countries!D18:D429, MATCH(A169, Countries!B18:B429, 0))</f>
        <v>ISL</v>
      </c>
      <c r="C169" s="169" t="s">
        <v>160</v>
      </c>
      <c r="D169" s="173"/>
      <c r="E169" s="175"/>
      <c r="F169" s="172"/>
      <c r="G169" s="168" t="s">
        <v>358</v>
      </c>
      <c r="H169" s="168" t="s">
        <v>358</v>
      </c>
      <c r="I169" s="168" t="s">
        <v>358</v>
      </c>
    </row>
    <row r="170">
      <c r="A170" s="168" t="s">
        <v>517</v>
      </c>
      <c r="B170" s="143" t="str">
        <f t="array" ref="B170">INDEX(Countries!D19:D430, MATCH(A170, Countries!B19:B430, 0))</f>
        <v>IRQ</v>
      </c>
      <c r="C170" s="169" t="s">
        <v>160</v>
      </c>
      <c r="D170" s="173"/>
      <c r="E170" s="175"/>
      <c r="F170" s="172"/>
      <c r="G170" s="168" t="s">
        <v>358</v>
      </c>
      <c r="H170" s="168" t="s">
        <v>358</v>
      </c>
      <c r="I170" s="168" t="s">
        <v>358</v>
      </c>
    </row>
    <row r="171">
      <c r="A171" s="168" t="s">
        <v>518</v>
      </c>
      <c r="B171" s="143" t="str">
        <f t="array" ref="B171">INDEX(Countries!D20:D431, MATCH(A171, Countries!B20:B431, 0))</f>
        <v>IRL</v>
      </c>
      <c r="C171" s="169" t="s">
        <v>160</v>
      </c>
      <c r="D171" s="173"/>
      <c r="E171" s="175"/>
      <c r="F171" s="172"/>
      <c r="G171" s="168" t="s">
        <v>358</v>
      </c>
      <c r="H171" s="168" t="s">
        <v>358</v>
      </c>
      <c r="I171" s="168" t="s">
        <v>358</v>
      </c>
    </row>
    <row r="172">
      <c r="A172" s="168" t="s">
        <v>519</v>
      </c>
      <c r="B172" s="143" t="str">
        <f t="array" ref="B172">INDEX(Countries!D21:D432, MATCH(A172, Countries!B21:B432, 0))</f>
        <v>IMN</v>
      </c>
      <c r="C172" s="169" t="s">
        <v>160</v>
      </c>
      <c r="D172" s="173"/>
      <c r="E172" s="175"/>
      <c r="F172" s="172"/>
      <c r="G172" s="168" t="s">
        <v>358</v>
      </c>
      <c r="H172" s="168" t="s">
        <v>358</v>
      </c>
      <c r="I172" s="168" t="s">
        <v>358</v>
      </c>
    </row>
    <row r="173">
      <c r="A173" s="168" t="s">
        <v>520</v>
      </c>
      <c r="B173" s="143" t="str">
        <f t="array" ref="B173">INDEX(Countries!D22:D433, MATCH(A173, Countries!B22:B433, 0))</f>
        <v>JEY</v>
      </c>
      <c r="C173" s="169" t="s">
        <v>160</v>
      </c>
      <c r="D173" s="173"/>
      <c r="E173" s="175"/>
      <c r="F173" s="172"/>
      <c r="G173" s="168" t="s">
        <v>358</v>
      </c>
      <c r="H173" s="168" t="s">
        <v>358</v>
      </c>
      <c r="I173" s="168" t="s">
        <v>358</v>
      </c>
    </row>
    <row r="174">
      <c r="A174" s="168" t="s">
        <v>521</v>
      </c>
      <c r="B174" s="143" t="str">
        <f t="array" ref="B174">INDEX(Countries!D23:D434, MATCH(A174, Countries!B23:B434, 0))</f>
        <v>KAZ</v>
      </c>
      <c r="C174" s="169" t="s">
        <v>160</v>
      </c>
      <c r="D174" s="173"/>
      <c r="E174" s="175"/>
      <c r="F174" s="172"/>
      <c r="G174" s="168" t="s">
        <v>358</v>
      </c>
      <c r="H174" s="168" t="s">
        <v>358</v>
      </c>
      <c r="I174" s="168" t="s">
        <v>358</v>
      </c>
    </row>
    <row r="175">
      <c r="A175" s="168" t="s">
        <v>522</v>
      </c>
      <c r="B175" s="143" t="str">
        <f t="array" ref="B175">INDEX(Countries!D24:D435, MATCH(A175, Countries!B24:B435, 0))</f>
        <v>PRK</v>
      </c>
      <c r="C175" s="169" t="s">
        <v>160</v>
      </c>
      <c r="D175" s="173"/>
      <c r="E175" s="175"/>
      <c r="F175" s="172"/>
      <c r="G175" s="168" t="s">
        <v>358</v>
      </c>
      <c r="H175" s="168" t="s">
        <v>358</v>
      </c>
      <c r="I175" s="168" t="s">
        <v>358</v>
      </c>
    </row>
    <row r="176">
      <c r="A176" s="168" t="s">
        <v>523</v>
      </c>
      <c r="B176" s="143" t="str">
        <f t="array" ref="B176">INDEX(Countries!D1:D436, MATCH(A176, Countries!B1:B436, 0))</f>
        <v>KOR</v>
      </c>
      <c r="C176" s="169" t="s">
        <v>160</v>
      </c>
      <c r="D176" s="173"/>
      <c r="E176" s="175"/>
      <c r="F176" s="172"/>
      <c r="G176" s="168" t="s">
        <v>358</v>
      </c>
      <c r="H176" s="168" t="s">
        <v>358</v>
      </c>
      <c r="I176" s="168" t="s">
        <v>358</v>
      </c>
    </row>
    <row r="177">
      <c r="A177" s="168" t="s">
        <v>524</v>
      </c>
      <c r="B177" s="143" t="str">
        <f t="array" ref="B177">INDEX(Countries!D2:D437, MATCH(A177, Countries!B2:B437, 0))</f>
        <v>LVA</v>
      </c>
      <c r="C177" s="169" t="s">
        <v>160</v>
      </c>
      <c r="D177" s="173"/>
      <c r="E177" s="175"/>
      <c r="F177" s="172"/>
      <c r="G177" s="168" t="s">
        <v>358</v>
      </c>
      <c r="H177" s="168" t="s">
        <v>358</v>
      </c>
      <c r="I177" s="168" t="s">
        <v>358</v>
      </c>
    </row>
    <row r="178">
      <c r="A178" s="168" t="s">
        <v>411</v>
      </c>
      <c r="B178" s="143" t="str">
        <f t="array" ref="B178">INDEX(Countries!D3:D438, MATCH(A178, Countries!B3:B438, 0))</f>
        <v>LBN</v>
      </c>
      <c r="C178" s="169" t="s">
        <v>160</v>
      </c>
      <c r="D178" s="173"/>
      <c r="E178" s="175"/>
      <c r="F178" s="172"/>
      <c r="G178" s="168" t="s">
        <v>358</v>
      </c>
      <c r="H178" s="168" t="s">
        <v>358</v>
      </c>
      <c r="I178" s="168" t="s">
        <v>358</v>
      </c>
    </row>
    <row r="179">
      <c r="A179" s="168" t="s">
        <v>525</v>
      </c>
      <c r="B179" s="143" t="str">
        <f t="array" ref="B179">INDEX(Countries!D4:D439, MATCH(A179, Countries!B4:B439, 0))</f>
        <v>LTU</v>
      </c>
      <c r="C179" s="169" t="s">
        <v>160</v>
      </c>
      <c r="D179" s="173"/>
      <c r="E179" s="175"/>
      <c r="F179" s="172"/>
      <c r="G179" s="168" t="s">
        <v>358</v>
      </c>
      <c r="H179" s="168" t="s">
        <v>358</v>
      </c>
      <c r="I179" s="168" t="s">
        <v>358</v>
      </c>
    </row>
    <row r="180">
      <c r="A180" s="168" t="s">
        <v>526</v>
      </c>
      <c r="B180" s="143" t="str">
        <f t="array" ref="B180">INDEX(Countries!D5:D440, MATCH(A180, Countries!B5:B440, 0))</f>
        <v>MCO</v>
      </c>
      <c r="C180" s="169" t="s">
        <v>160</v>
      </c>
      <c r="D180" s="173"/>
      <c r="E180" s="175"/>
      <c r="F180" s="172"/>
      <c r="G180" s="168" t="s">
        <v>358</v>
      </c>
      <c r="H180" s="168" t="s">
        <v>358</v>
      </c>
      <c r="I180" s="168" t="s">
        <v>358</v>
      </c>
    </row>
    <row r="181">
      <c r="A181" s="168" t="s">
        <v>527</v>
      </c>
      <c r="B181" s="143" t="str">
        <f t="array" ref="B181">INDEX(Countries!D6:D441, MATCH(A181, Countries!B6:B441, 0))</f>
        <v>MNE</v>
      </c>
      <c r="C181" s="169" t="s">
        <v>160</v>
      </c>
      <c r="D181" s="173"/>
      <c r="E181" s="175"/>
      <c r="F181" s="172"/>
      <c r="G181" s="168" t="s">
        <v>358</v>
      </c>
      <c r="H181" s="168" t="s">
        <v>358</v>
      </c>
      <c r="I181" s="168" t="s">
        <v>358</v>
      </c>
    </row>
    <row r="182">
      <c r="A182" s="168" t="s">
        <v>528</v>
      </c>
      <c r="B182" s="143" t="str">
        <f t="array" ref="B182">INDEX(Countries!D7:D442, MATCH(A182, Countries!B7:B442, 0))</f>
        <v>MAR</v>
      </c>
      <c r="C182" s="169" t="s">
        <v>160</v>
      </c>
      <c r="D182" s="173"/>
      <c r="E182" s="175"/>
      <c r="F182" s="172"/>
      <c r="G182" s="168" t="s">
        <v>358</v>
      </c>
      <c r="H182" s="168" t="s">
        <v>358</v>
      </c>
      <c r="I182" s="168" t="s">
        <v>358</v>
      </c>
    </row>
    <row r="183">
      <c r="A183" s="168" t="s">
        <v>529</v>
      </c>
      <c r="B183" s="143" t="str">
        <f t="array" ref="B183">INDEX(Countries!D8:D443, MATCH(A183, Countries!B8:B443, 0))</f>
        <v>NAM</v>
      </c>
      <c r="C183" s="169" t="s">
        <v>160</v>
      </c>
      <c r="D183" s="173"/>
      <c r="E183" s="175"/>
      <c r="F183" s="172"/>
      <c r="G183" s="168" t="s">
        <v>358</v>
      </c>
      <c r="H183" s="168" t="s">
        <v>358</v>
      </c>
      <c r="I183" s="168" t="s">
        <v>358</v>
      </c>
    </row>
    <row r="184">
      <c r="A184" s="168" t="s">
        <v>530</v>
      </c>
      <c r="B184" s="143" t="str">
        <f t="array" ref="B184">INDEX(Countries!D9:D444, MATCH(A184, Countries!B9:B444, 0))</f>
        <v>NRU</v>
      </c>
      <c r="C184" s="169" t="s">
        <v>160</v>
      </c>
      <c r="D184" s="173"/>
      <c r="E184" s="175"/>
      <c r="F184" s="172"/>
      <c r="G184" s="168" t="s">
        <v>358</v>
      </c>
      <c r="H184" s="168" t="s">
        <v>358</v>
      </c>
      <c r="I184" s="168" t="s">
        <v>358</v>
      </c>
    </row>
    <row r="185">
      <c r="A185" s="168" t="s">
        <v>531</v>
      </c>
      <c r="B185" s="143" t="str">
        <f t="array" ref="B185">INDEX(Countries!D10:D445, MATCH(A185, Countries!B10:B445, 0))</f>
        <v>NIU</v>
      </c>
      <c r="C185" s="169" t="s">
        <v>160</v>
      </c>
      <c r="D185" s="173"/>
      <c r="E185" s="175"/>
      <c r="F185" s="172"/>
      <c r="G185" s="168" t="s">
        <v>358</v>
      </c>
      <c r="H185" s="168" t="s">
        <v>358</v>
      </c>
      <c r="I185" s="168" t="s">
        <v>358</v>
      </c>
    </row>
    <row r="186">
      <c r="A186" s="168" t="s">
        <v>532</v>
      </c>
      <c r="B186" s="143" t="str">
        <f t="array" ref="B186">INDEX(Countries!D11:D446, MATCH(A186, Countries!B11:B446, 0))</f>
        <v>MNP</v>
      </c>
      <c r="C186" s="169" t="s">
        <v>160</v>
      </c>
      <c r="D186" s="173"/>
      <c r="E186" s="175"/>
      <c r="F186" s="172"/>
      <c r="G186" s="168" t="s">
        <v>358</v>
      </c>
      <c r="H186" s="168" t="s">
        <v>358</v>
      </c>
      <c r="I186" s="168" t="s">
        <v>358</v>
      </c>
    </row>
    <row r="187">
      <c r="A187" s="168" t="s">
        <v>533</v>
      </c>
      <c r="B187" s="143" t="str">
        <f t="array" ref="B187">INDEX(Countries!D12:D447, MATCH(A187, Countries!B12:B447, 0))</f>
        <v>PCN</v>
      </c>
      <c r="C187" s="169" t="s">
        <v>160</v>
      </c>
      <c r="D187" s="173"/>
      <c r="E187" s="175"/>
      <c r="F187" s="172"/>
      <c r="G187" s="168" t="s">
        <v>358</v>
      </c>
      <c r="H187" s="168" t="s">
        <v>358</v>
      </c>
      <c r="I187" s="168" t="s">
        <v>358</v>
      </c>
    </row>
    <row r="188">
      <c r="A188" s="168" t="s">
        <v>534</v>
      </c>
      <c r="B188" s="143" t="str">
        <f t="array" ref="B188">INDEX(Countries!D13:D448, MATCH(A188, Countries!B13:B448, 0))</f>
        <v>PRT</v>
      </c>
      <c r="C188" s="169" t="s">
        <v>160</v>
      </c>
      <c r="D188" s="173"/>
      <c r="E188" s="175"/>
      <c r="F188" s="172"/>
      <c r="G188" s="168" t="s">
        <v>358</v>
      </c>
      <c r="H188" s="168" t="s">
        <v>358</v>
      </c>
      <c r="I188" s="168" t="s">
        <v>358</v>
      </c>
    </row>
    <row r="189">
      <c r="A189" s="168" t="s">
        <v>535</v>
      </c>
      <c r="B189" s="143" t="str">
        <f t="array" ref="B189">INDEX(Countries!D14:D449, MATCH(A189, Countries!B14:B449, 0))</f>
        <v>REU</v>
      </c>
      <c r="C189" s="169" t="s">
        <v>160</v>
      </c>
      <c r="D189" s="173"/>
      <c r="E189" s="175"/>
      <c r="F189" s="172"/>
      <c r="G189" s="168" t="s">
        <v>358</v>
      </c>
      <c r="H189" s="168" t="s">
        <v>358</v>
      </c>
      <c r="I189" s="168" t="s">
        <v>358</v>
      </c>
    </row>
    <row r="190">
      <c r="A190" s="168" t="s">
        <v>536</v>
      </c>
      <c r="B190" s="143" t="str">
        <f t="array" ref="B190">INDEX(Countries!D15:D450, MATCH(A190, Countries!B15:B450, 0))</f>
        <v>ROU</v>
      </c>
      <c r="C190" s="169" t="s">
        <v>160</v>
      </c>
      <c r="D190" s="173"/>
      <c r="E190" s="175"/>
      <c r="F190" s="172"/>
      <c r="G190" s="168" t="s">
        <v>358</v>
      </c>
      <c r="H190" s="168" t="s">
        <v>358</v>
      </c>
      <c r="I190" s="168" t="s">
        <v>358</v>
      </c>
    </row>
    <row r="191">
      <c r="A191" s="168" t="s">
        <v>537</v>
      </c>
      <c r="B191" s="143" t="str">
        <f t="array" ref="B191">INDEX(Countries!D191:D451, MATCH(A191, Countries!B191:B451, 0))</f>
        <v>SHN</v>
      </c>
      <c r="C191" s="169" t="s">
        <v>160</v>
      </c>
      <c r="D191" s="173"/>
      <c r="E191" s="175"/>
      <c r="F191" s="172"/>
      <c r="G191" s="168" t="s">
        <v>358</v>
      </c>
      <c r="H191" s="168" t="s">
        <v>358</v>
      </c>
      <c r="I191" s="168" t="s">
        <v>358</v>
      </c>
    </row>
    <row r="192">
      <c r="A192" s="168" t="s">
        <v>538</v>
      </c>
      <c r="B192" s="143" t="str">
        <f t="array" ref="B192">INDEX(Countries!D192:D452, MATCH(A192, Countries!B192:B452, 0))</f>
        <v>SPM</v>
      </c>
      <c r="C192" s="169" t="s">
        <v>160</v>
      </c>
      <c r="D192" s="173"/>
      <c r="E192" s="175"/>
      <c r="F192" s="172"/>
      <c r="G192" s="168" t="s">
        <v>358</v>
      </c>
      <c r="H192" s="168" t="s">
        <v>358</v>
      </c>
      <c r="I192" s="168" t="s">
        <v>358</v>
      </c>
    </row>
    <row r="193">
      <c r="A193" s="168" t="s">
        <v>539</v>
      </c>
      <c r="B193" s="143" t="str">
        <f t="array" ref="B193">INDEX(Countries!D193:D453, MATCH(A193, Countries!B193:B453, 0))</f>
        <v>SYR</v>
      </c>
      <c r="C193" s="169" t="s">
        <v>160</v>
      </c>
      <c r="D193" s="173"/>
      <c r="E193" s="175"/>
      <c r="F193" s="172"/>
      <c r="G193" s="168" t="s">
        <v>358</v>
      </c>
      <c r="H193" s="168" t="s">
        <v>358</v>
      </c>
      <c r="I193" s="168" t="s">
        <v>358</v>
      </c>
    </row>
    <row r="194">
      <c r="A194" s="168" t="s">
        <v>540</v>
      </c>
      <c r="B194" s="143" t="str">
        <f t="array" ref="B194">INDEX(Countries!D194:D454, MATCH(A194, Countries!B194:B454, 0))</f>
        <v>TKL</v>
      </c>
      <c r="C194" s="169" t="s">
        <v>160</v>
      </c>
      <c r="D194" s="173"/>
      <c r="E194" s="175"/>
      <c r="F194" s="172"/>
      <c r="G194" s="168" t="s">
        <v>358</v>
      </c>
      <c r="H194" s="168" t="s">
        <v>358</v>
      </c>
      <c r="I194" s="168" t="s">
        <v>358</v>
      </c>
    </row>
    <row r="195">
      <c r="A195" s="168" t="s">
        <v>541</v>
      </c>
      <c r="B195" s="143" t="str">
        <f t="array" ref="B195">INDEX(Countries!D195:D455, MATCH(A195, Countries!B195:B455, 0))</f>
        <v>TKM</v>
      </c>
      <c r="C195" s="169" t="s">
        <v>160</v>
      </c>
      <c r="D195" s="173"/>
      <c r="E195" s="175"/>
      <c r="F195" s="172"/>
      <c r="G195" s="168" t="s">
        <v>358</v>
      </c>
      <c r="H195" s="168" t="s">
        <v>358</v>
      </c>
      <c r="I195" s="168" t="s">
        <v>358</v>
      </c>
    </row>
    <row r="196">
      <c r="A196" s="168" t="s">
        <v>542</v>
      </c>
      <c r="B196" s="143" t="str">
        <f t="array" ref="B196">INDEX(Countries!D196:D456, MATCH(A196, Countries!B196:B456, 0))</f>
        <v>URY</v>
      </c>
      <c r="C196" s="169" t="s">
        <v>160</v>
      </c>
      <c r="D196" s="173"/>
      <c r="E196" s="175"/>
      <c r="F196" s="172"/>
      <c r="G196" s="168" t="s">
        <v>358</v>
      </c>
      <c r="H196" s="168" t="s">
        <v>358</v>
      </c>
      <c r="I196" s="168" t="s">
        <v>358</v>
      </c>
    </row>
    <row r="197">
      <c r="A197" s="168" t="s">
        <v>543</v>
      </c>
      <c r="B197" s="143" t="str">
        <f t="array" ref="B197">INDEX(Countries!D1:D457, MATCH(A197, Countries!B1:B457, 0))</f>
        <v>ESH</v>
      </c>
      <c r="C197" s="169" t="s">
        <v>160</v>
      </c>
      <c r="D197" s="173"/>
      <c r="E197" s="175"/>
      <c r="F197" s="172"/>
      <c r="G197" s="168" t="s">
        <v>358</v>
      </c>
      <c r="H197" s="168" t="s">
        <v>358</v>
      </c>
      <c r="I197" s="168" t="s">
        <v>358</v>
      </c>
    </row>
    <row r="198">
      <c r="A198" s="168" t="s">
        <v>544</v>
      </c>
      <c r="B198" s="143" t="str">
        <f t="array" ref="B198">INDEX(Countries!D2:D458, MATCH(A198, Countries!B2:B458, 0))</f>
        <v>AFG</v>
      </c>
      <c r="C198" s="169" t="s">
        <v>160</v>
      </c>
      <c r="D198" s="173"/>
      <c r="E198" s="175"/>
      <c r="F198" s="172"/>
      <c r="G198" s="168" t="s">
        <v>358</v>
      </c>
      <c r="H198" s="168" t="s">
        <v>358</v>
      </c>
      <c r="I198" s="168" t="s">
        <v>358</v>
      </c>
    </row>
    <row r="199">
      <c r="A199" s="168" t="s">
        <v>545</v>
      </c>
      <c r="B199" s="143" t="str">
        <f t="array" ref="B199">INDEX(Countries!D3:D459, MATCH(A199, Countries!B3:B459, 0))</f>
        <v>ARM</v>
      </c>
      <c r="C199" s="169" t="s">
        <v>160</v>
      </c>
      <c r="D199" s="173"/>
      <c r="E199" s="175"/>
      <c r="F199" s="172"/>
      <c r="G199" s="168" t="s">
        <v>358</v>
      </c>
      <c r="H199" s="168" t="s">
        <v>358</v>
      </c>
      <c r="I199" s="168" t="s">
        <v>358</v>
      </c>
    </row>
    <row r="200">
      <c r="A200" s="168" t="s">
        <v>546</v>
      </c>
      <c r="B200" s="143" t="str">
        <f t="array" ref="B200">INDEX(Countries!D4:D460, MATCH(A200, Countries!B4:B460, 0))</f>
        <v>AUT</v>
      </c>
      <c r="C200" s="169" t="s">
        <v>160</v>
      </c>
      <c r="D200" s="173"/>
      <c r="E200" s="175"/>
      <c r="F200" s="172"/>
      <c r="G200" s="168" t="s">
        <v>358</v>
      </c>
      <c r="H200" s="168" t="s">
        <v>358</v>
      </c>
      <c r="I200" s="168" t="s">
        <v>358</v>
      </c>
    </row>
    <row r="201">
      <c r="A201" s="168" t="s">
        <v>547</v>
      </c>
      <c r="B201" s="143" t="str">
        <f t="array" ref="B201">INDEX(Countries!D5:D461, MATCH(A201, Countries!B5:B461, 0))</f>
        <v>BDI</v>
      </c>
      <c r="C201" s="169" t="s">
        <v>160</v>
      </c>
      <c r="D201" s="173"/>
      <c r="E201" s="175"/>
      <c r="F201" s="172"/>
      <c r="G201" s="168" t="s">
        <v>358</v>
      </c>
      <c r="H201" s="168" t="s">
        <v>358</v>
      </c>
      <c r="I201" s="168" t="s">
        <v>358</v>
      </c>
    </row>
    <row r="202">
      <c r="A202" s="168" t="s">
        <v>548</v>
      </c>
      <c r="B202" s="143" t="str">
        <f t="array" ref="B202">INDEX(Countries!D6:D462, MATCH(A202, Countries!B6:B462, 0))</f>
        <v>BFA</v>
      </c>
      <c r="C202" s="169" t="s">
        <v>160</v>
      </c>
      <c r="D202" s="173"/>
      <c r="E202" s="175"/>
      <c r="F202" s="172"/>
      <c r="G202" s="168" t="s">
        <v>358</v>
      </c>
      <c r="H202" s="168" t="s">
        <v>358</v>
      </c>
      <c r="I202" s="168" t="s">
        <v>358</v>
      </c>
    </row>
    <row r="203">
      <c r="A203" s="168" t="s">
        <v>549</v>
      </c>
      <c r="B203" s="143" t="str">
        <f t="array" ref="B203">INDEX(Countries!D7:D463, MATCH(A203, Countries!B7:B463, 0))</f>
        <v>BLR</v>
      </c>
      <c r="C203" s="169" t="s">
        <v>160</v>
      </c>
      <c r="D203" s="173"/>
      <c r="E203" s="175"/>
      <c r="F203" s="172"/>
      <c r="G203" s="168" t="s">
        <v>358</v>
      </c>
      <c r="H203" s="168" t="s">
        <v>358</v>
      </c>
      <c r="I203" s="168" t="s">
        <v>358</v>
      </c>
    </row>
    <row r="204">
      <c r="A204" s="168" t="s">
        <v>550</v>
      </c>
      <c r="B204" s="143" t="str">
        <f t="array" ref="B204">INDEX(Countries!D8:D464, MATCH(A204, Countries!B8:B464, 0))</f>
        <v>BOL</v>
      </c>
      <c r="C204" s="169" t="s">
        <v>160</v>
      </c>
      <c r="D204" s="173"/>
      <c r="E204" s="175"/>
      <c r="F204" s="172"/>
      <c r="G204" s="168" t="s">
        <v>358</v>
      </c>
      <c r="H204" s="168" t="s">
        <v>358</v>
      </c>
      <c r="I204" s="168" t="s">
        <v>358</v>
      </c>
    </row>
    <row r="205">
      <c r="A205" s="168" t="s">
        <v>551</v>
      </c>
      <c r="B205" s="143" t="str">
        <f t="array" ref="B205">INDEX(Countries!D9:D465, MATCH(A205, Countries!B9:B465, 0))</f>
        <v>BTN</v>
      </c>
      <c r="C205" s="169" t="s">
        <v>160</v>
      </c>
      <c r="D205" s="173"/>
      <c r="E205" s="175"/>
      <c r="F205" s="172"/>
      <c r="G205" s="168" t="s">
        <v>358</v>
      </c>
      <c r="H205" s="168" t="s">
        <v>358</v>
      </c>
      <c r="I205" s="168" t="s">
        <v>358</v>
      </c>
    </row>
    <row r="206">
      <c r="A206" s="168" t="s">
        <v>552</v>
      </c>
      <c r="B206" s="143" t="str">
        <f t="array" ref="B206">INDEX(Countries!D10:D466, MATCH(A206, Countries!B10:B466, 0))</f>
        <v>BWA</v>
      </c>
      <c r="C206" s="169" t="s">
        <v>160</v>
      </c>
      <c r="D206" s="173"/>
      <c r="E206" s="175"/>
      <c r="F206" s="172"/>
      <c r="G206" s="168" t="s">
        <v>358</v>
      </c>
      <c r="H206" s="168" t="s">
        <v>358</v>
      </c>
      <c r="I206" s="168" t="s">
        <v>358</v>
      </c>
    </row>
    <row r="207">
      <c r="A207" s="168" t="s">
        <v>553</v>
      </c>
      <c r="B207" s="143" t="str">
        <f t="array" ref="B207">INDEX(Countries!D11:D467, MATCH(A207, Countries!B11:B467, 0))</f>
        <v>CAF</v>
      </c>
      <c r="C207" s="169" t="s">
        <v>160</v>
      </c>
      <c r="D207" s="173"/>
      <c r="E207" s="175"/>
      <c r="F207" s="172"/>
      <c r="G207" s="168" t="s">
        <v>358</v>
      </c>
      <c r="H207" s="168" t="s">
        <v>358</v>
      </c>
      <c r="I207" s="168" t="s">
        <v>358</v>
      </c>
    </row>
    <row r="208">
      <c r="A208" s="168" t="s">
        <v>554</v>
      </c>
      <c r="B208" s="143" t="str">
        <f t="array" ref="B208">INDEX(Countries!D2:D468, MATCH(A208, Countries!B2:B468, 0))</f>
        <v>CHE</v>
      </c>
      <c r="C208" s="169" t="s">
        <v>160</v>
      </c>
      <c r="D208" s="173"/>
      <c r="E208" s="175"/>
      <c r="F208" s="172"/>
      <c r="G208" s="168" t="s">
        <v>358</v>
      </c>
      <c r="H208" s="168" t="s">
        <v>358</v>
      </c>
      <c r="I208" s="168" t="s">
        <v>358</v>
      </c>
    </row>
    <row r="209">
      <c r="A209" s="168" t="s">
        <v>555</v>
      </c>
      <c r="B209" s="143" t="str">
        <f t="array" ref="B209">INDEX(Countries!D3:D469, MATCH(A209, Countries!B3:B469, 0))</f>
        <v>CZE</v>
      </c>
      <c r="C209" s="169" t="s">
        <v>160</v>
      </c>
      <c r="D209" s="173"/>
      <c r="E209" s="175"/>
      <c r="F209" s="172"/>
      <c r="G209" s="168" t="s">
        <v>358</v>
      </c>
      <c r="H209" s="168" t="s">
        <v>358</v>
      </c>
      <c r="I209" s="168" t="s">
        <v>358</v>
      </c>
    </row>
    <row r="210">
      <c r="A210" s="168" t="s">
        <v>556</v>
      </c>
      <c r="B210" s="143" t="str">
        <f t="array" ref="B210">INDEX(Countries!D4:D470, MATCH(A210, Countries!B4:B470, 0))</f>
        <v>ETH</v>
      </c>
      <c r="C210" s="169" t="s">
        <v>160</v>
      </c>
      <c r="D210" s="173"/>
      <c r="E210" s="175"/>
      <c r="F210" s="172"/>
      <c r="G210" s="168" t="s">
        <v>358</v>
      </c>
      <c r="H210" s="168" t="s">
        <v>358</v>
      </c>
      <c r="I210" s="168" t="s">
        <v>358</v>
      </c>
    </row>
    <row r="211">
      <c r="A211" s="168" t="s">
        <v>557</v>
      </c>
      <c r="B211" s="143" t="str">
        <f t="array" ref="B211">INDEX(Countries!D5:D471, MATCH(A211, Countries!B5:B471, 0))</f>
        <v>HUN</v>
      </c>
      <c r="C211" s="169" t="s">
        <v>160</v>
      </c>
      <c r="D211" s="173"/>
      <c r="E211" s="175"/>
      <c r="F211" s="172"/>
      <c r="G211" s="168" t="s">
        <v>358</v>
      </c>
      <c r="H211" s="168" t="s">
        <v>358</v>
      </c>
      <c r="I211" s="168" t="s">
        <v>358</v>
      </c>
    </row>
    <row r="212">
      <c r="A212" s="168" t="s">
        <v>558</v>
      </c>
      <c r="B212" s="143" t="str">
        <f t="array" ref="B212">INDEX(Countries!D6:D472, MATCH(A212, Countries!B6:B472, 0))</f>
        <v>KGZ</v>
      </c>
      <c r="C212" s="169" t="s">
        <v>160</v>
      </c>
      <c r="D212" s="173"/>
      <c r="E212" s="175"/>
      <c r="F212" s="172"/>
      <c r="G212" s="168" t="s">
        <v>358</v>
      </c>
      <c r="H212" s="168" t="s">
        <v>358</v>
      </c>
      <c r="I212" s="168" t="s">
        <v>358</v>
      </c>
    </row>
    <row r="213">
      <c r="A213" s="168" t="s">
        <v>559</v>
      </c>
      <c r="B213" s="143" t="str">
        <f t="array" ref="B213">INDEX(Countries!D7:D473, MATCH(A213, Countries!B7:B473, 0))</f>
        <v>LAO</v>
      </c>
      <c r="C213" s="169" t="s">
        <v>160</v>
      </c>
      <c r="D213" s="173"/>
      <c r="E213" s="175"/>
      <c r="F213" s="172"/>
      <c r="G213" s="168" t="s">
        <v>358</v>
      </c>
      <c r="H213" s="168" t="s">
        <v>358</v>
      </c>
      <c r="I213" s="168" t="s">
        <v>358</v>
      </c>
    </row>
    <row r="214">
      <c r="A214" s="168" t="s">
        <v>560</v>
      </c>
      <c r="B214" s="143" t="str">
        <f t="array" ref="B214">INDEX(Countries!D8:D474, MATCH(A214, Countries!B8:B474, 0))</f>
        <v>LSO</v>
      </c>
      <c r="C214" s="169" t="s">
        <v>160</v>
      </c>
      <c r="D214" s="173"/>
      <c r="E214" s="175"/>
      <c r="F214" s="172"/>
      <c r="G214" s="168" t="s">
        <v>358</v>
      </c>
      <c r="H214" s="168" t="s">
        <v>358</v>
      </c>
      <c r="I214" s="168" t="s">
        <v>358</v>
      </c>
    </row>
    <row r="215">
      <c r="A215" s="168" t="s">
        <v>561</v>
      </c>
      <c r="B215" s="143" t="str">
        <f t="array" ref="B215">INDEX(Countries!D9:D475, MATCH(A215, Countries!B9:B475, 0))</f>
        <v>LUX</v>
      </c>
      <c r="C215" s="169" t="s">
        <v>160</v>
      </c>
      <c r="D215" s="173"/>
      <c r="E215" s="175"/>
      <c r="F215" s="172"/>
      <c r="G215" s="168" t="s">
        <v>358</v>
      </c>
      <c r="H215" s="168" t="s">
        <v>358</v>
      </c>
      <c r="I215" s="168" t="s">
        <v>358</v>
      </c>
    </row>
    <row r="216">
      <c r="A216" s="168" t="s">
        <v>562</v>
      </c>
      <c r="B216" s="143" t="str">
        <f t="array" ref="B216">INDEX(Countries!D10:D476, MATCH(A216, Countries!B10:B476, 0))</f>
        <v>MDA</v>
      </c>
      <c r="C216" s="169" t="s">
        <v>160</v>
      </c>
      <c r="D216" s="173"/>
      <c r="E216" s="175"/>
      <c r="F216" s="172"/>
      <c r="G216" s="168" t="s">
        <v>358</v>
      </c>
      <c r="H216" s="168" t="s">
        <v>358</v>
      </c>
      <c r="I216" s="168" t="s">
        <v>358</v>
      </c>
    </row>
    <row r="217">
      <c r="A217" s="168" t="s">
        <v>563</v>
      </c>
      <c r="B217" s="143" t="str">
        <f t="array" ref="B217">INDEX(Countries!D11:D477, MATCH(A217, Countries!B11:B477, 0))</f>
        <v>MKD</v>
      </c>
      <c r="C217" s="169" t="s">
        <v>160</v>
      </c>
      <c r="D217" s="173"/>
      <c r="E217" s="175"/>
      <c r="F217" s="172"/>
      <c r="G217" s="168" t="s">
        <v>358</v>
      </c>
      <c r="H217" s="168" t="s">
        <v>358</v>
      </c>
      <c r="I217" s="168" t="s">
        <v>358</v>
      </c>
    </row>
    <row r="218">
      <c r="A218" s="168" t="s">
        <v>564</v>
      </c>
      <c r="B218" s="143" t="str">
        <f t="array" ref="B218">INDEX(Countries!D12:D478, MATCH(A218, Countries!B12:B478, 0))</f>
        <v>MLI</v>
      </c>
      <c r="C218" s="169" t="s">
        <v>160</v>
      </c>
      <c r="D218" s="173"/>
      <c r="E218" s="175"/>
      <c r="F218" s="172"/>
      <c r="G218" s="168" t="s">
        <v>358</v>
      </c>
      <c r="H218" s="168" t="s">
        <v>358</v>
      </c>
      <c r="I218" s="168" t="s">
        <v>358</v>
      </c>
    </row>
    <row r="219">
      <c r="A219" s="168" t="s">
        <v>565</v>
      </c>
      <c r="B219" s="143" t="str">
        <f t="array" ref="B219">INDEX(Countries!D13:D479, MATCH(A219, Countries!B13:B479, 0))</f>
        <v>MNG</v>
      </c>
      <c r="C219" s="169" t="s">
        <v>160</v>
      </c>
      <c r="D219" s="173"/>
      <c r="E219" s="175"/>
      <c r="F219" s="172"/>
      <c r="G219" s="168" t="s">
        <v>358</v>
      </c>
      <c r="H219" s="168" t="s">
        <v>358</v>
      </c>
      <c r="I219" s="168" t="s">
        <v>358</v>
      </c>
    </row>
    <row r="220">
      <c r="A220" s="168" t="s">
        <v>566</v>
      </c>
      <c r="B220" s="143" t="str">
        <f t="array" ref="B220">INDEX(Countries!D14:D480, MATCH(A220, Countries!B14:B480, 0))</f>
        <v>MWI</v>
      </c>
      <c r="C220" s="169" t="s">
        <v>160</v>
      </c>
      <c r="D220" s="173"/>
      <c r="E220" s="175"/>
      <c r="F220" s="172"/>
      <c r="G220" s="168" t="s">
        <v>358</v>
      </c>
      <c r="H220" s="168" t="s">
        <v>358</v>
      </c>
      <c r="I220" s="168" t="s">
        <v>358</v>
      </c>
    </row>
    <row r="221">
      <c r="A221" s="168" t="s">
        <v>567</v>
      </c>
      <c r="B221" s="143" t="str">
        <f t="array" ref="B221">INDEX(Countries!D15:D481, MATCH(A221, Countries!B15:B481, 0))</f>
        <v>NER</v>
      </c>
      <c r="C221" s="169" t="s">
        <v>160</v>
      </c>
      <c r="D221" s="173"/>
      <c r="E221" s="175"/>
      <c r="F221" s="172"/>
      <c r="G221" s="168" t="s">
        <v>358</v>
      </c>
      <c r="H221" s="168" t="s">
        <v>358</v>
      </c>
      <c r="I221" s="168" t="s">
        <v>358</v>
      </c>
    </row>
    <row r="222">
      <c r="A222" s="168" t="s">
        <v>568</v>
      </c>
      <c r="B222" s="143" t="str">
        <f t="array" ref="B222">INDEX(Countries!D16:D482, MATCH(A222, Countries!B16:B482, 0))</f>
        <v>NPL</v>
      </c>
      <c r="C222" s="169" t="s">
        <v>160</v>
      </c>
      <c r="D222" s="173"/>
      <c r="E222" s="175"/>
      <c r="F222" s="172"/>
      <c r="G222" s="168" t="s">
        <v>358</v>
      </c>
      <c r="H222" s="168" t="s">
        <v>358</v>
      </c>
      <c r="I222" s="168" t="s">
        <v>358</v>
      </c>
    </row>
    <row r="223">
      <c r="A223" s="168" t="s">
        <v>569</v>
      </c>
      <c r="B223" s="143" t="str">
        <f t="array" ref="B223">INDEX(Countries!D17:D483, MATCH(A223, Countries!B17:B483, 0))</f>
        <v>PRY</v>
      </c>
      <c r="C223" s="169" t="s">
        <v>160</v>
      </c>
      <c r="D223" s="173"/>
      <c r="E223" s="175"/>
      <c r="F223" s="172"/>
      <c r="G223" s="168" t="s">
        <v>358</v>
      </c>
      <c r="H223" s="168" t="s">
        <v>358</v>
      </c>
      <c r="I223" s="168" t="s">
        <v>358</v>
      </c>
    </row>
    <row r="224">
      <c r="A224" s="168" t="s">
        <v>570</v>
      </c>
      <c r="B224" s="143" t="str">
        <f t="array" ref="B224">INDEX(Countries!D18:D484, MATCH(A224, Countries!B18:B484, 0))</f>
        <v>RWA</v>
      </c>
      <c r="C224" s="169" t="s">
        <v>160</v>
      </c>
      <c r="D224" s="173"/>
      <c r="E224" s="175"/>
      <c r="F224" s="172"/>
      <c r="G224" s="168" t="s">
        <v>358</v>
      </c>
      <c r="H224" s="168" t="s">
        <v>358</v>
      </c>
      <c r="I224" s="168" t="s">
        <v>358</v>
      </c>
    </row>
    <row r="225">
      <c r="A225" s="168" t="s">
        <v>571</v>
      </c>
      <c r="B225" s="143" t="str">
        <f t="array" ref="B225">INDEX(Countries!D19:D485, MATCH(A225, Countries!B19:B485, 0))</f>
        <v>SRB</v>
      </c>
      <c r="C225" s="169" t="s">
        <v>160</v>
      </c>
      <c r="D225" s="173"/>
      <c r="E225" s="175"/>
      <c r="F225" s="172"/>
      <c r="G225" s="168" t="s">
        <v>358</v>
      </c>
      <c r="H225" s="168" t="s">
        <v>358</v>
      </c>
      <c r="I225" s="168" t="s">
        <v>358</v>
      </c>
    </row>
    <row r="226">
      <c r="A226" s="168" t="s">
        <v>572</v>
      </c>
      <c r="B226" s="143" t="str">
        <f t="array" ref="B226">INDEX(Countries!D20:D486, MATCH(A226, Countries!B20:B486, 0))</f>
        <v>SVK</v>
      </c>
      <c r="C226" s="169" t="s">
        <v>160</v>
      </c>
      <c r="D226" s="173"/>
      <c r="E226" s="175"/>
      <c r="F226" s="172"/>
      <c r="G226" s="168" t="s">
        <v>358</v>
      </c>
      <c r="H226" s="168" t="s">
        <v>358</v>
      </c>
      <c r="I226" s="168" t="s">
        <v>358</v>
      </c>
    </row>
    <row r="227">
      <c r="A227" s="168" t="s">
        <v>573</v>
      </c>
      <c r="B227" s="143" t="str">
        <f t="array" ref="B227">INDEX(Countries!D21:D487, MATCH(A227, Countries!B21:B487, 0))</f>
        <v>SWZ</v>
      </c>
      <c r="C227" s="169" t="s">
        <v>160</v>
      </c>
      <c r="D227" s="173"/>
      <c r="E227" s="175"/>
      <c r="F227" s="172"/>
      <c r="G227" s="168" t="s">
        <v>358</v>
      </c>
      <c r="H227" s="168" t="s">
        <v>358</v>
      </c>
      <c r="I227" s="168" t="s">
        <v>358</v>
      </c>
    </row>
    <row r="228">
      <c r="A228" s="168" t="s">
        <v>574</v>
      </c>
      <c r="B228" s="143" t="str">
        <f t="array" ref="B228">INDEX(Countries!D22:D488, MATCH(A228, Countries!B22:B488, 0))</f>
        <v>TCD</v>
      </c>
      <c r="C228" s="169" t="s">
        <v>160</v>
      </c>
      <c r="D228" s="173"/>
      <c r="E228" s="175"/>
      <c r="F228" s="172"/>
      <c r="G228" s="168" t="s">
        <v>358</v>
      </c>
      <c r="H228" s="168" t="s">
        <v>358</v>
      </c>
      <c r="I228" s="168" t="s">
        <v>358</v>
      </c>
    </row>
    <row r="229">
      <c r="A229" s="168" t="s">
        <v>575</v>
      </c>
      <c r="B229" s="143" t="str">
        <f t="array" ref="B229">INDEX(Countries!D23:D489, MATCH(A229, Countries!B23:B489, 0))</f>
        <v>TJK</v>
      </c>
      <c r="C229" s="169" t="s">
        <v>160</v>
      </c>
      <c r="D229" s="173"/>
      <c r="E229" s="175"/>
      <c r="F229" s="172"/>
      <c r="G229" s="168" t="s">
        <v>358</v>
      </c>
      <c r="H229" s="168" t="s">
        <v>358</v>
      </c>
      <c r="I229" s="168" t="s">
        <v>358</v>
      </c>
    </row>
    <row r="230">
      <c r="A230" s="168" t="s">
        <v>576</v>
      </c>
      <c r="B230" s="143" t="str">
        <f t="array" ref="B230">INDEX(Countries!D230:D490, MATCH(A230, Countries!B230:B490, 0))</f>
        <v>UGA</v>
      </c>
      <c r="C230" s="169" t="s">
        <v>160</v>
      </c>
      <c r="D230" s="173"/>
      <c r="E230" s="175"/>
      <c r="F230" s="172"/>
      <c r="G230" s="168" t="s">
        <v>358</v>
      </c>
      <c r="H230" s="168" t="s">
        <v>358</v>
      </c>
      <c r="I230" s="168" t="s">
        <v>358</v>
      </c>
    </row>
    <row r="231">
      <c r="A231" s="168" t="s">
        <v>577</v>
      </c>
      <c r="B231" s="143" t="str">
        <f t="array" ref="B231">INDEX(Countries!D231:D491, MATCH(A231, Countries!B231:B491, 0))</f>
        <v>UZB</v>
      </c>
      <c r="C231" s="169" t="s">
        <v>160</v>
      </c>
      <c r="D231" s="174"/>
      <c r="E231" s="175"/>
      <c r="F231" s="172"/>
      <c r="G231" s="168" t="s">
        <v>358</v>
      </c>
      <c r="H231" s="168" t="s">
        <v>358</v>
      </c>
      <c r="I231" s="168" t="s">
        <v>358</v>
      </c>
    </row>
    <row r="232">
      <c r="A232" s="168" t="s">
        <v>578</v>
      </c>
      <c r="B232" s="143" t="str">
        <f t="array" ref="B232">INDEX(Countries!D232:D492, MATCH(A232, Countries!B232:B492, 0))</f>
        <v>ZMB</v>
      </c>
      <c r="C232" s="169" t="s">
        <v>160</v>
      </c>
      <c r="D232" s="174"/>
      <c r="E232" s="175"/>
      <c r="F232" s="172"/>
      <c r="G232" s="168" t="s">
        <v>358</v>
      </c>
      <c r="H232" s="168" t="s">
        <v>358</v>
      </c>
      <c r="I232" s="168" t="s">
        <v>358</v>
      </c>
    </row>
    <row r="233">
      <c r="A233" s="168" t="s">
        <v>579</v>
      </c>
      <c r="B233" s="143" t="str">
        <f t="array" ref="B233">INDEX(Countries!D2:D493, MATCH(A233, Countries!B2:B493, 0))</f>
        <v>ZWE</v>
      </c>
      <c r="C233" s="169" t="s">
        <v>160</v>
      </c>
      <c r="D233" s="174"/>
      <c r="E233" s="175"/>
      <c r="F233" s="172"/>
      <c r="G233" s="168" t="s">
        <v>358</v>
      </c>
      <c r="H233" s="168" t="s">
        <v>358</v>
      </c>
      <c r="I233" s="168" t="s">
        <v>358</v>
      </c>
    </row>
    <row r="234">
      <c r="A234" s="168" t="s">
        <v>580</v>
      </c>
      <c r="B234" s="143" t="str">
        <f t="array" ref="B234">INDEX(Countries!D3:D494, MATCH(A234, Countries!B3:B494, 0))</f>
        <v>BLM</v>
      </c>
      <c r="C234" s="169" t="s">
        <v>160</v>
      </c>
      <c r="D234" s="174"/>
      <c r="E234" s="175"/>
      <c r="F234" s="172"/>
      <c r="G234" s="168" t="s">
        <v>358</v>
      </c>
      <c r="H234" s="168" t="s">
        <v>358</v>
      </c>
      <c r="I234" s="168" t="s">
        <v>358</v>
      </c>
    </row>
    <row r="235">
      <c r="A235" s="168" t="s">
        <v>581</v>
      </c>
      <c r="B235" s="143" t="str">
        <f t="array" ref="B235">INDEX(Countries!D4:D495, MATCH(A235, Countries!B4:B495, 0))</f>
        <v>CCK</v>
      </c>
      <c r="C235" s="169" t="s">
        <v>160</v>
      </c>
      <c r="D235" s="174"/>
      <c r="E235" s="175"/>
      <c r="F235" s="172"/>
      <c r="G235" s="168" t="s">
        <v>358</v>
      </c>
      <c r="H235" s="168" t="s">
        <v>358</v>
      </c>
      <c r="I235" s="168" t="s">
        <v>358</v>
      </c>
    </row>
    <row r="236">
      <c r="A236" s="168" t="s">
        <v>582</v>
      </c>
      <c r="B236" s="143" t="str">
        <f t="array" ref="B236">INDEX(Countries!D5:D496, MATCH(A236, Countries!B5:B496, 0))</f>
        <v>CXR</v>
      </c>
      <c r="C236" s="169" t="s">
        <v>160</v>
      </c>
      <c r="D236" s="174"/>
      <c r="E236" s="175"/>
      <c r="F236" s="172"/>
      <c r="G236" s="168" t="s">
        <v>358</v>
      </c>
      <c r="H236" s="168" t="s">
        <v>358</v>
      </c>
      <c r="I236" s="168" t="s">
        <v>358</v>
      </c>
    </row>
    <row r="237">
      <c r="A237" s="168" t="s">
        <v>183</v>
      </c>
      <c r="B237" s="87" t="s">
        <v>583</v>
      </c>
      <c r="C237" s="169" t="s">
        <v>167</v>
      </c>
      <c r="D237" s="171">
        <v>1442238.0</v>
      </c>
      <c r="E237" s="176"/>
      <c r="F237" s="176"/>
      <c r="G237" s="168" t="s">
        <v>584</v>
      </c>
      <c r="H237" s="125"/>
      <c r="I237" s="125"/>
    </row>
    <row r="238">
      <c r="A238" s="168" t="s">
        <v>184</v>
      </c>
      <c r="B238" s="87" t="s">
        <v>585</v>
      </c>
      <c r="C238" s="169" t="s">
        <v>167</v>
      </c>
      <c r="D238" s="171">
        <v>293464.0</v>
      </c>
      <c r="E238" s="176"/>
      <c r="F238" s="176"/>
      <c r="G238" s="168" t="s">
        <v>584</v>
      </c>
      <c r="H238" s="125"/>
      <c r="I238" s="125"/>
    </row>
    <row r="239">
      <c r="A239" s="168" t="s">
        <v>185</v>
      </c>
      <c r="B239" s="87" t="s">
        <v>586</v>
      </c>
      <c r="C239" s="169" t="s">
        <v>167</v>
      </c>
      <c r="D239" s="171">
        <v>8301298.0</v>
      </c>
      <c r="E239" s="176"/>
      <c r="F239" s="176"/>
      <c r="G239" s="168" t="s">
        <v>584</v>
      </c>
      <c r="H239" s="125"/>
      <c r="I239" s="125"/>
    </row>
    <row r="240">
      <c r="A240" s="168" t="s">
        <v>186</v>
      </c>
      <c r="B240" s="87" t="s">
        <v>587</v>
      </c>
      <c r="C240" s="169" t="s">
        <v>167</v>
      </c>
      <c r="D240" s="171">
        <v>225051.00000000003</v>
      </c>
      <c r="E240" s="176"/>
      <c r="F240" s="176"/>
      <c r="G240" s="168" t="s">
        <v>584</v>
      </c>
      <c r="H240" s="125"/>
      <c r="I240" s="125"/>
    </row>
    <row r="241">
      <c r="A241" s="168" t="s">
        <v>187</v>
      </c>
      <c r="B241" s="87" t="s">
        <v>588</v>
      </c>
      <c r="C241" s="169" t="s">
        <v>167</v>
      </c>
      <c r="D241" s="171">
        <v>11322.0</v>
      </c>
      <c r="E241" s="176"/>
      <c r="F241" s="176"/>
      <c r="G241" s="168" t="s">
        <v>584</v>
      </c>
      <c r="H241" s="125"/>
      <c r="I241" s="125"/>
    </row>
    <row r="242">
      <c r="A242" s="168" t="s">
        <v>188</v>
      </c>
      <c r="B242" s="87" t="s">
        <v>589</v>
      </c>
      <c r="C242" s="169" t="s">
        <v>167</v>
      </c>
      <c r="D242" s="171">
        <v>957737.9999999999</v>
      </c>
      <c r="E242" s="176"/>
      <c r="F242" s="176"/>
      <c r="G242" s="168" t="s">
        <v>584</v>
      </c>
      <c r="H242" s="125"/>
      <c r="I242" s="125"/>
    </row>
    <row r="243">
      <c r="A243" s="168" t="s">
        <v>189</v>
      </c>
      <c r="B243" s="87" t="s">
        <v>590</v>
      </c>
      <c r="C243" s="169" t="s">
        <v>167</v>
      </c>
      <c r="D243" s="171">
        <v>43352.0</v>
      </c>
      <c r="E243" s="176"/>
      <c r="F243" s="176"/>
      <c r="G243" s="168" t="s">
        <v>584</v>
      </c>
      <c r="H243" s="125"/>
      <c r="I243" s="125"/>
    </row>
    <row r="244">
      <c r="A244" s="168" t="s">
        <v>190</v>
      </c>
      <c r="B244" s="87" t="s">
        <v>591</v>
      </c>
      <c r="C244" s="169" t="s">
        <v>167</v>
      </c>
      <c r="D244" s="171">
        <v>51659.0</v>
      </c>
      <c r="E244" s="176"/>
      <c r="F244" s="176"/>
      <c r="G244" s="168" t="s">
        <v>584</v>
      </c>
      <c r="H244" s="125"/>
      <c r="I244" s="125"/>
    </row>
    <row r="245">
      <c r="A245" s="168" t="s">
        <v>191</v>
      </c>
      <c r="B245" s="87" t="s">
        <v>592</v>
      </c>
      <c r="C245" s="169" t="s">
        <v>167</v>
      </c>
      <c r="D245" s="171">
        <v>7944.400000000001</v>
      </c>
      <c r="E245" s="176"/>
      <c r="F245" s="176"/>
      <c r="G245" s="168" t="s">
        <v>584</v>
      </c>
      <c r="H245" s="125"/>
      <c r="I245" s="125"/>
    </row>
    <row r="246">
      <c r="A246" s="168" t="s">
        <v>359</v>
      </c>
      <c r="B246" s="87" t="s">
        <v>593</v>
      </c>
      <c r="C246" s="169" t="s">
        <v>167</v>
      </c>
      <c r="D246" s="171">
        <v>38114.0</v>
      </c>
      <c r="E246" s="176"/>
      <c r="F246" s="176"/>
      <c r="G246" s="168" t="s">
        <v>584</v>
      </c>
      <c r="H246" s="125"/>
      <c r="I246" s="125"/>
    </row>
    <row r="247">
      <c r="A247" s="168" t="s">
        <v>360</v>
      </c>
      <c r="B247" s="87" t="s">
        <v>594</v>
      </c>
      <c r="C247" s="169" t="s">
        <v>167</v>
      </c>
      <c r="D247" s="171">
        <v>59666.99999999999</v>
      </c>
      <c r="E247" s="176"/>
      <c r="F247" s="176"/>
      <c r="G247" s="168" t="s">
        <v>584</v>
      </c>
      <c r="H247" s="125"/>
      <c r="I247" s="125"/>
    </row>
    <row r="248">
      <c r="A248" s="168" t="s">
        <v>361</v>
      </c>
      <c r="B248" s="87" t="s">
        <v>595</v>
      </c>
      <c r="C248" s="169" t="s">
        <v>167</v>
      </c>
      <c r="D248" s="171">
        <v>1370.0</v>
      </c>
      <c r="E248" s="176"/>
      <c r="F248" s="176"/>
      <c r="G248" s="168" t="s">
        <v>584</v>
      </c>
      <c r="H248" s="125"/>
      <c r="I248" s="125"/>
    </row>
    <row r="249">
      <c r="A249" s="168" t="s">
        <v>362</v>
      </c>
      <c r="B249" s="87" t="s">
        <v>596</v>
      </c>
      <c r="C249" s="169" t="s">
        <v>167</v>
      </c>
      <c r="D249" s="171">
        <v>25101.0</v>
      </c>
      <c r="E249" s="176"/>
      <c r="F249" s="176"/>
      <c r="G249" s="168" t="s">
        <v>584</v>
      </c>
      <c r="H249" s="125"/>
      <c r="I249" s="125"/>
    </row>
    <row r="250">
      <c r="A250" s="168" t="s">
        <v>363</v>
      </c>
      <c r="B250" s="87" t="s">
        <v>597</v>
      </c>
      <c r="C250" s="169" t="s">
        <v>167</v>
      </c>
      <c r="D250" s="171"/>
      <c r="E250" s="176"/>
      <c r="F250" s="176"/>
      <c r="G250" s="168" t="s">
        <v>584</v>
      </c>
      <c r="H250" s="125"/>
      <c r="I250" s="125"/>
    </row>
    <row r="251">
      <c r="A251" s="168" t="s">
        <v>364</v>
      </c>
      <c r="B251" s="87" t="s">
        <v>598</v>
      </c>
      <c r="C251" s="169" t="s">
        <v>167</v>
      </c>
      <c r="D251" s="171">
        <v>36598.0</v>
      </c>
      <c r="E251" s="176"/>
      <c r="F251" s="176"/>
      <c r="G251" s="168" t="s">
        <v>584</v>
      </c>
      <c r="H251" s="125"/>
      <c r="I251" s="125"/>
    </row>
    <row r="252">
      <c r="A252" s="168" t="s">
        <v>365</v>
      </c>
      <c r="B252" s="87" t="s">
        <v>599</v>
      </c>
      <c r="C252" s="169" t="s">
        <v>167</v>
      </c>
      <c r="D252" s="171"/>
      <c r="E252" s="176"/>
      <c r="F252" s="176"/>
      <c r="G252" s="168" t="s">
        <v>584</v>
      </c>
      <c r="H252" s="125"/>
      <c r="I252" s="125"/>
    </row>
    <row r="253">
      <c r="A253" s="168" t="s">
        <v>366</v>
      </c>
      <c r="B253" s="87" t="s">
        <v>600</v>
      </c>
      <c r="C253" s="169" t="s">
        <v>167</v>
      </c>
      <c r="D253" s="171">
        <v>9017.0</v>
      </c>
      <c r="E253" s="176"/>
      <c r="F253" s="176"/>
      <c r="G253" s="168" t="s">
        <v>584</v>
      </c>
      <c r="H253" s="125"/>
      <c r="I253" s="125"/>
    </row>
    <row r="254">
      <c r="A254" s="168" t="s">
        <v>367</v>
      </c>
      <c r="B254" s="87" t="s">
        <v>601</v>
      </c>
      <c r="C254" s="169" t="s">
        <v>167</v>
      </c>
      <c r="D254" s="171">
        <v>484784.0</v>
      </c>
      <c r="E254" s="176"/>
      <c r="F254" s="176"/>
      <c r="G254" s="168" t="s">
        <v>584</v>
      </c>
      <c r="H254" s="125"/>
      <c r="I254" s="125"/>
    </row>
    <row r="255">
      <c r="A255" s="168" t="s">
        <v>368</v>
      </c>
      <c r="B255" s="87" t="s">
        <v>602</v>
      </c>
      <c r="C255" s="169" t="s">
        <v>167</v>
      </c>
      <c r="D255" s="171">
        <v>136397.0</v>
      </c>
      <c r="E255" s="176"/>
      <c r="F255" s="176"/>
      <c r="G255" s="168" t="s">
        <v>584</v>
      </c>
      <c r="H255" s="125"/>
      <c r="I255" s="125"/>
    </row>
    <row r="256">
      <c r="A256" s="168" t="s">
        <v>369</v>
      </c>
      <c r="B256" s="87" t="s">
        <v>603</v>
      </c>
      <c r="C256" s="169" t="s">
        <v>167</v>
      </c>
      <c r="D256" s="171">
        <v>1625.0</v>
      </c>
      <c r="E256" s="176"/>
      <c r="F256" s="176"/>
      <c r="G256" s="168" t="s">
        <v>584</v>
      </c>
      <c r="H256" s="125"/>
      <c r="I256" s="125"/>
    </row>
    <row r="257">
      <c r="A257" s="168" t="s">
        <v>370</v>
      </c>
      <c r="B257" s="87" t="s">
        <v>604</v>
      </c>
      <c r="C257" s="169" t="s">
        <v>167</v>
      </c>
      <c r="D257" s="171">
        <v>382.0</v>
      </c>
      <c r="E257" s="176"/>
      <c r="F257" s="176"/>
      <c r="G257" s="168" t="s">
        <v>584</v>
      </c>
      <c r="H257" s="125"/>
      <c r="I257" s="125"/>
    </row>
    <row r="258">
      <c r="A258" s="168" t="s">
        <v>371</v>
      </c>
      <c r="B258" s="87" t="s">
        <v>605</v>
      </c>
      <c r="C258" s="169" t="s">
        <v>167</v>
      </c>
      <c r="D258" s="171">
        <v>42934.0</v>
      </c>
      <c r="E258" s="176"/>
      <c r="F258" s="176"/>
      <c r="G258" s="168" t="s">
        <v>584</v>
      </c>
      <c r="H258" s="125"/>
      <c r="I258" s="125"/>
    </row>
    <row r="259">
      <c r="A259" s="168" t="s">
        <v>372</v>
      </c>
      <c r="B259" s="87" t="s">
        <v>606</v>
      </c>
      <c r="C259" s="169" t="s">
        <v>167</v>
      </c>
      <c r="D259" s="171">
        <v>3990.9999999999995</v>
      </c>
      <c r="E259" s="176"/>
      <c r="F259" s="176"/>
      <c r="G259" s="168" t="s">
        <v>584</v>
      </c>
      <c r="H259" s="125"/>
      <c r="I259" s="125"/>
    </row>
    <row r="260">
      <c r="A260" s="168" t="s">
        <v>373</v>
      </c>
      <c r="B260" s="87" t="s">
        <v>607</v>
      </c>
      <c r="C260" s="169" t="s">
        <v>167</v>
      </c>
      <c r="D260" s="171"/>
      <c r="E260" s="176"/>
      <c r="F260" s="176"/>
      <c r="G260" s="168" t="s">
        <v>584</v>
      </c>
      <c r="H260" s="125"/>
      <c r="I260" s="125"/>
    </row>
    <row r="261">
      <c r="A261" s="168" t="s">
        <v>374</v>
      </c>
      <c r="B261" s="87" t="s">
        <v>608</v>
      </c>
      <c r="C261" s="169" t="s">
        <v>167</v>
      </c>
      <c r="D261" s="171">
        <v>33814.0</v>
      </c>
      <c r="E261" s="176"/>
      <c r="F261" s="176"/>
      <c r="G261" s="168" t="s">
        <v>584</v>
      </c>
      <c r="H261" s="125"/>
      <c r="I261" s="125"/>
    </row>
    <row r="262">
      <c r="A262" s="168" t="s">
        <v>375</v>
      </c>
      <c r="B262" s="87" t="s">
        <v>609</v>
      </c>
      <c r="C262" s="169" t="s">
        <v>167</v>
      </c>
      <c r="D262" s="171"/>
      <c r="E262" s="176"/>
      <c r="F262" s="176"/>
      <c r="G262" s="168" t="s">
        <v>584</v>
      </c>
      <c r="H262" s="125"/>
      <c r="I262" s="125"/>
    </row>
    <row r="263">
      <c r="A263" s="168" t="s">
        <v>376</v>
      </c>
      <c r="B263" s="87" t="s">
        <v>610</v>
      </c>
      <c r="C263" s="169" t="s">
        <v>167</v>
      </c>
      <c r="D263" s="171">
        <v>6390.0</v>
      </c>
      <c r="E263" s="176"/>
      <c r="F263" s="176"/>
      <c r="G263" s="168" t="s">
        <v>584</v>
      </c>
      <c r="H263" s="125"/>
      <c r="I263" s="125"/>
    </row>
    <row r="264">
      <c r="A264" s="168" t="s">
        <v>377</v>
      </c>
      <c r="B264" s="87" t="s">
        <v>611</v>
      </c>
      <c r="C264" s="169" t="s">
        <v>167</v>
      </c>
      <c r="D264" s="171">
        <v>44439.0</v>
      </c>
      <c r="E264" s="176"/>
      <c r="F264" s="176"/>
      <c r="G264" s="168" t="s">
        <v>584</v>
      </c>
      <c r="H264" s="125"/>
      <c r="I264" s="125"/>
    </row>
    <row r="265">
      <c r="A265" s="168" t="s">
        <v>378</v>
      </c>
      <c r="B265" s="87" t="s">
        <v>612</v>
      </c>
      <c r="C265" s="169" t="s">
        <v>167</v>
      </c>
      <c r="D265" s="171"/>
      <c r="E265" s="176"/>
      <c r="F265" s="176"/>
      <c r="G265" s="168" t="s">
        <v>584</v>
      </c>
      <c r="H265" s="125"/>
      <c r="I265" s="125"/>
    </row>
    <row r="266">
      <c r="A266" s="168" t="s">
        <v>379</v>
      </c>
      <c r="B266" s="87" t="s">
        <v>613</v>
      </c>
      <c r="C266" s="169" t="s">
        <v>167</v>
      </c>
      <c r="D266" s="171">
        <v>16.0</v>
      </c>
      <c r="E266" s="176"/>
      <c r="F266" s="176"/>
      <c r="G266" s="168" t="s">
        <v>584</v>
      </c>
      <c r="H266" s="125"/>
      <c r="I266" s="125"/>
    </row>
    <row r="267">
      <c r="A267" s="168" t="s">
        <v>380</v>
      </c>
      <c r="B267" s="87" t="s">
        <v>614</v>
      </c>
      <c r="C267" s="169" t="s">
        <v>167</v>
      </c>
      <c r="D267" s="171"/>
      <c r="E267" s="176"/>
      <c r="F267" s="176"/>
      <c r="G267" s="168" t="s">
        <v>584</v>
      </c>
      <c r="H267" s="125"/>
      <c r="I267" s="125"/>
    </row>
    <row r="268">
      <c r="A268" s="168" t="s">
        <v>381</v>
      </c>
      <c r="B268" s="87" t="s">
        <v>615</v>
      </c>
      <c r="C268" s="169" t="s">
        <v>167</v>
      </c>
      <c r="D268" s="171">
        <v>1607300.0</v>
      </c>
      <c r="E268" s="176"/>
      <c r="F268" s="176"/>
      <c r="G268" s="168" t="s">
        <v>584</v>
      </c>
      <c r="H268" s="125"/>
      <c r="I268" s="125"/>
    </row>
    <row r="269">
      <c r="A269" s="168" t="s">
        <v>382</v>
      </c>
      <c r="B269" s="87" t="s">
        <v>616</v>
      </c>
      <c r="C269" s="169" t="s">
        <v>167</v>
      </c>
      <c r="D269" s="171">
        <v>800.0</v>
      </c>
      <c r="E269" s="176"/>
      <c r="F269" s="176"/>
      <c r="G269" s="168" t="s">
        <v>584</v>
      </c>
      <c r="H269" s="125"/>
      <c r="I269" s="125"/>
    </row>
    <row r="270">
      <c r="A270" s="168" t="s">
        <v>383</v>
      </c>
      <c r="B270" s="87" t="s">
        <v>617</v>
      </c>
      <c r="C270" s="169" t="s">
        <v>167</v>
      </c>
      <c r="D270" s="171"/>
      <c r="E270" s="176"/>
      <c r="F270" s="176"/>
      <c r="G270" s="168" t="s">
        <v>584</v>
      </c>
      <c r="H270" s="125"/>
      <c r="I270" s="125"/>
    </row>
    <row r="271">
      <c r="A271" s="168" t="s">
        <v>384</v>
      </c>
      <c r="B271" s="87" t="s">
        <v>618</v>
      </c>
      <c r="C271" s="169" t="s">
        <v>167</v>
      </c>
      <c r="D271" s="171"/>
      <c r="E271" s="176"/>
      <c r="F271" s="176"/>
      <c r="G271" s="168" t="s">
        <v>584</v>
      </c>
      <c r="H271" s="125"/>
      <c r="I271" s="125"/>
    </row>
    <row r="272">
      <c r="A272" s="168" t="s">
        <v>385</v>
      </c>
      <c r="B272" s="87" t="s">
        <v>619</v>
      </c>
      <c r="C272" s="169" t="s">
        <v>167</v>
      </c>
      <c r="D272" s="171">
        <v>265.0</v>
      </c>
      <c r="E272" s="176"/>
      <c r="F272" s="176"/>
      <c r="G272" s="168" t="s">
        <v>584</v>
      </c>
      <c r="H272" s="125"/>
      <c r="I272" s="125"/>
    </row>
    <row r="273">
      <c r="A273" s="168" t="s">
        <v>386</v>
      </c>
      <c r="B273" s="87" t="s">
        <v>620</v>
      </c>
      <c r="C273" s="169" t="s">
        <v>167</v>
      </c>
      <c r="D273" s="171">
        <v>46020.0</v>
      </c>
      <c r="E273" s="176"/>
      <c r="F273" s="176"/>
      <c r="G273" s="168" t="s">
        <v>584</v>
      </c>
      <c r="H273" s="125"/>
      <c r="I273" s="125"/>
    </row>
    <row r="274">
      <c r="A274" s="168" t="s">
        <v>314</v>
      </c>
      <c r="B274" s="87" t="s">
        <v>621</v>
      </c>
      <c r="C274" s="169" t="s">
        <v>167</v>
      </c>
      <c r="D274" s="171"/>
      <c r="E274" s="176"/>
      <c r="F274" s="176"/>
      <c r="G274" s="168" t="s">
        <v>584</v>
      </c>
      <c r="H274" s="125"/>
      <c r="I274" s="125"/>
    </row>
    <row r="275">
      <c r="A275" s="168" t="s">
        <v>387</v>
      </c>
      <c r="B275" s="87" t="s">
        <v>622</v>
      </c>
      <c r="C275" s="169" t="s">
        <v>167</v>
      </c>
      <c r="D275" s="171">
        <v>220262.0</v>
      </c>
      <c r="E275" s="176"/>
      <c r="F275" s="176"/>
      <c r="G275" s="168" t="s">
        <v>584</v>
      </c>
      <c r="H275" s="125"/>
      <c r="I275" s="125"/>
    </row>
    <row r="276">
      <c r="A276" s="168" t="s">
        <v>388</v>
      </c>
      <c r="B276" s="87" t="s">
        <v>623</v>
      </c>
      <c r="C276" s="169" t="s">
        <v>167</v>
      </c>
      <c r="D276" s="171"/>
      <c r="E276" s="176"/>
      <c r="F276" s="176"/>
      <c r="G276" s="168" t="s">
        <v>584</v>
      </c>
      <c r="H276" s="125"/>
      <c r="I276" s="125"/>
    </row>
    <row r="277">
      <c r="A277" s="168" t="s">
        <v>389</v>
      </c>
      <c r="B277" s="87" t="s">
        <v>624</v>
      </c>
      <c r="C277" s="169" t="s">
        <v>167</v>
      </c>
      <c r="D277" s="171"/>
      <c r="E277" s="176"/>
      <c r="F277" s="176"/>
      <c r="G277" s="168" t="s">
        <v>584</v>
      </c>
      <c r="H277" s="125"/>
      <c r="I277" s="125"/>
    </row>
    <row r="278">
      <c r="A278" s="168" t="s">
        <v>390</v>
      </c>
      <c r="B278" s="87" t="s">
        <v>625</v>
      </c>
      <c r="C278" s="169" t="s">
        <v>167</v>
      </c>
      <c r="D278" s="171">
        <v>313.0</v>
      </c>
      <c r="E278" s="176"/>
      <c r="F278" s="176"/>
      <c r="G278" s="168" t="s">
        <v>584</v>
      </c>
      <c r="H278" s="125"/>
      <c r="I278" s="125"/>
    </row>
    <row r="279">
      <c r="A279" s="168" t="s">
        <v>391</v>
      </c>
      <c r="B279" s="87" t="s">
        <v>626</v>
      </c>
      <c r="C279" s="169" t="s">
        <v>167</v>
      </c>
      <c r="D279" s="171">
        <v>3836.0</v>
      </c>
      <c r="E279" s="176"/>
      <c r="F279" s="176"/>
      <c r="G279" s="168" t="s">
        <v>584</v>
      </c>
      <c r="H279" s="125"/>
      <c r="I279" s="125"/>
    </row>
    <row r="280">
      <c r="A280" s="168" t="s">
        <v>392</v>
      </c>
      <c r="B280" s="87" t="s">
        <v>627</v>
      </c>
      <c r="C280" s="169" t="s">
        <v>167</v>
      </c>
      <c r="D280" s="171"/>
      <c r="E280" s="176"/>
      <c r="F280" s="176"/>
      <c r="G280" s="168" t="s">
        <v>584</v>
      </c>
      <c r="H280" s="125"/>
      <c r="I280" s="125"/>
    </row>
    <row r="281">
      <c r="A281" s="168" t="s">
        <v>393</v>
      </c>
      <c r="B281" s="87" t="s">
        <v>628</v>
      </c>
      <c r="C281" s="169" t="s">
        <v>167</v>
      </c>
      <c r="D281" s="171">
        <v>2870.0</v>
      </c>
      <c r="E281" s="176"/>
      <c r="F281" s="176"/>
      <c r="G281" s="168" t="s">
        <v>584</v>
      </c>
      <c r="H281" s="125"/>
      <c r="I281" s="125"/>
    </row>
    <row r="282">
      <c r="A282" s="168" t="s">
        <v>394</v>
      </c>
      <c r="B282" s="87" t="s">
        <v>629</v>
      </c>
      <c r="C282" s="169" t="s">
        <v>167</v>
      </c>
      <c r="D282" s="171"/>
      <c r="E282" s="176"/>
      <c r="F282" s="176"/>
      <c r="G282" s="168" t="s">
        <v>584</v>
      </c>
      <c r="H282" s="125"/>
      <c r="I282" s="125"/>
    </row>
    <row r="283">
      <c r="A283" s="168" t="s">
        <v>395</v>
      </c>
      <c r="B283" s="87" t="s">
        <v>630</v>
      </c>
      <c r="C283" s="169" t="s">
        <v>167</v>
      </c>
      <c r="D283" s="171"/>
      <c r="E283" s="176"/>
      <c r="F283" s="176"/>
      <c r="G283" s="168" t="s">
        <v>584</v>
      </c>
      <c r="H283" s="125"/>
      <c r="I283" s="125"/>
    </row>
    <row r="284">
      <c r="A284" s="168" t="s">
        <v>396</v>
      </c>
      <c r="B284" s="87" t="s">
        <v>631</v>
      </c>
      <c r="C284" s="169" t="s">
        <v>167</v>
      </c>
      <c r="D284" s="171"/>
      <c r="E284" s="176"/>
      <c r="F284" s="176"/>
      <c r="G284" s="168" t="s">
        <v>584</v>
      </c>
      <c r="H284" s="125"/>
      <c r="I284" s="125"/>
    </row>
    <row r="285">
      <c r="A285" s="168" t="s">
        <v>397</v>
      </c>
      <c r="B285" s="87" t="s">
        <v>632</v>
      </c>
      <c r="C285" s="169" t="s">
        <v>167</v>
      </c>
      <c r="D285" s="171">
        <v>273259.0</v>
      </c>
      <c r="E285" s="176"/>
      <c r="F285" s="176"/>
      <c r="G285" s="168" t="s">
        <v>584</v>
      </c>
      <c r="H285" s="125"/>
      <c r="I285" s="125"/>
    </row>
    <row r="286">
      <c r="A286" s="168" t="s">
        <v>398</v>
      </c>
      <c r="B286" s="87" t="s">
        <v>633</v>
      </c>
      <c r="C286" s="169" t="s">
        <v>167</v>
      </c>
      <c r="D286" s="171">
        <v>709.0</v>
      </c>
      <c r="E286" s="176"/>
      <c r="F286" s="176"/>
      <c r="G286" s="168" t="s">
        <v>584</v>
      </c>
      <c r="H286" s="125"/>
      <c r="I286" s="125"/>
    </row>
    <row r="287">
      <c r="A287" s="168" t="s">
        <v>399</v>
      </c>
      <c r="B287" s="87" t="s">
        <v>634</v>
      </c>
      <c r="C287" s="169" t="s">
        <v>167</v>
      </c>
      <c r="D287" s="171">
        <v>8200.0</v>
      </c>
      <c r="E287" s="176"/>
      <c r="F287" s="176"/>
      <c r="G287" s="168" t="s">
        <v>584</v>
      </c>
      <c r="H287" s="125"/>
      <c r="I287" s="125"/>
    </row>
    <row r="288">
      <c r="A288" s="168" t="s">
        <v>400</v>
      </c>
      <c r="B288" s="87" t="s">
        <v>635</v>
      </c>
      <c r="C288" s="169" t="s">
        <v>167</v>
      </c>
      <c r="D288" s="171">
        <v>307.0</v>
      </c>
      <c r="E288" s="176"/>
      <c r="F288" s="176"/>
      <c r="G288" s="168" t="s">
        <v>584</v>
      </c>
      <c r="H288" s="125"/>
      <c r="I288" s="125"/>
    </row>
    <row r="289">
      <c r="A289" s="168" t="s">
        <v>401</v>
      </c>
      <c r="B289" s="87" t="s">
        <v>636</v>
      </c>
      <c r="C289" s="169" t="s">
        <v>167</v>
      </c>
      <c r="D289" s="171">
        <v>480.99999999999994</v>
      </c>
      <c r="E289" s="176"/>
      <c r="F289" s="176"/>
      <c r="G289" s="168" t="s">
        <v>584</v>
      </c>
      <c r="H289" s="125"/>
      <c r="I289" s="125"/>
    </row>
    <row r="290">
      <c r="A290" s="168" t="s">
        <v>402</v>
      </c>
      <c r="B290" s="87" t="s">
        <v>637</v>
      </c>
      <c r="C290" s="169" t="s">
        <v>167</v>
      </c>
      <c r="D290" s="171">
        <v>1290066.0</v>
      </c>
      <c r="E290" s="176"/>
      <c r="F290" s="176"/>
      <c r="G290" s="168" t="s">
        <v>584</v>
      </c>
      <c r="H290" s="125"/>
      <c r="I290" s="125"/>
    </row>
    <row r="291">
      <c r="A291" s="168" t="s">
        <v>403</v>
      </c>
      <c r="B291" s="87" t="s">
        <v>638</v>
      </c>
      <c r="C291" s="169" t="s">
        <v>167</v>
      </c>
      <c r="D291" s="171">
        <v>1539714.0</v>
      </c>
      <c r="E291" s="176"/>
      <c r="F291" s="176"/>
      <c r="G291" s="168" t="s">
        <v>584</v>
      </c>
      <c r="H291" s="125"/>
      <c r="I291" s="125"/>
    </row>
    <row r="292">
      <c r="A292" s="168" t="s">
        <v>404</v>
      </c>
      <c r="B292" s="87" t="s">
        <v>639</v>
      </c>
      <c r="C292" s="169" t="s">
        <v>167</v>
      </c>
      <c r="D292" s="171"/>
      <c r="E292" s="176"/>
      <c r="F292" s="176"/>
      <c r="G292" s="168" t="s">
        <v>584</v>
      </c>
      <c r="H292" s="125"/>
      <c r="I292" s="125"/>
    </row>
    <row r="293">
      <c r="A293" s="168" t="s">
        <v>405</v>
      </c>
      <c r="B293" s="87" t="s">
        <v>640</v>
      </c>
      <c r="C293" s="169" t="s">
        <v>167</v>
      </c>
      <c r="D293" s="171">
        <v>61227.0</v>
      </c>
      <c r="E293" s="176"/>
      <c r="F293" s="176"/>
      <c r="G293" s="168" t="s">
        <v>584</v>
      </c>
      <c r="H293" s="125"/>
      <c r="I293" s="125"/>
    </row>
    <row r="294">
      <c r="A294" s="168" t="s">
        <v>406</v>
      </c>
      <c r="B294" s="87" t="s">
        <v>641</v>
      </c>
      <c r="C294" s="169" t="s">
        <v>167</v>
      </c>
      <c r="D294" s="171">
        <v>273912.0</v>
      </c>
      <c r="E294" s="176"/>
      <c r="F294" s="176"/>
      <c r="G294" s="168" t="s">
        <v>584</v>
      </c>
      <c r="H294" s="125"/>
      <c r="I294" s="125"/>
    </row>
    <row r="295">
      <c r="A295" s="168" t="s">
        <v>407</v>
      </c>
      <c r="B295" s="87" t="s">
        <v>642</v>
      </c>
      <c r="C295" s="169" t="s">
        <v>167</v>
      </c>
      <c r="D295" s="171">
        <v>271434.0</v>
      </c>
      <c r="E295" s="176"/>
      <c r="F295" s="176"/>
      <c r="G295" s="168" t="s">
        <v>584</v>
      </c>
      <c r="H295" s="125"/>
      <c r="I295" s="125"/>
    </row>
    <row r="296">
      <c r="A296" s="168" t="s">
        <v>408</v>
      </c>
      <c r="B296" s="87" t="s">
        <v>643</v>
      </c>
      <c r="C296" s="169" t="s">
        <v>167</v>
      </c>
      <c r="D296" s="171">
        <v>78116.0</v>
      </c>
      <c r="E296" s="176"/>
      <c r="F296" s="176"/>
      <c r="G296" s="168" t="s">
        <v>584</v>
      </c>
      <c r="H296" s="125"/>
      <c r="I296" s="125"/>
    </row>
    <row r="297">
      <c r="A297" s="168" t="s">
        <v>409</v>
      </c>
      <c r="B297" s="87" t="s">
        <v>644</v>
      </c>
      <c r="C297" s="169" t="s">
        <v>167</v>
      </c>
      <c r="D297" s="171">
        <v>47457.0</v>
      </c>
      <c r="E297" s="176"/>
      <c r="F297" s="176"/>
      <c r="G297" s="168" t="s">
        <v>584</v>
      </c>
      <c r="H297" s="125"/>
      <c r="I297" s="125"/>
    </row>
    <row r="298">
      <c r="A298" s="168" t="s">
        <v>410</v>
      </c>
      <c r="B298" s="87" t="s">
        <v>645</v>
      </c>
      <c r="C298" s="169" t="s">
        <v>167</v>
      </c>
      <c r="D298" s="171">
        <v>27786.0</v>
      </c>
      <c r="E298" s="176"/>
      <c r="F298" s="176"/>
      <c r="G298" s="168" t="s">
        <v>584</v>
      </c>
      <c r="H298" s="125"/>
      <c r="I298" s="125"/>
    </row>
    <row r="299">
      <c r="A299" s="168" t="s">
        <v>411</v>
      </c>
      <c r="B299" s="87" t="s">
        <v>646</v>
      </c>
      <c r="C299" s="169" t="s">
        <v>167</v>
      </c>
      <c r="D299" s="171"/>
      <c r="E299" s="176"/>
      <c r="F299" s="176"/>
      <c r="G299" s="168" t="s">
        <v>584</v>
      </c>
      <c r="H299" s="125"/>
      <c r="I299" s="125"/>
    </row>
    <row r="300">
      <c r="A300" s="168" t="s">
        <v>412</v>
      </c>
      <c r="B300" s="87" t="s">
        <v>647</v>
      </c>
      <c r="C300" s="169" t="s">
        <v>167</v>
      </c>
      <c r="D300" s="171">
        <v>579346.0</v>
      </c>
      <c r="E300" s="176"/>
      <c r="F300" s="176"/>
      <c r="G300" s="168" t="s">
        <v>584</v>
      </c>
      <c r="H300" s="125"/>
      <c r="I300" s="125"/>
    </row>
    <row r="301">
      <c r="A301" s="168" t="s">
        <v>413</v>
      </c>
      <c r="B301" s="87" t="s">
        <v>648</v>
      </c>
      <c r="C301" s="169" t="s">
        <v>167</v>
      </c>
      <c r="D301" s="171">
        <v>892.0</v>
      </c>
      <c r="E301" s="176"/>
      <c r="F301" s="176"/>
      <c r="G301" s="168" t="s">
        <v>584</v>
      </c>
      <c r="H301" s="125"/>
      <c r="I301" s="125"/>
    </row>
    <row r="302">
      <c r="A302" s="168" t="s">
        <v>414</v>
      </c>
      <c r="B302" s="87" t="s">
        <v>649</v>
      </c>
      <c r="C302" s="169" t="s">
        <v>167</v>
      </c>
      <c r="D302" s="171">
        <v>237898.99999999997</v>
      </c>
      <c r="E302" s="176"/>
      <c r="F302" s="176"/>
      <c r="G302" s="168" t="s">
        <v>584</v>
      </c>
      <c r="H302" s="125"/>
      <c r="I302" s="125"/>
    </row>
    <row r="303">
      <c r="A303" s="168" t="s">
        <v>415</v>
      </c>
      <c r="B303" s="87" t="s">
        <v>650</v>
      </c>
      <c r="C303" s="169" t="s">
        <v>167</v>
      </c>
      <c r="D303" s="171">
        <v>51070.0</v>
      </c>
      <c r="E303" s="176"/>
      <c r="F303" s="176"/>
      <c r="G303" s="168" t="s">
        <v>584</v>
      </c>
      <c r="H303" s="125"/>
      <c r="I303" s="125"/>
    </row>
    <row r="304">
      <c r="A304" s="168" t="s">
        <v>416</v>
      </c>
      <c r="B304" s="87" t="s">
        <v>651</v>
      </c>
      <c r="C304" s="169" t="s">
        <v>167</v>
      </c>
      <c r="D304" s="171">
        <v>4100.0</v>
      </c>
      <c r="E304" s="176"/>
      <c r="F304" s="176"/>
      <c r="G304" s="168" t="s">
        <v>584</v>
      </c>
      <c r="H304" s="125"/>
      <c r="I304" s="125"/>
    </row>
    <row r="305">
      <c r="A305" s="168" t="s">
        <v>417</v>
      </c>
      <c r="B305" s="87" t="s">
        <v>652</v>
      </c>
      <c r="C305" s="169" t="s">
        <v>167</v>
      </c>
      <c r="D305" s="171"/>
      <c r="E305" s="176"/>
      <c r="F305" s="176"/>
      <c r="G305" s="168" t="s">
        <v>584</v>
      </c>
      <c r="H305" s="125"/>
      <c r="I305" s="125"/>
    </row>
    <row r="306">
      <c r="A306" s="168" t="s">
        <v>418</v>
      </c>
      <c r="B306" s="87" t="s">
        <v>653</v>
      </c>
      <c r="C306" s="169" t="s">
        <v>167</v>
      </c>
      <c r="D306" s="171">
        <v>3000.0</v>
      </c>
      <c r="E306" s="176"/>
      <c r="F306" s="176"/>
      <c r="G306" s="168" t="s">
        <v>584</v>
      </c>
      <c r="H306" s="125"/>
      <c r="I306" s="125"/>
    </row>
    <row r="307">
      <c r="A307" s="168" t="s">
        <v>419</v>
      </c>
      <c r="B307" s="87" t="s">
        <v>654</v>
      </c>
      <c r="C307" s="169" t="s">
        <v>167</v>
      </c>
      <c r="D307" s="171">
        <v>127526.0</v>
      </c>
      <c r="E307" s="176"/>
      <c r="F307" s="176"/>
      <c r="G307" s="168" t="s">
        <v>584</v>
      </c>
      <c r="H307" s="125"/>
      <c r="I307" s="125"/>
    </row>
    <row r="308">
      <c r="A308" s="168" t="s">
        <v>420</v>
      </c>
      <c r="B308" s="87" t="s">
        <v>655</v>
      </c>
      <c r="C308" s="169" t="s">
        <v>167</v>
      </c>
      <c r="D308" s="171">
        <v>4869.0</v>
      </c>
      <c r="E308" s="176"/>
      <c r="F308" s="176"/>
      <c r="G308" s="168" t="s">
        <v>584</v>
      </c>
      <c r="H308" s="125"/>
      <c r="I308" s="125"/>
    </row>
    <row r="309">
      <c r="A309" s="168" t="s">
        <v>421</v>
      </c>
      <c r="B309" s="87" t="s">
        <v>656</v>
      </c>
      <c r="C309" s="169" t="s">
        <v>167</v>
      </c>
      <c r="D309" s="171">
        <v>72795.0</v>
      </c>
      <c r="E309" s="176"/>
      <c r="F309" s="176"/>
      <c r="G309" s="168" t="s">
        <v>584</v>
      </c>
      <c r="H309" s="125"/>
      <c r="I309" s="125"/>
    </row>
    <row r="310">
      <c r="A310" s="168" t="s">
        <v>422</v>
      </c>
      <c r="B310" s="87" t="s">
        <v>657</v>
      </c>
      <c r="C310" s="169" t="s">
        <v>167</v>
      </c>
      <c r="D310" s="171">
        <v>426.0</v>
      </c>
      <c r="E310" s="176"/>
      <c r="F310" s="176"/>
      <c r="G310" s="168" t="s">
        <v>584</v>
      </c>
      <c r="H310" s="125"/>
      <c r="I310" s="125"/>
    </row>
    <row r="311">
      <c r="A311" s="168" t="s">
        <v>423</v>
      </c>
      <c r="B311" s="87" t="s">
        <v>658</v>
      </c>
      <c r="C311" s="169" t="s">
        <v>167</v>
      </c>
      <c r="D311" s="171">
        <v>93600.0</v>
      </c>
      <c r="E311" s="176"/>
      <c r="F311" s="176"/>
      <c r="G311" s="168" t="s">
        <v>584</v>
      </c>
      <c r="H311" s="125"/>
      <c r="I311" s="125"/>
    </row>
    <row r="312">
      <c r="A312" s="168" t="s">
        <v>424</v>
      </c>
      <c r="B312" s="87" t="s">
        <v>659</v>
      </c>
      <c r="C312" s="169" t="s">
        <v>167</v>
      </c>
      <c r="D312" s="171">
        <v>29400.0</v>
      </c>
      <c r="E312" s="176"/>
      <c r="F312" s="176"/>
      <c r="G312" s="168" t="s">
        <v>584</v>
      </c>
      <c r="H312" s="125"/>
      <c r="I312" s="125"/>
    </row>
    <row r="313">
      <c r="A313" s="168" t="s">
        <v>425</v>
      </c>
      <c r="B313" s="87" t="s">
        <v>660</v>
      </c>
      <c r="C313" s="169" t="s">
        <v>167</v>
      </c>
      <c r="D313" s="171">
        <v>556556.0</v>
      </c>
      <c r="E313" s="176"/>
      <c r="F313" s="176"/>
      <c r="G313" s="168" t="s">
        <v>584</v>
      </c>
      <c r="H313" s="125"/>
      <c r="I313" s="125"/>
    </row>
    <row r="314">
      <c r="A314" s="168" t="s">
        <v>426</v>
      </c>
      <c r="B314" s="87" t="s">
        <v>661</v>
      </c>
      <c r="C314" s="169" t="s">
        <v>167</v>
      </c>
      <c r="D314" s="171">
        <v>887687.0000000001</v>
      </c>
      <c r="E314" s="176"/>
      <c r="F314" s="176"/>
      <c r="G314" s="168" t="s">
        <v>584</v>
      </c>
      <c r="H314" s="125"/>
      <c r="I314" s="125"/>
    </row>
    <row r="315">
      <c r="A315" s="168" t="s">
        <v>427</v>
      </c>
      <c r="B315" s="87" t="s">
        <v>662</v>
      </c>
      <c r="C315" s="169" t="s">
        <v>167</v>
      </c>
      <c r="D315" s="171"/>
      <c r="E315" s="176"/>
      <c r="F315" s="176"/>
      <c r="G315" s="168" t="s">
        <v>584</v>
      </c>
      <c r="H315" s="125"/>
      <c r="I315" s="125"/>
    </row>
    <row r="316">
      <c r="A316" s="168" t="s">
        <v>428</v>
      </c>
      <c r="B316" s="87" t="s">
        <v>663</v>
      </c>
      <c r="C316" s="169" t="s">
        <v>167</v>
      </c>
      <c r="D316" s="171"/>
      <c r="E316" s="176"/>
      <c r="F316" s="176"/>
      <c r="G316" s="168" t="s">
        <v>584</v>
      </c>
      <c r="H316" s="125"/>
      <c r="I316" s="125"/>
    </row>
    <row r="317">
      <c r="A317" s="168" t="s">
        <v>429</v>
      </c>
      <c r="B317" s="87" t="s">
        <v>664</v>
      </c>
      <c r="C317" s="169" t="s">
        <v>167</v>
      </c>
      <c r="D317" s="171">
        <v>7998.0</v>
      </c>
      <c r="E317" s="176"/>
      <c r="F317" s="176"/>
      <c r="G317" s="168" t="s">
        <v>584</v>
      </c>
      <c r="H317" s="125"/>
      <c r="I317" s="125"/>
    </row>
    <row r="318">
      <c r="A318" s="168" t="s">
        <v>430</v>
      </c>
      <c r="B318" s="87" t="s">
        <v>665</v>
      </c>
      <c r="C318" s="169" t="s">
        <v>167</v>
      </c>
      <c r="D318" s="171">
        <v>180212.0</v>
      </c>
      <c r="E318" s="176"/>
      <c r="F318" s="176"/>
      <c r="G318" s="168" t="s">
        <v>584</v>
      </c>
      <c r="H318" s="125"/>
      <c r="I318" s="125"/>
    </row>
    <row r="319">
      <c r="A319" s="168" t="s">
        <v>431</v>
      </c>
      <c r="B319" s="87" t="s">
        <v>666</v>
      </c>
      <c r="C319" s="169" t="s">
        <v>167</v>
      </c>
      <c r="D319" s="171">
        <v>11720.0</v>
      </c>
      <c r="E319" s="176"/>
      <c r="F319" s="176"/>
      <c r="G319" s="168" t="s">
        <v>584</v>
      </c>
      <c r="H319" s="125"/>
      <c r="I319" s="125"/>
    </row>
    <row r="320">
      <c r="A320" s="168" t="s">
        <v>432</v>
      </c>
      <c r="B320" s="87" t="s">
        <v>667</v>
      </c>
      <c r="C320" s="169" t="s">
        <v>167</v>
      </c>
      <c r="D320" s="171"/>
      <c r="E320" s="176"/>
      <c r="F320" s="176"/>
      <c r="G320" s="168" t="s">
        <v>584</v>
      </c>
      <c r="H320" s="125"/>
      <c r="I320" s="125"/>
    </row>
    <row r="321">
      <c r="A321" s="168" t="s">
        <v>433</v>
      </c>
      <c r="B321" s="87" t="s">
        <v>668</v>
      </c>
      <c r="C321" s="169" t="s">
        <v>167</v>
      </c>
      <c r="D321" s="171">
        <v>97800.0</v>
      </c>
      <c r="E321" s="176"/>
      <c r="F321" s="176"/>
      <c r="G321" s="168" t="s">
        <v>584</v>
      </c>
      <c r="H321" s="125"/>
      <c r="I321" s="125"/>
    </row>
    <row r="322">
      <c r="A322" s="168" t="s">
        <v>434</v>
      </c>
      <c r="B322" s="87" t="s">
        <v>669</v>
      </c>
      <c r="C322" s="169" t="s">
        <v>167</v>
      </c>
      <c r="D322" s="171">
        <v>60391.99999999999</v>
      </c>
      <c r="E322" s="176"/>
      <c r="F322" s="176"/>
      <c r="G322" s="168" t="s">
        <v>584</v>
      </c>
      <c r="H322" s="125"/>
      <c r="I322" s="125"/>
    </row>
    <row r="323">
      <c r="A323" s="168" t="s">
        <v>435</v>
      </c>
      <c r="B323" s="87" t="s">
        <v>670</v>
      </c>
      <c r="C323" s="169" t="s">
        <v>167</v>
      </c>
      <c r="D323" s="171">
        <v>132375.0</v>
      </c>
      <c r="E323" s="176"/>
      <c r="F323" s="176"/>
      <c r="G323" s="168" t="s">
        <v>584</v>
      </c>
      <c r="H323" s="125"/>
      <c r="I323" s="125"/>
    </row>
    <row r="324">
      <c r="A324" s="168" t="s">
        <v>436</v>
      </c>
      <c r="B324" s="87" t="s">
        <v>671</v>
      </c>
      <c r="C324" s="169" t="s">
        <v>167</v>
      </c>
      <c r="D324" s="171"/>
      <c r="E324" s="176"/>
      <c r="F324" s="176"/>
      <c r="G324" s="168" t="s">
        <v>584</v>
      </c>
      <c r="H324" s="125"/>
      <c r="I324" s="125"/>
    </row>
    <row r="325">
      <c r="A325" s="168" t="s">
        <v>437</v>
      </c>
      <c r="B325" s="87" t="s">
        <v>672</v>
      </c>
      <c r="C325" s="169" t="s">
        <v>167</v>
      </c>
      <c r="D325" s="171">
        <v>6042.0</v>
      </c>
      <c r="E325" s="176"/>
      <c r="F325" s="176"/>
      <c r="G325" s="168" t="s">
        <v>584</v>
      </c>
      <c r="H325" s="125"/>
      <c r="I325" s="125"/>
    </row>
    <row r="326">
      <c r="A326" s="168" t="s">
        <v>438</v>
      </c>
      <c r="B326" s="87" t="s">
        <v>673</v>
      </c>
      <c r="C326" s="169" t="s">
        <v>167</v>
      </c>
      <c r="D326" s="171">
        <v>665.0</v>
      </c>
      <c r="E326" s="176"/>
      <c r="F326" s="176"/>
      <c r="G326" s="168" t="s">
        <v>584</v>
      </c>
      <c r="H326" s="125"/>
      <c r="I326" s="125"/>
    </row>
    <row r="327">
      <c r="A327" s="168" t="s">
        <v>439</v>
      </c>
      <c r="B327" s="87" t="s">
        <v>674</v>
      </c>
      <c r="C327" s="169" t="s">
        <v>167</v>
      </c>
      <c r="D327" s="171">
        <v>320.0</v>
      </c>
      <c r="E327" s="176"/>
      <c r="F327" s="176"/>
      <c r="G327" s="168" t="s">
        <v>584</v>
      </c>
      <c r="H327" s="125"/>
      <c r="I327" s="125"/>
    </row>
    <row r="328">
      <c r="A328" s="168" t="s">
        <v>440</v>
      </c>
      <c r="B328" s="87" t="s">
        <v>675</v>
      </c>
      <c r="C328" s="169" t="s">
        <v>167</v>
      </c>
      <c r="D328" s="171">
        <v>6526.000000000001</v>
      </c>
      <c r="E328" s="176"/>
      <c r="F328" s="176"/>
      <c r="G328" s="168" t="s">
        <v>584</v>
      </c>
      <c r="H328" s="125"/>
      <c r="I328" s="125"/>
    </row>
    <row r="329">
      <c r="A329" s="168" t="s">
        <v>441</v>
      </c>
      <c r="B329" s="87" t="s">
        <v>676</v>
      </c>
      <c r="C329" s="169" t="s">
        <v>167</v>
      </c>
      <c r="D329" s="171">
        <v>73412.0</v>
      </c>
      <c r="E329" s="176"/>
      <c r="F329" s="176"/>
      <c r="G329" s="168" t="s">
        <v>584</v>
      </c>
      <c r="H329" s="125"/>
      <c r="I329" s="125"/>
    </row>
    <row r="330">
      <c r="A330" s="168" t="s">
        <v>442</v>
      </c>
      <c r="B330" s="87" t="s">
        <v>677</v>
      </c>
      <c r="C330" s="169" t="s">
        <v>167</v>
      </c>
      <c r="D330" s="171"/>
      <c r="E330" s="176"/>
      <c r="F330" s="176"/>
      <c r="G330" s="168" t="s">
        <v>584</v>
      </c>
      <c r="H330" s="125"/>
      <c r="I330" s="125"/>
    </row>
    <row r="331">
      <c r="A331" s="168" t="s">
        <v>443</v>
      </c>
      <c r="B331" s="87" t="s">
        <v>678</v>
      </c>
      <c r="C331" s="169" t="s">
        <v>167</v>
      </c>
      <c r="D331" s="171">
        <v>37000.0</v>
      </c>
      <c r="E331" s="176"/>
      <c r="F331" s="176"/>
      <c r="G331" s="168" t="s">
        <v>584</v>
      </c>
      <c r="H331" s="125"/>
      <c r="I331" s="125"/>
    </row>
    <row r="332">
      <c r="A332" s="168" t="s">
        <v>444</v>
      </c>
      <c r="B332" s="87" t="s">
        <v>679</v>
      </c>
      <c r="C332" s="169" t="s">
        <v>167</v>
      </c>
      <c r="D332" s="171">
        <v>149078.0</v>
      </c>
      <c r="E332" s="176"/>
      <c r="F332" s="176"/>
      <c r="G332" s="168" t="s">
        <v>584</v>
      </c>
      <c r="H332" s="125"/>
      <c r="I332" s="125"/>
    </row>
    <row r="333">
      <c r="A333" s="168" t="s">
        <v>445</v>
      </c>
      <c r="B333" s="87" t="s">
        <v>680</v>
      </c>
      <c r="C333" s="169" t="s">
        <v>167</v>
      </c>
      <c r="D333" s="171"/>
      <c r="E333" s="176"/>
      <c r="F333" s="176"/>
      <c r="G333" s="168" t="s">
        <v>584</v>
      </c>
      <c r="H333" s="125"/>
      <c r="I333" s="125"/>
    </row>
    <row r="334">
      <c r="A334" s="168" t="s">
        <v>446</v>
      </c>
      <c r="B334" s="87" t="s">
        <v>681</v>
      </c>
      <c r="C334" s="169" t="s">
        <v>167</v>
      </c>
      <c r="D334" s="171">
        <v>444562.0</v>
      </c>
      <c r="E334" s="176"/>
      <c r="F334" s="176"/>
      <c r="G334" s="168" t="s">
        <v>584</v>
      </c>
      <c r="H334" s="125"/>
      <c r="I334" s="125"/>
    </row>
    <row r="335">
      <c r="A335" s="168" t="s">
        <v>447</v>
      </c>
      <c r="B335" s="87" t="s">
        <v>682</v>
      </c>
      <c r="C335" s="169" t="s">
        <v>167</v>
      </c>
      <c r="D335" s="171">
        <v>33.7</v>
      </c>
      <c r="E335" s="176"/>
      <c r="F335" s="176"/>
      <c r="G335" s="168" t="s">
        <v>584</v>
      </c>
      <c r="H335" s="125"/>
      <c r="I335" s="125"/>
    </row>
    <row r="336">
      <c r="A336" s="168" t="s">
        <v>448</v>
      </c>
      <c r="B336" s="87" t="s">
        <v>683</v>
      </c>
      <c r="C336" s="169" t="s">
        <v>167</v>
      </c>
      <c r="D336" s="171">
        <v>2734.0</v>
      </c>
      <c r="E336" s="176"/>
      <c r="F336" s="176"/>
      <c r="G336" s="168" t="s">
        <v>584</v>
      </c>
      <c r="H336" s="125"/>
      <c r="I336" s="125"/>
    </row>
    <row r="337">
      <c r="A337" s="168" t="s">
        <v>449</v>
      </c>
      <c r="B337" s="87" t="s">
        <v>684</v>
      </c>
      <c r="C337" s="169" t="s">
        <v>167</v>
      </c>
      <c r="D337" s="171">
        <v>7895.999999999999</v>
      </c>
      <c r="E337" s="176"/>
      <c r="F337" s="176"/>
      <c r="G337" s="168" t="s">
        <v>584</v>
      </c>
      <c r="H337" s="125"/>
      <c r="I337" s="125"/>
    </row>
    <row r="338">
      <c r="A338" s="168" t="s">
        <v>450</v>
      </c>
      <c r="B338" s="87" t="s">
        <v>685</v>
      </c>
      <c r="C338" s="169" t="s">
        <v>167</v>
      </c>
      <c r="D338" s="171"/>
      <c r="E338" s="176"/>
      <c r="F338" s="176"/>
      <c r="G338" s="168" t="s">
        <v>584</v>
      </c>
      <c r="H338" s="125"/>
      <c r="I338" s="125"/>
    </row>
    <row r="339">
      <c r="A339" s="168" t="s">
        <v>451</v>
      </c>
      <c r="B339" s="87" t="s">
        <v>686</v>
      </c>
      <c r="C339" s="169" t="s">
        <v>167</v>
      </c>
      <c r="D339" s="171">
        <v>38103.0</v>
      </c>
      <c r="E339" s="176"/>
      <c r="F339" s="176"/>
      <c r="G339" s="168" t="s">
        <v>584</v>
      </c>
      <c r="H339" s="125"/>
      <c r="I339" s="125"/>
    </row>
    <row r="340">
      <c r="A340" s="168" t="s">
        <v>452</v>
      </c>
      <c r="B340" s="87" t="s">
        <v>687</v>
      </c>
      <c r="C340" s="169" t="s">
        <v>167</v>
      </c>
      <c r="D340" s="171">
        <v>140406.0</v>
      </c>
      <c r="E340" s="176"/>
      <c r="F340" s="176"/>
      <c r="G340" s="168" t="s">
        <v>584</v>
      </c>
      <c r="H340" s="125"/>
      <c r="I340" s="125"/>
    </row>
    <row r="341">
      <c r="A341" s="168" t="s">
        <v>453</v>
      </c>
      <c r="B341" s="87" t="s">
        <v>688</v>
      </c>
      <c r="C341" s="169" t="s">
        <v>167</v>
      </c>
      <c r="D341" s="171">
        <v>442463.0</v>
      </c>
      <c r="E341" s="176"/>
      <c r="F341" s="176"/>
      <c r="G341" s="168" t="s">
        <v>584</v>
      </c>
      <c r="H341" s="125"/>
      <c r="I341" s="125"/>
    </row>
    <row r="342">
      <c r="A342" s="168" t="s">
        <v>454</v>
      </c>
      <c r="B342" s="87" t="s">
        <v>689</v>
      </c>
      <c r="C342" s="169" t="s">
        <v>167</v>
      </c>
      <c r="D342" s="171"/>
      <c r="E342" s="176"/>
      <c r="F342" s="176"/>
      <c r="G342" s="168" t="s">
        <v>584</v>
      </c>
      <c r="H342" s="125"/>
      <c r="I342" s="125"/>
    </row>
    <row r="343">
      <c r="A343" s="168" t="s">
        <v>455</v>
      </c>
      <c r="B343" s="87" t="s">
        <v>690</v>
      </c>
      <c r="C343" s="169" t="s">
        <v>167</v>
      </c>
      <c r="D343" s="171">
        <v>1185.0</v>
      </c>
      <c r="E343" s="176"/>
      <c r="F343" s="176"/>
      <c r="G343" s="168" t="s">
        <v>584</v>
      </c>
      <c r="H343" s="125"/>
      <c r="I343" s="125"/>
    </row>
    <row r="344">
      <c r="A344" s="168" t="s">
        <v>456</v>
      </c>
      <c r="B344" s="87" t="s">
        <v>691</v>
      </c>
      <c r="C344" s="169" t="s">
        <v>167</v>
      </c>
      <c r="D344" s="171">
        <v>4607.0</v>
      </c>
      <c r="E344" s="176"/>
      <c r="F344" s="176"/>
      <c r="G344" s="168" t="s">
        <v>584</v>
      </c>
      <c r="H344" s="125"/>
      <c r="I344" s="125"/>
    </row>
    <row r="345">
      <c r="A345" s="168" t="s">
        <v>457</v>
      </c>
      <c r="B345" s="87" t="s">
        <v>692</v>
      </c>
      <c r="C345" s="169" t="s">
        <v>167</v>
      </c>
      <c r="D345" s="171">
        <v>25573.0</v>
      </c>
      <c r="E345" s="176"/>
      <c r="F345" s="176"/>
      <c r="G345" s="168" t="s">
        <v>584</v>
      </c>
      <c r="H345" s="125"/>
      <c r="I345" s="125"/>
    </row>
    <row r="346">
      <c r="A346" s="168" t="s">
        <v>458</v>
      </c>
      <c r="B346" s="87" t="s">
        <v>693</v>
      </c>
      <c r="C346" s="169" t="s">
        <v>167</v>
      </c>
      <c r="D346" s="171">
        <v>4266.0</v>
      </c>
      <c r="E346" s="176"/>
      <c r="F346" s="176"/>
      <c r="G346" s="168" t="s">
        <v>584</v>
      </c>
      <c r="H346" s="125"/>
      <c r="I346" s="125"/>
    </row>
    <row r="347">
      <c r="A347" s="168" t="s">
        <v>459</v>
      </c>
      <c r="B347" s="87" t="s">
        <v>694</v>
      </c>
      <c r="C347" s="169" t="s">
        <v>167</v>
      </c>
      <c r="D347" s="171">
        <v>18889.0</v>
      </c>
      <c r="E347" s="176"/>
      <c r="F347" s="176"/>
      <c r="G347" s="168" t="s">
        <v>584</v>
      </c>
      <c r="H347" s="125"/>
      <c r="I347" s="125"/>
    </row>
    <row r="348">
      <c r="A348" s="168" t="s">
        <v>460</v>
      </c>
      <c r="B348" s="87" t="s">
        <v>695</v>
      </c>
      <c r="C348" s="169" t="s">
        <v>167</v>
      </c>
      <c r="D348" s="171">
        <v>299152.0</v>
      </c>
      <c r="E348" s="176"/>
      <c r="F348" s="176"/>
      <c r="G348" s="168" t="s">
        <v>584</v>
      </c>
      <c r="H348" s="125"/>
      <c r="I348" s="125"/>
    </row>
    <row r="349">
      <c r="A349" s="168" t="s">
        <v>461</v>
      </c>
      <c r="B349" s="87" t="s">
        <v>696</v>
      </c>
      <c r="C349" s="169" t="s">
        <v>167</v>
      </c>
      <c r="D349" s="171">
        <v>112.00000000000001</v>
      </c>
      <c r="E349" s="176"/>
      <c r="F349" s="176"/>
      <c r="G349" s="168" t="s">
        <v>584</v>
      </c>
      <c r="H349" s="125"/>
      <c r="I349" s="125"/>
    </row>
    <row r="350">
      <c r="A350" s="168" t="s">
        <v>462</v>
      </c>
      <c r="B350" s="87" t="s">
        <v>697</v>
      </c>
      <c r="C350" s="169" t="s">
        <v>167</v>
      </c>
      <c r="D350" s="171">
        <v>48912.0</v>
      </c>
      <c r="E350" s="176"/>
      <c r="F350" s="176"/>
      <c r="G350" s="168" t="s">
        <v>584</v>
      </c>
      <c r="H350" s="125"/>
      <c r="I350" s="125"/>
    </row>
    <row r="351">
      <c r="A351" s="168" t="s">
        <v>463</v>
      </c>
      <c r="B351" s="87" t="s">
        <v>698</v>
      </c>
      <c r="C351" s="169" t="s">
        <v>167</v>
      </c>
      <c r="D351" s="171"/>
      <c r="E351" s="176"/>
      <c r="F351" s="176"/>
      <c r="G351" s="168" t="s">
        <v>584</v>
      </c>
      <c r="H351" s="125"/>
      <c r="I351" s="125"/>
    </row>
    <row r="352">
      <c r="A352" s="168" t="s">
        <v>464</v>
      </c>
      <c r="B352" s="87" t="s">
        <v>699</v>
      </c>
      <c r="C352" s="169" t="s">
        <v>167</v>
      </c>
      <c r="D352" s="171">
        <v>102636.99999999999</v>
      </c>
      <c r="E352" s="176"/>
      <c r="F352" s="176"/>
      <c r="G352" s="168" t="s">
        <v>584</v>
      </c>
      <c r="H352" s="125"/>
      <c r="I352" s="125"/>
    </row>
    <row r="353">
      <c r="A353" s="168" t="s">
        <v>465</v>
      </c>
      <c r="B353" s="87" t="s">
        <v>700</v>
      </c>
      <c r="C353" s="169" t="s">
        <v>167</v>
      </c>
      <c r="D353" s="171">
        <v>110044.0</v>
      </c>
      <c r="E353" s="176"/>
      <c r="F353" s="176"/>
      <c r="G353" s="168" t="s">
        <v>584</v>
      </c>
      <c r="H353" s="125"/>
      <c r="I353" s="125"/>
    </row>
    <row r="354">
      <c r="A354" s="168" t="s">
        <v>466</v>
      </c>
      <c r="B354" s="87" t="s">
        <v>701</v>
      </c>
      <c r="C354" s="169" t="s">
        <v>167</v>
      </c>
      <c r="D354" s="171">
        <v>127242.0</v>
      </c>
      <c r="E354" s="176"/>
      <c r="F354" s="176"/>
      <c r="G354" s="168" t="s">
        <v>584</v>
      </c>
      <c r="H354" s="125"/>
      <c r="I354" s="125"/>
    </row>
    <row r="355">
      <c r="A355" s="168" t="s">
        <v>467</v>
      </c>
      <c r="B355" s="87" t="s">
        <v>702</v>
      </c>
      <c r="C355" s="169" t="s">
        <v>167</v>
      </c>
      <c r="D355" s="171">
        <v>15744.999999999998</v>
      </c>
      <c r="E355" s="176"/>
      <c r="F355" s="176"/>
      <c r="G355" s="168" t="s">
        <v>584</v>
      </c>
      <c r="H355" s="125"/>
      <c r="I355" s="125"/>
    </row>
    <row r="356">
      <c r="A356" s="168" t="s">
        <v>468</v>
      </c>
      <c r="B356" s="87" t="s">
        <v>703</v>
      </c>
      <c r="C356" s="169" t="s">
        <v>167</v>
      </c>
      <c r="D356" s="171">
        <v>8409.0</v>
      </c>
      <c r="E356" s="176"/>
      <c r="F356" s="176"/>
      <c r="G356" s="168" t="s">
        <v>584</v>
      </c>
      <c r="H356" s="125"/>
      <c r="I356" s="125"/>
    </row>
    <row r="357">
      <c r="A357" s="168" t="s">
        <v>469</v>
      </c>
      <c r="B357" s="87" t="s">
        <v>704</v>
      </c>
      <c r="C357" s="169" t="s">
        <v>167</v>
      </c>
      <c r="D357" s="171">
        <v>2430.0</v>
      </c>
      <c r="E357" s="176"/>
      <c r="F357" s="176"/>
      <c r="G357" s="168" t="s">
        <v>584</v>
      </c>
      <c r="H357" s="125"/>
      <c r="I357" s="125"/>
    </row>
    <row r="358">
      <c r="A358" s="168" t="s">
        <v>470</v>
      </c>
      <c r="B358" s="87" t="s">
        <v>705</v>
      </c>
      <c r="C358" s="169" t="s">
        <v>167</v>
      </c>
      <c r="D358" s="171">
        <v>535426.0</v>
      </c>
      <c r="E358" s="176"/>
      <c r="F358" s="176"/>
      <c r="G358" s="168" t="s">
        <v>584</v>
      </c>
      <c r="H358" s="125"/>
      <c r="I358" s="125"/>
    </row>
    <row r="359">
      <c r="A359" s="168" t="s">
        <v>471</v>
      </c>
      <c r="B359" s="87" t="s">
        <v>706</v>
      </c>
      <c r="C359" s="169" t="s">
        <v>167</v>
      </c>
      <c r="D359" s="171">
        <v>903058.0</v>
      </c>
      <c r="E359" s="176"/>
      <c r="F359" s="176"/>
      <c r="G359" s="168" t="s">
        <v>584</v>
      </c>
      <c r="H359" s="125"/>
      <c r="I359" s="125"/>
    </row>
    <row r="360">
      <c r="A360" s="168" t="s">
        <v>472</v>
      </c>
      <c r="B360" s="87" t="s">
        <v>707</v>
      </c>
      <c r="C360" s="169" t="s">
        <v>167</v>
      </c>
      <c r="D360" s="171">
        <v>586158.0</v>
      </c>
      <c r="E360" s="176"/>
      <c r="F360" s="176"/>
      <c r="G360" s="168" t="s">
        <v>584</v>
      </c>
      <c r="H360" s="125"/>
      <c r="I360" s="125"/>
    </row>
    <row r="361">
      <c r="A361" s="168" t="s">
        <v>473</v>
      </c>
      <c r="B361" s="87" t="s">
        <v>708</v>
      </c>
      <c r="C361" s="169" t="s">
        <v>167</v>
      </c>
      <c r="D361" s="171">
        <v>500062.0</v>
      </c>
      <c r="E361" s="176"/>
      <c r="F361" s="176"/>
      <c r="G361" s="168" t="s">
        <v>584</v>
      </c>
      <c r="H361" s="125"/>
      <c r="I361" s="125"/>
    </row>
    <row r="362">
      <c r="A362" s="168" t="s">
        <v>474</v>
      </c>
      <c r="B362" s="87" t="s">
        <v>709</v>
      </c>
      <c r="C362" s="169" t="s">
        <v>167</v>
      </c>
      <c r="D362" s="171">
        <v>275931.0</v>
      </c>
      <c r="E362" s="176"/>
      <c r="F362" s="176"/>
      <c r="G362" s="168" t="s">
        <v>584</v>
      </c>
      <c r="H362" s="125"/>
      <c r="I362" s="125"/>
    </row>
    <row r="363">
      <c r="A363" s="168" t="s">
        <v>475</v>
      </c>
      <c r="B363" s="87" t="s">
        <v>710</v>
      </c>
      <c r="C363" s="169" t="s">
        <v>167</v>
      </c>
      <c r="D363" s="171">
        <v>5000.0</v>
      </c>
      <c r="E363" s="176"/>
      <c r="F363" s="176"/>
      <c r="G363" s="168" t="s">
        <v>584</v>
      </c>
      <c r="H363" s="125"/>
      <c r="I363" s="125"/>
    </row>
    <row r="364">
      <c r="A364" s="168" t="s">
        <v>476</v>
      </c>
      <c r="B364" s="87" t="s">
        <v>711</v>
      </c>
      <c r="C364" s="169" t="s">
        <v>167</v>
      </c>
      <c r="D364" s="171">
        <v>134500.0</v>
      </c>
      <c r="E364" s="176"/>
      <c r="F364" s="176"/>
      <c r="G364" s="168" t="s">
        <v>584</v>
      </c>
      <c r="H364" s="125"/>
      <c r="I364" s="125"/>
    </row>
    <row r="365">
      <c r="A365" s="168" t="s">
        <v>477</v>
      </c>
      <c r="B365" s="87" t="s">
        <v>712</v>
      </c>
      <c r="C365" s="169" t="s">
        <v>167</v>
      </c>
      <c r="D365" s="171">
        <v>103896.0</v>
      </c>
      <c r="E365" s="176"/>
      <c r="F365" s="176"/>
      <c r="G365" s="168" t="s">
        <v>584</v>
      </c>
      <c r="H365" s="125"/>
      <c r="I365" s="125"/>
    </row>
    <row r="366">
      <c r="A366" s="168" t="s">
        <v>478</v>
      </c>
      <c r="B366" s="87" t="s">
        <v>713</v>
      </c>
      <c r="C366" s="169" t="s">
        <v>167</v>
      </c>
      <c r="D366" s="171">
        <v>49220.00000000001</v>
      </c>
      <c r="E366" s="176"/>
      <c r="F366" s="176"/>
      <c r="G366" s="168" t="s">
        <v>584</v>
      </c>
      <c r="H366" s="125"/>
      <c r="I366" s="125"/>
    </row>
    <row r="367">
      <c r="A367" s="168" t="s">
        <v>479</v>
      </c>
      <c r="B367" s="87" t="s">
        <v>714</v>
      </c>
      <c r="C367" s="169" t="s">
        <v>167</v>
      </c>
      <c r="D367" s="171">
        <v>48716.0</v>
      </c>
      <c r="E367" s="176"/>
      <c r="F367" s="176"/>
      <c r="G367" s="168" t="s">
        <v>584</v>
      </c>
      <c r="H367" s="125"/>
      <c r="I367" s="125"/>
    </row>
    <row r="368">
      <c r="A368" s="168" t="s">
        <v>480</v>
      </c>
      <c r="B368" s="87" t="s">
        <v>715</v>
      </c>
      <c r="C368" s="169" t="s">
        <v>167</v>
      </c>
      <c r="D368" s="171">
        <v>41141.0</v>
      </c>
      <c r="E368" s="176"/>
      <c r="F368" s="176"/>
      <c r="G368" s="168" t="s">
        <v>584</v>
      </c>
      <c r="H368" s="125"/>
      <c r="I368" s="125"/>
    </row>
    <row r="369">
      <c r="A369" s="168" t="s">
        <v>481</v>
      </c>
      <c r="B369" s="87" t="s">
        <v>716</v>
      </c>
      <c r="C369" s="169" t="s">
        <v>167</v>
      </c>
      <c r="D369" s="171">
        <v>64500.0</v>
      </c>
      <c r="E369" s="176"/>
      <c r="F369" s="176"/>
      <c r="G369" s="168" t="s">
        <v>584</v>
      </c>
      <c r="H369" s="125"/>
      <c r="I369" s="125"/>
    </row>
    <row r="370">
      <c r="A370" s="168" t="s">
        <v>482</v>
      </c>
      <c r="B370" s="87" t="s">
        <v>717</v>
      </c>
      <c r="C370" s="169" t="s">
        <v>167</v>
      </c>
      <c r="D370" s="171">
        <v>16330.000000000002</v>
      </c>
      <c r="E370" s="176"/>
      <c r="F370" s="176"/>
      <c r="G370" s="168" t="s">
        <v>584</v>
      </c>
      <c r="H370" s="125"/>
      <c r="I370" s="125"/>
    </row>
    <row r="371">
      <c r="A371" s="168" t="s">
        <v>483</v>
      </c>
      <c r="B371" s="87" t="s">
        <v>718</v>
      </c>
      <c r="C371" s="169" t="s">
        <v>167</v>
      </c>
      <c r="D371" s="171">
        <v>29966.000000000004</v>
      </c>
      <c r="E371" s="176"/>
      <c r="F371" s="176"/>
      <c r="G371" s="168" t="s">
        <v>584</v>
      </c>
      <c r="H371" s="125"/>
      <c r="I371" s="125"/>
    </row>
    <row r="372">
      <c r="A372" s="168" t="s">
        <v>484</v>
      </c>
      <c r="B372" s="87" t="s">
        <v>719</v>
      </c>
      <c r="C372" s="169" t="s">
        <v>167</v>
      </c>
      <c r="D372" s="171">
        <v>13158.000000000002</v>
      </c>
      <c r="E372" s="176"/>
      <c r="F372" s="176"/>
      <c r="G372" s="168" t="s">
        <v>584</v>
      </c>
      <c r="H372" s="125"/>
      <c r="I372" s="125"/>
    </row>
    <row r="373">
      <c r="A373" s="168" t="s">
        <v>485</v>
      </c>
      <c r="B373" s="87" t="s">
        <v>720</v>
      </c>
      <c r="C373" s="169" t="s">
        <v>167</v>
      </c>
      <c r="D373" s="171">
        <v>7056.0</v>
      </c>
      <c r="E373" s="176"/>
      <c r="F373" s="176"/>
      <c r="G373" s="168" t="s">
        <v>584</v>
      </c>
      <c r="H373" s="125"/>
      <c r="I373" s="125"/>
    </row>
    <row r="374">
      <c r="A374" s="168" t="s">
        <v>486</v>
      </c>
      <c r="B374" s="87" t="s">
        <v>721</v>
      </c>
      <c r="C374" s="169" t="s">
        <v>167</v>
      </c>
      <c r="D374" s="171">
        <v>7004.000000000001</v>
      </c>
      <c r="E374" s="176"/>
      <c r="F374" s="176"/>
      <c r="G374" s="168" t="s">
        <v>584</v>
      </c>
      <c r="H374" s="125"/>
      <c r="I374" s="125"/>
    </row>
    <row r="375">
      <c r="A375" s="168" t="s">
        <v>487</v>
      </c>
      <c r="B375" s="87" t="s">
        <v>722</v>
      </c>
      <c r="C375" s="169" t="s">
        <v>167</v>
      </c>
      <c r="D375" s="171">
        <v>6637.0</v>
      </c>
      <c r="E375" s="176"/>
      <c r="F375" s="176"/>
      <c r="G375" s="168" t="s">
        <v>584</v>
      </c>
      <c r="H375" s="125"/>
      <c r="I375" s="125"/>
    </row>
    <row r="376">
      <c r="A376" s="168" t="s">
        <v>488</v>
      </c>
      <c r="B376" s="87" t="s">
        <v>723</v>
      </c>
      <c r="C376" s="169" t="s">
        <v>167</v>
      </c>
      <c r="D376" s="171">
        <v>4406.0</v>
      </c>
      <c r="E376" s="176"/>
      <c r="F376" s="176"/>
      <c r="G376" s="168" t="s">
        <v>584</v>
      </c>
      <c r="H376" s="125"/>
      <c r="I376" s="125"/>
    </row>
    <row r="377">
      <c r="A377" s="168" t="s">
        <v>489</v>
      </c>
      <c r="B377" s="87" t="s">
        <v>724</v>
      </c>
      <c r="C377" s="169" t="s">
        <v>167</v>
      </c>
      <c r="D377" s="171">
        <v>4056.0</v>
      </c>
      <c r="E377" s="176"/>
      <c r="F377" s="176"/>
      <c r="G377" s="168" t="s">
        <v>584</v>
      </c>
      <c r="H377" s="125"/>
      <c r="I377" s="125"/>
    </row>
    <row r="378">
      <c r="A378" s="168" t="s">
        <v>490</v>
      </c>
      <c r="B378" s="87" t="s">
        <v>725</v>
      </c>
      <c r="C378" s="169" t="s">
        <v>167</v>
      </c>
      <c r="D378" s="171">
        <v>1825.0</v>
      </c>
      <c r="E378" s="176"/>
      <c r="F378" s="176"/>
      <c r="G378" s="168" t="s">
        <v>584</v>
      </c>
      <c r="H378" s="125"/>
      <c r="I378" s="125"/>
    </row>
    <row r="379">
      <c r="A379" s="168" t="s">
        <v>491</v>
      </c>
      <c r="B379" s="87" t="s">
        <v>726</v>
      </c>
      <c r="C379" s="169" t="s">
        <v>167</v>
      </c>
      <c r="D379" s="171">
        <v>1745.0</v>
      </c>
      <c r="E379" s="176"/>
      <c r="F379" s="176"/>
      <c r="G379" s="168" t="s">
        <v>584</v>
      </c>
      <c r="H379" s="125"/>
      <c r="I379" s="125"/>
    </row>
    <row r="380">
      <c r="A380" s="168" t="s">
        <v>492</v>
      </c>
      <c r="B380" s="87" t="s">
        <v>727</v>
      </c>
      <c r="C380" s="169" t="s">
        <v>167</v>
      </c>
      <c r="D380" s="171">
        <v>1307.0</v>
      </c>
      <c r="E380" s="176"/>
      <c r="F380" s="176"/>
      <c r="G380" s="168" t="s">
        <v>584</v>
      </c>
      <c r="H380" s="125"/>
      <c r="I380" s="125"/>
    </row>
    <row r="381">
      <c r="A381" s="168" t="s">
        <v>493</v>
      </c>
      <c r="B381" s="87" t="s">
        <v>728</v>
      </c>
      <c r="C381" s="169" t="s">
        <v>167</v>
      </c>
      <c r="D381" s="171">
        <v>1155.0</v>
      </c>
      <c r="E381" s="176"/>
      <c r="F381" s="176"/>
      <c r="G381" s="168" t="s">
        <v>584</v>
      </c>
      <c r="H381" s="125"/>
      <c r="I381" s="125"/>
    </row>
    <row r="382">
      <c r="A382" s="168" t="s">
        <v>494</v>
      </c>
      <c r="B382" s="87" t="s">
        <v>729</v>
      </c>
      <c r="C382" s="169" t="s">
        <v>167</v>
      </c>
      <c r="D382" s="171">
        <v>276.0</v>
      </c>
      <c r="E382" s="176"/>
      <c r="F382" s="176"/>
      <c r="G382" s="168" t="s">
        <v>584</v>
      </c>
      <c r="H382" s="125"/>
      <c r="I382" s="125"/>
    </row>
    <row r="383">
      <c r="A383" s="168" t="s">
        <v>495</v>
      </c>
      <c r="B383" s="87" t="s">
        <v>730</v>
      </c>
      <c r="C383" s="169" t="s">
        <v>167</v>
      </c>
      <c r="D383" s="171">
        <v>265.0</v>
      </c>
      <c r="E383" s="176"/>
      <c r="F383" s="176"/>
      <c r="G383" s="168" t="s">
        <v>584</v>
      </c>
      <c r="H383" s="125"/>
      <c r="I383" s="125"/>
    </row>
    <row r="384">
      <c r="A384" s="168" t="s">
        <v>496</v>
      </c>
      <c r="B384" s="87" t="s">
        <v>731</v>
      </c>
      <c r="C384" s="169" t="s">
        <v>167</v>
      </c>
      <c r="D384" s="171">
        <v>231.0</v>
      </c>
      <c r="E384" s="176"/>
      <c r="F384" s="176"/>
      <c r="G384" s="168" t="s">
        <v>584</v>
      </c>
      <c r="H384" s="125"/>
      <c r="I384" s="125"/>
    </row>
    <row r="385">
      <c r="A385" s="168" t="s">
        <v>497</v>
      </c>
      <c r="B385" s="87" t="s">
        <v>732</v>
      </c>
      <c r="C385" s="169" t="s">
        <v>167</v>
      </c>
      <c r="D385" s="171">
        <v>137.0</v>
      </c>
      <c r="E385" s="176"/>
      <c r="F385" s="176"/>
      <c r="G385" s="168" t="s">
        <v>584</v>
      </c>
      <c r="H385" s="125"/>
      <c r="I385" s="125"/>
    </row>
    <row r="386">
      <c r="A386" s="168" t="s">
        <v>498</v>
      </c>
      <c r="B386" s="87" t="s">
        <v>733</v>
      </c>
      <c r="C386" s="169" t="s">
        <v>167</v>
      </c>
      <c r="D386" s="171">
        <v>16.0</v>
      </c>
      <c r="E386" s="176"/>
      <c r="F386" s="176"/>
      <c r="G386" s="168" t="s">
        <v>584</v>
      </c>
      <c r="H386" s="125"/>
      <c r="I386" s="125"/>
    </row>
    <row r="387">
      <c r="A387" s="168" t="s">
        <v>499</v>
      </c>
      <c r="B387" s="87" t="s">
        <v>734</v>
      </c>
      <c r="C387" s="169" t="s">
        <v>167</v>
      </c>
      <c r="D387" s="171">
        <v>8.0</v>
      </c>
      <c r="E387" s="176"/>
      <c r="F387" s="176"/>
      <c r="G387" s="168" t="s">
        <v>584</v>
      </c>
      <c r="H387" s="125"/>
      <c r="I387" s="125"/>
    </row>
    <row r="388">
      <c r="A388" s="168" t="s">
        <v>500</v>
      </c>
      <c r="B388" s="87" t="s">
        <v>735</v>
      </c>
      <c r="C388" s="169" t="s">
        <v>167</v>
      </c>
      <c r="D388" s="171">
        <v>100.0</v>
      </c>
      <c r="E388" s="176"/>
      <c r="F388" s="176"/>
      <c r="G388" s="168" t="s">
        <v>584</v>
      </c>
      <c r="H388" s="125"/>
      <c r="I388" s="125"/>
    </row>
    <row r="389">
      <c r="A389" s="168" t="s">
        <v>501</v>
      </c>
      <c r="B389" s="87" t="s">
        <v>736</v>
      </c>
      <c r="C389" s="169" t="s">
        <v>167</v>
      </c>
      <c r="D389" s="171"/>
      <c r="E389" s="176"/>
      <c r="F389" s="176"/>
      <c r="G389" s="168" t="s">
        <v>584</v>
      </c>
      <c r="H389" s="125"/>
      <c r="I389" s="125"/>
    </row>
    <row r="390">
      <c r="A390" s="168" t="s">
        <v>502</v>
      </c>
      <c r="B390" s="87" t="s">
        <v>737</v>
      </c>
      <c r="C390" s="169" t="s">
        <v>167</v>
      </c>
      <c r="D390" s="171"/>
      <c r="E390" s="176"/>
      <c r="F390" s="176"/>
      <c r="G390" s="168" t="s">
        <v>584</v>
      </c>
      <c r="H390" s="125"/>
      <c r="I390" s="125"/>
    </row>
    <row r="391">
      <c r="A391" s="168" t="s">
        <v>503</v>
      </c>
      <c r="B391" s="87" t="s">
        <v>738</v>
      </c>
      <c r="C391" s="169" t="s">
        <v>167</v>
      </c>
      <c r="D391" s="171"/>
      <c r="E391" s="176"/>
      <c r="F391" s="176"/>
      <c r="G391" s="168" t="s">
        <v>584</v>
      </c>
      <c r="H391" s="125"/>
      <c r="I391" s="125"/>
    </row>
    <row r="392">
      <c r="A392" s="168" t="s">
        <v>504</v>
      </c>
      <c r="B392" s="87" t="s">
        <v>739</v>
      </c>
      <c r="C392" s="169" t="s">
        <v>167</v>
      </c>
      <c r="D392" s="171"/>
      <c r="E392" s="176"/>
      <c r="F392" s="176"/>
      <c r="G392" s="168" t="s">
        <v>584</v>
      </c>
      <c r="H392" s="125"/>
      <c r="I392" s="125"/>
    </row>
    <row r="393">
      <c r="A393" s="168" t="s">
        <v>505</v>
      </c>
      <c r="B393" s="87" t="s">
        <v>740</v>
      </c>
      <c r="C393" s="169" t="s">
        <v>167</v>
      </c>
      <c r="D393" s="171">
        <v>295.0</v>
      </c>
      <c r="E393" s="176"/>
      <c r="F393" s="176"/>
      <c r="G393" s="168" t="s">
        <v>584</v>
      </c>
      <c r="H393" s="125"/>
      <c r="I393" s="125"/>
    </row>
    <row r="394">
      <c r="A394" s="168" t="s">
        <v>506</v>
      </c>
      <c r="B394" s="87" t="s">
        <v>741</v>
      </c>
      <c r="C394" s="169" t="s">
        <v>167</v>
      </c>
      <c r="D394" s="171">
        <v>0.002</v>
      </c>
      <c r="E394" s="176"/>
      <c r="F394" s="176"/>
      <c r="G394" s="168" t="s">
        <v>584</v>
      </c>
      <c r="H394" s="125"/>
      <c r="I394" s="125"/>
    </row>
    <row r="395">
      <c r="A395" s="168" t="s">
        <v>507</v>
      </c>
      <c r="B395" s="87" t="s">
        <v>742</v>
      </c>
      <c r="C395" s="169" t="s">
        <v>167</v>
      </c>
      <c r="D395" s="171">
        <v>200.0</v>
      </c>
      <c r="E395" s="176"/>
      <c r="F395" s="176"/>
      <c r="G395" s="168" t="s">
        <v>584</v>
      </c>
      <c r="H395" s="125"/>
      <c r="I395" s="125"/>
    </row>
    <row r="396">
      <c r="A396" s="168" t="s">
        <v>508</v>
      </c>
      <c r="B396" s="87" t="s">
        <v>743</v>
      </c>
      <c r="C396" s="169" t="s">
        <v>167</v>
      </c>
      <c r="D396" s="171">
        <v>15500.0</v>
      </c>
      <c r="E396" s="176"/>
      <c r="F396" s="176"/>
      <c r="G396" s="168" t="s">
        <v>584</v>
      </c>
      <c r="H396" s="125"/>
      <c r="I396" s="125"/>
    </row>
    <row r="397">
      <c r="A397" s="168" t="s">
        <v>509</v>
      </c>
      <c r="B397" s="87" t="s">
        <v>744</v>
      </c>
      <c r="C397" s="169" t="s">
        <v>167</v>
      </c>
      <c r="D397" s="171"/>
      <c r="E397" s="176"/>
      <c r="F397" s="176"/>
      <c r="G397" s="168" t="s">
        <v>584</v>
      </c>
      <c r="H397" s="125"/>
      <c r="I397" s="125"/>
    </row>
    <row r="398">
      <c r="A398" s="168" t="s">
        <v>510</v>
      </c>
      <c r="B398" s="87" t="s">
        <v>745</v>
      </c>
      <c r="C398" s="169" t="s">
        <v>167</v>
      </c>
      <c r="D398" s="171"/>
      <c r="E398" s="176"/>
      <c r="F398" s="176"/>
      <c r="G398" s="168" t="s">
        <v>584</v>
      </c>
      <c r="H398" s="125"/>
      <c r="I398" s="125"/>
    </row>
    <row r="399">
      <c r="A399" s="168" t="s">
        <v>511</v>
      </c>
      <c r="B399" s="87" t="s">
        <v>746</v>
      </c>
      <c r="C399" s="169" t="s">
        <v>167</v>
      </c>
      <c r="D399" s="171">
        <v>3000.0</v>
      </c>
      <c r="E399" s="176"/>
      <c r="F399" s="176"/>
      <c r="G399" s="168" t="s">
        <v>584</v>
      </c>
      <c r="H399" s="125"/>
      <c r="I399" s="125"/>
    </row>
    <row r="400">
      <c r="A400" s="168" t="s">
        <v>512</v>
      </c>
      <c r="B400" s="87" t="s">
        <v>747</v>
      </c>
      <c r="C400" s="169" t="s">
        <v>167</v>
      </c>
      <c r="D400" s="171"/>
      <c r="E400" s="176"/>
      <c r="F400" s="176"/>
      <c r="G400" s="168" t="s">
        <v>584</v>
      </c>
      <c r="H400" s="125"/>
      <c r="I400" s="125"/>
    </row>
    <row r="401">
      <c r="A401" s="168" t="s">
        <v>513</v>
      </c>
      <c r="B401" s="87" t="s">
        <v>748</v>
      </c>
      <c r="C401" s="169" t="s">
        <v>167</v>
      </c>
      <c r="D401" s="171"/>
      <c r="E401" s="176"/>
      <c r="F401" s="176"/>
      <c r="G401" s="168" t="s">
        <v>584</v>
      </c>
      <c r="H401" s="125"/>
      <c r="I401" s="125"/>
    </row>
    <row r="402">
      <c r="A402" s="168" t="s">
        <v>514</v>
      </c>
      <c r="B402" s="87" t="s">
        <v>749</v>
      </c>
      <c r="C402" s="169" t="s">
        <v>167</v>
      </c>
      <c r="D402" s="171"/>
      <c r="E402" s="176"/>
      <c r="F402" s="176"/>
      <c r="G402" s="168" t="s">
        <v>584</v>
      </c>
      <c r="H402" s="125"/>
      <c r="I402" s="125"/>
    </row>
    <row r="403">
      <c r="A403" s="168" t="s">
        <v>515</v>
      </c>
      <c r="B403" s="87" t="s">
        <v>750</v>
      </c>
      <c r="C403" s="169" t="s">
        <v>167</v>
      </c>
      <c r="D403" s="171"/>
      <c r="E403" s="176"/>
      <c r="F403" s="176"/>
      <c r="G403" s="168" t="s">
        <v>584</v>
      </c>
      <c r="H403" s="125"/>
      <c r="I403" s="125"/>
    </row>
    <row r="404">
      <c r="A404" s="168" t="s">
        <v>516</v>
      </c>
      <c r="B404" s="87" t="s">
        <v>751</v>
      </c>
      <c r="C404" s="169" t="s">
        <v>167</v>
      </c>
      <c r="D404" s="171">
        <v>500.0</v>
      </c>
      <c r="E404" s="176"/>
      <c r="F404" s="176"/>
      <c r="G404" s="168" t="s">
        <v>584</v>
      </c>
      <c r="H404" s="125"/>
      <c r="I404" s="125"/>
    </row>
    <row r="405">
      <c r="A405" s="168" t="s">
        <v>517</v>
      </c>
      <c r="B405" s="87" t="s">
        <v>752</v>
      </c>
      <c r="C405" s="169" t="s">
        <v>167</v>
      </c>
      <c r="D405" s="171"/>
      <c r="E405" s="176"/>
      <c r="F405" s="176"/>
      <c r="G405" s="168" t="s">
        <v>584</v>
      </c>
      <c r="H405" s="125"/>
      <c r="I405" s="125"/>
    </row>
    <row r="406">
      <c r="A406" s="168" t="s">
        <v>518</v>
      </c>
      <c r="B406" s="87" t="s">
        <v>753</v>
      </c>
      <c r="C406" s="169" t="s">
        <v>167</v>
      </c>
      <c r="D406" s="171">
        <v>1710.0000000000002</v>
      </c>
      <c r="E406" s="176"/>
      <c r="F406" s="176"/>
      <c r="G406" s="168" t="s">
        <v>584</v>
      </c>
      <c r="H406" s="125"/>
      <c r="I406" s="125"/>
    </row>
    <row r="407">
      <c r="A407" s="168" t="s">
        <v>519</v>
      </c>
      <c r="B407" s="87" t="s">
        <v>754</v>
      </c>
      <c r="C407" s="169" t="s">
        <v>167</v>
      </c>
      <c r="D407" s="171"/>
      <c r="E407" s="176"/>
      <c r="F407" s="176"/>
      <c r="G407" s="168" t="s">
        <v>584</v>
      </c>
      <c r="H407" s="125"/>
      <c r="I407" s="125"/>
    </row>
    <row r="408">
      <c r="A408" s="168" t="s">
        <v>520</v>
      </c>
      <c r="B408" s="87" t="s">
        <v>755</v>
      </c>
      <c r="C408" s="169" t="s">
        <v>167</v>
      </c>
      <c r="D408" s="171"/>
      <c r="E408" s="176"/>
      <c r="F408" s="176"/>
      <c r="G408" s="168" t="s">
        <v>584</v>
      </c>
      <c r="H408" s="125"/>
      <c r="I408" s="125"/>
    </row>
    <row r="409">
      <c r="A409" s="168" t="s">
        <v>521</v>
      </c>
      <c r="B409" s="87" t="s">
        <v>756</v>
      </c>
      <c r="C409" s="169" t="s">
        <v>167</v>
      </c>
      <c r="D409" s="171"/>
      <c r="E409" s="176"/>
      <c r="F409" s="176"/>
      <c r="G409" s="168" t="s">
        <v>584</v>
      </c>
      <c r="H409" s="125"/>
      <c r="I409" s="125"/>
    </row>
    <row r="410">
      <c r="A410" s="168" t="s">
        <v>522</v>
      </c>
      <c r="B410" s="87" t="s">
        <v>757</v>
      </c>
      <c r="C410" s="169" t="s">
        <v>167</v>
      </c>
      <c r="D410" s="171"/>
      <c r="E410" s="176"/>
      <c r="F410" s="176"/>
      <c r="G410" s="168" t="s">
        <v>584</v>
      </c>
      <c r="H410" s="125"/>
      <c r="I410" s="125"/>
    </row>
    <row r="411">
      <c r="A411" s="168" t="s">
        <v>523</v>
      </c>
      <c r="B411" s="87" t="s">
        <v>758</v>
      </c>
      <c r="C411" s="169" t="s">
        <v>167</v>
      </c>
      <c r="D411" s="171">
        <v>7000.0</v>
      </c>
      <c r="E411" s="176"/>
      <c r="F411" s="176"/>
      <c r="G411" s="168" t="s">
        <v>584</v>
      </c>
      <c r="H411" s="125"/>
      <c r="I411" s="125"/>
    </row>
    <row r="412">
      <c r="A412" s="168" t="s">
        <v>524</v>
      </c>
      <c r="B412" s="87" t="s">
        <v>759</v>
      </c>
      <c r="C412" s="169" t="s">
        <v>167</v>
      </c>
      <c r="D412" s="171"/>
      <c r="E412" s="176"/>
      <c r="F412" s="176"/>
      <c r="G412" s="168" t="s">
        <v>584</v>
      </c>
      <c r="H412" s="125"/>
      <c r="I412" s="125"/>
    </row>
    <row r="413">
      <c r="A413" s="168" t="s">
        <v>411</v>
      </c>
      <c r="B413" s="87" t="s">
        <v>760</v>
      </c>
      <c r="C413" s="169" t="s">
        <v>167</v>
      </c>
      <c r="D413" s="171"/>
      <c r="E413" s="176"/>
      <c r="F413" s="176"/>
      <c r="G413" s="168" t="s">
        <v>584</v>
      </c>
      <c r="H413" s="125"/>
      <c r="I413" s="125"/>
    </row>
    <row r="414">
      <c r="A414" s="168" t="s">
        <v>525</v>
      </c>
      <c r="B414" s="87" t="s">
        <v>761</v>
      </c>
      <c r="C414" s="169" t="s">
        <v>167</v>
      </c>
      <c r="D414" s="171"/>
      <c r="E414" s="176"/>
      <c r="F414" s="176"/>
      <c r="G414" s="168" t="s">
        <v>584</v>
      </c>
      <c r="H414" s="125"/>
      <c r="I414" s="125"/>
    </row>
    <row r="415">
      <c r="A415" s="168" t="s">
        <v>526</v>
      </c>
      <c r="B415" s="87" t="s">
        <v>762</v>
      </c>
      <c r="C415" s="169" t="s">
        <v>167</v>
      </c>
      <c r="D415" s="171"/>
      <c r="E415" s="176"/>
      <c r="F415" s="176"/>
      <c r="G415" s="168" t="s">
        <v>584</v>
      </c>
      <c r="H415" s="125"/>
      <c r="I415" s="125"/>
    </row>
    <row r="416">
      <c r="A416" s="168" t="s">
        <v>527</v>
      </c>
      <c r="B416" s="87" t="s">
        <v>763</v>
      </c>
      <c r="C416" s="169" t="s">
        <v>167</v>
      </c>
      <c r="D416" s="171"/>
      <c r="E416" s="176"/>
      <c r="F416" s="176"/>
      <c r="G416" s="168" t="s">
        <v>584</v>
      </c>
      <c r="H416" s="125"/>
      <c r="I416" s="125"/>
    </row>
    <row r="417">
      <c r="A417" s="168" t="s">
        <v>528</v>
      </c>
      <c r="B417" s="87" t="s">
        <v>764</v>
      </c>
      <c r="C417" s="169" t="s">
        <v>167</v>
      </c>
      <c r="D417" s="171"/>
      <c r="E417" s="176"/>
      <c r="F417" s="176"/>
      <c r="G417" s="168" t="s">
        <v>584</v>
      </c>
      <c r="H417" s="125"/>
      <c r="I417" s="125"/>
    </row>
    <row r="418">
      <c r="A418" s="168" t="s">
        <v>529</v>
      </c>
      <c r="B418" s="87" t="s">
        <v>765</v>
      </c>
      <c r="C418" s="169" t="s">
        <v>167</v>
      </c>
      <c r="D418" s="171"/>
      <c r="E418" s="176"/>
      <c r="F418" s="176"/>
      <c r="G418" s="168" t="s">
        <v>584</v>
      </c>
      <c r="H418" s="125"/>
      <c r="I418" s="125"/>
    </row>
    <row r="419">
      <c r="A419" s="168" t="s">
        <v>530</v>
      </c>
      <c r="B419" s="87" t="s">
        <v>766</v>
      </c>
      <c r="C419" s="169" t="s">
        <v>167</v>
      </c>
      <c r="D419" s="171"/>
      <c r="E419" s="176"/>
      <c r="F419" s="176"/>
      <c r="G419" s="168" t="s">
        <v>584</v>
      </c>
      <c r="H419" s="125"/>
      <c r="I419" s="125"/>
    </row>
    <row r="420">
      <c r="A420" s="168" t="s">
        <v>531</v>
      </c>
      <c r="B420" s="87" t="s">
        <v>767</v>
      </c>
      <c r="C420" s="169" t="s">
        <v>167</v>
      </c>
      <c r="D420" s="171"/>
      <c r="E420" s="176"/>
      <c r="F420" s="176"/>
      <c r="G420" s="168" t="s">
        <v>584</v>
      </c>
      <c r="H420" s="125"/>
      <c r="I420" s="125"/>
    </row>
    <row r="421">
      <c r="A421" s="168" t="s">
        <v>532</v>
      </c>
      <c r="B421" s="87" t="s">
        <v>768</v>
      </c>
      <c r="C421" s="169" t="s">
        <v>167</v>
      </c>
      <c r="D421" s="171">
        <v>670.0</v>
      </c>
      <c r="E421" s="176"/>
      <c r="F421" s="176"/>
      <c r="G421" s="168" t="s">
        <v>584</v>
      </c>
      <c r="H421" s="125"/>
      <c r="I421" s="125"/>
    </row>
    <row r="422">
      <c r="A422" s="168" t="s">
        <v>533</v>
      </c>
      <c r="B422" s="87" t="s">
        <v>769</v>
      </c>
      <c r="C422" s="169" t="s">
        <v>167</v>
      </c>
      <c r="D422" s="171"/>
      <c r="E422" s="176"/>
      <c r="F422" s="176"/>
      <c r="G422" s="168" t="s">
        <v>584</v>
      </c>
      <c r="H422" s="125"/>
      <c r="I422" s="125"/>
    </row>
    <row r="423">
      <c r="A423" s="168" t="s">
        <v>534</v>
      </c>
      <c r="B423" s="87" t="s">
        <v>770</v>
      </c>
      <c r="C423" s="169" t="s">
        <v>167</v>
      </c>
      <c r="D423" s="171">
        <v>1691.0</v>
      </c>
      <c r="E423" s="176"/>
      <c r="F423" s="176"/>
      <c r="G423" s="168" t="s">
        <v>584</v>
      </c>
      <c r="H423" s="125"/>
      <c r="I423" s="125"/>
    </row>
    <row r="424">
      <c r="A424" s="168" t="s">
        <v>535</v>
      </c>
      <c r="B424" s="87" t="s">
        <v>771</v>
      </c>
      <c r="C424" s="169" t="s">
        <v>167</v>
      </c>
      <c r="D424" s="171">
        <v>1.0</v>
      </c>
      <c r="E424" s="176"/>
      <c r="F424" s="176"/>
      <c r="G424" s="168" t="s">
        <v>584</v>
      </c>
      <c r="H424" s="125"/>
      <c r="I424" s="125"/>
    </row>
    <row r="425">
      <c r="A425" s="168" t="s">
        <v>536</v>
      </c>
      <c r="B425" s="87" t="s">
        <v>772</v>
      </c>
      <c r="C425" s="169" t="s">
        <v>167</v>
      </c>
      <c r="D425" s="171"/>
      <c r="E425" s="176"/>
      <c r="F425" s="176"/>
      <c r="G425" s="168" t="s">
        <v>584</v>
      </c>
      <c r="H425" s="125"/>
      <c r="I425" s="125"/>
    </row>
    <row r="426">
      <c r="A426" s="168" t="s">
        <v>537</v>
      </c>
      <c r="B426" s="87" t="s">
        <v>773</v>
      </c>
      <c r="C426" s="169" t="s">
        <v>167</v>
      </c>
      <c r="D426" s="171"/>
      <c r="E426" s="176"/>
      <c r="F426" s="176"/>
      <c r="G426" s="168" t="s">
        <v>584</v>
      </c>
      <c r="H426" s="125"/>
      <c r="I426" s="125"/>
    </row>
    <row r="427">
      <c r="A427" s="168" t="s">
        <v>538</v>
      </c>
      <c r="B427" s="87" t="s">
        <v>774</v>
      </c>
      <c r="C427" s="169" t="s">
        <v>167</v>
      </c>
      <c r="D427" s="171"/>
      <c r="E427" s="176"/>
      <c r="F427" s="176"/>
      <c r="G427" s="168" t="s">
        <v>584</v>
      </c>
      <c r="H427" s="125"/>
      <c r="I427" s="125"/>
    </row>
    <row r="428">
      <c r="A428" s="168" t="s">
        <v>539</v>
      </c>
      <c r="B428" s="87" t="s">
        <v>775</v>
      </c>
      <c r="C428" s="169" t="s">
        <v>167</v>
      </c>
      <c r="D428" s="171"/>
      <c r="E428" s="176"/>
      <c r="F428" s="176"/>
      <c r="G428" s="168" t="s">
        <v>584</v>
      </c>
      <c r="H428" s="125"/>
      <c r="I428" s="125"/>
    </row>
    <row r="429">
      <c r="A429" s="168" t="s">
        <v>540</v>
      </c>
      <c r="B429" s="87" t="s">
        <v>776</v>
      </c>
      <c r="C429" s="169" t="s">
        <v>167</v>
      </c>
      <c r="D429" s="171"/>
      <c r="E429" s="176"/>
      <c r="F429" s="176"/>
      <c r="G429" s="168" t="s">
        <v>584</v>
      </c>
      <c r="H429" s="125"/>
      <c r="I429" s="125"/>
    </row>
    <row r="430">
      <c r="A430" s="168" t="s">
        <v>541</v>
      </c>
      <c r="B430" s="87" t="s">
        <v>777</v>
      </c>
      <c r="C430" s="169" t="s">
        <v>167</v>
      </c>
      <c r="D430" s="171"/>
      <c r="E430" s="176"/>
      <c r="F430" s="176"/>
      <c r="G430" s="168" t="s">
        <v>584</v>
      </c>
      <c r="H430" s="125"/>
      <c r="I430" s="125"/>
    </row>
    <row r="431">
      <c r="A431" s="168" t="s">
        <v>542</v>
      </c>
      <c r="B431" s="87" t="s">
        <v>778</v>
      </c>
      <c r="C431" s="169" t="s">
        <v>167</v>
      </c>
      <c r="D431" s="171"/>
      <c r="E431" s="176"/>
      <c r="F431" s="176"/>
      <c r="G431" s="168" t="s">
        <v>584</v>
      </c>
      <c r="H431" s="125"/>
      <c r="I431" s="125"/>
    </row>
    <row r="432">
      <c r="A432" s="168" t="s">
        <v>543</v>
      </c>
      <c r="B432" s="87" t="s">
        <v>779</v>
      </c>
      <c r="C432" s="169" t="s">
        <v>167</v>
      </c>
      <c r="D432" s="171"/>
      <c r="E432" s="176"/>
      <c r="F432" s="176"/>
      <c r="G432" s="168" t="s">
        <v>584</v>
      </c>
      <c r="H432" s="125"/>
      <c r="I432" s="125"/>
    </row>
    <row r="433">
      <c r="A433" s="168" t="s">
        <v>544</v>
      </c>
      <c r="B433" s="87" t="s">
        <v>780</v>
      </c>
      <c r="C433" s="169" t="s">
        <v>167</v>
      </c>
      <c r="D433" s="171"/>
      <c r="E433" s="176"/>
      <c r="F433" s="176"/>
      <c r="G433" s="168" t="s">
        <v>584</v>
      </c>
      <c r="H433" s="125"/>
      <c r="I433" s="125"/>
    </row>
    <row r="434">
      <c r="A434" s="168" t="s">
        <v>545</v>
      </c>
      <c r="B434" s="87" t="s">
        <v>781</v>
      </c>
      <c r="C434" s="169" t="s">
        <v>167</v>
      </c>
      <c r="D434" s="171"/>
      <c r="E434" s="176"/>
      <c r="F434" s="176"/>
      <c r="G434" s="168" t="s">
        <v>584</v>
      </c>
      <c r="H434" s="125"/>
      <c r="I434" s="125"/>
    </row>
    <row r="435">
      <c r="A435" s="168" t="s">
        <v>546</v>
      </c>
      <c r="B435" s="87" t="s">
        <v>782</v>
      </c>
      <c r="C435" s="169" t="s">
        <v>167</v>
      </c>
      <c r="D435" s="171"/>
      <c r="E435" s="176"/>
      <c r="F435" s="176"/>
      <c r="G435" s="168" t="s">
        <v>584</v>
      </c>
      <c r="H435" s="125"/>
      <c r="I435" s="125"/>
    </row>
    <row r="436">
      <c r="A436" s="168" t="s">
        <v>547</v>
      </c>
      <c r="B436" s="87" t="s">
        <v>783</v>
      </c>
      <c r="C436" s="169" t="s">
        <v>167</v>
      </c>
      <c r="D436" s="171"/>
      <c r="E436" s="176"/>
      <c r="F436" s="176"/>
      <c r="G436" s="168" t="s">
        <v>584</v>
      </c>
      <c r="H436" s="125"/>
      <c r="I436" s="125"/>
    </row>
    <row r="437">
      <c r="A437" s="168" t="s">
        <v>548</v>
      </c>
      <c r="B437" s="87" t="s">
        <v>784</v>
      </c>
      <c r="C437" s="169" t="s">
        <v>167</v>
      </c>
      <c r="D437" s="171"/>
      <c r="E437" s="176"/>
      <c r="F437" s="176"/>
      <c r="G437" s="168" t="s">
        <v>584</v>
      </c>
      <c r="H437" s="125"/>
      <c r="I437" s="125"/>
    </row>
    <row r="438">
      <c r="A438" s="168" t="s">
        <v>549</v>
      </c>
      <c r="B438" s="87" t="s">
        <v>785</v>
      </c>
      <c r="C438" s="169" t="s">
        <v>167</v>
      </c>
      <c r="D438" s="171"/>
      <c r="E438" s="176"/>
      <c r="F438" s="176"/>
      <c r="G438" s="168" t="s">
        <v>584</v>
      </c>
      <c r="H438" s="125"/>
      <c r="I438" s="125"/>
    </row>
    <row r="439">
      <c r="A439" s="168" t="s">
        <v>550</v>
      </c>
      <c r="B439" s="87" t="s">
        <v>786</v>
      </c>
      <c r="C439" s="169" t="s">
        <v>167</v>
      </c>
      <c r="D439" s="171"/>
      <c r="E439" s="176"/>
      <c r="F439" s="176"/>
      <c r="G439" s="168" t="s">
        <v>584</v>
      </c>
      <c r="H439" s="125"/>
      <c r="I439" s="125"/>
    </row>
    <row r="440">
      <c r="A440" s="168" t="s">
        <v>551</v>
      </c>
      <c r="B440" s="87" t="s">
        <v>787</v>
      </c>
      <c r="C440" s="169" t="s">
        <v>167</v>
      </c>
      <c r="D440" s="171"/>
      <c r="E440" s="176"/>
      <c r="F440" s="176"/>
      <c r="G440" s="168" t="s">
        <v>584</v>
      </c>
      <c r="H440" s="125"/>
      <c r="I440" s="125"/>
    </row>
    <row r="441">
      <c r="A441" s="168" t="s">
        <v>552</v>
      </c>
      <c r="B441" s="87" t="s">
        <v>788</v>
      </c>
      <c r="C441" s="169" t="s">
        <v>167</v>
      </c>
      <c r="D441" s="171"/>
      <c r="E441" s="176"/>
      <c r="F441" s="176"/>
      <c r="G441" s="168" t="s">
        <v>584</v>
      </c>
      <c r="H441" s="125"/>
      <c r="I441" s="125"/>
    </row>
    <row r="442">
      <c r="A442" s="168" t="s">
        <v>553</v>
      </c>
      <c r="B442" s="87" t="s">
        <v>789</v>
      </c>
      <c r="C442" s="169" t="s">
        <v>167</v>
      </c>
      <c r="D442" s="171"/>
      <c r="E442" s="176"/>
      <c r="F442" s="176"/>
      <c r="G442" s="168" t="s">
        <v>584</v>
      </c>
      <c r="H442" s="125"/>
      <c r="I442" s="125"/>
    </row>
    <row r="443">
      <c r="A443" s="168" t="s">
        <v>554</v>
      </c>
      <c r="B443" s="87" t="s">
        <v>790</v>
      </c>
      <c r="C443" s="169" t="s">
        <v>167</v>
      </c>
      <c r="D443" s="171"/>
      <c r="E443" s="176"/>
      <c r="F443" s="176"/>
      <c r="G443" s="168" t="s">
        <v>584</v>
      </c>
      <c r="H443" s="125"/>
      <c r="I443" s="125"/>
    </row>
    <row r="444">
      <c r="A444" s="168" t="s">
        <v>555</v>
      </c>
      <c r="B444" s="87" t="s">
        <v>791</v>
      </c>
      <c r="C444" s="169" t="s">
        <v>167</v>
      </c>
      <c r="D444" s="171"/>
      <c r="E444" s="176"/>
      <c r="F444" s="176"/>
      <c r="G444" s="168" t="s">
        <v>584</v>
      </c>
      <c r="H444" s="125"/>
      <c r="I444" s="125"/>
    </row>
    <row r="445">
      <c r="A445" s="168" t="s">
        <v>556</v>
      </c>
      <c r="B445" s="87" t="s">
        <v>792</v>
      </c>
      <c r="C445" s="169" t="s">
        <v>167</v>
      </c>
      <c r="D445" s="171"/>
      <c r="E445" s="176"/>
      <c r="F445" s="176"/>
      <c r="G445" s="168" t="s">
        <v>584</v>
      </c>
      <c r="H445" s="125"/>
      <c r="I445" s="125"/>
    </row>
    <row r="446">
      <c r="A446" s="168" t="s">
        <v>557</v>
      </c>
      <c r="B446" s="87" t="s">
        <v>793</v>
      </c>
      <c r="C446" s="169" t="s">
        <v>167</v>
      </c>
      <c r="D446" s="171"/>
      <c r="E446" s="176"/>
      <c r="F446" s="176"/>
      <c r="G446" s="168" t="s">
        <v>584</v>
      </c>
      <c r="H446" s="125"/>
      <c r="I446" s="125"/>
    </row>
    <row r="447">
      <c r="A447" s="168" t="s">
        <v>558</v>
      </c>
      <c r="B447" s="87" t="s">
        <v>794</v>
      </c>
      <c r="C447" s="169" t="s">
        <v>167</v>
      </c>
      <c r="D447" s="171"/>
      <c r="E447" s="176"/>
      <c r="F447" s="176"/>
      <c r="G447" s="168" t="s">
        <v>584</v>
      </c>
      <c r="H447" s="125"/>
      <c r="I447" s="125"/>
    </row>
    <row r="448">
      <c r="A448" s="168" t="s">
        <v>559</v>
      </c>
      <c r="B448" s="87" t="s">
        <v>795</v>
      </c>
      <c r="C448" s="169" t="s">
        <v>167</v>
      </c>
      <c r="D448" s="171"/>
      <c r="E448" s="176"/>
      <c r="F448" s="176"/>
      <c r="G448" s="168" t="s">
        <v>584</v>
      </c>
      <c r="H448" s="125"/>
      <c r="I448" s="125"/>
    </row>
    <row r="449">
      <c r="A449" s="168" t="s">
        <v>560</v>
      </c>
      <c r="B449" s="87" t="s">
        <v>796</v>
      </c>
      <c r="C449" s="169" t="s">
        <v>167</v>
      </c>
      <c r="D449" s="171"/>
      <c r="E449" s="176"/>
      <c r="F449" s="176"/>
      <c r="G449" s="168" t="s">
        <v>584</v>
      </c>
      <c r="H449" s="125"/>
      <c r="I449" s="125"/>
    </row>
    <row r="450">
      <c r="A450" s="168" t="s">
        <v>561</v>
      </c>
      <c r="B450" s="87" t="s">
        <v>797</v>
      </c>
      <c r="C450" s="169" t="s">
        <v>167</v>
      </c>
      <c r="D450" s="171"/>
      <c r="E450" s="176"/>
      <c r="F450" s="176"/>
      <c r="G450" s="168" t="s">
        <v>584</v>
      </c>
      <c r="H450" s="125"/>
      <c r="I450" s="125"/>
    </row>
    <row r="451">
      <c r="A451" s="168" t="s">
        <v>562</v>
      </c>
      <c r="B451" s="87" t="s">
        <v>798</v>
      </c>
      <c r="C451" s="169" t="s">
        <v>167</v>
      </c>
      <c r="D451" s="171"/>
      <c r="E451" s="176"/>
      <c r="F451" s="176"/>
      <c r="G451" s="168" t="s">
        <v>584</v>
      </c>
      <c r="H451" s="125"/>
      <c r="I451" s="125"/>
    </row>
    <row r="452">
      <c r="A452" s="168" t="s">
        <v>563</v>
      </c>
      <c r="B452" s="87" t="s">
        <v>799</v>
      </c>
      <c r="C452" s="169" t="s">
        <v>167</v>
      </c>
      <c r="D452" s="171"/>
      <c r="E452" s="176"/>
      <c r="F452" s="176"/>
      <c r="G452" s="168" t="s">
        <v>584</v>
      </c>
      <c r="H452" s="125"/>
      <c r="I452" s="125"/>
    </row>
    <row r="453">
      <c r="A453" s="168" t="s">
        <v>564</v>
      </c>
      <c r="B453" s="87" t="s">
        <v>800</v>
      </c>
      <c r="C453" s="169" t="s">
        <v>167</v>
      </c>
      <c r="D453" s="171"/>
      <c r="E453" s="176"/>
      <c r="F453" s="176"/>
      <c r="G453" s="168" t="s">
        <v>584</v>
      </c>
      <c r="H453" s="125"/>
      <c r="I453" s="125"/>
    </row>
    <row r="454">
      <c r="A454" s="168" t="s">
        <v>565</v>
      </c>
      <c r="B454" s="87" t="s">
        <v>801</v>
      </c>
      <c r="C454" s="169" t="s">
        <v>167</v>
      </c>
      <c r="D454" s="171"/>
      <c r="E454" s="176"/>
      <c r="F454" s="176"/>
      <c r="G454" s="168" t="s">
        <v>584</v>
      </c>
      <c r="H454" s="125"/>
      <c r="I454" s="125"/>
    </row>
    <row r="455">
      <c r="A455" s="168" t="s">
        <v>566</v>
      </c>
      <c r="B455" s="87" t="s">
        <v>802</v>
      </c>
      <c r="C455" s="169" t="s">
        <v>167</v>
      </c>
      <c r="D455" s="171"/>
      <c r="E455" s="176"/>
      <c r="F455" s="176"/>
      <c r="G455" s="168" t="s">
        <v>584</v>
      </c>
      <c r="H455" s="125"/>
      <c r="I455" s="125"/>
    </row>
    <row r="456">
      <c r="A456" s="168" t="s">
        <v>567</v>
      </c>
      <c r="B456" s="87" t="s">
        <v>803</v>
      </c>
      <c r="C456" s="169" t="s">
        <v>167</v>
      </c>
      <c r="D456" s="171"/>
      <c r="E456" s="176"/>
      <c r="F456" s="176"/>
      <c r="G456" s="168" t="s">
        <v>584</v>
      </c>
      <c r="H456" s="125"/>
      <c r="I456" s="125"/>
    </row>
    <row r="457">
      <c r="A457" s="168" t="s">
        <v>568</v>
      </c>
      <c r="B457" s="87" t="s">
        <v>804</v>
      </c>
      <c r="C457" s="169" t="s">
        <v>167</v>
      </c>
      <c r="D457" s="171"/>
      <c r="E457" s="176"/>
      <c r="F457" s="176"/>
      <c r="G457" s="168" t="s">
        <v>584</v>
      </c>
      <c r="H457" s="125"/>
      <c r="I457" s="125"/>
    </row>
    <row r="458">
      <c r="A458" s="168" t="s">
        <v>569</v>
      </c>
      <c r="B458" s="87" t="s">
        <v>805</v>
      </c>
      <c r="C458" s="169" t="s">
        <v>167</v>
      </c>
      <c r="D458" s="171"/>
      <c r="E458" s="176"/>
      <c r="F458" s="176"/>
      <c r="G458" s="168" t="s">
        <v>584</v>
      </c>
      <c r="H458" s="125"/>
      <c r="I458" s="125"/>
    </row>
    <row r="459">
      <c r="A459" s="168" t="s">
        <v>570</v>
      </c>
      <c r="B459" s="87" t="s">
        <v>806</v>
      </c>
      <c r="C459" s="169" t="s">
        <v>167</v>
      </c>
      <c r="D459" s="171"/>
      <c r="E459" s="176"/>
      <c r="F459" s="176"/>
      <c r="G459" s="168" t="s">
        <v>584</v>
      </c>
      <c r="H459" s="125"/>
      <c r="I459" s="125"/>
    </row>
    <row r="460">
      <c r="A460" s="168" t="s">
        <v>571</v>
      </c>
      <c r="B460" s="87" t="s">
        <v>807</v>
      </c>
      <c r="C460" s="169" t="s">
        <v>167</v>
      </c>
      <c r="D460" s="171"/>
      <c r="E460" s="176"/>
      <c r="F460" s="176"/>
      <c r="G460" s="168" t="s">
        <v>584</v>
      </c>
      <c r="H460" s="125"/>
      <c r="I460" s="125"/>
    </row>
    <row r="461">
      <c r="A461" s="168" t="s">
        <v>572</v>
      </c>
      <c r="B461" s="87" t="s">
        <v>808</v>
      </c>
      <c r="C461" s="169" t="s">
        <v>167</v>
      </c>
      <c r="D461" s="171"/>
      <c r="E461" s="176"/>
      <c r="F461" s="176"/>
      <c r="G461" s="168" t="s">
        <v>584</v>
      </c>
      <c r="H461" s="125"/>
      <c r="I461" s="125"/>
    </row>
    <row r="462">
      <c r="A462" s="168" t="s">
        <v>573</v>
      </c>
      <c r="B462" s="87" t="s">
        <v>809</v>
      </c>
      <c r="C462" s="169" t="s">
        <v>167</v>
      </c>
      <c r="D462" s="171"/>
      <c r="E462" s="176"/>
      <c r="F462" s="176"/>
      <c r="G462" s="168" t="s">
        <v>584</v>
      </c>
      <c r="H462" s="125"/>
      <c r="I462" s="125"/>
    </row>
    <row r="463">
      <c r="A463" s="168" t="s">
        <v>574</v>
      </c>
      <c r="B463" s="87" t="s">
        <v>810</v>
      </c>
      <c r="C463" s="169" t="s">
        <v>167</v>
      </c>
      <c r="D463" s="171"/>
      <c r="E463" s="176"/>
      <c r="F463" s="176"/>
      <c r="G463" s="168" t="s">
        <v>584</v>
      </c>
      <c r="H463" s="125"/>
      <c r="I463" s="125"/>
    </row>
    <row r="464">
      <c r="A464" s="168" t="s">
        <v>575</v>
      </c>
      <c r="B464" s="87" t="s">
        <v>811</v>
      </c>
      <c r="C464" s="169" t="s">
        <v>167</v>
      </c>
      <c r="D464" s="171"/>
      <c r="E464" s="176"/>
      <c r="F464" s="176"/>
      <c r="G464" s="168" t="s">
        <v>584</v>
      </c>
      <c r="H464" s="125"/>
      <c r="I464" s="125"/>
    </row>
    <row r="465">
      <c r="A465" s="168" t="s">
        <v>576</v>
      </c>
      <c r="B465" s="87" t="s">
        <v>812</v>
      </c>
      <c r="C465" s="169" t="s">
        <v>167</v>
      </c>
      <c r="D465" s="171"/>
      <c r="E465" s="176"/>
      <c r="F465" s="176"/>
      <c r="G465" s="168" t="s">
        <v>584</v>
      </c>
      <c r="H465" s="125"/>
      <c r="I465" s="125"/>
    </row>
    <row r="466">
      <c r="A466" s="168" t="s">
        <v>577</v>
      </c>
      <c r="B466" s="87" t="s">
        <v>813</v>
      </c>
      <c r="C466" s="169" t="s">
        <v>167</v>
      </c>
      <c r="D466" s="171"/>
      <c r="E466" s="176"/>
      <c r="F466" s="176"/>
      <c r="G466" s="168" t="s">
        <v>584</v>
      </c>
      <c r="H466" s="125"/>
      <c r="I466" s="125"/>
    </row>
    <row r="467">
      <c r="A467" s="168" t="s">
        <v>578</v>
      </c>
      <c r="B467" s="87" t="s">
        <v>814</v>
      </c>
      <c r="C467" s="169" t="s">
        <v>167</v>
      </c>
      <c r="D467" s="171"/>
      <c r="E467" s="176"/>
      <c r="F467" s="176"/>
      <c r="G467" s="168" t="s">
        <v>584</v>
      </c>
      <c r="H467" s="125"/>
      <c r="I467" s="125"/>
    </row>
    <row r="468">
      <c r="A468" s="168" t="s">
        <v>579</v>
      </c>
      <c r="B468" s="87" t="s">
        <v>815</v>
      </c>
      <c r="C468" s="169" t="s">
        <v>167</v>
      </c>
      <c r="D468" s="171"/>
      <c r="E468" s="176"/>
      <c r="F468" s="176"/>
      <c r="G468" s="168" t="s">
        <v>584</v>
      </c>
      <c r="H468" s="125"/>
      <c r="I468" s="125"/>
    </row>
    <row r="469">
      <c r="A469" s="168" t="s">
        <v>580</v>
      </c>
      <c r="B469" s="87" t="s">
        <v>816</v>
      </c>
      <c r="C469" s="169" t="s">
        <v>167</v>
      </c>
      <c r="D469" s="171"/>
      <c r="E469" s="176"/>
      <c r="F469" s="176"/>
      <c r="G469" s="168" t="s">
        <v>584</v>
      </c>
      <c r="H469" s="125"/>
      <c r="I469" s="125"/>
    </row>
    <row r="470">
      <c r="A470" s="168" t="s">
        <v>581</v>
      </c>
      <c r="B470" s="87" t="s">
        <v>817</v>
      </c>
      <c r="C470" s="169" t="s">
        <v>167</v>
      </c>
      <c r="D470" s="171"/>
      <c r="E470" s="176"/>
      <c r="F470" s="176"/>
      <c r="G470" s="168" t="s">
        <v>584</v>
      </c>
      <c r="H470" s="125"/>
      <c r="I470" s="125"/>
    </row>
    <row r="471">
      <c r="A471" s="168" t="s">
        <v>582</v>
      </c>
      <c r="B471" s="87" t="s">
        <v>818</v>
      </c>
      <c r="C471" s="169" t="s">
        <v>167</v>
      </c>
      <c r="D471" s="171"/>
      <c r="E471" s="176"/>
      <c r="F471" s="176"/>
      <c r="G471" s="168" t="s">
        <v>584</v>
      </c>
      <c r="H471" s="125"/>
      <c r="I471" s="125"/>
    </row>
    <row r="472">
      <c r="A472" s="168" t="s">
        <v>183</v>
      </c>
      <c r="B472" s="142" t="s">
        <v>583</v>
      </c>
      <c r="C472" s="169" t="s">
        <v>168</v>
      </c>
      <c r="D472" s="177">
        <v>1850768.7054978197</v>
      </c>
      <c r="E472" s="176"/>
      <c r="F472" s="176"/>
      <c r="G472" s="168" t="s">
        <v>819</v>
      </c>
      <c r="H472" s="125"/>
      <c r="I472" s="125"/>
    </row>
    <row r="473">
      <c r="A473" s="168" t="s">
        <v>184</v>
      </c>
      <c r="B473" s="142" t="s">
        <v>585</v>
      </c>
      <c r="C473" s="169" t="s">
        <v>168</v>
      </c>
      <c r="D473" s="177">
        <v>17072.17413029073</v>
      </c>
      <c r="E473" s="176"/>
      <c r="F473" s="176"/>
      <c r="G473" s="168" t="s">
        <v>819</v>
      </c>
      <c r="H473" s="125"/>
      <c r="I473" s="125"/>
    </row>
    <row r="474">
      <c r="A474" s="168" t="s">
        <v>185</v>
      </c>
      <c r="B474" s="142" t="s">
        <v>586</v>
      </c>
      <c r="C474" s="169" t="s">
        <v>168</v>
      </c>
      <c r="D474" s="177">
        <v>208040.94332123562</v>
      </c>
      <c r="E474" s="176"/>
      <c r="F474" s="176"/>
      <c r="G474" s="168" t="s">
        <v>819</v>
      </c>
      <c r="H474" s="125"/>
      <c r="I474" s="125"/>
    </row>
    <row r="475">
      <c r="A475" s="168" t="s">
        <v>186</v>
      </c>
      <c r="B475" s="142" t="s">
        <v>587</v>
      </c>
      <c r="C475" s="169" t="s">
        <v>168</v>
      </c>
      <c r="D475" s="177">
        <v>11628.665480203501</v>
      </c>
      <c r="E475" s="176"/>
      <c r="F475" s="176"/>
      <c r="G475" s="168" t="s">
        <v>819</v>
      </c>
      <c r="H475" s="125"/>
      <c r="I475" s="125"/>
    </row>
    <row r="476">
      <c r="A476" s="168" t="s">
        <v>187</v>
      </c>
      <c r="B476" s="142" t="s">
        <v>588</v>
      </c>
      <c r="C476" s="169" t="s">
        <v>168</v>
      </c>
      <c r="D476" s="177">
        <v>157.2350460588552</v>
      </c>
      <c r="E476" s="176"/>
      <c r="F476" s="176"/>
      <c r="G476" s="168" t="s">
        <v>819</v>
      </c>
      <c r="H476" s="125"/>
      <c r="I476" s="125"/>
    </row>
    <row r="477">
      <c r="A477" s="168" t="s">
        <v>188</v>
      </c>
      <c r="B477" s="142" t="s">
        <v>589</v>
      </c>
      <c r="C477" s="169" t="s">
        <v>168</v>
      </c>
      <c r="D477" s="177">
        <v>119496.86994517333</v>
      </c>
      <c r="E477" s="176"/>
      <c r="F477" s="176"/>
      <c r="G477" s="168" t="s">
        <v>819</v>
      </c>
      <c r="H477" s="125"/>
      <c r="I477" s="125"/>
    </row>
    <row r="478">
      <c r="A478" s="168" t="s">
        <v>189</v>
      </c>
      <c r="B478" s="142" t="s">
        <v>590</v>
      </c>
      <c r="C478" s="169" t="s">
        <v>168</v>
      </c>
      <c r="D478" s="177">
        <v>4592.839952629232</v>
      </c>
      <c r="E478" s="176"/>
      <c r="F478" s="176"/>
      <c r="G478" s="168" t="s">
        <v>819</v>
      </c>
      <c r="H478" s="125"/>
      <c r="I478" s="125"/>
    </row>
    <row r="479">
      <c r="A479" s="168" t="s">
        <v>190</v>
      </c>
      <c r="B479" s="142" t="s">
        <v>591</v>
      </c>
      <c r="C479" s="169" t="s">
        <v>168</v>
      </c>
      <c r="D479" s="177">
        <v>5229.629173006142</v>
      </c>
      <c r="E479" s="176"/>
      <c r="F479" s="176"/>
      <c r="G479" s="168" t="s">
        <v>819</v>
      </c>
      <c r="H479" s="125"/>
      <c r="I479" s="125"/>
    </row>
    <row r="480">
      <c r="A480" s="168" t="s">
        <v>191</v>
      </c>
      <c r="B480" s="142" t="s">
        <v>592</v>
      </c>
      <c r="C480" s="169" t="s">
        <v>168</v>
      </c>
      <c r="D480" s="177">
        <v>116696.9711241906</v>
      </c>
      <c r="E480" s="176"/>
      <c r="F480" s="176"/>
      <c r="G480" s="168" t="s">
        <v>819</v>
      </c>
      <c r="H480" s="125"/>
      <c r="I480" s="125"/>
    </row>
    <row r="481">
      <c r="A481" s="168" t="s">
        <v>359</v>
      </c>
      <c r="B481" s="142" t="s">
        <v>593</v>
      </c>
      <c r="C481" s="169" t="s">
        <v>168</v>
      </c>
      <c r="D481" s="177"/>
      <c r="E481" s="176"/>
      <c r="F481" s="176"/>
      <c r="G481" s="168" t="s">
        <v>819</v>
      </c>
      <c r="H481" s="125"/>
      <c r="I481" s="125"/>
    </row>
    <row r="482">
      <c r="A482" s="168" t="s">
        <v>360</v>
      </c>
      <c r="B482" s="142" t="s">
        <v>594</v>
      </c>
      <c r="C482" s="169" t="s">
        <v>168</v>
      </c>
      <c r="D482" s="177">
        <v>1713.6503295647835</v>
      </c>
      <c r="E482" s="176"/>
      <c r="F482" s="176"/>
      <c r="G482" s="168" t="s">
        <v>819</v>
      </c>
      <c r="H482" s="125"/>
      <c r="I482" s="125"/>
    </row>
    <row r="483">
      <c r="A483" s="168" t="s">
        <v>361</v>
      </c>
      <c r="B483" s="142" t="s">
        <v>595</v>
      </c>
      <c r="C483" s="169" t="s">
        <v>168</v>
      </c>
      <c r="D483" s="177"/>
      <c r="E483" s="176"/>
      <c r="F483" s="176"/>
      <c r="G483" s="168" t="s">
        <v>819</v>
      </c>
      <c r="H483" s="125"/>
      <c r="I483" s="125"/>
    </row>
    <row r="484">
      <c r="A484" s="168" t="s">
        <v>362</v>
      </c>
      <c r="B484" s="142" t="s">
        <v>596</v>
      </c>
      <c r="C484" s="169" t="s">
        <v>168</v>
      </c>
      <c r="D484" s="177">
        <v>37.60069889373781</v>
      </c>
      <c r="E484" s="176"/>
      <c r="F484" s="176"/>
      <c r="G484" s="168" t="s">
        <v>819</v>
      </c>
      <c r="H484" s="125"/>
      <c r="I484" s="125"/>
    </row>
    <row r="485">
      <c r="A485" s="168" t="s">
        <v>363</v>
      </c>
      <c r="B485" s="142" t="s">
        <v>597</v>
      </c>
      <c r="C485" s="169" t="s">
        <v>168</v>
      </c>
      <c r="D485" s="177"/>
      <c r="E485" s="176"/>
      <c r="F485" s="176"/>
      <c r="G485" s="168" t="s">
        <v>819</v>
      </c>
      <c r="H485" s="125"/>
      <c r="I485" s="125"/>
    </row>
    <row r="486">
      <c r="A486" s="168" t="s">
        <v>364</v>
      </c>
      <c r="B486" s="142" t="s">
        <v>598</v>
      </c>
      <c r="C486" s="169" t="s">
        <v>168</v>
      </c>
      <c r="D486" s="177"/>
      <c r="E486" s="176"/>
      <c r="F486" s="176"/>
      <c r="G486" s="168" t="s">
        <v>819</v>
      </c>
      <c r="H486" s="125"/>
      <c r="I486" s="125"/>
    </row>
    <row r="487">
      <c r="A487" s="168" t="s">
        <v>365</v>
      </c>
      <c r="B487" s="142" t="s">
        <v>599</v>
      </c>
      <c r="C487" s="169" t="s">
        <v>168</v>
      </c>
      <c r="D487" s="177">
        <v>20246.268271266435</v>
      </c>
      <c r="E487" s="176"/>
      <c r="F487" s="176"/>
      <c r="G487" s="168" t="s">
        <v>819</v>
      </c>
      <c r="H487" s="125"/>
      <c r="I487" s="125"/>
    </row>
    <row r="488">
      <c r="A488" s="168" t="s">
        <v>366</v>
      </c>
      <c r="B488" s="142" t="s">
        <v>600</v>
      </c>
      <c r="C488" s="169" t="s">
        <v>168</v>
      </c>
      <c r="D488" s="177"/>
      <c r="E488" s="176"/>
      <c r="F488" s="176"/>
      <c r="G488" s="168" t="s">
        <v>819</v>
      </c>
      <c r="H488" s="125"/>
      <c r="I488" s="125"/>
    </row>
    <row r="489">
      <c r="A489" s="168" t="s">
        <v>367</v>
      </c>
      <c r="B489" s="142" t="s">
        <v>601</v>
      </c>
      <c r="C489" s="169" t="s">
        <v>168</v>
      </c>
      <c r="D489" s="177">
        <v>6388.289847118168</v>
      </c>
      <c r="E489" s="176"/>
      <c r="F489" s="176"/>
      <c r="G489" s="168" t="s">
        <v>819</v>
      </c>
      <c r="H489" s="125"/>
      <c r="I489" s="125"/>
    </row>
    <row r="490">
      <c r="A490" s="168" t="s">
        <v>368</v>
      </c>
      <c r="B490" s="142" t="s">
        <v>602</v>
      </c>
      <c r="C490" s="169" t="s">
        <v>168</v>
      </c>
      <c r="D490" s="177">
        <v>5392.805957269793</v>
      </c>
      <c r="E490" s="176"/>
      <c r="F490" s="176"/>
      <c r="G490" s="168" t="s">
        <v>819</v>
      </c>
      <c r="H490" s="125"/>
      <c r="I490" s="125"/>
    </row>
    <row r="491">
      <c r="A491" s="168" t="s">
        <v>369</v>
      </c>
      <c r="B491" s="142" t="s">
        <v>603</v>
      </c>
      <c r="C491" s="169" t="s">
        <v>168</v>
      </c>
      <c r="D491" s="177"/>
      <c r="E491" s="176"/>
      <c r="F491" s="176"/>
      <c r="G491" s="168" t="s">
        <v>819</v>
      </c>
      <c r="H491" s="125"/>
      <c r="I491" s="125"/>
    </row>
    <row r="492">
      <c r="A492" s="168" t="s">
        <v>370</v>
      </c>
      <c r="B492" s="142" t="s">
        <v>604</v>
      </c>
      <c r="C492" s="169" t="s">
        <v>168</v>
      </c>
      <c r="D492" s="177"/>
      <c r="E492" s="176"/>
      <c r="F492" s="176"/>
      <c r="G492" s="168" t="s">
        <v>819</v>
      </c>
      <c r="H492" s="125"/>
      <c r="I492" s="125"/>
    </row>
    <row r="493">
      <c r="A493" s="168" t="s">
        <v>371</v>
      </c>
      <c r="B493" s="142" t="s">
        <v>605</v>
      </c>
      <c r="C493" s="169" t="s">
        <v>168</v>
      </c>
      <c r="D493" s="177">
        <v>106591.97352328054</v>
      </c>
      <c r="E493" s="176"/>
      <c r="F493" s="176"/>
      <c r="G493" s="168" t="s">
        <v>819</v>
      </c>
      <c r="H493" s="125"/>
      <c r="I493" s="125"/>
    </row>
    <row r="494">
      <c r="A494" s="168" t="s">
        <v>372</v>
      </c>
      <c r="B494" s="142" t="s">
        <v>606</v>
      </c>
      <c r="C494" s="169" t="s">
        <v>168</v>
      </c>
      <c r="D494" s="177"/>
      <c r="E494" s="176"/>
      <c r="F494" s="176"/>
      <c r="G494" s="168" t="s">
        <v>819</v>
      </c>
      <c r="H494" s="125"/>
      <c r="I494" s="125"/>
    </row>
    <row r="495">
      <c r="A495" s="168" t="s">
        <v>373</v>
      </c>
      <c r="B495" s="142" t="s">
        <v>607</v>
      </c>
      <c r="C495" s="169" t="s">
        <v>168</v>
      </c>
      <c r="D495" s="177">
        <v>33.85906378250121</v>
      </c>
      <c r="E495" s="176"/>
      <c r="F495" s="176"/>
      <c r="G495" s="168" t="s">
        <v>819</v>
      </c>
      <c r="H495" s="125"/>
      <c r="I495" s="125"/>
    </row>
    <row r="496">
      <c r="A496" s="168" t="s">
        <v>374</v>
      </c>
      <c r="B496" s="142" t="s">
        <v>608</v>
      </c>
      <c r="C496" s="169" t="s">
        <v>168</v>
      </c>
      <c r="D496" s="177">
        <v>1574.1731247435591</v>
      </c>
      <c r="E496" s="176"/>
      <c r="F496" s="176"/>
      <c r="G496" s="168" t="s">
        <v>819</v>
      </c>
      <c r="H496" s="125"/>
      <c r="I496" s="125"/>
    </row>
    <row r="497">
      <c r="A497" s="168" t="s">
        <v>375</v>
      </c>
      <c r="B497" s="142" t="s">
        <v>609</v>
      </c>
      <c r="C497" s="169" t="s">
        <v>168</v>
      </c>
      <c r="D497" s="177"/>
      <c r="E497" s="176"/>
      <c r="F497" s="176"/>
      <c r="G497" s="168" t="s">
        <v>819</v>
      </c>
      <c r="H497" s="125"/>
      <c r="I497" s="125"/>
    </row>
    <row r="498">
      <c r="A498" s="168" t="s">
        <v>376</v>
      </c>
      <c r="B498" s="142" t="s">
        <v>610</v>
      </c>
      <c r="C498" s="169" t="s">
        <v>168</v>
      </c>
      <c r="D498" s="177">
        <v>132.9656287675744</v>
      </c>
      <c r="E498" s="176"/>
      <c r="F498" s="176"/>
      <c r="G498" s="168" t="s">
        <v>819</v>
      </c>
      <c r="H498" s="125"/>
      <c r="I498" s="125"/>
    </row>
    <row r="499">
      <c r="A499" s="168" t="s">
        <v>377</v>
      </c>
      <c r="B499" s="142" t="s">
        <v>611</v>
      </c>
      <c r="C499" s="169" t="s">
        <v>168</v>
      </c>
      <c r="D499" s="177">
        <v>12.39809853897091</v>
      </c>
      <c r="E499" s="176"/>
      <c r="F499" s="176"/>
      <c r="G499" s="168" t="s">
        <v>819</v>
      </c>
      <c r="H499" s="125"/>
      <c r="I499" s="125"/>
    </row>
    <row r="500">
      <c r="A500" s="168" t="s">
        <v>378</v>
      </c>
      <c r="B500" s="142" t="s">
        <v>612</v>
      </c>
      <c r="C500" s="169" t="s">
        <v>168</v>
      </c>
      <c r="D500" s="177"/>
      <c r="E500" s="176"/>
      <c r="F500" s="176"/>
      <c r="G500" s="168" t="s">
        <v>819</v>
      </c>
      <c r="H500" s="125"/>
      <c r="I500" s="125"/>
    </row>
    <row r="501">
      <c r="A501" s="168" t="s">
        <v>379</v>
      </c>
      <c r="B501" s="142" t="s">
        <v>613</v>
      </c>
      <c r="C501" s="169" t="s">
        <v>168</v>
      </c>
      <c r="D501" s="177">
        <v>1500.1960131470478</v>
      </c>
      <c r="E501" s="176"/>
      <c r="F501" s="176"/>
      <c r="G501" s="168" t="s">
        <v>819</v>
      </c>
      <c r="H501" s="125"/>
      <c r="I501" s="125"/>
    </row>
    <row r="502">
      <c r="A502" s="168" t="s">
        <v>380</v>
      </c>
      <c r="B502" s="142" t="s">
        <v>614</v>
      </c>
      <c r="C502" s="169" t="s">
        <v>168</v>
      </c>
      <c r="D502" s="177">
        <v>255.49067176005065</v>
      </c>
      <c r="E502" s="176"/>
      <c r="F502" s="176"/>
      <c r="G502" s="168" t="s">
        <v>819</v>
      </c>
      <c r="H502" s="125"/>
      <c r="I502" s="125"/>
    </row>
    <row r="503">
      <c r="A503" s="168" t="s">
        <v>381</v>
      </c>
      <c r="B503" s="142" t="s">
        <v>615</v>
      </c>
      <c r="C503" s="169" t="s">
        <v>168</v>
      </c>
      <c r="D503" s="177">
        <v>78377.83086022073</v>
      </c>
      <c r="E503" s="176"/>
      <c r="F503" s="176"/>
      <c r="G503" s="168" t="s">
        <v>819</v>
      </c>
      <c r="H503" s="125"/>
      <c r="I503" s="125"/>
    </row>
    <row r="504">
      <c r="A504" s="168" t="s">
        <v>382</v>
      </c>
      <c r="B504" s="142" t="s">
        <v>616</v>
      </c>
      <c r="C504" s="169" t="s">
        <v>168</v>
      </c>
      <c r="D504" s="177"/>
      <c r="E504" s="176"/>
      <c r="F504" s="176"/>
      <c r="G504" s="168" t="s">
        <v>819</v>
      </c>
      <c r="H504" s="125"/>
      <c r="I504" s="125"/>
    </row>
    <row r="505">
      <c r="A505" s="168" t="s">
        <v>383</v>
      </c>
      <c r="B505" s="142" t="s">
        <v>617</v>
      </c>
      <c r="C505" s="169" t="s">
        <v>168</v>
      </c>
      <c r="D505" s="177">
        <v>213.38195627746592</v>
      </c>
      <c r="E505" s="176"/>
      <c r="F505" s="176"/>
      <c r="G505" s="168" t="s">
        <v>819</v>
      </c>
      <c r="H505" s="125"/>
      <c r="I505" s="125"/>
    </row>
    <row r="506">
      <c r="A506" s="168" t="s">
        <v>384</v>
      </c>
      <c r="B506" s="142" t="s">
        <v>618</v>
      </c>
      <c r="C506" s="169" t="s">
        <v>168</v>
      </c>
      <c r="D506" s="177"/>
      <c r="E506" s="176"/>
      <c r="F506" s="176"/>
      <c r="G506" s="168" t="s">
        <v>819</v>
      </c>
      <c r="H506" s="125"/>
      <c r="I506" s="125"/>
    </row>
    <row r="507">
      <c r="A507" s="168" t="s">
        <v>385</v>
      </c>
      <c r="B507" s="142" t="s">
        <v>619</v>
      </c>
      <c r="C507" s="169" t="s">
        <v>168</v>
      </c>
      <c r="D507" s="177"/>
      <c r="E507" s="176"/>
      <c r="F507" s="176"/>
      <c r="G507" s="168" t="s">
        <v>819</v>
      </c>
      <c r="H507" s="125"/>
      <c r="I507" s="125"/>
    </row>
    <row r="508">
      <c r="A508" s="168" t="s">
        <v>386</v>
      </c>
      <c r="B508" s="142" t="s">
        <v>620</v>
      </c>
      <c r="C508" s="169" t="s">
        <v>168</v>
      </c>
      <c r="D508" s="177">
        <v>1737.2801411880503</v>
      </c>
      <c r="E508" s="176"/>
      <c r="F508" s="176"/>
      <c r="G508" s="168" t="s">
        <v>819</v>
      </c>
      <c r="H508" s="125"/>
      <c r="I508" s="125"/>
    </row>
    <row r="509">
      <c r="A509" s="168" t="s">
        <v>314</v>
      </c>
      <c r="B509" s="142" t="s">
        <v>621</v>
      </c>
      <c r="C509" s="169" t="s">
        <v>168</v>
      </c>
      <c r="D509" s="177">
        <v>95.42831354904168</v>
      </c>
      <c r="E509" s="176"/>
      <c r="F509" s="176"/>
      <c r="G509" s="168" t="s">
        <v>819</v>
      </c>
      <c r="H509" s="125"/>
      <c r="I509" s="125"/>
    </row>
    <row r="510">
      <c r="A510" s="168" t="s">
        <v>387</v>
      </c>
      <c r="B510" s="142" t="s">
        <v>622</v>
      </c>
      <c r="C510" s="169" t="s">
        <v>168</v>
      </c>
      <c r="D510" s="177">
        <v>17682.707601562543</v>
      </c>
      <c r="E510" s="176"/>
      <c r="F510" s="176"/>
      <c r="G510" s="168" t="s">
        <v>819</v>
      </c>
      <c r="H510" s="125"/>
      <c r="I510" s="125"/>
    </row>
    <row r="511">
      <c r="A511" s="168" t="s">
        <v>388</v>
      </c>
      <c r="B511" s="142" t="s">
        <v>623</v>
      </c>
      <c r="C511" s="169" t="s">
        <v>168</v>
      </c>
      <c r="D511" s="177">
        <v>375.77085874389934</v>
      </c>
      <c r="E511" s="176"/>
      <c r="F511" s="176"/>
      <c r="G511" s="168" t="s">
        <v>819</v>
      </c>
      <c r="H511" s="125"/>
      <c r="I511" s="125"/>
    </row>
    <row r="512">
      <c r="A512" s="168" t="s">
        <v>389</v>
      </c>
      <c r="B512" s="142" t="s">
        <v>624</v>
      </c>
      <c r="C512" s="169" t="s">
        <v>168</v>
      </c>
      <c r="D512" s="177">
        <v>21.727289082336405</v>
      </c>
      <c r="E512" s="176"/>
      <c r="F512" s="176"/>
      <c r="G512" s="168" t="s">
        <v>819</v>
      </c>
      <c r="H512" s="125"/>
      <c r="I512" s="125"/>
    </row>
    <row r="513">
      <c r="A513" s="168" t="s">
        <v>390</v>
      </c>
      <c r="B513" s="142" t="s">
        <v>625</v>
      </c>
      <c r="C513" s="169" t="s">
        <v>168</v>
      </c>
      <c r="D513" s="177"/>
      <c r="E513" s="176"/>
      <c r="F513" s="176"/>
      <c r="G513" s="168" t="s">
        <v>819</v>
      </c>
      <c r="H513" s="125"/>
      <c r="I513" s="125"/>
    </row>
    <row r="514">
      <c r="A514" s="168" t="s">
        <v>391</v>
      </c>
      <c r="B514" s="142" t="s">
        <v>626</v>
      </c>
      <c r="C514" s="169" t="s">
        <v>168</v>
      </c>
      <c r="D514" s="177"/>
      <c r="E514" s="176"/>
      <c r="F514" s="176"/>
      <c r="G514" s="168" t="s">
        <v>819</v>
      </c>
      <c r="H514" s="125"/>
      <c r="I514" s="125"/>
    </row>
    <row r="515">
      <c r="A515" s="168" t="s">
        <v>392</v>
      </c>
      <c r="B515" s="142" t="s">
        <v>627</v>
      </c>
      <c r="C515" s="169" t="s">
        <v>168</v>
      </c>
      <c r="D515" s="177">
        <v>478.0631308715821</v>
      </c>
      <c r="E515" s="176"/>
      <c r="F515" s="176"/>
      <c r="G515" s="168" t="s">
        <v>819</v>
      </c>
      <c r="H515" s="125"/>
      <c r="I515" s="125"/>
    </row>
    <row r="516">
      <c r="A516" s="168" t="s">
        <v>393</v>
      </c>
      <c r="B516" s="142" t="s">
        <v>628</v>
      </c>
      <c r="C516" s="169" t="s">
        <v>168</v>
      </c>
      <c r="D516" s="177"/>
      <c r="E516" s="176"/>
      <c r="F516" s="176"/>
      <c r="G516" s="168" t="s">
        <v>819</v>
      </c>
      <c r="H516" s="125"/>
      <c r="I516" s="125"/>
    </row>
    <row r="517">
      <c r="A517" s="168" t="s">
        <v>394</v>
      </c>
      <c r="B517" s="142" t="s">
        <v>629</v>
      </c>
      <c r="C517" s="169" t="s">
        <v>168</v>
      </c>
      <c r="D517" s="177"/>
      <c r="E517" s="176"/>
      <c r="F517" s="176"/>
      <c r="G517" s="168" t="s">
        <v>819</v>
      </c>
      <c r="H517" s="125"/>
      <c r="I517" s="125"/>
    </row>
    <row r="518">
      <c r="A518" s="168" t="s">
        <v>395</v>
      </c>
      <c r="B518" s="142" t="s">
        <v>630</v>
      </c>
      <c r="C518" s="169" t="s">
        <v>168</v>
      </c>
      <c r="D518" s="177">
        <v>3469.0567100524127</v>
      </c>
      <c r="E518" s="176"/>
      <c r="F518" s="176"/>
      <c r="G518" s="168" t="s">
        <v>819</v>
      </c>
      <c r="H518" s="125"/>
      <c r="I518" s="125"/>
    </row>
    <row r="519">
      <c r="A519" s="168" t="s">
        <v>396</v>
      </c>
      <c r="B519" s="142" t="s">
        <v>631</v>
      </c>
      <c r="C519" s="169" t="s">
        <v>168</v>
      </c>
      <c r="D519" s="177">
        <v>4046.910759762006</v>
      </c>
      <c r="E519" s="176"/>
      <c r="F519" s="176"/>
      <c r="G519" s="168" t="s">
        <v>819</v>
      </c>
      <c r="H519" s="125"/>
      <c r="I519" s="125"/>
    </row>
    <row r="520">
      <c r="A520" s="168" t="s">
        <v>397</v>
      </c>
      <c r="B520" s="142" t="s">
        <v>632</v>
      </c>
      <c r="C520" s="169" t="s">
        <v>168</v>
      </c>
      <c r="D520" s="177">
        <v>1695.6604606461046</v>
      </c>
      <c r="E520" s="176"/>
      <c r="F520" s="176"/>
      <c r="G520" s="168" t="s">
        <v>819</v>
      </c>
      <c r="H520" s="125"/>
      <c r="I520" s="125"/>
    </row>
    <row r="521">
      <c r="A521" s="168" t="s">
        <v>398</v>
      </c>
      <c r="B521" s="142" t="s">
        <v>633</v>
      </c>
      <c r="C521" s="169" t="s">
        <v>168</v>
      </c>
      <c r="D521" s="177"/>
      <c r="E521" s="176"/>
      <c r="F521" s="176"/>
      <c r="G521" s="168" t="s">
        <v>819</v>
      </c>
      <c r="H521" s="125"/>
      <c r="I521" s="125"/>
    </row>
    <row r="522">
      <c r="A522" s="168" t="s">
        <v>399</v>
      </c>
      <c r="B522" s="142" t="s">
        <v>634</v>
      </c>
      <c r="C522" s="169" t="s">
        <v>168</v>
      </c>
      <c r="D522" s="177"/>
      <c r="E522" s="176"/>
      <c r="F522" s="176"/>
      <c r="G522" s="168" t="s">
        <v>819</v>
      </c>
      <c r="H522" s="125"/>
      <c r="I522" s="125"/>
    </row>
    <row r="523">
      <c r="A523" s="168" t="s">
        <v>400</v>
      </c>
      <c r="B523" s="142" t="s">
        <v>635</v>
      </c>
      <c r="C523" s="169" t="s">
        <v>168</v>
      </c>
      <c r="D523" s="177"/>
      <c r="E523" s="176"/>
      <c r="F523" s="176"/>
      <c r="G523" s="168" t="s">
        <v>819</v>
      </c>
      <c r="H523" s="125"/>
      <c r="I523" s="125"/>
    </row>
    <row r="524">
      <c r="A524" s="168" t="s">
        <v>401</v>
      </c>
      <c r="B524" s="142" t="s">
        <v>636</v>
      </c>
      <c r="C524" s="169" t="s">
        <v>168</v>
      </c>
      <c r="D524" s="177">
        <v>1155.6212890170382</v>
      </c>
      <c r="E524" s="176"/>
      <c r="F524" s="176"/>
      <c r="G524" s="168" t="s">
        <v>819</v>
      </c>
      <c r="H524" s="125"/>
      <c r="I524" s="125"/>
    </row>
    <row r="525">
      <c r="A525" s="168" t="s">
        <v>402</v>
      </c>
      <c r="B525" s="142" t="s">
        <v>637</v>
      </c>
      <c r="C525" s="169" t="s">
        <v>168</v>
      </c>
      <c r="D525" s="177">
        <v>328.0949297515869</v>
      </c>
      <c r="E525" s="176"/>
      <c r="F525" s="176"/>
      <c r="G525" s="168" t="s">
        <v>819</v>
      </c>
      <c r="H525" s="125"/>
      <c r="I525" s="125"/>
    </row>
    <row r="526">
      <c r="A526" s="168" t="s">
        <v>403</v>
      </c>
      <c r="B526" s="142" t="s">
        <v>638</v>
      </c>
      <c r="C526" s="169" t="s">
        <v>168</v>
      </c>
      <c r="D526" s="177">
        <v>6881.629433636742</v>
      </c>
      <c r="E526" s="176"/>
      <c r="F526" s="176"/>
      <c r="G526" s="168" t="s">
        <v>819</v>
      </c>
      <c r="H526" s="125"/>
      <c r="I526" s="125"/>
    </row>
    <row r="527">
      <c r="A527" s="168" t="s">
        <v>404</v>
      </c>
      <c r="B527" s="142" t="s">
        <v>639</v>
      </c>
      <c r="C527" s="169" t="s">
        <v>168</v>
      </c>
      <c r="D527" s="177">
        <v>3328.03709938736</v>
      </c>
      <c r="E527" s="176"/>
      <c r="F527" s="176"/>
      <c r="G527" s="168" t="s">
        <v>819</v>
      </c>
      <c r="H527" s="125"/>
      <c r="I527" s="125"/>
    </row>
    <row r="528">
      <c r="A528" s="168" t="s">
        <v>405</v>
      </c>
      <c r="B528" s="142" t="s">
        <v>640</v>
      </c>
      <c r="C528" s="169" t="s">
        <v>168</v>
      </c>
      <c r="D528" s="177">
        <v>3864.407894061277</v>
      </c>
      <c r="E528" s="176"/>
      <c r="F528" s="176"/>
      <c r="G528" s="168" t="s">
        <v>819</v>
      </c>
      <c r="H528" s="125"/>
      <c r="I528" s="125"/>
    </row>
    <row r="529">
      <c r="A529" s="168" t="s">
        <v>406</v>
      </c>
      <c r="B529" s="142" t="s">
        <v>641</v>
      </c>
      <c r="C529" s="169" t="s">
        <v>168</v>
      </c>
      <c r="D529" s="177">
        <v>39315.9541201491</v>
      </c>
      <c r="E529" s="176"/>
      <c r="F529" s="176"/>
      <c r="G529" s="168" t="s">
        <v>819</v>
      </c>
      <c r="H529" s="125"/>
      <c r="I529" s="125"/>
    </row>
    <row r="530">
      <c r="A530" s="168" t="s">
        <v>407</v>
      </c>
      <c r="B530" s="142" t="s">
        <v>642</v>
      </c>
      <c r="C530" s="169" t="s">
        <v>168</v>
      </c>
      <c r="D530" s="177">
        <v>1124.761057639699</v>
      </c>
      <c r="E530" s="176"/>
      <c r="F530" s="176"/>
      <c r="G530" s="168" t="s">
        <v>819</v>
      </c>
      <c r="H530" s="125"/>
      <c r="I530" s="125"/>
    </row>
    <row r="531">
      <c r="A531" s="168" t="s">
        <v>408</v>
      </c>
      <c r="B531" s="142" t="s">
        <v>643</v>
      </c>
      <c r="C531" s="169" t="s">
        <v>168</v>
      </c>
      <c r="D531" s="177">
        <v>2067.824288368225</v>
      </c>
      <c r="E531" s="176"/>
      <c r="F531" s="176"/>
      <c r="G531" s="168" t="s">
        <v>819</v>
      </c>
      <c r="H531" s="125"/>
      <c r="I531" s="125"/>
    </row>
    <row r="532">
      <c r="A532" s="168" t="s">
        <v>409</v>
      </c>
      <c r="B532" s="142" t="s">
        <v>644</v>
      </c>
      <c r="C532" s="169" t="s">
        <v>168</v>
      </c>
      <c r="D532" s="177">
        <v>25529.28365136423</v>
      </c>
      <c r="E532" s="176"/>
      <c r="F532" s="176"/>
      <c r="G532" s="168" t="s">
        <v>819</v>
      </c>
      <c r="H532" s="125"/>
      <c r="I532" s="125"/>
    </row>
    <row r="533">
      <c r="A533" s="168" t="s">
        <v>410</v>
      </c>
      <c r="B533" s="142" t="s">
        <v>645</v>
      </c>
      <c r="C533" s="169" t="s">
        <v>168</v>
      </c>
      <c r="D533" s="177"/>
      <c r="E533" s="176"/>
      <c r="F533" s="176"/>
      <c r="G533" s="168" t="s">
        <v>819</v>
      </c>
      <c r="H533" s="125"/>
      <c r="I533" s="125"/>
    </row>
    <row r="534">
      <c r="A534" s="168" t="s">
        <v>411</v>
      </c>
      <c r="B534" s="142" t="s">
        <v>646</v>
      </c>
      <c r="C534" s="169" t="s">
        <v>168</v>
      </c>
      <c r="D534" s="177">
        <v>53.55659448623658</v>
      </c>
      <c r="E534" s="176"/>
      <c r="F534" s="176"/>
      <c r="G534" s="168" t="s">
        <v>819</v>
      </c>
      <c r="H534" s="125"/>
      <c r="I534" s="125"/>
    </row>
    <row r="535">
      <c r="A535" s="168" t="s">
        <v>412</v>
      </c>
      <c r="B535" s="142" t="s">
        <v>647</v>
      </c>
      <c r="C535" s="169" t="s">
        <v>168</v>
      </c>
      <c r="D535" s="177">
        <v>15331.010628068872</v>
      </c>
      <c r="E535" s="176"/>
      <c r="F535" s="176"/>
      <c r="G535" s="168" t="s">
        <v>819</v>
      </c>
      <c r="H535" s="125"/>
      <c r="I535" s="125"/>
    </row>
    <row r="536">
      <c r="A536" s="168" t="s">
        <v>413</v>
      </c>
      <c r="B536" s="142" t="s">
        <v>648</v>
      </c>
      <c r="C536" s="169" t="s">
        <v>168</v>
      </c>
      <c r="D536" s="177">
        <v>365.185411122179</v>
      </c>
      <c r="E536" s="176"/>
      <c r="F536" s="176"/>
      <c r="G536" s="168" t="s">
        <v>819</v>
      </c>
      <c r="H536" s="125"/>
      <c r="I536" s="125"/>
    </row>
    <row r="537">
      <c r="A537" s="168" t="s">
        <v>414</v>
      </c>
      <c r="B537" s="142" t="s">
        <v>649</v>
      </c>
      <c r="C537" s="169" t="s">
        <v>168</v>
      </c>
      <c r="D537" s="177"/>
      <c r="E537" s="176"/>
      <c r="F537" s="176"/>
      <c r="G537" s="168" t="s">
        <v>819</v>
      </c>
      <c r="H537" s="125"/>
      <c r="I537" s="125"/>
    </row>
    <row r="538">
      <c r="A538" s="168" t="s">
        <v>415</v>
      </c>
      <c r="B538" s="142" t="s">
        <v>650</v>
      </c>
      <c r="C538" s="169" t="s">
        <v>168</v>
      </c>
      <c r="D538" s="177"/>
      <c r="E538" s="176"/>
      <c r="F538" s="176"/>
      <c r="G538" s="168" t="s">
        <v>819</v>
      </c>
      <c r="H538" s="125"/>
      <c r="I538" s="125"/>
    </row>
    <row r="539">
      <c r="A539" s="168" t="s">
        <v>416</v>
      </c>
      <c r="B539" s="142" t="s">
        <v>651</v>
      </c>
      <c r="C539" s="169" t="s">
        <v>168</v>
      </c>
      <c r="D539" s="177"/>
      <c r="E539" s="176"/>
      <c r="F539" s="176"/>
      <c r="G539" s="168" t="s">
        <v>819</v>
      </c>
      <c r="H539" s="125"/>
      <c r="I539" s="125"/>
    </row>
    <row r="540">
      <c r="A540" s="168" t="s">
        <v>417</v>
      </c>
      <c r="B540" s="142" t="s">
        <v>652</v>
      </c>
      <c r="C540" s="169" t="s">
        <v>168</v>
      </c>
      <c r="D540" s="177">
        <v>2866.9664763026367</v>
      </c>
      <c r="E540" s="176"/>
      <c r="F540" s="176"/>
      <c r="G540" s="168" t="s">
        <v>819</v>
      </c>
      <c r="H540" s="125"/>
      <c r="I540" s="125"/>
    </row>
    <row r="541">
      <c r="A541" s="168" t="s">
        <v>418</v>
      </c>
      <c r="B541" s="142" t="s">
        <v>653</v>
      </c>
      <c r="C541" s="169" t="s">
        <v>168</v>
      </c>
      <c r="D541" s="177"/>
      <c r="E541" s="176"/>
      <c r="F541" s="176"/>
      <c r="G541" s="168" t="s">
        <v>819</v>
      </c>
      <c r="H541" s="125"/>
      <c r="I541" s="125"/>
    </row>
    <row r="542">
      <c r="A542" s="168" t="s">
        <v>419</v>
      </c>
      <c r="B542" s="142" t="s">
        <v>654</v>
      </c>
      <c r="C542" s="169" t="s">
        <v>168</v>
      </c>
      <c r="D542" s="177"/>
      <c r="E542" s="176"/>
      <c r="F542" s="176"/>
      <c r="G542" s="168" t="s">
        <v>819</v>
      </c>
      <c r="H542" s="125"/>
      <c r="I542" s="125"/>
    </row>
    <row r="543">
      <c r="A543" s="168" t="s">
        <v>420</v>
      </c>
      <c r="B543" s="142" t="s">
        <v>655</v>
      </c>
      <c r="C543" s="169" t="s">
        <v>168</v>
      </c>
      <c r="D543" s="177"/>
      <c r="E543" s="176"/>
      <c r="F543" s="176"/>
      <c r="G543" s="168" t="s">
        <v>819</v>
      </c>
      <c r="H543" s="125"/>
      <c r="I543" s="125"/>
    </row>
    <row r="544">
      <c r="A544" s="168" t="s">
        <v>421</v>
      </c>
      <c r="B544" s="142" t="s">
        <v>656</v>
      </c>
      <c r="C544" s="169" t="s">
        <v>168</v>
      </c>
      <c r="D544" s="177">
        <v>134316.08059346248</v>
      </c>
      <c r="E544" s="176"/>
      <c r="F544" s="176"/>
      <c r="G544" s="168" t="s">
        <v>819</v>
      </c>
      <c r="H544" s="125"/>
      <c r="I544" s="125"/>
    </row>
    <row r="545">
      <c r="A545" s="168" t="s">
        <v>422</v>
      </c>
      <c r="B545" s="142" t="s">
        <v>657</v>
      </c>
      <c r="C545" s="169" t="s">
        <v>168</v>
      </c>
      <c r="D545" s="177">
        <v>12298.994999594206</v>
      </c>
      <c r="E545" s="176"/>
      <c r="F545" s="176"/>
      <c r="G545" s="168" t="s">
        <v>819</v>
      </c>
      <c r="H545" s="125"/>
      <c r="I545" s="125"/>
    </row>
    <row r="546">
      <c r="A546" s="168" t="s">
        <v>423</v>
      </c>
      <c r="B546" s="142" t="s">
        <v>658</v>
      </c>
      <c r="C546" s="169" t="s">
        <v>168</v>
      </c>
      <c r="D546" s="177">
        <v>136.0559516120911</v>
      </c>
      <c r="E546" s="176"/>
      <c r="F546" s="176"/>
      <c r="G546" s="168" t="s">
        <v>819</v>
      </c>
      <c r="H546" s="125"/>
      <c r="I546" s="125"/>
    </row>
    <row r="547">
      <c r="A547" s="168" t="s">
        <v>424</v>
      </c>
      <c r="B547" s="142" t="s">
        <v>659</v>
      </c>
      <c r="C547" s="169" t="s">
        <v>168</v>
      </c>
      <c r="D547" s="177">
        <v>24479.688500790224</v>
      </c>
      <c r="E547" s="176"/>
      <c r="F547" s="176"/>
      <c r="G547" s="168" t="s">
        <v>819</v>
      </c>
      <c r="H547" s="125"/>
      <c r="I547" s="125"/>
    </row>
    <row r="548">
      <c r="A548" s="168" t="s">
        <v>425</v>
      </c>
      <c r="B548" s="142" t="s">
        <v>660</v>
      </c>
      <c r="C548" s="169" t="s">
        <v>168</v>
      </c>
      <c r="D548" s="177">
        <v>55970.673201878286</v>
      </c>
      <c r="E548" s="176"/>
      <c r="F548" s="176"/>
      <c r="G548" s="168" t="s">
        <v>819</v>
      </c>
      <c r="H548" s="125"/>
      <c r="I548" s="125"/>
    </row>
    <row r="549">
      <c r="A549" s="168" t="s">
        <v>426</v>
      </c>
      <c r="B549" s="142" t="s">
        <v>661</v>
      </c>
      <c r="C549" s="169" t="s">
        <v>168</v>
      </c>
      <c r="D549" s="177">
        <v>2142.355764121287</v>
      </c>
      <c r="E549" s="176"/>
      <c r="F549" s="176"/>
      <c r="G549" s="168" t="s">
        <v>819</v>
      </c>
      <c r="H549" s="125"/>
      <c r="I549" s="125"/>
    </row>
    <row r="550">
      <c r="A550" s="168" t="s">
        <v>427</v>
      </c>
      <c r="B550" s="142" t="s">
        <v>662</v>
      </c>
      <c r="C550" s="169" t="s">
        <v>168</v>
      </c>
      <c r="D550" s="177">
        <v>85.35562672271716</v>
      </c>
      <c r="E550" s="176"/>
      <c r="F550" s="176"/>
      <c r="G550" s="168" t="s">
        <v>819</v>
      </c>
      <c r="H550" s="125"/>
      <c r="I550" s="125"/>
    </row>
    <row r="551">
      <c r="A551" s="168" t="s">
        <v>428</v>
      </c>
      <c r="B551" s="142" t="s">
        <v>663</v>
      </c>
      <c r="C551" s="169" t="s">
        <v>168</v>
      </c>
      <c r="D551" s="177">
        <v>194.4038059898376</v>
      </c>
      <c r="E551" s="176"/>
      <c r="F551" s="176"/>
      <c r="G551" s="168" t="s">
        <v>819</v>
      </c>
      <c r="H551" s="125"/>
      <c r="I551" s="125"/>
    </row>
    <row r="552">
      <c r="A552" s="168" t="s">
        <v>429</v>
      </c>
      <c r="B552" s="142" t="s">
        <v>664</v>
      </c>
      <c r="C552" s="169" t="s">
        <v>168</v>
      </c>
      <c r="D552" s="177"/>
      <c r="E552" s="176"/>
      <c r="F552" s="176"/>
      <c r="G552" s="168" t="s">
        <v>819</v>
      </c>
      <c r="H552" s="125"/>
      <c r="I552" s="125"/>
    </row>
    <row r="553">
      <c r="A553" s="168" t="s">
        <v>430</v>
      </c>
      <c r="B553" s="142" t="s">
        <v>665</v>
      </c>
      <c r="C553" s="169" t="s">
        <v>168</v>
      </c>
      <c r="D553" s="177">
        <v>245.0428891521228</v>
      </c>
      <c r="E553" s="176"/>
      <c r="F553" s="176"/>
      <c r="G553" s="168" t="s">
        <v>819</v>
      </c>
      <c r="H553" s="125"/>
      <c r="I553" s="125"/>
    </row>
    <row r="554">
      <c r="A554" s="168" t="s">
        <v>431</v>
      </c>
      <c r="B554" s="142" t="s">
        <v>666</v>
      </c>
      <c r="C554" s="169" t="s">
        <v>168</v>
      </c>
      <c r="D554" s="177">
        <v>5313.090557277511</v>
      </c>
      <c r="E554" s="176"/>
      <c r="F554" s="176"/>
      <c r="G554" s="168" t="s">
        <v>819</v>
      </c>
      <c r="H554" s="125"/>
      <c r="I554" s="125"/>
    </row>
    <row r="555">
      <c r="A555" s="168" t="s">
        <v>432</v>
      </c>
      <c r="B555" s="142" t="s">
        <v>667</v>
      </c>
      <c r="C555" s="169" t="s">
        <v>168</v>
      </c>
      <c r="D555" s="177">
        <v>1008.2929041132037</v>
      </c>
      <c r="E555" s="176"/>
      <c r="F555" s="176"/>
      <c r="G555" s="168" t="s">
        <v>819</v>
      </c>
      <c r="H555" s="125"/>
      <c r="I555" s="125"/>
    </row>
    <row r="556">
      <c r="A556" s="168" t="s">
        <v>433</v>
      </c>
      <c r="B556" s="142" t="s">
        <v>668</v>
      </c>
      <c r="C556" s="169" t="s">
        <v>168</v>
      </c>
      <c r="D556" s="177">
        <v>728.475253787994</v>
      </c>
      <c r="E556" s="176"/>
      <c r="F556" s="176"/>
      <c r="G556" s="168" t="s">
        <v>819</v>
      </c>
      <c r="H556" s="125"/>
      <c r="I556" s="125"/>
    </row>
    <row r="557">
      <c r="A557" s="168" t="s">
        <v>434</v>
      </c>
      <c r="B557" s="142" t="s">
        <v>669</v>
      </c>
      <c r="C557" s="169" t="s">
        <v>168</v>
      </c>
      <c r="D557" s="177">
        <v>230.60301590881363</v>
      </c>
      <c r="E557" s="176"/>
      <c r="F557" s="176"/>
      <c r="G557" s="168" t="s">
        <v>819</v>
      </c>
      <c r="H557" s="125"/>
      <c r="I557" s="125"/>
    </row>
    <row r="558">
      <c r="A558" s="168" t="s">
        <v>435</v>
      </c>
      <c r="B558" s="142" t="s">
        <v>670</v>
      </c>
      <c r="C558" s="169" t="s">
        <v>168</v>
      </c>
      <c r="D558" s="177">
        <v>64.56334064025869</v>
      </c>
      <c r="E558" s="176"/>
      <c r="F558" s="176"/>
      <c r="G558" s="168" t="s">
        <v>819</v>
      </c>
      <c r="H558" s="125"/>
      <c r="I558" s="125"/>
    </row>
    <row r="559">
      <c r="A559" s="168" t="s">
        <v>436</v>
      </c>
      <c r="B559" s="142" t="s">
        <v>671</v>
      </c>
      <c r="C559" s="169" t="s">
        <v>168</v>
      </c>
      <c r="D559" s="177">
        <v>178.42825207214347</v>
      </c>
      <c r="E559" s="176"/>
      <c r="F559" s="176"/>
      <c r="G559" s="168" t="s">
        <v>819</v>
      </c>
      <c r="H559" s="125"/>
      <c r="I559" s="125"/>
    </row>
    <row r="560">
      <c r="A560" s="168" t="s">
        <v>437</v>
      </c>
      <c r="B560" s="142" t="s">
        <v>672</v>
      </c>
      <c r="C560" s="169" t="s">
        <v>168</v>
      </c>
      <c r="D560" s="177"/>
      <c r="E560" s="176"/>
      <c r="F560" s="176"/>
      <c r="G560" s="168" t="s">
        <v>819</v>
      </c>
      <c r="H560" s="125"/>
      <c r="I560" s="125"/>
    </row>
    <row r="561">
      <c r="A561" s="168" t="s">
        <v>438</v>
      </c>
      <c r="B561" s="142" t="s">
        <v>673</v>
      </c>
      <c r="C561" s="169" t="s">
        <v>168</v>
      </c>
      <c r="D561" s="177"/>
      <c r="E561" s="176"/>
      <c r="F561" s="176"/>
      <c r="G561" s="168" t="s">
        <v>819</v>
      </c>
      <c r="H561" s="125"/>
      <c r="I561" s="125"/>
    </row>
    <row r="562">
      <c r="A562" s="168" t="s">
        <v>439</v>
      </c>
      <c r="B562" s="142" t="s">
        <v>674</v>
      </c>
      <c r="C562" s="169" t="s">
        <v>168</v>
      </c>
      <c r="D562" s="177"/>
      <c r="E562" s="176"/>
      <c r="F562" s="176"/>
      <c r="G562" s="168" t="s">
        <v>819</v>
      </c>
      <c r="H562" s="125"/>
      <c r="I562" s="125"/>
    </row>
    <row r="563">
      <c r="A563" s="168" t="s">
        <v>440</v>
      </c>
      <c r="B563" s="142" t="s">
        <v>675</v>
      </c>
      <c r="C563" s="169" t="s">
        <v>168</v>
      </c>
      <c r="D563" s="177"/>
      <c r="E563" s="176"/>
      <c r="F563" s="176"/>
      <c r="G563" s="168" t="s">
        <v>819</v>
      </c>
      <c r="H563" s="125"/>
      <c r="I563" s="125"/>
    </row>
    <row r="564">
      <c r="A564" s="168" t="s">
        <v>441</v>
      </c>
      <c r="B564" s="142" t="s">
        <v>676</v>
      </c>
      <c r="C564" s="169" t="s">
        <v>168</v>
      </c>
      <c r="D564" s="177"/>
      <c r="E564" s="176"/>
      <c r="F564" s="176"/>
      <c r="G564" s="168" t="s">
        <v>819</v>
      </c>
      <c r="H564" s="125"/>
      <c r="I564" s="125"/>
    </row>
    <row r="565">
      <c r="A565" s="168" t="s">
        <v>442</v>
      </c>
      <c r="B565" s="142" t="s">
        <v>677</v>
      </c>
      <c r="C565" s="169" t="s">
        <v>168</v>
      </c>
      <c r="D565" s="177"/>
      <c r="E565" s="176"/>
      <c r="F565" s="176"/>
      <c r="G565" s="168" t="s">
        <v>819</v>
      </c>
      <c r="H565" s="125"/>
      <c r="I565" s="125"/>
    </row>
    <row r="566">
      <c r="A566" s="168" t="s">
        <v>443</v>
      </c>
      <c r="B566" s="142" t="s">
        <v>678</v>
      </c>
      <c r="C566" s="169" t="s">
        <v>168</v>
      </c>
      <c r="D566" s="177">
        <v>191.05657088013294</v>
      </c>
      <c r="E566" s="176"/>
      <c r="F566" s="176"/>
      <c r="G566" s="168" t="s">
        <v>819</v>
      </c>
      <c r="H566" s="125"/>
      <c r="I566" s="125"/>
    </row>
    <row r="567">
      <c r="A567" s="168" t="s">
        <v>444</v>
      </c>
      <c r="B567" s="142" t="s">
        <v>679</v>
      </c>
      <c r="C567" s="169" t="s">
        <v>168</v>
      </c>
      <c r="D567" s="177">
        <v>5205.047951616179</v>
      </c>
      <c r="E567" s="176"/>
      <c r="F567" s="176"/>
      <c r="G567" s="168" t="s">
        <v>819</v>
      </c>
      <c r="H567" s="125"/>
      <c r="I567" s="125"/>
    </row>
    <row r="568">
      <c r="A568" s="168" t="s">
        <v>445</v>
      </c>
      <c r="B568" s="142" t="s">
        <v>680</v>
      </c>
      <c r="C568" s="169" t="s">
        <v>168</v>
      </c>
      <c r="D568" s="177"/>
      <c r="E568" s="176"/>
      <c r="F568" s="176"/>
      <c r="G568" s="168" t="s">
        <v>819</v>
      </c>
      <c r="H568" s="125"/>
      <c r="I568" s="125"/>
    </row>
    <row r="569">
      <c r="A569" s="168" t="s">
        <v>446</v>
      </c>
      <c r="B569" s="142" t="s">
        <v>681</v>
      </c>
      <c r="C569" s="169" t="s">
        <v>168</v>
      </c>
      <c r="D569" s="177">
        <v>2108.20636763302</v>
      </c>
      <c r="E569" s="176"/>
      <c r="F569" s="176"/>
      <c r="G569" s="168" t="s">
        <v>819</v>
      </c>
      <c r="H569" s="125"/>
      <c r="I569" s="125"/>
    </row>
    <row r="570">
      <c r="A570" s="168" t="s">
        <v>447</v>
      </c>
      <c r="B570" s="142" t="s">
        <v>682</v>
      </c>
      <c r="C570" s="169" t="s">
        <v>168</v>
      </c>
      <c r="D570" s="177"/>
      <c r="E570" s="176"/>
      <c r="F570" s="176"/>
      <c r="G570" s="168" t="s">
        <v>819</v>
      </c>
      <c r="H570" s="125"/>
      <c r="I570" s="125"/>
    </row>
    <row r="571">
      <c r="A571" s="168" t="s">
        <v>448</v>
      </c>
      <c r="B571" s="142" t="s">
        <v>683</v>
      </c>
      <c r="C571" s="169" t="s">
        <v>168</v>
      </c>
      <c r="D571" s="177"/>
      <c r="E571" s="176"/>
      <c r="F571" s="176"/>
      <c r="G571" s="168" t="s">
        <v>819</v>
      </c>
      <c r="H571" s="125"/>
      <c r="I571" s="125"/>
    </row>
    <row r="572">
      <c r="A572" s="168" t="s">
        <v>449</v>
      </c>
      <c r="B572" s="142" t="s">
        <v>684</v>
      </c>
      <c r="C572" s="169" t="s">
        <v>168</v>
      </c>
      <c r="D572" s="177"/>
      <c r="E572" s="176"/>
      <c r="F572" s="176"/>
      <c r="G572" s="168" t="s">
        <v>819</v>
      </c>
      <c r="H572" s="125"/>
      <c r="I572" s="125"/>
    </row>
    <row r="573">
      <c r="A573" s="168" t="s">
        <v>450</v>
      </c>
      <c r="B573" s="142" t="s">
        <v>685</v>
      </c>
      <c r="C573" s="169" t="s">
        <v>168</v>
      </c>
      <c r="D573" s="177">
        <v>26.744381244659447</v>
      </c>
      <c r="E573" s="176"/>
      <c r="F573" s="176"/>
      <c r="G573" s="168" t="s">
        <v>819</v>
      </c>
      <c r="H573" s="125"/>
      <c r="I573" s="125"/>
    </row>
    <row r="574">
      <c r="A574" s="168" t="s">
        <v>451</v>
      </c>
      <c r="B574" s="142" t="s">
        <v>686</v>
      </c>
      <c r="C574" s="169" t="s">
        <v>168</v>
      </c>
      <c r="D574" s="177">
        <v>8927.208391196924</v>
      </c>
      <c r="E574" s="176"/>
      <c r="F574" s="176"/>
      <c r="G574" s="168" t="s">
        <v>819</v>
      </c>
      <c r="H574" s="125"/>
      <c r="I574" s="125"/>
    </row>
    <row r="575">
      <c r="A575" s="168" t="s">
        <v>452</v>
      </c>
      <c r="B575" s="142" t="s">
        <v>687</v>
      </c>
      <c r="C575" s="169" t="s">
        <v>168</v>
      </c>
      <c r="D575" s="177">
        <v>615.2763885786826</v>
      </c>
      <c r="E575" s="176"/>
      <c r="F575" s="176"/>
      <c r="G575" s="168" t="s">
        <v>819</v>
      </c>
      <c r="H575" s="125"/>
      <c r="I575" s="125"/>
    </row>
    <row r="576">
      <c r="A576" s="168" t="s">
        <v>453</v>
      </c>
      <c r="B576" s="142" t="s">
        <v>688</v>
      </c>
      <c r="C576" s="169" t="s">
        <v>168</v>
      </c>
      <c r="D576" s="177"/>
      <c r="E576" s="176"/>
      <c r="F576" s="176"/>
      <c r="G576" s="168" t="s">
        <v>819</v>
      </c>
      <c r="H576" s="125"/>
      <c r="I576" s="125"/>
    </row>
    <row r="577">
      <c r="A577" s="168" t="s">
        <v>454</v>
      </c>
      <c r="B577" s="142" t="s">
        <v>689</v>
      </c>
      <c r="C577" s="169" t="s">
        <v>168</v>
      </c>
      <c r="D577" s="177">
        <v>4243.66510830689</v>
      </c>
      <c r="E577" s="176"/>
      <c r="F577" s="176"/>
      <c r="G577" s="168" t="s">
        <v>819</v>
      </c>
      <c r="H577" s="125"/>
      <c r="I577" s="125"/>
    </row>
    <row r="578">
      <c r="A578" s="168" t="s">
        <v>455</v>
      </c>
      <c r="B578" s="142" t="s">
        <v>690</v>
      </c>
      <c r="C578" s="169" t="s">
        <v>168</v>
      </c>
      <c r="D578" s="177">
        <v>224.35279317664367</v>
      </c>
      <c r="E578" s="176"/>
      <c r="F578" s="176"/>
      <c r="G578" s="168" t="s">
        <v>819</v>
      </c>
      <c r="H578" s="125"/>
      <c r="I578" s="125"/>
    </row>
    <row r="579">
      <c r="A579" s="168" t="s">
        <v>456</v>
      </c>
      <c r="B579" s="142" t="s">
        <v>691</v>
      </c>
      <c r="C579" s="169" t="s">
        <v>168</v>
      </c>
      <c r="D579" s="177">
        <v>594.7029888214265</v>
      </c>
      <c r="E579" s="176"/>
      <c r="F579" s="176"/>
      <c r="G579" s="168" t="s">
        <v>819</v>
      </c>
      <c r="H579" s="125"/>
      <c r="I579" s="125"/>
    </row>
    <row r="580">
      <c r="A580" s="168" t="s">
        <v>457</v>
      </c>
      <c r="B580" s="142" t="s">
        <v>692</v>
      </c>
      <c r="C580" s="169" t="s">
        <v>168</v>
      </c>
      <c r="D580" s="177">
        <v>1825.2976393994145</v>
      </c>
      <c r="E580" s="176"/>
      <c r="F580" s="176"/>
      <c r="G580" s="168" t="s">
        <v>819</v>
      </c>
      <c r="H580" s="125"/>
      <c r="I580" s="125"/>
    </row>
    <row r="581">
      <c r="A581" s="168" t="s">
        <v>458</v>
      </c>
      <c r="B581" s="142" t="s">
        <v>693</v>
      </c>
      <c r="C581" s="169" t="s">
        <v>168</v>
      </c>
      <c r="D581" s="177">
        <v>29.8483620544434</v>
      </c>
      <c r="E581" s="176"/>
      <c r="F581" s="176"/>
      <c r="G581" s="168" t="s">
        <v>819</v>
      </c>
      <c r="H581" s="125"/>
      <c r="I581" s="125"/>
    </row>
    <row r="582">
      <c r="A582" s="168" t="s">
        <v>459</v>
      </c>
      <c r="B582" s="142" t="s">
        <v>694</v>
      </c>
      <c r="C582" s="169" t="s">
        <v>168</v>
      </c>
      <c r="D582" s="177">
        <v>522.847123957466</v>
      </c>
      <c r="E582" s="176"/>
      <c r="F582" s="176"/>
      <c r="G582" s="168" t="s">
        <v>819</v>
      </c>
      <c r="H582" s="125"/>
      <c r="I582" s="125"/>
    </row>
    <row r="583">
      <c r="A583" s="168" t="s">
        <v>460</v>
      </c>
      <c r="B583" s="142" t="s">
        <v>695</v>
      </c>
      <c r="C583" s="169" t="s">
        <v>168</v>
      </c>
      <c r="D583" s="177">
        <v>10.017346246337901</v>
      </c>
      <c r="E583" s="176"/>
      <c r="F583" s="176"/>
      <c r="G583" s="168" t="s">
        <v>819</v>
      </c>
      <c r="H583" s="125"/>
      <c r="I583" s="125"/>
    </row>
    <row r="584">
      <c r="A584" s="168" t="s">
        <v>461</v>
      </c>
      <c r="B584" s="142" t="s">
        <v>696</v>
      </c>
      <c r="C584" s="169" t="s">
        <v>168</v>
      </c>
      <c r="D584" s="177">
        <v>60.36143699951165</v>
      </c>
      <c r="E584" s="176"/>
      <c r="F584" s="176"/>
      <c r="G584" s="168" t="s">
        <v>819</v>
      </c>
      <c r="H584" s="125"/>
      <c r="I584" s="125"/>
    </row>
    <row r="585">
      <c r="A585" s="168" t="s">
        <v>462</v>
      </c>
      <c r="B585" s="142" t="s">
        <v>697</v>
      </c>
      <c r="C585" s="169" t="s">
        <v>168</v>
      </c>
      <c r="D585" s="177">
        <v>36.56652858734131</v>
      </c>
      <c r="E585" s="176"/>
      <c r="F585" s="176"/>
      <c r="G585" s="168" t="s">
        <v>819</v>
      </c>
      <c r="H585" s="125"/>
      <c r="I585" s="125"/>
    </row>
    <row r="586">
      <c r="A586" s="168" t="s">
        <v>463</v>
      </c>
      <c r="B586" s="142" t="s">
        <v>698</v>
      </c>
      <c r="C586" s="169" t="s">
        <v>168</v>
      </c>
      <c r="D586" s="177"/>
      <c r="E586" s="176"/>
      <c r="F586" s="176"/>
      <c r="G586" s="168" t="s">
        <v>819</v>
      </c>
      <c r="H586" s="125"/>
      <c r="I586" s="125"/>
    </row>
    <row r="587">
      <c r="A587" s="168" t="s">
        <v>464</v>
      </c>
      <c r="B587" s="142" t="s">
        <v>699</v>
      </c>
      <c r="C587" s="169" t="s">
        <v>168</v>
      </c>
      <c r="D587" s="177">
        <v>736.5654509397442</v>
      </c>
      <c r="E587" s="176"/>
      <c r="F587" s="176"/>
      <c r="G587" s="168" t="s">
        <v>819</v>
      </c>
      <c r="H587" s="125"/>
      <c r="I587" s="125"/>
    </row>
    <row r="588">
      <c r="A588" s="168" t="s">
        <v>465</v>
      </c>
      <c r="B588" s="142" t="s">
        <v>700</v>
      </c>
      <c r="C588" s="169" t="s">
        <v>168</v>
      </c>
      <c r="D588" s="177">
        <v>13.54089489288329</v>
      </c>
      <c r="E588" s="176"/>
      <c r="F588" s="176"/>
      <c r="G588" s="168" t="s">
        <v>819</v>
      </c>
      <c r="H588" s="125"/>
      <c r="I588" s="125"/>
    </row>
    <row r="589">
      <c r="A589" s="168" t="s">
        <v>466</v>
      </c>
      <c r="B589" s="142" t="s">
        <v>701</v>
      </c>
      <c r="C589" s="169" t="s">
        <v>168</v>
      </c>
      <c r="D589" s="177">
        <v>16519.099777586172</v>
      </c>
      <c r="E589" s="176"/>
      <c r="F589" s="176"/>
      <c r="G589" s="168" t="s">
        <v>819</v>
      </c>
      <c r="H589" s="125"/>
      <c r="I589" s="125"/>
    </row>
    <row r="590">
      <c r="A590" s="168" t="s">
        <v>467</v>
      </c>
      <c r="B590" s="142" t="s">
        <v>702</v>
      </c>
      <c r="C590" s="169" t="s">
        <v>168</v>
      </c>
      <c r="D590" s="177">
        <v>1213.5862084493929</v>
      </c>
      <c r="E590" s="176"/>
      <c r="F590" s="176"/>
      <c r="G590" s="168" t="s">
        <v>819</v>
      </c>
      <c r="H590" s="125"/>
      <c r="I590" s="125"/>
    </row>
    <row r="591">
      <c r="A591" s="168" t="s">
        <v>468</v>
      </c>
      <c r="B591" s="142" t="s">
        <v>703</v>
      </c>
      <c r="C591" s="169" t="s">
        <v>168</v>
      </c>
      <c r="D591" s="177"/>
      <c r="E591" s="176"/>
      <c r="F591" s="176"/>
      <c r="G591" s="168" t="s">
        <v>819</v>
      </c>
      <c r="H591" s="125"/>
      <c r="I591" s="125"/>
    </row>
    <row r="592">
      <c r="A592" s="168" t="s">
        <v>469</v>
      </c>
      <c r="B592" s="142" t="s">
        <v>704</v>
      </c>
      <c r="C592" s="169" t="s">
        <v>168</v>
      </c>
      <c r="D592" s="177"/>
      <c r="E592" s="176"/>
      <c r="F592" s="176"/>
      <c r="G592" s="168" t="s">
        <v>819</v>
      </c>
      <c r="H592" s="125"/>
      <c r="I592" s="125"/>
    </row>
    <row r="593">
      <c r="A593" s="168" t="s">
        <v>470</v>
      </c>
      <c r="B593" s="142" t="s">
        <v>705</v>
      </c>
      <c r="C593" s="169" t="s">
        <v>168</v>
      </c>
      <c r="D593" s="177"/>
      <c r="E593" s="176"/>
      <c r="F593" s="176"/>
      <c r="G593" s="168" t="s">
        <v>819</v>
      </c>
      <c r="H593" s="125"/>
      <c r="I593" s="125"/>
    </row>
    <row r="594">
      <c r="A594" s="168" t="s">
        <v>471</v>
      </c>
      <c r="B594" s="142" t="s">
        <v>706</v>
      </c>
      <c r="C594" s="169" t="s">
        <v>168</v>
      </c>
      <c r="D594" s="177">
        <v>22870.461782810533</v>
      </c>
      <c r="E594" s="176"/>
      <c r="F594" s="176"/>
      <c r="G594" s="168" t="s">
        <v>819</v>
      </c>
      <c r="H594" s="125"/>
      <c r="I594" s="125"/>
    </row>
    <row r="595">
      <c r="A595" s="168" t="s">
        <v>472</v>
      </c>
      <c r="B595" s="142" t="s">
        <v>707</v>
      </c>
      <c r="C595" s="169" t="s">
        <v>168</v>
      </c>
      <c r="D595" s="177">
        <v>92375.05085470986</v>
      </c>
      <c r="E595" s="176"/>
      <c r="F595" s="176"/>
      <c r="G595" s="168" t="s">
        <v>819</v>
      </c>
      <c r="H595" s="125"/>
      <c r="I595" s="125"/>
    </row>
    <row r="596">
      <c r="A596" s="168" t="s">
        <v>473</v>
      </c>
      <c r="B596" s="142" t="s">
        <v>708</v>
      </c>
      <c r="C596" s="169" t="s">
        <v>168</v>
      </c>
      <c r="D596" s="177">
        <v>5379.5122713175215</v>
      </c>
      <c r="E596" s="176"/>
      <c r="F596" s="176"/>
      <c r="G596" s="168" t="s">
        <v>819</v>
      </c>
      <c r="H596" s="125"/>
      <c r="I596" s="125"/>
    </row>
    <row r="597">
      <c r="A597" s="168" t="s">
        <v>474</v>
      </c>
      <c r="B597" s="142" t="s">
        <v>709</v>
      </c>
      <c r="C597" s="169" t="s">
        <v>168</v>
      </c>
      <c r="D597" s="177">
        <v>34122.92411480599</v>
      </c>
      <c r="E597" s="176"/>
      <c r="F597" s="176"/>
      <c r="G597" s="168" t="s">
        <v>819</v>
      </c>
      <c r="H597" s="125"/>
      <c r="I597" s="125"/>
    </row>
    <row r="598">
      <c r="A598" s="168" t="s">
        <v>475</v>
      </c>
      <c r="B598" s="142" t="s">
        <v>710</v>
      </c>
      <c r="C598" s="169" t="s">
        <v>168</v>
      </c>
      <c r="D598" s="177">
        <v>89.20802477874763</v>
      </c>
      <c r="E598" s="176"/>
      <c r="F598" s="176"/>
      <c r="G598" s="168" t="s">
        <v>819</v>
      </c>
      <c r="H598" s="125"/>
      <c r="I598" s="125"/>
    </row>
    <row r="599">
      <c r="A599" s="168" t="s">
        <v>476</v>
      </c>
      <c r="B599" s="142" t="s">
        <v>711</v>
      </c>
      <c r="C599" s="169" t="s">
        <v>168</v>
      </c>
      <c r="D599" s="177">
        <v>26412.09926617247</v>
      </c>
      <c r="E599" s="176"/>
      <c r="F599" s="176"/>
      <c r="G599" s="168" t="s">
        <v>819</v>
      </c>
      <c r="H599" s="125"/>
      <c r="I599" s="125"/>
    </row>
    <row r="600">
      <c r="A600" s="168" t="s">
        <v>477</v>
      </c>
      <c r="B600" s="142" t="s">
        <v>712</v>
      </c>
      <c r="C600" s="169" t="s">
        <v>168</v>
      </c>
      <c r="D600" s="177">
        <v>67216.16439590398</v>
      </c>
      <c r="E600" s="176"/>
      <c r="F600" s="176"/>
      <c r="G600" s="168" t="s">
        <v>819</v>
      </c>
      <c r="H600" s="125"/>
      <c r="I600" s="125"/>
    </row>
    <row r="601">
      <c r="A601" s="168" t="s">
        <v>478</v>
      </c>
      <c r="B601" s="142" t="s">
        <v>713</v>
      </c>
      <c r="C601" s="169" t="s">
        <v>168</v>
      </c>
      <c r="D601" s="177">
        <v>940584.974382401</v>
      </c>
      <c r="E601" s="176"/>
      <c r="F601" s="176"/>
      <c r="G601" s="168" t="s">
        <v>819</v>
      </c>
      <c r="H601" s="125"/>
      <c r="I601" s="125"/>
    </row>
    <row r="602">
      <c r="A602" s="168" t="s">
        <v>479</v>
      </c>
      <c r="B602" s="142" t="s">
        <v>714</v>
      </c>
      <c r="C602" s="169" t="s">
        <v>168</v>
      </c>
      <c r="D602" s="177"/>
      <c r="E602" s="176"/>
      <c r="F602" s="176"/>
      <c r="G602" s="168" t="s">
        <v>819</v>
      </c>
      <c r="H602" s="125"/>
      <c r="I602" s="125"/>
    </row>
    <row r="603">
      <c r="A603" s="168" t="s">
        <v>480</v>
      </c>
      <c r="B603" s="142" t="s">
        <v>715</v>
      </c>
      <c r="C603" s="169" t="s">
        <v>168</v>
      </c>
      <c r="D603" s="177">
        <v>21326.26877078898</v>
      </c>
      <c r="E603" s="176"/>
      <c r="F603" s="176"/>
      <c r="G603" s="168" t="s">
        <v>819</v>
      </c>
      <c r="H603" s="125"/>
      <c r="I603" s="125"/>
    </row>
    <row r="604">
      <c r="A604" s="168" t="s">
        <v>481</v>
      </c>
      <c r="B604" s="142" t="s">
        <v>716</v>
      </c>
      <c r="C604" s="169" t="s">
        <v>168</v>
      </c>
      <c r="D604" s="177">
        <v>6820008.19304647</v>
      </c>
      <c r="E604" s="176"/>
      <c r="F604" s="176"/>
      <c r="G604" s="168" t="s">
        <v>819</v>
      </c>
      <c r="H604" s="125"/>
      <c r="I604" s="125"/>
    </row>
    <row r="605">
      <c r="A605" s="168" t="s">
        <v>482</v>
      </c>
      <c r="B605" s="142" t="s">
        <v>717</v>
      </c>
      <c r="C605" s="169" t="s">
        <v>168</v>
      </c>
      <c r="D605" s="177">
        <v>34537.69724368442</v>
      </c>
      <c r="E605" s="176"/>
      <c r="F605" s="176"/>
      <c r="G605" s="168" t="s">
        <v>819</v>
      </c>
      <c r="H605" s="125"/>
      <c r="I605" s="125"/>
    </row>
    <row r="606">
      <c r="A606" s="168" t="s">
        <v>483</v>
      </c>
      <c r="B606" s="142" t="s">
        <v>718</v>
      </c>
      <c r="C606" s="169" t="s">
        <v>168</v>
      </c>
      <c r="D606" s="177">
        <v>5172.590372338812</v>
      </c>
      <c r="E606" s="176"/>
      <c r="F606" s="176"/>
      <c r="G606" s="168" t="s">
        <v>819</v>
      </c>
      <c r="H606" s="125"/>
      <c r="I606" s="125"/>
    </row>
    <row r="607">
      <c r="A607" s="168" t="s">
        <v>484</v>
      </c>
      <c r="B607" s="142" t="s">
        <v>719</v>
      </c>
      <c r="C607" s="169" t="s">
        <v>168</v>
      </c>
      <c r="D607" s="177">
        <v>52770.045111568914</v>
      </c>
      <c r="E607" s="176"/>
      <c r="F607" s="176"/>
      <c r="G607" s="168" t="s">
        <v>819</v>
      </c>
      <c r="H607" s="125"/>
      <c r="I607" s="125"/>
    </row>
    <row r="608">
      <c r="A608" s="168" t="s">
        <v>485</v>
      </c>
      <c r="B608" s="142" t="s">
        <v>720</v>
      </c>
      <c r="C608" s="169" t="s">
        <v>168</v>
      </c>
      <c r="D608" s="177"/>
      <c r="E608" s="176"/>
      <c r="F608" s="176"/>
      <c r="G608" s="168" t="s">
        <v>819</v>
      </c>
      <c r="H608" s="125"/>
      <c r="I608" s="125"/>
    </row>
    <row r="609">
      <c r="A609" s="168" t="s">
        <v>486</v>
      </c>
      <c r="B609" s="142" t="s">
        <v>721</v>
      </c>
      <c r="C609" s="169" t="s">
        <v>168</v>
      </c>
      <c r="D609" s="177">
        <v>297.86037196960456</v>
      </c>
      <c r="E609" s="176"/>
      <c r="F609" s="176"/>
      <c r="G609" s="168" t="s">
        <v>819</v>
      </c>
      <c r="H609" s="125"/>
      <c r="I609" s="125"/>
    </row>
    <row r="610">
      <c r="A610" s="168" t="s">
        <v>487</v>
      </c>
      <c r="B610" s="142" t="s">
        <v>722</v>
      </c>
      <c r="C610" s="169" t="s">
        <v>168</v>
      </c>
      <c r="D610" s="177">
        <v>4897.01862272995</v>
      </c>
      <c r="E610" s="176"/>
      <c r="F610" s="176"/>
      <c r="G610" s="168" t="s">
        <v>819</v>
      </c>
      <c r="H610" s="125"/>
      <c r="I610" s="125"/>
    </row>
    <row r="611">
      <c r="A611" s="168" t="s">
        <v>488</v>
      </c>
      <c r="B611" s="142" t="s">
        <v>723</v>
      </c>
      <c r="C611" s="169" t="s">
        <v>168</v>
      </c>
      <c r="D611" s="177">
        <v>7900.330886491285</v>
      </c>
      <c r="E611" s="176"/>
      <c r="F611" s="176"/>
      <c r="G611" s="168" t="s">
        <v>819</v>
      </c>
      <c r="H611" s="125"/>
      <c r="I611" s="125"/>
    </row>
    <row r="612">
      <c r="A612" s="168" t="s">
        <v>489</v>
      </c>
      <c r="B612" s="142" t="s">
        <v>724</v>
      </c>
      <c r="C612" s="169" t="s">
        <v>168</v>
      </c>
      <c r="D612" s="177">
        <v>2691.763111977576</v>
      </c>
      <c r="E612" s="176"/>
      <c r="F612" s="176"/>
      <c r="G612" s="168" t="s">
        <v>819</v>
      </c>
      <c r="H612" s="125"/>
      <c r="I612" s="125"/>
    </row>
    <row r="613">
      <c r="A613" s="168" t="s">
        <v>490</v>
      </c>
      <c r="B613" s="142" t="s">
        <v>725</v>
      </c>
      <c r="C613" s="169" t="s">
        <v>168</v>
      </c>
      <c r="D613" s="177">
        <v>11706.71586131982</v>
      </c>
      <c r="E613" s="176"/>
      <c r="F613" s="176"/>
      <c r="G613" s="168" t="s">
        <v>819</v>
      </c>
      <c r="H613" s="125"/>
      <c r="I613" s="125"/>
    </row>
    <row r="614">
      <c r="A614" s="168" t="s">
        <v>491</v>
      </c>
      <c r="B614" s="142" t="s">
        <v>726</v>
      </c>
      <c r="C614" s="169" t="s">
        <v>168</v>
      </c>
      <c r="D614" s="177">
        <v>8.756953829956055</v>
      </c>
      <c r="E614" s="176"/>
      <c r="F614" s="176"/>
      <c r="G614" s="168" t="s">
        <v>819</v>
      </c>
      <c r="H614" s="125"/>
      <c r="I614" s="125"/>
    </row>
    <row r="615">
      <c r="A615" s="168" t="s">
        <v>492</v>
      </c>
      <c r="B615" s="142" t="s">
        <v>727</v>
      </c>
      <c r="C615" s="169" t="s">
        <v>168</v>
      </c>
      <c r="D615" s="177"/>
      <c r="E615" s="176"/>
      <c r="F615" s="176"/>
      <c r="G615" s="168" t="s">
        <v>819</v>
      </c>
      <c r="H615" s="125"/>
      <c r="I615" s="125"/>
    </row>
    <row r="616">
      <c r="A616" s="168" t="s">
        <v>493</v>
      </c>
      <c r="B616" s="142" t="s">
        <v>728</v>
      </c>
      <c r="C616" s="169" t="s">
        <v>168</v>
      </c>
      <c r="D616" s="177">
        <v>200.72767679462808</v>
      </c>
      <c r="E616" s="176"/>
      <c r="F616" s="176"/>
      <c r="G616" s="168" t="s">
        <v>819</v>
      </c>
      <c r="H616" s="125"/>
      <c r="I616" s="125"/>
    </row>
    <row r="617">
      <c r="A617" s="168" t="s">
        <v>494</v>
      </c>
      <c r="B617" s="142" t="s">
        <v>729</v>
      </c>
      <c r="C617" s="169" t="s">
        <v>168</v>
      </c>
      <c r="D617" s="177">
        <v>18394.489961830895</v>
      </c>
      <c r="E617" s="176"/>
      <c r="F617" s="176"/>
      <c r="G617" s="168" t="s">
        <v>819</v>
      </c>
      <c r="H617" s="125"/>
      <c r="I617" s="125"/>
    </row>
    <row r="618">
      <c r="A618" s="168" t="s">
        <v>495</v>
      </c>
      <c r="B618" s="142" t="s">
        <v>730</v>
      </c>
      <c r="C618" s="169" t="s">
        <v>168</v>
      </c>
      <c r="D618" s="177">
        <v>16137.22566606953</v>
      </c>
      <c r="E618" s="176"/>
      <c r="F618" s="176"/>
      <c r="G618" s="168" t="s">
        <v>819</v>
      </c>
      <c r="H618" s="125"/>
      <c r="I618" s="125"/>
    </row>
    <row r="619">
      <c r="A619" s="168" t="s">
        <v>496</v>
      </c>
      <c r="B619" s="142" t="s">
        <v>731</v>
      </c>
      <c r="C619" s="169" t="s">
        <v>168</v>
      </c>
      <c r="D619" s="177">
        <v>25250.388385308044</v>
      </c>
      <c r="E619" s="176"/>
      <c r="F619" s="176"/>
      <c r="G619" s="168" t="s">
        <v>819</v>
      </c>
      <c r="H619" s="125"/>
      <c r="I619" s="125"/>
    </row>
    <row r="620">
      <c r="A620" s="168" t="s">
        <v>497</v>
      </c>
      <c r="B620" s="142" t="s">
        <v>732</v>
      </c>
      <c r="C620" s="169" t="s">
        <v>168</v>
      </c>
      <c r="D620" s="177"/>
      <c r="E620" s="176"/>
      <c r="F620" s="176"/>
      <c r="G620" s="168" t="s">
        <v>819</v>
      </c>
      <c r="H620" s="125"/>
      <c r="I620" s="125"/>
    </row>
    <row r="621">
      <c r="A621" s="168" t="s">
        <v>498</v>
      </c>
      <c r="B621" s="142" t="s">
        <v>733</v>
      </c>
      <c r="C621" s="169" t="s">
        <v>168</v>
      </c>
      <c r="D621" s="177"/>
      <c r="E621" s="176"/>
      <c r="F621" s="176"/>
      <c r="G621" s="168" t="s">
        <v>819</v>
      </c>
      <c r="H621" s="125"/>
      <c r="I621" s="125"/>
    </row>
    <row r="622">
      <c r="A622" s="168" t="s">
        <v>499</v>
      </c>
      <c r="B622" s="142" t="s">
        <v>734</v>
      </c>
      <c r="C622" s="169" t="s">
        <v>168</v>
      </c>
      <c r="D622" s="177">
        <v>129.90298493118283</v>
      </c>
      <c r="E622" s="176"/>
      <c r="F622" s="176"/>
      <c r="G622" s="168" t="s">
        <v>819</v>
      </c>
      <c r="H622" s="125"/>
      <c r="I622" s="125"/>
    </row>
    <row r="623">
      <c r="A623" s="168" t="s">
        <v>500</v>
      </c>
      <c r="B623" s="142" t="s">
        <v>735</v>
      </c>
      <c r="C623" s="169" t="s">
        <v>168</v>
      </c>
      <c r="D623" s="177">
        <v>242867.79877065154</v>
      </c>
      <c r="E623" s="176"/>
      <c r="F623" s="176"/>
      <c r="G623" s="168" t="s">
        <v>819</v>
      </c>
      <c r="H623" s="125"/>
      <c r="I623" s="125"/>
    </row>
    <row r="624">
      <c r="A624" s="168" t="s">
        <v>501</v>
      </c>
      <c r="B624" s="142" t="s">
        <v>736</v>
      </c>
      <c r="C624" s="169" t="s">
        <v>168</v>
      </c>
      <c r="D624" s="177"/>
      <c r="E624" s="176"/>
      <c r="F624" s="176"/>
      <c r="G624" s="168" t="s">
        <v>819</v>
      </c>
      <c r="H624" s="125"/>
      <c r="I624" s="125"/>
    </row>
    <row r="625">
      <c r="A625" s="168" t="s">
        <v>502</v>
      </c>
      <c r="B625" s="142" t="s">
        <v>737</v>
      </c>
      <c r="C625" s="169" t="s">
        <v>168</v>
      </c>
      <c r="D625" s="177">
        <v>545.4318218194444</v>
      </c>
      <c r="E625" s="176"/>
      <c r="F625" s="176"/>
      <c r="G625" s="168" t="s">
        <v>819</v>
      </c>
      <c r="H625" s="125"/>
      <c r="I625" s="125"/>
    </row>
    <row r="626">
      <c r="A626" s="168" t="s">
        <v>503</v>
      </c>
      <c r="B626" s="142" t="s">
        <v>738</v>
      </c>
      <c r="C626" s="169" t="s">
        <v>168</v>
      </c>
      <c r="D626" s="177">
        <v>593.1902896684654</v>
      </c>
      <c r="E626" s="176"/>
      <c r="F626" s="176"/>
      <c r="G626" s="168" t="s">
        <v>819</v>
      </c>
      <c r="H626" s="125"/>
      <c r="I626" s="125"/>
    </row>
    <row r="627">
      <c r="A627" s="168" t="s">
        <v>504</v>
      </c>
      <c r="B627" s="142" t="s">
        <v>739</v>
      </c>
      <c r="C627" s="169" t="s">
        <v>168</v>
      </c>
      <c r="D627" s="177"/>
      <c r="E627" s="176"/>
      <c r="F627" s="176"/>
      <c r="G627" s="168" t="s">
        <v>819</v>
      </c>
      <c r="H627" s="125"/>
      <c r="I627" s="125"/>
    </row>
    <row r="628">
      <c r="A628" s="168" t="s">
        <v>505</v>
      </c>
      <c r="B628" s="142" t="s">
        <v>740</v>
      </c>
      <c r="C628" s="169" t="s">
        <v>168</v>
      </c>
      <c r="D628" s="177">
        <v>1954.269278890067</v>
      </c>
      <c r="E628" s="176"/>
      <c r="F628" s="176"/>
      <c r="G628" s="168" t="s">
        <v>819</v>
      </c>
      <c r="H628" s="125"/>
      <c r="I628" s="125"/>
    </row>
    <row r="629">
      <c r="A629" s="168" t="s">
        <v>506</v>
      </c>
      <c r="B629" s="142" t="s">
        <v>741</v>
      </c>
      <c r="C629" s="169" t="s">
        <v>168</v>
      </c>
      <c r="D629" s="177"/>
      <c r="E629" s="176"/>
      <c r="F629" s="176"/>
      <c r="G629" s="168" t="s">
        <v>819</v>
      </c>
      <c r="H629" s="125"/>
      <c r="I629" s="125"/>
    </row>
    <row r="630">
      <c r="A630" s="168" t="s">
        <v>507</v>
      </c>
      <c r="B630" s="142" t="s">
        <v>742</v>
      </c>
      <c r="C630" s="169" t="s">
        <v>168</v>
      </c>
      <c r="D630" s="177">
        <v>45936.44386377812</v>
      </c>
      <c r="E630" s="176"/>
      <c r="F630" s="176"/>
      <c r="G630" s="168" t="s">
        <v>819</v>
      </c>
      <c r="H630" s="125"/>
      <c r="I630" s="125"/>
    </row>
    <row r="631">
      <c r="A631" s="168" t="s">
        <v>508</v>
      </c>
      <c r="B631" s="142" t="s">
        <v>743</v>
      </c>
      <c r="C631" s="169" t="s">
        <v>168</v>
      </c>
      <c r="D631" s="177">
        <v>26942.15546661427</v>
      </c>
      <c r="E631" s="176"/>
      <c r="F631" s="176"/>
      <c r="G631" s="168" t="s">
        <v>819</v>
      </c>
      <c r="H631" s="125"/>
      <c r="I631" s="125"/>
    </row>
    <row r="632">
      <c r="A632" s="168" t="s">
        <v>509</v>
      </c>
      <c r="B632" s="142" t="s">
        <v>744</v>
      </c>
      <c r="C632" s="169" t="s">
        <v>168</v>
      </c>
      <c r="D632" s="177">
        <v>651.3395013203685</v>
      </c>
      <c r="E632" s="176"/>
      <c r="F632" s="176"/>
      <c r="G632" s="168" t="s">
        <v>819</v>
      </c>
      <c r="H632" s="125"/>
      <c r="I632" s="125"/>
    </row>
    <row r="633">
      <c r="A633" s="168" t="s">
        <v>510</v>
      </c>
      <c r="B633" s="142" t="s">
        <v>745</v>
      </c>
      <c r="C633" s="169" t="s">
        <v>168</v>
      </c>
      <c r="D633" s="177"/>
      <c r="E633" s="176"/>
      <c r="F633" s="176"/>
      <c r="G633" s="168" t="s">
        <v>819</v>
      </c>
      <c r="H633" s="125"/>
      <c r="I633" s="125"/>
    </row>
    <row r="634">
      <c r="A634" s="168" t="s">
        <v>511</v>
      </c>
      <c r="B634" s="142" t="s">
        <v>746</v>
      </c>
      <c r="C634" s="169" t="s">
        <v>168</v>
      </c>
      <c r="D634" s="177">
        <v>13247.3784150712</v>
      </c>
      <c r="E634" s="176"/>
      <c r="F634" s="176"/>
      <c r="G634" s="168" t="s">
        <v>819</v>
      </c>
      <c r="H634" s="125"/>
      <c r="I634" s="125"/>
    </row>
    <row r="635">
      <c r="A635" s="168" t="s">
        <v>512</v>
      </c>
      <c r="B635" s="142" t="s">
        <v>747</v>
      </c>
      <c r="C635" s="169" t="s">
        <v>168</v>
      </c>
      <c r="D635" s="177">
        <v>6503.8444730495685</v>
      </c>
      <c r="E635" s="176"/>
      <c r="F635" s="176"/>
      <c r="G635" s="168" t="s">
        <v>819</v>
      </c>
      <c r="H635" s="125"/>
      <c r="I635" s="125"/>
    </row>
    <row r="636">
      <c r="A636" s="168" t="s">
        <v>513</v>
      </c>
      <c r="B636" s="142" t="s">
        <v>748</v>
      </c>
      <c r="C636" s="169" t="s">
        <v>168</v>
      </c>
      <c r="D636" s="177"/>
      <c r="E636" s="176"/>
      <c r="F636" s="176"/>
      <c r="G636" s="168" t="s">
        <v>819</v>
      </c>
      <c r="H636" s="125"/>
      <c r="I636" s="125"/>
    </row>
    <row r="637">
      <c r="A637" s="168" t="s">
        <v>514</v>
      </c>
      <c r="B637" s="142" t="s">
        <v>749</v>
      </c>
      <c r="C637" s="169" t="s">
        <v>168</v>
      </c>
      <c r="D637" s="177">
        <v>391202.346593456</v>
      </c>
      <c r="E637" s="176"/>
      <c r="F637" s="176"/>
      <c r="G637" s="168" t="s">
        <v>819</v>
      </c>
      <c r="H637" s="125"/>
      <c r="I637" s="125"/>
    </row>
    <row r="638">
      <c r="A638" s="168" t="s">
        <v>515</v>
      </c>
      <c r="B638" s="142" t="s">
        <v>750</v>
      </c>
      <c r="C638" s="169" t="s">
        <v>168</v>
      </c>
      <c r="D638" s="177"/>
      <c r="E638" s="176"/>
      <c r="F638" s="176"/>
      <c r="G638" s="168" t="s">
        <v>819</v>
      </c>
      <c r="H638" s="125"/>
      <c r="I638" s="125"/>
    </row>
    <row r="639">
      <c r="A639" s="168" t="s">
        <v>516</v>
      </c>
      <c r="B639" s="142" t="s">
        <v>751</v>
      </c>
      <c r="C639" s="169" t="s">
        <v>168</v>
      </c>
      <c r="D639" s="177"/>
      <c r="E639" s="176"/>
      <c r="F639" s="176"/>
      <c r="G639" s="168" t="s">
        <v>819</v>
      </c>
      <c r="H639" s="125"/>
      <c r="I639" s="125"/>
    </row>
    <row r="640">
      <c r="A640" s="168" t="s">
        <v>517</v>
      </c>
      <c r="B640" s="142" t="s">
        <v>752</v>
      </c>
      <c r="C640" s="169" t="s">
        <v>168</v>
      </c>
      <c r="D640" s="177">
        <v>138.89510029868623</v>
      </c>
      <c r="E640" s="176"/>
      <c r="F640" s="176"/>
      <c r="G640" s="168" t="s">
        <v>819</v>
      </c>
      <c r="H640" s="125"/>
      <c r="I640" s="125"/>
    </row>
    <row r="641">
      <c r="A641" s="168" t="s">
        <v>518</v>
      </c>
      <c r="B641" s="142" t="s">
        <v>753</v>
      </c>
      <c r="C641" s="169" t="s">
        <v>168</v>
      </c>
      <c r="D641" s="177">
        <v>13059.003174094465</v>
      </c>
      <c r="E641" s="176"/>
      <c r="F641" s="176"/>
      <c r="G641" s="168" t="s">
        <v>819</v>
      </c>
      <c r="H641" s="125"/>
      <c r="I641" s="125"/>
    </row>
    <row r="642">
      <c r="A642" s="168" t="s">
        <v>519</v>
      </c>
      <c r="B642" s="142" t="s">
        <v>754</v>
      </c>
      <c r="C642" s="169" t="s">
        <v>168</v>
      </c>
      <c r="D642" s="177"/>
      <c r="E642" s="176"/>
      <c r="F642" s="176"/>
      <c r="G642" s="168" t="s">
        <v>819</v>
      </c>
      <c r="H642" s="125"/>
      <c r="I642" s="125"/>
    </row>
    <row r="643">
      <c r="A643" s="168" t="s">
        <v>520</v>
      </c>
      <c r="B643" s="142" t="s">
        <v>755</v>
      </c>
      <c r="C643" s="169" t="s">
        <v>168</v>
      </c>
      <c r="D643" s="177"/>
      <c r="E643" s="176"/>
      <c r="F643" s="176"/>
      <c r="G643" s="168" t="s">
        <v>819</v>
      </c>
      <c r="H643" s="125"/>
      <c r="I643" s="125"/>
    </row>
    <row r="644">
      <c r="A644" s="168" t="s">
        <v>521</v>
      </c>
      <c r="B644" s="142" t="s">
        <v>756</v>
      </c>
      <c r="C644" s="169" t="s">
        <v>168</v>
      </c>
      <c r="D644" s="177"/>
      <c r="E644" s="176"/>
      <c r="F644" s="176"/>
      <c r="G644" s="168" t="s">
        <v>819</v>
      </c>
      <c r="H644" s="125"/>
      <c r="I644" s="125"/>
    </row>
    <row r="645">
      <c r="A645" s="168" t="s">
        <v>522</v>
      </c>
      <c r="B645" s="142" t="s">
        <v>757</v>
      </c>
      <c r="C645" s="169" t="s">
        <v>168</v>
      </c>
      <c r="D645" s="177">
        <v>8052.106409064703</v>
      </c>
      <c r="E645" s="176"/>
      <c r="F645" s="176"/>
      <c r="G645" s="168" t="s">
        <v>819</v>
      </c>
      <c r="H645" s="125"/>
      <c r="I645" s="125"/>
    </row>
    <row r="646">
      <c r="A646" s="168" t="s">
        <v>523</v>
      </c>
      <c r="B646" s="142" t="s">
        <v>758</v>
      </c>
      <c r="C646" s="169" t="s">
        <v>168</v>
      </c>
      <c r="D646" s="177">
        <v>18085.90983501811</v>
      </c>
      <c r="E646" s="176"/>
      <c r="F646" s="176"/>
      <c r="G646" s="168" t="s">
        <v>819</v>
      </c>
      <c r="H646" s="125"/>
      <c r="I646" s="125"/>
    </row>
    <row r="647">
      <c r="A647" s="168" t="s">
        <v>524</v>
      </c>
      <c r="B647" s="142" t="s">
        <v>759</v>
      </c>
      <c r="C647" s="169" t="s">
        <v>168</v>
      </c>
      <c r="D647" s="177">
        <v>16361.405719215298</v>
      </c>
      <c r="E647" s="176"/>
      <c r="F647" s="176"/>
      <c r="G647" s="168" t="s">
        <v>819</v>
      </c>
      <c r="H647" s="125"/>
      <c r="I647" s="125"/>
    </row>
    <row r="648">
      <c r="A648" s="168" t="s">
        <v>411</v>
      </c>
      <c r="B648" s="142" t="s">
        <v>760</v>
      </c>
      <c r="C648" s="169" t="s">
        <v>168</v>
      </c>
      <c r="D648" s="177"/>
      <c r="E648" s="176"/>
      <c r="F648" s="176"/>
      <c r="G648" s="168" t="s">
        <v>819</v>
      </c>
      <c r="H648" s="125"/>
      <c r="I648" s="125"/>
    </row>
    <row r="649">
      <c r="A649" s="168" t="s">
        <v>525</v>
      </c>
      <c r="B649" s="142" t="s">
        <v>761</v>
      </c>
      <c r="C649" s="169" t="s">
        <v>168</v>
      </c>
      <c r="D649" s="177">
        <v>3813.589559602908</v>
      </c>
      <c r="E649" s="176"/>
      <c r="F649" s="176"/>
      <c r="G649" s="168" t="s">
        <v>819</v>
      </c>
      <c r="H649" s="125"/>
      <c r="I649" s="125"/>
    </row>
    <row r="650">
      <c r="A650" s="168" t="s">
        <v>526</v>
      </c>
      <c r="B650" s="142" t="s">
        <v>762</v>
      </c>
      <c r="C650" s="169" t="s">
        <v>168</v>
      </c>
      <c r="D650" s="177"/>
      <c r="E650" s="176"/>
      <c r="F650" s="176"/>
      <c r="G650" s="168" t="s">
        <v>819</v>
      </c>
      <c r="H650" s="125"/>
      <c r="I650" s="125"/>
    </row>
    <row r="651">
      <c r="A651" s="168" t="s">
        <v>527</v>
      </c>
      <c r="B651" s="142" t="s">
        <v>763</v>
      </c>
      <c r="C651" s="169" t="s">
        <v>168</v>
      </c>
      <c r="D651" s="177">
        <v>2667.162224538287</v>
      </c>
      <c r="E651" s="176"/>
      <c r="F651" s="176"/>
      <c r="G651" s="168" t="s">
        <v>819</v>
      </c>
      <c r="H651" s="125"/>
      <c r="I651" s="125"/>
    </row>
    <row r="652">
      <c r="A652" s="168" t="s">
        <v>528</v>
      </c>
      <c r="B652" s="142" t="s">
        <v>764</v>
      </c>
      <c r="C652" s="169" t="s">
        <v>168</v>
      </c>
      <c r="D652" s="177">
        <v>4301.781117957168</v>
      </c>
      <c r="E652" s="176"/>
      <c r="F652" s="176"/>
      <c r="G652" s="168" t="s">
        <v>819</v>
      </c>
      <c r="H652" s="125"/>
      <c r="I652" s="125"/>
    </row>
    <row r="653">
      <c r="A653" s="168" t="s">
        <v>529</v>
      </c>
      <c r="B653" s="142" t="s">
        <v>765</v>
      </c>
      <c r="C653" s="169" t="s">
        <v>168</v>
      </c>
      <c r="D653" s="177">
        <v>395.17100714532273</v>
      </c>
      <c r="E653" s="176"/>
      <c r="F653" s="176"/>
      <c r="G653" s="168" t="s">
        <v>819</v>
      </c>
      <c r="H653" s="125"/>
      <c r="I653" s="125"/>
    </row>
    <row r="654">
      <c r="A654" s="168" t="s">
        <v>530</v>
      </c>
      <c r="B654" s="142" t="s">
        <v>766</v>
      </c>
      <c r="C654" s="169" t="s">
        <v>168</v>
      </c>
      <c r="D654" s="177"/>
      <c r="E654" s="176"/>
      <c r="F654" s="176"/>
      <c r="G654" s="168" t="s">
        <v>819</v>
      </c>
      <c r="H654" s="125"/>
      <c r="I654" s="125"/>
    </row>
    <row r="655">
      <c r="A655" s="168" t="s">
        <v>531</v>
      </c>
      <c r="B655" s="142" t="s">
        <v>767</v>
      </c>
      <c r="C655" s="169" t="s">
        <v>168</v>
      </c>
      <c r="D655" s="177"/>
      <c r="E655" s="176"/>
      <c r="F655" s="176"/>
      <c r="G655" s="168" t="s">
        <v>819</v>
      </c>
      <c r="H655" s="125"/>
      <c r="I655" s="125"/>
    </row>
    <row r="656">
      <c r="A656" s="168" t="s">
        <v>532</v>
      </c>
      <c r="B656" s="142" t="s">
        <v>768</v>
      </c>
      <c r="C656" s="169" t="s">
        <v>168</v>
      </c>
      <c r="D656" s="177"/>
      <c r="E656" s="176"/>
      <c r="F656" s="176"/>
      <c r="G656" s="168" t="s">
        <v>819</v>
      </c>
      <c r="H656" s="125"/>
      <c r="I656" s="125"/>
    </row>
    <row r="657">
      <c r="A657" s="168" t="s">
        <v>533</v>
      </c>
      <c r="B657" s="142" t="s">
        <v>769</v>
      </c>
      <c r="C657" s="169" t="s">
        <v>168</v>
      </c>
      <c r="D657" s="177"/>
      <c r="E657" s="176"/>
      <c r="F657" s="176"/>
      <c r="G657" s="168" t="s">
        <v>819</v>
      </c>
      <c r="H657" s="125"/>
      <c r="I657" s="125"/>
    </row>
    <row r="658">
      <c r="A658" s="168" t="s">
        <v>534</v>
      </c>
      <c r="B658" s="142" t="s">
        <v>770</v>
      </c>
      <c r="C658" s="169" t="s">
        <v>168</v>
      </c>
      <c r="D658" s="177">
        <v>15788.573130718507</v>
      </c>
      <c r="E658" s="176"/>
      <c r="F658" s="176"/>
      <c r="G658" s="168" t="s">
        <v>819</v>
      </c>
      <c r="H658" s="125"/>
      <c r="I658" s="125"/>
    </row>
    <row r="659">
      <c r="A659" s="168" t="s">
        <v>535</v>
      </c>
      <c r="B659" s="142" t="s">
        <v>771</v>
      </c>
      <c r="C659" s="169" t="s">
        <v>168</v>
      </c>
      <c r="D659" s="177">
        <v>18.848519355773917</v>
      </c>
      <c r="E659" s="176"/>
      <c r="F659" s="176"/>
      <c r="G659" s="168" t="s">
        <v>819</v>
      </c>
      <c r="H659" s="125"/>
      <c r="I659" s="125"/>
    </row>
    <row r="660">
      <c r="A660" s="168" t="s">
        <v>536</v>
      </c>
      <c r="B660" s="142" t="s">
        <v>772</v>
      </c>
      <c r="C660" s="169" t="s">
        <v>168</v>
      </c>
      <c r="D660" s="177">
        <v>66744.30032835441</v>
      </c>
      <c r="E660" s="176"/>
      <c r="F660" s="176"/>
      <c r="G660" s="168" t="s">
        <v>819</v>
      </c>
      <c r="H660" s="125"/>
      <c r="I660" s="125"/>
    </row>
    <row r="661">
      <c r="A661" s="168" t="s">
        <v>537</v>
      </c>
      <c r="B661" s="142" t="s">
        <v>773</v>
      </c>
      <c r="C661" s="169" t="s">
        <v>168</v>
      </c>
      <c r="D661" s="177"/>
      <c r="E661" s="176"/>
      <c r="F661" s="176"/>
      <c r="G661" s="168" t="s">
        <v>819</v>
      </c>
      <c r="H661" s="125"/>
      <c r="I661" s="125"/>
    </row>
    <row r="662">
      <c r="A662" s="168" t="s">
        <v>538</v>
      </c>
      <c r="B662" s="142" t="s">
        <v>774</v>
      </c>
      <c r="C662" s="169" t="s">
        <v>168</v>
      </c>
      <c r="D662" s="177"/>
      <c r="E662" s="176"/>
      <c r="F662" s="176"/>
      <c r="G662" s="168" t="s">
        <v>819</v>
      </c>
      <c r="H662" s="125"/>
      <c r="I662" s="125"/>
    </row>
    <row r="663">
      <c r="A663" s="168" t="s">
        <v>539</v>
      </c>
      <c r="B663" s="142" t="s">
        <v>775</v>
      </c>
      <c r="C663" s="169" t="s">
        <v>168</v>
      </c>
      <c r="D663" s="177">
        <v>11.137115402984627</v>
      </c>
      <c r="E663" s="176"/>
      <c r="F663" s="176"/>
      <c r="G663" s="168" t="s">
        <v>819</v>
      </c>
      <c r="H663" s="125"/>
      <c r="I663" s="125"/>
    </row>
    <row r="664">
      <c r="A664" s="168" t="s">
        <v>540</v>
      </c>
      <c r="B664" s="142" t="s">
        <v>776</v>
      </c>
      <c r="C664" s="169" t="s">
        <v>168</v>
      </c>
      <c r="D664" s="177"/>
      <c r="E664" s="176"/>
      <c r="F664" s="176"/>
      <c r="G664" s="168" t="s">
        <v>819</v>
      </c>
      <c r="H664" s="125"/>
      <c r="I664" s="125"/>
    </row>
    <row r="665">
      <c r="A665" s="168" t="s">
        <v>541</v>
      </c>
      <c r="B665" s="142" t="s">
        <v>777</v>
      </c>
      <c r="C665" s="169" t="s">
        <v>168</v>
      </c>
      <c r="D665" s="177"/>
      <c r="E665" s="176"/>
      <c r="F665" s="176"/>
      <c r="G665" s="168" t="s">
        <v>819</v>
      </c>
      <c r="H665" s="125"/>
      <c r="I665" s="125"/>
    </row>
    <row r="666">
      <c r="A666" s="168" t="s">
        <v>542</v>
      </c>
      <c r="B666" s="142" t="s">
        <v>778</v>
      </c>
      <c r="C666" s="169" t="s">
        <v>168</v>
      </c>
      <c r="D666" s="177">
        <v>28675.200044993817</v>
      </c>
      <c r="E666" s="176"/>
      <c r="F666" s="176"/>
      <c r="G666" s="168" t="s">
        <v>819</v>
      </c>
      <c r="H666" s="125"/>
      <c r="I666" s="125"/>
    </row>
    <row r="667">
      <c r="A667" s="168" t="s">
        <v>543</v>
      </c>
      <c r="B667" s="142" t="s">
        <v>779</v>
      </c>
      <c r="C667" s="169" t="s">
        <v>168</v>
      </c>
      <c r="D667" s="177">
        <v>26.20053733825685</v>
      </c>
      <c r="E667" s="176"/>
      <c r="F667" s="176"/>
      <c r="G667" s="168" t="s">
        <v>819</v>
      </c>
      <c r="H667" s="125"/>
      <c r="I667" s="125"/>
    </row>
    <row r="668">
      <c r="A668" s="168" t="s">
        <v>544</v>
      </c>
      <c r="B668" s="142" t="s">
        <v>780</v>
      </c>
      <c r="C668" s="169" t="s">
        <v>168</v>
      </c>
      <c r="D668" s="177"/>
      <c r="E668" s="176"/>
      <c r="F668" s="176"/>
      <c r="G668" s="168" t="s">
        <v>819</v>
      </c>
      <c r="H668" s="125"/>
      <c r="I668" s="125"/>
    </row>
    <row r="669">
      <c r="A669" s="168" t="s">
        <v>545</v>
      </c>
      <c r="B669" s="142" t="s">
        <v>781</v>
      </c>
      <c r="C669" s="169" t="s">
        <v>168</v>
      </c>
      <c r="D669" s="177"/>
      <c r="E669" s="176"/>
      <c r="F669" s="176"/>
      <c r="G669" s="168" t="s">
        <v>819</v>
      </c>
      <c r="H669" s="125"/>
      <c r="I669" s="125"/>
    </row>
    <row r="670">
      <c r="A670" s="168" t="s">
        <v>546</v>
      </c>
      <c r="B670" s="142" t="s">
        <v>782</v>
      </c>
      <c r="C670" s="169" t="s">
        <v>168</v>
      </c>
      <c r="D670" s="177"/>
      <c r="E670" s="176"/>
      <c r="F670" s="176"/>
      <c r="G670" s="168" t="s">
        <v>819</v>
      </c>
      <c r="H670" s="125"/>
      <c r="I670" s="125"/>
    </row>
    <row r="671">
      <c r="A671" s="168" t="s">
        <v>547</v>
      </c>
      <c r="B671" s="142" t="s">
        <v>783</v>
      </c>
      <c r="C671" s="169" t="s">
        <v>168</v>
      </c>
      <c r="D671" s="177"/>
      <c r="E671" s="176"/>
      <c r="F671" s="176"/>
      <c r="G671" s="168" t="s">
        <v>819</v>
      </c>
      <c r="H671" s="125"/>
      <c r="I671" s="125"/>
    </row>
    <row r="672">
      <c r="A672" s="168" t="s">
        <v>548</v>
      </c>
      <c r="B672" s="142" t="s">
        <v>784</v>
      </c>
      <c r="C672" s="169" t="s">
        <v>168</v>
      </c>
      <c r="D672" s="177"/>
      <c r="E672" s="176"/>
      <c r="F672" s="176"/>
      <c r="G672" s="168" t="s">
        <v>819</v>
      </c>
      <c r="H672" s="125"/>
      <c r="I672" s="125"/>
    </row>
    <row r="673">
      <c r="A673" s="168" t="s">
        <v>549</v>
      </c>
      <c r="B673" s="142" t="s">
        <v>785</v>
      </c>
      <c r="C673" s="169" t="s">
        <v>168</v>
      </c>
      <c r="D673" s="177"/>
      <c r="E673" s="176"/>
      <c r="F673" s="176"/>
      <c r="G673" s="168" t="s">
        <v>819</v>
      </c>
      <c r="H673" s="125"/>
      <c r="I673" s="125"/>
    </row>
    <row r="674">
      <c r="A674" s="168" t="s">
        <v>550</v>
      </c>
      <c r="B674" s="142" t="s">
        <v>786</v>
      </c>
      <c r="C674" s="169" t="s">
        <v>168</v>
      </c>
      <c r="D674" s="177"/>
      <c r="E674" s="176"/>
      <c r="F674" s="176"/>
      <c r="G674" s="168" t="s">
        <v>819</v>
      </c>
      <c r="H674" s="125"/>
      <c r="I674" s="125"/>
    </row>
    <row r="675">
      <c r="A675" s="168" t="s">
        <v>551</v>
      </c>
      <c r="B675" s="142" t="s">
        <v>787</v>
      </c>
      <c r="C675" s="169" t="s">
        <v>168</v>
      </c>
      <c r="D675" s="177"/>
      <c r="E675" s="176"/>
      <c r="F675" s="176"/>
      <c r="G675" s="168" t="s">
        <v>819</v>
      </c>
      <c r="H675" s="125"/>
      <c r="I675" s="125"/>
    </row>
    <row r="676">
      <c r="A676" s="168" t="s">
        <v>552</v>
      </c>
      <c r="B676" s="142" t="s">
        <v>788</v>
      </c>
      <c r="C676" s="169" t="s">
        <v>168</v>
      </c>
      <c r="D676" s="177"/>
      <c r="E676" s="176"/>
      <c r="F676" s="176"/>
      <c r="G676" s="168" t="s">
        <v>819</v>
      </c>
      <c r="H676" s="125"/>
      <c r="I676" s="125"/>
    </row>
    <row r="677">
      <c r="A677" s="168" t="s">
        <v>553</v>
      </c>
      <c r="B677" s="142" t="s">
        <v>789</v>
      </c>
      <c r="C677" s="169" t="s">
        <v>168</v>
      </c>
      <c r="D677" s="177"/>
      <c r="E677" s="176"/>
      <c r="F677" s="176"/>
      <c r="G677" s="168" t="s">
        <v>819</v>
      </c>
      <c r="H677" s="125"/>
      <c r="I677" s="125"/>
    </row>
    <row r="678">
      <c r="A678" s="168" t="s">
        <v>554</v>
      </c>
      <c r="B678" s="142" t="s">
        <v>790</v>
      </c>
      <c r="C678" s="169" t="s">
        <v>168</v>
      </c>
      <c r="D678" s="177"/>
      <c r="E678" s="176"/>
      <c r="F678" s="176"/>
      <c r="G678" s="168" t="s">
        <v>819</v>
      </c>
      <c r="H678" s="125"/>
      <c r="I678" s="125"/>
    </row>
    <row r="679">
      <c r="A679" s="168" t="s">
        <v>555</v>
      </c>
      <c r="B679" s="142" t="s">
        <v>791</v>
      </c>
      <c r="C679" s="169" t="s">
        <v>168</v>
      </c>
      <c r="D679" s="177"/>
      <c r="E679" s="176"/>
      <c r="F679" s="176"/>
      <c r="G679" s="168" t="s">
        <v>819</v>
      </c>
      <c r="H679" s="125"/>
      <c r="I679" s="125"/>
    </row>
    <row r="680">
      <c r="A680" s="168" t="s">
        <v>556</v>
      </c>
      <c r="B680" s="142" t="s">
        <v>792</v>
      </c>
      <c r="C680" s="169" t="s">
        <v>168</v>
      </c>
      <c r="D680" s="177"/>
      <c r="E680" s="176"/>
      <c r="F680" s="176"/>
      <c r="G680" s="168" t="s">
        <v>819</v>
      </c>
      <c r="H680" s="125"/>
      <c r="I680" s="125"/>
    </row>
    <row r="681">
      <c r="A681" s="168" t="s">
        <v>557</v>
      </c>
      <c r="B681" s="142" t="s">
        <v>793</v>
      </c>
      <c r="C681" s="169" t="s">
        <v>168</v>
      </c>
      <c r="D681" s="177"/>
      <c r="E681" s="176"/>
      <c r="F681" s="176"/>
      <c r="G681" s="168" t="s">
        <v>819</v>
      </c>
      <c r="H681" s="125"/>
      <c r="I681" s="125"/>
    </row>
    <row r="682">
      <c r="A682" s="168" t="s">
        <v>558</v>
      </c>
      <c r="B682" s="142" t="s">
        <v>794</v>
      </c>
      <c r="C682" s="169" t="s">
        <v>168</v>
      </c>
      <c r="D682" s="177"/>
      <c r="E682" s="176"/>
      <c r="F682" s="176"/>
      <c r="G682" s="168" t="s">
        <v>819</v>
      </c>
      <c r="H682" s="125"/>
      <c r="I682" s="125"/>
    </row>
    <row r="683">
      <c r="A683" s="168" t="s">
        <v>559</v>
      </c>
      <c r="B683" s="178" t="s">
        <v>795</v>
      </c>
      <c r="C683" s="169" t="s">
        <v>168</v>
      </c>
      <c r="D683" s="177"/>
      <c r="G683" s="168" t="s">
        <v>819</v>
      </c>
    </row>
    <row r="684">
      <c r="A684" s="168" t="s">
        <v>560</v>
      </c>
      <c r="B684" s="178" t="s">
        <v>796</v>
      </c>
      <c r="C684" s="169" t="s">
        <v>168</v>
      </c>
      <c r="D684" s="177"/>
      <c r="G684" s="168" t="s">
        <v>819</v>
      </c>
    </row>
    <row r="685">
      <c r="A685" s="168" t="s">
        <v>561</v>
      </c>
      <c r="B685" s="178" t="s">
        <v>797</v>
      </c>
      <c r="C685" s="169" t="s">
        <v>168</v>
      </c>
      <c r="D685" s="177"/>
      <c r="G685" s="168" t="s">
        <v>819</v>
      </c>
    </row>
    <row r="686">
      <c r="A686" s="168" t="s">
        <v>562</v>
      </c>
      <c r="B686" s="178" t="s">
        <v>798</v>
      </c>
      <c r="C686" s="169" t="s">
        <v>168</v>
      </c>
      <c r="D686" s="177"/>
      <c r="G686" s="168" t="s">
        <v>819</v>
      </c>
    </row>
    <row r="687">
      <c r="A687" s="168" t="s">
        <v>563</v>
      </c>
      <c r="B687" s="178" t="s">
        <v>799</v>
      </c>
      <c r="C687" s="169" t="s">
        <v>168</v>
      </c>
      <c r="D687" s="177"/>
      <c r="G687" s="168" t="s">
        <v>819</v>
      </c>
    </row>
    <row r="688">
      <c r="A688" s="168" t="s">
        <v>564</v>
      </c>
      <c r="B688" s="178" t="s">
        <v>800</v>
      </c>
      <c r="C688" s="169" t="s">
        <v>168</v>
      </c>
      <c r="D688" s="177"/>
      <c r="G688" s="168" t="s">
        <v>819</v>
      </c>
    </row>
    <row r="689">
      <c r="A689" s="168" t="s">
        <v>565</v>
      </c>
      <c r="B689" s="178" t="s">
        <v>801</v>
      </c>
      <c r="C689" s="169" t="s">
        <v>168</v>
      </c>
      <c r="D689" s="177"/>
      <c r="G689" s="168" t="s">
        <v>819</v>
      </c>
    </row>
    <row r="690">
      <c r="A690" s="168" t="s">
        <v>566</v>
      </c>
      <c r="B690" s="178" t="s">
        <v>802</v>
      </c>
      <c r="C690" s="169" t="s">
        <v>168</v>
      </c>
      <c r="D690" s="177"/>
      <c r="G690" s="168" t="s">
        <v>819</v>
      </c>
    </row>
    <row r="691">
      <c r="A691" s="168" t="s">
        <v>567</v>
      </c>
      <c r="B691" s="178" t="s">
        <v>803</v>
      </c>
      <c r="C691" s="169" t="s">
        <v>168</v>
      </c>
      <c r="D691" s="177"/>
      <c r="G691" s="168" t="s">
        <v>819</v>
      </c>
    </row>
    <row r="692">
      <c r="A692" s="168" t="s">
        <v>568</v>
      </c>
      <c r="B692" s="178" t="s">
        <v>804</v>
      </c>
      <c r="C692" s="169" t="s">
        <v>168</v>
      </c>
      <c r="D692" s="177"/>
      <c r="G692" s="168" t="s">
        <v>819</v>
      </c>
    </row>
    <row r="693">
      <c r="A693" s="168" t="s">
        <v>569</v>
      </c>
      <c r="B693" s="178" t="s">
        <v>805</v>
      </c>
      <c r="C693" s="169" t="s">
        <v>168</v>
      </c>
      <c r="D693" s="177"/>
      <c r="G693" s="168" t="s">
        <v>819</v>
      </c>
    </row>
    <row r="694">
      <c r="A694" s="168" t="s">
        <v>570</v>
      </c>
      <c r="B694" s="178" t="s">
        <v>806</v>
      </c>
      <c r="C694" s="169" t="s">
        <v>168</v>
      </c>
      <c r="D694" s="177"/>
      <c r="G694" s="168" t="s">
        <v>819</v>
      </c>
    </row>
    <row r="695">
      <c r="A695" s="168" t="s">
        <v>571</v>
      </c>
      <c r="B695" s="178" t="s">
        <v>807</v>
      </c>
      <c r="C695" s="169" t="s">
        <v>168</v>
      </c>
      <c r="D695" s="177"/>
      <c r="G695" s="168" t="s">
        <v>819</v>
      </c>
    </row>
    <row r="696">
      <c r="A696" s="168" t="s">
        <v>572</v>
      </c>
      <c r="B696" s="178" t="s">
        <v>808</v>
      </c>
      <c r="C696" s="169" t="s">
        <v>168</v>
      </c>
      <c r="D696" s="177"/>
      <c r="G696" s="168" t="s">
        <v>819</v>
      </c>
    </row>
    <row r="697">
      <c r="A697" s="168" t="s">
        <v>573</v>
      </c>
      <c r="B697" s="178" t="s">
        <v>809</v>
      </c>
      <c r="C697" s="169" t="s">
        <v>168</v>
      </c>
      <c r="D697" s="177"/>
      <c r="G697" s="168" t="s">
        <v>819</v>
      </c>
    </row>
    <row r="698">
      <c r="A698" s="168" t="s">
        <v>574</v>
      </c>
      <c r="B698" s="178" t="s">
        <v>810</v>
      </c>
      <c r="C698" s="169" t="s">
        <v>168</v>
      </c>
      <c r="D698" s="177"/>
      <c r="G698" s="168" t="s">
        <v>819</v>
      </c>
    </row>
    <row r="699">
      <c r="A699" s="168" t="s">
        <v>575</v>
      </c>
      <c r="B699" s="178" t="s">
        <v>811</v>
      </c>
      <c r="C699" s="169" t="s">
        <v>168</v>
      </c>
      <c r="D699" s="177"/>
      <c r="G699" s="168" t="s">
        <v>819</v>
      </c>
    </row>
    <row r="700">
      <c r="A700" s="168" t="s">
        <v>576</v>
      </c>
      <c r="B700" s="178" t="s">
        <v>812</v>
      </c>
      <c r="C700" s="169" t="s">
        <v>168</v>
      </c>
      <c r="D700" s="177"/>
      <c r="G700" s="168" t="s">
        <v>819</v>
      </c>
    </row>
    <row r="701">
      <c r="A701" s="168" t="s">
        <v>577</v>
      </c>
      <c r="B701" s="178" t="s">
        <v>813</v>
      </c>
      <c r="C701" s="169" t="s">
        <v>168</v>
      </c>
      <c r="D701" s="177"/>
      <c r="G701" s="168" t="s">
        <v>819</v>
      </c>
    </row>
    <row r="702">
      <c r="A702" s="168" t="s">
        <v>578</v>
      </c>
      <c r="B702" s="178" t="s">
        <v>814</v>
      </c>
      <c r="C702" s="169" t="s">
        <v>168</v>
      </c>
      <c r="D702" s="177"/>
      <c r="G702" s="168" t="s">
        <v>819</v>
      </c>
    </row>
    <row r="703">
      <c r="A703" s="168" t="s">
        <v>579</v>
      </c>
      <c r="B703" s="178" t="s">
        <v>815</v>
      </c>
      <c r="C703" s="169" t="s">
        <v>168</v>
      </c>
      <c r="D703" s="177"/>
      <c r="G703" s="168" t="s">
        <v>819</v>
      </c>
    </row>
    <row r="704">
      <c r="A704" s="168" t="s">
        <v>580</v>
      </c>
      <c r="B704" s="178" t="s">
        <v>816</v>
      </c>
      <c r="C704" s="169" t="s">
        <v>168</v>
      </c>
      <c r="D704" s="177"/>
      <c r="G704" s="168" t="s">
        <v>819</v>
      </c>
    </row>
    <row r="705">
      <c r="A705" s="168" t="s">
        <v>581</v>
      </c>
      <c r="B705" s="178" t="s">
        <v>817</v>
      </c>
      <c r="C705" s="169" t="s">
        <v>168</v>
      </c>
      <c r="D705" s="177"/>
      <c r="G705" s="168" t="s">
        <v>819</v>
      </c>
    </row>
    <row r="706">
      <c r="A706" s="168" t="s">
        <v>582</v>
      </c>
      <c r="B706" s="178" t="s">
        <v>818</v>
      </c>
      <c r="C706" s="169" t="s">
        <v>168</v>
      </c>
      <c r="D706" s="177"/>
      <c r="G706" s="168" t="s">
        <v>819</v>
      </c>
    </row>
  </sheetData>
  <dataValidations>
    <dataValidation type="list" allowBlank="1" sqref="G2:I682 G683:G706">
      <formula1>'Sources table'!$D$2:$D$76</formula1>
    </dataValidation>
    <dataValidation type="list" allowBlank="1" sqref="A2:A706">
      <formula1>Countries!$B$2:$B$262</formula1>
    </dataValidation>
    <dataValidation type="list" allowBlank="1" sqref="C2:C706">
      <formula1>Ecosystem!$B$2:$B$4</formula1>
    </dataValidation>
  </dataValidations>
  <drawing r:id="rId1"/>
</worksheet>
</file>

<file path=xl/worksheets/sheet2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507867"/>
    <outlinePr summaryBelow="0" summaryRight="0"/>
  </sheetPr>
  <sheetViews>
    <sheetView workbookViewId="0"/>
  </sheetViews>
  <sheetFormatPr customHeight="1" defaultColWidth="12.63" defaultRowHeight="15.0"/>
  <sheetData>
    <row r="1">
      <c r="A1" s="179" t="s">
        <v>111</v>
      </c>
      <c r="B1" s="179" t="s">
        <v>124</v>
      </c>
      <c r="C1" s="179" t="s">
        <v>79</v>
      </c>
      <c r="D1" s="179" t="s">
        <v>145</v>
      </c>
      <c r="E1" s="145" t="s">
        <v>275</v>
      </c>
    </row>
    <row r="2">
      <c r="A2" s="168" t="s">
        <v>183</v>
      </c>
      <c r="B2" s="2" t="str">
        <f t="array" ref="B2">INDEX(Countries!D2:D262, MATCH(A2, Countries!B2:B262, 0))</f>
        <v>USA</v>
      </c>
      <c r="C2" s="169" t="s">
        <v>160</v>
      </c>
      <c r="D2" s="180">
        <v>-0.0089</v>
      </c>
      <c r="E2" s="168" t="s">
        <v>820</v>
      </c>
    </row>
    <row r="3">
      <c r="A3" s="168" t="s">
        <v>184</v>
      </c>
      <c r="B3" s="2" t="str">
        <f t="array" ref="B3">INDEX(Countries!D3:D263, MATCH(A3, Countries!B3:B263, 0))</f>
        <v>IDN</v>
      </c>
      <c r="C3" s="169" t="s">
        <v>160</v>
      </c>
      <c r="D3" s="180">
        <v>-0.0037</v>
      </c>
      <c r="E3" s="168" t="s">
        <v>820</v>
      </c>
    </row>
    <row r="4">
      <c r="A4" s="168" t="s">
        <v>185</v>
      </c>
      <c r="B4" s="2" t="str">
        <f t="array" ref="B4">INDEX(Countries!D4:D264, MATCH(A4, Countries!B4:B264, 0))</f>
        <v>AUS</v>
      </c>
      <c r="C4" s="169" t="s">
        <v>160</v>
      </c>
      <c r="D4" s="180">
        <v>-0.0015</v>
      </c>
      <c r="E4" s="168" t="s">
        <v>820</v>
      </c>
    </row>
    <row r="5">
      <c r="A5" s="168" t="s">
        <v>186</v>
      </c>
      <c r="B5" s="2" t="str">
        <f t="array" ref="B5">INDEX(Countries!D5:D265, MATCH(A5, Countries!B5:B265, 0))</f>
        <v>BHS</v>
      </c>
      <c r="C5" s="169" t="s">
        <v>160</v>
      </c>
      <c r="D5" s="180">
        <v>-0.0073</v>
      </c>
      <c r="E5" s="168" t="s">
        <v>820</v>
      </c>
    </row>
    <row r="6">
      <c r="A6" s="168" t="s">
        <v>187</v>
      </c>
      <c r="B6" s="2" t="str">
        <f t="array" ref="B6">INDEX(Countries!D6:D266, MATCH(A6, Countries!B6:B266, 0))</f>
        <v>KEN</v>
      </c>
      <c r="C6" s="169" t="s">
        <v>160</v>
      </c>
      <c r="D6" s="180">
        <v>-0.0028</v>
      </c>
      <c r="E6" s="168" t="s">
        <v>820</v>
      </c>
    </row>
    <row r="7">
      <c r="A7" s="168" t="s">
        <v>188</v>
      </c>
      <c r="B7" s="2" t="str">
        <f t="array" ref="B7">INDEX(Countries!D7:D267, MATCH(A7, Countries!B7:B267, 0))</f>
        <v>MEX</v>
      </c>
      <c r="C7" s="169" t="s">
        <v>160</v>
      </c>
      <c r="D7" s="180">
        <v>-0.0055</v>
      </c>
      <c r="E7" s="168" t="s">
        <v>820</v>
      </c>
    </row>
    <row r="8">
      <c r="A8" s="168" t="s">
        <v>189</v>
      </c>
      <c r="B8" s="2" t="str">
        <f t="array" ref="B8">INDEX(Countries!D8:D268, MATCH(A8, Countries!B8:B268, 0))</f>
        <v>COL</v>
      </c>
      <c r="C8" s="169" t="s">
        <v>160</v>
      </c>
      <c r="D8" s="180">
        <v>-0.0039</v>
      </c>
      <c r="E8" s="168" t="s">
        <v>820</v>
      </c>
    </row>
    <row r="9">
      <c r="A9" s="168" t="s">
        <v>190</v>
      </c>
      <c r="B9" s="2" t="str">
        <f t="array" ref="B9">INDEX(Countries!D9:D269, MATCH(A9, Countries!B9:B269, 0))</f>
        <v>IND</v>
      </c>
      <c r="C9" s="169" t="s">
        <v>160</v>
      </c>
      <c r="D9" s="180">
        <v>-0.0016</v>
      </c>
      <c r="E9" s="168" t="s">
        <v>820</v>
      </c>
    </row>
    <row r="10">
      <c r="A10" s="168" t="s">
        <v>191</v>
      </c>
      <c r="B10" s="2" t="str">
        <f t="array" ref="B10">INDEX(Countries!D10:D270, MATCH(A10, Countries!B10:B270, 0))</f>
        <v>CHN</v>
      </c>
      <c r="C10" s="169" t="s">
        <v>160</v>
      </c>
      <c r="D10" s="180">
        <v>-3.0E-4</v>
      </c>
      <c r="E10" s="168" t="s">
        <v>820</v>
      </c>
    </row>
    <row r="11">
      <c r="A11" s="168" t="s">
        <v>359</v>
      </c>
      <c r="B11" s="2" t="str">
        <f t="array" ref="B11">INDEX(Countries!D1:D271, MATCH(A11, Countries!B1:B271, 0))</f>
        <v>ASM</v>
      </c>
      <c r="C11" s="169" t="s">
        <v>160</v>
      </c>
      <c r="D11" s="180">
        <v>0.0</v>
      </c>
      <c r="E11" s="168" t="s">
        <v>820</v>
      </c>
    </row>
    <row r="12">
      <c r="A12" s="168" t="s">
        <v>360</v>
      </c>
      <c r="B12" s="2" t="str">
        <f t="array" ref="B12">INDEX(Countries!D2:D272, MATCH(A12, Countries!B2:B272, 0))</f>
        <v>AGO</v>
      </c>
      <c r="C12" s="169" t="s">
        <v>160</v>
      </c>
      <c r="D12" s="180">
        <v>-0.0015</v>
      </c>
      <c r="E12" s="168" t="s">
        <v>820</v>
      </c>
    </row>
    <row r="13">
      <c r="A13" s="168" t="s">
        <v>361</v>
      </c>
      <c r="B13" s="2" t="str">
        <f t="array" ref="B13">INDEX(Countries!D3:D273, MATCH(A13, Countries!B3:B273, 0))</f>
        <v>AIA</v>
      </c>
      <c r="C13" s="169" t="s">
        <v>160</v>
      </c>
      <c r="D13" s="180">
        <v>-0.0441</v>
      </c>
      <c r="E13" s="168" t="s">
        <v>820</v>
      </c>
    </row>
    <row r="14">
      <c r="A14" s="168" t="s">
        <v>362</v>
      </c>
      <c r="B14" s="2" t="str">
        <f t="array" ref="B14">INDEX(Countries!D4:D274, MATCH(A14, Countries!B4:B274, 0))</f>
        <v>ATG</v>
      </c>
      <c r="C14" s="169" t="s">
        <v>160</v>
      </c>
      <c r="D14" s="180">
        <v>-0.0017</v>
      </c>
      <c r="E14" s="168" t="s">
        <v>820</v>
      </c>
    </row>
    <row r="15">
      <c r="A15" s="168" t="s">
        <v>363</v>
      </c>
      <c r="B15" s="2" t="str">
        <f t="array" ref="B15">INDEX(Countries!D5:D275, MATCH(A15, Countries!B5:B275, 0))</f>
        <v>ABW</v>
      </c>
      <c r="C15" s="169" t="s">
        <v>160</v>
      </c>
      <c r="D15" s="180">
        <v>-0.0239</v>
      </c>
      <c r="E15" s="168" t="s">
        <v>820</v>
      </c>
    </row>
    <row r="16">
      <c r="A16" s="168" t="s">
        <v>364</v>
      </c>
      <c r="B16" s="2" t="str">
        <f t="array" ref="B16">INDEX(Countries!D16:D276, MATCH(A16, Countries!B16:B276, 0))</f>
        <v>BHR</v>
      </c>
      <c r="C16" s="169" t="s">
        <v>160</v>
      </c>
      <c r="D16" s="180">
        <v>-3.0E-4</v>
      </c>
      <c r="E16" s="168" t="s">
        <v>820</v>
      </c>
    </row>
    <row r="17">
      <c r="A17" s="168" t="s">
        <v>365</v>
      </c>
      <c r="B17" s="2" t="str">
        <f t="array" ref="B17">INDEX(Countries!D17:D277, MATCH(A17, Countries!B17:B277, 0))</f>
        <v>BGD</v>
      </c>
      <c r="C17" s="169" t="s">
        <v>160</v>
      </c>
      <c r="D17" s="180">
        <v>-3.0E-4</v>
      </c>
      <c r="E17" s="168" t="s">
        <v>820</v>
      </c>
    </row>
    <row r="18">
      <c r="A18" s="168" t="s">
        <v>366</v>
      </c>
      <c r="B18" s="2" t="str">
        <f t="array" ref="B18">INDEX(Countries!D18:D278, MATCH(A18, Countries!B18:B278, 0))</f>
        <v>BRB</v>
      </c>
      <c r="C18" s="169" t="s">
        <v>160</v>
      </c>
      <c r="D18" s="180">
        <v>0.0</v>
      </c>
      <c r="E18" s="168" t="s">
        <v>820</v>
      </c>
    </row>
    <row r="19">
      <c r="A19" s="168" t="s">
        <v>367</v>
      </c>
      <c r="B19" s="2" t="str">
        <f t="array" ref="B19">INDEX(Countries!D19:D279, MATCH(A19, Countries!B19:B279, 0))</f>
        <v>BLZ</v>
      </c>
      <c r="C19" s="169" t="s">
        <v>160</v>
      </c>
      <c r="D19" s="180">
        <v>-0.0047</v>
      </c>
      <c r="E19" s="168" t="s">
        <v>820</v>
      </c>
    </row>
    <row r="20">
      <c r="A20" s="168" t="s">
        <v>368</v>
      </c>
      <c r="B20" s="2" t="str">
        <f t="array" ref="B20">INDEX(Countries!D20:D280, MATCH(A20, Countries!B20:B280, 0))</f>
        <v>BEN</v>
      </c>
      <c r="C20" s="169" t="s">
        <v>160</v>
      </c>
      <c r="D20" s="180">
        <v>0.008</v>
      </c>
      <c r="E20" s="168" t="s">
        <v>820</v>
      </c>
    </row>
    <row r="21">
      <c r="A21" s="168" t="s">
        <v>369</v>
      </c>
      <c r="B21" s="2" t="str">
        <f t="array" ref="B21">INDEX(Countries!D21:D281, MATCH(A21, Countries!B21:B281, 0))</f>
        <v>BMU</v>
      </c>
      <c r="C21" s="169" t="s">
        <v>160</v>
      </c>
      <c r="D21" s="181"/>
      <c r="E21" s="168" t="s">
        <v>820</v>
      </c>
    </row>
    <row r="22">
      <c r="A22" s="168" t="s">
        <v>370</v>
      </c>
      <c r="B22" s="2" t="str">
        <f t="array" ref="B22">INDEX(Countries!D22:D282, MATCH(A22, Countries!B22:B282, 0))</f>
        <v>BES</v>
      </c>
      <c r="C22" s="169" t="s">
        <v>160</v>
      </c>
      <c r="D22" s="180">
        <v>-0.4112</v>
      </c>
      <c r="E22" s="168" t="s">
        <v>820</v>
      </c>
    </row>
    <row r="23">
      <c r="A23" s="168" t="s">
        <v>371</v>
      </c>
      <c r="B23" s="2" t="str">
        <f t="array" ref="B23">INDEX(Countries!D23:D283, MATCH(A23, Countries!B23:B283, 0))</f>
        <v>BRA</v>
      </c>
      <c r="C23" s="169" t="s">
        <v>160</v>
      </c>
      <c r="D23" s="180">
        <v>-0.0023</v>
      </c>
      <c r="E23" s="168" t="s">
        <v>820</v>
      </c>
    </row>
    <row r="24">
      <c r="A24" s="168" t="s">
        <v>372</v>
      </c>
      <c r="B24" s="2" t="str">
        <f t="array" ref="B24">INDEX(Countries!D24:D284, MATCH(A24, Countries!B24:B284, 0))</f>
        <v>VGB</v>
      </c>
      <c r="C24" s="169" t="s">
        <v>160</v>
      </c>
      <c r="D24" s="180">
        <v>-3.0E-4</v>
      </c>
      <c r="E24" s="168" t="s">
        <v>820</v>
      </c>
    </row>
    <row r="25">
      <c r="A25" s="168" t="s">
        <v>373</v>
      </c>
      <c r="B25" s="2" t="str">
        <f t="array" ref="B25">INDEX(Countries!D25:D285, MATCH(A25, Countries!B25:B285, 0))</f>
        <v>BRN</v>
      </c>
      <c r="C25" s="169" t="s">
        <v>160</v>
      </c>
      <c r="D25" s="180">
        <v>-0.0015</v>
      </c>
      <c r="E25" s="168" t="s">
        <v>820</v>
      </c>
    </row>
    <row r="26">
      <c r="A26" s="168" t="s">
        <v>374</v>
      </c>
      <c r="B26" s="2" t="str">
        <f t="array" ref="B26">INDEX(Countries!D26:D286, MATCH(A26, Countries!B26:B286, 0))</f>
        <v>KHM</v>
      </c>
      <c r="C26" s="169" t="s">
        <v>160</v>
      </c>
      <c r="D26" s="180">
        <v>-0.0038</v>
      </c>
      <c r="E26" s="168" t="s">
        <v>820</v>
      </c>
    </row>
    <row r="27">
      <c r="A27" s="168" t="s">
        <v>375</v>
      </c>
      <c r="B27" s="2" t="str">
        <f t="array" ref="B27">INDEX(Countries!D27:D287, MATCH(A27, Countries!B27:B287, 0))</f>
        <v>CMR</v>
      </c>
      <c r="C27" s="169" t="s">
        <v>160</v>
      </c>
      <c r="D27" s="180">
        <v>-3.0E-4</v>
      </c>
      <c r="E27" s="168" t="s">
        <v>820</v>
      </c>
    </row>
    <row r="28">
      <c r="A28" s="168" t="s">
        <v>376</v>
      </c>
      <c r="B28" s="2" t="str">
        <f t="array" ref="B28">INDEX(Countries!D28:D288, MATCH(A28, Countries!B28:B288, 0))</f>
        <v>CYM</v>
      </c>
      <c r="C28" s="169" t="s">
        <v>160</v>
      </c>
      <c r="D28" s="180">
        <v>-0.0022</v>
      </c>
      <c r="E28" s="168" t="s">
        <v>820</v>
      </c>
    </row>
    <row r="29">
      <c r="A29" s="168" t="s">
        <v>377</v>
      </c>
      <c r="B29" s="2" t="str">
        <f t="array" ref="B29">INDEX(Countries!D29:D289, MATCH(A29, Countries!B29:B289, 0))</f>
        <v>COM</v>
      </c>
      <c r="C29" s="169" t="s">
        <v>160</v>
      </c>
      <c r="D29" s="180">
        <v>0.0</v>
      </c>
      <c r="E29" s="168" t="s">
        <v>820</v>
      </c>
    </row>
    <row r="30">
      <c r="A30" s="168" t="s">
        <v>378</v>
      </c>
      <c r="B30" s="2" t="str">
        <f t="array" ref="B30">INDEX(Countries!D30:D290, MATCH(A30, Countries!B30:B290, 0))</f>
        <v>COK</v>
      </c>
      <c r="C30" s="169" t="s">
        <v>160</v>
      </c>
      <c r="D30" s="181"/>
      <c r="E30" s="168" t="s">
        <v>820</v>
      </c>
    </row>
    <row r="31">
      <c r="A31" s="168" t="s">
        <v>379</v>
      </c>
      <c r="B31" s="2" t="str">
        <f t="array" ref="B31">INDEX(Countries!D31:D291, MATCH(A31, Countries!B31:B291, 0))</f>
        <v>CRI</v>
      </c>
      <c r="C31" s="169" t="s">
        <v>160</v>
      </c>
      <c r="D31" s="180">
        <v>-0.0018</v>
      </c>
      <c r="E31" s="168" t="s">
        <v>820</v>
      </c>
    </row>
    <row r="32">
      <c r="A32" s="168" t="s">
        <v>380</v>
      </c>
      <c r="B32" s="2" t="str">
        <f t="array" ref="B32">INDEX(Countries!D32:D292, MATCH(A32, Countries!B32:B292, 0))</f>
        <v>CIV</v>
      </c>
      <c r="C32" s="169" t="s">
        <v>160</v>
      </c>
      <c r="D32" s="180">
        <v>-0.0041</v>
      </c>
      <c r="E32" s="168" t="s">
        <v>820</v>
      </c>
    </row>
    <row r="33">
      <c r="A33" s="168" t="s">
        <v>381</v>
      </c>
      <c r="B33" s="2" t="str">
        <f t="array" ref="B33">INDEX(Countries!D33:D293, MATCH(A33, Countries!B33:B293, 0))</f>
        <v>CUB</v>
      </c>
      <c r="C33" s="169" t="s">
        <v>160</v>
      </c>
      <c r="D33" s="180">
        <v>-0.0021</v>
      </c>
      <c r="E33" s="168" t="s">
        <v>820</v>
      </c>
    </row>
    <row r="34">
      <c r="A34" s="168" t="s">
        <v>382</v>
      </c>
      <c r="B34" s="2" t="str">
        <f t="array" ref="B34">INDEX(Countries!D34:D294, MATCH(A34, Countries!B34:B294, 0))</f>
        <v>CUW</v>
      </c>
      <c r="C34" s="169" t="s">
        <v>160</v>
      </c>
      <c r="D34" s="180">
        <v>-0.0721</v>
      </c>
      <c r="E34" s="168" t="s">
        <v>820</v>
      </c>
    </row>
    <row r="35">
      <c r="A35" s="168" t="s">
        <v>383</v>
      </c>
      <c r="B35" s="2" t="str">
        <f t="array" ref="B35">INDEX(Countries!D35:D295, MATCH(A35, Countries!B35:B295, 0))</f>
        <v>COD</v>
      </c>
      <c r="C35" s="169" t="s">
        <v>160</v>
      </c>
      <c r="D35" s="180">
        <v>-0.0017</v>
      </c>
      <c r="E35" s="168" t="s">
        <v>820</v>
      </c>
    </row>
    <row r="36">
      <c r="A36" s="168" t="s">
        <v>384</v>
      </c>
      <c r="B36" s="2" t="str">
        <f t="array" ref="B36">INDEX(Countries!D36:D296, MATCH(A36, Countries!B36:B296, 0))</f>
        <v>DJI</v>
      </c>
      <c r="C36" s="169" t="s">
        <v>160</v>
      </c>
      <c r="D36" s="180">
        <v>-5.0E-4</v>
      </c>
      <c r="E36" s="168" t="s">
        <v>820</v>
      </c>
    </row>
    <row r="37">
      <c r="A37" s="168" t="s">
        <v>385</v>
      </c>
      <c r="B37" s="2" t="str">
        <f t="array" ref="B37">INDEX(Countries!D37:D297, MATCH(A37, Countries!B37:B297, 0))</f>
        <v>DMA</v>
      </c>
      <c r="C37" s="169" t="s">
        <v>160</v>
      </c>
      <c r="D37" s="180">
        <v>0.0</v>
      </c>
      <c r="E37" s="168" t="s">
        <v>820</v>
      </c>
    </row>
    <row r="38">
      <c r="A38" s="168" t="s">
        <v>386</v>
      </c>
      <c r="B38" s="2" t="str">
        <f t="array" ref="B38">INDEX(Countries!D38:D298, MATCH(A38, Countries!B38:B298, 0))</f>
        <v>DOM</v>
      </c>
      <c r="C38" s="169" t="s">
        <v>160</v>
      </c>
      <c r="D38" s="180">
        <v>-0.0021</v>
      </c>
      <c r="E38" s="168" t="s">
        <v>820</v>
      </c>
    </row>
    <row r="39">
      <c r="A39" s="168" t="s">
        <v>314</v>
      </c>
      <c r="B39" s="2" t="str">
        <f t="array" ref="B39">INDEX(Countries!D39:D299, MATCH(A39, Countries!B39:B299, 0))</f>
        <v>ECU</v>
      </c>
      <c r="C39" s="169" t="s">
        <v>160</v>
      </c>
      <c r="D39" s="180">
        <v>-0.004</v>
      </c>
      <c r="E39" s="168" t="s">
        <v>820</v>
      </c>
    </row>
    <row r="40">
      <c r="A40" s="168" t="s">
        <v>387</v>
      </c>
      <c r="B40" s="2" t="str">
        <f t="array" ref="B40">INDEX(Countries!D40:D300, MATCH(A40, Countries!B40:B300, 0))</f>
        <v>EGY</v>
      </c>
      <c r="C40" s="169" t="s">
        <v>160</v>
      </c>
      <c r="D40" s="180">
        <v>-0.0059</v>
      </c>
      <c r="E40" s="168" t="s">
        <v>820</v>
      </c>
    </row>
    <row r="41">
      <c r="A41" s="168" t="s">
        <v>388</v>
      </c>
      <c r="B41" s="2" t="str">
        <f t="array" ref="B41">INDEX(Countries!D41:D301, MATCH(A41, Countries!B41:B301, 0))</f>
        <v>SLV</v>
      </c>
      <c r="C41" s="169" t="s">
        <v>160</v>
      </c>
      <c r="D41" s="180">
        <v>-0.0016</v>
      </c>
      <c r="E41" s="168" t="s">
        <v>820</v>
      </c>
    </row>
    <row r="42">
      <c r="A42" s="168" t="s">
        <v>389</v>
      </c>
      <c r="B42" s="2" t="str">
        <f t="array" ref="B42">INDEX(Countries!D42:D302, MATCH(A42, Countries!B42:B302, 0))</f>
        <v>GNQ</v>
      </c>
      <c r="C42" s="169" t="s">
        <v>160</v>
      </c>
      <c r="D42" s="180">
        <v>-6.0E-4</v>
      </c>
      <c r="E42" s="168" t="s">
        <v>820</v>
      </c>
    </row>
    <row r="43">
      <c r="A43" s="168" t="s">
        <v>390</v>
      </c>
      <c r="B43" s="2" t="str">
        <f t="array" ref="B43">INDEX(Countries!D43:D303, MATCH(A43, Countries!B43:B303, 0))</f>
        <v>ERI</v>
      </c>
      <c r="C43" s="169" t="s">
        <v>160</v>
      </c>
      <c r="D43" s="180">
        <v>-9.0E-4</v>
      </c>
      <c r="E43" s="168" t="s">
        <v>820</v>
      </c>
    </row>
    <row r="44">
      <c r="A44" s="168" t="s">
        <v>391</v>
      </c>
      <c r="B44" s="2" t="str">
        <f t="array" ref="B44">INDEX(Countries!D44:D304, MATCH(A44, Countries!B44:B304, 0))</f>
        <v>FJI</v>
      </c>
      <c r="C44" s="169" t="s">
        <v>160</v>
      </c>
      <c r="D44" s="180">
        <v>-6.0E-4</v>
      </c>
      <c r="E44" s="168" t="s">
        <v>820</v>
      </c>
    </row>
    <row r="45">
      <c r="A45" s="168" t="s">
        <v>392</v>
      </c>
      <c r="B45" s="2" t="str">
        <f t="array" ref="B45">INDEX(Countries!D45:D305, MATCH(A45, Countries!B45:B305, 0))</f>
        <v>GUF</v>
      </c>
      <c r="C45" s="169" t="s">
        <v>160</v>
      </c>
      <c r="D45" s="180">
        <v>0.0023</v>
      </c>
      <c r="E45" s="168" t="s">
        <v>820</v>
      </c>
    </row>
    <row r="46">
      <c r="A46" s="168" t="s">
        <v>393</v>
      </c>
      <c r="B46" s="2" t="str">
        <f t="array" ref="B46">INDEX(Countries!D46:D306, MATCH(A46, Countries!B46:B306, 0))</f>
        <v>PYF</v>
      </c>
      <c r="C46" s="169" t="s">
        <v>160</v>
      </c>
      <c r="D46" s="181"/>
      <c r="E46" s="168" t="s">
        <v>820</v>
      </c>
    </row>
    <row r="47">
      <c r="A47" s="168" t="s">
        <v>394</v>
      </c>
      <c r="B47" s="2" t="str">
        <f t="array" ref="B47">INDEX(Countries!D47:D307, MATCH(A47, Countries!B47:B307, 0))</f>
        <v>ATF</v>
      </c>
      <c r="C47" s="169" t="s">
        <v>160</v>
      </c>
      <c r="D47" s="181"/>
      <c r="E47" s="168" t="s">
        <v>820</v>
      </c>
    </row>
    <row r="48">
      <c r="A48" s="168" t="s">
        <v>395</v>
      </c>
      <c r="B48" s="2" t="str">
        <f t="array" ref="B48">INDEX(Countries!D48:D308, MATCH(A48, Countries!B48:B308, 0))</f>
        <v>GAB</v>
      </c>
      <c r="C48" s="169" t="s">
        <v>160</v>
      </c>
      <c r="D48" s="180">
        <v>-0.001</v>
      </c>
      <c r="E48" s="168" t="s">
        <v>820</v>
      </c>
    </row>
    <row r="49">
      <c r="A49" s="168" t="s">
        <v>396</v>
      </c>
      <c r="B49" s="2" t="str">
        <f t="array" ref="B49">INDEX(Countries!D49:D309, MATCH(A49, Countries!B49:B309, 0))</f>
        <v>GMB</v>
      </c>
      <c r="C49" s="169" t="s">
        <v>160</v>
      </c>
      <c r="D49" s="180">
        <v>5.0E-4</v>
      </c>
      <c r="E49" s="168" t="s">
        <v>820</v>
      </c>
    </row>
    <row r="50">
      <c r="A50" s="168" t="s">
        <v>397</v>
      </c>
      <c r="B50" s="2" t="str">
        <f t="array" ref="B50">INDEX(Countries!D50:D310, MATCH(A50, Countries!B50:B310, 0))</f>
        <v>GHA</v>
      </c>
      <c r="C50" s="169" t="s">
        <v>160</v>
      </c>
      <c r="D50" s="180">
        <v>-0.0015</v>
      </c>
      <c r="E50" s="168" t="s">
        <v>820</v>
      </c>
    </row>
    <row r="51">
      <c r="A51" s="168" t="s">
        <v>398</v>
      </c>
      <c r="B51" s="2" t="str">
        <f t="array" ref="B51">INDEX(Countries!D51:D311, MATCH(A51, Countries!B51:B311, 0))</f>
        <v>GRD</v>
      </c>
      <c r="C51" s="169" t="s">
        <v>160</v>
      </c>
      <c r="D51" s="180">
        <v>-2.0E-4</v>
      </c>
      <c r="E51" s="168" t="s">
        <v>820</v>
      </c>
    </row>
    <row r="52">
      <c r="A52" s="168" t="s">
        <v>399</v>
      </c>
      <c r="B52" s="2" t="str">
        <f t="array" ref="B52">INDEX(Countries!D52:D312, MATCH(A52, Countries!B52:B312, 0))</f>
        <v>GLP</v>
      </c>
      <c r="C52" s="169" t="s">
        <v>160</v>
      </c>
      <c r="D52" s="180">
        <v>4.0E-4</v>
      </c>
      <c r="E52" s="168" t="s">
        <v>820</v>
      </c>
    </row>
    <row r="53">
      <c r="A53" s="168" t="s">
        <v>400</v>
      </c>
      <c r="B53" s="2" t="str">
        <f t="array" ref="B53">INDEX(Countries!D53:D313, MATCH(A53, Countries!B53:B313, 0))</f>
        <v>GUM</v>
      </c>
      <c r="C53" s="169" t="s">
        <v>160</v>
      </c>
      <c r="D53" s="181"/>
      <c r="E53" s="168" t="s">
        <v>820</v>
      </c>
    </row>
    <row r="54">
      <c r="A54" s="168" t="s">
        <v>401</v>
      </c>
      <c r="B54" s="2" t="str">
        <f t="array" ref="B54">INDEX(Countries!D54:D314, MATCH(A54, Countries!B54:B314, 0))</f>
        <v>GTM</v>
      </c>
      <c r="C54" s="169" t="s">
        <v>160</v>
      </c>
      <c r="D54" s="180">
        <v>-6.0E-4</v>
      </c>
      <c r="E54" s="168" t="s">
        <v>820</v>
      </c>
    </row>
    <row r="55">
      <c r="A55" s="168" t="s">
        <v>402</v>
      </c>
      <c r="B55" s="2" t="str">
        <f t="array" ref="B55">INDEX(Countries!D55:D315, MATCH(A55, Countries!B55:B315, 0))</f>
        <v>GIN</v>
      </c>
      <c r="C55" s="169" t="s">
        <v>160</v>
      </c>
      <c r="D55" s="180">
        <v>-4.0E-4</v>
      </c>
      <c r="E55" s="168" t="s">
        <v>820</v>
      </c>
    </row>
    <row r="56">
      <c r="A56" s="168" t="s">
        <v>403</v>
      </c>
      <c r="B56" s="2" t="str">
        <f t="array" ref="B56">INDEX(Countries!D56:D316, MATCH(A56, Countries!B56:B316, 0))</f>
        <v>GNB</v>
      </c>
      <c r="C56" s="169" t="s">
        <v>160</v>
      </c>
      <c r="D56" s="180">
        <v>2.0E-4</v>
      </c>
      <c r="E56" s="168" t="s">
        <v>820</v>
      </c>
    </row>
    <row r="57">
      <c r="A57" s="168" t="s">
        <v>404</v>
      </c>
      <c r="B57" s="2" t="str">
        <f t="array" ref="B57">INDEX(Countries!D57:D317, MATCH(A57, Countries!B57:B317, 0))</f>
        <v>GUY</v>
      </c>
      <c r="C57" s="169" t="s">
        <v>160</v>
      </c>
      <c r="D57" s="180">
        <v>2.0E-4</v>
      </c>
      <c r="E57" s="168" t="s">
        <v>820</v>
      </c>
    </row>
    <row r="58">
      <c r="A58" s="168" t="s">
        <v>405</v>
      </c>
      <c r="B58" s="2" t="str">
        <f t="array" ref="B58">INDEX(Countries!D58:D318, MATCH(A58, Countries!B58:B318, 0))</f>
        <v>HTI</v>
      </c>
      <c r="C58" s="169" t="s">
        <v>160</v>
      </c>
      <c r="D58" s="180">
        <v>-0.0065</v>
      </c>
      <c r="E58" s="168" t="s">
        <v>820</v>
      </c>
    </row>
    <row r="59">
      <c r="A59" s="168" t="s">
        <v>406</v>
      </c>
      <c r="B59" s="2" t="str">
        <f t="array" ref="B59">INDEX(Countries!D59:D319, MATCH(A59, Countries!B59:B319, 0))</f>
        <v>HND</v>
      </c>
      <c r="C59" s="169" t="s">
        <v>160</v>
      </c>
      <c r="D59" s="180">
        <v>-0.0058</v>
      </c>
      <c r="E59" s="168" t="s">
        <v>820</v>
      </c>
    </row>
    <row r="60">
      <c r="A60" s="168" t="s">
        <v>407</v>
      </c>
      <c r="B60" s="2" t="str">
        <f t="array" ref="B60">INDEX(Countries!D60:D320, MATCH(A60, Countries!B60:B320, 0))</f>
        <v>IRN</v>
      </c>
      <c r="C60" s="169" t="s">
        <v>160</v>
      </c>
      <c r="D60" s="180">
        <v>-0.0073</v>
      </c>
      <c r="E60" s="168" t="s">
        <v>820</v>
      </c>
    </row>
    <row r="61">
      <c r="A61" s="168" t="s">
        <v>408</v>
      </c>
      <c r="B61" s="2" t="str">
        <f t="array" ref="B61">INDEX(Countries!D61:D321, MATCH(A61, Countries!B61:B321, 0))</f>
        <v>JAM</v>
      </c>
      <c r="C61" s="169" t="s">
        <v>160</v>
      </c>
      <c r="D61" s="180">
        <v>-0.0014</v>
      </c>
      <c r="E61" s="168" t="s">
        <v>820</v>
      </c>
    </row>
    <row r="62">
      <c r="A62" s="168" t="s">
        <v>409</v>
      </c>
      <c r="B62" s="2" t="str">
        <f t="array" ref="B62">INDEX(Countries!D62:D322, MATCH(A62, Countries!B62:B322, 0))</f>
        <v>JPN</v>
      </c>
      <c r="C62" s="169" t="s">
        <v>160</v>
      </c>
      <c r="D62" s="180">
        <v>-8.0E-4</v>
      </c>
      <c r="E62" s="168" t="s">
        <v>820</v>
      </c>
    </row>
    <row r="63">
      <c r="A63" s="168" t="s">
        <v>410</v>
      </c>
      <c r="B63" s="2" t="str">
        <f t="array" ref="B63">INDEX(Countries!D63:D323, MATCH(A63, Countries!B63:B323, 0))</f>
        <v>KIR</v>
      </c>
      <c r="C63" s="169" t="s">
        <v>160</v>
      </c>
      <c r="D63" s="181"/>
      <c r="E63" s="168" t="s">
        <v>820</v>
      </c>
    </row>
    <row r="64">
      <c r="A64" s="168" t="s">
        <v>411</v>
      </c>
      <c r="B64" s="2" t="str">
        <f t="array" ref="B64">INDEX(Countries!D64:D324, MATCH(A64, Countries!B64:B324, 0))</f>
        <v>LBN</v>
      </c>
      <c r="C64" s="169" t="s">
        <v>160</v>
      </c>
      <c r="D64" s="180">
        <v>-9.0E-4</v>
      </c>
      <c r="E64" s="168" t="s">
        <v>820</v>
      </c>
    </row>
    <row r="65">
      <c r="A65" s="168" t="s">
        <v>412</v>
      </c>
      <c r="B65" s="2" t="str">
        <f t="array" ref="B65">INDEX(Countries!D65:D325, MATCH(A65, Countries!B65:B325, 0))</f>
        <v>MDG</v>
      </c>
      <c r="C65" s="169" t="s">
        <v>160</v>
      </c>
      <c r="D65" s="180">
        <v>-8.0E-4</v>
      </c>
      <c r="E65" s="168" t="s">
        <v>820</v>
      </c>
    </row>
    <row r="66">
      <c r="A66" s="168" t="s">
        <v>413</v>
      </c>
      <c r="B66" s="2" t="str">
        <f t="array" ref="B66">INDEX(Countries!D66:D326, MATCH(A66, Countries!B66:B326, 0))</f>
        <v>MYS</v>
      </c>
      <c r="C66" s="169" t="s">
        <v>160</v>
      </c>
      <c r="D66" s="180">
        <v>-0.0013</v>
      </c>
      <c r="E66" s="168" t="s">
        <v>820</v>
      </c>
    </row>
    <row r="67">
      <c r="A67" s="168" t="s">
        <v>414</v>
      </c>
      <c r="B67" s="2" t="str">
        <f t="array" ref="B67">INDEX(Countries!D67:D327, MATCH(A67, Countries!B67:B327, 0))</f>
        <v>MDV</v>
      </c>
      <c r="C67" s="169" t="s">
        <v>160</v>
      </c>
      <c r="D67" s="181"/>
      <c r="E67" s="168" t="s">
        <v>820</v>
      </c>
    </row>
    <row r="68">
      <c r="A68" s="168" t="s">
        <v>415</v>
      </c>
      <c r="B68" s="2" t="str">
        <f t="array" ref="B68">INDEX(Countries!D68:D328, MATCH(A68, Countries!B68:B328, 0))</f>
        <v>MHL</v>
      </c>
      <c r="C68" s="169" t="s">
        <v>160</v>
      </c>
      <c r="D68" s="181"/>
      <c r="E68" s="168" t="s">
        <v>820</v>
      </c>
    </row>
    <row r="69">
      <c r="A69" s="168" t="s">
        <v>416</v>
      </c>
      <c r="B69" s="2" t="str">
        <f t="array" ref="B69">INDEX(Countries!D69:D329, MATCH(A69, Countries!B69:B329, 0))</f>
        <v>MTQ</v>
      </c>
      <c r="C69" s="169" t="s">
        <v>160</v>
      </c>
      <c r="D69" s="180">
        <v>3.0E-4</v>
      </c>
      <c r="E69" s="168" t="s">
        <v>820</v>
      </c>
    </row>
    <row r="70">
      <c r="A70" s="168" t="s">
        <v>417</v>
      </c>
      <c r="B70" s="2" t="str">
        <f t="array" ref="B70">INDEX(Countries!D70:D330, MATCH(A70, Countries!B70:B330, 0))</f>
        <v>MRT</v>
      </c>
      <c r="C70" s="169" t="s">
        <v>160</v>
      </c>
      <c r="D70" s="181"/>
      <c r="E70" s="168" t="s">
        <v>820</v>
      </c>
    </row>
    <row r="71">
      <c r="A71" s="168" t="s">
        <v>418</v>
      </c>
      <c r="B71" s="2" t="str">
        <f t="array" ref="B71">INDEX(Countries!D71:D331, MATCH(A71, Countries!B71:B331, 0))</f>
        <v>MUS</v>
      </c>
      <c r="C71" s="169" t="s">
        <v>160</v>
      </c>
      <c r="D71" s="180">
        <v>-9.0E-4</v>
      </c>
      <c r="E71" s="168" t="s">
        <v>820</v>
      </c>
    </row>
    <row r="72">
      <c r="A72" s="168" t="s">
        <v>419</v>
      </c>
      <c r="B72" s="2" t="str">
        <f t="array" ref="B72">INDEX(Countries!D72:D332, MATCH(A72, Countries!B72:B332, 0))</f>
        <v>MYT</v>
      </c>
      <c r="C72" s="169" t="s">
        <v>160</v>
      </c>
      <c r="D72" s="180">
        <v>2.0E-4</v>
      </c>
      <c r="E72" s="168" t="s">
        <v>820</v>
      </c>
    </row>
    <row r="73">
      <c r="A73" s="168" t="s">
        <v>420</v>
      </c>
      <c r="B73" s="2" t="str">
        <f t="array" ref="B73">INDEX(Countries!D73:D333, MATCH(A73, Countries!B73:B333, 0))</f>
        <v>FSM</v>
      </c>
      <c r="C73" s="169" t="s">
        <v>160</v>
      </c>
      <c r="D73" s="180">
        <v>2.0E-4</v>
      </c>
      <c r="E73" s="168" t="s">
        <v>820</v>
      </c>
    </row>
    <row r="74">
      <c r="A74" s="168" t="s">
        <v>421</v>
      </c>
      <c r="B74" s="2" t="str">
        <f t="array" ref="B74">INDEX(Countries!D74:D334, MATCH(A74, Countries!B74:B334, 0))</f>
        <v>MOZ</v>
      </c>
      <c r="C74" s="169" t="s">
        <v>160</v>
      </c>
      <c r="D74" s="180">
        <v>-0.0047</v>
      </c>
      <c r="E74" s="168" t="s">
        <v>820</v>
      </c>
    </row>
    <row r="75">
      <c r="A75" s="168" t="s">
        <v>422</v>
      </c>
      <c r="B75" s="2" t="str">
        <f t="array" ref="B75">INDEX(Countries!D75:D335, MATCH(A75, Countries!B75:B335, 0))</f>
        <v>MMR</v>
      </c>
      <c r="C75" s="169" t="s">
        <v>160</v>
      </c>
      <c r="D75" s="180">
        <v>-0.0044</v>
      </c>
      <c r="E75" s="168" t="s">
        <v>820</v>
      </c>
    </row>
    <row r="76">
      <c r="A76" s="168" t="s">
        <v>423</v>
      </c>
      <c r="B76" s="2" t="str">
        <f t="array" ref="B76">INDEX(Countries!D76:D336, MATCH(A76, Countries!B76:B336, 0))</f>
        <v>NCL</v>
      </c>
      <c r="C76" s="169" t="s">
        <v>160</v>
      </c>
      <c r="D76" s="180">
        <v>-0.0015</v>
      </c>
      <c r="E76" s="168" t="s">
        <v>820</v>
      </c>
    </row>
    <row r="77">
      <c r="A77" s="168" t="s">
        <v>424</v>
      </c>
      <c r="B77" s="2" t="str">
        <f t="array" ref="B77">INDEX(Countries!D77:D337, MATCH(A77, Countries!B77:B337, 0))</f>
        <v>NZL</v>
      </c>
      <c r="C77" s="169" t="s">
        <v>160</v>
      </c>
      <c r="D77" s="180">
        <v>-0.0023</v>
      </c>
      <c r="E77" s="168" t="s">
        <v>820</v>
      </c>
    </row>
    <row r="78">
      <c r="A78" s="168" t="s">
        <v>425</v>
      </c>
      <c r="B78" s="2" t="str">
        <f t="array" ref="B78">INDEX(Countries!D78:D338, MATCH(A78, Countries!B78:B338, 0))</f>
        <v>NIC</v>
      </c>
      <c r="C78" s="169" t="s">
        <v>160</v>
      </c>
      <c r="D78" s="180">
        <v>-0.0032</v>
      </c>
      <c r="E78" s="168" t="s">
        <v>820</v>
      </c>
    </row>
    <row r="79">
      <c r="A79" s="168" t="s">
        <v>426</v>
      </c>
      <c r="B79" s="2" t="str">
        <f t="array" ref="B79">INDEX(Countries!D79:D339, MATCH(A79, Countries!B79:B339, 0))</f>
        <v>NGA</v>
      </c>
      <c r="C79" s="169" t="s">
        <v>160</v>
      </c>
      <c r="D79" s="180">
        <v>-7.0E-4</v>
      </c>
      <c r="E79" s="168" t="s">
        <v>820</v>
      </c>
    </row>
    <row r="80">
      <c r="A80" s="168" t="s">
        <v>427</v>
      </c>
      <c r="B80" s="2" t="str">
        <f t="array" ref="B80">INDEX(Countries!D80:D340, MATCH(A80, Countries!B80:B340, 0))</f>
        <v>OMN</v>
      </c>
      <c r="C80" s="169" t="s">
        <v>160</v>
      </c>
      <c r="D80" s="180">
        <v>-0.0047</v>
      </c>
      <c r="E80" s="168" t="s">
        <v>820</v>
      </c>
    </row>
    <row r="81">
      <c r="A81" s="168" t="s">
        <v>428</v>
      </c>
      <c r="B81" s="2" t="str">
        <f t="array" ref="B81">INDEX(Countries!D81:D341, MATCH(A81, Countries!B81:B341, 0))</f>
        <v>PAK</v>
      </c>
      <c r="C81" s="169" t="s">
        <v>160</v>
      </c>
      <c r="D81" s="180">
        <v>-0.0021</v>
      </c>
      <c r="E81" s="168" t="s">
        <v>820</v>
      </c>
    </row>
    <row r="82">
      <c r="A82" s="168" t="s">
        <v>429</v>
      </c>
      <c r="B82" s="2" t="str">
        <f t="array" ref="B82">INDEX(Countries!D82:D342, MATCH(A82, Countries!B82:B342, 0))</f>
        <v>PLW</v>
      </c>
      <c r="C82" s="169" t="s">
        <v>160</v>
      </c>
      <c r="D82" s="180">
        <v>0.0</v>
      </c>
      <c r="E82" s="168" t="s">
        <v>820</v>
      </c>
    </row>
    <row r="83">
      <c r="A83" s="168" t="s">
        <v>430</v>
      </c>
      <c r="B83" s="2" t="str">
        <f t="array" ref="B83">INDEX(Countries!D83:D343, MATCH(A83, Countries!B83:B343, 0))</f>
        <v>PAN</v>
      </c>
      <c r="C83" s="169" t="s">
        <v>160</v>
      </c>
      <c r="D83" s="180">
        <v>-0.0013</v>
      </c>
      <c r="E83" s="168" t="s">
        <v>820</v>
      </c>
    </row>
    <row r="84">
      <c r="A84" s="168" t="s">
        <v>431</v>
      </c>
      <c r="B84" s="2" t="str">
        <f t="array" ref="B84">INDEX(Countries!D84:D344, MATCH(A84, Countries!B84:B344, 0))</f>
        <v>PNG</v>
      </c>
      <c r="C84" s="169" t="s">
        <v>160</v>
      </c>
      <c r="D84" s="180">
        <v>-6.0E-4</v>
      </c>
      <c r="E84" s="168" t="s">
        <v>820</v>
      </c>
    </row>
    <row r="85">
      <c r="A85" s="168" t="s">
        <v>432</v>
      </c>
      <c r="B85" s="2" t="str">
        <f t="array" ref="B85">INDEX(Countries!D85:D345, MATCH(A85, Countries!B85:B345, 0))</f>
        <v>PER</v>
      </c>
      <c r="C85" s="169" t="s">
        <v>160</v>
      </c>
      <c r="D85" s="181"/>
      <c r="E85" s="168" t="s">
        <v>820</v>
      </c>
    </row>
    <row r="86">
      <c r="A86" s="168" t="s">
        <v>433</v>
      </c>
      <c r="B86" s="2" t="str">
        <f t="array" ref="B86">INDEX(Countries!D86:D346, MATCH(A86, Countries!B86:B346, 0))</f>
        <v>PHL</v>
      </c>
      <c r="C86" s="169" t="s">
        <v>160</v>
      </c>
      <c r="D86" s="180">
        <v>-0.0032</v>
      </c>
      <c r="E86" s="168" t="s">
        <v>820</v>
      </c>
    </row>
    <row r="87">
      <c r="A87" s="168" t="s">
        <v>434</v>
      </c>
      <c r="B87" s="2" t="str">
        <f t="array" ref="B87">INDEX(Countries!D87:D347, MATCH(A87, Countries!B87:B347, 0))</f>
        <v>PRI</v>
      </c>
      <c r="C87" s="169" t="s">
        <v>160</v>
      </c>
      <c r="D87" s="180">
        <v>-0.0018</v>
      </c>
      <c r="E87" s="168" t="s">
        <v>820</v>
      </c>
    </row>
    <row r="88">
      <c r="A88" s="168" t="s">
        <v>435</v>
      </c>
      <c r="B88" s="2" t="str">
        <f t="array" ref="B88">INDEX(Countries!D1:D348, MATCH(A88, Countries!B1:B348, 0))</f>
        <v>QAT</v>
      </c>
      <c r="C88" s="169" t="s">
        <v>160</v>
      </c>
      <c r="D88" s="180">
        <v>-0.0059</v>
      </c>
      <c r="E88" s="168" t="s">
        <v>820</v>
      </c>
    </row>
    <row r="89">
      <c r="A89" s="168" t="s">
        <v>436</v>
      </c>
      <c r="B89" s="2" t="str">
        <f t="array" ref="B89">INDEX(Countries!D2:D349, MATCH(A89, Countries!B2:B349, 0))</f>
        <v>COG</v>
      </c>
      <c r="C89" s="169" t="s">
        <v>160</v>
      </c>
      <c r="D89" s="181"/>
      <c r="E89" s="168" t="s">
        <v>820</v>
      </c>
    </row>
    <row r="90">
      <c r="A90" s="168" t="s">
        <v>437</v>
      </c>
      <c r="B90" s="2" t="str">
        <f t="array" ref="B90">INDEX(Countries!D90:D350, MATCH(A90, Countries!B90:B350, 0))</f>
        <v>KNA</v>
      </c>
      <c r="C90" s="169" t="s">
        <v>160</v>
      </c>
      <c r="D90" s="180">
        <v>-5.0E-4</v>
      </c>
      <c r="E90" s="168" t="s">
        <v>820</v>
      </c>
    </row>
    <row r="91">
      <c r="A91" s="168" t="s">
        <v>438</v>
      </c>
      <c r="B91" s="2" t="str">
        <f t="array" ref="B91">INDEX(Countries!D91:D351, MATCH(A91, Countries!B91:B351, 0))</f>
        <v>LCA</v>
      </c>
      <c r="C91" s="169" t="s">
        <v>160</v>
      </c>
      <c r="D91" s="180">
        <v>-4.0E-4</v>
      </c>
      <c r="E91" s="168" t="s">
        <v>820</v>
      </c>
    </row>
    <row r="92">
      <c r="A92" s="168" t="s">
        <v>439</v>
      </c>
      <c r="B92" s="2" t="str">
        <f t="array" ref="B92">INDEX(Countries!D92:D352, MATCH(A92, Countries!B92:B352, 0))</f>
        <v>VCT</v>
      </c>
      <c r="C92" s="169" t="s">
        <v>160</v>
      </c>
      <c r="D92" s="180">
        <v>0.0</v>
      </c>
      <c r="E92" s="168" t="s">
        <v>820</v>
      </c>
    </row>
    <row r="93">
      <c r="A93" s="168" t="s">
        <v>440</v>
      </c>
      <c r="B93" s="2" t="str">
        <f t="array" ref="B93">INDEX(Countries!D93:D353, MATCH(A93, Countries!B93:B353, 0))</f>
        <v>MAF</v>
      </c>
      <c r="C93" s="169" t="s">
        <v>160</v>
      </c>
      <c r="D93" s="180">
        <v>0.0</v>
      </c>
      <c r="E93" s="168" t="s">
        <v>820</v>
      </c>
    </row>
    <row r="94">
      <c r="A94" s="168" t="s">
        <v>441</v>
      </c>
      <c r="B94" s="2" t="str">
        <f t="array" ref="B94">INDEX(Countries!D94:D354, MATCH(A94, Countries!B94:B354, 0))</f>
        <v>WSM</v>
      </c>
      <c r="C94" s="169" t="s">
        <v>160</v>
      </c>
      <c r="D94" s="180">
        <v>0.0</v>
      </c>
      <c r="E94" s="168" t="s">
        <v>820</v>
      </c>
    </row>
    <row r="95">
      <c r="A95" s="168" t="s">
        <v>442</v>
      </c>
      <c r="B95" s="2" t="str">
        <f t="array" ref="B95">INDEX(Countries!D95:D355, MATCH(A95, Countries!B95:B355, 0))</f>
        <v>STP</v>
      </c>
      <c r="C95" s="169" t="s">
        <v>160</v>
      </c>
      <c r="D95" s="180">
        <v>0.016</v>
      </c>
      <c r="E95" s="168" t="s">
        <v>820</v>
      </c>
    </row>
    <row r="96">
      <c r="A96" s="168" t="s">
        <v>443</v>
      </c>
      <c r="B96" s="2" t="str">
        <f t="array" ref="B96">INDEX(Countries!D96:D356, MATCH(A96, Countries!B96:B356, 0))</f>
        <v>SAU</v>
      </c>
      <c r="C96" s="169" t="s">
        <v>160</v>
      </c>
      <c r="D96" s="180">
        <v>-0.0041</v>
      </c>
      <c r="E96" s="168" t="s">
        <v>820</v>
      </c>
    </row>
    <row r="97">
      <c r="A97" s="168" t="s">
        <v>444</v>
      </c>
      <c r="B97" s="2" t="str">
        <f t="array" ref="B97">INDEX(Countries!D97:D357, MATCH(A97, Countries!B97:B357, 0))</f>
        <v>SEN</v>
      </c>
      <c r="C97" s="169" t="s">
        <v>160</v>
      </c>
      <c r="D97" s="180">
        <v>-0.0019</v>
      </c>
      <c r="E97" s="168" t="s">
        <v>820</v>
      </c>
    </row>
    <row r="98">
      <c r="A98" s="168" t="s">
        <v>445</v>
      </c>
      <c r="B98" s="2" t="str">
        <f t="array" ref="B98">INDEX(Countries!D98:D358, MATCH(A98, Countries!B98:B358, 0))</f>
        <v>SYC</v>
      </c>
      <c r="C98" s="169" t="s">
        <v>160</v>
      </c>
      <c r="D98" s="180">
        <v>0.0023</v>
      </c>
      <c r="E98" s="168" t="s">
        <v>820</v>
      </c>
    </row>
    <row r="99">
      <c r="A99" s="168" t="s">
        <v>446</v>
      </c>
      <c r="B99" s="2" t="str">
        <f t="array" ref="B99">INDEX(Countries!D99:D359, MATCH(A99, Countries!B99:B359, 0))</f>
        <v>SLE</v>
      </c>
      <c r="C99" s="169" t="s">
        <v>160</v>
      </c>
      <c r="D99" s="180">
        <v>-2.0E-4</v>
      </c>
      <c r="E99" s="168" t="s">
        <v>820</v>
      </c>
    </row>
    <row r="100">
      <c r="A100" s="168" t="s">
        <v>447</v>
      </c>
      <c r="B100" s="2" t="str">
        <f t="array" ref="B100">INDEX(Countries!D100:D360, MATCH(A100, Countries!B100:B360, 0))</f>
        <v>SGP</v>
      </c>
      <c r="C100" s="169" t="s">
        <v>160</v>
      </c>
      <c r="D100" s="181"/>
      <c r="E100" s="168" t="s">
        <v>820</v>
      </c>
    </row>
    <row r="101">
      <c r="A101" s="168" t="s">
        <v>448</v>
      </c>
      <c r="B101" s="2" t="str">
        <f t="array" ref="B101">INDEX(Countries!D101:D361, MATCH(A101, Countries!B101:B361, 0))</f>
        <v>SXM</v>
      </c>
      <c r="C101" s="169" t="s">
        <v>160</v>
      </c>
      <c r="D101" s="181"/>
      <c r="E101" s="168" t="s">
        <v>820</v>
      </c>
    </row>
    <row r="102">
      <c r="A102" s="168" t="s">
        <v>449</v>
      </c>
      <c r="B102" s="2" t="str">
        <f t="array" ref="B102">INDEX(Countries!D102:D362, MATCH(A102, Countries!B102:B362, 0))</f>
        <v>SLB</v>
      </c>
      <c r="C102" s="169" t="s">
        <v>160</v>
      </c>
      <c r="D102" s="180">
        <v>-8.0E-4</v>
      </c>
      <c r="E102" s="168" t="s">
        <v>820</v>
      </c>
    </row>
    <row r="103">
      <c r="A103" s="168" t="s">
        <v>450</v>
      </c>
      <c r="B103" s="2" t="str">
        <f t="array" ref="B103">INDEX(Countries!D103:D363, MATCH(A103, Countries!B103:B363, 0))</f>
        <v>SOM</v>
      </c>
      <c r="C103" s="169" t="s">
        <v>160</v>
      </c>
      <c r="D103" s="180">
        <v>-0.0018</v>
      </c>
      <c r="E103" s="168" t="s">
        <v>820</v>
      </c>
    </row>
    <row r="104">
      <c r="A104" s="168" t="s">
        <v>451</v>
      </c>
      <c r="B104" s="2" t="str">
        <f t="array" ref="B104">INDEX(Countries!D104:D364, MATCH(A104, Countries!B104:B364, 0))</f>
        <v>ZAF</v>
      </c>
      <c r="C104" s="169" t="s">
        <v>160</v>
      </c>
      <c r="D104" s="180">
        <v>-0.0033</v>
      </c>
      <c r="E104" s="168" t="s">
        <v>820</v>
      </c>
    </row>
    <row r="105">
      <c r="A105" s="168" t="s">
        <v>452</v>
      </c>
      <c r="B105" s="2" t="str">
        <f t="array" ref="B105">INDEX(Countries!D105:D365, MATCH(A105, Countries!B105:B365, 0))</f>
        <v>LKA</v>
      </c>
      <c r="C105" s="169" t="s">
        <v>160</v>
      </c>
      <c r="D105" s="180">
        <v>-0.0057</v>
      </c>
      <c r="E105" s="168" t="s">
        <v>820</v>
      </c>
    </row>
    <row r="106">
      <c r="A106" s="168" t="s">
        <v>453</v>
      </c>
      <c r="B106" s="2" t="str">
        <f t="array" ref="B106">INDEX(Countries!D106:D366, MATCH(A106, Countries!B106:B366, 0))</f>
        <v>SDN</v>
      </c>
      <c r="C106" s="169" t="s">
        <v>160</v>
      </c>
      <c r="D106" s="180">
        <v>-4.0E-4</v>
      </c>
      <c r="E106" s="168" t="s">
        <v>820</v>
      </c>
    </row>
    <row r="107">
      <c r="A107" s="168" t="s">
        <v>454</v>
      </c>
      <c r="B107" s="2" t="str">
        <f t="array" ref="B107">INDEX(Countries!D107:D367, MATCH(A107, Countries!B107:B367, 0))</f>
        <v>SUR</v>
      </c>
      <c r="C107" s="169" t="s">
        <v>160</v>
      </c>
      <c r="D107" s="180">
        <v>-8.0E-4</v>
      </c>
      <c r="E107" s="168" t="s">
        <v>820</v>
      </c>
    </row>
    <row r="108">
      <c r="A108" s="168" t="s">
        <v>455</v>
      </c>
      <c r="B108" s="2" t="str">
        <f t="array" ref="B108">INDEX(Countries!D108:D368, MATCH(A108, Countries!B108:B368, 0))</f>
        <v>TWN</v>
      </c>
      <c r="C108" s="169" t="s">
        <v>160</v>
      </c>
      <c r="D108" s="180">
        <v>-0.0288</v>
      </c>
      <c r="E108" s="168" t="s">
        <v>820</v>
      </c>
    </row>
    <row r="109">
      <c r="A109" s="168" t="s">
        <v>456</v>
      </c>
      <c r="B109" s="2" t="str">
        <f t="array" ref="B109">INDEX(Countries!D109:D369, MATCH(A109, Countries!B109:B369, 0))</f>
        <v>TZA</v>
      </c>
      <c r="C109" s="169" t="s">
        <v>160</v>
      </c>
      <c r="D109" s="180">
        <v>-0.0021</v>
      </c>
      <c r="E109" s="168" t="s">
        <v>820</v>
      </c>
    </row>
    <row r="110">
      <c r="A110" s="168" t="s">
        <v>457</v>
      </c>
      <c r="B110" s="2" t="str">
        <f t="array" ref="B110">INDEX(Countries!D110:D370, MATCH(A110, Countries!B110:B370, 0))</f>
        <v>THA</v>
      </c>
      <c r="C110" s="169" t="s">
        <v>160</v>
      </c>
      <c r="D110" s="180">
        <v>-0.0026</v>
      </c>
      <c r="E110" s="168" t="s">
        <v>820</v>
      </c>
    </row>
    <row r="111">
      <c r="A111" s="168" t="s">
        <v>458</v>
      </c>
      <c r="B111" s="2" t="str">
        <f t="array" ref="B111">INDEX(Countries!D111:D371, MATCH(A111, Countries!B111:B371, 0))</f>
        <v>TLS</v>
      </c>
      <c r="C111" s="169" t="s">
        <v>160</v>
      </c>
      <c r="D111" s="180">
        <v>-0.0034</v>
      </c>
      <c r="E111" s="168" t="s">
        <v>820</v>
      </c>
    </row>
    <row r="112">
      <c r="A112" s="168" t="s">
        <v>459</v>
      </c>
      <c r="B112" s="2" t="str">
        <f t="array" ref="B112">INDEX(Countries!D112:D372, MATCH(A112, Countries!B112:B372, 0))</f>
        <v>TGO</v>
      </c>
      <c r="C112" s="169" t="s">
        <v>160</v>
      </c>
      <c r="D112" s="181"/>
      <c r="E112" s="168" t="s">
        <v>820</v>
      </c>
    </row>
    <row r="113">
      <c r="A113" s="168" t="s">
        <v>460</v>
      </c>
      <c r="B113" s="2" t="str">
        <f t="array" ref="B113">INDEX(Countries!D113:D373, MATCH(A113, Countries!B113:B373, 0))</f>
        <v>TON</v>
      </c>
      <c r="C113" s="169" t="s">
        <v>160</v>
      </c>
      <c r="D113" s="180">
        <v>-0.0019</v>
      </c>
      <c r="E113" s="168" t="s">
        <v>820</v>
      </c>
    </row>
    <row r="114">
      <c r="A114" s="168" t="s">
        <v>461</v>
      </c>
      <c r="B114" s="2" t="str">
        <f t="array" ref="B114">INDEX(Countries!D114:D374, MATCH(A114, Countries!B114:B374, 0))</f>
        <v>TTO</v>
      </c>
      <c r="C114" s="169" t="s">
        <v>160</v>
      </c>
      <c r="D114" s="180">
        <v>-0.004</v>
      </c>
      <c r="E114" s="168" t="s">
        <v>820</v>
      </c>
    </row>
    <row r="115">
      <c r="A115" s="168" t="s">
        <v>462</v>
      </c>
      <c r="B115" s="2" t="str">
        <f t="array" ref="B115">INDEX(Countries!D115:D375, MATCH(A115, Countries!B115:B375, 0))</f>
        <v>TCA</v>
      </c>
      <c r="C115" s="169" t="s">
        <v>160</v>
      </c>
      <c r="D115" s="180">
        <v>-0.006</v>
      </c>
      <c r="E115" s="168" t="s">
        <v>820</v>
      </c>
    </row>
    <row r="116">
      <c r="A116" s="168" t="s">
        <v>463</v>
      </c>
      <c r="B116" s="2" t="str">
        <f t="array" ref="B116">INDEX(Countries!D116:D376, MATCH(A116, Countries!B116:B376, 0))</f>
        <v>TUV</v>
      </c>
      <c r="C116" s="169" t="s">
        <v>160</v>
      </c>
      <c r="D116" s="181"/>
      <c r="E116" s="168" t="s">
        <v>820</v>
      </c>
    </row>
    <row r="117">
      <c r="A117" s="168" t="s">
        <v>464</v>
      </c>
      <c r="B117" s="2" t="str">
        <f t="array" ref="B117">INDEX(Countries!D117:D377, MATCH(A117, Countries!B117:B377, 0))</f>
        <v>ARE</v>
      </c>
      <c r="C117" s="169" t="s">
        <v>160</v>
      </c>
      <c r="D117" s="180">
        <v>-0.004</v>
      </c>
      <c r="E117" s="168" t="s">
        <v>820</v>
      </c>
    </row>
    <row r="118">
      <c r="A118" s="168" t="s">
        <v>465</v>
      </c>
      <c r="B118" s="2" t="str">
        <f t="array" ref="B118">INDEX(Countries!D118:D378, MATCH(A118, Countries!B118:B378, 0))</f>
        <v>VUT</v>
      </c>
      <c r="C118" s="169" t="s">
        <v>160</v>
      </c>
      <c r="D118" s="180">
        <v>-2.0E-4</v>
      </c>
      <c r="E118" s="168" t="s">
        <v>820</v>
      </c>
    </row>
    <row r="119">
      <c r="A119" s="168" t="s">
        <v>466</v>
      </c>
      <c r="B119" s="2" t="str">
        <f t="array" ref="B119">INDEX(Countries!D119:D379, MATCH(A119, Countries!B119:B379, 0))</f>
        <v>VEN</v>
      </c>
      <c r="C119" s="169" t="s">
        <v>160</v>
      </c>
      <c r="D119" s="180">
        <v>0.0011</v>
      </c>
      <c r="E119" s="168" t="s">
        <v>820</v>
      </c>
    </row>
    <row r="120">
      <c r="A120" s="168" t="s">
        <v>467</v>
      </c>
      <c r="B120" s="2" t="str">
        <f t="array" ref="B120">INDEX(Countries!D120:D380, MATCH(A120, Countries!B120:B380, 0))</f>
        <v>VNM</v>
      </c>
      <c r="C120" s="169" t="s">
        <v>160</v>
      </c>
      <c r="D120" s="180">
        <v>-0.0039</v>
      </c>
      <c r="E120" s="168" t="s">
        <v>820</v>
      </c>
    </row>
    <row r="121">
      <c r="A121" s="168" t="s">
        <v>468</v>
      </c>
      <c r="B121" s="2" t="str">
        <f t="array" ref="B121">INDEX(Countries!D121:D381, MATCH(A121, Countries!B121:B381, 0))</f>
        <v>VIR</v>
      </c>
      <c r="C121" s="169" t="s">
        <v>160</v>
      </c>
      <c r="D121" s="180">
        <v>-5.0E-4</v>
      </c>
      <c r="E121" s="168" t="s">
        <v>820</v>
      </c>
    </row>
    <row r="122">
      <c r="A122" s="168" t="s">
        <v>469</v>
      </c>
      <c r="B122" s="2" t="str">
        <f t="array" ref="B122">INDEX(Countries!D122:D382, MATCH(A122, Countries!B122:B382, 0))</f>
        <v>WLF</v>
      </c>
      <c r="C122" s="169" t="s">
        <v>160</v>
      </c>
      <c r="D122" s="181"/>
      <c r="E122" s="168" t="s">
        <v>820</v>
      </c>
    </row>
    <row r="123">
      <c r="A123" s="168" t="s">
        <v>470</v>
      </c>
      <c r="B123" s="2" t="str">
        <f t="array" ref="B123">INDEX(Countries!D1:D383, MATCH(A123, Countries!B1:B383, 0))</f>
        <v>YEM</v>
      </c>
      <c r="C123" s="169" t="s">
        <v>160</v>
      </c>
      <c r="D123" s="180">
        <v>3.0E-4</v>
      </c>
      <c r="E123" s="168" t="s">
        <v>820</v>
      </c>
    </row>
    <row r="124">
      <c r="A124" s="168" t="s">
        <v>471</v>
      </c>
      <c r="B124" s="2" t="str">
        <f t="array" ref="B124">INDEX(Countries!D2:D384, MATCH(A124, Countries!B2:B384, 0))</f>
        <v>ITA</v>
      </c>
      <c r="C124" s="169" t="s">
        <v>160</v>
      </c>
      <c r="D124" s="181"/>
      <c r="E124" s="168" t="s">
        <v>820</v>
      </c>
    </row>
    <row r="125">
      <c r="A125" s="168" t="s">
        <v>472</v>
      </c>
      <c r="B125" s="2" t="str">
        <f t="array" ref="B125">INDEX(Countries!D125:D385, MATCH(A125, Countries!B125:B385, 0))</f>
        <v>UKR</v>
      </c>
      <c r="C125" s="169" t="s">
        <v>160</v>
      </c>
      <c r="D125" s="181"/>
      <c r="E125" s="168" t="s">
        <v>820</v>
      </c>
    </row>
    <row r="126">
      <c r="A126" s="168" t="s">
        <v>473</v>
      </c>
      <c r="B126" s="2" t="str">
        <f t="array" ref="B126">INDEX(Countries!D126:D386, MATCH(A126, Countries!B126:B386, 0))</f>
        <v>TUN</v>
      </c>
      <c r="C126" s="169" t="s">
        <v>160</v>
      </c>
      <c r="D126" s="181"/>
      <c r="E126" s="168" t="s">
        <v>820</v>
      </c>
    </row>
    <row r="127">
      <c r="A127" s="168" t="s">
        <v>474</v>
      </c>
      <c r="B127" s="2" t="str">
        <f t="array" ref="B127">INDEX(Countries!D127:D387, MATCH(A127, Countries!B127:B387, 0))</f>
        <v>ESP</v>
      </c>
      <c r="C127" s="169" t="s">
        <v>160</v>
      </c>
      <c r="D127" s="181"/>
      <c r="E127" s="168" t="s">
        <v>820</v>
      </c>
    </row>
    <row r="128">
      <c r="A128" s="168" t="s">
        <v>475</v>
      </c>
      <c r="B128" s="2" t="str">
        <f t="array" ref="B128">INDEX(Countries!D1:D388, MATCH(A128, Countries!B1:B388, 0))</f>
        <v>KWT</v>
      </c>
      <c r="C128" s="169" t="s">
        <v>160</v>
      </c>
      <c r="D128" s="181"/>
      <c r="E128" s="168" t="s">
        <v>820</v>
      </c>
    </row>
    <row r="129">
      <c r="A129" s="168" t="s">
        <v>476</v>
      </c>
      <c r="B129" s="2" t="str">
        <f t="array" ref="B129">INDEX(Countries!D2:D389, MATCH(A129, Countries!B2:B389, 0))</f>
        <v>DNK</v>
      </c>
      <c r="C129" s="169" t="s">
        <v>160</v>
      </c>
      <c r="D129" s="181"/>
      <c r="E129" s="168" t="s">
        <v>820</v>
      </c>
    </row>
    <row r="130">
      <c r="A130" s="168" t="s">
        <v>477</v>
      </c>
      <c r="B130" s="2" t="str">
        <f t="array" ref="B130">INDEX(Countries!D3:D390, MATCH(A130, Countries!B3:B390, 0))</f>
        <v>FRA</v>
      </c>
      <c r="C130" s="169" t="s">
        <v>160</v>
      </c>
      <c r="D130" s="181"/>
      <c r="E130" s="168" t="s">
        <v>820</v>
      </c>
    </row>
    <row r="131">
      <c r="A131" s="168" t="s">
        <v>478</v>
      </c>
      <c r="B131" s="2" t="str">
        <f t="array" ref="B131">INDEX(Countries!D131:D391, MATCH(A131, Countries!B131:B391, 0))</f>
        <v>RUS</v>
      </c>
      <c r="C131" s="169" t="s">
        <v>160</v>
      </c>
      <c r="D131" s="181"/>
      <c r="E131" s="168" t="s">
        <v>820</v>
      </c>
    </row>
    <row r="132">
      <c r="A132" s="168" t="s">
        <v>479</v>
      </c>
      <c r="B132" s="2" t="str">
        <f t="array" ref="B132">INDEX(Countries!D1:D392, MATCH(A132, Countries!B1:B392, 0))</f>
        <v>UMI</v>
      </c>
      <c r="C132" s="169" t="s">
        <v>160</v>
      </c>
      <c r="D132" s="181"/>
      <c r="E132" s="168" t="s">
        <v>820</v>
      </c>
    </row>
    <row r="133">
      <c r="A133" s="168" t="s">
        <v>480</v>
      </c>
      <c r="B133" s="2" t="str">
        <f t="array" ref="B133">INDEX(Countries!D2:D393, MATCH(A133, Countries!B2:B393, 0))</f>
        <v>GRC</v>
      </c>
      <c r="C133" s="169" t="s">
        <v>160</v>
      </c>
      <c r="D133" s="181"/>
      <c r="E133" s="168" t="s">
        <v>820</v>
      </c>
    </row>
    <row r="134">
      <c r="A134" s="168" t="s">
        <v>481</v>
      </c>
      <c r="B134" s="2" t="str">
        <f t="array" ref="B134">INDEX(Countries!D3:D394, MATCH(A134, Countries!B3:B394, 0))</f>
        <v>CAN</v>
      </c>
      <c r="C134" s="169" t="s">
        <v>160</v>
      </c>
      <c r="D134" s="181"/>
      <c r="E134" s="168" t="s">
        <v>820</v>
      </c>
    </row>
    <row r="135">
      <c r="A135" s="168" t="s">
        <v>482</v>
      </c>
      <c r="B135" s="2" t="str">
        <f t="array" ref="B135">INDEX(Countries!D4:D395, MATCH(A135, Countries!B4:B395, 0))</f>
        <v>DEU</v>
      </c>
      <c r="C135" s="169" t="s">
        <v>160</v>
      </c>
      <c r="D135" s="181"/>
      <c r="E135" s="168" t="s">
        <v>820</v>
      </c>
    </row>
    <row r="136">
      <c r="A136" s="168" t="s">
        <v>483</v>
      </c>
      <c r="B136" s="2" t="str">
        <f t="array" ref="B136">INDEX(Countries!D5:D396, MATCH(A136, Countries!B5:B396, 0))</f>
        <v>HRV</v>
      </c>
      <c r="C136" s="169" t="s">
        <v>160</v>
      </c>
      <c r="D136" s="181"/>
      <c r="E136" s="168" t="s">
        <v>820</v>
      </c>
    </row>
    <row r="137">
      <c r="A137" s="168" t="s">
        <v>484</v>
      </c>
      <c r="B137" s="2" t="str">
        <f t="array" ref="B137">INDEX(Countries!D137:D397, MATCH(A137, Countries!B137:B397, 0))</f>
        <v>GBR</v>
      </c>
      <c r="C137" s="169" t="s">
        <v>160</v>
      </c>
      <c r="D137" s="181"/>
      <c r="E137" s="168" t="s">
        <v>820</v>
      </c>
    </row>
    <row r="138">
      <c r="A138" s="168" t="s">
        <v>485</v>
      </c>
      <c r="B138" s="2" t="str">
        <f t="array" ref="B138">INDEX(Countries!D1:D398, MATCH(A138, Countries!B1:B398, 0))</f>
        <v>MLT</v>
      </c>
      <c r="C138" s="169" t="s">
        <v>160</v>
      </c>
      <c r="D138" s="181"/>
      <c r="E138" s="168" t="s">
        <v>820</v>
      </c>
    </row>
    <row r="139">
      <c r="A139" s="168" t="s">
        <v>486</v>
      </c>
      <c r="B139" s="2" t="str">
        <f t="array" ref="B139">INDEX(Countries!D2:D399, MATCH(A139, Countries!B2:B399, 0))</f>
        <v>CYP</v>
      </c>
      <c r="C139" s="169" t="s">
        <v>160</v>
      </c>
      <c r="D139" s="181"/>
      <c r="E139" s="168" t="s">
        <v>820</v>
      </c>
    </row>
    <row r="140">
      <c r="A140" s="168" t="s">
        <v>487</v>
      </c>
      <c r="B140" s="2" t="str">
        <f t="array" ref="B140">INDEX(Countries!D1:D400, MATCH(A140, Countries!B1:B400, 0))</f>
        <v>NOR</v>
      </c>
      <c r="C140" s="169" t="s">
        <v>160</v>
      </c>
      <c r="D140" s="181"/>
      <c r="E140" s="168" t="s">
        <v>820</v>
      </c>
    </row>
    <row r="141">
      <c r="A141" s="168" t="s">
        <v>488</v>
      </c>
      <c r="B141" s="2" t="str">
        <f t="array" ref="B141">INDEX(Countries!D2:D401, MATCH(A141, Countries!B2:B401, 0))</f>
        <v>ALB</v>
      </c>
      <c r="C141" s="169" t="s">
        <v>160</v>
      </c>
      <c r="D141" s="181"/>
      <c r="E141" s="168" t="s">
        <v>820</v>
      </c>
    </row>
    <row r="142">
      <c r="A142" s="168" t="s">
        <v>489</v>
      </c>
      <c r="B142" s="2" t="str">
        <f t="array" ref="B142">INDEX(Countries!D3:D402, MATCH(A142, Countries!B3:B402, 0))</f>
        <v>DZA</v>
      </c>
      <c r="C142" s="169" t="s">
        <v>160</v>
      </c>
      <c r="D142" s="181"/>
      <c r="E142" s="168" t="s">
        <v>820</v>
      </c>
    </row>
    <row r="143">
      <c r="A143" s="168" t="s">
        <v>490</v>
      </c>
      <c r="B143" s="2" t="str">
        <f t="array" ref="B143">INDEX(Countries!D1:D403, MATCH(A143, Countries!B1:B403, 0))</f>
        <v>SWE</v>
      </c>
      <c r="C143" s="169" t="s">
        <v>160</v>
      </c>
      <c r="D143" s="181"/>
      <c r="E143" s="168" t="s">
        <v>820</v>
      </c>
    </row>
    <row r="144">
      <c r="A144" s="168" t="s">
        <v>491</v>
      </c>
      <c r="B144" s="2" t="str">
        <f t="array" ref="B144">INDEX(Countries!D2:D404, MATCH(A144, Countries!B2:B404, 0))</f>
        <v>ISR</v>
      </c>
      <c r="C144" s="169" t="s">
        <v>160</v>
      </c>
      <c r="D144" s="181"/>
      <c r="E144" s="168" t="s">
        <v>820</v>
      </c>
    </row>
    <row r="145">
      <c r="A145" s="168" t="s">
        <v>492</v>
      </c>
      <c r="B145" s="2" t="str">
        <f t="array" ref="B145">INDEX(Countries!D1:D405, MATCH(A145, Countries!B1:B405, 0))</f>
        <v>MSR</v>
      </c>
      <c r="C145" s="169" t="s">
        <v>160</v>
      </c>
      <c r="D145" s="181"/>
      <c r="E145" s="168" t="s">
        <v>820</v>
      </c>
    </row>
    <row r="146">
      <c r="A146" s="168" t="s">
        <v>493</v>
      </c>
      <c r="B146" s="2" t="str">
        <f t="array" ref="B146">INDEX(Countries!D2:D406, MATCH(A146, Countries!B2:B406, 0))</f>
        <v>LBY</v>
      </c>
      <c r="C146" s="169" t="s">
        <v>160</v>
      </c>
      <c r="D146" s="181"/>
      <c r="E146" s="168" t="s">
        <v>820</v>
      </c>
    </row>
    <row r="147">
      <c r="A147" s="168" t="s">
        <v>494</v>
      </c>
      <c r="B147" s="2" t="str">
        <f t="array" ref="B147">INDEX(Countries!D147:D407, MATCH(A147, Countries!B147:B407, 0))</f>
        <v>NLD</v>
      </c>
      <c r="C147" s="169" t="s">
        <v>160</v>
      </c>
      <c r="D147" s="181"/>
      <c r="E147" s="168" t="s">
        <v>820</v>
      </c>
    </row>
    <row r="148">
      <c r="A148" s="168" t="s">
        <v>495</v>
      </c>
      <c r="B148" s="2" t="str">
        <f t="array" ref="B148">INDEX(Countries!D148:D408, MATCH(A148, Countries!B148:B408, 0))</f>
        <v>POL</v>
      </c>
      <c r="C148" s="169" t="s">
        <v>160</v>
      </c>
      <c r="D148" s="181"/>
      <c r="E148" s="168" t="s">
        <v>820</v>
      </c>
    </row>
    <row r="149">
      <c r="A149" s="168" t="s">
        <v>496</v>
      </c>
      <c r="B149" s="2" t="str">
        <f t="array" ref="B149">INDEX(Countries!D1:D409, MATCH(A149, Countries!B1:B409, 0))</f>
        <v>TUR</v>
      </c>
      <c r="C149" s="169" t="s">
        <v>160</v>
      </c>
      <c r="D149" s="181"/>
      <c r="E149" s="168" t="s">
        <v>820</v>
      </c>
    </row>
    <row r="150">
      <c r="A150" s="168" t="s">
        <v>497</v>
      </c>
      <c r="B150" s="2" t="str">
        <f t="array" ref="B150">INDEX(Countries!D2:D410, MATCH(A150, Countries!B2:B410, 0))</f>
        <v>JOR</v>
      </c>
      <c r="C150" s="169" t="s">
        <v>160</v>
      </c>
      <c r="D150" s="181"/>
      <c r="E150" s="168" t="s">
        <v>820</v>
      </c>
    </row>
    <row r="151">
      <c r="A151" s="168" t="s">
        <v>498</v>
      </c>
      <c r="B151" s="2" t="str">
        <f t="array" ref="B151">INDEX(Countries!D3:D411, MATCH(A151, Countries!B3:B411, 0))</f>
        <v>HKG</v>
      </c>
      <c r="C151" s="169" t="s">
        <v>160</v>
      </c>
      <c r="D151" s="180">
        <v>0.001</v>
      </c>
      <c r="E151" s="168" t="s">
        <v>820</v>
      </c>
    </row>
    <row r="152">
      <c r="A152" s="168" t="s">
        <v>499</v>
      </c>
      <c r="B152" s="2" t="str">
        <f t="array" ref="B152">INDEX(Countries!D1:D412, MATCH(A152, Countries!B1:B412, 0))</f>
        <v>SVN</v>
      </c>
      <c r="C152" s="169" t="s">
        <v>160</v>
      </c>
      <c r="D152" s="181"/>
      <c r="E152" s="168" t="s">
        <v>820</v>
      </c>
    </row>
    <row r="153">
      <c r="A153" s="168" t="s">
        <v>500</v>
      </c>
      <c r="B153" s="2" t="str">
        <f t="array" ref="B153">INDEX(Countries!D2:D413, MATCH(A153, Countries!B2:B413, 0))</f>
        <v>ARG</v>
      </c>
      <c r="C153" s="169" t="s">
        <v>160</v>
      </c>
      <c r="D153" s="181"/>
      <c r="E153" s="168" t="s">
        <v>820</v>
      </c>
    </row>
    <row r="154">
      <c r="A154" s="168" t="s">
        <v>501</v>
      </c>
      <c r="B154" s="2" t="str">
        <f t="array" ref="B154">INDEX(Countries!D3:D414, MATCH(A154, Countries!B3:B414, 0))</f>
        <v>AZE</v>
      </c>
      <c r="C154" s="169" t="s">
        <v>160</v>
      </c>
      <c r="D154" s="181"/>
      <c r="E154" s="168" t="s">
        <v>820</v>
      </c>
    </row>
    <row r="155">
      <c r="A155" s="168" t="s">
        <v>502</v>
      </c>
      <c r="B155" s="2" t="str">
        <f t="array" ref="B155">INDEX(Countries!D4:D415, MATCH(A155, Countries!B4:B415, 0))</f>
        <v>BEL</v>
      </c>
      <c r="C155" s="169" t="s">
        <v>160</v>
      </c>
      <c r="D155" s="181"/>
      <c r="E155" s="168" t="s">
        <v>820</v>
      </c>
    </row>
    <row r="156">
      <c r="A156" s="168" t="s">
        <v>503</v>
      </c>
      <c r="B156" s="2" t="str">
        <f t="array" ref="B156">INDEX(Countries!D5:D416, MATCH(A156, Countries!B5:B416, 0))</f>
        <v>BIH</v>
      </c>
      <c r="C156" s="169" t="s">
        <v>160</v>
      </c>
      <c r="D156" s="181"/>
      <c r="E156" s="168" t="s">
        <v>820</v>
      </c>
    </row>
    <row r="157">
      <c r="A157" s="168" t="s">
        <v>504</v>
      </c>
      <c r="B157" s="2" t="str">
        <f t="array" ref="B157">INDEX(Countries!D6:D417, MATCH(A157, Countries!B6:B417, 0))</f>
        <v>IOT</v>
      </c>
      <c r="C157" s="169" t="s">
        <v>160</v>
      </c>
      <c r="D157" s="181"/>
      <c r="E157" s="168" t="s">
        <v>820</v>
      </c>
    </row>
    <row r="158">
      <c r="A158" s="168" t="s">
        <v>505</v>
      </c>
      <c r="B158" s="2" t="str">
        <f t="array" ref="B158">INDEX(Countries!D7:D418, MATCH(A158, Countries!B7:B418, 0))</f>
        <v>BGR</v>
      </c>
      <c r="C158" s="169" t="s">
        <v>160</v>
      </c>
      <c r="D158" s="181"/>
      <c r="E158" s="168" t="s">
        <v>820</v>
      </c>
    </row>
    <row r="159">
      <c r="A159" s="168" t="s">
        <v>506</v>
      </c>
      <c r="B159" s="2" t="str">
        <f t="array" ref="B159">INDEX(Countries!D8:D419, MATCH(A159, Countries!B8:B419, 0))</f>
        <v>CPV</v>
      </c>
      <c r="C159" s="169" t="s">
        <v>160</v>
      </c>
      <c r="D159" s="181"/>
      <c r="E159" s="168" t="s">
        <v>820</v>
      </c>
    </row>
    <row r="160">
      <c r="A160" s="168" t="s">
        <v>507</v>
      </c>
      <c r="B160" s="2" t="str">
        <f t="array" ref="B160">INDEX(Countries!D9:D420, MATCH(A160, Countries!B9:B420, 0))</f>
        <v>CHL</v>
      </c>
      <c r="C160" s="169" t="s">
        <v>160</v>
      </c>
      <c r="D160" s="181"/>
      <c r="E160" s="168" t="s">
        <v>820</v>
      </c>
    </row>
    <row r="161">
      <c r="A161" s="168" t="s">
        <v>508</v>
      </c>
      <c r="B161" s="2" t="str">
        <f t="array" ref="B161">INDEX(Countries!D10:D421, MATCH(A161, Countries!B10:B421, 0))</f>
        <v>EST</v>
      </c>
      <c r="C161" s="169" t="s">
        <v>160</v>
      </c>
      <c r="D161" s="181"/>
      <c r="E161" s="168" t="s">
        <v>820</v>
      </c>
    </row>
    <row r="162">
      <c r="A162" s="168" t="s">
        <v>509</v>
      </c>
      <c r="B162" s="2" t="str">
        <f t="array" ref="B162">INDEX(Countries!D11:D422, MATCH(A162, Countries!B11:B422, 0))</f>
        <v>FLK</v>
      </c>
      <c r="C162" s="169" t="s">
        <v>160</v>
      </c>
      <c r="D162" s="181"/>
      <c r="E162" s="168" t="s">
        <v>820</v>
      </c>
    </row>
    <row r="163">
      <c r="A163" s="168" t="s">
        <v>510</v>
      </c>
      <c r="B163" s="2" t="str">
        <f t="array" ref="B163">INDEX(Countries!D12:D423, MATCH(A163, Countries!B12:B423, 0))</f>
        <v>FRO</v>
      </c>
      <c r="C163" s="169" t="s">
        <v>160</v>
      </c>
      <c r="D163" s="181"/>
      <c r="E163" s="168" t="s">
        <v>820</v>
      </c>
    </row>
    <row r="164">
      <c r="A164" s="168" t="s">
        <v>511</v>
      </c>
      <c r="B164" s="2" t="str">
        <f t="array" ref="B164">INDEX(Countries!D13:D424, MATCH(A164, Countries!B13:B424, 0))</f>
        <v>FIN</v>
      </c>
      <c r="C164" s="169" t="s">
        <v>160</v>
      </c>
      <c r="D164" s="181"/>
      <c r="E164" s="168" t="s">
        <v>820</v>
      </c>
    </row>
    <row r="165">
      <c r="A165" s="168" t="s">
        <v>512</v>
      </c>
      <c r="B165" s="2" t="str">
        <f t="array" ref="B165">INDEX(Countries!D14:D425, MATCH(A165, Countries!B14:B425, 0))</f>
        <v>GEO</v>
      </c>
      <c r="C165" s="169" t="s">
        <v>160</v>
      </c>
      <c r="D165" s="181"/>
      <c r="E165" s="168" t="s">
        <v>820</v>
      </c>
    </row>
    <row r="166">
      <c r="A166" s="168" t="s">
        <v>513</v>
      </c>
      <c r="B166" s="2" t="str">
        <f t="array" ref="B166">INDEX(Countries!D15:D426, MATCH(A166, Countries!B15:B426, 0))</f>
        <v>GIB</v>
      </c>
      <c r="C166" s="169" t="s">
        <v>160</v>
      </c>
      <c r="D166" s="181"/>
      <c r="E166" s="168" t="s">
        <v>820</v>
      </c>
    </row>
    <row r="167">
      <c r="A167" s="168" t="s">
        <v>514</v>
      </c>
      <c r="B167" s="2" t="str">
        <f t="array" ref="B167">INDEX(Countries!D16:D427, MATCH(A167, Countries!B16:B427, 0))</f>
        <v>GRL</v>
      </c>
      <c r="C167" s="169" t="s">
        <v>160</v>
      </c>
      <c r="D167" s="181"/>
      <c r="E167" s="168" t="s">
        <v>820</v>
      </c>
    </row>
    <row r="168">
      <c r="A168" s="168" t="s">
        <v>515</v>
      </c>
      <c r="B168" s="2" t="str">
        <f t="array" ref="B168">INDEX(Countries!D17:D428, MATCH(A168, Countries!B17:B428, 0))</f>
        <v>GGY</v>
      </c>
      <c r="C168" s="169" t="s">
        <v>160</v>
      </c>
      <c r="D168" s="181"/>
      <c r="E168" s="168" t="s">
        <v>820</v>
      </c>
    </row>
    <row r="169">
      <c r="A169" s="168" t="s">
        <v>516</v>
      </c>
      <c r="B169" s="2" t="str">
        <f t="array" ref="B169">INDEX(Countries!D18:D429, MATCH(A169, Countries!B18:B429, 0))</f>
        <v>ISL</v>
      </c>
      <c r="C169" s="169" t="s">
        <v>160</v>
      </c>
      <c r="D169" s="181"/>
      <c r="E169" s="168" t="s">
        <v>820</v>
      </c>
    </row>
    <row r="170">
      <c r="A170" s="168" t="s">
        <v>517</v>
      </c>
      <c r="B170" s="2" t="str">
        <f t="array" ref="B170">INDEX(Countries!D19:D430, MATCH(A170, Countries!B19:B430, 0))</f>
        <v>IRQ</v>
      </c>
      <c r="C170" s="169" t="s">
        <v>160</v>
      </c>
      <c r="D170" s="181"/>
      <c r="E170" s="168" t="s">
        <v>820</v>
      </c>
    </row>
    <row r="171">
      <c r="A171" s="168" t="s">
        <v>518</v>
      </c>
      <c r="B171" s="2" t="str">
        <f t="array" ref="B171">INDEX(Countries!D20:D431, MATCH(A171, Countries!B20:B431, 0))</f>
        <v>IRL</v>
      </c>
      <c r="C171" s="169" t="s">
        <v>160</v>
      </c>
      <c r="D171" s="181"/>
      <c r="E171" s="168" t="s">
        <v>820</v>
      </c>
    </row>
    <row r="172">
      <c r="A172" s="168" t="s">
        <v>519</v>
      </c>
      <c r="B172" s="2" t="str">
        <f t="array" ref="B172">INDEX(Countries!D21:D432, MATCH(A172, Countries!B21:B432, 0))</f>
        <v>IMN</v>
      </c>
      <c r="C172" s="169" t="s">
        <v>160</v>
      </c>
      <c r="D172" s="181"/>
      <c r="E172" s="168" t="s">
        <v>820</v>
      </c>
    </row>
    <row r="173">
      <c r="A173" s="168" t="s">
        <v>520</v>
      </c>
      <c r="B173" s="2" t="str">
        <f t="array" ref="B173">INDEX(Countries!D22:D433, MATCH(A173, Countries!B22:B433, 0))</f>
        <v>JEY</v>
      </c>
      <c r="C173" s="169" t="s">
        <v>160</v>
      </c>
      <c r="D173" s="181"/>
      <c r="E173" s="168" t="s">
        <v>820</v>
      </c>
    </row>
    <row r="174">
      <c r="A174" s="168" t="s">
        <v>521</v>
      </c>
      <c r="B174" s="2" t="str">
        <f t="array" ref="B174">INDEX(Countries!D23:D434, MATCH(A174, Countries!B23:B434, 0))</f>
        <v>KAZ</v>
      </c>
      <c r="C174" s="169" t="s">
        <v>160</v>
      </c>
      <c r="D174" s="181"/>
      <c r="E174" s="168" t="s">
        <v>820</v>
      </c>
    </row>
    <row r="175">
      <c r="A175" s="168" t="s">
        <v>522</v>
      </c>
      <c r="B175" s="2" t="str">
        <f t="array" ref="B175">INDEX(Countries!D24:D435, MATCH(A175, Countries!B24:B435, 0))</f>
        <v>PRK</v>
      </c>
      <c r="C175" s="169" t="s">
        <v>160</v>
      </c>
      <c r="D175" s="181"/>
      <c r="E175" s="168" t="s">
        <v>820</v>
      </c>
    </row>
    <row r="176">
      <c r="A176" s="168" t="s">
        <v>523</v>
      </c>
      <c r="B176" s="2" t="str">
        <f t="array" ref="B176">INDEX(Countries!D1:D436, MATCH(A176, Countries!B1:B436, 0))</f>
        <v>KOR</v>
      </c>
      <c r="C176" s="169" t="s">
        <v>160</v>
      </c>
      <c r="D176" s="181"/>
      <c r="E176" s="168" t="s">
        <v>820</v>
      </c>
    </row>
    <row r="177">
      <c r="A177" s="168" t="s">
        <v>524</v>
      </c>
      <c r="B177" s="2" t="str">
        <f t="array" ref="B177">INDEX(Countries!D2:D437, MATCH(A177, Countries!B2:B437, 0))</f>
        <v>LVA</v>
      </c>
      <c r="C177" s="169" t="s">
        <v>160</v>
      </c>
      <c r="D177" s="181"/>
      <c r="E177" s="168" t="s">
        <v>820</v>
      </c>
    </row>
    <row r="178">
      <c r="A178" s="168" t="s">
        <v>411</v>
      </c>
      <c r="B178" s="2" t="str">
        <f t="array" ref="B178">INDEX(Countries!D3:D438, MATCH(A178, Countries!B3:B438, 0))</f>
        <v>LBN</v>
      </c>
      <c r="C178" s="169" t="s">
        <v>160</v>
      </c>
      <c r="D178" s="181"/>
      <c r="E178" s="168" t="s">
        <v>820</v>
      </c>
    </row>
    <row r="179">
      <c r="A179" s="168" t="s">
        <v>525</v>
      </c>
      <c r="B179" s="2" t="str">
        <f t="array" ref="B179">INDEX(Countries!D4:D439, MATCH(A179, Countries!B4:B439, 0))</f>
        <v>LTU</v>
      </c>
      <c r="C179" s="169" t="s">
        <v>160</v>
      </c>
      <c r="D179" s="181"/>
      <c r="E179" s="168" t="s">
        <v>820</v>
      </c>
    </row>
    <row r="180">
      <c r="A180" s="168" t="s">
        <v>526</v>
      </c>
      <c r="B180" s="2" t="str">
        <f t="array" ref="B180">INDEX(Countries!D5:D440, MATCH(A180, Countries!B5:B440, 0))</f>
        <v>MCO</v>
      </c>
      <c r="C180" s="169" t="s">
        <v>160</v>
      </c>
      <c r="D180" s="181"/>
      <c r="E180" s="168" t="s">
        <v>820</v>
      </c>
    </row>
    <row r="181">
      <c r="A181" s="168" t="s">
        <v>527</v>
      </c>
      <c r="B181" s="2" t="str">
        <f t="array" ref="B181">INDEX(Countries!D6:D441, MATCH(A181, Countries!B6:B441, 0))</f>
        <v>MNE</v>
      </c>
      <c r="C181" s="169" t="s">
        <v>160</v>
      </c>
      <c r="D181" s="181"/>
      <c r="E181" s="168" t="s">
        <v>820</v>
      </c>
    </row>
    <row r="182">
      <c r="A182" s="168" t="s">
        <v>528</v>
      </c>
      <c r="B182" s="2" t="str">
        <f t="array" ref="B182">INDEX(Countries!D7:D442, MATCH(A182, Countries!B7:B442, 0))</f>
        <v>MAR</v>
      </c>
      <c r="C182" s="169" t="s">
        <v>160</v>
      </c>
      <c r="D182" s="181"/>
      <c r="E182" s="168" t="s">
        <v>820</v>
      </c>
    </row>
    <row r="183">
      <c r="A183" s="168" t="s">
        <v>529</v>
      </c>
      <c r="B183" s="2" t="str">
        <f t="array" ref="B183">INDEX(Countries!D8:D443, MATCH(A183, Countries!B8:B443, 0))</f>
        <v>NAM</v>
      </c>
      <c r="C183" s="169" t="s">
        <v>160</v>
      </c>
      <c r="D183" s="181"/>
      <c r="E183" s="168" t="s">
        <v>820</v>
      </c>
    </row>
    <row r="184">
      <c r="A184" s="168" t="s">
        <v>530</v>
      </c>
      <c r="B184" s="2" t="str">
        <f t="array" ref="B184">INDEX(Countries!D9:D444, MATCH(A184, Countries!B9:B444, 0))</f>
        <v>NRU</v>
      </c>
      <c r="C184" s="169" t="s">
        <v>160</v>
      </c>
      <c r="D184" s="181"/>
      <c r="E184" s="168" t="s">
        <v>820</v>
      </c>
    </row>
    <row r="185">
      <c r="A185" s="168" t="s">
        <v>531</v>
      </c>
      <c r="B185" s="2" t="str">
        <f t="array" ref="B185">INDEX(Countries!D10:D445, MATCH(A185, Countries!B10:B445, 0))</f>
        <v>NIU</v>
      </c>
      <c r="C185" s="169" t="s">
        <v>160</v>
      </c>
      <c r="D185" s="181"/>
      <c r="E185" s="168" t="s">
        <v>820</v>
      </c>
    </row>
    <row r="186">
      <c r="A186" s="168" t="s">
        <v>532</v>
      </c>
      <c r="B186" s="2" t="str">
        <f t="array" ref="B186">INDEX(Countries!D11:D446, MATCH(A186, Countries!B11:B446, 0))</f>
        <v>MNP</v>
      </c>
      <c r="C186" s="169" t="s">
        <v>160</v>
      </c>
      <c r="D186" s="181"/>
      <c r="E186" s="168" t="s">
        <v>820</v>
      </c>
    </row>
    <row r="187">
      <c r="A187" s="168" t="s">
        <v>533</v>
      </c>
      <c r="B187" s="2" t="str">
        <f t="array" ref="B187">INDEX(Countries!D12:D447, MATCH(A187, Countries!B12:B447, 0))</f>
        <v>PCN</v>
      </c>
      <c r="C187" s="169" t="s">
        <v>160</v>
      </c>
      <c r="D187" s="181"/>
      <c r="E187" s="168" t="s">
        <v>820</v>
      </c>
    </row>
    <row r="188">
      <c r="A188" s="168" t="s">
        <v>534</v>
      </c>
      <c r="B188" s="2" t="str">
        <f t="array" ref="B188">INDEX(Countries!D13:D448, MATCH(A188, Countries!B13:B448, 0))</f>
        <v>PRT</v>
      </c>
      <c r="C188" s="169" t="s">
        <v>160</v>
      </c>
      <c r="D188" s="181"/>
      <c r="E188" s="168" t="s">
        <v>820</v>
      </c>
    </row>
    <row r="189">
      <c r="A189" s="168" t="s">
        <v>535</v>
      </c>
      <c r="B189" s="2" t="str">
        <f t="array" ref="B189">INDEX(Countries!D14:D449, MATCH(A189, Countries!B14:B449, 0))</f>
        <v>REU</v>
      </c>
      <c r="C189" s="169" t="s">
        <v>160</v>
      </c>
      <c r="D189" s="181"/>
      <c r="E189" s="168" t="s">
        <v>820</v>
      </c>
    </row>
    <row r="190">
      <c r="A190" s="168" t="s">
        <v>536</v>
      </c>
      <c r="B190" s="2" t="str">
        <f t="array" ref="B190">INDEX(Countries!D15:D450, MATCH(A190, Countries!B15:B450, 0))</f>
        <v>ROU</v>
      </c>
      <c r="C190" s="169" t="s">
        <v>160</v>
      </c>
      <c r="D190" s="181"/>
      <c r="E190" s="168" t="s">
        <v>820</v>
      </c>
    </row>
    <row r="191">
      <c r="A191" s="168" t="s">
        <v>537</v>
      </c>
      <c r="B191" s="2" t="str">
        <f t="array" ref="B191">INDEX(Countries!D191:D451, MATCH(A191, Countries!B191:B451, 0))</f>
        <v>SHN</v>
      </c>
      <c r="C191" s="169" t="s">
        <v>160</v>
      </c>
      <c r="D191" s="181"/>
      <c r="E191" s="168" t="s">
        <v>820</v>
      </c>
    </row>
    <row r="192">
      <c r="A192" s="168" t="s">
        <v>538</v>
      </c>
      <c r="B192" s="2" t="str">
        <f t="array" ref="B192">INDEX(Countries!D192:D452, MATCH(A192, Countries!B192:B452, 0))</f>
        <v>SPM</v>
      </c>
      <c r="C192" s="169" t="s">
        <v>160</v>
      </c>
      <c r="D192" s="181"/>
      <c r="E192" s="168" t="s">
        <v>820</v>
      </c>
    </row>
    <row r="193">
      <c r="A193" s="168" t="s">
        <v>539</v>
      </c>
      <c r="B193" s="2" t="str">
        <f t="array" ref="B193">INDEX(Countries!D193:D453, MATCH(A193, Countries!B193:B453, 0))</f>
        <v>SYR</v>
      </c>
      <c r="C193" s="169" t="s">
        <v>160</v>
      </c>
      <c r="D193" s="181"/>
      <c r="E193" s="168" t="s">
        <v>820</v>
      </c>
    </row>
    <row r="194">
      <c r="A194" s="168" t="s">
        <v>540</v>
      </c>
      <c r="B194" s="2" t="str">
        <f t="array" ref="B194">INDEX(Countries!D194:D454, MATCH(A194, Countries!B194:B454, 0))</f>
        <v>TKL</v>
      </c>
      <c r="C194" s="169" t="s">
        <v>160</v>
      </c>
      <c r="D194" s="181"/>
      <c r="E194" s="168" t="s">
        <v>820</v>
      </c>
    </row>
    <row r="195">
      <c r="A195" s="168" t="s">
        <v>541</v>
      </c>
      <c r="B195" s="2" t="str">
        <f t="array" ref="B195">INDEX(Countries!D195:D455, MATCH(A195, Countries!B195:B455, 0))</f>
        <v>TKM</v>
      </c>
      <c r="C195" s="169" t="s">
        <v>160</v>
      </c>
      <c r="D195" s="181"/>
      <c r="E195" s="168" t="s">
        <v>820</v>
      </c>
    </row>
    <row r="196">
      <c r="A196" s="168" t="s">
        <v>542</v>
      </c>
      <c r="B196" s="2" t="str">
        <f t="array" ref="B196">INDEX(Countries!D196:D456, MATCH(A196, Countries!B196:B456, 0))</f>
        <v>URY</v>
      </c>
      <c r="C196" s="169" t="s">
        <v>160</v>
      </c>
      <c r="D196" s="181"/>
      <c r="E196" s="168" t="s">
        <v>820</v>
      </c>
    </row>
    <row r="197">
      <c r="A197" s="168" t="s">
        <v>543</v>
      </c>
      <c r="B197" s="2" t="str">
        <f t="array" ref="B197">INDEX(Countries!D1:D457, MATCH(A197, Countries!B1:B457, 0))</f>
        <v>ESH</v>
      </c>
      <c r="C197" s="169" t="s">
        <v>160</v>
      </c>
      <c r="D197" s="181"/>
      <c r="E197" s="168" t="s">
        <v>820</v>
      </c>
    </row>
    <row r="198">
      <c r="A198" s="168" t="s">
        <v>544</v>
      </c>
      <c r="B198" s="2" t="str">
        <f t="array" ref="B198">INDEX(Countries!D2:D458, MATCH(A198, Countries!B2:B458, 0))</f>
        <v>AFG</v>
      </c>
      <c r="C198" s="169" t="s">
        <v>160</v>
      </c>
      <c r="D198" s="181"/>
      <c r="E198" s="168" t="s">
        <v>820</v>
      </c>
    </row>
    <row r="199">
      <c r="A199" s="168" t="s">
        <v>545</v>
      </c>
      <c r="B199" s="2" t="str">
        <f t="array" ref="B199">INDEX(Countries!D3:D459, MATCH(A199, Countries!B3:B459, 0))</f>
        <v>ARM</v>
      </c>
      <c r="C199" s="169" t="s">
        <v>160</v>
      </c>
      <c r="D199" s="181"/>
      <c r="E199" s="168" t="s">
        <v>820</v>
      </c>
    </row>
    <row r="200">
      <c r="A200" s="168" t="s">
        <v>546</v>
      </c>
      <c r="B200" s="2" t="str">
        <f t="array" ref="B200">INDEX(Countries!D4:D460, MATCH(A200, Countries!B4:B460, 0))</f>
        <v>AUT</v>
      </c>
      <c r="C200" s="169" t="s">
        <v>160</v>
      </c>
      <c r="D200" s="181"/>
      <c r="E200" s="168" t="s">
        <v>820</v>
      </c>
    </row>
    <row r="201">
      <c r="A201" s="168" t="s">
        <v>547</v>
      </c>
      <c r="B201" s="2" t="str">
        <f t="array" ref="B201">INDEX(Countries!D5:D461, MATCH(A201, Countries!B5:B461, 0))</f>
        <v>BDI</v>
      </c>
      <c r="C201" s="169" t="s">
        <v>160</v>
      </c>
      <c r="D201" s="181"/>
      <c r="E201" s="168" t="s">
        <v>820</v>
      </c>
    </row>
    <row r="202">
      <c r="A202" s="168" t="s">
        <v>548</v>
      </c>
      <c r="B202" s="2" t="str">
        <f t="array" ref="B202">INDEX(Countries!D6:D462, MATCH(A202, Countries!B6:B462, 0))</f>
        <v>BFA</v>
      </c>
      <c r="C202" s="169" t="s">
        <v>160</v>
      </c>
      <c r="D202" s="181"/>
      <c r="E202" s="168" t="s">
        <v>820</v>
      </c>
    </row>
    <row r="203">
      <c r="A203" s="168" t="s">
        <v>549</v>
      </c>
      <c r="B203" s="2" t="str">
        <f t="array" ref="B203">INDEX(Countries!D7:D463, MATCH(A203, Countries!B7:B463, 0))</f>
        <v>BLR</v>
      </c>
      <c r="C203" s="169" t="s">
        <v>160</v>
      </c>
      <c r="D203" s="181"/>
      <c r="E203" s="168" t="s">
        <v>820</v>
      </c>
    </row>
    <row r="204">
      <c r="A204" s="168" t="s">
        <v>550</v>
      </c>
      <c r="B204" s="2" t="str">
        <f t="array" ref="B204">INDEX(Countries!D8:D464, MATCH(A204, Countries!B8:B464, 0))</f>
        <v>BOL</v>
      </c>
      <c r="C204" s="169" t="s">
        <v>160</v>
      </c>
      <c r="D204" s="181"/>
      <c r="E204" s="168" t="s">
        <v>820</v>
      </c>
    </row>
    <row r="205">
      <c r="A205" s="168" t="s">
        <v>551</v>
      </c>
      <c r="B205" s="2" t="str">
        <f t="array" ref="B205">INDEX(Countries!D9:D465, MATCH(A205, Countries!B9:B465, 0))</f>
        <v>BTN</v>
      </c>
      <c r="C205" s="169" t="s">
        <v>160</v>
      </c>
      <c r="D205" s="181"/>
      <c r="E205" s="168" t="s">
        <v>820</v>
      </c>
    </row>
    <row r="206">
      <c r="A206" s="168" t="s">
        <v>552</v>
      </c>
      <c r="B206" s="2" t="str">
        <f t="array" ref="B206">INDEX(Countries!D10:D466, MATCH(A206, Countries!B10:B466, 0))</f>
        <v>BWA</v>
      </c>
      <c r="C206" s="169" t="s">
        <v>160</v>
      </c>
      <c r="D206" s="181"/>
      <c r="E206" s="168" t="s">
        <v>820</v>
      </c>
    </row>
    <row r="207">
      <c r="A207" s="168" t="s">
        <v>553</v>
      </c>
      <c r="B207" s="2" t="str">
        <f t="array" ref="B207">INDEX(Countries!D11:D467, MATCH(A207, Countries!B11:B467, 0))</f>
        <v>CAF</v>
      </c>
      <c r="C207" s="169" t="s">
        <v>160</v>
      </c>
      <c r="D207" s="181"/>
      <c r="E207" s="168" t="s">
        <v>820</v>
      </c>
    </row>
    <row r="208">
      <c r="A208" s="168" t="s">
        <v>554</v>
      </c>
      <c r="B208" s="2" t="str">
        <f t="array" ref="B208">INDEX(Countries!D2:D468, MATCH(A208, Countries!B2:B468, 0))</f>
        <v>CHE</v>
      </c>
      <c r="C208" s="169" t="s">
        <v>160</v>
      </c>
      <c r="D208" s="181"/>
      <c r="E208" s="168" t="s">
        <v>820</v>
      </c>
    </row>
    <row r="209">
      <c r="A209" s="168" t="s">
        <v>555</v>
      </c>
      <c r="B209" s="2" t="str">
        <f t="array" ref="B209">INDEX(Countries!D3:D469, MATCH(A209, Countries!B3:B469, 0))</f>
        <v>CZE</v>
      </c>
      <c r="C209" s="169" t="s">
        <v>160</v>
      </c>
      <c r="D209" s="181"/>
      <c r="E209" s="168" t="s">
        <v>820</v>
      </c>
    </row>
    <row r="210">
      <c r="A210" s="168" t="s">
        <v>556</v>
      </c>
      <c r="B210" s="2" t="str">
        <f t="array" ref="B210">INDEX(Countries!D4:D470, MATCH(A210, Countries!B4:B470, 0))</f>
        <v>ETH</v>
      </c>
      <c r="C210" s="169" t="s">
        <v>160</v>
      </c>
      <c r="D210" s="181"/>
      <c r="E210" s="168" t="s">
        <v>820</v>
      </c>
    </row>
    <row r="211">
      <c r="A211" s="168" t="s">
        <v>557</v>
      </c>
      <c r="B211" s="2" t="str">
        <f t="array" ref="B211">INDEX(Countries!D5:D471, MATCH(A211, Countries!B5:B471, 0))</f>
        <v>HUN</v>
      </c>
      <c r="C211" s="169" t="s">
        <v>160</v>
      </c>
      <c r="D211" s="181"/>
      <c r="E211" s="168" t="s">
        <v>820</v>
      </c>
    </row>
    <row r="212">
      <c r="A212" s="168" t="s">
        <v>558</v>
      </c>
      <c r="B212" s="2" t="str">
        <f t="array" ref="B212">INDEX(Countries!D6:D472, MATCH(A212, Countries!B6:B472, 0))</f>
        <v>KGZ</v>
      </c>
      <c r="C212" s="169" t="s">
        <v>160</v>
      </c>
      <c r="D212" s="181"/>
      <c r="E212" s="168" t="s">
        <v>820</v>
      </c>
    </row>
    <row r="213">
      <c r="A213" s="168" t="s">
        <v>559</v>
      </c>
      <c r="B213" s="2" t="str">
        <f t="array" ref="B213">INDEX(Countries!D7:D473, MATCH(A213, Countries!B7:B473, 0))</f>
        <v>LAO</v>
      </c>
      <c r="C213" s="169" t="s">
        <v>160</v>
      </c>
      <c r="D213" s="181"/>
      <c r="E213" s="168" t="s">
        <v>820</v>
      </c>
    </row>
    <row r="214">
      <c r="A214" s="168" t="s">
        <v>560</v>
      </c>
      <c r="B214" s="2" t="str">
        <f t="array" ref="B214">INDEX(Countries!D8:D474, MATCH(A214, Countries!B8:B474, 0))</f>
        <v>LSO</v>
      </c>
      <c r="C214" s="169" t="s">
        <v>160</v>
      </c>
      <c r="D214" s="181"/>
      <c r="E214" s="168" t="s">
        <v>820</v>
      </c>
    </row>
    <row r="215">
      <c r="A215" s="168" t="s">
        <v>561</v>
      </c>
      <c r="B215" s="2" t="str">
        <f t="array" ref="B215">INDEX(Countries!D9:D475, MATCH(A215, Countries!B9:B475, 0))</f>
        <v>LUX</v>
      </c>
      <c r="C215" s="169" t="s">
        <v>160</v>
      </c>
      <c r="D215" s="181"/>
      <c r="E215" s="168" t="s">
        <v>820</v>
      </c>
    </row>
    <row r="216">
      <c r="A216" s="168" t="s">
        <v>562</v>
      </c>
      <c r="B216" s="2" t="str">
        <f t="array" ref="B216">INDEX(Countries!D10:D476, MATCH(A216, Countries!B10:B476, 0))</f>
        <v>MDA</v>
      </c>
      <c r="C216" s="169" t="s">
        <v>160</v>
      </c>
      <c r="D216" s="181"/>
      <c r="E216" s="168" t="s">
        <v>820</v>
      </c>
    </row>
    <row r="217">
      <c r="A217" s="168" t="s">
        <v>563</v>
      </c>
      <c r="B217" s="2" t="str">
        <f t="array" ref="B217">INDEX(Countries!D11:D477, MATCH(A217, Countries!B11:B477, 0))</f>
        <v>MKD</v>
      </c>
      <c r="C217" s="169" t="s">
        <v>160</v>
      </c>
      <c r="D217" s="181"/>
      <c r="E217" s="168" t="s">
        <v>820</v>
      </c>
    </row>
    <row r="218">
      <c r="A218" s="168" t="s">
        <v>564</v>
      </c>
      <c r="B218" s="2" t="str">
        <f t="array" ref="B218">INDEX(Countries!D12:D478, MATCH(A218, Countries!B12:B478, 0))</f>
        <v>MLI</v>
      </c>
      <c r="C218" s="169" t="s">
        <v>160</v>
      </c>
      <c r="D218" s="181"/>
      <c r="E218" s="168" t="s">
        <v>820</v>
      </c>
    </row>
    <row r="219">
      <c r="A219" s="168" t="s">
        <v>565</v>
      </c>
      <c r="B219" s="2" t="str">
        <f t="array" ref="B219">INDEX(Countries!D13:D479, MATCH(A219, Countries!B13:B479, 0))</f>
        <v>MNG</v>
      </c>
      <c r="C219" s="169" t="s">
        <v>160</v>
      </c>
      <c r="D219" s="181"/>
      <c r="E219" s="168" t="s">
        <v>820</v>
      </c>
    </row>
    <row r="220">
      <c r="A220" s="168" t="s">
        <v>566</v>
      </c>
      <c r="B220" s="2" t="str">
        <f t="array" ref="B220">INDEX(Countries!D14:D480, MATCH(A220, Countries!B14:B480, 0))</f>
        <v>MWI</v>
      </c>
      <c r="C220" s="169" t="s">
        <v>160</v>
      </c>
      <c r="D220" s="181"/>
      <c r="E220" s="168" t="s">
        <v>820</v>
      </c>
    </row>
    <row r="221">
      <c r="A221" s="168" t="s">
        <v>567</v>
      </c>
      <c r="B221" s="2" t="str">
        <f t="array" ref="B221">INDEX(Countries!D15:D481, MATCH(A221, Countries!B15:B481, 0))</f>
        <v>NER</v>
      </c>
      <c r="C221" s="169" t="s">
        <v>160</v>
      </c>
      <c r="D221" s="181"/>
      <c r="E221" s="168" t="s">
        <v>820</v>
      </c>
    </row>
    <row r="222">
      <c r="A222" s="168" t="s">
        <v>568</v>
      </c>
      <c r="B222" s="2" t="str">
        <f t="array" ref="B222">INDEX(Countries!D16:D482, MATCH(A222, Countries!B16:B482, 0))</f>
        <v>NPL</v>
      </c>
      <c r="C222" s="169" t="s">
        <v>160</v>
      </c>
      <c r="D222" s="181"/>
      <c r="E222" s="168" t="s">
        <v>820</v>
      </c>
    </row>
    <row r="223">
      <c r="A223" s="168" t="s">
        <v>569</v>
      </c>
      <c r="B223" s="2" t="str">
        <f t="array" ref="B223">INDEX(Countries!D17:D483, MATCH(A223, Countries!B17:B483, 0))</f>
        <v>PRY</v>
      </c>
      <c r="C223" s="169" t="s">
        <v>160</v>
      </c>
      <c r="D223" s="181"/>
      <c r="E223" s="168" t="s">
        <v>820</v>
      </c>
    </row>
    <row r="224">
      <c r="A224" s="168" t="s">
        <v>570</v>
      </c>
      <c r="B224" s="2" t="str">
        <f t="array" ref="B224">INDEX(Countries!D18:D484, MATCH(A224, Countries!B18:B484, 0))</f>
        <v>RWA</v>
      </c>
      <c r="C224" s="169" t="s">
        <v>160</v>
      </c>
      <c r="D224" s="181"/>
      <c r="E224" s="168" t="s">
        <v>820</v>
      </c>
    </row>
    <row r="225">
      <c r="A225" s="168" t="s">
        <v>571</v>
      </c>
      <c r="B225" s="2" t="str">
        <f t="array" ref="B225">INDEX(Countries!D19:D485, MATCH(A225, Countries!B19:B485, 0))</f>
        <v>SRB</v>
      </c>
      <c r="C225" s="169" t="s">
        <v>160</v>
      </c>
      <c r="D225" s="181"/>
      <c r="E225" s="168" t="s">
        <v>820</v>
      </c>
    </row>
    <row r="226">
      <c r="A226" s="168" t="s">
        <v>572</v>
      </c>
      <c r="B226" s="2" t="str">
        <f t="array" ref="B226">INDEX(Countries!D20:D486, MATCH(A226, Countries!B20:B486, 0))</f>
        <v>SVK</v>
      </c>
      <c r="C226" s="169" t="s">
        <v>160</v>
      </c>
      <c r="D226" s="181"/>
      <c r="E226" s="168" t="s">
        <v>820</v>
      </c>
    </row>
    <row r="227">
      <c r="A227" s="168" t="s">
        <v>573</v>
      </c>
      <c r="B227" s="2" t="str">
        <f t="array" ref="B227">INDEX(Countries!D21:D487, MATCH(A227, Countries!B21:B487, 0))</f>
        <v>SWZ</v>
      </c>
      <c r="C227" s="169" t="s">
        <v>160</v>
      </c>
      <c r="D227" s="181"/>
      <c r="E227" s="168" t="s">
        <v>820</v>
      </c>
    </row>
    <row r="228">
      <c r="A228" s="168" t="s">
        <v>574</v>
      </c>
      <c r="B228" s="2" t="str">
        <f t="array" ref="B228">INDEX(Countries!D22:D488, MATCH(A228, Countries!B22:B488, 0))</f>
        <v>TCD</v>
      </c>
      <c r="C228" s="169" t="s">
        <v>160</v>
      </c>
      <c r="D228" s="181"/>
      <c r="E228" s="168" t="s">
        <v>820</v>
      </c>
    </row>
    <row r="229">
      <c r="A229" s="168" t="s">
        <v>575</v>
      </c>
      <c r="B229" s="2" t="str">
        <f t="array" ref="B229">INDEX(Countries!D23:D489, MATCH(A229, Countries!B23:B489, 0))</f>
        <v>TJK</v>
      </c>
      <c r="C229" s="169" t="s">
        <v>160</v>
      </c>
      <c r="D229" s="181"/>
      <c r="E229" s="168" t="s">
        <v>820</v>
      </c>
    </row>
    <row r="230">
      <c r="A230" s="168" t="s">
        <v>576</v>
      </c>
      <c r="B230" s="2" t="str">
        <f t="array" ref="B230">INDEX(Countries!D230:D490, MATCH(A230, Countries!B230:B490, 0))</f>
        <v>UGA</v>
      </c>
      <c r="C230" s="169" t="s">
        <v>160</v>
      </c>
      <c r="D230" s="181"/>
      <c r="E230" s="168" t="s">
        <v>820</v>
      </c>
    </row>
    <row r="231">
      <c r="A231" s="168" t="s">
        <v>577</v>
      </c>
      <c r="B231" s="2" t="str">
        <f t="array" ref="B231">INDEX(Countries!D231:D491, MATCH(A231, Countries!B231:B491, 0))</f>
        <v>UZB</v>
      </c>
      <c r="C231" s="169" t="s">
        <v>160</v>
      </c>
      <c r="D231" s="181"/>
      <c r="E231" s="168" t="s">
        <v>820</v>
      </c>
    </row>
    <row r="232">
      <c r="A232" s="168" t="s">
        <v>578</v>
      </c>
      <c r="B232" s="2" t="str">
        <f t="array" ref="B232">INDEX(Countries!D232:D492, MATCH(A232, Countries!B232:B492, 0))</f>
        <v>ZMB</v>
      </c>
      <c r="C232" s="169" t="s">
        <v>160</v>
      </c>
      <c r="D232" s="181"/>
      <c r="E232" s="168" t="s">
        <v>820</v>
      </c>
    </row>
    <row r="233">
      <c r="A233" s="168" t="s">
        <v>579</v>
      </c>
      <c r="B233" s="2" t="str">
        <f t="array" ref="B233">INDEX(Countries!D2:D493, MATCH(A233, Countries!B2:B493, 0))</f>
        <v>ZWE</v>
      </c>
      <c r="C233" s="169" t="s">
        <v>160</v>
      </c>
      <c r="D233" s="181"/>
      <c r="E233" s="168" t="s">
        <v>820</v>
      </c>
    </row>
    <row r="234">
      <c r="A234" s="168" t="s">
        <v>580</v>
      </c>
      <c r="B234" s="2" t="str">
        <f t="array" ref="B234">INDEX(Countries!D3:D494, MATCH(A234, Countries!B3:B494, 0))</f>
        <v>BLM</v>
      </c>
      <c r="C234" s="169" t="s">
        <v>160</v>
      </c>
      <c r="D234" s="181"/>
      <c r="E234" s="168" t="s">
        <v>820</v>
      </c>
    </row>
    <row r="235">
      <c r="A235" s="168" t="s">
        <v>581</v>
      </c>
      <c r="B235" s="2" t="str">
        <f t="array" ref="B235">INDEX(Countries!D4:D495, MATCH(A235, Countries!B4:B495, 0))</f>
        <v>CCK</v>
      </c>
      <c r="C235" s="169" t="s">
        <v>160</v>
      </c>
      <c r="D235" s="181"/>
      <c r="E235" s="168" t="s">
        <v>820</v>
      </c>
    </row>
    <row r="236">
      <c r="A236" s="168" t="s">
        <v>582</v>
      </c>
      <c r="B236" s="2" t="str">
        <f t="array" ref="B236">INDEX(Countries!D5:D496, MATCH(A236, Countries!B5:B496, 0))</f>
        <v>CXR</v>
      </c>
      <c r="C236" s="169" t="s">
        <v>160</v>
      </c>
      <c r="D236" s="181"/>
      <c r="E236" s="168" t="s">
        <v>820</v>
      </c>
    </row>
    <row r="237">
      <c r="A237" s="168" t="s">
        <v>183</v>
      </c>
      <c r="B237" s="2" t="str">
        <f t="array" ref="B237">INDEX(Countries!D2:D497, MATCH(A237, Countries!B2:B497, 0))</f>
        <v>USA</v>
      </c>
      <c r="C237" s="169" t="s">
        <v>167</v>
      </c>
      <c r="D237" s="182">
        <v>-0.0014044117647058823</v>
      </c>
    </row>
    <row r="238">
      <c r="A238" s="168" t="s">
        <v>184</v>
      </c>
      <c r="B238" s="2" t="str">
        <f t="array" ref="B238">INDEX(Countries!D3:D498, MATCH(A238, Countries!B3:B498, 0))</f>
        <v>IDN</v>
      </c>
      <c r="C238" s="169" t="s">
        <v>167</v>
      </c>
      <c r="D238" s="182">
        <v>-0.0014044117647058823</v>
      </c>
    </row>
    <row r="239">
      <c r="A239" s="168" t="s">
        <v>185</v>
      </c>
      <c r="B239" s="2" t="str">
        <f t="array" ref="B239">INDEX(Countries!D4:D499, MATCH(A239, Countries!B4:B499, 0))</f>
        <v>AUS</v>
      </c>
      <c r="C239" s="169" t="s">
        <v>167</v>
      </c>
      <c r="D239" s="182">
        <v>-0.0014044117647058823</v>
      </c>
    </row>
    <row r="240">
      <c r="A240" s="168" t="s">
        <v>186</v>
      </c>
      <c r="B240" s="2" t="str">
        <f t="array" ref="B240">INDEX(Countries!D5:D500, MATCH(A240, Countries!B5:B500, 0))</f>
        <v>BHS</v>
      </c>
      <c r="C240" s="169" t="s">
        <v>167</v>
      </c>
      <c r="D240" s="182">
        <v>-0.0014044117647058823</v>
      </c>
    </row>
    <row r="241">
      <c r="A241" s="168" t="s">
        <v>187</v>
      </c>
      <c r="B241" s="2" t="str">
        <f t="array" ref="B241">INDEX(Countries!D6:D501, MATCH(A241, Countries!B6:B501, 0))</f>
        <v>KEN</v>
      </c>
      <c r="C241" s="169" t="s">
        <v>167</v>
      </c>
      <c r="D241" s="182">
        <v>-0.0014044117647058823</v>
      </c>
    </row>
    <row r="242">
      <c r="A242" s="168" t="s">
        <v>188</v>
      </c>
      <c r="B242" s="2" t="str">
        <f t="array" ref="B242">INDEX(Countries!D7:D502, MATCH(A242, Countries!B7:B502, 0))</f>
        <v>MEX</v>
      </c>
      <c r="C242" s="169" t="s">
        <v>167</v>
      </c>
      <c r="D242" s="182">
        <v>-0.0014044117647058823</v>
      </c>
    </row>
    <row r="243">
      <c r="A243" s="168" t="s">
        <v>189</v>
      </c>
      <c r="B243" s="2" t="str">
        <f t="array" ref="B243">INDEX(Countries!D8:D503, MATCH(A243, Countries!B8:B503, 0))</f>
        <v>COL</v>
      </c>
      <c r="C243" s="169" t="s">
        <v>167</v>
      </c>
      <c r="D243" s="182">
        <v>-0.0014044117647058823</v>
      </c>
    </row>
    <row r="244">
      <c r="A244" s="168" t="s">
        <v>190</v>
      </c>
      <c r="B244" s="2" t="str">
        <f t="array" ref="B244">INDEX(Countries!D9:D504, MATCH(A244, Countries!B9:B504, 0))</f>
        <v>IND</v>
      </c>
      <c r="C244" s="169" t="s">
        <v>167</v>
      </c>
      <c r="D244" s="182">
        <v>-0.0014044117647058823</v>
      </c>
    </row>
    <row r="245">
      <c r="A245" s="168" t="s">
        <v>191</v>
      </c>
      <c r="B245" s="2" t="str">
        <f t="array" ref="B245">INDEX(Countries!D1:D505, MATCH(A245, Countries!B1:B505, 0))</f>
        <v>CHN</v>
      </c>
      <c r="C245" s="169" t="s">
        <v>167</v>
      </c>
      <c r="D245" s="182">
        <v>-0.0014044117647058823</v>
      </c>
    </row>
    <row r="246">
      <c r="A246" s="168" t="s">
        <v>359</v>
      </c>
      <c r="B246" s="2" t="str">
        <f t="array" ref="B246">INDEX(Countries!D2:D506, MATCH(A246, Countries!B2:B506, 0))</f>
        <v>ASM</v>
      </c>
      <c r="C246" s="169" t="s">
        <v>167</v>
      </c>
      <c r="D246" s="182">
        <v>-0.0014044117647058823</v>
      </c>
    </row>
    <row r="247">
      <c r="A247" s="168" t="s">
        <v>360</v>
      </c>
      <c r="B247" s="2" t="str">
        <f t="array" ref="B247">INDEX(Countries!D3:D507, MATCH(A247, Countries!B3:B507, 0))</f>
        <v>AGO</v>
      </c>
      <c r="C247" s="169" t="s">
        <v>167</v>
      </c>
      <c r="D247" s="182">
        <v>-0.0014044117647058823</v>
      </c>
    </row>
    <row r="248">
      <c r="A248" s="168" t="s">
        <v>361</v>
      </c>
      <c r="B248" s="2" t="str">
        <f t="array" ref="B248">INDEX(Countries!D4:D508, MATCH(A248, Countries!B4:B508, 0))</f>
        <v>AIA</v>
      </c>
      <c r="C248" s="169" t="s">
        <v>167</v>
      </c>
      <c r="D248" s="182">
        <v>-0.0014044117647058823</v>
      </c>
    </row>
    <row r="249">
      <c r="A249" s="168" t="s">
        <v>362</v>
      </c>
      <c r="B249" s="2" t="str">
        <f t="array" ref="B249">INDEX(Countries!D5:D509, MATCH(A249, Countries!B5:B509, 0))</f>
        <v>ATG</v>
      </c>
      <c r="C249" s="169" t="s">
        <v>167</v>
      </c>
      <c r="D249" s="182">
        <v>-0.0014044117647058823</v>
      </c>
    </row>
    <row r="250">
      <c r="A250" s="168" t="s">
        <v>363</v>
      </c>
      <c r="B250" s="2" t="str">
        <f t="array" ref="B250">INDEX(Countries!D6:D510, MATCH(A250, Countries!B6:B510, 0))</f>
        <v>ABW</v>
      </c>
      <c r="C250" s="169" t="s">
        <v>167</v>
      </c>
      <c r="D250" s="182">
        <v>-0.0014044117647058823</v>
      </c>
    </row>
    <row r="251">
      <c r="A251" s="168" t="s">
        <v>364</v>
      </c>
      <c r="B251" s="2" t="str">
        <f t="array" ref="B251">INDEX(Countries!D16:D511, MATCH(A251, Countries!B16:B511, 0))</f>
        <v>BHR</v>
      </c>
      <c r="C251" s="169" t="s">
        <v>167</v>
      </c>
      <c r="D251" s="182">
        <v>-0.0014044117647058823</v>
      </c>
    </row>
    <row r="252">
      <c r="A252" s="168" t="s">
        <v>365</v>
      </c>
      <c r="B252" s="2" t="str">
        <f t="array" ref="B252">INDEX(Countries!D17:D512, MATCH(A252, Countries!B17:B512, 0))</f>
        <v>BGD</v>
      </c>
      <c r="C252" s="169" t="s">
        <v>167</v>
      </c>
      <c r="D252" s="182">
        <v>-0.0014044117647058823</v>
      </c>
    </row>
    <row r="253">
      <c r="A253" s="168" t="s">
        <v>366</v>
      </c>
      <c r="B253" s="2" t="str">
        <f t="array" ref="B253">INDEX(Countries!D18:D513, MATCH(A253, Countries!B18:B513, 0))</f>
        <v>BRB</v>
      </c>
      <c r="C253" s="169" t="s">
        <v>167</v>
      </c>
      <c r="D253" s="182">
        <v>-0.0014044117647058823</v>
      </c>
    </row>
    <row r="254">
      <c r="A254" s="168" t="s">
        <v>367</v>
      </c>
      <c r="B254" s="2" t="str">
        <f t="array" ref="B254">INDEX(Countries!D19:D514, MATCH(A254, Countries!B19:B514, 0))</f>
        <v>BLZ</v>
      </c>
      <c r="C254" s="169" t="s">
        <v>167</v>
      </c>
      <c r="D254" s="182">
        <v>-0.0014044117647058823</v>
      </c>
    </row>
    <row r="255">
      <c r="A255" s="168" t="s">
        <v>368</v>
      </c>
      <c r="B255" s="2" t="str">
        <f t="array" ref="B255">INDEX(Countries!D20:D515, MATCH(A255, Countries!B20:B515, 0))</f>
        <v>BEN</v>
      </c>
      <c r="C255" s="169" t="s">
        <v>167</v>
      </c>
      <c r="D255" s="182">
        <v>-0.0014044117647058823</v>
      </c>
    </row>
    <row r="256">
      <c r="A256" s="168" t="s">
        <v>369</v>
      </c>
      <c r="B256" s="2" t="str">
        <f t="array" ref="B256">INDEX(Countries!D21:D516, MATCH(A256, Countries!B21:B516, 0))</f>
        <v>BMU</v>
      </c>
      <c r="C256" s="169" t="s">
        <v>167</v>
      </c>
      <c r="D256" s="182">
        <v>-0.0014044117647058823</v>
      </c>
    </row>
    <row r="257">
      <c r="A257" s="168" t="s">
        <v>370</v>
      </c>
      <c r="B257" s="2" t="str">
        <f t="array" ref="B257">INDEX(Countries!D22:D517, MATCH(A257, Countries!B22:B517, 0))</f>
        <v>BES</v>
      </c>
      <c r="C257" s="169" t="s">
        <v>167</v>
      </c>
      <c r="D257" s="182">
        <v>-0.0014044117647058823</v>
      </c>
    </row>
    <row r="258">
      <c r="A258" s="168" t="s">
        <v>371</v>
      </c>
      <c r="B258" s="2" t="str">
        <f t="array" ref="B258">INDEX(Countries!D23:D518, MATCH(A258, Countries!B23:B518, 0))</f>
        <v>BRA</v>
      </c>
      <c r="C258" s="169" t="s">
        <v>167</v>
      </c>
      <c r="D258" s="182">
        <v>-0.0014044117647058823</v>
      </c>
    </row>
    <row r="259">
      <c r="A259" s="168" t="s">
        <v>372</v>
      </c>
      <c r="B259" s="2" t="str">
        <f t="array" ref="B259">INDEX(Countries!D24:D519, MATCH(A259, Countries!B24:B519, 0))</f>
        <v>VGB</v>
      </c>
      <c r="C259" s="169" t="s">
        <v>167</v>
      </c>
      <c r="D259" s="182">
        <v>-0.0014044117647058823</v>
      </c>
    </row>
    <row r="260">
      <c r="A260" s="168" t="s">
        <v>373</v>
      </c>
      <c r="B260" s="2" t="str">
        <f t="array" ref="B260">INDEX(Countries!D25:D520, MATCH(A260, Countries!B25:B520, 0))</f>
        <v>BRN</v>
      </c>
      <c r="C260" s="169" t="s">
        <v>167</v>
      </c>
      <c r="D260" s="182">
        <v>-0.0014044117647058823</v>
      </c>
    </row>
    <row r="261">
      <c r="A261" s="168" t="s">
        <v>374</v>
      </c>
      <c r="B261" s="2" t="str">
        <f t="array" ref="B261">INDEX(Countries!D26:D521, MATCH(A261, Countries!B26:B521, 0))</f>
        <v>KHM</v>
      </c>
      <c r="C261" s="169" t="s">
        <v>167</v>
      </c>
      <c r="D261" s="182">
        <v>-0.0014044117647058823</v>
      </c>
    </row>
    <row r="262">
      <c r="A262" s="168" t="s">
        <v>375</v>
      </c>
      <c r="B262" s="2" t="str">
        <f t="array" ref="B262">INDEX(Countries!D27:D522, MATCH(A262, Countries!B27:B522, 0))</f>
        <v>CMR</v>
      </c>
      <c r="C262" s="169" t="s">
        <v>167</v>
      </c>
      <c r="D262" s="182">
        <v>-0.0014044117647058823</v>
      </c>
    </row>
    <row r="263">
      <c r="A263" s="168" t="s">
        <v>376</v>
      </c>
      <c r="B263" s="2" t="str">
        <f t="array" ref="B263">INDEX(Countries!D28:D523, MATCH(A263, Countries!B28:B523, 0))</f>
        <v>CYM</v>
      </c>
      <c r="C263" s="169" t="s">
        <v>167</v>
      </c>
      <c r="D263" s="182">
        <v>-0.0014044117647058823</v>
      </c>
    </row>
    <row r="264">
      <c r="A264" s="168" t="s">
        <v>377</v>
      </c>
      <c r="B264" s="2" t="str">
        <f t="array" ref="B264">INDEX(Countries!D29:D524, MATCH(A264, Countries!B29:B524, 0))</f>
        <v>COM</v>
      </c>
      <c r="C264" s="169" t="s">
        <v>167</v>
      </c>
      <c r="D264" s="182">
        <v>-0.0014044117647058823</v>
      </c>
    </row>
    <row r="265">
      <c r="A265" s="168" t="s">
        <v>378</v>
      </c>
      <c r="B265" s="2" t="str">
        <f t="array" ref="B265">INDEX(Countries!D30:D525, MATCH(A265, Countries!B30:B525, 0))</f>
        <v>COK</v>
      </c>
      <c r="C265" s="169" t="s">
        <v>167</v>
      </c>
      <c r="D265" s="182">
        <v>-0.0014044117647058823</v>
      </c>
    </row>
    <row r="266">
      <c r="A266" s="168" t="s">
        <v>379</v>
      </c>
      <c r="B266" s="2" t="str">
        <f t="array" ref="B266">INDEX(Countries!D31:D526, MATCH(A266, Countries!B31:B526, 0))</f>
        <v>CRI</v>
      </c>
      <c r="C266" s="169" t="s">
        <v>167</v>
      </c>
      <c r="D266" s="182">
        <v>-0.0014044117647058823</v>
      </c>
    </row>
    <row r="267">
      <c r="A267" s="168" t="s">
        <v>380</v>
      </c>
      <c r="B267" s="2" t="str">
        <f t="array" ref="B267">INDEX(Countries!D32:D527, MATCH(A267, Countries!B32:B527, 0))</f>
        <v>CIV</v>
      </c>
      <c r="C267" s="169" t="s">
        <v>167</v>
      </c>
      <c r="D267" s="182">
        <v>-0.0014044117647058823</v>
      </c>
    </row>
    <row r="268">
      <c r="A268" s="168" t="s">
        <v>381</v>
      </c>
      <c r="B268" s="2" t="str">
        <f t="array" ref="B268">INDEX(Countries!D33:D528, MATCH(A268, Countries!B33:B528, 0))</f>
        <v>CUB</v>
      </c>
      <c r="C268" s="169" t="s">
        <v>167</v>
      </c>
      <c r="D268" s="182">
        <v>-0.0014044117647058823</v>
      </c>
    </row>
    <row r="269">
      <c r="A269" s="168" t="s">
        <v>382</v>
      </c>
      <c r="B269" s="2" t="str">
        <f t="array" ref="B269">INDEX(Countries!D34:D529, MATCH(A269, Countries!B34:B529, 0))</f>
        <v>CUW</v>
      </c>
      <c r="C269" s="169" t="s">
        <v>167</v>
      </c>
      <c r="D269" s="182">
        <v>-0.0014044117647058823</v>
      </c>
    </row>
    <row r="270">
      <c r="A270" s="168" t="s">
        <v>383</v>
      </c>
      <c r="B270" s="2" t="str">
        <f t="array" ref="B270">INDEX(Countries!D35:D530, MATCH(A270, Countries!B35:B530, 0))</f>
        <v>COD</v>
      </c>
      <c r="C270" s="169" t="s">
        <v>167</v>
      </c>
      <c r="D270" s="182">
        <v>-0.0014044117647058823</v>
      </c>
    </row>
    <row r="271">
      <c r="A271" s="168" t="s">
        <v>384</v>
      </c>
      <c r="B271" s="2" t="str">
        <f t="array" ref="B271">INDEX(Countries!D36:D531, MATCH(A271, Countries!B36:B531, 0))</f>
        <v>DJI</v>
      </c>
      <c r="C271" s="169" t="s">
        <v>167</v>
      </c>
      <c r="D271" s="182">
        <v>-0.0014044117647058823</v>
      </c>
    </row>
    <row r="272">
      <c r="A272" s="168" t="s">
        <v>385</v>
      </c>
      <c r="B272" s="2" t="str">
        <f t="array" ref="B272">INDEX(Countries!D37:D532, MATCH(A272, Countries!B37:B532, 0))</f>
        <v>DMA</v>
      </c>
      <c r="C272" s="169" t="s">
        <v>167</v>
      </c>
      <c r="D272" s="182">
        <v>-0.0014044117647058823</v>
      </c>
    </row>
    <row r="273">
      <c r="A273" s="168" t="s">
        <v>386</v>
      </c>
      <c r="B273" s="2" t="str">
        <f t="array" ref="B273">INDEX(Countries!D38:D533, MATCH(A273, Countries!B38:B533, 0))</f>
        <v>DOM</v>
      </c>
      <c r="C273" s="169" t="s">
        <v>167</v>
      </c>
      <c r="D273" s="182">
        <v>-0.0014044117647058823</v>
      </c>
    </row>
    <row r="274">
      <c r="A274" s="168" t="s">
        <v>314</v>
      </c>
      <c r="B274" s="2" t="str">
        <f t="array" ref="B274">INDEX(Countries!D39:D534, MATCH(A274, Countries!B39:B534, 0))</f>
        <v>ECU</v>
      </c>
      <c r="C274" s="169" t="s">
        <v>167</v>
      </c>
      <c r="D274" s="182">
        <v>-0.0014044117647058823</v>
      </c>
    </row>
    <row r="275">
      <c r="A275" s="168" t="s">
        <v>387</v>
      </c>
      <c r="B275" s="2" t="str">
        <f t="array" ref="B275">INDEX(Countries!D40:D535, MATCH(A275, Countries!B40:B535, 0))</f>
        <v>EGY</v>
      </c>
      <c r="C275" s="169" t="s">
        <v>167</v>
      </c>
      <c r="D275" s="182">
        <v>-0.0014044117647058823</v>
      </c>
    </row>
    <row r="276">
      <c r="A276" s="168" t="s">
        <v>388</v>
      </c>
      <c r="B276" s="2" t="str">
        <f t="array" ref="B276">INDEX(Countries!D41:D536, MATCH(A276, Countries!B41:B536, 0))</f>
        <v>SLV</v>
      </c>
      <c r="C276" s="169" t="s">
        <v>167</v>
      </c>
      <c r="D276" s="182">
        <v>-0.0014044117647058823</v>
      </c>
    </row>
    <row r="277">
      <c r="A277" s="168" t="s">
        <v>389</v>
      </c>
      <c r="B277" s="2" t="str">
        <f t="array" ref="B277">INDEX(Countries!D42:D537, MATCH(A277, Countries!B42:B537, 0))</f>
        <v>GNQ</v>
      </c>
      <c r="C277" s="169" t="s">
        <v>167</v>
      </c>
      <c r="D277" s="182">
        <v>-0.0014044117647058823</v>
      </c>
    </row>
    <row r="278">
      <c r="A278" s="168" t="s">
        <v>390</v>
      </c>
      <c r="B278" s="2" t="str">
        <f t="array" ref="B278">INDEX(Countries!D43:D538, MATCH(A278, Countries!B43:B538, 0))</f>
        <v>ERI</v>
      </c>
      <c r="C278" s="169" t="s">
        <v>167</v>
      </c>
      <c r="D278" s="182">
        <v>-0.0014044117647058823</v>
      </c>
    </row>
    <row r="279">
      <c r="A279" s="168" t="s">
        <v>391</v>
      </c>
      <c r="B279" s="2" t="str">
        <f t="array" ref="B279">INDEX(Countries!D44:D539, MATCH(A279, Countries!B44:B539, 0))</f>
        <v>FJI</v>
      </c>
      <c r="C279" s="169" t="s">
        <v>167</v>
      </c>
      <c r="D279" s="182">
        <v>-0.0014044117647058823</v>
      </c>
    </row>
    <row r="280">
      <c r="A280" s="168" t="s">
        <v>392</v>
      </c>
      <c r="B280" s="2" t="str">
        <f t="array" ref="B280">INDEX(Countries!D45:D540, MATCH(A280, Countries!B45:B540, 0))</f>
        <v>GUF</v>
      </c>
      <c r="C280" s="169" t="s">
        <v>167</v>
      </c>
      <c r="D280" s="182">
        <v>-0.0014044117647058823</v>
      </c>
    </row>
    <row r="281">
      <c r="A281" s="168" t="s">
        <v>393</v>
      </c>
      <c r="B281" s="2" t="str">
        <f t="array" ref="B281">INDEX(Countries!D46:D541, MATCH(A281, Countries!B46:B541, 0))</f>
        <v>PYF</v>
      </c>
      <c r="C281" s="169" t="s">
        <v>167</v>
      </c>
      <c r="D281" s="182">
        <v>-0.0014044117647058823</v>
      </c>
    </row>
    <row r="282">
      <c r="A282" s="168" t="s">
        <v>394</v>
      </c>
      <c r="B282" s="2" t="str">
        <f t="array" ref="B282">INDEX(Countries!D47:D542, MATCH(A282, Countries!B47:B542, 0))</f>
        <v>ATF</v>
      </c>
      <c r="C282" s="169" t="s">
        <v>167</v>
      </c>
      <c r="D282" s="182">
        <v>-0.0014044117647058823</v>
      </c>
    </row>
    <row r="283">
      <c r="A283" s="168" t="s">
        <v>395</v>
      </c>
      <c r="B283" s="2" t="str">
        <f t="array" ref="B283">INDEX(Countries!D48:D543, MATCH(A283, Countries!B48:B543, 0))</f>
        <v>GAB</v>
      </c>
      <c r="C283" s="169" t="s">
        <v>167</v>
      </c>
      <c r="D283" s="182">
        <v>-0.0014044117647058823</v>
      </c>
    </row>
    <row r="284">
      <c r="A284" s="168" t="s">
        <v>396</v>
      </c>
      <c r="B284" s="2" t="str">
        <f t="array" ref="B284">INDEX(Countries!D49:D544, MATCH(A284, Countries!B49:B544, 0))</f>
        <v>GMB</v>
      </c>
      <c r="C284" s="169" t="s">
        <v>167</v>
      </c>
      <c r="D284" s="182">
        <v>-0.0014044117647058823</v>
      </c>
    </row>
    <row r="285">
      <c r="A285" s="168" t="s">
        <v>397</v>
      </c>
      <c r="B285" s="2" t="str">
        <f t="array" ref="B285">INDEX(Countries!D50:D545, MATCH(A285, Countries!B50:B545, 0))</f>
        <v>GHA</v>
      </c>
      <c r="C285" s="169" t="s">
        <v>167</v>
      </c>
      <c r="D285" s="182">
        <v>-0.0014044117647058823</v>
      </c>
    </row>
    <row r="286">
      <c r="A286" s="168" t="s">
        <v>398</v>
      </c>
      <c r="B286" s="2" t="str">
        <f t="array" ref="B286">INDEX(Countries!D51:D546, MATCH(A286, Countries!B51:B546, 0))</f>
        <v>GRD</v>
      </c>
      <c r="C286" s="169" t="s">
        <v>167</v>
      </c>
      <c r="D286" s="182">
        <v>-0.0014044117647058823</v>
      </c>
    </row>
    <row r="287">
      <c r="A287" s="168" t="s">
        <v>399</v>
      </c>
      <c r="B287" s="2" t="str">
        <f t="array" ref="B287">INDEX(Countries!D52:D547, MATCH(A287, Countries!B52:B547, 0))</f>
        <v>GLP</v>
      </c>
      <c r="C287" s="169" t="s">
        <v>167</v>
      </c>
      <c r="D287" s="182">
        <v>-0.0014044117647058823</v>
      </c>
    </row>
    <row r="288">
      <c r="A288" s="168" t="s">
        <v>400</v>
      </c>
      <c r="B288" s="2" t="str">
        <f t="array" ref="B288">INDEX(Countries!D53:D548, MATCH(A288, Countries!B53:B548, 0))</f>
        <v>GUM</v>
      </c>
      <c r="C288" s="169" t="s">
        <v>167</v>
      </c>
      <c r="D288" s="182">
        <v>-0.0014044117647058823</v>
      </c>
    </row>
    <row r="289">
      <c r="A289" s="168" t="s">
        <v>401</v>
      </c>
      <c r="B289" s="2" t="str">
        <f t="array" ref="B289">INDEX(Countries!D54:D549, MATCH(A289, Countries!B54:B549, 0))</f>
        <v>GTM</v>
      </c>
      <c r="C289" s="169" t="s">
        <v>167</v>
      </c>
      <c r="D289" s="182">
        <v>-0.0014044117647058823</v>
      </c>
    </row>
    <row r="290">
      <c r="A290" s="168" t="s">
        <v>402</v>
      </c>
      <c r="B290" s="2" t="str">
        <f t="array" ref="B290">INDEX(Countries!D55:D550, MATCH(A290, Countries!B55:B550, 0))</f>
        <v>GIN</v>
      </c>
      <c r="C290" s="169" t="s">
        <v>167</v>
      </c>
      <c r="D290" s="182">
        <v>-0.0014044117647058823</v>
      </c>
    </row>
    <row r="291">
      <c r="A291" s="168" t="s">
        <v>403</v>
      </c>
      <c r="B291" s="2" t="str">
        <f t="array" ref="B291">INDEX(Countries!D56:D551, MATCH(A291, Countries!B56:B551, 0))</f>
        <v>GNB</v>
      </c>
      <c r="C291" s="169" t="s">
        <v>167</v>
      </c>
      <c r="D291" s="182">
        <v>-0.0014044117647058823</v>
      </c>
    </row>
    <row r="292">
      <c r="A292" s="168" t="s">
        <v>404</v>
      </c>
      <c r="B292" s="2" t="str">
        <f t="array" ref="B292">INDEX(Countries!D57:D552, MATCH(A292, Countries!B57:B552, 0))</f>
        <v>GUY</v>
      </c>
      <c r="C292" s="169" t="s">
        <v>167</v>
      </c>
      <c r="D292" s="182">
        <v>-0.0014044117647058823</v>
      </c>
    </row>
    <row r="293">
      <c r="A293" s="168" t="s">
        <v>405</v>
      </c>
      <c r="B293" s="2" t="str">
        <f t="array" ref="B293">INDEX(Countries!D58:D553, MATCH(A293, Countries!B58:B553, 0))</f>
        <v>HTI</v>
      </c>
      <c r="C293" s="169" t="s">
        <v>167</v>
      </c>
      <c r="D293" s="182">
        <v>-0.0014044117647058823</v>
      </c>
    </row>
    <row r="294">
      <c r="A294" s="168" t="s">
        <v>406</v>
      </c>
      <c r="B294" s="2" t="str">
        <f t="array" ref="B294">INDEX(Countries!D59:D554, MATCH(A294, Countries!B59:B554, 0))</f>
        <v>HND</v>
      </c>
      <c r="C294" s="169" t="s">
        <v>167</v>
      </c>
      <c r="D294" s="182">
        <v>-0.0014044117647058823</v>
      </c>
    </row>
    <row r="295">
      <c r="A295" s="168" t="s">
        <v>407</v>
      </c>
      <c r="B295" s="2" t="str">
        <f t="array" ref="B295">INDEX(Countries!D60:D555, MATCH(A295, Countries!B60:B555, 0))</f>
        <v>IRN</v>
      </c>
      <c r="C295" s="169" t="s">
        <v>167</v>
      </c>
      <c r="D295" s="182">
        <v>-0.0014044117647058823</v>
      </c>
    </row>
    <row r="296">
      <c r="A296" s="168" t="s">
        <v>408</v>
      </c>
      <c r="B296" s="2" t="str">
        <f t="array" ref="B296">INDEX(Countries!D61:D556, MATCH(A296, Countries!B61:B556, 0))</f>
        <v>JAM</v>
      </c>
      <c r="C296" s="169" t="s">
        <v>167</v>
      </c>
      <c r="D296" s="182">
        <v>-0.0014044117647058823</v>
      </c>
    </row>
    <row r="297">
      <c r="A297" s="168" t="s">
        <v>409</v>
      </c>
      <c r="B297" s="2" t="str">
        <f t="array" ref="B297">INDEX(Countries!D62:D557, MATCH(A297, Countries!B62:B557, 0))</f>
        <v>JPN</v>
      </c>
      <c r="C297" s="169" t="s">
        <v>167</v>
      </c>
      <c r="D297" s="182">
        <v>-0.0014044117647058823</v>
      </c>
    </row>
    <row r="298">
      <c r="A298" s="168" t="s">
        <v>410</v>
      </c>
      <c r="B298" s="2" t="str">
        <f t="array" ref="B298">INDEX(Countries!D63:D558, MATCH(A298, Countries!B63:B558, 0))</f>
        <v>KIR</v>
      </c>
      <c r="C298" s="169" t="s">
        <v>167</v>
      </c>
      <c r="D298" s="182">
        <v>-0.0014044117647058823</v>
      </c>
    </row>
    <row r="299">
      <c r="A299" s="168" t="s">
        <v>411</v>
      </c>
      <c r="B299" s="2" t="str">
        <f t="array" ref="B299">INDEX(Countries!D64:D559, MATCH(A299, Countries!B64:B559, 0))</f>
        <v>LBN</v>
      </c>
      <c r="C299" s="169" t="s">
        <v>167</v>
      </c>
      <c r="D299" s="182">
        <v>-0.0014044117647058823</v>
      </c>
    </row>
    <row r="300">
      <c r="A300" s="168" t="s">
        <v>412</v>
      </c>
      <c r="B300" s="2" t="str">
        <f t="array" ref="B300">INDEX(Countries!D65:D560, MATCH(A300, Countries!B65:B560, 0))</f>
        <v>MDG</v>
      </c>
      <c r="C300" s="169" t="s">
        <v>167</v>
      </c>
      <c r="D300" s="182">
        <v>-0.0014044117647058823</v>
      </c>
    </row>
    <row r="301">
      <c r="A301" s="168" t="s">
        <v>413</v>
      </c>
      <c r="B301" s="2" t="str">
        <f t="array" ref="B301">INDEX(Countries!D66:D561, MATCH(A301, Countries!B66:B561, 0))</f>
        <v>MYS</v>
      </c>
      <c r="C301" s="169" t="s">
        <v>167</v>
      </c>
      <c r="D301" s="182">
        <v>-0.0014044117647058823</v>
      </c>
    </row>
    <row r="302">
      <c r="A302" s="168" t="s">
        <v>414</v>
      </c>
      <c r="B302" s="2" t="str">
        <f t="array" ref="B302">INDEX(Countries!D67:D562, MATCH(A302, Countries!B67:B562, 0))</f>
        <v>MDV</v>
      </c>
      <c r="C302" s="169" t="s">
        <v>167</v>
      </c>
      <c r="D302" s="182">
        <v>-0.0014044117647058823</v>
      </c>
    </row>
    <row r="303">
      <c r="A303" s="168" t="s">
        <v>415</v>
      </c>
      <c r="B303" s="2" t="str">
        <f t="array" ref="B303">INDEX(Countries!D68:D563, MATCH(A303, Countries!B68:B563, 0))</f>
        <v>MHL</v>
      </c>
      <c r="C303" s="169" t="s">
        <v>167</v>
      </c>
      <c r="D303" s="182">
        <v>-0.0014044117647058823</v>
      </c>
    </row>
    <row r="304">
      <c r="A304" s="168" t="s">
        <v>416</v>
      </c>
      <c r="B304" s="2" t="str">
        <f t="array" ref="B304">INDEX(Countries!D69:D564, MATCH(A304, Countries!B69:B564, 0))</f>
        <v>MTQ</v>
      </c>
      <c r="C304" s="169" t="s">
        <v>167</v>
      </c>
      <c r="D304" s="182">
        <v>-0.0014044117647058823</v>
      </c>
    </row>
    <row r="305">
      <c r="A305" s="168" t="s">
        <v>417</v>
      </c>
      <c r="B305" s="2" t="str">
        <f t="array" ref="B305">INDEX(Countries!D70:D565, MATCH(A305, Countries!B70:B565, 0))</f>
        <v>MRT</v>
      </c>
      <c r="C305" s="169" t="s">
        <v>167</v>
      </c>
      <c r="D305" s="182">
        <v>-0.0014044117647058823</v>
      </c>
    </row>
    <row r="306">
      <c r="A306" s="168" t="s">
        <v>418</v>
      </c>
      <c r="B306" s="2" t="str">
        <f t="array" ref="B306">INDEX(Countries!D71:D566, MATCH(A306, Countries!B71:B566, 0))</f>
        <v>MUS</v>
      </c>
      <c r="C306" s="169" t="s">
        <v>167</v>
      </c>
      <c r="D306" s="182">
        <v>-0.0014044117647058823</v>
      </c>
    </row>
    <row r="307">
      <c r="A307" s="168" t="s">
        <v>419</v>
      </c>
      <c r="B307" s="2" t="str">
        <f t="array" ref="B307">INDEX(Countries!D72:D567, MATCH(A307, Countries!B72:B567, 0))</f>
        <v>MYT</v>
      </c>
      <c r="C307" s="169" t="s">
        <v>167</v>
      </c>
      <c r="D307" s="182">
        <v>-0.0014044117647058823</v>
      </c>
    </row>
    <row r="308">
      <c r="A308" s="168" t="s">
        <v>420</v>
      </c>
      <c r="B308" s="2" t="str">
        <f t="array" ref="B308">INDEX(Countries!D73:D568, MATCH(A308, Countries!B73:B568, 0))</f>
        <v>FSM</v>
      </c>
      <c r="C308" s="169" t="s">
        <v>167</v>
      </c>
      <c r="D308" s="182">
        <v>-0.0014044117647058823</v>
      </c>
    </row>
    <row r="309">
      <c r="A309" s="168" t="s">
        <v>421</v>
      </c>
      <c r="B309" s="2" t="str">
        <f t="array" ref="B309">INDEX(Countries!D74:D569, MATCH(A309, Countries!B74:B569, 0))</f>
        <v>MOZ</v>
      </c>
      <c r="C309" s="169" t="s">
        <v>167</v>
      </c>
      <c r="D309" s="182">
        <v>-0.0014044117647058823</v>
      </c>
    </row>
    <row r="310">
      <c r="A310" s="168" t="s">
        <v>422</v>
      </c>
      <c r="B310" s="2" t="str">
        <f t="array" ref="B310">INDEX(Countries!D75:D570, MATCH(A310, Countries!B75:B570, 0))</f>
        <v>MMR</v>
      </c>
      <c r="C310" s="169" t="s">
        <v>167</v>
      </c>
      <c r="D310" s="182">
        <v>-0.0014044117647058823</v>
      </c>
    </row>
    <row r="311">
      <c r="A311" s="168" t="s">
        <v>423</v>
      </c>
      <c r="B311" s="2" t="str">
        <f t="array" ref="B311">INDEX(Countries!D76:D571, MATCH(A311, Countries!B76:B571, 0))</f>
        <v>NCL</v>
      </c>
      <c r="C311" s="169" t="s">
        <v>167</v>
      </c>
      <c r="D311" s="182">
        <v>-0.0014044117647058823</v>
      </c>
    </row>
    <row r="312">
      <c r="A312" s="168" t="s">
        <v>424</v>
      </c>
      <c r="B312" s="2" t="str">
        <f t="array" ref="B312">INDEX(Countries!D77:D572, MATCH(A312, Countries!B77:B572, 0))</f>
        <v>NZL</v>
      </c>
      <c r="C312" s="169" t="s">
        <v>167</v>
      </c>
      <c r="D312" s="182">
        <v>-0.0014044117647058823</v>
      </c>
    </row>
    <row r="313">
      <c r="A313" s="168" t="s">
        <v>425</v>
      </c>
      <c r="B313" s="2" t="str">
        <f t="array" ref="B313">INDEX(Countries!D78:D573, MATCH(A313, Countries!B78:B573, 0))</f>
        <v>NIC</v>
      </c>
      <c r="C313" s="169" t="s">
        <v>167</v>
      </c>
      <c r="D313" s="182">
        <v>-0.0014044117647058823</v>
      </c>
    </row>
    <row r="314">
      <c r="A314" s="168" t="s">
        <v>426</v>
      </c>
      <c r="B314" s="2" t="str">
        <f t="array" ref="B314">INDEX(Countries!D79:D574, MATCH(A314, Countries!B79:B574, 0))</f>
        <v>NGA</v>
      </c>
      <c r="C314" s="169" t="s">
        <v>167</v>
      </c>
      <c r="D314" s="182">
        <v>-0.0014044117647058823</v>
      </c>
    </row>
    <row r="315">
      <c r="A315" s="168" t="s">
        <v>427</v>
      </c>
      <c r="B315" s="2" t="str">
        <f t="array" ref="B315">INDEX(Countries!D80:D575, MATCH(A315, Countries!B80:B575, 0))</f>
        <v>OMN</v>
      </c>
      <c r="C315" s="169" t="s">
        <v>167</v>
      </c>
      <c r="D315" s="182">
        <v>-0.0014044117647058823</v>
      </c>
    </row>
    <row r="316">
      <c r="A316" s="168" t="s">
        <v>428</v>
      </c>
      <c r="B316" s="2" t="str">
        <f t="array" ref="B316">INDEX(Countries!D81:D576, MATCH(A316, Countries!B81:B576, 0))</f>
        <v>PAK</v>
      </c>
      <c r="C316" s="169" t="s">
        <v>167</v>
      </c>
      <c r="D316" s="182">
        <v>-0.0014044117647058823</v>
      </c>
    </row>
    <row r="317">
      <c r="A317" s="168" t="s">
        <v>429</v>
      </c>
      <c r="B317" s="2" t="str">
        <f t="array" ref="B317">INDEX(Countries!D82:D577, MATCH(A317, Countries!B82:B577, 0))</f>
        <v>PLW</v>
      </c>
      <c r="C317" s="169" t="s">
        <v>167</v>
      </c>
      <c r="D317" s="182">
        <v>-0.0014044117647058823</v>
      </c>
    </row>
    <row r="318">
      <c r="A318" s="168" t="s">
        <v>430</v>
      </c>
      <c r="B318" s="2" t="str">
        <f t="array" ref="B318">INDEX(Countries!D83:D578, MATCH(A318, Countries!B83:B578, 0))</f>
        <v>PAN</v>
      </c>
      <c r="C318" s="169" t="s">
        <v>167</v>
      </c>
      <c r="D318" s="182">
        <v>-0.0014044117647058823</v>
      </c>
    </row>
    <row r="319">
      <c r="A319" s="168" t="s">
        <v>431</v>
      </c>
      <c r="B319" s="2" t="str">
        <f t="array" ref="B319">INDEX(Countries!D84:D579, MATCH(A319, Countries!B84:B579, 0))</f>
        <v>PNG</v>
      </c>
      <c r="C319" s="169" t="s">
        <v>167</v>
      </c>
      <c r="D319" s="182">
        <v>-0.0014044117647058823</v>
      </c>
    </row>
    <row r="320">
      <c r="A320" s="168" t="s">
        <v>432</v>
      </c>
      <c r="B320" s="2" t="str">
        <f t="array" ref="B320">INDEX(Countries!D85:D580, MATCH(A320, Countries!B85:B580, 0))</f>
        <v>PER</v>
      </c>
      <c r="C320" s="169" t="s">
        <v>167</v>
      </c>
      <c r="D320" s="182">
        <v>-0.0014044117647058823</v>
      </c>
    </row>
    <row r="321">
      <c r="A321" s="168" t="s">
        <v>433</v>
      </c>
      <c r="B321" s="2" t="str">
        <f t="array" ref="B321">INDEX(Countries!D86:D581, MATCH(A321, Countries!B86:B581, 0))</f>
        <v>PHL</v>
      </c>
      <c r="C321" s="169" t="s">
        <v>167</v>
      </c>
      <c r="D321" s="182">
        <v>-0.0014044117647058823</v>
      </c>
    </row>
    <row r="322">
      <c r="A322" s="168" t="s">
        <v>434</v>
      </c>
      <c r="B322" s="2" t="str">
        <f t="array" ref="B322">INDEX(Countries!D87:D582, MATCH(A322, Countries!B87:B582, 0))</f>
        <v>PRI</v>
      </c>
      <c r="C322" s="169" t="s">
        <v>167</v>
      </c>
      <c r="D322" s="182">
        <v>-0.0014044117647058823</v>
      </c>
    </row>
    <row r="323">
      <c r="A323" s="168" t="s">
        <v>435</v>
      </c>
      <c r="B323" s="2" t="str">
        <f t="array" ref="B323">INDEX(Countries!D8:D583, MATCH(A323, Countries!B8:B583, 0))</f>
        <v>QAT</v>
      </c>
      <c r="C323" s="169" t="s">
        <v>167</v>
      </c>
      <c r="D323" s="182">
        <v>-0.0014044117647058823</v>
      </c>
    </row>
    <row r="324">
      <c r="A324" s="168" t="s">
        <v>436</v>
      </c>
      <c r="B324" s="2" t="str">
        <f t="array" ref="B324">INDEX(Countries!D9:D584, MATCH(A324, Countries!B9:B584, 0))</f>
        <v>COG</v>
      </c>
      <c r="C324" s="169" t="s">
        <v>167</v>
      </c>
      <c r="D324" s="182">
        <v>-0.0014044117647058823</v>
      </c>
    </row>
    <row r="325">
      <c r="A325" s="168" t="s">
        <v>437</v>
      </c>
      <c r="B325" s="2" t="str">
        <f t="array" ref="B325">INDEX(Countries!D90:D585, MATCH(A325, Countries!B90:B585, 0))</f>
        <v>KNA</v>
      </c>
      <c r="C325" s="169" t="s">
        <v>167</v>
      </c>
      <c r="D325" s="182">
        <v>-0.0014044117647058823</v>
      </c>
    </row>
    <row r="326">
      <c r="A326" s="168" t="s">
        <v>438</v>
      </c>
      <c r="B326" s="2" t="str">
        <f t="array" ref="B326">INDEX(Countries!D91:D586, MATCH(A326, Countries!B91:B586, 0))</f>
        <v>LCA</v>
      </c>
      <c r="C326" s="169" t="s">
        <v>167</v>
      </c>
      <c r="D326" s="182">
        <v>-0.0014044117647058823</v>
      </c>
    </row>
    <row r="327">
      <c r="A327" s="168" t="s">
        <v>439</v>
      </c>
      <c r="B327" s="2" t="str">
        <f t="array" ref="B327">INDEX(Countries!D92:D587, MATCH(A327, Countries!B92:B587, 0))</f>
        <v>VCT</v>
      </c>
      <c r="C327" s="169" t="s">
        <v>167</v>
      </c>
      <c r="D327" s="182">
        <v>-0.0014044117647058823</v>
      </c>
    </row>
    <row r="328">
      <c r="A328" s="168" t="s">
        <v>440</v>
      </c>
      <c r="B328" s="2" t="str">
        <f t="array" ref="B328">INDEX(Countries!D93:D588, MATCH(A328, Countries!B93:B588, 0))</f>
        <v>MAF</v>
      </c>
      <c r="C328" s="169" t="s">
        <v>167</v>
      </c>
      <c r="D328" s="182">
        <v>-0.0014044117647058823</v>
      </c>
    </row>
    <row r="329">
      <c r="A329" s="168" t="s">
        <v>441</v>
      </c>
      <c r="B329" s="2" t="str">
        <f t="array" ref="B329">INDEX(Countries!D94:D589, MATCH(A329, Countries!B94:B589, 0))</f>
        <v>WSM</v>
      </c>
      <c r="C329" s="169" t="s">
        <v>167</v>
      </c>
      <c r="D329" s="182">
        <v>-0.0014044117647058823</v>
      </c>
    </row>
    <row r="330">
      <c r="A330" s="168" t="s">
        <v>442</v>
      </c>
      <c r="B330" s="2" t="str">
        <f t="array" ref="B330">INDEX(Countries!D95:D590, MATCH(A330, Countries!B95:B590, 0))</f>
        <v>STP</v>
      </c>
      <c r="C330" s="169" t="s">
        <v>167</v>
      </c>
      <c r="D330" s="182">
        <v>-0.0014044117647058823</v>
      </c>
    </row>
    <row r="331">
      <c r="A331" s="168" t="s">
        <v>443</v>
      </c>
      <c r="B331" s="2" t="str">
        <f t="array" ref="B331">INDEX(Countries!D96:D591, MATCH(A331, Countries!B96:B591, 0))</f>
        <v>SAU</v>
      </c>
      <c r="C331" s="169" t="s">
        <v>167</v>
      </c>
      <c r="D331" s="182">
        <v>-0.0014044117647058823</v>
      </c>
    </row>
    <row r="332">
      <c r="A332" s="168" t="s">
        <v>444</v>
      </c>
      <c r="B332" s="2" t="str">
        <f t="array" ref="B332">INDEX(Countries!D97:D592, MATCH(A332, Countries!B97:B592, 0))</f>
        <v>SEN</v>
      </c>
      <c r="C332" s="169" t="s">
        <v>167</v>
      </c>
      <c r="D332" s="182">
        <v>-0.0014044117647058823</v>
      </c>
    </row>
    <row r="333">
      <c r="A333" s="168" t="s">
        <v>445</v>
      </c>
      <c r="B333" s="2" t="str">
        <f t="array" ref="B333">INDEX(Countries!D98:D593, MATCH(A333, Countries!B98:B593, 0))</f>
        <v>SYC</v>
      </c>
      <c r="C333" s="169" t="s">
        <v>167</v>
      </c>
      <c r="D333" s="182">
        <v>-0.0014044117647058823</v>
      </c>
    </row>
    <row r="334">
      <c r="A334" s="168" t="s">
        <v>446</v>
      </c>
      <c r="B334" s="2" t="str">
        <f t="array" ref="B334">INDEX(Countries!D99:D594, MATCH(A334, Countries!B99:B594, 0))</f>
        <v>SLE</v>
      </c>
      <c r="C334" s="169" t="s">
        <v>167</v>
      </c>
      <c r="D334" s="182">
        <v>-0.0014044117647058823</v>
      </c>
    </row>
    <row r="335">
      <c r="A335" s="168" t="s">
        <v>447</v>
      </c>
      <c r="B335" s="2" t="str">
        <f t="array" ref="B335">INDEX(Countries!D100:D595, MATCH(A335, Countries!B100:B595, 0))</f>
        <v>SGP</v>
      </c>
      <c r="C335" s="169" t="s">
        <v>167</v>
      </c>
      <c r="D335" s="182">
        <v>-0.0014044117647058823</v>
      </c>
    </row>
    <row r="336">
      <c r="A336" s="168" t="s">
        <v>448</v>
      </c>
      <c r="B336" s="2" t="str">
        <f t="array" ref="B336">INDEX(Countries!D101:D596, MATCH(A336, Countries!B101:B596, 0))</f>
        <v>SXM</v>
      </c>
      <c r="C336" s="169" t="s">
        <v>167</v>
      </c>
      <c r="D336" s="182">
        <v>-0.0014044117647058823</v>
      </c>
    </row>
    <row r="337">
      <c r="A337" s="168" t="s">
        <v>449</v>
      </c>
      <c r="B337" s="2" t="str">
        <f t="array" ref="B337">INDEX(Countries!D102:D597, MATCH(A337, Countries!B102:B597, 0))</f>
        <v>SLB</v>
      </c>
      <c r="C337" s="169" t="s">
        <v>167</v>
      </c>
      <c r="D337" s="182">
        <v>-0.0014044117647058823</v>
      </c>
    </row>
    <row r="338">
      <c r="A338" s="168" t="s">
        <v>450</v>
      </c>
      <c r="B338" s="2" t="str">
        <f t="array" ref="B338">INDEX(Countries!D103:D598, MATCH(A338, Countries!B103:B598, 0))</f>
        <v>SOM</v>
      </c>
      <c r="C338" s="169" t="s">
        <v>167</v>
      </c>
      <c r="D338" s="182">
        <v>-0.0014044117647058823</v>
      </c>
    </row>
    <row r="339">
      <c r="A339" s="168" t="s">
        <v>451</v>
      </c>
      <c r="B339" s="2" t="str">
        <f t="array" ref="B339">INDEX(Countries!D104:D599, MATCH(A339, Countries!B104:B599, 0))</f>
        <v>ZAF</v>
      </c>
      <c r="C339" s="169" t="s">
        <v>167</v>
      </c>
      <c r="D339" s="182">
        <v>-0.0014044117647058823</v>
      </c>
    </row>
    <row r="340">
      <c r="A340" s="168" t="s">
        <v>452</v>
      </c>
      <c r="B340" s="2" t="str">
        <f t="array" ref="B340">INDEX(Countries!D105:D600, MATCH(A340, Countries!B105:B600, 0))</f>
        <v>LKA</v>
      </c>
      <c r="C340" s="169" t="s">
        <v>167</v>
      </c>
      <c r="D340" s="182">
        <v>-0.0014044117647058823</v>
      </c>
    </row>
    <row r="341">
      <c r="A341" s="168" t="s">
        <v>453</v>
      </c>
      <c r="B341" s="2" t="str">
        <f t="array" ref="B341">INDEX(Countries!D106:D601, MATCH(A341, Countries!B106:B601, 0))</f>
        <v>SDN</v>
      </c>
      <c r="C341" s="169" t="s">
        <v>167</v>
      </c>
      <c r="D341" s="182">
        <v>-0.0014044117647058823</v>
      </c>
    </row>
    <row r="342">
      <c r="A342" s="168" t="s">
        <v>454</v>
      </c>
      <c r="B342" s="2" t="str">
        <f t="array" ref="B342">INDEX(Countries!D107:D602, MATCH(A342, Countries!B107:B602, 0))</f>
        <v>SUR</v>
      </c>
      <c r="C342" s="169" t="s">
        <v>167</v>
      </c>
      <c r="D342" s="182">
        <v>-0.0014044117647058823</v>
      </c>
    </row>
    <row r="343">
      <c r="A343" s="168" t="s">
        <v>455</v>
      </c>
      <c r="B343" s="2" t="str">
        <f t="array" ref="B343">INDEX(Countries!D108:D603, MATCH(A343, Countries!B108:B603, 0))</f>
        <v>TWN</v>
      </c>
      <c r="C343" s="169" t="s">
        <v>167</v>
      </c>
      <c r="D343" s="182">
        <v>-0.0014044117647058823</v>
      </c>
    </row>
    <row r="344">
      <c r="A344" s="168" t="s">
        <v>456</v>
      </c>
      <c r="B344" s="2" t="str">
        <f t="array" ref="B344">INDEX(Countries!D109:D604, MATCH(A344, Countries!B109:B604, 0))</f>
        <v>TZA</v>
      </c>
      <c r="C344" s="169" t="s">
        <v>167</v>
      </c>
      <c r="D344" s="182">
        <v>-0.0014044117647058823</v>
      </c>
    </row>
    <row r="345">
      <c r="A345" s="168" t="s">
        <v>457</v>
      </c>
      <c r="B345" s="2" t="str">
        <f t="array" ref="B345">INDEX(Countries!D110:D605, MATCH(A345, Countries!B110:B605, 0))</f>
        <v>THA</v>
      </c>
      <c r="C345" s="169" t="s">
        <v>167</v>
      </c>
      <c r="D345" s="182">
        <v>-0.0014044117647058823</v>
      </c>
    </row>
    <row r="346">
      <c r="A346" s="168" t="s">
        <v>458</v>
      </c>
      <c r="B346" s="2" t="str">
        <f t="array" ref="B346">INDEX(Countries!D111:D606, MATCH(A346, Countries!B111:B606, 0))</f>
        <v>TLS</v>
      </c>
      <c r="C346" s="169" t="s">
        <v>167</v>
      </c>
      <c r="D346" s="182">
        <v>-0.0014044117647058823</v>
      </c>
    </row>
    <row r="347">
      <c r="A347" s="168" t="s">
        <v>459</v>
      </c>
      <c r="B347" s="2" t="str">
        <f t="array" ref="B347">INDEX(Countries!D112:D607, MATCH(A347, Countries!B112:B607, 0))</f>
        <v>TGO</v>
      </c>
      <c r="C347" s="169" t="s">
        <v>167</v>
      </c>
      <c r="D347" s="182">
        <v>-0.0014044117647058823</v>
      </c>
    </row>
    <row r="348">
      <c r="A348" s="168" t="s">
        <v>460</v>
      </c>
      <c r="B348" s="2" t="str">
        <f t="array" ref="B348">INDEX(Countries!D113:D608, MATCH(A348, Countries!B113:B608, 0))</f>
        <v>TON</v>
      </c>
      <c r="C348" s="169" t="s">
        <v>167</v>
      </c>
      <c r="D348" s="182">
        <v>-0.0014044117647058823</v>
      </c>
    </row>
    <row r="349">
      <c r="A349" s="168" t="s">
        <v>461</v>
      </c>
      <c r="B349" s="2" t="str">
        <f t="array" ref="B349">INDEX(Countries!D114:D609, MATCH(A349, Countries!B114:B609, 0))</f>
        <v>TTO</v>
      </c>
      <c r="C349" s="169" t="s">
        <v>167</v>
      </c>
      <c r="D349" s="182">
        <v>-0.0014044117647058823</v>
      </c>
    </row>
    <row r="350">
      <c r="A350" s="168" t="s">
        <v>462</v>
      </c>
      <c r="B350" s="2" t="str">
        <f t="array" ref="B350">INDEX(Countries!D115:D610, MATCH(A350, Countries!B115:B610, 0))</f>
        <v>TCA</v>
      </c>
      <c r="C350" s="169" t="s">
        <v>167</v>
      </c>
      <c r="D350" s="182">
        <v>-0.0014044117647058823</v>
      </c>
    </row>
    <row r="351">
      <c r="A351" s="168" t="s">
        <v>463</v>
      </c>
      <c r="B351" s="2" t="str">
        <f t="array" ref="B351">INDEX(Countries!D116:D611, MATCH(A351, Countries!B116:B611, 0))</f>
        <v>TUV</v>
      </c>
      <c r="C351" s="169" t="s">
        <v>167</v>
      </c>
      <c r="D351" s="182">
        <v>-0.0014044117647058823</v>
      </c>
    </row>
    <row r="352">
      <c r="A352" s="168" t="s">
        <v>464</v>
      </c>
      <c r="B352" s="2" t="str">
        <f t="array" ref="B352">INDEX(Countries!D117:D612, MATCH(A352, Countries!B117:B612, 0))</f>
        <v>ARE</v>
      </c>
      <c r="C352" s="169" t="s">
        <v>167</v>
      </c>
      <c r="D352" s="182">
        <v>-0.0014044117647058823</v>
      </c>
    </row>
    <row r="353">
      <c r="A353" s="168" t="s">
        <v>465</v>
      </c>
      <c r="B353" s="2" t="str">
        <f t="array" ref="B353">INDEX(Countries!D118:D613, MATCH(A353, Countries!B118:B613, 0))</f>
        <v>VUT</v>
      </c>
      <c r="C353" s="169" t="s">
        <v>167</v>
      </c>
      <c r="D353" s="182">
        <v>-0.0014044117647058823</v>
      </c>
    </row>
    <row r="354">
      <c r="A354" s="168" t="s">
        <v>466</v>
      </c>
      <c r="B354" s="2" t="str">
        <f t="array" ref="B354">INDEX(Countries!D119:D614, MATCH(A354, Countries!B119:B614, 0))</f>
        <v>VEN</v>
      </c>
      <c r="C354" s="169" t="s">
        <v>167</v>
      </c>
      <c r="D354" s="182">
        <v>-0.0014044117647058823</v>
      </c>
    </row>
    <row r="355">
      <c r="A355" s="168" t="s">
        <v>467</v>
      </c>
      <c r="B355" s="2" t="str">
        <f t="array" ref="B355">INDEX(Countries!D120:D615, MATCH(A355, Countries!B120:B615, 0))</f>
        <v>VNM</v>
      </c>
      <c r="C355" s="169" t="s">
        <v>167</v>
      </c>
      <c r="D355" s="182">
        <v>-0.0014044117647058823</v>
      </c>
    </row>
    <row r="356">
      <c r="A356" s="168" t="s">
        <v>468</v>
      </c>
      <c r="B356" s="2" t="str">
        <f t="array" ref="B356">INDEX(Countries!D121:D616, MATCH(A356, Countries!B121:B616, 0))</f>
        <v>VIR</v>
      </c>
      <c r="C356" s="169" t="s">
        <v>167</v>
      </c>
      <c r="D356" s="182">
        <v>-0.0014044117647058823</v>
      </c>
    </row>
    <row r="357">
      <c r="A357" s="168" t="s">
        <v>469</v>
      </c>
      <c r="B357" s="2" t="str">
        <f t="array" ref="B357">INDEX(Countries!D122:D617, MATCH(A357, Countries!B122:B617, 0))</f>
        <v>WLF</v>
      </c>
      <c r="C357" s="169" t="s">
        <v>167</v>
      </c>
      <c r="D357" s="182">
        <v>-0.0014044117647058823</v>
      </c>
    </row>
    <row r="358">
      <c r="A358" s="168" t="s">
        <v>470</v>
      </c>
      <c r="B358" s="2" t="str">
        <f t="array" ref="B358">INDEX(Countries!D1:D618, MATCH(A358, Countries!B1:B618, 0))</f>
        <v>YEM</v>
      </c>
      <c r="C358" s="169" t="s">
        <v>167</v>
      </c>
      <c r="D358" s="182">
        <v>-0.0014044117647058823</v>
      </c>
    </row>
    <row r="359">
      <c r="A359" s="168" t="s">
        <v>471</v>
      </c>
      <c r="B359" s="2" t="str">
        <f t="array" ref="B359">INDEX(Countries!D2:D619, MATCH(A359, Countries!B2:B619, 0))</f>
        <v>ITA</v>
      </c>
      <c r="C359" s="169" t="s">
        <v>167</v>
      </c>
      <c r="D359" s="182">
        <v>-0.0014044117647058823</v>
      </c>
    </row>
    <row r="360">
      <c r="A360" s="168" t="s">
        <v>472</v>
      </c>
      <c r="B360" s="2" t="str">
        <f t="array" ref="B360">INDEX(Countries!D125:D620, MATCH(A360, Countries!B125:B620, 0))</f>
        <v>UKR</v>
      </c>
      <c r="C360" s="169" t="s">
        <v>167</v>
      </c>
      <c r="D360" s="182">
        <v>-0.0014044117647058823</v>
      </c>
    </row>
    <row r="361">
      <c r="A361" s="168" t="s">
        <v>473</v>
      </c>
      <c r="B361" s="2" t="str">
        <f t="array" ref="B361">INDEX(Countries!D126:D621, MATCH(A361, Countries!B126:B621, 0))</f>
        <v>TUN</v>
      </c>
      <c r="C361" s="169" t="s">
        <v>167</v>
      </c>
      <c r="D361" s="182">
        <v>-0.0014044117647058823</v>
      </c>
    </row>
    <row r="362">
      <c r="A362" s="168" t="s">
        <v>474</v>
      </c>
      <c r="B362" s="2" t="str">
        <f t="array" ref="B362">INDEX(Countries!D1:D622, MATCH(A362, Countries!B1:B622, 0))</f>
        <v>ESP</v>
      </c>
      <c r="C362" s="169" t="s">
        <v>167</v>
      </c>
      <c r="D362" s="182">
        <v>-0.0014044117647058823</v>
      </c>
    </row>
    <row r="363">
      <c r="A363" s="168" t="s">
        <v>475</v>
      </c>
      <c r="B363" s="2" t="str">
        <f t="array" ref="B363">INDEX(Countries!D2:D623, MATCH(A363, Countries!B2:B623, 0))</f>
        <v>KWT</v>
      </c>
      <c r="C363" s="169" t="s">
        <v>167</v>
      </c>
      <c r="D363" s="182">
        <v>-0.0014044117647058823</v>
      </c>
    </row>
    <row r="364">
      <c r="A364" s="168" t="s">
        <v>476</v>
      </c>
      <c r="B364" s="2" t="str">
        <f t="array" ref="B364">INDEX(Countries!D3:D624, MATCH(A364, Countries!B3:B624, 0))</f>
        <v>DNK</v>
      </c>
      <c r="C364" s="169" t="s">
        <v>167</v>
      </c>
      <c r="D364" s="182">
        <v>-0.0014044117647058823</v>
      </c>
    </row>
    <row r="365">
      <c r="A365" s="168" t="s">
        <v>477</v>
      </c>
      <c r="B365" s="2" t="str">
        <f t="array" ref="B365">INDEX(Countries!D4:D625, MATCH(A365, Countries!B4:B625, 0))</f>
        <v>FRA</v>
      </c>
      <c r="C365" s="169" t="s">
        <v>167</v>
      </c>
      <c r="D365" s="182">
        <v>-0.0014044117647058823</v>
      </c>
    </row>
    <row r="366">
      <c r="A366" s="168" t="s">
        <v>478</v>
      </c>
      <c r="B366" s="2" t="str">
        <f t="array" ref="B366">INDEX(Countries!D131:D626, MATCH(A366, Countries!B131:B626, 0))</f>
        <v>RUS</v>
      </c>
      <c r="C366" s="169" t="s">
        <v>167</v>
      </c>
      <c r="D366" s="182">
        <v>-0.0014044117647058823</v>
      </c>
    </row>
    <row r="367">
      <c r="A367" s="168" t="s">
        <v>479</v>
      </c>
      <c r="B367" s="2" t="str">
        <f t="array" ref="B367">INDEX(Countries!D1:D627, MATCH(A367, Countries!B1:B627, 0))</f>
        <v>UMI</v>
      </c>
      <c r="C367" s="169" t="s">
        <v>167</v>
      </c>
      <c r="D367" s="182">
        <v>-0.0014044117647058823</v>
      </c>
    </row>
    <row r="368">
      <c r="A368" s="168" t="s">
        <v>480</v>
      </c>
      <c r="B368" s="2" t="str">
        <f t="array" ref="B368">INDEX(Countries!D2:D628, MATCH(A368, Countries!B2:B628, 0))</f>
        <v>GRC</v>
      </c>
      <c r="C368" s="169" t="s">
        <v>167</v>
      </c>
      <c r="D368" s="182">
        <v>-0.0014044117647058823</v>
      </c>
    </row>
    <row r="369">
      <c r="A369" s="168" t="s">
        <v>481</v>
      </c>
      <c r="B369" s="2" t="str">
        <f t="array" ref="B369">INDEX(Countries!D3:D629, MATCH(A369, Countries!B3:B629, 0))</f>
        <v>CAN</v>
      </c>
      <c r="C369" s="169" t="s">
        <v>167</v>
      </c>
      <c r="D369" s="182">
        <v>-0.0014044117647058823</v>
      </c>
    </row>
    <row r="370">
      <c r="A370" s="168" t="s">
        <v>482</v>
      </c>
      <c r="B370" s="2" t="str">
        <f t="array" ref="B370">INDEX(Countries!D4:D630, MATCH(A370, Countries!B4:B630, 0))</f>
        <v>DEU</v>
      </c>
      <c r="C370" s="169" t="s">
        <v>167</v>
      </c>
      <c r="D370" s="182">
        <v>-0.0014044117647058823</v>
      </c>
    </row>
    <row r="371">
      <c r="A371" s="168" t="s">
        <v>483</v>
      </c>
      <c r="B371" s="2" t="str">
        <f t="array" ref="B371">INDEX(Countries!D5:D631, MATCH(A371, Countries!B5:B631, 0))</f>
        <v>HRV</v>
      </c>
      <c r="C371" s="169" t="s">
        <v>167</v>
      </c>
      <c r="D371" s="182">
        <v>-0.0014044117647058823</v>
      </c>
    </row>
    <row r="372">
      <c r="A372" s="168" t="s">
        <v>484</v>
      </c>
      <c r="B372" s="2" t="str">
        <f t="array" ref="B372">INDEX(Countries!D137:D632, MATCH(A372, Countries!B137:B632, 0))</f>
        <v>GBR</v>
      </c>
      <c r="C372" s="169" t="s">
        <v>167</v>
      </c>
      <c r="D372" s="182">
        <v>-0.0014044117647058823</v>
      </c>
    </row>
    <row r="373">
      <c r="A373" s="168" t="s">
        <v>485</v>
      </c>
      <c r="B373" s="2" t="str">
        <f t="array" ref="B373">INDEX(Countries!D1:D633, MATCH(A373, Countries!B1:B633, 0))</f>
        <v>MLT</v>
      </c>
      <c r="C373" s="169" t="s">
        <v>167</v>
      </c>
      <c r="D373" s="182">
        <v>-0.0014044117647058823</v>
      </c>
    </row>
    <row r="374">
      <c r="A374" s="168" t="s">
        <v>486</v>
      </c>
      <c r="B374" s="2" t="str">
        <f t="array" ref="B374">INDEX(Countries!D2:D634, MATCH(A374, Countries!B2:B634, 0))</f>
        <v>CYP</v>
      </c>
      <c r="C374" s="169" t="s">
        <v>167</v>
      </c>
      <c r="D374" s="182">
        <v>-0.0014044117647058823</v>
      </c>
    </row>
    <row r="375">
      <c r="A375" s="168" t="s">
        <v>487</v>
      </c>
      <c r="B375" s="2" t="str">
        <f t="array" ref="B375">INDEX(Countries!D1:D635, MATCH(A375, Countries!B1:B635, 0))</f>
        <v>NOR</v>
      </c>
      <c r="C375" s="169" t="s">
        <v>167</v>
      </c>
      <c r="D375" s="182">
        <v>-0.0014044117647058823</v>
      </c>
    </row>
    <row r="376">
      <c r="A376" s="168" t="s">
        <v>488</v>
      </c>
      <c r="B376" s="2" t="str">
        <f t="array" ref="B376">INDEX(Countries!D2:D636, MATCH(A376, Countries!B2:B636, 0))</f>
        <v>ALB</v>
      </c>
      <c r="C376" s="169" t="s">
        <v>167</v>
      </c>
      <c r="D376" s="182">
        <v>-0.0014044117647058823</v>
      </c>
    </row>
    <row r="377">
      <c r="A377" s="168" t="s">
        <v>489</v>
      </c>
      <c r="B377" s="2" t="str">
        <f t="array" ref="B377">INDEX(Countries!D3:D637, MATCH(A377, Countries!B3:B637, 0))</f>
        <v>DZA</v>
      </c>
      <c r="C377" s="169" t="s">
        <v>167</v>
      </c>
      <c r="D377" s="182">
        <v>-0.0014044117647058823</v>
      </c>
    </row>
    <row r="378">
      <c r="A378" s="168" t="s">
        <v>490</v>
      </c>
      <c r="B378" s="2" t="str">
        <f t="array" ref="B378">INDEX(Countries!D1:D638, MATCH(A378, Countries!B1:B638, 0))</f>
        <v>SWE</v>
      </c>
      <c r="C378" s="169" t="s">
        <v>167</v>
      </c>
      <c r="D378" s="182">
        <v>-0.0014044117647058823</v>
      </c>
    </row>
    <row r="379">
      <c r="A379" s="168" t="s">
        <v>491</v>
      </c>
      <c r="B379" s="2" t="str">
        <f t="array" ref="B379">INDEX(Countries!D2:D639, MATCH(A379, Countries!B2:B639, 0))</f>
        <v>ISR</v>
      </c>
      <c r="C379" s="169" t="s">
        <v>167</v>
      </c>
      <c r="D379" s="182">
        <v>-0.0014044117647058823</v>
      </c>
    </row>
    <row r="380">
      <c r="A380" s="168" t="s">
        <v>492</v>
      </c>
      <c r="B380" s="2" t="str">
        <f t="array" ref="B380">INDEX(Countries!D1:D640, MATCH(A380, Countries!B1:B640, 0))</f>
        <v>MSR</v>
      </c>
      <c r="C380" s="169" t="s">
        <v>167</v>
      </c>
      <c r="D380" s="182">
        <v>-0.0014044117647058823</v>
      </c>
    </row>
    <row r="381">
      <c r="A381" s="168" t="s">
        <v>493</v>
      </c>
      <c r="B381" s="2" t="str">
        <f t="array" ref="B381">INDEX(Countries!D2:D641, MATCH(A381, Countries!B2:B641, 0))</f>
        <v>LBY</v>
      </c>
      <c r="C381" s="169" t="s">
        <v>167</v>
      </c>
      <c r="D381" s="182">
        <v>-0.0014044117647058823</v>
      </c>
    </row>
    <row r="382">
      <c r="A382" s="168" t="s">
        <v>494</v>
      </c>
      <c r="B382" s="2" t="str">
        <f t="array" ref="B382">INDEX(Countries!D147:D642, MATCH(A382, Countries!B147:B642, 0))</f>
        <v>NLD</v>
      </c>
      <c r="C382" s="169" t="s">
        <v>167</v>
      </c>
      <c r="D382" s="182">
        <v>-0.0014044117647058823</v>
      </c>
    </row>
    <row r="383">
      <c r="A383" s="168" t="s">
        <v>495</v>
      </c>
      <c r="B383" s="2" t="str">
        <f t="array" ref="B383">INDEX(Countries!D148:D643, MATCH(A383, Countries!B148:B643, 0))</f>
        <v>POL</v>
      </c>
      <c r="C383" s="169" t="s">
        <v>167</v>
      </c>
      <c r="D383" s="182">
        <v>-0.0014044117647058823</v>
      </c>
    </row>
    <row r="384">
      <c r="A384" s="168" t="s">
        <v>496</v>
      </c>
      <c r="B384" s="2" t="str">
        <f t="array" ref="B384">INDEX(Countries!D1:D644, MATCH(A384, Countries!B1:B644, 0))</f>
        <v>TUR</v>
      </c>
      <c r="C384" s="169" t="s">
        <v>167</v>
      </c>
      <c r="D384" s="182">
        <v>-0.0014044117647058823</v>
      </c>
    </row>
    <row r="385">
      <c r="A385" s="168" t="s">
        <v>497</v>
      </c>
      <c r="B385" s="2" t="str">
        <f t="array" ref="B385">INDEX(Countries!D2:D645, MATCH(A385, Countries!B2:B645, 0))</f>
        <v>JOR</v>
      </c>
      <c r="C385" s="169" t="s">
        <v>167</v>
      </c>
      <c r="D385" s="182">
        <v>-0.0014044117647058823</v>
      </c>
    </row>
    <row r="386">
      <c r="A386" s="168" t="s">
        <v>498</v>
      </c>
      <c r="B386" s="2" t="str">
        <f t="array" ref="B386">INDEX(Countries!D3:D646, MATCH(A386, Countries!B3:B646, 0))</f>
        <v>HKG</v>
      </c>
      <c r="C386" s="169" t="s">
        <v>167</v>
      </c>
      <c r="D386" s="182">
        <v>-0.0014044117647058823</v>
      </c>
    </row>
    <row r="387">
      <c r="A387" s="168" t="s">
        <v>499</v>
      </c>
      <c r="B387" s="2" t="str">
        <f t="array" ref="B387">INDEX(Countries!D1:D647, MATCH(A387, Countries!B1:B647, 0))</f>
        <v>SVN</v>
      </c>
      <c r="C387" s="169" t="s">
        <v>167</v>
      </c>
      <c r="D387" s="182">
        <v>-0.0014044117647058823</v>
      </c>
    </row>
    <row r="388">
      <c r="A388" s="168" t="s">
        <v>500</v>
      </c>
      <c r="B388" s="2" t="str">
        <f t="array" ref="B388">INDEX(Countries!D2:D648, MATCH(A388, Countries!B2:B648, 0))</f>
        <v>ARG</v>
      </c>
      <c r="C388" s="169" t="s">
        <v>167</v>
      </c>
      <c r="D388" s="182">
        <v>-0.0014044117647058823</v>
      </c>
    </row>
    <row r="389">
      <c r="A389" s="168" t="s">
        <v>501</v>
      </c>
      <c r="B389" s="2" t="str">
        <f t="array" ref="B389">INDEX(Countries!D3:D649, MATCH(A389, Countries!B3:B649, 0))</f>
        <v>AZE</v>
      </c>
      <c r="C389" s="169" t="s">
        <v>167</v>
      </c>
      <c r="D389" s="182">
        <v>-0.0014044117647058823</v>
      </c>
    </row>
    <row r="390">
      <c r="A390" s="168" t="s">
        <v>502</v>
      </c>
      <c r="B390" s="2" t="str">
        <f t="array" ref="B390">INDEX(Countries!D4:D650, MATCH(A390, Countries!B4:B650, 0))</f>
        <v>BEL</v>
      </c>
      <c r="C390" s="169" t="s">
        <v>167</v>
      </c>
      <c r="D390" s="182">
        <v>-0.0014044117647058823</v>
      </c>
    </row>
    <row r="391">
      <c r="A391" s="168" t="s">
        <v>503</v>
      </c>
      <c r="B391" s="2" t="str">
        <f t="array" ref="B391">INDEX(Countries!D5:D651, MATCH(A391, Countries!B5:B651, 0))</f>
        <v>BIH</v>
      </c>
      <c r="C391" s="169" t="s">
        <v>167</v>
      </c>
      <c r="D391" s="182">
        <v>-0.0014044117647058823</v>
      </c>
    </row>
    <row r="392">
      <c r="A392" s="168" t="s">
        <v>504</v>
      </c>
      <c r="B392" s="2" t="str">
        <f t="array" ref="B392">INDEX(Countries!D6:D652, MATCH(A392, Countries!B6:B652, 0))</f>
        <v>IOT</v>
      </c>
      <c r="C392" s="169" t="s">
        <v>167</v>
      </c>
      <c r="D392" s="182">
        <v>-0.0014044117647058823</v>
      </c>
    </row>
    <row r="393">
      <c r="A393" s="168" t="s">
        <v>505</v>
      </c>
      <c r="B393" s="2" t="str">
        <f t="array" ref="B393">INDEX(Countries!D7:D653, MATCH(A393, Countries!B7:B653, 0))</f>
        <v>BGR</v>
      </c>
      <c r="C393" s="169" t="s">
        <v>167</v>
      </c>
      <c r="D393" s="182">
        <v>-0.0014044117647058823</v>
      </c>
    </row>
    <row r="394">
      <c r="A394" s="168" t="s">
        <v>506</v>
      </c>
      <c r="B394" s="2" t="str">
        <f t="array" ref="B394">INDEX(Countries!D8:D654, MATCH(A394, Countries!B8:B654, 0))</f>
        <v>CPV</v>
      </c>
      <c r="C394" s="169" t="s">
        <v>167</v>
      </c>
      <c r="D394" s="182">
        <v>-0.0014044117647058823</v>
      </c>
    </row>
    <row r="395">
      <c r="A395" s="168" t="s">
        <v>507</v>
      </c>
      <c r="B395" s="2" t="str">
        <f t="array" ref="B395">INDEX(Countries!D9:D655, MATCH(A395, Countries!B9:B655, 0))</f>
        <v>CHL</v>
      </c>
      <c r="C395" s="169" t="s">
        <v>167</v>
      </c>
      <c r="D395" s="182">
        <v>-0.0014044117647058823</v>
      </c>
    </row>
    <row r="396">
      <c r="A396" s="168" t="s">
        <v>508</v>
      </c>
      <c r="B396" s="2" t="str">
        <f t="array" ref="B396">INDEX(Countries!D10:D656, MATCH(A396, Countries!B10:B656, 0))</f>
        <v>EST</v>
      </c>
      <c r="C396" s="169" t="s">
        <v>167</v>
      </c>
      <c r="D396" s="182">
        <v>-0.0014044117647058823</v>
      </c>
    </row>
    <row r="397">
      <c r="A397" s="168" t="s">
        <v>509</v>
      </c>
      <c r="B397" s="2" t="str">
        <f t="array" ref="B397">INDEX(Countries!D11:D657, MATCH(A397, Countries!B11:B657, 0))</f>
        <v>FLK</v>
      </c>
      <c r="C397" s="169" t="s">
        <v>167</v>
      </c>
      <c r="D397" s="182">
        <v>-0.0014044117647058823</v>
      </c>
    </row>
    <row r="398">
      <c r="A398" s="168" t="s">
        <v>510</v>
      </c>
      <c r="B398" s="2" t="str">
        <f t="array" ref="B398">INDEX(Countries!D12:D658, MATCH(A398, Countries!B12:B658, 0))</f>
        <v>FRO</v>
      </c>
      <c r="C398" s="169" t="s">
        <v>167</v>
      </c>
      <c r="D398" s="182">
        <v>-0.0014044117647058823</v>
      </c>
    </row>
    <row r="399">
      <c r="A399" s="168" t="s">
        <v>511</v>
      </c>
      <c r="B399" s="2" t="str">
        <f t="array" ref="B399">INDEX(Countries!D13:D659, MATCH(A399, Countries!B13:B659, 0))</f>
        <v>FIN</v>
      </c>
      <c r="C399" s="169" t="s">
        <v>167</v>
      </c>
      <c r="D399" s="182">
        <v>-0.0014044117647058823</v>
      </c>
    </row>
    <row r="400">
      <c r="A400" s="168" t="s">
        <v>512</v>
      </c>
      <c r="B400" s="2" t="str">
        <f t="array" ref="B400">INDEX(Countries!D14:D660, MATCH(A400, Countries!B14:B660, 0))</f>
        <v>GEO</v>
      </c>
      <c r="C400" s="169" t="s">
        <v>167</v>
      </c>
      <c r="D400" s="182">
        <v>-0.0014044117647058823</v>
      </c>
    </row>
    <row r="401">
      <c r="A401" s="168" t="s">
        <v>513</v>
      </c>
      <c r="B401" s="2" t="str">
        <f t="array" ref="B401">INDEX(Countries!D15:D661, MATCH(A401, Countries!B15:B661, 0))</f>
        <v>GIB</v>
      </c>
      <c r="C401" s="169" t="s">
        <v>167</v>
      </c>
      <c r="D401" s="182">
        <v>-0.0014044117647058823</v>
      </c>
    </row>
    <row r="402">
      <c r="A402" s="168" t="s">
        <v>514</v>
      </c>
      <c r="B402" s="2" t="str">
        <f t="array" ref="B402">INDEX(Countries!D16:D662, MATCH(A402, Countries!B16:B662, 0))</f>
        <v>GRL</v>
      </c>
      <c r="C402" s="169" t="s">
        <v>167</v>
      </c>
      <c r="D402" s="182">
        <v>-0.0014044117647058823</v>
      </c>
    </row>
    <row r="403">
      <c r="A403" s="168" t="s">
        <v>515</v>
      </c>
      <c r="B403" s="2" t="str">
        <f t="array" ref="B403">INDEX(Countries!D17:D663, MATCH(A403, Countries!B17:B663, 0))</f>
        <v>GGY</v>
      </c>
      <c r="C403" s="169" t="s">
        <v>167</v>
      </c>
      <c r="D403" s="182">
        <v>-0.0014044117647058823</v>
      </c>
    </row>
    <row r="404">
      <c r="A404" s="168" t="s">
        <v>516</v>
      </c>
      <c r="B404" s="2" t="str">
        <f t="array" ref="B404">INDEX(Countries!D18:D664, MATCH(A404, Countries!B18:B664, 0))</f>
        <v>ISL</v>
      </c>
      <c r="C404" s="169" t="s">
        <v>167</v>
      </c>
      <c r="D404" s="182">
        <v>-0.0014044117647058823</v>
      </c>
    </row>
    <row r="405">
      <c r="A405" s="168" t="s">
        <v>517</v>
      </c>
      <c r="B405" s="2" t="str">
        <f t="array" ref="B405">INDEX(Countries!D19:D665, MATCH(A405, Countries!B19:B665, 0))</f>
        <v>IRQ</v>
      </c>
      <c r="C405" s="169" t="s">
        <v>167</v>
      </c>
      <c r="D405" s="182">
        <v>-0.0014044117647058823</v>
      </c>
    </row>
    <row r="406">
      <c r="A406" s="168" t="s">
        <v>518</v>
      </c>
      <c r="B406" s="2" t="str">
        <f t="array" ref="B406">INDEX(Countries!D20:D666, MATCH(A406, Countries!B20:B666, 0))</f>
        <v>IRL</v>
      </c>
      <c r="C406" s="169" t="s">
        <v>167</v>
      </c>
      <c r="D406" s="182">
        <v>-0.0014044117647058823</v>
      </c>
    </row>
    <row r="407">
      <c r="A407" s="168" t="s">
        <v>519</v>
      </c>
      <c r="B407" s="2" t="str">
        <f t="array" ref="B407">INDEX(Countries!D21:D667, MATCH(A407, Countries!B21:B667, 0))</f>
        <v>IMN</v>
      </c>
      <c r="C407" s="169" t="s">
        <v>167</v>
      </c>
      <c r="D407" s="182">
        <v>-0.0014044117647058823</v>
      </c>
    </row>
    <row r="408">
      <c r="A408" s="168" t="s">
        <v>520</v>
      </c>
      <c r="B408" s="2" t="str">
        <f t="array" ref="B408">INDEX(Countries!D22:D668, MATCH(A408, Countries!B22:B668, 0))</f>
        <v>JEY</v>
      </c>
      <c r="C408" s="169" t="s">
        <v>167</v>
      </c>
      <c r="D408" s="182">
        <v>-0.0014044117647058823</v>
      </c>
    </row>
    <row r="409">
      <c r="A409" s="168" t="s">
        <v>521</v>
      </c>
      <c r="B409" s="2" t="str">
        <f t="array" ref="B409">INDEX(Countries!D23:D669, MATCH(A409, Countries!B23:B669, 0))</f>
        <v>KAZ</v>
      </c>
      <c r="C409" s="169" t="s">
        <v>167</v>
      </c>
      <c r="D409" s="182">
        <v>-0.0014044117647058823</v>
      </c>
    </row>
    <row r="410">
      <c r="A410" s="168" t="s">
        <v>522</v>
      </c>
      <c r="B410" s="2" t="str">
        <f t="array" ref="B410">INDEX(Countries!D24:D670, MATCH(A410, Countries!B24:B670, 0))</f>
        <v>PRK</v>
      </c>
      <c r="C410" s="169" t="s">
        <v>167</v>
      </c>
      <c r="D410" s="182">
        <v>-0.0014044117647058823</v>
      </c>
    </row>
    <row r="411">
      <c r="A411" s="168" t="s">
        <v>523</v>
      </c>
      <c r="B411" s="2" t="str">
        <f t="array" ref="B411">INDEX(Countries!D1:D671, MATCH(A411, Countries!B1:B671, 0))</f>
        <v>KOR</v>
      </c>
      <c r="C411" s="169" t="s">
        <v>167</v>
      </c>
      <c r="D411" s="182">
        <v>-0.0014044117647058823</v>
      </c>
    </row>
    <row r="412">
      <c r="A412" s="168" t="s">
        <v>524</v>
      </c>
      <c r="B412" s="2" t="str">
        <f t="array" ref="B412">INDEX(Countries!D2:D672, MATCH(A412, Countries!B2:B672, 0))</f>
        <v>LVA</v>
      </c>
      <c r="C412" s="169" t="s">
        <v>167</v>
      </c>
      <c r="D412" s="182">
        <v>-0.0014044117647058823</v>
      </c>
    </row>
    <row r="413">
      <c r="A413" s="168" t="s">
        <v>411</v>
      </c>
      <c r="B413" s="2" t="str">
        <f t="array" ref="B413">INDEX(Countries!D3:D673, MATCH(A413, Countries!B3:B673, 0))</f>
        <v>LBN</v>
      </c>
      <c r="C413" s="169" t="s">
        <v>167</v>
      </c>
      <c r="D413" s="182">
        <v>-0.0014044117647058823</v>
      </c>
    </row>
    <row r="414">
      <c r="A414" s="168" t="s">
        <v>525</v>
      </c>
      <c r="B414" s="2" t="str">
        <f t="array" ref="B414">INDEX(Countries!D4:D674, MATCH(A414, Countries!B4:B674, 0))</f>
        <v>LTU</v>
      </c>
      <c r="C414" s="169" t="s">
        <v>167</v>
      </c>
      <c r="D414" s="182">
        <v>-0.0014044117647058823</v>
      </c>
    </row>
    <row r="415">
      <c r="A415" s="168" t="s">
        <v>526</v>
      </c>
      <c r="B415" s="2" t="str">
        <f t="array" ref="B415">INDEX(Countries!D5:D675, MATCH(A415, Countries!B5:B675, 0))</f>
        <v>MCO</v>
      </c>
      <c r="C415" s="169" t="s">
        <v>167</v>
      </c>
      <c r="D415" s="182">
        <v>-0.0014044117647058823</v>
      </c>
    </row>
    <row r="416">
      <c r="A416" s="168" t="s">
        <v>527</v>
      </c>
      <c r="B416" s="2" t="str">
        <f t="array" ref="B416">INDEX(Countries!D6:D676, MATCH(A416, Countries!B6:B676, 0))</f>
        <v>MNE</v>
      </c>
      <c r="C416" s="169" t="s">
        <v>167</v>
      </c>
      <c r="D416" s="182">
        <v>-0.0014044117647058823</v>
      </c>
    </row>
    <row r="417">
      <c r="A417" s="168" t="s">
        <v>528</v>
      </c>
      <c r="B417" s="2" t="str">
        <f t="array" ref="B417">INDEX(Countries!D7:D677, MATCH(A417, Countries!B7:B677, 0))</f>
        <v>MAR</v>
      </c>
      <c r="C417" s="169" t="s">
        <v>167</v>
      </c>
      <c r="D417" s="182">
        <v>-0.0014044117647058823</v>
      </c>
    </row>
    <row r="418">
      <c r="A418" s="168" t="s">
        <v>529</v>
      </c>
      <c r="B418" s="2" t="str">
        <f t="array" ref="B418">INDEX(Countries!D8:D678, MATCH(A418, Countries!B8:B678, 0))</f>
        <v>NAM</v>
      </c>
      <c r="C418" s="169" t="s">
        <v>167</v>
      </c>
      <c r="D418" s="182">
        <v>-0.0014044117647058823</v>
      </c>
    </row>
    <row r="419">
      <c r="A419" s="168" t="s">
        <v>530</v>
      </c>
      <c r="B419" s="2" t="str">
        <f t="array" ref="B419">INDEX(Countries!D9:D679, MATCH(A419, Countries!B9:B679, 0))</f>
        <v>NRU</v>
      </c>
      <c r="C419" s="169" t="s">
        <v>167</v>
      </c>
      <c r="D419" s="182">
        <v>-0.0014044117647058823</v>
      </c>
    </row>
    <row r="420">
      <c r="A420" s="168" t="s">
        <v>531</v>
      </c>
      <c r="B420" s="2" t="str">
        <f t="array" ref="B420">INDEX(Countries!D10:D680, MATCH(A420, Countries!B10:B680, 0))</f>
        <v>NIU</v>
      </c>
      <c r="C420" s="169" t="s">
        <v>167</v>
      </c>
      <c r="D420" s="182">
        <v>-0.0014044117647058823</v>
      </c>
    </row>
    <row r="421">
      <c r="A421" s="168" t="s">
        <v>532</v>
      </c>
      <c r="B421" s="2" t="str">
        <f t="array" ref="B421">INDEX(Countries!D11:D681, MATCH(A421, Countries!B11:B681, 0))</f>
        <v>MNP</v>
      </c>
      <c r="C421" s="169" t="s">
        <v>167</v>
      </c>
      <c r="D421" s="182">
        <v>-0.0014044117647058823</v>
      </c>
    </row>
    <row r="422">
      <c r="A422" s="168" t="s">
        <v>533</v>
      </c>
      <c r="B422" s="2" t="str">
        <f t="array" ref="B422">INDEX(Countries!D12:D682, MATCH(A422, Countries!B12:B682, 0))</f>
        <v>PCN</v>
      </c>
      <c r="C422" s="169" t="s">
        <v>167</v>
      </c>
      <c r="D422" s="182">
        <v>-0.0014044117647058823</v>
      </c>
    </row>
    <row r="423">
      <c r="A423" s="168" t="s">
        <v>534</v>
      </c>
      <c r="B423" s="2" t="str">
        <f t="array" ref="B423">INDEX(Countries!D13:D683, MATCH(A423, Countries!B13:B683, 0))</f>
        <v>PRT</v>
      </c>
      <c r="C423" s="169" t="s">
        <v>167</v>
      </c>
      <c r="D423" s="182">
        <v>-0.0014044117647058823</v>
      </c>
    </row>
    <row r="424">
      <c r="A424" s="168" t="s">
        <v>535</v>
      </c>
      <c r="B424" s="2" t="str">
        <f t="array" ref="B424">INDEX(Countries!D14:D684, MATCH(A424, Countries!B14:B684, 0))</f>
        <v>REU</v>
      </c>
      <c r="C424" s="169" t="s">
        <v>167</v>
      </c>
      <c r="D424" s="182">
        <v>-0.0014044117647058823</v>
      </c>
    </row>
    <row r="425">
      <c r="A425" s="168" t="s">
        <v>536</v>
      </c>
      <c r="B425" s="2" t="str">
        <f t="array" ref="B425">INDEX(Countries!D15:D685, MATCH(A425, Countries!B15:B685, 0))</f>
        <v>ROU</v>
      </c>
      <c r="C425" s="169" t="s">
        <v>167</v>
      </c>
      <c r="D425" s="182">
        <v>-0.0014044117647058823</v>
      </c>
    </row>
    <row r="426">
      <c r="A426" s="168" t="s">
        <v>537</v>
      </c>
      <c r="B426" s="2" t="str">
        <f t="array" ref="B426">INDEX(Countries!D191:D686, MATCH(A426, Countries!B191:B686, 0))</f>
        <v>SHN</v>
      </c>
      <c r="C426" s="169" t="s">
        <v>167</v>
      </c>
      <c r="D426" s="182">
        <v>-0.0014044117647058823</v>
      </c>
    </row>
    <row r="427">
      <c r="A427" s="168" t="s">
        <v>538</v>
      </c>
      <c r="B427" s="2" t="str">
        <f t="array" ref="B427">INDEX(Countries!D192:D687, MATCH(A427, Countries!B192:B687, 0))</f>
        <v>SPM</v>
      </c>
      <c r="C427" s="169" t="s">
        <v>167</v>
      </c>
      <c r="D427" s="182">
        <v>-0.0014044117647058823</v>
      </c>
    </row>
    <row r="428">
      <c r="A428" s="168" t="s">
        <v>539</v>
      </c>
      <c r="B428" s="2" t="str">
        <f t="array" ref="B428">INDEX(Countries!D193:D688, MATCH(A428, Countries!B193:B688, 0))</f>
        <v>SYR</v>
      </c>
      <c r="C428" s="169" t="s">
        <v>167</v>
      </c>
      <c r="D428" s="182">
        <v>-0.0014044117647058823</v>
      </c>
    </row>
    <row r="429">
      <c r="A429" s="168" t="s">
        <v>540</v>
      </c>
      <c r="B429" s="2" t="str">
        <f t="array" ref="B429">INDEX(Countries!D194:D689, MATCH(A429, Countries!B194:B689, 0))</f>
        <v>TKL</v>
      </c>
      <c r="C429" s="169" t="s">
        <v>167</v>
      </c>
      <c r="D429" s="182">
        <v>-0.0014044117647058823</v>
      </c>
    </row>
    <row r="430">
      <c r="A430" s="168" t="s">
        <v>541</v>
      </c>
      <c r="B430" s="2" t="str">
        <f t="array" ref="B430">INDEX(Countries!D195:D690, MATCH(A430, Countries!B195:B690, 0))</f>
        <v>TKM</v>
      </c>
      <c r="C430" s="169" t="s">
        <v>167</v>
      </c>
      <c r="D430" s="182">
        <v>-0.0014044117647058823</v>
      </c>
    </row>
    <row r="431">
      <c r="A431" s="168" t="s">
        <v>542</v>
      </c>
      <c r="B431" s="2" t="str">
        <f t="array" ref="B431">INDEX(Countries!D196:D691, MATCH(A431, Countries!B196:B691, 0))</f>
        <v>URY</v>
      </c>
      <c r="C431" s="169" t="s">
        <v>167</v>
      </c>
      <c r="D431" s="182">
        <v>-0.0014044117647058823</v>
      </c>
    </row>
    <row r="432">
      <c r="A432" s="168" t="s">
        <v>543</v>
      </c>
      <c r="B432" s="2" t="str">
        <f t="array" ref="B432">INDEX(Countries!D1:D692, MATCH(A432, Countries!B1:B692, 0))</f>
        <v>ESH</v>
      </c>
      <c r="C432" s="169" t="s">
        <v>167</v>
      </c>
      <c r="D432" s="182">
        <v>-0.0014044117647058823</v>
      </c>
    </row>
    <row r="433">
      <c r="A433" s="168" t="s">
        <v>544</v>
      </c>
      <c r="B433" s="2" t="str">
        <f t="array" ref="B433">INDEX(Countries!D2:D693, MATCH(A433, Countries!B2:B693, 0))</f>
        <v>AFG</v>
      </c>
      <c r="C433" s="169" t="s">
        <v>167</v>
      </c>
      <c r="D433" s="182">
        <v>-0.0014044117647058823</v>
      </c>
    </row>
    <row r="434">
      <c r="A434" s="168" t="s">
        <v>545</v>
      </c>
      <c r="B434" s="2" t="str">
        <f t="array" ref="B434">INDEX(Countries!D3:D694, MATCH(A434, Countries!B3:B694, 0))</f>
        <v>ARM</v>
      </c>
      <c r="C434" s="169" t="s">
        <v>167</v>
      </c>
      <c r="D434" s="182">
        <v>-0.0014044117647058823</v>
      </c>
    </row>
    <row r="435">
      <c r="A435" s="168" t="s">
        <v>546</v>
      </c>
      <c r="B435" s="2" t="str">
        <f t="array" ref="B435">INDEX(Countries!D4:D695, MATCH(A435, Countries!B4:B695, 0))</f>
        <v>AUT</v>
      </c>
      <c r="C435" s="169" t="s">
        <v>167</v>
      </c>
      <c r="D435" s="182">
        <v>-0.0014044117647058823</v>
      </c>
    </row>
    <row r="436">
      <c r="A436" s="168" t="s">
        <v>547</v>
      </c>
      <c r="B436" s="2" t="str">
        <f t="array" ref="B436">INDEX(Countries!D5:D696, MATCH(A436, Countries!B5:B696, 0))</f>
        <v>BDI</v>
      </c>
      <c r="C436" s="169" t="s">
        <v>167</v>
      </c>
      <c r="D436" s="182">
        <v>-0.0014044117647058823</v>
      </c>
    </row>
    <row r="437">
      <c r="A437" s="168" t="s">
        <v>548</v>
      </c>
      <c r="B437" s="2" t="str">
        <f t="array" ref="B437">INDEX(Countries!D6:D697, MATCH(A437, Countries!B6:B697, 0))</f>
        <v>BFA</v>
      </c>
      <c r="C437" s="169" t="s">
        <v>167</v>
      </c>
      <c r="D437" s="182">
        <v>-0.0014044117647058823</v>
      </c>
    </row>
    <row r="438">
      <c r="A438" s="168" t="s">
        <v>549</v>
      </c>
      <c r="B438" s="2" t="str">
        <f t="array" ref="B438">INDEX(Countries!D7:D698, MATCH(A438, Countries!B7:B698, 0))</f>
        <v>BLR</v>
      </c>
      <c r="C438" s="169" t="s">
        <v>167</v>
      </c>
      <c r="D438" s="182">
        <v>-0.0014044117647058823</v>
      </c>
    </row>
    <row r="439">
      <c r="A439" s="168" t="s">
        <v>550</v>
      </c>
      <c r="B439" s="2" t="str">
        <f t="array" ref="B439">INDEX(Countries!D8:D699, MATCH(A439, Countries!B8:B699, 0))</f>
        <v>BOL</v>
      </c>
      <c r="C439" s="169" t="s">
        <v>167</v>
      </c>
      <c r="D439" s="182">
        <v>-0.0014044117647058823</v>
      </c>
    </row>
    <row r="440">
      <c r="A440" s="168" t="s">
        <v>551</v>
      </c>
      <c r="B440" s="2" t="str">
        <f t="array" ref="B440">INDEX(Countries!D9:D700, MATCH(A440, Countries!B9:B700, 0))</f>
        <v>BTN</v>
      </c>
      <c r="C440" s="169" t="s">
        <v>167</v>
      </c>
      <c r="D440" s="182">
        <v>-0.0014044117647058823</v>
      </c>
    </row>
    <row r="441">
      <c r="A441" s="168" t="s">
        <v>552</v>
      </c>
      <c r="B441" s="2" t="str">
        <f t="array" ref="B441">INDEX(Countries!D10:D701, MATCH(A441, Countries!B10:B701, 0))</f>
        <v>BWA</v>
      </c>
      <c r="C441" s="169" t="s">
        <v>167</v>
      </c>
      <c r="D441" s="182">
        <v>-0.0014044117647058823</v>
      </c>
    </row>
    <row r="442">
      <c r="A442" s="168" t="s">
        <v>553</v>
      </c>
      <c r="B442" s="2" t="str">
        <f t="array" ref="B442">INDEX(Countries!D11:D702, MATCH(A442, Countries!B11:B702, 0))</f>
        <v>CAF</v>
      </c>
      <c r="C442" s="169" t="s">
        <v>167</v>
      </c>
      <c r="D442" s="182">
        <v>-0.0014044117647058823</v>
      </c>
    </row>
    <row r="443">
      <c r="A443" s="168" t="s">
        <v>554</v>
      </c>
      <c r="B443" s="2" t="str">
        <f t="array" ref="B443">INDEX(Countries!D2:D703, MATCH(A443, Countries!B2:B703, 0))</f>
        <v>CHE</v>
      </c>
      <c r="C443" s="169" t="s">
        <v>167</v>
      </c>
      <c r="D443" s="182">
        <v>-0.0014044117647058823</v>
      </c>
    </row>
    <row r="444">
      <c r="A444" s="168" t="s">
        <v>555</v>
      </c>
      <c r="B444" s="2" t="str">
        <f t="array" ref="B444">INDEX(Countries!D3:D704, MATCH(A444, Countries!B3:B704, 0))</f>
        <v>CZE</v>
      </c>
      <c r="C444" s="169" t="s">
        <v>167</v>
      </c>
      <c r="D444" s="182">
        <v>-0.0014044117647058823</v>
      </c>
    </row>
    <row r="445">
      <c r="A445" s="168" t="s">
        <v>556</v>
      </c>
      <c r="B445" s="2" t="str">
        <f t="array" ref="B445">INDEX(Countries!D4:D705, MATCH(A445, Countries!B4:B705, 0))</f>
        <v>ETH</v>
      </c>
      <c r="C445" s="169" t="s">
        <v>167</v>
      </c>
      <c r="D445" s="182">
        <v>-0.0014044117647058823</v>
      </c>
    </row>
    <row r="446">
      <c r="A446" s="168" t="s">
        <v>557</v>
      </c>
      <c r="B446" s="2" t="str">
        <f t="array" ref="B446">INDEX(Countries!D5:D706, MATCH(A446, Countries!B5:B706, 0))</f>
        <v>HUN</v>
      </c>
      <c r="C446" s="169" t="s">
        <v>167</v>
      </c>
      <c r="D446" s="182">
        <v>-0.0014044117647058823</v>
      </c>
    </row>
    <row r="447">
      <c r="A447" s="168" t="s">
        <v>558</v>
      </c>
      <c r="B447" s="2" t="str">
        <f t="array" ref="B447">INDEX(Countries!D6:D707, MATCH(A447, Countries!B6:B707, 0))</f>
        <v>KGZ</v>
      </c>
      <c r="C447" s="169" t="s">
        <v>167</v>
      </c>
      <c r="D447" s="182">
        <v>-0.0014044117647058823</v>
      </c>
    </row>
    <row r="448">
      <c r="A448" s="168" t="s">
        <v>559</v>
      </c>
      <c r="B448" s="2" t="str">
        <f t="array" ref="B448">INDEX(Countries!D7:D708, MATCH(A448, Countries!B7:B708, 0))</f>
        <v>LAO</v>
      </c>
      <c r="C448" s="169" t="s">
        <v>167</v>
      </c>
      <c r="D448" s="182">
        <v>-0.0014044117647058823</v>
      </c>
    </row>
    <row r="449">
      <c r="A449" s="168" t="s">
        <v>560</v>
      </c>
      <c r="B449" s="2" t="str">
        <f t="array" ref="B449">INDEX(Countries!D8:D709, MATCH(A449, Countries!B8:B709, 0))</f>
        <v>LSO</v>
      </c>
      <c r="C449" s="169" t="s">
        <v>167</v>
      </c>
      <c r="D449" s="182">
        <v>-0.0014044117647058823</v>
      </c>
    </row>
    <row r="450">
      <c r="A450" s="168" t="s">
        <v>561</v>
      </c>
      <c r="B450" s="2" t="str">
        <f t="array" ref="B450">INDEX(Countries!D9:D710, MATCH(A450, Countries!B9:B710, 0))</f>
        <v>LUX</v>
      </c>
      <c r="C450" s="169" t="s">
        <v>167</v>
      </c>
      <c r="D450" s="182">
        <v>-0.0014044117647058823</v>
      </c>
    </row>
    <row r="451">
      <c r="A451" s="168" t="s">
        <v>562</v>
      </c>
      <c r="B451" s="2" t="str">
        <f t="array" ref="B451">INDEX(Countries!D10:D711, MATCH(A451, Countries!B10:B711, 0))</f>
        <v>MDA</v>
      </c>
      <c r="C451" s="169" t="s">
        <v>167</v>
      </c>
      <c r="D451" s="182">
        <v>-0.0014044117647058823</v>
      </c>
    </row>
    <row r="452">
      <c r="A452" s="168" t="s">
        <v>563</v>
      </c>
      <c r="B452" s="2" t="str">
        <f t="array" ref="B452">INDEX(Countries!D11:D712, MATCH(A452, Countries!B11:B712, 0))</f>
        <v>MKD</v>
      </c>
      <c r="C452" s="169" t="s">
        <v>167</v>
      </c>
      <c r="D452" s="182">
        <v>-0.0014044117647058823</v>
      </c>
    </row>
    <row r="453">
      <c r="A453" s="168" t="s">
        <v>564</v>
      </c>
      <c r="B453" s="2" t="str">
        <f t="array" ref="B453">INDEX(Countries!D12:D713, MATCH(A453, Countries!B12:B713, 0))</f>
        <v>MLI</v>
      </c>
      <c r="C453" s="169" t="s">
        <v>167</v>
      </c>
      <c r="D453" s="182">
        <v>-0.0014044117647058823</v>
      </c>
    </row>
    <row r="454">
      <c r="A454" s="168" t="s">
        <v>565</v>
      </c>
      <c r="B454" s="2" t="str">
        <f t="array" ref="B454">INDEX(Countries!D13:D714, MATCH(A454, Countries!B13:B714, 0))</f>
        <v>MNG</v>
      </c>
      <c r="C454" s="169" t="s">
        <v>167</v>
      </c>
      <c r="D454" s="182">
        <v>-0.0014044117647058823</v>
      </c>
    </row>
    <row r="455">
      <c r="A455" s="168" t="s">
        <v>566</v>
      </c>
      <c r="B455" s="2" t="str">
        <f t="array" ref="B455">INDEX(Countries!D14:D715, MATCH(A455, Countries!B14:B715, 0))</f>
        <v>MWI</v>
      </c>
      <c r="C455" s="169" t="s">
        <v>167</v>
      </c>
      <c r="D455" s="182">
        <v>-0.0014044117647058823</v>
      </c>
    </row>
    <row r="456">
      <c r="A456" s="168" t="s">
        <v>567</v>
      </c>
      <c r="B456" s="2" t="str">
        <f t="array" ref="B456">INDEX(Countries!D15:D716, MATCH(A456, Countries!B15:B716, 0))</f>
        <v>NER</v>
      </c>
      <c r="C456" s="169" t="s">
        <v>167</v>
      </c>
      <c r="D456" s="182">
        <v>-0.0014044117647058823</v>
      </c>
    </row>
    <row r="457">
      <c r="A457" s="168" t="s">
        <v>568</v>
      </c>
      <c r="B457" s="2" t="str">
        <f t="array" ref="B457">INDEX(Countries!D16:D717, MATCH(A457, Countries!B16:B717, 0))</f>
        <v>NPL</v>
      </c>
      <c r="C457" s="169" t="s">
        <v>167</v>
      </c>
      <c r="D457" s="182">
        <v>-0.0014044117647058823</v>
      </c>
    </row>
    <row r="458">
      <c r="A458" s="168" t="s">
        <v>569</v>
      </c>
      <c r="B458" s="2" t="str">
        <f t="array" ref="B458">INDEX(Countries!D17:D718, MATCH(A458, Countries!B17:B718, 0))</f>
        <v>PRY</v>
      </c>
      <c r="C458" s="169" t="s">
        <v>167</v>
      </c>
      <c r="D458" s="182">
        <v>-0.0014044117647058823</v>
      </c>
    </row>
    <row r="459">
      <c r="A459" s="168" t="s">
        <v>570</v>
      </c>
      <c r="B459" s="2" t="str">
        <f t="array" ref="B459">INDEX(Countries!D18:D719, MATCH(A459, Countries!B18:B719, 0))</f>
        <v>RWA</v>
      </c>
      <c r="C459" s="169" t="s">
        <v>167</v>
      </c>
      <c r="D459" s="182">
        <v>-0.0014044117647058823</v>
      </c>
    </row>
    <row r="460">
      <c r="A460" s="168" t="s">
        <v>571</v>
      </c>
      <c r="B460" s="2" t="str">
        <f t="array" ref="B460">INDEX(Countries!D19:D720, MATCH(A460, Countries!B19:B720, 0))</f>
        <v>SRB</v>
      </c>
      <c r="C460" s="169" t="s">
        <v>167</v>
      </c>
      <c r="D460" s="182">
        <v>-0.0014044117647058823</v>
      </c>
    </row>
    <row r="461">
      <c r="A461" s="168" t="s">
        <v>572</v>
      </c>
      <c r="B461" s="2" t="str">
        <f t="array" ref="B461">INDEX(Countries!D20:D721, MATCH(A461, Countries!B20:B721, 0))</f>
        <v>SVK</v>
      </c>
      <c r="C461" s="169" t="s">
        <v>167</v>
      </c>
      <c r="D461" s="182">
        <v>-0.0014044117647058823</v>
      </c>
    </row>
    <row r="462">
      <c r="A462" s="168" t="s">
        <v>573</v>
      </c>
      <c r="B462" s="2" t="str">
        <f t="array" ref="B462">INDEX(Countries!D21:D722, MATCH(A462, Countries!B21:B722, 0))</f>
        <v>SWZ</v>
      </c>
      <c r="C462" s="169" t="s">
        <v>167</v>
      </c>
      <c r="D462" s="182">
        <v>-0.0014044117647058823</v>
      </c>
    </row>
    <row r="463">
      <c r="A463" s="168" t="s">
        <v>574</v>
      </c>
      <c r="B463" s="2" t="str">
        <f t="array" ref="B463">INDEX(Countries!D22:D723, MATCH(A463, Countries!B22:B723, 0))</f>
        <v>TCD</v>
      </c>
      <c r="C463" s="169" t="s">
        <v>167</v>
      </c>
      <c r="D463" s="182">
        <v>-0.0014044117647058823</v>
      </c>
    </row>
    <row r="464">
      <c r="A464" s="168" t="s">
        <v>575</v>
      </c>
      <c r="B464" s="2" t="str">
        <f t="array" ref="B464">INDEX(Countries!D23:D724, MATCH(A464, Countries!B23:B724, 0))</f>
        <v>TJK</v>
      </c>
      <c r="C464" s="169" t="s">
        <v>167</v>
      </c>
      <c r="D464" s="182">
        <v>-0.0014044117647058823</v>
      </c>
    </row>
    <row r="465">
      <c r="A465" s="168" t="s">
        <v>576</v>
      </c>
      <c r="B465" s="2" t="str">
        <f t="array" ref="B465">INDEX(Countries!D230:D725, MATCH(A465, Countries!B230:B725, 0))</f>
        <v>UGA</v>
      </c>
      <c r="C465" s="169" t="s">
        <v>167</v>
      </c>
      <c r="D465" s="182">
        <v>-0.0014044117647058823</v>
      </c>
    </row>
    <row r="466">
      <c r="A466" s="168" t="s">
        <v>577</v>
      </c>
      <c r="B466" s="2" t="str">
        <f t="array" ref="B466">INDEX(Countries!D231:D726, MATCH(A466, Countries!B231:B726, 0))</f>
        <v>UZB</v>
      </c>
      <c r="C466" s="169" t="s">
        <v>167</v>
      </c>
      <c r="D466" s="182">
        <v>-0.0014044117647058823</v>
      </c>
    </row>
    <row r="467">
      <c r="A467" s="168" t="s">
        <v>578</v>
      </c>
      <c r="B467" s="2" t="str">
        <f t="array" ref="B467">INDEX(Countries!D232:D727, MATCH(A467, Countries!B232:B727, 0))</f>
        <v>ZMB</v>
      </c>
      <c r="C467" s="169" t="s">
        <v>167</v>
      </c>
      <c r="D467" s="182">
        <v>-0.0014044117647058823</v>
      </c>
    </row>
    <row r="468">
      <c r="A468" s="168" t="s">
        <v>579</v>
      </c>
      <c r="B468" s="2" t="str">
        <f t="array" ref="B468">INDEX(Countries!D2:D728, MATCH(A468, Countries!B2:B728, 0))</f>
        <v>ZWE</v>
      </c>
      <c r="C468" s="169" t="s">
        <v>167</v>
      </c>
      <c r="D468" s="182">
        <v>-0.0014044117647058823</v>
      </c>
    </row>
    <row r="469">
      <c r="A469" s="168" t="s">
        <v>580</v>
      </c>
      <c r="B469" s="2" t="str">
        <f t="array" ref="B469">INDEX(Countries!D3:D729, MATCH(A469, Countries!B3:B729, 0))</f>
        <v>BLM</v>
      </c>
      <c r="C469" s="169" t="s">
        <v>167</v>
      </c>
      <c r="D469" s="182">
        <v>-0.0014044117647058823</v>
      </c>
    </row>
    <row r="470">
      <c r="A470" s="168" t="s">
        <v>581</v>
      </c>
      <c r="B470" s="2" t="str">
        <f t="array" ref="B470">INDEX(Countries!D4:D730, MATCH(A470, Countries!B4:B730, 0))</f>
        <v>CCK</v>
      </c>
      <c r="C470" s="169" t="s">
        <v>167</v>
      </c>
      <c r="D470" s="182">
        <v>-0.0014044117647058823</v>
      </c>
    </row>
    <row r="471">
      <c r="A471" s="168" t="s">
        <v>582</v>
      </c>
      <c r="B471" s="2" t="str">
        <f t="array" ref="B471">INDEX(Countries!D5:D731, MATCH(A471, Countries!B5:B731, 0))</f>
        <v>CXR</v>
      </c>
      <c r="C471" s="169" t="s">
        <v>167</v>
      </c>
      <c r="D471" s="182">
        <v>-0.0014044117647058823</v>
      </c>
    </row>
    <row r="472">
      <c r="A472" s="168" t="s">
        <v>183</v>
      </c>
      <c r="B472" s="2" t="str">
        <f t="array" ref="B472">INDEX(Countries!D2:D732, MATCH(A472, Countries!B2:B732, 0))</f>
        <v>USA</v>
      </c>
      <c r="C472" s="169" t="s">
        <v>168</v>
      </c>
      <c r="D472" s="183">
        <v>-5.387297843646444E-4</v>
      </c>
    </row>
    <row r="473">
      <c r="A473" s="168" t="s">
        <v>184</v>
      </c>
      <c r="B473" s="2" t="str">
        <f t="array" ref="B473">INDEX(Countries!D3:D733, MATCH(A473, Countries!B3:B733, 0))</f>
        <v>IDN</v>
      </c>
      <c r="C473" s="169" t="s">
        <v>168</v>
      </c>
      <c r="D473" s="183">
        <v>-0.0028</v>
      </c>
    </row>
    <row r="474">
      <c r="A474" s="168" t="s">
        <v>185</v>
      </c>
      <c r="B474" s="2" t="str">
        <f t="array" ref="B474">INDEX(Countries!D4:D734, MATCH(A474, Countries!B4:B734, 0))</f>
        <v>AUS</v>
      </c>
      <c r="C474" s="169" t="s">
        <v>168</v>
      </c>
      <c r="D474" s="183">
        <v>0.0</v>
      </c>
    </row>
    <row r="475">
      <c r="A475" s="168" t="s">
        <v>186</v>
      </c>
      <c r="B475" s="2" t="str">
        <f t="array" ref="B475">INDEX(Countries!D5:D735, MATCH(A475, Countries!B5:B735, 0))</f>
        <v>BHS</v>
      </c>
      <c r="C475" s="169" t="s">
        <v>168</v>
      </c>
      <c r="D475" s="183">
        <v>-0.0028</v>
      </c>
    </row>
    <row r="476">
      <c r="A476" s="168" t="s">
        <v>187</v>
      </c>
      <c r="B476" s="2" t="str">
        <f t="array" ref="B476">INDEX(Countries!D6:D736, MATCH(A476, Countries!B6:B736, 0))</f>
        <v>KEN</v>
      </c>
      <c r="C476" s="169" t="s">
        <v>168</v>
      </c>
      <c r="D476" s="183">
        <v>-0.0028</v>
      </c>
    </row>
    <row r="477">
      <c r="A477" s="168" t="s">
        <v>188</v>
      </c>
      <c r="B477" s="2" t="str">
        <f t="array" ref="B477">INDEX(Countries!D7:D737, MATCH(A477, Countries!B7:B737, 0))</f>
        <v>MEX</v>
      </c>
      <c r="C477" s="169" t="s">
        <v>168</v>
      </c>
      <c r="D477" s="183">
        <v>-5.788277760758742E-4</v>
      </c>
    </row>
    <row r="478">
      <c r="A478" s="168" t="s">
        <v>189</v>
      </c>
      <c r="B478" s="2" t="str">
        <f t="array" ref="B478">INDEX(Countries!D8:D738, MATCH(A478, Countries!B8:B738, 0))</f>
        <v>COL</v>
      </c>
      <c r="C478" s="169" t="s">
        <v>168</v>
      </c>
      <c r="D478" s="183">
        <v>-0.0028</v>
      </c>
    </row>
    <row r="479">
      <c r="A479" s="168" t="s">
        <v>190</v>
      </c>
      <c r="B479" s="2" t="str">
        <f t="array" ref="B479">INDEX(Countries!D9:D739, MATCH(A479, Countries!B9:B739, 0))</f>
        <v>IND</v>
      </c>
      <c r="C479" s="169" t="s">
        <v>168</v>
      </c>
      <c r="D479" s="183">
        <v>-0.0028</v>
      </c>
    </row>
    <row r="480">
      <c r="A480" s="168" t="s">
        <v>191</v>
      </c>
      <c r="B480" s="2" t="str">
        <f t="array" ref="B480">INDEX(Countries!D1:D740, MATCH(A480, Countries!B1:B740, 0))</f>
        <v>CHN</v>
      </c>
      <c r="C480" s="169" t="s">
        <v>168</v>
      </c>
      <c r="D480" s="183">
        <v>-4.762969853580046E-4</v>
      </c>
    </row>
    <row r="481">
      <c r="A481" s="168" t="s">
        <v>359</v>
      </c>
      <c r="B481" s="2" t="str">
        <f t="array" ref="B481">INDEX(Countries!D2:D741, MATCH(A481, Countries!B2:B741, 0))</f>
        <v>ASM</v>
      </c>
      <c r="C481" s="169" t="s">
        <v>168</v>
      </c>
      <c r="D481" s="183">
        <v>-0.0028</v>
      </c>
    </row>
    <row r="482">
      <c r="A482" s="168" t="s">
        <v>360</v>
      </c>
      <c r="B482" s="2" t="str">
        <f t="array" ref="B482">INDEX(Countries!D3:D742, MATCH(A482, Countries!B3:B742, 0))</f>
        <v>AGO</v>
      </c>
      <c r="C482" s="169" t="s">
        <v>168</v>
      </c>
      <c r="D482" s="183">
        <v>-0.0028</v>
      </c>
    </row>
    <row r="483">
      <c r="A483" s="168" t="s">
        <v>361</v>
      </c>
      <c r="B483" s="2" t="str">
        <f t="array" ref="B483">INDEX(Countries!D4:D743, MATCH(A483, Countries!B4:B743, 0))</f>
        <v>AIA</v>
      </c>
      <c r="C483" s="169" t="s">
        <v>168</v>
      </c>
      <c r="D483" s="183">
        <v>-0.0028</v>
      </c>
    </row>
    <row r="484">
      <c r="A484" s="168" t="s">
        <v>362</v>
      </c>
      <c r="B484" s="2" t="str">
        <f t="array" ref="B484">INDEX(Countries!D5:D744, MATCH(A484, Countries!B5:B744, 0))</f>
        <v>ATG</v>
      </c>
      <c r="C484" s="169" t="s">
        <v>168</v>
      </c>
      <c r="D484" s="183">
        <v>-0.0028</v>
      </c>
    </row>
    <row r="485">
      <c r="A485" s="168" t="s">
        <v>363</v>
      </c>
      <c r="B485" s="2" t="str">
        <f t="array" ref="B485">INDEX(Countries!D6:D745, MATCH(A485, Countries!B6:B745, 0))</f>
        <v>ABW</v>
      </c>
      <c r="C485" s="169" t="s">
        <v>168</v>
      </c>
      <c r="D485" s="183">
        <v>-0.0028</v>
      </c>
    </row>
    <row r="486">
      <c r="A486" s="168" t="s">
        <v>364</v>
      </c>
      <c r="B486" s="2" t="str">
        <f t="array" ref="B486">INDEX(Countries!D16:D746, MATCH(A486, Countries!B16:B746, 0))</f>
        <v>BHR</v>
      </c>
      <c r="C486" s="169" t="s">
        <v>168</v>
      </c>
      <c r="D486" s="183">
        <v>-0.0028</v>
      </c>
    </row>
    <row r="487">
      <c r="A487" s="168" t="s">
        <v>365</v>
      </c>
      <c r="B487" s="2" t="str">
        <f t="array" ref="B487">INDEX(Countries!D17:D747, MATCH(A487, Countries!B17:B747, 0))</f>
        <v>BGD</v>
      </c>
      <c r="C487" s="169" t="s">
        <v>168</v>
      </c>
      <c r="D487" s="183">
        <v>-0.0028</v>
      </c>
    </row>
    <row r="488">
      <c r="A488" s="168" t="s">
        <v>366</v>
      </c>
      <c r="B488" s="2" t="str">
        <f t="array" ref="B488">INDEX(Countries!D18:D748, MATCH(A488, Countries!B18:B748, 0))</f>
        <v>BRB</v>
      </c>
      <c r="C488" s="169" t="s">
        <v>168</v>
      </c>
      <c r="D488" s="183">
        <v>-0.0028</v>
      </c>
    </row>
    <row r="489">
      <c r="A489" s="168" t="s">
        <v>367</v>
      </c>
      <c r="B489" s="2" t="str">
        <f t="array" ref="B489">INDEX(Countries!D19:D749, MATCH(A489, Countries!B19:B749, 0))</f>
        <v>BLZ</v>
      </c>
      <c r="C489" s="169" t="s">
        <v>168</v>
      </c>
      <c r="D489" s="183">
        <v>-0.0028</v>
      </c>
    </row>
    <row r="490">
      <c r="A490" s="168" t="s">
        <v>368</v>
      </c>
      <c r="B490" s="2" t="str">
        <f t="array" ref="B490">INDEX(Countries!D20:D750, MATCH(A490, Countries!B20:B750, 0))</f>
        <v>BEN</v>
      </c>
      <c r="C490" s="169" t="s">
        <v>168</v>
      </c>
      <c r="D490" s="183">
        <v>-0.0028</v>
      </c>
    </row>
    <row r="491">
      <c r="A491" s="168" t="s">
        <v>369</v>
      </c>
      <c r="B491" s="2" t="str">
        <f t="array" ref="B491">INDEX(Countries!D21:D751, MATCH(A491, Countries!B21:B751, 0))</f>
        <v>BMU</v>
      </c>
      <c r="C491" s="169" t="s">
        <v>168</v>
      </c>
      <c r="D491" s="183">
        <v>-0.0028</v>
      </c>
    </row>
    <row r="492">
      <c r="A492" s="168" t="s">
        <v>370</v>
      </c>
      <c r="B492" s="2" t="str">
        <f t="array" ref="B492">INDEX(Countries!D22:D752, MATCH(A492, Countries!B22:B752, 0))</f>
        <v>BES</v>
      </c>
      <c r="C492" s="169" t="s">
        <v>168</v>
      </c>
      <c r="D492" s="183">
        <v>-0.0028</v>
      </c>
    </row>
    <row r="493">
      <c r="A493" s="168" t="s">
        <v>371</v>
      </c>
      <c r="B493" s="2" t="str">
        <f t="array" ref="B493">INDEX(Countries!D23:D753, MATCH(A493, Countries!B23:B753, 0))</f>
        <v>BRA</v>
      </c>
      <c r="C493" s="169" t="s">
        <v>168</v>
      </c>
      <c r="D493" s="183">
        <v>-4.018825080019939E-4</v>
      </c>
    </row>
    <row r="494">
      <c r="A494" s="168" t="s">
        <v>372</v>
      </c>
      <c r="B494" s="2" t="str">
        <f t="array" ref="B494">INDEX(Countries!D24:D754, MATCH(A494, Countries!B24:B754, 0))</f>
        <v>VGB</v>
      </c>
      <c r="C494" s="169" t="s">
        <v>168</v>
      </c>
      <c r="D494" s="183">
        <v>-0.0028</v>
      </c>
    </row>
    <row r="495">
      <c r="A495" s="168" t="s">
        <v>373</v>
      </c>
      <c r="B495" s="2" t="str">
        <f t="array" ref="B495">INDEX(Countries!D25:D755, MATCH(A495, Countries!B25:B755, 0))</f>
        <v>BRN</v>
      </c>
      <c r="C495" s="169" t="s">
        <v>168</v>
      </c>
      <c r="D495" s="183">
        <v>-0.0028</v>
      </c>
    </row>
    <row r="496">
      <c r="A496" s="168" t="s">
        <v>374</v>
      </c>
      <c r="B496" s="2" t="str">
        <f t="array" ref="B496">INDEX(Countries!D26:D756, MATCH(A496, Countries!B26:B756, 0))</f>
        <v>KHM</v>
      </c>
      <c r="C496" s="169" t="s">
        <v>168</v>
      </c>
      <c r="D496" s="183">
        <v>-0.0028</v>
      </c>
    </row>
    <row r="497">
      <c r="A497" s="168" t="s">
        <v>375</v>
      </c>
      <c r="B497" s="2" t="str">
        <f t="array" ref="B497">INDEX(Countries!D27:D757, MATCH(A497, Countries!B27:B757, 0))</f>
        <v>CMR</v>
      </c>
      <c r="C497" s="169" t="s">
        <v>168</v>
      </c>
      <c r="D497" s="183">
        <v>-0.0028</v>
      </c>
    </row>
    <row r="498">
      <c r="A498" s="168" t="s">
        <v>376</v>
      </c>
      <c r="B498" s="2" t="str">
        <f t="array" ref="B498">INDEX(Countries!D28:D758, MATCH(A498, Countries!B28:B758, 0))</f>
        <v>CYM</v>
      </c>
      <c r="C498" s="169" t="s">
        <v>168</v>
      </c>
      <c r="D498" s="183">
        <v>-0.0028</v>
      </c>
    </row>
    <row r="499">
      <c r="A499" s="168" t="s">
        <v>377</v>
      </c>
      <c r="B499" s="2" t="str">
        <f t="array" ref="B499">INDEX(Countries!D29:D759, MATCH(A499, Countries!B29:B759, 0))</f>
        <v>COM</v>
      </c>
      <c r="C499" s="169" t="s">
        <v>168</v>
      </c>
      <c r="D499" s="183">
        <v>-0.0028</v>
      </c>
    </row>
    <row r="500">
      <c r="A500" s="168" t="s">
        <v>378</v>
      </c>
      <c r="B500" s="2" t="str">
        <f t="array" ref="B500">INDEX(Countries!D30:D760, MATCH(A500, Countries!B30:B760, 0))</f>
        <v>COK</v>
      </c>
      <c r="C500" s="169" t="s">
        <v>168</v>
      </c>
      <c r="D500" s="183">
        <v>-0.0028</v>
      </c>
    </row>
    <row r="501">
      <c r="A501" s="168" t="s">
        <v>379</v>
      </c>
      <c r="B501" s="2" t="str">
        <f t="array" ref="B501">INDEX(Countries!D31:D761, MATCH(A501, Countries!B31:B761, 0))</f>
        <v>CRI</v>
      </c>
      <c r="C501" s="169" t="s">
        <v>168</v>
      </c>
      <c r="D501" s="183">
        <v>-0.0028</v>
      </c>
    </row>
    <row r="502">
      <c r="A502" s="168" t="s">
        <v>380</v>
      </c>
      <c r="B502" s="2" t="str">
        <f t="array" ref="B502">INDEX(Countries!D32:D762, MATCH(A502, Countries!B32:B762, 0))</f>
        <v>CIV</v>
      </c>
      <c r="C502" s="169" t="s">
        <v>168</v>
      </c>
      <c r="D502" s="183">
        <v>-0.0028</v>
      </c>
    </row>
    <row r="503">
      <c r="A503" s="168" t="s">
        <v>381</v>
      </c>
      <c r="B503" s="2" t="str">
        <f t="array" ref="B503">INDEX(Countries!D33:D763, MATCH(A503, Countries!B33:B763, 0))</f>
        <v>CUB</v>
      </c>
      <c r="C503" s="169" t="s">
        <v>168</v>
      </c>
      <c r="D503" s="183">
        <v>-0.0028</v>
      </c>
    </row>
    <row r="504">
      <c r="A504" s="168" t="s">
        <v>382</v>
      </c>
      <c r="B504" s="2" t="str">
        <f t="array" ref="B504">INDEX(Countries!D34:D764, MATCH(A504, Countries!B34:B764, 0))</f>
        <v>CUW</v>
      </c>
      <c r="C504" s="169" t="s">
        <v>168</v>
      </c>
      <c r="D504" s="183">
        <v>-0.0028</v>
      </c>
    </row>
    <row r="505">
      <c r="A505" s="168" t="s">
        <v>383</v>
      </c>
      <c r="B505" s="2" t="str">
        <f t="array" ref="B505">INDEX(Countries!D35:D765, MATCH(A505, Countries!B35:B765, 0))</f>
        <v>COD</v>
      </c>
      <c r="C505" s="169" t="s">
        <v>168</v>
      </c>
      <c r="D505" s="183">
        <v>-0.0028</v>
      </c>
    </row>
    <row r="506">
      <c r="A506" s="168" t="s">
        <v>384</v>
      </c>
      <c r="B506" s="2" t="str">
        <f t="array" ref="B506">INDEX(Countries!D36:D766, MATCH(A506, Countries!B36:B766, 0))</f>
        <v>DJI</v>
      </c>
      <c r="C506" s="169" t="s">
        <v>168</v>
      </c>
      <c r="D506" s="183">
        <v>-0.0028</v>
      </c>
    </row>
    <row r="507">
      <c r="A507" s="168" t="s">
        <v>385</v>
      </c>
      <c r="B507" s="2" t="str">
        <f t="array" ref="B507">INDEX(Countries!D37:D767, MATCH(A507, Countries!B37:B767, 0))</f>
        <v>DMA</v>
      </c>
      <c r="C507" s="169" t="s">
        <v>168</v>
      </c>
      <c r="D507" s="183">
        <v>-0.0028</v>
      </c>
    </row>
    <row r="508">
      <c r="A508" s="168" t="s">
        <v>386</v>
      </c>
      <c r="B508" s="2" t="str">
        <f t="array" ref="B508">INDEX(Countries!D38:D768, MATCH(A508, Countries!B38:B768, 0))</f>
        <v>DOM</v>
      </c>
      <c r="C508" s="169" t="s">
        <v>168</v>
      </c>
      <c r="D508" s="183">
        <v>-0.0028</v>
      </c>
    </row>
    <row r="509">
      <c r="A509" s="168" t="s">
        <v>314</v>
      </c>
      <c r="B509" s="2" t="str">
        <f t="array" ref="B509">INDEX(Countries!D39:D769, MATCH(A509, Countries!B39:B769, 0))</f>
        <v>ECU</v>
      </c>
      <c r="C509" s="169" t="s">
        <v>168</v>
      </c>
      <c r="D509" s="183">
        <v>-0.0028</v>
      </c>
    </row>
    <row r="510">
      <c r="A510" s="168" t="s">
        <v>387</v>
      </c>
      <c r="B510" s="2" t="str">
        <f t="array" ref="B510">INDEX(Countries!D40:D770, MATCH(A510, Countries!B40:B770, 0))</f>
        <v>EGY</v>
      </c>
      <c r="C510" s="169" t="s">
        <v>168</v>
      </c>
      <c r="D510" s="183">
        <v>-0.0028</v>
      </c>
    </row>
    <row r="511">
      <c r="A511" s="168" t="s">
        <v>388</v>
      </c>
      <c r="B511" s="2" t="str">
        <f t="array" ref="B511">INDEX(Countries!D41:D771, MATCH(A511, Countries!B41:B771, 0))</f>
        <v>SLV</v>
      </c>
      <c r="C511" s="169" t="s">
        <v>168</v>
      </c>
      <c r="D511" s="183">
        <v>-0.0028</v>
      </c>
    </row>
    <row r="512">
      <c r="A512" s="168" t="s">
        <v>389</v>
      </c>
      <c r="B512" s="2" t="str">
        <f t="array" ref="B512">INDEX(Countries!D42:D772, MATCH(A512, Countries!B42:B772, 0))</f>
        <v>GNQ</v>
      </c>
      <c r="C512" s="169" t="s">
        <v>168</v>
      </c>
      <c r="D512" s="183">
        <v>-0.0028</v>
      </c>
    </row>
    <row r="513">
      <c r="A513" s="168" t="s">
        <v>390</v>
      </c>
      <c r="B513" s="2" t="str">
        <f t="array" ref="B513">INDEX(Countries!D43:D773, MATCH(A513, Countries!B43:B773, 0))</f>
        <v>ERI</v>
      </c>
      <c r="C513" s="169" t="s">
        <v>168</v>
      </c>
      <c r="D513" s="183">
        <v>-0.0028</v>
      </c>
    </row>
    <row r="514">
      <c r="A514" s="168" t="s">
        <v>391</v>
      </c>
      <c r="B514" s="2" t="str">
        <f t="array" ref="B514">INDEX(Countries!D44:D774, MATCH(A514, Countries!B44:B774, 0))</f>
        <v>FJI</v>
      </c>
      <c r="C514" s="169" t="s">
        <v>168</v>
      </c>
      <c r="D514" s="183">
        <v>-0.0028</v>
      </c>
    </row>
    <row r="515">
      <c r="A515" s="168" t="s">
        <v>392</v>
      </c>
      <c r="B515" s="2" t="str">
        <f t="array" ref="B515">INDEX(Countries!D45:D775, MATCH(A515, Countries!B45:B775, 0))</f>
        <v>GUF</v>
      </c>
      <c r="C515" s="169" t="s">
        <v>168</v>
      </c>
      <c r="D515" s="183">
        <v>-0.0028</v>
      </c>
    </row>
    <row r="516">
      <c r="A516" s="168" t="s">
        <v>393</v>
      </c>
      <c r="B516" s="2" t="str">
        <f t="array" ref="B516">INDEX(Countries!D46:D776, MATCH(A516, Countries!B46:B776, 0))</f>
        <v>PYF</v>
      </c>
      <c r="C516" s="169" t="s">
        <v>168</v>
      </c>
      <c r="D516" s="183">
        <v>-0.0028</v>
      </c>
    </row>
    <row r="517">
      <c r="A517" s="168" t="s">
        <v>394</v>
      </c>
      <c r="B517" s="2" t="str">
        <f t="array" ref="B517">INDEX(Countries!D47:D777, MATCH(A517, Countries!B47:B777, 0))</f>
        <v>ATF</v>
      </c>
      <c r="C517" s="169" t="s">
        <v>168</v>
      </c>
      <c r="D517" s="183">
        <v>-0.0028</v>
      </c>
    </row>
    <row r="518">
      <c r="A518" s="168" t="s">
        <v>395</v>
      </c>
      <c r="B518" s="2" t="str">
        <f t="array" ref="B518">INDEX(Countries!D48:D778, MATCH(A518, Countries!B48:B778, 0))</f>
        <v>GAB</v>
      </c>
      <c r="C518" s="169" t="s">
        <v>168</v>
      </c>
      <c r="D518" s="183">
        <v>-0.0028</v>
      </c>
    </row>
    <row r="519">
      <c r="A519" s="168" t="s">
        <v>396</v>
      </c>
      <c r="B519" s="2" t="str">
        <f t="array" ref="B519">INDEX(Countries!D49:D779, MATCH(A519, Countries!B49:B779, 0))</f>
        <v>GMB</v>
      </c>
      <c r="C519" s="169" t="s">
        <v>168</v>
      </c>
      <c r="D519" s="183">
        <v>-0.0028</v>
      </c>
    </row>
    <row r="520">
      <c r="A520" s="168" t="s">
        <v>397</v>
      </c>
      <c r="B520" s="2" t="str">
        <f t="array" ref="B520">INDEX(Countries!D50:D780, MATCH(A520, Countries!B50:B780, 0))</f>
        <v>GHA</v>
      </c>
      <c r="C520" s="169" t="s">
        <v>168</v>
      </c>
      <c r="D520" s="183">
        <v>-0.0028</v>
      </c>
    </row>
    <row r="521">
      <c r="A521" s="168" t="s">
        <v>398</v>
      </c>
      <c r="B521" s="2" t="str">
        <f t="array" ref="B521">INDEX(Countries!D51:D781, MATCH(A521, Countries!B51:B781, 0))</f>
        <v>GRD</v>
      </c>
      <c r="C521" s="169" t="s">
        <v>168</v>
      </c>
      <c r="D521" s="183">
        <v>-0.0028</v>
      </c>
    </row>
    <row r="522">
      <c r="A522" s="168" t="s">
        <v>399</v>
      </c>
      <c r="B522" s="2" t="str">
        <f t="array" ref="B522">INDEX(Countries!D52:D782, MATCH(A522, Countries!B52:B782, 0))</f>
        <v>GLP</v>
      </c>
      <c r="C522" s="169" t="s">
        <v>168</v>
      </c>
      <c r="D522" s="183">
        <v>-0.0028</v>
      </c>
    </row>
    <row r="523">
      <c r="A523" s="168" t="s">
        <v>400</v>
      </c>
      <c r="B523" s="2" t="str">
        <f t="array" ref="B523">INDEX(Countries!D53:D783, MATCH(A523, Countries!B53:B783, 0))</f>
        <v>GUM</v>
      </c>
      <c r="C523" s="169" t="s">
        <v>168</v>
      </c>
      <c r="D523" s="183">
        <v>-0.0028</v>
      </c>
    </row>
    <row r="524">
      <c r="A524" s="168" t="s">
        <v>401</v>
      </c>
      <c r="B524" s="2" t="str">
        <f t="array" ref="B524">INDEX(Countries!D54:D784, MATCH(A524, Countries!B54:B784, 0))</f>
        <v>GTM</v>
      </c>
      <c r="C524" s="169" t="s">
        <v>168</v>
      </c>
      <c r="D524" s="183">
        <v>-0.0028</v>
      </c>
    </row>
    <row r="525">
      <c r="A525" s="168" t="s">
        <v>402</v>
      </c>
      <c r="B525" s="2" t="str">
        <f t="array" ref="B525">INDEX(Countries!D55:D785, MATCH(A525, Countries!B55:B785, 0))</f>
        <v>GIN</v>
      </c>
      <c r="C525" s="169" t="s">
        <v>168</v>
      </c>
      <c r="D525" s="183">
        <v>-0.0028</v>
      </c>
    </row>
    <row r="526">
      <c r="A526" s="168" t="s">
        <v>403</v>
      </c>
      <c r="B526" s="2" t="str">
        <f t="array" ref="B526">INDEX(Countries!D56:D786, MATCH(A526, Countries!B56:B786, 0))</f>
        <v>GNB</v>
      </c>
      <c r="C526" s="169" t="s">
        <v>168</v>
      </c>
      <c r="D526" s="183">
        <v>-0.0028</v>
      </c>
    </row>
    <row r="527">
      <c r="A527" s="168" t="s">
        <v>404</v>
      </c>
      <c r="B527" s="2" t="str">
        <f t="array" ref="B527">INDEX(Countries!D57:D787, MATCH(A527, Countries!B57:B787, 0))</f>
        <v>GUY</v>
      </c>
      <c r="C527" s="169" t="s">
        <v>168</v>
      </c>
      <c r="D527" s="183">
        <v>-0.0028</v>
      </c>
    </row>
    <row r="528">
      <c r="A528" s="168" t="s">
        <v>405</v>
      </c>
      <c r="B528" s="2" t="str">
        <f t="array" ref="B528">INDEX(Countries!D58:D788, MATCH(A528, Countries!B58:B788, 0))</f>
        <v>HTI</v>
      </c>
      <c r="C528" s="169" t="s">
        <v>168</v>
      </c>
      <c r="D528" s="183">
        <v>-0.0028</v>
      </c>
    </row>
    <row r="529">
      <c r="A529" s="168" t="s">
        <v>406</v>
      </c>
      <c r="B529" s="2" t="str">
        <f t="array" ref="B529">INDEX(Countries!D59:D789, MATCH(A529, Countries!B59:B789, 0))</f>
        <v>HND</v>
      </c>
      <c r="C529" s="169" t="s">
        <v>168</v>
      </c>
      <c r="D529" s="183">
        <v>-0.0028</v>
      </c>
    </row>
    <row r="530">
      <c r="A530" s="168" t="s">
        <v>407</v>
      </c>
      <c r="B530" s="2" t="str">
        <f t="array" ref="B530">INDEX(Countries!D60:D790, MATCH(A530, Countries!B60:B790, 0))</f>
        <v>IRN</v>
      </c>
      <c r="C530" s="169" t="s">
        <v>168</v>
      </c>
      <c r="D530" s="183">
        <v>-0.0028</v>
      </c>
    </row>
    <row r="531">
      <c r="A531" s="168" t="s">
        <v>408</v>
      </c>
      <c r="B531" s="2" t="str">
        <f t="array" ref="B531">INDEX(Countries!D61:D791, MATCH(A531, Countries!B61:B791, 0))</f>
        <v>JAM</v>
      </c>
      <c r="C531" s="169" t="s">
        <v>168</v>
      </c>
      <c r="D531" s="183">
        <v>-0.0028</v>
      </c>
    </row>
    <row r="532">
      <c r="A532" s="168" t="s">
        <v>409</v>
      </c>
      <c r="B532" s="2" t="str">
        <f t="array" ref="B532">INDEX(Countries!D62:D792, MATCH(A532, Countries!B62:B792, 0))</f>
        <v>JPN</v>
      </c>
      <c r="C532" s="169" t="s">
        <v>168</v>
      </c>
      <c r="D532" s="183">
        <v>-0.0028</v>
      </c>
    </row>
    <row r="533">
      <c r="A533" s="168" t="s">
        <v>410</v>
      </c>
      <c r="B533" s="2" t="str">
        <f t="array" ref="B533">INDEX(Countries!D63:D793, MATCH(A533, Countries!B63:B793, 0))</f>
        <v>KIR</v>
      </c>
      <c r="C533" s="169" t="s">
        <v>168</v>
      </c>
      <c r="D533" s="183">
        <v>-0.0028</v>
      </c>
    </row>
    <row r="534">
      <c r="A534" s="168" t="s">
        <v>411</v>
      </c>
      <c r="B534" s="2" t="str">
        <f t="array" ref="B534">INDEX(Countries!D64:D794, MATCH(A534, Countries!B64:B794, 0))</f>
        <v>LBN</v>
      </c>
      <c r="C534" s="169" t="s">
        <v>168</v>
      </c>
      <c r="D534" s="183">
        <v>-0.0028</v>
      </c>
    </row>
    <row r="535">
      <c r="A535" s="168" t="s">
        <v>412</v>
      </c>
      <c r="B535" s="2" t="str">
        <f t="array" ref="B535">INDEX(Countries!D65:D795, MATCH(A535, Countries!B65:B795, 0))</f>
        <v>MDG</v>
      </c>
      <c r="C535" s="169" t="s">
        <v>168</v>
      </c>
      <c r="D535" s="183">
        <v>-8.335614106527167E-4</v>
      </c>
    </row>
    <row r="536">
      <c r="A536" s="168" t="s">
        <v>413</v>
      </c>
      <c r="B536" s="2" t="str">
        <f t="array" ref="B536">INDEX(Countries!D66:D796, MATCH(A536, Countries!B66:B796, 0))</f>
        <v>MYS</v>
      </c>
      <c r="C536" s="169" t="s">
        <v>168</v>
      </c>
      <c r="D536" s="183">
        <v>-0.0028</v>
      </c>
    </row>
    <row r="537">
      <c r="A537" s="168" t="s">
        <v>414</v>
      </c>
      <c r="B537" s="2" t="str">
        <f t="array" ref="B537">INDEX(Countries!D67:D797, MATCH(A537, Countries!B67:B797, 0))</f>
        <v>MDV</v>
      </c>
      <c r="C537" s="169" t="s">
        <v>168</v>
      </c>
      <c r="D537" s="183">
        <v>-0.0028</v>
      </c>
    </row>
    <row r="538">
      <c r="A538" s="168" t="s">
        <v>415</v>
      </c>
      <c r="B538" s="2" t="str">
        <f t="array" ref="B538">INDEX(Countries!D68:D798, MATCH(A538, Countries!B68:B798, 0))</f>
        <v>MHL</v>
      </c>
      <c r="C538" s="169" t="s">
        <v>168</v>
      </c>
      <c r="D538" s="183">
        <v>-0.0028</v>
      </c>
    </row>
    <row r="539">
      <c r="A539" s="168" t="s">
        <v>416</v>
      </c>
      <c r="B539" s="2" t="str">
        <f t="array" ref="B539">INDEX(Countries!D69:D799, MATCH(A539, Countries!B69:B799, 0))</f>
        <v>MTQ</v>
      </c>
      <c r="C539" s="169" t="s">
        <v>168</v>
      </c>
      <c r="D539" s="183">
        <v>-0.0028</v>
      </c>
    </row>
    <row r="540">
      <c r="A540" s="168" t="s">
        <v>417</v>
      </c>
      <c r="B540" s="2" t="str">
        <f t="array" ref="B540">INDEX(Countries!D70:D800, MATCH(A540, Countries!B70:B800, 0))</f>
        <v>MRT</v>
      </c>
      <c r="C540" s="169" t="s">
        <v>168</v>
      </c>
      <c r="D540" s="183">
        <v>-0.0028</v>
      </c>
    </row>
    <row r="541">
      <c r="A541" s="168" t="s">
        <v>418</v>
      </c>
      <c r="B541" s="2" t="str">
        <f t="array" ref="B541">INDEX(Countries!D71:D801, MATCH(A541, Countries!B71:B801, 0))</f>
        <v>MUS</v>
      </c>
      <c r="C541" s="169" t="s">
        <v>168</v>
      </c>
      <c r="D541" s="183">
        <v>-0.0028</v>
      </c>
    </row>
    <row r="542">
      <c r="A542" s="168" t="s">
        <v>419</v>
      </c>
      <c r="B542" s="2" t="str">
        <f t="array" ref="B542">INDEX(Countries!D72:D802, MATCH(A542, Countries!B72:B802, 0))</f>
        <v>MYT</v>
      </c>
      <c r="C542" s="169" t="s">
        <v>168</v>
      </c>
      <c r="D542" s="183">
        <v>-0.0028</v>
      </c>
    </row>
    <row r="543">
      <c r="A543" s="168" t="s">
        <v>420</v>
      </c>
      <c r="B543" s="2" t="str">
        <f t="array" ref="B543">INDEX(Countries!D73:D803, MATCH(A543, Countries!B73:B803, 0))</f>
        <v>FSM</v>
      </c>
      <c r="C543" s="169" t="s">
        <v>168</v>
      </c>
      <c r="D543" s="183">
        <v>-0.0028</v>
      </c>
    </row>
    <row r="544">
      <c r="A544" s="168" t="s">
        <v>421</v>
      </c>
      <c r="B544" s="2" t="str">
        <f t="array" ref="B544">INDEX(Countries!D74:D804, MATCH(A544, Countries!B74:B804, 0))</f>
        <v>MOZ</v>
      </c>
      <c r="C544" s="169" t="s">
        <v>168</v>
      </c>
      <c r="D544" s="183">
        <v>-0.0028</v>
      </c>
    </row>
    <row r="545">
      <c r="A545" s="168" t="s">
        <v>422</v>
      </c>
      <c r="B545" s="2" t="str">
        <f t="array" ref="B545">INDEX(Countries!D75:D805, MATCH(A545, Countries!B75:B805, 0))</f>
        <v>MMR</v>
      </c>
      <c r="C545" s="169" t="s">
        <v>168</v>
      </c>
      <c r="D545" s="183">
        <v>-0.0028</v>
      </c>
    </row>
    <row r="546">
      <c r="A546" s="168" t="s">
        <v>423</v>
      </c>
      <c r="B546" s="2" t="str">
        <f t="array" ref="B546">INDEX(Countries!D76:D806, MATCH(A546, Countries!B76:B806, 0))</f>
        <v>NCL</v>
      </c>
      <c r="C546" s="169" t="s">
        <v>168</v>
      </c>
      <c r="D546" s="183">
        <v>-0.0028</v>
      </c>
    </row>
    <row r="547">
      <c r="A547" s="168" t="s">
        <v>424</v>
      </c>
      <c r="B547" s="2" t="str">
        <f t="array" ref="B547">INDEX(Countries!D77:D807, MATCH(A547, Countries!B77:B807, 0))</f>
        <v>NZL</v>
      </c>
      <c r="C547" s="169" t="s">
        <v>168</v>
      </c>
      <c r="D547" s="183">
        <v>-0.0013401004094161229</v>
      </c>
    </row>
    <row r="548">
      <c r="A548" s="168" t="s">
        <v>425</v>
      </c>
      <c r="B548" s="2" t="str">
        <f t="array" ref="B548">INDEX(Countries!D78:D808, MATCH(A548, Countries!B78:B808, 0))</f>
        <v>NIC</v>
      </c>
      <c r="C548" s="169" t="s">
        <v>168</v>
      </c>
      <c r="D548" s="183">
        <v>-0.0028</v>
      </c>
    </row>
    <row r="549">
      <c r="A549" s="168" t="s">
        <v>426</v>
      </c>
      <c r="B549" s="2" t="str">
        <f t="array" ref="B549">INDEX(Countries!D79:D809, MATCH(A549, Countries!B79:B809, 0))</f>
        <v>NGA</v>
      </c>
      <c r="C549" s="169" t="s">
        <v>168</v>
      </c>
      <c r="D549" s="183">
        <v>-0.0028</v>
      </c>
    </row>
    <row r="550">
      <c r="A550" s="168" t="s">
        <v>427</v>
      </c>
      <c r="B550" s="2" t="str">
        <f t="array" ref="B550">INDEX(Countries!D80:D810, MATCH(A550, Countries!B80:B810, 0))</f>
        <v>OMN</v>
      </c>
      <c r="C550" s="169" t="s">
        <v>168</v>
      </c>
      <c r="D550" s="183">
        <v>-0.0028</v>
      </c>
    </row>
    <row r="551">
      <c r="A551" s="168" t="s">
        <v>428</v>
      </c>
      <c r="B551" s="2" t="str">
        <f t="array" ref="B551">INDEX(Countries!D81:D811, MATCH(A551, Countries!B81:B811, 0))</f>
        <v>PAK</v>
      </c>
      <c r="C551" s="169" t="s">
        <v>168</v>
      </c>
      <c r="D551" s="183">
        <v>-0.0028</v>
      </c>
    </row>
    <row r="552">
      <c r="A552" s="168" t="s">
        <v>429</v>
      </c>
      <c r="B552" s="2" t="str">
        <f t="array" ref="B552">INDEX(Countries!D82:D812, MATCH(A552, Countries!B82:B812, 0))</f>
        <v>PLW</v>
      </c>
      <c r="C552" s="169" t="s">
        <v>168</v>
      </c>
      <c r="D552" s="183">
        <v>-0.0028</v>
      </c>
    </row>
    <row r="553">
      <c r="A553" s="168" t="s">
        <v>430</v>
      </c>
      <c r="B553" s="2" t="str">
        <f t="array" ref="B553">INDEX(Countries!D83:D813, MATCH(A553, Countries!B83:B813, 0))</f>
        <v>PAN</v>
      </c>
      <c r="C553" s="169" t="s">
        <v>168</v>
      </c>
      <c r="D553" s="183">
        <v>-0.0028</v>
      </c>
    </row>
    <row r="554">
      <c r="A554" s="168" t="s">
        <v>431</v>
      </c>
      <c r="B554" s="2" t="str">
        <f t="array" ref="B554">INDEX(Countries!D84:D814, MATCH(A554, Countries!B84:B814, 0))</f>
        <v>PNG</v>
      </c>
      <c r="C554" s="169" t="s">
        <v>168</v>
      </c>
      <c r="D554" s="183">
        <v>-0.0028</v>
      </c>
    </row>
    <row r="555">
      <c r="A555" s="168" t="s">
        <v>432</v>
      </c>
      <c r="B555" s="2" t="str">
        <f t="array" ref="B555">INDEX(Countries!D85:D815, MATCH(A555, Countries!B85:B815, 0))</f>
        <v>PER</v>
      </c>
      <c r="C555" s="169" t="s">
        <v>168</v>
      </c>
      <c r="D555" s="183">
        <v>0.0</v>
      </c>
    </row>
    <row r="556">
      <c r="A556" s="168" t="s">
        <v>433</v>
      </c>
      <c r="B556" s="2" t="str">
        <f t="array" ref="B556">INDEX(Countries!D86:D816, MATCH(A556, Countries!B86:B816, 0))</f>
        <v>PHL</v>
      </c>
      <c r="C556" s="169" t="s">
        <v>168</v>
      </c>
      <c r="D556" s="183">
        <v>-0.0028</v>
      </c>
    </row>
    <row r="557">
      <c r="A557" s="168" t="s">
        <v>434</v>
      </c>
      <c r="B557" s="2" t="str">
        <f t="array" ref="B557">INDEX(Countries!D87:D817, MATCH(A557, Countries!B87:B817, 0))</f>
        <v>PRI</v>
      </c>
      <c r="C557" s="169" t="s">
        <v>168</v>
      </c>
      <c r="D557" s="183">
        <v>-0.0028</v>
      </c>
    </row>
    <row r="558">
      <c r="A558" s="168" t="s">
        <v>435</v>
      </c>
      <c r="B558" s="2" t="str">
        <f t="array" ref="B558">INDEX(Countries!D8:D818, MATCH(A558, Countries!B8:B818, 0))</f>
        <v>QAT</v>
      </c>
      <c r="C558" s="169" t="s">
        <v>168</v>
      </c>
      <c r="D558" s="183">
        <v>-0.0028</v>
      </c>
    </row>
    <row r="559">
      <c r="A559" s="168" t="s">
        <v>436</v>
      </c>
      <c r="B559" s="2" t="str">
        <f t="array" ref="B559">INDEX(Countries!D9:D819, MATCH(A559, Countries!B9:B819, 0))</f>
        <v>COG</v>
      </c>
      <c r="C559" s="169" t="s">
        <v>168</v>
      </c>
      <c r="D559" s="183">
        <v>-0.0028</v>
      </c>
    </row>
    <row r="560">
      <c r="A560" s="168" t="s">
        <v>437</v>
      </c>
      <c r="B560" s="2" t="str">
        <f t="array" ref="B560">INDEX(Countries!D90:D820, MATCH(A560, Countries!B90:B820, 0))</f>
        <v>KNA</v>
      </c>
      <c r="C560" s="169" t="s">
        <v>168</v>
      </c>
      <c r="D560" s="183">
        <v>-0.0028</v>
      </c>
    </row>
    <row r="561">
      <c r="A561" s="168" t="s">
        <v>438</v>
      </c>
      <c r="B561" s="2" t="str">
        <f t="array" ref="B561">INDEX(Countries!D91:D821, MATCH(A561, Countries!B91:B821, 0))</f>
        <v>LCA</v>
      </c>
      <c r="C561" s="169" t="s">
        <v>168</v>
      </c>
      <c r="D561" s="183">
        <v>-0.0028</v>
      </c>
    </row>
    <row r="562">
      <c r="A562" s="168" t="s">
        <v>439</v>
      </c>
      <c r="B562" s="2" t="str">
        <f t="array" ref="B562">INDEX(Countries!D92:D822, MATCH(A562, Countries!B92:B822, 0))</f>
        <v>VCT</v>
      </c>
      <c r="C562" s="169" t="s">
        <v>168</v>
      </c>
      <c r="D562" s="183">
        <v>-0.0028</v>
      </c>
    </row>
    <row r="563">
      <c r="A563" s="168" t="s">
        <v>440</v>
      </c>
      <c r="B563" s="2" t="str">
        <f t="array" ref="B563">INDEX(Countries!D93:D823, MATCH(A563, Countries!B93:B823, 0))</f>
        <v>MAF</v>
      </c>
      <c r="C563" s="169" t="s">
        <v>168</v>
      </c>
      <c r="D563" s="183">
        <v>-0.0028</v>
      </c>
    </row>
    <row r="564">
      <c r="A564" s="168" t="s">
        <v>441</v>
      </c>
      <c r="B564" s="2" t="str">
        <f t="array" ref="B564">INDEX(Countries!D94:D824, MATCH(A564, Countries!B94:B824, 0))</f>
        <v>WSM</v>
      </c>
      <c r="C564" s="169" t="s">
        <v>168</v>
      </c>
      <c r="D564" s="183">
        <v>-0.0028</v>
      </c>
    </row>
    <row r="565">
      <c r="A565" s="168" t="s">
        <v>442</v>
      </c>
      <c r="B565" s="2" t="str">
        <f t="array" ref="B565">INDEX(Countries!D95:D825, MATCH(A565, Countries!B95:B825, 0))</f>
        <v>STP</v>
      </c>
      <c r="C565" s="169" t="s">
        <v>168</v>
      </c>
      <c r="D565" s="183">
        <v>-0.0028</v>
      </c>
    </row>
    <row r="566">
      <c r="A566" s="168" t="s">
        <v>443</v>
      </c>
      <c r="B566" s="2" t="str">
        <f t="array" ref="B566">INDEX(Countries!D96:D826, MATCH(A566, Countries!B96:B826, 0))</f>
        <v>SAU</v>
      </c>
      <c r="C566" s="169" t="s">
        <v>168</v>
      </c>
      <c r="D566" s="183">
        <v>-0.0028</v>
      </c>
    </row>
    <row r="567">
      <c r="A567" s="168" t="s">
        <v>444</v>
      </c>
      <c r="B567" s="2" t="str">
        <f t="array" ref="B567">INDEX(Countries!D97:D827, MATCH(A567, Countries!B97:B827, 0))</f>
        <v>SEN</v>
      </c>
      <c r="C567" s="169" t="s">
        <v>168</v>
      </c>
      <c r="D567" s="183">
        <v>-0.0028</v>
      </c>
    </row>
    <row r="568">
      <c r="A568" s="168" t="s">
        <v>445</v>
      </c>
      <c r="B568" s="2" t="str">
        <f t="array" ref="B568">INDEX(Countries!D98:D828, MATCH(A568, Countries!B98:B828, 0))</f>
        <v>SYC</v>
      </c>
      <c r="C568" s="169" t="s">
        <v>168</v>
      </c>
      <c r="D568" s="183">
        <v>-0.0028</v>
      </c>
    </row>
    <row r="569">
      <c r="A569" s="168" t="s">
        <v>446</v>
      </c>
      <c r="B569" s="2" t="str">
        <f t="array" ref="B569">INDEX(Countries!D99:D829, MATCH(A569, Countries!B99:B829, 0))</f>
        <v>SLE</v>
      </c>
      <c r="C569" s="169" t="s">
        <v>168</v>
      </c>
      <c r="D569" s="183">
        <v>-0.0028</v>
      </c>
    </row>
    <row r="570">
      <c r="A570" s="168" t="s">
        <v>447</v>
      </c>
      <c r="B570" s="2" t="str">
        <f t="array" ref="B570">INDEX(Countries!D100:D830, MATCH(A570, Countries!B100:B830, 0))</f>
        <v>SGP</v>
      </c>
      <c r="C570" s="169" t="s">
        <v>168</v>
      </c>
      <c r="D570" s="183">
        <v>-0.0028</v>
      </c>
    </row>
    <row r="571">
      <c r="A571" s="168" t="s">
        <v>448</v>
      </c>
      <c r="B571" s="2" t="str">
        <f t="array" ref="B571">INDEX(Countries!D101:D831, MATCH(A571, Countries!B101:B831, 0))</f>
        <v>SXM</v>
      </c>
      <c r="C571" s="169" t="s">
        <v>168</v>
      </c>
      <c r="D571" s="183">
        <v>-0.0028</v>
      </c>
    </row>
    <row r="572">
      <c r="A572" s="168" t="s">
        <v>449</v>
      </c>
      <c r="B572" s="2" t="str">
        <f t="array" ref="B572">INDEX(Countries!D102:D832, MATCH(A572, Countries!B102:B832, 0))</f>
        <v>SLB</v>
      </c>
      <c r="C572" s="169" t="s">
        <v>168</v>
      </c>
      <c r="D572" s="183">
        <v>-0.0028</v>
      </c>
    </row>
    <row r="573">
      <c r="A573" s="168" t="s">
        <v>450</v>
      </c>
      <c r="B573" s="2" t="str">
        <f t="array" ref="B573">INDEX(Countries!D103:D833, MATCH(A573, Countries!B103:B833, 0))</f>
        <v>SOM</v>
      </c>
      <c r="C573" s="169" t="s">
        <v>168</v>
      </c>
      <c r="D573" s="183">
        <v>-0.0028</v>
      </c>
    </row>
    <row r="574">
      <c r="A574" s="168" t="s">
        <v>451</v>
      </c>
      <c r="B574" s="2" t="str">
        <f t="array" ref="B574">INDEX(Countries!D104:D834, MATCH(A574, Countries!B104:B834, 0))</f>
        <v>ZAF</v>
      </c>
      <c r="C574" s="169" t="s">
        <v>168</v>
      </c>
      <c r="D574" s="183">
        <v>0.0</v>
      </c>
    </row>
    <row r="575">
      <c r="A575" s="168" t="s">
        <v>452</v>
      </c>
      <c r="B575" s="2" t="str">
        <f t="array" ref="B575">INDEX(Countries!D105:D835, MATCH(A575, Countries!B105:B835, 0))</f>
        <v>LKA</v>
      </c>
      <c r="C575" s="169" t="s">
        <v>168</v>
      </c>
      <c r="D575" s="183">
        <v>-0.0028</v>
      </c>
    </row>
    <row r="576">
      <c r="A576" s="168" t="s">
        <v>453</v>
      </c>
      <c r="B576" s="2" t="str">
        <f t="array" ref="B576">INDEX(Countries!D106:D836, MATCH(A576, Countries!B106:B836, 0))</f>
        <v>SDN</v>
      </c>
      <c r="C576" s="169" t="s">
        <v>168</v>
      </c>
      <c r="D576" s="183">
        <v>-0.0028</v>
      </c>
    </row>
    <row r="577">
      <c r="A577" s="168" t="s">
        <v>454</v>
      </c>
      <c r="B577" s="2" t="str">
        <f t="array" ref="B577">INDEX(Countries!D107:D837, MATCH(A577, Countries!B107:B837, 0))</f>
        <v>SUR</v>
      </c>
      <c r="C577" s="169" t="s">
        <v>168</v>
      </c>
      <c r="D577" s="183">
        <v>-0.0028</v>
      </c>
    </row>
    <row r="578">
      <c r="A578" s="168" t="s">
        <v>455</v>
      </c>
      <c r="B578" s="2" t="str">
        <f t="array" ref="B578">INDEX(Countries!D108:D838, MATCH(A578, Countries!B108:B838, 0))</f>
        <v>TWN</v>
      </c>
      <c r="C578" s="169" t="s">
        <v>168</v>
      </c>
      <c r="D578" s="183">
        <v>-4.5924784054851564E-5</v>
      </c>
    </row>
    <row r="579">
      <c r="A579" s="168" t="s">
        <v>456</v>
      </c>
      <c r="B579" s="2" t="str">
        <f t="array" ref="B579">INDEX(Countries!D109:D839, MATCH(A579, Countries!B109:B839, 0))</f>
        <v>TZA</v>
      </c>
      <c r="C579" s="169" t="s">
        <v>168</v>
      </c>
      <c r="D579" s="183">
        <v>-0.0028</v>
      </c>
    </row>
    <row r="580">
      <c r="A580" s="168" t="s">
        <v>457</v>
      </c>
      <c r="B580" s="2" t="str">
        <f t="array" ref="B580">INDEX(Countries!D110:D840, MATCH(A580, Countries!B110:B840, 0))</f>
        <v>THA</v>
      </c>
      <c r="C580" s="169" t="s">
        <v>168</v>
      </c>
      <c r="D580" s="183">
        <v>-0.0028</v>
      </c>
    </row>
    <row r="581">
      <c r="A581" s="168" t="s">
        <v>458</v>
      </c>
      <c r="B581" s="2" t="str">
        <f t="array" ref="B581">INDEX(Countries!D111:D841, MATCH(A581, Countries!B111:B841, 0))</f>
        <v>TLS</v>
      </c>
      <c r="C581" s="169" t="s">
        <v>168</v>
      </c>
      <c r="D581" s="183">
        <v>-0.0028</v>
      </c>
    </row>
    <row r="582">
      <c r="A582" s="168" t="s">
        <v>459</v>
      </c>
      <c r="B582" s="2" t="str">
        <f t="array" ref="B582">INDEX(Countries!D112:D842, MATCH(A582, Countries!B112:B842, 0))</f>
        <v>TGO</v>
      </c>
      <c r="C582" s="169" t="s">
        <v>168</v>
      </c>
      <c r="D582" s="183">
        <v>-0.0028</v>
      </c>
    </row>
    <row r="583">
      <c r="A583" s="168" t="s">
        <v>460</v>
      </c>
      <c r="B583" s="2" t="str">
        <f t="array" ref="B583">INDEX(Countries!D113:D843, MATCH(A583, Countries!B113:B843, 0))</f>
        <v>TON</v>
      </c>
      <c r="C583" s="169" t="s">
        <v>168</v>
      </c>
      <c r="D583" s="183">
        <v>-0.0028</v>
      </c>
    </row>
    <row r="584">
      <c r="A584" s="168" t="s">
        <v>461</v>
      </c>
      <c r="B584" s="2" t="str">
        <f t="array" ref="B584">INDEX(Countries!D114:D844, MATCH(A584, Countries!B114:B844, 0))</f>
        <v>TTO</v>
      </c>
      <c r="C584" s="169" t="s">
        <v>168</v>
      </c>
      <c r="D584" s="183">
        <v>-0.0028</v>
      </c>
    </row>
    <row r="585">
      <c r="A585" s="168" t="s">
        <v>462</v>
      </c>
      <c r="B585" s="2" t="str">
        <f t="array" ref="B585">INDEX(Countries!D115:D845, MATCH(A585, Countries!B115:B845, 0))</f>
        <v>TCA</v>
      </c>
      <c r="C585" s="169" t="s">
        <v>168</v>
      </c>
      <c r="D585" s="183">
        <v>-0.0028</v>
      </c>
    </row>
    <row r="586">
      <c r="A586" s="168" t="s">
        <v>463</v>
      </c>
      <c r="B586" s="2" t="str">
        <f t="array" ref="B586">INDEX(Countries!D116:D846, MATCH(A586, Countries!B116:B846, 0))</f>
        <v>TUV</v>
      </c>
      <c r="C586" s="169" t="s">
        <v>168</v>
      </c>
      <c r="D586" s="183">
        <v>-0.0028</v>
      </c>
    </row>
    <row r="587">
      <c r="A587" s="168" t="s">
        <v>464</v>
      </c>
      <c r="B587" s="2" t="str">
        <f t="array" ref="B587">INDEX(Countries!D117:D847, MATCH(A587, Countries!B117:B847, 0))</f>
        <v>ARE</v>
      </c>
      <c r="C587" s="169" t="s">
        <v>168</v>
      </c>
      <c r="D587" s="183">
        <v>0.0</v>
      </c>
    </row>
    <row r="588">
      <c r="A588" s="168" t="s">
        <v>465</v>
      </c>
      <c r="B588" s="2" t="str">
        <f t="array" ref="B588">INDEX(Countries!D118:D848, MATCH(A588, Countries!B118:B848, 0))</f>
        <v>VUT</v>
      </c>
      <c r="C588" s="169" t="s">
        <v>168</v>
      </c>
      <c r="D588" s="183">
        <v>-0.0028</v>
      </c>
    </row>
    <row r="589">
      <c r="A589" s="168" t="s">
        <v>466</v>
      </c>
      <c r="B589" s="2" t="str">
        <f t="array" ref="B589">INDEX(Countries!D119:D849, MATCH(A589, Countries!B119:B849, 0))</f>
        <v>VEN</v>
      </c>
      <c r="C589" s="169" t="s">
        <v>168</v>
      </c>
      <c r="D589" s="183">
        <v>-0.0028</v>
      </c>
    </row>
    <row r="590">
      <c r="A590" s="168" t="s">
        <v>467</v>
      </c>
      <c r="B590" s="2" t="str">
        <f t="array" ref="B590">INDEX(Countries!D120:D850, MATCH(A590, Countries!B120:B850, 0))</f>
        <v>VNM</v>
      </c>
      <c r="C590" s="169" t="s">
        <v>168</v>
      </c>
      <c r="D590" s="183">
        <v>-0.005687468574636312</v>
      </c>
    </row>
    <row r="591">
      <c r="A591" s="168" t="s">
        <v>468</v>
      </c>
      <c r="B591" s="2" t="str">
        <f t="array" ref="B591">INDEX(Countries!D121:D851, MATCH(A591, Countries!B121:B851, 0))</f>
        <v>VIR</v>
      </c>
      <c r="C591" s="169" t="s">
        <v>168</v>
      </c>
      <c r="D591" s="183">
        <v>-0.0028</v>
      </c>
    </row>
    <row r="592">
      <c r="A592" s="168" t="s">
        <v>469</v>
      </c>
      <c r="B592" s="2" t="str">
        <f t="array" ref="B592">INDEX(Countries!D122:D852, MATCH(A592, Countries!B122:B852, 0))</f>
        <v>WLF</v>
      </c>
      <c r="C592" s="169" t="s">
        <v>168</v>
      </c>
      <c r="D592" s="183">
        <v>-0.0028</v>
      </c>
    </row>
    <row r="593">
      <c r="A593" s="168" t="s">
        <v>470</v>
      </c>
      <c r="B593" s="2" t="str">
        <f t="array" ref="B593">INDEX(Countries!D123:D853, MATCH(A593, Countries!B123:B853, 0))</f>
        <v>YEM</v>
      </c>
      <c r="C593" s="169" t="s">
        <v>168</v>
      </c>
      <c r="D593" s="183">
        <v>-0.0028</v>
      </c>
    </row>
    <row r="594">
      <c r="A594" s="168" t="s">
        <v>471</v>
      </c>
      <c r="B594" s="2" t="str">
        <f t="array" ref="B594">INDEX(Countries!D1:D854, MATCH(A594, Countries!B1:B854, 0))</f>
        <v>ITA</v>
      </c>
      <c r="C594" s="169" t="s">
        <v>168</v>
      </c>
      <c r="D594" s="183">
        <v>-0.005683500459080504</v>
      </c>
    </row>
    <row r="595">
      <c r="A595" s="168" t="s">
        <v>472</v>
      </c>
      <c r="B595" s="2" t="str">
        <f t="array" ref="B595">INDEX(Countries!D125:D855, MATCH(A595, Countries!B125:B855, 0))</f>
        <v>UKR</v>
      </c>
      <c r="C595" s="169" t="s">
        <v>168</v>
      </c>
      <c r="D595" s="183">
        <v>-0.0028</v>
      </c>
    </row>
    <row r="596">
      <c r="A596" s="168" t="s">
        <v>473</v>
      </c>
      <c r="B596" s="2" t="str">
        <f t="array" ref="B596">INDEX(Countries!D126:D856, MATCH(A596, Countries!B126:B856, 0))</f>
        <v>TUN</v>
      </c>
      <c r="C596" s="169" t="s">
        <v>168</v>
      </c>
      <c r="D596" s="183">
        <v>-0.0028</v>
      </c>
    </row>
    <row r="597">
      <c r="A597" s="168" t="s">
        <v>474</v>
      </c>
      <c r="B597" s="2" t="str">
        <f t="array" ref="B597">INDEX(Countries!D127:D857, MATCH(A597, Countries!B127:B857, 0))</f>
        <v>ESP</v>
      </c>
      <c r="C597" s="169" t="s">
        <v>168</v>
      </c>
      <c r="D597" s="183">
        <v>0.0</v>
      </c>
    </row>
    <row r="598">
      <c r="A598" s="168" t="s">
        <v>475</v>
      </c>
      <c r="B598" s="2" t="str">
        <f t="array" ref="B598">INDEX(Countries!D1:D858, MATCH(A598, Countries!B1:B858, 0))</f>
        <v>KWT</v>
      </c>
      <c r="C598" s="169" t="s">
        <v>168</v>
      </c>
      <c r="D598" s="183">
        <v>-0.0028</v>
      </c>
    </row>
    <row r="599">
      <c r="A599" s="168" t="s">
        <v>476</v>
      </c>
      <c r="B599" s="2" t="str">
        <f t="array" ref="B599">INDEX(Countries!D2:D859, MATCH(A599, Countries!B2:B859, 0))</f>
        <v>DNK</v>
      </c>
      <c r="C599" s="169" t="s">
        <v>168</v>
      </c>
      <c r="D599" s="183">
        <v>-0.0016864900665496396</v>
      </c>
    </row>
    <row r="600">
      <c r="A600" s="168" t="s">
        <v>477</v>
      </c>
      <c r="B600" s="2" t="str">
        <f t="array" ref="B600">INDEX(Countries!D3:D860, MATCH(A600, Countries!B3:B860, 0))</f>
        <v>FRA</v>
      </c>
      <c r="C600" s="169" t="s">
        <v>168</v>
      </c>
      <c r="D600" s="183">
        <v>-5.304419744823763E-4</v>
      </c>
    </row>
    <row r="601">
      <c r="A601" s="168" t="s">
        <v>478</v>
      </c>
      <c r="B601" s="2" t="str">
        <f t="array" ref="B601">INDEX(Countries!D131:D861, MATCH(A601, Countries!B131:B861, 0))</f>
        <v>RUS</v>
      </c>
      <c r="C601" s="169" t="s">
        <v>168</v>
      </c>
      <c r="D601" s="183">
        <v>-0.002872094640644529</v>
      </c>
    </row>
    <row r="602">
      <c r="A602" s="168" t="s">
        <v>479</v>
      </c>
      <c r="B602" s="2" t="str">
        <f t="array" ref="B602">INDEX(Countries!D132:D862, MATCH(A602, Countries!B132:B862, 0))</f>
        <v>UMI</v>
      </c>
      <c r="C602" s="169" t="s">
        <v>168</v>
      </c>
      <c r="D602" s="183">
        <v>-0.0028</v>
      </c>
    </row>
    <row r="603">
      <c r="A603" s="168" t="s">
        <v>480</v>
      </c>
      <c r="B603" s="2" t="str">
        <f t="array" ref="B603">INDEX(Countries!D1:D863, MATCH(A603, Countries!B1:B863, 0))</f>
        <v>GRC</v>
      </c>
      <c r="C603" s="169" t="s">
        <v>168</v>
      </c>
      <c r="D603" s="183">
        <v>0.0</v>
      </c>
    </row>
    <row r="604">
      <c r="A604" s="168" t="s">
        <v>481</v>
      </c>
      <c r="B604" s="2" t="str">
        <f t="array" ref="B604">INDEX(Countries!D2:D864, MATCH(A604, Countries!B2:B864, 0))</f>
        <v>CAN</v>
      </c>
      <c r="C604" s="169" t="s">
        <v>168</v>
      </c>
      <c r="D604" s="183">
        <v>0.0</v>
      </c>
    </row>
    <row r="605">
      <c r="A605" s="168" t="s">
        <v>482</v>
      </c>
      <c r="B605" s="2" t="str">
        <f t="array" ref="B605">INDEX(Countries!D3:D865, MATCH(A605, Countries!B3:B865, 0))</f>
        <v>DEU</v>
      </c>
      <c r="C605" s="169" t="s">
        <v>168</v>
      </c>
      <c r="D605" s="183">
        <v>-8.060441965940246E-5</v>
      </c>
    </row>
    <row r="606">
      <c r="A606" s="168" t="s">
        <v>483</v>
      </c>
      <c r="B606" s="2" t="str">
        <f t="array" ref="B606">INDEX(Countries!D4:D866, MATCH(A606, Countries!B4:B866, 0))</f>
        <v>HRV</v>
      </c>
      <c r="C606" s="169" t="s">
        <v>168</v>
      </c>
      <c r="D606" s="183">
        <v>-8.497725119265276E-4</v>
      </c>
    </row>
    <row r="607">
      <c r="A607" s="168" t="s">
        <v>484</v>
      </c>
      <c r="B607" s="2" t="str">
        <f t="array" ref="B607">INDEX(Countries!D137:D867, MATCH(A607, Countries!B137:B867, 0))</f>
        <v>GBR</v>
      </c>
      <c r="C607" s="169" t="s">
        <v>168</v>
      </c>
      <c r="D607" s="183">
        <v>0.0</v>
      </c>
    </row>
    <row r="608">
      <c r="A608" s="168" t="s">
        <v>485</v>
      </c>
      <c r="B608" s="2" t="str">
        <f t="array" ref="B608">INDEX(Countries!D138:D868, MATCH(A608, Countries!B138:B868, 0))</f>
        <v>MLT</v>
      </c>
      <c r="C608" s="169" t="s">
        <v>168</v>
      </c>
      <c r="D608" s="183">
        <v>-0.0028</v>
      </c>
    </row>
    <row r="609">
      <c r="A609" s="168" t="s">
        <v>486</v>
      </c>
      <c r="B609" s="2" t="str">
        <f t="array" ref="B609">INDEX(Countries!D1:D869, MATCH(A609, Countries!B1:B869, 0))</f>
        <v>CYP</v>
      </c>
      <c r="C609" s="169" t="s">
        <v>168</v>
      </c>
      <c r="D609" s="183">
        <v>-0.01093104071886275</v>
      </c>
    </row>
    <row r="610">
      <c r="A610" s="168" t="s">
        <v>487</v>
      </c>
      <c r="B610" s="2" t="str">
        <f t="array" ref="B610">INDEX(Countries!D140:D870, MATCH(A610, Countries!B140:B870, 0))</f>
        <v>NOR</v>
      </c>
      <c r="C610" s="169" t="s">
        <v>168</v>
      </c>
      <c r="D610" s="183">
        <v>-0.0028</v>
      </c>
    </row>
    <row r="611">
      <c r="A611" s="168" t="s">
        <v>488</v>
      </c>
      <c r="B611" s="2" t="str">
        <f t="array" ref="B611">INDEX(Countries!D1:D871, MATCH(A611, Countries!B1:B871, 0))</f>
        <v>ALB</v>
      </c>
      <c r="C611" s="169" t="s">
        <v>168</v>
      </c>
      <c r="D611" s="183">
        <v>-0.0032383183050906927</v>
      </c>
    </row>
    <row r="612">
      <c r="A612" s="168" t="s">
        <v>489</v>
      </c>
      <c r="B612" s="2" t="str">
        <f t="array" ref="B612">INDEX(Countries!D2:D872, MATCH(A612, Countries!B2:B872, 0))</f>
        <v>DZA</v>
      </c>
      <c r="C612" s="169" t="s">
        <v>168</v>
      </c>
      <c r="D612" s="183">
        <v>-0.0028</v>
      </c>
    </row>
    <row r="613">
      <c r="A613" s="168" t="s">
        <v>490</v>
      </c>
      <c r="B613" s="2" t="str">
        <f t="array" ref="B613">INDEX(Countries!D143:D873, MATCH(A613, Countries!B143:B873, 0))</f>
        <v>SWE</v>
      </c>
      <c r="C613" s="169" t="s">
        <v>168</v>
      </c>
      <c r="D613" s="183">
        <v>-0.0011577313206437845</v>
      </c>
    </row>
    <row r="614">
      <c r="A614" s="168" t="s">
        <v>491</v>
      </c>
      <c r="B614" s="2" t="str">
        <f t="array" ref="B614">INDEX(Countries!D1:D874, MATCH(A614, Countries!B1:B874, 0))</f>
        <v>ISR</v>
      </c>
      <c r="C614" s="169" t="s">
        <v>168</v>
      </c>
      <c r="D614" s="183">
        <v>-0.0028</v>
      </c>
    </row>
    <row r="615">
      <c r="A615" s="168" t="s">
        <v>492</v>
      </c>
      <c r="B615" s="2" t="str">
        <f t="array" ref="B615">INDEX(Countries!D145:D875, MATCH(A615, Countries!B145:B875, 0))</f>
        <v>MSR</v>
      </c>
      <c r="C615" s="169" t="s">
        <v>168</v>
      </c>
      <c r="D615" s="183">
        <v>-0.0028</v>
      </c>
    </row>
    <row r="616">
      <c r="A616" s="168" t="s">
        <v>493</v>
      </c>
      <c r="B616" s="2" t="str">
        <f t="array" ref="B616">INDEX(Countries!D1:D876, MATCH(A616, Countries!B1:B876, 0))</f>
        <v>LBY</v>
      </c>
      <c r="C616" s="169" t="s">
        <v>168</v>
      </c>
      <c r="D616" s="183">
        <v>-0.0028</v>
      </c>
    </row>
    <row r="617">
      <c r="A617" s="168" t="s">
        <v>494</v>
      </c>
      <c r="B617" s="2" t="str">
        <f t="array" ref="B617">INDEX(Countries!D147:D877, MATCH(A617, Countries!B147:B877, 0))</f>
        <v>NLD</v>
      </c>
      <c r="C617" s="169" t="s">
        <v>168</v>
      </c>
      <c r="D617" s="183">
        <v>-5.9152292617103974E-5</v>
      </c>
    </row>
    <row r="618">
      <c r="A618" s="168" t="s">
        <v>495</v>
      </c>
      <c r="B618" s="2" t="str">
        <f t="array" ref="B618">INDEX(Countries!D148:D878, MATCH(A618, Countries!B148:B878, 0))</f>
        <v>POL</v>
      </c>
      <c r="C618" s="169" t="s">
        <v>168</v>
      </c>
      <c r="D618" s="183">
        <v>-0.0028</v>
      </c>
    </row>
    <row r="619">
      <c r="A619" s="168" t="s">
        <v>496</v>
      </c>
      <c r="B619" s="2" t="str">
        <f t="array" ref="B619">INDEX(Countries!D149:D879, MATCH(A619, Countries!B149:B879, 0))</f>
        <v>TUR</v>
      </c>
      <c r="C619" s="169" t="s">
        <v>168</v>
      </c>
      <c r="D619" s="183">
        <v>0.0</v>
      </c>
    </row>
    <row r="620">
      <c r="A620" s="168" t="s">
        <v>497</v>
      </c>
      <c r="B620" s="2" t="str">
        <f t="array" ref="B620">INDEX(Countries!D1:D880, MATCH(A620, Countries!B1:B880, 0))</f>
        <v>JOR</v>
      </c>
      <c r="C620" s="169" t="s">
        <v>168</v>
      </c>
      <c r="D620" s="183">
        <v>-0.0028</v>
      </c>
    </row>
    <row r="621">
      <c r="A621" s="168" t="s">
        <v>498</v>
      </c>
      <c r="B621" s="2" t="str">
        <f t="array" ref="B621">INDEX(Countries!D2:D881, MATCH(A621, Countries!B2:B881, 0))</f>
        <v>HKG</v>
      </c>
      <c r="C621" s="169" t="s">
        <v>168</v>
      </c>
      <c r="D621" s="183">
        <v>-0.0028</v>
      </c>
    </row>
    <row r="622">
      <c r="A622" s="168" t="s">
        <v>499</v>
      </c>
      <c r="B622" s="2" t="str">
        <f t="array" ref="B622">INDEX(Countries!D152:D882, MATCH(A622, Countries!B152:B882, 0))</f>
        <v>SVN</v>
      </c>
      <c r="C622" s="169" t="s">
        <v>168</v>
      </c>
      <c r="D622" s="183">
        <v>-0.003330353983899914</v>
      </c>
    </row>
    <row r="623">
      <c r="A623" s="168" t="s">
        <v>500</v>
      </c>
      <c r="B623" s="2" t="str">
        <f t="array" ref="B623">INDEX(Countries!D1:D883, MATCH(A623, Countries!B1:B883, 0))</f>
        <v>ARG</v>
      </c>
      <c r="C623" s="169" t="s">
        <v>168</v>
      </c>
      <c r="D623" s="183">
        <v>-0.0024780396084206346</v>
      </c>
    </row>
    <row r="624">
      <c r="A624" s="168" t="s">
        <v>501</v>
      </c>
      <c r="B624" s="2" t="str">
        <f t="array" ref="B624">INDEX(Countries!D2:D884, MATCH(A624, Countries!B2:B884, 0))</f>
        <v>AZE</v>
      </c>
      <c r="C624" s="169" t="s">
        <v>168</v>
      </c>
      <c r="D624" s="183">
        <v>-0.0028</v>
      </c>
    </row>
    <row r="625">
      <c r="A625" s="168" t="s">
        <v>502</v>
      </c>
      <c r="B625" s="2" t="str">
        <f t="array" ref="B625">INDEX(Countries!D3:D885, MATCH(A625, Countries!B3:B885, 0))</f>
        <v>BEL</v>
      </c>
      <c r="C625" s="169" t="s">
        <v>168</v>
      </c>
      <c r="D625" s="183">
        <v>-7.895360945009422E-4</v>
      </c>
    </row>
    <row r="626">
      <c r="A626" s="168" t="s">
        <v>503</v>
      </c>
      <c r="B626" s="2" t="str">
        <f t="array" ref="B626">INDEX(Countries!D4:D886, MATCH(A626, Countries!B4:B886, 0))</f>
        <v>BIH</v>
      </c>
      <c r="C626" s="169" t="s">
        <v>168</v>
      </c>
      <c r="D626" s="183">
        <v>-0.0028</v>
      </c>
    </row>
    <row r="627">
      <c r="A627" s="168" t="s">
        <v>504</v>
      </c>
      <c r="B627" s="2" t="str">
        <f t="array" ref="B627">INDEX(Countries!D5:D887, MATCH(A627, Countries!B5:B887, 0))</f>
        <v>IOT</v>
      </c>
      <c r="C627" s="169" t="s">
        <v>168</v>
      </c>
      <c r="D627" s="183">
        <v>-0.0028</v>
      </c>
    </row>
    <row r="628">
      <c r="A628" s="168" t="s">
        <v>505</v>
      </c>
      <c r="B628" s="2" t="str">
        <f t="array" ref="B628">INDEX(Countries!D6:D888, MATCH(A628, Countries!B6:B888, 0))</f>
        <v>BGR</v>
      </c>
      <c r="C628" s="169" t="s">
        <v>168</v>
      </c>
      <c r="D628" s="183">
        <v>-0.0028</v>
      </c>
    </row>
    <row r="629">
      <c r="A629" s="168" t="s">
        <v>506</v>
      </c>
      <c r="B629" s="2" t="str">
        <f t="array" ref="B629">INDEX(Countries!D7:D889, MATCH(A629, Countries!B7:B889, 0))</f>
        <v>CPV</v>
      </c>
      <c r="C629" s="169" t="s">
        <v>168</v>
      </c>
      <c r="D629" s="183">
        <v>-0.0028</v>
      </c>
    </row>
    <row r="630">
      <c r="A630" s="168" t="s">
        <v>507</v>
      </c>
      <c r="B630" s="2" t="str">
        <f t="array" ref="B630">INDEX(Countries!D8:D890, MATCH(A630, Countries!B8:B890, 0))</f>
        <v>CHL</v>
      </c>
      <c r="C630" s="169" t="s">
        <v>168</v>
      </c>
      <c r="D630" s="183">
        <v>0.0</v>
      </c>
    </row>
    <row r="631">
      <c r="A631" s="168" t="s">
        <v>508</v>
      </c>
      <c r="B631" s="2" t="str">
        <f t="array" ref="B631">INDEX(Countries!D9:D891, MATCH(A631, Countries!B9:B891, 0))</f>
        <v>EST</v>
      </c>
      <c r="C631" s="169" t="s">
        <v>168</v>
      </c>
      <c r="D631" s="183">
        <v>-7.896921806467283E-4</v>
      </c>
    </row>
    <row r="632">
      <c r="A632" s="168" t="s">
        <v>509</v>
      </c>
      <c r="B632" s="2" t="str">
        <f t="array" ref="B632">INDEX(Countries!D10:D892, MATCH(A632, Countries!B10:B892, 0))</f>
        <v>FLK</v>
      </c>
      <c r="C632" s="169" t="s">
        <v>168</v>
      </c>
      <c r="D632" s="183">
        <v>-0.0028</v>
      </c>
    </row>
    <row r="633">
      <c r="A633" s="168" t="s">
        <v>510</v>
      </c>
      <c r="B633" s="2" t="str">
        <f t="array" ref="B633">INDEX(Countries!D11:D893, MATCH(A633, Countries!B11:B893, 0))</f>
        <v>FRO</v>
      </c>
      <c r="C633" s="169" t="s">
        <v>168</v>
      </c>
      <c r="D633" s="183">
        <v>-0.0028</v>
      </c>
    </row>
    <row r="634">
      <c r="A634" s="168" t="s">
        <v>511</v>
      </c>
      <c r="B634" s="2" t="str">
        <f t="array" ref="B634">INDEX(Countries!D12:D894, MATCH(A634, Countries!B12:B894, 0))</f>
        <v>FIN</v>
      </c>
      <c r="C634" s="169" t="s">
        <v>168</v>
      </c>
      <c r="D634" s="183">
        <v>0.0</v>
      </c>
    </row>
    <row r="635">
      <c r="A635" s="168" t="s">
        <v>512</v>
      </c>
      <c r="B635" s="2" t="str">
        <f t="array" ref="B635">INDEX(Countries!D13:D895, MATCH(A635, Countries!B13:B895, 0))</f>
        <v>GEO</v>
      </c>
      <c r="C635" s="169" t="s">
        <v>168</v>
      </c>
      <c r="D635" s="183">
        <v>-0.0028</v>
      </c>
    </row>
    <row r="636">
      <c r="A636" s="168" t="s">
        <v>513</v>
      </c>
      <c r="B636" s="2" t="str">
        <f t="array" ref="B636">INDEX(Countries!D14:D896, MATCH(A636, Countries!B14:B896, 0))</f>
        <v>GIB</v>
      </c>
      <c r="C636" s="169" t="s">
        <v>168</v>
      </c>
      <c r="D636" s="183">
        <v>-0.0028</v>
      </c>
    </row>
    <row r="637">
      <c r="A637" s="168" t="s">
        <v>514</v>
      </c>
      <c r="B637" s="2" t="str">
        <f t="array" ref="B637">INDEX(Countries!D15:D897, MATCH(A637, Countries!B15:B897, 0))</f>
        <v>GRL</v>
      </c>
      <c r="C637" s="169" t="s">
        <v>168</v>
      </c>
      <c r="D637" s="183">
        <v>-0.0028</v>
      </c>
    </row>
    <row r="638">
      <c r="A638" s="168" t="s">
        <v>515</v>
      </c>
      <c r="B638" s="2" t="str">
        <f t="array" ref="B638">INDEX(Countries!D16:D898, MATCH(A638, Countries!B16:B898, 0))</f>
        <v>GGY</v>
      </c>
      <c r="C638" s="169" t="s">
        <v>168</v>
      </c>
      <c r="D638" s="183">
        <v>-0.0028</v>
      </c>
    </row>
    <row r="639">
      <c r="A639" s="168" t="s">
        <v>516</v>
      </c>
      <c r="B639" s="2" t="str">
        <f t="array" ref="B639">INDEX(Countries!D17:D899, MATCH(A639, Countries!B17:B899, 0))</f>
        <v>ISL</v>
      </c>
      <c r="C639" s="169" t="s">
        <v>168</v>
      </c>
      <c r="D639" s="183">
        <v>-0.0028</v>
      </c>
    </row>
    <row r="640">
      <c r="A640" s="168" t="s">
        <v>517</v>
      </c>
      <c r="B640" s="2" t="str">
        <f t="array" ref="B640">INDEX(Countries!D18:D900, MATCH(A640, Countries!B18:B900, 0))</f>
        <v>IRQ</v>
      </c>
      <c r="C640" s="169" t="s">
        <v>168</v>
      </c>
      <c r="D640" s="183">
        <v>-0.0028</v>
      </c>
    </row>
    <row r="641">
      <c r="A641" s="168" t="s">
        <v>518</v>
      </c>
      <c r="B641" s="2" t="str">
        <f t="array" ref="B641">INDEX(Countries!D19:D901, MATCH(A641, Countries!B19:B901, 0))</f>
        <v>IRL</v>
      </c>
      <c r="C641" s="169" t="s">
        <v>168</v>
      </c>
      <c r="D641" s="183">
        <v>-8.305387211671178E-5</v>
      </c>
    </row>
    <row r="642">
      <c r="A642" s="168" t="s">
        <v>519</v>
      </c>
      <c r="B642" s="2" t="str">
        <f t="array" ref="B642">INDEX(Countries!D20:D902, MATCH(A642, Countries!B20:B902, 0))</f>
        <v>IMN</v>
      </c>
      <c r="C642" s="169" t="s">
        <v>168</v>
      </c>
      <c r="D642" s="183">
        <v>-0.0028</v>
      </c>
    </row>
    <row r="643">
      <c r="A643" s="168" t="s">
        <v>520</v>
      </c>
      <c r="B643" s="2" t="str">
        <f t="array" ref="B643">INDEX(Countries!D21:D903, MATCH(A643, Countries!B21:B903, 0))</f>
        <v>JEY</v>
      </c>
      <c r="C643" s="169" t="s">
        <v>168</v>
      </c>
      <c r="D643" s="183">
        <v>-0.0028</v>
      </c>
    </row>
    <row r="644">
      <c r="A644" s="168" t="s">
        <v>521</v>
      </c>
      <c r="B644" s="2" t="str">
        <f t="array" ref="B644">INDEX(Countries!D22:D904, MATCH(A644, Countries!B22:B904, 0))</f>
        <v>KAZ</v>
      </c>
      <c r="C644" s="169" t="s">
        <v>168</v>
      </c>
      <c r="D644" s="183">
        <v>-0.0028</v>
      </c>
    </row>
    <row r="645">
      <c r="A645" s="168" t="s">
        <v>522</v>
      </c>
      <c r="B645" s="2" t="str">
        <f t="array" ref="B645">INDEX(Countries!D23:D905, MATCH(A645, Countries!B23:B905, 0))</f>
        <v>PRK</v>
      </c>
      <c r="C645" s="169" t="s">
        <v>168</v>
      </c>
      <c r="D645" s="183">
        <v>-0.0028</v>
      </c>
    </row>
    <row r="646">
      <c r="A646" s="168" t="s">
        <v>523</v>
      </c>
      <c r="B646" s="2" t="str">
        <f t="array" ref="B646">INDEX(Countries!D176:D906, MATCH(A646, Countries!B176:B906, 0))</f>
        <v>KOR</v>
      </c>
      <c r="C646" s="169" t="s">
        <v>168</v>
      </c>
      <c r="D646" s="183">
        <v>-0.0028</v>
      </c>
    </row>
    <row r="647">
      <c r="A647" s="168" t="s">
        <v>524</v>
      </c>
      <c r="B647" s="2" t="str">
        <f t="array" ref="B647">INDEX(Countries!D1:D907, MATCH(A647, Countries!B1:B907, 0))</f>
        <v>LVA</v>
      </c>
      <c r="C647" s="169" t="s">
        <v>168</v>
      </c>
      <c r="D647" s="183">
        <v>-0.001705471385635371</v>
      </c>
    </row>
    <row r="648">
      <c r="A648" s="168" t="s">
        <v>411</v>
      </c>
      <c r="B648" s="2" t="str">
        <f t="array" ref="B648">INDEX(Countries!D2:D908, MATCH(A648, Countries!B2:B908, 0))</f>
        <v>LBN</v>
      </c>
      <c r="C648" s="169" t="s">
        <v>168</v>
      </c>
      <c r="D648" s="183">
        <v>-0.0028</v>
      </c>
    </row>
    <row r="649">
      <c r="A649" s="168" t="s">
        <v>525</v>
      </c>
      <c r="B649" s="2" t="str">
        <f t="array" ref="B649">INDEX(Countries!D3:D909, MATCH(A649, Countries!B3:B909, 0))</f>
        <v>LTU</v>
      </c>
      <c r="C649" s="169" t="s">
        <v>168</v>
      </c>
      <c r="D649" s="183">
        <v>-0.0028</v>
      </c>
    </row>
    <row r="650">
      <c r="A650" s="168" t="s">
        <v>526</v>
      </c>
      <c r="B650" s="2" t="str">
        <f t="array" ref="B650">INDEX(Countries!D4:D910, MATCH(A650, Countries!B4:B910, 0))</f>
        <v>MCO</v>
      </c>
      <c r="C650" s="169" t="s">
        <v>168</v>
      </c>
      <c r="D650" s="183">
        <v>-0.0028</v>
      </c>
    </row>
    <row r="651">
      <c r="A651" s="168" t="s">
        <v>527</v>
      </c>
      <c r="B651" s="2" t="str">
        <f t="array" ref="B651">INDEX(Countries!D5:D911, MATCH(A651, Countries!B5:B911, 0))</f>
        <v>MNE</v>
      </c>
      <c r="C651" s="169" t="s">
        <v>168</v>
      </c>
      <c r="D651" s="183">
        <v>-2.250010167632599E-4</v>
      </c>
    </row>
    <row r="652">
      <c r="A652" s="168" t="s">
        <v>528</v>
      </c>
      <c r="B652" s="2" t="str">
        <f t="array" ref="B652">INDEX(Countries!D6:D912, MATCH(A652, Countries!B6:B912, 0))</f>
        <v>MAR</v>
      </c>
      <c r="C652" s="169" t="s">
        <v>168</v>
      </c>
      <c r="D652" s="183">
        <v>-0.0028</v>
      </c>
    </row>
    <row r="653">
      <c r="A653" s="168" t="s">
        <v>529</v>
      </c>
      <c r="B653" s="2" t="str">
        <f t="array" ref="B653">INDEX(Countries!D7:D913, MATCH(A653, Countries!B7:B913, 0))</f>
        <v>NAM</v>
      </c>
      <c r="C653" s="169" t="s">
        <v>168</v>
      </c>
      <c r="D653" s="183">
        <v>-0.0028</v>
      </c>
    </row>
    <row r="654">
      <c r="A654" s="168" t="s">
        <v>530</v>
      </c>
      <c r="B654" s="2" t="str">
        <f t="array" ref="B654">INDEX(Countries!D8:D914, MATCH(A654, Countries!B8:B914, 0))</f>
        <v>NRU</v>
      </c>
      <c r="C654" s="169" t="s">
        <v>168</v>
      </c>
      <c r="D654" s="183">
        <v>-0.0028</v>
      </c>
    </row>
    <row r="655">
      <c r="A655" s="168" t="s">
        <v>531</v>
      </c>
      <c r="B655" s="2" t="str">
        <f t="array" ref="B655">INDEX(Countries!D9:D915, MATCH(A655, Countries!B9:B915, 0))</f>
        <v>NIU</v>
      </c>
      <c r="C655" s="169" t="s">
        <v>168</v>
      </c>
      <c r="D655" s="183">
        <v>-0.0028</v>
      </c>
    </row>
    <row r="656">
      <c r="A656" s="168" t="s">
        <v>532</v>
      </c>
      <c r="B656" s="2" t="str">
        <f t="array" ref="B656">INDEX(Countries!D10:D916, MATCH(A656, Countries!B10:B916, 0))</f>
        <v>MNP</v>
      </c>
      <c r="C656" s="169" t="s">
        <v>168</v>
      </c>
      <c r="D656" s="183">
        <v>-0.0028</v>
      </c>
    </row>
    <row r="657">
      <c r="A657" s="168" t="s">
        <v>533</v>
      </c>
      <c r="B657" s="2" t="str">
        <f t="array" ref="B657">INDEX(Countries!D11:D917, MATCH(A657, Countries!B11:B917, 0))</f>
        <v>PCN</v>
      </c>
      <c r="C657" s="169" t="s">
        <v>168</v>
      </c>
      <c r="D657" s="183">
        <v>-0.0028</v>
      </c>
    </row>
    <row r="658">
      <c r="A658" s="168" t="s">
        <v>534</v>
      </c>
      <c r="B658" s="2" t="str">
        <f t="array" ref="B658">INDEX(Countries!D12:D918, MATCH(A658, Countries!B12:B918, 0))</f>
        <v>PRT</v>
      </c>
      <c r="C658" s="169" t="s">
        <v>168</v>
      </c>
      <c r="D658" s="183">
        <v>-0.0029807977009553843</v>
      </c>
    </row>
    <row r="659">
      <c r="A659" s="168" t="s">
        <v>535</v>
      </c>
      <c r="B659" s="2" t="str">
        <f t="array" ref="B659">INDEX(Countries!D13:D919, MATCH(A659, Countries!B13:B919, 0))</f>
        <v>REU</v>
      </c>
      <c r="C659" s="169" t="s">
        <v>168</v>
      </c>
      <c r="D659" s="183">
        <v>-0.0028</v>
      </c>
    </row>
    <row r="660">
      <c r="A660" s="168" t="s">
        <v>536</v>
      </c>
      <c r="B660" s="2" t="str">
        <f t="array" ref="B660">INDEX(Countries!D14:D920, MATCH(A660, Countries!B14:B920, 0))</f>
        <v>ROU</v>
      </c>
      <c r="C660" s="169" t="s">
        <v>168</v>
      </c>
      <c r="D660" s="183">
        <v>-0.0028</v>
      </c>
    </row>
    <row r="661">
      <c r="A661" s="168" t="s">
        <v>537</v>
      </c>
      <c r="B661" s="2" t="str">
        <f t="array" ref="B661">INDEX(Countries!D191:D921, MATCH(A661, Countries!B191:B921, 0))</f>
        <v>SHN</v>
      </c>
      <c r="C661" s="169" t="s">
        <v>168</v>
      </c>
      <c r="D661" s="183">
        <v>-0.0028</v>
      </c>
    </row>
    <row r="662">
      <c r="A662" s="168" t="s">
        <v>538</v>
      </c>
      <c r="B662" s="2" t="str">
        <f t="array" ref="B662">INDEX(Countries!D192:D922, MATCH(A662, Countries!B192:B922, 0))</f>
        <v>SPM</v>
      </c>
      <c r="C662" s="169" t="s">
        <v>168</v>
      </c>
      <c r="D662" s="183">
        <v>-0.0028</v>
      </c>
    </row>
    <row r="663">
      <c r="A663" s="168" t="s">
        <v>539</v>
      </c>
      <c r="B663" s="2" t="str">
        <f t="array" ref="B663">INDEX(Countries!D193:D923, MATCH(A663, Countries!B193:B923, 0))</f>
        <v>SYR</v>
      </c>
      <c r="C663" s="169" t="s">
        <v>168</v>
      </c>
      <c r="D663" s="183">
        <v>-0.0028</v>
      </c>
    </row>
    <row r="664">
      <c r="A664" s="168" t="s">
        <v>540</v>
      </c>
      <c r="B664" s="2" t="str">
        <f t="array" ref="B664">INDEX(Countries!D194:D924, MATCH(A664, Countries!B194:B924, 0))</f>
        <v>TKL</v>
      </c>
      <c r="C664" s="169" t="s">
        <v>168</v>
      </c>
      <c r="D664" s="183">
        <v>-0.0028</v>
      </c>
    </row>
    <row r="665">
      <c r="A665" s="168" t="s">
        <v>541</v>
      </c>
      <c r="B665" s="2" t="str">
        <f t="array" ref="B665">INDEX(Countries!D195:D925, MATCH(A665, Countries!B195:B925, 0))</f>
        <v>TKM</v>
      </c>
      <c r="C665" s="169" t="s">
        <v>168</v>
      </c>
      <c r="D665" s="183">
        <v>-0.0028</v>
      </c>
    </row>
    <row r="666">
      <c r="A666" s="168" t="s">
        <v>542</v>
      </c>
      <c r="B666" s="2" t="str">
        <f t="array" ref="B666">INDEX(Countries!D196:D926, MATCH(A666, Countries!B196:B926, 0))</f>
        <v>URY</v>
      </c>
      <c r="C666" s="169" t="s">
        <v>168</v>
      </c>
      <c r="D666" s="183">
        <v>-6.820273455989678E-4</v>
      </c>
    </row>
    <row r="667">
      <c r="A667" s="168" t="s">
        <v>543</v>
      </c>
      <c r="B667" s="2" t="str">
        <f t="array" ref="B667">INDEX(Countries!D197:D927, MATCH(A667, Countries!B197:B927, 0))</f>
        <v>ESH</v>
      </c>
      <c r="C667" s="169" t="s">
        <v>168</v>
      </c>
      <c r="D667" s="183">
        <v>-0.0028</v>
      </c>
    </row>
    <row r="668">
      <c r="A668" s="168" t="s">
        <v>544</v>
      </c>
      <c r="B668" s="2" t="str">
        <f t="array" ref="B668">INDEX(Countries!D1:D928, MATCH(A668, Countries!B1:B928, 0))</f>
        <v>AFG</v>
      </c>
      <c r="C668" s="169" t="s">
        <v>168</v>
      </c>
      <c r="D668" s="183">
        <v>-0.0028</v>
      </c>
    </row>
    <row r="669">
      <c r="A669" s="168" t="s">
        <v>545</v>
      </c>
      <c r="B669" s="2" t="str">
        <f t="array" ref="B669">INDEX(Countries!D2:D929, MATCH(A669, Countries!B2:B929, 0))</f>
        <v>ARM</v>
      </c>
      <c r="C669" s="169" t="s">
        <v>168</v>
      </c>
      <c r="D669" s="183">
        <v>-0.0028</v>
      </c>
    </row>
    <row r="670">
      <c r="A670" s="168" t="s">
        <v>546</v>
      </c>
      <c r="B670" s="2" t="str">
        <f t="array" ref="B670">INDEX(Countries!D3:D930, MATCH(A670, Countries!B3:B930, 0))</f>
        <v>AUT</v>
      </c>
      <c r="C670" s="169" t="s">
        <v>168</v>
      </c>
      <c r="D670" s="183">
        <v>-0.0028</v>
      </c>
    </row>
    <row r="671">
      <c r="A671" s="168" t="s">
        <v>547</v>
      </c>
      <c r="B671" s="2" t="str">
        <f t="array" ref="B671">INDEX(Countries!D4:D931, MATCH(A671, Countries!B4:B931, 0))</f>
        <v>BDI</v>
      </c>
      <c r="C671" s="169" t="s">
        <v>168</v>
      </c>
      <c r="D671" s="183">
        <v>-0.0028</v>
      </c>
    </row>
    <row r="672">
      <c r="A672" s="168" t="s">
        <v>548</v>
      </c>
      <c r="B672" s="2" t="str">
        <f t="array" ref="B672">INDEX(Countries!D5:D932, MATCH(A672, Countries!B5:B932, 0))</f>
        <v>BFA</v>
      </c>
      <c r="C672" s="169" t="s">
        <v>168</v>
      </c>
      <c r="D672" s="183">
        <v>-0.0028</v>
      </c>
    </row>
    <row r="673">
      <c r="A673" s="168" t="s">
        <v>549</v>
      </c>
      <c r="B673" s="2" t="str">
        <f t="array" ref="B673">INDEX(Countries!D6:D933, MATCH(A673, Countries!B6:B933, 0))</f>
        <v>BLR</v>
      </c>
      <c r="C673" s="169" t="s">
        <v>168</v>
      </c>
      <c r="D673" s="183">
        <v>-0.0028</v>
      </c>
    </row>
    <row r="674">
      <c r="A674" s="168" t="s">
        <v>550</v>
      </c>
      <c r="B674" s="2" t="str">
        <f t="array" ref="B674">INDEX(Countries!D7:D934, MATCH(A674, Countries!B7:B934, 0))</f>
        <v>BOL</v>
      </c>
      <c r="C674" s="169" t="s">
        <v>168</v>
      </c>
      <c r="D674" s="183">
        <v>-0.0028</v>
      </c>
    </row>
    <row r="675">
      <c r="A675" s="168" t="s">
        <v>551</v>
      </c>
      <c r="B675" s="2" t="str">
        <f t="array" ref="B675">INDEX(Countries!D8:D935, MATCH(A675, Countries!B8:B935, 0))</f>
        <v>BTN</v>
      </c>
      <c r="C675" s="169" t="s">
        <v>168</v>
      </c>
      <c r="D675" s="183">
        <v>-0.0028</v>
      </c>
    </row>
    <row r="676">
      <c r="A676" s="168" t="s">
        <v>552</v>
      </c>
      <c r="B676" s="2" t="str">
        <f t="array" ref="B676">INDEX(Countries!D9:D936, MATCH(A676, Countries!B9:B936, 0))</f>
        <v>BWA</v>
      </c>
      <c r="C676" s="169" t="s">
        <v>168</v>
      </c>
      <c r="D676" s="183">
        <v>-0.0028</v>
      </c>
    </row>
    <row r="677">
      <c r="A677" s="168" t="s">
        <v>553</v>
      </c>
      <c r="B677" s="2" t="str">
        <f t="array" ref="B677">INDEX(Countries!D10:D937, MATCH(A677, Countries!B10:B937, 0))</f>
        <v>CAF</v>
      </c>
      <c r="C677" s="169" t="s">
        <v>168</v>
      </c>
      <c r="D677" s="183">
        <v>-0.0028</v>
      </c>
    </row>
    <row r="678">
      <c r="A678" s="168" t="s">
        <v>554</v>
      </c>
      <c r="B678" s="2" t="str">
        <f t="array" ref="B678">INDEX(Countries!D208:D938, MATCH(A678, Countries!B208:B938, 0))</f>
        <v>CHE</v>
      </c>
      <c r="C678" s="169" t="s">
        <v>168</v>
      </c>
      <c r="D678" s="183">
        <v>-0.0028</v>
      </c>
    </row>
    <row r="679">
      <c r="A679" s="168" t="s">
        <v>555</v>
      </c>
      <c r="B679" s="2" t="str">
        <f t="array" ref="B679">INDEX(Countries!D2:D939, MATCH(A679, Countries!B2:B939, 0))</f>
        <v>CZE</v>
      </c>
      <c r="C679" s="169" t="s">
        <v>168</v>
      </c>
      <c r="D679" s="183">
        <v>-0.0028</v>
      </c>
    </row>
    <row r="680">
      <c r="A680" s="168" t="s">
        <v>556</v>
      </c>
      <c r="B680" s="2" t="str">
        <f t="array" ref="B680">INDEX(Countries!D3:D940, MATCH(A680, Countries!B3:B940, 0))</f>
        <v>ETH</v>
      </c>
      <c r="C680" s="169" t="s">
        <v>168</v>
      </c>
      <c r="D680" s="183">
        <v>-0.0028</v>
      </c>
    </row>
    <row r="681">
      <c r="A681" s="168" t="s">
        <v>557</v>
      </c>
      <c r="B681" s="2" t="str">
        <f t="array" ref="B681">INDEX(Countries!D4:D941, MATCH(A681, Countries!B4:B941, 0))</f>
        <v>HUN</v>
      </c>
      <c r="C681" s="169" t="s">
        <v>168</v>
      </c>
      <c r="D681" s="183">
        <v>-0.0028</v>
      </c>
    </row>
    <row r="682">
      <c r="A682" s="168" t="s">
        <v>558</v>
      </c>
      <c r="B682" s="2" t="str">
        <f t="array" ref="B682">INDEX(Countries!D5:D942, MATCH(A682, Countries!B5:B942, 0))</f>
        <v>KGZ</v>
      </c>
      <c r="C682" s="169" t="s">
        <v>168</v>
      </c>
      <c r="D682" s="183">
        <v>-0.0028</v>
      </c>
    </row>
    <row r="683">
      <c r="A683" s="168" t="s">
        <v>559</v>
      </c>
      <c r="B683" s="2" t="str">
        <f t="array" ref="B683">INDEX(Countries!D6:D943, MATCH(A683, Countries!B6:B943, 0))</f>
        <v>LAO</v>
      </c>
      <c r="C683" s="169" t="s">
        <v>168</v>
      </c>
      <c r="D683" s="183">
        <v>-0.0028</v>
      </c>
    </row>
    <row r="684">
      <c r="A684" s="168" t="s">
        <v>560</v>
      </c>
      <c r="B684" s="2" t="str">
        <f t="array" ref="B684">INDEX(Countries!D7:D944, MATCH(A684, Countries!B7:B944, 0))</f>
        <v>LSO</v>
      </c>
      <c r="C684" s="169" t="s">
        <v>168</v>
      </c>
      <c r="D684" s="183">
        <v>-0.0028</v>
      </c>
    </row>
    <row r="685">
      <c r="A685" s="168" t="s">
        <v>561</v>
      </c>
      <c r="B685" s="2" t="str">
        <f t="array" ref="B685">INDEX(Countries!D8:D945, MATCH(A685, Countries!B8:B945, 0))</f>
        <v>LUX</v>
      </c>
      <c r="C685" s="169" t="s">
        <v>168</v>
      </c>
      <c r="D685" s="183">
        <v>-0.0028</v>
      </c>
    </row>
    <row r="686">
      <c r="A686" s="168" t="s">
        <v>562</v>
      </c>
      <c r="B686" s="2" t="str">
        <f t="array" ref="B686">INDEX(Countries!D9:D946, MATCH(A686, Countries!B9:B946, 0))</f>
        <v>MDA</v>
      </c>
      <c r="C686" s="169" t="s">
        <v>168</v>
      </c>
      <c r="D686" s="183">
        <v>-0.0028</v>
      </c>
    </row>
    <row r="687">
      <c r="A687" s="168" t="s">
        <v>563</v>
      </c>
      <c r="B687" s="2" t="str">
        <f t="array" ref="B687">INDEX(Countries!D10:D947, MATCH(A687, Countries!B10:B947, 0))</f>
        <v>MKD</v>
      </c>
      <c r="C687" s="169" t="s">
        <v>168</v>
      </c>
      <c r="D687" s="183">
        <v>-0.0028</v>
      </c>
    </row>
    <row r="688">
      <c r="A688" s="168" t="s">
        <v>564</v>
      </c>
      <c r="B688" s="2" t="str">
        <f t="array" ref="B688">INDEX(Countries!D11:D948, MATCH(A688, Countries!B11:B948, 0))</f>
        <v>MLI</v>
      </c>
      <c r="C688" s="169" t="s">
        <v>168</v>
      </c>
      <c r="D688" s="183">
        <v>-0.0028</v>
      </c>
    </row>
    <row r="689">
      <c r="A689" s="168" t="s">
        <v>565</v>
      </c>
      <c r="B689" s="2" t="str">
        <f t="array" ref="B689">INDEX(Countries!D12:D949, MATCH(A689, Countries!B12:B949, 0))</f>
        <v>MNG</v>
      </c>
      <c r="C689" s="169" t="s">
        <v>168</v>
      </c>
      <c r="D689" s="183">
        <v>-0.0028</v>
      </c>
    </row>
    <row r="690">
      <c r="A690" s="168" t="s">
        <v>566</v>
      </c>
      <c r="B690" s="2" t="str">
        <f t="array" ref="B690">INDEX(Countries!D13:D950, MATCH(A690, Countries!B13:B950, 0))</f>
        <v>MWI</v>
      </c>
      <c r="C690" s="169" t="s">
        <v>168</v>
      </c>
      <c r="D690" s="183">
        <v>-0.0028</v>
      </c>
    </row>
    <row r="691">
      <c r="A691" s="168" t="s">
        <v>567</v>
      </c>
      <c r="B691" s="2" t="str">
        <f t="array" ref="B691">INDEX(Countries!D14:D951, MATCH(A691, Countries!B14:B951, 0))</f>
        <v>NER</v>
      </c>
      <c r="C691" s="169" t="s">
        <v>168</v>
      </c>
      <c r="D691" s="183">
        <v>-0.0028</v>
      </c>
    </row>
    <row r="692">
      <c r="A692" s="168" t="s">
        <v>568</v>
      </c>
      <c r="B692" s="2" t="str">
        <f t="array" ref="B692">INDEX(Countries!D15:D952, MATCH(A692, Countries!B15:B952, 0))</f>
        <v>NPL</v>
      </c>
      <c r="C692" s="169" t="s">
        <v>168</v>
      </c>
      <c r="D692" s="183">
        <v>-0.0028</v>
      </c>
    </row>
    <row r="693">
      <c r="A693" s="168" t="s">
        <v>569</v>
      </c>
      <c r="B693" s="2" t="str">
        <f t="array" ref="B693">INDEX(Countries!D16:D953, MATCH(A693, Countries!B16:B953, 0))</f>
        <v>PRY</v>
      </c>
      <c r="C693" s="169" t="s">
        <v>168</v>
      </c>
      <c r="D693" s="183">
        <v>-0.0028</v>
      </c>
    </row>
    <row r="694">
      <c r="A694" s="168" t="s">
        <v>570</v>
      </c>
      <c r="B694" s="2" t="str">
        <f t="array" ref="B694">INDEX(Countries!D17:D954, MATCH(A694, Countries!B17:B954, 0))</f>
        <v>RWA</v>
      </c>
      <c r="C694" s="169" t="s">
        <v>168</v>
      </c>
      <c r="D694" s="183">
        <v>-0.0028</v>
      </c>
    </row>
    <row r="695">
      <c r="A695" s="168" t="s">
        <v>571</v>
      </c>
      <c r="B695" s="2" t="str">
        <f t="array" ref="B695">INDEX(Countries!D18:D955, MATCH(A695, Countries!B18:B955, 0))</f>
        <v>SRB</v>
      </c>
      <c r="C695" s="169" t="s">
        <v>168</v>
      </c>
      <c r="D695" s="183">
        <v>-0.0028</v>
      </c>
    </row>
    <row r="696">
      <c r="A696" s="168" t="s">
        <v>572</v>
      </c>
      <c r="B696" s="2" t="str">
        <f t="array" ref="B696">INDEX(Countries!D19:D956, MATCH(A696, Countries!B19:B956, 0))</f>
        <v>SVK</v>
      </c>
      <c r="C696" s="169" t="s">
        <v>168</v>
      </c>
      <c r="D696" s="183">
        <v>-0.0028</v>
      </c>
    </row>
    <row r="697">
      <c r="A697" s="168" t="s">
        <v>573</v>
      </c>
      <c r="B697" s="2" t="str">
        <f t="array" ref="B697">INDEX(Countries!D20:D957, MATCH(A697, Countries!B20:B957, 0))</f>
        <v>SWZ</v>
      </c>
      <c r="C697" s="169" t="s">
        <v>168</v>
      </c>
      <c r="D697" s="183">
        <v>-0.0028</v>
      </c>
    </row>
    <row r="698">
      <c r="A698" s="168" t="s">
        <v>574</v>
      </c>
      <c r="B698" s="2" t="str">
        <f t="array" ref="B698">INDEX(Countries!D21:D958, MATCH(A698, Countries!B21:B958, 0))</f>
        <v>TCD</v>
      </c>
      <c r="C698" s="169" t="s">
        <v>168</v>
      </c>
      <c r="D698" s="183">
        <v>-0.0028</v>
      </c>
    </row>
    <row r="699">
      <c r="A699" s="168" t="s">
        <v>575</v>
      </c>
      <c r="B699" s="2" t="str">
        <f t="array" ref="B699">INDEX(Countries!D22:D959, MATCH(A699, Countries!B22:B959, 0))</f>
        <v>TJK</v>
      </c>
      <c r="C699" s="169" t="s">
        <v>168</v>
      </c>
      <c r="D699" s="183">
        <v>-0.0028</v>
      </c>
    </row>
    <row r="700">
      <c r="A700" s="168" t="s">
        <v>576</v>
      </c>
      <c r="B700" s="2" t="str">
        <f t="array" ref="B700">INDEX(Countries!D230:D960, MATCH(A700, Countries!B230:B960, 0))</f>
        <v>UGA</v>
      </c>
      <c r="C700" s="169" t="s">
        <v>168</v>
      </c>
      <c r="D700" s="183">
        <v>-0.0028</v>
      </c>
    </row>
    <row r="701">
      <c r="A701" s="168" t="s">
        <v>577</v>
      </c>
      <c r="B701" s="2" t="str">
        <f t="array" ref="B701">INDEX(Countries!D231:D961, MATCH(A701, Countries!B231:B961, 0))</f>
        <v>UZB</v>
      </c>
      <c r="C701" s="169" t="s">
        <v>168</v>
      </c>
      <c r="D701" s="183">
        <v>-0.0028</v>
      </c>
    </row>
    <row r="702">
      <c r="A702" s="168" t="s">
        <v>578</v>
      </c>
      <c r="B702" s="2" t="str">
        <f t="array" ref="B702">INDEX(Countries!D232:D962, MATCH(A702, Countries!B232:B962, 0))</f>
        <v>ZMB</v>
      </c>
      <c r="C702" s="169" t="s">
        <v>168</v>
      </c>
      <c r="D702" s="183">
        <v>-0.0028</v>
      </c>
    </row>
    <row r="703">
      <c r="A703" s="168" t="s">
        <v>579</v>
      </c>
      <c r="B703" s="2" t="str">
        <f t="array" ref="B703">INDEX(Countries!D2:D963, MATCH(A703, Countries!B2:B963, 0))</f>
        <v>ZWE</v>
      </c>
      <c r="C703" s="169" t="s">
        <v>168</v>
      </c>
      <c r="D703" s="183">
        <v>-0.0028</v>
      </c>
    </row>
    <row r="704">
      <c r="A704" s="168" t="s">
        <v>580</v>
      </c>
      <c r="B704" s="2" t="str">
        <f t="array" ref="B704">INDEX(Countries!D3:D964, MATCH(A704, Countries!B3:B964, 0))</f>
        <v>BLM</v>
      </c>
      <c r="C704" s="169" t="s">
        <v>168</v>
      </c>
      <c r="D704" s="183">
        <v>-0.0028</v>
      </c>
    </row>
    <row r="705">
      <c r="A705" s="168" t="s">
        <v>581</v>
      </c>
      <c r="B705" s="2" t="str">
        <f t="array" ref="B705">INDEX(Countries!D4:D965, MATCH(A705, Countries!B4:B965, 0))</f>
        <v>CCK</v>
      </c>
      <c r="C705" s="169" t="s">
        <v>168</v>
      </c>
      <c r="D705" s="183">
        <v>-0.0028</v>
      </c>
    </row>
    <row r="706">
      <c r="A706" s="168" t="s">
        <v>582</v>
      </c>
      <c r="B706" s="2" t="str">
        <f t="array" ref="B706">INDEX(Countries!D5:D966, MATCH(A706, Countries!B5:B966, 0))</f>
        <v>CXR</v>
      </c>
      <c r="C706" s="169" t="s">
        <v>168</v>
      </c>
      <c r="D706" s="183">
        <v>-0.0028</v>
      </c>
    </row>
  </sheetData>
  <dataValidations>
    <dataValidation type="list" allowBlank="1" sqref="E2:E236">
      <formula1>'Sources table'!$D$2:$D$76</formula1>
    </dataValidation>
    <dataValidation type="list" allowBlank="1" sqref="A2:A706">
      <formula1>Countries!$B$2:$B$262</formula1>
    </dataValidation>
    <dataValidation type="list" allowBlank="1" sqref="C2:C706">
      <formula1>Ecosystem!$B$2:$B$4</formula1>
    </dataValidation>
  </dataValidations>
  <drawing r:id="rId1"/>
</worksheet>
</file>

<file path=xl/worksheets/sheet3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507867"/>
    <outlinePr summaryBelow="0" summaryRight="0"/>
  </sheetPr>
  <sheetViews>
    <sheetView workbookViewId="0"/>
  </sheetViews>
  <sheetFormatPr customHeight="1" defaultColWidth="12.63" defaultRowHeight="15.0"/>
  <sheetData>
    <row r="1">
      <c r="A1" s="179" t="s">
        <v>111</v>
      </c>
      <c r="B1" s="179" t="s">
        <v>124</v>
      </c>
      <c r="C1" s="179" t="s">
        <v>79</v>
      </c>
      <c r="D1" s="179" t="s">
        <v>63</v>
      </c>
      <c r="E1" s="145" t="s">
        <v>275</v>
      </c>
    </row>
    <row r="2">
      <c r="A2" s="168" t="s">
        <v>183</v>
      </c>
      <c r="B2" s="2" t="str">
        <f t="array" ref="B2">INDEX(Countries!D2:D262, MATCH(A2, Countries!B2:B262, 0))</f>
        <v>USA</v>
      </c>
      <c r="C2" s="169" t="s">
        <v>160</v>
      </c>
      <c r="D2" s="184">
        <v>9666.0</v>
      </c>
      <c r="E2" s="168" t="s">
        <v>821</v>
      </c>
    </row>
    <row r="3">
      <c r="A3" s="168" t="s">
        <v>184</v>
      </c>
      <c r="B3" s="2" t="str">
        <f t="array" ref="B3">INDEX(Countries!D3:D263, MATCH(A3, Countries!B3:B263, 0))</f>
        <v>IDN</v>
      </c>
      <c r="C3" s="169" t="s">
        <v>160</v>
      </c>
      <c r="D3" s="184">
        <v>204536.0</v>
      </c>
      <c r="E3" s="168" t="s">
        <v>821</v>
      </c>
    </row>
    <row r="4">
      <c r="A4" s="168" t="s">
        <v>185</v>
      </c>
      <c r="B4" s="2" t="str">
        <f t="array" ref="B4">INDEX(Countries!D4:D264, MATCH(A4, Countries!B4:B264, 0))</f>
        <v>AUS</v>
      </c>
      <c r="C4" s="169" t="s">
        <v>160</v>
      </c>
      <c r="D4" s="184">
        <v>69160.0</v>
      </c>
      <c r="E4" s="168" t="s">
        <v>821</v>
      </c>
    </row>
    <row r="5">
      <c r="A5" s="168" t="s">
        <v>186</v>
      </c>
      <c r="B5" s="2" t="str">
        <f t="array" ref="B5">INDEX(Countries!D5:D265, MATCH(A5, Countries!B5:B265, 0))</f>
        <v>BHS</v>
      </c>
      <c r="C5" s="169" t="s">
        <v>160</v>
      </c>
      <c r="D5" s="184">
        <v>9842.0</v>
      </c>
      <c r="E5" s="168" t="s">
        <v>821</v>
      </c>
    </row>
    <row r="6">
      <c r="A6" s="168" t="s">
        <v>187</v>
      </c>
      <c r="B6" s="2" t="str">
        <f t="array" ref="B6">INDEX(Countries!D6:D266, MATCH(A6, Countries!B6:B266, 0))</f>
        <v>KEN</v>
      </c>
      <c r="C6" s="169" t="s">
        <v>160</v>
      </c>
      <c r="D6" s="184">
        <v>1610.0</v>
      </c>
      <c r="E6" s="168" t="s">
        <v>821</v>
      </c>
    </row>
    <row r="7">
      <c r="A7" s="168" t="s">
        <v>188</v>
      </c>
      <c r="B7" s="2" t="str">
        <f t="array" ref="B7">INDEX(Countries!D7:D267, MATCH(A7, Countries!B7:B267, 0))</f>
        <v>MEX</v>
      </c>
      <c r="C7" s="169" t="s">
        <v>160</v>
      </c>
      <c r="D7" s="184">
        <v>68640.0</v>
      </c>
      <c r="E7" s="168" t="s">
        <v>821</v>
      </c>
    </row>
    <row r="8">
      <c r="A8" s="168" t="s">
        <v>189</v>
      </c>
      <c r="B8" s="2" t="str">
        <f t="array" ref="B8">INDEX(Countries!D8:D268, MATCH(A8, Countries!B8:B268, 0))</f>
        <v>COL</v>
      </c>
      <c r="C8" s="169" t="s">
        <v>160</v>
      </c>
      <c r="D8" s="184">
        <v>10207.0</v>
      </c>
      <c r="E8" s="168" t="s">
        <v>821</v>
      </c>
    </row>
    <row r="9">
      <c r="A9" s="168" t="s">
        <v>190</v>
      </c>
      <c r="B9" s="2" t="str">
        <f t="array" ref="B9">INDEX(Countries!D9:D269, MATCH(A9, Countries!B9:B269, 0))</f>
        <v>IND</v>
      </c>
      <c r="C9" s="169" t="s">
        <v>160</v>
      </c>
      <c r="D9" s="184">
        <v>17739.0</v>
      </c>
      <c r="E9" s="168" t="s">
        <v>821</v>
      </c>
    </row>
    <row r="10">
      <c r="A10" s="168" t="s">
        <v>191</v>
      </c>
      <c r="B10" s="2" t="str">
        <f t="array" ref="B10">INDEX(Countries!D10:D270, MATCH(A10, Countries!B10:B270, 0))</f>
        <v>CHN</v>
      </c>
      <c r="C10" s="169" t="s">
        <v>160</v>
      </c>
      <c r="D10" s="184">
        <v>4615.0</v>
      </c>
      <c r="E10" s="168" t="s">
        <v>821</v>
      </c>
    </row>
    <row r="11">
      <c r="A11" s="168" t="s">
        <v>359</v>
      </c>
      <c r="B11" s="2" t="str">
        <f t="array" ref="B11">INDEX(Countries!D1:D271, MATCH(A11, Countries!B1:B271, 0))</f>
        <v>ASM</v>
      </c>
      <c r="C11" s="169" t="s">
        <v>160</v>
      </c>
      <c r="D11" s="185">
        <v>0.0</v>
      </c>
      <c r="E11" s="168" t="s">
        <v>821</v>
      </c>
    </row>
    <row r="12">
      <c r="A12" s="168" t="s">
        <v>360</v>
      </c>
      <c r="B12" s="2" t="str">
        <f t="array" ref="B12">INDEX(Countries!D2:D272, MATCH(A12, Countries!B2:B272, 0))</f>
        <v>AGO</v>
      </c>
      <c r="C12" s="169" t="s">
        <v>160</v>
      </c>
      <c r="D12" s="185">
        <v>857.0</v>
      </c>
      <c r="E12" s="168" t="s">
        <v>821</v>
      </c>
    </row>
    <row r="13">
      <c r="A13" s="168" t="s">
        <v>361</v>
      </c>
      <c r="B13" s="2" t="str">
        <f t="array" ref="B13">INDEX(Countries!D3:D273, MATCH(A13, Countries!B3:B273, 0))</f>
        <v>AIA</v>
      </c>
      <c r="C13" s="169" t="s">
        <v>160</v>
      </c>
      <c r="D13" s="185">
        <v>2.0</v>
      </c>
      <c r="E13" s="168" t="s">
        <v>821</v>
      </c>
    </row>
    <row r="14">
      <c r="A14" s="168" t="s">
        <v>362</v>
      </c>
      <c r="B14" s="2" t="str">
        <f t="array" ref="B14">INDEX(Countries!D4:D274, MATCH(A14, Countries!B4:B274, 0))</f>
        <v>ATG</v>
      </c>
      <c r="C14" s="169" t="s">
        <v>160</v>
      </c>
      <c r="D14" s="185">
        <v>108.0</v>
      </c>
      <c r="E14" s="168" t="s">
        <v>821</v>
      </c>
    </row>
    <row r="15">
      <c r="A15" s="168" t="s">
        <v>363</v>
      </c>
      <c r="B15" s="2" t="str">
        <f t="array" ref="B15">INDEX(Countries!D5:D275, MATCH(A15, Countries!B5:B275, 0))</f>
        <v>ABW</v>
      </c>
      <c r="C15" s="169" t="s">
        <v>160</v>
      </c>
      <c r="D15" s="185">
        <v>6.0</v>
      </c>
      <c r="E15" s="168" t="s">
        <v>821</v>
      </c>
    </row>
    <row r="16">
      <c r="A16" s="168" t="s">
        <v>364</v>
      </c>
      <c r="B16" s="2" t="str">
        <f t="array" ref="B16">INDEX(Countries!D16:D276, MATCH(A16, Countries!B16:B276, 0))</f>
        <v>BHR</v>
      </c>
      <c r="C16" s="169" t="s">
        <v>160</v>
      </c>
      <c r="D16" s="185">
        <v>43.0</v>
      </c>
      <c r="E16" s="168" t="s">
        <v>821</v>
      </c>
    </row>
    <row r="17">
      <c r="A17" s="168" t="s">
        <v>365</v>
      </c>
      <c r="B17" s="2" t="str">
        <f t="array" ref="B17">INDEX(Countries!D17:D277, MATCH(A17, Countries!B17:B277, 0))</f>
        <v>BGD</v>
      </c>
      <c r="C17" s="169" t="s">
        <v>160</v>
      </c>
      <c r="D17" s="184">
        <v>5926.0</v>
      </c>
      <c r="E17" s="168" t="s">
        <v>821</v>
      </c>
    </row>
    <row r="18">
      <c r="A18" s="168" t="s">
        <v>366</v>
      </c>
      <c r="B18" s="2" t="str">
        <f t="array" ref="B18">INDEX(Countries!D18:D278, MATCH(A18, Countries!B18:B278, 0))</f>
        <v>BRB</v>
      </c>
      <c r="C18" s="169" t="s">
        <v>160</v>
      </c>
      <c r="D18" s="185">
        <v>1.0</v>
      </c>
      <c r="E18" s="168" t="s">
        <v>821</v>
      </c>
    </row>
    <row r="19">
      <c r="A19" s="168" t="s">
        <v>367</v>
      </c>
      <c r="B19" s="2" t="str">
        <f t="array" ref="B19">INDEX(Countries!D19:D279, MATCH(A19, Countries!B19:B279, 0))</f>
        <v>BLZ</v>
      </c>
      <c r="C19" s="169" t="s">
        <v>160</v>
      </c>
      <c r="D19" s="184">
        <v>2446.0</v>
      </c>
      <c r="E19" s="168" t="s">
        <v>821</v>
      </c>
    </row>
    <row r="20">
      <c r="A20" s="168" t="s">
        <v>368</v>
      </c>
      <c r="B20" s="2" t="str">
        <f t="array" ref="B20">INDEX(Countries!D20:D280, MATCH(A20, Countries!B20:B280, 0))</f>
        <v>BEN</v>
      </c>
      <c r="C20" s="169" t="s">
        <v>160</v>
      </c>
      <c r="D20" s="185">
        <v>54.0</v>
      </c>
      <c r="E20" s="168" t="s">
        <v>821</v>
      </c>
    </row>
    <row r="21">
      <c r="A21" s="168" t="s">
        <v>369</v>
      </c>
      <c r="B21" s="2" t="str">
        <f t="array" ref="B21">INDEX(Countries!D21:D281, MATCH(A21, Countries!B21:B281, 0))</f>
        <v>BMU</v>
      </c>
      <c r="C21" s="169" t="s">
        <v>160</v>
      </c>
      <c r="D21" s="185">
        <v>0.0</v>
      </c>
      <c r="E21" s="168" t="s">
        <v>821</v>
      </c>
    </row>
    <row r="22">
      <c r="A22" s="168" t="s">
        <v>370</v>
      </c>
      <c r="B22" s="2" t="str">
        <f t="array" ref="B22">INDEX(Countries!D22:D282, MATCH(A22, Countries!B22:B282, 0))</f>
        <v>BES</v>
      </c>
      <c r="C22" s="169" t="s">
        <v>160</v>
      </c>
      <c r="D22" s="185">
        <v>49.0</v>
      </c>
      <c r="E22" s="168" t="s">
        <v>821</v>
      </c>
    </row>
    <row r="23">
      <c r="A23" s="168" t="s">
        <v>371</v>
      </c>
      <c r="B23" s="2" t="str">
        <f t="array" ref="B23">INDEX(Countries!D23:D283, MATCH(A23, Countries!B23:B283, 0))</f>
        <v>BRA</v>
      </c>
      <c r="C23" s="169" t="s">
        <v>160</v>
      </c>
      <c r="D23" s="184">
        <v>47544.0</v>
      </c>
      <c r="E23" s="168" t="s">
        <v>821</v>
      </c>
    </row>
    <row r="24">
      <c r="A24" s="168" t="s">
        <v>372</v>
      </c>
      <c r="B24" s="2" t="str">
        <f t="array" ref="B24">INDEX(Countries!D24:D284, MATCH(A24, Countries!B24:B284, 0))</f>
        <v>VGB</v>
      </c>
      <c r="C24" s="169" t="s">
        <v>160</v>
      </c>
      <c r="D24" s="185">
        <v>24.0</v>
      </c>
      <c r="E24" s="168" t="s">
        <v>821</v>
      </c>
    </row>
    <row r="25">
      <c r="A25" s="168" t="s">
        <v>373</v>
      </c>
      <c r="B25" s="2" t="str">
        <f t="array" ref="B25">INDEX(Countries!D25:D285, MATCH(A25, Countries!B25:B285, 0))</f>
        <v>BRN</v>
      </c>
      <c r="C25" s="169" t="s">
        <v>160</v>
      </c>
      <c r="D25" s="185">
        <v>186.0</v>
      </c>
      <c r="E25" s="168" t="s">
        <v>821</v>
      </c>
    </row>
    <row r="26">
      <c r="A26" s="168" t="s">
        <v>374</v>
      </c>
      <c r="B26" s="2" t="str">
        <f t="array" ref="B26">INDEX(Countries!D26:D286, MATCH(A26, Countries!B26:B286, 0))</f>
        <v>KHM</v>
      </c>
      <c r="C26" s="169" t="s">
        <v>160</v>
      </c>
      <c r="D26" s="184">
        <v>2129.0</v>
      </c>
      <c r="E26" s="168" t="s">
        <v>821</v>
      </c>
    </row>
    <row r="27">
      <c r="A27" s="168" t="s">
        <v>375</v>
      </c>
      <c r="B27" s="2" t="str">
        <f t="array" ref="B27">INDEX(Countries!D27:D287, MATCH(A27, Countries!B27:B287, 0))</f>
        <v>CMR</v>
      </c>
      <c r="C27" s="169" t="s">
        <v>160</v>
      </c>
      <c r="D27" s="184">
        <v>2774.0</v>
      </c>
      <c r="E27" s="168" t="s">
        <v>821</v>
      </c>
    </row>
    <row r="28">
      <c r="A28" s="168" t="s">
        <v>376</v>
      </c>
      <c r="B28" s="2" t="str">
        <f t="array" ref="B28">INDEX(Countries!D28:D288, MATCH(A28, Countries!B28:B288, 0))</f>
        <v>CYM</v>
      </c>
      <c r="C28" s="169" t="s">
        <v>160</v>
      </c>
      <c r="D28" s="185">
        <v>145.0</v>
      </c>
      <c r="E28" s="168" t="s">
        <v>821</v>
      </c>
    </row>
    <row r="29">
      <c r="A29" s="168" t="s">
        <v>377</v>
      </c>
      <c r="B29" s="2" t="str">
        <f t="array" ref="B29">INDEX(Countries!D29:D289, MATCH(A29, Countries!B29:B289, 0))</f>
        <v>COM</v>
      </c>
      <c r="C29" s="169" t="s">
        <v>160</v>
      </c>
      <c r="D29" s="185">
        <v>4.0</v>
      </c>
      <c r="E29" s="168" t="s">
        <v>821</v>
      </c>
    </row>
    <row r="30">
      <c r="A30" s="168" t="s">
        <v>378</v>
      </c>
      <c r="B30" s="2" t="str">
        <f t="array" ref="B30">INDEX(Countries!D30:D290, MATCH(A30, Countries!B30:B290, 0))</f>
        <v>COK</v>
      </c>
      <c r="C30" s="169" t="s">
        <v>160</v>
      </c>
      <c r="D30" s="185">
        <v>0.0</v>
      </c>
      <c r="E30" s="168" t="s">
        <v>821</v>
      </c>
    </row>
    <row r="31">
      <c r="A31" s="168" t="s">
        <v>379</v>
      </c>
      <c r="B31" s="2" t="str">
        <f t="array" ref="B31">INDEX(Countries!D31:D291, MATCH(A31, Countries!B31:B291, 0))</f>
        <v>CRI</v>
      </c>
      <c r="C31" s="169" t="s">
        <v>160</v>
      </c>
      <c r="D31" s="184">
        <v>2205.0</v>
      </c>
      <c r="E31" s="168" t="s">
        <v>821</v>
      </c>
    </row>
    <row r="32">
      <c r="A32" s="168" t="s">
        <v>380</v>
      </c>
      <c r="B32" s="2" t="str">
        <f t="array" ref="B32">INDEX(Countries!D32:D292, MATCH(A32, Countries!B32:B292, 0))</f>
        <v>CIV</v>
      </c>
      <c r="C32" s="169" t="s">
        <v>160</v>
      </c>
      <c r="D32" s="185">
        <v>601.0</v>
      </c>
      <c r="E32" s="168" t="s">
        <v>821</v>
      </c>
    </row>
    <row r="33">
      <c r="A33" s="168" t="s">
        <v>381</v>
      </c>
      <c r="B33" s="2" t="str">
        <f t="array" ref="B33">INDEX(Countries!D33:D293, MATCH(A33, Countries!B33:B293, 0))</f>
        <v>CUB</v>
      </c>
      <c r="C33" s="169" t="s">
        <v>160</v>
      </c>
      <c r="D33" s="184">
        <v>25362.0</v>
      </c>
      <c r="E33" s="168" t="s">
        <v>821</v>
      </c>
    </row>
    <row r="34">
      <c r="A34" s="168" t="s">
        <v>382</v>
      </c>
      <c r="B34" s="2" t="str">
        <f t="array" ref="B34">INDEX(Countries!D34:D294, MATCH(A34, Countries!B34:B294, 0))</f>
        <v>CUW</v>
      </c>
      <c r="C34" s="169" t="s">
        <v>160</v>
      </c>
      <c r="D34" s="185">
        <v>0.0</v>
      </c>
      <c r="E34" s="168" t="s">
        <v>821</v>
      </c>
    </row>
    <row r="35">
      <c r="A35" s="168" t="s">
        <v>383</v>
      </c>
      <c r="B35" s="2" t="str">
        <f t="array" ref="B35">INDEX(Countries!D35:D295, MATCH(A35, Countries!B35:B295, 0))</f>
        <v>COD</v>
      </c>
      <c r="C35" s="169" t="s">
        <v>160</v>
      </c>
      <c r="D35" s="185">
        <v>34.0</v>
      </c>
      <c r="E35" s="168" t="s">
        <v>821</v>
      </c>
    </row>
    <row r="36">
      <c r="A36" s="168" t="s">
        <v>384</v>
      </c>
      <c r="B36" s="2" t="str">
        <f t="array" ref="B36">INDEX(Countries!D36:D296, MATCH(A36, Countries!B36:B296, 0))</f>
        <v>DJI</v>
      </c>
      <c r="C36" s="169" t="s">
        <v>160</v>
      </c>
      <c r="D36" s="185">
        <v>164.0</v>
      </c>
      <c r="E36" s="168" t="s">
        <v>821</v>
      </c>
    </row>
    <row r="37">
      <c r="A37" s="168" t="s">
        <v>385</v>
      </c>
      <c r="B37" s="2" t="str">
        <f t="array" ref="B37">INDEX(Countries!D37:D297, MATCH(A37, Countries!B37:B297, 0))</f>
        <v>DMA</v>
      </c>
      <c r="C37" s="169" t="s">
        <v>160</v>
      </c>
      <c r="D37" s="185">
        <v>0.0</v>
      </c>
      <c r="E37" s="168" t="s">
        <v>821</v>
      </c>
    </row>
    <row r="38">
      <c r="A38" s="168" t="s">
        <v>386</v>
      </c>
      <c r="B38" s="2" t="str">
        <f t="array" ref="B38">INDEX(Countries!D38:D298, MATCH(A38, Countries!B38:B298, 0))</f>
        <v>DOM</v>
      </c>
      <c r="C38" s="169" t="s">
        <v>160</v>
      </c>
      <c r="D38" s="185">
        <v>682.0</v>
      </c>
      <c r="E38" s="168" t="s">
        <v>821</v>
      </c>
    </row>
    <row r="39">
      <c r="A39" s="168" t="s">
        <v>314</v>
      </c>
      <c r="B39" s="2" t="str">
        <f t="array" ref="B39">INDEX(Countries!D39:D299, MATCH(A39, Countries!B39:B299, 0))</f>
        <v>ECU</v>
      </c>
      <c r="C39" s="169" t="s">
        <v>160</v>
      </c>
      <c r="D39" s="184">
        <v>12441.0</v>
      </c>
      <c r="E39" s="168" t="s">
        <v>821</v>
      </c>
    </row>
    <row r="40">
      <c r="A40" s="168" t="s">
        <v>387</v>
      </c>
      <c r="B40" s="2" t="str">
        <f t="array" ref="B40">INDEX(Countries!D40:D300, MATCH(A40, Countries!B40:B300, 0))</f>
        <v>EGY</v>
      </c>
      <c r="C40" s="169" t="s">
        <v>160</v>
      </c>
      <c r="D40" s="185">
        <v>70.0</v>
      </c>
      <c r="E40" s="168" t="s">
        <v>821</v>
      </c>
    </row>
    <row r="41">
      <c r="A41" s="168" t="s">
        <v>388</v>
      </c>
      <c r="B41" s="2" t="str">
        <f t="array" ref="B41">INDEX(Countries!D41:D301, MATCH(A41, Countries!B41:B301, 0))</f>
        <v>SLV</v>
      </c>
      <c r="C41" s="169" t="s">
        <v>160</v>
      </c>
      <c r="D41" s="184">
        <v>1620.0</v>
      </c>
      <c r="E41" s="168" t="s">
        <v>821</v>
      </c>
    </row>
    <row r="42">
      <c r="A42" s="168" t="s">
        <v>389</v>
      </c>
      <c r="B42" s="2" t="str">
        <f t="array" ref="B42">INDEX(Countries!D42:D302, MATCH(A42, Countries!B42:B302, 0))</f>
        <v>GNQ</v>
      </c>
      <c r="C42" s="169" t="s">
        <v>160</v>
      </c>
      <c r="D42" s="185">
        <v>300.0</v>
      </c>
      <c r="E42" s="168" t="s">
        <v>821</v>
      </c>
    </row>
    <row r="43">
      <c r="A43" s="168" t="s">
        <v>390</v>
      </c>
      <c r="B43" s="2" t="str">
        <f t="array" ref="B43">INDEX(Countries!D43:D303, MATCH(A43, Countries!B43:B303, 0))</f>
        <v>ERI</v>
      </c>
      <c r="C43" s="169" t="s">
        <v>160</v>
      </c>
      <c r="D43" s="184">
        <v>1068.0</v>
      </c>
      <c r="E43" s="168" t="s">
        <v>821</v>
      </c>
    </row>
    <row r="44">
      <c r="A44" s="168" t="s">
        <v>391</v>
      </c>
      <c r="B44" s="2" t="str">
        <f t="array" ref="B44">INDEX(Countries!D44:D304, MATCH(A44, Countries!B44:B304, 0))</f>
        <v>FJI</v>
      </c>
      <c r="C44" s="169" t="s">
        <v>160</v>
      </c>
      <c r="D44" s="184">
        <v>1683.0</v>
      </c>
      <c r="E44" s="168" t="s">
        <v>821</v>
      </c>
    </row>
    <row r="45">
      <c r="A45" s="168" t="s">
        <v>392</v>
      </c>
      <c r="B45" s="2" t="str">
        <f t="array" ref="B45">INDEX(Countries!D45:D305, MATCH(A45, Countries!B45:B305, 0))</f>
        <v>GUF</v>
      </c>
      <c r="C45" s="169" t="s">
        <v>160</v>
      </c>
      <c r="D45" s="184">
        <v>5426.0</v>
      </c>
      <c r="E45" s="168" t="s">
        <v>821</v>
      </c>
    </row>
    <row r="46">
      <c r="A46" s="168" t="s">
        <v>393</v>
      </c>
      <c r="B46" s="2" t="str">
        <f t="array" ref="B46">INDEX(Countries!D46:D306, MATCH(A46, Countries!B46:B306, 0))</f>
        <v>PYF</v>
      </c>
      <c r="C46" s="169" t="s">
        <v>160</v>
      </c>
      <c r="D46" s="185">
        <v>2.0</v>
      </c>
      <c r="E46" s="168" t="s">
        <v>821</v>
      </c>
    </row>
    <row r="47">
      <c r="A47" s="168" t="s">
        <v>394</v>
      </c>
      <c r="B47" s="2" t="str">
        <f t="array" ref="B47">INDEX(Countries!D47:D307, MATCH(A47, Countries!B47:B307, 0))</f>
        <v>ATF</v>
      </c>
      <c r="C47" s="169" t="s">
        <v>160</v>
      </c>
      <c r="D47" s="185">
        <v>0.0</v>
      </c>
      <c r="E47" s="168" t="s">
        <v>821</v>
      </c>
    </row>
    <row r="48">
      <c r="A48" s="168" t="s">
        <v>395</v>
      </c>
      <c r="B48" s="2" t="str">
        <f t="array" ref="B48">INDEX(Countries!D48:D308, MATCH(A48, Countries!B48:B308, 0))</f>
        <v>GAB</v>
      </c>
      <c r="C48" s="169" t="s">
        <v>160</v>
      </c>
      <c r="D48" s="184">
        <v>2027.0</v>
      </c>
      <c r="E48" s="168" t="s">
        <v>821</v>
      </c>
    </row>
    <row r="49">
      <c r="A49" s="168" t="s">
        <v>396</v>
      </c>
      <c r="B49" s="2" t="str">
        <f t="array" ref="B49">INDEX(Countries!D49:D309, MATCH(A49, Countries!B49:B309, 0))</f>
        <v>GMB</v>
      </c>
      <c r="C49" s="169" t="s">
        <v>160</v>
      </c>
      <c r="D49" s="185">
        <v>532.0</v>
      </c>
      <c r="E49" s="168" t="s">
        <v>821</v>
      </c>
    </row>
    <row r="50">
      <c r="A50" s="168" t="s">
        <v>397</v>
      </c>
      <c r="B50" s="2" t="str">
        <f t="array" ref="B50">INDEX(Countries!D50:D310, MATCH(A50, Countries!B50:B310, 0))</f>
        <v>GHA</v>
      </c>
      <c r="C50" s="169" t="s">
        <v>160</v>
      </c>
      <c r="D50" s="184">
        <v>3451.0</v>
      </c>
      <c r="E50" s="168" t="s">
        <v>821</v>
      </c>
    </row>
    <row r="51">
      <c r="A51" s="168" t="s">
        <v>398</v>
      </c>
      <c r="B51" s="2" t="str">
        <f t="array" ref="B51">INDEX(Countries!D51:D311, MATCH(A51, Countries!B51:B311, 0))</f>
        <v>GRD</v>
      </c>
      <c r="C51" s="169" t="s">
        <v>160</v>
      </c>
      <c r="D51" s="185">
        <v>14.0</v>
      </c>
      <c r="E51" s="168" t="s">
        <v>821</v>
      </c>
    </row>
    <row r="52">
      <c r="A52" s="168" t="s">
        <v>399</v>
      </c>
      <c r="B52" s="2" t="str">
        <f t="array" ref="B52">INDEX(Countries!D52:D312, MATCH(A52, Countries!B52:B312, 0))</f>
        <v>GLP</v>
      </c>
      <c r="C52" s="169" t="s">
        <v>160</v>
      </c>
      <c r="D52" s="185">
        <v>144.0</v>
      </c>
      <c r="E52" s="168" t="s">
        <v>821</v>
      </c>
    </row>
    <row r="53">
      <c r="A53" s="168" t="s">
        <v>400</v>
      </c>
      <c r="B53" s="2" t="str">
        <f t="array" ref="B53">INDEX(Countries!D53:D313, MATCH(A53, Countries!B53:B313, 0))</f>
        <v>GUM</v>
      </c>
      <c r="C53" s="169" t="s">
        <v>160</v>
      </c>
      <c r="D53" s="185">
        <v>2.0</v>
      </c>
      <c r="E53" s="168" t="s">
        <v>821</v>
      </c>
    </row>
    <row r="54">
      <c r="A54" s="168" t="s">
        <v>401</v>
      </c>
      <c r="B54" s="2" t="str">
        <f t="array" ref="B54">INDEX(Countries!D54:D314, MATCH(A54, Countries!B54:B314, 0))</f>
        <v>GTM</v>
      </c>
      <c r="C54" s="169" t="s">
        <v>160</v>
      </c>
      <c r="D54" s="184">
        <v>1635.0</v>
      </c>
      <c r="E54" s="168" t="s">
        <v>821</v>
      </c>
    </row>
    <row r="55">
      <c r="A55" s="168" t="s">
        <v>402</v>
      </c>
      <c r="B55" s="2" t="str">
        <f t="array" ref="B55">INDEX(Countries!D55:D315, MATCH(A55, Countries!B55:B315, 0))</f>
        <v>GIN</v>
      </c>
      <c r="C55" s="169" t="s">
        <v>160</v>
      </c>
      <c r="D55" s="184">
        <v>10995.0</v>
      </c>
      <c r="E55" s="168" t="s">
        <v>821</v>
      </c>
    </row>
    <row r="56">
      <c r="A56" s="168" t="s">
        <v>403</v>
      </c>
      <c r="B56" s="2" t="str">
        <f t="array" ref="B56">INDEX(Countries!D56:D316, MATCH(A56, Countries!B56:B316, 0))</f>
        <v>GNB</v>
      </c>
      <c r="C56" s="169" t="s">
        <v>160</v>
      </c>
      <c r="D56" s="184">
        <v>12705.0</v>
      </c>
      <c r="E56" s="168" t="s">
        <v>821</v>
      </c>
    </row>
    <row r="57">
      <c r="A57" s="168" t="s">
        <v>404</v>
      </c>
      <c r="B57" s="2" t="str">
        <f t="array" ref="B57">INDEX(Countries!D57:D317, MATCH(A57, Countries!B57:B317, 0))</f>
        <v>GUY</v>
      </c>
      <c r="C57" s="169" t="s">
        <v>160</v>
      </c>
      <c r="D57" s="184">
        <v>1691.0</v>
      </c>
      <c r="E57" s="168" t="s">
        <v>821</v>
      </c>
    </row>
    <row r="58">
      <c r="A58" s="168" t="s">
        <v>405</v>
      </c>
      <c r="B58" s="2" t="str">
        <f t="array" ref="B58">INDEX(Countries!D58:D318, MATCH(A58, Countries!B58:B318, 0))</f>
        <v>HTI</v>
      </c>
      <c r="C58" s="169" t="s">
        <v>160</v>
      </c>
      <c r="D58" s="185">
        <v>842.0</v>
      </c>
      <c r="E58" s="168" t="s">
        <v>821</v>
      </c>
    </row>
    <row r="59">
      <c r="A59" s="168" t="s">
        <v>406</v>
      </c>
      <c r="B59" s="2" t="str">
        <f t="array" ref="B59">INDEX(Countries!D59:D319, MATCH(A59, Countries!B59:B319, 0))</f>
        <v>HND</v>
      </c>
      <c r="C59" s="169" t="s">
        <v>160</v>
      </c>
      <c r="D59" s="184">
        <v>7105.0</v>
      </c>
      <c r="E59" s="168" t="s">
        <v>821</v>
      </c>
    </row>
    <row r="60">
      <c r="A60" s="168" t="s">
        <v>407</v>
      </c>
      <c r="B60" s="2" t="str">
        <f t="array" ref="B60">INDEX(Countries!D60:D320, MATCH(A60, Countries!B60:B320, 0))</f>
        <v>IRN</v>
      </c>
      <c r="C60" s="169" t="s">
        <v>160</v>
      </c>
      <c r="D60" s="184">
        <v>3572.0</v>
      </c>
      <c r="E60" s="168" t="s">
        <v>821</v>
      </c>
    </row>
    <row r="61">
      <c r="A61" s="168" t="s">
        <v>408</v>
      </c>
      <c r="B61" s="2" t="str">
        <f t="array" ref="B61">INDEX(Countries!D61:D321, MATCH(A61, Countries!B61:B321, 0))</f>
        <v>JAM</v>
      </c>
      <c r="C61" s="169" t="s">
        <v>160</v>
      </c>
      <c r="D61" s="185">
        <v>689.0</v>
      </c>
      <c r="E61" s="168" t="s">
        <v>821</v>
      </c>
    </row>
    <row r="62">
      <c r="A62" s="168" t="s">
        <v>409</v>
      </c>
      <c r="B62" s="2" t="str">
        <f t="array" ref="B62">INDEX(Countries!D62:D322, MATCH(A62, Countries!B62:B322, 0))</f>
        <v>JPN</v>
      </c>
      <c r="C62" s="169" t="s">
        <v>160</v>
      </c>
      <c r="D62" s="185">
        <v>49.0</v>
      </c>
      <c r="E62" s="168" t="s">
        <v>821</v>
      </c>
    </row>
    <row r="63">
      <c r="A63" s="168" t="s">
        <v>410</v>
      </c>
      <c r="B63" s="2" t="str">
        <f t="array" ref="B63">INDEX(Countries!D63:D323, MATCH(A63, Countries!B63:B323, 0))</f>
        <v>KIR</v>
      </c>
      <c r="C63" s="169" t="s">
        <v>160</v>
      </c>
      <c r="D63" s="185">
        <v>0.0</v>
      </c>
      <c r="E63" s="168" t="s">
        <v>821</v>
      </c>
    </row>
    <row r="64">
      <c r="A64" s="168" t="s">
        <v>411</v>
      </c>
      <c r="B64" s="2" t="str">
        <f t="array" ref="B64">INDEX(Countries!D64:D324, MATCH(A64, Countries!B64:B324, 0))</f>
        <v>LBN</v>
      </c>
      <c r="C64" s="169" t="s">
        <v>160</v>
      </c>
      <c r="D64" s="185">
        <v>690.0</v>
      </c>
      <c r="E64" s="168" t="s">
        <v>821</v>
      </c>
    </row>
    <row r="65">
      <c r="A65" s="168" t="s">
        <v>412</v>
      </c>
      <c r="B65" s="2" t="str">
        <f t="array" ref="B65">INDEX(Countries!D65:D325, MATCH(A65, Countries!B65:B325, 0))</f>
        <v>MDG</v>
      </c>
      <c r="C65" s="169" t="s">
        <v>160</v>
      </c>
      <c r="D65" s="184">
        <v>11407.0</v>
      </c>
      <c r="E65" s="168" t="s">
        <v>821</v>
      </c>
    </row>
    <row r="66">
      <c r="A66" s="168" t="s">
        <v>413</v>
      </c>
      <c r="B66" s="2" t="str">
        <f t="array" ref="B66">INDEX(Countries!D66:D326, MATCH(A66, Countries!B66:B326, 0))</f>
        <v>MYS</v>
      </c>
      <c r="C66" s="169" t="s">
        <v>160</v>
      </c>
      <c r="D66" s="184">
        <v>14469.0</v>
      </c>
      <c r="E66" s="168" t="s">
        <v>821</v>
      </c>
    </row>
    <row r="67">
      <c r="A67" s="168" t="s">
        <v>414</v>
      </c>
      <c r="B67" s="2" t="str">
        <f t="array" ref="B67">INDEX(Countries!D67:D327, MATCH(A67, Countries!B67:B327, 0))</f>
        <v>MDV</v>
      </c>
      <c r="C67" s="169" t="s">
        <v>160</v>
      </c>
      <c r="D67" s="185">
        <v>0.0</v>
      </c>
      <c r="E67" s="168" t="s">
        <v>821</v>
      </c>
    </row>
    <row r="68">
      <c r="A68" s="168" t="s">
        <v>415</v>
      </c>
      <c r="B68" s="2" t="str">
        <f t="array" ref="B68">INDEX(Countries!D68:D328, MATCH(A68, Countries!B68:B328, 0))</f>
        <v>MHL</v>
      </c>
      <c r="C68" s="169" t="s">
        <v>160</v>
      </c>
      <c r="D68" s="185">
        <v>0.0</v>
      </c>
      <c r="E68" s="168" t="s">
        <v>821</v>
      </c>
    </row>
    <row r="69">
      <c r="A69" s="168" t="s">
        <v>416</v>
      </c>
      <c r="B69" s="2" t="str">
        <f t="array" ref="B69">INDEX(Countries!D69:D329, MATCH(A69, Countries!B69:B329, 0))</f>
        <v>MTQ</v>
      </c>
      <c r="C69" s="169" t="s">
        <v>160</v>
      </c>
      <c r="D69" s="185">
        <v>88.0</v>
      </c>
      <c r="E69" s="168" t="s">
        <v>821</v>
      </c>
    </row>
    <row r="70">
      <c r="A70" s="168" t="s">
        <v>417</v>
      </c>
      <c r="B70" s="2" t="str">
        <f t="array" ref="B70">INDEX(Countries!D70:D330, MATCH(A70, Countries!B70:B330, 0))</f>
        <v>MRT</v>
      </c>
      <c r="C70" s="169" t="s">
        <v>160</v>
      </c>
      <c r="D70" s="185">
        <v>6.0</v>
      </c>
      <c r="E70" s="168" t="s">
        <v>821</v>
      </c>
    </row>
    <row r="71">
      <c r="A71" s="168" t="s">
        <v>418</v>
      </c>
      <c r="B71" s="2" t="str">
        <f t="array" ref="B71">INDEX(Countries!D71:D331, MATCH(A71, Countries!B71:B331, 0))</f>
        <v>MUS</v>
      </c>
      <c r="C71" s="169" t="s">
        <v>160</v>
      </c>
      <c r="D71" s="185">
        <v>99.0</v>
      </c>
      <c r="E71" s="168" t="s">
        <v>821</v>
      </c>
    </row>
    <row r="72">
      <c r="A72" s="168" t="s">
        <v>419</v>
      </c>
      <c r="B72" s="2" t="str">
        <f t="array" ref="B72">INDEX(Countries!D72:D332, MATCH(A72, Countries!B72:B332, 0))</f>
        <v>MYT</v>
      </c>
      <c r="C72" s="169" t="s">
        <v>160</v>
      </c>
      <c r="D72" s="185">
        <v>39.0</v>
      </c>
      <c r="E72" s="168" t="s">
        <v>821</v>
      </c>
    </row>
    <row r="73">
      <c r="A73" s="168" t="s">
        <v>420</v>
      </c>
      <c r="B73" s="2" t="str">
        <f t="array" ref="B73">INDEX(Countries!D73:D333, MATCH(A73, Countries!B73:B333, 0))</f>
        <v>FSM</v>
      </c>
      <c r="C73" s="169" t="s">
        <v>160</v>
      </c>
      <c r="D73" s="185">
        <v>262.0</v>
      </c>
      <c r="E73" s="168" t="s">
        <v>821</v>
      </c>
    </row>
    <row r="74">
      <c r="A74" s="168" t="s">
        <v>421</v>
      </c>
      <c r="B74" s="2" t="str">
        <f t="array" ref="B74">INDEX(Countries!D74:D334, MATCH(A74, Countries!B74:B334, 0))</f>
        <v>MOZ</v>
      </c>
      <c r="C74" s="169" t="s">
        <v>160</v>
      </c>
      <c r="D74" s="184">
        <v>17638.0</v>
      </c>
      <c r="E74" s="168" t="s">
        <v>821</v>
      </c>
    </row>
    <row r="75">
      <c r="A75" s="168" t="s">
        <v>422</v>
      </c>
      <c r="B75" s="2" t="str">
        <f t="array" ref="B75">INDEX(Countries!D75:D335, MATCH(A75, Countries!B75:B335, 0))</f>
        <v>MMR</v>
      </c>
      <c r="C75" s="169" t="s">
        <v>160</v>
      </c>
      <c r="D75" s="184">
        <v>61195.0</v>
      </c>
      <c r="E75" s="168" t="s">
        <v>821</v>
      </c>
    </row>
    <row r="76">
      <c r="A76" s="168" t="s">
        <v>423</v>
      </c>
      <c r="B76" s="2" t="str">
        <f t="array" ref="B76">INDEX(Countries!D76:D336, MATCH(A76, Countries!B76:B336, 0))</f>
        <v>NCL</v>
      </c>
      <c r="C76" s="169" t="s">
        <v>160</v>
      </c>
      <c r="D76" s="184">
        <v>1247.0</v>
      </c>
      <c r="E76" s="168" t="s">
        <v>821</v>
      </c>
    </row>
    <row r="77">
      <c r="A77" s="168" t="s">
        <v>424</v>
      </c>
      <c r="B77" s="2" t="str">
        <f t="array" ref="B77">INDEX(Countries!D77:D337, MATCH(A77, Countries!B77:B337, 0))</f>
        <v>NZL</v>
      </c>
      <c r="C77" s="169" t="s">
        <v>160</v>
      </c>
      <c r="D77" s="184">
        <v>1389.0</v>
      </c>
      <c r="E77" s="168" t="s">
        <v>821</v>
      </c>
    </row>
    <row r="78">
      <c r="A78" s="168" t="s">
        <v>425</v>
      </c>
      <c r="B78" s="2" t="str">
        <f t="array" ref="B78">INDEX(Countries!D78:D338, MATCH(A78, Countries!B78:B338, 0))</f>
        <v>NIC</v>
      </c>
      <c r="C78" s="169" t="s">
        <v>160</v>
      </c>
      <c r="D78" s="184">
        <v>6425.0</v>
      </c>
      <c r="E78" s="168" t="s">
        <v>821</v>
      </c>
    </row>
    <row r="79">
      <c r="A79" s="168" t="s">
        <v>426</v>
      </c>
      <c r="B79" s="2" t="str">
        <f t="array" ref="B79">INDEX(Countries!D79:D339, MATCH(A79, Countries!B79:B339, 0))</f>
        <v>NGA</v>
      </c>
      <c r="C79" s="169" t="s">
        <v>160</v>
      </c>
      <c r="D79" s="184">
        <v>21723.0</v>
      </c>
      <c r="E79" s="168" t="s">
        <v>821</v>
      </c>
    </row>
    <row r="80">
      <c r="A80" s="168" t="s">
        <v>427</v>
      </c>
      <c r="B80" s="2" t="str">
        <f t="array" ref="B80">INDEX(Countries!D80:D340, MATCH(A80, Countries!B80:B340, 0))</f>
        <v>OMN</v>
      </c>
      <c r="C80" s="169" t="s">
        <v>160</v>
      </c>
      <c r="D80" s="185">
        <v>40.0</v>
      </c>
      <c r="E80" s="168" t="s">
        <v>821</v>
      </c>
    </row>
    <row r="81">
      <c r="A81" s="168" t="s">
        <v>428</v>
      </c>
      <c r="B81" s="2" t="str">
        <f t="array" ref="B81">INDEX(Countries!D81:D341, MATCH(A81, Countries!B81:B341, 0))</f>
        <v>PAK</v>
      </c>
      <c r="C81" s="169" t="s">
        <v>160</v>
      </c>
      <c r="D81" s="184">
        <v>12466.0</v>
      </c>
      <c r="E81" s="168" t="s">
        <v>821</v>
      </c>
    </row>
    <row r="82">
      <c r="A82" s="168" t="s">
        <v>429</v>
      </c>
      <c r="B82" s="2" t="str">
        <f t="array" ref="B82">INDEX(Countries!D82:D342, MATCH(A82, Countries!B82:B342, 0))</f>
        <v>PLW</v>
      </c>
      <c r="C82" s="169" t="s">
        <v>160</v>
      </c>
      <c r="D82" s="185">
        <v>155.0</v>
      </c>
      <c r="E82" s="168" t="s">
        <v>821</v>
      </c>
    </row>
    <row r="83">
      <c r="A83" s="168" t="s">
        <v>430</v>
      </c>
      <c r="B83" s="2" t="str">
        <f t="array" ref="B83">INDEX(Countries!D83:D343, MATCH(A83, Countries!B83:B343, 0))</f>
        <v>PAN</v>
      </c>
      <c r="C83" s="169" t="s">
        <v>160</v>
      </c>
      <c r="D83" s="184">
        <v>3778.0</v>
      </c>
      <c r="E83" s="168" t="s">
        <v>821</v>
      </c>
    </row>
    <row r="84">
      <c r="A84" s="168" t="s">
        <v>431</v>
      </c>
      <c r="B84" s="2" t="str">
        <f t="array" ref="B84">INDEX(Countries!D84:D344, MATCH(A84, Countries!B84:B344, 0))</f>
        <v>PNG</v>
      </c>
      <c r="C84" s="169" t="s">
        <v>160</v>
      </c>
      <c r="D84" s="184">
        <v>4895.0</v>
      </c>
      <c r="E84" s="168" t="s">
        <v>821</v>
      </c>
    </row>
    <row r="85">
      <c r="A85" s="168" t="s">
        <v>432</v>
      </c>
      <c r="B85" s="2" t="str">
        <f t="array" ref="B85">INDEX(Countries!D85:D345, MATCH(A85, Countries!B85:B345, 0))</f>
        <v>PER</v>
      </c>
      <c r="C85" s="169" t="s">
        <v>160</v>
      </c>
      <c r="D85" s="185">
        <v>909.0</v>
      </c>
      <c r="E85" s="168" t="s">
        <v>821</v>
      </c>
    </row>
    <row r="86">
      <c r="A86" s="168" t="s">
        <v>433</v>
      </c>
      <c r="B86" s="2" t="str">
        <f t="array" ref="B86">INDEX(Countries!D86:D346, MATCH(A86, Countries!B86:B346, 0))</f>
        <v>PHL</v>
      </c>
      <c r="C86" s="169" t="s">
        <v>160</v>
      </c>
      <c r="D86" s="184">
        <v>23824.0</v>
      </c>
      <c r="E86" s="168" t="s">
        <v>821</v>
      </c>
    </row>
    <row r="87">
      <c r="A87" s="168" t="s">
        <v>434</v>
      </c>
      <c r="B87" s="2" t="str">
        <f t="array" ref="B87">INDEX(Countries!D87:D347, MATCH(A87, Countries!B87:B347, 0))</f>
        <v>PRI</v>
      </c>
      <c r="C87" s="169" t="s">
        <v>160</v>
      </c>
      <c r="D87" s="184">
        <v>1037.0</v>
      </c>
      <c r="E87" s="168" t="s">
        <v>821</v>
      </c>
    </row>
    <row r="88">
      <c r="A88" s="168" t="s">
        <v>435</v>
      </c>
      <c r="B88" s="2" t="str">
        <f t="array" ref="B88">INDEX(Countries!D1:D348, MATCH(A88, Countries!B1:B348, 0))</f>
        <v>QAT</v>
      </c>
      <c r="C88" s="169" t="s">
        <v>160</v>
      </c>
      <c r="D88" s="185">
        <v>55.0</v>
      </c>
      <c r="E88" s="168" t="s">
        <v>821</v>
      </c>
    </row>
    <row r="89">
      <c r="A89" s="168" t="s">
        <v>436</v>
      </c>
      <c r="B89" s="2" t="str">
        <f t="array" ref="B89">INDEX(Countries!D2:D349, MATCH(A89, Countries!B2:B349, 0))</f>
        <v>COG</v>
      </c>
      <c r="C89" s="169" t="s">
        <v>160</v>
      </c>
      <c r="D89" s="185">
        <v>14.0</v>
      </c>
      <c r="E89" s="168" t="s">
        <v>821</v>
      </c>
    </row>
    <row r="90">
      <c r="A90" s="168" t="s">
        <v>437</v>
      </c>
      <c r="B90" s="2" t="str">
        <f t="array" ref="B90">INDEX(Countries!D90:D350, MATCH(A90, Countries!B90:B350, 0))</f>
        <v>KNA</v>
      </c>
      <c r="C90" s="169" t="s">
        <v>160</v>
      </c>
      <c r="D90" s="185">
        <v>6.0</v>
      </c>
      <c r="E90" s="168" t="s">
        <v>821</v>
      </c>
    </row>
    <row r="91">
      <c r="A91" s="168" t="s">
        <v>438</v>
      </c>
      <c r="B91" s="2" t="str">
        <f t="array" ref="B91">INDEX(Countries!D91:D351, MATCH(A91, Countries!B91:B351, 0))</f>
        <v>LCA</v>
      </c>
      <c r="C91" s="169" t="s">
        <v>160</v>
      </c>
      <c r="D91" s="185">
        <v>3.0</v>
      </c>
      <c r="E91" s="168" t="s">
        <v>821</v>
      </c>
    </row>
    <row r="92">
      <c r="A92" s="168" t="s">
        <v>439</v>
      </c>
      <c r="B92" s="2" t="str">
        <f t="array" ref="B92">INDEX(Countries!D92:D352, MATCH(A92, Countries!B92:B352, 0))</f>
        <v>VCT</v>
      </c>
      <c r="C92" s="169" t="s">
        <v>160</v>
      </c>
      <c r="D92" s="185">
        <v>2.0</v>
      </c>
      <c r="E92" s="168" t="s">
        <v>821</v>
      </c>
    </row>
    <row r="93">
      <c r="A93" s="168" t="s">
        <v>440</v>
      </c>
      <c r="B93" s="2" t="str">
        <f t="array" ref="B93">INDEX(Countries!D93:D353, MATCH(A93, Countries!B93:B353, 0))</f>
        <v>MAF</v>
      </c>
      <c r="C93" s="169" t="s">
        <v>160</v>
      </c>
      <c r="D93" s="185">
        <v>0.0</v>
      </c>
      <c r="E93" s="168" t="s">
        <v>821</v>
      </c>
    </row>
    <row r="94">
      <c r="A94" s="168" t="s">
        <v>441</v>
      </c>
      <c r="B94" s="2" t="str">
        <f t="array" ref="B94">INDEX(Countries!D94:D354, MATCH(A94, Countries!B94:B354, 0))</f>
        <v>WSM</v>
      </c>
      <c r="C94" s="169" t="s">
        <v>160</v>
      </c>
      <c r="D94" s="185">
        <v>16.0</v>
      </c>
      <c r="E94" s="168" t="s">
        <v>821</v>
      </c>
    </row>
    <row r="95">
      <c r="A95" s="168" t="s">
        <v>442</v>
      </c>
      <c r="B95" s="2" t="str">
        <f t="array" ref="B95">INDEX(Countries!D95:D355, MATCH(A95, Countries!B95:B355, 0))</f>
        <v>STP</v>
      </c>
      <c r="C95" s="169" t="s">
        <v>160</v>
      </c>
      <c r="D95" s="185">
        <v>0.0</v>
      </c>
      <c r="E95" s="168" t="s">
        <v>821</v>
      </c>
    </row>
    <row r="96">
      <c r="A96" s="168" t="s">
        <v>443</v>
      </c>
      <c r="B96" s="2" t="str">
        <f t="array" ref="B96">INDEX(Countries!D96:D356, MATCH(A96, Countries!B96:B356, 0))</f>
        <v>SAU</v>
      </c>
      <c r="C96" s="169" t="s">
        <v>160</v>
      </c>
      <c r="D96" s="184">
        <v>4880.0</v>
      </c>
      <c r="E96" s="168" t="s">
        <v>821</v>
      </c>
    </row>
    <row r="97">
      <c r="A97" s="168" t="s">
        <v>444</v>
      </c>
      <c r="B97" s="2" t="str">
        <f t="array" ref="B97">INDEX(Countries!D97:D357, MATCH(A97, Countries!B97:B357, 0))</f>
        <v>SEN</v>
      </c>
      <c r="C97" s="169" t="s">
        <v>160</v>
      </c>
      <c r="D97" s="184">
        <v>1539.0</v>
      </c>
      <c r="E97" s="168" t="s">
        <v>821</v>
      </c>
    </row>
    <row r="98">
      <c r="A98" s="168" t="s">
        <v>445</v>
      </c>
      <c r="B98" s="2" t="str">
        <f t="array" ref="B98">INDEX(Countries!D98:D358, MATCH(A98, Countries!B98:B358, 0))</f>
        <v>SYC</v>
      </c>
      <c r="C98" s="169" t="s">
        <v>160</v>
      </c>
      <c r="D98" s="185">
        <v>2.0</v>
      </c>
      <c r="E98" s="168" t="s">
        <v>821</v>
      </c>
    </row>
    <row r="99">
      <c r="A99" s="168" t="s">
        <v>446</v>
      </c>
      <c r="B99" s="2" t="str">
        <f t="array" ref="B99">INDEX(Countries!D99:D359, MATCH(A99, Countries!B99:B359, 0))</f>
        <v>SLE</v>
      </c>
      <c r="C99" s="169" t="s">
        <v>160</v>
      </c>
      <c r="D99" s="184">
        <v>8019.0</v>
      </c>
      <c r="E99" s="168" t="s">
        <v>821</v>
      </c>
    </row>
    <row r="100">
      <c r="A100" s="168" t="s">
        <v>447</v>
      </c>
      <c r="B100" s="2" t="str">
        <f t="array" ref="B100">INDEX(Countries!D100:D360, MATCH(A100, Countries!B100:B360, 0))</f>
        <v>SGP</v>
      </c>
      <c r="C100" s="169" t="s">
        <v>160</v>
      </c>
      <c r="D100" s="185">
        <v>86.0</v>
      </c>
      <c r="E100" s="168" t="s">
        <v>821</v>
      </c>
    </row>
    <row r="101">
      <c r="A101" s="168" t="s">
        <v>448</v>
      </c>
      <c r="B101" s="2" t="str">
        <f t="array" ref="B101">INDEX(Countries!D101:D361, MATCH(A101, Countries!B101:B361, 0))</f>
        <v>SXM</v>
      </c>
      <c r="C101" s="169" t="s">
        <v>160</v>
      </c>
      <c r="D101" s="185">
        <v>0.0</v>
      </c>
      <c r="E101" s="168" t="s">
        <v>821</v>
      </c>
    </row>
    <row r="102">
      <c r="A102" s="168" t="s">
        <v>449</v>
      </c>
      <c r="B102" s="2" t="str">
        <f t="array" ref="B102">INDEX(Countries!D102:D362, MATCH(A102, Countries!B102:B362, 0))</f>
        <v>SLB</v>
      </c>
      <c r="C102" s="169" t="s">
        <v>160</v>
      </c>
      <c r="D102" s="184">
        <v>1541.0</v>
      </c>
      <c r="E102" s="168" t="s">
        <v>821</v>
      </c>
    </row>
    <row r="103">
      <c r="A103" s="168" t="s">
        <v>450</v>
      </c>
      <c r="B103" s="2" t="str">
        <f t="array" ref="B103">INDEX(Countries!D103:D363, MATCH(A103, Countries!B103:B363, 0))</f>
        <v>SOM</v>
      </c>
      <c r="C103" s="169" t="s">
        <v>160</v>
      </c>
      <c r="D103" s="185">
        <v>288.0</v>
      </c>
      <c r="E103" s="168" t="s">
        <v>821</v>
      </c>
    </row>
    <row r="104">
      <c r="A104" s="168" t="s">
        <v>451</v>
      </c>
      <c r="B104" s="2" t="str">
        <f t="array" ref="B104">INDEX(Countries!D104:D364, MATCH(A104, Countries!B104:B364, 0))</f>
        <v>ZAF</v>
      </c>
      <c r="C104" s="169" t="s">
        <v>160</v>
      </c>
      <c r="D104" s="185">
        <v>118.0</v>
      </c>
      <c r="E104" s="168" t="s">
        <v>821</v>
      </c>
    </row>
    <row r="105">
      <c r="A105" s="168" t="s">
        <v>452</v>
      </c>
      <c r="B105" s="2" t="str">
        <f t="array" ref="B105">INDEX(Countries!D105:D365, MATCH(A105, Countries!B105:B365, 0))</f>
        <v>LKA</v>
      </c>
      <c r="C105" s="169" t="s">
        <v>160</v>
      </c>
      <c r="D105" s="184">
        <v>6461.0</v>
      </c>
      <c r="E105" s="168" t="s">
        <v>821</v>
      </c>
    </row>
    <row r="106">
      <c r="A106" s="168" t="s">
        <v>453</v>
      </c>
      <c r="B106" s="2" t="str">
        <f t="array" ref="B106">INDEX(Countries!D106:D366, MATCH(A106, Countries!B106:B366, 0))</f>
        <v>SDN</v>
      </c>
      <c r="C106" s="169" t="s">
        <v>160</v>
      </c>
      <c r="D106" s="185">
        <v>608.0</v>
      </c>
      <c r="E106" s="168" t="s">
        <v>821</v>
      </c>
    </row>
    <row r="107">
      <c r="A107" s="168" t="s">
        <v>454</v>
      </c>
      <c r="B107" s="2" t="str">
        <f t="array" ref="B107">INDEX(Countries!D107:D367, MATCH(A107, Countries!B107:B367, 0))</f>
        <v>SUR</v>
      </c>
      <c r="C107" s="169" t="s">
        <v>160</v>
      </c>
      <c r="D107" s="184">
        <v>8755.0</v>
      </c>
      <c r="E107" s="168" t="s">
        <v>821</v>
      </c>
    </row>
    <row r="108">
      <c r="A108" s="168" t="s">
        <v>455</v>
      </c>
      <c r="B108" s="2" t="str">
        <f t="array" ref="B108">INDEX(Countries!D108:D368, MATCH(A108, Countries!B108:B368, 0))</f>
        <v>TWN</v>
      </c>
      <c r="C108" s="169" t="s">
        <v>160</v>
      </c>
      <c r="D108" s="185">
        <v>58.0</v>
      </c>
      <c r="E108" s="168" t="s">
        <v>821</v>
      </c>
    </row>
    <row r="109">
      <c r="A109" s="168" t="s">
        <v>456</v>
      </c>
      <c r="B109" s="2" t="str">
        <f t="array" ref="B109">INDEX(Countries!D109:D369, MATCH(A109, Countries!B109:B369, 0))</f>
        <v>TZA</v>
      </c>
      <c r="C109" s="169" t="s">
        <v>160</v>
      </c>
      <c r="D109" s="184">
        <v>5895.0</v>
      </c>
      <c r="E109" s="168" t="s">
        <v>821</v>
      </c>
    </row>
    <row r="110">
      <c r="A110" s="168" t="s">
        <v>457</v>
      </c>
      <c r="B110" s="2" t="str">
        <f t="array" ref="B110">INDEX(Countries!D110:D370, MATCH(A110, Countries!B110:B370, 0))</f>
        <v>THA</v>
      </c>
      <c r="C110" s="169" t="s">
        <v>160</v>
      </c>
      <c r="D110" s="184">
        <v>11840.0</v>
      </c>
      <c r="E110" s="168" t="s">
        <v>821</v>
      </c>
    </row>
    <row r="111">
      <c r="A111" s="168" t="s">
        <v>458</v>
      </c>
      <c r="B111" s="2" t="str">
        <f t="array" ref="B111">INDEX(Countries!D111:D371, MATCH(A111, Countries!B111:B371, 0))</f>
        <v>TLS</v>
      </c>
      <c r="C111" s="169" t="s">
        <v>160</v>
      </c>
      <c r="D111" s="185">
        <v>60.0</v>
      </c>
      <c r="E111" s="168" t="s">
        <v>821</v>
      </c>
    </row>
    <row r="112">
      <c r="A112" s="168" t="s">
        <v>459</v>
      </c>
      <c r="B112" s="2" t="str">
        <f t="array" ref="B112">INDEX(Countries!D112:D372, MATCH(A112, Countries!B112:B372, 0))</f>
        <v>TGO</v>
      </c>
      <c r="C112" s="169" t="s">
        <v>160</v>
      </c>
      <c r="D112" s="185">
        <v>0.0</v>
      </c>
      <c r="E112" s="168" t="s">
        <v>821</v>
      </c>
    </row>
    <row r="113">
      <c r="A113" s="168" t="s">
        <v>460</v>
      </c>
      <c r="B113" s="2" t="str">
        <f t="array" ref="B113">INDEX(Countries!D113:D373, MATCH(A113, Countries!B113:B373, 0))</f>
        <v>TON</v>
      </c>
      <c r="C113" s="169" t="s">
        <v>160</v>
      </c>
      <c r="D113" s="185">
        <v>98.0</v>
      </c>
      <c r="E113" s="168" t="s">
        <v>821</v>
      </c>
    </row>
    <row r="114">
      <c r="A114" s="168" t="s">
        <v>461</v>
      </c>
      <c r="B114" s="2" t="str">
        <f t="array" ref="B114">INDEX(Countries!D114:D374, MATCH(A114, Countries!B114:B374, 0))</f>
        <v>TTO</v>
      </c>
      <c r="C114" s="169" t="s">
        <v>160</v>
      </c>
      <c r="D114" s="185">
        <v>264.0</v>
      </c>
      <c r="E114" s="168" t="s">
        <v>821</v>
      </c>
    </row>
    <row r="115">
      <c r="A115" s="168" t="s">
        <v>462</v>
      </c>
      <c r="B115" s="2" t="str">
        <f t="array" ref="B115">INDEX(Countries!D115:D375, MATCH(A115, Countries!B115:B375, 0))</f>
        <v>TCA</v>
      </c>
      <c r="C115" s="169" t="s">
        <v>160</v>
      </c>
      <c r="D115" s="184">
        <v>4799.0</v>
      </c>
      <c r="E115" s="168" t="s">
        <v>821</v>
      </c>
    </row>
    <row r="116">
      <c r="A116" s="168" t="s">
        <v>463</v>
      </c>
      <c r="B116" s="2" t="str">
        <f t="array" ref="B116">INDEX(Countries!D116:D376, MATCH(A116, Countries!B116:B376, 0))</f>
        <v>TUV</v>
      </c>
      <c r="C116" s="169" t="s">
        <v>160</v>
      </c>
      <c r="D116" s="185">
        <v>0.0</v>
      </c>
      <c r="E116" s="168" t="s">
        <v>821</v>
      </c>
    </row>
    <row r="117">
      <c r="A117" s="168" t="s">
        <v>464</v>
      </c>
      <c r="B117" s="2" t="str">
        <f t="array" ref="B117">INDEX(Countries!D117:D377, MATCH(A117, Countries!B117:B377, 0))</f>
        <v>ARE</v>
      </c>
      <c r="C117" s="169" t="s">
        <v>160</v>
      </c>
      <c r="D117" s="184">
        <v>2333.0</v>
      </c>
      <c r="E117" s="168" t="s">
        <v>821</v>
      </c>
    </row>
    <row r="118">
      <c r="A118" s="168" t="s">
        <v>465</v>
      </c>
      <c r="B118" s="2" t="str">
        <f t="array" ref="B118">INDEX(Countries!D118:D378, MATCH(A118, Countries!B118:B378, 0))</f>
        <v>VUT</v>
      </c>
      <c r="C118" s="169" t="s">
        <v>160</v>
      </c>
      <c r="D118" s="185">
        <v>86.0</v>
      </c>
      <c r="E118" s="168" t="s">
        <v>821</v>
      </c>
    </row>
    <row r="119">
      <c r="A119" s="168" t="s">
        <v>466</v>
      </c>
      <c r="B119" s="2" t="str">
        <f t="array" ref="B119">INDEX(Countries!D119:D379, MATCH(A119, Countries!B119:B379, 0))</f>
        <v>VEN</v>
      </c>
      <c r="C119" s="169" t="s">
        <v>160</v>
      </c>
      <c r="D119" s="184">
        <v>5113.0</v>
      </c>
      <c r="E119" s="168" t="s">
        <v>821</v>
      </c>
    </row>
    <row r="120">
      <c r="A120" s="168" t="s">
        <v>467</v>
      </c>
      <c r="B120" s="2" t="str">
        <f t="array" ref="B120">INDEX(Countries!D120:D380, MATCH(A120, Countries!B120:B380, 0))</f>
        <v>VNM</v>
      </c>
      <c r="C120" s="169" t="s">
        <v>160</v>
      </c>
      <c r="D120" s="184">
        <v>15829.0</v>
      </c>
      <c r="E120" s="168" t="s">
        <v>821</v>
      </c>
    </row>
    <row r="121">
      <c r="A121" s="168" t="s">
        <v>468</v>
      </c>
      <c r="B121" s="2" t="str">
        <f t="array" ref="B121">INDEX(Countries!D121:D381, MATCH(A121, Countries!B121:B381, 0))</f>
        <v>VIR</v>
      </c>
      <c r="C121" s="169" t="s">
        <v>160</v>
      </c>
      <c r="D121" s="185">
        <v>55.0</v>
      </c>
      <c r="E121" s="168" t="s">
        <v>821</v>
      </c>
    </row>
    <row r="122">
      <c r="A122" s="168" t="s">
        <v>469</v>
      </c>
      <c r="B122" s="2" t="str">
        <f t="array" ref="B122">INDEX(Countries!D122:D382, MATCH(A122, Countries!B122:B382, 0))</f>
        <v>WLF</v>
      </c>
      <c r="C122" s="169" t="s">
        <v>160</v>
      </c>
      <c r="D122" s="185">
        <v>0.0</v>
      </c>
      <c r="E122" s="168" t="s">
        <v>821</v>
      </c>
    </row>
    <row r="123">
      <c r="A123" s="168" t="s">
        <v>470</v>
      </c>
      <c r="B123" s="2" t="str">
        <f t="array" ref="B123">INDEX(Countries!D1:D383, MATCH(A123, Countries!B1:B383, 0))</f>
        <v>YEM</v>
      </c>
      <c r="C123" s="169" t="s">
        <v>160</v>
      </c>
      <c r="D123" s="185">
        <v>285.0</v>
      </c>
      <c r="E123" s="168" t="s">
        <v>821</v>
      </c>
    </row>
    <row r="124">
      <c r="A124" s="168" t="s">
        <v>471</v>
      </c>
      <c r="B124" s="2" t="str">
        <f t="array" ref="B124">INDEX(Countries!D2:D384, MATCH(A124, Countries!B2:B384, 0))</f>
        <v>ITA</v>
      </c>
      <c r="C124" s="169" t="s">
        <v>160</v>
      </c>
      <c r="D124" s="181"/>
      <c r="E124" s="168" t="s">
        <v>821</v>
      </c>
    </row>
    <row r="125">
      <c r="A125" s="168" t="s">
        <v>472</v>
      </c>
      <c r="B125" s="2" t="str">
        <f t="array" ref="B125">INDEX(Countries!D125:D385, MATCH(A125, Countries!B125:B385, 0))</f>
        <v>UKR</v>
      </c>
      <c r="C125" s="169" t="s">
        <v>160</v>
      </c>
      <c r="D125" s="181"/>
      <c r="E125" s="168" t="s">
        <v>821</v>
      </c>
    </row>
    <row r="126">
      <c r="A126" s="168" t="s">
        <v>473</v>
      </c>
      <c r="B126" s="2" t="str">
        <f t="array" ref="B126">INDEX(Countries!D126:D386, MATCH(A126, Countries!B126:B386, 0))</f>
        <v>TUN</v>
      </c>
      <c r="C126" s="169" t="s">
        <v>160</v>
      </c>
      <c r="D126" s="181"/>
      <c r="E126" s="168" t="s">
        <v>821</v>
      </c>
    </row>
    <row r="127">
      <c r="A127" s="168" t="s">
        <v>474</v>
      </c>
      <c r="B127" s="2" t="str">
        <f t="array" ref="B127">INDEX(Countries!D127:D387, MATCH(A127, Countries!B127:B387, 0))</f>
        <v>ESP</v>
      </c>
      <c r="C127" s="169" t="s">
        <v>160</v>
      </c>
      <c r="D127" s="181"/>
      <c r="E127" s="168" t="s">
        <v>821</v>
      </c>
    </row>
    <row r="128">
      <c r="A128" s="168" t="s">
        <v>475</v>
      </c>
      <c r="B128" s="2" t="str">
        <f t="array" ref="B128">INDEX(Countries!D1:D388, MATCH(A128, Countries!B1:B388, 0))</f>
        <v>KWT</v>
      </c>
      <c r="C128" s="169" t="s">
        <v>160</v>
      </c>
      <c r="D128" s="181"/>
      <c r="E128" s="168" t="s">
        <v>821</v>
      </c>
    </row>
    <row r="129">
      <c r="A129" s="168" t="s">
        <v>476</v>
      </c>
      <c r="B129" s="2" t="str">
        <f t="array" ref="B129">INDEX(Countries!D2:D389, MATCH(A129, Countries!B2:B389, 0))</f>
        <v>DNK</v>
      </c>
      <c r="C129" s="169" t="s">
        <v>160</v>
      </c>
      <c r="D129" s="181"/>
      <c r="E129" s="168" t="s">
        <v>821</v>
      </c>
    </row>
    <row r="130">
      <c r="A130" s="168" t="s">
        <v>477</v>
      </c>
      <c r="B130" s="2" t="str">
        <f t="array" ref="B130">INDEX(Countries!D3:D390, MATCH(A130, Countries!B3:B390, 0))</f>
        <v>FRA</v>
      </c>
      <c r="C130" s="169" t="s">
        <v>160</v>
      </c>
      <c r="D130" s="181"/>
      <c r="E130" s="168" t="s">
        <v>821</v>
      </c>
    </row>
    <row r="131">
      <c r="A131" s="168" t="s">
        <v>478</v>
      </c>
      <c r="B131" s="2" t="str">
        <f t="array" ref="B131">INDEX(Countries!D1:D391, MATCH(A131, Countries!B1:B391, 0))</f>
        <v>RUS</v>
      </c>
      <c r="C131" s="169" t="s">
        <v>160</v>
      </c>
      <c r="D131" s="181"/>
      <c r="E131" s="168" t="s">
        <v>821</v>
      </c>
    </row>
    <row r="132">
      <c r="A132" s="168" t="s">
        <v>479</v>
      </c>
      <c r="B132" s="2" t="str">
        <f t="array" ref="B132">INDEX(Countries!D1:D392, MATCH(A132, Countries!B1:B392, 0))</f>
        <v>UMI</v>
      </c>
      <c r="C132" s="169" t="s">
        <v>160</v>
      </c>
      <c r="D132" s="181"/>
      <c r="E132" s="168" t="s">
        <v>821</v>
      </c>
    </row>
    <row r="133">
      <c r="A133" s="168" t="s">
        <v>480</v>
      </c>
      <c r="B133" s="2" t="str">
        <f t="array" ref="B133">INDEX(Countries!D2:D393, MATCH(A133, Countries!B2:B393, 0))</f>
        <v>GRC</v>
      </c>
      <c r="C133" s="169" t="s">
        <v>160</v>
      </c>
      <c r="D133" s="181"/>
      <c r="E133" s="168" t="s">
        <v>821</v>
      </c>
    </row>
    <row r="134">
      <c r="A134" s="168" t="s">
        <v>481</v>
      </c>
      <c r="B134" s="2" t="str">
        <f t="array" ref="B134">INDEX(Countries!D3:D394, MATCH(A134, Countries!B3:B394, 0))</f>
        <v>CAN</v>
      </c>
      <c r="C134" s="169" t="s">
        <v>160</v>
      </c>
      <c r="D134" s="181"/>
      <c r="E134" s="168" t="s">
        <v>821</v>
      </c>
    </row>
    <row r="135">
      <c r="A135" s="168" t="s">
        <v>482</v>
      </c>
      <c r="B135" s="2" t="str">
        <f t="array" ref="B135">INDEX(Countries!D4:D395, MATCH(A135, Countries!B4:B395, 0))</f>
        <v>DEU</v>
      </c>
      <c r="C135" s="169" t="s">
        <v>160</v>
      </c>
      <c r="D135" s="181"/>
      <c r="E135" s="168" t="s">
        <v>821</v>
      </c>
    </row>
    <row r="136">
      <c r="A136" s="168" t="s">
        <v>483</v>
      </c>
      <c r="B136" s="2" t="str">
        <f t="array" ref="B136">INDEX(Countries!D5:D396, MATCH(A136, Countries!B5:B396, 0))</f>
        <v>HRV</v>
      </c>
      <c r="C136" s="169" t="s">
        <v>160</v>
      </c>
      <c r="D136" s="181"/>
      <c r="E136" s="168" t="s">
        <v>821</v>
      </c>
    </row>
    <row r="137">
      <c r="A137" s="168" t="s">
        <v>484</v>
      </c>
      <c r="B137" s="2" t="str">
        <f t="array" ref="B137">INDEX(Countries!D137:D397, MATCH(A137, Countries!B137:B397, 0))</f>
        <v>GBR</v>
      </c>
      <c r="C137" s="169" t="s">
        <v>160</v>
      </c>
      <c r="D137" s="181"/>
      <c r="E137" s="168" t="s">
        <v>821</v>
      </c>
    </row>
    <row r="138">
      <c r="A138" s="168" t="s">
        <v>485</v>
      </c>
      <c r="B138" s="2" t="str">
        <f t="array" ref="B138">INDEX(Countries!D1:D398, MATCH(A138, Countries!B1:B398, 0))</f>
        <v>MLT</v>
      </c>
      <c r="C138" s="169" t="s">
        <v>160</v>
      </c>
      <c r="D138" s="181"/>
      <c r="E138" s="168" t="s">
        <v>821</v>
      </c>
    </row>
    <row r="139">
      <c r="A139" s="168" t="s">
        <v>486</v>
      </c>
      <c r="B139" s="2" t="str">
        <f t="array" ref="B139">INDEX(Countries!D2:D399, MATCH(A139, Countries!B2:B399, 0))</f>
        <v>CYP</v>
      </c>
      <c r="C139" s="169" t="s">
        <v>160</v>
      </c>
      <c r="D139" s="181"/>
      <c r="E139" s="168" t="s">
        <v>821</v>
      </c>
    </row>
    <row r="140">
      <c r="A140" s="168" t="s">
        <v>487</v>
      </c>
      <c r="B140" s="2" t="str">
        <f t="array" ref="B140">INDEX(Countries!D1:D400, MATCH(A140, Countries!B1:B400, 0))</f>
        <v>NOR</v>
      </c>
      <c r="C140" s="169" t="s">
        <v>160</v>
      </c>
      <c r="D140" s="181"/>
      <c r="E140" s="168" t="s">
        <v>821</v>
      </c>
    </row>
    <row r="141">
      <c r="A141" s="168" t="s">
        <v>488</v>
      </c>
      <c r="B141" s="2" t="str">
        <f t="array" ref="B141">INDEX(Countries!D2:D401, MATCH(A141, Countries!B2:B401, 0))</f>
        <v>ALB</v>
      </c>
      <c r="C141" s="169" t="s">
        <v>160</v>
      </c>
      <c r="D141" s="181"/>
      <c r="E141" s="168" t="s">
        <v>821</v>
      </c>
    </row>
    <row r="142">
      <c r="A142" s="168" t="s">
        <v>489</v>
      </c>
      <c r="B142" s="2" t="str">
        <f t="array" ref="B142">INDEX(Countries!D3:D402, MATCH(A142, Countries!B3:B402, 0))</f>
        <v>DZA</v>
      </c>
      <c r="C142" s="169" t="s">
        <v>160</v>
      </c>
      <c r="D142" s="181"/>
      <c r="E142" s="168" t="s">
        <v>821</v>
      </c>
    </row>
    <row r="143">
      <c r="A143" s="168" t="s">
        <v>490</v>
      </c>
      <c r="B143" s="2" t="str">
        <f t="array" ref="B143">INDEX(Countries!D1:D403, MATCH(A143, Countries!B1:B403, 0))</f>
        <v>SWE</v>
      </c>
      <c r="C143" s="169" t="s">
        <v>160</v>
      </c>
      <c r="D143" s="181"/>
      <c r="E143" s="168" t="s">
        <v>821</v>
      </c>
    </row>
    <row r="144">
      <c r="A144" s="168" t="s">
        <v>491</v>
      </c>
      <c r="B144" s="2" t="str">
        <f t="array" ref="B144">INDEX(Countries!D2:D404, MATCH(A144, Countries!B2:B404, 0))</f>
        <v>ISR</v>
      </c>
      <c r="C144" s="169" t="s">
        <v>160</v>
      </c>
      <c r="D144" s="181"/>
      <c r="E144" s="168" t="s">
        <v>821</v>
      </c>
    </row>
    <row r="145">
      <c r="A145" s="168" t="s">
        <v>492</v>
      </c>
      <c r="B145" s="2" t="str">
        <f t="array" ref="B145">INDEX(Countries!D1:D405, MATCH(A145, Countries!B1:B405, 0))</f>
        <v>MSR</v>
      </c>
      <c r="C145" s="169" t="s">
        <v>160</v>
      </c>
      <c r="D145" s="181"/>
      <c r="E145" s="168" t="s">
        <v>821</v>
      </c>
    </row>
    <row r="146">
      <c r="A146" s="168" t="s">
        <v>493</v>
      </c>
      <c r="B146" s="2" t="str">
        <f t="array" ref="B146">INDEX(Countries!D2:D406, MATCH(A146, Countries!B2:B406, 0))</f>
        <v>LBY</v>
      </c>
      <c r="C146" s="169" t="s">
        <v>160</v>
      </c>
      <c r="D146" s="181"/>
      <c r="E146" s="168" t="s">
        <v>821</v>
      </c>
    </row>
    <row r="147">
      <c r="A147" s="168" t="s">
        <v>494</v>
      </c>
      <c r="B147" s="2" t="str">
        <f t="array" ref="B147">INDEX(Countries!D147:D407, MATCH(A147, Countries!B147:B407, 0))</f>
        <v>NLD</v>
      </c>
      <c r="C147" s="169" t="s">
        <v>160</v>
      </c>
      <c r="D147" s="181"/>
      <c r="E147" s="168" t="s">
        <v>821</v>
      </c>
    </row>
    <row r="148">
      <c r="A148" s="168" t="s">
        <v>495</v>
      </c>
      <c r="B148" s="2" t="str">
        <f t="array" ref="B148">INDEX(Countries!D148:D408, MATCH(A148, Countries!B148:B408, 0))</f>
        <v>POL</v>
      </c>
      <c r="C148" s="169" t="s">
        <v>160</v>
      </c>
      <c r="D148" s="181"/>
      <c r="E148" s="168" t="s">
        <v>821</v>
      </c>
    </row>
    <row r="149">
      <c r="A149" s="168" t="s">
        <v>496</v>
      </c>
      <c r="B149" s="2" t="str">
        <f t="array" ref="B149">INDEX(Countries!D1:D409, MATCH(A149, Countries!B1:B409, 0))</f>
        <v>TUR</v>
      </c>
      <c r="C149" s="169" t="s">
        <v>160</v>
      </c>
      <c r="D149" s="181"/>
      <c r="E149" s="168" t="s">
        <v>821</v>
      </c>
    </row>
    <row r="150">
      <c r="A150" s="168" t="s">
        <v>497</v>
      </c>
      <c r="B150" s="2" t="str">
        <f t="array" ref="B150">INDEX(Countries!D2:D410, MATCH(A150, Countries!B2:B410, 0))</f>
        <v>JOR</v>
      </c>
      <c r="C150" s="169" t="s">
        <v>160</v>
      </c>
      <c r="D150" s="181"/>
      <c r="E150" s="168" t="s">
        <v>821</v>
      </c>
    </row>
    <row r="151">
      <c r="A151" s="168" t="s">
        <v>498</v>
      </c>
      <c r="B151" s="2" t="str">
        <f t="array" ref="B151">INDEX(Countries!D3:D411, MATCH(A151, Countries!B3:B411, 0))</f>
        <v>HKG</v>
      </c>
      <c r="C151" s="169" t="s">
        <v>160</v>
      </c>
      <c r="D151" s="181"/>
      <c r="E151" s="168" t="s">
        <v>821</v>
      </c>
    </row>
    <row r="152">
      <c r="A152" s="168" t="s">
        <v>499</v>
      </c>
      <c r="B152" s="2" t="str">
        <f t="array" ref="B152">INDEX(Countries!D1:D412, MATCH(A152, Countries!B1:B412, 0))</f>
        <v>SVN</v>
      </c>
      <c r="C152" s="169" t="s">
        <v>160</v>
      </c>
      <c r="D152" s="181"/>
      <c r="E152" s="168" t="s">
        <v>821</v>
      </c>
    </row>
    <row r="153">
      <c r="A153" s="168" t="s">
        <v>500</v>
      </c>
      <c r="B153" s="2" t="str">
        <f t="array" ref="B153">INDEX(Countries!D2:D413, MATCH(A153, Countries!B2:B413, 0))</f>
        <v>ARG</v>
      </c>
      <c r="C153" s="169" t="s">
        <v>160</v>
      </c>
      <c r="D153" s="181"/>
      <c r="E153" s="168" t="s">
        <v>821</v>
      </c>
    </row>
    <row r="154">
      <c r="A154" s="168" t="s">
        <v>501</v>
      </c>
      <c r="B154" s="2" t="str">
        <f t="array" ref="B154">INDEX(Countries!D3:D414, MATCH(A154, Countries!B3:B414, 0))</f>
        <v>AZE</v>
      </c>
      <c r="C154" s="169" t="s">
        <v>160</v>
      </c>
      <c r="D154" s="181"/>
      <c r="E154" s="168" t="s">
        <v>821</v>
      </c>
    </row>
    <row r="155">
      <c r="A155" s="168" t="s">
        <v>502</v>
      </c>
      <c r="B155" s="2" t="str">
        <f t="array" ref="B155">INDEX(Countries!D4:D415, MATCH(A155, Countries!B4:B415, 0))</f>
        <v>BEL</v>
      </c>
      <c r="C155" s="169" t="s">
        <v>160</v>
      </c>
      <c r="D155" s="181"/>
      <c r="E155" s="168" t="s">
        <v>821</v>
      </c>
    </row>
    <row r="156">
      <c r="A156" s="168" t="s">
        <v>503</v>
      </c>
      <c r="B156" s="2" t="str">
        <f t="array" ref="B156">INDEX(Countries!D5:D416, MATCH(A156, Countries!B5:B416, 0))</f>
        <v>BIH</v>
      </c>
      <c r="C156" s="169" t="s">
        <v>160</v>
      </c>
      <c r="D156" s="181"/>
      <c r="E156" s="168" t="s">
        <v>821</v>
      </c>
    </row>
    <row r="157">
      <c r="A157" s="168" t="s">
        <v>504</v>
      </c>
      <c r="B157" s="2" t="str">
        <f t="array" ref="B157">INDEX(Countries!D6:D417, MATCH(A157, Countries!B6:B417, 0))</f>
        <v>IOT</v>
      </c>
      <c r="C157" s="169" t="s">
        <v>160</v>
      </c>
      <c r="D157" s="181"/>
      <c r="E157" s="168" t="s">
        <v>821</v>
      </c>
    </row>
    <row r="158">
      <c r="A158" s="168" t="s">
        <v>505</v>
      </c>
      <c r="B158" s="2" t="str">
        <f t="array" ref="B158">INDEX(Countries!D7:D418, MATCH(A158, Countries!B7:B418, 0))</f>
        <v>BGR</v>
      </c>
      <c r="C158" s="169" t="s">
        <v>160</v>
      </c>
      <c r="D158" s="181"/>
      <c r="E158" s="168" t="s">
        <v>821</v>
      </c>
    </row>
    <row r="159">
      <c r="A159" s="168" t="s">
        <v>506</v>
      </c>
      <c r="B159" s="2" t="str">
        <f t="array" ref="B159">INDEX(Countries!D8:D419, MATCH(A159, Countries!B8:B419, 0))</f>
        <v>CPV</v>
      </c>
      <c r="C159" s="169" t="s">
        <v>160</v>
      </c>
      <c r="D159" s="181"/>
      <c r="E159" s="168" t="s">
        <v>821</v>
      </c>
    </row>
    <row r="160">
      <c r="A160" s="168" t="s">
        <v>507</v>
      </c>
      <c r="B160" s="2" t="str">
        <f t="array" ref="B160">INDEX(Countries!D9:D420, MATCH(A160, Countries!B9:B420, 0))</f>
        <v>CHL</v>
      </c>
      <c r="C160" s="169" t="s">
        <v>160</v>
      </c>
      <c r="D160" s="181"/>
      <c r="E160" s="168" t="s">
        <v>821</v>
      </c>
    </row>
    <row r="161">
      <c r="A161" s="168" t="s">
        <v>508</v>
      </c>
      <c r="B161" s="2" t="str">
        <f t="array" ref="B161">INDEX(Countries!D10:D421, MATCH(A161, Countries!B10:B421, 0))</f>
        <v>EST</v>
      </c>
      <c r="C161" s="169" t="s">
        <v>160</v>
      </c>
      <c r="D161" s="181"/>
      <c r="E161" s="168" t="s">
        <v>821</v>
      </c>
    </row>
    <row r="162">
      <c r="A162" s="168" t="s">
        <v>509</v>
      </c>
      <c r="B162" s="2" t="str">
        <f t="array" ref="B162">INDEX(Countries!D11:D422, MATCH(A162, Countries!B11:B422, 0))</f>
        <v>FLK</v>
      </c>
      <c r="C162" s="169" t="s">
        <v>160</v>
      </c>
      <c r="D162" s="181"/>
      <c r="E162" s="168" t="s">
        <v>821</v>
      </c>
    </row>
    <row r="163">
      <c r="A163" s="168" t="s">
        <v>510</v>
      </c>
      <c r="B163" s="2" t="str">
        <f t="array" ref="B163">INDEX(Countries!D12:D423, MATCH(A163, Countries!B12:B423, 0))</f>
        <v>FRO</v>
      </c>
      <c r="C163" s="169" t="s">
        <v>160</v>
      </c>
      <c r="D163" s="181"/>
      <c r="E163" s="168" t="s">
        <v>821</v>
      </c>
    </row>
    <row r="164">
      <c r="A164" s="168" t="s">
        <v>511</v>
      </c>
      <c r="B164" s="2" t="str">
        <f t="array" ref="B164">INDEX(Countries!D13:D424, MATCH(A164, Countries!B13:B424, 0))</f>
        <v>FIN</v>
      </c>
      <c r="C164" s="169" t="s">
        <v>160</v>
      </c>
      <c r="D164" s="181"/>
      <c r="E164" s="168" t="s">
        <v>821</v>
      </c>
    </row>
    <row r="165">
      <c r="A165" s="168" t="s">
        <v>512</v>
      </c>
      <c r="B165" s="2" t="str">
        <f t="array" ref="B165">INDEX(Countries!D14:D425, MATCH(A165, Countries!B14:B425, 0))</f>
        <v>GEO</v>
      </c>
      <c r="C165" s="169" t="s">
        <v>160</v>
      </c>
      <c r="D165" s="181"/>
      <c r="E165" s="168" t="s">
        <v>821</v>
      </c>
    </row>
    <row r="166">
      <c r="A166" s="168" t="s">
        <v>513</v>
      </c>
      <c r="B166" s="2" t="str">
        <f t="array" ref="B166">INDEX(Countries!D15:D426, MATCH(A166, Countries!B15:B426, 0))</f>
        <v>GIB</v>
      </c>
      <c r="C166" s="169" t="s">
        <v>160</v>
      </c>
      <c r="D166" s="181"/>
      <c r="E166" s="168" t="s">
        <v>821</v>
      </c>
    </row>
    <row r="167">
      <c r="A167" s="168" t="s">
        <v>514</v>
      </c>
      <c r="B167" s="2" t="str">
        <f t="array" ref="B167">INDEX(Countries!D16:D427, MATCH(A167, Countries!B16:B427, 0))</f>
        <v>GRL</v>
      </c>
      <c r="C167" s="169" t="s">
        <v>160</v>
      </c>
      <c r="D167" s="181"/>
      <c r="E167" s="168" t="s">
        <v>821</v>
      </c>
    </row>
    <row r="168">
      <c r="A168" s="168" t="s">
        <v>515</v>
      </c>
      <c r="B168" s="2" t="str">
        <f t="array" ref="B168">INDEX(Countries!D17:D428, MATCH(A168, Countries!B17:B428, 0))</f>
        <v>GGY</v>
      </c>
      <c r="C168" s="169" t="s">
        <v>160</v>
      </c>
      <c r="D168" s="181"/>
      <c r="E168" s="168" t="s">
        <v>821</v>
      </c>
    </row>
    <row r="169">
      <c r="A169" s="168" t="s">
        <v>516</v>
      </c>
      <c r="B169" s="2" t="str">
        <f t="array" ref="B169">INDEX(Countries!D18:D429, MATCH(A169, Countries!B18:B429, 0))</f>
        <v>ISL</v>
      </c>
      <c r="C169" s="169" t="s">
        <v>160</v>
      </c>
      <c r="D169" s="181"/>
      <c r="E169" s="168" t="s">
        <v>821</v>
      </c>
    </row>
    <row r="170">
      <c r="A170" s="168" t="s">
        <v>517</v>
      </c>
      <c r="B170" s="2" t="str">
        <f t="array" ref="B170">INDEX(Countries!D19:D430, MATCH(A170, Countries!B19:B430, 0))</f>
        <v>IRQ</v>
      </c>
      <c r="C170" s="169" t="s">
        <v>160</v>
      </c>
      <c r="D170" s="181"/>
      <c r="E170" s="168" t="s">
        <v>821</v>
      </c>
    </row>
    <row r="171">
      <c r="A171" s="168" t="s">
        <v>518</v>
      </c>
      <c r="B171" s="2" t="str">
        <f t="array" ref="B171">INDEX(Countries!D20:D431, MATCH(A171, Countries!B20:B431, 0))</f>
        <v>IRL</v>
      </c>
      <c r="C171" s="169" t="s">
        <v>160</v>
      </c>
      <c r="D171" s="181"/>
      <c r="E171" s="168" t="s">
        <v>821</v>
      </c>
    </row>
    <row r="172">
      <c r="A172" s="168" t="s">
        <v>519</v>
      </c>
      <c r="B172" s="2" t="str">
        <f t="array" ref="B172">INDEX(Countries!D21:D432, MATCH(A172, Countries!B21:B432, 0))</f>
        <v>IMN</v>
      </c>
      <c r="C172" s="169" t="s">
        <v>160</v>
      </c>
      <c r="D172" s="181"/>
      <c r="E172" s="168" t="s">
        <v>821</v>
      </c>
    </row>
    <row r="173">
      <c r="A173" s="168" t="s">
        <v>520</v>
      </c>
      <c r="B173" s="2" t="str">
        <f t="array" ref="B173">INDEX(Countries!D22:D433, MATCH(A173, Countries!B22:B433, 0))</f>
        <v>JEY</v>
      </c>
      <c r="C173" s="169" t="s">
        <v>160</v>
      </c>
      <c r="D173" s="181"/>
      <c r="E173" s="168" t="s">
        <v>821</v>
      </c>
    </row>
    <row r="174">
      <c r="A174" s="168" t="s">
        <v>521</v>
      </c>
      <c r="B174" s="2" t="str">
        <f t="array" ref="B174">INDEX(Countries!D23:D434, MATCH(A174, Countries!B23:B434, 0))</f>
        <v>KAZ</v>
      </c>
      <c r="C174" s="169" t="s">
        <v>160</v>
      </c>
      <c r="D174" s="181"/>
      <c r="E174" s="168" t="s">
        <v>821</v>
      </c>
    </row>
    <row r="175">
      <c r="A175" s="168" t="s">
        <v>522</v>
      </c>
      <c r="B175" s="2" t="str">
        <f t="array" ref="B175">INDEX(Countries!D24:D435, MATCH(A175, Countries!B24:B435, 0))</f>
        <v>PRK</v>
      </c>
      <c r="C175" s="169" t="s">
        <v>160</v>
      </c>
      <c r="D175" s="181"/>
      <c r="E175" s="168" t="s">
        <v>821</v>
      </c>
    </row>
    <row r="176">
      <c r="A176" s="168" t="s">
        <v>523</v>
      </c>
      <c r="B176" s="2" t="str">
        <f t="array" ref="B176">INDEX(Countries!D1:D436, MATCH(A176, Countries!B1:B436, 0))</f>
        <v>KOR</v>
      </c>
      <c r="C176" s="169" t="s">
        <v>160</v>
      </c>
      <c r="D176" s="181"/>
      <c r="E176" s="168" t="s">
        <v>821</v>
      </c>
    </row>
    <row r="177">
      <c r="A177" s="168" t="s">
        <v>524</v>
      </c>
      <c r="B177" s="2" t="str">
        <f t="array" ref="B177">INDEX(Countries!D2:D437, MATCH(A177, Countries!B2:B437, 0))</f>
        <v>LVA</v>
      </c>
      <c r="C177" s="169" t="s">
        <v>160</v>
      </c>
      <c r="D177" s="181"/>
      <c r="E177" s="168" t="s">
        <v>821</v>
      </c>
    </row>
    <row r="178">
      <c r="A178" s="168" t="s">
        <v>411</v>
      </c>
      <c r="B178" s="2" t="str">
        <f t="array" ref="B178">INDEX(Countries!D3:D438, MATCH(A178, Countries!B3:B438, 0))</f>
        <v>LBN</v>
      </c>
      <c r="C178" s="169" t="s">
        <v>160</v>
      </c>
      <c r="D178" s="181"/>
      <c r="E178" s="168" t="s">
        <v>821</v>
      </c>
    </row>
    <row r="179">
      <c r="A179" s="168" t="s">
        <v>525</v>
      </c>
      <c r="B179" s="2" t="str">
        <f t="array" ref="B179">INDEX(Countries!D4:D439, MATCH(A179, Countries!B4:B439, 0))</f>
        <v>LTU</v>
      </c>
      <c r="C179" s="169" t="s">
        <v>160</v>
      </c>
      <c r="D179" s="181"/>
      <c r="E179" s="168" t="s">
        <v>821</v>
      </c>
    </row>
    <row r="180">
      <c r="A180" s="168" t="s">
        <v>526</v>
      </c>
      <c r="B180" s="2" t="str">
        <f t="array" ref="B180">INDEX(Countries!D5:D440, MATCH(A180, Countries!B5:B440, 0))</f>
        <v>MCO</v>
      </c>
      <c r="C180" s="169" t="s">
        <v>160</v>
      </c>
      <c r="D180" s="181"/>
      <c r="E180" s="168" t="s">
        <v>821</v>
      </c>
    </row>
    <row r="181">
      <c r="A181" s="168" t="s">
        <v>527</v>
      </c>
      <c r="B181" s="2" t="str">
        <f t="array" ref="B181">INDEX(Countries!D6:D441, MATCH(A181, Countries!B6:B441, 0))</f>
        <v>MNE</v>
      </c>
      <c r="C181" s="169" t="s">
        <v>160</v>
      </c>
      <c r="D181" s="181"/>
      <c r="E181" s="168" t="s">
        <v>821</v>
      </c>
    </row>
    <row r="182">
      <c r="A182" s="168" t="s">
        <v>528</v>
      </c>
      <c r="B182" s="2" t="str">
        <f t="array" ref="B182">INDEX(Countries!D7:D442, MATCH(A182, Countries!B7:B442, 0))</f>
        <v>MAR</v>
      </c>
      <c r="C182" s="169" t="s">
        <v>160</v>
      </c>
      <c r="D182" s="181"/>
      <c r="E182" s="168" t="s">
        <v>821</v>
      </c>
    </row>
    <row r="183">
      <c r="A183" s="168" t="s">
        <v>529</v>
      </c>
      <c r="B183" s="2" t="str">
        <f t="array" ref="B183">INDEX(Countries!D8:D443, MATCH(A183, Countries!B8:B443, 0))</f>
        <v>NAM</v>
      </c>
      <c r="C183" s="169" t="s">
        <v>160</v>
      </c>
      <c r="D183" s="181"/>
      <c r="E183" s="168" t="s">
        <v>821</v>
      </c>
    </row>
    <row r="184">
      <c r="A184" s="168" t="s">
        <v>530</v>
      </c>
      <c r="B184" s="2" t="str">
        <f t="array" ref="B184">INDEX(Countries!D9:D444, MATCH(A184, Countries!B9:B444, 0))</f>
        <v>NRU</v>
      </c>
      <c r="C184" s="169" t="s">
        <v>160</v>
      </c>
      <c r="D184" s="181"/>
      <c r="E184" s="168" t="s">
        <v>821</v>
      </c>
    </row>
    <row r="185">
      <c r="A185" s="168" t="s">
        <v>531</v>
      </c>
      <c r="B185" s="2" t="str">
        <f t="array" ref="B185">INDEX(Countries!D10:D445, MATCH(A185, Countries!B10:B445, 0))</f>
        <v>NIU</v>
      </c>
      <c r="C185" s="169" t="s">
        <v>160</v>
      </c>
      <c r="D185" s="181"/>
      <c r="E185" s="168" t="s">
        <v>821</v>
      </c>
    </row>
    <row r="186">
      <c r="A186" s="168" t="s">
        <v>532</v>
      </c>
      <c r="B186" s="2" t="str">
        <f t="array" ref="B186">INDEX(Countries!D11:D446, MATCH(A186, Countries!B11:B446, 0))</f>
        <v>MNP</v>
      </c>
      <c r="C186" s="169" t="s">
        <v>160</v>
      </c>
      <c r="D186" s="181"/>
      <c r="E186" s="168" t="s">
        <v>821</v>
      </c>
    </row>
    <row r="187">
      <c r="A187" s="168" t="s">
        <v>533</v>
      </c>
      <c r="B187" s="2" t="str">
        <f t="array" ref="B187">INDEX(Countries!D12:D447, MATCH(A187, Countries!B12:B447, 0))</f>
        <v>PCN</v>
      </c>
      <c r="C187" s="169" t="s">
        <v>160</v>
      </c>
      <c r="D187" s="181"/>
      <c r="E187" s="168" t="s">
        <v>821</v>
      </c>
    </row>
    <row r="188">
      <c r="A188" s="168" t="s">
        <v>534</v>
      </c>
      <c r="B188" s="2" t="str">
        <f t="array" ref="B188">INDEX(Countries!D13:D448, MATCH(A188, Countries!B13:B448, 0))</f>
        <v>PRT</v>
      </c>
      <c r="C188" s="169" t="s">
        <v>160</v>
      </c>
      <c r="D188" s="181"/>
      <c r="E188" s="168" t="s">
        <v>821</v>
      </c>
    </row>
    <row r="189">
      <c r="A189" s="168" t="s">
        <v>535</v>
      </c>
      <c r="B189" s="2" t="str">
        <f t="array" ref="B189">INDEX(Countries!D14:D449, MATCH(A189, Countries!B14:B449, 0))</f>
        <v>REU</v>
      </c>
      <c r="C189" s="169" t="s">
        <v>160</v>
      </c>
      <c r="D189" s="181"/>
      <c r="E189" s="168" t="s">
        <v>821</v>
      </c>
    </row>
    <row r="190">
      <c r="A190" s="168" t="s">
        <v>536</v>
      </c>
      <c r="B190" s="2" t="str">
        <f t="array" ref="B190">INDEX(Countries!D15:D450, MATCH(A190, Countries!B15:B450, 0))</f>
        <v>ROU</v>
      </c>
      <c r="C190" s="169" t="s">
        <v>160</v>
      </c>
      <c r="D190" s="181"/>
      <c r="E190" s="168" t="s">
        <v>821</v>
      </c>
    </row>
    <row r="191">
      <c r="A191" s="168" t="s">
        <v>537</v>
      </c>
      <c r="B191" s="2" t="str">
        <f t="array" ref="B191">INDEX(Countries!D191:D451, MATCH(A191, Countries!B191:B451, 0))</f>
        <v>SHN</v>
      </c>
      <c r="C191" s="169" t="s">
        <v>160</v>
      </c>
      <c r="D191" s="181"/>
      <c r="E191" s="168" t="s">
        <v>821</v>
      </c>
    </row>
    <row r="192">
      <c r="A192" s="168" t="s">
        <v>538</v>
      </c>
      <c r="B192" s="2" t="str">
        <f t="array" ref="B192">INDEX(Countries!D192:D452, MATCH(A192, Countries!B192:B452, 0))</f>
        <v>SPM</v>
      </c>
      <c r="C192" s="169" t="s">
        <v>160</v>
      </c>
      <c r="D192" s="181"/>
      <c r="E192" s="168" t="s">
        <v>821</v>
      </c>
    </row>
    <row r="193">
      <c r="A193" s="168" t="s">
        <v>539</v>
      </c>
      <c r="B193" s="2" t="str">
        <f t="array" ref="B193">INDEX(Countries!D193:D453, MATCH(A193, Countries!B193:B453, 0))</f>
        <v>SYR</v>
      </c>
      <c r="C193" s="169" t="s">
        <v>160</v>
      </c>
      <c r="D193" s="181"/>
      <c r="E193" s="168" t="s">
        <v>821</v>
      </c>
    </row>
    <row r="194">
      <c r="A194" s="168" t="s">
        <v>540</v>
      </c>
      <c r="B194" s="2" t="str">
        <f t="array" ref="B194">INDEX(Countries!D194:D454, MATCH(A194, Countries!B194:B454, 0))</f>
        <v>TKL</v>
      </c>
      <c r="C194" s="169" t="s">
        <v>160</v>
      </c>
      <c r="D194" s="181"/>
      <c r="E194" s="168" t="s">
        <v>821</v>
      </c>
    </row>
    <row r="195">
      <c r="A195" s="168" t="s">
        <v>541</v>
      </c>
      <c r="B195" s="2" t="str">
        <f t="array" ref="B195">INDEX(Countries!D195:D455, MATCH(A195, Countries!B195:B455, 0))</f>
        <v>TKM</v>
      </c>
      <c r="C195" s="169" t="s">
        <v>160</v>
      </c>
      <c r="D195" s="181"/>
      <c r="E195" s="168" t="s">
        <v>821</v>
      </c>
    </row>
    <row r="196">
      <c r="A196" s="168" t="s">
        <v>542</v>
      </c>
      <c r="B196" s="2" t="str">
        <f t="array" ref="B196">INDEX(Countries!D196:D456, MATCH(A196, Countries!B196:B456, 0))</f>
        <v>URY</v>
      </c>
      <c r="C196" s="169" t="s">
        <v>160</v>
      </c>
      <c r="D196" s="181"/>
      <c r="E196" s="168" t="s">
        <v>821</v>
      </c>
    </row>
    <row r="197">
      <c r="A197" s="168" t="s">
        <v>543</v>
      </c>
      <c r="B197" s="2" t="str">
        <f t="array" ref="B197">INDEX(Countries!D1:D457, MATCH(A197, Countries!B1:B457, 0))</f>
        <v>ESH</v>
      </c>
      <c r="C197" s="169" t="s">
        <v>160</v>
      </c>
      <c r="D197" s="181"/>
      <c r="E197" s="168" t="s">
        <v>821</v>
      </c>
    </row>
    <row r="198">
      <c r="A198" s="168" t="s">
        <v>544</v>
      </c>
      <c r="B198" s="2" t="str">
        <f t="array" ref="B198">INDEX(Countries!D2:D458, MATCH(A198, Countries!B2:B458, 0))</f>
        <v>AFG</v>
      </c>
      <c r="C198" s="169" t="s">
        <v>160</v>
      </c>
      <c r="D198" s="181"/>
      <c r="E198" s="168" t="s">
        <v>821</v>
      </c>
    </row>
    <row r="199">
      <c r="A199" s="168" t="s">
        <v>545</v>
      </c>
      <c r="B199" s="2" t="str">
        <f t="array" ref="B199">INDEX(Countries!D3:D459, MATCH(A199, Countries!B3:B459, 0))</f>
        <v>ARM</v>
      </c>
      <c r="C199" s="169" t="s">
        <v>160</v>
      </c>
      <c r="D199" s="181"/>
      <c r="E199" s="168" t="s">
        <v>821</v>
      </c>
    </row>
    <row r="200">
      <c r="A200" s="168" t="s">
        <v>546</v>
      </c>
      <c r="B200" s="2" t="str">
        <f t="array" ref="B200">INDEX(Countries!D4:D460, MATCH(A200, Countries!B4:B460, 0))</f>
        <v>AUT</v>
      </c>
      <c r="C200" s="169" t="s">
        <v>160</v>
      </c>
      <c r="D200" s="181"/>
      <c r="E200" s="168" t="s">
        <v>821</v>
      </c>
    </row>
    <row r="201">
      <c r="A201" s="168" t="s">
        <v>547</v>
      </c>
      <c r="B201" s="2" t="str">
        <f t="array" ref="B201">INDEX(Countries!D5:D461, MATCH(A201, Countries!B5:B461, 0))</f>
        <v>BDI</v>
      </c>
      <c r="C201" s="169" t="s">
        <v>160</v>
      </c>
      <c r="D201" s="181"/>
      <c r="E201" s="168" t="s">
        <v>821</v>
      </c>
    </row>
    <row r="202">
      <c r="A202" s="168" t="s">
        <v>548</v>
      </c>
      <c r="B202" s="2" t="str">
        <f t="array" ref="B202">INDEX(Countries!D6:D462, MATCH(A202, Countries!B6:B462, 0))</f>
        <v>BFA</v>
      </c>
      <c r="C202" s="169" t="s">
        <v>160</v>
      </c>
      <c r="D202" s="181"/>
      <c r="E202" s="168" t="s">
        <v>821</v>
      </c>
    </row>
    <row r="203">
      <c r="A203" s="168" t="s">
        <v>549</v>
      </c>
      <c r="B203" s="2" t="str">
        <f t="array" ref="B203">INDEX(Countries!D7:D463, MATCH(A203, Countries!B7:B463, 0))</f>
        <v>BLR</v>
      </c>
      <c r="C203" s="169" t="s">
        <v>160</v>
      </c>
      <c r="D203" s="181"/>
      <c r="E203" s="168" t="s">
        <v>821</v>
      </c>
    </row>
    <row r="204">
      <c r="A204" s="168" t="s">
        <v>550</v>
      </c>
      <c r="B204" s="2" t="str">
        <f t="array" ref="B204">INDEX(Countries!D8:D464, MATCH(A204, Countries!B8:B464, 0))</f>
        <v>BOL</v>
      </c>
      <c r="C204" s="169" t="s">
        <v>160</v>
      </c>
      <c r="D204" s="181"/>
      <c r="E204" s="168" t="s">
        <v>821</v>
      </c>
    </row>
    <row r="205">
      <c r="A205" s="168" t="s">
        <v>551</v>
      </c>
      <c r="B205" s="2" t="str">
        <f t="array" ref="B205">INDEX(Countries!D9:D465, MATCH(A205, Countries!B9:B465, 0))</f>
        <v>BTN</v>
      </c>
      <c r="C205" s="169" t="s">
        <v>160</v>
      </c>
      <c r="D205" s="181"/>
      <c r="E205" s="168" t="s">
        <v>821</v>
      </c>
    </row>
    <row r="206">
      <c r="A206" s="168" t="s">
        <v>552</v>
      </c>
      <c r="B206" s="2" t="str">
        <f t="array" ref="B206">INDEX(Countries!D10:D466, MATCH(A206, Countries!B10:B466, 0))</f>
        <v>BWA</v>
      </c>
      <c r="C206" s="169" t="s">
        <v>160</v>
      </c>
      <c r="D206" s="181"/>
      <c r="E206" s="168" t="s">
        <v>821</v>
      </c>
    </row>
    <row r="207">
      <c r="A207" s="168" t="s">
        <v>553</v>
      </c>
      <c r="B207" s="2" t="str">
        <f t="array" ref="B207">INDEX(Countries!D11:D467, MATCH(A207, Countries!B11:B467, 0))</f>
        <v>CAF</v>
      </c>
      <c r="C207" s="169" t="s">
        <v>160</v>
      </c>
      <c r="D207" s="181"/>
      <c r="E207" s="168" t="s">
        <v>821</v>
      </c>
    </row>
    <row r="208">
      <c r="A208" s="168" t="s">
        <v>554</v>
      </c>
      <c r="B208" s="2" t="str">
        <f t="array" ref="B208">INDEX(Countries!D2:D468, MATCH(A208, Countries!B2:B468, 0))</f>
        <v>CHE</v>
      </c>
      <c r="C208" s="169" t="s">
        <v>160</v>
      </c>
      <c r="D208" s="181"/>
      <c r="E208" s="168" t="s">
        <v>821</v>
      </c>
    </row>
    <row r="209">
      <c r="A209" s="168" t="s">
        <v>555</v>
      </c>
      <c r="B209" s="2" t="str">
        <f t="array" ref="B209">INDEX(Countries!D3:D469, MATCH(A209, Countries!B3:B469, 0))</f>
        <v>CZE</v>
      </c>
      <c r="C209" s="169" t="s">
        <v>160</v>
      </c>
      <c r="D209" s="181"/>
      <c r="E209" s="168" t="s">
        <v>821</v>
      </c>
    </row>
    <row r="210">
      <c r="A210" s="168" t="s">
        <v>556</v>
      </c>
      <c r="B210" s="2" t="str">
        <f t="array" ref="B210">INDEX(Countries!D4:D470, MATCH(A210, Countries!B4:B470, 0))</f>
        <v>ETH</v>
      </c>
      <c r="C210" s="169" t="s">
        <v>160</v>
      </c>
      <c r="D210" s="181"/>
      <c r="E210" s="168" t="s">
        <v>821</v>
      </c>
    </row>
    <row r="211">
      <c r="A211" s="168" t="s">
        <v>557</v>
      </c>
      <c r="B211" s="2" t="str">
        <f t="array" ref="B211">INDEX(Countries!D5:D471, MATCH(A211, Countries!B5:B471, 0))</f>
        <v>HUN</v>
      </c>
      <c r="C211" s="169" t="s">
        <v>160</v>
      </c>
      <c r="D211" s="181"/>
      <c r="E211" s="168" t="s">
        <v>821</v>
      </c>
    </row>
    <row r="212">
      <c r="A212" s="168" t="s">
        <v>558</v>
      </c>
      <c r="B212" s="2" t="str">
        <f t="array" ref="B212">INDEX(Countries!D6:D472, MATCH(A212, Countries!B6:B472, 0))</f>
        <v>KGZ</v>
      </c>
      <c r="C212" s="169" t="s">
        <v>160</v>
      </c>
      <c r="D212" s="181"/>
      <c r="E212" s="168" t="s">
        <v>821</v>
      </c>
    </row>
    <row r="213">
      <c r="A213" s="168" t="s">
        <v>559</v>
      </c>
      <c r="B213" s="2" t="str">
        <f t="array" ref="B213">INDEX(Countries!D7:D473, MATCH(A213, Countries!B7:B473, 0))</f>
        <v>LAO</v>
      </c>
      <c r="C213" s="169" t="s">
        <v>160</v>
      </c>
      <c r="D213" s="181"/>
      <c r="E213" s="168" t="s">
        <v>821</v>
      </c>
    </row>
    <row r="214">
      <c r="A214" s="168" t="s">
        <v>560</v>
      </c>
      <c r="B214" s="2" t="str">
        <f t="array" ref="B214">INDEX(Countries!D8:D474, MATCH(A214, Countries!B8:B474, 0))</f>
        <v>LSO</v>
      </c>
      <c r="C214" s="169" t="s">
        <v>160</v>
      </c>
      <c r="D214" s="181"/>
      <c r="E214" s="168" t="s">
        <v>821</v>
      </c>
    </row>
    <row r="215">
      <c r="A215" s="168" t="s">
        <v>561</v>
      </c>
      <c r="B215" s="2" t="str">
        <f t="array" ref="B215">INDEX(Countries!D9:D475, MATCH(A215, Countries!B9:B475, 0))</f>
        <v>LUX</v>
      </c>
      <c r="C215" s="169" t="s">
        <v>160</v>
      </c>
      <c r="D215" s="181"/>
      <c r="E215" s="168" t="s">
        <v>821</v>
      </c>
    </row>
    <row r="216">
      <c r="A216" s="168" t="s">
        <v>562</v>
      </c>
      <c r="B216" s="2" t="str">
        <f t="array" ref="B216">INDEX(Countries!D10:D476, MATCH(A216, Countries!B10:B476, 0))</f>
        <v>MDA</v>
      </c>
      <c r="C216" s="169" t="s">
        <v>160</v>
      </c>
      <c r="D216" s="181"/>
      <c r="E216" s="168" t="s">
        <v>821</v>
      </c>
    </row>
    <row r="217">
      <c r="A217" s="168" t="s">
        <v>563</v>
      </c>
      <c r="B217" s="2" t="str">
        <f t="array" ref="B217">INDEX(Countries!D11:D477, MATCH(A217, Countries!B11:B477, 0))</f>
        <v>MKD</v>
      </c>
      <c r="C217" s="169" t="s">
        <v>160</v>
      </c>
      <c r="D217" s="181"/>
      <c r="E217" s="168" t="s">
        <v>821</v>
      </c>
    </row>
    <row r="218">
      <c r="A218" s="168" t="s">
        <v>564</v>
      </c>
      <c r="B218" s="2" t="str">
        <f t="array" ref="B218">INDEX(Countries!D12:D478, MATCH(A218, Countries!B12:B478, 0))</f>
        <v>MLI</v>
      </c>
      <c r="C218" s="169" t="s">
        <v>160</v>
      </c>
      <c r="D218" s="181"/>
      <c r="E218" s="168" t="s">
        <v>821</v>
      </c>
    </row>
    <row r="219">
      <c r="A219" s="168" t="s">
        <v>565</v>
      </c>
      <c r="B219" s="2" t="str">
        <f t="array" ref="B219">INDEX(Countries!D13:D479, MATCH(A219, Countries!B13:B479, 0))</f>
        <v>MNG</v>
      </c>
      <c r="C219" s="169" t="s">
        <v>160</v>
      </c>
      <c r="D219" s="181"/>
      <c r="E219" s="168" t="s">
        <v>821</v>
      </c>
    </row>
    <row r="220">
      <c r="A220" s="168" t="s">
        <v>566</v>
      </c>
      <c r="B220" s="2" t="str">
        <f t="array" ref="B220">INDEX(Countries!D14:D480, MATCH(A220, Countries!B14:B480, 0))</f>
        <v>MWI</v>
      </c>
      <c r="C220" s="169" t="s">
        <v>160</v>
      </c>
      <c r="D220" s="181"/>
      <c r="E220" s="168" t="s">
        <v>821</v>
      </c>
    </row>
    <row r="221">
      <c r="A221" s="168" t="s">
        <v>567</v>
      </c>
      <c r="B221" s="2" t="str">
        <f t="array" ref="B221">INDEX(Countries!D15:D481, MATCH(A221, Countries!B15:B481, 0))</f>
        <v>NER</v>
      </c>
      <c r="C221" s="169" t="s">
        <v>160</v>
      </c>
      <c r="D221" s="181"/>
      <c r="E221" s="168" t="s">
        <v>821</v>
      </c>
    </row>
    <row r="222">
      <c r="A222" s="168" t="s">
        <v>568</v>
      </c>
      <c r="B222" s="2" t="str">
        <f t="array" ref="B222">INDEX(Countries!D16:D482, MATCH(A222, Countries!B16:B482, 0))</f>
        <v>NPL</v>
      </c>
      <c r="C222" s="169" t="s">
        <v>160</v>
      </c>
      <c r="D222" s="181"/>
      <c r="E222" s="168" t="s">
        <v>821</v>
      </c>
    </row>
    <row r="223">
      <c r="A223" s="168" t="s">
        <v>569</v>
      </c>
      <c r="B223" s="2" t="str">
        <f t="array" ref="B223">INDEX(Countries!D17:D483, MATCH(A223, Countries!B17:B483, 0))</f>
        <v>PRY</v>
      </c>
      <c r="C223" s="169" t="s">
        <v>160</v>
      </c>
      <c r="D223" s="181"/>
      <c r="E223" s="168" t="s">
        <v>821</v>
      </c>
    </row>
    <row r="224">
      <c r="A224" s="168" t="s">
        <v>570</v>
      </c>
      <c r="B224" s="2" t="str">
        <f t="array" ref="B224">INDEX(Countries!D18:D484, MATCH(A224, Countries!B18:B484, 0))</f>
        <v>RWA</v>
      </c>
      <c r="C224" s="169" t="s">
        <v>160</v>
      </c>
      <c r="D224" s="181"/>
      <c r="E224" s="168" t="s">
        <v>821</v>
      </c>
    </row>
    <row r="225">
      <c r="A225" s="168" t="s">
        <v>571</v>
      </c>
      <c r="B225" s="2" t="str">
        <f t="array" ref="B225">INDEX(Countries!D19:D485, MATCH(A225, Countries!B19:B485, 0))</f>
        <v>SRB</v>
      </c>
      <c r="C225" s="169" t="s">
        <v>160</v>
      </c>
      <c r="D225" s="181"/>
      <c r="E225" s="168" t="s">
        <v>821</v>
      </c>
    </row>
    <row r="226">
      <c r="A226" s="168" t="s">
        <v>572</v>
      </c>
      <c r="B226" s="2" t="str">
        <f t="array" ref="B226">INDEX(Countries!D20:D486, MATCH(A226, Countries!B20:B486, 0))</f>
        <v>SVK</v>
      </c>
      <c r="C226" s="169" t="s">
        <v>160</v>
      </c>
      <c r="D226" s="181"/>
      <c r="E226" s="168" t="s">
        <v>821</v>
      </c>
    </row>
    <row r="227">
      <c r="A227" s="168" t="s">
        <v>573</v>
      </c>
      <c r="B227" s="2" t="str">
        <f t="array" ref="B227">INDEX(Countries!D21:D487, MATCH(A227, Countries!B21:B487, 0))</f>
        <v>SWZ</v>
      </c>
      <c r="C227" s="169" t="s">
        <v>160</v>
      </c>
      <c r="D227" s="181"/>
      <c r="E227" s="168" t="s">
        <v>821</v>
      </c>
    </row>
    <row r="228">
      <c r="A228" s="168" t="s">
        <v>574</v>
      </c>
      <c r="B228" s="2" t="str">
        <f t="array" ref="B228">INDEX(Countries!D22:D488, MATCH(A228, Countries!B22:B488, 0))</f>
        <v>TCD</v>
      </c>
      <c r="C228" s="169" t="s">
        <v>160</v>
      </c>
      <c r="D228" s="181"/>
      <c r="E228" s="168" t="s">
        <v>821</v>
      </c>
    </row>
    <row r="229">
      <c r="A229" s="168" t="s">
        <v>575</v>
      </c>
      <c r="B229" s="2" t="str">
        <f t="array" ref="B229">INDEX(Countries!D23:D489, MATCH(A229, Countries!B23:B489, 0))</f>
        <v>TJK</v>
      </c>
      <c r="C229" s="169" t="s">
        <v>160</v>
      </c>
      <c r="D229" s="181"/>
      <c r="E229" s="168" t="s">
        <v>821</v>
      </c>
    </row>
    <row r="230">
      <c r="A230" s="168" t="s">
        <v>576</v>
      </c>
      <c r="B230" s="2" t="str">
        <f t="array" ref="B230">INDEX(Countries!D230:D490, MATCH(A230, Countries!B230:B490, 0))</f>
        <v>UGA</v>
      </c>
      <c r="C230" s="169" t="s">
        <v>160</v>
      </c>
      <c r="D230" s="181"/>
      <c r="E230" s="168" t="s">
        <v>821</v>
      </c>
    </row>
    <row r="231">
      <c r="A231" s="168" t="s">
        <v>577</v>
      </c>
      <c r="B231" s="2" t="str">
        <f t="array" ref="B231">INDEX(Countries!D231:D491, MATCH(A231, Countries!B231:B491, 0))</f>
        <v>UZB</v>
      </c>
      <c r="C231" s="169" t="s">
        <v>160</v>
      </c>
      <c r="D231" s="181"/>
      <c r="E231" s="168" t="s">
        <v>821</v>
      </c>
    </row>
    <row r="232">
      <c r="A232" s="168" t="s">
        <v>578</v>
      </c>
      <c r="B232" s="2" t="str">
        <f t="array" ref="B232">INDEX(Countries!D232:D492, MATCH(A232, Countries!B232:B492, 0))</f>
        <v>ZMB</v>
      </c>
      <c r="C232" s="169" t="s">
        <v>160</v>
      </c>
      <c r="D232" s="181"/>
      <c r="E232" s="168" t="s">
        <v>821</v>
      </c>
    </row>
    <row r="233">
      <c r="A233" s="168" t="s">
        <v>579</v>
      </c>
      <c r="B233" s="2" t="str">
        <f t="array" ref="B233">INDEX(Countries!D2:D493, MATCH(A233, Countries!B2:B493, 0))</f>
        <v>ZWE</v>
      </c>
      <c r="C233" s="169" t="s">
        <v>160</v>
      </c>
      <c r="D233" s="181"/>
      <c r="E233" s="168" t="s">
        <v>821</v>
      </c>
    </row>
    <row r="234">
      <c r="A234" s="168" t="s">
        <v>580</v>
      </c>
      <c r="B234" s="2" t="str">
        <f t="array" ref="B234">INDEX(Countries!D3:D494, MATCH(A234, Countries!B3:B494, 0))</f>
        <v>BLM</v>
      </c>
      <c r="C234" s="169" t="s">
        <v>160</v>
      </c>
      <c r="D234" s="181"/>
      <c r="E234" s="168" t="s">
        <v>821</v>
      </c>
    </row>
    <row r="235">
      <c r="A235" s="168" t="s">
        <v>581</v>
      </c>
      <c r="B235" s="2" t="str">
        <f t="array" ref="B235">INDEX(Countries!D4:D495, MATCH(A235, Countries!B4:B495, 0))</f>
        <v>CCK</v>
      </c>
      <c r="C235" s="169" t="s">
        <v>160</v>
      </c>
      <c r="D235" s="181"/>
      <c r="E235" s="168" t="s">
        <v>821</v>
      </c>
    </row>
    <row r="236">
      <c r="A236" s="168" t="s">
        <v>582</v>
      </c>
      <c r="B236" s="2" t="str">
        <f t="array" ref="B236">INDEX(Countries!D5:D496, MATCH(A236, Countries!B5:B496, 0))</f>
        <v>CXR</v>
      </c>
      <c r="C236" s="169" t="s">
        <v>160</v>
      </c>
      <c r="D236" s="181"/>
      <c r="E236" s="168" t="s">
        <v>821</v>
      </c>
    </row>
    <row r="237">
      <c r="A237" s="168" t="s">
        <v>183</v>
      </c>
      <c r="B237" s="2" t="str">
        <f t="array" ref="B237">INDEX(Countries!D2:D497, MATCH(A237, Countries!B2:B497, 0))</f>
        <v>USA</v>
      </c>
      <c r="C237" s="169" t="s">
        <v>167</v>
      </c>
      <c r="D237" s="184">
        <v>66343.0</v>
      </c>
    </row>
    <row r="238">
      <c r="A238" s="168" t="s">
        <v>184</v>
      </c>
      <c r="B238" s="2" t="str">
        <f t="array" ref="B238">INDEX(Countries!D3:D498, MATCH(A238, Countries!B3:B498, 0))</f>
        <v>IDN</v>
      </c>
      <c r="C238" s="169" t="s">
        <v>167</v>
      </c>
      <c r="D238" s="184">
        <v>13499.0</v>
      </c>
    </row>
    <row r="239">
      <c r="A239" s="168" t="s">
        <v>185</v>
      </c>
      <c r="B239" s="2" t="str">
        <f t="array" ref="B239">INDEX(Countries!D4:D499, MATCH(A239, Countries!B4:B499, 0))</f>
        <v>AUS</v>
      </c>
      <c r="C239" s="169" t="s">
        <v>167</v>
      </c>
      <c r="D239" s="184">
        <v>381860.0</v>
      </c>
    </row>
    <row r="240">
      <c r="A240" s="168" t="s">
        <v>186</v>
      </c>
      <c r="B240" s="2" t="str">
        <f t="array" ref="B240">INDEX(Countries!D5:D500, MATCH(A240, Countries!B5:B500, 0))</f>
        <v>BHS</v>
      </c>
      <c r="C240" s="169" t="s">
        <v>167</v>
      </c>
      <c r="D240" s="184">
        <v>10352.0</v>
      </c>
    </row>
    <row r="241">
      <c r="A241" s="168" t="s">
        <v>187</v>
      </c>
      <c r="B241" s="2" t="str">
        <f t="array" ref="B241">INDEX(Countries!D6:D501, MATCH(A241, Countries!B6:B501, 0))</f>
        <v>KEN</v>
      </c>
      <c r="C241" s="169" t="s">
        <v>167</v>
      </c>
      <c r="D241" s="185">
        <v>521.0</v>
      </c>
    </row>
    <row r="242">
      <c r="A242" s="168" t="s">
        <v>188</v>
      </c>
      <c r="B242" s="2" t="str">
        <f t="array" ref="B242">INDEX(Countries!D7:D502, MATCH(A242, Countries!B7:B502, 0))</f>
        <v>MEX</v>
      </c>
      <c r="C242" s="169" t="s">
        <v>167</v>
      </c>
      <c r="D242" s="184">
        <v>44056.0</v>
      </c>
    </row>
    <row r="243">
      <c r="A243" s="168" t="s">
        <v>189</v>
      </c>
      <c r="B243" s="2" t="str">
        <f t="array" ref="B243">INDEX(Countries!D8:D503, MATCH(A243, Countries!B8:B503, 0))</f>
        <v>COL</v>
      </c>
      <c r="C243" s="169" t="s">
        <v>167</v>
      </c>
      <c r="D243" s="184">
        <v>1994.0</v>
      </c>
    </row>
    <row r="244">
      <c r="A244" s="168" t="s">
        <v>190</v>
      </c>
      <c r="B244" s="2" t="str">
        <f t="array" ref="B244">INDEX(Countries!D9:D504, MATCH(A244, Countries!B9:B504, 0))</f>
        <v>IND</v>
      </c>
      <c r="C244" s="169" t="s">
        <v>167</v>
      </c>
      <c r="D244" s="184">
        <v>2376.0</v>
      </c>
    </row>
    <row r="245">
      <c r="A245" s="168" t="s">
        <v>191</v>
      </c>
      <c r="B245" s="2" t="str">
        <f t="array" ref="B245">INDEX(Countries!D1:D505, MATCH(A245, Countries!B1:B505, 0))</f>
        <v>CHN</v>
      </c>
      <c r="C245" s="169" t="s">
        <v>167</v>
      </c>
      <c r="D245" s="185">
        <v>365.0</v>
      </c>
    </row>
    <row r="246">
      <c r="A246" s="168" t="s">
        <v>359</v>
      </c>
      <c r="B246" s="2" t="str">
        <f t="array" ref="B246">INDEX(Countries!D2:D506, MATCH(A246, Countries!B2:B506, 0))</f>
        <v>ASM</v>
      </c>
      <c r="C246" s="169" t="s">
        <v>167</v>
      </c>
      <c r="D246" s="184">
        <v>1753.0</v>
      </c>
    </row>
    <row r="247">
      <c r="A247" s="168" t="s">
        <v>360</v>
      </c>
      <c r="B247" s="2" t="str">
        <f t="array" ref="B247">INDEX(Countries!D3:D507, MATCH(A247, Countries!B3:B507, 0))</f>
        <v>AGO</v>
      </c>
      <c r="C247" s="169" t="s">
        <v>167</v>
      </c>
      <c r="D247" s="184">
        <v>2745.0</v>
      </c>
    </row>
    <row r="248">
      <c r="A248" s="168" t="s">
        <v>361</v>
      </c>
      <c r="B248" s="2" t="str">
        <f t="array" ref="B248">INDEX(Countries!D4:D508, MATCH(A248, Countries!B4:B508, 0))</f>
        <v>AIA</v>
      </c>
      <c r="C248" s="169" t="s">
        <v>167</v>
      </c>
      <c r="D248" s="185">
        <v>63.0</v>
      </c>
    </row>
    <row r="249">
      <c r="A249" s="168" t="s">
        <v>362</v>
      </c>
      <c r="B249" s="2" t="str">
        <f t="array" ref="B249">INDEX(Countries!D5:D509, MATCH(A249, Countries!B5:B509, 0))</f>
        <v>ATG</v>
      </c>
      <c r="C249" s="169" t="s">
        <v>167</v>
      </c>
      <c r="D249" s="184">
        <v>1155.0</v>
      </c>
    </row>
    <row r="250">
      <c r="A250" s="168" t="s">
        <v>363</v>
      </c>
      <c r="B250" s="2" t="str">
        <f t="array" ref="B250">INDEX(Countries!D6:D510, MATCH(A250, Countries!B6:B510, 0))</f>
        <v>ABW</v>
      </c>
      <c r="C250" s="169" t="s">
        <v>167</v>
      </c>
      <c r="D250" s="185">
        <v>0.0</v>
      </c>
    </row>
    <row r="251">
      <c r="A251" s="168" t="s">
        <v>364</v>
      </c>
      <c r="B251" s="2" t="str">
        <f t="array" ref="B251">INDEX(Countries!D16:D511, MATCH(A251, Countries!B16:B511, 0))</f>
        <v>BHR</v>
      </c>
      <c r="C251" s="169" t="s">
        <v>167</v>
      </c>
      <c r="D251" s="184">
        <v>1684.0</v>
      </c>
    </row>
    <row r="252">
      <c r="A252" s="168" t="s">
        <v>365</v>
      </c>
      <c r="B252" s="2" t="str">
        <f t="array" ref="B252">INDEX(Countries!D17:D512, MATCH(A252, Countries!B17:B512, 0))</f>
        <v>BGD</v>
      </c>
      <c r="C252" s="169" t="s">
        <v>167</v>
      </c>
      <c r="D252" s="185">
        <v>0.0</v>
      </c>
    </row>
    <row r="253">
      <c r="A253" s="168" t="s">
        <v>366</v>
      </c>
      <c r="B253" s="2" t="str">
        <f t="array" ref="B253">INDEX(Countries!D18:D513, MATCH(A253, Countries!B18:B513, 0))</f>
        <v>BRB</v>
      </c>
      <c r="C253" s="169" t="s">
        <v>167</v>
      </c>
      <c r="D253" s="185">
        <v>415.0</v>
      </c>
    </row>
    <row r="254">
      <c r="A254" s="168" t="s">
        <v>367</v>
      </c>
      <c r="B254" s="2" t="str">
        <f t="array" ref="B254">INDEX(Countries!D19:D514, MATCH(A254, Countries!B19:B514, 0))</f>
        <v>BLZ</v>
      </c>
      <c r="C254" s="169" t="s">
        <v>167</v>
      </c>
      <c r="D254" s="184">
        <v>22300.0</v>
      </c>
    </row>
    <row r="255">
      <c r="A255" s="168" t="s">
        <v>368</v>
      </c>
      <c r="B255" s="2" t="str">
        <f t="array" ref="B255">INDEX(Countries!D20:D515, MATCH(A255, Countries!B20:B515, 0))</f>
        <v>BEN</v>
      </c>
      <c r="C255" s="169" t="s">
        <v>167</v>
      </c>
      <c r="D255" s="184">
        <v>6274.0</v>
      </c>
    </row>
    <row r="256">
      <c r="A256" s="168" t="s">
        <v>369</v>
      </c>
      <c r="B256" s="2" t="str">
        <f t="array" ref="B256">INDEX(Countries!D21:D516, MATCH(A256, Countries!B21:B516, 0))</f>
        <v>BMU</v>
      </c>
      <c r="C256" s="169" t="s">
        <v>167</v>
      </c>
      <c r="D256" s="185">
        <v>75.0</v>
      </c>
    </row>
    <row r="257">
      <c r="A257" s="168" t="s">
        <v>370</v>
      </c>
      <c r="B257" s="2" t="str">
        <f t="array" ref="B257">INDEX(Countries!D22:D517, MATCH(A257, Countries!B22:B517, 0))</f>
        <v>BES</v>
      </c>
      <c r="C257" s="169" t="s">
        <v>167</v>
      </c>
      <c r="D257" s="185">
        <v>18.0</v>
      </c>
    </row>
    <row r="258">
      <c r="A258" s="168" t="s">
        <v>371</v>
      </c>
      <c r="B258" s="2" t="str">
        <f t="array" ref="B258">INDEX(Countries!D23:D518, MATCH(A258, Countries!B23:B518, 0))</f>
        <v>BRA</v>
      </c>
      <c r="C258" s="169" t="s">
        <v>167</v>
      </c>
      <c r="D258" s="184">
        <v>1975.0</v>
      </c>
    </row>
    <row r="259">
      <c r="A259" s="168" t="s">
        <v>372</v>
      </c>
      <c r="B259" s="2" t="str">
        <f t="array" ref="B259">INDEX(Countries!D24:D519, MATCH(A259, Countries!B24:B519, 0))</f>
        <v>VGB</v>
      </c>
      <c r="C259" s="169" t="s">
        <v>167</v>
      </c>
      <c r="D259" s="185">
        <v>184.0</v>
      </c>
    </row>
    <row r="260">
      <c r="A260" s="168" t="s">
        <v>373</v>
      </c>
      <c r="B260" s="2" t="str">
        <f t="array" ref="B260">INDEX(Countries!D25:D520, MATCH(A260, Countries!B25:B520, 0))</f>
        <v>BRN</v>
      </c>
      <c r="C260" s="169" t="s">
        <v>167</v>
      </c>
      <c r="D260" s="185">
        <v>0.0</v>
      </c>
    </row>
    <row r="261">
      <c r="A261" s="168" t="s">
        <v>374</v>
      </c>
      <c r="B261" s="2" t="str">
        <f t="array" ref="B261">INDEX(Countries!D26:D521, MATCH(A261, Countries!B26:B521, 0))</f>
        <v>KHM</v>
      </c>
      <c r="C261" s="169" t="s">
        <v>167</v>
      </c>
      <c r="D261" s="184">
        <v>1555.0</v>
      </c>
    </row>
    <row r="262">
      <c r="A262" s="168" t="s">
        <v>375</v>
      </c>
      <c r="B262" s="2" t="str">
        <f t="array" ref="B262">INDEX(Countries!D27:D522, MATCH(A262, Countries!B27:B522, 0))</f>
        <v>CMR</v>
      </c>
      <c r="C262" s="169" t="s">
        <v>167</v>
      </c>
      <c r="D262" s="185">
        <v>0.0</v>
      </c>
    </row>
    <row r="263">
      <c r="A263" s="168" t="s">
        <v>376</v>
      </c>
      <c r="B263" s="2" t="str">
        <f t="array" ref="B263">INDEX(Countries!D28:D523, MATCH(A263, Countries!B28:B523, 0))</f>
        <v>CYM</v>
      </c>
      <c r="C263" s="169" t="s">
        <v>167</v>
      </c>
      <c r="D263" s="185">
        <v>294.0</v>
      </c>
    </row>
    <row r="264">
      <c r="A264" s="168" t="s">
        <v>377</v>
      </c>
      <c r="B264" s="2" t="str">
        <f t="array" ref="B264">INDEX(Countries!D29:D524, MATCH(A264, Countries!B29:B524, 0))</f>
        <v>COM</v>
      </c>
      <c r="C264" s="169" t="s">
        <v>167</v>
      </c>
      <c r="D264" s="184">
        <v>2044.0</v>
      </c>
    </row>
    <row r="265">
      <c r="A265" s="168" t="s">
        <v>378</v>
      </c>
      <c r="B265" s="2" t="str">
        <f t="array" ref="B265">INDEX(Countries!D30:D525, MATCH(A265, Countries!B30:B525, 0))</f>
        <v>COK</v>
      </c>
      <c r="C265" s="169" t="s">
        <v>167</v>
      </c>
      <c r="D265" s="185">
        <v>0.0</v>
      </c>
    </row>
    <row r="266">
      <c r="A266" s="168" t="s">
        <v>379</v>
      </c>
      <c r="B266" s="2" t="str">
        <f t="array" ref="B266">INDEX(Countries!D31:D526, MATCH(A266, Countries!B31:B526, 0))</f>
        <v>CRI</v>
      </c>
      <c r="C266" s="169" t="s">
        <v>167</v>
      </c>
      <c r="D266" s="185">
        <v>1.0</v>
      </c>
    </row>
    <row r="267">
      <c r="A267" s="168" t="s">
        <v>380</v>
      </c>
      <c r="B267" s="2" t="str">
        <f t="array" ref="B267">INDEX(Countries!D32:D527, MATCH(A267, Countries!B32:B527, 0))</f>
        <v>CIV</v>
      </c>
      <c r="C267" s="169" t="s">
        <v>167</v>
      </c>
      <c r="D267" s="185">
        <v>0.0</v>
      </c>
    </row>
    <row r="268">
      <c r="A268" s="168" t="s">
        <v>381</v>
      </c>
      <c r="B268" s="2" t="str">
        <f t="array" ref="B268">INDEX(Countries!D33:D528, MATCH(A268, Countries!B33:B528, 0))</f>
        <v>CUB</v>
      </c>
      <c r="C268" s="169" t="s">
        <v>167</v>
      </c>
      <c r="D268" s="184">
        <v>73936.0</v>
      </c>
    </row>
    <row r="269">
      <c r="A269" s="168" t="s">
        <v>382</v>
      </c>
      <c r="B269" s="2" t="str">
        <f t="array" ref="B269">INDEX(Countries!D34:D529, MATCH(A269, Countries!B34:B529, 0))</f>
        <v>CUW</v>
      </c>
      <c r="C269" s="169" t="s">
        <v>167</v>
      </c>
      <c r="D269" s="185">
        <v>37.0</v>
      </c>
    </row>
    <row r="270">
      <c r="A270" s="168" t="s">
        <v>383</v>
      </c>
      <c r="B270" s="2" t="str">
        <f t="array" ref="B270">INDEX(Countries!D35:D530, MATCH(A270, Countries!B35:B530, 0))</f>
        <v>COD</v>
      </c>
      <c r="C270" s="169" t="s">
        <v>167</v>
      </c>
      <c r="D270" s="185">
        <v>0.0</v>
      </c>
    </row>
    <row r="271">
      <c r="A271" s="168" t="s">
        <v>384</v>
      </c>
      <c r="B271" s="2" t="str">
        <f t="array" ref="B271">INDEX(Countries!D36:D531, MATCH(A271, Countries!B36:B531, 0))</f>
        <v>DJI</v>
      </c>
      <c r="C271" s="169" t="s">
        <v>167</v>
      </c>
      <c r="D271" s="185">
        <v>0.0</v>
      </c>
    </row>
    <row r="272">
      <c r="A272" s="168" t="s">
        <v>385</v>
      </c>
      <c r="B272" s="2" t="str">
        <f t="array" ref="B272">INDEX(Countries!D37:D532, MATCH(A272, Countries!B37:B532, 0))</f>
        <v>DMA</v>
      </c>
      <c r="C272" s="169" t="s">
        <v>167</v>
      </c>
      <c r="D272" s="185">
        <v>12.0</v>
      </c>
    </row>
    <row r="273">
      <c r="A273" s="168" t="s">
        <v>386</v>
      </c>
      <c r="B273" s="2" t="str">
        <f t="array" ref="B273">INDEX(Countries!D38:D533, MATCH(A273, Countries!B38:B533, 0))</f>
        <v>DOM</v>
      </c>
      <c r="C273" s="169" t="s">
        <v>167</v>
      </c>
      <c r="D273" s="184">
        <v>2117.0</v>
      </c>
    </row>
    <row r="274">
      <c r="A274" s="168" t="s">
        <v>314</v>
      </c>
      <c r="B274" s="2" t="str">
        <f t="array" ref="B274">INDEX(Countries!D39:D534, MATCH(A274, Countries!B39:B534, 0))</f>
        <v>ECU</v>
      </c>
      <c r="C274" s="169" t="s">
        <v>167</v>
      </c>
      <c r="D274" s="185">
        <v>0.0</v>
      </c>
    </row>
    <row r="275">
      <c r="A275" s="168" t="s">
        <v>387</v>
      </c>
      <c r="B275" s="2" t="str">
        <f t="array" ref="B275">INDEX(Countries!D40:D535, MATCH(A275, Countries!B40:B535, 0))</f>
        <v>EGY</v>
      </c>
      <c r="C275" s="169" t="s">
        <v>167</v>
      </c>
      <c r="D275" s="184">
        <v>10132.0</v>
      </c>
    </row>
    <row r="276">
      <c r="A276" s="168" t="s">
        <v>388</v>
      </c>
      <c r="B276" s="2" t="str">
        <f t="array" ref="B276">INDEX(Countries!D41:D536, MATCH(A276, Countries!B41:B536, 0))</f>
        <v>SLV</v>
      </c>
      <c r="C276" s="169" t="s">
        <v>167</v>
      </c>
      <c r="D276" s="185">
        <v>0.0</v>
      </c>
    </row>
    <row r="277">
      <c r="A277" s="168" t="s">
        <v>389</v>
      </c>
      <c r="B277" s="2" t="str">
        <f t="array" ref="B277">INDEX(Countries!D42:D537, MATCH(A277, Countries!B42:B537, 0))</f>
        <v>GNQ</v>
      </c>
      <c r="C277" s="169" t="s">
        <v>167</v>
      </c>
      <c r="D277" s="185">
        <v>0.0</v>
      </c>
    </row>
    <row r="278">
      <c r="A278" s="168" t="s">
        <v>390</v>
      </c>
      <c r="B278" s="2" t="str">
        <f t="array" ref="B278">INDEX(Countries!D43:D538, MATCH(A278, Countries!B43:B538, 0))</f>
        <v>ERI</v>
      </c>
      <c r="C278" s="169" t="s">
        <v>167</v>
      </c>
      <c r="D278" s="185">
        <v>14.0</v>
      </c>
    </row>
    <row r="279">
      <c r="A279" s="168" t="s">
        <v>391</v>
      </c>
      <c r="B279" s="2" t="str">
        <f t="array" ref="B279">INDEX(Countries!D44:D539, MATCH(A279, Countries!B44:B539, 0))</f>
        <v>FJI</v>
      </c>
      <c r="C279" s="169" t="s">
        <v>167</v>
      </c>
      <c r="D279" s="185">
        <v>176.0</v>
      </c>
    </row>
    <row r="280">
      <c r="A280" s="168" t="s">
        <v>392</v>
      </c>
      <c r="B280" s="2" t="str">
        <f t="array" ref="B280">INDEX(Countries!D45:D540, MATCH(A280, Countries!B45:B540, 0))</f>
        <v>GUF</v>
      </c>
      <c r="C280" s="169" t="s">
        <v>167</v>
      </c>
      <c r="D280" s="185">
        <v>0.0</v>
      </c>
    </row>
    <row r="281">
      <c r="A281" s="168" t="s">
        <v>393</v>
      </c>
      <c r="B281" s="2" t="str">
        <f t="array" ref="B281">INDEX(Countries!D46:D541, MATCH(A281, Countries!B46:B541, 0))</f>
        <v>PYF</v>
      </c>
      <c r="C281" s="169" t="s">
        <v>167</v>
      </c>
      <c r="D281" s="185">
        <v>132.0</v>
      </c>
    </row>
    <row r="282">
      <c r="A282" s="168" t="s">
        <v>394</v>
      </c>
      <c r="B282" s="2" t="str">
        <f t="array" ref="B282">INDEX(Countries!D47:D542, MATCH(A282, Countries!B47:B542, 0))</f>
        <v>ATF</v>
      </c>
      <c r="C282" s="169" t="s">
        <v>167</v>
      </c>
      <c r="D282" s="185">
        <v>0.0</v>
      </c>
    </row>
    <row r="283">
      <c r="A283" s="168" t="s">
        <v>395</v>
      </c>
      <c r="B283" s="2" t="str">
        <f t="array" ref="B283">INDEX(Countries!D48:D543, MATCH(A283, Countries!B48:B543, 0))</f>
        <v>GAB</v>
      </c>
      <c r="C283" s="169" t="s">
        <v>167</v>
      </c>
      <c r="D283" s="185">
        <v>0.0</v>
      </c>
    </row>
    <row r="284">
      <c r="A284" s="168" t="s">
        <v>396</v>
      </c>
      <c r="B284" s="2" t="str">
        <f t="array" ref="B284">INDEX(Countries!D49:D544, MATCH(A284, Countries!B49:B544, 0))</f>
        <v>GMB</v>
      </c>
      <c r="C284" s="169" t="s">
        <v>167</v>
      </c>
      <c r="D284" s="185">
        <v>0.0</v>
      </c>
    </row>
    <row r="285">
      <c r="A285" s="168" t="s">
        <v>397</v>
      </c>
      <c r="B285" s="2" t="str">
        <f t="array" ref="B285">INDEX(Countries!D50:D545, MATCH(A285, Countries!B50:B545, 0))</f>
        <v>GHA</v>
      </c>
      <c r="C285" s="169" t="s">
        <v>167</v>
      </c>
      <c r="D285" s="184">
        <v>12570.0</v>
      </c>
    </row>
    <row r="286">
      <c r="A286" s="168" t="s">
        <v>398</v>
      </c>
      <c r="B286" s="2" t="str">
        <f t="array" ref="B286">INDEX(Countries!D51:D546, MATCH(A286, Countries!B51:B546, 0))</f>
        <v>GRD</v>
      </c>
      <c r="C286" s="169" t="s">
        <v>167</v>
      </c>
      <c r="D286" s="185">
        <v>33.0</v>
      </c>
    </row>
    <row r="287">
      <c r="A287" s="168" t="s">
        <v>399</v>
      </c>
      <c r="B287" s="2" t="str">
        <f t="array" ref="B287">INDEX(Countries!D52:D547, MATCH(A287, Countries!B52:B547, 0))</f>
        <v>GLP</v>
      </c>
      <c r="C287" s="169" t="s">
        <v>167</v>
      </c>
      <c r="D287" s="185">
        <v>377.0</v>
      </c>
    </row>
    <row r="288">
      <c r="A288" s="168" t="s">
        <v>400</v>
      </c>
      <c r="B288" s="2" t="str">
        <f t="array" ref="B288">INDEX(Countries!D53:D548, MATCH(A288, Countries!B53:B548, 0))</f>
        <v>GUM</v>
      </c>
      <c r="C288" s="169" t="s">
        <v>167</v>
      </c>
      <c r="D288" s="185">
        <v>14.0</v>
      </c>
    </row>
    <row r="289">
      <c r="A289" s="168" t="s">
        <v>401</v>
      </c>
      <c r="B289" s="2" t="str">
        <f t="array" ref="B289">INDEX(Countries!D54:D549, MATCH(A289, Countries!B54:B549, 0))</f>
        <v>GTM</v>
      </c>
      <c r="C289" s="169" t="s">
        <v>167</v>
      </c>
      <c r="D289" s="185">
        <v>22.0</v>
      </c>
    </row>
    <row r="290">
      <c r="A290" s="168" t="s">
        <v>402</v>
      </c>
      <c r="B290" s="2" t="str">
        <f t="array" ref="B290">INDEX(Countries!D55:D550, MATCH(A290, Countries!B55:B550, 0))</f>
        <v>GIN</v>
      </c>
      <c r="C290" s="169" t="s">
        <v>167</v>
      </c>
      <c r="D290" s="184">
        <v>59343.0</v>
      </c>
    </row>
    <row r="291">
      <c r="A291" s="168" t="s">
        <v>403</v>
      </c>
      <c r="B291" s="2" t="str">
        <f t="array" ref="B291">INDEX(Countries!D56:D551, MATCH(A291, Countries!B56:B551, 0))</f>
        <v>GNB</v>
      </c>
      <c r="C291" s="169" t="s">
        <v>167</v>
      </c>
      <c r="D291" s="184">
        <v>70827.0</v>
      </c>
    </row>
    <row r="292">
      <c r="A292" s="168" t="s">
        <v>404</v>
      </c>
      <c r="B292" s="2" t="str">
        <f t="array" ref="B292">INDEX(Countries!D57:D552, MATCH(A292, Countries!B57:B552, 0))</f>
        <v>GUY</v>
      </c>
      <c r="C292" s="169" t="s">
        <v>167</v>
      </c>
      <c r="D292" s="185">
        <v>0.0</v>
      </c>
    </row>
    <row r="293">
      <c r="A293" s="168" t="s">
        <v>405</v>
      </c>
      <c r="B293" s="2" t="str">
        <f t="array" ref="B293">INDEX(Countries!D58:D553, MATCH(A293, Countries!B58:B553, 0))</f>
        <v>HTI</v>
      </c>
      <c r="C293" s="169" t="s">
        <v>167</v>
      </c>
      <c r="D293" s="184">
        <v>2816.0</v>
      </c>
    </row>
    <row r="294">
      <c r="A294" s="168" t="s">
        <v>406</v>
      </c>
      <c r="B294" s="2" t="str">
        <f t="array" ref="B294">INDEX(Countries!D59:D554, MATCH(A294, Countries!B59:B554, 0))</f>
        <v>HND</v>
      </c>
      <c r="C294" s="169" t="s">
        <v>167</v>
      </c>
      <c r="D294" s="184">
        <v>12600.0</v>
      </c>
    </row>
    <row r="295">
      <c r="A295" s="168" t="s">
        <v>407</v>
      </c>
      <c r="B295" s="2" t="str">
        <f t="array" ref="B295">INDEX(Countries!D60:D555, MATCH(A295, Countries!B60:B555, 0))</f>
        <v>IRN</v>
      </c>
      <c r="C295" s="169" t="s">
        <v>167</v>
      </c>
      <c r="D295" s="184">
        <v>12486.0</v>
      </c>
    </row>
    <row r="296">
      <c r="A296" s="168" t="s">
        <v>408</v>
      </c>
      <c r="B296" s="2" t="str">
        <f t="array" ref="B296">INDEX(Countries!D61:D556, MATCH(A296, Countries!B61:B556, 0))</f>
        <v>JAM</v>
      </c>
      <c r="C296" s="169" t="s">
        <v>167</v>
      </c>
      <c r="D296" s="184">
        <v>3593.0</v>
      </c>
    </row>
    <row r="297">
      <c r="A297" s="168" t="s">
        <v>409</v>
      </c>
      <c r="B297" s="2" t="str">
        <f t="array" ref="B297">INDEX(Countries!D62:D557, MATCH(A297, Countries!B62:B557, 0))</f>
        <v>JPN</v>
      </c>
      <c r="C297" s="169" t="s">
        <v>167</v>
      </c>
      <c r="D297" s="184">
        <v>2183.0</v>
      </c>
    </row>
    <row r="298">
      <c r="A298" s="168" t="s">
        <v>410</v>
      </c>
      <c r="B298" s="2" t="str">
        <f t="array" ref="B298">INDEX(Countries!D63:D558, MATCH(A298, Countries!B63:B558, 0))</f>
        <v>KIR</v>
      </c>
      <c r="C298" s="169" t="s">
        <v>167</v>
      </c>
      <c r="D298" s="184">
        <v>1278.0</v>
      </c>
    </row>
    <row r="299">
      <c r="A299" s="168" t="s">
        <v>411</v>
      </c>
      <c r="B299" s="2" t="str">
        <f t="array" ref="B299">INDEX(Countries!D64:D559, MATCH(A299, Countries!B64:B559, 0))</f>
        <v>LBN</v>
      </c>
      <c r="C299" s="169" t="s">
        <v>167</v>
      </c>
      <c r="D299" s="185">
        <v>0.0</v>
      </c>
    </row>
    <row r="300">
      <c r="A300" s="168" t="s">
        <v>412</v>
      </c>
      <c r="B300" s="2" t="str">
        <f t="array" ref="B300">INDEX(Countries!D65:D560, MATCH(A300, Countries!B65:B560, 0))</f>
        <v>MDG</v>
      </c>
      <c r="C300" s="169" t="s">
        <v>167</v>
      </c>
      <c r="D300" s="184">
        <v>26650.0</v>
      </c>
    </row>
    <row r="301">
      <c r="A301" s="168" t="s">
        <v>413</v>
      </c>
      <c r="B301" s="2" t="str">
        <f t="array" ref="B301">INDEX(Countries!D66:D561, MATCH(A301, Countries!B66:B561, 0))</f>
        <v>MYS</v>
      </c>
      <c r="C301" s="169" t="s">
        <v>167</v>
      </c>
      <c r="D301" s="185">
        <v>41.0</v>
      </c>
    </row>
    <row r="302">
      <c r="A302" s="168" t="s">
        <v>414</v>
      </c>
      <c r="B302" s="2" t="str">
        <f t="array" ref="B302">INDEX(Countries!D67:D562, MATCH(A302, Countries!B67:B562, 0))</f>
        <v>MDV</v>
      </c>
      <c r="C302" s="169" t="s">
        <v>167</v>
      </c>
      <c r="D302" s="184">
        <v>10943.0</v>
      </c>
    </row>
    <row r="303">
      <c r="A303" s="168" t="s">
        <v>415</v>
      </c>
      <c r="B303" s="2" t="str">
        <f t="array" ref="B303">INDEX(Countries!D68:D563, MATCH(A303, Countries!B68:B563, 0))</f>
        <v>MHL</v>
      </c>
      <c r="C303" s="169" t="s">
        <v>167</v>
      </c>
      <c r="D303" s="184">
        <v>2349.0</v>
      </c>
    </row>
    <row r="304">
      <c r="A304" s="168" t="s">
        <v>416</v>
      </c>
      <c r="B304" s="2" t="str">
        <f t="array" ref="B304">INDEX(Countries!D69:D564, MATCH(A304, Countries!B69:B564, 0))</f>
        <v>MTQ</v>
      </c>
      <c r="C304" s="169" t="s">
        <v>167</v>
      </c>
      <c r="D304" s="185">
        <v>189.0</v>
      </c>
    </row>
    <row r="305">
      <c r="A305" s="168" t="s">
        <v>417</v>
      </c>
      <c r="B305" s="2" t="str">
        <f t="array" ref="B305">INDEX(Countries!D70:D565, MATCH(A305, Countries!B70:B565, 0))</f>
        <v>MRT</v>
      </c>
      <c r="C305" s="169" t="s">
        <v>167</v>
      </c>
      <c r="D305" s="185">
        <v>0.0</v>
      </c>
    </row>
    <row r="306">
      <c r="A306" s="168" t="s">
        <v>418</v>
      </c>
      <c r="B306" s="2" t="str">
        <f t="array" ref="B306">INDEX(Countries!D71:D566, MATCH(A306, Countries!B71:B566, 0))</f>
        <v>MUS</v>
      </c>
      <c r="C306" s="169" t="s">
        <v>167</v>
      </c>
      <c r="D306" s="185">
        <v>138.0</v>
      </c>
    </row>
    <row r="307">
      <c r="A307" s="168" t="s">
        <v>419</v>
      </c>
      <c r="B307" s="2" t="str">
        <f t="array" ref="B307">INDEX(Countries!D72:D567, MATCH(A307, Countries!B72:B567, 0))</f>
        <v>MYT</v>
      </c>
      <c r="C307" s="169" t="s">
        <v>167</v>
      </c>
      <c r="D307" s="184">
        <v>5866.0</v>
      </c>
    </row>
    <row r="308">
      <c r="A308" s="168" t="s">
        <v>420</v>
      </c>
      <c r="B308" s="2" t="str">
        <f t="array" ref="B308">INDEX(Countries!D73:D568, MATCH(A308, Countries!B73:B568, 0))</f>
        <v>FSM</v>
      </c>
      <c r="C308" s="169" t="s">
        <v>167</v>
      </c>
      <c r="D308" s="185">
        <v>224.0</v>
      </c>
    </row>
    <row r="309">
      <c r="A309" s="168" t="s">
        <v>421</v>
      </c>
      <c r="B309" s="2" t="str">
        <f t="array" ref="B309">INDEX(Countries!D74:D569, MATCH(A309, Countries!B74:B569, 0))</f>
        <v>MOZ</v>
      </c>
      <c r="C309" s="169" t="s">
        <v>167</v>
      </c>
      <c r="D309" s="184">
        <v>3349.0</v>
      </c>
    </row>
    <row r="310">
      <c r="A310" s="168" t="s">
        <v>422</v>
      </c>
      <c r="B310" s="2" t="str">
        <f t="array" ref="B310">INDEX(Countries!D75:D570, MATCH(A310, Countries!B75:B570, 0))</f>
        <v>MMR</v>
      </c>
      <c r="C310" s="169" t="s">
        <v>167</v>
      </c>
      <c r="D310" s="185">
        <v>20.0</v>
      </c>
    </row>
    <row r="311">
      <c r="A311" s="168" t="s">
        <v>423</v>
      </c>
      <c r="B311" s="2" t="str">
        <f t="array" ref="B311">INDEX(Countries!D76:D571, MATCH(A311, Countries!B76:B571, 0))</f>
        <v>NCL</v>
      </c>
      <c r="C311" s="169" t="s">
        <v>167</v>
      </c>
      <c r="D311" s="184">
        <v>4306.0</v>
      </c>
    </row>
    <row r="312">
      <c r="A312" s="168" t="s">
        <v>424</v>
      </c>
      <c r="B312" s="2" t="str">
        <f t="array" ref="B312">INDEX(Countries!D77:D572, MATCH(A312, Countries!B77:B572, 0))</f>
        <v>NZL</v>
      </c>
      <c r="C312" s="169" t="s">
        <v>167</v>
      </c>
      <c r="D312" s="184">
        <v>1352.0</v>
      </c>
    </row>
    <row r="313">
      <c r="A313" s="168" t="s">
        <v>425</v>
      </c>
      <c r="B313" s="2" t="str">
        <f t="array" ref="B313">INDEX(Countries!D78:D573, MATCH(A313, Countries!B78:B573, 0))</f>
        <v>NIC</v>
      </c>
      <c r="C313" s="169" t="s">
        <v>167</v>
      </c>
      <c r="D313" s="184">
        <v>25602.0</v>
      </c>
    </row>
    <row r="314">
      <c r="A314" s="168" t="s">
        <v>426</v>
      </c>
      <c r="B314" s="2" t="str">
        <f t="array" ref="B314">INDEX(Countries!D79:D574, MATCH(A314, Countries!B79:B574, 0))</f>
        <v>NGA</v>
      </c>
      <c r="C314" s="169" t="s">
        <v>167</v>
      </c>
      <c r="D314" s="184">
        <v>40834.0</v>
      </c>
    </row>
    <row r="315">
      <c r="A315" s="168" t="s">
        <v>427</v>
      </c>
      <c r="B315" s="2" t="str">
        <f t="array" ref="B315">INDEX(Countries!D80:D575, MATCH(A315, Countries!B80:B575, 0))</f>
        <v>OMN</v>
      </c>
      <c r="C315" s="169" t="s">
        <v>167</v>
      </c>
      <c r="D315" s="185">
        <v>0.0</v>
      </c>
    </row>
    <row r="316">
      <c r="A316" s="168" t="s">
        <v>428</v>
      </c>
      <c r="B316" s="2" t="str">
        <f t="array" ref="B316">INDEX(Countries!D81:D576, MATCH(A316, Countries!B81:B576, 0))</f>
        <v>PAK</v>
      </c>
      <c r="C316" s="169" t="s">
        <v>167</v>
      </c>
      <c r="D316" s="185">
        <v>0.0</v>
      </c>
    </row>
    <row r="317">
      <c r="A317" s="168" t="s">
        <v>429</v>
      </c>
      <c r="B317" s="2" t="str">
        <f t="array" ref="B317">INDEX(Countries!D82:D577, MATCH(A317, Countries!B82:B577, 0))</f>
        <v>PLW</v>
      </c>
      <c r="C317" s="169" t="s">
        <v>167</v>
      </c>
      <c r="D317" s="185">
        <v>368.0</v>
      </c>
    </row>
    <row r="318">
      <c r="A318" s="168" t="s">
        <v>430</v>
      </c>
      <c r="B318" s="2" t="str">
        <f t="array" ref="B318">INDEX(Countries!D83:D578, MATCH(A318, Countries!B83:B578, 0))</f>
        <v>PAN</v>
      </c>
      <c r="C318" s="169" t="s">
        <v>167</v>
      </c>
      <c r="D318" s="184">
        <v>8290.0</v>
      </c>
    </row>
    <row r="319">
      <c r="A319" s="168" t="s">
        <v>431</v>
      </c>
      <c r="B319" s="2" t="str">
        <f t="array" ref="B319">INDEX(Countries!D84:D579, MATCH(A319, Countries!B84:B579, 0))</f>
        <v>PNG</v>
      </c>
      <c r="C319" s="169" t="s">
        <v>167</v>
      </c>
      <c r="D319" s="185">
        <v>539.0</v>
      </c>
    </row>
    <row r="320">
      <c r="A320" s="168" t="s">
        <v>432</v>
      </c>
      <c r="B320" s="2" t="str">
        <f t="array" ref="B320">INDEX(Countries!D85:D580, MATCH(A320, Countries!B85:B580, 0))</f>
        <v>PER</v>
      </c>
      <c r="C320" s="169" t="s">
        <v>167</v>
      </c>
      <c r="D320" s="185">
        <v>0.0</v>
      </c>
    </row>
    <row r="321">
      <c r="A321" s="168" t="s">
        <v>433</v>
      </c>
      <c r="B321" s="2" t="str">
        <f t="array" ref="B321">INDEX(Countries!D86:D581, MATCH(A321, Countries!B86:B581, 0))</f>
        <v>PHL</v>
      </c>
      <c r="C321" s="169" t="s">
        <v>167</v>
      </c>
      <c r="D321" s="184">
        <v>4499.0</v>
      </c>
    </row>
    <row r="322">
      <c r="A322" s="168" t="s">
        <v>434</v>
      </c>
      <c r="B322" s="2" t="str">
        <f t="array" ref="B322">INDEX(Countries!D87:D582, MATCH(A322, Countries!B87:B582, 0))</f>
        <v>PRI</v>
      </c>
      <c r="C322" s="169" t="s">
        <v>167</v>
      </c>
      <c r="D322" s="184">
        <v>2778.0</v>
      </c>
    </row>
    <row r="323">
      <c r="A323" s="168" t="s">
        <v>435</v>
      </c>
      <c r="B323" s="2" t="str">
        <f t="array" ref="B323">INDEX(Countries!D8:D583, MATCH(A323, Countries!B8:B583, 0))</f>
        <v>QAT</v>
      </c>
      <c r="C323" s="169" t="s">
        <v>167</v>
      </c>
      <c r="D323" s="184">
        <v>6089.0</v>
      </c>
    </row>
    <row r="324">
      <c r="A324" s="168" t="s">
        <v>436</v>
      </c>
      <c r="B324" s="2" t="str">
        <f t="array" ref="B324">INDEX(Countries!D9:D584, MATCH(A324, Countries!B9:B584, 0))</f>
        <v>COG</v>
      </c>
      <c r="C324" s="169" t="s">
        <v>167</v>
      </c>
      <c r="D324" s="185">
        <v>0.0</v>
      </c>
    </row>
    <row r="325">
      <c r="A325" s="168" t="s">
        <v>437</v>
      </c>
      <c r="B325" s="2" t="str">
        <f t="array" ref="B325">INDEX(Countries!D90:D585, MATCH(A325, Countries!B90:B585, 0))</f>
        <v>KNA</v>
      </c>
      <c r="C325" s="169" t="s">
        <v>167</v>
      </c>
      <c r="D325" s="185">
        <v>278.0</v>
      </c>
    </row>
    <row r="326">
      <c r="A326" s="168" t="s">
        <v>438</v>
      </c>
      <c r="B326" s="2" t="str">
        <f t="array" ref="B326">INDEX(Countries!D91:D586, MATCH(A326, Countries!B91:B586, 0))</f>
        <v>LCA</v>
      </c>
      <c r="C326" s="169" t="s">
        <v>167</v>
      </c>
      <c r="D326" s="185">
        <v>31.0</v>
      </c>
    </row>
    <row r="327">
      <c r="A327" s="168" t="s">
        <v>439</v>
      </c>
      <c r="B327" s="2" t="str">
        <f t="array" ref="B327">INDEX(Countries!D92:D587, MATCH(A327, Countries!B92:B587, 0))</f>
        <v>VCT</v>
      </c>
      <c r="C327" s="169" t="s">
        <v>167</v>
      </c>
      <c r="D327" s="185">
        <v>15.0</v>
      </c>
    </row>
    <row r="328">
      <c r="A328" s="168" t="s">
        <v>440</v>
      </c>
      <c r="B328" s="2" t="str">
        <f t="array" ref="B328">INDEX(Countries!D93:D588, MATCH(A328, Countries!B93:B588, 0))</f>
        <v>MAF</v>
      </c>
      <c r="C328" s="169" t="s">
        <v>167</v>
      </c>
      <c r="D328" s="185">
        <v>300.0</v>
      </c>
    </row>
    <row r="329">
      <c r="A329" s="168" t="s">
        <v>441</v>
      </c>
      <c r="B329" s="2" t="str">
        <f t="array" ref="B329">INDEX(Countries!D94:D589, MATCH(A329, Countries!B94:B589, 0))</f>
        <v>WSM</v>
      </c>
      <c r="C329" s="169" t="s">
        <v>167</v>
      </c>
      <c r="D329" s="184">
        <v>3377.0</v>
      </c>
    </row>
    <row r="330">
      <c r="A330" s="168" t="s">
        <v>442</v>
      </c>
      <c r="B330" s="2" t="str">
        <f t="array" ref="B330">INDEX(Countries!D95:D590, MATCH(A330, Countries!B95:B590, 0))</f>
        <v>STP</v>
      </c>
      <c r="C330" s="169" t="s">
        <v>167</v>
      </c>
      <c r="D330" s="185">
        <v>0.0</v>
      </c>
    </row>
    <row r="331">
      <c r="A331" s="168" t="s">
        <v>443</v>
      </c>
      <c r="B331" s="2" t="str">
        <f t="array" ref="B331">INDEX(Countries!D96:D591, MATCH(A331, Countries!B96:B591, 0))</f>
        <v>SAU</v>
      </c>
      <c r="C331" s="169" t="s">
        <v>167</v>
      </c>
      <c r="D331" s="184">
        <v>1702.0</v>
      </c>
    </row>
    <row r="332">
      <c r="A332" s="168" t="s">
        <v>444</v>
      </c>
      <c r="B332" s="2" t="str">
        <f t="array" ref="B332">INDEX(Countries!D97:D592, MATCH(A332, Countries!B97:B592, 0))</f>
        <v>SEN</v>
      </c>
      <c r="C332" s="169" t="s">
        <v>167</v>
      </c>
      <c r="D332" s="184">
        <v>6858.0</v>
      </c>
    </row>
    <row r="333">
      <c r="A333" s="168" t="s">
        <v>445</v>
      </c>
      <c r="B333" s="2" t="str">
        <f t="array" ref="B333">INDEX(Countries!D98:D593, MATCH(A333, Countries!B98:B593, 0))</f>
        <v>SYC</v>
      </c>
      <c r="C333" s="169" t="s">
        <v>167</v>
      </c>
      <c r="D333" s="185">
        <v>0.0</v>
      </c>
    </row>
    <row r="334">
      <c r="A334" s="168" t="s">
        <v>446</v>
      </c>
      <c r="B334" s="2" t="str">
        <f t="array" ref="B334">INDEX(Countries!D99:D594, MATCH(A334, Countries!B99:B594, 0))</f>
        <v>SLE</v>
      </c>
      <c r="C334" s="169" t="s">
        <v>167</v>
      </c>
      <c r="D334" s="184">
        <v>20450.0</v>
      </c>
    </row>
    <row r="335">
      <c r="A335" s="168" t="s">
        <v>447</v>
      </c>
      <c r="B335" s="2" t="str">
        <f t="array" ref="B335">INDEX(Countries!D100:D595, MATCH(A335, Countries!B100:B595, 0))</f>
        <v>SGP</v>
      </c>
      <c r="C335" s="169" t="s">
        <v>167</v>
      </c>
      <c r="D335" s="185">
        <v>2.0</v>
      </c>
    </row>
    <row r="336">
      <c r="A336" s="168" t="s">
        <v>448</v>
      </c>
      <c r="B336" s="2" t="str">
        <f t="array" ref="B336">INDEX(Countries!D101:D596, MATCH(A336, Countries!B101:B596, 0))</f>
        <v>SXM</v>
      </c>
      <c r="C336" s="169" t="s">
        <v>167</v>
      </c>
      <c r="D336" s="185">
        <v>126.0</v>
      </c>
    </row>
    <row r="337">
      <c r="A337" s="168" t="s">
        <v>449</v>
      </c>
      <c r="B337" s="2" t="str">
        <f t="array" ref="B337">INDEX(Countries!D102:D597, MATCH(A337, Countries!B102:B597, 0))</f>
        <v>SLB</v>
      </c>
      <c r="C337" s="169" t="s">
        <v>167</v>
      </c>
      <c r="D337" s="185">
        <v>363.0</v>
      </c>
    </row>
    <row r="338">
      <c r="A338" s="168" t="s">
        <v>450</v>
      </c>
      <c r="B338" s="2" t="str">
        <f t="array" ref="B338">INDEX(Countries!D103:D598, MATCH(A338, Countries!B103:B598, 0))</f>
        <v>SOM</v>
      </c>
      <c r="C338" s="169" t="s">
        <v>167</v>
      </c>
      <c r="D338" s="185">
        <v>0.0</v>
      </c>
    </row>
    <row r="339">
      <c r="A339" s="168" t="s">
        <v>451</v>
      </c>
      <c r="B339" s="2" t="str">
        <f t="array" ref="B339">INDEX(Countries!D104:D599, MATCH(A339, Countries!B104:B599, 0))</f>
        <v>ZAF</v>
      </c>
      <c r="C339" s="169" t="s">
        <v>167</v>
      </c>
      <c r="D339" s="184">
        <v>1753.0</v>
      </c>
    </row>
    <row r="340">
      <c r="A340" s="168" t="s">
        <v>452</v>
      </c>
      <c r="B340" s="2" t="str">
        <f t="array" ref="B340">INDEX(Countries!D105:D600, MATCH(A340, Countries!B105:B600, 0))</f>
        <v>LKA</v>
      </c>
      <c r="C340" s="169" t="s">
        <v>167</v>
      </c>
      <c r="D340" s="184">
        <v>6459.0</v>
      </c>
    </row>
    <row r="341">
      <c r="A341" s="168" t="s">
        <v>453</v>
      </c>
      <c r="B341" s="2" t="str">
        <f t="array" ref="B341">INDEX(Countries!D106:D601, MATCH(A341, Countries!B106:B601, 0))</f>
        <v>SDN</v>
      </c>
      <c r="C341" s="169" t="s">
        <v>167</v>
      </c>
      <c r="D341" s="184">
        <v>20353.0</v>
      </c>
    </row>
    <row r="342">
      <c r="A342" s="168" t="s">
        <v>454</v>
      </c>
      <c r="B342" s="2" t="str">
        <f t="array" ref="B342">INDEX(Countries!D107:D602, MATCH(A342, Countries!B107:B602, 0))</f>
        <v>SUR</v>
      </c>
      <c r="C342" s="169" t="s">
        <v>167</v>
      </c>
      <c r="D342" s="185">
        <v>0.0</v>
      </c>
    </row>
    <row r="343">
      <c r="A343" s="168" t="s">
        <v>455</v>
      </c>
      <c r="B343" s="2" t="str">
        <f t="array" ref="B343">INDEX(Countries!D108:D603, MATCH(A343, Countries!B108:B603, 0))</f>
        <v>TWN</v>
      </c>
      <c r="C343" s="169" t="s">
        <v>167</v>
      </c>
      <c r="D343" s="185">
        <v>55.0</v>
      </c>
    </row>
    <row r="344">
      <c r="A344" s="168" t="s">
        <v>456</v>
      </c>
      <c r="B344" s="2" t="str">
        <f t="array" ref="B344">INDEX(Countries!D109:D604, MATCH(A344, Countries!B109:B604, 0))</f>
        <v>TZA</v>
      </c>
      <c r="C344" s="169" t="s">
        <v>167</v>
      </c>
      <c r="D344" s="185">
        <v>212.0</v>
      </c>
    </row>
    <row r="345">
      <c r="A345" s="168" t="s">
        <v>457</v>
      </c>
      <c r="B345" s="2" t="str">
        <f t="array" ref="B345">INDEX(Countries!D110:D605, MATCH(A345, Countries!B110:B605, 0))</f>
        <v>THA</v>
      </c>
      <c r="C345" s="169" t="s">
        <v>167</v>
      </c>
      <c r="D345" s="184">
        <v>1176.0</v>
      </c>
    </row>
    <row r="346">
      <c r="A346" s="168" t="s">
        <v>458</v>
      </c>
      <c r="B346" s="2" t="str">
        <f t="array" ref="B346">INDEX(Countries!D111:D606, MATCH(A346, Countries!B111:B606, 0))</f>
        <v>TLS</v>
      </c>
      <c r="C346" s="169" t="s">
        <v>167</v>
      </c>
      <c r="D346" s="185">
        <v>196.0</v>
      </c>
    </row>
    <row r="347">
      <c r="A347" s="168" t="s">
        <v>459</v>
      </c>
      <c r="B347" s="2" t="str">
        <f t="array" ref="B347">INDEX(Countries!D112:D607, MATCH(A347, Countries!B112:B607, 0))</f>
        <v>TGO</v>
      </c>
      <c r="C347" s="169" t="s">
        <v>167</v>
      </c>
      <c r="D347" s="185">
        <v>869.0</v>
      </c>
    </row>
    <row r="348">
      <c r="A348" s="168" t="s">
        <v>460</v>
      </c>
      <c r="B348" s="2" t="str">
        <f t="array" ref="B348">INDEX(Countries!D113:D608, MATCH(A348, Countries!B113:B608, 0))</f>
        <v>TON</v>
      </c>
      <c r="C348" s="169" t="s">
        <v>167</v>
      </c>
      <c r="D348" s="184">
        <v>13761.0</v>
      </c>
    </row>
    <row r="349">
      <c r="A349" s="168" t="s">
        <v>461</v>
      </c>
      <c r="B349" s="2" t="str">
        <f t="array" ref="B349">INDEX(Countries!D114:D609, MATCH(A349, Countries!B114:B609, 0))</f>
        <v>TTO</v>
      </c>
      <c r="C349" s="169" t="s">
        <v>167</v>
      </c>
      <c r="D349" s="185">
        <v>5.0</v>
      </c>
    </row>
    <row r="350">
      <c r="A350" s="168" t="s">
        <v>462</v>
      </c>
      <c r="B350" s="2" t="str">
        <f t="array" ref="B350">INDEX(Countries!D115:D610, MATCH(A350, Countries!B115:B610, 0))</f>
        <v>TCA</v>
      </c>
      <c r="C350" s="169" t="s">
        <v>167</v>
      </c>
      <c r="D350" s="184">
        <v>2250.0</v>
      </c>
    </row>
    <row r="351">
      <c r="A351" s="168" t="s">
        <v>463</v>
      </c>
      <c r="B351" s="2" t="str">
        <f t="array" ref="B351">INDEX(Countries!D116:D611, MATCH(A351, Countries!B116:B611, 0))</f>
        <v>TUV</v>
      </c>
      <c r="C351" s="169" t="s">
        <v>167</v>
      </c>
      <c r="D351" s="185">
        <v>0.0</v>
      </c>
    </row>
    <row r="352">
      <c r="A352" s="168" t="s">
        <v>464</v>
      </c>
      <c r="B352" s="2" t="str">
        <f t="array" ref="B352">INDEX(Countries!D117:D612, MATCH(A352, Countries!B117:B612, 0))</f>
        <v>ARE</v>
      </c>
      <c r="C352" s="169" t="s">
        <v>167</v>
      </c>
      <c r="D352" s="184">
        <v>4721.0</v>
      </c>
    </row>
    <row r="353">
      <c r="A353" s="168" t="s">
        <v>465</v>
      </c>
      <c r="B353" s="2" t="str">
        <f t="array" ref="B353">INDEX(Countries!D118:D613, MATCH(A353, Countries!B118:B613, 0))</f>
        <v>VUT</v>
      </c>
      <c r="C353" s="169" t="s">
        <v>167</v>
      </c>
      <c r="D353" s="184">
        <v>5062.0</v>
      </c>
    </row>
    <row r="354">
      <c r="A354" s="168" t="s">
        <v>466</v>
      </c>
      <c r="B354" s="2" t="str">
        <f t="array" ref="B354">INDEX(Countries!D119:D614, MATCH(A354, Countries!B119:B614, 0))</f>
        <v>VEN</v>
      </c>
      <c r="C354" s="169" t="s">
        <v>167</v>
      </c>
      <c r="D354" s="184">
        <v>5853.0</v>
      </c>
    </row>
    <row r="355">
      <c r="A355" s="168" t="s">
        <v>467</v>
      </c>
      <c r="B355" s="2" t="str">
        <f t="array" ref="B355">INDEX(Countries!D120:D615, MATCH(A355, Countries!B120:B615, 0))</f>
        <v>VNM</v>
      </c>
      <c r="C355" s="169" t="s">
        <v>167</v>
      </c>
      <c r="D355" s="185">
        <v>724.0</v>
      </c>
    </row>
    <row r="356">
      <c r="A356" s="168" t="s">
        <v>468</v>
      </c>
      <c r="B356" s="2" t="str">
        <f t="array" ref="B356">INDEX(Countries!D121:D616, MATCH(A356, Countries!B121:B616, 0))</f>
        <v>VIR</v>
      </c>
      <c r="C356" s="169" t="s">
        <v>167</v>
      </c>
      <c r="D356" s="185">
        <v>387.0</v>
      </c>
    </row>
    <row r="357">
      <c r="A357" s="168" t="s">
        <v>469</v>
      </c>
      <c r="B357" s="2" t="str">
        <f t="array" ref="B357">INDEX(Countries!D122:D617, MATCH(A357, Countries!B122:B617, 0))</f>
        <v>WLF</v>
      </c>
      <c r="C357" s="169" t="s">
        <v>167</v>
      </c>
      <c r="D357" s="185">
        <v>112.0</v>
      </c>
    </row>
    <row r="358">
      <c r="A358" s="168" t="s">
        <v>470</v>
      </c>
      <c r="B358" s="2" t="str">
        <f t="array" ref="B358">INDEX(Countries!D1:D618, MATCH(A358, Countries!B1:B618, 0))</f>
        <v>YEM</v>
      </c>
      <c r="C358" s="169" t="s">
        <v>167</v>
      </c>
      <c r="D358" s="184">
        <v>24630.0</v>
      </c>
    </row>
    <row r="359">
      <c r="A359" s="168" t="s">
        <v>471</v>
      </c>
      <c r="B359" s="2" t="str">
        <f t="array" ref="B359">INDEX(Countries!D2:D619, MATCH(A359, Countries!B2:B619, 0))</f>
        <v>ITA</v>
      </c>
      <c r="C359" s="169" t="s">
        <v>167</v>
      </c>
      <c r="D359" s="184">
        <v>41541.0</v>
      </c>
    </row>
    <row r="360">
      <c r="A360" s="168" t="s">
        <v>472</v>
      </c>
      <c r="B360" s="2" t="str">
        <f t="array" ref="B360">INDEX(Countries!D125:D620, MATCH(A360, Countries!B125:B620, 0))</f>
        <v>UKR</v>
      </c>
      <c r="C360" s="169" t="s">
        <v>167</v>
      </c>
      <c r="D360" s="184">
        <v>26963.0</v>
      </c>
    </row>
    <row r="361">
      <c r="A361" s="168" t="s">
        <v>473</v>
      </c>
      <c r="B361" s="2" t="str">
        <f t="array" ref="B361">INDEX(Countries!D126:D621, MATCH(A361, Countries!B126:B621, 0))</f>
        <v>TUN</v>
      </c>
      <c r="C361" s="169" t="s">
        <v>167</v>
      </c>
      <c r="D361" s="184">
        <v>23003.0</v>
      </c>
    </row>
    <row r="362">
      <c r="A362" s="168" t="s">
        <v>474</v>
      </c>
      <c r="B362" s="2" t="str">
        <f t="array" ref="B362">INDEX(Countries!D1:D622, MATCH(A362, Countries!B1:B622, 0))</f>
        <v>ESP</v>
      </c>
      <c r="C362" s="169" t="s">
        <v>167</v>
      </c>
      <c r="D362" s="184">
        <v>12693.0</v>
      </c>
    </row>
    <row r="363">
      <c r="A363" s="168" t="s">
        <v>475</v>
      </c>
      <c r="B363" s="2" t="str">
        <f t="array" ref="B363">INDEX(Countries!D2:D623, MATCH(A363, Countries!B2:B623, 0))</f>
        <v>KWT</v>
      </c>
      <c r="C363" s="169" t="s">
        <v>167</v>
      </c>
      <c r="D363" s="185">
        <v>230.0</v>
      </c>
    </row>
    <row r="364">
      <c r="A364" s="168" t="s">
        <v>476</v>
      </c>
      <c r="B364" s="2" t="str">
        <f t="array" ref="B364">INDEX(Countries!D3:D624, MATCH(A364, Countries!B3:B624, 0))</f>
        <v>DNK</v>
      </c>
      <c r="C364" s="169" t="s">
        <v>167</v>
      </c>
      <c r="D364" s="184">
        <v>6187.0</v>
      </c>
    </row>
    <row r="365">
      <c r="A365" s="168" t="s">
        <v>477</v>
      </c>
      <c r="B365" s="2" t="str">
        <f t="array" ref="B365">INDEX(Countries!D4:D625, MATCH(A365, Countries!B4:B625, 0))</f>
        <v>FRA</v>
      </c>
      <c r="C365" s="169" t="s">
        <v>167</v>
      </c>
      <c r="D365" s="184">
        <v>4779.0</v>
      </c>
    </row>
    <row r="366">
      <c r="A366" s="168" t="s">
        <v>478</v>
      </c>
      <c r="B366" s="2" t="str">
        <f t="array" ref="B366">INDEX(Countries!D131:D626, MATCH(A366, Countries!B131:B626, 0))</f>
        <v>RUS</v>
      </c>
      <c r="C366" s="169" t="s">
        <v>167</v>
      </c>
      <c r="D366" s="184">
        <v>2264.0</v>
      </c>
    </row>
    <row r="367">
      <c r="A367" s="168" t="s">
        <v>479</v>
      </c>
      <c r="B367" s="2" t="str">
        <f t="array" ref="B367">INDEX(Countries!D1:D627, MATCH(A367, Countries!B1:B627, 0))</f>
        <v>UMI</v>
      </c>
      <c r="C367" s="169" t="s">
        <v>167</v>
      </c>
      <c r="D367" s="184">
        <v>2241.0</v>
      </c>
    </row>
    <row r="368">
      <c r="A368" s="168" t="s">
        <v>480</v>
      </c>
      <c r="B368" s="2" t="str">
        <f t="array" ref="B368">INDEX(Countries!D2:D628, MATCH(A368, Countries!B2:B628, 0))</f>
        <v>GRC</v>
      </c>
      <c r="C368" s="169" t="s">
        <v>167</v>
      </c>
      <c r="D368" s="184">
        <v>1892.0</v>
      </c>
    </row>
    <row r="369">
      <c r="A369" s="168" t="s">
        <v>481</v>
      </c>
      <c r="B369" s="2" t="str">
        <f t="array" ref="B369">INDEX(Countries!D3:D629, MATCH(A369, Countries!B3:B629, 0))</f>
        <v>CAN</v>
      </c>
      <c r="C369" s="169" t="s">
        <v>167</v>
      </c>
      <c r="D369" s="184">
        <v>2967.0</v>
      </c>
    </row>
    <row r="370">
      <c r="A370" s="168" t="s">
        <v>482</v>
      </c>
      <c r="B370" s="2" t="str">
        <f t="array" ref="B370">INDEX(Countries!D4:D630, MATCH(A370, Countries!B4:B630, 0))</f>
        <v>DEU</v>
      </c>
      <c r="C370" s="169" t="s">
        <v>167</v>
      </c>
      <c r="D370" s="185">
        <v>751.0</v>
      </c>
    </row>
    <row r="371">
      <c r="A371" s="168" t="s">
        <v>483</v>
      </c>
      <c r="B371" s="2" t="str">
        <f t="array" ref="B371">INDEX(Countries!D5:D631, MATCH(A371, Countries!B5:B631, 0))</f>
        <v>HRV</v>
      </c>
      <c r="C371" s="169" t="s">
        <v>167</v>
      </c>
      <c r="D371" s="184">
        <v>1378.0</v>
      </c>
    </row>
    <row r="372">
      <c r="A372" s="168" t="s">
        <v>484</v>
      </c>
      <c r="B372" s="2" t="str">
        <f t="array" ref="B372">INDEX(Countries!D137:D632, MATCH(A372, Countries!B137:B632, 0))</f>
        <v>GBR</v>
      </c>
      <c r="C372" s="169" t="s">
        <v>167</v>
      </c>
      <c r="D372" s="185">
        <v>605.0</v>
      </c>
    </row>
    <row r="373">
      <c r="A373" s="168" t="s">
        <v>485</v>
      </c>
      <c r="B373" s="2" t="str">
        <f t="array" ref="B373">INDEX(Countries!D1:D633, MATCH(A373, Countries!B1:B633, 0))</f>
        <v>MLT</v>
      </c>
      <c r="C373" s="169" t="s">
        <v>167</v>
      </c>
      <c r="D373" s="185">
        <v>325.0</v>
      </c>
    </row>
    <row r="374">
      <c r="A374" s="168" t="s">
        <v>486</v>
      </c>
      <c r="B374" s="2" t="str">
        <f t="array" ref="B374">INDEX(Countries!D2:D634, MATCH(A374, Countries!B2:B634, 0))</f>
        <v>CYP</v>
      </c>
      <c r="C374" s="169" t="s">
        <v>167</v>
      </c>
      <c r="D374" s="185">
        <v>322.0</v>
      </c>
    </row>
    <row r="375">
      <c r="A375" s="168" t="s">
        <v>487</v>
      </c>
      <c r="B375" s="2" t="str">
        <f t="array" ref="B375">INDEX(Countries!D1:D635, MATCH(A375, Countries!B1:B635, 0))</f>
        <v>NOR</v>
      </c>
      <c r="C375" s="169" t="s">
        <v>167</v>
      </c>
      <c r="D375" s="185">
        <v>305.0</v>
      </c>
    </row>
    <row r="376">
      <c r="A376" s="168" t="s">
        <v>488</v>
      </c>
      <c r="B376" s="2" t="str">
        <f t="array" ref="B376">INDEX(Countries!D2:D636, MATCH(A376, Countries!B2:B636, 0))</f>
        <v>ALB</v>
      </c>
      <c r="C376" s="169" t="s">
        <v>167</v>
      </c>
      <c r="D376" s="185">
        <v>203.0</v>
      </c>
    </row>
    <row r="377">
      <c r="A377" s="168" t="s">
        <v>489</v>
      </c>
      <c r="B377" s="2" t="str">
        <f t="array" ref="B377">INDEX(Countries!D3:D637, MATCH(A377, Countries!B3:B637, 0))</f>
        <v>DZA</v>
      </c>
      <c r="C377" s="169" t="s">
        <v>167</v>
      </c>
      <c r="D377" s="185">
        <v>187.0</v>
      </c>
    </row>
    <row r="378">
      <c r="A378" s="168" t="s">
        <v>490</v>
      </c>
      <c r="B378" s="2" t="str">
        <f t="array" ref="B378">INDEX(Countries!D1:D638, MATCH(A378, Countries!B1:B638, 0))</f>
        <v>SWE</v>
      </c>
      <c r="C378" s="169" t="s">
        <v>167</v>
      </c>
      <c r="D378" s="185">
        <v>84.0</v>
      </c>
    </row>
    <row r="379">
      <c r="A379" s="168" t="s">
        <v>491</v>
      </c>
      <c r="B379" s="2" t="str">
        <f t="array" ref="B379">INDEX(Countries!D2:D639, MATCH(A379, Countries!B2:B639, 0))</f>
        <v>ISR</v>
      </c>
      <c r="C379" s="169" t="s">
        <v>167</v>
      </c>
      <c r="D379" s="185">
        <v>80.0</v>
      </c>
    </row>
    <row r="380">
      <c r="A380" s="168" t="s">
        <v>492</v>
      </c>
      <c r="B380" s="2" t="str">
        <f t="array" ref="B380">INDEX(Countries!D1:D640, MATCH(A380, Countries!B1:B640, 0))</f>
        <v>MSR</v>
      </c>
      <c r="C380" s="169" t="s">
        <v>167</v>
      </c>
      <c r="D380" s="185">
        <v>60.0</v>
      </c>
    </row>
    <row r="381">
      <c r="A381" s="168" t="s">
        <v>493</v>
      </c>
      <c r="B381" s="2" t="str">
        <f t="array" ref="B381">INDEX(Countries!D2:D641, MATCH(A381, Countries!B2:B641, 0))</f>
        <v>LBY</v>
      </c>
      <c r="C381" s="169" t="s">
        <v>167</v>
      </c>
      <c r="D381" s="185">
        <v>53.0</v>
      </c>
    </row>
    <row r="382">
      <c r="A382" s="168" t="s">
        <v>494</v>
      </c>
      <c r="B382" s="2" t="str">
        <f t="array" ref="B382">INDEX(Countries!D147:D642, MATCH(A382, Countries!B147:B642, 0))</f>
        <v>NLD</v>
      </c>
      <c r="C382" s="169" t="s">
        <v>167</v>
      </c>
      <c r="D382" s="185">
        <v>13.0</v>
      </c>
    </row>
    <row r="383">
      <c r="A383" s="168" t="s">
        <v>495</v>
      </c>
      <c r="B383" s="2" t="str">
        <f t="array" ref="B383">INDEX(Countries!D148:D643, MATCH(A383, Countries!B148:B643, 0))</f>
        <v>POL</v>
      </c>
      <c r="C383" s="169" t="s">
        <v>167</v>
      </c>
      <c r="D383" s="185">
        <v>12.0</v>
      </c>
    </row>
    <row r="384">
      <c r="A384" s="168" t="s">
        <v>496</v>
      </c>
      <c r="B384" s="2" t="str">
        <f t="array" ref="B384">INDEX(Countries!D1:D644, MATCH(A384, Countries!B1:B644, 0))</f>
        <v>TUR</v>
      </c>
      <c r="C384" s="169" t="s">
        <v>167</v>
      </c>
      <c r="D384" s="185">
        <v>11.0</v>
      </c>
    </row>
    <row r="385">
      <c r="A385" s="168" t="s">
        <v>497</v>
      </c>
      <c r="B385" s="2" t="str">
        <f t="array" ref="B385">INDEX(Countries!D2:D645, MATCH(A385, Countries!B2:B645, 0))</f>
        <v>JOR</v>
      </c>
      <c r="C385" s="169" t="s">
        <v>167</v>
      </c>
      <c r="D385" s="185">
        <v>6.0</v>
      </c>
    </row>
    <row r="386">
      <c r="A386" s="168" t="s">
        <v>498</v>
      </c>
      <c r="B386" s="2" t="str">
        <f t="array" ref="B386">INDEX(Countries!D3:D646, MATCH(A386, Countries!B3:B646, 0))</f>
        <v>HKG</v>
      </c>
      <c r="C386" s="169" t="s">
        <v>167</v>
      </c>
      <c r="D386" s="185">
        <v>1.0</v>
      </c>
    </row>
    <row r="387">
      <c r="A387" s="168" t="s">
        <v>499</v>
      </c>
      <c r="B387" s="2" t="str">
        <f t="array" ref="B387">INDEX(Countries!D1:D647, MATCH(A387, Countries!B1:B647, 0))</f>
        <v>SVN</v>
      </c>
      <c r="C387" s="169" t="s">
        <v>167</v>
      </c>
      <c r="D387" s="185">
        <v>0.0</v>
      </c>
    </row>
    <row r="388">
      <c r="A388" s="168" t="s">
        <v>500</v>
      </c>
      <c r="B388" s="2" t="str">
        <f t="array" ref="B388">INDEX(Countries!D2:D648, MATCH(A388, Countries!B2:B648, 0))</f>
        <v>ARG</v>
      </c>
      <c r="C388" s="169" t="s">
        <v>167</v>
      </c>
      <c r="D388" s="185">
        <v>5.0</v>
      </c>
    </row>
    <row r="389">
      <c r="A389" s="168" t="s">
        <v>501</v>
      </c>
      <c r="B389" s="2" t="str">
        <f t="array" ref="B389">INDEX(Countries!D3:D649, MATCH(A389, Countries!B3:B649, 0))</f>
        <v>AZE</v>
      </c>
      <c r="C389" s="169" t="s">
        <v>167</v>
      </c>
      <c r="D389" s="185">
        <v>0.0</v>
      </c>
    </row>
    <row r="390">
      <c r="A390" s="168" t="s">
        <v>502</v>
      </c>
      <c r="B390" s="2" t="str">
        <f t="array" ref="B390">INDEX(Countries!D4:D650, MATCH(A390, Countries!B4:B650, 0))</f>
        <v>BEL</v>
      </c>
      <c r="C390" s="169" t="s">
        <v>167</v>
      </c>
      <c r="D390" s="185">
        <v>0.0</v>
      </c>
    </row>
    <row r="391">
      <c r="A391" s="168" t="s">
        <v>503</v>
      </c>
      <c r="B391" s="2" t="str">
        <f t="array" ref="B391">INDEX(Countries!D5:D651, MATCH(A391, Countries!B5:B651, 0))</f>
        <v>BIH</v>
      </c>
      <c r="C391" s="169" t="s">
        <v>167</v>
      </c>
      <c r="D391" s="185">
        <v>0.0</v>
      </c>
    </row>
    <row r="392">
      <c r="A392" s="168" t="s">
        <v>504</v>
      </c>
      <c r="B392" s="2" t="str">
        <f t="array" ref="B392">INDEX(Countries!D6:D652, MATCH(A392, Countries!B6:B652, 0))</f>
        <v>IOT</v>
      </c>
      <c r="C392" s="169" t="s">
        <v>167</v>
      </c>
      <c r="D392" s="185">
        <v>0.0</v>
      </c>
    </row>
    <row r="393">
      <c r="A393" s="168" t="s">
        <v>505</v>
      </c>
      <c r="B393" s="2" t="str">
        <f t="array" ref="B393">INDEX(Countries!D7:D653, MATCH(A393, Countries!B7:B653, 0))</f>
        <v>BGR</v>
      </c>
      <c r="C393" s="169" t="s">
        <v>167</v>
      </c>
      <c r="D393" s="185">
        <v>14.0</v>
      </c>
    </row>
    <row r="394">
      <c r="A394" s="168" t="s">
        <v>506</v>
      </c>
      <c r="B394" s="2" t="str">
        <f t="array" ref="B394">INDEX(Countries!D8:D654, MATCH(A394, Countries!B8:B654, 0))</f>
        <v>CPV</v>
      </c>
      <c r="C394" s="169" t="s">
        <v>167</v>
      </c>
      <c r="D394" s="185">
        <v>0.0</v>
      </c>
    </row>
    <row r="395">
      <c r="A395" s="168" t="s">
        <v>507</v>
      </c>
      <c r="B395" s="2" t="str">
        <f t="array" ref="B395">INDEX(Countries!D9:D655, MATCH(A395, Countries!B9:B655, 0))</f>
        <v>CHL</v>
      </c>
      <c r="C395" s="169" t="s">
        <v>167</v>
      </c>
      <c r="D395" s="185">
        <v>9.0</v>
      </c>
    </row>
    <row r="396">
      <c r="A396" s="168" t="s">
        <v>508</v>
      </c>
      <c r="B396" s="2" t="str">
        <f t="array" ref="B396">INDEX(Countries!D10:D656, MATCH(A396, Countries!B10:B656, 0))</f>
        <v>EST</v>
      </c>
      <c r="C396" s="169" t="s">
        <v>167</v>
      </c>
      <c r="D396" s="185">
        <v>713.0</v>
      </c>
    </row>
    <row r="397">
      <c r="A397" s="168" t="s">
        <v>509</v>
      </c>
      <c r="B397" s="2" t="str">
        <f t="array" ref="B397">INDEX(Countries!D11:D657, MATCH(A397, Countries!B11:B657, 0))</f>
        <v>FLK</v>
      </c>
      <c r="C397" s="169" t="s">
        <v>167</v>
      </c>
      <c r="D397" s="185">
        <v>0.0</v>
      </c>
    </row>
    <row r="398">
      <c r="A398" s="168" t="s">
        <v>510</v>
      </c>
      <c r="B398" s="2" t="str">
        <f t="array" ref="B398">INDEX(Countries!D12:D658, MATCH(A398, Countries!B12:B658, 0))</f>
        <v>FRO</v>
      </c>
      <c r="C398" s="169" t="s">
        <v>167</v>
      </c>
      <c r="D398" s="185">
        <v>0.0</v>
      </c>
    </row>
    <row r="399">
      <c r="A399" s="168" t="s">
        <v>511</v>
      </c>
      <c r="B399" s="2" t="str">
        <f t="array" ref="B399">INDEX(Countries!D13:D659, MATCH(A399, Countries!B13:B659, 0))</f>
        <v>FIN</v>
      </c>
      <c r="C399" s="169" t="s">
        <v>167</v>
      </c>
      <c r="D399" s="185">
        <v>138.0</v>
      </c>
    </row>
    <row r="400">
      <c r="A400" s="168" t="s">
        <v>512</v>
      </c>
      <c r="B400" s="2" t="str">
        <f t="array" ref="B400">INDEX(Countries!D14:D660, MATCH(A400, Countries!B14:B660, 0))</f>
        <v>GEO</v>
      </c>
      <c r="C400" s="169" t="s">
        <v>167</v>
      </c>
      <c r="D400" s="185">
        <v>0.0</v>
      </c>
    </row>
    <row r="401">
      <c r="A401" s="168" t="s">
        <v>513</v>
      </c>
      <c r="B401" s="2" t="str">
        <f t="array" ref="B401">INDEX(Countries!D15:D661, MATCH(A401, Countries!B15:B661, 0))</f>
        <v>GIB</v>
      </c>
      <c r="C401" s="169" t="s">
        <v>167</v>
      </c>
      <c r="D401" s="185">
        <v>0.0</v>
      </c>
    </row>
    <row r="402">
      <c r="A402" s="168" t="s">
        <v>514</v>
      </c>
      <c r="B402" s="2" t="str">
        <f t="array" ref="B402">INDEX(Countries!D16:D662, MATCH(A402, Countries!B16:B662, 0))</f>
        <v>GRL</v>
      </c>
      <c r="C402" s="169" t="s">
        <v>167</v>
      </c>
      <c r="D402" s="185">
        <v>0.0</v>
      </c>
    </row>
    <row r="403">
      <c r="A403" s="168" t="s">
        <v>515</v>
      </c>
      <c r="B403" s="2" t="str">
        <f t="array" ref="B403">INDEX(Countries!D17:D663, MATCH(A403, Countries!B17:B663, 0))</f>
        <v>GGY</v>
      </c>
      <c r="C403" s="169" t="s">
        <v>167</v>
      </c>
      <c r="D403" s="185">
        <v>0.0</v>
      </c>
    </row>
    <row r="404">
      <c r="A404" s="168" t="s">
        <v>516</v>
      </c>
      <c r="B404" s="2" t="str">
        <f t="array" ref="B404">INDEX(Countries!D18:D664, MATCH(A404, Countries!B18:B664, 0))</f>
        <v>ISL</v>
      </c>
      <c r="C404" s="169" t="s">
        <v>167</v>
      </c>
      <c r="D404" s="185">
        <v>23.0</v>
      </c>
    </row>
    <row r="405">
      <c r="A405" s="168" t="s">
        <v>517</v>
      </c>
      <c r="B405" s="2" t="str">
        <f t="array" ref="B405">INDEX(Countries!D19:D665, MATCH(A405, Countries!B19:B665, 0))</f>
        <v>IRQ</v>
      </c>
      <c r="C405" s="169" t="s">
        <v>167</v>
      </c>
      <c r="D405" s="185">
        <v>0.0</v>
      </c>
    </row>
    <row r="406">
      <c r="A406" s="168" t="s">
        <v>518</v>
      </c>
      <c r="B406" s="2" t="str">
        <f t="array" ref="B406">INDEX(Countries!D20:D666, MATCH(A406, Countries!B20:B666, 0))</f>
        <v>IRL</v>
      </c>
      <c r="C406" s="169" t="s">
        <v>167</v>
      </c>
      <c r="D406" s="185">
        <v>79.0</v>
      </c>
    </row>
    <row r="407">
      <c r="A407" s="168" t="s">
        <v>519</v>
      </c>
      <c r="B407" s="2" t="str">
        <f t="array" ref="B407">INDEX(Countries!D21:D667, MATCH(A407, Countries!B21:B667, 0))</f>
        <v>IMN</v>
      </c>
      <c r="C407" s="169" t="s">
        <v>167</v>
      </c>
      <c r="D407" s="185">
        <v>0.0</v>
      </c>
    </row>
    <row r="408">
      <c r="A408" s="168" t="s">
        <v>520</v>
      </c>
      <c r="B408" s="2" t="str">
        <f t="array" ref="B408">INDEX(Countries!D22:D668, MATCH(A408, Countries!B22:B668, 0))</f>
        <v>JEY</v>
      </c>
      <c r="C408" s="169" t="s">
        <v>167</v>
      </c>
      <c r="D408" s="185">
        <v>0.0</v>
      </c>
    </row>
    <row r="409">
      <c r="A409" s="168" t="s">
        <v>521</v>
      </c>
      <c r="B409" s="2" t="str">
        <f t="array" ref="B409">INDEX(Countries!D23:D669, MATCH(A409, Countries!B23:B669, 0))</f>
        <v>KAZ</v>
      </c>
      <c r="C409" s="169" t="s">
        <v>167</v>
      </c>
      <c r="D409" s="185">
        <v>0.0</v>
      </c>
    </row>
    <row r="410">
      <c r="A410" s="168" t="s">
        <v>522</v>
      </c>
      <c r="B410" s="2" t="str">
        <f t="array" ref="B410">INDEX(Countries!D24:D670, MATCH(A410, Countries!B24:B670, 0))</f>
        <v>PRK</v>
      </c>
      <c r="C410" s="169" t="s">
        <v>167</v>
      </c>
      <c r="D410" s="185">
        <v>0.0</v>
      </c>
    </row>
    <row r="411">
      <c r="A411" s="168" t="s">
        <v>523</v>
      </c>
      <c r="B411" s="2" t="str">
        <f t="array" ref="B411">INDEX(Countries!D1:D671, MATCH(A411, Countries!B1:B671, 0))</f>
        <v>KOR</v>
      </c>
      <c r="C411" s="169" t="s">
        <v>167</v>
      </c>
      <c r="D411" s="185">
        <v>322.0</v>
      </c>
    </row>
    <row r="412">
      <c r="A412" s="168" t="s">
        <v>524</v>
      </c>
      <c r="B412" s="2" t="str">
        <f t="array" ref="B412">INDEX(Countries!D2:D672, MATCH(A412, Countries!B2:B672, 0))</f>
        <v>LVA</v>
      </c>
      <c r="C412" s="169" t="s">
        <v>167</v>
      </c>
      <c r="D412" s="185">
        <v>0.0</v>
      </c>
    </row>
    <row r="413">
      <c r="A413" s="168" t="s">
        <v>411</v>
      </c>
      <c r="B413" s="2" t="str">
        <f t="array" ref="B413">INDEX(Countries!D3:D673, MATCH(A413, Countries!B3:B673, 0))</f>
        <v>LBN</v>
      </c>
      <c r="C413" s="169" t="s">
        <v>167</v>
      </c>
      <c r="D413" s="185">
        <v>0.0</v>
      </c>
    </row>
    <row r="414">
      <c r="A414" s="168" t="s">
        <v>525</v>
      </c>
      <c r="B414" s="2" t="str">
        <f t="array" ref="B414">INDEX(Countries!D4:D674, MATCH(A414, Countries!B4:B674, 0))</f>
        <v>LTU</v>
      </c>
      <c r="C414" s="169" t="s">
        <v>167</v>
      </c>
      <c r="D414" s="185">
        <v>0.0</v>
      </c>
    </row>
    <row r="415">
      <c r="A415" s="168" t="s">
        <v>526</v>
      </c>
      <c r="B415" s="2" t="str">
        <f t="array" ref="B415">INDEX(Countries!D5:D675, MATCH(A415, Countries!B5:B675, 0))</f>
        <v>MCO</v>
      </c>
      <c r="C415" s="169" t="s">
        <v>167</v>
      </c>
      <c r="D415" s="185">
        <v>0.0</v>
      </c>
    </row>
    <row r="416">
      <c r="A416" s="168" t="s">
        <v>527</v>
      </c>
      <c r="B416" s="2" t="str">
        <f t="array" ref="B416">INDEX(Countries!D6:D676, MATCH(A416, Countries!B6:B676, 0))</f>
        <v>MNE</v>
      </c>
      <c r="C416" s="169" t="s">
        <v>167</v>
      </c>
      <c r="D416" s="185">
        <v>0.0</v>
      </c>
    </row>
    <row r="417">
      <c r="A417" s="168" t="s">
        <v>528</v>
      </c>
      <c r="B417" s="2" t="str">
        <f t="array" ref="B417">INDEX(Countries!D7:D677, MATCH(A417, Countries!B7:B677, 0))</f>
        <v>MAR</v>
      </c>
      <c r="C417" s="169" t="s">
        <v>167</v>
      </c>
      <c r="D417" s="185">
        <v>0.0</v>
      </c>
    </row>
    <row r="418">
      <c r="A418" s="168" t="s">
        <v>529</v>
      </c>
      <c r="B418" s="2" t="str">
        <f t="array" ref="B418">INDEX(Countries!D8:D678, MATCH(A418, Countries!B8:B678, 0))</f>
        <v>NAM</v>
      </c>
      <c r="C418" s="169" t="s">
        <v>167</v>
      </c>
      <c r="D418" s="185">
        <v>0.0</v>
      </c>
    </row>
    <row r="419">
      <c r="A419" s="168" t="s">
        <v>530</v>
      </c>
      <c r="B419" s="2" t="str">
        <f t="array" ref="B419">INDEX(Countries!D9:D679, MATCH(A419, Countries!B9:B679, 0))</f>
        <v>NRU</v>
      </c>
      <c r="C419" s="169" t="s">
        <v>167</v>
      </c>
      <c r="D419" s="185">
        <v>0.0</v>
      </c>
    </row>
    <row r="420">
      <c r="A420" s="168" t="s">
        <v>531</v>
      </c>
      <c r="B420" s="2" t="str">
        <f t="array" ref="B420">INDEX(Countries!D10:D680, MATCH(A420, Countries!B10:B680, 0))</f>
        <v>NIU</v>
      </c>
      <c r="C420" s="169" t="s">
        <v>167</v>
      </c>
      <c r="D420" s="185">
        <v>0.0</v>
      </c>
    </row>
    <row r="421">
      <c r="A421" s="168" t="s">
        <v>532</v>
      </c>
      <c r="B421" s="2" t="str">
        <f t="array" ref="B421">INDEX(Countries!D11:D681, MATCH(A421, Countries!B11:B681, 0))</f>
        <v>MNP</v>
      </c>
      <c r="C421" s="169" t="s">
        <v>167</v>
      </c>
      <c r="D421" s="185">
        <v>31.0</v>
      </c>
    </row>
    <row r="422">
      <c r="A422" s="168" t="s">
        <v>533</v>
      </c>
      <c r="B422" s="2" t="str">
        <f t="array" ref="B422">INDEX(Countries!D12:D682, MATCH(A422, Countries!B12:B682, 0))</f>
        <v>PCN</v>
      </c>
      <c r="C422" s="169" t="s">
        <v>167</v>
      </c>
      <c r="D422" s="185">
        <v>0.0</v>
      </c>
    </row>
    <row r="423">
      <c r="A423" s="168" t="s">
        <v>534</v>
      </c>
      <c r="B423" s="2" t="str">
        <f t="array" ref="B423">INDEX(Countries!D13:D683, MATCH(A423, Countries!B13:B683, 0))</f>
        <v>PRT</v>
      </c>
      <c r="C423" s="169" t="s">
        <v>167</v>
      </c>
      <c r="D423" s="185">
        <v>78.0</v>
      </c>
    </row>
    <row r="424">
      <c r="A424" s="168" t="s">
        <v>535</v>
      </c>
      <c r="B424" s="2" t="str">
        <f t="array" ref="B424">INDEX(Countries!D14:D684, MATCH(A424, Countries!B14:B684, 0))</f>
        <v>REU</v>
      </c>
      <c r="C424" s="169" t="s">
        <v>167</v>
      </c>
      <c r="D424" s="185">
        <v>0.0</v>
      </c>
    </row>
    <row r="425">
      <c r="A425" s="168" t="s">
        <v>536</v>
      </c>
      <c r="B425" s="2" t="str">
        <f t="array" ref="B425">INDEX(Countries!D15:D685, MATCH(A425, Countries!B15:B685, 0))</f>
        <v>ROU</v>
      </c>
      <c r="C425" s="169" t="s">
        <v>167</v>
      </c>
      <c r="D425" s="185">
        <v>0.0</v>
      </c>
    </row>
    <row r="426">
      <c r="A426" s="168" t="s">
        <v>537</v>
      </c>
      <c r="B426" s="2" t="str">
        <f t="array" ref="B426">INDEX(Countries!D191:D686, MATCH(A426, Countries!B191:B686, 0))</f>
        <v>SHN</v>
      </c>
      <c r="C426" s="169" t="s">
        <v>167</v>
      </c>
      <c r="D426" s="185">
        <v>0.0</v>
      </c>
    </row>
    <row r="427">
      <c r="A427" s="168" t="s">
        <v>538</v>
      </c>
      <c r="B427" s="2" t="str">
        <f t="array" ref="B427">INDEX(Countries!D192:D687, MATCH(A427, Countries!B192:B687, 0))</f>
        <v>SPM</v>
      </c>
      <c r="C427" s="169" t="s">
        <v>167</v>
      </c>
      <c r="D427" s="185">
        <v>0.0</v>
      </c>
    </row>
    <row r="428">
      <c r="A428" s="168" t="s">
        <v>539</v>
      </c>
      <c r="B428" s="2" t="str">
        <f t="array" ref="B428">INDEX(Countries!D193:D688, MATCH(A428, Countries!B193:B688, 0))</f>
        <v>SYR</v>
      </c>
      <c r="C428" s="169" t="s">
        <v>167</v>
      </c>
      <c r="D428" s="185">
        <v>0.0</v>
      </c>
    </row>
    <row r="429">
      <c r="A429" s="168" t="s">
        <v>540</v>
      </c>
      <c r="B429" s="2" t="str">
        <f t="array" ref="B429">INDEX(Countries!D194:D689, MATCH(A429, Countries!B194:B689, 0))</f>
        <v>TKL</v>
      </c>
      <c r="C429" s="169" t="s">
        <v>167</v>
      </c>
      <c r="D429" s="185">
        <v>0.0</v>
      </c>
    </row>
    <row r="430">
      <c r="A430" s="168" t="s">
        <v>541</v>
      </c>
      <c r="B430" s="2" t="str">
        <f t="array" ref="B430">INDEX(Countries!D195:D690, MATCH(A430, Countries!B195:B690, 0))</f>
        <v>TKM</v>
      </c>
      <c r="C430" s="169" t="s">
        <v>167</v>
      </c>
      <c r="D430" s="185">
        <v>0.0</v>
      </c>
    </row>
    <row r="431">
      <c r="A431" s="168" t="s">
        <v>542</v>
      </c>
      <c r="B431" s="2" t="str">
        <f t="array" ref="B431">INDEX(Countries!D196:D691, MATCH(A431, Countries!B196:B691, 0))</f>
        <v>URY</v>
      </c>
      <c r="C431" s="169" t="s">
        <v>167</v>
      </c>
      <c r="D431" s="185">
        <v>0.0</v>
      </c>
    </row>
    <row r="432">
      <c r="A432" s="168" t="s">
        <v>543</v>
      </c>
      <c r="B432" s="2" t="str">
        <f t="array" ref="B432">INDEX(Countries!D1:D692, MATCH(A432, Countries!B1:B692, 0))</f>
        <v>ESH</v>
      </c>
      <c r="C432" s="169" t="s">
        <v>167</v>
      </c>
      <c r="D432" s="185">
        <v>0.0</v>
      </c>
    </row>
    <row r="433">
      <c r="A433" s="168" t="s">
        <v>544</v>
      </c>
      <c r="B433" s="2" t="str">
        <f t="array" ref="B433">INDEX(Countries!D2:D693, MATCH(A433, Countries!B2:B693, 0))</f>
        <v>AFG</v>
      </c>
      <c r="C433" s="169" t="s">
        <v>167</v>
      </c>
      <c r="D433" s="185">
        <v>0.0</v>
      </c>
    </row>
    <row r="434">
      <c r="A434" s="168" t="s">
        <v>545</v>
      </c>
      <c r="B434" s="2" t="str">
        <f t="array" ref="B434">INDEX(Countries!D3:D694, MATCH(A434, Countries!B3:B694, 0))</f>
        <v>ARM</v>
      </c>
      <c r="C434" s="169" t="s">
        <v>167</v>
      </c>
      <c r="D434" s="185">
        <v>0.0</v>
      </c>
    </row>
    <row r="435">
      <c r="A435" s="168" t="s">
        <v>546</v>
      </c>
      <c r="B435" s="2" t="str">
        <f t="array" ref="B435">INDEX(Countries!D4:D695, MATCH(A435, Countries!B4:B695, 0))</f>
        <v>AUT</v>
      </c>
      <c r="C435" s="169" t="s">
        <v>167</v>
      </c>
      <c r="D435" s="185">
        <v>0.0</v>
      </c>
    </row>
    <row r="436">
      <c r="A436" s="168" t="s">
        <v>547</v>
      </c>
      <c r="B436" s="2" t="str">
        <f t="array" ref="B436">INDEX(Countries!D5:D696, MATCH(A436, Countries!B5:B696, 0))</f>
        <v>BDI</v>
      </c>
      <c r="C436" s="169" t="s">
        <v>167</v>
      </c>
      <c r="D436" s="185">
        <v>0.0</v>
      </c>
    </row>
    <row r="437">
      <c r="A437" s="168" t="s">
        <v>548</v>
      </c>
      <c r="B437" s="2" t="str">
        <f t="array" ref="B437">INDEX(Countries!D6:D697, MATCH(A437, Countries!B6:B697, 0))</f>
        <v>BFA</v>
      </c>
      <c r="C437" s="169" t="s">
        <v>167</v>
      </c>
      <c r="D437" s="185">
        <v>0.0</v>
      </c>
    </row>
    <row r="438">
      <c r="A438" s="168" t="s">
        <v>549</v>
      </c>
      <c r="B438" s="2" t="str">
        <f t="array" ref="B438">INDEX(Countries!D7:D698, MATCH(A438, Countries!B7:B698, 0))</f>
        <v>BLR</v>
      </c>
      <c r="C438" s="169" t="s">
        <v>167</v>
      </c>
      <c r="D438" s="185">
        <v>0.0</v>
      </c>
    </row>
    <row r="439">
      <c r="A439" s="168" t="s">
        <v>550</v>
      </c>
      <c r="B439" s="2" t="str">
        <f t="array" ref="B439">INDEX(Countries!D8:D699, MATCH(A439, Countries!B8:B699, 0))</f>
        <v>BOL</v>
      </c>
      <c r="C439" s="169" t="s">
        <v>167</v>
      </c>
      <c r="D439" s="185">
        <v>0.0</v>
      </c>
    </row>
    <row r="440">
      <c r="A440" s="168" t="s">
        <v>551</v>
      </c>
      <c r="B440" s="2" t="str">
        <f t="array" ref="B440">INDEX(Countries!D9:D700, MATCH(A440, Countries!B9:B700, 0))</f>
        <v>BTN</v>
      </c>
      <c r="C440" s="169" t="s">
        <v>167</v>
      </c>
      <c r="D440" s="185">
        <v>0.0</v>
      </c>
    </row>
    <row r="441">
      <c r="A441" s="168" t="s">
        <v>552</v>
      </c>
      <c r="B441" s="2" t="str">
        <f t="array" ref="B441">INDEX(Countries!D10:D701, MATCH(A441, Countries!B10:B701, 0))</f>
        <v>BWA</v>
      </c>
      <c r="C441" s="169" t="s">
        <v>167</v>
      </c>
      <c r="D441" s="185">
        <v>0.0</v>
      </c>
    </row>
    <row r="442">
      <c r="A442" s="168" t="s">
        <v>553</v>
      </c>
      <c r="B442" s="2" t="str">
        <f t="array" ref="B442">INDEX(Countries!D11:D702, MATCH(A442, Countries!B11:B702, 0))</f>
        <v>CAF</v>
      </c>
      <c r="C442" s="169" t="s">
        <v>167</v>
      </c>
      <c r="D442" s="185">
        <v>0.0</v>
      </c>
    </row>
    <row r="443">
      <c r="A443" s="168" t="s">
        <v>554</v>
      </c>
      <c r="B443" s="2" t="str">
        <f t="array" ref="B443">INDEX(Countries!D2:D703, MATCH(A443, Countries!B2:B703, 0))</f>
        <v>CHE</v>
      </c>
      <c r="C443" s="169" t="s">
        <v>167</v>
      </c>
      <c r="D443" s="185">
        <v>0.0</v>
      </c>
    </row>
    <row r="444">
      <c r="A444" s="168" t="s">
        <v>555</v>
      </c>
      <c r="B444" s="2" t="str">
        <f t="array" ref="B444">INDEX(Countries!D3:D704, MATCH(A444, Countries!B3:B704, 0))</f>
        <v>CZE</v>
      </c>
      <c r="C444" s="169" t="s">
        <v>167</v>
      </c>
      <c r="D444" s="185">
        <v>0.0</v>
      </c>
    </row>
    <row r="445">
      <c r="A445" s="168" t="s">
        <v>556</v>
      </c>
      <c r="B445" s="2" t="str">
        <f t="array" ref="B445">INDEX(Countries!D4:D705, MATCH(A445, Countries!B4:B705, 0))</f>
        <v>ETH</v>
      </c>
      <c r="C445" s="169" t="s">
        <v>167</v>
      </c>
      <c r="D445" s="185">
        <v>0.0</v>
      </c>
    </row>
    <row r="446">
      <c r="A446" s="168" t="s">
        <v>557</v>
      </c>
      <c r="B446" s="2" t="str">
        <f t="array" ref="B446">INDEX(Countries!D5:D706, MATCH(A446, Countries!B5:B706, 0))</f>
        <v>HUN</v>
      </c>
      <c r="C446" s="169" t="s">
        <v>167</v>
      </c>
      <c r="D446" s="185">
        <v>0.0</v>
      </c>
    </row>
    <row r="447">
      <c r="A447" s="168" t="s">
        <v>558</v>
      </c>
      <c r="B447" s="2" t="str">
        <f t="array" ref="B447">INDEX(Countries!D6:D707, MATCH(A447, Countries!B6:B707, 0))</f>
        <v>KGZ</v>
      </c>
      <c r="C447" s="169" t="s">
        <v>167</v>
      </c>
      <c r="D447" s="185">
        <v>0.0</v>
      </c>
    </row>
    <row r="448">
      <c r="A448" s="168" t="s">
        <v>559</v>
      </c>
      <c r="B448" s="2" t="str">
        <f t="array" ref="B448">INDEX(Countries!D7:D708, MATCH(A448, Countries!B7:B708, 0))</f>
        <v>LAO</v>
      </c>
      <c r="C448" s="169" t="s">
        <v>167</v>
      </c>
      <c r="D448" s="185">
        <v>0.0</v>
      </c>
    </row>
    <row r="449">
      <c r="A449" s="168" t="s">
        <v>560</v>
      </c>
      <c r="B449" s="2" t="str">
        <f t="array" ref="B449">INDEX(Countries!D8:D709, MATCH(A449, Countries!B8:B709, 0))</f>
        <v>LSO</v>
      </c>
      <c r="C449" s="169" t="s">
        <v>167</v>
      </c>
      <c r="D449" s="185">
        <v>0.0</v>
      </c>
    </row>
    <row r="450">
      <c r="A450" s="168" t="s">
        <v>561</v>
      </c>
      <c r="B450" s="2" t="str">
        <f t="array" ref="B450">INDEX(Countries!D9:D710, MATCH(A450, Countries!B9:B710, 0))</f>
        <v>LUX</v>
      </c>
      <c r="C450" s="169" t="s">
        <v>167</v>
      </c>
      <c r="D450" s="185">
        <v>0.0</v>
      </c>
    </row>
    <row r="451">
      <c r="A451" s="168" t="s">
        <v>562</v>
      </c>
      <c r="B451" s="2" t="str">
        <f t="array" ref="B451">INDEX(Countries!D10:D711, MATCH(A451, Countries!B10:B711, 0))</f>
        <v>MDA</v>
      </c>
      <c r="C451" s="169" t="s">
        <v>167</v>
      </c>
      <c r="D451" s="185">
        <v>0.0</v>
      </c>
    </row>
    <row r="452">
      <c r="A452" s="168" t="s">
        <v>563</v>
      </c>
      <c r="B452" s="2" t="str">
        <f t="array" ref="B452">INDEX(Countries!D11:D712, MATCH(A452, Countries!B11:B712, 0))</f>
        <v>MKD</v>
      </c>
      <c r="C452" s="169" t="s">
        <v>167</v>
      </c>
      <c r="D452" s="185">
        <v>0.0</v>
      </c>
    </row>
    <row r="453">
      <c r="A453" s="168" t="s">
        <v>564</v>
      </c>
      <c r="B453" s="2" t="str">
        <f t="array" ref="B453">INDEX(Countries!D12:D713, MATCH(A453, Countries!B12:B713, 0))</f>
        <v>MLI</v>
      </c>
      <c r="C453" s="169" t="s">
        <v>167</v>
      </c>
      <c r="D453" s="185">
        <v>0.0</v>
      </c>
    </row>
    <row r="454">
      <c r="A454" s="168" t="s">
        <v>565</v>
      </c>
      <c r="B454" s="2" t="str">
        <f t="array" ref="B454">INDEX(Countries!D13:D714, MATCH(A454, Countries!B13:B714, 0))</f>
        <v>MNG</v>
      </c>
      <c r="C454" s="169" t="s">
        <v>167</v>
      </c>
      <c r="D454" s="185">
        <v>0.0</v>
      </c>
    </row>
    <row r="455">
      <c r="A455" s="168" t="s">
        <v>566</v>
      </c>
      <c r="B455" s="2" t="str">
        <f t="array" ref="B455">INDEX(Countries!D14:D715, MATCH(A455, Countries!B14:B715, 0))</f>
        <v>MWI</v>
      </c>
      <c r="C455" s="169" t="s">
        <v>167</v>
      </c>
      <c r="D455" s="185">
        <v>0.0</v>
      </c>
    </row>
    <row r="456">
      <c r="A456" s="168" t="s">
        <v>567</v>
      </c>
      <c r="B456" s="2" t="str">
        <f t="array" ref="B456">INDEX(Countries!D15:D716, MATCH(A456, Countries!B15:B716, 0))</f>
        <v>NER</v>
      </c>
      <c r="C456" s="169" t="s">
        <v>167</v>
      </c>
      <c r="D456" s="185">
        <v>0.0</v>
      </c>
    </row>
    <row r="457">
      <c r="A457" s="168" t="s">
        <v>568</v>
      </c>
      <c r="B457" s="2" t="str">
        <f t="array" ref="B457">INDEX(Countries!D16:D717, MATCH(A457, Countries!B16:B717, 0))</f>
        <v>NPL</v>
      </c>
      <c r="C457" s="169" t="s">
        <v>167</v>
      </c>
      <c r="D457" s="185">
        <v>0.0</v>
      </c>
    </row>
    <row r="458">
      <c r="A458" s="168" t="s">
        <v>569</v>
      </c>
      <c r="B458" s="2" t="str">
        <f t="array" ref="B458">INDEX(Countries!D17:D718, MATCH(A458, Countries!B17:B718, 0))</f>
        <v>PRY</v>
      </c>
      <c r="C458" s="169" t="s">
        <v>167</v>
      </c>
      <c r="D458" s="185">
        <v>0.0</v>
      </c>
    </row>
    <row r="459">
      <c r="A459" s="168" t="s">
        <v>570</v>
      </c>
      <c r="B459" s="2" t="str">
        <f t="array" ref="B459">INDEX(Countries!D18:D719, MATCH(A459, Countries!B18:B719, 0))</f>
        <v>RWA</v>
      </c>
      <c r="C459" s="169" t="s">
        <v>167</v>
      </c>
      <c r="D459" s="185">
        <v>0.0</v>
      </c>
    </row>
    <row r="460">
      <c r="A460" s="168" t="s">
        <v>571</v>
      </c>
      <c r="B460" s="2" t="str">
        <f t="array" ref="B460">INDEX(Countries!D19:D720, MATCH(A460, Countries!B19:B720, 0))</f>
        <v>SRB</v>
      </c>
      <c r="C460" s="169" t="s">
        <v>167</v>
      </c>
      <c r="D460" s="185">
        <v>0.0</v>
      </c>
    </row>
    <row r="461">
      <c r="A461" s="168" t="s">
        <v>572</v>
      </c>
      <c r="B461" s="2" t="str">
        <f t="array" ref="B461">INDEX(Countries!D20:D721, MATCH(A461, Countries!B20:B721, 0))</f>
        <v>SVK</v>
      </c>
      <c r="C461" s="169" t="s">
        <v>167</v>
      </c>
      <c r="D461" s="185">
        <v>0.0</v>
      </c>
    </row>
    <row r="462">
      <c r="A462" s="168" t="s">
        <v>573</v>
      </c>
      <c r="B462" s="2" t="str">
        <f t="array" ref="B462">INDEX(Countries!D21:D722, MATCH(A462, Countries!B21:B722, 0))</f>
        <v>SWZ</v>
      </c>
      <c r="C462" s="169" t="s">
        <v>167</v>
      </c>
      <c r="D462" s="185">
        <v>0.0</v>
      </c>
    </row>
    <row r="463">
      <c r="A463" s="168" t="s">
        <v>574</v>
      </c>
      <c r="B463" s="2" t="str">
        <f t="array" ref="B463">INDEX(Countries!D22:D723, MATCH(A463, Countries!B22:B723, 0))</f>
        <v>TCD</v>
      </c>
      <c r="C463" s="169" t="s">
        <v>167</v>
      </c>
      <c r="D463" s="185">
        <v>0.0</v>
      </c>
    </row>
    <row r="464">
      <c r="A464" s="168" t="s">
        <v>575</v>
      </c>
      <c r="B464" s="2" t="str">
        <f t="array" ref="B464">INDEX(Countries!D23:D724, MATCH(A464, Countries!B23:B724, 0))</f>
        <v>TJK</v>
      </c>
      <c r="C464" s="169" t="s">
        <v>167</v>
      </c>
      <c r="D464" s="185">
        <v>0.0</v>
      </c>
    </row>
    <row r="465">
      <c r="A465" s="168" t="s">
        <v>576</v>
      </c>
      <c r="B465" s="2" t="str">
        <f t="array" ref="B465">INDEX(Countries!D230:D725, MATCH(A465, Countries!B230:B725, 0))</f>
        <v>UGA</v>
      </c>
      <c r="C465" s="169" t="s">
        <v>167</v>
      </c>
      <c r="D465" s="185">
        <v>0.0</v>
      </c>
    </row>
    <row r="466">
      <c r="A466" s="168" t="s">
        <v>577</v>
      </c>
      <c r="B466" s="2" t="str">
        <f t="array" ref="B466">INDEX(Countries!D231:D726, MATCH(A466, Countries!B231:B726, 0))</f>
        <v>UZB</v>
      </c>
      <c r="C466" s="169" t="s">
        <v>167</v>
      </c>
      <c r="D466" s="185">
        <v>0.0</v>
      </c>
    </row>
    <row r="467">
      <c r="A467" s="168" t="s">
        <v>578</v>
      </c>
      <c r="B467" s="2" t="str">
        <f t="array" ref="B467">INDEX(Countries!D232:D727, MATCH(A467, Countries!B232:B727, 0))</f>
        <v>ZMB</v>
      </c>
      <c r="C467" s="169" t="s">
        <v>167</v>
      </c>
      <c r="D467" s="185">
        <v>0.0</v>
      </c>
    </row>
    <row r="468">
      <c r="A468" s="168" t="s">
        <v>579</v>
      </c>
      <c r="B468" s="2" t="str">
        <f t="array" ref="B468">INDEX(Countries!D2:D728, MATCH(A468, Countries!B2:B728, 0))</f>
        <v>ZWE</v>
      </c>
      <c r="C468" s="169" t="s">
        <v>167</v>
      </c>
      <c r="D468" s="185">
        <v>0.0</v>
      </c>
    </row>
    <row r="469">
      <c r="A469" s="168" t="s">
        <v>580</v>
      </c>
      <c r="B469" s="2" t="str">
        <f t="array" ref="B469">INDEX(Countries!D3:D729, MATCH(A469, Countries!B3:B729, 0))</f>
        <v>BLM</v>
      </c>
      <c r="C469" s="169" t="s">
        <v>167</v>
      </c>
      <c r="D469" s="185">
        <v>0.0</v>
      </c>
    </row>
    <row r="470">
      <c r="A470" s="168" t="s">
        <v>581</v>
      </c>
      <c r="B470" s="2" t="str">
        <f t="array" ref="B470">INDEX(Countries!D4:D730, MATCH(A470, Countries!B4:B730, 0))</f>
        <v>CCK</v>
      </c>
      <c r="C470" s="169" t="s">
        <v>167</v>
      </c>
      <c r="D470" s="185">
        <v>0.0</v>
      </c>
    </row>
    <row r="471">
      <c r="A471" s="168" t="s">
        <v>582</v>
      </c>
      <c r="B471" s="2" t="str">
        <f t="array" ref="B471">INDEX(Countries!D5:D731, MATCH(A471, Countries!B5:B731, 0))</f>
        <v>CXR</v>
      </c>
      <c r="C471" s="169" t="s">
        <v>167</v>
      </c>
      <c r="D471" s="185">
        <v>0.0</v>
      </c>
    </row>
    <row r="472">
      <c r="A472" s="168" t="s">
        <v>183</v>
      </c>
      <c r="B472" s="2" t="str">
        <f t="array" ref="B472">INDEX(Countries!D2:D732, MATCH(A472, Countries!B2:B732, 0))</f>
        <v>USA</v>
      </c>
      <c r="C472" s="169" t="s">
        <v>168</v>
      </c>
      <c r="D472" s="184">
        <v>49971.0</v>
      </c>
    </row>
    <row r="473">
      <c r="A473" s="168" t="s">
        <v>184</v>
      </c>
      <c r="B473" s="2" t="str">
        <f t="array" ref="B473">INDEX(Countries!D3:D733, MATCH(A473, Countries!B3:B733, 0))</f>
        <v>IDN</v>
      </c>
      <c r="C473" s="169" t="s">
        <v>168</v>
      </c>
      <c r="D473" s="185">
        <v>461.0</v>
      </c>
    </row>
    <row r="474">
      <c r="A474" s="168" t="s">
        <v>185</v>
      </c>
      <c r="B474" s="2" t="str">
        <f t="array" ref="B474">INDEX(Countries!D4:D734, MATCH(A474, Countries!B4:B734, 0))</f>
        <v>AUS</v>
      </c>
      <c r="C474" s="169" t="s">
        <v>168</v>
      </c>
      <c r="D474" s="184">
        <v>5617.0</v>
      </c>
    </row>
    <row r="475">
      <c r="A475" s="168" t="s">
        <v>186</v>
      </c>
      <c r="B475" s="2" t="str">
        <f t="array" ref="B475">INDEX(Countries!D5:D735, MATCH(A475, Countries!B5:B735, 0))</f>
        <v>BHS</v>
      </c>
      <c r="C475" s="169" t="s">
        <v>168</v>
      </c>
      <c r="D475" s="185">
        <v>314.0</v>
      </c>
    </row>
    <row r="476">
      <c r="A476" s="168" t="s">
        <v>187</v>
      </c>
      <c r="B476" s="2" t="str">
        <f t="array" ref="B476">INDEX(Countries!D6:D736, MATCH(A476, Countries!B6:B736, 0))</f>
        <v>KEN</v>
      </c>
      <c r="C476" s="169" t="s">
        <v>168</v>
      </c>
      <c r="D476" s="185">
        <v>4.0</v>
      </c>
    </row>
    <row r="477">
      <c r="A477" s="168" t="s">
        <v>188</v>
      </c>
      <c r="B477" s="2" t="str">
        <f t="array" ref="B477">INDEX(Countries!D7:D737, MATCH(A477, Countries!B7:B737, 0))</f>
        <v>MEX</v>
      </c>
      <c r="C477" s="169" t="s">
        <v>168</v>
      </c>
      <c r="D477" s="184">
        <v>3226.0</v>
      </c>
    </row>
    <row r="478">
      <c r="A478" s="168" t="s">
        <v>189</v>
      </c>
      <c r="B478" s="2" t="str">
        <f t="array" ref="B478">INDEX(Countries!D8:D738, MATCH(A478, Countries!B8:B738, 0))</f>
        <v>COL</v>
      </c>
      <c r="C478" s="169" t="s">
        <v>168</v>
      </c>
      <c r="D478" s="185">
        <v>124.0</v>
      </c>
    </row>
    <row r="479">
      <c r="A479" s="168" t="s">
        <v>190</v>
      </c>
      <c r="B479" s="2" t="str">
        <f t="array" ref="B479">INDEX(Countries!D9:D739, MATCH(A479, Countries!B9:B739, 0))</f>
        <v>IND</v>
      </c>
      <c r="C479" s="169" t="s">
        <v>168</v>
      </c>
      <c r="D479" s="185">
        <v>141.0</v>
      </c>
    </row>
    <row r="480">
      <c r="A480" s="168" t="s">
        <v>191</v>
      </c>
      <c r="B480" s="2" t="str">
        <f t="array" ref="B480">INDEX(Countries!D1:D740, MATCH(A480, Countries!B1:B740, 0))</f>
        <v>CHN</v>
      </c>
      <c r="C480" s="169" t="s">
        <v>168</v>
      </c>
      <c r="D480" s="184">
        <v>3151.0</v>
      </c>
    </row>
    <row r="481">
      <c r="A481" s="168" t="s">
        <v>359</v>
      </c>
      <c r="B481" s="2" t="str">
        <f t="array" ref="B481">INDEX(Countries!D2:D741, MATCH(A481, Countries!B2:B741, 0))</f>
        <v>ASM</v>
      </c>
      <c r="C481" s="169" t="s">
        <v>168</v>
      </c>
      <c r="D481" s="185">
        <v>0.0</v>
      </c>
    </row>
    <row r="482">
      <c r="A482" s="168" t="s">
        <v>360</v>
      </c>
      <c r="B482" s="2" t="str">
        <f t="array" ref="B482">INDEX(Countries!D3:D742, MATCH(A482, Countries!B3:B742, 0))</f>
        <v>AGO</v>
      </c>
      <c r="C482" s="169" t="s">
        <v>168</v>
      </c>
      <c r="D482" s="185">
        <v>46.0</v>
      </c>
    </row>
    <row r="483">
      <c r="A483" s="168" t="s">
        <v>361</v>
      </c>
      <c r="B483" s="2" t="str">
        <f t="array" ref="B483">INDEX(Countries!D4:D743, MATCH(A483, Countries!B4:B743, 0))</f>
        <v>AIA</v>
      </c>
      <c r="C483" s="169" t="s">
        <v>168</v>
      </c>
      <c r="D483" s="185">
        <v>0.0</v>
      </c>
    </row>
    <row r="484">
      <c r="A484" s="168" t="s">
        <v>362</v>
      </c>
      <c r="B484" s="2" t="str">
        <f t="array" ref="B484">INDEX(Countries!D5:D744, MATCH(A484, Countries!B5:B744, 0))</f>
        <v>ATG</v>
      </c>
      <c r="C484" s="169" t="s">
        <v>168</v>
      </c>
      <c r="D484" s="185">
        <v>1.0</v>
      </c>
    </row>
    <row r="485">
      <c r="A485" s="168" t="s">
        <v>363</v>
      </c>
      <c r="B485" s="2" t="str">
        <f t="array" ref="B485">INDEX(Countries!D6:D745, MATCH(A485, Countries!B6:B745, 0))</f>
        <v>ABW</v>
      </c>
      <c r="C485" s="169" t="s">
        <v>168</v>
      </c>
      <c r="D485" s="185">
        <v>0.0</v>
      </c>
    </row>
    <row r="486">
      <c r="A486" s="168" t="s">
        <v>364</v>
      </c>
      <c r="B486" s="2" t="str">
        <f t="array" ref="B486">INDEX(Countries!D16:D746, MATCH(A486, Countries!B16:B746, 0))</f>
        <v>BHR</v>
      </c>
      <c r="C486" s="169" t="s">
        <v>168</v>
      </c>
      <c r="D486" s="185">
        <v>0.0</v>
      </c>
    </row>
    <row r="487">
      <c r="A487" s="168" t="s">
        <v>365</v>
      </c>
      <c r="B487" s="2" t="str">
        <f t="array" ref="B487">INDEX(Countries!D17:D747, MATCH(A487, Countries!B17:B747, 0))</f>
        <v>BGD</v>
      </c>
      <c r="C487" s="169" t="s">
        <v>168</v>
      </c>
      <c r="D487" s="185">
        <v>547.0</v>
      </c>
    </row>
    <row r="488">
      <c r="A488" s="168" t="s">
        <v>366</v>
      </c>
      <c r="B488" s="2" t="str">
        <f t="array" ref="B488">INDEX(Countries!D18:D748, MATCH(A488, Countries!B18:B748, 0))</f>
        <v>BRB</v>
      </c>
      <c r="C488" s="169" t="s">
        <v>168</v>
      </c>
      <c r="D488" s="185">
        <v>0.0</v>
      </c>
    </row>
    <row r="489">
      <c r="A489" s="168" t="s">
        <v>367</v>
      </c>
      <c r="B489" s="2" t="str">
        <f t="array" ref="B489">INDEX(Countries!D19:D749, MATCH(A489, Countries!B19:B749, 0))</f>
        <v>BLZ</v>
      </c>
      <c r="C489" s="169" t="s">
        <v>168</v>
      </c>
      <c r="D489" s="185">
        <v>172.0</v>
      </c>
    </row>
    <row r="490">
      <c r="A490" s="168" t="s">
        <v>368</v>
      </c>
      <c r="B490" s="2" t="str">
        <f t="array" ref="B490">INDEX(Countries!D20:D750, MATCH(A490, Countries!B20:B750, 0))</f>
        <v>BEN</v>
      </c>
      <c r="C490" s="169" t="s">
        <v>168</v>
      </c>
      <c r="D490" s="185">
        <v>146.0</v>
      </c>
    </row>
    <row r="491">
      <c r="A491" s="168" t="s">
        <v>369</v>
      </c>
      <c r="B491" s="2" t="str">
        <f t="array" ref="B491">INDEX(Countries!D21:D751, MATCH(A491, Countries!B21:B751, 0))</f>
        <v>BMU</v>
      </c>
      <c r="C491" s="169" t="s">
        <v>168</v>
      </c>
      <c r="D491" s="185">
        <v>0.0</v>
      </c>
    </row>
    <row r="492">
      <c r="A492" s="168" t="s">
        <v>370</v>
      </c>
      <c r="B492" s="2" t="str">
        <f t="array" ref="B492">INDEX(Countries!D22:D752, MATCH(A492, Countries!B22:B752, 0))</f>
        <v>BES</v>
      </c>
      <c r="C492" s="169" t="s">
        <v>168</v>
      </c>
      <c r="D492" s="185">
        <v>0.0</v>
      </c>
    </row>
    <row r="493">
      <c r="A493" s="168" t="s">
        <v>371</v>
      </c>
      <c r="B493" s="2" t="str">
        <f t="array" ref="B493">INDEX(Countries!D23:D753, MATCH(A493, Countries!B23:B753, 0))</f>
        <v>BRA</v>
      </c>
      <c r="C493" s="169" t="s">
        <v>168</v>
      </c>
      <c r="D493" s="184">
        <v>2878.0</v>
      </c>
    </row>
    <row r="494">
      <c r="A494" s="168" t="s">
        <v>372</v>
      </c>
      <c r="B494" s="2" t="str">
        <f t="array" ref="B494">INDEX(Countries!D24:D754, MATCH(A494, Countries!B24:B754, 0))</f>
        <v>VGB</v>
      </c>
      <c r="C494" s="169" t="s">
        <v>168</v>
      </c>
      <c r="D494" s="185">
        <v>0.0</v>
      </c>
    </row>
    <row r="495">
      <c r="A495" s="168" t="s">
        <v>373</v>
      </c>
      <c r="B495" s="2" t="str">
        <f t="array" ref="B495">INDEX(Countries!D25:D755, MATCH(A495, Countries!B25:B755, 0))</f>
        <v>BRN</v>
      </c>
      <c r="C495" s="169" t="s">
        <v>168</v>
      </c>
      <c r="D495" s="185">
        <v>1.0</v>
      </c>
    </row>
    <row r="496">
      <c r="A496" s="168" t="s">
        <v>374</v>
      </c>
      <c r="B496" s="2" t="str">
        <f t="array" ref="B496">INDEX(Countries!D26:D756, MATCH(A496, Countries!B26:B756, 0))</f>
        <v>KHM</v>
      </c>
      <c r="C496" s="169" t="s">
        <v>168</v>
      </c>
      <c r="D496" s="185">
        <v>43.0</v>
      </c>
    </row>
    <row r="497">
      <c r="A497" s="168" t="s">
        <v>375</v>
      </c>
      <c r="B497" s="2" t="str">
        <f t="array" ref="B497">INDEX(Countries!D27:D757, MATCH(A497, Countries!B27:B757, 0))</f>
        <v>CMR</v>
      </c>
      <c r="C497" s="169" t="s">
        <v>168</v>
      </c>
      <c r="D497" s="185">
        <v>0.0</v>
      </c>
    </row>
    <row r="498">
      <c r="A498" s="168" t="s">
        <v>376</v>
      </c>
      <c r="B498" s="2" t="str">
        <f t="array" ref="B498">INDEX(Countries!D28:D758, MATCH(A498, Countries!B28:B758, 0))</f>
        <v>CYM</v>
      </c>
      <c r="C498" s="169" t="s">
        <v>168</v>
      </c>
      <c r="D498" s="185">
        <v>4.0</v>
      </c>
    </row>
    <row r="499">
      <c r="A499" s="168" t="s">
        <v>377</v>
      </c>
      <c r="B499" s="2" t="str">
        <f t="array" ref="B499">INDEX(Countries!D29:D759, MATCH(A499, Countries!B29:B759, 0))</f>
        <v>COM</v>
      </c>
      <c r="C499" s="169" t="s">
        <v>168</v>
      </c>
      <c r="D499" s="185">
        <v>0.0</v>
      </c>
    </row>
    <row r="500">
      <c r="A500" s="168" t="s">
        <v>378</v>
      </c>
      <c r="B500" s="2" t="str">
        <f t="array" ref="B500">INDEX(Countries!D30:D760, MATCH(A500, Countries!B30:B760, 0))</f>
        <v>COK</v>
      </c>
      <c r="C500" s="169" t="s">
        <v>168</v>
      </c>
      <c r="D500" s="185">
        <v>0.0</v>
      </c>
    </row>
    <row r="501">
      <c r="A501" s="168" t="s">
        <v>379</v>
      </c>
      <c r="B501" s="2" t="str">
        <f t="array" ref="B501">INDEX(Countries!D31:D761, MATCH(A501, Countries!B31:B761, 0))</f>
        <v>CRI</v>
      </c>
      <c r="C501" s="169" t="s">
        <v>168</v>
      </c>
      <c r="D501" s="185">
        <v>41.0</v>
      </c>
    </row>
    <row r="502">
      <c r="A502" s="168" t="s">
        <v>380</v>
      </c>
      <c r="B502" s="2" t="str">
        <f t="array" ref="B502">INDEX(Countries!D32:D762, MATCH(A502, Countries!B32:B762, 0))</f>
        <v>CIV</v>
      </c>
      <c r="C502" s="169" t="s">
        <v>168</v>
      </c>
      <c r="D502" s="185">
        <v>7.0</v>
      </c>
    </row>
    <row r="503">
      <c r="A503" s="168" t="s">
        <v>381</v>
      </c>
      <c r="B503" s="2" t="str">
        <f t="array" ref="B503">INDEX(Countries!D33:D763, MATCH(A503, Countries!B33:B763, 0))</f>
        <v>CUB</v>
      </c>
      <c r="C503" s="169" t="s">
        <v>168</v>
      </c>
      <c r="D503" s="184">
        <v>2116.0</v>
      </c>
    </row>
    <row r="504">
      <c r="A504" s="168" t="s">
        <v>382</v>
      </c>
      <c r="B504" s="2" t="str">
        <f t="array" ref="B504">INDEX(Countries!D34:D764, MATCH(A504, Countries!B34:B764, 0))</f>
        <v>CUW</v>
      </c>
      <c r="C504" s="169" t="s">
        <v>168</v>
      </c>
      <c r="D504" s="185">
        <v>0.0</v>
      </c>
    </row>
    <row r="505">
      <c r="A505" s="168" t="s">
        <v>383</v>
      </c>
      <c r="B505" s="2" t="str">
        <f t="array" ref="B505">INDEX(Countries!D35:D765, MATCH(A505, Countries!B35:B765, 0))</f>
        <v>COD</v>
      </c>
      <c r="C505" s="169" t="s">
        <v>168</v>
      </c>
      <c r="D505" s="185">
        <v>6.0</v>
      </c>
    </row>
    <row r="506">
      <c r="A506" s="168" t="s">
        <v>384</v>
      </c>
      <c r="B506" s="2" t="str">
        <f t="array" ref="B506">INDEX(Countries!D36:D766, MATCH(A506, Countries!B36:B766, 0))</f>
        <v>DJI</v>
      </c>
      <c r="C506" s="169" t="s">
        <v>168</v>
      </c>
      <c r="D506" s="185">
        <v>0.0</v>
      </c>
    </row>
    <row r="507">
      <c r="A507" s="168" t="s">
        <v>385</v>
      </c>
      <c r="B507" s="2" t="str">
        <f t="array" ref="B507">INDEX(Countries!D37:D767, MATCH(A507, Countries!B37:B767, 0))</f>
        <v>DMA</v>
      </c>
      <c r="C507" s="169" t="s">
        <v>168</v>
      </c>
      <c r="D507" s="185">
        <v>0.0</v>
      </c>
    </row>
    <row r="508">
      <c r="A508" s="168" t="s">
        <v>386</v>
      </c>
      <c r="B508" s="2" t="str">
        <f t="array" ref="B508">INDEX(Countries!D38:D768, MATCH(A508, Countries!B38:B768, 0))</f>
        <v>DOM</v>
      </c>
      <c r="C508" s="169" t="s">
        <v>168</v>
      </c>
      <c r="D508" s="185">
        <v>47.0</v>
      </c>
    </row>
    <row r="509">
      <c r="A509" s="168" t="s">
        <v>314</v>
      </c>
      <c r="B509" s="2" t="str">
        <f t="array" ref="B509">INDEX(Countries!D39:D769, MATCH(A509, Countries!B39:B769, 0))</f>
        <v>ECU</v>
      </c>
      <c r="C509" s="169" t="s">
        <v>168</v>
      </c>
      <c r="D509" s="185">
        <v>3.0</v>
      </c>
    </row>
    <row r="510">
      <c r="A510" s="168" t="s">
        <v>387</v>
      </c>
      <c r="B510" s="2" t="str">
        <f t="array" ref="B510">INDEX(Countries!D40:D770, MATCH(A510, Countries!B40:B770, 0))</f>
        <v>EGY</v>
      </c>
      <c r="C510" s="169" t="s">
        <v>168</v>
      </c>
      <c r="D510" s="185">
        <v>477.0</v>
      </c>
    </row>
    <row r="511">
      <c r="A511" s="168" t="s">
        <v>388</v>
      </c>
      <c r="B511" s="2" t="str">
        <f t="array" ref="B511">INDEX(Countries!D41:D771, MATCH(A511, Countries!B41:B771, 0))</f>
        <v>SLV</v>
      </c>
      <c r="C511" s="169" t="s">
        <v>168</v>
      </c>
      <c r="D511" s="185">
        <v>10.0</v>
      </c>
    </row>
    <row r="512">
      <c r="A512" s="168" t="s">
        <v>389</v>
      </c>
      <c r="B512" s="2" t="str">
        <f t="array" ref="B512">INDEX(Countries!D42:D772, MATCH(A512, Countries!B42:B772, 0))</f>
        <v>GNQ</v>
      </c>
      <c r="C512" s="169" t="s">
        <v>168</v>
      </c>
      <c r="D512" s="185">
        <v>1.0</v>
      </c>
    </row>
    <row r="513">
      <c r="A513" s="168" t="s">
        <v>390</v>
      </c>
      <c r="B513" s="2" t="str">
        <f t="array" ref="B513">INDEX(Countries!D43:D773, MATCH(A513, Countries!B43:B773, 0))</f>
        <v>ERI</v>
      </c>
      <c r="C513" s="169" t="s">
        <v>168</v>
      </c>
      <c r="D513" s="185">
        <v>0.0</v>
      </c>
    </row>
    <row r="514">
      <c r="A514" s="168" t="s">
        <v>391</v>
      </c>
      <c r="B514" s="2" t="str">
        <f t="array" ref="B514">INDEX(Countries!D44:D774, MATCH(A514, Countries!B44:B774, 0))</f>
        <v>FJI</v>
      </c>
      <c r="C514" s="169" t="s">
        <v>168</v>
      </c>
      <c r="D514" s="185">
        <v>0.0</v>
      </c>
    </row>
    <row r="515">
      <c r="A515" s="168" t="s">
        <v>392</v>
      </c>
      <c r="B515" s="2" t="str">
        <f t="array" ref="B515">INDEX(Countries!D45:D775, MATCH(A515, Countries!B45:B775, 0))</f>
        <v>GUF</v>
      </c>
      <c r="C515" s="169" t="s">
        <v>168</v>
      </c>
      <c r="D515" s="185">
        <v>13.0</v>
      </c>
    </row>
    <row r="516">
      <c r="A516" s="168" t="s">
        <v>393</v>
      </c>
      <c r="B516" s="2" t="str">
        <f t="array" ref="B516">INDEX(Countries!D46:D776, MATCH(A516, Countries!B46:B776, 0))</f>
        <v>PYF</v>
      </c>
      <c r="C516" s="169" t="s">
        <v>168</v>
      </c>
      <c r="D516" s="185">
        <v>0.0</v>
      </c>
    </row>
    <row r="517">
      <c r="A517" s="168" t="s">
        <v>394</v>
      </c>
      <c r="B517" s="2" t="str">
        <f t="array" ref="B517">INDEX(Countries!D47:D777, MATCH(A517, Countries!B47:B777, 0))</f>
        <v>ATF</v>
      </c>
      <c r="C517" s="169" t="s">
        <v>168</v>
      </c>
      <c r="D517" s="185">
        <v>0.0</v>
      </c>
    </row>
    <row r="518">
      <c r="A518" s="168" t="s">
        <v>395</v>
      </c>
      <c r="B518" s="2" t="str">
        <f t="array" ref="B518">INDEX(Countries!D48:D778, MATCH(A518, Countries!B48:B778, 0))</f>
        <v>GAB</v>
      </c>
      <c r="C518" s="169" t="s">
        <v>168</v>
      </c>
      <c r="D518" s="185">
        <v>94.0</v>
      </c>
    </row>
    <row r="519">
      <c r="A519" s="168" t="s">
        <v>396</v>
      </c>
      <c r="B519" s="2" t="str">
        <f t="array" ref="B519">INDEX(Countries!D49:D779, MATCH(A519, Countries!B49:B779, 0))</f>
        <v>GMB</v>
      </c>
      <c r="C519" s="169" t="s">
        <v>168</v>
      </c>
      <c r="D519" s="185">
        <v>109.0</v>
      </c>
    </row>
    <row r="520">
      <c r="A520" s="168" t="s">
        <v>397</v>
      </c>
      <c r="B520" s="2" t="str">
        <f t="array" ref="B520">INDEX(Countries!D50:D780, MATCH(A520, Countries!B50:B780, 0))</f>
        <v>GHA</v>
      </c>
      <c r="C520" s="169" t="s">
        <v>168</v>
      </c>
      <c r="D520" s="185">
        <v>46.0</v>
      </c>
    </row>
    <row r="521">
      <c r="A521" s="168" t="s">
        <v>398</v>
      </c>
      <c r="B521" s="2" t="str">
        <f t="array" ref="B521">INDEX(Countries!D51:D781, MATCH(A521, Countries!B51:B781, 0))</f>
        <v>GRD</v>
      </c>
      <c r="C521" s="169" t="s">
        <v>168</v>
      </c>
      <c r="D521" s="185">
        <v>0.0</v>
      </c>
    </row>
    <row r="522">
      <c r="A522" s="168" t="s">
        <v>399</v>
      </c>
      <c r="B522" s="2" t="str">
        <f t="array" ref="B522">INDEX(Countries!D52:D782, MATCH(A522, Countries!B52:B782, 0))</f>
        <v>GLP</v>
      </c>
      <c r="C522" s="169" t="s">
        <v>168</v>
      </c>
      <c r="D522" s="185">
        <v>0.0</v>
      </c>
    </row>
    <row r="523">
      <c r="A523" s="168" t="s">
        <v>400</v>
      </c>
      <c r="B523" s="2" t="str">
        <f t="array" ref="B523">INDEX(Countries!D53:D783, MATCH(A523, Countries!B53:B783, 0))</f>
        <v>GUM</v>
      </c>
      <c r="C523" s="169" t="s">
        <v>168</v>
      </c>
      <c r="D523" s="185">
        <v>0.0</v>
      </c>
    </row>
    <row r="524">
      <c r="A524" s="168" t="s">
        <v>401</v>
      </c>
      <c r="B524" s="2" t="str">
        <f t="array" ref="B524">INDEX(Countries!D54:D784, MATCH(A524, Countries!B54:B784, 0))</f>
        <v>GTM</v>
      </c>
      <c r="C524" s="169" t="s">
        <v>168</v>
      </c>
      <c r="D524" s="185">
        <v>31.0</v>
      </c>
    </row>
    <row r="525">
      <c r="A525" s="168" t="s">
        <v>402</v>
      </c>
      <c r="B525" s="2" t="str">
        <f t="array" ref="B525">INDEX(Countries!D55:D785, MATCH(A525, Countries!B55:B785, 0))</f>
        <v>GIN</v>
      </c>
      <c r="C525" s="169" t="s">
        <v>168</v>
      </c>
      <c r="D525" s="185">
        <v>9.0</v>
      </c>
    </row>
    <row r="526">
      <c r="A526" s="168" t="s">
        <v>403</v>
      </c>
      <c r="B526" s="2" t="str">
        <f t="array" ref="B526">INDEX(Countries!D56:D786, MATCH(A526, Countries!B56:B786, 0))</f>
        <v>GNB</v>
      </c>
      <c r="C526" s="169" t="s">
        <v>168</v>
      </c>
      <c r="D526" s="185">
        <v>186.0</v>
      </c>
    </row>
    <row r="527">
      <c r="A527" s="168" t="s">
        <v>404</v>
      </c>
      <c r="B527" s="2" t="str">
        <f t="array" ref="B527">INDEX(Countries!D57:D787, MATCH(A527, Countries!B57:B787, 0))</f>
        <v>GUY</v>
      </c>
      <c r="C527" s="169" t="s">
        <v>168</v>
      </c>
      <c r="D527" s="185">
        <v>90.0</v>
      </c>
    </row>
    <row r="528">
      <c r="A528" s="168" t="s">
        <v>405</v>
      </c>
      <c r="B528" s="2" t="str">
        <f t="array" ref="B528">INDEX(Countries!D58:D788, MATCH(A528, Countries!B58:B788, 0))</f>
        <v>HTI</v>
      </c>
      <c r="C528" s="169" t="s">
        <v>168</v>
      </c>
      <c r="D528" s="185">
        <v>104.0</v>
      </c>
    </row>
    <row r="529">
      <c r="A529" s="168" t="s">
        <v>406</v>
      </c>
      <c r="B529" s="2" t="str">
        <f t="array" ref="B529">INDEX(Countries!D59:D789, MATCH(A529, Countries!B59:B789, 0))</f>
        <v>HND</v>
      </c>
      <c r="C529" s="169" t="s">
        <v>168</v>
      </c>
      <c r="D529" s="184">
        <v>1062.0</v>
      </c>
    </row>
    <row r="530">
      <c r="A530" s="168" t="s">
        <v>407</v>
      </c>
      <c r="B530" s="2" t="str">
        <f t="array" ref="B530">INDEX(Countries!D60:D790, MATCH(A530, Countries!B60:B790, 0))</f>
        <v>IRN</v>
      </c>
      <c r="C530" s="169" t="s">
        <v>168</v>
      </c>
      <c r="D530" s="185">
        <v>30.0</v>
      </c>
    </row>
    <row r="531">
      <c r="A531" s="168" t="s">
        <v>408</v>
      </c>
      <c r="B531" s="2" t="str">
        <f t="array" ref="B531">INDEX(Countries!D61:D791, MATCH(A531, Countries!B61:B791, 0))</f>
        <v>JAM</v>
      </c>
      <c r="C531" s="169" t="s">
        <v>168</v>
      </c>
      <c r="D531" s="185">
        <v>56.0</v>
      </c>
    </row>
    <row r="532">
      <c r="A532" s="168" t="s">
        <v>409</v>
      </c>
      <c r="B532" s="2" t="str">
        <f t="array" ref="B532">INDEX(Countries!D62:D792, MATCH(A532, Countries!B62:B792, 0))</f>
        <v>JPN</v>
      </c>
      <c r="C532" s="169" t="s">
        <v>168</v>
      </c>
      <c r="D532" s="185">
        <v>689.0</v>
      </c>
    </row>
    <row r="533">
      <c r="A533" s="168" t="s">
        <v>410</v>
      </c>
      <c r="B533" s="2" t="str">
        <f t="array" ref="B533">INDEX(Countries!D63:D793, MATCH(A533, Countries!B63:B793, 0))</f>
        <v>KIR</v>
      </c>
      <c r="C533" s="169" t="s">
        <v>168</v>
      </c>
      <c r="D533" s="185">
        <v>0.0</v>
      </c>
    </row>
    <row r="534">
      <c r="A534" s="168" t="s">
        <v>411</v>
      </c>
      <c r="B534" s="2" t="str">
        <f t="array" ref="B534">INDEX(Countries!D64:D794, MATCH(A534, Countries!B64:B794, 0))</f>
        <v>LBN</v>
      </c>
      <c r="C534" s="169" t="s">
        <v>168</v>
      </c>
      <c r="D534" s="185">
        <v>1.0</v>
      </c>
    </row>
    <row r="535">
      <c r="A535" s="168" t="s">
        <v>412</v>
      </c>
      <c r="B535" s="2" t="str">
        <f t="array" ref="B535">INDEX(Countries!D65:D795, MATCH(A535, Countries!B65:B795, 0))</f>
        <v>MDG</v>
      </c>
      <c r="C535" s="169" t="s">
        <v>168</v>
      </c>
      <c r="D535" s="185">
        <v>414.0</v>
      </c>
    </row>
    <row r="536">
      <c r="A536" s="168" t="s">
        <v>413</v>
      </c>
      <c r="B536" s="2" t="str">
        <f t="array" ref="B536">INDEX(Countries!D66:D796, MATCH(A536, Countries!B66:B796, 0))</f>
        <v>MYS</v>
      </c>
      <c r="C536" s="169" t="s">
        <v>168</v>
      </c>
      <c r="D536" s="185">
        <v>10.0</v>
      </c>
    </row>
    <row r="537">
      <c r="A537" s="168" t="s">
        <v>414</v>
      </c>
      <c r="B537" s="2" t="str">
        <f t="array" ref="B537">INDEX(Countries!D67:D797, MATCH(A537, Countries!B67:B797, 0))</f>
        <v>MDV</v>
      </c>
      <c r="C537" s="169" t="s">
        <v>168</v>
      </c>
      <c r="D537" s="185">
        <v>0.0</v>
      </c>
    </row>
    <row r="538">
      <c r="A538" s="168" t="s">
        <v>415</v>
      </c>
      <c r="B538" s="2" t="str">
        <f t="array" ref="B538">INDEX(Countries!D68:D798, MATCH(A538, Countries!B68:B798, 0))</f>
        <v>MHL</v>
      </c>
      <c r="C538" s="169" t="s">
        <v>168</v>
      </c>
      <c r="D538" s="185">
        <v>0.0</v>
      </c>
    </row>
    <row r="539">
      <c r="A539" s="168" t="s">
        <v>416</v>
      </c>
      <c r="B539" s="2" t="str">
        <f t="array" ref="B539">INDEX(Countries!D69:D799, MATCH(A539, Countries!B69:B799, 0))</f>
        <v>MTQ</v>
      </c>
      <c r="C539" s="169" t="s">
        <v>168</v>
      </c>
      <c r="D539" s="185">
        <v>0.0</v>
      </c>
    </row>
    <row r="540">
      <c r="A540" s="168" t="s">
        <v>417</v>
      </c>
      <c r="B540" s="2" t="str">
        <f t="array" ref="B540">INDEX(Countries!D70:D800, MATCH(A540, Countries!B70:B800, 0))</f>
        <v>MRT</v>
      </c>
      <c r="C540" s="169" t="s">
        <v>168</v>
      </c>
      <c r="D540" s="185">
        <v>77.0</v>
      </c>
    </row>
    <row r="541">
      <c r="A541" s="168" t="s">
        <v>418</v>
      </c>
      <c r="B541" s="2" t="str">
        <f t="array" ref="B541">INDEX(Countries!D71:D801, MATCH(A541, Countries!B71:B801, 0))</f>
        <v>MUS</v>
      </c>
      <c r="C541" s="169" t="s">
        <v>168</v>
      </c>
      <c r="D541" s="185">
        <v>0.0</v>
      </c>
    </row>
    <row r="542">
      <c r="A542" s="168" t="s">
        <v>419</v>
      </c>
      <c r="B542" s="2" t="str">
        <f t="array" ref="B542">INDEX(Countries!D72:D802, MATCH(A542, Countries!B72:B802, 0))</f>
        <v>MYT</v>
      </c>
      <c r="C542" s="169" t="s">
        <v>168</v>
      </c>
      <c r="D542" s="185">
        <v>0.0</v>
      </c>
    </row>
    <row r="543">
      <c r="A543" s="168" t="s">
        <v>420</v>
      </c>
      <c r="B543" s="2" t="str">
        <f t="array" ref="B543">INDEX(Countries!D73:D803, MATCH(A543, Countries!B73:B803, 0))</f>
        <v>FSM</v>
      </c>
      <c r="C543" s="169" t="s">
        <v>168</v>
      </c>
      <c r="D543" s="185">
        <v>0.0</v>
      </c>
    </row>
    <row r="544">
      <c r="A544" s="168" t="s">
        <v>421</v>
      </c>
      <c r="B544" s="2" t="str">
        <f t="array" ref="B544">INDEX(Countries!D74:D804, MATCH(A544, Countries!B74:B804, 0))</f>
        <v>MOZ</v>
      </c>
      <c r="C544" s="169" t="s">
        <v>168</v>
      </c>
      <c r="D544" s="184">
        <v>3627.0</v>
      </c>
    </row>
    <row r="545">
      <c r="A545" s="168" t="s">
        <v>422</v>
      </c>
      <c r="B545" s="2" t="str">
        <f t="array" ref="B545">INDEX(Countries!D75:D805, MATCH(A545, Countries!B75:B805, 0))</f>
        <v>MMR</v>
      </c>
      <c r="C545" s="169" t="s">
        <v>168</v>
      </c>
      <c r="D545" s="185">
        <v>332.0</v>
      </c>
    </row>
    <row r="546">
      <c r="A546" s="168" t="s">
        <v>423</v>
      </c>
      <c r="B546" s="2" t="str">
        <f t="array" ref="B546">INDEX(Countries!D76:D806, MATCH(A546, Countries!B76:B806, 0))</f>
        <v>NCL</v>
      </c>
      <c r="C546" s="169" t="s">
        <v>168</v>
      </c>
      <c r="D546" s="185">
        <v>4.0</v>
      </c>
    </row>
    <row r="547">
      <c r="A547" s="168" t="s">
        <v>424</v>
      </c>
      <c r="B547" s="2" t="str">
        <f t="array" ref="B547">INDEX(Countries!D77:D807, MATCH(A547, Countries!B77:B807, 0))</f>
        <v>NZL</v>
      </c>
      <c r="C547" s="169" t="s">
        <v>168</v>
      </c>
      <c r="D547" s="185">
        <v>661.0</v>
      </c>
    </row>
    <row r="548">
      <c r="A548" s="168" t="s">
        <v>425</v>
      </c>
      <c r="B548" s="2" t="str">
        <f t="array" ref="B548">INDEX(Countries!D78:D808, MATCH(A548, Countries!B78:B808, 0))</f>
        <v>NIC</v>
      </c>
      <c r="C548" s="169" t="s">
        <v>168</v>
      </c>
      <c r="D548" s="184">
        <v>1511.0</v>
      </c>
    </row>
    <row r="549">
      <c r="A549" s="168" t="s">
        <v>426</v>
      </c>
      <c r="B549" s="2" t="str">
        <f t="array" ref="B549">INDEX(Countries!D79:D809, MATCH(A549, Countries!B79:B809, 0))</f>
        <v>NGA</v>
      </c>
      <c r="C549" s="169" t="s">
        <v>168</v>
      </c>
      <c r="D549" s="185">
        <v>58.0</v>
      </c>
    </row>
    <row r="550">
      <c r="A550" s="168" t="s">
        <v>427</v>
      </c>
      <c r="B550" s="2" t="str">
        <f t="array" ref="B550">INDEX(Countries!D80:D810, MATCH(A550, Countries!B80:B810, 0))</f>
        <v>OMN</v>
      </c>
      <c r="C550" s="169" t="s">
        <v>168</v>
      </c>
      <c r="D550" s="185">
        <v>2.0</v>
      </c>
    </row>
    <row r="551">
      <c r="A551" s="168" t="s">
        <v>428</v>
      </c>
      <c r="B551" s="2" t="str">
        <f t="array" ref="B551">INDEX(Countries!D81:D811, MATCH(A551, Countries!B81:B811, 0))</f>
        <v>PAK</v>
      </c>
      <c r="C551" s="169" t="s">
        <v>168</v>
      </c>
      <c r="D551" s="185">
        <v>5.0</v>
      </c>
    </row>
    <row r="552">
      <c r="A552" s="168" t="s">
        <v>429</v>
      </c>
      <c r="B552" s="2" t="str">
        <f t="array" ref="B552">INDEX(Countries!D82:D812, MATCH(A552, Countries!B82:B812, 0))</f>
        <v>PLW</v>
      </c>
      <c r="C552" s="169" t="s">
        <v>168</v>
      </c>
      <c r="D552" s="185">
        <v>0.0</v>
      </c>
    </row>
    <row r="553">
      <c r="A553" s="168" t="s">
        <v>430</v>
      </c>
      <c r="B553" s="2" t="str">
        <f t="array" ref="B553">INDEX(Countries!D83:D813, MATCH(A553, Countries!B83:B813, 0))</f>
        <v>PAN</v>
      </c>
      <c r="C553" s="169" t="s">
        <v>168</v>
      </c>
      <c r="D553" s="185">
        <v>7.0</v>
      </c>
    </row>
    <row r="554">
      <c r="A554" s="168" t="s">
        <v>431</v>
      </c>
      <c r="B554" s="2" t="str">
        <f t="array" ref="B554">INDEX(Countries!D84:D814, MATCH(A554, Countries!B84:B814, 0))</f>
        <v>PNG</v>
      </c>
      <c r="C554" s="169" t="s">
        <v>168</v>
      </c>
      <c r="D554" s="185">
        <v>143.0</v>
      </c>
    </row>
    <row r="555">
      <c r="A555" s="168" t="s">
        <v>432</v>
      </c>
      <c r="B555" s="2" t="str">
        <f t="array" ref="B555">INDEX(Countries!D85:D815, MATCH(A555, Countries!B85:B815, 0))</f>
        <v>PER</v>
      </c>
      <c r="C555" s="169" t="s">
        <v>168</v>
      </c>
      <c r="D555" s="185">
        <v>27.0</v>
      </c>
    </row>
    <row r="556">
      <c r="A556" s="168" t="s">
        <v>433</v>
      </c>
      <c r="B556" s="2" t="str">
        <f t="array" ref="B556">INDEX(Countries!D86:D816, MATCH(A556, Countries!B86:B816, 0))</f>
        <v>PHL</v>
      </c>
      <c r="C556" s="169" t="s">
        <v>168</v>
      </c>
      <c r="D556" s="185">
        <v>20.0</v>
      </c>
    </row>
    <row r="557">
      <c r="A557" s="168" t="s">
        <v>434</v>
      </c>
      <c r="B557" s="2" t="str">
        <f t="array" ref="B557">INDEX(Countries!D87:D817, MATCH(A557, Countries!B87:B817, 0))</f>
        <v>PRI</v>
      </c>
      <c r="C557" s="169" t="s">
        <v>168</v>
      </c>
      <c r="D557" s="185">
        <v>6.0</v>
      </c>
    </row>
    <row r="558">
      <c r="A558" s="168" t="s">
        <v>435</v>
      </c>
      <c r="B558" s="2" t="str">
        <f t="array" ref="B558">INDEX(Countries!D8:D818, MATCH(A558, Countries!B8:B818, 0))</f>
        <v>QAT</v>
      </c>
      <c r="C558" s="169" t="s">
        <v>168</v>
      </c>
      <c r="D558" s="185">
        <v>2.0</v>
      </c>
    </row>
    <row r="559">
      <c r="A559" s="168" t="s">
        <v>436</v>
      </c>
      <c r="B559" s="2" t="str">
        <f t="array" ref="B559">INDEX(Countries!D9:D819, MATCH(A559, Countries!B9:B819, 0))</f>
        <v>COG</v>
      </c>
      <c r="C559" s="169" t="s">
        <v>168</v>
      </c>
      <c r="D559" s="185">
        <v>5.0</v>
      </c>
    </row>
    <row r="560">
      <c r="A560" s="168" t="s">
        <v>437</v>
      </c>
      <c r="B560" s="2" t="str">
        <f t="array" ref="B560">INDEX(Countries!D90:D820, MATCH(A560, Countries!B90:B820, 0))</f>
        <v>KNA</v>
      </c>
      <c r="C560" s="169" t="s">
        <v>168</v>
      </c>
      <c r="D560" s="185">
        <v>0.0</v>
      </c>
    </row>
    <row r="561">
      <c r="A561" s="168" t="s">
        <v>438</v>
      </c>
      <c r="B561" s="2" t="str">
        <f t="array" ref="B561">INDEX(Countries!D91:D821, MATCH(A561, Countries!B91:B821, 0))</f>
        <v>LCA</v>
      </c>
      <c r="C561" s="169" t="s">
        <v>168</v>
      </c>
      <c r="D561" s="185">
        <v>0.0</v>
      </c>
    </row>
    <row r="562">
      <c r="A562" s="168" t="s">
        <v>439</v>
      </c>
      <c r="B562" s="2" t="str">
        <f t="array" ref="B562">INDEX(Countries!D92:D822, MATCH(A562, Countries!B92:B822, 0))</f>
        <v>VCT</v>
      </c>
      <c r="C562" s="169" t="s">
        <v>168</v>
      </c>
      <c r="D562" s="185">
        <v>0.0</v>
      </c>
    </row>
    <row r="563">
      <c r="A563" s="168" t="s">
        <v>440</v>
      </c>
      <c r="B563" s="2" t="str">
        <f t="array" ref="B563">INDEX(Countries!D93:D823, MATCH(A563, Countries!B93:B823, 0))</f>
        <v>MAF</v>
      </c>
      <c r="C563" s="169" t="s">
        <v>168</v>
      </c>
      <c r="D563" s="185">
        <v>0.0</v>
      </c>
    </row>
    <row r="564">
      <c r="A564" s="168" t="s">
        <v>441</v>
      </c>
      <c r="B564" s="2" t="str">
        <f t="array" ref="B564">INDEX(Countries!D94:D824, MATCH(A564, Countries!B94:B824, 0))</f>
        <v>WSM</v>
      </c>
      <c r="C564" s="169" t="s">
        <v>168</v>
      </c>
      <c r="D564" s="185">
        <v>0.0</v>
      </c>
    </row>
    <row r="565">
      <c r="A565" s="168" t="s">
        <v>442</v>
      </c>
      <c r="B565" s="2" t="str">
        <f t="array" ref="B565">INDEX(Countries!D95:D825, MATCH(A565, Countries!B95:B825, 0))</f>
        <v>STP</v>
      </c>
      <c r="C565" s="169" t="s">
        <v>168</v>
      </c>
      <c r="D565" s="185">
        <v>0.0</v>
      </c>
    </row>
    <row r="566">
      <c r="A566" s="168" t="s">
        <v>443</v>
      </c>
      <c r="B566" s="2" t="str">
        <f t="array" ref="B566">INDEX(Countries!D96:D826, MATCH(A566, Countries!B96:B826, 0))</f>
        <v>SAU</v>
      </c>
      <c r="C566" s="169" t="s">
        <v>168</v>
      </c>
      <c r="D566" s="185">
        <v>5.0</v>
      </c>
    </row>
    <row r="567">
      <c r="A567" s="168" t="s">
        <v>444</v>
      </c>
      <c r="B567" s="2" t="str">
        <f t="array" ref="B567">INDEX(Countries!D97:D827, MATCH(A567, Countries!B97:B827, 0))</f>
        <v>SEN</v>
      </c>
      <c r="C567" s="169" t="s">
        <v>168</v>
      </c>
      <c r="D567" s="185">
        <v>141.0</v>
      </c>
    </row>
    <row r="568">
      <c r="A568" s="168" t="s">
        <v>445</v>
      </c>
      <c r="B568" s="2" t="str">
        <f t="array" ref="B568">INDEX(Countries!D98:D828, MATCH(A568, Countries!B98:B828, 0))</f>
        <v>SYC</v>
      </c>
      <c r="C568" s="169" t="s">
        <v>168</v>
      </c>
      <c r="D568" s="185">
        <v>0.0</v>
      </c>
    </row>
    <row r="569">
      <c r="A569" s="168" t="s">
        <v>446</v>
      </c>
      <c r="B569" s="2" t="str">
        <f t="array" ref="B569">INDEX(Countries!D99:D829, MATCH(A569, Countries!B99:B829, 0))</f>
        <v>SLE</v>
      </c>
      <c r="C569" s="169" t="s">
        <v>168</v>
      </c>
      <c r="D569" s="185">
        <v>57.0</v>
      </c>
    </row>
    <row r="570">
      <c r="A570" s="168" t="s">
        <v>447</v>
      </c>
      <c r="B570" s="2" t="str">
        <f t="array" ref="B570">INDEX(Countries!D100:D830, MATCH(A570, Countries!B100:B830, 0))</f>
        <v>SGP</v>
      </c>
      <c r="C570" s="169" t="s">
        <v>168</v>
      </c>
      <c r="D570" s="185">
        <v>0.0</v>
      </c>
    </row>
    <row r="571">
      <c r="A571" s="168" t="s">
        <v>448</v>
      </c>
      <c r="B571" s="2" t="str">
        <f t="array" ref="B571">INDEX(Countries!D101:D831, MATCH(A571, Countries!B101:B831, 0))</f>
        <v>SXM</v>
      </c>
      <c r="C571" s="169" t="s">
        <v>168</v>
      </c>
      <c r="D571" s="185">
        <v>0.0</v>
      </c>
    </row>
    <row r="572">
      <c r="A572" s="168" t="s">
        <v>449</v>
      </c>
      <c r="B572" s="2" t="str">
        <f t="array" ref="B572">INDEX(Countries!D102:D832, MATCH(A572, Countries!B102:B832, 0))</f>
        <v>SLB</v>
      </c>
      <c r="C572" s="169" t="s">
        <v>168</v>
      </c>
      <c r="D572" s="185">
        <v>0.0</v>
      </c>
    </row>
    <row r="573">
      <c r="A573" s="168" t="s">
        <v>450</v>
      </c>
      <c r="B573" s="2" t="str">
        <f t="array" ref="B573">INDEX(Countries!D103:D833, MATCH(A573, Countries!B103:B833, 0))</f>
        <v>SOM</v>
      </c>
      <c r="C573" s="169" t="s">
        <v>168</v>
      </c>
      <c r="D573" s="185">
        <v>1.0</v>
      </c>
    </row>
    <row r="574">
      <c r="A574" s="168" t="s">
        <v>451</v>
      </c>
      <c r="B574" s="2" t="str">
        <f t="array" ref="B574">INDEX(Countries!D104:D834, MATCH(A574, Countries!B104:B834, 0))</f>
        <v>ZAF</v>
      </c>
      <c r="C574" s="169" t="s">
        <v>168</v>
      </c>
      <c r="D574" s="185">
        <v>241.0</v>
      </c>
    </row>
    <row r="575">
      <c r="A575" s="168" t="s">
        <v>452</v>
      </c>
      <c r="B575" s="2" t="str">
        <f t="array" ref="B575">INDEX(Countries!D105:D835, MATCH(A575, Countries!B105:B835, 0))</f>
        <v>LKA</v>
      </c>
      <c r="C575" s="169" t="s">
        <v>168</v>
      </c>
      <c r="D575" s="185">
        <v>17.0</v>
      </c>
    </row>
    <row r="576">
      <c r="A576" s="168" t="s">
        <v>453</v>
      </c>
      <c r="B576" s="2" t="str">
        <f t="array" ref="B576">INDEX(Countries!D106:D836, MATCH(A576, Countries!B106:B836, 0))</f>
        <v>SDN</v>
      </c>
      <c r="C576" s="169" t="s">
        <v>168</v>
      </c>
      <c r="D576" s="185">
        <v>0.0</v>
      </c>
    </row>
    <row r="577">
      <c r="A577" s="168" t="s">
        <v>454</v>
      </c>
      <c r="B577" s="2" t="str">
        <f t="array" ref="B577">INDEX(Countries!D107:D837, MATCH(A577, Countries!B107:B837, 0))</f>
        <v>SUR</v>
      </c>
      <c r="C577" s="169" t="s">
        <v>168</v>
      </c>
      <c r="D577" s="185">
        <v>115.0</v>
      </c>
    </row>
    <row r="578">
      <c r="A578" s="168" t="s">
        <v>455</v>
      </c>
      <c r="B578" s="2" t="str">
        <f t="array" ref="B578">INDEX(Countries!D108:D838, MATCH(A578, Countries!B108:B838, 0))</f>
        <v>TWN</v>
      </c>
      <c r="C578" s="169" t="s">
        <v>168</v>
      </c>
      <c r="D578" s="185">
        <v>6.0</v>
      </c>
    </row>
    <row r="579">
      <c r="A579" s="168" t="s">
        <v>456</v>
      </c>
      <c r="B579" s="2" t="str">
        <f t="array" ref="B579">INDEX(Countries!D109:D839, MATCH(A579, Countries!B109:B839, 0))</f>
        <v>TZA</v>
      </c>
      <c r="C579" s="169" t="s">
        <v>168</v>
      </c>
      <c r="D579" s="185">
        <v>16.0</v>
      </c>
    </row>
    <row r="580">
      <c r="A580" s="168" t="s">
        <v>457</v>
      </c>
      <c r="B580" s="2" t="str">
        <f t="array" ref="B580">INDEX(Countries!D110:D840, MATCH(A580, Countries!B110:B840, 0))</f>
        <v>THA</v>
      </c>
      <c r="C580" s="169" t="s">
        <v>168</v>
      </c>
      <c r="D580" s="185">
        <v>49.0</v>
      </c>
    </row>
    <row r="581">
      <c r="A581" s="168" t="s">
        <v>458</v>
      </c>
      <c r="B581" s="2" t="str">
        <f t="array" ref="B581">INDEX(Countries!D111:D841, MATCH(A581, Countries!B111:B841, 0))</f>
        <v>TLS</v>
      </c>
      <c r="C581" s="169" t="s">
        <v>168</v>
      </c>
      <c r="D581" s="185">
        <v>1.0</v>
      </c>
    </row>
    <row r="582">
      <c r="A582" s="168" t="s">
        <v>459</v>
      </c>
      <c r="B582" s="2" t="str">
        <f t="array" ref="B582">INDEX(Countries!D112:D842, MATCH(A582, Countries!B112:B842, 0))</f>
        <v>TGO</v>
      </c>
      <c r="C582" s="169" t="s">
        <v>168</v>
      </c>
      <c r="D582" s="185">
        <v>14.0</v>
      </c>
    </row>
    <row r="583">
      <c r="A583" s="168" t="s">
        <v>460</v>
      </c>
      <c r="B583" s="2" t="str">
        <f t="array" ref="B583">INDEX(Countries!D113:D843, MATCH(A583, Countries!B113:B843, 0))</f>
        <v>TON</v>
      </c>
      <c r="C583" s="169" t="s">
        <v>168</v>
      </c>
      <c r="D583" s="185">
        <v>0.0</v>
      </c>
    </row>
    <row r="584">
      <c r="A584" s="168" t="s">
        <v>461</v>
      </c>
      <c r="B584" s="2" t="str">
        <f t="array" ref="B584">INDEX(Countries!D114:D844, MATCH(A584, Countries!B114:B844, 0))</f>
        <v>TTO</v>
      </c>
      <c r="C584" s="169" t="s">
        <v>168</v>
      </c>
      <c r="D584" s="185">
        <v>2.0</v>
      </c>
    </row>
    <row r="585">
      <c r="A585" s="168" t="s">
        <v>462</v>
      </c>
      <c r="B585" s="2" t="str">
        <f t="array" ref="B585">INDEX(Countries!D115:D845, MATCH(A585, Countries!B115:B845, 0))</f>
        <v>TCA</v>
      </c>
      <c r="C585" s="169" t="s">
        <v>168</v>
      </c>
      <c r="D585" s="185">
        <v>1.0</v>
      </c>
    </row>
    <row r="586">
      <c r="A586" s="168" t="s">
        <v>463</v>
      </c>
      <c r="B586" s="2" t="str">
        <f t="array" ref="B586">INDEX(Countries!D116:D846, MATCH(A586, Countries!B116:B846, 0))</f>
        <v>TUV</v>
      </c>
      <c r="C586" s="169" t="s">
        <v>168</v>
      </c>
      <c r="D586" s="185">
        <v>0.0</v>
      </c>
    </row>
    <row r="587">
      <c r="A587" s="168" t="s">
        <v>464</v>
      </c>
      <c r="B587" s="2" t="str">
        <f t="array" ref="B587">INDEX(Countries!D117:D847, MATCH(A587, Countries!B117:B847, 0))</f>
        <v>ARE</v>
      </c>
      <c r="C587" s="169" t="s">
        <v>168</v>
      </c>
      <c r="D587" s="185">
        <v>20.0</v>
      </c>
    </row>
    <row r="588">
      <c r="A588" s="168" t="s">
        <v>465</v>
      </c>
      <c r="B588" s="2" t="str">
        <f t="array" ref="B588">INDEX(Countries!D118:D848, MATCH(A588, Countries!B118:B848, 0))</f>
        <v>VUT</v>
      </c>
      <c r="C588" s="169" t="s">
        <v>168</v>
      </c>
      <c r="D588" s="185">
        <v>0.0</v>
      </c>
    </row>
    <row r="589">
      <c r="A589" s="168" t="s">
        <v>466</v>
      </c>
      <c r="B589" s="2" t="str">
        <f t="array" ref="B589">INDEX(Countries!D119:D849, MATCH(A589, Countries!B119:B849, 0))</f>
        <v>VEN</v>
      </c>
      <c r="C589" s="169" t="s">
        <v>168</v>
      </c>
      <c r="D589" s="185">
        <v>446.0</v>
      </c>
    </row>
    <row r="590">
      <c r="A590" s="168" t="s">
        <v>467</v>
      </c>
      <c r="B590" s="2" t="str">
        <f t="array" ref="B590">INDEX(Countries!D120:D850, MATCH(A590, Countries!B120:B850, 0))</f>
        <v>VNM</v>
      </c>
      <c r="C590" s="169" t="s">
        <v>168</v>
      </c>
      <c r="D590" s="185">
        <v>33.0</v>
      </c>
    </row>
    <row r="591">
      <c r="A591" s="168" t="s">
        <v>468</v>
      </c>
      <c r="B591" s="2" t="str">
        <f t="array" ref="B591">INDEX(Countries!D121:D851, MATCH(A591, Countries!B121:B851, 0))</f>
        <v>VIR</v>
      </c>
      <c r="C591" s="169" t="s">
        <v>168</v>
      </c>
      <c r="D591" s="185">
        <v>0.0</v>
      </c>
    </row>
    <row r="592">
      <c r="A592" s="168" t="s">
        <v>469</v>
      </c>
      <c r="B592" s="2" t="str">
        <f t="array" ref="B592">INDEX(Countries!D122:D852, MATCH(A592, Countries!B122:B852, 0))</f>
        <v>WLF</v>
      </c>
      <c r="C592" s="169" t="s">
        <v>168</v>
      </c>
      <c r="D592" s="185">
        <v>0.0</v>
      </c>
    </row>
    <row r="593">
      <c r="A593" s="168" t="s">
        <v>470</v>
      </c>
      <c r="B593" s="2" t="str">
        <f t="array" ref="B593">INDEX(Countries!D123:D853, MATCH(A593, Countries!B123:B853, 0))</f>
        <v>YEM</v>
      </c>
      <c r="C593" s="169" t="s">
        <v>168</v>
      </c>
      <c r="D593" s="185">
        <v>0.0</v>
      </c>
    </row>
    <row r="594">
      <c r="A594" s="168" t="s">
        <v>471</v>
      </c>
      <c r="B594" s="2" t="str">
        <f t="array" ref="B594">INDEX(Countries!D1:D854, MATCH(A594, Countries!B1:B854, 0))</f>
        <v>ITA</v>
      </c>
      <c r="C594" s="169" t="s">
        <v>168</v>
      </c>
      <c r="D594" s="185">
        <v>618.0</v>
      </c>
    </row>
    <row r="595">
      <c r="A595" s="168" t="s">
        <v>472</v>
      </c>
      <c r="B595" s="2" t="str">
        <f t="array" ref="B595">INDEX(Countries!D125:D855, MATCH(A595, Countries!B125:B855, 0))</f>
        <v>UKR</v>
      </c>
      <c r="C595" s="169" t="s">
        <v>168</v>
      </c>
      <c r="D595" s="184">
        <v>2494.0</v>
      </c>
    </row>
    <row r="596">
      <c r="A596" s="168" t="s">
        <v>473</v>
      </c>
      <c r="B596" s="2" t="str">
        <f t="array" ref="B596">INDEX(Countries!D126:D856, MATCH(A596, Countries!B126:B856, 0))</f>
        <v>TUN</v>
      </c>
      <c r="C596" s="169" t="s">
        <v>168</v>
      </c>
      <c r="D596" s="185">
        <v>145.0</v>
      </c>
    </row>
    <row r="597">
      <c r="A597" s="168" t="s">
        <v>474</v>
      </c>
      <c r="B597" s="2" t="str">
        <f t="array" ref="B597">INDEX(Countries!D127:D857, MATCH(A597, Countries!B127:B857, 0))</f>
        <v>ESP</v>
      </c>
      <c r="C597" s="169" t="s">
        <v>168</v>
      </c>
      <c r="D597" s="185">
        <v>921.0</v>
      </c>
    </row>
    <row r="598">
      <c r="A598" s="168" t="s">
        <v>475</v>
      </c>
      <c r="B598" s="2" t="str">
        <f t="array" ref="B598">INDEX(Countries!D1:D858, MATCH(A598, Countries!B1:B858, 0))</f>
        <v>KWT</v>
      </c>
      <c r="C598" s="169" t="s">
        <v>168</v>
      </c>
      <c r="D598" s="185">
        <v>2.0</v>
      </c>
    </row>
    <row r="599">
      <c r="A599" s="168" t="s">
        <v>476</v>
      </c>
      <c r="B599" s="2" t="str">
        <f t="array" ref="B599">INDEX(Countries!D2:D859, MATCH(A599, Countries!B2:B859, 0))</f>
        <v>DNK</v>
      </c>
      <c r="C599" s="169" t="s">
        <v>168</v>
      </c>
      <c r="D599" s="185">
        <v>713.0</v>
      </c>
    </row>
    <row r="600">
      <c r="A600" s="168" t="s">
        <v>477</v>
      </c>
      <c r="B600" s="2" t="str">
        <f t="array" ref="B600">INDEX(Countries!D3:D860, MATCH(A600, Countries!B3:B860, 0))</f>
        <v>FRA</v>
      </c>
      <c r="C600" s="169" t="s">
        <v>168</v>
      </c>
      <c r="D600" s="184">
        <v>1815.0</v>
      </c>
    </row>
    <row r="601">
      <c r="A601" s="168" t="s">
        <v>478</v>
      </c>
      <c r="B601" s="2" t="str">
        <f t="array" ref="B601">INDEX(Countries!D131:D861, MATCH(A601, Countries!B131:B861, 0))</f>
        <v>RUS</v>
      </c>
      <c r="C601" s="169" t="s">
        <v>168</v>
      </c>
      <c r="D601" s="184">
        <v>25396.0</v>
      </c>
    </row>
    <row r="602">
      <c r="A602" s="168" t="s">
        <v>479</v>
      </c>
      <c r="B602" s="2" t="str">
        <f t="array" ref="B602">INDEX(Countries!D132:D862, MATCH(A602, Countries!B132:B862, 0))</f>
        <v>UMI</v>
      </c>
      <c r="C602" s="169" t="s">
        <v>168</v>
      </c>
      <c r="D602" s="185">
        <v>0.0</v>
      </c>
    </row>
    <row r="603">
      <c r="A603" s="168" t="s">
        <v>480</v>
      </c>
      <c r="B603" s="2" t="str">
        <f t="array" ref="B603">INDEX(Countries!D1:D863, MATCH(A603, Countries!B1:B863, 0))</f>
        <v>GRC</v>
      </c>
      <c r="C603" s="169" t="s">
        <v>168</v>
      </c>
      <c r="D603" s="185">
        <v>576.0</v>
      </c>
    </row>
    <row r="604">
      <c r="A604" s="168" t="s">
        <v>481</v>
      </c>
      <c r="B604" s="2" t="str">
        <f t="array" ref="B604">INDEX(Countries!D2:D864, MATCH(A604, Countries!B2:B864, 0))</f>
        <v>CAN</v>
      </c>
      <c r="C604" s="169" t="s">
        <v>168</v>
      </c>
      <c r="D604" s="184">
        <v>184140.0</v>
      </c>
    </row>
    <row r="605">
      <c r="A605" s="168" t="s">
        <v>482</v>
      </c>
      <c r="B605" s="2" t="str">
        <f t="array" ref="B605">INDEX(Countries!D3:D865, MATCH(A605, Countries!B3:B865, 0))</f>
        <v>DEU</v>
      </c>
      <c r="C605" s="169" t="s">
        <v>168</v>
      </c>
      <c r="D605" s="185">
        <v>933.0</v>
      </c>
    </row>
    <row r="606">
      <c r="A606" s="168" t="s">
        <v>483</v>
      </c>
      <c r="B606" s="2" t="str">
        <f t="array" ref="B606">INDEX(Countries!D4:D866, MATCH(A606, Countries!B4:B866, 0))</f>
        <v>HRV</v>
      </c>
      <c r="C606" s="169" t="s">
        <v>168</v>
      </c>
      <c r="D606" s="185">
        <v>140.0</v>
      </c>
    </row>
    <row r="607">
      <c r="A607" s="168" t="s">
        <v>484</v>
      </c>
      <c r="B607" s="2" t="str">
        <f t="array" ref="B607">INDEX(Countries!D137:D867, MATCH(A607, Countries!B137:B867, 0))</f>
        <v>GBR</v>
      </c>
      <c r="C607" s="169" t="s">
        <v>168</v>
      </c>
      <c r="D607" s="184">
        <v>1425.0</v>
      </c>
    </row>
    <row r="608">
      <c r="A608" s="168" t="s">
        <v>485</v>
      </c>
      <c r="B608" s="2" t="str">
        <f t="array" ref="B608">INDEX(Countries!D138:D868, MATCH(A608, Countries!B138:B868, 0))</f>
        <v>MLT</v>
      </c>
      <c r="C608" s="169" t="s">
        <v>168</v>
      </c>
      <c r="D608" s="185">
        <v>0.0</v>
      </c>
    </row>
    <row r="609">
      <c r="A609" s="168" t="s">
        <v>486</v>
      </c>
      <c r="B609" s="2" t="str">
        <f t="array" ref="B609">INDEX(Countries!D1:D869, MATCH(A609, Countries!B1:B869, 0))</f>
        <v>CYP</v>
      </c>
      <c r="C609" s="169" t="s">
        <v>168</v>
      </c>
      <c r="D609" s="185">
        <v>8.0</v>
      </c>
    </row>
    <row r="610">
      <c r="A610" s="168" t="s">
        <v>487</v>
      </c>
      <c r="B610" s="2" t="str">
        <f t="array" ref="B610">INDEX(Countries!D140:D870, MATCH(A610, Countries!B140:B870, 0))</f>
        <v>NOR</v>
      </c>
      <c r="C610" s="169" t="s">
        <v>168</v>
      </c>
      <c r="D610" s="185">
        <v>132.0</v>
      </c>
    </row>
    <row r="611">
      <c r="A611" s="168" t="s">
        <v>488</v>
      </c>
      <c r="B611" s="2" t="str">
        <f t="array" ref="B611">INDEX(Countries!D1:D871, MATCH(A611, Countries!B1:B871, 0))</f>
        <v>ALB</v>
      </c>
      <c r="C611" s="169" t="s">
        <v>168</v>
      </c>
      <c r="D611" s="185">
        <v>213.0</v>
      </c>
    </row>
    <row r="612">
      <c r="A612" s="168" t="s">
        <v>489</v>
      </c>
      <c r="B612" s="2" t="str">
        <f t="array" ref="B612">INDEX(Countries!D2:D872, MATCH(A612, Countries!B2:B872, 0))</f>
        <v>DZA</v>
      </c>
      <c r="C612" s="169" t="s">
        <v>168</v>
      </c>
      <c r="D612" s="185">
        <v>73.0</v>
      </c>
    </row>
    <row r="613">
      <c r="A613" s="168" t="s">
        <v>490</v>
      </c>
      <c r="B613" s="2" t="str">
        <f t="array" ref="B613">INDEX(Countries!D143:D873, MATCH(A613, Countries!B143:B873, 0))</f>
        <v>SWE</v>
      </c>
      <c r="C613" s="169" t="s">
        <v>168</v>
      </c>
      <c r="D613" s="185">
        <v>316.0</v>
      </c>
    </row>
    <row r="614">
      <c r="A614" s="168" t="s">
        <v>491</v>
      </c>
      <c r="B614" s="2" t="str">
        <f t="array" ref="B614">INDEX(Countries!D1:D874, MATCH(A614, Countries!B1:B874, 0))</f>
        <v>ISR</v>
      </c>
      <c r="C614" s="169" t="s">
        <v>168</v>
      </c>
      <c r="D614" s="185">
        <v>0.0</v>
      </c>
    </row>
    <row r="615">
      <c r="A615" s="168" t="s">
        <v>492</v>
      </c>
      <c r="B615" s="2" t="str">
        <f t="array" ref="B615">INDEX(Countries!D145:D875, MATCH(A615, Countries!B145:B875, 0))</f>
        <v>MSR</v>
      </c>
      <c r="C615" s="169" t="s">
        <v>168</v>
      </c>
      <c r="D615" s="185">
        <v>0.0</v>
      </c>
    </row>
    <row r="616">
      <c r="A616" s="168" t="s">
        <v>493</v>
      </c>
      <c r="B616" s="2" t="str">
        <f t="array" ref="B616">INDEX(Countries!D1:D876, MATCH(A616, Countries!B1:B876, 0))</f>
        <v>LBY</v>
      </c>
      <c r="C616" s="169" t="s">
        <v>168</v>
      </c>
      <c r="D616" s="185">
        <v>5.0</v>
      </c>
    </row>
    <row r="617">
      <c r="A617" s="168" t="s">
        <v>494</v>
      </c>
      <c r="B617" s="2" t="str">
        <f t="array" ref="B617">INDEX(Countries!D147:D877, MATCH(A617, Countries!B147:B877, 0))</f>
        <v>NLD</v>
      </c>
      <c r="C617" s="169" t="s">
        <v>168</v>
      </c>
      <c r="D617" s="185">
        <v>497.0</v>
      </c>
    </row>
    <row r="618">
      <c r="A618" s="168" t="s">
        <v>495</v>
      </c>
      <c r="B618" s="2" t="str">
        <f t="array" ref="B618">INDEX(Countries!D148:D878, MATCH(A618, Countries!B148:B878, 0))</f>
        <v>POL</v>
      </c>
      <c r="C618" s="169" t="s">
        <v>168</v>
      </c>
      <c r="D618" s="185">
        <v>436.0</v>
      </c>
    </row>
    <row r="619">
      <c r="A619" s="168" t="s">
        <v>496</v>
      </c>
      <c r="B619" s="2" t="str">
        <f t="array" ref="B619">INDEX(Countries!D149:D879, MATCH(A619, Countries!B149:B879, 0))</f>
        <v>TUR</v>
      </c>
      <c r="C619" s="169" t="s">
        <v>168</v>
      </c>
      <c r="D619" s="185">
        <v>682.0</v>
      </c>
    </row>
    <row r="620">
      <c r="A620" s="168" t="s">
        <v>497</v>
      </c>
      <c r="B620" s="2" t="str">
        <f t="array" ref="B620">INDEX(Countries!D1:D880, MATCH(A620, Countries!B1:B880, 0))</f>
        <v>JOR</v>
      </c>
      <c r="C620" s="169" t="s">
        <v>168</v>
      </c>
      <c r="D620" s="185">
        <v>0.0</v>
      </c>
    </row>
    <row r="621">
      <c r="A621" s="168" t="s">
        <v>498</v>
      </c>
      <c r="B621" s="2" t="str">
        <f t="array" ref="B621">INDEX(Countries!D2:D881, MATCH(A621, Countries!B2:B881, 0))</f>
        <v>HKG</v>
      </c>
      <c r="C621" s="169" t="s">
        <v>168</v>
      </c>
      <c r="D621" s="185">
        <v>0.0</v>
      </c>
    </row>
    <row r="622">
      <c r="A622" s="168" t="s">
        <v>499</v>
      </c>
      <c r="B622" s="2" t="str">
        <f t="array" ref="B622">INDEX(Countries!D152:D882, MATCH(A622, Countries!B152:B882, 0))</f>
        <v>SVN</v>
      </c>
      <c r="C622" s="169" t="s">
        <v>168</v>
      </c>
      <c r="D622" s="185">
        <v>4.0</v>
      </c>
    </row>
    <row r="623">
      <c r="A623" s="168" t="s">
        <v>500</v>
      </c>
      <c r="B623" s="2" t="str">
        <f t="array" ref="B623">INDEX(Countries!D1:D883, MATCH(A623, Countries!B1:B883, 0))</f>
        <v>ARG</v>
      </c>
      <c r="C623" s="169" t="s">
        <v>168</v>
      </c>
      <c r="D623" s="184">
        <v>6557.0</v>
      </c>
    </row>
    <row r="624">
      <c r="A624" s="168" t="s">
        <v>501</v>
      </c>
      <c r="B624" s="2" t="str">
        <f t="array" ref="B624">INDEX(Countries!D2:D884, MATCH(A624, Countries!B2:B884, 0))</f>
        <v>AZE</v>
      </c>
      <c r="C624" s="169" t="s">
        <v>168</v>
      </c>
      <c r="D624" s="185">
        <v>0.0</v>
      </c>
    </row>
    <row r="625">
      <c r="A625" s="168" t="s">
        <v>502</v>
      </c>
      <c r="B625" s="2" t="str">
        <f t="array" ref="B625">INDEX(Countries!D3:D885, MATCH(A625, Countries!B3:B885, 0))</f>
        <v>BEL</v>
      </c>
      <c r="C625" s="169" t="s">
        <v>168</v>
      </c>
      <c r="D625" s="185">
        <v>15.0</v>
      </c>
    </row>
    <row r="626">
      <c r="A626" s="168" t="s">
        <v>503</v>
      </c>
      <c r="B626" s="2" t="str">
        <f t="array" ref="B626">INDEX(Countries!D4:D886, MATCH(A626, Countries!B4:B886, 0))</f>
        <v>BIH</v>
      </c>
      <c r="C626" s="169" t="s">
        <v>168</v>
      </c>
      <c r="D626" s="185">
        <v>16.0</v>
      </c>
    </row>
    <row r="627">
      <c r="A627" s="168" t="s">
        <v>504</v>
      </c>
      <c r="B627" s="2" t="str">
        <f t="array" ref="B627">INDEX(Countries!D5:D887, MATCH(A627, Countries!B5:B887, 0))</f>
        <v>IOT</v>
      </c>
      <c r="C627" s="169" t="s">
        <v>168</v>
      </c>
      <c r="D627" s="185">
        <v>0.0</v>
      </c>
    </row>
    <row r="628">
      <c r="A628" s="168" t="s">
        <v>505</v>
      </c>
      <c r="B628" s="2" t="str">
        <f t="array" ref="B628">INDEX(Countries!D6:D888, MATCH(A628, Countries!B6:B888, 0))</f>
        <v>BGR</v>
      </c>
      <c r="C628" s="169" t="s">
        <v>168</v>
      </c>
      <c r="D628" s="185">
        <v>53.0</v>
      </c>
    </row>
    <row r="629">
      <c r="A629" s="168" t="s">
        <v>506</v>
      </c>
      <c r="B629" s="2" t="str">
        <f t="array" ref="B629">INDEX(Countries!D7:D889, MATCH(A629, Countries!B7:B889, 0))</f>
        <v>CPV</v>
      </c>
      <c r="C629" s="169" t="s">
        <v>168</v>
      </c>
      <c r="D629" s="185">
        <v>0.0</v>
      </c>
    </row>
    <row r="630">
      <c r="A630" s="168" t="s">
        <v>507</v>
      </c>
      <c r="B630" s="2" t="str">
        <f t="array" ref="B630">INDEX(Countries!D8:D890, MATCH(A630, Countries!B8:B890, 0))</f>
        <v>CHL</v>
      </c>
      <c r="C630" s="169" t="s">
        <v>168</v>
      </c>
      <c r="D630" s="184">
        <v>1240.0</v>
      </c>
    </row>
    <row r="631">
      <c r="A631" s="168" t="s">
        <v>508</v>
      </c>
      <c r="B631" s="2" t="str">
        <f t="array" ref="B631">INDEX(Countries!D9:D891, MATCH(A631, Countries!B9:B891, 0))</f>
        <v>EST</v>
      </c>
      <c r="C631" s="169" t="s">
        <v>168</v>
      </c>
      <c r="D631" s="185">
        <v>727.0</v>
      </c>
    </row>
    <row r="632">
      <c r="A632" s="168" t="s">
        <v>509</v>
      </c>
      <c r="B632" s="2" t="str">
        <f t="array" ref="B632">INDEX(Countries!D10:D892, MATCH(A632, Countries!B10:B892, 0))</f>
        <v>FLK</v>
      </c>
      <c r="C632" s="169" t="s">
        <v>168</v>
      </c>
      <c r="D632" s="185">
        <v>18.0</v>
      </c>
    </row>
    <row r="633">
      <c r="A633" s="168" t="s">
        <v>510</v>
      </c>
      <c r="B633" s="2" t="str">
        <f t="array" ref="B633">INDEX(Countries!D11:D893, MATCH(A633, Countries!B11:B893, 0))</f>
        <v>FRO</v>
      </c>
      <c r="C633" s="169" t="s">
        <v>168</v>
      </c>
      <c r="D633" s="185">
        <v>0.0</v>
      </c>
    </row>
    <row r="634">
      <c r="A634" s="168" t="s">
        <v>511</v>
      </c>
      <c r="B634" s="2" t="str">
        <f t="array" ref="B634">INDEX(Countries!D12:D894, MATCH(A634, Countries!B12:B894, 0))</f>
        <v>FIN</v>
      </c>
      <c r="C634" s="169" t="s">
        <v>168</v>
      </c>
      <c r="D634" s="185">
        <v>358.0</v>
      </c>
    </row>
    <row r="635">
      <c r="A635" s="168" t="s">
        <v>512</v>
      </c>
      <c r="B635" s="2" t="str">
        <f t="array" ref="B635">INDEX(Countries!D13:D895, MATCH(A635, Countries!B13:B895, 0))</f>
        <v>GEO</v>
      </c>
      <c r="C635" s="169" t="s">
        <v>168</v>
      </c>
      <c r="D635" s="185">
        <v>176.0</v>
      </c>
    </row>
    <row r="636">
      <c r="A636" s="168" t="s">
        <v>513</v>
      </c>
      <c r="B636" s="2" t="str">
        <f t="array" ref="B636">INDEX(Countries!D14:D896, MATCH(A636, Countries!B14:B896, 0))</f>
        <v>GIB</v>
      </c>
      <c r="C636" s="169" t="s">
        <v>168</v>
      </c>
      <c r="D636" s="185">
        <v>0.0</v>
      </c>
    </row>
    <row r="637">
      <c r="A637" s="168" t="s">
        <v>514</v>
      </c>
      <c r="B637" s="2" t="str">
        <f t="array" ref="B637">INDEX(Countries!D15:D897, MATCH(A637, Countries!B15:B897, 0))</f>
        <v>GRL</v>
      </c>
      <c r="C637" s="169" t="s">
        <v>168</v>
      </c>
      <c r="D637" s="184">
        <v>10562.0</v>
      </c>
    </row>
    <row r="638">
      <c r="A638" s="168" t="s">
        <v>515</v>
      </c>
      <c r="B638" s="2" t="str">
        <f t="array" ref="B638">INDEX(Countries!D16:D898, MATCH(A638, Countries!B16:B898, 0))</f>
        <v>GGY</v>
      </c>
      <c r="C638" s="169" t="s">
        <v>168</v>
      </c>
      <c r="D638" s="185">
        <v>0.0</v>
      </c>
    </row>
    <row r="639">
      <c r="A639" s="168" t="s">
        <v>516</v>
      </c>
      <c r="B639" s="2" t="str">
        <f t="array" ref="B639">INDEX(Countries!D17:D899, MATCH(A639, Countries!B17:B899, 0))</f>
        <v>ISL</v>
      </c>
      <c r="C639" s="169" t="s">
        <v>168</v>
      </c>
      <c r="D639" s="185">
        <v>0.0</v>
      </c>
    </row>
    <row r="640">
      <c r="A640" s="168" t="s">
        <v>517</v>
      </c>
      <c r="B640" s="2" t="str">
        <f t="array" ref="B640">INDEX(Countries!D18:D900, MATCH(A640, Countries!B18:B900, 0))</f>
        <v>IRQ</v>
      </c>
      <c r="C640" s="169" t="s">
        <v>168</v>
      </c>
      <c r="D640" s="185">
        <v>4.0</v>
      </c>
    </row>
    <row r="641">
      <c r="A641" s="168" t="s">
        <v>518</v>
      </c>
      <c r="B641" s="2" t="str">
        <f t="array" ref="B641">INDEX(Countries!D19:D901, MATCH(A641, Countries!B19:B901, 0))</f>
        <v>IRL</v>
      </c>
      <c r="C641" s="169" t="s">
        <v>168</v>
      </c>
      <c r="D641" s="185">
        <v>353.0</v>
      </c>
    </row>
    <row r="642">
      <c r="A642" s="168" t="s">
        <v>519</v>
      </c>
      <c r="B642" s="2" t="str">
        <f t="array" ref="B642">INDEX(Countries!D20:D902, MATCH(A642, Countries!B20:B902, 0))</f>
        <v>IMN</v>
      </c>
      <c r="C642" s="169" t="s">
        <v>168</v>
      </c>
      <c r="D642" s="185">
        <v>0.0</v>
      </c>
    </row>
    <row r="643">
      <c r="A643" s="168" t="s">
        <v>520</v>
      </c>
      <c r="B643" s="2" t="str">
        <f t="array" ref="B643">INDEX(Countries!D21:D903, MATCH(A643, Countries!B21:B903, 0))</f>
        <v>JEY</v>
      </c>
      <c r="C643" s="169" t="s">
        <v>168</v>
      </c>
      <c r="D643" s="185">
        <v>0.0</v>
      </c>
    </row>
    <row r="644">
      <c r="A644" s="168" t="s">
        <v>521</v>
      </c>
      <c r="B644" s="2" t="str">
        <f t="array" ref="B644">INDEX(Countries!D22:D904, MATCH(A644, Countries!B22:B904, 0))</f>
        <v>KAZ</v>
      </c>
      <c r="C644" s="169" t="s">
        <v>168</v>
      </c>
      <c r="D644" s="185">
        <v>0.0</v>
      </c>
    </row>
    <row r="645">
      <c r="A645" s="168" t="s">
        <v>522</v>
      </c>
      <c r="B645" s="2" t="str">
        <f t="array" ref="B645">INDEX(Countries!D23:D905, MATCH(A645, Countries!B23:B905, 0))</f>
        <v>PRK</v>
      </c>
      <c r="C645" s="169" t="s">
        <v>168</v>
      </c>
      <c r="D645" s="185">
        <v>217.0</v>
      </c>
    </row>
    <row r="646">
      <c r="A646" s="168" t="s">
        <v>523</v>
      </c>
      <c r="B646" s="2" t="str">
        <f t="array" ref="B646">INDEX(Countries!D176:D906, MATCH(A646, Countries!B176:B906, 0))</f>
        <v>KOR</v>
      </c>
      <c r="C646" s="169" t="s">
        <v>168</v>
      </c>
      <c r="D646" s="185">
        <v>488.0</v>
      </c>
    </row>
    <row r="647">
      <c r="A647" s="168" t="s">
        <v>524</v>
      </c>
      <c r="B647" s="2" t="str">
        <f t="array" ref="B647">INDEX(Countries!D1:D907, MATCH(A647, Countries!B1:B907, 0))</f>
        <v>LVA</v>
      </c>
      <c r="C647" s="169" t="s">
        <v>168</v>
      </c>
      <c r="D647" s="185">
        <v>442.0</v>
      </c>
    </row>
    <row r="648">
      <c r="A648" s="168" t="s">
        <v>411</v>
      </c>
      <c r="B648" s="2" t="str">
        <f t="array" ref="B648">INDEX(Countries!D2:D908, MATCH(A648, Countries!B2:B908, 0))</f>
        <v>LBN</v>
      </c>
      <c r="C648" s="169" t="s">
        <v>168</v>
      </c>
      <c r="D648" s="185">
        <v>0.0</v>
      </c>
    </row>
    <row r="649">
      <c r="A649" s="168" t="s">
        <v>525</v>
      </c>
      <c r="B649" s="2" t="str">
        <f t="array" ref="B649">INDEX(Countries!D3:D909, MATCH(A649, Countries!B3:B909, 0))</f>
        <v>LTU</v>
      </c>
      <c r="C649" s="169" t="s">
        <v>168</v>
      </c>
      <c r="D649" s="185">
        <v>103.0</v>
      </c>
    </row>
    <row r="650">
      <c r="A650" s="168" t="s">
        <v>526</v>
      </c>
      <c r="B650" s="2" t="str">
        <f t="array" ref="B650">INDEX(Countries!D4:D910, MATCH(A650, Countries!B4:B910, 0))</f>
        <v>MCO</v>
      </c>
      <c r="C650" s="169" t="s">
        <v>168</v>
      </c>
      <c r="D650" s="185">
        <v>0.0</v>
      </c>
    </row>
    <row r="651">
      <c r="A651" s="168" t="s">
        <v>527</v>
      </c>
      <c r="B651" s="2" t="str">
        <f t="array" ref="B651">INDEX(Countries!D5:D911, MATCH(A651, Countries!B5:B911, 0))</f>
        <v>MNE</v>
      </c>
      <c r="C651" s="169" t="s">
        <v>168</v>
      </c>
      <c r="D651" s="185">
        <v>72.0</v>
      </c>
    </row>
    <row r="652">
      <c r="A652" s="168" t="s">
        <v>528</v>
      </c>
      <c r="B652" s="2" t="str">
        <f t="array" ref="B652">INDEX(Countries!D6:D912, MATCH(A652, Countries!B6:B912, 0))</f>
        <v>MAR</v>
      </c>
      <c r="C652" s="169" t="s">
        <v>168</v>
      </c>
      <c r="D652" s="185">
        <v>116.0</v>
      </c>
    </row>
    <row r="653">
      <c r="A653" s="168" t="s">
        <v>529</v>
      </c>
      <c r="B653" s="2" t="str">
        <f t="array" ref="B653">INDEX(Countries!D7:D913, MATCH(A653, Countries!B7:B913, 0))</f>
        <v>NAM</v>
      </c>
      <c r="C653" s="169" t="s">
        <v>168</v>
      </c>
      <c r="D653" s="185">
        <v>11.0</v>
      </c>
    </row>
    <row r="654">
      <c r="A654" s="168" t="s">
        <v>530</v>
      </c>
      <c r="B654" s="2" t="str">
        <f t="array" ref="B654">INDEX(Countries!D8:D914, MATCH(A654, Countries!B8:B914, 0))</f>
        <v>NRU</v>
      </c>
      <c r="C654" s="169" t="s">
        <v>168</v>
      </c>
      <c r="D654" s="185">
        <v>0.0</v>
      </c>
    </row>
    <row r="655">
      <c r="A655" s="168" t="s">
        <v>531</v>
      </c>
      <c r="B655" s="2" t="str">
        <f t="array" ref="B655">INDEX(Countries!D9:D915, MATCH(A655, Countries!B9:B915, 0))</f>
        <v>NIU</v>
      </c>
      <c r="C655" s="169" t="s">
        <v>168</v>
      </c>
      <c r="D655" s="185">
        <v>0.0</v>
      </c>
    </row>
    <row r="656">
      <c r="A656" s="168" t="s">
        <v>532</v>
      </c>
      <c r="B656" s="2" t="str">
        <f t="array" ref="B656">INDEX(Countries!D10:D916, MATCH(A656, Countries!B10:B916, 0))</f>
        <v>MNP</v>
      </c>
      <c r="C656" s="169" t="s">
        <v>168</v>
      </c>
      <c r="D656" s="185">
        <v>0.0</v>
      </c>
    </row>
    <row r="657">
      <c r="A657" s="168" t="s">
        <v>533</v>
      </c>
      <c r="B657" s="2" t="str">
        <f t="array" ref="B657">INDEX(Countries!D11:D917, MATCH(A657, Countries!B11:B917, 0))</f>
        <v>PCN</v>
      </c>
      <c r="C657" s="169" t="s">
        <v>168</v>
      </c>
      <c r="D657" s="185">
        <v>0.0</v>
      </c>
    </row>
    <row r="658">
      <c r="A658" s="168" t="s">
        <v>534</v>
      </c>
      <c r="B658" s="2" t="str">
        <f t="array" ref="B658">INDEX(Countries!D12:D918, MATCH(A658, Countries!B12:B918, 0))</f>
        <v>PRT</v>
      </c>
      <c r="C658" s="169" t="s">
        <v>168</v>
      </c>
      <c r="D658" s="185">
        <v>426.0</v>
      </c>
    </row>
    <row r="659">
      <c r="A659" s="168" t="s">
        <v>535</v>
      </c>
      <c r="B659" s="2" t="str">
        <f t="array" ref="B659">INDEX(Countries!D13:D919, MATCH(A659, Countries!B13:B919, 0))</f>
        <v>REU</v>
      </c>
      <c r="C659" s="169" t="s">
        <v>168</v>
      </c>
      <c r="D659" s="185">
        <v>1.0</v>
      </c>
    </row>
    <row r="660">
      <c r="A660" s="168" t="s">
        <v>536</v>
      </c>
      <c r="B660" s="2" t="str">
        <f t="array" ref="B660">INDEX(Countries!D14:D920, MATCH(A660, Countries!B14:B920, 0))</f>
        <v>ROU</v>
      </c>
      <c r="C660" s="169" t="s">
        <v>168</v>
      </c>
      <c r="D660" s="184">
        <v>1802.0</v>
      </c>
    </row>
    <row r="661">
      <c r="A661" s="168" t="s">
        <v>537</v>
      </c>
      <c r="B661" s="2" t="str">
        <f t="array" ref="B661">INDEX(Countries!D191:D921, MATCH(A661, Countries!B191:B921, 0))</f>
        <v>SHN</v>
      </c>
      <c r="C661" s="169" t="s">
        <v>168</v>
      </c>
      <c r="D661" s="185">
        <v>0.0</v>
      </c>
    </row>
    <row r="662">
      <c r="A662" s="168" t="s">
        <v>538</v>
      </c>
      <c r="B662" s="2" t="str">
        <f t="array" ref="B662">INDEX(Countries!D192:D922, MATCH(A662, Countries!B192:B922, 0))</f>
        <v>SPM</v>
      </c>
      <c r="C662" s="169" t="s">
        <v>168</v>
      </c>
      <c r="D662" s="185">
        <v>0.0</v>
      </c>
    </row>
    <row r="663">
      <c r="A663" s="168" t="s">
        <v>539</v>
      </c>
      <c r="B663" s="2" t="str">
        <f t="array" ref="B663">INDEX(Countries!D193:D923, MATCH(A663, Countries!B193:B923, 0))</f>
        <v>SYR</v>
      </c>
      <c r="C663" s="169" t="s">
        <v>168</v>
      </c>
      <c r="D663" s="185">
        <v>0.0</v>
      </c>
    </row>
    <row r="664">
      <c r="A664" s="168" t="s">
        <v>540</v>
      </c>
      <c r="B664" s="2" t="str">
        <f t="array" ref="B664">INDEX(Countries!D194:D924, MATCH(A664, Countries!B194:B924, 0))</f>
        <v>TKL</v>
      </c>
      <c r="C664" s="169" t="s">
        <v>168</v>
      </c>
      <c r="D664" s="185">
        <v>0.0</v>
      </c>
    </row>
    <row r="665">
      <c r="A665" s="168" t="s">
        <v>541</v>
      </c>
      <c r="B665" s="2" t="str">
        <f t="array" ref="B665">INDEX(Countries!D195:D925, MATCH(A665, Countries!B195:B925, 0))</f>
        <v>TKM</v>
      </c>
      <c r="C665" s="169" t="s">
        <v>168</v>
      </c>
      <c r="D665" s="185">
        <v>0.0</v>
      </c>
    </row>
    <row r="666">
      <c r="A666" s="168" t="s">
        <v>542</v>
      </c>
      <c r="B666" s="2" t="str">
        <f t="array" ref="B666">INDEX(Countries!D196:D926, MATCH(A666, Countries!B196:B926, 0))</f>
        <v>URY</v>
      </c>
      <c r="C666" s="169" t="s">
        <v>168</v>
      </c>
      <c r="D666" s="185">
        <v>774.0</v>
      </c>
    </row>
    <row r="667">
      <c r="A667" s="168" t="s">
        <v>543</v>
      </c>
      <c r="B667" s="2" t="str">
        <f t="array" ref="B667">INDEX(Countries!D197:D927, MATCH(A667, Countries!B197:B927, 0))</f>
        <v>ESH</v>
      </c>
      <c r="C667" s="169" t="s">
        <v>168</v>
      </c>
      <c r="D667" s="185">
        <v>1.0</v>
      </c>
    </row>
    <row r="668">
      <c r="A668" s="168" t="s">
        <v>544</v>
      </c>
      <c r="B668" s="2" t="str">
        <f t="array" ref="B668">INDEX(Countries!D1:D928, MATCH(A668, Countries!B1:B928, 0))</f>
        <v>AFG</v>
      </c>
      <c r="C668" s="169" t="s">
        <v>168</v>
      </c>
      <c r="D668" s="185">
        <v>0.0</v>
      </c>
    </row>
    <row r="669">
      <c r="A669" s="168" t="s">
        <v>545</v>
      </c>
      <c r="B669" s="2" t="str">
        <f t="array" ref="B669">INDEX(Countries!D2:D929, MATCH(A669, Countries!B2:B929, 0))</f>
        <v>ARM</v>
      </c>
      <c r="C669" s="169" t="s">
        <v>168</v>
      </c>
      <c r="D669" s="185">
        <v>0.0</v>
      </c>
    </row>
    <row r="670">
      <c r="A670" s="168" t="s">
        <v>546</v>
      </c>
      <c r="B670" s="2" t="str">
        <f t="array" ref="B670">INDEX(Countries!D3:D930, MATCH(A670, Countries!B3:B930, 0))</f>
        <v>AUT</v>
      </c>
      <c r="C670" s="169" t="s">
        <v>168</v>
      </c>
      <c r="D670" s="185">
        <v>0.0</v>
      </c>
    </row>
    <row r="671">
      <c r="A671" s="168" t="s">
        <v>547</v>
      </c>
      <c r="B671" s="2" t="str">
        <f t="array" ref="B671">INDEX(Countries!D4:D931, MATCH(A671, Countries!B4:B931, 0))</f>
        <v>BDI</v>
      </c>
      <c r="C671" s="169" t="s">
        <v>168</v>
      </c>
      <c r="D671" s="185">
        <v>0.0</v>
      </c>
    </row>
    <row r="672">
      <c r="A672" s="168" t="s">
        <v>548</v>
      </c>
      <c r="B672" s="2" t="str">
        <f t="array" ref="B672">INDEX(Countries!D5:D932, MATCH(A672, Countries!B5:B932, 0))</f>
        <v>BFA</v>
      </c>
      <c r="C672" s="169" t="s">
        <v>168</v>
      </c>
      <c r="D672" s="185">
        <v>0.0</v>
      </c>
    </row>
    <row r="673">
      <c r="A673" s="168" t="s">
        <v>549</v>
      </c>
      <c r="B673" s="2" t="str">
        <f t="array" ref="B673">INDEX(Countries!D6:D933, MATCH(A673, Countries!B6:B933, 0))</f>
        <v>BLR</v>
      </c>
      <c r="C673" s="169" t="s">
        <v>168</v>
      </c>
      <c r="D673" s="185">
        <v>0.0</v>
      </c>
    </row>
    <row r="674">
      <c r="A674" s="168" t="s">
        <v>550</v>
      </c>
      <c r="B674" s="2" t="str">
        <f t="array" ref="B674">INDEX(Countries!D7:D934, MATCH(A674, Countries!B7:B934, 0))</f>
        <v>BOL</v>
      </c>
      <c r="C674" s="169" t="s">
        <v>168</v>
      </c>
      <c r="D674" s="185">
        <v>0.0</v>
      </c>
    </row>
    <row r="675">
      <c r="A675" s="168" t="s">
        <v>551</v>
      </c>
      <c r="B675" s="2" t="str">
        <f t="array" ref="B675">INDEX(Countries!D8:D935, MATCH(A675, Countries!B8:B935, 0))</f>
        <v>BTN</v>
      </c>
      <c r="C675" s="169" t="s">
        <v>168</v>
      </c>
      <c r="D675" s="185">
        <v>0.0</v>
      </c>
    </row>
    <row r="676">
      <c r="A676" s="168" t="s">
        <v>552</v>
      </c>
      <c r="B676" s="2" t="str">
        <f t="array" ref="B676">INDEX(Countries!D9:D936, MATCH(A676, Countries!B9:B936, 0))</f>
        <v>BWA</v>
      </c>
      <c r="C676" s="169" t="s">
        <v>168</v>
      </c>
      <c r="D676" s="185">
        <v>0.0</v>
      </c>
    </row>
    <row r="677">
      <c r="A677" s="168" t="s">
        <v>553</v>
      </c>
      <c r="B677" s="2" t="str">
        <f t="array" ref="B677">INDEX(Countries!D10:D937, MATCH(A677, Countries!B10:B937, 0))</f>
        <v>CAF</v>
      </c>
      <c r="C677" s="169" t="s">
        <v>168</v>
      </c>
      <c r="D677" s="185">
        <v>0.0</v>
      </c>
    </row>
    <row r="678">
      <c r="A678" s="168" t="s">
        <v>554</v>
      </c>
      <c r="B678" s="2" t="str">
        <f t="array" ref="B678">INDEX(Countries!D208:D938, MATCH(A678, Countries!B208:B938, 0))</f>
        <v>CHE</v>
      </c>
      <c r="C678" s="169" t="s">
        <v>168</v>
      </c>
      <c r="D678" s="185">
        <v>0.0</v>
      </c>
    </row>
    <row r="679">
      <c r="A679" s="168" t="s">
        <v>555</v>
      </c>
      <c r="B679" s="2" t="str">
        <f t="array" ref="B679">INDEX(Countries!D2:D939, MATCH(A679, Countries!B2:B939, 0))</f>
        <v>CZE</v>
      </c>
      <c r="C679" s="169" t="s">
        <v>168</v>
      </c>
      <c r="D679" s="185">
        <v>0.0</v>
      </c>
    </row>
    <row r="680">
      <c r="A680" s="168" t="s">
        <v>556</v>
      </c>
      <c r="B680" s="2" t="str">
        <f t="array" ref="B680">INDEX(Countries!D3:D940, MATCH(A680, Countries!B3:B940, 0))</f>
        <v>ETH</v>
      </c>
      <c r="C680" s="169" t="s">
        <v>168</v>
      </c>
      <c r="D680" s="185">
        <v>0.0</v>
      </c>
    </row>
    <row r="681">
      <c r="A681" s="168" t="s">
        <v>557</v>
      </c>
      <c r="B681" s="2" t="str">
        <f t="array" ref="B681">INDEX(Countries!D4:D941, MATCH(A681, Countries!B4:B941, 0))</f>
        <v>HUN</v>
      </c>
      <c r="C681" s="169" t="s">
        <v>168</v>
      </c>
      <c r="D681" s="185">
        <v>0.0</v>
      </c>
    </row>
    <row r="682">
      <c r="A682" s="168" t="s">
        <v>558</v>
      </c>
      <c r="B682" s="2" t="str">
        <f t="array" ref="B682">INDEX(Countries!D5:D942, MATCH(A682, Countries!B5:B942, 0))</f>
        <v>KGZ</v>
      </c>
      <c r="C682" s="169" t="s">
        <v>168</v>
      </c>
      <c r="D682" s="185">
        <v>0.0</v>
      </c>
    </row>
    <row r="683">
      <c r="A683" s="168" t="s">
        <v>559</v>
      </c>
      <c r="B683" s="2" t="str">
        <f t="array" ref="B683">INDEX(Countries!D6:D943, MATCH(A683, Countries!B6:B943, 0))</f>
        <v>LAO</v>
      </c>
      <c r="C683" s="169" t="s">
        <v>168</v>
      </c>
      <c r="D683" s="185">
        <v>0.0</v>
      </c>
    </row>
    <row r="684">
      <c r="A684" s="168" t="s">
        <v>560</v>
      </c>
      <c r="B684" s="2" t="str">
        <f t="array" ref="B684">INDEX(Countries!D7:D944, MATCH(A684, Countries!B7:B944, 0))</f>
        <v>LSO</v>
      </c>
      <c r="C684" s="169" t="s">
        <v>168</v>
      </c>
      <c r="D684" s="185">
        <v>0.0</v>
      </c>
    </row>
    <row r="685">
      <c r="A685" s="168" t="s">
        <v>561</v>
      </c>
      <c r="B685" s="2" t="str">
        <f t="array" ref="B685">INDEX(Countries!D8:D945, MATCH(A685, Countries!B8:B945, 0))</f>
        <v>LUX</v>
      </c>
      <c r="C685" s="169" t="s">
        <v>168</v>
      </c>
      <c r="D685" s="185">
        <v>0.0</v>
      </c>
    </row>
    <row r="686">
      <c r="A686" s="168" t="s">
        <v>562</v>
      </c>
      <c r="B686" s="2" t="str">
        <f t="array" ref="B686">INDEX(Countries!D9:D946, MATCH(A686, Countries!B9:B946, 0))</f>
        <v>MDA</v>
      </c>
      <c r="C686" s="169" t="s">
        <v>168</v>
      </c>
      <c r="D686" s="185">
        <v>0.0</v>
      </c>
    </row>
    <row r="687">
      <c r="A687" s="168" t="s">
        <v>563</v>
      </c>
      <c r="B687" s="2" t="str">
        <f t="array" ref="B687">INDEX(Countries!D10:D947, MATCH(A687, Countries!B10:B947, 0))</f>
        <v>MKD</v>
      </c>
      <c r="C687" s="169" t="s">
        <v>168</v>
      </c>
      <c r="D687" s="185">
        <v>0.0</v>
      </c>
    </row>
    <row r="688">
      <c r="A688" s="168" t="s">
        <v>564</v>
      </c>
      <c r="B688" s="2" t="str">
        <f t="array" ref="B688">INDEX(Countries!D11:D948, MATCH(A688, Countries!B11:B948, 0))</f>
        <v>MLI</v>
      </c>
      <c r="C688" s="169" t="s">
        <v>168</v>
      </c>
      <c r="D688" s="185">
        <v>0.0</v>
      </c>
    </row>
    <row r="689">
      <c r="A689" s="168" t="s">
        <v>565</v>
      </c>
      <c r="B689" s="2" t="str">
        <f t="array" ref="B689">INDEX(Countries!D12:D949, MATCH(A689, Countries!B12:B949, 0))</f>
        <v>MNG</v>
      </c>
      <c r="C689" s="169" t="s">
        <v>168</v>
      </c>
      <c r="D689" s="185">
        <v>0.0</v>
      </c>
    </row>
    <row r="690">
      <c r="A690" s="168" t="s">
        <v>566</v>
      </c>
      <c r="B690" s="2" t="str">
        <f t="array" ref="B690">INDEX(Countries!D13:D950, MATCH(A690, Countries!B13:B950, 0))</f>
        <v>MWI</v>
      </c>
      <c r="C690" s="169" t="s">
        <v>168</v>
      </c>
      <c r="D690" s="185">
        <v>0.0</v>
      </c>
    </row>
    <row r="691">
      <c r="A691" s="168" t="s">
        <v>567</v>
      </c>
      <c r="B691" s="2" t="str">
        <f t="array" ref="B691">INDEX(Countries!D14:D951, MATCH(A691, Countries!B14:B951, 0))</f>
        <v>NER</v>
      </c>
      <c r="C691" s="169" t="s">
        <v>168</v>
      </c>
      <c r="D691" s="185">
        <v>0.0</v>
      </c>
    </row>
    <row r="692">
      <c r="A692" s="168" t="s">
        <v>568</v>
      </c>
      <c r="B692" s="2" t="str">
        <f t="array" ref="B692">INDEX(Countries!D15:D952, MATCH(A692, Countries!B15:B952, 0))</f>
        <v>NPL</v>
      </c>
      <c r="C692" s="169" t="s">
        <v>168</v>
      </c>
      <c r="D692" s="185">
        <v>0.0</v>
      </c>
    </row>
    <row r="693">
      <c r="A693" s="168" t="s">
        <v>569</v>
      </c>
      <c r="B693" s="2" t="str">
        <f t="array" ref="B693">INDEX(Countries!D16:D953, MATCH(A693, Countries!B16:B953, 0))</f>
        <v>PRY</v>
      </c>
      <c r="C693" s="169" t="s">
        <v>168</v>
      </c>
      <c r="D693" s="185">
        <v>0.0</v>
      </c>
    </row>
    <row r="694">
      <c r="A694" s="168" t="s">
        <v>570</v>
      </c>
      <c r="B694" s="2" t="str">
        <f t="array" ref="B694">INDEX(Countries!D17:D954, MATCH(A694, Countries!B17:B954, 0))</f>
        <v>RWA</v>
      </c>
      <c r="C694" s="169" t="s">
        <v>168</v>
      </c>
      <c r="D694" s="185">
        <v>0.0</v>
      </c>
    </row>
    <row r="695">
      <c r="A695" s="168" t="s">
        <v>571</v>
      </c>
      <c r="B695" s="2" t="str">
        <f t="array" ref="B695">INDEX(Countries!D18:D955, MATCH(A695, Countries!B18:B955, 0))</f>
        <v>SRB</v>
      </c>
      <c r="C695" s="169" t="s">
        <v>168</v>
      </c>
      <c r="D695" s="185">
        <v>0.0</v>
      </c>
    </row>
    <row r="696">
      <c r="A696" s="168" t="s">
        <v>572</v>
      </c>
      <c r="B696" s="2" t="str">
        <f t="array" ref="B696">INDEX(Countries!D19:D956, MATCH(A696, Countries!B19:B956, 0))</f>
        <v>SVK</v>
      </c>
      <c r="C696" s="169" t="s">
        <v>168</v>
      </c>
      <c r="D696" s="185">
        <v>0.0</v>
      </c>
    </row>
    <row r="697">
      <c r="A697" s="168" t="s">
        <v>573</v>
      </c>
      <c r="B697" s="2" t="str">
        <f t="array" ref="B697">INDEX(Countries!D20:D957, MATCH(A697, Countries!B20:B957, 0))</f>
        <v>SWZ</v>
      </c>
      <c r="C697" s="169" t="s">
        <v>168</v>
      </c>
      <c r="D697" s="185">
        <v>0.0</v>
      </c>
    </row>
    <row r="698">
      <c r="A698" s="168" t="s">
        <v>574</v>
      </c>
      <c r="B698" s="2" t="str">
        <f t="array" ref="B698">INDEX(Countries!D21:D958, MATCH(A698, Countries!B21:B958, 0))</f>
        <v>TCD</v>
      </c>
      <c r="C698" s="169" t="s">
        <v>168</v>
      </c>
      <c r="D698" s="185">
        <v>0.0</v>
      </c>
    </row>
    <row r="699">
      <c r="A699" s="168" t="s">
        <v>575</v>
      </c>
      <c r="B699" s="2" t="str">
        <f t="array" ref="B699">INDEX(Countries!D22:D959, MATCH(A699, Countries!B22:B959, 0))</f>
        <v>TJK</v>
      </c>
      <c r="C699" s="169" t="s">
        <v>168</v>
      </c>
      <c r="D699" s="185">
        <v>0.0</v>
      </c>
    </row>
    <row r="700">
      <c r="A700" s="168" t="s">
        <v>576</v>
      </c>
      <c r="B700" s="2" t="str">
        <f t="array" ref="B700">INDEX(Countries!D230:D960, MATCH(A700, Countries!B230:B960, 0))</f>
        <v>UGA</v>
      </c>
      <c r="C700" s="169" t="s">
        <v>168</v>
      </c>
      <c r="D700" s="185">
        <v>0.0</v>
      </c>
    </row>
    <row r="701">
      <c r="A701" s="168" t="s">
        <v>577</v>
      </c>
      <c r="B701" s="2" t="str">
        <f t="array" ref="B701">INDEX(Countries!D231:D961, MATCH(A701, Countries!B231:B961, 0))</f>
        <v>UZB</v>
      </c>
      <c r="C701" s="169" t="s">
        <v>168</v>
      </c>
      <c r="D701" s="185">
        <v>0.0</v>
      </c>
    </row>
    <row r="702">
      <c r="A702" s="168" t="s">
        <v>578</v>
      </c>
      <c r="B702" s="2" t="str">
        <f t="array" ref="B702">INDEX(Countries!D232:D962, MATCH(A702, Countries!B232:B962, 0))</f>
        <v>ZMB</v>
      </c>
      <c r="C702" s="169" t="s">
        <v>168</v>
      </c>
      <c r="D702" s="185">
        <v>0.0</v>
      </c>
    </row>
    <row r="703">
      <c r="A703" s="168" t="s">
        <v>579</v>
      </c>
      <c r="B703" s="2" t="str">
        <f t="array" ref="B703">INDEX(Countries!D2:D963, MATCH(A703, Countries!B2:B963, 0))</f>
        <v>ZWE</v>
      </c>
      <c r="C703" s="169" t="s">
        <v>168</v>
      </c>
      <c r="D703" s="185">
        <v>0.0</v>
      </c>
    </row>
    <row r="704">
      <c r="A704" s="168" t="s">
        <v>580</v>
      </c>
      <c r="B704" s="2" t="str">
        <f t="array" ref="B704">INDEX(Countries!D3:D964, MATCH(A704, Countries!B3:B964, 0))</f>
        <v>BLM</v>
      </c>
      <c r="C704" s="169" t="s">
        <v>168</v>
      </c>
      <c r="D704" s="185">
        <v>0.0</v>
      </c>
    </row>
    <row r="705">
      <c r="A705" s="168" t="s">
        <v>581</v>
      </c>
      <c r="B705" s="2" t="str">
        <f t="array" ref="B705">INDEX(Countries!D4:D965, MATCH(A705, Countries!B4:B965, 0))</f>
        <v>CCK</v>
      </c>
      <c r="C705" s="169" t="s">
        <v>168</v>
      </c>
      <c r="D705" s="185">
        <v>0.0</v>
      </c>
    </row>
    <row r="706">
      <c r="A706" s="168" t="s">
        <v>582</v>
      </c>
      <c r="B706" s="2" t="str">
        <f t="array" ref="B706">INDEX(Countries!D5:D966, MATCH(A706, Countries!B5:B966, 0))</f>
        <v>CXR</v>
      </c>
      <c r="C706" s="169" t="s">
        <v>168</v>
      </c>
      <c r="D706" s="185">
        <v>0.0</v>
      </c>
    </row>
  </sheetData>
  <dataValidations>
    <dataValidation type="list" allowBlank="1" sqref="E2:E236">
      <formula1>'Sources table'!$D$2:$D$76</formula1>
    </dataValidation>
    <dataValidation type="list" allowBlank="1" sqref="A2:A706">
      <formula1>Countries!$B$2:$B$262</formula1>
    </dataValidation>
    <dataValidation type="list" allowBlank="1" sqref="C2:C706">
      <formula1>Ecosystem!$B$2:$B$4</formula1>
    </dataValidation>
  </dataValidations>
  <drawing r:id="rId1"/>
</worksheet>
</file>

<file path=xl/worksheets/sheet3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507867"/>
    <outlinePr summaryBelow="0" summaryRight="0"/>
  </sheetPr>
  <sheetViews>
    <sheetView workbookViewId="0"/>
  </sheetViews>
  <sheetFormatPr customHeight="1" defaultColWidth="12.63" defaultRowHeight="15.0"/>
  <cols>
    <col customWidth="1" min="4" max="4" width="23.0"/>
    <col customWidth="1" min="5" max="5" width="28.5"/>
    <col customWidth="1" min="6" max="6" width="30.0"/>
    <col customWidth="1" min="7" max="7" width="32.38"/>
  </cols>
  <sheetData>
    <row r="1">
      <c r="A1" s="179" t="s">
        <v>111</v>
      </c>
      <c r="B1" s="179" t="s">
        <v>124</v>
      </c>
      <c r="C1" s="179" t="s">
        <v>79</v>
      </c>
      <c r="D1" s="179" t="s">
        <v>822</v>
      </c>
      <c r="E1" s="179" t="s">
        <v>823</v>
      </c>
      <c r="F1" s="145" t="s">
        <v>824</v>
      </c>
      <c r="G1" s="145" t="s">
        <v>825</v>
      </c>
    </row>
    <row r="2">
      <c r="A2" s="168" t="s">
        <v>183</v>
      </c>
      <c r="B2" s="2" t="str">
        <f t="array" ref="B2">INDEX(Countries!D2:D262, MATCH(A2, Countries!B2:B262, 0))</f>
        <v>USA</v>
      </c>
      <c r="C2" s="169" t="s">
        <v>160</v>
      </c>
      <c r="D2" s="186">
        <f>'Sequestration rates'!$C$27</f>
        <v>34.933</v>
      </c>
      <c r="E2" s="186">
        <v>17.2349</v>
      </c>
      <c r="F2" s="168" t="s">
        <v>826</v>
      </c>
      <c r="G2" s="168"/>
    </row>
    <row r="3">
      <c r="A3" s="168" t="s">
        <v>184</v>
      </c>
      <c r="B3" s="2" t="str">
        <f t="array" ref="B3">INDEX(Countries!D3:D263, MATCH(A3, Countries!B3:B263, 0))</f>
        <v>IDN</v>
      </c>
      <c r="C3" s="169" t="s">
        <v>160</v>
      </c>
      <c r="D3" s="186">
        <f>'Sequestration rates'!$C$27</f>
        <v>34.933</v>
      </c>
      <c r="E3" s="186">
        <v>64.51</v>
      </c>
      <c r="F3" s="168" t="s">
        <v>826</v>
      </c>
    </row>
    <row r="4">
      <c r="A4" s="168" t="s">
        <v>185</v>
      </c>
      <c r="B4" s="2" t="str">
        <f t="array" ref="B4">INDEX(Countries!D4:D264, MATCH(A4, Countries!B4:B264, 0))</f>
        <v>AUS</v>
      </c>
      <c r="C4" s="169" t="s">
        <v>160</v>
      </c>
      <c r="D4" s="186">
        <f>'Sequestration rates'!$C$27</f>
        <v>34.933</v>
      </c>
      <c r="E4" s="186">
        <v>7.285</v>
      </c>
      <c r="F4" s="168" t="s">
        <v>826</v>
      </c>
    </row>
    <row r="5">
      <c r="A5" s="168" t="s">
        <v>186</v>
      </c>
      <c r="B5" s="2" t="str">
        <f t="array" ref="B5">INDEX(Countries!D5:D265, MATCH(A5, Countries!B5:B265, 0))</f>
        <v>BHS</v>
      </c>
      <c r="C5" s="169" t="s">
        <v>160</v>
      </c>
      <c r="D5" s="186">
        <f>'Sequestration rates'!$C$27</f>
        <v>34.933</v>
      </c>
      <c r="E5" s="186">
        <v>10.516</v>
      </c>
      <c r="F5" s="168" t="s">
        <v>826</v>
      </c>
    </row>
    <row r="6">
      <c r="A6" s="168" t="s">
        <v>187</v>
      </c>
      <c r="B6" s="2" t="str">
        <f t="array" ref="B6">INDEX(Countries!D6:D266, MATCH(A6, Countries!B6:B266, 0))</f>
        <v>KEN</v>
      </c>
      <c r="C6" s="169" t="s">
        <v>160</v>
      </c>
      <c r="D6" s="186">
        <f>'Sequestration rates'!$C$27</f>
        <v>34.933</v>
      </c>
      <c r="E6" s="186">
        <v>24.94</v>
      </c>
      <c r="F6" s="168" t="s">
        <v>826</v>
      </c>
    </row>
    <row r="7">
      <c r="A7" s="168" t="s">
        <v>188</v>
      </c>
      <c r="B7" s="2" t="str">
        <f t="array" ref="B7">INDEX(Countries!D7:D267, MATCH(A7, Countries!B7:B267, 0))</f>
        <v>MEX</v>
      </c>
      <c r="C7" s="169" t="s">
        <v>160</v>
      </c>
      <c r="D7" s="186">
        <f>'Sequestration rates'!$C$27</f>
        <v>34.933</v>
      </c>
      <c r="E7" s="186">
        <v>18.33333</v>
      </c>
      <c r="F7" s="168" t="s">
        <v>826</v>
      </c>
    </row>
    <row r="8">
      <c r="A8" s="168" t="s">
        <v>189</v>
      </c>
      <c r="B8" s="2" t="str">
        <f t="array" ref="B8">INDEX(Countries!D8:D268, MATCH(A8, Countries!B8:B268, 0))</f>
        <v>COL</v>
      </c>
      <c r="C8" s="169" t="s">
        <v>160</v>
      </c>
      <c r="D8" s="186">
        <f>'Sequestration rates'!$C$27</f>
        <v>34.933</v>
      </c>
      <c r="E8" s="186"/>
      <c r="F8" s="168" t="s">
        <v>826</v>
      </c>
    </row>
    <row r="9">
      <c r="A9" s="168" t="s">
        <v>190</v>
      </c>
      <c r="B9" s="2" t="str">
        <f t="array" ref="B9">INDEX(Countries!D9:D269, MATCH(A9, Countries!B9:B269, 0))</f>
        <v>IND</v>
      </c>
      <c r="C9" s="169" t="s">
        <v>160</v>
      </c>
      <c r="D9" s="186">
        <f>'Sequestration rates'!$C$27</f>
        <v>34.933</v>
      </c>
      <c r="E9" s="186">
        <v>12.08</v>
      </c>
      <c r="F9" s="168" t="s">
        <v>826</v>
      </c>
    </row>
    <row r="10">
      <c r="A10" s="168" t="s">
        <v>191</v>
      </c>
      <c r="B10" s="2" t="str">
        <f t="array" ref="B10">INDEX(Countries!D10:D270, MATCH(A10, Countries!B10:B270, 0))</f>
        <v>CHN</v>
      </c>
      <c r="C10" s="169" t="s">
        <v>160</v>
      </c>
      <c r="D10" s="186">
        <f>'Sequestration rates'!$C$27</f>
        <v>34.933</v>
      </c>
      <c r="E10" s="186">
        <v>5.683333</v>
      </c>
      <c r="F10" s="168" t="s">
        <v>826</v>
      </c>
    </row>
    <row r="11">
      <c r="A11" s="168" t="s">
        <v>359</v>
      </c>
      <c r="B11" s="2" t="str">
        <f t="array" ref="B11">INDEX(Countries!D1:D271, MATCH(A11, Countries!B1:B271, 0))</f>
        <v>ASM</v>
      </c>
      <c r="C11" s="169" t="s">
        <v>160</v>
      </c>
      <c r="D11" s="186">
        <f>'Sequestration rates'!$C$27</f>
        <v>34.933</v>
      </c>
      <c r="E11" s="186"/>
      <c r="F11" s="168" t="s">
        <v>826</v>
      </c>
    </row>
    <row r="12">
      <c r="A12" s="168" t="s">
        <v>360</v>
      </c>
      <c r="B12" s="2" t="str">
        <f t="array" ref="B12">INDEX(Countries!D2:D272, MATCH(A12, Countries!B2:B272, 0))</f>
        <v>AGO</v>
      </c>
      <c r="C12" s="169" t="s">
        <v>160</v>
      </c>
      <c r="D12" s="186">
        <f>'Sequestration rates'!$C$27</f>
        <v>34.933</v>
      </c>
      <c r="E12" s="186"/>
      <c r="F12" s="168" t="s">
        <v>826</v>
      </c>
    </row>
    <row r="13">
      <c r="A13" s="168" t="s">
        <v>361</v>
      </c>
      <c r="B13" s="2" t="str">
        <f t="array" ref="B13">INDEX(Countries!D3:D273, MATCH(A13, Countries!B3:B273, 0))</f>
        <v>AIA</v>
      </c>
      <c r="C13" s="169" t="s">
        <v>160</v>
      </c>
      <c r="D13" s="186">
        <f>'Sequestration rates'!$C$27</f>
        <v>34.933</v>
      </c>
      <c r="E13" s="186"/>
      <c r="F13" s="168" t="s">
        <v>826</v>
      </c>
    </row>
    <row r="14">
      <c r="A14" s="168" t="s">
        <v>362</v>
      </c>
      <c r="B14" s="2" t="str">
        <f t="array" ref="B14">INDEX(Countries!D4:D274, MATCH(A14, Countries!B4:B274, 0))</f>
        <v>ATG</v>
      </c>
      <c r="C14" s="169" t="s">
        <v>160</v>
      </c>
      <c r="D14" s="186">
        <f>'Sequestration rates'!$C$27</f>
        <v>34.933</v>
      </c>
      <c r="E14" s="186"/>
      <c r="F14" s="168" t="s">
        <v>826</v>
      </c>
    </row>
    <row r="15">
      <c r="A15" s="168" t="s">
        <v>363</v>
      </c>
      <c r="B15" s="2" t="str">
        <f t="array" ref="B15">INDEX(Countries!D5:D275, MATCH(A15, Countries!B5:B275, 0))</f>
        <v>ABW</v>
      </c>
      <c r="C15" s="169" t="s">
        <v>160</v>
      </c>
      <c r="D15" s="186">
        <f>'Sequestration rates'!$C$27</f>
        <v>34.933</v>
      </c>
      <c r="E15" s="186"/>
      <c r="F15" s="168" t="s">
        <v>826</v>
      </c>
    </row>
    <row r="16">
      <c r="A16" s="168" t="s">
        <v>364</v>
      </c>
      <c r="B16" s="2" t="str">
        <f t="array" ref="B16">INDEX(Countries!D16:D276, MATCH(A16, Countries!B16:B276, 0))</f>
        <v>BHR</v>
      </c>
      <c r="C16" s="169" t="s">
        <v>160</v>
      </c>
      <c r="D16" s="186">
        <f>'Sequestration rates'!$C$27</f>
        <v>34.933</v>
      </c>
      <c r="E16" s="186"/>
      <c r="F16" s="168" t="s">
        <v>826</v>
      </c>
    </row>
    <row r="17">
      <c r="A17" s="168" t="s">
        <v>365</v>
      </c>
      <c r="B17" s="2" t="str">
        <f t="array" ref="B17">INDEX(Countries!D17:D277, MATCH(A17, Countries!B17:B277, 0))</f>
        <v>BGD</v>
      </c>
      <c r="C17" s="169" t="s">
        <v>160</v>
      </c>
      <c r="D17" s="186">
        <f>'Sequestration rates'!$C$27</f>
        <v>34.933</v>
      </c>
      <c r="E17" s="186"/>
      <c r="F17" s="168" t="s">
        <v>826</v>
      </c>
    </row>
    <row r="18">
      <c r="A18" s="168" t="s">
        <v>366</v>
      </c>
      <c r="B18" s="2" t="str">
        <f t="array" ref="B18">INDEX(Countries!D18:D278, MATCH(A18, Countries!B18:B278, 0))</f>
        <v>BRB</v>
      </c>
      <c r="C18" s="169" t="s">
        <v>160</v>
      </c>
      <c r="D18" s="186">
        <f>'Sequestration rates'!$C$27</f>
        <v>34.933</v>
      </c>
      <c r="E18" s="186"/>
      <c r="F18" s="168" t="s">
        <v>826</v>
      </c>
    </row>
    <row r="19">
      <c r="A19" s="168" t="s">
        <v>367</v>
      </c>
      <c r="B19" s="2" t="str">
        <f t="array" ref="B19">INDEX(Countries!D19:D279, MATCH(A19, Countries!B19:B279, 0))</f>
        <v>BLZ</v>
      </c>
      <c r="C19" s="169" t="s">
        <v>160</v>
      </c>
      <c r="D19" s="186">
        <f>'Sequestration rates'!$C$27</f>
        <v>34.933</v>
      </c>
      <c r="E19" s="186"/>
      <c r="F19" s="168" t="s">
        <v>826</v>
      </c>
    </row>
    <row r="20">
      <c r="A20" s="168" t="s">
        <v>368</v>
      </c>
      <c r="B20" s="2" t="str">
        <f t="array" ref="B20">INDEX(Countries!D20:D280, MATCH(A20, Countries!B20:B280, 0))</f>
        <v>BEN</v>
      </c>
      <c r="C20" s="169" t="s">
        <v>160</v>
      </c>
      <c r="D20" s="186">
        <f>'Sequestration rates'!$C$27</f>
        <v>34.933</v>
      </c>
      <c r="E20" s="186"/>
      <c r="F20" s="168" t="s">
        <v>826</v>
      </c>
    </row>
    <row r="21">
      <c r="A21" s="168" t="s">
        <v>369</v>
      </c>
      <c r="B21" s="2" t="str">
        <f t="array" ref="B21">INDEX(Countries!D21:D281, MATCH(A21, Countries!B21:B281, 0))</f>
        <v>BMU</v>
      </c>
      <c r="C21" s="169" t="s">
        <v>160</v>
      </c>
      <c r="D21" s="186">
        <f>'Sequestration rates'!$C$27</f>
        <v>34.933</v>
      </c>
      <c r="E21" s="186"/>
      <c r="F21" s="168" t="s">
        <v>826</v>
      </c>
    </row>
    <row r="22">
      <c r="A22" s="168" t="s">
        <v>370</v>
      </c>
      <c r="B22" s="2" t="str">
        <f t="array" ref="B22">INDEX(Countries!D22:D282, MATCH(A22, Countries!B22:B282, 0))</f>
        <v>BES</v>
      </c>
      <c r="C22" s="169" t="s">
        <v>160</v>
      </c>
      <c r="D22" s="186">
        <f>'Sequestration rates'!$C$27</f>
        <v>34.933</v>
      </c>
      <c r="E22" s="186"/>
      <c r="F22" s="168" t="s">
        <v>826</v>
      </c>
    </row>
    <row r="23">
      <c r="A23" s="168" t="s">
        <v>371</v>
      </c>
      <c r="B23" s="2" t="str">
        <f t="array" ref="B23">INDEX(Countries!D23:D283, MATCH(A23, Countries!B23:B283, 0))</f>
        <v>BRA</v>
      </c>
      <c r="C23" s="169" t="s">
        <v>160</v>
      </c>
      <c r="D23" s="186">
        <f>'Sequestration rates'!$C$27</f>
        <v>34.933</v>
      </c>
      <c r="E23" s="186"/>
      <c r="F23" s="168" t="s">
        <v>826</v>
      </c>
    </row>
    <row r="24">
      <c r="A24" s="168" t="s">
        <v>372</v>
      </c>
      <c r="B24" s="2" t="str">
        <f t="array" ref="B24">INDEX(Countries!D24:D284, MATCH(A24, Countries!B24:B284, 0))</f>
        <v>VGB</v>
      </c>
      <c r="C24" s="169" t="s">
        <v>160</v>
      </c>
      <c r="D24" s="186">
        <f>'Sequestration rates'!$C$27</f>
        <v>34.933</v>
      </c>
      <c r="E24" s="186"/>
      <c r="F24" s="168" t="s">
        <v>826</v>
      </c>
    </row>
    <row r="25">
      <c r="A25" s="168" t="s">
        <v>373</v>
      </c>
      <c r="B25" s="2" t="str">
        <f t="array" ref="B25">INDEX(Countries!D25:D285, MATCH(A25, Countries!B25:B285, 0))</f>
        <v>BRN</v>
      </c>
      <c r="C25" s="169" t="s">
        <v>160</v>
      </c>
      <c r="D25" s="186">
        <f>'Sequestration rates'!$C$27</f>
        <v>34.933</v>
      </c>
      <c r="E25" s="186"/>
      <c r="F25" s="168" t="s">
        <v>826</v>
      </c>
    </row>
    <row r="26">
      <c r="A26" s="168" t="s">
        <v>374</v>
      </c>
      <c r="B26" s="2" t="str">
        <f t="array" ref="B26">INDEX(Countries!D26:D286, MATCH(A26, Countries!B26:B286, 0))</f>
        <v>KHM</v>
      </c>
      <c r="C26" s="169" t="s">
        <v>160</v>
      </c>
      <c r="D26" s="186">
        <f>'Sequestration rates'!$C$27</f>
        <v>34.933</v>
      </c>
      <c r="E26" s="186"/>
      <c r="F26" s="168" t="s">
        <v>826</v>
      </c>
    </row>
    <row r="27">
      <c r="A27" s="168" t="s">
        <v>375</v>
      </c>
      <c r="B27" s="2" t="str">
        <f t="array" ref="B27">INDEX(Countries!D27:D287, MATCH(A27, Countries!B27:B287, 0))</f>
        <v>CMR</v>
      </c>
      <c r="C27" s="169" t="s">
        <v>160</v>
      </c>
      <c r="D27" s="186">
        <f>'Sequestration rates'!$C$27</f>
        <v>34.933</v>
      </c>
      <c r="E27" s="186"/>
      <c r="F27" s="168" t="s">
        <v>826</v>
      </c>
    </row>
    <row r="28">
      <c r="A28" s="168" t="s">
        <v>376</v>
      </c>
      <c r="B28" s="2" t="str">
        <f t="array" ref="B28">INDEX(Countries!D28:D288, MATCH(A28, Countries!B28:B288, 0))</f>
        <v>CYM</v>
      </c>
      <c r="C28" s="169" t="s">
        <v>160</v>
      </c>
      <c r="D28" s="186">
        <f>'Sequestration rates'!$C$27</f>
        <v>34.933</v>
      </c>
      <c r="E28" s="186"/>
      <c r="F28" s="168" t="s">
        <v>826</v>
      </c>
    </row>
    <row r="29">
      <c r="A29" s="168" t="s">
        <v>377</v>
      </c>
      <c r="B29" s="2" t="str">
        <f t="array" ref="B29">INDEX(Countries!D29:D289, MATCH(A29, Countries!B29:B289, 0))</f>
        <v>COM</v>
      </c>
      <c r="C29" s="169" t="s">
        <v>160</v>
      </c>
      <c r="D29" s="186">
        <f>'Sequestration rates'!$C$27</f>
        <v>34.933</v>
      </c>
      <c r="E29" s="186"/>
      <c r="F29" s="168" t="s">
        <v>826</v>
      </c>
    </row>
    <row r="30">
      <c r="A30" s="168" t="s">
        <v>378</v>
      </c>
      <c r="B30" s="2" t="str">
        <f t="array" ref="B30">INDEX(Countries!D30:D290, MATCH(A30, Countries!B30:B290, 0))</f>
        <v>COK</v>
      </c>
      <c r="C30" s="169" t="s">
        <v>160</v>
      </c>
      <c r="D30" s="186">
        <f>'Sequestration rates'!$C$27</f>
        <v>34.933</v>
      </c>
      <c r="E30" s="186"/>
      <c r="F30" s="168" t="s">
        <v>826</v>
      </c>
    </row>
    <row r="31">
      <c r="A31" s="168" t="s">
        <v>379</v>
      </c>
      <c r="B31" s="2" t="str">
        <f t="array" ref="B31">INDEX(Countries!D31:D291, MATCH(A31, Countries!B31:B291, 0))</f>
        <v>CRI</v>
      </c>
      <c r="C31" s="169" t="s">
        <v>160</v>
      </c>
      <c r="D31" s="186">
        <f>'Sequestration rates'!$C$27</f>
        <v>34.933</v>
      </c>
      <c r="E31" s="186"/>
      <c r="F31" s="168" t="s">
        <v>826</v>
      </c>
    </row>
    <row r="32">
      <c r="A32" s="168" t="s">
        <v>380</v>
      </c>
      <c r="B32" s="2" t="str">
        <f t="array" ref="B32">INDEX(Countries!D32:D292, MATCH(A32, Countries!B32:B292, 0))</f>
        <v>CIV</v>
      </c>
      <c r="C32" s="169" t="s">
        <v>160</v>
      </c>
      <c r="D32" s="186">
        <f>'Sequestration rates'!$C$27</f>
        <v>34.933</v>
      </c>
      <c r="E32" s="186"/>
      <c r="F32" s="168" t="s">
        <v>826</v>
      </c>
    </row>
    <row r="33">
      <c r="A33" s="168" t="s">
        <v>381</v>
      </c>
      <c r="B33" s="2" t="str">
        <f t="array" ref="B33">INDEX(Countries!D33:D293, MATCH(A33, Countries!B33:B293, 0))</f>
        <v>CUB</v>
      </c>
      <c r="C33" s="169" t="s">
        <v>160</v>
      </c>
      <c r="D33" s="186">
        <f>'Sequestration rates'!$C$27</f>
        <v>34.933</v>
      </c>
      <c r="E33" s="186"/>
      <c r="F33" s="168" t="s">
        <v>826</v>
      </c>
    </row>
    <row r="34">
      <c r="A34" s="168" t="s">
        <v>382</v>
      </c>
      <c r="B34" s="2" t="str">
        <f t="array" ref="B34">INDEX(Countries!D34:D294, MATCH(A34, Countries!B34:B294, 0))</f>
        <v>CUW</v>
      </c>
      <c r="C34" s="169" t="s">
        <v>160</v>
      </c>
      <c r="D34" s="186">
        <f>'Sequestration rates'!$C$27</f>
        <v>34.933</v>
      </c>
      <c r="E34" s="186"/>
      <c r="F34" s="168" t="s">
        <v>826</v>
      </c>
    </row>
    <row r="35">
      <c r="A35" s="168" t="s">
        <v>383</v>
      </c>
      <c r="B35" s="2" t="str">
        <f t="array" ref="B35">INDEX(Countries!D35:D295, MATCH(A35, Countries!B35:B295, 0))</f>
        <v>COD</v>
      </c>
      <c r="C35" s="169" t="s">
        <v>160</v>
      </c>
      <c r="D35" s="186">
        <f>'Sequestration rates'!$C$27</f>
        <v>34.933</v>
      </c>
      <c r="E35" s="186"/>
      <c r="F35" s="168" t="s">
        <v>826</v>
      </c>
    </row>
    <row r="36">
      <c r="A36" s="168" t="s">
        <v>384</v>
      </c>
      <c r="B36" s="2" t="str">
        <f t="array" ref="B36">INDEX(Countries!D36:D296, MATCH(A36, Countries!B36:B296, 0))</f>
        <v>DJI</v>
      </c>
      <c r="C36" s="169" t="s">
        <v>160</v>
      </c>
      <c r="D36" s="186">
        <f>'Sequestration rates'!$C$27</f>
        <v>34.933</v>
      </c>
      <c r="E36" s="186"/>
      <c r="F36" s="168" t="s">
        <v>826</v>
      </c>
    </row>
    <row r="37">
      <c r="A37" s="168" t="s">
        <v>385</v>
      </c>
      <c r="B37" s="2" t="str">
        <f t="array" ref="B37">INDEX(Countries!D37:D297, MATCH(A37, Countries!B37:B297, 0))</f>
        <v>DMA</v>
      </c>
      <c r="C37" s="169" t="s">
        <v>160</v>
      </c>
      <c r="D37" s="186">
        <f>'Sequestration rates'!$C$27</f>
        <v>34.933</v>
      </c>
      <c r="E37" s="186"/>
      <c r="F37" s="168" t="s">
        <v>826</v>
      </c>
    </row>
    <row r="38">
      <c r="A38" s="168" t="s">
        <v>386</v>
      </c>
      <c r="B38" s="2" t="str">
        <f t="array" ref="B38">INDEX(Countries!D38:D298, MATCH(A38, Countries!B38:B298, 0))</f>
        <v>DOM</v>
      </c>
      <c r="C38" s="169" t="s">
        <v>160</v>
      </c>
      <c r="D38" s="186">
        <f>'Sequestration rates'!$C$27</f>
        <v>34.933</v>
      </c>
      <c r="E38" s="186"/>
      <c r="F38" s="168" t="s">
        <v>826</v>
      </c>
    </row>
    <row r="39">
      <c r="A39" s="168" t="s">
        <v>314</v>
      </c>
      <c r="B39" s="2" t="str">
        <f t="array" ref="B39">INDEX(Countries!D39:D299, MATCH(A39, Countries!B39:B299, 0))</f>
        <v>ECU</v>
      </c>
      <c r="C39" s="169" t="s">
        <v>160</v>
      </c>
      <c r="D39" s="186">
        <f>'Sequestration rates'!$C$27</f>
        <v>34.933</v>
      </c>
      <c r="E39" s="186"/>
      <c r="F39" s="168" t="s">
        <v>826</v>
      </c>
    </row>
    <row r="40">
      <c r="A40" s="168" t="s">
        <v>387</v>
      </c>
      <c r="B40" s="2" t="str">
        <f t="array" ref="B40">INDEX(Countries!D40:D300, MATCH(A40, Countries!B40:B300, 0))</f>
        <v>EGY</v>
      </c>
      <c r="C40" s="169" t="s">
        <v>160</v>
      </c>
      <c r="D40" s="186">
        <f>'Sequestration rates'!$C$27</f>
        <v>34.933</v>
      </c>
      <c r="E40" s="186"/>
      <c r="F40" s="168" t="s">
        <v>826</v>
      </c>
    </row>
    <row r="41">
      <c r="A41" s="168" t="s">
        <v>388</v>
      </c>
      <c r="B41" s="2" t="str">
        <f t="array" ref="B41">INDEX(Countries!D41:D301, MATCH(A41, Countries!B41:B301, 0))</f>
        <v>SLV</v>
      </c>
      <c r="C41" s="169" t="s">
        <v>160</v>
      </c>
      <c r="D41" s="186">
        <f>'Sequestration rates'!$C$27</f>
        <v>34.933</v>
      </c>
      <c r="E41" s="186"/>
      <c r="F41" s="168" t="s">
        <v>826</v>
      </c>
    </row>
    <row r="42">
      <c r="A42" s="168" t="s">
        <v>389</v>
      </c>
      <c r="B42" s="2" t="str">
        <f t="array" ref="B42">INDEX(Countries!D42:D302, MATCH(A42, Countries!B42:B302, 0))</f>
        <v>GNQ</v>
      </c>
      <c r="C42" s="169" t="s">
        <v>160</v>
      </c>
      <c r="D42" s="186">
        <f>'Sequestration rates'!$C$27</f>
        <v>34.933</v>
      </c>
      <c r="E42" s="186"/>
      <c r="F42" s="168" t="s">
        <v>826</v>
      </c>
    </row>
    <row r="43">
      <c r="A43" s="168" t="s">
        <v>390</v>
      </c>
      <c r="B43" s="2" t="str">
        <f t="array" ref="B43">INDEX(Countries!D43:D303, MATCH(A43, Countries!B43:B303, 0))</f>
        <v>ERI</v>
      </c>
      <c r="C43" s="169" t="s">
        <v>160</v>
      </c>
      <c r="D43" s="186">
        <f>'Sequestration rates'!$C$27</f>
        <v>34.933</v>
      </c>
      <c r="E43" s="186"/>
      <c r="F43" s="168" t="s">
        <v>826</v>
      </c>
    </row>
    <row r="44">
      <c r="A44" s="168" t="s">
        <v>391</v>
      </c>
      <c r="B44" s="2" t="str">
        <f t="array" ref="B44">INDEX(Countries!D44:D304, MATCH(A44, Countries!B44:B304, 0))</f>
        <v>FJI</v>
      </c>
      <c r="C44" s="169" t="s">
        <v>160</v>
      </c>
      <c r="D44" s="186">
        <f>'Sequestration rates'!$C$27</f>
        <v>34.933</v>
      </c>
      <c r="E44" s="186"/>
      <c r="F44" s="168" t="s">
        <v>826</v>
      </c>
    </row>
    <row r="45">
      <c r="A45" s="168" t="s">
        <v>392</v>
      </c>
      <c r="B45" s="2" t="str">
        <f t="array" ref="B45">INDEX(Countries!D45:D305, MATCH(A45, Countries!B45:B305, 0))</f>
        <v>GUF</v>
      </c>
      <c r="C45" s="169" t="s">
        <v>160</v>
      </c>
      <c r="D45" s="186">
        <f>'Sequestration rates'!$C$27</f>
        <v>34.933</v>
      </c>
      <c r="E45" s="186"/>
      <c r="F45" s="168" t="s">
        <v>826</v>
      </c>
    </row>
    <row r="46">
      <c r="A46" s="168" t="s">
        <v>393</v>
      </c>
      <c r="B46" s="2" t="str">
        <f t="array" ref="B46">INDEX(Countries!D46:D306, MATCH(A46, Countries!B46:B306, 0))</f>
        <v>PYF</v>
      </c>
      <c r="C46" s="169" t="s">
        <v>160</v>
      </c>
      <c r="D46" s="186">
        <f>'Sequestration rates'!$C$27</f>
        <v>34.933</v>
      </c>
      <c r="E46" s="186"/>
      <c r="F46" s="168" t="s">
        <v>826</v>
      </c>
    </row>
    <row r="47">
      <c r="A47" s="168" t="s">
        <v>394</v>
      </c>
      <c r="B47" s="2" t="str">
        <f t="array" ref="B47">INDEX(Countries!D47:D307, MATCH(A47, Countries!B47:B307, 0))</f>
        <v>ATF</v>
      </c>
      <c r="C47" s="169" t="s">
        <v>160</v>
      </c>
      <c r="D47" s="186">
        <f>'Sequestration rates'!$C$27</f>
        <v>34.933</v>
      </c>
      <c r="E47" s="186"/>
      <c r="F47" s="168" t="s">
        <v>826</v>
      </c>
    </row>
    <row r="48">
      <c r="A48" s="168" t="s">
        <v>395</v>
      </c>
      <c r="B48" s="2" t="str">
        <f t="array" ref="B48">INDEX(Countries!D48:D308, MATCH(A48, Countries!B48:B308, 0))</f>
        <v>GAB</v>
      </c>
      <c r="C48" s="169" t="s">
        <v>160</v>
      </c>
      <c r="D48" s="186">
        <f>'Sequestration rates'!$C$27</f>
        <v>34.933</v>
      </c>
      <c r="E48" s="186"/>
      <c r="F48" s="168" t="s">
        <v>826</v>
      </c>
    </row>
    <row r="49">
      <c r="A49" s="168" t="s">
        <v>396</v>
      </c>
      <c r="B49" s="2" t="str">
        <f t="array" ref="B49">INDEX(Countries!D49:D309, MATCH(A49, Countries!B49:B309, 0))</f>
        <v>GMB</v>
      </c>
      <c r="C49" s="169" t="s">
        <v>160</v>
      </c>
      <c r="D49" s="186">
        <f>'Sequestration rates'!$C$27</f>
        <v>34.933</v>
      </c>
      <c r="E49" s="186"/>
      <c r="F49" s="168" t="s">
        <v>826</v>
      </c>
    </row>
    <row r="50">
      <c r="A50" s="168" t="s">
        <v>397</v>
      </c>
      <c r="B50" s="2" t="str">
        <f t="array" ref="B50">INDEX(Countries!D50:D310, MATCH(A50, Countries!B50:B310, 0))</f>
        <v>GHA</v>
      </c>
      <c r="C50" s="169" t="s">
        <v>160</v>
      </c>
      <c r="D50" s="186">
        <f>'Sequestration rates'!$C$27</f>
        <v>34.933</v>
      </c>
      <c r="E50" s="186"/>
      <c r="F50" s="168" t="s">
        <v>826</v>
      </c>
    </row>
    <row r="51">
      <c r="A51" s="168" t="s">
        <v>398</v>
      </c>
      <c r="B51" s="2" t="str">
        <f t="array" ref="B51">INDEX(Countries!D51:D311, MATCH(A51, Countries!B51:B311, 0))</f>
        <v>GRD</v>
      </c>
      <c r="C51" s="169" t="s">
        <v>160</v>
      </c>
      <c r="D51" s="186">
        <f>'Sequestration rates'!$C$27</f>
        <v>34.933</v>
      </c>
      <c r="E51" s="186"/>
      <c r="F51" s="168" t="s">
        <v>826</v>
      </c>
    </row>
    <row r="52">
      <c r="A52" s="168" t="s">
        <v>399</v>
      </c>
      <c r="B52" s="2" t="str">
        <f t="array" ref="B52">INDEX(Countries!D52:D312, MATCH(A52, Countries!B52:B312, 0))</f>
        <v>GLP</v>
      </c>
      <c r="C52" s="169" t="s">
        <v>160</v>
      </c>
      <c r="D52" s="186">
        <f>'Sequestration rates'!$C$27</f>
        <v>34.933</v>
      </c>
      <c r="E52" s="186"/>
      <c r="F52" s="168" t="s">
        <v>826</v>
      </c>
    </row>
    <row r="53">
      <c r="A53" s="168" t="s">
        <v>400</v>
      </c>
      <c r="B53" s="2" t="str">
        <f t="array" ref="B53">INDEX(Countries!D53:D313, MATCH(A53, Countries!B53:B313, 0))</f>
        <v>GUM</v>
      </c>
      <c r="C53" s="169" t="s">
        <v>160</v>
      </c>
      <c r="D53" s="186">
        <f>'Sequestration rates'!$C$27</f>
        <v>34.933</v>
      </c>
      <c r="E53" s="186"/>
      <c r="F53" s="168" t="s">
        <v>826</v>
      </c>
    </row>
    <row r="54">
      <c r="A54" s="168" t="s">
        <v>401</v>
      </c>
      <c r="B54" s="2" t="str">
        <f t="array" ref="B54">INDEX(Countries!D54:D314, MATCH(A54, Countries!B54:B314, 0))</f>
        <v>GTM</v>
      </c>
      <c r="C54" s="169" t="s">
        <v>160</v>
      </c>
      <c r="D54" s="186">
        <f>'Sequestration rates'!$C$27</f>
        <v>34.933</v>
      </c>
      <c r="E54" s="186"/>
      <c r="F54" s="168" t="s">
        <v>826</v>
      </c>
    </row>
    <row r="55">
      <c r="A55" s="168" t="s">
        <v>402</v>
      </c>
      <c r="B55" s="2" t="str">
        <f t="array" ref="B55">INDEX(Countries!D55:D315, MATCH(A55, Countries!B55:B315, 0))</f>
        <v>GIN</v>
      </c>
      <c r="C55" s="169" t="s">
        <v>160</v>
      </c>
      <c r="D55" s="186">
        <f>'Sequestration rates'!$C$27</f>
        <v>34.933</v>
      </c>
      <c r="E55" s="186"/>
      <c r="F55" s="168" t="s">
        <v>826</v>
      </c>
    </row>
    <row r="56">
      <c r="A56" s="168" t="s">
        <v>403</v>
      </c>
      <c r="B56" s="2" t="str">
        <f t="array" ref="B56">INDEX(Countries!D56:D316, MATCH(A56, Countries!B56:B316, 0))</f>
        <v>GNB</v>
      </c>
      <c r="C56" s="169" t="s">
        <v>160</v>
      </c>
      <c r="D56" s="186">
        <f>'Sequestration rates'!$C$27</f>
        <v>34.933</v>
      </c>
      <c r="E56" s="186"/>
      <c r="F56" s="168" t="s">
        <v>826</v>
      </c>
    </row>
    <row r="57">
      <c r="A57" s="168" t="s">
        <v>404</v>
      </c>
      <c r="B57" s="2" t="str">
        <f t="array" ref="B57">INDEX(Countries!D57:D317, MATCH(A57, Countries!B57:B317, 0))</f>
        <v>GUY</v>
      </c>
      <c r="C57" s="169" t="s">
        <v>160</v>
      </c>
      <c r="D57" s="186">
        <f>'Sequestration rates'!$C$27</f>
        <v>34.933</v>
      </c>
      <c r="E57" s="186"/>
      <c r="F57" s="168" t="s">
        <v>826</v>
      </c>
    </row>
    <row r="58">
      <c r="A58" s="168" t="s">
        <v>405</v>
      </c>
      <c r="B58" s="2" t="str">
        <f t="array" ref="B58">INDEX(Countries!D58:D318, MATCH(A58, Countries!B58:B318, 0))</f>
        <v>HTI</v>
      </c>
      <c r="C58" s="169" t="s">
        <v>160</v>
      </c>
      <c r="D58" s="186">
        <f>'Sequestration rates'!$C$27</f>
        <v>34.933</v>
      </c>
      <c r="E58" s="186"/>
      <c r="F58" s="168" t="s">
        <v>826</v>
      </c>
    </row>
    <row r="59">
      <c r="A59" s="168" t="s">
        <v>406</v>
      </c>
      <c r="B59" s="2" t="str">
        <f t="array" ref="B59">INDEX(Countries!D59:D319, MATCH(A59, Countries!B59:B319, 0))</f>
        <v>HND</v>
      </c>
      <c r="C59" s="169" t="s">
        <v>160</v>
      </c>
      <c r="D59" s="186">
        <f>'Sequestration rates'!$C$27</f>
        <v>34.933</v>
      </c>
      <c r="E59" s="186"/>
      <c r="F59" s="168" t="s">
        <v>826</v>
      </c>
    </row>
    <row r="60">
      <c r="A60" s="168" t="s">
        <v>407</v>
      </c>
      <c r="B60" s="2" t="str">
        <f t="array" ref="B60">INDEX(Countries!D60:D320, MATCH(A60, Countries!B60:B320, 0))</f>
        <v>IRN</v>
      </c>
      <c r="C60" s="169" t="s">
        <v>160</v>
      </c>
      <c r="D60" s="186">
        <f>'Sequestration rates'!$C$27</f>
        <v>34.933</v>
      </c>
      <c r="E60" s="186"/>
      <c r="F60" s="168" t="s">
        <v>826</v>
      </c>
    </row>
    <row r="61">
      <c r="A61" s="168" t="s">
        <v>408</v>
      </c>
      <c r="B61" s="2" t="str">
        <f t="array" ref="B61">INDEX(Countries!D61:D321, MATCH(A61, Countries!B61:B321, 0))</f>
        <v>JAM</v>
      </c>
      <c r="C61" s="169" t="s">
        <v>160</v>
      </c>
      <c r="D61" s="186">
        <f>'Sequestration rates'!$C$27</f>
        <v>34.933</v>
      </c>
      <c r="E61" s="186"/>
      <c r="F61" s="168" t="s">
        <v>826</v>
      </c>
    </row>
    <row r="62">
      <c r="A62" s="168" t="s">
        <v>409</v>
      </c>
      <c r="B62" s="2" t="str">
        <f t="array" ref="B62">INDEX(Countries!D62:D322, MATCH(A62, Countries!B62:B322, 0))</f>
        <v>JPN</v>
      </c>
      <c r="C62" s="169" t="s">
        <v>160</v>
      </c>
      <c r="D62" s="186">
        <f>'Sequestration rates'!$C$27</f>
        <v>34.933</v>
      </c>
      <c r="E62" s="186"/>
      <c r="F62" s="168" t="s">
        <v>826</v>
      </c>
    </row>
    <row r="63">
      <c r="A63" s="168" t="s">
        <v>410</v>
      </c>
      <c r="B63" s="2" t="str">
        <f t="array" ref="B63">INDEX(Countries!D63:D323, MATCH(A63, Countries!B63:B323, 0))</f>
        <v>KIR</v>
      </c>
      <c r="C63" s="169" t="s">
        <v>160</v>
      </c>
      <c r="D63" s="186">
        <f>'Sequestration rates'!$C$27</f>
        <v>34.933</v>
      </c>
      <c r="E63" s="186"/>
      <c r="F63" s="168" t="s">
        <v>826</v>
      </c>
    </row>
    <row r="64">
      <c r="A64" s="168" t="s">
        <v>411</v>
      </c>
      <c r="B64" s="2" t="str">
        <f t="array" ref="B64">INDEX(Countries!D64:D324, MATCH(A64, Countries!B64:B324, 0))</f>
        <v>LBN</v>
      </c>
      <c r="C64" s="169" t="s">
        <v>160</v>
      </c>
      <c r="D64" s="186">
        <f>'Sequestration rates'!$C$27</f>
        <v>34.933</v>
      </c>
      <c r="E64" s="186"/>
      <c r="F64" s="168" t="s">
        <v>826</v>
      </c>
    </row>
    <row r="65">
      <c r="A65" s="168" t="s">
        <v>412</v>
      </c>
      <c r="B65" s="2" t="str">
        <f t="array" ref="B65">INDEX(Countries!D65:D325, MATCH(A65, Countries!B65:B325, 0))</f>
        <v>MDG</v>
      </c>
      <c r="C65" s="169" t="s">
        <v>160</v>
      </c>
      <c r="D65" s="186">
        <f>'Sequestration rates'!$C$27</f>
        <v>34.933</v>
      </c>
      <c r="E65" s="186"/>
      <c r="F65" s="168" t="s">
        <v>826</v>
      </c>
    </row>
    <row r="66">
      <c r="A66" s="168" t="s">
        <v>413</v>
      </c>
      <c r="B66" s="2" t="str">
        <f t="array" ref="B66">INDEX(Countries!D66:D326, MATCH(A66, Countries!B66:B326, 0))</f>
        <v>MYS</v>
      </c>
      <c r="C66" s="169" t="s">
        <v>160</v>
      </c>
      <c r="D66" s="186">
        <f>'Sequestration rates'!$C$27</f>
        <v>34.933</v>
      </c>
      <c r="E66" s="186"/>
      <c r="F66" s="168" t="s">
        <v>826</v>
      </c>
    </row>
    <row r="67">
      <c r="A67" s="168" t="s">
        <v>414</v>
      </c>
      <c r="B67" s="2" t="str">
        <f t="array" ref="B67">INDEX(Countries!D67:D327, MATCH(A67, Countries!B67:B327, 0))</f>
        <v>MDV</v>
      </c>
      <c r="C67" s="169" t="s">
        <v>160</v>
      </c>
      <c r="D67" s="186">
        <f>'Sequestration rates'!$C$27</f>
        <v>34.933</v>
      </c>
      <c r="E67" s="186"/>
      <c r="F67" s="168" t="s">
        <v>826</v>
      </c>
    </row>
    <row r="68">
      <c r="A68" s="168" t="s">
        <v>415</v>
      </c>
      <c r="B68" s="2" t="str">
        <f t="array" ref="B68">INDEX(Countries!D68:D328, MATCH(A68, Countries!B68:B328, 0))</f>
        <v>MHL</v>
      </c>
      <c r="C68" s="169" t="s">
        <v>160</v>
      </c>
      <c r="D68" s="186">
        <f>'Sequestration rates'!$C$27</f>
        <v>34.933</v>
      </c>
      <c r="E68" s="186"/>
      <c r="F68" s="168" t="s">
        <v>826</v>
      </c>
    </row>
    <row r="69">
      <c r="A69" s="168" t="s">
        <v>416</v>
      </c>
      <c r="B69" s="2" t="str">
        <f t="array" ref="B69">INDEX(Countries!D69:D329, MATCH(A69, Countries!B69:B329, 0))</f>
        <v>MTQ</v>
      </c>
      <c r="C69" s="169" t="s">
        <v>160</v>
      </c>
      <c r="D69" s="186">
        <f>'Sequestration rates'!$C$27</f>
        <v>34.933</v>
      </c>
      <c r="E69" s="186"/>
      <c r="F69" s="168" t="s">
        <v>826</v>
      </c>
    </row>
    <row r="70">
      <c r="A70" s="168" t="s">
        <v>417</v>
      </c>
      <c r="B70" s="2" t="str">
        <f t="array" ref="B70">INDEX(Countries!D70:D330, MATCH(A70, Countries!B70:B330, 0))</f>
        <v>MRT</v>
      </c>
      <c r="C70" s="169" t="s">
        <v>160</v>
      </c>
      <c r="D70" s="186">
        <f>'Sequestration rates'!$C$27</f>
        <v>34.933</v>
      </c>
      <c r="E70" s="186"/>
      <c r="F70" s="168" t="s">
        <v>826</v>
      </c>
    </row>
    <row r="71">
      <c r="A71" s="168" t="s">
        <v>418</v>
      </c>
      <c r="B71" s="2" t="str">
        <f t="array" ref="B71">INDEX(Countries!D71:D331, MATCH(A71, Countries!B71:B331, 0))</f>
        <v>MUS</v>
      </c>
      <c r="C71" s="169" t="s">
        <v>160</v>
      </c>
      <c r="D71" s="186">
        <f>'Sequestration rates'!$C$27</f>
        <v>34.933</v>
      </c>
      <c r="E71" s="186"/>
      <c r="F71" s="168" t="s">
        <v>826</v>
      </c>
    </row>
    <row r="72">
      <c r="A72" s="168" t="s">
        <v>419</v>
      </c>
      <c r="B72" s="2" t="str">
        <f t="array" ref="B72">INDEX(Countries!D72:D332, MATCH(A72, Countries!B72:B332, 0))</f>
        <v>MYT</v>
      </c>
      <c r="C72" s="169" t="s">
        <v>160</v>
      </c>
      <c r="D72" s="186">
        <f>'Sequestration rates'!$C$27</f>
        <v>34.933</v>
      </c>
      <c r="E72" s="186"/>
      <c r="F72" s="168" t="s">
        <v>826</v>
      </c>
    </row>
    <row r="73">
      <c r="A73" s="168" t="s">
        <v>420</v>
      </c>
      <c r="B73" s="2" t="str">
        <f t="array" ref="B73">INDEX(Countries!D73:D333, MATCH(A73, Countries!B73:B333, 0))</f>
        <v>FSM</v>
      </c>
      <c r="C73" s="169" t="s">
        <v>160</v>
      </c>
      <c r="D73" s="186">
        <f>'Sequestration rates'!$C$27</f>
        <v>34.933</v>
      </c>
      <c r="E73" s="186"/>
      <c r="F73" s="168" t="s">
        <v>826</v>
      </c>
    </row>
    <row r="74">
      <c r="A74" s="168" t="s">
        <v>421</v>
      </c>
      <c r="B74" s="2" t="str">
        <f t="array" ref="B74">INDEX(Countries!D74:D334, MATCH(A74, Countries!B74:B334, 0))</f>
        <v>MOZ</v>
      </c>
      <c r="C74" s="169" t="s">
        <v>160</v>
      </c>
      <c r="D74" s="186">
        <f>'Sequestration rates'!$C$27</f>
        <v>34.933</v>
      </c>
      <c r="E74" s="186"/>
      <c r="F74" s="168" t="s">
        <v>826</v>
      </c>
    </row>
    <row r="75">
      <c r="A75" s="168" t="s">
        <v>422</v>
      </c>
      <c r="B75" s="2" t="str">
        <f t="array" ref="B75">INDEX(Countries!D75:D335, MATCH(A75, Countries!B75:B335, 0))</f>
        <v>MMR</v>
      </c>
      <c r="C75" s="169" t="s">
        <v>160</v>
      </c>
      <c r="D75" s="186">
        <f>'Sequestration rates'!$C$27</f>
        <v>34.933</v>
      </c>
      <c r="E75" s="186"/>
      <c r="F75" s="168" t="s">
        <v>826</v>
      </c>
    </row>
    <row r="76">
      <c r="A76" s="168" t="s">
        <v>423</v>
      </c>
      <c r="B76" s="2" t="str">
        <f t="array" ref="B76">INDEX(Countries!D76:D336, MATCH(A76, Countries!B76:B336, 0))</f>
        <v>NCL</v>
      </c>
      <c r="C76" s="169" t="s">
        <v>160</v>
      </c>
      <c r="D76" s="186">
        <f>'Sequestration rates'!$C$27</f>
        <v>34.933</v>
      </c>
      <c r="E76" s="186"/>
      <c r="F76" s="168" t="s">
        <v>826</v>
      </c>
    </row>
    <row r="77">
      <c r="A77" s="168" t="s">
        <v>424</v>
      </c>
      <c r="B77" s="2" t="str">
        <f t="array" ref="B77">INDEX(Countries!D77:D337, MATCH(A77, Countries!B77:B337, 0))</f>
        <v>NZL</v>
      </c>
      <c r="C77" s="169" t="s">
        <v>160</v>
      </c>
      <c r="D77" s="186">
        <f>'Sequestration rates'!$C$27</f>
        <v>34.933</v>
      </c>
      <c r="E77" s="186"/>
      <c r="F77" s="168" t="s">
        <v>826</v>
      </c>
    </row>
    <row r="78">
      <c r="A78" s="168" t="s">
        <v>425</v>
      </c>
      <c r="B78" s="2" t="str">
        <f t="array" ref="B78">INDEX(Countries!D78:D338, MATCH(A78, Countries!B78:B338, 0))</f>
        <v>NIC</v>
      </c>
      <c r="C78" s="169" t="s">
        <v>160</v>
      </c>
      <c r="D78" s="186">
        <f>'Sequestration rates'!$C$27</f>
        <v>34.933</v>
      </c>
      <c r="E78" s="186"/>
      <c r="F78" s="168" t="s">
        <v>826</v>
      </c>
    </row>
    <row r="79">
      <c r="A79" s="168" t="s">
        <v>426</v>
      </c>
      <c r="B79" s="2" t="str">
        <f t="array" ref="B79">INDEX(Countries!D79:D339, MATCH(A79, Countries!B79:B339, 0))</f>
        <v>NGA</v>
      </c>
      <c r="C79" s="169" t="s">
        <v>160</v>
      </c>
      <c r="D79" s="186">
        <f>'Sequestration rates'!$C$27</f>
        <v>34.933</v>
      </c>
      <c r="E79" s="186"/>
      <c r="F79" s="168" t="s">
        <v>826</v>
      </c>
    </row>
    <row r="80">
      <c r="A80" s="168" t="s">
        <v>427</v>
      </c>
      <c r="B80" s="2" t="str">
        <f t="array" ref="B80">INDEX(Countries!D80:D340, MATCH(A80, Countries!B80:B340, 0))</f>
        <v>OMN</v>
      </c>
      <c r="C80" s="169" t="s">
        <v>160</v>
      </c>
      <c r="D80" s="186">
        <f>'Sequestration rates'!$C$27</f>
        <v>34.933</v>
      </c>
      <c r="E80" s="186"/>
      <c r="F80" s="168" t="s">
        <v>826</v>
      </c>
    </row>
    <row r="81">
      <c r="A81" s="168" t="s">
        <v>428</v>
      </c>
      <c r="B81" s="2" t="str">
        <f t="array" ref="B81">INDEX(Countries!D81:D341, MATCH(A81, Countries!B81:B341, 0))</f>
        <v>PAK</v>
      </c>
      <c r="C81" s="169" t="s">
        <v>160</v>
      </c>
      <c r="D81" s="186">
        <f>'Sequestration rates'!$C$27</f>
        <v>34.933</v>
      </c>
      <c r="E81" s="186"/>
      <c r="F81" s="168" t="s">
        <v>826</v>
      </c>
    </row>
    <row r="82">
      <c r="A82" s="168" t="s">
        <v>429</v>
      </c>
      <c r="B82" s="2" t="str">
        <f t="array" ref="B82">INDEX(Countries!D82:D342, MATCH(A82, Countries!B82:B342, 0))</f>
        <v>PLW</v>
      </c>
      <c r="C82" s="169" t="s">
        <v>160</v>
      </c>
      <c r="D82" s="186">
        <f>'Sequestration rates'!$C$27</f>
        <v>34.933</v>
      </c>
      <c r="E82" s="186"/>
      <c r="F82" s="168" t="s">
        <v>826</v>
      </c>
    </row>
    <row r="83">
      <c r="A83" s="168" t="s">
        <v>430</v>
      </c>
      <c r="B83" s="2" t="str">
        <f t="array" ref="B83">INDEX(Countries!D83:D343, MATCH(A83, Countries!B83:B343, 0))</f>
        <v>PAN</v>
      </c>
      <c r="C83" s="169" t="s">
        <v>160</v>
      </c>
      <c r="D83" s="186">
        <f>'Sequestration rates'!$C$27</f>
        <v>34.933</v>
      </c>
      <c r="E83" s="186"/>
      <c r="F83" s="168" t="s">
        <v>826</v>
      </c>
    </row>
    <row r="84">
      <c r="A84" s="168" t="s">
        <v>431</v>
      </c>
      <c r="B84" s="2" t="str">
        <f t="array" ref="B84">INDEX(Countries!D84:D344, MATCH(A84, Countries!B84:B344, 0))</f>
        <v>PNG</v>
      </c>
      <c r="C84" s="169" t="s">
        <v>160</v>
      </c>
      <c r="D84" s="186">
        <f>'Sequestration rates'!$C$27</f>
        <v>34.933</v>
      </c>
      <c r="E84" s="186"/>
      <c r="F84" s="168" t="s">
        <v>826</v>
      </c>
    </row>
    <row r="85">
      <c r="A85" s="168" t="s">
        <v>432</v>
      </c>
      <c r="B85" s="2" t="str">
        <f t="array" ref="B85">INDEX(Countries!D85:D345, MATCH(A85, Countries!B85:B345, 0))</f>
        <v>PER</v>
      </c>
      <c r="C85" s="169" t="s">
        <v>160</v>
      </c>
      <c r="D85" s="186">
        <f>'Sequestration rates'!$C$27</f>
        <v>34.933</v>
      </c>
      <c r="E85" s="186"/>
      <c r="F85" s="168" t="s">
        <v>826</v>
      </c>
    </row>
    <row r="86">
      <c r="A86" s="168" t="s">
        <v>433</v>
      </c>
      <c r="B86" s="2" t="str">
        <f t="array" ref="B86">INDEX(Countries!D86:D346, MATCH(A86, Countries!B86:B346, 0))</f>
        <v>PHL</v>
      </c>
      <c r="C86" s="169" t="s">
        <v>160</v>
      </c>
      <c r="D86" s="186">
        <f>'Sequestration rates'!$C$27</f>
        <v>34.933</v>
      </c>
      <c r="E86" s="186"/>
      <c r="F86" s="168" t="s">
        <v>826</v>
      </c>
    </row>
    <row r="87">
      <c r="A87" s="168" t="s">
        <v>434</v>
      </c>
      <c r="B87" s="2" t="str">
        <f t="array" ref="B87">INDEX(Countries!D87:D347, MATCH(A87, Countries!B87:B347, 0))</f>
        <v>PRI</v>
      </c>
      <c r="C87" s="169" t="s">
        <v>160</v>
      </c>
      <c r="D87" s="186">
        <f>'Sequestration rates'!$C$27</f>
        <v>34.933</v>
      </c>
      <c r="E87" s="186"/>
      <c r="F87" s="168" t="s">
        <v>826</v>
      </c>
    </row>
    <row r="88">
      <c r="A88" s="168" t="s">
        <v>435</v>
      </c>
      <c r="B88" s="2" t="str">
        <f t="array" ref="B88">INDEX(Countries!D1:D348, MATCH(A88, Countries!B1:B348, 0))</f>
        <v>QAT</v>
      </c>
      <c r="C88" s="169" t="s">
        <v>160</v>
      </c>
      <c r="D88" s="186">
        <f>'Sequestration rates'!$C$27</f>
        <v>34.933</v>
      </c>
      <c r="E88" s="186"/>
      <c r="F88" s="168" t="s">
        <v>826</v>
      </c>
    </row>
    <row r="89">
      <c r="A89" s="168" t="s">
        <v>436</v>
      </c>
      <c r="B89" s="2" t="str">
        <f t="array" ref="B89">INDEX(Countries!D2:D349, MATCH(A89, Countries!B2:B349, 0))</f>
        <v>COG</v>
      </c>
      <c r="C89" s="169" t="s">
        <v>160</v>
      </c>
      <c r="D89" s="186">
        <f>'Sequestration rates'!$C$27</f>
        <v>34.933</v>
      </c>
      <c r="E89" s="186"/>
      <c r="F89" s="168" t="s">
        <v>826</v>
      </c>
    </row>
    <row r="90">
      <c r="A90" s="168" t="s">
        <v>437</v>
      </c>
      <c r="B90" s="2" t="str">
        <f t="array" ref="B90">INDEX(Countries!D90:D350, MATCH(A90, Countries!B90:B350, 0))</f>
        <v>KNA</v>
      </c>
      <c r="C90" s="169" t="s">
        <v>160</v>
      </c>
      <c r="D90" s="186">
        <f>'Sequestration rates'!$C$27</f>
        <v>34.933</v>
      </c>
      <c r="E90" s="186"/>
      <c r="F90" s="168" t="s">
        <v>826</v>
      </c>
    </row>
    <row r="91">
      <c r="A91" s="168" t="s">
        <v>438</v>
      </c>
      <c r="B91" s="2" t="str">
        <f t="array" ref="B91">INDEX(Countries!D91:D351, MATCH(A91, Countries!B91:B351, 0))</f>
        <v>LCA</v>
      </c>
      <c r="C91" s="169" t="s">
        <v>160</v>
      </c>
      <c r="D91" s="186">
        <f>'Sequestration rates'!$C$27</f>
        <v>34.933</v>
      </c>
      <c r="E91" s="186"/>
      <c r="F91" s="168" t="s">
        <v>826</v>
      </c>
    </row>
    <row r="92">
      <c r="A92" s="168" t="s">
        <v>439</v>
      </c>
      <c r="B92" s="2" t="str">
        <f t="array" ref="B92">INDEX(Countries!D92:D352, MATCH(A92, Countries!B92:B352, 0))</f>
        <v>VCT</v>
      </c>
      <c r="C92" s="169" t="s">
        <v>160</v>
      </c>
      <c r="D92" s="186">
        <f>'Sequestration rates'!$C$27</f>
        <v>34.933</v>
      </c>
      <c r="E92" s="186"/>
      <c r="F92" s="168" t="s">
        <v>826</v>
      </c>
    </row>
    <row r="93">
      <c r="A93" s="168" t="s">
        <v>440</v>
      </c>
      <c r="B93" s="2" t="str">
        <f t="array" ref="B93">INDEX(Countries!D93:D353, MATCH(A93, Countries!B93:B353, 0))</f>
        <v>MAF</v>
      </c>
      <c r="C93" s="169" t="s">
        <v>160</v>
      </c>
      <c r="D93" s="186">
        <f>'Sequestration rates'!$C$27</f>
        <v>34.933</v>
      </c>
      <c r="E93" s="186"/>
      <c r="F93" s="168" t="s">
        <v>826</v>
      </c>
    </row>
    <row r="94">
      <c r="A94" s="168" t="s">
        <v>441</v>
      </c>
      <c r="B94" s="2" t="str">
        <f t="array" ref="B94">INDEX(Countries!D94:D354, MATCH(A94, Countries!B94:B354, 0))</f>
        <v>WSM</v>
      </c>
      <c r="C94" s="169" t="s">
        <v>160</v>
      </c>
      <c r="D94" s="186">
        <f>'Sequestration rates'!$C$27</f>
        <v>34.933</v>
      </c>
      <c r="E94" s="186"/>
      <c r="F94" s="168" t="s">
        <v>826</v>
      </c>
    </row>
    <row r="95">
      <c r="A95" s="168" t="s">
        <v>442</v>
      </c>
      <c r="B95" s="2" t="str">
        <f t="array" ref="B95">INDEX(Countries!D95:D355, MATCH(A95, Countries!B95:B355, 0))</f>
        <v>STP</v>
      </c>
      <c r="C95" s="169" t="s">
        <v>160</v>
      </c>
      <c r="D95" s="186">
        <f>'Sequestration rates'!$C$27</f>
        <v>34.933</v>
      </c>
      <c r="E95" s="186"/>
      <c r="F95" s="168" t="s">
        <v>826</v>
      </c>
    </row>
    <row r="96">
      <c r="A96" s="168" t="s">
        <v>443</v>
      </c>
      <c r="B96" s="2" t="str">
        <f t="array" ref="B96">INDEX(Countries!D96:D356, MATCH(A96, Countries!B96:B356, 0))</f>
        <v>SAU</v>
      </c>
      <c r="C96" s="169" t="s">
        <v>160</v>
      </c>
      <c r="D96" s="186">
        <f>'Sequestration rates'!$C$27</f>
        <v>34.933</v>
      </c>
      <c r="E96" s="186"/>
      <c r="F96" s="168" t="s">
        <v>826</v>
      </c>
    </row>
    <row r="97">
      <c r="A97" s="168" t="s">
        <v>444</v>
      </c>
      <c r="B97" s="2" t="str">
        <f t="array" ref="B97">INDEX(Countries!D97:D357, MATCH(A97, Countries!B97:B357, 0))</f>
        <v>SEN</v>
      </c>
      <c r="C97" s="169" t="s">
        <v>160</v>
      </c>
      <c r="D97" s="186">
        <f>'Sequestration rates'!$C$27</f>
        <v>34.933</v>
      </c>
      <c r="E97" s="186"/>
      <c r="F97" s="168" t="s">
        <v>826</v>
      </c>
    </row>
    <row r="98">
      <c r="A98" s="168" t="s">
        <v>445</v>
      </c>
      <c r="B98" s="2" t="str">
        <f t="array" ref="B98">INDEX(Countries!D98:D358, MATCH(A98, Countries!B98:B358, 0))</f>
        <v>SYC</v>
      </c>
      <c r="C98" s="169" t="s">
        <v>160</v>
      </c>
      <c r="D98" s="186">
        <f>'Sequestration rates'!$C$27</f>
        <v>34.933</v>
      </c>
      <c r="E98" s="186"/>
      <c r="F98" s="168" t="s">
        <v>826</v>
      </c>
    </row>
    <row r="99">
      <c r="A99" s="168" t="s">
        <v>446</v>
      </c>
      <c r="B99" s="2" t="str">
        <f t="array" ref="B99">INDEX(Countries!D99:D359, MATCH(A99, Countries!B99:B359, 0))</f>
        <v>SLE</v>
      </c>
      <c r="C99" s="169" t="s">
        <v>160</v>
      </c>
      <c r="D99" s="186">
        <f>'Sequestration rates'!$C$27</f>
        <v>34.933</v>
      </c>
      <c r="E99" s="186"/>
      <c r="F99" s="168" t="s">
        <v>826</v>
      </c>
    </row>
    <row r="100">
      <c r="A100" s="168" t="s">
        <v>447</v>
      </c>
      <c r="B100" s="2" t="str">
        <f t="array" ref="B100">INDEX(Countries!D100:D360, MATCH(A100, Countries!B100:B360, 0))</f>
        <v>SGP</v>
      </c>
      <c r="C100" s="169" t="s">
        <v>160</v>
      </c>
      <c r="D100" s="186">
        <f>'Sequestration rates'!$C$27</f>
        <v>34.933</v>
      </c>
      <c r="E100" s="186"/>
      <c r="F100" s="168" t="s">
        <v>826</v>
      </c>
    </row>
    <row r="101">
      <c r="A101" s="168" t="s">
        <v>448</v>
      </c>
      <c r="B101" s="2" t="str">
        <f t="array" ref="B101">INDEX(Countries!D101:D361, MATCH(A101, Countries!B101:B361, 0))</f>
        <v>SXM</v>
      </c>
      <c r="C101" s="169" t="s">
        <v>160</v>
      </c>
      <c r="D101" s="186">
        <f>'Sequestration rates'!$C$27</f>
        <v>34.933</v>
      </c>
      <c r="E101" s="186"/>
      <c r="F101" s="168" t="s">
        <v>826</v>
      </c>
    </row>
    <row r="102">
      <c r="A102" s="168" t="s">
        <v>449</v>
      </c>
      <c r="B102" s="2" t="str">
        <f t="array" ref="B102">INDEX(Countries!D102:D362, MATCH(A102, Countries!B102:B362, 0))</f>
        <v>SLB</v>
      </c>
      <c r="C102" s="169" t="s">
        <v>160</v>
      </c>
      <c r="D102" s="186">
        <f>'Sequestration rates'!$C$27</f>
        <v>34.933</v>
      </c>
      <c r="E102" s="186"/>
      <c r="F102" s="168" t="s">
        <v>826</v>
      </c>
    </row>
    <row r="103">
      <c r="A103" s="168" t="s">
        <v>450</v>
      </c>
      <c r="B103" s="2" t="str">
        <f t="array" ref="B103">INDEX(Countries!D103:D363, MATCH(A103, Countries!B103:B363, 0))</f>
        <v>SOM</v>
      </c>
      <c r="C103" s="169" t="s">
        <v>160</v>
      </c>
      <c r="D103" s="186">
        <f>'Sequestration rates'!$C$27</f>
        <v>34.933</v>
      </c>
      <c r="E103" s="186"/>
      <c r="F103" s="168" t="s">
        <v>826</v>
      </c>
    </row>
    <row r="104">
      <c r="A104" s="168" t="s">
        <v>451</v>
      </c>
      <c r="B104" s="2" t="str">
        <f t="array" ref="B104">INDEX(Countries!D104:D364, MATCH(A104, Countries!B104:B364, 0))</f>
        <v>ZAF</v>
      </c>
      <c r="C104" s="169" t="s">
        <v>160</v>
      </c>
      <c r="D104" s="186">
        <f>'Sequestration rates'!$C$27</f>
        <v>34.933</v>
      </c>
      <c r="E104" s="186"/>
      <c r="F104" s="168" t="s">
        <v>826</v>
      </c>
    </row>
    <row r="105">
      <c r="A105" s="168" t="s">
        <v>452</v>
      </c>
      <c r="B105" s="2" t="str">
        <f t="array" ref="B105">INDEX(Countries!D105:D365, MATCH(A105, Countries!B105:B365, 0))</f>
        <v>LKA</v>
      </c>
      <c r="C105" s="169" t="s">
        <v>160</v>
      </c>
      <c r="D105" s="186">
        <f>'Sequestration rates'!$C$27</f>
        <v>34.933</v>
      </c>
      <c r="E105" s="186"/>
      <c r="F105" s="168" t="s">
        <v>826</v>
      </c>
    </row>
    <row r="106">
      <c r="A106" s="168" t="s">
        <v>453</v>
      </c>
      <c r="B106" s="2" t="str">
        <f t="array" ref="B106">INDEX(Countries!D106:D366, MATCH(A106, Countries!B106:B366, 0))</f>
        <v>SDN</v>
      </c>
      <c r="C106" s="169" t="s">
        <v>160</v>
      </c>
      <c r="D106" s="186">
        <f>'Sequestration rates'!$C$27</f>
        <v>34.933</v>
      </c>
      <c r="E106" s="186"/>
      <c r="F106" s="168" t="s">
        <v>826</v>
      </c>
    </row>
    <row r="107">
      <c r="A107" s="168" t="s">
        <v>454</v>
      </c>
      <c r="B107" s="2" t="str">
        <f t="array" ref="B107">INDEX(Countries!D107:D367, MATCH(A107, Countries!B107:B367, 0))</f>
        <v>SUR</v>
      </c>
      <c r="C107" s="169" t="s">
        <v>160</v>
      </c>
      <c r="D107" s="186">
        <f>'Sequestration rates'!$C$27</f>
        <v>34.933</v>
      </c>
      <c r="E107" s="186"/>
      <c r="F107" s="168" t="s">
        <v>826</v>
      </c>
    </row>
    <row r="108">
      <c r="A108" s="168" t="s">
        <v>455</v>
      </c>
      <c r="B108" s="2" t="str">
        <f t="array" ref="B108">INDEX(Countries!D108:D368, MATCH(A108, Countries!B108:B368, 0))</f>
        <v>TWN</v>
      </c>
      <c r="C108" s="169" t="s">
        <v>160</v>
      </c>
      <c r="D108" s="186">
        <f>'Sequestration rates'!$C$27</f>
        <v>34.933</v>
      </c>
      <c r="E108" s="186"/>
      <c r="F108" s="168" t="s">
        <v>826</v>
      </c>
    </row>
    <row r="109">
      <c r="A109" s="168" t="s">
        <v>456</v>
      </c>
      <c r="B109" s="2" t="str">
        <f t="array" ref="B109">INDEX(Countries!D109:D369, MATCH(A109, Countries!B109:B369, 0))</f>
        <v>TZA</v>
      </c>
      <c r="C109" s="169" t="s">
        <v>160</v>
      </c>
      <c r="D109" s="186">
        <f>'Sequestration rates'!$C$27</f>
        <v>34.933</v>
      </c>
      <c r="E109" s="186"/>
      <c r="F109" s="168" t="s">
        <v>826</v>
      </c>
    </row>
    <row r="110">
      <c r="A110" s="168" t="s">
        <v>457</v>
      </c>
      <c r="B110" s="2" t="str">
        <f t="array" ref="B110">INDEX(Countries!D110:D370, MATCH(A110, Countries!B110:B370, 0))</f>
        <v>THA</v>
      </c>
      <c r="C110" s="169" t="s">
        <v>160</v>
      </c>
      <c r="D110" s="186">
        <f>'Sequestration rates'!$C$27</f>
        <v>34.933</v>
      </c>
      <c r="E110" s="186"/>
      <c r="F110" s="168" t="s">
        <v>826</v>
      </c>
    </row>
    <row r="111">
      <c r="A111" s="168" t="s">
        <v>458</v>
      </c>
      <c r="B111" s="2" t="str">
        <f t="array" ref="B111">INDEX(Countries!D111:D371, MATCH(A111, Countries!B111:B371, 0))</f>
        <v>TLS</v>
      </c>
      <c r="C111" s="169" t="s">
        <v>160</v>
      </c>
      <c r="D111" s="186">
        <f>'Sequestration rates'!$C$27</f>
        <v>34.933</v>
      </c>
      <c r="E111" s="186"/>
      <c r="F111" s="168" t="s">
        <v>826</v>
      </c>
    </row>
    <row r="112">
      <c r="A112" s="168" t="s">
        <v>459</v>
      </c>
      <c r="B112" s="2" t="str">
        <f t="array" ref="B112">INDEX(Countries!D112:D372, MATCH(A112, Countries!B112:B372, 0))</f>
        <v>TGO</v>
      </c>
      <c r="C112" s="169" t="s">
        <v>160</v>
      </c>
      <c r="D112" s="186">
        <f>'Sequestration rates'!$C$27</f>
        <v>34.933</v>
      </c>
      <c r="E112" s="186"/>
      <c r="F112" s="168" t="s">
        <v>826</v>
      </c>
    </row>
    <row r="113">
      <c r="A113" s="168" t="s">
        <v>460</v>
      </c>
      <c r="B113" s="2" t="str">
        <f t="array" ref="B113">INDEX(Countries!D113:D373, MATCH(A113, Countries!B113:B373, 0))</f>
        <v>TON</v>
      </c>
      <c r="C113" s="169" t="s">
        <v>160</v>
      </c>
      <c r="D113" s="186">
        <f>'Sequestration rates'!$C$27</f>
        <v>34.933</v>
      </c>
      <c r="E113" s="186"/>
      <c r="F113" s="168" t="s">
        <v>826</v>
      </c>
    </row>
    <row r="114">
      <c r="A114" s="168" t="s">
        <v>461</v>
      </c>
      <c r="B114" s="2" t="str">
        <f t="array" ref="B114">INDEX(Countries!D114:D374, MATCH(A114, Countries!B114:B374, 0))</f>
        <v>TTO</v>
      </c>
      <c r="C114" s="169" t="s">
        <v>160</v>
      </c>
      <c r="D114" s="186">
        <f>'Sequestration rates'!$C$27</f>
        <v>34.933</v>
      </c>
      <c r="E114" s="186"/>
      <c r="F114" s="168" t="s">
        <v>826</v>
      </c>
    </row>
    <row r="115">
      <c r="A115" s="168" t="s">
        <v>462</v>
      </c>
      <c r="B115" s="2" t="str">
        <f t="array" ref="B115">INDEX(Countries!D115:D375, MATCH(A115, Countries!B115:B375, 0))</f>
        <v>TCA</v>
      </c>
      <c r="C115" s="169" t="s">
        <v>160</v>
      </c>
      <c r="D115" s="186">
        <f>'Sequestration rates'!$C$27</f>
        <v>34.933</v>
      </c>
      <c r="E115" s="186"/>
      <c r="F115" s="168" t="s">
        <v>826</v>
      </c>
    </row>
    <row r="116">
      <c r="A116" s="168" t="s">
        <v>463</v>
      </c>
      <c r="B116" s="2" t="str">
        <f t="array" ref="B116">INDEX(Countries!D116:D376, MATCH(A116, Countries!B116:B376, 0))</f>
        <v>TUV</v>
      </c>
      <c r="C116" s="169" t="s">
        <v>160</v>
      </c>
      <c r="D116" s="186">
        <f>'Sequestration rates'!$C$27</f>
        <v>34.933</v>
      </c>
      <c r="E116" s="186"/>
      <c r="F116" s="168" t="s">
        <v>826</v>
      </c>
    </row>
    <row r="117">
      <c r="A117" s="168" t="s">
        <v>464</v>
      </c>
      <c r="B117" s="2" t="str">
        <f t="array" ref="B117">INDEX(Countries!D117:D377, MATCH(A117, Countries!B117:B377, 0))</f>
        <v>ARE</v>
      </c>
      <c r="C117" s="169" t="s">
        <v>160</v>
      </c>
      <c r="D117" s="186">
        <f>'Sequestration rates'!$C$27</f>
        <v>34.933</v>
      </c>
      <c r="E117" s="186"/>
      <c r="F117" s="168" t="s">
        <v>826</v>
      </c>
    </row>
    <row r="118">
      <c r="A118" s="168" t="s">
        <v>465</v>
      </c>
      <c r="B118" s="2" t="str">
        <f t="array" ref="B118">INDEX(Countries!D118:D378, MATCH(A118, Countries!B118:B378, 0))</f>
        <v>VUT</v>
      </c>
      <c r="C118" s="169" t="s">
        <v>160</v>
      </c>
      <c r="D118" s="186">
        <f>'Sequestration rates'!$C$27</f>
        <v>34.933</v>
      </c>
      <c r="E118" s="186"/>
      <c r="F118" s="168" t="s">
        <v>826</v>
      </c>
    </row>
    <row r="119">
      <c r="A119" s="168" t="s">
        <v>466</v>
      </c>
      <c r="B119" s="2" t="str">
        <f t="array" ref="B119">INDEX(Countries!D119:D379, MATCH(A119, Countries!B119:B379, 0))</f>
        <v>VEN</v>
      </c>
      <c r="C119" s="169" t="s">
        <v>160</v>
      </c>
      <c r="D119" s="186">
        <f>'Sequestration rates'!$C$27</f>
        <v>34.933</v>
      </c>
      <c r="E119" s="186"/>
      <c r="F119" s="168" t="s">
        <v>826</v>
      </c>
    </row>
    <row r="120">
      <c r="A120" s="168" t="s">
        <v>467</v>
      </c>
      <c r="B120" s="2" t="str">
        <f t="array" ref="B120">INDEX(Countries!D120:D380, MATCH(A120, Countries!B120:B380, 0))</f>
        <v>VNM</v>
      </c>
      <c r="C120" s="169" t="s">
        <v>160</v>
      </c>
      <c r="D120" s="186">
        <f>'Sequestration rates'!$C$27</f>
        <v>34.933</v>
      </c>
      <c r="E120" s="186"/>
      <c r="F120" s="168" t="s">
        <v>826</v>
      </c>
    </row>
    <row r="121">
      <c r="A121" s="168" t="s">
        <v>468</v>
      </c>
      <c r="B121" s="2" t="str">
        <f t="array" ref="B121">INDEX(Countries!D121:D381, MATCH(A121, Countries!B121:B381, 0))</f>
        <v>VIR</v>
      </c>
      <c r="C121" s="169" t="s">
        <v>160</v>
      </c>
      <c r="D121" s="186">
        <f>'Sequestration rates'!$C$27</f>
        <v>34.933</v>
      </c>
      <c r="E121" s="186"/>
      <c r="F121" s="168" t="s">
        <v>826</v>
      </c>
    </row>
    <row r="122">
      <c r="A122" s="168" t="s">
        <v>469</v>
      </c>
      <c r="B122" s="2" t="str">
        <f t="array" ref="B122">INDEX(Countries!D122:D382, MATCH(A122, Countries!B122:B382, 0))</f>
        <v>WLF</v>
      </c>
      <c r="C122" s="169" t="s">
        <v>160</v>
      </c>
      <c r="D122" s="186">
        <f>'Sequestration rates'!$C$27</f>
        <v>34.933</v>
      </c>
      <c r="E122" s="186"/>
      <c r="F122" s="168" t="s">
        <v>826</v>
      </c>
    </row>
    <row r="123">
      <c r="A123" s="168" t="s">
        <v>470</v>
      </c>
      <c r="B123" s="2" t="str">
        <f t="array" ref="B123">INDEX(Countries!D1:D383, MATCH(A123, Countries!B1:B383, 0))</f>
        <v>YEM</v>
      </c>
      <c r="C123" s="169" t="s">
        <v>160</v>
      </c>
      <c r="D123" s="186">
        <f>'Sequestration rates'!$C$27</f>
        <v>34.933</v>
      </c>
      <c r="E123" s="186"/>
      <c r="F123" s="168" t="s">
        <v>826</v>
      </c>
    </row>
    <row r="124">
      <c r="A124" s="168" t="s">
        <v>471</v>
      </c>
      <c r="B124" s="2" t="str">
        <f t="array" ref="B124">INDEX(Countries!D2:D384, MATCH(A124, Countries!B2:B384, 0))</f>
        <v>ITA</v>
      </c>
      <c r="C124" s="169" t="s">
        <v>160</v>
      </c>
      <c r="D124" s="186">
        <f>'Sequestration rates'!$C$27</f>
        <v>34.933</v>
      </c>
      <c r="E124" s="186"/>
      <c r="F124" s="168" t="s">
        <v>826</v>
      </c>
    </row>
    <row r="125">
      <c r="A125" s="168" t="s">
        <v>472</v>
      </c>
      <c r="B125" s="2" t="str">
        <f t="array" ref="B125">INDEX(Countries!D125:D385, MATCH(A125, Countries!B125:B385, 0))</f>
        <v>UKR</v>
      </c>
      <c r="C125" s="169" t="s">
        <v>160</v>
      </c>
      <c r="D125" s="186">
        <f>'Sequestration rates'!$C$27</f>
        <v>34.933</v>
      </c>
      <c r="E125" s="186"/>
      <c r="F125" s="168" t="s">
        <v>826</v>
      </c>
    </row>
    <row r="126">
      <c r="A126" s="168" t="s">
        <v>473</v>
      </c>
      <c r="B126" s="2" t="str">
        <f t="array" ref="B126">INDEX(Countries!D126:D386, MATCH(A126, Countries!B126:B386, 0))</f>
        <v>TUN</v>
      </c>
      <c r="C126" s="169" t="s">
        <v>160</v>
      </c>
      <c r="D126" s="186">
        <f>'Sequestration rates'!$C$27</f>
        <v>34.933</v>
      </c>
      <c r="E126" s="186"/>
      <c r="F126" s="168" t="s">
        <v>826</v>
      </c>
    </row>
    <row r="127">
      <c r="A127" s="168" t="s">
        <v>474</v>
      </c>
      <c r="B127" s="2" t="str">
        <f t="array" ref="B127">INDEX(Countries!D127:D387, MATCH(A127, Countries!B127:B387, 0))</f>
        <v>ESP</v>
      </c>
      <c r="C127" s="169" t="s">
        <v>160</v>
      </c>
      <c r="D127" s="186">
        <f>'Sequestration rates'!$C$27</f>
        <v>34.933</v>
      </c>
      <c r="E127" s="186"/>
      <c r="F127" s="168" t="s">
        <v>826</v>
      </c>
    </row>
    <row r="128">
      <c r="A128" s="168" t="s">
        <v>475</v>
      </c>
      <c r="B128" s="2" t="str">
        <f t="array" ref="B128">INDEX(Countries!D1:D388, MATCH(A128, Countries!B1:B388, 0))</f>
        <v>KWT</v>
      </c>
      <c r="C128" s="169" t="s">
        <v>160</v>
      </c>
      <c r="D128" s="186">
        <f>'Sequestration rates'!$C$27</f>
        <v>34.933</v>
      </c>
      <c r="E128" s="186"/>
      <c r="F128" s="168" t="s">
        <v>826</v>
      </c>
    </row>
    <row r="129">
      <c r="A129" s="168" t="s">
        <v>476</v>
      </c>
      <c r="B129" s="2" t="str">
        <f t="array" ref="B129">INDEX(Countries!D2:D389, MATCH(A129, Countries!B2:B389, 0))</f>
        <v>DNK</v>
      </c>
      <c r="C129" s="169" t="s">
        <v>160</v>
      </c>
      <c r="D129" s="186">
        <f>'Sequestration rates'!$C$27</f>
        <v>34.933</v>
      </c>
      <c r="E129" s="186"/>
      <c r="F129" s="168" t="s">
        <v>826</v>
      </c>
    </row>
    <row r="130">
      <c r="A130" s="168" t="s">
        <v>477</v>
      </c>
      <c r="B130" s="2" t="str">
        <f t="array" ref="B130">INDEX(Countries!D3:D390, MATCH(A130, Countries!B3:B390, 0))</f>
        <v>FRA</v>
      </c>
      <c r="C130" s="169" t="s">
        <v>160</v>
      </c>
      <c r="D130" s="186">
        <f>'Sequestration rates'!$C$27</f>
        <v>34.933</v>
      </c>
      <c r="E130" s="186"/>
      <c r="F130" s="168" t="s">
        <v>826</v>
      </c>
    </row>
    <row r="131">
      <c r="A131" s="168" t="s">
        <v>478</v>
      </c>
      <c r="B131" s="2" t="str">
        <f t="array" ref="B131">INDEX(Countries!D1:D391, MATCH(A131, Countries!B1:B391, 0))</f>
        <v>RUS</v>
      </c>
      <c r="C131" s="169" t="s">
        <v>160</v>
      </c>
      <c r="D131" s="186">
        <f>'Sequestration rates'!$C$27</f>
        <v>34.933</v>
      </c>
      <c r="E131" s="186"/>
      <c r="F131" s="168" t="s">
        <v>826</v>
      </c>
    </row>
    <row r="132">
      <c r="A132" s="168" t="s">
        <v>479</v>
      </c>
      <c r="B132" s="2" t="str">
        <f t="array" ref="B132">INDEX(Countries!D1:D392, MATCH(A132, Countries!B1:B392, 0))</f>
        <v>UMI</v>
      </c>
      <c r="C132" s="169" t="s">
        <v>160</v>
      </c>
      <c r="D132" s="186">
        <f>'Sequestration rates'!$C$27</f>
        <v>34.933</v>
      </c>
      <c r="E132" s="186"/>
      <c r="F132" s="168" t="s">
        <v>826</v>
      </c>
    </row>
    <row r="133">
      <c r="A133" s="168" t="s">
        <v>480</v>
      </c>
      <c r="B133" s="2" t="str">
        <f t="array" ref="B133">INDEX(Countries!D2:D393, MATCH(A133, Countries!B2:B393, 0))</f>
        <v>GRC</v>
      </c>
      <c r="C133" s="169" t="s">
        <v>160</v>
      </c>
      <c r="D133" s="186">
        <f>'Sequestration rates'!$C$27</f>
        <v>34.933</v>
      </c>
      <c r="E133" s="186"/>
      <c r="F133" s="168" t="s">
        <v>826</v>
      </c>
    </row>
    <row r="134">
      <c r="A134" s="168" t="s">
        <v>481</v>
      </c>
      <c r="B134" s="2" t="str">
        <f t="array" ref="B134">INDEX(Countries!D3:D394, MATCH(A134, Countries!B3:B394, 0))</f>
        <v>CAN</v>
      </c>
      <c r="C134" s="169" t="s">
        <v>160</v>
      </c>
      <c r="D134" s="186">
        <f>'Sequestration rates'!$C$27</f>
        <v>34.933</v>
      </c>
      <c r="E134" s="186"/>
      <c r="F134" s="168" t="s">
        <v>826</v>
      </c>
    </row>
    <row r="135">
      <c r="A135" s="168" t="s">
        <v>482</v>
      </c>
      <c r="B135" s="2" t="str">
        <f t="array" ref="B135">INDEX(Countries!D4:D395, MATCH(A135, Countries!B4:B395, 0))</f>
        <v>DEU</v>
      </c>
      <c r="C135" s="169" t="s">
        <v>160</v>
      </c>
      <c r="D135" s="186">
        <f>'Sequestration rates'!$C$27</f>
        <v>34.933</v>
      </c>
      <c r="E135" s="186"/>
      <c r="F135" s="168" t="s">
        <v>826</v>
      </c>
    </row>
    <row r="136">
      <c r="A136" s="168" t="s">
        <v>483</v>
      </c>
      <c r="B136" s="2" t="str">
        <f t="array" ref="B136">INDEX(Countries!D5:D396, MATCH(A136, Countries!B5:B396, 0))</f>
        <v>HRV</v>
      </c>
      <c r="C136" s="169" t="s">
        <v>160</v>
      </c>
      <c r="D136" s="186">
        <f>'Sequestration rates'!$C$27</f>
        <v>34.933</v>
      </c>
      <c r="E136" s="186"/>
      <c r="F136" s="168" t="s">
        <v>826</v>
      </c>
    </row>
    <row r="137">
      <c r="A137" s="168" t="s">
        <v>484</v>
      </c>
      <c r="B137" s="2" t="str">
        <f t="array" ref="B137">INDEX(Countries!D137:D397, MATCH(A137, Countries!B137:B397, 0))</f>
        <v>GBR</v>
      </c>
      <c r="C137" s="169" t="s">
        <v>160</v>
      </c>
      <c r="D137" s="186">
        <f>'Sequestration rates'!$C$27</f>
        <v>34.933</v>
      </c>
      <c r="E137" s="186"/>
      <c r="F137" s="168" t="s">
        <v>826</v>
      </c>
    </row>
    <row r="138">
      <c r="A138" s="168" t="s">
        <v>485</v>
      </c>
      <c r="B138" s="2" t="str">
        <f t="array" ref="B138">INDEX(Countries!D1:D398, MATCH(A138, Countries!B1:B398, 0))</f>
        <v>MLT</v>
      </c>
      <c r="C138" s="169" t="s">
        <v>160</v>
      </c>
      <c r="D138" s="186">
        <f>'Sequestration rates'!$C$27</f>
        <v>34.933</v>
      </c>
      <c r="E138" s="186"/>
      <c r="F138" s="168" t="s">
        <v>826</v>
      </c>
    </row>
    <row r="139">
      <c r="A139" s="168" t="s">
        <v>486</v>
      </c>
      <c r="B139" s="2" t="str">
        <f t="array" ref="B139">INDEX(Countries!D2:D399, MATCH(A139, Countries!B2:B399, 0))</f>
        <v>CYP</v>
      </c>
      <c r="C139" s="169" t="s">
        <v>160</v>
      </c>
      <c r="D139" s="186">
        <f>'Sequestration rates'!$C$27</f>
        <v>34.933</v>
      </c>
      <c r="E139" s="186"/>
      <c r="F139" s="168" t="s">
        <v>826</v>
      </c>
    </row>
    <row r="140">
      <c r="A140" s="168" t="s">
        <v>487</v>
      </c>
      <c r="B140" s="2" t="str">
        <f t="array" ref="B140">INDEX(Countries!D1:D400, MATCH(A140, Countries!B1:B400, 0))</f>
        <v>NOR</v>
      </c>
      <c r="C140" s="169" t="s">
        <v>160</v>
      </c>
      <c r="D140" s="186">
        <f>'Sequestration rates'!$C$27</f>
        <v>34.933</v>
      </c>
      <c r="E140" s="186"/>
      <c r="F140" s="168" t="s">
        <v>826</v>
      </c>
    </row>
    <row r="141">
      <c r="A141" s="168" t="s">
        <v>488</v>
      </c>
      <c r="B141" s="2" t="str">
        <f t="array" ref="B141">INDEX(Countries!D2:D401, MATCH(A141, Countries!B2:B401, 0))</f>
        <v>ALB</v>
      </c>
      <c r="C141" s="169" t="s">
        <v>160</v>
      </c>
      <c r="D141" s="186">
        <f>'Sequestration rates'!$C$27</f>
        <v>34.933</v>
      </c>
      <c r="E141" s="186"/>
      <c r="F141" s="168" t="s">
        <v>826</v>
      </c>
    </row>
    <row r="142">
      <c r="A142" s="168" t="s">
        <v>489</v>
      </c>
      <c r="B142" s="2" t="str">
        <f t="array" ref="B142">INDEX(Countries!D3:D402, MATCH(A142, Countries!B3:B402, 0))</f>
        <v>DZA</v>
      </c>
      <c r="C142" s="169" t="s">
        <v>160</v>
      </c>
      <c r="D142" s="186">
        <f>'Sequestration rates'!$C$27</f>
        <v>34.933</v>
      </c>
      <c r="E142" s="186"/>
      <c r="F142" s="168" t="s">
        <v>826</v>
      </c>
    </row>
    <row r="143">
      <c r="A143" s="168" t="s">
        <v>490</v>
      </c>
      <c r="B143" s="2" t="str">
        <f t="array" ref="B143">INDEX(Countries!D1:D403, MATCH(A143, Countries!B1:B403, 0))</f>
        <v>SWE</v>
      </c>
      <c r="C143" s="169" t="s">
        <v>160</v>
      </c>
      <c r="D143" s="186">
        <f>'Sequestration rates'!$C$27</f>
        <v>34.933</v>
      </c>
      <c r="E143" s="186"/>
      <c r="F143" s="168" t="s">
        <v>826</v>
      </c>
    </row>
    <row r="144">
      <c r="A144" s="168" t="s">
        <v>491</v>
      </c>
      <c r="B144" s="2" t="str">
        <f t="array" ref="B144">INDEX(Countries!D2:D404, MATCH(A144, Countries!B2:B404, 0))</f>
        <v>ISR</v>
      </c>
      <c r="C144" s="169" t="s">
        <v>160</v>
      </c>
      <c r="D144" s="186">
        <f>'Sequestration rates'!$C$27</f>
        <v>34.933</v>
      </c>
      <c r="E144" s="186"/>
      <c r="F144" s="168" t="s">
        <v>826</v>
      </c>
    </row>
    <row r="145">
      <c r="A145" s="168" t="s">
        <v>492</v>
      </c>
      <c r="B145" s="2" t="str">
        <f t="array" ref="B145">INDEX(Countries!D1:D405, MATCH(A145, Countries!B1:B405, 0))</f>
        <v>MSR</v>
      </c>
      <c r="C145" s="169" t="s">
        <v>160</v>
      </c>
      <c r="D145" s="186">
        <f>'Sequestration rates'!$C$27</f>
        <v>34.933</v>
      </c>
      <c r="E145" s="186"/>
      <c r="F145" s="168" t="s">
        <v>826</v>
      </c>
    </row>
    <row r="146">
      <c r="A146" s="168" t="s">
        <v>493</v>
      </c>
      <c r="B146" s="2" t="str">
        <f t="array" ref="B146">INDEX(Countries!D2:D406, MATCH(A146, Countries!B2:B406, 0))</f>
        <v>LBY</v>
      </c>
      <c r="C146" s="169" t="s">
        <v>160</v>
      </c>
      <c r="D146" s="186">
        <f>'Sequestration rates'!$C$27</f>
        <v>34.933</v>
      </c>
      <c r="E146" s="186"/>
      <c r="F146" s="168" t="s">
        <v>826</v>
      </c>
    </row>
    <row r="147">
      <c r="A147" s="168" t="s">
        <v>494</v>
      </c>
      <c r="B147" s="2" t="str">
        <f t="array" ref="B147">INDEX(Countries!D147:D407, MATCH(A147, Countries!B147:B407, 0))</f>
        <v>NLD</v>
      </c>
      <c r="C147" s="169" t="s">
        <v>160</v>
      </c>
      <c r="D147" s="186">
        <f>'Sequestration rates'!$C$27</f>
        <v>34.933</v>
      </c>
      <c r="E147" s="186"/>
      <c r="F147" s="168" t="s">
        <v>826</v>
      </c>
    </row>
    <row r="148">
      <c r="A148" s="168" t="s">
        <v>495</v>
      </c>
      <c r="B148" s="2" t="str">
        <f t="array" ref="B148">INDEX(Countries!D148:D408, MATCH(A148, Countries!B148:B408, 0))</f>
        <v>POL</v>
      </c>
      <c r="C148" s="169" t="s">
        <v>160</v>
      </c>
      <c r="D148" s="186">
        <f>'Sequestration rates'!$C$27</f>
        <v>34.933</v>
      </c>
      <c r="E148" s="186"/>
      <c r="F148" s="168" t="s">
        <v>826</v>
      </c>
    </row>
    <row r="149">
      <c r="A149" s="168" t="s">
        <v>496</v>
      </c>
      <c r="B149" s="2" t="str">
        <f t="array" ref="B149">INDEX(Countries!D1:D409, MATCH(A149, Countries!B1:B409, 0))</f>
        <v>TUR</v>
      </c>
      <c r="C149" s="169" t="s">
        <v>160</v>
      </c>
      <c r="D149" s="186">
        <f>'Sequestration rates'!$C$27</f>
        <v>34.933</v>
      </c>
      <c r="E149" s="186"/>
      <c r="F149" s="168" t="s">
        <v>826</v>
      </c>
    </row>
    <row r="150">
      <c r="A150" s="168" t="s">
        <v>497</v>
      </c>
      <c r="B150" s="2" t="str">
        <f t="array" ref="B150">INDEX(Countries!D2:D410, MATCH(A150, Countries!B2:B410, 0))</f>
        <v>JOR</v>
      </c>
      <c r="C150" s="169" t="s">
        <v>160</v>
      </c>
      <c r="D150" s="186">
        <f>'Sequestration rates'!$C$27</f>
        <v>34.933</v>
      </c>
      <c r="E150" s="186"/>
      <c r="F150" s="168" t="s">
        <v>826</v>
      </c>
    </row>
    <row r="151">
      <c r="A151" s="168" t="s">
        <v>498</v>
      </c>
      <c r="B151" s="2" t="str">
        <f t="array" ref="B151">INDEX(Countries!D3:D411, MATCH(A151, Countries!B3:B411, 0))</f>
        <v>HKG</v>
      </c>
      <c r="C151" s="169" t="s">
        <v>160</v>
      </c>
      <c r="D151" s="186">
        <f>'Sequestration rates'!$C$27</f>
        <v>34.933</v>
      </c>
      <c r="E151" s="186"/>
      <c r="F151" s="168" t="s">
        <v>826</v>
      </c>
    </row>
    <row r="152">
      <c r="A152" s="168" t="s">
        <v>499</v>
      </c>
      <c r="B152" s="2" t="str">
        <f t="array" ref="B152">INDEX(Countries!D1:D412, MATCH(A152, Countries!B1:B412, 0))</f>
        <v>SVN</v>
      </c>
      <c r="C152" s="169" t="s">
        <v>160</v>
      </c>
      <c r="D152" s="186">
        <f>'Sequestration rates'!$C$27</f>
        <v>34.933</v>
      </c>
      <c r="E152" s="186"/>
      <c r="F152" s="168" t="s">
        <v>826</v>
      </c>
    </row>
    <row r="153">
      <c r="A153" s="168" t="s">
        <v>500</v>
      </c>
      <c r="B153" s="2" t="str">
        <f t="array" ref="B153">INDEX(Countries!D2:D413, MATCH(A153, Countries!B2:B413, 0))</f>
        <v>ARG</v>
      </c>
      <c r="C153" s="169" t="s">
        <v>160</v>
      </c>
      <c r="D153" s="186">
        <f>'Sequestration rates'!$C$27</f>
        <v>34.933</v>
      </c>
      <c r="E153" s="186"/>
      <c r="F153" s="168" t="s">
        <v>826</v>
      </c>
    </row>
    <row r="154">
      <c r="A154" s="168" t="s">
        <v>501</v>
      </c>
      <c r="B154" s="2" t="str">
        <f t="array" ref="B154">INDEX(Countries!D3:D414, MATCH(A154, Countries!B3:B414, 0))</f>
        <v>AZE</v>
      </c>
      <c r="C154" s="169" t="s">
        <v>160</v>
      </c>
      <c r="D154" s="186">
        <f>'Sequestration rates'!$C$27</f>
        <v>34.933</v>
      </c>
      <c r="E154" s="186"/>
      <c r="F154" s="168" t="s">
        <v>826</v>
      </c>
    </row>
    <row r="155">
      <c r="A155" s="168" t="s">
        <v>502</v>
      </c>
      <c r="B155" s="2" t="str">
        <f t="array" ref="B155">INDEX(Countries!D4:D415, MATCH(A155, Countries!B4:B415, 0))</f>
        <v>BEL</v>
      </c>
      <c r="C155" s="169" t="s">
        <v>160</v>
      </c>
      <c r="D155" s="186">
        <f>'Sequestration rates'!$C$27</f>
        <v>34.933</v>
      </c>
      <c r="E155" s="186"/>
      <c r="F155" s="168" t="s">
        <v>826</v>
      </c>
    </row>
    <row r="156">
      <c r="A156" s="168" t="s">
        <v>503</v>
      </c>
      <c r="B156" s="2" t="str">
        <f t="array" ref="B156">INDEX(Countries!D5:D416, MATCH(A156, Countries!B5:B416, 0))</f>
        <v>BIH</v>
      </c>
      <c r="C156" s="169" t="s">
        <v>160</v>
      </c>
      <c r="D156" s="186">
        <f>'Sequestration rates'!$C$27</f>
        <v>34.933</v>
      </c>
      <c r="E156" s="186"/>
      <c r="F156" s="168" t="s">
        <v>826</v>
      </c>
    </row>
    <row r="157">
      <c r="A157" s="168" t="s">
        <v>504</v>
      </c>
      <c r="B157" s="2" t="str">
        <f t="array" ref="B157">INDEX(Countries!D6:D417, MATCH(A157, Countries!B6:B417, 0))</f>
        <v>IOT</v>
      </c>
      <c r="C157" s="169" t="s">
        <v>160</v>
      </c>
      <c r="D157" s="186">
        <f>'Sequestration rates'!$C$27</f>
        <v>34.933</v>
      </c>
      <c r="E157" s="186"/>
      <c r="F157" s="168" t="s">
        <v>826</v>
      </c>
    </row>
    <row r="158">
      <c r="A158" s="168" t="s">
        <v>505</v>
      </c>
      <c r="B158" s="2" t="str">
        <f t="array" ref="B158">INDEX(Countries!D7:D418, MATCH(A158, Countries!B7:B418, 0))</f>
        <v>BGR</v>
      </c>
      <c r="C158" s="169" t="s">
        <v>160</v>
      </c>
      <c r="D158" s="186">
        <f>'Sequestration rates'!$C$27</f>
        <v>34.933</v>
      </c>
      <c r="E158" s="186"/>
      <c r="F158" s="168" t="s">
        <v>826</v>
      </c>
    </row>
    <row r="159">
      <c r="A159" s="168" t="s">
        <v>506</v>
      </c>
      <c r="B159" s="2" t="str">
        <f t="array" ref="B159">INDEX(Countries!D8:D419, MATCH(A159, Countries!B8:B419, 0))</f>
        <v>CPV</v>
      </c>
      <c r="C159" s="169" t="s">
        <v>160</v>
      </c>
      <c r="D159" s="186">
        <f>'Sequestration rates'!$C$27</f>
        <v>34.933</v>
      </c>
      <c r="E159" s="186"/>
      <c r="F159" s="168" t="s">
        <v>826</v>
      </c>
    </row>
    <row r="160">
      <c r="A160" s="168" t="s">
        <v>507</v>
      </c>
      <c r="B160" s="2" t="str">
        <f t="array" ref="B160">INDEX(Countries!D9:D420, MATCH(A160, Countries!B9:B420, 0))</f>
        <v>CHL</v>
      </c>
      <c r="C160" s="169" t="s">
        <v>160</v>
      </c>
      <c r="D160" s="186">
        <f>'Sequestration rates'!$C$27</f>
        <v>34.933</v>
      </c>
      <c r="E160" s="186"/>
      <c r="F160" s="168" t="s">
        <v>826</v>
      </c>
    </row>
    <row r="161">
      <c r="A161" s="168" t="s">
        <v>508</v>
      </c>
      <c r="B161" s="2" t="str">
        <f t="array" ref="B161">INDEX(Countries!D10:D421, MATCH(A161, Countries!B10:B421, 0))</f>
        <v>EST</v>
      </c>
      <c r="C161" s="169" t="s">
        <v>160</v>
      </c>
      <c r="D161" s="186">
        <f>'Sequestration rates'!$C$27</f>
        <v>34.933</v>
      </c>
      <c r="E161" s="186"/>
      <c r="F161" s="168" t="s">
        <v>826</v>
      </c>
    </row>
    <row r="162">
      <c r="A162" s="168" t="s">
        <v>509</v>
      </c>
      <c r="B162" s="2" t="str">
        <f t="array" ref="B162">INDEX(Countries!D11:D422, MATCH(A162, Countries!B11:B422, 0))</f>
        <v>FLK</v>
      </c>
      <c r="C162" s="169" t="s">
        <v>160</v>
      </c>
      <c r="D162" s="186">
        <f>'Sequestration rates'!$C$27</f>
        <v>34.933</v>
      </c>
      <c r="E162" s="186"/>
      <c r="F162" s="168" t="s">
        <v>826</v>
      </c>
    </row>
    <row r="163">
      <c r="A163" s="168" t="s">
        <v>510</v>
      </c>
      <c r="B163" s="2" t="str">
        <f t="array" ref="B163">INDEX(Countries!D12:D423, MATCH(A163, Countries!B12:B423, 0))</f>
        <v>FRO</v>
      </c>
      <c r="C163" s="169" t="s">
        <v>160</v>
      </c>
      <c r="D163" s="186">
        <f>'Sequestration rates'!$C$27</f>
        <v>34.933</v>
      </c>
      <c r="E163" s="186"/>
      <c r="F163" s="168" t="s">
        <v>826</v>
      </c>
    </row>
    <row r="164">
      <c r="A164" s="168" t="s">
        <v>511</v>
      </c>
      <c r="B164" s="2" t="str">
        <f t="array" ref="B164">INDEX(Countries!D13:D424, MATCH(A164, Countries!B13:B424, 0))</f>
        <v>FIN</v>
      </c>
      <c r="C164" s="169" t="s">
        <v>160</v>
      </c>
      <c r="D164" s="186">
        <f>'Sequestration rates'!$C$27</f>
        <v>34.933</v>
      </c>
      <c r="E164" s="186"/>
      <c r="F164" s="168" t="s">
        <v>826</v>
      </c>
    </row>
    <row r="165">
      <c r="A165" s="168" t="s">
        <v>512</v>
      </c>
      <c r="B165" s="2" t="str">
        <f t="array" ref="B165">INDEX(Countries!D14:D425, MATCH(A165, Countries!B14:B425, 0))</f>
        <v>GEO</v>
      </c>
      <c r="C165" s="169" t="s">
        <v>160</v>
      </c>
      <c r="D165" s="186">
        <f>'Sequestration rates'!$C$27</f>
        <v>34.933</v>
      </c>
      <c r="E165" s="186"/>
      <c r="F165" s="168" t="s">
        <v>826</v>
      </c>
    </row>
    <row r="166">
      <c r="A166" s="168" t="s">
        <v>513</v>
      </c>
      <c r="B166" s="2" t="str">
        <f t="array" ref="B166">INDEX(Countries!D15:D426, MATCH(A166, Countries!B15:B426, 0))</f>
        <v>GIB</v>
      </c>
      <c r="C166" s="169" t="s">
        <v>160</v>
      </c>
      <c r="D166" s="186">
        <f>'Sequestration rates'!$C$27</f>
        <v>34.933</v>
      </c>
      <c r="E166" s="186"/>
      <c r="F166" s="168" t="s">
        <v>826</v>
      </c>
    </row>
    <row r="167">
      <c r="A167" s="168" t="s">
        <v>514</v>
      </c>
      <c r="B167" s="2" t="str">
        <f t="array" ref="B167">INDEX(Countries!D16:D427, MATCH(A167, Countries!B16:B427, 0))</f>
        <v>GRL</v>
      </c>
      <c r="C167" s="169" t="s">
        <v>160</v>
      </c>
      <c r="D167" s="186">
        <f>'Sequestration rates'!$C$27</f>
        <v>34.933</v>
      </c>
      <c r="E167" s="186"/>
      <c r="F167" s="168" t="s">
        <v>826</v>
      </c>
    </row>
    <row r="168">
      <c r="A168" s="168" t="s">
        <v>515</v>
      </c>
      <c r="B168" s="2" t="str">
        <f t="array" ref="B168">INDEX(Countries!D17:D428, MATCH(A168, Countries!B17:B428, 0))</f>
        <v>GGY</v>
      </c>
      <c r="C168" s="169" t="s">
        <v>160</v>
      </c>
      <c r="D168" s="186">
        <f>'Sequestration rates'!$C$27</f>
        <v>34.933</v>
      </c>
      <c r="E168" s="186"/>
      <c r="F168" s="168" t="s">
        <v>826</v>
      </c>
    </row>
    <row r="169">
      <c r="A169" s="168" t="s">
        <v>516</v>
      </c>
      <c r="B169" s="2" t="str">
        <f t="array" ref="B169">INDEX(Countries!D18:D429, MATCH(A169, Countries!B18:B429, 0))</f>
        <v>ISL</v>
      </c>
      <c r="C169" s="169" t="s">
        <v>160</v>
      </c>
      <c r="D169" s="186">
        <f>'Sequestration rates'!$C$27</f>
        <v>34.933</v>
      </c>
      <c r="E169" s="186"/>
      <c r="F169" s="168" t="s">
        <v>826</v>
      </c>
    </row>
    <row r="170">
      <c r="A170" s="168" t="s">
        <v>517</v>
      </c>
      <c r="B170" s="2" t="str">
        <f t="array" ref="B170">INDEX(Countries!D19:D430, MATCH(A170, Countries!B19:B430, 0))</f>
        <v>IRQ</v>
      </c>
      <c r="C170" s="169" t="s">
        <v>160</v>
      </c>
      <c r="D170" s="186">
        <f>'Sequestration rates'!$C$27</f>
        <v>34.933</v>
      </c>
      <c r="E170" s="186"/>
      <c r="F170" s="168" t="s">
        <v>826</v>
      </c>
    </row>
    <row r="171">
      <c r="A171" s="168" t="s">
        <v>518</v>
      </c>
      <c r="B171" s="2" t="str">
        <f t="array" ref="B171">INDEX(Countries!D20:D431, MATCH(A171, Countries!B20:B431, 0))</f>
        <v>IRL</v>
      </c>
      <c r="C171" s="169" t="s">
        <v>160</v>
      </c>
      <c r="D171" s="186">
        <f>'Sequestration rates'!$C$27</f>
        <v>34.933</v>
      </c>
      <c r="E171" s="186"/>
      <c r="F171" s="168" t="s">
        <v>826</v>
      </c>
    </row>
    <row r="172">
      <c r="A172" s="168" t="s">
        <v>519</v>
      </c>
      <c r="B172" s="2" t="str">
        <f t="array" ref="B172">INDEX(Countries!D21:D432, MATCH(A172, Countries!B21:B432, 0))</f>
        <v>IMN</v>
      </c>
      <c r="C172" s="169" t="s">
        <v>160</v>
      </c>
      <c r="D172" s="186">
        <f>'Sequestration rates'!$C$27</f>
        <v>34.933</v>
      </c>
      <c r="E172" s="186"/>
      <c r="F172" s="168" t="s">
        <v>826</v>
      </c>
    </row>
    <row r="173">
      <c r="A173" s="168" t="s">
        <v>520</v>
      </c>
      <c r="B173" s="2" t="str">
        <f t="array" ref="B173">INDEX(Countries!D22:D433, MATCH(A173, Countries!B22:B433, 0))</f>
        <v>JEY</v>
      </c>
      <c r="C173" s="169" t="s">
        <v>160</v>
      </c>
      <c r="D173" s="186">
        <f>'Sequestration rates'!$C$27</f>
        <v>34.933</v>
      </c>
      <c r="E173" s="186"/>
      <c r="F173" s="168" t="s">
        <v>826</v>
      </c>
    </row>
    <row r="174">
      <c r="A174" s="168" t="s">
        <v>521</v>
      </c>
      <c r="B174" s="2" t="str">
        <f t="array" ref="B174">INDEX(Countries!D23:D434, MATCH(A174, Countries!B23:B434, 0))</f>
        <v>KAZ</v>
      </c>
      <c r="C174" s="169" t="s">
        <v>160</v>
      </c>
      <c r="D174" s="186">
        <f>'Sequestration rates'!$C$27</f>
        <v>34.933</v>
      </c>
      <c r="E174" s="186"/>
      <c r="F174" s="168" t="s">
        <v>826</v>
      </c>
    </row>
    <row r="175">
      <c r="A175" s="168" t="s">
        <v>522</v>
      </c>
      <c r="B175" s="2" t="str">
        <f t="array" ref="B175">INDEX(Countries!D24:D435, MATCH(A175, Countries!B24:B435, 0))</f>
        <v>PRK</v>
      </c>
      <c r="C175" s="169" t="s">
        <v>160</v>
      </c>
      <c r="D175" s="186">
        <f>'Sequestration rates'!$C$27</f>
        <v>34.933</v>
      </c>
      <c r="E175" s="186"/>
      <c r="F175" s="168" t="s">
        <v>826</v>
      </c>
    </row>
    <row r="176">
      <c r="A176" s="168" t="s">
        <v>523</v>
      </c>
      <c r="B176" s="2" t="str">
        <f t="array" ref="B176">INDEX(Countries!D1:D436, MATCH(A176, Countries!B1:B436, 0))</f>
        <v>KOR</v>
      </c>
      <c r="C176" s="169" t="s">
        <v>160</v>
      </c>
      <c r="D176" s="186">
        <f>'Sequestration rates'!$C$27</f>
        <v>34.933</v>
      </c>
      <c r="E176" s="186"/>
      <c r="F176" s="168" t="s">
        <v>826</v>
      </c>
    </row>
    <row r="177">
      <c r="A177" s="168" t="s">
        <v>524</v>
      </c>
      <c r="B177" s="2" t="str">
        <f t="array" ref="B177">INDEX(Countries!D2:D437, MATCH(A177, Countries!B2:B437, 0))</f>
        <v>LVA</v>
      </c>
      <c r="C177" s="169" t="s">
        <v>160</v>
      </c>
      <c r="D177" s="186">
        <f>'Sequestration rates'!$C$27</f>
        <v>34.933</v>
      </c>
      <c r="E177" s="186"/>
      <c r="F177" s="168" t="s">
        <v>826</v>
      </c>
    </row>
    <row r="178">
      <c r="A178" s="168" t="s">
        <v>411</v>
      </c>
      <c r="B178" s="2" t="str">
        <f t="array" ref="B178">INDEX(Countries!D3:D438, MATCH(A178, Countries!B3:B438, 0))</f>
        <v>LBN</v>
      </c>
      <c r="C178" s="169" t="s">
        <v>160</v>
      </c>
      <c r="D178" s="186">
        <f>'Sequestration rates'!$C$27</f>
        <v>34.933</v>
      </c>
      <c r="E178" s="186"/>
      <c r="F178" s="168" t="s">
        <v>826</v>
      </c>
    </row>
    <row r="179">
      <c r="A179" s="168" t="s">
        <v>525</v>
      </c>
      <c r="B179" s="2" t="str">
        <f t="array" ref="B179">INDEX(Countries!D4:D439, MATCH(A179, Countries!B4:B439, 0))</f>
        <v>LTU</v>
      </c>
      <c r="C179" s="169" t="s">
        <v>160</v>
      </c>
      <c r="D179" s="186">
        <f>'Sequestration rates'!$C$27</f>
        <v>34.933</v>
      </c>
      <c r="E179" s="186"/>
      <c r="F179" s="168" t="s">
        <v>826</v>
      </c>
    </row>
    <row r="180">
      <c r="A180" s="168" t="s">
        <v>827</v>
      </c>
      <c r="B180" s="2" t="str">
        <f t="array" ref="B180">INDEX(Countries!D5:D440, MATCH(A180, Countries!B5:B440, 0))</f>
        <v>MAC</v>
      </c>
      <c r="C180" s="169" t="s">
        <v>160</v>
      </c>
      <c r="D180" s="186">
        <f>'Sequestration rates'!$C$27</f>
        <v>34.933</v>
      </c>
      <c r="E180" s="186"/>
      <c r="F180" s="168" t="s">
        <v>826</v>
      </c>
    </row>
    <row r="181">
      <c r="A181" s="168" t="s">
        <v>526</v>
      </c>
      <c r="B181" s="2" t="str">
        <f t="array" ref="B181">INDEX(Countries!D6:D441, MATCH(A181, Countries!B6:B441, 0))</f>
        <v>MCO</v>
      </c>
      <c r="C181" s="169" t="s">
        <v>160</v>
      </c>
      <c r="D181" s="186">
        <f>'Sequestration rates'!$C$27</f>
        <v>34.933</v>
      </c>
      <c r="E181" s="186"/>
      <c r="F181" s="168" t="s">
        <v>826</v>
      </c>
    </row>
    <row r="182">
      <c r="A182" s="168" t="s">
        <v>527</v>
      </c>
      <c r="B182" s="2" t="str">
        <f t="array" ref="B182">INDEX(Countries!D7:D442, MATCH(A182, Countries!B7:B442, 0))</f>
        <v>MNE</v>
      </c>
      <c r="C182" s="169" t="s">
        <v>160</v>
      </c>
      <c r="D182" s="186">
        <f>'Sequestration rates'!$C$27</f>
        <v>34.933</v>
      </c>
      <c r="E182" s="186"/>
      <c r="F182" s="168" t="s">
        <v>826</v>
      </c>
    </row>
    <row r="183">
      <c r="A183" s="168" t="s">
        <v>528</v>
      </c>
      <c r="B183" s="2" t="str">
        <f t="array" ref="B183">INDEX(Countries!D8:D443, MATCH(A183, Countries!B8:B443, 0))</f>
        <v>MAR</v>
      </c>
      <c r="C183" s="169" t="s">
        <v>160</v>
      </c>
      <c r="D183" s="186">
        <f>'Sequestration rates'!$C$27</f>
        <v>34.933</v>
      </c>
      <c r="E183" s="186"/>
      <c r="F183" s="168" t="s">
        <v>826</v>
      </c>
    </row>
    <row r="184">
      <c r="A184" s="168" t="s">
        <v>529</v>
      </c>
      <c r="B184" s="2" t="str">
        <f t="array" ref="B184">INDEX(Countries!D9:D444, MATCH(A184, Countries!B9:B444, 0))</f>
        <v>NAM</v>
      </c>
      <c r="C184" s="169" t="s">
        <v>160</v>
      </c>
      <c r="D184" s="186">
        <f>'Sequestration rates'!$C$27</f>
        <v>34.933</v>
      </c>
      <c r="E184" s="186"/>
      <c r="F184" s="168" t="s">
        <v>826</v>
      </c>
    </row>
    <row r="185">
      <c r="A185" s="168" t="s">
        <v>530</v>
      </c>
      <c r="B185" s="2" t="str">
        <f t="array" ref="B185">INDEX(Countries!D10:D445, MATCH(A185, Countries!B10:B445, 0))</f>
        <v>NRU</v>
      </c>
      <c r="C185" s="169" t="s">
        <v>160</v>
      </c>
      <c r="D185" s="186">
        <f>'Sequestration rates'!$C$27</f>
        <v>34.933</v>
      </c>
      <c r="E185" s="186"/>
      <c r="F185" s="168" t="s">
        <v>826</v>
      </c>
    </row>
    <row r="186">
      <c r="A186" s="168" t="s">
        <v>531</v>
      </c>
      <c r="B186" s="2" t="str">
        <f t="array" ref="B186">INDEX(Countries!D11:D446, MATCH(A186, Countries!B11:B446, 0))</f>
        <v>NIU</v>
      </c>
      <c r="C186" s="169" t="s">
        <v>160</v>
      </c>
      <c r="D186" s="186">
        <f>'Sequestration rates'!$C$27</f>
        <v>34.933</v>
      </c>
      <c r="E186" s="186"/>
      <c r="F186" s="168" t="s">
        <v>826</v>
      </c>
    </row>
    <row r="187">
      <c r="A187" s="168" t="s">
        <v>532</v>
      </c>
      <c r="B187" s="2" t="str">
        <f t="array" ref="B187">INDEX(Countries!D12:D447, MATCH(A187, Countries!B12:B447, 0))</f>
        <v>MNP</v>
      </c>
      <c r="C187" s="169" t="s">
        <v>160</v>
      </c>
      <c r="D187" s="186">
        <f>'Sequestration rates'!$C$27</f>
        <v>34.933</v>
      </c>
      <c r="E187" s="186"/>
      <c r="F187" s="168" t="s">
        <v>826</v>
      </c>
    </row>
    <row r="188">
      <c r="A188" s="168" t="s">
        <v>533</v>
      </c>
      <c r="B188" s="2" t="str">
        <f t="array" ref="B188">INDEX(Countries!D13:D448, MATCH(A188, Countries!B13:B448, 0))</f>
        <v>PCN</v>
      </c>
      <c r="C188" s="169" t="s">
        <v>160</v>
      </c>
      <c r="D188" s="186">
        <f>'Sequestration rates'!$C$27</f>
        <v>34.933</v>
      </c>
      <c r="E188" s="186"/>
      <c r="F188" s="168" t="s">
        <v>826</v>
      </c>
    </row>
    <row r="189">
      <c r="A189" s="168" t="s">
        <v>534</v>
      </c>
      <c r="B189" s="2" t="str">
        <f t="array" ref="B189">INDEX(Countries!D14:D449, MATCH(A189, Countries!B14:B449, 0))</f>
        <v>PRT</v>
      </c>
      <c r="C189" s="169" t="s">
        <v>160</v>
      </c>
      <c r="D189" s="186">
        <f>'Sequestration rates'!$C$27</f>
        <v>34.933</v>
      </c>
      <c r="E189" s="186"/>
      <c r="F189" s="168" t="s">
        <v>826</v>
      </c>
    </row>
    <row r="190">
      <c r="A190" s="168" t="s">
        <v>535</v>
      </c>
      <c r="B190" s="2" t="str">
        <f t="array" ref="B190">INDEX(Countries!D15:D450, MATCH(A190, Countries!B15:B450, 0))</f>
        <v>REU</v>
      </c>
      <c r="C190" s="169" t="s">
        <v>160</v>
      </c>
      <c r="D190" s="186">
        <f>'Sequestration rates'!$C$27</f>
        <v>34.933</v>
      </c>
      <c r="E190" s="186"/>
      <c r="F190" s="168" t="s">
        <v>826</v>
      </c>
    </row>
    <row r="191">
      <c r="A191" s="168" t="s">
        <v>536</v>
      </c>
      <c r="B191" s="2" t="str">
        <f t="array" ref="B191">INDEX(Countries!D1:D451, MATCH(A191, Countries!B1:B451, 0))</f>
        <v>ROU</v>
      </c>
      <c r="C191" s="169" t="s">
        <v>160</v>
      </c>
      <c r="D191" s="186">
        <f>'Sequestration rates'!$C$27</f>
        <v>34.933</v>
      </c>
      <c r="E191" s="186"/>
      <c r="F191" s="168" t="s">
        <v>826</v>
      </c>
    </row>
    <row r="192">
      <c r="A192" s="168" t="s">
        <v>537</v>
      </c>
      <c r="B192" s="2" t="str">
        <f t="array" ref="B192">INDEX(Countries!D192:D452, MATCH(A192, Countries!B192:B452, 0))</f>
        <v>SHN</v>
      </c>
      <c r="C192" s="169" t="s">
        <v>160</v>
      </c>
      <c r="D192" s="186">
        <f>'Sequestration rates'!$C$27</f>
        <v>34.933</v>
      </c>
      <c r="E192" s="186"/>
      <c r="F192" s="168" t="s">
        <v>826</v>
      </c>
    </row>
    <row r="193">
      <c r="A193" s="168" t="s">
        <v>538</v>
      </c>
      <c r="B193" s="2" t="str">
        <f t="array" ref="B193">INDEX(Countries!D193:D453, MATCH(A193, Countries!B193:B453, 0))</f>
        <v>SPM</v>
      </c>
      <c r="C193" s="169" t="s">
        <v>160</v>
      </c>
      <c r="D193" s="186">
        <f>'Sequestration rates'!$C$27</f>
        <v>34.933</v>
      </c>
      <c r="E193" s="186"/>
      <c r="F193" s="168" t="s">
        <v>826</v>
      </c>
    </row>
    <row r="194">
      <c r="A194" s="168" t="s">
        <v>539</v>
      </c>
      <c r="B194" s="2" t="str">
        <f t="array" ref="B194">INDEX(Countries!D194:D454, MATCH(A194, Countries!B194:B454, 0))</f>
        <v>SYR</v>
      </c>
      <c r="C194" s="169" t="s">
        <v>160</v>
      </c>
      <c r="D194" s="186">
        <f>'Sequestration rates'!$C$27</f>
        <v>34.933</v>
      </c>
      <c r="E194" s="186"/>
      <c r="F194" s="168" t="s">
        <v>826</v>
      </c>
    </row>
    <row r="195">
      <c r="A195" s="168" t="s">
        <v>540</v>
      </c>
      <c r="B195" s="2" t="str">
        <f t="array" ref="B195">INDEX(Countries!D195:D455, MATCH(A195, Countries!B195:B455, 0))</f>
        <v>TKL</v>
      </c>
      <c r="C195" s="169" t="s">
        <v>160</v>
      </c>
      <c r="D195" s="186">
        <f>'Sequestration rates'!$C$27</f>
        <v>34.933</v>
      </c>
      <c r="E195" s="186"/>
      <c r="F195" s="168" t="s">
        <v>826</v>
      </c>
    </row>
    <row r="196">
      <c r="A196" s="168" t="s">
        <v>541</v>
      </c>
      <c r="B196" s="2" t="str">
        <f t="array" ref="B196">INDEX(Countries!D196:D456, MATCH(A196, Countries!B196:B456, 0))</f>
        <v>TKM</v>
      </c>
      <c r="C196" s="169" t="s">
        <v>160</v>
      </c>
      <c r="D196" s="186">
        <f>'Sequestration rates'!$C$27</f>
        <v>34.933</v>
      </c>
      <c r="E196" s="186"/>
      <c r="F196" s="168" t="s">
        <v>826</v>
      </c>
    </row>
    <row r="197">
      <c r="A197" s="168" t="s">
        <v>542</v>
      </c>
      <c r="B197" s="2" t="str">
        <f t="array" ref="B197">INDEX(Countries!D1:D457, MATCH(A197, Countries!B1:B457, 0))</f>
        <v>URY</v>
      </c>
      <c r="C197" s="169" t="s">
        <v>160</v>
      </c>
      <c r="D197" s="186">
        <f>'Sequestration rates'!$C$27</f>
        <v>34.933</v>
      </c>
      <c r="E197" s="186"/>
      <c r="F197" s="168" t="s">
        <v>826</v>
      </c>
    </row>
    <row r="198">
      <c r="A198" s="168" t="s">
        <v>543</v>
      </c>
      <c r="B198" s="2" t="str">
        <f t="array" ref="B198">INDEX(Countries!D2:D458, MATCH(A198, Countries!B2:B458, 0))</f>
        <v>ESH</v>
      </c>
      <c r="C198" s="169" t="s">
        <v>160</v>
      </c>
      <c r="D198" s="186">
        <f>'Sequestration rates'!$C$27</f>
        <v>34.933</v>
      </c>
      <c r="E198" s="186"/>
      <c r="F198" s="168" t="s">
        <v>826</v>
      </c>
    </row>
    <row r="199">
      <c r="A199" s="168" t="s">
        <v>544</v>
      </c>
      <c r="B199" s="2" t="str">
        <f t="array" ref="B199">INDEX(Countries!D1:D459, MATCH(A199, Countries!B1:B459, 0))</f>
        <v>AFG</v>
      </c>
      <c r="C199" s="169" t="s">
        <v>160</v>
      </c>
      <c r="D199" s="186">
        <f>'Sequestration rates'!$C$27</f>
        <v>34.933</v>
      </c>
      <c r="E199" s="186"/>
      <c r="F199" s="168" t="s">
        <v>826</v>
      </c>
    </row>
    <row r="200">
      <c r="A200" s="168" t="s">
        <v>545</v>
      </c>
      <c r="B200" s="2" t="str">
        <f t="array" ref="B200">INDEX(Countries!D4:D460, MATCH(A200, Countries!B4:B460, 0))</f>
        <v>ARM</v>
      </c>
      <c r="C200" s="169" t="s">
        <v>160</v>
      </c>
      <c r="D200" s="186">
        <f>'Sequestration rates'!$C$27</f>
        <v>34.933</v>
      </c>
      <c r="E200" s="186"/>
      <c r="F200" s="168" t="s">
        <v>826</v>
      </c>
    </row>
    <row r="201">
      <c r="A201" s="168" t="s">
        <v>546</v>
      </c>
      <c r="B201" s="2" t="str">
        <f t="array" ref="B201">INDEX(Countries!D5:D461, MATCH(A201, Countries!B5:B461, 0))</f>
        <v>AUT</v>
      </c>
      <c r="C201" s="169" t="s">
        <v>160</v>
      </c>
      <c r="D201" s="186">
        <f>'Sequestration rates'!$C$27</f>
        <v>34.933</v>
      </c>
      <c r="E201" s="186"/>
      <c r="F201" s="168" t="s">
        <v>826</v>
      </c>
    </row>
    <row r="202">
      <c r="A202" s="168" t="s">
        <v>547</v>
      </c>
      <c r="B202" s="2" t="str">
        <f t="array" ref="B202">INDEX(Countries!D6:D462, MATCH(A202, Countries!B6:B462, 0))</f>
        <v>BDI</v>
      </c>
      <c r="C202" s="169" t="s">
        <v>160</v>
      </c>
      <c r="D202" s="186">
        <f>'Sequestration rates'!$C$27</f>
        <v>34.933</v>
      </c>
      <c r="E202" s="186"/>
      <c r="F202" s="168" t="s">
        <v>826</v>
      </c>
    </row>
    <row r="203">
      <c r="A203" s="168" t="s">
        <v>548</v>
      </c>
      <c r="B203" s="2" t="str">
        <f t="array" ref="B203">INDEX(Countries!D7:D463, MATCH(A203, Countries!B7:B463, 0))</f>
        <v>BFA</v>
      </c>
      <c r="C203" s="169" t="s">
        <v>160</v>
      </c>
      <c r="D203" s="186">
        <f>'Sequestration rates'!$C$27</f>
        <v>34.933</v>
      </c>
      <c r="E203" s="186"/>
      <c r="F203" s="168" t="s">
        <v>826</v>
      </c>
    </row>
    <row r="204">
      <c r="A204" s="168" t="s">
        <v>549</v>
      </c>
      <c r="B204" s="2" t="str">
        <f t="array" ref="B204">INDEX(Countries!D8:D464, MATCH(A204, Countries!B8:B464, 0))</f>
        <v>BLR</v>
      </c>
      <c r="C204" s="169" t="s">
        <v>160</v>
      </c>
      <c r="D204" s="186">
        <f>'Sequestration rates'!$C$27</f>
        <v>34.933</v>
      </c>
      <c r="E204" s="186"/>
      <c r="F204" s="168" t="s">
        <v>826</v>
      </c>
    </row>
    <row r="205">
      <c r="A205" s="168" t="s">
        <v>550</v>
      </c>
      <c r="B205" s="2" t="str">
        <f t="array" ref="B205">INDEX(Countries!D9:D465, MATCH(A205, Countries!B9:B465, 0))</f>
        <v>BOL</v>
      </c>
      <c r="C205" s="169" t="s">
        <v>160</v>
      </c>
      <c r="D205" s="186">
        <f>'Sequestration rates'!$C$27</f>
        <v>34.933</v>
      </c>
      <c r="E205" s="186"/>
      <c r="F205" s="168" t="s">
        <v>826</v>
      </c>
    </row>
    <row r="206">
      <c r="A206" s="168" t="s">
        <v>551</v>
      </c>
      <c r="B206" s="2" t="str">
        <f t="array" ref="B206">INDEX(Countries!D10:D466, MATCH(A206, Countries!B10:B466, 0))</f>
        <v>BTN</v>
      </c>
      <c r="C206" s="169" t="s">
        <v>160</v>
      </c>
      <c r="D206" s="186">
        <f>'Sequestration rates'!$C$27</f>
        <v>34.933</v>
      </c>
      <c r="E206" s="186"/>
      <c r="F206" s="168" t="s">
        <v>826</v>
      </c>
    </row>
    <row r="207">
      <c r="A207" s="168" t="s">
        <v>552</v>
      </c>
      <c r="B207" s="2" t="str">
        <f t="array" ref="B207">INDEX(Countries!D11:D467, MATCH(A207, Countries!B11:B467, 0))</f>
        <v>BWA</v>
      </c>
      <c r="C207" s="169" t="s">
        <v>160</v>
      </c>
      <c r="D207" s="186">
        <f>'Sequestration rates'!$C$27</f>
        <v>34.933</v>
      </c>
      <c r="E207" s="186"/>
      <c r="F207" s="168" t="s">
        <v>826</v>
      </c>
    </row>
    <row r="208">
      <c r="A208" s="168" t="s">
        <v>553</v>
      </c>
      <c r="B208" s="2" t="str">
        <f t="array" ref="B208">INDEX(Countries!D2:D468, MATCH(A208, Countries!B2:B468, 0))</f>
        <v>CAF</v>
      </c>
      <c r="C208" s="169" t="s">
        <v>160</v>
      </c>
      <c r="D208" s="186">
        <f>'Sequestration rates'!$C$27</f>
        <v>34.933</v>
      </c>
      <c r="E208" s="186"/>
      <c r="F208" s="168" t="s">
        <v>826</v>
      </c>
    </row>
    <row r="209">
      <c r="A209" s="168" t="s">
        <v>554</v>
      </c>
      <c r="B209" s="2" t="str">
        <f t="array" ref="B209">INDEX(Countries!D3:D469, MATCH(A209, Countries!B3:B469, 0))</f>
        <v>CHE</v>
      </c>
      <c r="C209" s="169" t="s">
        <v>160</v>
      </c>
      <c r="D209" s="186">
        <f>'Sequestration rates'!$C$27</f>
        <v>34.933</v>
      </c>
      <c r="E209" s="186"/>
      <c r="F209" s="168" t="s">
        <v>826</v>
      </c>
    </row>
    <row r="210">
      <c r="A210" s="168" t="s">
        <v>555</v>
      </c>
      <c r="B210" s="2" t="str">
        <f t="array" ref="B210">INDEX(Countries!D4:D470, MATCH(A210, Countries!B4:B470, 0))</f>
        <v>CZE</v>
      </c>
      <c r="C210" s="169" t="s">
        <v>160</v>
      </c>
      <c r="D210" s="186">
        <f>'Sequestration rates'!$C$27</f>
        <v>34.933</v>
      </c>
      <c r="E210" s="186"/>
      <c r="F210" s="168" t="s">
        <v>826</v>
      </c>
    </row>
    <row r="211">
      <c r="A211" s="168" t="s">
        <v>556</v>
      </c>
      <c r="B211" s="2" t="str">
        <f t="array" ref="B211">INDEX(Countries!D5:D471, MATCH(A211, Countries!B5:B471, 0))</f>
        <v>ETH</v>
      </c>
      <c r="C211" s="169" t="s">
        <v>160</v>
      </c>
      <c r="D211" s="186">
        <f>'Sequestration rates'!$C$27</f>
        <v>34.933</v>
      </c>
      <c r="E211" s="186"/>
      <c r="F211" s="168" t="s">
        <v>826</v>
      </c>
    </row>
    <row r="212">
      <c r="A212" s="168" t="s">
        <v>557</v>
      </c>
      <c r="B212" s="2" t="str">
        <f t="array" ref="B212">INDEX(Countries!D6:D472, MATCH(A212, Countries!B6:B472, 0))</f>
        <v>HUN</v>
      </c>
      <c r="C212" s="169" t="s">
        <v>160</v>
      </c>
      <c r="D212" s="186">
        <f>'Sequestration rates'!$C$27</f>
        <v>34.933</v>
      </c>
      <c r="E212" s="186"/>
      <c r="F212" s="168" t="s">
        <v>826</v>
      </c>
    </row>
    <row r="213">
      <c r="A213" s="168" t="s">
        <v>558</v>
      </c>
      <c r="B213" s="2" t="str">
        <f t="array" ref="B213">INDEX(Countries!D7:D473, MATCH(A213, Countries!B7:B473, 0))</f>
        <v>KGZ</v>
      </c>
      <c r="C213" s="169" t="s">
        <v>160</v>
      </c>
      <c r="D213" s="186">
        <f>'Sequestration rates'!$C$27</f>
        <v>34.933</v>
      </c>
      <c r="E213" s="186"/>
      <c r="F213" s="168" t="s">
        <v>826</v>
      </c>
    </row>
    <row r="214">
      <c r="A214" s="168" t="s">
        <v>559</v>
      </c>
      <c r="B214" s="2" t="str">
        <f t="array" ref="B214">INDEX(Countries!D8:D474, MATCH(A214, Countries!B8:B474, 0))</f>
        <v>LAO</v>
      </c>
      <c r="C214" s="169" t="s">
        <v>160</v>
      </c>
      <c r="D214" s="186">
        <f>'Sequestration rates'!$C$27</f>
        <v>34.933</v>
      </c>
      <c r="E214" s="186"/>
      <c r="F214" s="168" t="s">
        <v>826</v>
      </c>
    </row>
    <row r="215">
      <c r="A215" s="168" t="s">
        <v>560</v>
      </c>
      <c r="B215" s="2" t="str">
        <f t="array" ref="B215">INDEX(Countries!D9:D475, MATCH(A215, Countries!B9:B475, 0))</f>
        <v>LSO</v>
      </c>
      <c r="C215" s="169" t="s">
        <v>160</v>
      </c>
      <c r="D215" s="186">
        <f>'Sequestration rates'!$C$27</f>
        <v>34.933</v>
      </c>
      <c r="E215" s="186"/>
      <c r="F215" s="168" t="s">
        <v>826</v>
      </c>
    </row>
    <row r="216">
      <c r="A216" s="168" t="s">
        <v>561</v>
      </c>
      <c r="B216" s="2" t="str">
        <f t="array" ref="B216">INDEX(Countries!D10:D476, MATCH(A216, Countries!B10:B476, 0))</f>
        <v>LUX</v>
      </c>
      <c r="C216" s="169" t="s">
        <v>160</v>
      </c>
      <c r="D216" s="186">
        <f>'Sequestration rates'!$C$27</f>
        <v>34.933</v>
      </c>
      <c r="E216" s="186"/>
      <c r="F216" s="168" t="s">
        <v>826</v>
      </c>
    </row>
    <row r="217">
      <c r="A217" s="168" t="s">
        <v>562</v>
      </c>
      <c r="B217" s="2" t="str">
        <f t="array" ref="B217">INDEX(Countries!D11:D477, MATCH(A217, Countries!B11:B477, 0))</f>
        <v>MDA</v>
      </c>
      <c r="C217" s="169" t="s">
        <v>160</v>
      </c>
      <c r="D217" s="186">
        <f>'Sequestration rates'!$C$27</f>
        <v>34.933</v>
      </c>
      <c r="E217" s="186"/>
      <c r="F217" s="168" t="s">
        <v>826</v>
      </c>
    </row>
    <row r="218">
      <c r="A218" s="168" t="s">
        <v>563</v>
      </c>
      <c r="B218" s="2" t="str">
        <f t="array" ref="B218">INDEX(Countries!D12:D478, MATCH(A218, Countries!B12:B478, 0))</f>
        <v>MKD</v>
      </c>
      <c r="C218" s="169" t="s">
        <v>160</v>
      </c>
      <c r="D218" s="186">
        <f>'Sequestration rates'!$C$27</f>
        <v>34.933</v>
      </c>
      <c r="E218" s="186"/>
      <c r="F218" s="168" t="s">
        <v>826</v>
      </c>
    </row>
    <row r="219">
      <c r="A219" s="168" t="s">
        <v>564</v>
      </c>
      <c r="B219" s="2" t="str">
        <f t="array" ref="B219">INDEX(Countries!D13:D479, MATCH(A219, Countries!B13:B479, 0))</f>
        <v>MLI</v>
      </c>
      <c r="C219" s="169" t="s">
        <v>160</v>
      </c>
      <c r="D219" s="186">
        <f>'Sequestration rates'!$C$27</f>
        <v>34.933</v>
      </c>
      <c r="E219" s="186"/>
      <c r="F219" s="168" t="s">
        <v>826</v>
      </c>
    </row>
    <row r="220">
      <c r="A220" s="168" t="s">
        <v>565</v>
      </c>
      <c r="B220" s="2" t="str">
        <f t="array" ref="B220">INDEX(Countries!D14:D480, MATCH(A220, Countries!B14:B480, 0))</f>
        <v>MNG</v>
      </c>
      <c r="C220" s="169" t="s">
        <v>160</v>
      </c>
      <c r="D220" s="186">
        <f>'Sequestration rates'!$C$27</f>
        <v>34.933</v>
      </c>
      <c r="E220" s="186"/>
      <c r="F220" s="168" t="s">
        <v>826</v>
      </c>
    </row>
    <row r="221">
      <c r="A221" s="168" t="s">
        <v>566</v>
      </c>
      <c r="B221" s="2" t="str">
        <f t="array" ref="B221">INDEX(Countries!D15:D481, MATCH(A221, Countries!B15:B481, 0))</f>
        <v>MWI</v>
      </c>
      <c r="C221" s="169" t="s">
        <v>160</v>
      </c>
      <c r="D221" s="186">
        <f>'Sequestration rates'!$C$27</f>
        <v>34.933</v>
      </c>
      <c r="E221" s="186"/>
      <c r="F221" s="168" t="s">
        <v>826</v>
      </c>
    </row>
    <row r="222">
      <c r="A222" s="168" t="s">
        <v>567</v>
      </c>
      <c r="B222" s="2" t="str">
        <f t="array" ref="B222">INDEX(Countries!D16:D482, MATCH(A222, Countries!B16:B482, 0))</f>
        <v>NER</v>
      </c>
      <c r="C222" s="169" t="s">
        <v>160</v>
      </c>
      <c r="D222" s="186">
        <f>'Sequestration rates'!$C$27</f>
        <v>34.933</v>
      </c>
      <c r="E222" s="186"/>
      <c r="F222" s="168" t="s">
        <v>826</v>
      </c>
    </row>
    <row r="223">
      <c r="A223" s="168" t="s">
        <v>568</v>
      </c>
      <c r="B223" s="2" t="str">
        <f t="array" ref="B223">INDEX(Countries!D17:D483, MATCH(A223, Countries!B17:B483, 0))</f>
        <v>NPL</v>
      </c>
      <c r="C223" s="169" t="s">
        <v>160</v>
      </c>
      <c r="D223" s="186">
        <f>'Sequestration rates'!$C$27</f>
        <v>34.933</v>
      </c>
      <c r="E223" s="186"/>
      <c r="F223" s="168" t="s">
        <v>826</v>
      </c>
    </row>
    <row r="224">
      <c r="A224" s="168" t="s">
        <v>569</v>
      </c>
      <c r="B224" s="2" t="str">
        <f t="array" ref="B224">INDEX(Countries!D18:D484, MATCH(A224, Countries!B18:B484, 0))</f>
        <v>PRY</v>
      </c>
      <c r="C224" s="169" t="s">
        <v>160</v>
      </c>
      <c r="D224" s="186">
        <f>'Sequestration rates'!$C$27</f>
        <v>34.933</v>
      </c>
      <c r="E224" s="186"/>
      <c r="F224" s="168" t="s">
        <v>826</v>
      </c>
    </row>
    <row r="225">
      <c r="A225" s="168" t="s">
        <v>570</v>
      </c>
      <c r="B225" s="2" t="str">
        <f t="array" ref="B225">INDEX(Countries!D19:D485, MATCH(A225, Countries!B19:B485, 0))</f>
        <v>RWA</v>
      </c>
      <c r="C225" s="169" t="s">
        <v>160</v>
      </c>
      <c r="D225" s="186">
        <f>'Sequestration rates'!$C$27</f>
        <v>34.933</v>
      </c>
      <c r="E225" s="186"/>
      <c r="F225" s="168" t="s">
        <v>826</v>
      </c>
    </row>
    <row r="226">
      <c r="A226" s="168" t="s">
        <v>571</v>
      </c>
      <c r="B226" s="2" t="str">
        <f t="array" ref="B226">INDEX(Countries!D20:D486, MATCH(A226, Countries!B20:B486, 0))</f>
        <v>SRB</v>
      </c>
      <c r="C226" s="169" t="s">
        <v>160</v>
      </c>
      <c r="D226" s="186">
        <f>'Sequestration rates'!$C$27</f>
        <v>34.933</v>
      </c>
      <c r="E226" s="186"/>
      <c r="F226" s="168" t="s">
        <v>826</v>
      </c>
    </row>
    <row r="227">
      <c r="A227" s="168" t="s">
        <v>572</v>
      </c>
      <c r="B227" s="2" t="str">
        <f t="array" ref="B227">INDEX(Countries!D21:D487, MATCH(A227, Countries!B21:B487, 0))</f>
        <v>SVK</v>
      </c>
      <c r="C227" s="169" t="s">
        <v>160</v>
      </c>
      <c r="D227" s="186">
        <f>'Sequestration rates'!$C$27</f>
        <v>34.933</v>
      </c>
      <c r="E227" s="186"/>
      <c r="F227" s="168" t="s">
        <v>826</v>
      </c>
    </row>
    <row r="228">
      <c r="A228" s="168" t="s">
        <v>573</v>
      </c>
      <c r="B228" s="2" t="str">
        <f t="array" ref="B228">INDEX(Countries!D22:D488, MATCH(A228, Countries!B22:B488, 0))</f>
        <v>SWZ</v>
      </c>
      <c r="C228" s="169" t="s">
        <v>160</v>
      </c>
      <c r="D228" s="186">
        <f>'Sequestration rates'!$C$27</f>
        <v>34.933</v>
      </c>
      <c r="E228" s="186"/>
      <c r="F228" s="168" t="s">
        <v>826</v>
      </c>
    </row>
    <row r="229">
      <c r="A229" s="168" t="s">
        <v>574</v>
      </c>
      <c r="B229" s="2" t="str">
        <f t="array" ref="B229">INDEX(Countries!D23:D489, MATCH(A229, Countries!B23:B489, 0))</f>
        <v>TCD</v>
      </c>
      <c r="C229" s="169" t="s">
        <v>160</v>
      </c>
      <c r="D229" s="186">
        <f>'Sequestration rates'!$C$27</f>
        <v>34.933</v>
      </c>
      <c r="E229" s="186"/>
      <c r="F229" s="168" t="s">
        <v>826</v>
      </c>
    </row>
    <row r="230">
      <c r="A230" s="168" t="s">
        <v>575</v>
      </c>
      <c r="B230" s="2" t="str">
        <f t="array" ref="B230">INDEX(Countries!D2:D490, MATCH(A230, Countries!B2:B490, 0))</f>
        <v>TJK</v>
      </c>
      <c r="C230" s="169" t="s">
        <v>160</v>
      </c>
      <c r="D230" s="186">
        <f>'Sequestration rates'!$C$27</f>
        <v>34.933</v>
      </c>
      <c r="E230" s="186"/>
      <c r="F230" s="168" t="s">
        <v>826</v>
      </c>
    </row>
    <row r="231">
      <c r="A231" s="168" t="s">
        <v>576</v>
      </c>
      <c r="B231" s="2" t="str">
        <f t="array" ref="B231">INDEX(Countries!D231:D491, MATCH(A231, Countries!B231:B491, 0))</f>
        <v>UGA</v>
      </c>
      <c r="C231" s="169" t="s">
        <v>160</v>
      </c>
      <c r="D231" s="186">
        <f>'Sequestration rates'!$C$27</f>
        <v>34.933</v>
      </c>
      <c r="E231" s="186"/>
      <c r="F231" s="168" t="s">
        <v>826</v>
      </c>
    </row>
    <row r="232">
      <c r="A232" s="168" t="s">
        <v>577</v>
      </c>
      <c r="B232" s="2" t="str">
        <f t="array" ref="B232">INDEX(Countries!D232:D492, MATCH(A232, Countries!B232:B492, 0))</f>
        <v>UZB</v>
      </c>
      <c r="C232" s="169" t="s">
        <v>160</v>
      </c>
      <c r="D232" s="186">
        <f>'Sequestration rates'!$C$27</f>
        <v>34.933</v>
      </c>
      <c r="E232" s="186"/>
      <c r="F232" s="168" t="s">
        <v>826</v>
      </c>
    </row>
    <row r="233">
      <c r="A233" s="168" t="s">
        <v>578</v>
      </c>
      <c r="B233" s="2" t="str">
        <f t="array" ref="B233">INDEX(Countries!D2:D493, MATCH(A233, Countries!B2:B493, 0))</f>
        <v>ZMB</v>
      </c>
      <c r="C233" s="169" t="s">
        <v>160</v>
      </c>
      <c r="D233" s="186">
        <f>'Sequestration rates'!$C$27</f>
        <v>34.933</v>
      </c>
      <c r="E233" s="186"/>
      <c r="F233" s="168" t="s">
        <v>826</v>
      </c>
    </row>
    <row r="234">
      <c r="A234" s="168" t="s">
        <v>579</v>
      </c>
      <c r="B234" s="2" t="str">
        <f t="array" ref="B234">INDEX(Countries!D3:D494, MATCH(A234, Countries!B3:B494, 0))</f>
        <v>ZWE</v>
      </c>
      <c r="C234" s="169" t="s">
        <v>160</v>
      </c>
      <c r="D234" s="186">
        <f>'Sequestration rates'!$C$27</f>
        <v>34.933</v>
      </c>
      <c r="E234" s="186"/>
      <c r="F234" s="168" t="s">
        <v>826</v>
      </c>
    </row>
    <row r="235">
      <c r="A235" s="168" t="s">
        <v>580</v>
      </c>
      <c r="B235" s="2" t="str">
        <f t="array" ref="B235">INDEX(Countries!D4:D495, MATCH(A235, Countries!B4:B495, 0))</f>
        <v>BLM</v>
      </c>
      <c r="C235" s="169" t="s">
        <v>160</v>
      </c>
      <c r="D235" s="186">
        <f>'Sequestration rates'!$C$27</f>
        <v>34.933</v>
      </c>
      <c r="E235" s="186"/>
      <c r="F235" s="168" t="s">
        <v>826</v>
      </c>
    </row>
    <row r="236">
      <c r="A236" s="168" t="s">
        <v>581</v>
      </c>
      <c r="B236" s="2" t="str">
        <f t="array" ref="B236">INDEX(Countries!D5:D496, MATCH(A236, Countries!B5:B496, 0))</f>
        <v>CCK</v>
      </c>
      <c r="C236" s="169" t="s">
        <v>160</v>
      </c>
      <c r="D236" s="186">
        <f>'Sequestration rates'!$C$27</f>
        <v>34.933</v>
      </c>
      <c r="E236" s="186"/>
      <c r="F236" s="168" t="s">
        <v>826</v>
      </c>
    </row>
    <row r="237">
      <c r="A237" s="168" t="s">
        <v>582</v>
      </c>
      <c r="B237" s="2" t="str">
        <f t="array" ref="B237">INDEX(Countries!D2:D497, MATCH(A237, Countries!B2:B497, 0))</f>
        <v>CXR</v>
      </c>
      <c r="C237" s="169" t="s">
        <v>160</v>
      </c>
      <c r="D237" s="186">
        <f>'Sequestration rates'!$C$27</f>
        <v>34.933</v>
      </c>
      <c r="E237" s="186"/>
      <c r="F237" s="168" t="s">
        <v>826</v>
      </c>
    </row>
    <row r="238">
      <c r="A238" s="168" t="s">
        <v>183</v>
      </c>
      <c r="B238" s="2" t="str">
        <f t="array" ref="B238">INDEX(Countries!D3:D498, MATCH(A238, Countries!B3:B498, 0))</f>
        <v>USA</v>
      </c>
      <c r="C238" s="169" t="s">
        <v>167</v>
      </c>
      <c r="D238" s="187">
        <f>'Sequestration rates'!$D$22</f>
        <v>1.576666667</v>
      </c>
      <c r="F238" s="168" t="s">
        <v>826</v>
      </c>
    </row>
    <row r="239">
      <c r="A239" s="168" t="s">
        <v>184</v>
      </c>
      <c r="B239" s="2" t="str">
        <f t="array" ref="B239">INDEX(Countries!D4:D499, MATCH(A239, Countries!B4:B499, 0))</f>
        <v>IDN</v>
      </c>
      <c r="C239" s="169" t="s">
        <v>167</v>
      </c>
      <c r="D239" s="187">
        <f>'Sequestration rates'!$D$22</f>
        <v>1.576666667</v>
      </c>
      <c r="F239" s="168" t="s">
        <v>826</v>
      </c>
    </row>
    <row r="240">
      <c r="A240" s="168" t="s">
        <v>185</v>
      </c>
      <c r="B240" s="2" t="str">
        <f t="array" ref="B240">INDEX(Countries!D5:D500, MATCH(A240, Countries!B5:B500, 0))</f>
        <v>AUS</v>
      </c>
      <c r="C240" s="169" t="s">
        <v>167</v>
      </c>
      <c r="D240" s="187">
        <f>'Sequestration rates'!$D$22</f>
        <v>1.576666667</v>
      </c>
      <c r="F240" s="168" t="s">
        <v>826</v>
      </c>
    </row>
    <row r="241">
      <c r="A241" s="168" t="s">
        <v>186</v>
      </c>
      <c r="B241" s="2" t="str">
        <f t="array" ref="B241">INDEX(Countries!D6:D501, MATCH(A241, Countries!B6:B501, 0))</f>
        <v>BHS</v>
      </c>
      <c r="C241" s="169" t="s">
        <v>167</v>
      </c>
      <c r="D241" s="187">
        <f>'Sequestration rates'!$D$22</f>
        <v>1.576666667</v>
      </c>
      <c r="F241" s="168" t="s">
        <v>826</v>
      </c>
    </row>
    <row r="242">
      <c r="A242" s="168" t="s">
        <v>187</v>
      </c>
      <c r="B242" s="2" t="str">
        <f t="array" ref="B242">INDEX(Countries!D7:D502, MATCH(A242, Countries!B7:B502, 0))</f>
        <v>KEN</v>
      </c>
      <c r="C242" s="169" t="s">
        <v>167</v>
      </c>
      <c r="D242" s="187">
        <f>'Sequestration rates'!$D$22</f>
        <v>1.576666667</v>
      </c>
      <c r="F242" s="168" t="s">
        <v>826</v>
      </c>
    </row>
    <row r="243">
      <c r="A243" s="168" t="s">
        <v>188</v>
      </c>
      <c r="B243" s="2" t="str">
        <f t="array" ref="B243">INDEX(Countries!D8:D503, MATCH(A243, Countries!B8:B503, 0))</f>
        <v>MEX</v>
      </c>
      <c r="C243" s="169" t="s">
        <v>167</v>
      </c>
      <c r="D243" s="187">
        <f>'Sequestration rates'!$D$22</f>
        <v>1.576666667</v>
      </c>
      <c r="F243" s="168" t="s">
        <v>826</v>
      </c>
    </row>
    <row r="244">
      <c r="A244" s="168" t="s">
        <v>189</v>
      </c>
      <c r="B244" s="2" t="str">
        <f t="array" ref="B244">INDEX(Countries!D9:D504, MATCH(A244, Countries!B9:B504, 0))</f>
        <v>COL</v>
      </c>
      <c r="C244" s="169" t="s">
        <v>167</v>
      </c>
      <c r="D244" s="187">
        <f>'Sequestration rates'!$D$22</f>
        <v>1.576666667</v>
      </c>
      <c r="F244" s="168" t="s">
        <v>826</v>
      </c>
    </row>
    <row r="245">
      <c r="A245" s="168" t="s">
        <v>190</v>
      </c>
      <c r="B245" s="2" t="str">
        <f t="array" ref="B245">INDEX(Countries!D1:D505, MATCH(A245, Countries!B1:B505, 0))</f>
        <v>IND</v>
      </c>
      <c r="C245" s="169" t="s">
        <v>167</v>
      </c>
      <c r="D245" s="187">
        <f>'Sequestration rates'!$D$22</f>
        <v>1.576666667</v>
      </c>
      <c r="F245" s="168" t="s">
        <v>826</v>
      </c>
    </row>
    <row r="246">
      <c r="A246" s="168" t="s">
        <v>191</v>
      </c>
      <c r="B246" s="2" t="str">
        <f t="array" ref="B246">INDEX(Countries!D2:D506, MATCH(A246, Countries!B2:B506, 0))</f>
        <v>CHN</v>
      </c>
      <c r="C246" s="169" t="s">
        <v>167</v>
      </c>
      <c r="D246" s="187">
        <f>'Sequestration rates'!$D$22</f>
        <v>1.576666667</v>
      </c>
      <c r="F246" s="168" t="s">
        <v>826</v>
      </c>
    </row>
    <row r="247">
      <c r="A247" s="168" t="s">
        <v>359</v>
      </c>
      <c r="B247" s="2" t="str">
        <f t="array" ref="B247">INDEX(Countries!D3:D507, MATCH(A247, Countries!B3:B507, 0))</f>
        <v>ASM</v>
      </c>
      <c r="C247" s="169" t="s">
        <v>167</v>
      </c>
      <c r="D247" s="187">
        <f>'Sequestration rates'!$D$22</f>
        <v>1.576666667</v>
      </c>
      <c r="F247" s="168" t="s">
        <v>826</v>
      </c>
    </row>
    <row r="248">
      <c r="A248" s="168" t="s">
        <v>360</v>
      </c>
      <c r="B248" s="2" t="str">
        <f t="array" ref="B248">INDEX(Countries!D4:D508, MATCH(A248, Countries!B4:B508, 0))</f>
        <v>AGO</v>
      </c>
      <c r="C248" s="169" t="s">
        <v>167</v>
      </c>
      <c r="D248" s="187">
        <f>'Sequestration rates'!$D$22</f>
        <v>1.576666667</v>
      </c>
      <c r="F248" s="168" t="s">
        <v>826</v>
      </c>
    </row>
    <row r="249">
      <c r="A249" s="168" t="s">
        <v>361</v>
      </c>
      <c r="B249" s="2" t="str">
        <f t="array" ref="B249">INDEX(Countries!D5:D509, MATCH(A249, Countries!B5:B509, 0))</f>
        <v>AIA</v>
      </c>
      <c r="C249" s="169" t="s">
        <v>167</v>
      </c>
      <c r="D249" s="187">
        <f>'Sequestration rates'!$D$22</f>
        <v>1.576666667</v>
      </c>
      <c r="F249" s="168" t="s">
        <v>826</v>
      </c>
    </row>
    <row r="250">
      <c r="A250" s="168" t="s">
        <v>362</v>
      </c>
      <c r="B250" s="2" t="str">
        <f t="array" ref="B250">INDEX(Countries!D6:D510, MATCH(A250, Countries!B6:B510, 0))</f>
        <v>ATG</v>
      </c>
      <c r="C250" s="169" t="s">
        <v>167</v>
      </c>
      <c r="D250" s="187">
        <f>'Sequestration rates'!$D$22</f>
        <v>1.576666667</v>
      </c>
      <c r="F250" s="168" t="s">
        <v>826</v>
      </c>
    </row>
    <row r="251">
      <c r="A251" s="168" t="s">
        <v>363</v>
      </c>
      <c r="B251" s="2" t="str">
        <f t="array" ref="B251">INDEX(Countries!D1:D511, MATCH(A251, Countries!B1:B511, 0))</f>
        <v>ABW</v>
      </c>
      <c r="C251" s="169" t="s">
        <v>167</v>
      </c>
      <c r="D251" s="187">
        <f>'Sequestration rates'!$D$22</f>
        <v>1.576666667</v>
      </c>
      <c r="F251" s="168" t="s">
        <v>826</v>
      </c>
    </row>
    <row r="252">
      <c r="A252" s="168" t="s">
        <v>364</v>
      </c>
      <c r="B252" s="2" t="str">
        <f t="array" ref="B252">INDEX(Countries!D17:D512, MATCH(A252, Countries!B17:B512, 0))</f>
        <v>BHR</v>
      </c>
      <c r="C252" s="169" t="s">
        <v>167</v>
      </c>
      <c r="D252" s="187">
        <f>'Sequestration rates'!$D$22</f>
        <v>1.576666667</v>
      </c>
      <c r="F252" s="168" t="s">
        <v>826</v>
      </c>
    </row>
    <row r="253">
      <c r="A253" s="168" t="s">
        <v>365</v>
      </c>
      <c r="B253" s="2" t="str">
        <f t="array" ref="B253">INDEX(Countries!D18:D513, MATCH(A253, Countries!B18:B513, 0))</f>
        <v>BGD</v>
      </c>
      <c r="C253" s="169" t="s">
        <v>167</v>
      </c>
      <c r="D253" s="187">
        <f>'Sequestration rates'!$D$22</f>
        <v>1.576666667</v>
      </c>
      <c r="F253" s="168" t="s">
        <v>826</v>
      </c>
    </row>
    <row r="254">
      <c r="A254" s="168" t="s">
        <v>366</v>
      </c>
      <c r="B254" s="2" t="str">
        <f t="array" ref="B254">INDEX(Countries!D19:D514, MATCH(A254, Countries!B19:B514, 0))</f>
        <v>BRB</v>
      </c>
      <c r="C254" s="169" t="s">
        <v>167</v>
      </c>
      <c r="D254" s="187">
        <f>'Sequestration rates'!$D$22</f>
        <v>1.576666667</v>
      </c>
      <c r="F254" s="168" t="s">
        <v>826</v>
      </c>
    </row>
    <row r="255">
      <c r="A255" s="168" t="s">
        <v>367</v>
      </c>
      <c r="B255" s="2" t="str">
        <f t="array" ref="B255">INDEX(Countries!D20:D515, MATCH(A255, Countries!B20:B515, 0))</f>
        <v>BLZ</v>
      </c>
      <c r="C255" s="169" t="s">
        <v>167</v>
      </c>
      <c r="D255" s="187">
        <f>'Sequestration rates'!$D$22</f>
        <v>1.576666667</v>
      </c>
      <c r="F255" s="168" t="s">
        <v>826</v>
      </c>
    </row>
    <row r="256">
      <c r="A256" s="168" t="s">
        <v>368</v>
      </c>
      <c r="B256" s="2" t="str">
        <f t="array" ref="B256">INDEX(Countries!D21:D516, MATCH(A256, Countries!B21:B516, 0))</f>
        <v>BEN</v>
      </c>
      <c r="C256" s="169" t="s">
        <v>167</v>
      </c>
      <c r="D256" s="187">
        <f>'Sequestration rates'!$D$22</f>
        <v>1.576666667</v>
      </c>
      <c r="F256" s="168" t="s">
        <v>826</v>
      </c>
    </row>
    <row r="257">
      <c r="A257" s="168" t="s">
        <v>369</v>
      </c>
      <c r="B257" s="2" t="str">
        <f t="array" ref="B257">INDEX(Countries!D22:D517, MATCH(A257, Countries!B22:B517, 0))</f>
        <v>BMU</v>
      </c>
      <c r="C257" s="169" t="s">
        <v>167</v>
      </c>
      <c r="D257" s="187">
        <f>'Sequestration rates'!$D$22</f>
        <v>1.576666667</v>
      </c>
      <c r="F257" s="168" t="s">
        <v>826</v>
      </c>
    </row>
    <row r="258">
      <c r="A258" s="168" t="s">
        <v>370</v>
      </c>
      <c r="B258" s="2" t="str">
        <f t="array" ref="B258">INDEX(Countries!D23:D518, MATCH(A258, Countries!B23:B518, 0))</f>
        <v>BES</v>
      </c>
      <c r="C258" s="169" t="s">
        <v>167</v>
      </c>
      <c r="D258" s="187">
        <f>'Sequestration rates'!$D$22</f>
        <v>1.576666667</v>
      </c>
      <c r="F258" s="168" t="s">
        <v>826</v>
      </c>
    </row>
    <row r="259">
      <c r="A259" s="168" t="s">
        <v>371</v>
      </c>
      <c r="B259" s="2" t="str">
        <f t="array" ref="B259">INDEX(Countries!D24:D519, MATCH(A259, Countries!B24:B519, 0))</f>
        <v>BRA</v>
      </c>
      <c r="C259" s="169" t="s">
        <v>167</v>
      </c>
      <c r="D259" s="187">
        <f>'Sequestration rates'!$D$22</f>
        <v>1.576666667</v>
      </c>
      <c r="F259" s="168" t="s">
        <v>826</v>
      </c>
    </row>
    <row r="260">
      <c r="A260" s="168" t="s">
        <v>372</v>
      </c>
      <c r="B260" s="2" t="str">
        <f t="array" ref="B260">INDEX(Countries!D25:D520, MATCH(A260, Countries!B25:B520, 0))</f>
        <v>VGB</v>
      </c>
      <c r="C260" s="169" t="s">
        <v>167</v>
      </c>
      <c r="D260" s="187">
        <f>'Sequestration rates'!$D$22</f>
        <v>1.576666667</v>
      </c>
      <c r="F260" s="168" t="s">
        <v>826</v>
      </c>
    </row>
    <row r="261">
      <c r="A261" s="168" t="s">
        <v>373</v>
      </c>
      <c r="B261" s="2" t="str">
        <f t="array" ref="B261">INDEX(Countries!D26:D521, MATCH(A261, Countries!B26:B521, 0))</f>
        <v>BRN</v>
      </c>
      <c r="C261" s="169" t="s">
        <v>167</v>
      </c>
      <c r="D261" s="187">
        <f>'Sequestration rates'!$D$22</f>
        <v>1.576666667</v>
      </c>
      <c r="F261" s="168" t="s">
        <v>826</v>
      </c>
    </row>
    <row r="262">
      <c r="A262" s="168" t="s">
        <v>374</v>
      </c>
      <c r="B262" s="2" t="str">
        <f t="array" ref="B262">INDEX(Countries!D27:D522, MATCH(A262, Countries!B27:B522, 0))</f>
        <v>KHM</v>
      </c>
      <c r="C262" s="169" t="s">
        <v>167</v>
      </c>
      <c r="D262" s="187">
        <f>'Sequestration rates'!$D$22</f>
        <v>1.576666667</v>
      </c>
      <c r="F262" s="168" t="s">
        <v>826</v>
      </c>
    </row>
    <row r="263">
      <c r="A263" s="168" t="s">
        <v>375</v>
      </c>
      <c r="B263" s="2" t="str">
        <f t="array" ref="B263">INDEX(Countries!D28:D523, MATCH(A263, Countries!B28:B523, 0))</f>
        <v>CMR</v>
      </c>
      <c r="C263" s="169" t="s">
        <v>167</v>
      </c>
      <c r="D263" s="187">
        <f>'Sequestration rates'!$D$22</f>
        <v>1.576666667</v>
      </c>
      <c r="F263" s="168" t="s">
        <v>826</v>
      </c>
    </row>
    <row r="264">
      <c r="A264" s="168" t="s">
        <v>376</v>
      </c>
      <c r="B264" s="2" t="str">
        <f t="array" ref="B264">INDEX(Countries!D29:D524, MATCH(A264, Countries!B29:B524, 0))</f>
        <v>CYM</v>
      </c>
      <c r="C264" s="169" t="s">
        <v>167</v>
      </c>
      <c r="D264" s="187">
        <f>'Sequestration rates'!$D$22</f>
        <v>1.576666667</v>
      </c>
      <c r="F264" s="168" t="s">
        <v>826</v>
      </c>
    </row>
    <row r="265">
      <c r="A265" s="168" t="s">
        <v>377</v>
      </c>
      <c r="B265" s="2" t="str">
        <f t="array" ref="B265">INDEX(Countries!D30:D525, MATCH(A265, Countries!B30:B525, 0))</f>
        <v>COM</v>
      </c>
      <c r="C265" s="169" t="s">
        <v>167</v>
      </c>
      <c r="D265" s="187">
        <f>'Sequestration rates'!$D$22</f>
        <v>1.576666667</v>
      </c>
      <c r="F265" s="168" t="s">
        <v>826</v>
      </c>
    </row>
    <row r="266">
      <c r="A266" s="168" t="s">
        <v>378</v>
      </c>
      <c r="B266" s="2" t="str">
        <f t="array" ref="B266">INDEX(Countries!D31:D526, MATCH(A266, Countries!B31:B526, 0))</f>
        <v>COK</v>
      </c>
      <c r="C266" s="169" t="s">
        <v>167</v>
      </c>
      <c r="D266" s="187">
        <f>'Sequestration rates'!$D$22</f>
        <v>1.576666667</v>
      </c>
      <c r="F266" s="168" t="s">
        <v>826</v>
      </c>
    </row>
    <row r="267">
      <c r="A267" s="168" t="s">
        <v>379</v>
      </c>
      <c r="B267" s="2" t="str">
        <f t="array" ref="B267">INDEX(Countries!D32:D527, MATCH(A267, Countries!B32:B527, 0))</f>
        <v>CRI</v>
      </c>
      <c r="C267" s="169" t="s">
        <v>167</v>
      </c>
      <c r="D267" s="187">
        <f>'Sequestration rates'!$D$22</f>
        <v>1.576666667</v>
      </c>
      <c r="F267" s="168" t="s">
        <v>826</v>
      </c>
    </row>
    <row r="268">
      <c r="A268" s="168" t="s">
        <v>380</v>
      </c>
      <c r="B268" s="2" t="str">
        <f t="array" ref="B268">INDEX(Countries!D33:D528, MATCH(A268, Countries!B33:B528, 0))</f>
        <v>CIV</v>
      </c>
      <c r="C268" s="169" t="s">
        <v>167</v>
      </c>
      <c r="D268" s="187">
        <f>'Sequestration rates'!$D$22</f>
        <v>1.576666667</v>
      </c>
      <c r="F268" s="168" t="s">
        <v>826</v>
      </c>
    </row>
    <row r="269">
      <c r="A269" s="168" t="s">
        <v>381</v>
      </c>
      <c r="B269" s="2" t="str">
        <f t="array" ref="B269">INDEX(Countries!D34:D529, MATCH(A269, Countries!B34:B529, 0))</f>
        <v>CUB</v>
      </c>
      <c r="C269" s="169" t="s">
        <v>167</v>
      </c>
      <c r="D269" s="187">
        <f>'Sequestration rates'!$D$22</f>
        <v>1.576666667</v>
      </c>
      <c r="F269" s="168" t="s">
        <v>826</v>
      </c>
    </row>
    <row r="270">
      <c r="A270" s="168" t="s">
        <v>382</v>
      </c>
      <c r="B270" s="2" t="str">
        <f t="array" ref="B270">INDEX(Countries!D35:D530, MATCH(A270, Countries!B35:B530, 0))</f>
        <v>CUW</v>
      </c>
      <c r="C270" s="169" t="s">
        <v>167</v>
      </c>
      <c r="D270" s="187">
        <f>'Sequestration rates'!$D$22</f>
        <v>1.576666667</v>
      </c>
      <c r="F270" s="168" t="s">
        <v>826</v>
      </c>
    </row>
    <row r="271">
      <c r="A271" s="168" t="s">
        <v>383</v>
      </c>
      <c r="B271" s="2" t="str">
        <f t="array" ref="B271">INDEX(Countries!D36:D531, MATCH(A271, Countries!B36:B531, 0))</f>
        <v>COD</v>
      </c>
      <c r="C271" s="169" t="s">
        <v>167</v>
      </c>
      <c r="D271" s="187">
        <f>'Sequestration rates'!$D$22</f>
        <v>1.576666667</v>
      </c>
      <c r="F271" s="168" t="s">
        <v>826</v>
      </c>
    </row>
    <row r="272">
      <c r="A272" s="168" t="s">
        <v>384</v>
      </c>
      <c r="B272" s="2" t="str">
        <f t="array" ref="B272">INDEX(Countries!D37:D532, MATCH(A272, Countries!B37:B532, 0))</f>
        <v>DJI</v>
      </c>
      <c r="C272" s="169" t="s">
        <v>167</v>
      </c>
      <c r="D272" s="187">
        <f>'Sequestration rates'!$D$22</f>
        <v>1.576666667</v>
      </c>
      <c r="F272" s="168" t="s">
        <v>826</v>
      </c>
    </row>
    <row r="273">
      <c r="A273" s="168" t="s">
        <v>385</v>
      </c>
      <c r="B273" s="2" t="str">
        <f t="array" ref="B273">INDEX(Countries!D38:D533, MATCH(A273, Countries!B38:B533, 0))</f>
        <v>DMA</v>
      </c>
      <c r="C273" s="169" t="s">
        <v>167</v>
      </c>
      <c r="D273" s="187">
        <f>'Sequestration rates'!$D$22</f>
        <v>1.576666667</v>
      </c>
      <c r="F273" s="168" t="s">
        <v>826</v>
      </c>
    </row>
    <row r="274">
      <c r="A274" s="168" t="s">
        <v>386</v>
      </c>
      <c r="B274" s="2" t="str">
        <f t="array" ref="B274">INDEX(Countries!D39:D534, MATCH(A274, Countries!B39:B534, 0))</f>
        <v>DOM</v>
      </c>
      <c r="C274" s="169" t="s">
        <v>167</v>
      </c>
      <c r="D274" s="187">
        <f>'Sequestration rates'!$D$22</f>
        <v>1.576666667</v>
      </c>
      <c r="F274" s="168" t="s">
        <v>826</v>
      </c>
    </row>
    <row r="275">
      <c r="A275" s="168" t="s">
        <v>314</v>
      </c>
      <c r="B275" s="2" t="str">
        <f t="array" ref="B275">INDEX(Countries!D40:D535, MATCH(A275, Countries!B40:B535, 0))</f>
        <v>ECU</v>
      </c>
      <c r="C275" s="169" t="s">
        <v>167</v>
      </c>
      <c r="D275" s="187">
        <f>'Sequestration rates'!$D$22</f>
        <v>1.576666667</v>
      </c>
      <c r="F275" s="168" t="s">
        <v>826</v>
      </c>
    </row>
    <row r="276">
      <c r="A276" s="168" t="s">
        <v>387</v>
      </c>
      <c r="B276" s="2" t="str">
        <f t="array" ref="B276">INDEX(Countries!D41:D536, MATCH(A276, Countries!B41:B536, 0))</f>
        <v>EGY</v>
      </c>
      <c r="C276" s="169" t="s">
        <v>167</v>
      </c>
      <c r="D276" s="187">
        <f>'Sequestration rates'!$D$22</f>
        <v>1.576666667</v>
      </c>
      <c r="F276" s="168" t="s">
        <v>826</v>
      </c>
    </row>
    <row r="277">
      <c r="A277" s="168" t="s">
        <v>388</v>
      </c>
      <c r="B277" s="2" t="str">
        <f t="array" ref="B277">INDEX(Countries!D42:D537, MATCH(A277, Countries!B42:B537, 0))</f>
        <v>SLV</v>
      </c>
      <c r="C277" s="169" t="s">
        <v>167</v>
      </c>
      <c r="D277" s="187">
        <f>'Sequestration rates'!$D$22</f>
        <v>1.576666667</v>
      </c>
      <c r="F277" s="168" t="s">
        <v>826</v>
      </c>
    </row>
    <row r="278">
      <c r="A278" s="168" t="s">
        <v>389</v>
      </c>
      <c r="B278" s="2" t="str">
        <f t="array" ref="B278">INDEX(Countries!D43:D538, MATCH(A278, Countries!B43:B538, 0))</f>
        <v>GNQ</v>
      </c>
      <c r="C278" s="169" t="s">
        <v>167</v>
      </c>
      <c r="D278" s="187">
        <f>'Sequestration rates'!$D$22</f>
        <v>1.576666667</v>
      </c>
      <c r="F278" s="168" t="s">
        <v>826</v>
      </c>
    </row>
    <row r="279">
      <c r="A279" s="168" t="s">
        <v>390</v>
      </c>
      <c r="B279" s="2" t="str">
        <f t="array" ref="B279">INDEX(Countries!D44:D539, MATCH(A279, Countries!B44:B539, 0))</f>
        <v>ERI</v>
      </c>
      <c r="C279" s="169" t="s">
        <v>167</v>
      </c>
      <c r="D279" s="187">
        <f>'Sequestration rates'!$D$22</f>
        <v>1.576666667</v>
      </c>
      <c r="F279" s="168" t="s">
        <v>826</v>
      </c>
    </row>
    <row r="280">
      <c r="A280" s="168" t="s">
        <v>391</v>
      </c>
      <c r="B280" s="2" t="str">
        <f t="array" ref="B280">INDEX(Countries!D45:D540, MATCH(A280, Countries!B45:B540, 0))</f>
        <v>FJI</v>
      </c>
      <c r="C280" s="169" t="s">
        <v>167</v>
      </c>
      <c r="D280" s="187">
        <f>'Sequestration rates'!$D$22</f>
        <v>1.576666667</v>
      </c>
      <c r="F280" s="168" t="s">
        <v>826</v>
      </c>
    </row>
    <row r="281">
      <c r="A281" s="168" t="s">
        <v>392</v>
      </c>
      <c r="B281" s="2" t="str">
        <f t="array" ref="B281">INDEX(Countries!D46:D541, MATCH(A281, Countries!B46:B541, 0))</f>
        <v>GUF</v>
      </c>
      <c r="C281" s="169" t="s">
        <v>167</v>
      </c>
      <c r="D281" s="187">
        <f>'Sequestration rates'!$D$22</f>
        <v>1.576666667</v>
      </c>
      <c r="F281" s="168" t="s">
        <v>826</v>
      </c>
    </row>
    <row r="282">
      <c r="A282" s="168" t="s">
        <v>393</v>
      </c>
      <c r="B282" s="2" t="str">
        <f t="array" ref="B282">INDEX(Countries!D47:D542, MATCH(A282, Countries!B47:B542, 0))</f>
        <v>PYF</v>
      </c>
      <c r="C282" s="169" t="s">
        <v>167</v>
      </c>
      <c r="D282" s="187">
        <f>'Sequestration rates'!$D$22</f>
        <v>1.576666667</v>
      </c>
      <c r="F282" s="168" t="s">
        <v>826</v>
      </c>
    </row>
    <row r="283">
      <c r="A283" s="168" t="s">
        <v>394</v>
      </c>
      <c r="B283" s="2" t="str">
        <f t="array" ref="B283">INDEX(Countries!D48:D543, MATCH(A283, Countries!B48:B543, 0))</f>
        <v>ATF</v>
      </c>
      <c r="C283" s="169" t="s">
        <v>167</v>
      </c>
      <c r="D283" s="187">
        <f>'Sequestration rates'!$D$22</f>
        <v>1.576666667</v>
      </c>
      <c r="F283" s="168" t="s">
        <v>826</v>
      </c>
    </row>
    <row r="284">
      <c r="A284" s="168" t="s">
        <v>395</v>
      </c>
      <c r="B284" s="2" t="str">
        <f t="array" ref="B284">INDEX(Countries!D49:D544, MATCH(A284, Countries!B49:B544, 0))</f>
        <v>GAB</v>
      </c>
      <c r="C284" s="169" t="s">
        <v>167</v>
      </c>
      <c r="D284" s="187">
        <f>'Sequestration rates'!$D$22</f>
        <v>1.576666667</v>
      </c>
      <c r="F284" s="168" t="s">
        <v>826</v>
      </c>
    </row>
    <row r="285">
      <c r="A285" s="168" t="s">
        <v>396</v>
      </c>
      <c r="B285" s="2" t="str">
        <f t="array" ref="B285">INDEX(Countries!D50:D545, MATCH(A285, Countries!B50:B545, 0))</f>
        <v>GMB</v>
      </c>
      <c r="C285" s="169" t="s">
        <v>167</v>
      </c>
      <c r="D285" s="187">
        <f>'Sequestration rates'!$D$22</f>
        <v>1.576666667</v>
      </c>
      <c r="F285" s="168" t="s">
        <v>826</v>
      </c>
    </row>
    <row r="286">
      <c r="A286" s="168" t="s">
        <v>397</v>
      </c>
      <c r="B286" s="2" t="str">
        <f t="array" ref="B286">INDEX(Countries!D51:D546, MATCH(A286, Countries!B51:B546, 0))</f>
        <v>GHA</v>
      </c>
      <c r="C286" s="169" t="s">
        <v>167</v>
      </c>
      <c r="D286" s="187">
        <f>'Sequestration rates'!$D$22</f>
        <v>1.576666667</v>
      </c>
      <c r="F286" s="168" t="s">
        <v>826</v>
      </c>
    </row>
    <row r="287">
      <c r="A287" s="168" t="s">
        <v>398</v>
      </c>
      <c r="B287" s="2" t="str">
        <f t="array" ref="B287">INDEX(Countries!D52:D547, MATCH(A287, Countries!B52:B547, 0))</f>
        <v>GRD</v>
      </c>
      <c r="C287" s="169" t="s">
        <v>167</v>
      </c>
      <c r="D287" s="187">
        <f>'Sequestration rates'!$D$22</f>
        <v>1.576666667</v>
      </c>
      <c r="F287" s="168" t="s">
        <v>826</v>
      </c>
    </row>
    <row r="288">
      <c r="A288" s="168" t="s">
        <v>399</v>
      </c>
      <c r="B288" s="2" t="str">
        <f t="array" ref="B288">INDEX(Countries!D53:D548, MATCH(A288, Countries!B53:B548, 0))</f>
        <v>GLP</v>
      </c>
      <c r="C288" s="169" t="s">
        <v>167</v>
      </c>
      <c r="D288" s="187">
        <f>'Sequestration rates'!$D$22</f>
        <v>1.576666667</v>
      </c>
      <c r="F288" s="168" t="s">
        <v>826</v>
      </c>
    </row>
    <row r="289">
      <c r="A289" s="168" t="s">
        <v>400</v>
      </c>
      <c r="B289" s="2" t="str">
        <f t="array" ref="B289">INDEX(Countries!D54:D549, MATCH(A289, Countries!B54:B549, 0))</f>
        <v>GUM</v>
      </c>
      <c r="C289" s="169" t="s">
        <v>167</v>
      </c>
      <c r="D289" s="187">
        <f>'Sequestration rates'!$D$22</f>
        <v>1.576666667</v>
      </c>
      <c r="F289" s="168" t="s">
        <v>826</v>
      </c>
    </row>
    <row r="290">
      <c r="A290" s="168" t="s">
        <v>401</v>
      </c>
      <c r="B290" s="2" t="str">
        <f t="array" ref="B290">INDEX(Countries!D55:D550, MATCH(A290, Countries!B55:B550, 0))</f>
        <v>GTM</v>
      </c>
      <c r="C290" s="169" t="s">
        <v>167</v>
      </c>
      <c r="D290" s="187">
        <f>'Sequestration rates'!$D$22</f>
        <v>1.576666667</v>
      </c>
      <c r="F290" s="168" t="s">
        <v>826</v>
      </c>
    </row>
    <row r="291">
      <c r="A291" s="168" t="s">
        <v>402</v>
      </c>
      <c r="B291" s="2" t="str">
        <f t="array" ref="B291">INDEX(Countries!D56:D551, MATCH(A291, Countries!B56:B551, 0))</f>
        <v>GIN</v>
      </c>
      <c r="C291" s="169" t="s">
        <v>167</v>
      </c>
      <c r="D291" s="187">
        <f>'Sequestration rates'!$D$22</f>
        <v>1.576666667</v>
      </c>
      <c r="F291" s="168" t="s">
        <v>826</v>
      </c>
    </row>
    <row r="292">
      <c r="A292" s="168" t="s">
        <v>403</v>
      </c>
      <c r="B292" s="2" t="str">
        <f t="array" ref="B292">INDEX(Countries!D57:D552, MATCH(A292, Countries!B57:B552, 0))</f>
        <v>GNB</v>
      </c>
      <c r="C292" s="169" t="s">
        <v>167</v>
      </c>
      <c r="D292" s="187">
        <f>'Sequestration rates'!$D$22</f>
        <v>1.576666667</v>
      </c>
      <c r="F292" s="168" t="s">
        <v>826</v>
      </c>
    </row>
    <row r="293">
      <c r="A293" s="168" t="s">
        <v>404</v>
      </c>
      <c r="B293" s="2" t="str">
        <f t="array" ref="B293">INDEX(Countries!D58:D553, MATCH(A293, Countries!B58:B553, 0))</f>
        <v>GUY</v>
      </c>
      <c r="C293" s="169" t="s">
        <v>167</v>
      </c>
      <c r="D293" s="187">
        <f>'Sequestration rates'!$D$22</f>
        <v>1.576666667</v>
      </c>
      <c r="F293" s="168" t="s">
        <v>826</v>
      </c>
    </row>
    <row r="294">
      <c r="A294" s="168" t="s">
        <v>405</v>
      </c>
      <c r="B294" s="2" t="str">
        <f t="array" ref="B294">INDEX(Countries!D59:D554, MATCH(A294, Countries!B59:B554, 0))</f>
        <v>HTI</v>
      </c>
      <c r="C294" s="169" t="s">
        <v>167</v>
      </c>
      <c r="D294" s="187">
        <f>'Sequestration rates'!$D$22</f>
        <v>1.576666667</v>
      </c>
      <c r="F294" s="168" t="s">
        <v>826</v>
      </c>
    </row>
    <row r="295">
      <c r="A295" s="168" t="s">
        <v>406</v>
      </c>
      <c r="B295" s="2" t="str">
        <f t="array" ref="B295">INDEX(Countries!D60:D555, MATCH(A295, Countries!B60:B555, 0))</f>
        <v>HND</v>
      </c>
      <c r="C295" s="169" t="s">
        <v>167</v>
      </c>
      <c r="D295" s="187">
        <f>'Sequestration rates'!$D$22</f>
        <v>1.576666667</v>
      </c>
      <c r="F295" s="168" t="s">
        <v>826</v>
      </c>
    </row>
    <row r="296">
      <c r="A296" s="168" t="s">
        <v>407</v>
      </c>
      <c r="B296" s="2" t="str">
        <f t="array" ref="B296">INDEX(Countries!D61:D556, MATCH(A296, Countries!B61:B556, 0))</f>
        <v>IRN</v>
      </c>
      <c r="C296" s="169" t="s">
        <v>167</v>
      </c>
      <c r="D296" s="187">
        <f>'Sequestration rates'!$D$22</f>
        <v>1.576666667</v>
      </c>
      <c r="F296" s="168" t="s">
        <v>826</v>
      </c>
    </row>
    <row r="297">
      <c r="A297" s="168" t="s">
        <v>408</v>
      </c>
      <c r="B297" s="2" t="str">
        <f t="array" ref="B297">INDEX(Countries!D62:D557, MATCH(A297, Countries!B62:B557, 0))</f>
        <v>JAM</v>
      </c>
      <c r="C297" s="169" t="s">
        <v>167</v>
      </c>
      <c r="D297" s="187">
        <f>'Sequestration rates'!$D$22</f>
        <v>1.576666667</v>
      </c>
      <c r="F297" s="168" t="s">
        <v>826</v>
      </c>
    </row>
    <row r="298">
      <c r="A298" s="168" t="s">
        <v>409</v>
      </c>
      <c r="B298" s="2" t="str">
        <f t="array" ref="B298">INDEX(Countries!D63:D558, MATCH(A298, Countries!B63:B558, 0))</f>
        <v>JPN</v>
      </c>
      <c r="C298" s="169" t="s">
        <v>167</v>
      </c>
      <c r="D298" s="187">
        <f>'Sequestration rates'!$D$22</f>
        <v>1.576666667</v>
      </c>
      <c r="F298" s="168" t="s">
        <v>826</v>
      </c>
    </row>
    <row r="299">
      <c r="A299" s="168" t="s">
        <v>410</v>
      </c>
      <c r="B299" s="2" t="str">
        <f t="array" ref="B299">INDEX(Countries!D64:D559, MATCH(A299, Countries!B64:B559, 0))</f>
        <v>KIR</v>
      </c>
      <c r="C299" s="169" t="s">
        <v>167</v>
      </c>
      <c r="D299" s="187">
        <f>'Sequestration rates'!$D$22</f>
        <v>1.576666667</v>
      </c>
      <c r="F299" s="168" t="s">
        <v>826</v>
      </c>
    </row>
    <row r="300">
      <c r="A300" s="168" t="s">
        <v>411</v>
      </c>
      <c r="B300" s="2" t="str">
        <f t="array" ref="B300">INDEX(Countries!D65:D560, MATCH(A300, Countries!B65:B560, 0))</f>
        <v>LBN</v>
      </c>
      <c r="C300" s="169" t="s">
        <v>167</v>
      </c>
      <c r="D300" s="187">
        <f>'Sequestration rates'!$D$22</f>
        <v>1.576666667</v>
      </c>
      <c r="F300" s="168" t="s">
        <v>826</v>
      </c>
    </row>
    <row r="301">
      <c r="A301" s="168" t="s">
        <v>412</v>
      </c>
      <c r="B301" s="2" t="str">
        <f t="array" ref="B301">INDEX(Countries!D66:D561, MATCH(A301, Countries!B66:B561, 0))</f>
        <v>MDG</v>
      </c>
      <c r="C301" s="169" t="s">
        <v>167</v>
      </c>
      <c r="D301" s="187">
        <f>'Sequestration rates'!$D$22</f>
        <v>1.576666667</v>
      </c>
      <c r="F301" s="168" t="s">
        <v>826</v>
      </c>
    </row>
    <row r="302">
      <c r="A302" s="168" t="s">
        <v>413</v>
      </c>
      <c r="B302" s="2" t="str">
        <f t="array" ref="B302">INDEX(Countries!D67:D562, MATCH(A302, Countries!B67:B562, 0))</f>
        <v>MYS</v>
      </c>
      <c r="C302" s="169" t="s">
        <v>167</v>
      </c>
      <c r="D302" s="187">
        <f>'Sequestration rates'!$D$22</f>
        <v>1.576666667</v>
      </c>
      <c r="F302" s="168" t="s">
        <v>826</v>
      </c>
    </row>
    <row r="303">
      <c r="A303" s="168" t="s">
        <v>414</v>
      </c>
      <c r="B303" s="2" t="str">
        <f t="array" ref="B303">INDEX(Countries!D68:D563, MATCH(A303, Countries!B68:B563, 0))</f>
        <v>MDV</v>
      </c>
      <c r="C303" s="169" t="s">
        <v>167</v>
      </c>
      <c r="D303" s="187">
        <f>'Sequestration rates'!$D$22</f>
        <v>1.576666667</v>
      </c>
      <c r="F303" s="168" t="s">
        <v>826</v>
      </c>
    </row>
    <row r="304">
      <c r="A304" s="168" t="s">
        <v>415</v>
      </c>
      <c r="B304" s="2" t="str">
        <f t="array" ref="B304">INDEX(Countries!D69:D564, MATCH(A304, Countries!B69:B564, 0))</f>
        <v>MHL</v>
      </c>
      <c r="C304" s="169" t="s">
        <v>167</v>
      </c>
      <c r="D304" s="187">
        <f>'Sequestration rates'!$D$22</f>
        <v>1.576666667</v>
      </c>
      <c r="F304" s="168" t="s">
        <v>826</v>
      </c>
    </row>
    <row r="305">
      <c r="A305" s="168" t="s">
        <v>416</v>
      </c>
      <c r="B305" s="2" t="str">
        <f t="array" ref="B305">INDEX(Countries!D70:D565, MATCH(A305, Countries!B70:B565, 0))</f>
        <v>MTQ</v>
      </c>
      <c r="C305" s="169" t="s">
        <v>167</v>
      </c>
      <c r="D305" s="187">
        <f>'Sequestration rates'!$D$22</f>
        <v>1.576666667</v>
      </c>
      <c r="F305" s="168" t="s">
        <v>826</v>
      </c>
    </row>
    <row r="306">
      <c r="A306" s="168" t="s">
        <v>417</v>
      </c>
      <c r="B306" s="2" t="str">
        <f t="array" ref="B306">INDEX(Countries!D71:D566, MATCH(A306, Countries!B71:B566, 0))</f>
        <v>MRT</v>
      </c>
      <c r="C306" s="169" t="s">
        <v>167</v>
      </c>
      <c r="D306" s="187">
        <f>'Sequestration rates'!$D$22</f>
        <v>1.576666667</v>
      </c>
      <c r="F306" s="168" t="s">
        <v>826</v>
      </c>
    </row>
    <row r="307">
      <c r="A307" s="168" t="s">
        <v>418</v>
      </c>
      <c r="B307" s="2" t="str">
        <f t="array" ref="B307">INDEX(Countries!D72:D567, MATCH(A307, Countries!B72:B567, 0))</f>
        <v>MUS</v>
      </c>
      <c r="C307" s="169" t="s">
        <v>167</v>
      </c>
      <c r="D307" s="187">
        <f>'Sequestration rates'!$D$22</f>
        <v>1.576666667</v>
      </c>
      <c r="F307" s="168" t="s">
        <v>826</v>
      </c>
    </row>
    <row r="308">
      <c r="A308" s="168" t="s">
        <v>419</v>
      </c>
      <c r="B308" s="2" t="str">
        <f t="array" ref="B308">INDEX(Countries!D73:D568, MATCH(A308, Countries!B73:B568, 0))</f>
        <v>MYT</v>
      </c>
      <c r="C308" s="169" t="s">
        <v>167</v>
      </c>
      <c r="D308" s="187">
        <f>'Sequestration rates'!$D$22</f>
        <v>1.576666667</v>
      </c>
      <c r="F308" s="168" t="s">
        <v>826</v>
      </c>
    </row>
    <row r="309">
      <c r="A309" s="168" t="s">
        <v>420</v>
      </c>
      <c r="B309" s="2" t="str">
        <f t="array" ref="B309">INDEX(Countries!D74:D569, MATCH(A309, Countries!B74:B569, 0))</f>
        <v>FSM</v>
      </c>
      <c r="C309" s="169" t="s">
        <v>167</v>
      </c>
      <c r="D309" s="187">
        <f>'Sequestration rates'!$D$22</f>
        <v>1.576666667</v>
      </c>
      <c r="F309" s="168" t="s">
        <v>826</v>
      </c>
    </row>
    <row r="310">
      <c r="A310" s="168" t="s">
        <v>421</v>
      </c>
      <c r="B310" s="2" t="str">
        <f t="array" ref="B310">INDEX(Countries!D75:D570, MATCH(A310, Countries!B75:B570, 0))</f>
        <v>MOZ</v>
      </c>
      <c r="C310" s="169" t="s">
        <v>167</v>
      </c>
      <c r="D310" s="187">
        <f>'Sequestration rates'!$D$22</f>
        <v>1.576666667</v>
      </c>
      <c r="F310" s="168" t="s">
        <v>826</v>
      </c>
    </row>
    <row r="311">
      <c r="A311" s="168" t="s">
        <v>422</v>
      </c>
      <c r="B311" s="2" t="str">
        <f t="array" ref="B311">INDEX(Countries!D76:D571, MATCH(A311, Countries!B76:B571, 0))</f>
        <v>MMR</v>
      </c>
      <c r="C311" s="169" t="s">
        <v>167</v>
      </c>
      <c r="D311" s="187">
        <f>'Sequestration rates'!$D$22</f>
        <v>1.576666667</v>
      </c>
      <c r="F311" s="168" t="s">
        <v>826</v>
      </c>
    </row>
    <row r="312">
      <c r="A312" s="168" t="s">
        <v>423</v>
      </c>
      <c r="B312" s="2" t="str">
        <f t="array" ref="B312">INDEX(Countries!D77:D572, MATCH(A312, Countries!B77:B572, 0))</f>
        <v>NCL</v>
      </c>
      <c r="C312" s="169" t="s">
        <v>167</v>
      </c>
      <c r="D312" s="187">
        <f>'Sequestration rates'!$D$22</f>
        <v>1.576666667</v>
      </c>
      <c r="F312" s="168" t="s">
        <v>826</v>
      </c>
    </row>
    <row r="313">
      <c r="A313" s="168" t="s">
        <v>424</v>
      </c>
      <c r="B313" s="2" t="str">
        <f t="array" ref="B313">INDEX(Countries!D78:D573, MATCH(A313, Countries!B78:B573, 0))</f>
        <v>NZL</v>
      </c>
      <c r="C313" s="169" t="s">
        <v>167</v>
      </c>
      <c r="D313" s="187">
        <f>'Sequestration rates'!$D$22</f>
        <v>1.576666667</v>
      </c>
      <c r="F313" s="168" t="s">
        <v>826</v>
      </c>
    </row>
    <row r="314">
      <c r="A314" s="168" t="s">
        <v>425</v>
      </c>
      <c r="B314" s="2" t="str">
        <f t="array" ref="B314">INDEX(Countries!D79:D574, MATCH(A314, Countries!B79:B574, 0))</f>
        <v>NIC</v>
      </c>
      <c r="C314" s="169" t="s">
        <v>167</v>
      </c>
      <c r="D314" s="187">
        <f>'Sequestration rates'!$D$22</f>
        <v>1.576666667</v>
      </c>
      <c r="F314" s="168" t="s">
        <v>826</v>
      </c>
    </row>
    <row r="315">
      <c r="A315" s="168" t="s">
        <v>426</v>
      </c>
      <c r="B315" s="2" t="str">
        <f t="array" ref="B315">INDEX(Countries!D80:D575, MATCH(A315, Countries!B80:B575, 0))</f>
        <v>NGA</v>
      </c>
      <c r="C315" s="169" t="s">
        <v>167</v>
      </c>
      <c r="D315" s="187">
        <f>'Sequestration rates'!$D$22</f>
        <v>1.576666667</v>
      </c>
      <c r="F315" s="168" t="s">
        <v>826</v>
      </c>
    </row>
    <row r="316">
      <c r="A316" s="168" t="s">
        <v>427</v>
      </c>
      <c r="B316" s="2" t="str">
        <f t="array" ref="B316">INDEX(Countries!D81:D576, MATCH(A316, Countries!B81:B576, 0))</f>
        <v>OMN</v>
      </c>
      <c r="C316" s="169" t="s">
        <v>167</v>
      </c>
      <c r="D316" s="187">
        <f>'Sequestration rates'!$D$22</f>
        <v>1.576666667</v>
      </c>
      <c r="F316" s="168" t="s">
        <v>826</v>
      </c>
    </row>
    <row r="317">
      <c r="A317" s="168" t="s">
        <v>428</v>
      </c>
      <c r="B317" s="2" t="str">
        <f t="array" ref="B317">INDEX(Countries!D82:D577, MATCH(A317, Countries!B82:B577, 0))</f>
        <v>PAK</v>
      </c>
      <c r="C317" s="169" t="s">
        <v>167</v>
      </c>
      <c r="D317" s="187">
        <f>'Sequestration rates'!$D$22</f>
        <v>1.576666667</v>
      </c>
      <c r="F317" s="168" t="s">
        <v>826</v>
      </c>
    </row>
    <row r="318">
      <c r="A318" s="168" t="s">
        <v>429</v>
      </c>
      <c r="B318" s="2" t="str">
        <f t="array" ref="B318">INDEX(Countries!D83:D578, MATCH(A318, Countries!B83:B578, 0))</f>
        <v>PLW</v>
      </c>
      <c r="C318" s="169" t="s">
        <v>167</v>
      </c>
      <c r="D318" s="187">
        <f>'Sequestration rates'!$D$22</f>
        <v>1.576666667</v>
      </c>
      <c r="F318" s="168" t="s">
        <v>826</v>
      </c>
    </row>
    <row r="319">
      <c r="A319" s="168" t="s">
        <v>430</v>
      </c>
      <c r="B319" s="2" t="str">
        <f t="array" ref="B319">INDEX(Countries!D84:D579, MATCH(A319, Countries!B84:B579, 0))</f>
        <v>PAN</v>
      </c>
      <c r="C319" s="169" t="s">
        <v>167</v>
      </c>
      <c r="D319" s="187">
        <f>'Sequestration rates'!$D$22</f>
        <v>1.576666667</v>
      </c>
      <c r="F319" s="168" t="s">
        <v>826</v>
      </c>
    </row>
    <row r="320">
      <c r="A320" s="168" t="s">
        <v>431</v>
      </c>
      <c r="B320" s="2" t="str">
        <f t="array" ref="B320">INDEX(Countries!D85:D580, MATCH(A320, Countries!B85:B580, 0))</f>
        <v>PNG</v>
      </c>
      <c r="C320" s="169" t="s">
        <v>167</v>
      </c>
      <c r="D320" s="187">
        <f>'Sequestration rates'!$D$22</f>
        <v>1.576666667</v>
      </c>
      <c r="F320" s="168" t="s">
        <v>826</v>
      </c>
    </row>
    <row r="321">
      <c r="A321" s="168" t="s">
        <v>432</v>
      </c>
      <c r="B321" s="2" t="str">
        <f t="array" ref="B321">INDEX(Countries!D86:D581, MATCH(A321, Countries!B86:B581, 0))</f>
        <v>PER</v>
      </c>
      <c r="C321" s="169" t="s">
        <v>167</v>
      </c>
      <c r="D321" s="187">
        <f>'Sequestration rates'!$D$22</f>
        <v>1.576666667</v>
      </c>
      <c r="F321" s="168" t="s">
        <v>826</v>
      </c>
    </row>
    <row r="322">
      <c r="A322" s="168" t="s">
        <v>433</v>
      </c>
      <c r="B322" s="2" t="str">
        <f t="array" ref="B322">INDEX(Countries!D87:D582, MATCH(A322, Countries!B87:B582, 0))</f>
        <v>PHL</v>
      </c>
      <c r="C322" s="169" t="s">
        <v>167</v>
      </c>
      <c r="D322" s="187">
        <f>'Sequestration rates'!$D$22</f>
        <v>1.576666667</v>
      </c>
      <c r="F322" s="168" t="s">
        <v>826</v>
      </c>
    </row>
    <row r="323">
      <c r="A323" s="168" t="s">
        <v>434</v>
      </c>
      <c r="B323" s="2" t="str">
        <f t="array" ref="B323">INDEX(Countries!D8:D583, MATCH(A323, Countries!B8:B583, 0))</f>
        <v>PRI</v>
      </c>
      <c r="C323" s="169" t="s">
        <v>167</v>
      </c>
      <c r="D323" s="187">
        <f>'Sequestration rates'!$D$22</f>
        <v>1.576666667</v>
      </c>
      <c r="F323" s="168" t="s">
        <v>826</v>
      </c>
    </row>
    <row r="324">
      <c r="A324" s="168" t="s">
        <v>435</v>
      </c>
      <c r="B324" s="2" t="str">
        <f t="array" ref="B324">INDEX(Countries!D9:D584, MATCH(A324, Countries!B9:B584, 0))</f>
        <v>QAT</v>
      </c>
      <c r="C324" s="169" t="s">
        <v>167</v>
      </c>
      <c r="D324" s="187">
        <f>'Sequestration rates'!$D$22</f>
        <v>1.576666667</v>
      </c>
      <c r="F324" s="168" t="s">
        <v>826</v>
      </c>
    </row>
    <row r="325">
      <c r="A325" s="168" t="s">
        <v>828</v>
      </c>
      <c r="B325" s="2" t="str">
        <f t="array" ref="B325">INDEX(Countries!D1:D585, MATCH(A325, Countries!B1:B585, 0))</f>
        <v>COD</v>
      </c>
      <c r="C325" s="169" t="s">
        <v>167</v>
      </c>
      <c r="D325" s="187">
        <f>'Sequestration rates'!$D$22</f>
        <v>1.576666667</v>
      </c>
      <c r="F325" s="168" t="s">
        <v>826</v>
      </c>
    </row>
    <row r="326">
      <c r="A326" s="168" t="s">
        <v>437</v>
      </c>
      <c r="B326" s="2" t="str">
        <f t="array" ref="B326">INDEX(Countries!D91:D586, MATCH(A326, Countries!B91:B586, 0))</f>
        <v>KNA</v>
      </c>
      <c r="C326" s="169" t="s">
        <v>167</v>
      </c>
      <c r="D326" s="187">
        <f>'Sequestration rates'!$D$22</f>
        <v>1.576666667</v>
      </c>
      <c r="F326" s="168" t="s">
        <v>826</v>
      </c>
    </row>
    <row r="327">
      <c r="A327" s="168" t="s">
        <v>438</v>
      </c>
      <c r="B327" s="2" t="str">
        <f t="array" ref="B327">INDEX(Countries!D92:D587, MATCH(A327, Countries!B92:B587, 0))</f>
        <v>LCA</v>
      </c>
      <c r="C327" s="169" t="s">
        <v>167</v>
      </c>
      <c r="D327" s="187">
        <f>'Sequestration rates'!$D$22</f>
        <v>1.576666667</v>
      </c>
      <c r="F327" s="168" t="s">
        <v>826</v>
      </c>
    </row>
    <row r="328">
      <c r="A328" s="168" t="s">
        <v>439</v>
      </c>
      <c r="B328" s="2" t="str">
        <f t="array" ref="B328">INDEX(Countries!D93:D588, MATCH(A328, Countries!B93:B588, 0))</f>
        <v>VCT</v>
      </c>
      <c r="C328" s="169" t="s">
        <v>167</v>
      </c>
      <c r="D328" s="187">
        <f>'Sequestration rates'!$D$22</f>
        <v>1.576666667</v>
      </c>
      <c r="F328" s="168" t="s">
        <v>826</v>
      </c>
    </row>
    <row r="329">
      <c r="A329" s="168" t="s">
        <v>440</v>
      </c>
      <c r="B329" s="2" t="str">
        <f t="array" ref="B329">INDEX(Countries!D94:D589, MATCH(A329, Countries!B94:B589, 0))</f>
        <v>MAF</v>
      </c>
      <c r="C329" s="169" t="s">
        <v>167</v>
      </c>
      <c r="D329" s="187">
        <f>'Sequestration rates'!$D$22</f>
        <v>1.576666667</v>
      </c>
      <c r="F329" s="168" t="s">
        <v>826</v>
      </c>
    </row>
    <row r="330">
      <c r="A330" s="168" t="s">
        <v>441</v>
      </c>
      <c r="B330" s="2" t="str">
        <f t="array" ref="B330">INDEX(Countries!D95:D590, MATCH(A330, Countries!B95:B590, 0))</f>
        <v>WSM</v>
      </c>
      <c r="C330" s="169" t="s">
        <v>167</v>
      </c>
      <c r="D330" s="187">
        <f>'Sequestration rates'!$D$22</f>
        <v>1.576666667</v>
      </c>
      <c r="F330" s="168" t="s">
        <v>826</v>
      </c>
    </row>
    <row r="331">
      <c r="A331" s="168" t="s">
        <v>442</v>
      </c>
      <c r="B331" s="2" t="str">
        <f t="array" ref="B331">INDEX(Countries!D96:D591, MATCH(A331, Countries!B96:B591, 0))</f>
        <v>STP</v>
      </c>
      <c r="C331" s="169" t="s">
        <v>167</v>
      </c>
      <c r="D331" s="187">
        <f>'Sequestration rates'!$D$22</f>
        <v>1.576666667</v>
      </c>
      <c r="F331" s="168" t="s">
        <v>826</v>
      </c>
    </row>
    <row r="332">
      <c r="A332" s="168" t="s">
        <v>443</v>
      </c>
      <c r="B332" s="2" t="str">
        <f t="array" ref="B332">INDEX(Countries!D97:D592, MATCH(A332, Countries!B97:B592, 0))</f>
        <v>SAU</v>
      </c>
      <c r="C332" s="169" t="s">
        <v>167</v>
      </c>
      <c r="D332" s="187">
        <f>'Sequestration rates'!$D$22</f>
        <v>1.576666667</v>
      </c>
      <c r="F332" s="168" t="s">
        <v>826</v>
      </c>
    </row>
    <row r="333">
      <c r="A333" s="168" t="s">
        <v>444</v>
      </c>
      <c r="B333" s="2" t="str">
        <f t="array" ref="B333">INDEX(Countries!D98:D593, MATCH(A333, Countries!B98:B593, 0))</f>
        <v>SEN</v>
      </c>
      <c r="C333" s="169" t="s">
        <v>167</v>
      </c>
      <c r="D333" s="187">
        <f>'Sequestration rates'!$D$22</f>
        <v>1.576666667</v>
      </c>
      <c r="F333" s="168" t="s">
        <v>826</v>
      </c>
    </row>
    <row r="334">
      <c r="A334" s="168" t="s">
        <v>445</v>
      </c>
      <c r="B334" s="2" t="str">
        <f t="array" ref="B334">INDEX(Countries!D99:D594, MATCH(A334, Countries!B99:B594, 0))</f>
        <v>SYC</v>
      </c>
      <c r="C334" s="169" t="s">
        <v>167</v>
      </c>
      <c r="D334" s="187">
        <f>'Sequestration rates'!$D$22</f>
        <v>1.576666667</v>
      </c>
      <c r="F334" s="168" t="s">
        <v>826</v>
      </c>
    </row>
    <row r="335">
      <c r="A335" s="168" t="s">
        <v>446</v>
      </c>
      <c r="B335" s="2" t="str">
        <f t="array" ref="B335">INDEX(Countries!D100:D595, MATCH(A335, Countries!B100:B595, 0))</f>
        <v>SLE</v>
      </c>
      <c r="C335" s="169" t="s">
        <v>167</v>
      </c>
      <c r="D335" s="187">
        <f>'Sequestration rates'!$D$22</f>
        <v>1.576666667</v>
      </c>
      <c r="F335" s="168" t="s">
        <v>826</v>
      </c>
    </row>
    <row r="336">
      <c r="A336" s="168" t="s">
        <v>447</v>
      </c>
      <c r="B336" s="2" t="str">
        <f t="array" ref="B336">INDEX(Countries!D101:D596, MATCH(A336, Countries!B101:B596, 0))</f>
        <v>SGP</v>
      </c>
      <c r="C336" s="169" t="s">
        <v>167</v>
      </c>
      <c r="D336" s="187">
        <f>'Sequestration rates'!$D$22</f>
        <v>1.576666667</v>
      </c>
      <c r="F336" s="168" t="s">
        <v>826</v>
      </c>
    </row>
    <row r="337">
      <c r="A337" s="168" t="s">
        <v>448</v>
      </c>
      <c r="B337" s="2" t="str">
        <f t="array" ref="B337">INDEX(Countries!D102:D597, MATCH(A337, Countries!B102:B597, 0))</f>
        <v>SXM</v>
      </c>
      <c r="C337" s="169" t="s">
        <v>167</v>
      </c>
      <c r="D337" s="187">
        <f>'Sequestration rates'!$D$22</f>
        <v>1.576666667</v>
      </c>
      <c r="F337" s="168" t="s">
        <v>826</v>
      </c>
    </row>
    <row r="338">
      <c r="A338" s="168" t="s">
        <v>449</v>
      </c>
      <c r="B338" s="2" t="str">
        <f t="array" ref="B338">INDEX(Countries!D103:D598, MATCH(A338, Countries!B103:B598, 0))</f>
        <v>SLB</v>
      </c>
      <c r="C338" s="169" t="s">
        <v>167</v>
      </c>
      <c r="D338" s="187">
        <f>'Sequestration rates'!$D$22</f>
        <v>1.576666667</v>
      </c>
      <c r="F338" s="168" t="s">
        <v>826</v>
      </c>
    </row>
    <row r="339">
      <c r="A339" s="168" t="s">
        <v>450</v>
      </c>
      <c r="B339" s="2" t="str">
        <f t="array" ref="B339">INDEX(Countries!D104:D599, MATCH(A339, Countries!B104:B599, 0))</f>
        <v>SOM</v>
      </c>
      <c r="C339" s="169" t="s">
        <v>167</v>
      </c>
      <c r="D339" s="187">
        <f>'Sequestration rates'!$D$22</f>
        <v>1.576666667</v>
      </c>
      <c r="F339" s="168" t="s">
        <v>826</v>
      </c>
    </row>
    <row r="340">
      <c r="A340" s="168" t="s">
        <v>451</v>
      </c>
      <c r="B340" s="2" t="str">
        <f t="array" ref="B340">INDEX(Countries!D105:D600, MATCH(A340, Countries!B105:B600, 0))</f>
        <v>ZAF</v>
      </c>
      <c r="C340" s="169" t="s">
        <v>167</v>
      </c>
      <c r="D340" s="187">
        <f>'Sequestration rates'!$D$22</f>
        <v>1.576666667</v>
      </c>
      <c r="F340" s="168" t="s">
        <v>826</v>
      </c>
    </row>
    <row r="341">
      <c r="A341" s="168" t="s">
        <v>452</v>
      </c>
      <c r="B341" s="2" t="str">
        <f t="array" ref="B341">INDEX(Countries!D106:D601, MATCH(A341, Countries!B106:B601, 0))</f>
        <v>LKA</v>
      </c>
      <c r="C341" s="169" t="s">
        <v>167</v>
      </c>
      <c r="D341" s="187">
        <f>'Sequestration rates'!$D$22</f>
        <v>1.576666667</v>
      </c>
      <c r="F341" s="168" t="s">
        <v>826</v>
      </c>
    </row>
    <row r="342">
      <c r="A342" s="168" t="s">
        <v>453</v>
      </c>
      <c r="B342" s="2" t="str">
        <f t="array" ref="B342">INDEX(Countries!D107:D602, MATCH(A342, Countries!B107:B602, 0))</f>
        <v>SDN</v>
      </c>
      <c r="C342" s="169" t="s">
        <v>167</v>
      </c>
      <c r="D342" s="187">
        <f>'Sequestration rates'!$D$22</f>
        <v>1.576666667</v>
      </c>
      <c r="F342" s="168" t="s">
        <v>826</v>
      </c>
    </row>
    <row r="343">
      <c r="A343" s="168" t="s">
        <v>454</v>
      </c>
      <c r="B343" s="2" t="str">
        <f t="array" ref="B343">INDEX(Countries!D108:D603, MATCH(A343, Countries!B108:B603, 0))</f>
        <v>SUR</v>
      </c>
      <c r="C343" s="169" t="s">
        <v>167</v>
      </c>
      <c r="D343" s="187">
        <f>'Sequestration rates'!$D$22</f>
        <v>1.576666667</v>
      </c>
      <c r="F343" s="168" t="s">
        <v>826</v>
      </c>
    </row>
    <row r="344">
      <c r="A344" s="168" t="s">
        <v>455</v>
      </c>
      <c r="B344" s="2" t="str">
        <f t="array" ref="B344">INDEX(Countries!D109:D604, MATCH(A344, Countries!B109:B604, 0))</f>
        <v>TWN</v>
      </c>
      <c r="C344" s="169" t="s">
        <v>167</v>
      </c>
      <c r="D344" s="187">
        <f>'Sequestration rates'!$D$22</f>
        <v>1.576666667</v>
      </c>
      <c r="F344" s="168" t="s">
        <v>826</v>
      </c>
    </row>
    <row r="345">
      <c r="A345" s="168" t="s">
        <v>456</v>
      </c>
      <c r="B345" s="2" t="str">
        <f t="array" ref="B345">INDEX(Countries!D110:D605, MATCH(A345, Countries!B110:B605, 0))</f>
        <v>TZA</v>
      </c>
      <c r="C345" s="169" t="s">
        <v>167</v>
      </c>
      <c r="D345" s="187">
        <f>'Sequestration rates'!$D$22</f>
        <v>1.576666667</v>
      </c>
      <c r="F345" s="168" t="s">
        <v>826</v>
      </c>
    </row>
    <row r="346">
      <c r="A346" s="168" t="s">
        <v>457</v>
      </c>
      <c r="B346" s="2" t="str">
        <f t="array" ref="B346">INDEX(Countries!D111:D606, MATCH(A346, Countries!B111:B606, 0))</f>
        <v>THA</v>
      </c>
      <c r="C346" s="169" t="s">
        <v>167</v>
      </c>
      <c r="D346" s="187">
        <f>'Sequestration rates'!$D$22</f>
        <v>1.576666667</v>
      </c>
      <c r="F346" s="168" t="s">
        <v>826</v>
      </c>
    </row>
    <row r="347">
      <c r="A347" s="168" t="s">
        <v>458</v>
      </c>
      <c r="B347" s="2" t="str">
        <f t="array" ref="B347">INDEX(Countries!D112:D607, MATCH(A347, Countries!B112:B607, 0))</f>
        <v>TLS</v>
      </c>
      <c r="C347" s="169" t="s">
        <v>167</v>
      </c>
      <c r="D347" s="187">
        <f>'Sequestration rates'!$D$22</f>
        <v>1.576666667</v>
      </c>
      <c r="F347" s="168" t="s">
        <v>826</v>
      </c>
    </row>
    <row r="348">
      <c r="A348" s="168" t="s">
        <v>459</v>
      </c>
      <c r="B348" s="2" t="str">
        <f t="array" ref="B348">INDEX(Countries!D113:D608, MATCH(A348, Countries!B113:B608, 0))</f>
        <v>TGO</v>
      </c>
      <c r="C348" s="169" t="s">
        <v>167</v>
      </c>
      <c r="D348" s="187">
        <f>'Sequestration rates'!$D$22</f>
        <v>1.576666667</v>
      </c>
      <c r="F348" s="168" t="s">
        <v>826</v>
      </c>
    </row>
    <row r="349">
      <c r="A349" s="168" t="s">
        <v>460</v>
      </c>
      <c r="B349" s="2" t="str">
        <f t="array" ref="B349">INDEX(Countries!D114:D609, MATCH(A349, Countries!B114:B609, 0))</f>
        <v>TON</v>
      </c>
      <c r="C349" s="169" t="s">
        <v>167</v>
      </c>
      <c r="D349" s="187">
        <f>'Sequestration rates'!$D$22</f>
        <v>1.576666667</v>
      </c>
      <c r="F349" s="168" t="s">
        <v>826</v>
      </c>
    </row>
    <row r="350">
      <c r="A350" s="168" t="s">
        <v>461</v>
      </c>
      <c r="B350" s="2" t="str">
        <f t="array" ref="B350">INDEX(Countries!D115:D610, MATCH(A350, Countries!B115:B610, 0))</f>
        <v>TTO</v>
      </c>
      <c r="C350" s="169" t="s">
        <v>167</v>
      </c>
      <c r="D350" s="187">
        <f>'Sequestration rates'!$D$22</f>
        <v>1.576666667</v>
      </c>
      <c r="F350" s="168" t="s">
        <v>826</v>
      </c>
    </row>
    <row r="351">
      <c r="A351" s="168" t="s">
        <v>462</v>
      </c>
      <c r="B351" s="2" t="str">
        <f t="array" ref="B351">INDEX(Countries!D116:D611, MATCH(A351, Countries!B116:B611, 0))</f>
        <v>TCA</v>
      </c>
      <c r="C351" s="169" t="s">
        <v>167</v>
      </c>
      <c r="D351" s="187">
        <f>'Sequestration rates'!$D$22</f>
        <v>1.576666667</v>
      </c>
      <c r="F351" s="168" t="s">
        <v>826</v>
      </c>
    </row>
    <row r="352">
      <c r="A352" s="168" t="s">
        <v>463</v>
      </c>
      <c r="B352" s="2" t="str">
        <f t="array" ref="B352">INDEX(Countries!D117:D612, MATCH(A352, Countries!B117:B612, 0))</f>
        <v>TUV</v>
      </c>
      <c r="C352" s="169" t="s">
        <v>167</v>
      </c>
      <c r="D352" s="187">
        <f>'Sequestration rates'!$D$22</f>
        <v>1.576666667</v>
      </c>
      <c r="F352" s="168" t="s">
        <v>826</v>
      </c>
    </row>
    <row r="353">
      <c r="A353" s="168" t="s">
        <v>464</v>
      </c>
      <c r="B353" s="2" t="str">
        <f t="array" ref="B353">INDEX(Countries!D118:D613, MATCH(A353, Countries!B118:B613, 0))</f>
        <v>ARE</v>
      </c>
      <c r="C353" s="169" t="s">
        <v>167</v>
      </c>
      <c r="D353" s="187">
        <f>'Sequestration rates'!$D$22</f>
        <v>1.576666667</v>
      </c>
      <c r="F353" s="168" t="s">
        <v>826</v>
      </c>
    </row>
    <row r="354">
      <c r="A354" s="168" t="s">
        <v>465</v>
      </c>
      <c r="B354" s="2" t="str">
        <f t="array" ref="B354">INDEX(Countries!D119:D614, MATCH(A354, Countries!B119:B614, 0))</f>
        <v>VUT</v>
      </c>
      <c r="C354" s="169" t="s">
        <v>167</v>
      </c>
      <c r="D354" s="187">
        <f>'Sequestration rates'!$D$22</f>
        <v>1.576666667</v>
      </c>
      <c r="F354" s="168" t="s">
        <v>826</v>
      </c>
    </row>
    <row r="355">
      <c r="A355" s="168" t="s">
        <v>466</v>
      </c>
      <c r="B355" s="2" t="str">
        <f t="array" ref="B355">INDEX(Countries!D120:D615, MATCH(A355, Countries!B120:B615, 0))</f>
        <v>VEN</v>
      </c>
      <c r="C355" s="169" t="s">
        <v>167</v>
      </c>
      <c r="D355" s="187">
        <f>'Sequestration rates'!$D$22</f>
        <v>1.576666667</v>
      </c>
      <c r="F355" s="168" t="s">
        <v>826</v>
      </c>
    </row>
    <row r="356">
      <c r="A356" s="168" t="s">
        <v>467</v>
      </c>
      <c r="B356" s="2" t="str">
        <f t="array" ref="B356">INDEX(Countries!D121:D616, MATCH(A356, Countries!B121:B616, 0))</f>
        <v>VNM</v>
      </c>
      <c r="C356" s="169" t="s">
        <v>167</v>
      </c>
      <c r="D356" s="187">
        <f>'Sequestration rates'!$D$22</f>
        <v>1.576666667</v>
      </c>
      <c r="F356" s="168" t="s">
        <v>826</v>
      </c>
    </row>
    <row r="357">
      <c r="A357" s="168" t="s">
        <v>468</v>
      </c>
      <c r="B357" s="2" t="str">
        <f t="array" ref="B357">INDEX(Countries!D122:D617, MATCH(A357, Countries!B122:B617, 0))</f>
        <v>VIR</v>
      </c>
      <c r="C357" s="169" t="s">
        <v>167</v>
      </c>
      <c r="D357" s="187">
        <f>'Sequestration rates'!$D$22</f>
        <v>1.576666667</v>
      </c>
      <c r="F357" s="168" t="s">
        <v>826</v>
      </c>
    </row>
    <row r="358">
      <c r="A358" s="168" t="s">
        <v>469</v>
      </c>
      <c r="B358" s="2" t="str">
        <f t="array" ref="B358">INDEX(Countries!D1:D618, MATCH(A358, Countries!B1:B618, 0))</f>
        <v>WLF</v>
      </c>
      <c r="C358" s="169" t="s">
        <v>167</v>
      </c>
      <c r="D358" s="187">
        <f>'Sequestration rates'!$D$22</f>
        <v>1.576666667</v>
      </c>
      <c r="F358" s="168" t="s">
        <v>826</v>
      </c>
    </row>
    <row r="359">
      <c r="A359" s="168" t="s">
        <v>470</v>
      </c>
      <c r="B359" s="2" t="str">
        <f t="array" ref="B359">INDEX(Countries!D2:D619, MATCH(A359, Countries!B2:B619, 0))</f>
        <v>YEM</v>
      </c>
      <c r="C359" s="169" t="s">
        <v>167</v>
      </c>
      <c r="D359" s="187">
        <f>'Sequestration rates'!$D$22</f>
        <v>1.576666667</v>
      </c>
      <c r="F359" s="168" t="s">
        <v>826</v>
      </c>
    </row>
    <row r="360">
      <c r="A360" s="168" t="s">
        <v>471</v>
      </c>
      <c r="B360" s="2" t="str">
        <f t="array" ref="B360">INDEX(Countries!D1:D620, MATCH(A360, Countries!B1:B620, 0))</f>
        <v>ITA</v>
      </c>
      <c r="C360" s="169" t="s">
        <v>167</v>
      </c>
      <c r="D360" s="187">
        <f>'Sequestration rates'!$D$22</f>
        <v>1.576666667</v>
      </c>
      <c r="F360" s="168" t="s">
        <v>826</v>
      </c>
    </row>
    <row r="361">
      <c r="A361" s="168" t="s">
        <v>472</v>
      </c>
      <c r="B361" s="2" t="str">
        <f t="array" ref="B361">INDEX(Countries!D126:D621, MATCH(A361, Countries!B126:B621, 0))</f>
        <v>UKR</v>
      </c>
      <c r="C361" s="169" t="s">
        <v>167</v>
      </c>
      <c r="D361" s="187">
        <f>'Sequestration rates'!$D$22</f>
        <v>1.576666667</v>
      </c>
      <c r="F361" s="168" t="s">
        <v>826</v>
      </c>
    </row>
    <row r="362">
      <c r="A362" s="168" t="s">
        <v>473</v>
      </c>
      <c r="B362" s="2" t="str">
        <f t="array" ref="B362">INDEX(Countries!D1:D622, MATCH(A362, Countries!B1:B622, 0))</f>
        <v>TUN</v>
      </c>
      <c r="C362" s="169" t="s">
        <v>167</v>
      </c>
      <c r="D362" s="187">
        <f>'Sequestration rates'!$D$22</f>
        <v>1.576666667</v>
      </c>
      <c r="F362" s="168" t="s">
        <v>826</v>
      </c>
    </row>
    <row r="363">
      <c r="A363" s="168" t="s">
        <v>474</v>
      </c>
      <c r="B363" s="2" t="str">
        <f t="array" ref="B363">INDEX(Countries!D2:D623, MATCH(A363, Countries!B2:B623, 0))</f>
        <v>ESP</v>
      </c>
      <c r="C363" s="169" t="s">
        <v>167</v>
      </c>
      <c r="D363" s="187">
        <f>'Sequestration rates'!$D$22</f>
        <v>1.576666667</v>
      </c>
      <c r="F363" s="168" t="s">
        <v>826</v>
      </c>
    </row>
    <row r="364">
      <c r="A364" s="168" t="s">
        <v>475</v>
      </c>
      <c r="B364" s="2" t="str">
        <f t="array" ref="B364">INDEX(Countries!D3:D624, MATCH(A364, Countries!B3:B624, 0))</f>
        <v>KWT</v>
      </c>
      <c r="C364" s="169" t="s">
        <v>167</v>
      </c>
      <c r="D364" s="187">
        <f>'Sequestration rates'!$D$22</f>
        <v>1.576666667</v>
      </c>
      <c r="F364" s="168" t="s">
        <v>826</v>
      </c>
    </row>
    <row r="365">
      <c r="A365" s="168" t="s">
        <v>476</v>
      </c>
      <c r="B365" s="2" t="str">
        <f t="array" ref="B365">INDEX(Countries!D4:D625, MATCH(A365, Countries!B4:B625, 0))</f>
        <v>DNK</v>
      </c>
      <c r="C365" s="169" t="s">
        <v>167</v>
      </c>
      <c r="D365" s="187">
        <f>'Sequestration rates'!$D$22</f>
        <v>1.576666667</v>
      </c>
      <c r="F365" s="168" t="s">
        <v>826</v>
      </c>
    </row>
    <row r="366">
      <c r="A366" s="168" t="s">
        <v>477</v>
      </c>
      <c r="B366" s="2" t="str">
        <f t="array" ref="B366">INDEX(Countries!D1:D626, MATCH(A366, Countries!B1:B626, 0))</f>
        <v>FRA</v>
      </c>
      <c r="C366" s="169" t="s">
        <v>167</v>
      </c>
      <c r="D366" s="187">
        <f>'Sequestration rates'!$D$22</f>
        <v>1.576666667</v>
      </c>
      <c r="F366" s="168" t="s">
        <v>826</v>
      </c>
    </row>
    <row r="367">
      <c r="A367" s="168" t="s">
        <v>478</v>
      </c>
      <c r="B367" s="2" t="str">
        <f t="array" ref="B367">INDEX(Countries!D1:D627, MATCH(A367, Countries!B1:B627, 0))</f>
        <v>RUS</v>
      </c>
      <c r="C367" s="169" t="s">
        <v>167</v>
      </c>
      <c r="D367" s="187">
        <f>'Sequestration rates'!$D$22</f>
        <v>1.576666667</v>
      </c>
      <c r="F367" s="168" t="s">
        <v>826</v>
      </c>
    </row>
    <row r="368">
      <c r="A368" s="168" t="s">
        <v>479</v>
      </c>
      <c r="B368" s="2" t="str">
        <f t="array" ref="B368">INDEX(Countries!D2:D628, MATCH(A368, Countries!B2:B628, 0))</f>
        <v>UMI</v>
      </c>
      <c r="C368" s="169" t="s">
        <v>167</v>
      </c>
      <c r="D368" s="187">
        <f>'Sequestration rates'!$D$22</f>
        <v>1.576666667</v>
      </c>
      <c r="F368" s="168" t="s">
        <v>826</v>
      </c>
    </row>
    <row r="369">
      <c r="A369" s="168" t="s">
        <v>480</v>
      </c>
      <c r="B369" s="2" t="str">
        <f t="array" ref="B369">INDEX(Countries!D3:D629, MATCH(A369, Countries!B3:B629, 0))</f>
        <v>GRC</v>
      </c>
      <c r="C369" s="169" t="s">
        <v>167</v>
      </c>
      <c r="D369" s="187">
        <f>'Sequestration rates'!$D$22</f>
        <v>1.576666667</v>
      </c>
      <c r="F369" s="168" t="s">
        <v>826</v>
      </c>
    </row>
    <row r="370">
      <c r="A370" s="168" t="s">
        <v>481</v>
      </c>
      <c r="B370" s="2" t="str">
        <f t="array" ref="B370">INDEX(Countries!D4:D630, MATCH(A370, Countries!B4:B630, 0))</f>
        <v>CAN</v>
      </c>
      <c r="C370" s="169" t="s">
        <v>167</v>
      </c>
      <c r="D370" s="187">
        <f>'Sequestration rates'!$D$22</f>
        <v>1.576666667</v>
      </c>
      <c r="F370" s="168" t="s">
        <v>826</v>
      </c>
    </row>
    <row r="371">
      <c r="A371" s="168" t="s">
        <v>482</v>
      </c>
      <c r="B371" s="2" t="str">
        <f t="array" ref="B371">INDEX(Countries!D5:D631, MATCH(A371, Countries!B5:B631, 0))</f>
        <v>DEU</v>
      </c>
      <c r="C371" s="169" t="s">
        <v>167</v>
      </c>
      <c r="D371" s="187">
        <f>'Sequestration rates'!$D$22</f>
        <v>1.576666667</v>
      </c>
      <c r="F371" s="168" t="s">
        <v>826</v>
      </c>
    </row>
    <row r="372">
      <c r="A372" s="168" t="s">
        <v>483</v>
      </c>
      <c r="B372" s="2" t="str">
        <f t="array" ref="B372">INDEX(Countries!D1:D632, MATCH(A372, Countries!B1:B632, 0))</f>
        <v>HRV</v>
      </c>
      <c r="C372" s="169" t="s">
        <v>167</v>
      </c>
      <c r="D372" s="187">
        <f>'Sequestration rates'!$D$22</f>
        <v>1.576666667</v>
      </c>
      <c r="F372" s="168" t="s">
        <v>826</v>
      </c>
    </row>
    <row r="373">
      <c r="A373" s="168" t="s">
        <v>484</v>
      </c>
      <c r="B373" s="2" t="str">
        <f t="array" ref="B373">INDEX(Countries!D1:D633, MATCH(A373, Countries!B1:B633, 0))</f>
        <v>GBR</v>
      </c>
      <c r="C373" s="169" t="s">
        <v>167</v>
      </c>
      <c r="D373" s="187">
        <f>'Sequestration rates'!$D$22</f>
        <v>1.576666667</v>
      </c>
      <c r="F373" s="168" t="s">
        <v>826</v>
      </c>
    </row>
    <row r="374">
      <c r="A374" s="168" t="s">
        <v>485</v>
      </c>
      <c r="B374" s="2" t="str">
        <f t="array" ref="B374">INDEX(Countries!D2:D634, MATCH(A374, Countries!B2:B634, 0))</f>
        <v>MLT</v>
      </c>
      <c r="C374" s="169" t="s">
        <v>167</v>
      </c>
      <c r="D374" s="187">
        <f>'Sequestration rates'!$D$22</f>
        <v>1.576666667</v>
      </c>
      <c r="F374" s="168" t="s">
        <v>826</v>
      </c>
    </row>
    <row r="375">
      <c r="A375" s="168" t="s">
        <v>486</v>
      </c>
      <c r="B375" s="2" t="str">
        <f t="array" ref="B375">INDEX(Countries!D1:D635, MATCH(A375, Countries!B1:B635, 0))</f>
        <v>CYP</v>
      </c>
      <c r="C375" s="169" t="s">
        <v>167</v>
      </c>
      <c r="D375" s="187">
        <f>'Sequestration rates'!$D$22</f>
        <v>1.576666667</v>
      </c>
      <c r="F375" s="168" t="s">
        <v>826</v>
      </c>
    </row>
    <row r="376">
      <c r="A376" s="168" t="s">
        <v>487</v>
      </c>
      <c r="B376" s="2" t="str">
        <f t="array" ref="B376">INDEX(Countries!D2:D636, MATCH(A376, Countries!B2:B636, 0))</f>
        <v>NOR</v>
      </c>
      <c r="C376" s="169" t="s">
        <v>167</v>
      </c>
      <c r="D376" s="187">
        <f>'Sequestration rates'!$D$22</f>
        <v>1.576666667</v>
      </c>
      <c r="F376" s="168" t="s">
        <v>826</v>
      </c>
    </row>
    <row r="377">
      <c r="A377" s="168" t="s">
        <v>488</v>
      </c>
      <c r="B377" s="2" t="str">
        <f t="array" ref="B377">INDEX(Countries!D3:D637, MATCH(A377, Countries!B3:B637, 0))</f>
        <v>ALB</v>
      </c>
      <c r="C377" s="169" t="s">
        <v>167</v>
      </c>
      <c r="D377" s="187">
        <f>'Sequestration rates'!$D$22</f>
        <v>1.576666667</v>
      </c>
      <c r="F377" s="168" t="s">
        <v>826</v>
      </c>
    </row>
    <row r="378">
      <c r="A378" s="168" t="s">
        <v>489</v>
      </c>
      <c r="B378" s="2" t="str">
        <f t="array" ref="B378">INDEX(Countries!D1:D638, MATCH(A378, Countries!B1:B638, 0))</f>
        <v>DZA</v>
      </c>
      <c r="C378" s="169" t="s">
        <v>167</v>
      </c>
      <c r="D378" s="187">
        <f>'Sequestration rates'!$D$22</f>
        <v>1.576666667</v>
      </c>
      <c r="F378" s="168" t="s">
        <v>826</v>
      </c>
    </row>
    <row r="379">
      <c r="A379" s="168" t="s">
        <v>490</v>
      </c>
      <c r="B379" s="2" t="str">
        <f t="array" ref="B379">INDEX(Countries!D2:D639, MATCH(A379, Countries!B2:B639, 0))</f>
        <v>SWE</v>
      </c>
      <c r="C379" s="169" t="s">
        <v>167</v>
      </c>
      <c r="D379" s="187">
        <f>'Sequestration rates'!$D$22</f>
        <v>1.576666667</v>
      </c>
      <c r="F379" s="168" t="s">
        <v>826</v>
      </c>
    </row>
    <row r="380">
      <c r="A380" s="168" t="s">
        <v>491</v>
      </c>
      <c r="B380" s="2" t="str">
        <f t="array" ref="B380">INDEX(Countries!D1:D640, MATCH(A380, Countries!B1:B640, 0))</f>
        <v>ISR</v>
      </c>
      <c r="C380" s="169" t="s">
        <v>167</v>
      </c>
      <c r="D380" s="187">
        <f>'Sequestration rates'!$D$22</f>
        <v>1.576666667</v>
      </c>
      <c r="F380" s="168" t="s">
        <v>826</v>
      </c>
    </row>
    <row r="381">
      <c r="A381" s="168" t="s">
        <v>492</v>
      </c>
      <c r="B381" s="2" t="str">
        <f t="array" ref="B381">INDEX(Countries!D2:D641, MATCH(A381, Countries!B2:B641, 0))</f>
        <v>MSR</v>
      </c>
      <c r="C381" s="169" t="s">
        <v>167</v>
      </c>
      <c r="D381" s="187">
        <f>'Sequestration rates'!$D$22</f>
        <v>1.576666667</v>
      </c>
      <c r="F381" s="168" t="s">
        <v>826</v>
      </c>
    </row>
    <row r="382">
      <c r="A382" s="168" t="s">
        <v>493</v>
      </c>
      <c r="B382" s="2" t="str">
        <f t="array" ref="B382">INDEX(Countries!D1:D642, MATCH(A382, Countries!B1:B642, 0))</f>
        <v>LBY</v>
      </c>
      <c r="C382" s="169" t="s">
        <v>167</v>
      </c>
      <c r="D382" s="187">
        <f>'Sequestration rates'!$D$22</f>
        <v>1.576666667</v>
      </c>
      <c r="F382" s="168" t="s">
        <v>826</v>
      </c>
    </row>
    <row r="383">
      <c r="A383" s="168" t="s">
        <v>494</v>
      </c>
      <c r="B383" s="2" t="str">
        <f t="array" ref="B383">INDEX(Countries!D148:D643, MATCH(A383, Countries!B148:B643, 0))</f>
        <v>NLD</v>
      </c>
      <c r="C383" s="169" t="s">
        <v>167</v>
      </c>
      <c r="D383" s="187">
        <f>'Sequestration rates'!$D$22</f>
        <v>1.576666667</v>
      </c>
      <c r="F383" s="168" t="s">
        <v>826</v>
      </c>
    </row>
    <row r="384">
      <c r="A384" s="168" t="s">
        <v>495</v>
      </c>
      <c r="B384" s="2" t="str">
        <f t="array" ref="B384">INDEX(Countries!D1:D644, MATCH(A384, Countries!B1:B644, 0))</f>
        <v>POL</v>
      </c>
      <c r="C384" s="169" t="s">
        <v>167</v>
      </c>
      <c r="D384" s="187">
        <f>'Sequestration rates'!$D$22</f>
        <v>1.576666667</v>
      </c>
      <c r="F384" s="168" t="s">
        <v>826</v>
      </c>
    </row>
    <row r="385">
      <c r="A385" s="168" t="s">
        <v>496</v>
      </c>
      <c r="B385" s="2" t="str">
        <f t="array" ref="B385">INDEX(Countries!D2:D645, MATCH(A385, Countries!B2:B645, 0))</f>
        <v>TUR</v>
      </c>
      <c r="C385" s="169" t="s">
        <v>167</v>
      </c>
      <c r="D385" s="187">
        <f>'Sequestration rates'!$D$22</f>
        <v>1.576666667</v>
      </c>
      <c r="F385" s="168" t="s">
        <v>826</v>
      </c>
    </row>
    <row r="386">
      <c r="A386" s="168" t="s">
        <v>497</v>
      </c>
      <c r="B386" s="2" t="str">
        <f t="array" ref="B386">INDEX(Countries!D3:D646, MATCH(A386, Countries!B3:B646, 0))</f>
        <v>JOR</v>
      </c>
      <c r="C386" s="169" t="s">
        <v>167</v>
      </c>
      <c r="D386" s="187">
        <f>'Sequestration rates'!$D$22</f>
        <v>1.576666667</v>
      </c>
      <c r="F386" s="168" t="s">
        <v>826</v>
      </c>
    </row>
    <row r="387">
      <c r="A387" s="168" t="s">
        <v>498</v>
      </c>
      <c r="B387" s="2" t="str">
        <f t="array" ref="B387">INDEX(Countries!D1:D647, MATCH(A387, Countries!B1:B647, 0))</f>
        <v>HKG</v>
      </c>
      <c r="C387" s="169" t="s">
        <v>167</v>
      </c>
      <c r="D387" s="187">
        <f>'Sequestration rates'!$D$22</f>
        <v>1.576666667</v>
      </c>
      <c r="F387" s="168" t="s">
        <v>826</v>
      </c>
    </row>
    <row r="388">
      <c r="A388" s="168" t="s">
        <v>499</v>
      </c>
      <c r="B388" s="2" t="str">
        <f t="array" ref="B388">INDEX(Countries!D2:D648, MATCH(A388, Countries!B2:B648, 0))</f>
        <v>SVN</v>
      </c>
      <c r="C388" s="169" t="s">
        <v>167</v>
      </c>
      <c r="D388" s="187">
        <f>'Sequestration rates'!$D$22</f>
        <v>1.576666667</v>
      </c>
      <c r="F388" s="168" t="s">
        <v>826</v>
      </c>
    </row>
    <row r="389">
      <c r="A389" s="168" t="s">
        <v>500</v>
      </c>
      <c r="B389" s="2" t="str">
        <f t="array" ref="B389">INDEX(Countries!D3:D649, MATCH(A389, Countries!B3:B649, 0))</f>
        <v>ARG</v>
      </c>
      <c r="C389" s="169" t="s">
        <v>167</v>
      </c>
      <c r="D389" s="187">
        <f>'Sequestration rates'!$D$22</f>
        <v>1.576666667</v>
      </c>
      <c r="F389" s="168" t="s">
        <v>826</v>
      </c>
    </row>
    <row r="390">
      <c r="A390" s="168" t="s">
        <v>501</v>
      </c>
      <c r="B390" s="2" t="str">
        <f t="array" ref="B390">INDEX(Countries!D4:D650, MATCH(A390, Countries!B4:B650, 0))</f>
        <v>AZE</v>
      </c>
      <c r="C390" s="169" t="s">
        <v>167</v>
      </c>
      <c r="D390" s="187">
        <f>'Sequestration rates'!$D$22</f>
        <v>1.576666667</v>
      </c>
      <c r="F390" s="168" t="s">
        <v>826</v>
      </c>
    </row>
    <row r="391">
      <c r="A391" s="168" t="s">
        <v>502</v>
      </c>
      <c r="B391" s="2" t="str">
        <f t="array" ref="B391">INDEX(Countries!D5:D651, MATCH(A391, Countries!B5:B651, 0))</f>
        <v>BEL</v>
      </c>
      <c r="C391" s="169" t="s">
        <v>167</v>
      </c>
      <c r="D391" s="187">
        <f>'Sequestration rates'!$D$22</f>
        <v>1.576666667</v>
      </c>
      <c r="F391" s="168" t="s">
        <v>826</v>
      </c>
    </row>
    <row r="392">
      <c r="A392" s="168" t="s">
        <v>503</v>
      </c>
      <c r="B392" s="2" t="str">
        <f t="array" ref="B392">INDEX(Countries!D6:D652, MATCH(A392, Countries!B6:B652, 0))</f>
        <v>BIH</v>
      </c>
      <c r="C392" s="169" t="s">
        <v>167</v>
      </c>
      <c r="D392" s="187">
        <f>'Sequestration rates'!$D$22</f>
        <v>1.576666667</v>
      </c>
      <c r="F392" s="168" t="s">
        <v>826</v>
      </c>
    </row>
    <row r="393">
      <c r="A393" s="168" t="s">
        <v>504</v>
      </c>
      <c r="B393" s="2" t="str">
        <f t="array" ref="B393">INDEX(Countries!D7:D653, MATCH(A393, Countries!B7:B653, 0))</f>
        <v>IOT</v>
      </c>
      <c r="C393" s="169" t="s">
        <v>167</v>
      </c>
      <c r="D393" s="187">
        <f>'Sequestration rates'!$D$22</f>
        <v>1.576666667</v>
      </c>
      <c r="F393" s="168" t="s">
        <v>826</v>
      </c>
    </row>
    <row r="394">
      <c r="A394" s="168" t="s">
        <v>505</v>
      </c>
      <c r="B394" s="2" t="str">
        <f t="array" ref="B394">INDEX(Countries!D8:D654, MATCH(A394, Countries!B8:B654, 0))</f>
        <v>BGR</v>
      </c>
      <c r="C394" s="169" t="s">
        <v>167</v>
      </c>
      <c r="D394" s="187">
        <f>'Sequestration rates'!$D$22</f>
        <v>1.576666667</v>
      </c>
      <c r="F394" s="168" t="s">
        <v>826</v>
      </c>
    </row>
    <row r="395">
      <c r="A395" s="168" t="s">
        <v>506</v>
      </c>
      <c r="B395" s="2" t="str">
        <f t="array" ref="B395">INDEX(Countries!D9:D655, MATCH(A395, Countries!B9:B655, 0))</f>
        <v>CPV</v>
      </c>
      <c r="C395" s="169" t="s">
        <v>167</v>
      </c>
      <c r="D395" s="187">
        <f>'Sequestration rates'!$D$22</f>
        <v>1.576666667</v>
      </c>
      <c r="F395" s="168" t="s">
        <v>826</v>
      </c>
    </row>
    <row r="396">
      <c r="A396" s="168" t="s">
        <v>507</v>
      </c>
      <c r="B396" s="2" t="str">
        <f t="array" ref="B396">INDEX(Countries!D10:D656, MATCH(A396, Countries!B10:B656, 0))</f>
        <v>CHL</v>
      </c>
      <c r="C396" s="169" t="s">
        <v>167</v>
      </c>
      <c r="D396" s="187">
        <f>'Sequestration rates'!$D$22</f>
        <v>1.576666667</v>
      </c>
      <c r="F396" s="168" t="s">
        <v>826</v>
      </c>
    </row>
    <row r="397">
      <c r="A397" s="168" t="s">
        <v>508</v>
      </c>
      <c r="B397" s="2" t="str">
        <f t="array" ref="B397">INDEX(Countries!D11:D657, MATCH(A397, Countries!B11:B657, 0))</f>
        <v>EST</v>
      </c>
      <c r="C397" s="169" t="s">
        <v>167</v>
      </c>
      <c r="D397" s="187">
        <f>'Sequestration rates'!$D$22</f>
        <v>1.576666667</v>
      </c>
      <c r="F397" s="168" t="s">
        <v>826</v>
      </c>
    </row>
    <row r="398">
      <c r="A398" s="168" t="s">
        <v>509</v>
      </c>
      <c r="B398" s="2" t="str">
        <f t="array" ref="B398">INDEX(Countries!D12:D658, MATCH(A398, Countries!B12:B658, 0))</f>
        <v>FLK</v>
      </c>
      <c r="C398" s="169" t="s">
        <v>167</v>
      </c>
      <c r="D398" s="187">
        <f>'Sequestration rates'!$D$22</f>
        <v>1.576666667</v>
      </c>
      <c r="F398" s="168" t="s">
        <v>826</v>
      </c>
    </row>
    <row r="399">
      <c r="A399" s="168" t="s">
        <v>510</v>
      </c>
      <c r="B399" s="2" t="str">
        <f t="array" ref="B399">INDEX(Countries!D13:D659, MATCH(A399, Countries!B13:B659, 0))</f>
        <v>FRO</v>
      </c>
      <c r="C399" s="169" t="s">
        <v>167</v>
      </c>
      <c r="D399" s="187">
        <f>'Sequestration rates'!$D$22</f>
        <v>1.576666667</v>
      </c>
      <c r="F399" s="168" t="s">
        <v>826</v>
      </c>
    </row>
    <row r="400">
      <c r="A400" s="168" t="s">
        <v>511</v>
      </c>
      <c r="B400" s="2" t="str">
        <f t="array" ref="B400">INDEX(Countries!D14:D660, MATCH(A400, Countries!B14:B660, 0))</f>
        <v>FIN</v>
      </c>
      <c r="C400" s="169" t="s">
        <v>167</v>
      </c>
      <c r="D400" s="187">
        <f>'Sequestration rates'!$D$22</f>
        <v>1.576666667</v>
      </c>
      <c r="F400" s="168" t="s">
        <v>826</v>
      </c>
    </row>
    <row r="401">
      <c r="A401" s="168" t="s">
        <v>512</v>
      </c>
      <c r="B401" s="2" t="str">
        <f t="array" ref="B401">INDEX(Countries!D15:D661, MATCH(A401, Countries!B15:B661, 0))</f>
        <v>GEO</v>
      </c>
      <c r="C401" s="169" t="s">
        <v>167</v>
      </c>
      <c r="D401" s="187">
        <f>'Sequestration rates'!$D$22</f>
        <v>1.576666667</v>
      </c>
      <c r="F401" s="168" t="s">
        <v>826</v>
      </c>
    </row>
    <row r="402">
      <c r="A402" s="168" t="s">
        <v>513</v>
      </c>
      <c r="B402" s="2" t="str">
        <f t="array" ref="B402">INDEX(Countries!D16:D662, MATCH(A402, Countries!B16:B662, 0))</f>
        <v>GIB</v>
      </c>
      <c r="C402" s="169" t="s">
        <v>167</v>
      </c>
      <c r="D402" s="187">
        <f>'Sequestration rates'!$D$22</f>
        <v>1.576666667</v>
      </c>
      <c r="F402" s="168" t="s">
        <v>826</v>
      </c>
    </row>
    <row r="403">
      <c r="A403" s="168" t="s">
        <v>514</v>
      </c>
      <c r="B403" s="2" t="str">
        <f t="array" ref="B403">INDEX(Countries!D17:D663, MATCH(A403, Countries!B17:B663, 0))</f>
        <v>GRL</v>
      </c>
      <c r="C403" s="169" t="s">
        <v>167</v>
      </c>
      <c r="D403" s="187">
        <f>'Sequestration rates'!$D$22</f>
        <v>1.576666667</v>
      </c>
      <c r="F403" s="168" t="s">
        <v>826</v>
      </c>
    </row>
    <row r="404">
      <c r="A404" s="168" t="s">
        <v>515</v>
      </c>
      <c r="B404" s="2" t="str">
        <f t="array" ref="B404">INDEX(Countries!D18:D664, MATCH(A404, Countries!B18:B664, 0))</f>
        <v>GGY</v>
      </c>
      <c r="C404" s="169" t="s">
        <v>167</v>
      </c>
      <c r="D404" s="187">
        <f>'Sequestration rates'!$D$22</f>
        <v>1.576666667</v>
      </c>
      <c r="F404" s="168" t="s">
        <v>826</v>
      </c>
    </row>
    <row r="405">
      <c r="A405" s="168" t="s">
        <v>516</v>
      </c>
      <c r="B405" s="2" t="str">
        <f t="array" ref="B405">INDEX(Countries!D19:D665, MATCH(A405, Countries!B19:B665, 0))</f>
        <v>ISL</v>
      </c>
      <c r="C405" s="169" t="s">
        <v>167</v>
      </c>
      <c r="D405" s="187">
        <f>'Sequestration rates'!$D$22</f>
        <v>1.576666667</v>
      </c>
      <c r="F405" s="168" t="s">
        <v>826</v>
      </c>
    </row>
    <row r="406">
      <c r="A406" s="168" t="s">
        <v>517</v>
      </c>
      <c r="B406" s="2" t="str">
        <f t="array" ref="B406">INDEX(Countries!D20:D666, MATCH(A406, Countries!B20:B666, 0))</f>
        <v>IRQ</v>
      </c>
      <c r="C406" s="169" t="s">
        <v>167</v>
      </c>
      <c r="D406" s="187">
        <f>'Sequestration rates'!$D$22</f>
        <v>1.576666667</v>
      </c>
      <c r="F406" s="168" t="s">
        <v>826</v>
      </c>
    </row>
    <row r="407">
      <c r="A407" s="168" t="s">
        <v>518</v>
      </c>
      <c r="B407" s="2" t="str">
        <f t="array" ref="B407">INDEX(Countries!D21:D667, MATCH(A407, Countries!B21:B667, 0))</f>
        <v>IRL</v>
      </c>
      <c r="C407" s="169" t="s">
        <v>167</v>
      </c>
      <c r="D407" s="187">
        <f>'Sequestration rates'!$D$22</f>
        <v>1.576666667</v>
      </c>
      <c r="F407" s="168" t="s">
        <v>826</v>
      </c>
    </row>
    <row r="408">
      <c r="A408" s="168" t="s">
        <v>519</v>
      </c>
      <c r="B408" s="2" t="str">
        <f t="array" ref="B408">INDEX(Countries!D22:D668, MATCH(A408, Countries!B22:B668, 0))</f>
        <v>IMN</v>
      </c>
      <c r="C408" s="169" t="s">
        <v>167</v>
      </c>
      <c r="D408" s="187">
        <f>'Sequestration rates'!$D$22</f>
        <v>1.576666667</v>
      </c>
      <c r="F408" s="168" t="s">
        <v>826</v>
      </c>
    </row>
    <row r="409">
      <c r="A409" s="168" t="s">
        <v>520</v>
      </c>
      <c r="B409" s="2" t="str">
        <f t="array" ref="B409">INDEX(Countries!D23:D669, MATCH(A409, Countries!B23:B669, 0))</f>
        <v>JEY</v>
      </c>
      <c r="C409" s="169" t="s">
        <v>167</v>
      </c>
      <c r="D409" s="187">
        <f>'Sequestration rates'!$D$22</f>
        <v>1.576666667</v>
      </c>
      <c r="F409" s="168" t="s">
        <v>826</v>
      </c>
    </row>
    <row r="410">
      <c r="A410" s="168" t="s">
        <v>521</v>
      </c>
      <c r="B410" s="2" t="str">
        <f t="array" ref="B410">INDEX(Countries!D24:D670, MATCH(A410, Countries!B24:B670, 0))</f>
        <v>KAZ</v>
      </c>
      <c r="C410" s="169" t="s">
        <v>167</v>
      </c>
      <c r="D410" s="187">
        <f>'Sequestration rates'!$D$22</f>
        <v>1.576666667</v>
      </c>
      <c r="F410" s="168" t="s">
        <v>826</v>
      </c>
    </row>
    <row r="411">
      <c r="A411" s="168" t="s">
        <v>522</v>
      </c>
      <c r="B411" s="2" t="str">
        <f t="array" ref="B411">INDEX(Countries!D1:D671, MATCH(A411, Countries!B1:B671, 0))</f>
        <v>PRK</v>
      </c>
      <c r="C411" s="169" t="s">
        <v>167</v>
      </c>
      <c r="D411" s="187">
        <f>'Sequestration rates'!$D$22</f>
        <v>1.576666667</v>
      </c>
      <c r="F411" s="168" t="s">
        <v>826</v>
      </c>
    </row>
    <row r="412">
      <c r="A412" s="168" t="s">
        <v>523</v>
      </c>
      <c r="B412" s="2" t="str">
        <f t="array" ref="B412">INDEX(Countries!D2:D672, MATCH(A412, Countries!B2:B672, 0))</f>
        <v>KOR</v>
      </c>
      <c r="C412" s="169" t="s">
        <v>167</v>
      </c>
      <c r="D412" s="187">
        <f>'Sequestration rates'!$D$22</f>
        <v>1.576666667</v>
      </c>
      <c r="F412" s="168" t="s">
        <v>826</v>
      </c>
    </row>
    <row r="413">
      <c r="A413" s="168" t="s">
        <v>524</v>
      </c>
      <c r="B413" s="2" t="str">
        <f t="array" ref="B413">INDEX(Countries!D3:D673, MATCH(A413, Countries!B3:B673, 0))</f>
        <v>LVA</v>
      </c>
      <c r="C413" s="169" t="s">
        <v>167</v>
      </c>
      <c r="D413" s="187">
        <f>'Sequestration rates'!$D$22</f>
        <v>1.576666667</v>
      </c>
      <c r="F413" s="168" t="s">
        <v>826</v>
      </c>
    </row>
    <row r="414">
      <c r="A414" s="168" t="s">
        <v>411</v>
      </c>
      <c r="B414" s="2" t="str">
        <f t="array" ref="B414">INDEX(Countries!D4:D674, MATCH(A414, Countries!B4:B674, 0))</f>
        <v>LBN</v>
      </c>
      <c r="C414" s="169" t="s">
        <v>167</v>
      </c>
      <c r="D414" s="187">
        <f>'Sequestration rates'!$D$22</f>
        <v>1.576666667</v>
      </c>
      <c r="F414" s="168" t="s">
        <v>826</v>
      </c>
    </row>
    <row r="415">
      <c r="A415" s="168" t="s">
        <v>525</v>
      </c>
      <c r="B415" s="2" t="str">
        <f t="array" ref="B415">INDEX(Countries!D5:D675, MATCH(A415, Countries!B5:B675, 0))</f>
        <v>LTU</v>
      </c>
      <c r="C415" s="169" t="s">
        <v>167</v>
      </c>
      <c r="D415" s="187">
        <f>'Sequestration rates'!$D$22</f>
        <v>1.576666667</v>
      </c>
      <c r="F415" s="168" t="s">
        <v>826</v>
      </c>
    </row>
    <row r="416">
      <c r="A416" s="168" t="s">
        <v>827</v>
      </c>
      <c r="B416" s="2" t="str">
        <f t="array" ref="B416">INDEX(Countries!D6:D676, MATCH(A416, Countries!B6:B676, 0))</f>
        <v>MAC</v>
      </c>
      <c r="C416" s="169" t="s">
        <v>167</v>
      </c>
      <c r="D416" s="187">
        <f>'Sequestration rates'!$D$22</f>
        <v>1.576666667</v>
      </c>
      <c r="F416" s="168" t="s">
        <v>826</v>
      </c>
    </row>
    <row r="417">
      <c r="A417" s="168" t="s">
        <v>526</v>
      </c>
      <c r="B417" s="2" t="str">
        <f t="array" ref="B417">INDEX(Countries!D7:D677, MATCH(A417, Countries!B7:B677, 0))</f>
        <v>MCO</v>
      </c>
      <c r="C417" s="169" t="s">
        <v>167</v>
      </c>
      <c r="D417" s="187">
        <f>'Sequestration rates'!$D$22</f>
        <v>1.576666667</v>
      </c>
      <c r="F417" s="168" t="s">
        <v>826</v>
      </c>
    </row>
    <row r="418">
      <c r="A418" s="168" t="s">
        <v>527</v>
      </c>
      <c r="B418" s="2" t="str">
        <f t="array" ref="B418">INDEX(Countries!D8:D678, MATCH(A418, Countries!B8:B678, 0))</f>
        <v>MNE</v>
      </c>
      <c r="C418" s="169" t="s">
        <v>167</v>
      </c>
      <c r="D418" s="187">
        <f>'Sequestration rates'!$D$22</f>
        <v>1.576666667</v>
      </c>
      <c r="F418" s="168" t="s">
        <v>826</v>
      </c>
    </row>
    <row r="419">
      <c r="A419" s="168" t="s">
        <v>528</v>
      </c>
      <c r="B419" s="2" t="str">
        <f t="array" ref="B419">INDEX(Countries!D9:D679, MATCH(A419, Countries!B9:B679, 0))</f>
        <v>MAR</v>
      </c>
      <c r="C419" s="169" t="s">
        <v>167</v>
      </c>
      <c r="D419" s="187">
        <f>'Sequestration rates'!$D$22</f>
        <v>1.576666667</v>
      </c>
      <c r="F419" s="168" t="s">
        <v>826</v>
      </c>
    </row>
    <row r="420">
      <c r="A420" s="168" t="s">
        <v>529</v>
      </c>
      <c r="B420" s="2" t="str">
        <f t="array" ref="B420">INDEX(Countries!D10:D680, MATCH(A420, Countries!B10:B680, 0))</f>
        <v>NAM</v>
      </c>
      <c r="C420" s="169" t="s">
        <v>167</v>
      </c>
      <c r="D420" s="187">
        <f>'Sequestration rates'!$D$22</f>
        <v>1.576666667</v>
      </c>
      <c r="F420" s="168" t="s">
        <v>826</v>
      </c>
    </row>
    <row r="421">
      <c r="A421" s="168" t="s">
        <v>530</v>
      </c>
      <c r="B421" s="2" t="str">
        <f t="array" ref="B421">INDEX(Countries!D11:D681, MATCH(A421, Countries!B11:B681, 0))</f>
        <v>NRU</v>
      </c>
      <c r="C421" s="169" t="s">
        <v>167</v>
      </c>
      <c r="D421" s="187">
        <f>'Sequestration rates'!$D$22</f>
        <v>1.576666667</v>
      </c>
      <c r="F421" s="168" t="s">
        <v>826</v>
      </c>
    </row>
    <row r="422">
      <c r="A422" s="168" t="s">
        <v>531</v>
      </c>
      <c r="B422" s="2" t="str">
        <f t="array" ref="B422">INDEX(Countries!D12:D682, MATCH(A422, Countries!B12:B682, 0))</f>
        <v>NIU</v>
      </c>
      <c r="C422" s="169" t="s">
        <v>167</v>
      </c>
      <c r="D422" s="187">
        <f>'Sequestration rates'!$D$22</f>
        <v>1.576666667</v>
      </c>
      <c r="F422" s="168" t="s">
        <v>826</v>
      </c>
    </row>
    <row r="423">
      <c r="A423" s="168" t="s">
        <v>532</v>
      </c>
      <c r="B423" s="2" t="str">
        <f t="array" ref="B423">INDEX(Countries!D13:D683, MATCH(A423, Countries!B13:B683, 0))</f>
        <v>MNP</v>
      </c>
      <c r="C423" s="169" t="s">
        <v>167</v>
      </c>
      <c r="D423" s="187">
        <f>'Sequestration rates'!$D$22</f>
        <v>1.576666667</v>
      </c>
      <c r="F423" s="168" t="s">
        <v>826</v>
      </c>
    </row>
    <row r="424">
      <c r="A424" s="168" t="s">
        <v>533</v>
      </c>
      <c r="B424" s="2" t="str">
        <f t="array" ref="B424">INDEX(Countries!D14:D684, MATCH(A424, Countries!B14:B684, 0))</f>
        <v>PCN</v>
      </c>
      <c r="C424" s="169" t="s">
        <v>167</v>
      </c>
      <c r="D424" s="187">
        <f>'Sequestration rates'!$D$22</f>
        <v>1.576666667</v>
      </c>
      <c r="F424" s="168" t="s">
        <v>826</v>
      </c>
    </row>
    <row r="425">
      <c r="A425" s="168" t="s">
        <v>534</v>
      </c>
      <c r="B425" s="2" t="str">
        <f t="array" ref="B425">INDEX(Countries!D15:D685, MATCH(A425, Countries!B15:B685, 0))</f>
        <v>PRT</v>
      </c>
      <c r="C425" s="169" t="s">
        <v>167</v>
      </c>
      <c r="D425" s="187">
        <f>'Sequestration rates'!$D$22</f>
        <v>1.576666667</v>
      </c>
      <c r="F425" s="168" t="s">
        <v>826</v>
      </c>
    </row>
    <row r="426">
      <c r="A426" s="168" t="s">
        <v>535</v>
      </c>
      <c r="B426" s="2" t="str">
        <f t="array" ref="B426">INDEX(Countries!D1:D686, MATCH(A426, Countries!B1:B686, 0))</f>
        <v>REU</v>
      </c>
      <c r="C426" s="169" t="s">
        <v>167</v>
      </c>
      <c r="D426" s="187">
        <f>'Sequestration rates'!$D$22</f>
        <v>1.576666667</v>
      </c>
      <c r="F426" s="168" t="s">
        <v>826</v>
      </c>
    </row>
    <row r="427">
      <c r="A427" s="168" t="s">
        <v>536</v>
      </c>
      <c r="B427" s="2" t="str">
        <f t="array" ref="B427">INDEX(Countries!D1:D687, MATCH(A427, Countries!B1:B687, 0))</f>
        <v>ROU</v>
      </c>
      <c r="C427" s="169" t="s">
        <v>167</v>
      </c>
      <c r="D427" s="187">
        <f>'Sequestration rates'!$D$22</f>
        <v>1.576666667</v>
      </c>
      <c r="F427" s="168" t="s">
        <v>826</v>
      </c>
    </row>
    <row r="428">
      <c r="A428" s="168" t="s">
        <v>537</v>
      </c>
      <c r="B428" s="2" t="str">
        <f t="array" ref="B428">INDEX(Countries!D193:D688, MATCH(A428, Countries!B193:B688, 0))</f>
        <v>SHN</v>
      </c>
      <c r="C428" s="169" t="s">
        <v>167</v>
      </c>
      <c r="D428" s="187">
        <f>'Sequestration rates'!$D$22</f>
        <v>1.576666667</v>
      </c>
      <c r="F428" s="168" t="s">
        <v>826</v>
      </c>
    </row>
    <row r="429">
      <c r="A429" s="168" t="s">
        <v>538</v>
      </c>
      <c r="B429" s="2" t="str">
        <f t="array" ref="B429">INDEX(Countries!D194:D689, MATCH(A429, Countries!B194:B689, 0))</f>
        <v>SPM</v>
      </c>
      <c r="C429" s="169" t="s">
        <v>167</v>
      </c>
      <c r="D429" s="187">
        <f>'Sequestration rates'!$D$22</f>
        <v>1.576666667</v>
      </c>
      <c r="F429" s="168" t="s">
        <v>826</v>
      </c>
    </row>
    <row r="430">
      <c r="A430" s="168" t="s">
        <v>539</v>
      </c>
      <c r="B430" s="2" t="str">
        <f t="array" ref="B430">INDEX(Countries!D195:D690, MATCH(A430, Countries!B195:B690, 0))</f>
        <v>SYR</v>
      </c>
      <c r="C430" s="169" t="s">
        <v>167</v>
      </c>
      <c r="D430" s="187">
        <f>'Sequestration rates'!$D$22</f>
        <v>1.576666667</v>
      </c>
      <c r="F430" s="168" t="s">
        <v>826</v>
      </c>
    </row>
    <row r="431">
      <c r="A431" s="168" t="s">
        <v>540</v>
      </c>
      <c r="B431" s="2" t="str">
        <f t="array" ref="B431">INDEX(Countries!D196:D691, MATCH(A431, Countries!B196:B691, 0))</f>
        <v>TKL</v>
      </c>
      <c r="C431" s="169" t="s">
        <v>167</v>
      </c>
      <c r="D431" s="187">
        <f>'Sequestration rates'!$D$22</f>
        <v>1.576666667</v>
      </c>
      <c r="F431" s="168" t="s">
        <v>826</v>
      </c>
    </row>
    <row r="432">
      <c r="A432" s="168" t="s">
        <v>541</v>
      </c>
      <c r="B432" s="2" t="str">
        <f t="array" ref="B432">INDEX(Countries!D1:D692, MATCH(A432, Countries!B1:B692, 0))</f>
        <v>TKM</v>
      </c>
      <c r="C432" s="169" t="s">
        <v>167</v>
      </c>
      <c r="D432" s="187">
        <f>'Sequestration rates'!$D$22</f>
        <v>1.576666667</v>
      </c>
      <c r="F432" s="168" t="s">
        <v>826</v>
      </c>
    </row>
    <row r="433">
      <c r="A433" s="168" t="s">
        <v>542</v>
      </c>
      <c r="B433" s="2" t="str">
        <f t="array" ref="B433">INDEX(Countries!D2:D693, MATCH(A433, Countries!B2:B693, 0))</f>
        <v>URY</v>
      </c>
      <c r="C433" s="169" t="s">
        <v>167</v>
      </c>
      <c r="D433" s="187">
        <f>'Sequestration rates'!$D$22</f>
        <v>1.576666667</v>
      </c>
      <c r="F433" s="168" t="s">
        <v>826</v>
      </c>
    </row>
    <row r="434">
      <c r="A434" s="168" t="s">
        <v>543</v>
      </c>
      <c r="B434" s="2" t="str">
        <f t="array" ref="B434">INDEX(Countries!D3:D694, MATCH(A434, Countries!B3:B694, 0))</f>
        <v>ESH</v>
      </c>
      <c r="C434" s="169" t="s">
        <v>167</v>
      </c>
      <c r="D434" s="187">
        <f>'Sequestration rates'!$D$22</f>
        <v>1.576666667</v>
      </c>
      <c r="F434" s="168" t="s">
        <v>826</v>
      </c>
    </row>
    <row r="435">
      <c r="A435" s="168" t="s">
        <v>544</v>
      </c>
      <c r="B435" s="2" t="str">
        <f t="array" ref="B435">INDEX(Countries!D1:D695, MATCH(A435, Countries!B1:B695, 0))</f>
        <v>AFG</v>
      </c>
      <c r="C435" s="169" t="s">
        <v>167</v>
      </c>
      <c r="D435" s="187">
        <f>'Sequestration rates'!$D$22</f>
        <v>1.576666667</v>
      </c>
      <c r="F435" s="168" t="s">
        <v>826</v>
      </c>
    </row>
    <row r="436">
      <c r="A436" s="168" t="s">
        <v>545</v>
      </c>
      <c r="B436" s="2" t="str">
        <f t="array" ref="B436">INDEX(Countries!D5:D696, MATCH(A436, Countries!B5:B696, 0))</f>
        <v>ARM</v>
      </c>
      <c r="C436" s="169" t="s">
        <v>167</v>
      </c>
      <c r="D436" s="187">
        <f>'Sequestration rates'!$D$22</f>
        <v>1.576666667</v>
      </c>
      <c r="F436" s="168" t="s">
        <v>826</v>
      </c>
    </row>
    <row r="437">
      <c r="A437" s="168" t="s">
        <v>546</v>
      </c>
      <c r="B437" s="2" t="str">
        <f t="array" ref="B437">INDEX(Countries!D6:D697, MATCH(A437, Countries!B6:B697, 0))</f>
        <v>AUT</v>
      </c>
      <c r="C437" s="169" t="s">
        <v>167</v>
      </c>
      <c r="D437" s="187">
        <f>'Sequestration rates'!$D$22</f>
        <v>1.576666667</v>
      </c>
      <c r="F437" s="168" t="s">
        <v>826</v>
      </c>
    </row>
    <row r="438">
      <c r="A438" s="168" t="s">
        <v>547</v>
      </c>
      <c r="B438" s="2" t="str">
        <f t="array" ref="B438">INDEX(Countries!D7:D698, MATCH(A438, Countries!B7:B698, 0))</f>
        <v>BDI</v>
      </c>
      <c r="C438" s="169" t="s">
        <v>167</v>
      </c>
      <c r="D438" s="187">
        <f>'Sequestration rates'!$D$22</f>
        <v>1.576666667</v>
      </c>
      <c r="F438" s="168" t="s">
        <v>826</v>
      </c>
    </row>
    <row r="439">
      <c r="A439" s="168" t="s">
        <v>548</v>
      </c>
      <c r="B439" s="2" t="str">
        <f t="array" ref="B439">INDEX(Countries!D8:D699, MATCH(A439, Countries!B8:B699, 0))</f>
        <v>BFA</v>
      </c>
      <c r="C439" s="169" t="s">
        <v>167</v>
      </c>
      <c r="D439" s="187">
        <f>'Sequestration rates'!$D$22</f>
        <v>1.576666667</v>
      </c>
      <c r="F439" s="168" t="s">
        <v>826</v>
      </c>
    </row>
    <row r="440">
      <c r="A440" s="168" t="s">
        <v>549</v>
      </c>
      <c r="B440" s="2" t="str">
        <f t="array" ref="B440">INDEX(Countries!D9:D700, MATCH(A440, Countries!B9:B700, 0))</f>
        <v>BLR</v>
      </c>
      <c r="C440" s="169" t="s">
        <v>167</v>
      </c>
      <c r="D440" s="187">
        <f>'Sequestration rates'!$D$22</f>
        <v>1.576666667</v>
      </c>
      <c r="F440" s="168" t="s">
        <v>826</v>
      </c>
    </row>
    <row r="441">
      <c r="A441" s="168" t="s">
        <v>550</v>
      </c>
      <c r="B441" s="2" t="str">
        <f t="array" ref="B441">INDEX(Countries!D10:D701, MATCH(A441, Countries!B10:B701, 0))</f>
        <v>BOL</v>
      </c>
      <c r="C441" s="169" t="s">
        <v>167</v>
      </c>
      <c r="D441" s="187">
        <f>'Sequestration rates'!$D$22</f>
        <v>1.576666667</v>
      </c>
      <c r="F441" s="168" t="s">
        <v>826</v>
      </c>
    </row>
    <row r="442">
      <c r="A442" s="168" t="s">
        <v>551</v>
      </c>
      <c r="B442" s="2" t="str">
        <f t="array" ref="B442">INDEX(Countries!D11:D702, MATCH(A442, Countries!B11:B702, 0))</f>
        <v>BTN</v>
      </c>
      <c r="C442" s="169" t="s">
        <v>167</v>
      </c>
      <c r="D442" s="187">
        <f>'Sequestration rates'!$D$22</f>
        <v>1.576666667</v>
      </c>
      <c r="F442" s="168" t="s">
        <v>826</v>
      </c>
    </row>
    <row r="443">
      <c r="A443" s="168" t="s">
        <v>552</v>
      </c>
      <c r="B443" s="2" t="str">
        <f t="array" ref="B443">INDEX(Countries!D2:D703, MATCH(A443, Countries!B2:B703, 0))</f>
        <v>BWA</v>
      </c>
      <c r="C443" s="169" t="s">
        <v>167</v>
      </c>
      <c r="D443" s="187">
        <f>'Sequestration rates'!$D$22</f>
        <v>1.576666667</v>
      </c>
      <c r="F443" s="168" t="s">
        <v>826</v>
      </c>
    </row>
    <row r="444">
      <c r="A444" s="168" t="s">
        <v>553</v>
      </c>
      <c r="B444" s="2" t="str">
        <f t="array" ref="B444">INDEX(Countries!D3:D704, MATCH(A444, Countries!B3:B704, 0))</f>
        <v>CAF</v>
      </c>
      <c r="C444" s="169" t="s">
        <v>167</v>
      </c>
      <c r="D444" s="187">
        <f>'Sequestration rates'!$D$22</f>
        <v>1.576666667</v>
      </c>
      <c r="F444" s="168" t="s">
        <v>826</v>
      </c>
    </row>
    <row r="445">
      <c r="A445" s="168" t="s">
        <v>554</v>
      </c>
      <c r="B445" s="2" t="str">
        <f t="array" ref="B445">INDEX(Countries!D4:D705, MATCH(A445, Countries!B4:B705, 0))</f>
        <v>CHE</v>
      </c>
      <c r="C445" s="169" t="s">
        <v>167</v>
      </c>
      <c r="D445" s="187">
        <f>'Sequestration rates'!$D$22</f>
        <v>1.576666667</v>
      </c>
      <c r="F445" s="168" t="s">
        <v>826</v>
      </c>
    </row>
    <row r="446">
      <c r="A446" s="168" t="s">
        <v>555</v>
      </c>
      <c r="B446" s="2" t="str">
        <f t="array" ref="B446">INDEX(Countries!D5:D706, MATCH(A446, Countries!B5:B706, 0))</f>
        <v>CZE</v>
      </c>
      <c r="C446" s="169" t="s">
        <v>167</v>
      </c>
      <c r="D446" s="187">
        <f>'Sequestration rates'!$D$22</f>
        <v>1.576666667</v>
      </c>
      <c r="F446" s="168" t="s">
        <v>826</v>
      </c>
    </row>
    <row r="447">
      <c r="A447" s="168" t="s">
        <v>556</v>
      </c>
      <c r="B447" s="2" t="str">
        <f t="array" ref="B447">INDEX(Countries!D6:D707, MATCH(A447, Countries!B6:B707, 0))</f>
        <v>ETH</v>
      </c>
      <c r="C447" s="169" t="s">
        <v>167</v>
      </c>
      <c r="D447" s="187">
        <f>'Sequestration rates'!$D$22</f>
        <v>1.576666667</v>
      </c>
      <c r="F447" s="168" t="s">
        <v>826</v>
      </c>
    </row>
    <row r="448">
      <c r="A448" s="168" t="s">
        <v>557</v>
      </c>
      <c r="B448" s="2" t="str">
        <f t="array" ref="B448">INDEX(Countries!D7:D708, MATCH(A448, Countries!B7:B708, 0))</f>
        <v>HUN</v>
      </c>
      <c r="C448" s="169" t="s">
        <v>167</v>
      </c>
      <c r="D448" s="187">
        <f>'Sequestration rates'!$D$22</f>
        <v>1.576666667</v>
      </c>
      <c r="F448" s="168" t="s">
        <v>826</v>
      </c>
    </row>
    <row r="449">
      <c r="A449" s="168" t="s">
        <v>558</v>
      </c>
      <c r="B449" s="2" t="str">
        <f t="array" ref="B449">INDEX(Countries!D8:D709, MATCH(A449, Countries!B8:B709, 0))</f>
        <v>KGZ</v>
      </c>
      <c r="C449" s="169" t="s">
        <v>167</v>
      </c>
      <c r="D449" s="187">
        <f>'Sequestration rates'!$D$22</f>
        <v>1.576666667</v>
      </c>
      <c r="F449" s="168" t="s">
        <v>826</v>
      </c>
    </row>
    <row r="450">
      <c r="A450" s="168" t="s">
        <v>559</v>
      </c>
      <c r="B450" s="2" t="str">
        <f t="array" ref="B450">INDEX(Countries!D9:D710, MATCH(A450, Countries!B9:B710, 0))</f>
        <v>LAO</v>
      </c>
      <c r="C450" s="169" t="s">
        <v>167</v>
      </c>
      <c r="D450" s="187">
        <f>'Sequestration rates'!$D$22</f>
        <v>1.576666667</v>
      </c>
      <c r="F450" s="168" t="s">
        <v>826</v>
      </c>
    </row>
    <row r="451">
      <c r="A451" s="168" t="s">
        <v>560</v>
      </c>
      <c r="B451" s="2" t="str">
        <f t="array" ref="B451">INDEX(Countries!D10:D711, MATCH(A451, Countries!B10:B711, 0))</f>
        <v>LSO</v>
      </c>
      <c r="C451" s="169" t="s">
        <v>167</v>
      </c>
      <c r="D451" s="187">
        <f>'Sequestration rates'!$D$22</f>
        <v>1.576666667</v>
      </c>
      <c r="F451" s="168" t="s">
        <v>826</v>
      </c>
    </row>
    <row r="452">
      <c r="A452" s="168" t="s">
        <v>561</v>
      </c>
      <c r="B452" s="2" t="str">
        <f t="array" ref="B452">INDEX(Countries!D11:D712, MATCH(A452, Countries!B11:B712, 0))</f>
        <v>LUX</v>
      </c>
      <c r="C452" s="169" t="s">
        <v>167</v>
      </c>
      <c r="D452" s="187">
        <f>'Sequestration rates'!$D$22</f>
        <v>1.576666667</v>
      </c>
      <c r="F452" s="168" t="s">
        <v>826</v>
      </c>
    </row>
    <row r="453">
      <c r="A453" s="168" t="s">
        <v>562</v>
      </c>
      <c r="B453" s="2" t="str">
        <f t="array" ref="B453">INDEX(Countries!D12:D713, MATCH(A453, Countries!B12:B713, 0))</f>
        <v>MDA</v>
      </c>
      <c r="C453" s="169" t="s">
        <v>167</v>
      </c>
      <c r="D453" s="187">
        <f>'Sequestration rates'!$D$22</f>
        <v>1.576666667</v>
      </c>
      <c r="F453" s="168" t="s">
        <v>826</v>
      </c>
    </row>
    <row r="454">
      <c r="A454" s="168" t="s">
        <v>563</v>
      </c>
      <c r="B454" s="2" t="str">
        <f t="array" ref="B454">INDEX(Countries!D13:D714, MATCH(A454, Countries!B13:B714, 0))</f>
        <v>MKD</v>
      </c>
      <c r="C454" s="169" t="s">
        <v>167</v>
      </c>
      <c r="D454" s="187">
        <f>'Sequestration rates'!$D$22</f>
        <v>1.576666667</v>
      </c>
      <c r="F454" s="168" t="s">
        <v>826</v>
      </c>
    </row>
    <row r="455">
      <c r="A455" s="168" t="s">
        <v>564</v>
      </c>
      <c r="B455" s="2" t="str">
        <f t="array" ref="B455">INDEX(Countries!D14:D715, MATCH(A455, Countries!B14:B715, 0))</f>
        <v>MLI</v>
      </c>
      <c r="C455" s="169" t="s">
        <v>167</v>
      </c>
      <c r="D455" s="187">
        <f>'Sequestration rates'!$D$22</f>
        <v>1.576666667</v>
      </c>
      <c r="F455" s="168" t="s">
        <v>826</v>
      </c>
    </row>
    <row r="456">
      <c r="A456" s="168" t="s">
        <v>565</v>
      </c>
      <c r="B456" s="2" t="str">
        <f t="array" ref="B456">INDEX(Countries!D15:D716, MATCH(A456, Countries!B15:B716, 0))</f>
        <v>MNG</v>
      </c>
      <c r="C456" s="169" t="s">
        <v>167</v>
      </c>
      <c r="D456" s="187">
        <f>'Sequestration rates'!$D$22</f>
        <v>1.576666667</v>
      </c>
      <c r="F456" s="168" t="s">
        <v>826</v>
      </c>
    </row>
    <row r="457">
      <c r="A457" s="168" t="s">
        <v>566</v>
      </c>
      <c r="B457" s="2" t="str">
        <f t="array" ref="B457">INDEX(Countries!D16:D717, MATCH(A457, Countries!B16:B717, 0))</f>
        <v>MWI</v>
      </c>
      <c r="C457" s="169" t="s">
        <v>167</v>
      </c>
      <c r="D457" s="187">
        <f>'Sequestration rates'!$D$22</f>
        <v>1.576666667</v>
      </c>
      <c r="F457" s="168" t="s">
        <v>826</v>
      </c>
    </row>
    <row r="458">
      <c r="A458" s="168" t="s">
        <v>567</v>
      </c>
      <c r="B458" s="2" t="str">
        <f t="array" ref="B458">INDEX(Countries!D17:D718, MATCH(A458, Countries!B17:B718, 0))</f>
        <v>NER</v>
      </c>
      <c r="C458" s="169" t="s">
        <v>167</v>
      </c>
      <c r="D458" s="187">
        <f>'Sequestration rates'!$D$22</f>
        <v>1.576666667</v>
      </c>
      <c r="F458" s="168" t="s">
        <v>826</v>
      </c>
    </row>
    <row r="459">
      <c r="A459" s="168" t="s">
        <v>568</v>
      </c>
      <c r="B459" s="2" t="str">
        <f t="array" ref="B459">INDEX(Countries!D18:D719, MATCH(A459, Countries!B18:B719, 0))</f>
        <v>NPL</v>
      </c>
      <c r="C459" s="169" t="s">
        <v>167</v>
      </c>
      <c r="D459" s="187">
        <f>'Sequestration rates'!$D$22</f>
        <v>1.576666667</v>
      </c>
      <c r="F459" s="168" t="s">
        <v>826</v>
      </c>
    </row>
    <row r="460">
      <c r="A460" s="168" t="s">
        <v>569</v>
      </c>
      <c r="B460" s="2" t="str">
        <f t="array" ref="B460">INDEX(Countries!D19:D720, MATCH(A460, Countries!B19:B720, 0))</f>
        <v>PRY</v>
      </c>
      <c r="C460" s="169" t="s">
        <v>167</v>
      </c>
      <c r="D460" s="187">
        <f>'Sequestration rates'!$D$22</f>
        <v>1.576666667</v>
      </c>
      <c r="F460" s="168" t="s">
        <v>826</v>
      </c>
    </row>
    <row r="461">
      <c r="A461" s="168" t="s">
        <v>570</v>
      </c>
      <c r="B461" s="2" t="str">
        <f t="array" ref="B461">INDEX(Countries!D20:D721, MATCH(A461, Countries!B20:B721, 0))</f>
        <v>RWA</v>
      </c>
      <c r="C461" s="169" t="s">
        <v>167</v>
      </c>
      <c r="D461" s="187">
        <f>'Sequestration rates'!$D$22</f>
        <v>1.576666667</v>
      </c>
      <c r="F461" s="168" t="s">
        <v>826</v>
      </c>
    </row>
    <row r="462">
      <c r="A462" s="168" t="s">
        <v>571</v>
      </c>
      <c r="B462" s="2" t="str">
        <f t="array" ref="B462">INDEX(Countries!D21:D722, MATCH(A462, Countries!B21:B722, 0))</f>
        <v>SRB</v>
      </c>
      <c r="C462" s="169" t="s">
        <v>167</v>
      </c>
      <c r="D462" s="187">
        <f>'Sequestration rates'!$D$22</f>
        <v>1.576666667</v>
      </c>
      <c r="F462" s="168" t="s">
        <v>826</v>
      </c>
    </row>
    <row r="463">
      <c r="A463" s="168" t="s">
        <v>572</v>
      </c>
      <c r="B463" s="2" t="str">
        <f t="array" ref="B463">INDEX(Countries!D22:D723, MATCH(A463, Countries!B22:B723, 0))</f>
        <v>SVK</v>
      </c>
      <c r="C463" s="169" t="s">
        <v>167</v>
      </c>
      <c r="D463" s="187">
        <f>'Sequestration rates'!$D$22</f>
        <v>1.576666667</v>
      </c>
      <c r="F463" s="168" t="s">
        <v>826</v>
      </c>
    </row>
    <row r="464">
      <c r="A464" s="168" t="s">
        <v>573</v>
      </c>
      <c r="B464" s="2" t="str">
        <f t="array" ref="B464">INDEX(Countries!D23:D724, MATCH(A464, Countries!B23:B724, 0))</f>
        <v>SWZ</v>
      </c>
      <c r="C464" s="169" t="s">
        <v>167</v>
      </c>
      <c r="D464" s="187">
        <f>'Sequestration rates'!$D$22</f>
        <v>1.576666667</v>
      </c>
      <c r="F464" s="168" t="s">
        <v>826</v>
      </c>
    </row>
    <row r="465">
      <c r="A465" s="168" t="s">
        <v>574</v>
      </c>
      <c r="B465" s="2" t="str">
        <f t="array" ref="B465">INDEX(Countries!D2:D725, MATCH(A465, Countries!B2:B725, 0))</f>
        <v>TCD</v>
      </c>
      <c r="C465" s="169" t="s">
        <v>167</v>
      </c>
      <c r="D465" s="187">
        <f>'Sequestration rates'!$D$22</f>
        <v>1.576666667</v>
      </c>
      <c r="F465" s="168" t="s">
        <v>826</v>
      </c>
    </row>
    <row r="466">
      <c r="A466" s="168" t="s">
        <v>575</v>
      </c>
      <c r="B466" s="2" t="str">
        <f t="array" ref="B466">INDEX(Countries!D2:D726, MATCH(A466, Countries!B2:B726, 0))</f>
        <v>TJK</v>
      </c>
      <c r="C466" s="169" t="s">
        <v>167</v>
      </c>
      <c r="D466" s="187">
        <f>'Sequestration rates'!$D$22</f>
        <v>1.576666667</v>
      </c>
      <c r="F466" s="168" t="s">
        <v>826</v>
      </c>
    </row>
    <row r="467">
      <c r="A467" s="168" t="s">
        <v>576</v>
      </c>
      <c r="B467" s="2" t="str">
        <f t="array" ref="B467">INDEX(Countries!D232:D727, MATCH(A467, Countries!B232:B727, 0))</f>
        <v>UGA</v>
      </c>
      <c r="C467" s="169" t="s">
        <v>167</v>
      </c>
      <c r="D467" s="187">
        <f>'Sequestration rates'!$D$22</f>
        <v>1.576666667</v>
      </c>
      <c r="F467" s="168" t="s">
        <v>826</v>
      </c>
    </row>
    <row r="468">
      <c r="A468" s="168" t="s">
        <v>577</v>
      </c>
      <c r="B468" s="2" t="str">
        <f t="array" ref="B468">INDEX(Countries!D2:D728, MATCH(A468, Countries!B2:B728, 0))</f>
        <v>UZB</v>
      </c>
      <c r="C468" s="169" t="s">
        <v>167</v>
      </c>
      <c r="D468" s="187">
        <f>'Sequestration rates'!$D$22</f>
        <v>1.576666667</v>
      </c>
      <c r="F468" s="168" t="s">
        <v>826</v>
      </c>
    </row>
    <row r="469">
      <c r="A469" s="168" t="s">
        <v>578</v>
      </c>
      <c r="B469" s="2" t="str">
        <f t="array" ref="B469">INDEX(Countries!D3:D729, MATCH(A469, Countries!B3:B729, 0))</f>
        <v>ZMB</v>
      </c>
      <c r="C469" s="169" t="s">
        <v>167</v>
      </c>
      <c r="D469" s="187">
        <f>'Sequestration rates'!$D$22</f>
        <v>1.576666667</v>
      </c>
      <c r="F469" s="168" t="s">
        <v>826</v>
      </c>
    </row>
    <row r="470">
      <c r="A470" s="168" t="s">
        <v>579</v>
      </c>
      <c r="B470" s="2" t="str">
        <f t="array" ref="B470">INDEX(Countries!D4:D730, MATCH(A470, Countries!B4:B730, 0))</f>
        <v>ZWE</v>
      </c>
      <c r="C470" s="169" t="s">
        <v>167</v>
      </c>
      <c r="D470" s="187">
        <f>'Sequestration rates'!$D$22</f>
        <v>1.576666667</v>
      </c>
      <c r="F470" s="168" t="s">
        <v>826</v>
      </c>
    </row>
    <row r="471">
      <c r="A471" s="168" t="s">
        <v>580</v>
      </c>
      <c r="B471" s="2" t="str">
        <f t="array" ref="B471">INDEX(Countries!D5:D731, MATCH(A471, Countries!B5:B731, 0))</f>
        <v>BLM</v>
      </c>
      <c r="C471" s="169" t="s">
        <v>167</v>
      </c>
      <c r="D471" s="187">
        <f>'Sequestration rates'!$D$22</f>
        <v>1.576666667</v>
      </c>
      <c r="F471" s="168" t="s">
        <v>826</v>
      </c>
    </row>
    <row r="472">
      <c r="A472" s="168" t="s">
        <v>581</v>
      </c>
      <c r="B472" s="2" t="str">
        <f t="array" ref="B472">INDEX(Countries!D2:D732, MATCH(A472, Countries!B2:B732, 0))</f>
        <v>CCK</v>
      </c>
      <c r="C472" s="169" t="s">
        <v>167</v>
      </c>
      <c r="D472" s="187">
        <f>'Sequestration rates'!$D$22</f>
        <v>1.576666667</v>
      </c>
      <c r="F472" s="168" t="s">
        <v>826</v>
      </c>
    </row>
    <row r="473">
      <c r="A473" s="168" t="s">
        <v>582</v>
      </c>
      <c r="B473" s="2" t="str">
        <f t="array" ref="B473">INDEX(Countries!D3:D733, MATCH(A473, Countries!B3:B733, 0))</f>
        <v>CXR</v>
      </c>
      <c r="C473" s="169" t="s">
        <v>167</v>
      </c>
      <c r="D473" s="187">
        <f>'Sequestration rates'!$D$22</f>
        <v>1.576666667</v>
      </c>
      <c r="F473" s="168" t="s">
        <v>826</v>
      </c>
    </row>
    <row r="474">
      <c r="A474" s="168" t="s">
        <v>183</v>
      </c>
      <c r="B474" s="2" t="str">
        <f t="array" ref="B474">INDEX(Countries!D4:D734, MATCH(A474, Countries!B4:B734, 0))</f>
        <v>USA</v>
      </c>
      <c r="C474" s="169" t="s">
        <v>168</v>
      </c>
      <c r="D474" s="187">
        <f>'Sequestration rates'!$E$22</f>
        <v>3.336666667</v>
      </c>
      <c r="F474" s="168" t="s">
        <v>826</v>
      </c>
    </row>
    <row r="475">
      <c r="A475" s="168" t="s">
        <v>184</v>
      </c>
      <c r="B475" s="2" t="str">
        <f t="array" ref="B475">INDEX(Countries!D5:D735, MATCH(A475, Countries!B5:B735, 0))</f>
        <v>IDN</v>
      </c>
      <c r="C475" s="169" t="s">
        <v>168</v>
      </c>
      <c r="D475" s="187">
        <f>'Sequestration rates'!$E$22</f>
        <v>3.336666667</v>
      </c>
      <c r="F475" s="168" t="s">
        <v>826</v>
      </c>
    </row>
    <row r="476">
      <c r="A476" s="168" t="s">
        <v>185</v>
      </c>
      <c r="B476" s="2" t="str">
        <f t="array" ref="B476">INDEX(Countries!D6:D736, MATCH(A476, Countries!B6:B736, 0))</f>
        <v>AUS</v>
      </c>
      <c r="C476" s="169" t="s">
        <v>168</v>
      </c>
      <c r="D476" s="187">
        <f>'Sequestration rates'!$E$22</f>
        <v>3.336666667</v>
      </c>
      <c r="F476" s="168" t="s">
        <v>826</v>
      </c>
    </row>
    <row r="477">
      <c r="A477" s="168" t="s">
        <v>186</v>
      </c>
      <c r="B477" s="2" t="str">
        <f t="array" ref="B477">INDEX(Countries!D7:D737, MATCH(A477, Countries!B7:B737, 0))</f>
        <v>BHS</v>
      </c>
      <c r="C477" s="169" t="s">
        <v>168</v>
      </c>
      <c r="D477" s="187">
        <f>'Sequestration rates'!$E$22</f>
        <v>3.336666667</v>
      </c>
      <c r="F477" s="168" t="s">
        <v>826</v>
      </c>
    </row>
    <row r="478">
      <c r="A478" s="168" t="s">
        <v>187</v>
      </c>
      <c r="B478" s="2" t="str">
        <f t="array" ref="B478">INDEX(Countries!D8:D738, MATCH(A478, Countries!B8:B738, 0))</f>
        <v>KEN</v>
      </c>
      <c r="C478" s="169" t="s">
        <v>168</v>
      </c>
      <c r="D478" s="187">
        <f>'Sequestration rates'!$E$22</f>
        <v>3.336666667</v>
      </c>
      <c r="F478" s="168" t="s">
        <v>826</v>
      </c>
    </row>
    <row r="479">
      <c r="A479" s="168" t="s">
        <v>188</v>
      </c>
      <c r="B479" s="2" t="str">
        <f t="array" ref="B479">INDEX(Countries!D9:D739, MATCH(A479, Countries!B9:B739, 0))</f>
        <v>MEX</v>
      </c>
      <c r="C479" s="169" t="s">
        <v>168</v>
      </c>
      <c r="D479" s="187">
        <f>'Sequestration rates'!$E$22</f>
        <v>3.336666667</v>
      </c>
      <c r="F479" s="168" t="s">
        <v>826</v>
      </c>
    </row>
    <row r="480">
      <c r="A480" s="168" t="s">
        <v>189</v>
      </c>
      <c r="B480" s="2" t="str">
        <f t="array" ref="B480">INDEX(Countries!D1:D740, MATCH(A480, Countries!B1:B740, 0))</f>
        <v>COL</v>
      </c>
      <c r="C480" s="169" t="s">
        <v>168</v>
      </c>
      <c r="D480" s="187">
        <f>'Sequestration rates'!$E$22</f>
        <v>3.336666667</v>
      </c>
      <c r="F480" s="168" t="s">
        <v>826</v>
      </c>
    </row>
    <row r="481">
      <c r="A481" s="168" t="s">
        <v>190</v>
      </c>
      <c r="B481" s="2" t="str">
        <f t="array" ref="B481">INDEX(Countries!D2:D741, MATCH(A481, Countries!B2:B741, 0))</f>
        <v>IND</v>
      </c>
      <c r="C481" s="169" t="s">
        <v>168</v>
      </c>
      <c r="D481" s="187">
        <f>'Sequestration rates'!$E$22</f>
        <v>3.336666667</v>
      </c>
      <c r="F481" s="168" t="s">
        <v>826</v>
      </c>
    </row>
    <row r="482">
      <c r="A482" s="168" t="s">
        <v>191</v>
      </c>
      <c r="B482" s="2" t="str">
        <f t="array" ref="B482">INDEX(Countries!D3:D742, MATCH(A482, Countries!B3:B742, 0))</f>
        <v>CHN</v>
      </c>
      <c r="C482" s="169" t="s">
        <v>168</v>
      </c>
      <c r="D482" s="187">
        <f>'Sequestration rates'!$E$22</f>
        <v>3.336666667</v>
      </c>
      <c r="F482" s="168" t="s">
        <v>826</v>
      </c>
    </row>
    <row r="483">
      <c r="A483" s="168" t="s">
        <v>359</v>
      </c>
      <c r="B483" s="2" t="str">
        <f t="array" ref="B483">INDEX(Countries!D4:D743, MATCH(A483, Countries!B4:B743, 0))</f>
        <v>ASM</v>
      </c>
      <c r="C483" s="169" t="s">
        <v>168</v>
      </c>
      <c r="D483" s="187">
        <f>'Sequestration rates'!$E$22</f>
        <v>3.336666667</v>
      </c>
      <c r="F483" s="168" t="s">
        <v>826</v>
      </c>
    </row>
    <row r="484">
      <c r="A484" s="168" t="s">
        <v>360</v>
      </c>
      <c r="B484" s="2" t="str">
        <f t="array" ref="B484">INDEX(Countries!D5:D744, MATCH(A484, Countries!B5:B744, 0))</f>
        <v>AGO</v>
      </c>
      <c r="C484" s="169" t="s">
        <v>168</v>
      </c>
      <c r="D484" s="187">
        <f>'Sequestration rates'!$E$22</f>
        <v>3.336666667</v>
      </c>
      <c r="F484" s="168" t="s">
        <v>826</v>
      </c>
    </row>
    <row r="485">
      <c r="A485" s="168" t="s">
        <v>361</v>
      </c>
      <c r="B485" s="2" t="str">
        <f t="array" ref="B485">INDEX(Countries!D6:D745, MATCH(A485, Countries!B6:B745, 0))</f>
        <v>AIA</v>
      </c>
      <c r="C485" s="169" t="s">
        <v>168</v>
      </c>
      <c r="D485" s="187">
        <f>'Sequestration rates'!$E$22</f>
        <v>3.336666667</v>
      </c>
      <c r="F485" s="168" t="s">
        <v>826</v>
      </c>
    </row>
    <row r="486">
      <c r="A486" s="168" t="s">
        <v>362</v>
      </c>
      <c r="B486" s="2" t="str">
        <f t="array" ref="B486">INDEX(Countries!D1:D746, MATCH(A486, Countries!B1:B746, 0))</f>
        <v>ATG</v>
      </c>
      <c r="C486" s="169" t="s">
        <v>168</v>
      </c>
      <c r="D486" s="187">
        <f>'Sequestration rates'!$E$22</f>
        <v>3.336666667</v>
      </c>
      <c r="F486" s="168" t="s">
        <v>826</v>
      </c>
    </row>
    <row r="487">
      <c r="A487" s="168" t="s">
        <v>363</v>
      </c>
      <c r="B487" s="2" t="str">
        <f t="array" ref="B487">INDEX(Countries!D1:D747, MATCH(A487, Countries!B1:B747, 0))</f>
        <v>ABW</v>
      </c>
      <c r="C487" s="169" t="s">
        <v>168</v>
      </c>
      <c r="D487" s="187">
        <f>'Sequestration rates'!$E$22</f>
        <v>3.336666667</v>
      </c>
      <c r="F487" s="168" t="s">
        <v>826</v>
      </c>
    </row>
    <row r="488">
      <c r="A488" s="168" t="s">
        <v>364</v>
      </c>
      <c r="B488" s="2" t="str">
        <f t="array" ref="B488">INDEX(Countries!D18:D748, MATCH(A488, Countries!B18:B748, 0))</f>
        <v>BHR</v>
      </c>
      <c r="C488" s="169" t="s">
        <v>168</v>
      </c>
      <c r="D488" s="187">
        <f>'Sequestration rates'!$E$22</f>
        <v>3.336666667</v>
      </c>
      <c r="F488" s="168" t="s">
        <v>826</v>
      </c>
    </row>
    <row r="489">
      <c r="A489" s="168" t="s">
        <v>365</v>
      </c>
      <c r="B489" s="2" t="str">
        <f t="array" ref="B489">INDEX(Countries!D19:D749, MATCH(A489, Countries!B19:B749, 0))</f>
        <v>BGD</v>
      </c>
      <c r="C489" s="169" t="s">
        <v>168</v>
      </c>
      <c r="D489" s="187">
        <f>'Sequestration rates'!$E$22</f>
        <v>3.336666667</v>
      </c>
      <c r="F489" s="168" t="s">
        <v>826</v>
      </c>
    </row>
    <row r="490">
      <c r="A490" s="168" t="s">
        <v>366</v>
      </c>
      <c r="B490" s="2" t="str">
        <f t="array" ref="B490">INDEX(Countries!D20:D750, MATCH(A490, Countries!B20:B750, 0))</f>
        <v>BRB</v>
      </c>
      <c r="C490" s="169" t="s">
        <v>168</v>
      </c>
      <c r="D490" s="187">
        <f>'Sequestration rates'!$E$22</f>
        <v>3.336666667</v>
      </c>
      <c r="F490" s="168" t="s">
        <v>826</v>
      </c>
    </row>
    <row r="491">
      <c r="A491" s="168" t="s">
        <v>367</v>
      </c>
      <c r="B491" s="2" t="str">
        <f t="array" ref="B491">INDEX(Countries!D21:D751, MATCH(A491, Countries!B21:B751, 0))</f>
        <v>BLZ</v>
      </c>
      <c r="C491" s="169" t="s">
        <v>168</v>
      </c>
      <c r="D491" s="187">
        <f>'Sequestration rates'!$E$22</f>
        <v>3.336666667</v>
      </c>
      <c r="F491" s="168" t="s">
        <v>826</v>
      </c>
    </row>
    <row r="492">
      <c r="A492" s="168" t="s">
        <v>368</v>
      </c>
      <c r="B492" s="2" t="str">
        <f t="array" ref="B492">INDEX(Countries!D22:D752, MATCH(A492, Countries!B22:B752, 0))</f>
        <v>BEN</v>
      </c>
      <c r="C492" s="169" t="s">
        <v>168</v>
      </c>
      <c r="D492" s="187">
        <f>'Sequestration rates'!$E$22</f>
        <v>3.336666667</v>
      </c>
      <c r="F492" s="168" t="s">
        <v>826</v>
      </c>
    </row>
    <row r="493">
      <c r="A493" s="168" t="s">
        <v>369</v>
      </c>
      <c r="B493" s="2" t="str">
        <f t="array" ref="B493">INDEX(Countries!D23:D753, MATCH(A493, Countries!B23:B753, 0))</f>
        <v>BMU</v>
      </c>
      <c r="C493" s="169" t="s">
        <v>168</v>
      </c>
      <c r="D493" s="187">
        <f>'Sequestration rates'!$E$22</f>
        <v>3.336666667</v>
      </c>
      <c r="F493" s="168" t="s">
        <v>826</v>
      </c>
    </row>
    <row r="494">
      <c r="A494" s="168" t="s">
        <v>370</v>
      </c>
      <c r="B494" s="2" t="str">
        <f t="array" ref="B494">INDEX(Countries!D24:D754, MATCH(A494, Countries!B24:B754, 0))</f>
        <v>BES</v>
      </c>
      <c r="C494" s="169" t="s">
        <v>168</v>
      </c>
      <c r="D494" s="187">
        <f>'Sequestration rates'!$E$22</f>
        <v>3.336666667</v>
      </c>
      <c r="F494" s="168" t="s">
        <v>826</v>
      </c>
    </row>
    <row r="495">
      <c r="A495" s="168" t="s">
        <v>371</v>
      </c>
      <c r="B495" s="2" t="str">
        <f t="array" ref="B495">INDEX(Countries!D25:D755, MATCH(A495, Countries!B25:B755, 0))</f>
        <v>BRA</v>
      </c>
      <c r="C495" s="169" t="s">
        <v>168</v>
      </c>
      <c r="D495" s="187">
        <f>'Sequestration rates'!$E$22</f>
        <v>3.336666667</v>
      </c>
      <c r="F495" s="168" t="s">
        <v>826</v>
      </c>
    </row>
    <row r="496">
      <c r="A496" s="168" t="s">
        <v>372</v>
      </c>
      <c r="B496" s="2" t="str">
        <f t="array" ref="B496">INDEX(Countries!D26:D756, MATCH(A496, Countries!B26:B756, 0))</f>
        <v>VGB</v>
      </c>
      <c r="C496" s="169" t="s">
        <v>168</v>
      </c>
      <c r="D496" s="187">
        <f>'Sequestration rates'!$E$22</f>
        <v>3.336666667</v>
      </c>
      <c r="F496" s="168" t="s">
        <v>826</v>
      </c>
    </row>
    <row r="497">
      <c r="A497" s="168" t="s">
        <v>373</v>
      </c>
      <c r="B497" s="2" t="str">
        <f t="array" ref="B497">INDEX(Countries!D27:D757, MATCH(A497, Countries!B27:B757, 0))</f>
        <v>BRN</v>
      </c>
      <c r="C497" s="169" t="s">
        <v>168</v>
      </c>
      <c r="D497" s="187">
        <f>'Sequestration rates'!$E$22</f>
        <v>3.336666667</v>
      </c>
      <c r="F497" s="168" t="s">
        <v>826</v>
      </c>
    </row>
    <row r="498">
      <c r="A498" s="168" t="s">
        <v>374</v>
      </c>
      <c r="B498" s="2" t="str">
        <f t="array" ref="B498">INDEX(Countries!D28:D758, MATCH(A498, Countries!B28:B758, 0))</f>
        <v>KHM</v>
      </c>
      <c r="C498" s="169" t="s">
        <v>168</v>
      </c>
      <c r="D498" s="187">
        <f>'Sequestration rates'!$E$22</f>
        <v>3.336666667</v>
      </c>
      <c r="F498" s="168" t="s">
        <v>826</v>
      </c>
    </row>
    <row r="499">
      <c r="A499" s="168" t="s">
        <v>375</v>
      </c>
      <c r="B499" s="2" t="str">
        <f t="array" ref="B499">INDEX(Countries!D29:D759, MATCH(A499, Countries!B29:B759, 0))</f>
        <v>CMR</v>
      </c>
      <c r="C499" s="169" t="s">
        <v>168</v>
      </c>
      <c r="D499" s="187">
        <f>'Sequestration rates'!$E$22</f>
        <v>3.336666667</v>
      </c>
      <c r="F499" s="168" t="s">
        <v>826</v>
      </c>
    </row>
    <row r="500">
      <c r="A500" s="168" t="s">
        <v>376</v>
      </c>
      <c r="B500" s="2" t="str">
        <f t="array" ref="B500">INDEX(Countries!D30:D760, MATCH(A500, Countries!B30:B760, 0))</f>
        <v>CYM</v>
      </c>
      <c r="C500" s="169" t="s">
        <v>168</v>
      </c>
      <c r="D500" s="187">
        <f>'Sequestration rates'!$E$22</f>
        <v>3.336666667</v>
      </c>
      <c r="F500" s="168" t="s">
        <v>826</v>
      </c>
    </row>
    <row r="501">
      <c r="A501" s="168" t="s">
        <v>377</v>
      </c>
      <c r="B501" s="2" t="str">
        <f t="array" ref="B501">INDEX(Countries!D31:D761, MATCH(A501, Countries!B31:B761, 0))</f>
        <v>COM</v>
      </c>
      <c r="C501" s="169" t="s">
        <v>168</v>
      </c>
      <c r="D501" s="187">
        <f>'Sequestration rates'!$E$22</f>
        <v>3.336666667</v>
      </c>
      <c r="F501" s="168" t="s">
        <v>826</v>
      </c>
    </row>
    <row r="502">
      <c r="A502" s="168" t="s">
        <v>378</v>
      </c>
      <c r="B502" s="2" t="str">
        <f t="array" ref="B502">INDEX(Countries!D32:D762, MATCH(A502, Countries!B32:B762, 0))</f>
        <v>COK</v>
      </c>
      <c r="C502" s="169" t="s">
        <v>168</v>
      </c>
      <c r="D502" s="187">
        <f>'Sequestration rates'!$E$22</f>
        <v>3.336666667</v>
      </c>
      <c r="F502" s="168" t="s">
        <v>826</v>
      </c>
    </row>
    <row r="503">
      <c r="A503" s="168" t="s">
        <v>379</v>
      </c>
      <c r="B503" s="2" t="str">
        <f t="array" ref="B503">INDEX(Countries!D33:D763, MATCH(A503, Countries!B33:B763, 0))</f>
        <v>CRI</v>
      </c>
      <c r="C503" s="169" t="s">
        <v>168</v>
      </c>
      <c r="D503" s="187">
        <f>'Sequestration rates'!$E$22</f>
        <v>3.336666667</v>
      </c>
      <c r="F503" s="168" t="s">
        <v>826</v>
      </c>
    </row>
    <row r="504">
      <c r="A504" s="168" t="s">
        <v>380</v>
      </c>
      <c r="B504" s="2" t="str">
        <f t="array" ref="B504">INDEX(Countries!D34:D764, MATCH(A504, Countries!B34:B764, 0))</f>
        <v>CIV</v>
      </c>
      <c r="C504" s="169" t="s">
        <v>168</v>
      </c>
      <c r="D504" s="187">
        <f>'Sequestration rates'!$E$22</f>
        <v>3.336666667</v>
      </c>
      <c r="F504" s="168" t="s">
        <v>826</v>
      </c>
    </row>
    <row r="505">
      <c r="A505" s="168" t="s">
        <v>381</v>
      </c>
      <c r="B505" s="2" t="str">
        <f t="array" ref="B505">INDEX(Countries!D35:D765, MATCH(A505, Countries!B35:B765, 0))</f>
        <v>CUB</v>
      </c>
      <c r="C505" s="169" t="s">
        <v>168</v>
      </c>
      <c r="D505" s="187">
        <f>'Sequestration rates'!$E$22</f>
        <v>3.336666667</v>
      </c>
      <c r="F505" s="168" t="s">
        <v>826</v>
      </c>
    </row>
    <row r="506">
      <c r="A506" s="168" t="s">
        <v>382</v>
      </c>
      <c r="B506" s="2" t="str">
        <f t="array" ref="B506">INDEX(Countries!D36:D766, MATCH(A506, Countries!B36:B766, 0))</f>
        <v>CUW</v>
      </c>
      <c r="C506" s="169" t="s">
        <v>168</v>
      </c>
      <c r="D506" s="187">
        <f>'Sequestration rates'!$E$22</f>
        <v>3.336666667</v>
      </c>
      <c r="F506" s="168" t="s">
        <v>826</v>
      </c>
    </row>
    <row r="507">
      <c r="A507" s="168" t="s">
        <v>383</v>
      </c>
      <c r="B507" s="2" t="str">
        <f t="array" ref="B507">INDEX(Countries!D37:D767, MATCH(A507, Countries!B37:B767, 0))</f>
        <v>COD</v>
      </c>
      <c r="C507" s="169" t="s">
        <v>168</v>
      </c>
      <c r="D507" s="187">
        <f>'Sequestration rates'!$E$22</f>
        <v>3.336666667</v>
      </c>
      <c r="F507" s="168" t="s">
        <v>826</v>
      </c>
    </row>
    <row r="508">
      <c r="A508" s="168" t="s">
        <v>384</v>
      </c>
      <c r="B508" s="2" t="str">
        <f t="array" ref="B508">INDEX(Countries!D38:D768, MATCH(A508, Countries!B38:B768, 0))</f>
        <v>DJI</v>
      </c>
      <c r="C508" s="169" t="s">
        <v>168</v>
      </c>
      <c r="D508" s="187">
        <f>'Sequestration rates'!$E$22</f>
        <v>3.336666667</v>
      </c>
      <c r="F508" s="168" t="s">
        <v>826</v>
      </c>
    </row>
    <row r="509">
      <c r="A509" s="168" t="s">
        <v>385</v>
      </c>
      <c r="B509" s="2" t="str">
        <f t="array" ref="B509">INDEX(Countries!D39:D769, MATCH(A509, Countries!B39:B769, 0))</f>
        <v>DMA</v>
      </c>
      <c r="C509" s="169" t="s">
        <v>168</v>
      </c>
      <c r="D509" s="187">
        <f>'Sequestration rates'!$E$22</f>
        <v>3.336666667</v>
      </c>
      <c r="F509" s="168" t="s">
        <v>826</v>
      </c>
    </row>
    <row r="510">
      <c r="A510" s="168" t="s">
        <v>386</v>
      </c>
      <c r="B510" s="2" t="str">
        <f t="array" ref="B510">INDEX(Countries!D40:D770, MATCH(A510, Countries!B40:B770, 0))</f>
        <v>DOM</v>
      </c>
      <c r="C510" s="169" t="s">
        <v>168</v>
      </c>
      <c r="D510" s="187">
        <f>'Sequestration rates'!$E$22</f>
        <v>3.336666667</v>
      </c>
      <c r="F510" s="168" t="s">
        <v>826</v>
      </c>
    </row>
    <row r="511">
      <c r="A511" s="168" t="s">
        <v>314</v>
      </c>
      <c r="B511" s="2" t="str">
        <f t="array" ref="B511">INDEX(Countries!D41:D771, MATCH(A511, Countries!B41:B771, 0))</f>
        <v>ECU</v>
      </c>
      <c r="C511" s="169" t="s">
        <v>168</v>
      </c>
      <c r="D511" s="187">
        <f>'Sequestration rates'!$E$22</f>
        <v>3.336666667</v>
      </c>
      <c r="F511" s="168" t="s">
        <v>826</v>
      </c>
    </row>
    <row r="512">
      <c r="A512" s="168" t="s">
        <v>387</v>
      </c>
      <c r="B512" s="2" t="str">
        <f t="array" ref="B512">INDEX(Countries!D42:D772, MATCH(A512, Countries!B42:B772, 0))</f>
        <v>EGY</v>
      </c>
      <c r="C512" s="169" t="s">
        <v>168</v>
      </c>
      <c r="D512" s="187">
        <f>'Sequestration rates'!$E$22</f>
        <v>3.336666667</v>
      </c>
      <c r="F512" s="168" t="s">
        <v>826</v>
      </c>
    </row>
    <row r="513">
      <c r="A513" s="168" t="s">
        <v>388</v>
      </c>
      <c r="B513" s="2" t="str">
        <f t="array" ref="B513">INDEX(Countries!D43:D773, MATCH(A513, Countries!B43:B773, 0))</f>
        <v>SLV</v>
      </c>
      <c r="C513" s="169" t="s">
        <v>168</v>
      </c>
      <c r="D513" s="187">
        <f>'Sequestration rates'!$E$22</f>
        <v>3.336666667</v>
      </c>
      <c r="F513" s="168" t="s">
        <v>826</v>
      </c>
    </row>
    <row r="514">
      <c r="A514" s="168" t="s">
        <v>389</v>
      </c>
      <c r="B514" s="2" t="str">
        <f t="array" ref="B514">INDEX(Countries!D44:D774, MATCH(A514, Countries!B44:B774, 0))</f>
        <v>GNQ</v>
      </c>
      <c r="C514" s="169" t="s">
        <v>168</v>
      </c>
      <c r="D514" s="187">
        <f>'Sequestration rates'!$E$22</f>
        <v>3.336666667</v>
      </c>
      <c r="F514" s="168" t="s">
        <v>826</v>
      </c>
    </row>
    <row r="515">
      <c r="A515" s="168" t="s">
        <v>390</v>
      </c>
      <c r="B515" s="2" t="str">
        <f t="array" ref="B515">INDEX(Countries!D45:D775, MATCH(A515, Countries!B45:B775, 0))</f>
        <v>ERI</v>
      </c>
      <c r="C515" s="169" t="s">
        <v>168</v>
      </c>
      <c r="D515" s="187">
        <f>'Sequestration rates'!$E$22</f>
        <v>3.336666667</v>
      </c>
      <c r="F515" s="168" t="s">
        <v>826</v>
      </c>
    </row>
    <row r="516">
      <c r="A516" s="168" t="s">
        <v>391</v>
      </c>
      <c r="B516" s="2" t="str">
        <f t="array" ref="B516">INDEX(Countries!D46:D776, MATCH(A516, Countries!B46:B776, 0))</f>
        <v>FJI</v>
      </c>
      <c r="C516" s="169" t="s">
        <v>168</v>
      </c>
      <c r="D516" s="187">
        <f>'Sequestration rates'!$E$22</f>
        <v>3.336666667</v>
      </c>
      <c r="F516" s="168" t="s">
        <v>826</v>
      </c>
    </row>
    <row r="517">
      <c r="A517" s="168" t="s">
        <v>392</v>
      </c>
      <c r="B517" s="2" t="str">
        <f t="array" ref="B517">INDEX(Countries!D47:D777, MATCH(A517, Countries!B47:B777, 0))</f>
        <v>GUF</v>
      </c>
      <c r="C517" s="169" t="s">
        <v>168</v>
      </c>
      <c r="D517" s="187">
        <f>'Sequestration rates'!$E$22</f>
        <v>3.336666667</v>
      </c>
      <c r="F517" s="168" t="s">
        <v>826</v>
      </c>
    </row>
    <row r="518">
      <c r="A518" s="168" t="s">
        <v>393</v>
      </c>
      <c r="B518" s="2" t="str">
        <f t="array" ref="B518">INDEX(Countries!D48:D778, MATCH(A518, Countries!B48:B778, 0))</f>
        <v>PYF</v>
      </c>
      <c r="C518" s="169" t="s">
        <v>168</v>
      </c>
      <c r="D518" s="187">
        <f>'Sequestration rates'!$E$22</f>
        <v>3.336666667</v>
      </c>
      <c r="F518" s="168" t="s">
        <v>826</v>
      </c>
    </row>
    <row r="519">
      <c r="A519" s="168" t="s">
        <v>394</v>
      </c>
      <c r="B519" s="2" t="str">
        <f t="array" ref="B519">INDEX(Countries!D49:D779, MATCH(A519, Countries!B49:B779, 0))</f>
        <v>ATF</v>
      </c>
      <c r="C519" s="169" t="s">
        <v>168</v>
      </c>
      <c r="D519" s="187">
        <f>'Sequestration rates'!$E$22</f>
        <v>3.336666667</v>
      </c>
      <c r="F519" s="168" t="s">
        <v>826</v>
      </c>
    </row>
    <row r="520">
      <c r="A520" s="168" t="s">
        <v>395</v>
      </c>
      <c r="B520" s="2" t="str">
        <f t="array" ref="B520">INDEX(Countries!D50:D780, MATCH(A520, Countries!B50:B780, 0))</f>
        <v>GAB</v>
      </c>
      <c r="C520" s="169" t="s">
        <v>168</v>
      </c>
      <c r="D520" s="187">
        <f>'Sequestration rates'!$E$22</f>
        <v>3.336666667</v>
      </c>
      <c r="F520" s="168" t="s">
        <v>826</v>
      </c>
    </row>
    <row r="521">
      <c r="A521" s="168" t="s">
        <v>396</v>
      </c>
      <c r="B521" s="2" t="str">
        <f t="array" ref="B521">INDEX(Countries!D51:D781, MATCH(A521, Countries!B51:B781, 0))</f>
        <v>GMB</v>
      </c>
      <c r="C521" s="169" t="s">
        <v>168</v>
      </c>
      <c r="D521" s="187">
        <f>'Sequestration rates'!$E$22</f>
        <v>3.336666667</v>
      </c>
      <c r="F521" s="168" t="s">
        <v>826</v>
      </c>
    </row>
    <row r="522">
      <c r="A522" s="168" t="s">
        <v>397</v>
      </c>
      <c r="B522" s="2" t="str">
        <f t="array" ref="B522">INDEX(Countries!D52:D782, MATCH(A522, Countries!B52:B782, 0))</f>
        <v>GHA</v>
      </c>
      <c r="C522" s="169" t="s">
        <v>168</v>
      </c>
      <c r="D522" s="187">
        <f>'Sequestration rates'!$E$22</f>
        <v>3.336666667</v>
      </c>
      <c r="F522" s="168" t="s">
        <v>826</v>
      </c>
    </row>
    <row r="523">
      <c r="A523" s="168" t="s">
        <v>398</v>
      </c>
      <c r="B523" s="2" t="str">
        <f t="array" ref="B523">INDEX(Countries!D53:D783, MATCH(A523, Countries!B53:B783, 0))</f>
        <v>GRD</v>
      </c>
      <c r="C523" s="169" t="s">
        <v>168</v>
      </c>
      <c r="D523" s="187">
        <f>'Sequestration rates'!$E$22</f>
        <v>3.336666667</v>
      </c>
      <c r="F523" s="168" t="s">
        <v>826</v>
      </c>
    </row>
    <row r="524">
      <c r="A524" s="168" t="s">
        <v>399</v>
      </c>
      <c r="B524" s="2" t="str">
        <f t="array" ref="B524">INDEX(Countries!D54:D784, MATCH(A524, Countries!B54:B784, 0))</f>
        <v>GLP</v>
      </c>
      <c r="C524" s="169" t="s">
        <v>168</v>
      </c>
      <c r="D524" s="187">
        <f>'Sequestration rates'!$E$22</f>
        <v>3.336666667</v>
      </c>
      <c r="F524" s="168" t="s">
        <v>826</v>
      </c>
    </row>
    <row r="525">
      <c r="A525" s="168" t="s">
        <v>400</v>
      </c>
      <c r="B525" s="2" t="str">
        <f t="array" ref="B525">INDEX(Countries!D55:D785, MATCH(A525, Countries!B55:B785, 0))</f>
        <v>GUM</v>
      </c>
      <c r="C525" s="169" t="s">
        <v>168</v>
      </c>
      <c r="D525" s="187">
        <f>'Sequestration rates'!$E$22</f>
        <v>3.336666667</v>
      </c>
      <c r="F525" s="168" t="s">
        <v>826</v>
      </c>
    </row>
    <row r="526">
      <c r="A526" s="168" t="s">
        <v>401</v>
      </c>
      <c r="B526" s="2" t="str">
        <f t="array" ref="B526">INDEX(Countries!D56:D786, MATCH(A526, Countries!B56:B786, 0))</f>
        <v>GTM</v>
      </c>
      <c r="C526" s="169" t="s">
        <v>168</v>
      </c>
      <c r="D526" s="187">
        <f>'Sequestration rates'!$E$22</f>
        <v>3.336666667</v>
      </c>
      <c r="F526" s="168" t="s">
        <v>826</v>
      </c>
    </row>
    <row r="527">
      <c r="A527" s="168" t="s">
        <v>402</v>
      </c>
      <c r="B527" s="2" t="str">
        <f t="array" ref="B527">INDEX(Countries!D57:D787, MATCH(A527, Countries!B57:B787, 0))</f>
        <v>GIN</v>
      </c>
      <c r="C527" s="169" t="s">
        <v>168</v>
      </c>
      <c r="D527" s="187">
        <f>'Sequestration rates'!$E$22</f>
        <v>3.336666667</v>
      </c>
      <c r="F527" s="168" t="s">
        <v>826</v>
      </c>
    </row>
    <row r="528">
      <c r="A528" s="168" t="s">
        <v>403</v>
      </c>
      <c r="B528" s="2" t="str">
        <f t="array" ref="B528">INDEX(Countries!D58:D788, MATCH(A528, Countries!B58:B788, 0))</f>
        <v>GNB</v>
      </c>
      <c r="C528" s="169" t="s">
        <v>168</v>
      </c>
      <c r="D528" s="187">
        <f>'Sequestration rates'!$E$22</f>
        <v>3.336666667</v>
      </c>
      <c r="F528" s="168" t="s">
        <v>826</v>
      </c>
    </row>
    <row r="529">
      <c r="A529" s="168" t="s">
        <v>404</v>
      </c>
      <c r="B529" s="2" t="str">
        <f t="array" ref="B529">INDEX(Countries!D59:D789, MATCH(A529, Countries!B59:B789, 0))</f>
        <v>GUY</v>
      </c>
      <c r="C529" s="169" t="s">
        <v>168</v>
      </c>
      <c r="D529" s="187">
        <f>'Sequestration rates'!$E$22</f>
        <v>3.336666667</v>
      </c>
      <c r="F529" s="168" t="s">
        <v>826</v>
      </c>
    </row>
    <row r="530">
      <c r="A530" s="168" t="s">
        <v>405</v>
      </c>
      <c r="B530" s="2" t="str">
        <f t="array" ref="B530">INDEX(Countries!D60:D790, MATCH(A530, Countries!B60:B790, 0))</f>
        <v>HTI</v>
      </c>
      <c r="C530" s="169" t="s">
        <v>168</v>
      </c>
      <c r="D530" s="187">
        <f>'Sequestration rates'!$E$22</f>
        <v>3.336666667</v>
      </c>
      <c r="F530" s="168" t="s">
        <v>826</v>
      </c>
    </row>
    <row r="531">
      <c r="A531" s="168" t="s">
        <v>406</v>
      </c>
      <c r="B531" s="2" t="str">
        <f t="array" ref="B531">INDEX(Countries!D61:D791, MATCH(A531, Countries!B61:B791, 0))</f>
        <v>HND</v>
      </c>
      <c r="C531" s="169" t="s">
        <v>168</v>
      </c>
      <c r="D531" s="187">
        <f>'Sequestration rates'!$E$22</f>
        <v>3.336666667</v>
      </c>
      <c r="F531" s="168" t="s">
        <v>826</v>
      </c>
    </row>
    <row r="532">
      <c r="A532" s="168" t="s">
        <v>407</v>
      </c>
      <c r="B532" s="2" t="str">
        <f t="array" ref="B532">INDEX(Countries!D62:D792, MATCH(A532, Countries!B62:B792, 0))</f>
        <v>IRN</v>
      </c>
      <c r="C532" s="169" t="s">
        <v>168</v>
      </c>
      <c r="D532" s="187">
        <f>'Sequestration rates'!$E$22</f>
        <v>3.336666667</v>
      </c>
      <c r="F532" s="168" t="s">
        <v>826</v>
      </c>
    </row>
    <row r="533">
      <c r="A533" s="168" t="s">
        <v>408</v>
      </c>
      <c r="B533" s="2" t="str">
        <f t="array" ref="B533">INDEX(Countries!D63:D793, MATCH(A533, Countries!B63:B793, 0))</f>
        <v>JAM</v>
      </c>
      <c r="C533" s="169" t="s">
        <v>168</v>
      </c>
      <c r="D533" s="187">
        <f>'Sequestration rates'!$E$22</f>
        <v>3.336666667</v>
      </c>
      <c r="F533" s="168" t="s">
        <v>826</v>
      </c>
    </row>
    <row r="534">
      <c r="A534" s="168" t="s">
        <v>409</v>
      </c>
      <c r="B534" s="2" t="str">
        <f t="array" ref="B534">INDEX(Countries!D64:D794, MATCH(A534, Countries!B64:B794, 0))</f>
        <v>JPN</v>
      </c>
      <c r="C534" s="169" t="s">
        <v>168</v>
      </c>
      <c r="D534" s="187">
        <f>'Sequestration rates'!$E$22</f>
        <v>3.336666667</v>
      </c>
      <c r="F534" s="168" t="s">
        <v>826</v>
      </c>
    </row>
    <row r="535">
      <c r="A535" s="168" t="s">
        <v>410</v>
      </c>
      <c r="B535" s="2" t="str">
        <f t="array" ref="B535">INDEX(Countries!D65:D795, MATCH(A535, Countries!B65:B795, 0))</f>
        <v>KIR</v>
      </c>
      <c r="C535" s="169" t="s">
        <v>168</v>
      </c>
      <c r="D535" s="187">
        <f>'Sequestration rates'!$E$22</f>
        <v>3.336666667</v>
      </c>
      <c r="F535" s="168" t="s">
        <v>826</v>
      </c>
    </row>
    <row r="536">
      <c r="A536" s="168" t="s">
        <v>411</v>
      </c>
      <c r="B536" s="2" t="str">
        <f t="array" ref="B536">INDEX(Countries!D66:D796, MATCH(A536, Countries!B66:B796, 0))</f>
        <v>LBN</v>
      </c>
      <c r="C536" s="169" t="s">
        <v>168</v>
      </c>
      <c r="D536" s="187">
        <f>'Sequestration rates'!$E$22</f>
        <v>3.336666667</v>
      </c>
      <c r="F536" s="168" t="s">
        <v>826</v>
      </c>
    </row>
    <row r="537">
      <c r="A537" s="168" t="s">
        <v>412</v>
      </c>
      <c r="B537" s="2" t="str">
        <f t="array" ref="B537">INDEX(Countries!D67:D797, MATCH(A537, Countries!B67:B797, 0))</f>
        <v>MDG</v>
      </c>
      <c r="C537" s="169" t="s">
        <v>168</v>
      </c>
      <c r="D537" s="187">
        <f>'Sequestration rates'!$E$22</f>
        <v>3.336666667</v>
      </c>
      <c r="F537" s="168" t="s">
        <v>826</v>
      </c>
    </row>
    <row r="538">
      <c r="A538" s="168" t="s">
        <v>413</v>
      </c>
      <c r="B538" s="2" t="str">
        <f t="array" ref="B538">INDEX(Countries!D68:D798, MATCH(A538, Countries!B68:B798, 0))</f>
        <v>MYS</v>
      </c>
      <c r="C538" s="169" t="s">
        <v>168</v>
      </c>
      <c r="D538" s="187">
        <f>'Sequestration rates'!$E$22</f>
        <v>3.336666667</v>
      </c>
      <c r="F538" s="168" t="s">
        <v>826</v>
      </c>
    </row>
    <row r="539">
      <c r="A539" s="168" t="s">
        <v>414</v>
      </c>
      <c r="B539" s="2" t="str">
        <f t="array" ref="B539">INDEX(Countries!D69:D799, MATCH(A539, Countries!B69:B799, 0))</f>
        <v>MDV</v>
      </c>
      <c r="C539" s="169" t="s">
        <v>168</v>
      </c>
      <c r="D539" s="187">
        <f>'Sequestration rates'!$E$22</f>
        <v>3.336666667</v>
      </c>
      <c r="F539" s="168" t="s">
        <v>826</v>
      </c>
    </row>
    <row r="540">
      <c r="A540" s="168" t="s">
        <v>415</v>
      </c>
      <c r="B540" s="2" t="str">
        <f t="array" ref="B540">INDEX(Countries!D70:D800, MATCH(A540, Countries!B70:B800, 0))</f>
        <v>MHL</v>
      </c>
      <c r="C540" s="169" t="s">
        <v>168</v>
      </c>
      <c r="D540" s="187">
        <f>'Sequestration rates'!$E$22</f>
        <v>3.336666667</v>
      </c>
      <c r="F540" s="168" t="s">
        <v>826</v>
      </c>
    </row>
    <row r="541">
      <c r="A541" s="168" t="s">
        <v>416</v>
      </c>
      <c r="B541" s="2" t="str">
        <f t="array" ref="B541">INDEX(Countries!D71:D801, MATCH(A541, Countries!B71:B801, 0))</f>
        <v>MTQ</v>
      </c>
      <c r="C541" s="169" t="s">
        <v>168</v>
      </c>
      <c r="D541" s="187">
        <f>'Sequestration rates'!$E$22</f>
        <v>3.336666667</v>
      </c>
      <c r="F541" s="168" t="s">
        <v>826</v>
      </c>
    </row>
    <row r="542">
      <c r="A542" s="168" t="s">
        <v>417</v>
      </c>
      <c r="B542" s="2" t="str">
        <f t="array" ref="B542">INDEX(Countries!D72:D802, MATCH(A542, Countries!B72:B802, 0))</f>
        <v>MRT</v>
      </c>
      <c r="C542" s="169" t="s">
        <v>168</v>
      </c>
      <c r="D542" s="187">
        <f>'Sequestration rates'!$E$22</f>
        <v>3.336666667</v>
      </c>
      <c r="F542" s="168" t="s">
        <v>826</v>
      </c>
    </row>
    <row r="543">
      <c r="A543" s="168" t="s">
        <v>418</v>
      </c>
      <c r="B543" s="2" t="str">
        <f t="array" ref="B543">INDEX(Countries!D73:D803, MATCH(A543, Countries!B73:B803, 0))</f>
        <v>MUS</v>
      </c>
      <c r="C543" s="169" t="s">
        <v>168</v>
      </c>
      <c r="D543" s="187">
        <f>'Sequestration rates'!$E$22</f>
        <v>3.336666667</v>
      </c>
      <c r="F543" s="168" t="s">
        <v>826</v>
      </c>
    </row>
    <row r="544">
      <c r="A544" s="168" t="s">
        <v>419</v>
      </c>
      <c r="B544" s="2" t="str">
        <f t="array" ref="B544">INDEX(Countries!D74:D804, MATCH(A544, Countries!B74:B804, 0))</f>
        <v>MYT</v>
      </c>
      <c r="C544" s="169" t="s">
        <v>168</v>
      </c>
      <c r="D544" s="187">
        <f>'Sequestration rates'!$E$22</f>
        <v>3.336666667</v>
      </c>
      <c r="F544" s="168" t="s">
        <v>826</v>
      </c>
    </row>
    <row r="545">
      <c r="A545" s="168" t="s">
        <v>420</v>
      </c>
      <c r="B545" s="2" t="str">
        <f t="array" ref="B545">INDEX(Countries!D75:D805, MATCH(A545, Countries!B75:B805, 0))</f>
        <v>FSM</v>
      </c>
      <c r="C545" s="169" t="s">
        <v>168</v>
      </c>
      <c r="D545" s="187">
        <f>'Sequestration rates'!$E$22</f>
        <v>3.336666667</v>
      </c>
      <c r="F545" s="168" t="s">
        <v>826</v>
      </c>
    </row>
    <row r="546">
      <c r="A546" s="168" t="s">
        <v>421</v>
      </c>
      <c r="B546" s="2" t="str">
        <f t="array" ref="B546">INDEX(Countries!D76:D806, MATCH(A546, Countries!B76:B806, 0))</f>
        <v>MOZ</v>
      </c>
      <c r="C546" s="169" t="s">
        <v>168</v>
      </c>
      <c r="D546" s="187">
        <f>'Sequestration rates'!$E$22</f>
        <v>3.336666667</v>
      </c>
      <c r="F546" s="168" t="s">
        <v>826</v>
      </c>
    </row>
    <row r="547">
      <c r="A547" s="168" t="s">
        <v>422</v>
      </c>
      <c r="B547" s="2" t="str">
        <f t="array" ref="B547">INDEX(Countries!D77:D807, MATCH(A547, Countries!B77:B807, 0))</f>
        <v>MMR</v>
      </c>
      <c r="C547" s="169" t="s">
        <v>168</v>
      </c>
      <c r="D547" s="187">
        <f>'Sequestration rates'!$E$22</f>
        <v>3.336666667</v>
      </c>
      <c r="F547" s="168" t="s">
        <v>826</v>
      </c>
    </row>
    <row r="548">
      <c r="A548" s="168" t="s">
        <v>423</v>
      </c>
      <c r="B548" s="2" t="str">
        <f t="array" ref="B548">INDEX(Countries!D78:D808, MATCH(A548, Countries!B78:B808, 0))</f>
        <v>NCL</v>
      </c>
      <c r="C548" s="169" t="s">
        <v>168</v>
      </c>
      <c r="D548" s="187">
        <f>'Sequestration rates'!$E$22</f>
        <v>3.336666667</v>
      </c>
      <c r="F548" s="168" t="s">
        <v>826</v>
      </c>
    </row>
    <row r="549">
      <c r="A549" s="168" t="s">
        <v>424</v>
      </c>
      <c r="B549" s="2" t="str">
        <f t="array" ref="B549">INDEX(Countries!D79:D809, MATCH(A549, Countries!B79:B809, 0))</f>
        <v>NZL</v>
      </c>
      <c r="C549" s="169" t="s">
        <v>168</v>
      </c>
      <c r="D549" s="187">
        <f>'Sequestration rates'!$E$22</f>
        <v>3.336666667</v>
      </c>
      <c r="F549" s="168" t="s">
        <v>826</v>
      </c>
    </row>
    <row r="550">
      <c r="A550" s="168" t="s">
        <v>425</v>
      </c>
      <c r="B550" s="2" t="str">
        <f t="array" ref="B550">INDEX(Countries!D80:D810, MATCH(A550, Countries!B80:B810, 0))</f>
        <v>NIC</v>
      </c>
      <c r="C550" s="169" t="s">
        <v>168</v>
      </c>
      <c r="D550" s="187">
        <f>'Sequestration rates'!$E$22</f>
        <v>3.336666667</v>
      </c>
      <c r="F550" s="168" t="s">
        <v>826</v>
      </c>
    </row>
    <row r="551">
      <c r="A551" s="168" t="s">
        <v>426</v>
      </c>
      <c r="B551" s="2" t="str">
        <f t="array" ref="B551">INDEX(Countries!D81:D811, MATCH(A551, Countries!B81:B811, 0))</f>
        <v>NGA</v>
      </c>
      <c r="C551" s="169" t="s">
        <v>168</v>
      </c>
      <c r="D551" s="187">
        <f>'Sequestration rates'!$E$22</f>
        <v>3.336666667</v>
      </c>
      <c r="F551" s="168" t="s">
        <v>826</v>
      </c>
    </row>
    <row r="552">
      <c r="A552" s="168" t="s">
        <v>427</v>
      </c>
      <c r="B552" s="2" t="str">
        <f t="array" ref="B552">INDEX(Countries!D82:D812, MATCH(A552, Countries!B82:B812, 0))</f>
        <v>OMN</v>
      </c>
      <c r="C552" s="169" t="s">
        <v>168</v>
      </c>
      <c r="D552" s="187">
        <f>'Sequestration rates'!$E$22</f>
        <v>3.336666667</v>
      </c>
      <c r="F552" s="168" t="s">
        <v>826</v>
      </c>
    </row>
    <row r="553">
      <c r="A553" s="168" t="s">
        <v>428</v>
      </c>
      <c r="B553" s="2" t="str">
        <f t="array" ref="B553">INDEX(Countries!D83:D813, MATCH(A553, Countries!B83:B813, 0))</f>
        <v>PAK</v>
      </c>
      <c r="C553" s="169" t="s">
        <v>168</v>
      </c>
      <c r="D553" s="187">
        <f>'Sequestration rates'!$E$22</f>
        <v>3.336666667</v>
      </c>
      <c r="F553" s="168" t="s">
        <v>826</v>
      </c>
    </row>
    <row r="554">
      <c r="A554" s="168" t="s">
        <v>429</v>
      </c>
      <c r="B554" s="2" t="str">
        <f t="array" ref="B554">INDEX(Countries!D84:D814, MATCH(A554, Countries!B84:B814, 0))</f>
        <v>PLW</v>
      </c>
      <c r="C554" s="169" t="s">
        <v>168</v>
      </c>
      <c r="D554" s="187">
        <f>'Sequestration rates'!$E$22</f>
        <v>3.336666667</v>
      </c>
      <c r="F554" s="168" t="s">
        <v>826</v>
      </c>
    </row>
    <row r="555">
      <c r="A555" s="168" t="s">
        <v>430</v>
      </c>
      <c r="B555" s="2" t="str">
        <f t="array" ref="B555">INDEX(Countries!D85:D815, MATCH(A555, Countries!B85:B815, 0))</f>
        <v>PAN</v>
      </c>
      <c r="C555" s="169" t="s">
        <v>168</v>
      </c>
      <c r="D555" s="187">
        <f>'Sequestration rates'!$E$22</f>
        <v>3.336666667</v>
      </c>
      <c r="F555" s="168" t="s">
        <v>826</v>
      </c>
    </row>
    <row r="556">
      <c r="A556" s="168" t="s">
        <v>431</v>
      </c>
      <c r="B556" s="2" t="str">
        <f t="array" ref="B556">INDEX(Countries!D86:D816, MATCH(A556, Countries!B86:B816, 0))</f>
        <v>PNG</v>
      </c>
      <c r="C556" s="169" t="s">
        <v>168</v>
      </c>
      <c r="D556" s="187">
        <f>'Sequestration rates'!$E$22</f>
        <v>3.336666667</v>
      </c>
      <c r="F556" s="168" t="s">
        <v>826</v>
      </c>
    </row>
    <row r="557">
      <c r="A557" s="168" t="s">
        <v>432</v>
      </c>
      <c r="B557" s="2" t="str">
        <f t="array" ref="B557">INDEX(Countries!D87:D817, MATCH(A557, Countries!B87:B817, 0))</f>
        <v>PER</v>
      </c>
      <c r="C557" s="169" t="s">
        <v>168</v>
      </c>
      <c r="D557" s="187">
        <f>'Sequestration rates'!$E$22</f>
        <v>3.336666667</v>
      </c>
      <c r="F557" s="168" t="s">
        <v>826</v>
      </c>
    </row>
    <row r="558">
      <c r="A558" s="168" t="s">
        <v>433</v>
      </c>
      <c r="B558" s="2" t="str">
        <f t="array" ref="B558">INDEX(Countries!D8:D818, MATCH(A558, Countries!B8:B818, 0))</f>
        <v>PHL</v>
      </c>
      <c r="C558" s="169" t="s">
        <v>168</v>
      </c>
      <c r="D558" s="187">
        <f>'Sequestration rates'!$E$22</f>
        <v>3.336666667</v>
      </c>
      <c r="F558" s="168" t="s">
        <v>826</v>
      </c>
    </row>
    <row r="559">
      <c r="A559" s="168" t="s">
        <v>434</v>
      </c>
      <c r="B559" s="2" t="str">
        <f t="array" ref="B559">INDEX(Countries!D9:D819, MATCH(A559, Countries!B9:B819, 0))</f>
        <v>PRI</v>
      </c>
      <c r="C559" s="169" t="s">
        <v>168</v>
      </c>
      <c r="D559" s="187">
        <f>'Sequestration rates'!$E$22</f>
        <v>3.336666667</v>
      </c>
      <c r="F559" s="168" t="s">
        <v>826</v>
      </c>
    </row>
    <row r="560">
      <c r="A560" s="168" t="s">
        <v>435</v>
      </c>
      <c r="B560" s="2" t="str">
        <f t="array" ref="B560">INDEX(Countries!D90:D820, MATCH(A560, Countries!B90:B820, 0))</f>
        <v>QAT</v>
      </c>
      <c r="C560" s="169" t="s">
        <v>168</v>
      </c>
      <c r="D560" s="187">
        <f>'Sequestration rates'!$E$22</f>
        <v>3.336666667</v>
      </c>
      <c r="F560" s="168" t="s">
        <v>826</v>
      </c>
    </row>
    <row r="561">
      <c r="A561" s="168" t="s">
        <v>829</v>
      </c>
      <c r="B561" s="2" t="str">
        <f t="array" ref="B561">INDEX(Countries!D1:D821, MATCH(A561, Countries!B1:B821, 0))</f>
        <v>COD</v>
      </c>
      <c r="C561" s="169" t="s">
        <v>168</v>
      </c>
      <c r="D561" s="187">
        <f>'Sequestration rates'!$E$22</f>
        <v>3.336666667</v>
      </c>
      <c r="F561" s="168" t="s">
        <v>826</v>
      </c>
    </row>
    <row r="562">
      <c r="A562" s="168" t="s">
        <v>437</v>
      </c>
      <c r="B562" s="2" t="str">
        <f t="array" ref="B562">INDEX(Countries!D92:D822, MATCH(A562, Countries!B92:B822, 0))</f>
        <v>KNA</v>
      </c>
      <c r="C562" s="169" t="s">
        <v>168</v>
      </c>
      <c r="D562" s="187">
        <f>'Sequestration rates'!$E$22</f>
        <v>3.336666667</v>
      </c>
      <c r="F562" s="168" t="s">
        <v>826</v>
      </c>
    </row>
    <row r="563">
      <c r="A563" s="168" t="s">
        <v>438</v>
      </c>
      <c r="B563" s="2" t="str">
        <f t="array" ref="B563">INDEX(Countries!D93:D823, MATCH(A563, Countries!B93:B823, 0))</f>
        <v>LCA</v>
      </c>
      <c r="C563" s="169" t="s">
        <v>168</v>
      </c>
      <c r="D563" s="187">
        <f>'Sequestration rates'!$E$22</f>
        <v>3.336666667</v>
      </c>
      <c r="F563" s="168" t="s">
        <v>826</v>
      </c>
    </row>
    <row r="564">
      <c r="A564" s="168" t="s">
        <v>439</v>
      </c>
      <c r="B564" s="2" t="str">
        <f t="array" ref="B564">INDEX(Countries!D94:D824, MATCH(A564, Countries!B94:B824, 0))</f>
        <v>VCT</v>
      </c>
      <c r="C564" s="169" t="s">
        <v>168</v>
      </c>
      <c r="D564" s="187">
        <f>'Sequestration rates'!$E$22</f>
        <v>3.336666667</v>
      </c>
      <c r="F564" s="168" t="s">
        <v>826</v>
      </c>
    </row>
    <row r="565">
      <c r="A565" s="168" t="s">
        <v>440</v>
      </c>
      <c r="B565" s="2" t="str">
        <f t="array" ref="B565">INDEX(Countries!D95:D825, MATCH(A565, Countries!B95:B825, 0))</f>
        <v>MAF</v>
      </c>
      <c r="C565" s="169" t="s">
        <v>168</v>
      </c>
      <c r="D565" s="187">
        <f>'Sequestration rates'!$E$22</f>
        <v>3.336666667</v>
      </c>
      <c r="F565" s="168" t="s">
        <v>826</v>
      </c>
    </row>
    <row r="566">
      <c r="A566" s="168" t="s">
        <v>441</v>
      </c>
      <c r="B566" s="2" t="str">
        <f t="array" ref="B566">INDEX(Countries!D96:D826, MATCH(A566, Countries!B96:B826, 0))</f>
        <v>WSM</v>
      </c>
      <c r="C566" s="169" t="s">
        <v>168</v>
      </c>
      <c r="D566" s="187">
        <f>'Sequestration rates'!$E$22</f>
        <v>3.336666667</v>
      </c>
      <c r="F566" s="168" t="s">
        <v>826</v>
      </c>
    </row>
    <row r="567">
      <c r="A567" s="168" t="s">
        <v>442</v>
      </c>
      <c r="B567" s="2" t="str">
        <f t="array" ref="B567">INDEX(Countries!D97:D827, MATCH(A567, Countries!B97:B827, 0))</f>
        <v>STP</v>
      </c>
      <c r="C567" s="169" t="s">
        <v>168</v>
      </c>
      <c r="D567" s="187">
        <f>'Sequestration rates'!$E$22</f>
        <v>3.336666667</v>
      </c>
      <c r="F567" s="168" t="s">
        <v>826</v>
      </c>
    </row>
    <row r="568">
      <c r="A568" s="168" t="s">
        <v>443</v>
      </c>
      <c r="B568" s="2" t="str">
        <f t="array" ref="B568">INDEX(Countries!D98:D828, MATCH(A568, Countries!B98:B828, 0))</f>
        <v>SAU</v>
      </c>
      <c r="C568" s="169" t="s">
        <v>168</v>
      </c>
      <c r="D568" s="187">
        <f>'Sequestration rates'!$E$22</f>
        <v>3.336666667</v>
      </c>
      <c r="F568" s="168" t="s">
        <v>826</v>
      </c>
    </row>
    <row r="569">
      <c r="A569" s="168" t="s">
        <v>444</v>
      </c>
      <c r="B569" s="2" t="str">
        <f t="array" ref="B569">INDEX(Countries!D99:D829, MATCH(A569, Countries!B99:B829, 0))</f>
        <v>SEN</v>
      </c>
      <c r="C569" s="169" t="s">
        <v>168</v>
      </c>
      <c r="D569" s="187">
        <f>'Sequestration rates'!$E$22</f>
        <v>3.336666667</v>
      </c>
      <c r="F569" s="168" t="s">
        <v>826</v>
      </c>
    </row>
    <row r="570">
      <c r="A570" s="168" t="s">
        <v>445</v>
      </c>
      <c r="B570" s="2" t="str">
        <f t="array" ref="B570">INDEX(Countries!D100:D830, MATCH(A570, Countries!B100:B830, 0))</f>
        <v>SYC</v>
      </c>
      <c r="C570" s="169" t="s">
        <v>168</v>
      </c>
      <c r="D570" s="187">
        <f>'Sequestration rates'!$E$22</f>
        <v>3.336666667</v>
      </c>
      <c r="F570" s="168" t="s">
        <v>826</v>
      </c>
    </row>
    <row r="571">
      <c r="A571" s="168" t="s">
        <v>446</v>
      </c>
      <c r="B571" s="2" t="str">
        <f t="array" ref="B571">INDEX(Countries!D101:D831, MATCH(A571, Countries!B101:B831, 0))</f>
        <v>SLE</v>
      </c>
      <c r="C571" s="169" t="s">
        <v>168</v>
      </c>
      <c r="D571" s="187">
        <f>'Sequestration rates'!$E$22</f>
        <v>3.336666667</v>
      </c>
      <c r="F571" s="168" t="s">
        <v>826</v>
      </c>
    </row>
    <row r="572">
      <c r="A572" s="168" t="s">
        <v>447</v>
      </c>
      <c r="B572" s="2" t="str">
        <f t="array" ref="B572">INDEX(Countries!D102:D832, MATCH(A572, Countries!B102:B832, 0))</f>
        <v>SGP</v>
      </c>
      <c r="C572" s="169" t="s">
        <v>168</v>
      </c>
      <c r="D572" s="187">
        <f>'Sequestration rates'!$E$22</f>
        <v>3.336666667</v>
      </c>
      <c r="F572" s="168" t="s">
        <v>826</v>
      </c>
    </row>
    <row r="573">
      <c r="A573" s="168" t="s">
        <v>448</v>
      </c>
      <c r="B573" s="2" t="str">
        <f t="array" ref="B573">INDEX(Countries!D103:D833, MATCH(A573, Countries!B103:B833, 0))</f>
        <v>SXM</v>
      </c>
      <c r="C573" s="169" t="s">
        <v>168</v>
      </c>
      <c r="D573" s="187">
        <f>'Sequestration rates'!$E$22</f>
        <v>3.336666667</v>
      </c>
      <c r="F573" s="168" t="s">
        <v>826</v>
      </c>
    </row>
    <row r="574">
      <c r="A574" s="168" t="s">
        <v>449</v>
      </c>
      <c r="B574" s="2" t="str">
        <f t="array" ref="B574">INDEX(Countries!D104:D834, MATCH(A574, Countries!B104:B834, 0))</f>
        <v>SLB</v>
      </c>
      <c r="C574" s="169" t="s">
        <v>168</v>
      </c>
      <c r="D574" s="187">
        <f>'Sequestration rates'!$E$22</f>
        <v>3.336666667</v>
      </c>
      <c r="F574" s="168" t="s">
        <v>826</v>
      </c>
    </row>
    <row r="575">
      <c r="A575" s="168" t="s">
        <v>450</v>
      </c>
      <c r="B575" s="2" t="str">
        <f t="array" ref="B575">INDEX(Countries!D105:D835, MATCH(A575, Countries!B105:B835, 0))</f>
        <v>SOM</v>
      </c>
      <c r="C575" s="169" t="s">
        <v>168</v>
      </c>
      <c r="D575" s="187">
        <f>'Sequestration rates'!$E$22</f>
        <v>3.336666667</v>
      </c>
      <c r="F575" s="168" t="s">
        <v>826</v>
      </c>
    </row>
    <row r="576">
      <c r="A576" s="168" t="s">
        <v>451</v>
      </c>
      <c r="B576" s="2" t="str">
        <f t="array" ref="B576">INDEX(Countries!D106:D836, MATCH(A576, Countries!B106:B836, 0))</f>
        <v>ZAF</v>
      </c>
      <c r="C576" s="169" t="s">
        <v>168</v>
      </c>
      <c r="D576" s="187">
        <f>'Sequestration rates'!$E$22</f>
        <v>3.336666667</v>
      </c>
      <c r="F576" s="168" t="s">
        <v>826</v>
      </c>
    </row>
    <row r="577">
      <c r="A577" s="168" t="s">
        <v>452</v>
      </c>
      <c r="B577" s="2" t="str">
        <f t="array" ref="B577">INDEX(Countries!D107:D837, MATCH(A577, Countries!B107:B837, 0))</f>
        <v>LKA</v>
      </c>
      <c r="C577" s="169" t="s">
        <v>168</v>
      </c>
      <c r="D577" s="187">
        <f>'Sequestration rates'!$E$22</f>
        <v>3.336666667</v>
      </c>
      <c r="F577" s="168" t="s">
        <v>826</v>
      </c>
    </row>
    <row r="578">
      <c r="A578" s="168" t="s">
        <v>453</v>
      </c>
      <c r="B578" s="2" t="str">
        <f t="array" ref="B578">INDEX(Countries!D108:D838, MATCH(A578, Countries!B108:B838, 0))</f>
        <v>SDN</v>
      </c>
      <c r="C578" s="169" t="s">
        <v>168</v>
      </c>
      <c r="D578" s="187">
        <f>'Sequestration rates'!$E$22</f>
        <v>3.336666667</v>
      </c>
      <c r="F578" s="168" t="s">
        <v>826</v>
      </c>
    </row>
    <row r="579">
      <c r="A579" s="168" t="s">
        <v>454</v>
      </c>
      <c r="B579" s="2" t="str">
        <f t="array" ref="B579">INDEX(Countries!D109:D839, MATCH(A579, Countries!B109:B839, 0))</f>
        <v>SUR</v>
      </c>
      <c r="C579" s="169" t="s">
        <v>168</v>
      </c>
      <c r="D579" s="187">
        <f>'Sequestration rates'!$E$22</f>
        <v>3.336666667</v>
      </c>
      <c r="F579" s="168" t="s">
        <v>826</v>
      </c>
    </row>
    <row r="580">
      <c r="A580" s="168" t="s">
        <v>455</v>
      </c>
      <c r="B580" s="2" t="str">
        <f t="array" ref="B580">INDEX(Countries!D110:D840, MATCH(A580, Countries!B110:B840, 0))</f>
        <v>TWN</v>
      </c>
      <c r="C580" s="169" t="s">
        <v>168</v>
      </c>
      <c r="D580" s="187">
        <f>'Sequestration rates'!$E$22</f>
        <v>3.336666667</v>
      </c>
      <c r="F580" s="168" t="s">
        <v>826</v>
      </c>
    </row>
    <row r="581">
      <c r="A581" s="168" t="s">
        <v>456</v>
      </c>
      <c r="B581" s="2" t="str">
        <f t="array" ref="B581">INDEX(Countries!D111:D841, MATCH(A581, Countries!B111:B841, 0))</f>
        <v>TZA</v>
      </c>
      <c r="C581" s="169" t="s">
        <v>168</v>
      </c>
      <c r="D581" s="187">
        <f>'Sequestration rates'!$E$22</f>
        <v>3.336666667</v>
      </c>
      <c r="F581" s="168" t="s">
        <v>826</v>
      </c>
    </row>
    <row r="582">
      <c r="A582" s="168" t="s">
        <v>457</v>
      </c>
      <c r="B582" s="2" t="str">
        <f t="array" ref="B582">INDEX(Countries!D112:D842, MATCH(A582, Countries!B112:B842, 0))</f>
        <v>THA</v>
      </c>
      <c r="C582" s="169" t="s">
        <v>168</v>
      </c>
      <c r="D582" s="187">
        <f>'Sequestration rates'!$E$22</f>
        <v>3.336666667</v>
      </c>
      <c r="F582" s="168" t="s">
        <v>826</v>
      </c>
    </row>
    <row r="583">
      <c r="A583" s="168" t="s">
        <v>458</v>
      </c>
      <c r="B583" s="2" t="str">
        <f t="array" ref="B583">INDEX(Countries!D113:D843, MATCH(A583, Countries!B113:B843, 0))</f>
        <v>TLS</v>
      </c>
      <c r="C583" s="169" t="s">
        <v>168</v>
      </c>
      <c r="D583" s="187">
        <f>'Sequestration rates'!$E$22</f>
        <v>3.336666667</v>
      </c>
      <c r="F583" s="168" t="s">
        <v>826</v>
      </c>
    </row>
    <row r="584">
      <c r="A584" s="168" t="s">
        <v>459</v>
      </c>
      <c r="B584" s="2" t="str">
        <f t="array" ref="B584">INDEX(Countries!D114:D844, MATCH(A584, Countries!B114:B844, 0))</f>
        <v>TGO</v>
      </c>
      <c r="C584" s="169" t="s">
        <v>168</v>
      </c>
      <c r="D584" s="187">
        <f>'Sequestration rates'!$E$22</f>
        <v>3.336666667</v>
      </c>
      <c r="F584" s="168" t="s">
        <v>826</v>
      </c>
    </row>
    <row r="585">
      <c r="A585" s="168" t="s">
        <v>460</v>
      </c>
      <c r="B585" s="2" t="str">
        <f t="array" ref="B585">INDEX(Countries!D115:D845, MATCH(A585, Countries!B115:B845, 0))</f>
        <v>TON</v>
      </c>
      <c r="C585" s="169" t="s">
        <v>168</v>
      </c>
      <c r="D585" s="187">
        <f>'Sequestration rates'!$E$22</f>
        <v>3.336666667</v>
      </c>
      <c r="F585" s="168" t="s">
        <v>826</v>
      </c>
    </row>
    <row r="586">
      <c r="A586" s="168" t="s">
        <v>461</v>
      </c>
      <c r="B586" s="2" t="str">
        <f t="array" ref="B586">INDEX(Countries!D116:D846, MATCH(A586, Countries!B116:B846, 0))</f>
        <v>TTO</v>
      </c>
      <c r="C586" s="169" t="s">
        <v>168</v>
      </c>
      <c r="D586" s="187">
        <f>'Sequestration rates'!$E$22</f>
        <v>3.336666667</v>
      </c>
      <c r="F586" s="168" t="s">
        <v>826</v>
      </c>
    </row>
    <row r="587">
      <c r="A587" s="168" t="s">
        <v>462</v>
      </c>
      <c r="B587" s="2" t="str">
        <f t="array" ref="B587">INDEX(Countries!D117:D847, MATCH(A587, Countries!B117:B847, 0))</f>
        <v>TCA</v>
      </c>
      <c r="C587" s="169" t="s">
        <v>168</v>
      </c>
      <c r="D587" s="187">
        <f>'Sequestration rates'!$E$22</f>
        <v>3.336666667</v>
      </c>
      <c r="F587" s="168" t="s">
        <v>826</v>
      </c>
    </row>
    <row r="588">
      <c r="A588" s="168" t="s">
        <v>463</v>
      </c>
      <c r="B588" s="2" t="str">
        <f t="array" ref="B588">INDEX(Countries!D118:D848, MATCH(A588, Countries!B118:B848, 0))</f>
        <v>TUV</v>
      </c>
      <c r="C588" s="169" t="s">
        <v>168</v>
      </c>
      <c r="D588" s="187">
        <f>'Sequestration rates'!$E$22</f>
        <v>3.336666667</v>
      </c>
      <c r="F588" s="168" t="s">
        <v>826</v>
      </c>
    </row>
    <row r="589">
      <c r="A589" s="168" t="s">
        <v>464</v>
      </c>
      <c r="B589" s="2" t="str">
        <f t="array" ref="B589">INDEX(Countries!D119:D849, MATCH(A589, Countries!B119:B849, 0))</f>
        <v>ARE</v>
      </c>
      <c r="C589" s="169" t="s">
        <v>168</v>
      </c>
      <c r="D589" s="187">
        <f>'Sequestration rates'!$E$22</f>
        <v>3.336666667</v>
      </c>
      <c r="F589" s="168" t="s">
        <v>826</v>
      </c>
    </row>
    <row r="590">
      <c r="A590" s="168" t="s">
        <v>465</v>
      </c>
      <c r="B590" s="2" t="str">
        <f t="array" ref="B590">INDEX(Countries!D120:D850, MATCH(A590, Countries!B120:B850, 0))</f>
        <v>VUT</v>
      </c>
      <c r="C590" s="169" t="s">
        <v>168</v>
      </c>
      <c r="D590" s="187">
        <f>'Sequestration rates'!$E$22</f>
        <v>3.336666667</v>
      </c>
      <c r="F590" s="168" t="s">
        <v>826</v>
      </c>
    </row>
    <row r="591">
      <c r="A591" s="168" t="s">
        <v>466</v>
      </c>
      <c r="B591" s="2" t="str">
        <f t="array" ref="B591">INDEX(Countries!D121:D851, MATCH(A591, Countries!B121:B851, 0))</f>
        <v>VEN</v>
      </c>
      <c r="C591" s="169" t="s">
        <v>168</v>
      </c>
      <c r="D591" s="187">
        <f>'Sequestration rates'!$E$22</f>
        <v>3.336666667</v>
      </c>
      <c r="F591" s="168" t="s">
        <v>826</v>
      </c>
    </row>
    <row r="592">
      <c r="A592" s="168" t="s">
        <v>467</v>
      </c>
      <c r="B592" s="2" t="str">
        <f t="array" ref="B592">INDEX(Countries!D122:D852, MATCH(A592, Countries!B122:B852, 0))</f>
        <v>VNM</v>
      </c>
      <c r="C592" s="169" t="s">
        <v>168</v>
      </c>
      <c r="D592" s="187">
        <f>'Sequestration rates'!$E$22</f>
        <v>3.336666667</v>
      </c>
      <c r="F592" s="168" t="s">
        <v>826</v>
      </c>
    </row>
    <row r="593">
      <c r="A593" s="168" t="s">
        <v>468</v>
      </c>
      <c r="B593" s="2" t="str">
        <f t="array" ref="B593">INDEX(Countries!D123:D853, MATCH(A593, Countries!B123:B853, 0))</f>
        <v>VIR</v>
      </c>
      <c r="C593" s="169" t="s">
        <v>168</v>
      </c>
      <c r="D593" s="187">
        <f>'Sequestration rates'!$E$22</f>
        <v>3.336666667</v>
      </c>
      <c r="F593" s="168" t="s">
        <v>826</v>
      </c>
    </row>
    <row r="594">
      <c r="A594" s="168" t="s">
        <v>469</v>
      </c>
      <c r="B594" s="2" t="str">
        <f t="array" ref="B594">INDEX(Countries!D1:D854, MATCH(A594, Countries!B1:B854, 0))</f>
        <v>WLF</v>
      </c>
      <c r="C594" s="169" t="s">
        <v>168</v>
      </c>
      <c r="D594" s="187">
        <f>'Sequestration rates'!$E$22</f>
        <v>3.336666667</v>
      </c>
      <c r="F594" s="168" t="s">
        <v>826</v>
      </c>
    </row>
    <row r="595">
      <c r="A595" s="168" t="s">
        <v>470</v>
      </c>
      <c r="B595" s="2" t="str">
        <f t="array" ref="B595">INDEX(Countries!D125:D855, MATCH(A595, Countries!B125:B855, 0))</f>
        <v>YEM</v>
      </c>
      <c r="C595" s="169" t="s">
        <v>168</v>
      </c>
      <c r="D595" s="187">
        <f>'Sequestration rates'!$E$22</f>
        <v>3.336666667</v>
      </c>
      <c r="F595" s="168" t="s">
        <v>826</v>
      </c>
    </row>
    <row r="596">
      <c r="A596" s="168" t="s">
        <v>471</v>
      </c>
      <c r="B596" s="2" t="str">
        <f t="array" ref="B596">INDEX(Countries!D1:D856, MATCH(A596, Countries!B1:B856, 0))</f>
        <v>ITA</v>
      </c>
      <c r="C596" s="169" t="s">
        <v>168</v>
      </c>
      <c r="D596" s="187">
        <f>'Sequestration rates'!$E$22</f>
        <v>3.336666667</v>
      </c>
      <c r="F596" s="168" t="s">
        <v>826</v>
      </c>
    </row>
    <row r="597">
      <c r="A597" s="168" t="s">
        <v>472</v>
      </c>
      <c r="B597" s="2" t="str">
        <f t="array" ref="B597">INDEX(Countries!D127:D857, MATCH(A597, Countries!B127:B857, 0))</f>
        <v>UKR</v>
      </c>
      <c r="C597" s="169" t="s">
        <v>168</v>
      </c>
      <c r="D597" s="187">
        <f>'Sequestration rates'!$E$22</f>
        <v>3.336666667</v>
      </c>
      <c r="F597" s="168" t="s">
        <v>826</v>
      </c>
    </row>
    <row r="598">
      <c r="A598" s="168" t="s">
        <v>473</v>
      </c>
      <c r="B598" s="2" t="str">
        <f t="array" ref="B598">INDEX(Countries!D1:D858, MATCH(A598, Countries!B1:B858, 0))</f>
        <v>TUN</v>
      </c>
      <c r="C598" s="169" t="s">
        <v>168</v>
      </c>
      <c r="D598" s="187">
        <f>'Sequestration rates'!$E$22</f>
        <v>3.336666667</v>
      </c>
      <c r="F598" s="168" t="s">
        <v>826</v>
      </c>
    </row>
    <row r="599">
      <c r="A599" s="168" t="s">
        <v>474</v>
      </c>
      <c r="B599" s="2" t="str">
        <f t="array" ref="B599">INDEX(Countries!D2:D859, MATCH(A599, Countries!B2:B859, 0))</f>
        <v>ESP</v>
      </c>
      <c r="C599" s="169" t="s">
        <v>168</v>
      </c>
      <c r="D599" s="187">
        <f>'Sequestration rates'!$E$22</f>
        <v>3.336666667</v>
      </c>
      <c r="F599" s="168" t="s">
        <v>826</v>
      </c>
    </row>
    <row r="600">
      <c r="A600" s="168" t="s">
        <v>475</v>
      </c>
      <c r="B600" s="2" t="str">
        <f t="array" ref="B600">INDEX(Countries!D3:D860, MATCH(A600, Countries!B3:B860, 0))</f>
        <v>KWT</v>
      </c>
      <c r="C600" s="169" t="s">
        <v>168</v>
      </c>
      <c r="D600" s="187">
        <f>'Sequestration rates'!$E$22</f>
        <v>3.336666667</v>
      </c>
      <c r="F600" s="168" t="s">
        <v>826</v>
      </c>
    </row>
    <row r="601">
      <c r="A601" s="168" t="s">
        <v>476</v>
      </c>
      <c r="B601" s="2" t="str">
        <f t="array" ref="B601">INDEX(Countries!D1:D861, MATCH(A601, Countries!B1:B861, 0))</f>
        <v>DNK</v>
      </c>
      <c r="C601" s="169" t="s">
        <v>168</v>
      </c>
      <c r="D601" s="187">
        <f>'Sequestration rates'!$E$22</f>
        <v>3.336666667</v>
      </c>
      <c r="F601" s="168" t="s">
        <v>826</v>
      </c>
    </row>
    <row r="602">
      <c r="A602" s="168" t="s">
        <v>477</v>
      </c>
      <c r="B602" s="2" t="str">
        <f t="array" ref="B602">INDEX(Countries!D1:D862, MATCH(A602, Countries!B1:B862, 0))</f>
        <v>FRA</v>
      </c>
      <c r="C602" s="169" t="s">
        <v>168</v>
      </c>
      <c r="D602" s="187">
        <f>'Sequestration rates'!$E$22</f>
        <v>3.336666667</v>
      </c>
      <c r="F602" s="168" t="s">
        <v>826</v>
      </c>
    </row>
    <row r="603">
      <c r="A603" s="168" t="s">
        <v>478</v>
      </c>
      <c r="B603" s="2" t="str">
        <f t="array" ref="B603">INDEX(Countries!D1:D863, MATCH(A603, Countries!B1:B863, 0))</f>
        <v>RUS</v>
      </c>
      <c r="C603" s="169" t="s">
        <v>168</v>
      </c>
      <c r="D603" s="187">
        <f>'Sequestration rates'!$E$22</f>
        <v>3.336666667</v>
      </c>
      <c r="F603" s="168" t="s">
        <v>826</v>
      </c>
    </row>
    <row r="604">
      <c r="A604" s="168" t="s">
        <v>479</v>
      </c>
      <c r="B604" s="2" t="str">
        <f t="array" ref="B604">INDEX(Countries!D2:D864, MATCH(A604, Countries!B2:B864, 0))</f>
        <v>UMI</v>
      </c>
      <c r="C604" s="169" t="s">
        <v>168</v>
      </c>
      <c r="D604" s="187">
        <f>'Sequestration rates'!$E$22</f>
        <v>3.336666667</v>
      </c>
      <c r="F604" s="168" t="s">
        <v>826</v>
      </c>
    </row>
    <row r="605">
      <c r="A605" s="168" t="s">
        <v>480</v>
      </c>
      <c r="B605" s="2" t="str">
        <f t="array" ref="B605">INDEX(Countries!D3:D865, MATCH(A605, Countries!B3:B865, 0))</f>
        <v>GRC</v>
      </c>
      <c r="C605" s="169" t="s">
        <v>168</v>
      </c>
      <c r="D605" s="187">
        <f>'Sequestration rates'!$E$22</f>
        <v>3.336666667</v>
      </c>
      <c r="F605" s="168" t="s">
        <v>826</v>
      </c>
    </row>
    <row r="606">
      <c r="A606" s="168" t="s">
        <v>481</v>
      </c>
      <c r="B606" s="2" t="str">
        <f t="array" ref="B606">INDEX(Countries!D4:D866, MATCH(A606, Countries!B4:B866, 0))</f>
        <v>CAN</v>
      </c>
      <c r="C606" s="169" t="s">
        <v>168</v>
      </c>
      <c r="D606" s="187">
        <f>'Sequestration rates'!$E$22</f>
        <v>3.336666667</v>
      </c>
      <c r="F606" s="168" t="s">
        <v>826</v>
      </c>
    </row>
    <row r="607">
      <c r="A607" s="168" t="s">
        <v>482</v>
      </c>
      <c r="B607" s="2" t="str">
        <f t="array" ref="B607">INDEX(Countries!D1:D867, MATCH(A607, Countries!B1:B867, 0))</f>
        <v>DEU</v>
      </c>
      <c r="C607" s="169" t="s">
        <v>168</v>
      </c>
      <c r="D607" s="187">
        <f>'Sequestration rates'!$E$22</f>
        <v>3.336666667</v>
      </c>
      <c r="F607" s="168" t="s">
        <v>826</v>
      </c>
    </row>
    <row r="608">
      <c r="A608" s="168" t="s">
        <v>483</v>
      </c>
      <c r="B608" s="2" t="str">
        <f t="array" ref="B608">INDEX(Countries!D1:D868, MATCH(A608, Countries!B1:B868, 0))</f>
        <v>HRV</v>
      </c>
      <c r="C608" s="169" t="s">
        <v>168</v>
      </c>
      <c r="D608" s="187">
        <f>'Sequestration rates'!$E$22</f>
        <v>3.336666667</v>
      </c>
      <c r="F608" s="168" t="s">
        <v>826</v>
      </c>
    </row>
    <row r="609">
      <c r="A609" s="168" t="s">
        <v>484</v>
      </c>
      <c r="B609" s="2" t="str">
        <f t="array" ref="B609">INDEX(Countries!D1:D869, MATCH(A609, Countries!B1:B869, 0))</f>
        <v>GBR</v>
      </c>
      <c r="C609" s="169" t="s">
        <v>168</v>
      </c>
      <c r="D609" s="187">
        <f>'Sequestration rates'!$E$22</f>
        <v>3.336666667</v>
      </c>
      <c r="F609" s="168" t="s">
        <v>826</v>
      </c>
    </row>
    <row r="610">
      <c r="A610" s="168" t="s">
        <v>485</v>
      </c>
      <c r="B610" s="2" t="str">
        <f t="array" ref="B610">INDEX(Countries!D140:D870, MATCH(A610, Countries!B140:B870, 0))</f>
        <v>MLT</v>
      </c>
      <c r="C610" s="169" t="s">
        <v>168</v>
      </c>
      <c r="D610" s="187">
        <f>'Sequestration rates'!$E$22</f>
        <v>3.336666667</v>
      </c>
      <c r="F610" s="168" t="s">
        <v>826</v>
      </c>
    </row>
    <row r="611">
      <c r="A611" s="168" t="s">
        <v>486</v>
      </c>
      <c r="B611" s="2" t="str">
        <f t="array" ref="B611">INDEX(Countries!D1:D871, MATCH(A611, Countries!B1:B871, 0))</f>
        <v>CYP</v>
      </c>
      <c r="C611" s="169" t="s">
        <v>168</v>
      </c>
      <c r="D611" s="187">
        <f>'Sequestration rates'!$E$22</f>
        <v>3.336666667</v>
      </c>
      <c r="F611" s="168" t="s">
        <v>826</v>
      </c>
    </row>
    <row r="612">
      <c r="A612" s="168" t="s">
        <v>487</v>
      </c>
      <c r="B612" s="2" t="str">
        <f t="array" ref="B612">INDEX(Countries!D2:D872, MATCH(A612, Countries!B2:B872, 0))</f>
        <v>NOR</v>
      </c>
      <c r="C612" s="169" t="s">
        <v>168</v>
      </c>
      <c r="D612" s="187">
        <f>'Sequestration rates'!$E$22</f>
        <v>3.336666667</v>
      </c>
      <c r="F612" s="168" t="s">
        <v>826</v>
      </c>
    </row>
    <row r="613">
      <c r="A613" s="168" t="s">
        <v>488</v>
      </c>
      <c r="B613" s="2" t="str">
        <f t="array" ref="B613">INDEX(Countries!D1:D873, MATCH(A613, Countries!B1:B873, 0))</f>
        <v>ALB</v>
      </c>
      <c r="C613" s="169" t="s">
        <v>168</v>
      </c>
      <c r="D613" s="187">
        <f>'Sequestration rates'!$E$22</f>
        <v>3.336666667</v>
      </c>
      <c r="F613" s="168" t="s">
        <v>826</v>
      </c>
    </row>
    <row r="614">
      <c r="A614" s="168" t="s">
        <v>489</v>
      </c>
      <c r="B614" s="2" t="str">
        <f t="array" ref="B614">INDEX(Countries!D1:D874, MATCH(A614, Countries!B1:B874, 0))</f>
        <v>DZA</v>
      </c>
      <c r="C614" s="169" t="s">
        <v>168</v>
      </c>
      <c r="D614" s="187">
        <f>'Sequestration rates'!$E$22</f>
        <v>3.336666667</v>
      </c>
      <c r="F614" s="168" t="s">
        <v>826</v>
      </c>
    </row>
    <row r="615">
      <c r="A615" s="168" t="s">
        <v>490</v>
      </c>
      <c r="B615" s="2" t="str">
        <f t="array" ref="B615">INDEX(Countries!D145:D875, MATCH(A615, Countries!B145:B875, 0))</f>
        <v>SWE</v>
      </c>
      <c r="C615" s="169" t="s">
        <v>168</v>
      </c>
      <c r="D615" s="187">
        <f>'Sequestration rates'!$E$22</f>
        <v>3.336666667</v>
      </c>
      <c r="F615" s="168" t="s">
        <v>826</v>
      </c>
    </row>
    <row r="616">
      <c r="A616" s="168" t="s">
        <v>491</v>
      </c>
      <c r="B616" s="2" t="str">
        <f t="array" ref="B616">INDEX(Countries!D1:D876, MATCH(A616, Countries!B1:B876, 0))</f>
        <v>ISR</v>
      </c>
      <c r="C616" s="169" t="s">
        <v>168</v>
      </c>
      <c r="D616" s="187">
        <f>'Sequestration rates'!$E$22</f>
        <v>3.336666667</v>
      </c>
      <c r="F616" s="168" t="s">
        <v>826</v>
      </c>
    </row>
    <row r="617">
      <c r="A617" s="168" t="s">
        <v>492</v>
      </c>
      <c r="B617" s="2" t="str">
        <f t="array" ref="B617">INDEX(Countries!D147:D877, MATCH(A617, Countries!B147:B877, 0))</f>
        <v>MSR</v>
      </c>
      <c r="C617" s="169" t="s">
        <v>168</v>
      </c>
      <c r="D617" s="187">
        <f>'Sequestration rates'!$E$22</f>
        <v>3.336666667</v>
      </c>
      <c r="F617" s="168" t="s">
        <v>826</v>
      </c>
    </row>
    <row r="618">
      <c r="A618" s="168" t="s">
        <v>493</v>
      </c>
      <c r="B618" s="2" t="str">
        <f t="array" ref="B618">INDEX(Countries!D1:D878, MATCH(A618, Countries!B1:B878, 0))</f>
        <v>LBY</v>
      </c>
      <c r="C618" s="169" t="s">
        <v>168</v>
      </c>
      <c r="D618" s="187">
        <f>'Sequestration rates'!$E$22</f>
        <v>3.336666667</v>
      </c>
      <c r="F618" s="168" t="s">
        <v>826</v>
      </c>
    </row>
    <row r="619">
      <c r="A619" s="168" t="s">
        <v>494</v>
      </c>
      <c r="B619" s="2" t="str">
        <f t="array" ref="B619">INDEX(Countries!D149:D879, MATCH(A619, Countries!B149:B879, 0))</f>
        <v>NLD</v>
      </c>
      <c r="C619" s="169" t="s">
        <v>168</v>
      </c>
      <c r="D619" s="187">
        <f>'Sequestration rates'!$E$22</f>
        <v>3.336666667</v>
      </c>
      <c r="F619" s="168" t="s">
        <v>826</v>
      </c>
    </row>
    <row r="620">
      <c r="A620" s="168" t="s">
        <v>495</v>
      </c>
      <c r="B620" s="2" t="str">
        <f t="array" ref="B620">INDEX(Countries!D1:D880, MATCH(A620, Countries!B1:B880, 0))</f>
        <v>POL</v>
      </c>
      <c r="C620" s="169" t="s">
        <v>168</v>
      </c>
      <c r="D620" s="187">
        <f>'Sequestration rates'!$E$22</f>
        <v>3.336666667</v>
      </c>
      <c r="F620" s="168" t="s">
        <v>826</v>
      </c>
    </row>
    <row r="621">
      <c r="A621" s="168" t="s">
        <v>496</v>
      </c>
      <c r="B621" s="2" t="str">
        <f t="array" ref="B621">INDEX(Countries!D2:D881, MATCH(A621, Countries!B2:B881, 0))</f>
        <v>TUR</v>
      </c>
      <c r="C621" s="169" t="s">
        <v>168</v>
      </c>
      <c r="D621" s="187">
        <f>'Sequestration rates'!$E$22</f>
        <v>3.336666667</v>
      </c>
      <c r="F621" s="168" t="s">
        <v>826</v>
      </c>
    </row>
    <row r="622">
      <c r="A622" s="168" t="s">
        <v>497</v>
      </c>
      <c r="B622" s="2" t="str">
        <f t="array" ref="B622">INDEX(Countries!D1:D882, MATCH(A622, Countries!B1:B882, 0))</f>
        <v>JOR</v>
      </c>
      <c r="C622" s="169" t="s">
        <v>168</v>
      </c>
      <c r="D622" s="187">
        <f>'Sequestration rates'!$E$22</f>
        <v>3.336666667</v>
      </c>
      <c r="F622" s="168" t="s">
        <v>826</v>
      </c>
    </row>
    <row r="623">
      <c r="A623" s="168" t="s">
        <v>498</v>
      </c>
      <c r="B623" s="2" t="str">
        <f t="array" ref="B623">INDEX(Countries!D1:D883, MATCH(A623, Countries!B1:B883, 0))</f>
        <v>HKG</v>
      </c>
      <c r="C623" s="169" t="s">
        <v>168</v>
      </c>
      <c r="D623" s="187">
        <f>'Sequestration rates'!$E$22</f>
        <v>3.336666667</v>
      </c>
      <c r="F623" s="168" t="s">
        <v>826</v>
      </c>
    </row>
    <row r="624">
      <c r="A624" s="168" t="s">
        <v>499</v>
      </c>
      <c r="B624" s="2" t="str">
        <f t="array" ref="B624">INDEX(Countries!D2:D884, MATCH(A624, Countries!B2:B884, 0))</f>
        <v>SVN</v>
      </c>
      <c r="C624" s="169" t="s">
        <v>168</v>
      </c>
      <c r="D624" s="187">
        <f>'Sequestration rates'!$E$22</f>
        <v>3.336666667</v>
      </c>
      <c r="F624" s="168" t="s">
        <v>826</v>
      </c>
    </row>
    <row r="625">
      <c r="A625" s="168" t="s">
        <v>500</v>
      </c>
      <c r="B625" s="2" t="str">
        <f t="array" ref="B625">INDEX(Countries!D3:D885, MATCH(A625, Countries!B3:B885, 0))</f>
        <v>ARG</v>
      </c>
      <c r="C625" s="169" t="s">
        <v>168</v>
      </c>
      <c r="D625" s="187">
        <f>'Sequestration rates'!$E$22</f>
        <v>3.336666667</v>
      </c>
      <c r="F625" s="168" t="s">
        <v>826</v>
      </c>
    </row>
    <row r="626">
      <c r="A626" s="168" t="s">
        <v>501</v>
      </c>
      <c r="B626" s="2" t="str">
        <f t="array" ref="B626">INDEX(Countries!D4:D886, MATCH(A626, Countries!B4:B886, 0))</f>
        <v>AZE</v>
      </c>
      <c r="C626" s="169" t="s">
        <v>168</v>
      </c>
      <c r="D626" s="187">
        <f>'Sequestration rates'!$E$22</f>
        <v>3.336666667</v>
      </c>
      <c r="F626" s="168" t="s">
        <v>826</v>
      </c>
    </row>
    <row r="627">
      <c r="A627" s="168" t="s">
        <v>502</v>
      </c>
      <c r="B627" s="2" t="str">
        <f t="array" ref="B627">INDEX(Countries!D5:D887, MATCH(A627, Countries!B5:B887, 0))</f>
        <v>BEL</v>
      </c>
      <c r="C627" s="169" t="s">
        <v>168</v>
      </c>
      <c r="D627" s="187">
        <f>'Sequestration rates'!$E$22</f>
        <v>3.336666667</v>
      </c>
      <c r="F627" s="168" t="s">
        <v>826</v>
      </c>
    </row>
    <row r="628">
      <c r="A628" s="168" t="s">
        <v>503</v>
      </c>
      <c r="B628" s="2" t="str">
        <f t="array" ref="B628">INDEX(Countries!D6:D888, MATCH(A628, Countries!B6:B888, 0))</f>
        <v>BIH</v>
      </c>
      <c r="C628" s="169" t="s">
        <v>168</v>
      </c>
      <c r="D628" s="187">
        <f>'Sequestration rates'!$E$22</f>
        <v>3.336666667</v>
      </c>
      <c r="F628" s="168" t="s">
        <v>826</v>
      </c>
    </row>
    <row r="629">
      <c r="A629" s="168" t="s">
        <v>504</v>
      </c>
      <c r="B629" s="2" t="str">
        <f t="array" ref="B629">INDEX(Countries!D7:D889, MATCH(A629, Countries!B7:B889, 0))</f>
        <v>IOT</v>
      </c>
      <c r="C629" s="169" t="s">
        <v>168</v>
      </c>
      <c r="D629" s="187">
        <f>'Sequestration rates'!$E$22</f>
        <v>3.336666667</v>
      </c>
      <c r="F629" s="168" t="s">
        <v>826</v>
      </c>
    </row>
    <row r="630">
      <c r="A630" s="168" t="s">
        <v>505</v>
      </c>
      <c r="B630" s="2" t="str">
        <f t="array" ref="B630">INDEX(Countries!D8:D890, MATCH(A630, Countries!B8:B890, 0))</f>
        <v>BGR</v>
      </c>
      <c r="C630" s="169" t="s">
        <v>168</v>
      </c>
      <c r="D630" s="187">
        <f>'Sequestration rates'!$E$22</f>
        <v>3.336666667</v>
      </c>
      <c r="F630" s="168" t="s">
        <v>826</v>
      </c>
    </row>
    <row r="631">
      <c r="A631" s="168" t="s">
        <v>506</v>
      </c>
      <c r="B631" s="2" t="str">
        <f t="array" ref="B631">INDEX(Countries!D9:D891, MATCH(A631, Countries!B9:B891, 0))</f>
        <v>CPV</v>
      </c>
      <c r="C631" s="169" t="s">
        <v>168</v>
      </c>
      <c r="D631" s="187">
        <f>'Sequestration rates'!$E$22</f>
        <v>3.336666667</v>
      </c>
      <c r="F631" s="168" t="s">
        <v>826</v>
      </c>
    </row>
    <row r="632">
      <c r="A632" s="168" t="s">
        <v>507</v>
      </c>
      <c r="B632" s="2" t="str">
        <f t="array" ref="B632">INDEX(Countries!D10:D892, MATCH(A632, Countries!B10:B892, 0))</f>
        <v>CHL</v>
      </c>
      <c r="C632" s="169" t="s">
        <v>168</v>
      </c>
      <c r="D632" s="187">
        <f>'Sequestration rates'!$E$22</f>
        <v>3.336666667</v>
      </c>
      <c r="F632" s="168" t="s">
        <v>826</v>
      </c>
    </row>
    <row r="633">
      <c r="A633" s="168" t="s">
        <v>508</v>
      </c>
      <c r="B633" s="2" t="str">
        <f t="array" ref="B633">INDEX(Countries!D11:D893, MATCH(A633, Countries!B11:B893, 0))</f>
        <v>EST</v>
      </c>
      <c r="C633" s="169" t="s">
        <v>168</v>
      </c>
      <c r="D633" s="187">
        <f>'Sequestration rates'!$E$22</f>
        <v>3.336666667</v>
      </c>
      <c r="F633" s="168" t="s">
        <v>826</v>
      </c>
    </row>
    <row r="634">
      <c r="A634" s="168" t="s">
        <v>509</v>
      </c>
      <c r="B634" s="2" t="str">
        <f t="array" ref="B634">INDEX(Countries!D12:D894, MATCH(A634, Countries!B12:B894, 0))</f>
        <v>FLK</v>
      </c>
      <c r="C634" s="169" t="s">
        <v>168</v>
      </c>
      <c r="D634" s="187">
        <f>'Sequestration rates'!$E$22</f>
        <v>3.336666667</v>
      </c>
      <c r="F634" s="168" t="s">
        <v>826</v>
      </c>
    </row>
    <row r="635">
      <c r="A635" s="168" t="s">
        <v>510</v>
      </c>
      <c r="B635" s="2" t="str">
        <f t="array" ref="B635">INDEX(Countries!D13:D895, MATCH(A635, Countries!B13:B895, 0))</f>
        <v>FRO</v>
      </c>
      <c r="C635" s="169" t="s">
        <v>168</v>
      </c>
      <c r="D635" s="187">
        <f>'Sequestration rates'!$E$22</f>
        <v>3.336666667</v>
      </c>
      <c r="F635" s="168" t="s">
        <v>826</v>
      </c>
    </row>
    <row r="636">
      <c r="A636" s="168" t="s">
        <v>511</v>
      </c>
      <c r="B636" s="2" t="str">
        <f t="array" ref="B636">INDEX(Countries!D14:D896, MATCH(A636, Countries!B14:B896, 0))</f>
        <v>FIN</v>
      </c>
      <c r="C636" s="169" t="s">
        <v>168</v>
      </c>
      <c r="D636" s="187">
        <f>'Sequestration rates'!$E$22</f>
        <v>3.336666667</v>
      </c>
      <c r="F636" s="168" t="s">
        <v>826</v>
      </c>
    </row>
    <row r="637">
      <c r="A637" s="168" t="s">
        <v>512</v>
      </c>
      <c r="B637" s="2" t="str">
        <f t="array" ref="B637">INDEX(Countries!D15:D897, MATCH(A637, Countries!B15:B897, 0))</f>
        <v>GEO</v>
      </c>
      <c r="C637" s="169" t="s">
        <v>168</v>
      </c>
      <c r="D637" s="187">
        <f>'Sequestration rates'!$E$22</f>
        <v>3.336666667</v>
      </c>
      <c r="F637" s="168" t="s">
        <v>826</v>
      </c>
    </row>
    <row r="638">
      <c r="A638" s="168" t="s">
        <v>513</v>
      </c>
      <c r="B638" s="2" t="str">
        <f t="array" ref="B638">INDEX(Countries!D16:D898, MATCH(A638, Countries!B16:B898, 0))</f>
        <v>GIB</v>
      </c>
      <c r="C638" s="169" t="s">
        <v>168</v>
      </c>
      <c r="D638" s="187">
        <f>'Sequestration rates'!$E$22</f>
        <v>3.336666667</v>
      </c>
      <c r="F638" s="168" t="s">
        <v>826</v>
      </c>
    </row>
    <row r="639">
      <c r="A639" s="168" t="s">
        <v>514</v>
      </c>
      <c r="B639" s="2" t="str">
        <f t="array" ref="B639">INDEX(Countries!D17:D899, MATCH(A639, Countries!B17:B899, 0))</f>
        <v>GRL</v>
      </c>
      <c r="C639" s="169" t="s">
        <v>168</v>
      </c>
      <c r="D639" s="187">
        <f>'Sequestration rates'!$E$22</f>
        <v>3.336666667</v>
      </c>
      <c r="F639" s="168" t="s">
        <v>826</v>
      </c>
    </row>
    <row r="640">
      <c r="A640" s="168" t="s">
        <v>515</v>
      </c>
      <c r="B640" s="2" t="str">
        <f t="array" ref="B640">INDEX(Countries!D18:D900, MATCH(A640, Countries!B18:B900, 0))</f>
        <v>GGY</v>
      </c>
      <c r="C640" s="169" t="s">
        <v>168</v>
      </c>
      <c r="D640" s="187">
        <f>'Sequestration rates'!$E$22</f>
        <v>3.336666667</v>
      </c>
      <c r="F640" s="168" t="s">
        <v>826</v>
      </c>
    </row>
    <row r="641">
      <c r="A641" s="168" t="s">
        <v>516</v>
      </c>
      <c r="B641" s="2" t="str">
        <f t="array" ref="B641">INDEX(Countries!D19:D901, MATCH(A641, Countries!B19:B901, 0))</f>
        <v>ISL</v>
      </c>
      <c r="C641" s="169" t="s">
        <v>168</v>
      </c>
      <c r="D641" s="187">
        <f>'Sequestration rates'!$E$22</f>
        <v>3.336666667</v>
      </c>
      <c r="F641" s="168" t="s">
        <v>826</v>
      </c>
    </row>
    <row r="642">
      <c r="A642" s="168" t="s">
        <v>517</v>
      </c>
      <c r="B642" s="2" t="str">
        <f t="array" ref="B642">INDEX(Countries!D20:D902, MATCH(A642, Countries!B20:B902, 0))</f>
        <v>IRQ</v>
      </c>
      <c r="C642" s="169" t="s">
        <v>168</v>
      </c>
      <c r="D642" s="187">
        <f>'Sequestration rates'!$E$22</f>
        <v>3.336666667</v>
      </c>
      <c r="F642" s="168" t="s">
        <v>826</v>
      </c>
    </row>
    <row r="643">
      <c r="A643" s="168" t="s">
        <v>518</v>
      </c>
      <c r="B643" s="2" t="str">
        <f t="array" ref="B643">INDEX(Countries!D21:D903, MATCH(A643, Countries!B21:B903, 0))</f>
        <v>IRL</v>
      </c>
      <c r="C643" s="169" t="s">
        <v>168</v>
      </c>
      <c r="D643" s="187">
        <f>'Sequestration rates'!$E$22</f>
        <v>3.336666667</v>
      </c>
      <c r="F643" s="168" t="s">
        <v>826</v>
      </c>
    </row>
    <row r="644">
      <c r="A644" s="168" t="s">
        <v>519</v>
      </c>
      <c r="B644" s="2" t="str">
        <f t="array" ref="B644">INDEX(Countries!D22:D904, MATCH(A644, Countries!B22:B904, 0))</f>
        <v>IMN</v>
      </c>
      <c r="C644" s="169" t="s">
        <v>168</v>
      </c>
      <c r="D644" s="187">
        <f>'Sequestration rates'!$E$22</f>
        <v>3.336666667</v>
      </c>
      <c r="F644" s="168" t="s">
        <v>826</v>
      </c>
    </row>
    <row r="645">
      <c r="A645" s="168" t="s">
        <v>520</v>
      </c>
      <c r="B645" s="2" t="str">
        <f t="array" ref="B645">INDEX(Countries!D23:D905, MATCH(A645, Countries!B23:B905, 0))</f>
        <v>JEY</v>
      </c>
      <c r="C645" s="169" t="s">
        <v>168</v>
      </c>
      <c r="D645" s="187">
        <f>'Sequestration rates'!$E$22</f>
        <v>3.336666667</v>
      </c>
      <c r="F645" s="168" t="s">
        <v>826</v>
      </c>
    </row>
    <row r="646">
      <c r="A646" s="168" t="s">
        <v>521</v>
      </c>
      <c r="B646" s="2" t="str">
        <f t="array" ref="B646">INDEX(Countries!D1:D906, MATCH(A646, Countries!B1:B906, 0))</f>
        <v>KAZ</v>
      </c>
      <c r="C646" s="169" t="s">
        <v>168</v>
      </c>
      <c r="D646" s="187">
        <f>'Sequestration rates'!$E$22</f>
        <v>3.336666667</v>
      </c>
      <c r="F646" s="168" t="s">
        <v>826</v>
      </c>
    </row>
    <row r="647">
      <c r="A647" s="168" t="s">
        <v>522</v>
      </c>
      <c r="B647" s="2" t="str">
        <f t="array" ref="B647">INDEX(Countries!D1:D907, MATCH(A647, Countries!B1:B907, 0))</f>
        <v>PRK</v>
      </c>
      <c r="C647" s="169" t="s">
        <v>168</v>
      </c>
      <c r="D647" s="187">
        <f>'Sequestration rates'!$E$22</f>
        <v>3.336666667</v>
      </c>
      <c r="F647" s="168" t="s">
        <v>826</v>
      </c>
    </row>
    <row r="648">
      <c r="A648" s="168" t="s">
        <v>523</v>
      </c>
      <c r="B648" s="2" t="str">
        <f t="array" ref="B648">INDEX(Countries!D2:D908, MATCH(A648, Countries!B2:B908, 0))</f>
        <v>KOR</v>
      </c>
      <c r="C648" s="169" t="s">
        <v>168</v>
      </c>
      <c r="D648" s="187">
        <f>'Sequestration rates'!$E$22</f>
        <v>3.336666667</v>
      </c>
      <c r="F648" s="168" t="s">
        <v>826</v>
      </c>
    </row>
    <row r="649">
      <c r="A649" s="168" t="s">
        <v>524</v>
      </c>
      <c r="B649" s="2" t="str">
        <f t="array" ref="B649">INDEX(Countries!D3:D909, MATCH(A649, Countries!B3:B909, 0))</f>
        <v>LVA</v>
      </c>
      <c r="C649" s="169" t="s">
        <v>168</v>
      </c>
      <c r="D649" s="187">
        <f>'Sequestration rates'!$E$22</f>
        <v>3.336666667</v>
      </c>
      <c r="F649" s="168" t="s">
        <v>826</v>
      </c>
    </row>
    <row r="650">
      <c r="A650" s="168" t="s">
        <v>411</v>
      </c>
      <c r="B650" s="2" t="str">
        <f t="array" ref="B650">INDEX(Countries!D4:D910, MATCH(A650, Countries!B4:B910, 0))</f>
        <v>LBN</v>
      </c>
      <c r="C650" s="169" t="s">
        <v>168</v>
      </c>
      <c r="D650" s="187">
        <f>'Sequestration rates'!$E$22</f>
        <v>3.336666667</v>
      </c>
      <c r="F650" s="168" t="s">
        <v>826</v>
      </c>
    </row>
    <row r="651">
      <c r="A651" s="168" t="s">
        <v>525</v>
      </c>
      <c r="B651" s="2" t="str">
        <f t="array" ref="B651">INDEX(Countries!D5:D911, MATCH(A651, Countries!B5:B911, 0))</f>
        <v>LTU</v>
      </c>
      <c r="C651" s="169" t="s">
        <v>168</v>
      </c>
      <c r="D651" s="187">
        <f>'Sequestration rates'!$E$22</f>
        <v>3.336666667</v>
      </c>
      <c r="F651" s="168" t="s">
        <v>826</v>
      </c>
    </row>
    <row r="652">
      <c r="A652" s="168" t="s">
        <v>526</v>
      </c>
      <c r="B652" s="2" t="str">
        <f t="array" ref="B652">INDEX(Countries!D6:D912, MATCH(A652, Countries!B6:B912, 0))</f>
        <v>MCO</v>
      </c>
      <c r="C652" s="169" t="s">
        <v>168</v>
      </c>
      <c r="D652" s="187">
        <f>'Sequestration rates'!$E$22</f>
        <v>3.336666667</v>
      </c>
      <c r="F652" s="168" t="s">
        <v>826</v>
      </c>
    </row>
    <row r="653">
      <c r="A653" s="168" t="s">
        <v>527</v>
      </c>
      <c r="B653" s="2" t="str">
        <f t="array" ref="B653">INDEX(Countries!D7:D913, MATCH(A653, Countries!B7:B913, 0))</f>
        <v>MNE</v>
      </c>
      <c r="C653" s="169" t="s">
        <v>168</v>
      </c>
      <c r="D653" s="187">
        <f>'Sequestration rates'!$E$22</f>
        <v>3.336666667</v>
      </c>
      <c r="F653" s="168" t="s">
        <v>826</v>
      </c>
    </row>
    <row r="654">
      <c r="A654" s="168" t="s">
        <v>528</v>
      </c>
      <c r="B654" s="2" t="str">
        <f t="array" ref="B654">INDEX(Countries!D8:D914, MATCH(A654, Countries!B8:B914, 0))</f>
        <v>MAR</v>
      </c>
      <c r="C654" s="169" t="s">
        <v>168</v>
      </c>
      <c r="D654" s="187">
        <f>'Sequestration rates'!$E$22</f>
        <v>3.336666667</v>
      </c>
      <c r="F654" s="168" t="s">
        <v>826</v>
      </c>
    </row>
    <row r="655">
      <c r="A655" s="168" t="s">
        <v>529</v>
      </c>
      <c r="B655" s="2" t="str">
        <f t="array" ref="B655">INDEX(Countries!D9:D915, MATCH(A655, Countries!B9:B915, 0))</f>
        <v>NAM</v>
      </c>
      <c r="C655" s="169" t="s">
        <v>168</v>
      </c>
      <c r="D655" s="187">
        <f>'Sequestration rates'!$E$22</f>
        <v>3.336666667</v>
      </c>
      <c r="F655" s="168" t="s">
        <v>826</v>
      </c>
    </row>
    <row r="656">
      <c r="A656" s="168" t="s">
        <v>530</v>
      </c>
      <c r="B656" s="2" t="str">
        <f t="array" ref="B656">INDEX(Countries!D10:D916, MATCH(A656, Countries!B10:B916, 0))</f>
        <v>NRU</v>
      </c>
      <c r="C656" s="169" t="s">
        <v>168</v>
      </c>
      <c r="D656" s="187">
        <f>'Sequestration rates'!$E$22</f>
        <v>3.336666667</v>
      </c>
      <c r="F656" s="168" t="s">
        <v>826</v>
      </c>
    </row>
    <row r="657">
      <c r="A657" s="168" t="s">
        <v>531</v>
      </c>
      <c r="B657" s="2" t="str">
        <f t="array" ref="B657">INDEX(Countries!D11:D917, MATCH(A657, Countries!B11:B917, 0))</f>
        <v>NIU</v>
      </c>
      <c r="C657" s="169" t="s">
        <v>168</v>
      </c>
      <c r="D657" s="187">
        <f>'Sequestration rates'!$E$22</f>
        <v>3.336666667</v>
      </c>
      <c r="F657" s="168" t="s">
        <v>826</v>
      </c>
    </row>
    <row r="658">
      <c r="A658" s="168" t="s">
        <v>532</v>
      </c>
      <c r="B658" s="2" t="str">
        <f t="array" ref="B658">INDEX(Countries!D12:D918, MATCH(A658, Countries!B12:B918, 0))</f>
        <v>MNP</v>
      </c>
      <c r="C658" s="169" t="s">
        <v>168</v>
      </c>
      <c r="D658" s="187">
        <f>'Sequestration rates'!$E$22</f>
        <v>3.336666667</v>
      </c>
      <c r="F658" s="168" t="s">
        <v>826</v>
      </c>
    </row>
    <row r="659">
      <c r="A659" s="168" t="s">
        <v>533</v>
      </c>
      <c r="B659" s="2" t="str">
        <f t="array" ref="B659">INDEX(Countries!D13:D919, MATCH(A659, Countries!B13:B919, 0))</f>
        <v>PCN</v>
      </c>
      <c r="C659" s="169" t="s">
        <v>168</v>
      </c>
      <c r="D659" s="187">
        <f>'Sequestration rates'!$E$22</f>
        <v>3.336666667</v>
      </c>
      <c r="F659" s="168" t="s">
        <v>826</v>
      </c>
    </row>
    <row r="660">
      <c r="A660" s="168" t="s">
        <v>534</v>
      </c>
      <c r="B660" s="2" t="str">
        <f t="array" ref="B660">INDEX(Countries!D14:D920, MATCH(A660, Countries!B14:B920, 0))</f>
        <v>PRT</v>
      </c>
      <c r="C660" s="169" t="s">
        <v>168</v>
      </c>
      <c r="D660" s="187">
        <f>'Sequestration rates'!$E$22</f>
        <v>3.336666667</v>
      </c>
      <c r="F660" s="168" t="s">
        <v>826</v>
      </c>
    </row>
    <row r="661">
      <c r="A661" s="168" t="s">
        <v>535</v>
      </c>
      <c r="B661" s="2" t="str">
        <f t="array" ref="B661">INDEX(Countries!D1:D921, MATCH(A661, Countries!B1:B921, 0))</f>
        <v>REU</v>
      </c>
      <c r="C661" s="169" t="s">
        <v>168</v>
      </c>
      <c r="D661" s="187">
        <f>'Sequestration rates'!$E$22</f>
        <v>3.336666667</v>
      </c>
      <c r="F661" s="168" t="s">
        <v>826</v>
      </c>
    </row>
    <row r="662">
      <c r="A662" s="168" t="s">
        <v>536</v>
      </c>
      <c r="B662" s="2" t="str">
        <f t="array" ref="B662">INDEX(Countries!D1:D922, MATCH(A662, Countries!B1:B922, 0))</f>
        <v>ROU</v>
      </c>
      <c r="C662" s="169" t="s">
        <v>168</v>
      </c>
      <c r="D662" s="187">
        <f>'Sequestration rates'!$E$22</f>
        <v>3.336666667</v>
      </c>
      <c r="F662" s="168" t="s">
        <v>826</v>
      </c>
    </row>
    <row r="663">
      <c r="A663" s="168" t="s">
        <v>537</v>
      </c>
      <c r="B663" s="2" t="str">
        <f t="array" ref="B663">INDEX(Countries!D193:D923, MATCH(A663, Countries!B193:B923, 0))</f>
        <v>SHN</v>
      </c>
      <c r="C663" s="169" t="s">
        <v>168</v>
      </c>
      <c r="D663" s="187">
        <f>'Sequestration rates'!$E$22</f>
        <v>3.336666667</v>
      </c>
      <c r="F663" s="168" t="s">
        <v>826</v>
      </c>
    </row>
    <row r="664">
      <c r="A664" s="168" t="s">
        <v>538</v>
      </c>
      <c r="B664" s="2" t="str">
        <f t="array" ref="B664">INDEX(Countries!D194:D924, MATCH(A664, Countries!B194:B924, 0))</f>
        <v>SPM</v>
      </c>
      <c r="C664" s="169" t="s">
        <v>168</v>
      </c>
      <c r="D664" s="187">
        <f>'Sequestration rates'!$E$22</f>
        <v>3.336666667</v>
      </c>
      <c r="F664" s="168" t="s">
        <v>826</v>
      </c>
    </row>
    <row r="665">
      <c r="A665" s="168" t="s">
        <v>539</v>
      </c>
      <c r="B665" s="2" t="str">
        <f t="array" ref="B665">INDEX(Countries!D195:D925, MATCH(A665, Countries!B195:B925, 0))</f>
        <v>SYR</v>
      </c>
      <c r="C665" s="169" t="s">
        <v>168</v>
      </c>
      <c r="D665" s="187">
        <f>'Sequestration rates'!$E$22</f>
        <v>3.336666667</v>
      </c>
      <c r="F665" s="168" t="s">
        <v>826</v>
      </c>
    </row>
    <row r="666">
      <c r="A666" s="168" t="s">
        <v>540</v>
      </c>
      <c r="B666" s="2" t="str">
        <f t="array" ref="B666">INDEX(Countries!D196:D926, MATCH(A666, Countries!B196:B926, 0))</f>
        <v>TKL</v>
      </c>
      <c r="C666" s="169" t="s">
        <v>168</v>
      </c>
      <c r="D666" s="187">
        <f>'Sequestration rates'!$E$22</f>
        <v>3.336666667</v>
      </c>
      <c r="F666" s="168" t="s">
        <v>826</v>
      </c>
    </row>
    <row r="667">
      <c r="A667" s="168" t="s">
        <v>541</v>
      </c>
      <c r="B667" s="2" t="str">
        <f t="array" ref="B667">INDEX(Countries!D197:D927, MATCH(A667, Countries!B197:B927, 0))</f>
        <v>TKM</v>
      </c>
      <c r="C667" s="169" t="s">
        <v>168</v>
      </c>
      <c r="D667" s="187">
        <f>'Sequestration rates'!$E$22</f>
        <v>3.336666667</v>
      </c>
      <c r="F667" s="168" t="s">
        <v>826</v>
      </c>
    </row>
    <row r="668">
      <c r="A668" s="168" t="s">
        <v>542</v>
      </c>
      <c r="B668" s="2" t="str">
        <f t="array" ref="B668">INDEX(Countries!D1:D928, MATCH(A668, Countries!B1:B928, 0))</f>
        <v>URY</v>
      </c>
      <c r="C668" s="169" t="s">
        <v>168</v>
      </c>
      <c r="D668" s="187">
        <f>'Sequestration rates'!$E$22</f>
        <v>3.336666667</v>
      </c>
      <c r="F668" s="168" t="s">
        <v>826</v>
      </c>
    </row>
    <row r="669">
      <c r="A669" s="168" t="s">
        <v>543</v>
      </c>
      <c r="B669" s="2" t="str">
        <f t="array" ref="B669">INDEX(Countries!D2:D929, MATCH(A669, Countries!B2:B929, 0))</f>
        <v>ESH</v>
      </c>
      <c r="C669" s="169" t="s">
        <v>168</v>
      </c>
      <c r="D669" s="187">
        <f>'Sequestration rates'!$E$22</f>
        <v>3.336666667</v>
      </c>
      <c r="F669" s="168" t="s">
        <v>826</v>
      </c>
    </row>
    <row r="670">
      <c r="A670" s="168" t="s">
        <v>544</v>
      </c>
      <c r="B670" s="2" t="str">
        <f t="array" ref="B670">INDEX(Countries!D1:D930, MATCH(A670, Countries!B1:B930, 0))</f>
        <v>AFG</v>
      </c>
      <c r="C670" s="169" t="s">
        <v>168</v>
      </c>
      <c r="D670" s="187">
        <f>'Sequestration rates'!$E$22</f>
        <v>3.336666667</v>
      </c>
      <c r="F670" s="168" t="s">
        <v>826</v>
      </c>
    </row>
    <row r="671">
      <c r="A671" s="168" t="s">
        <v>545</v>
      </c>
      <c r="B671" s="2" t="str">
        <f t="array" ref="B671">INDEX(Countries!D4:D931, MATCH(A671, Countries!B4:B931, 0))</f>
        <v>ARM</v>
      </c>
      <c r="C671" s="169" t="s">
        <v>168</v>
      </c>
      <c r="D671" s="187">
        <f>'Sequestration rates'!$E$22</f>
        <v>3.336666667</v>
      </c>
      <c r="F671" s="168" t="s">
        <v>826</v>
      </c>
    </row>
    <row r="672">
      <c r="A672" s="168" t="s">
        <v>546</v>
      </c>
      <c r="B672" s="2" t="str">
        <f t="array" ref="B672">INDEX(Countries!D5:D932, MATCH(A672, Countries!B5:B932, 0))</f>
        <v>AUT</v>
      </c>
      <c r="C672" s="169" t="s">
        <v>168</v>
      </c>
      <c r="D672" s="187">
        <f>'Sequestration rates'!$E$22</f>
        <v>3.336666667</v>
      </c>
      <c r="F672" s="168" t="s">
        <v>826</v>
      </c>
    </row>
    <row r="673">
      <c r="A673" s="168" t="s">
        <v>547</v>
      </c>
      <c r="B673" s="2" t="str">
        <f t="array" ref="B673">INDEX(Countries!D6:D933, MATCH(A673, Countries!B6:B933, 0))</f>
        <v>BDI</v>
      </c>
      <c r="C673" s="169" t="s">
        <v>168</v>
      </c>
      <c r="D673" s="187">
        <f>'Sequestration rates'!$E$22</f>
        <v>3.336666667</v>
      </c>
      <c r="F673" s="168" t="s">
        <v>826</v>
      </c>
    </row>
    <row r="674">
      <c r="A674" s="168" t="s">
        <v>548</v>
      </c>
      <c r="B674" s="2" t="str">
        <f t="array" ref="B674">INDEX(Countries!D7:D934, MATCH(A674, Countries!B7:B934, 0))</f>
        <v>BFA</v>
      </c>
      <c r="C674" s="169" t="s">
        <v>168</v>
      </c>
      <c r="D674" s="187">
        <f>'Sequestration rates'!$E$22</f>
        <v>3.336666667</v>
      </c>
      <c r="F674" s="168" t="s">
        <v>826</v>
      </c>
    </row>
    <row r="675">
      <c r="A675" s="168" t="s">
        <v>549</v>
      </c>
      <c r="B675" s="2" t="str">
        <f t="array" ref="B675">INDEX(Countries!D8:D935, MATCH(A675, Countries!B8:B935, 0))</f>
        <v>BLR</v>
      </c>
      <c r="C675" s="169" t="s">
        <v>168</v>
      </c>
      <c r="D675" s="187">
        <f>'Sequestration rates'!$E$22</f>
        <v>3.336666667</v>
      </c>
      <c r="F675" s="168" t="s">
        <v>826</v>
      </c>
    </row>
    <row r="676">
      <c r="A676" s="168" t="s">
        <v>550</v>
      </c>
      <c r="B676" s="2" t="str">
        <f t="array" ref="B676">INDEX(Countries!D9:D936, MATCH(A676, Countries!B9:B936, 0))</f>
        <v>BOL</v>
      </c>
      <c r="C676" s="169" t="s">
        <v>168</v>
      </c>
      <c r="D676" s="187">
        <f>'Sequestration rates'!$E$22</f>
        <v>3.336666667</v>
      </c>
      <c r="F676" s="168" t="s">
        <v>826</v>
      </c>
    </row>
    <row r="677">
      <c r="A677" s="168" t="s">
        <v>551</v>
      </c>
      <c r="B677" s="2" t="str">
        <f t="array" ref="B677">INDEX(Countries!D10:D937, MATCH(A677, Countries!B10:B937, 0))</f>
        <v>BTN</v>
      </c>
      <c r="C677" s="169" t="s">
        <v>168</v>
      </c>
      <c r="D677" s="187">
        <f>'Sequestration rates'!$E$22</f>
        <v>3.336666667</v>
      </c>
      <c r="F677" s="168" t="s">
        <v>826</v>
      </c>
    </row>
    <row r="678">
      <c r="A678" s="168" t="s">
        <v>552</v>
      </c>
      <c r="B678" s="2" t="str">
        <f t="array" ref="B678">INDEX(Countries!D2:D938, MATCH(A678, Countries!B2:B938, 0))</f>
        <v>BWA</v>
      </c>
      <c r="C678" s="169" t="s">
        <v>168</v>
      </c>
      <c r="D678" s="187">
        <f>'Sequestration rates'!$E$22</f>
        <v>3.336666667</v>
      </c>
      <c r="F678" s="168" t="s">
        <v>826</v>
      </c>
    </row>
    <row r="679">
      <c r="A679" s="168" t="s">
        <v>553</v>
      </c>
      <c r="B679" s="2" t="str">
        <f t="array" ref="B679">INDEX(Countries!D2:D939, MATCH(A679, Countries!B2:B939, 0))</f>
        <v>CAF</v>
      </c>
      <c r="C679" s="169" t="s">
        <v>168</v>
      </c>
      <c r="D679" s="187">
        <f>'Sequestration rates'!$E$22</f>
        <v>3.336666667</v>
      </c>
      <c r="F679" s="168" t="s">
        <v>826</v>
      </c>
    </row>
    <row r="680">
      <c r="A680" s="168" t="s">
        <v>554</v>
      </c>
      <c r="B680" s="2" t="str">
        <f t="array" ref="B680">INDEX(Countries!D3:D940, MATCH(A680, Countries!B3:B940, 0))</f>
        <v>CHE</v>
      </c>
      <c r="C680" s="169" t="s">
        <v>168</v>
      </c>
      <c r="D680" s="187">
        <f>'Sequestration rates'!$E$22</f>
        <v>3.336666667</v>
      </c>
      <c r="F680" s="168" t="s">
        <v>826</v>
      </c>
    </row>
    <row r="681">
      <c r="A681" s="168" t="s">
        <v>555</v>
      </c>
      <c r="B681" s="2" t="str">
        <f t="array" ref="B681">INDEX(Countries!D4:D941, MATCH(A681, Countries!B4:B941, 0))</f>
        <v>CZE</v>
      </c>
      <c r="C681" s="169" t="s">
        <v>168</v>
      </c>
      <c r="D681" s="187">
        <f>'Sequestration rates'!$E$22</f>
        <v>3.336666667</v>
      </c>
      <c r="F681" s="168" t="s">
        <v>826</v>
      </c>
    </row>
    <row r="682">
      <c r="A682" s="168" t="s">
        <v>556</v>
      </c>
      <c r="B682" s="2" t="str">
        <f t="array" ref="B682">INDEX(Countries!D5:D942, MATCH(A682, Countries!B5:B942, 0))</f>
        <v>ETH</v>
      </c>
      <c r="C682" s="169" t="s">
        <v>168</v>
      </c>
      <c r="D682" s="187">
        <f>'Sequestration rates'!$E$22</f>
        <v>3.336666667</v>
      </c>
      <c r="F682" s="168" t="s">
        <v>826</v>
      </c>
    </row>
    <row r="683">
      <c r="A683" s="168" t="s">
        <v>557</v>
      </c>
      <c r="B683" s="2" t="str">
        <f t="array" ref="B683">INDEX(Countries!D6:D943, MATCH(A683, Countries!B6:B943, 0))</f>
        <v>HUN</v>
      </c>
      <c r="C683" s="169" t="s">
        <v>168</v>
      </c>
      <c r="D683" s="187">
        <f>'Sequestration rates'!$E$22</f>
        <v>3.336666667</v>
      </c>
      <c r="F683" s="168" t="s">
        <v>826</v>
      </c>
    </row>
    <row r="684">
      <c r="A684" s="168" t="s">
        <v>558</v>
      </c>
      <c r="B684" s="2" t="str">
        <f t="array" ref="B684">INDEX(Countries!D7:D944, MATCH(A684, Countries!B7:B944, 0))</f>
        <v>KGZ</v>
      </c>
      <c r="C684" s="169" t="s">
        <v>168</v>
      </c>
      <c r="D684" s="187">
        <f>'Sequestration rates'!$E$22</f>
        <v>3.336666667</v>
      </c>
      <c r="F684" s="168" t="s">
        <v>826</v>
      </c>
    </row>
    <row r="685">
      <c r="A685" s="168" t="s">
        <v>559</v>
      </c>
      <c r="B685" s="2" t="str">
        <f t="array" ref="B685">INDEX(Countries!D8:D945, MATCH(A685, Countries!B8:B945, 0))</f>
        <v>LAO</v>
      </c>
      <c r="C685" s="169" t="s">
        <v>168</v>
      </c>
      <c r="D685" s="187">
        <f>'Sequestration rates'!$E$22</f>
        <v>3.336666667</v>
      </c>
      <c r="F685" s="168" t="s">
        <v>826</v>
      </c>
    </row>
    <row r="686">
      <c r="A686" s="168" t="s">
        <v>560</v>
      </c>
      <c r="B686" s="2" t="str">
        <f t="array" ref="B686">INDEX(Countries!D9:D946, MATCH(A686, Countries!B9:B946, 0))</f>
        <v>LSO</v>
      </c>
      <c r="C686" s="169" t="s">
        <v>168</v>
      </c>
      <c r="D686" s="187">
        <f>'Sequestration rates'!$E$22</f>
        <v>3.336666667</v>
      </c>
      <c r="F686" s="168" t="s">
        <v>826</v>
      </c>
    </row>
    <row r="687">
      <c r="A687" s="168" t="s">
        <v>561</v>
      </c>
      <c r="B687" s="2" t="str">
        <f t="array" ref="B687">INDEX(Countries!D10:D947, MATCH(A687, Countries!B10:B947, 0))</f>
        <v>LUX</v>
      </c>
      <c r="C687" s="169" t="s">
        <v>168</v>
      </c>
      <c r="D687" s="187">
        <f>'Sequestration rates'!$E$22</f>
        <v>3.336666667</v>
      </c>
      <c r="F687" s="168" t="s">
        <v>826</v>
      </c>
    </row>
    <row r="688">
      <c r="A688" s="168" t="s">
        <v>562</v>
      </c>
      <c r="B688" s="2" t="str">
        <f t="array" ref="B688">INDEX(Countries!D11:D948, MATCH(A688, Countries!B11:B948, 0))</f>
        <v>MDA</v>
      </c>
      <c r="C688" s="169" t="s">
        <v>168</v>
      </c>
      <c r="D688" s="187">
        <f>'Sequestration rates'!$E$22</f>
        <v>3.336666667</v>
      </c>
      <c r="F688" s="168" t="s">
        <v>826</v>
      </c>
    </row>
    <row r="689">
      <c r="A689" s="168" t="s">
        <v>563</v>
      </c>
      <c r="B689" s="2" t="str">
        <f t="array" ref="B689">INDEX(Countries!D12:D949, MATCH(A689, Countries!B12:B949, 0))</f>
        <v>MKD</v>
      </c>
      <c r="C689" s="169" t="s">
        <v>168</v>
      </c>
      <c r="D689" s="187">
        <f>'Sequestration rates'!$E$22</f>
        <v>3.336666667</v>
      </c>
      <c r="F689" s="168" t="s">
        <v>826</v>
      </c>
    </row>
    <row r="690">
      <c r="A690" s="168" t="s">
        <v>564</v>
      </c>
      <c r="B690" s="2" t="str">
        <f t="array" ref="B690">INDEX(Countries!D13:D950, MATCH(A690, Countries!B13:B950, 0))</f>
        <v>MLI</v>
      </c>
      <c r="C690" s="169" t="s">
        <v>168</v>
      </c>
      <c r="D690" s="187">
        <f>'Sequestration rates'!$E$22</f>
        <v>3.336666667</v>
      </c>
      <c r="F690" s="168" t="s">
        <v>826</v>
      </c>
    </row>
    <row r="691">
      <c r="A691" s="168" t="s">
        <v>565</v>
      </c>
      <c r="B691" s="2" t="str">
        <f t="array" ref="B691">INDEX(Countries!D14:D951, MATCH(A691, Countries!B14:B951, 0))</f>
        <v>MNG</v>
      </c>
      <c r="C691" s="169" t="s">
        <v>168</v>
      </c>
      <c r="D691" s="187">
        <f>'Sequestration rates'!$E$22</f>
        <v>3.336666667</v>
      </c>
      <c r="F691" s="168" t="s">
        <v>826</v>
      </c>
    </row>
    <row r="692">
      <c r="A692" s="168" t="s">
        <v>566</v>
      </c>
      <c r="B692" s="2" t="str">
        <f t="array" ref="B692">INDEX(Countries!D15:D952, MATCH(A692, Countries!B15:B952, 0))</f>
        <v>MWI</v>
      </c>
      <c r="C692" s="169" t="s">
        <v>168</v>
      </c>
      <c r="D692" s="187">
        <f>'Sequestration rates'!$E$22</f>
        <v>3.336666667</v>
      </c>
      <c r="F692" s="168" t="s">
        <v>826</v>
      </c>
    </row>
    <row r="693">
      <c r="A693" s="168" t="s">
        <v>567</v>
      </c>
      <c r="B693" s="2" t="str">
        <f t="array" ref="B693">INDEX(Countries!D16:D953, MATCH(A693, Countries!B16:B953, 0))</f>
        <v>NER</v>
      </c>
      <c r="C693" s="169" t="s">
        <v>168</v>
      </c>
      <c r="D693" s="187">
        <f>'Sequestration rates'!$E$22</f>
        <v>3.336666667</v>
      </c>
      <c r="F693" s="168" t="s">
        <v>826</v>
      </c>
    </row>
    <row r="694">
      <c r="A694" s="168" t="s">
        <v>568</v>
      </c>
      <c r="B694" s="2" t="str">
        <f t="array" ref="B694">INDEX(Countries!D17:D954, MATCH(A694, Countries!B17:B954, 0))</f>
        <v>NPL</v>
      </c>
      <c r="C694" s="169" t="s">
        <v>168</v>
      </c>
      <c r="D694" s="187">
        <f>'Sequestration rates'!$E$22</f>
        <v>3.336666667</v>
      </c>
      <c r="F694" s="168" t="s">
        <v>826</v>
      </c>
    </row>
    <row r="695">
      <c r="A695" s="168" t="s">
        <v>569</v>
      </c>
      <c r="B695" s="2" t="str">
        <f t="array" ref="B695">INDEX(Countries!D18:D955, MATCH(A695, Countries!B18:B955, 0))</f>
        <v>PRY</v>
      </c>
      <c r="C695" s="169" t="s">
        <v>168</v>
      </c>
      <c r="D695" s="187">
        <f>'Sequestration rates'!$E$22</f>
        <v>3.336666667</v>
      </c>
      <c r="F695" s="168" t="s">
        <v>826</v>
      </c>
    </row>
    <row r="696">
      <c r="A696" s="168" t="s">
        <v>570</v>
      </c>
      <c r="B696" s="2" t="str">
        <f t="array" ref="B696">INDEX(Countries!D19:D956, MATCH(A696, Countries!B19:B956, 0))</f>
        <v>RWA</v>
      </c>
      <c r="C696" s="169" t="s">
        <v>168</v>
      </c>
      <c r="D696" s="187">
        <f>'Sequestration rates'!$E$22</f>
        <v>3.336666667</v>
      </c>
      <c r="F696" s="168" t="s">
        <v>826</v>
      </c>
    </row>
    <row r="697">
      <c r="A697" s="168" t="s">
        <v>571</v>
      </c>
      <c r="B697" s="2" t="str">
        <f t="array" ref="B697">INDEX(Countries!D20:D957, MATCH(A697, Countries!B20:B957, 0))</f>
        <v>SRB</v>
      </c>
      <c r="C697" s="169" t="s">
        <v>168</v>
      </c>
      <c r="D697" s="187">
        <f>'Sequestration rates'!$E$22</f>
        <v>3.336666667</v>
      </c>
      <c r="F697" s="168" t="s">
        <v>826</v>
      </c>
    </row>
    <row r="698">
      <c r="A698" s="168" t="s">
        <v>572</v>
      </c>
      <c r="B698" s="2" t="str">
        <f t="array" ref="B698">INDEX(Countries!D21:D958, MATCH(A698, Countries!B21:B958, 0))</f>
        <v>SVK</v>
      </c>
      <c r="C698" s="169" t="s">
        <v>168</v>
      </c>
      <c r="D698" s="187">
        <f>'Sequestration rates'!$E$22</f>
        <v>3.336666667</v>
      </c>
      <c r="F698" s="168" t="s">
        <v>826</v>
      </c>
    </row>
    <row r="699">
      <c r="A699" s="168" t="s">
        <v>573</v>
      </c>
      <c r="B699" s="2" t="str">
        <f t="array" ref="B699">INDEX(Countries!D22:D959, MATCH(A699, Countries!B22:B959, 0))</f>
        <v>SWZ</v>
      </c>
      <c r="C699" s="169" t="s">
        <v>168</v>
      </c>
      <c r="D699" s="187">
        <f>'Sequestration rates'!$E$22</f>
        <v>3.336666667</v>
      </c>
      <c r="F699" s="168" t="s">
        <v>826</v>
      </c>
    </row>
    <row r="700">
      <c r="A700" s="168" t="s">
        <v>574</v>
      </c>
      <c r="B700" s="2" t="str">
        <f t="array" ref="B700">INDEX(Countries!D2:D960, MATCH(A700, Countries!B2:B960, 0))</f>
        <v>TCD</v>
      </c>
      <c r="C700" s="169" t="s">
        <v>168</v>
      </c>
      <c r="D700" s="187">
        <f>'Sequestration rates'!$E$22</f>
        <v>3.336666667</v>
      </c>
      <c r="F700" s="168" t="s">
        <v>826</v>
      </c>
    </row>
    <row r="701">
      <c r="A701" s="168" t="s">
        <v>575</v>
      </c>
      <c r="B701" s="2" t="str">
        <f t="array" ref="B701">INDEX(Countries!D1:D961, MATCH(A701, Countries!B1:B961, 0))</f>
        <v>TJK</v>
      </c>
      <c r="C701" s="169" t="s">
        <v>168</v>
      </c>
      <c r="D701" s="187">
        <f>'Sequestration rates'!$E$22</f>
        <v>3.336666667</v>
      </c>
      <c r="F701" s="168" t="s">
        <v>826</v>
      </c>
    </row>
    <row r="702">
      <c r="A702" s="168" t="s">
        <v>576</v>
      </c>
      <c r="B702" s="2" t="str">
        <f t="array" ref="B702">INDEX(Countries!D232:D962, MATCH(A702, Countries!B232:B962, 0))</f>
        <v>UGA</v>
      </c>
      <c r="C702" s="169" t="s">
        <v>168</v>
      </c>
      <c r="D702" s="187">
        <f>'Sequestration rates'!$E$22</f>
        <v>3.336666667</v>
      </c>
      <c r="F702" s="168" t="s">
        <v>826</v>
      </c>
    </row>
    <row r="703">
      <c r="A703" s="168" t="s">
        <v>577</v>
      </c>
      <c r="B703" s="2" t="str">
        <f t="array" ref="B703">INDEX(Countries!D2:D963, MATCH(A703, Countries!B2:B963, 0))</f>
        <v>UZB</v>
      </c>
      <c r="C703" s="169" t="s">
        <v>168</v>
      </c>
      <c r="D703" s="187">
        <f>'Sequestration rates'!$E$22</f>
        <v>3.336666667</v>
      </c>
      <c r="F703" s="168" t="s">
        <v>826</v>
      </c>
    </row>
    <row r="704">
      <c r="A704" s="168" t="s">
        <v>578</v>
      </c>
      <c r="B704" s="2" t="str">
        <f t="array" ref="B704">INDEX(Countries!D3:D964, MATCH(A704, Countries!B3:B964, 0))</f>
        <v>ZMB</v>
      </c>
      <c r="C704" s="169" t="s">
        <v>168</v>
      </c>
      <c r="D704" s="187">
        <f>'Sequestration rates'!$E$22</f>
        <v>3.336666667</v>
      </c>
      <c r="F704" s="168" t="s">
        <v>826</v>
      </c>
    </row>
    <row r="705">
      <c r="A705" s="168" t="s">
        <v>579</v>
      </c>
      <c r="B705" s="2" t="str">
        <f t="array" ref="B705">INDEX(Countries!D4:D965, MATCH(A705, Countries!B4:B965, 0))</f>
        <v>ZWE</v>
      </c>
      <c r="C705" s="169" t="s">
        <v>168</v>
      </c>
      <c r="D705" s="187">
        <f>'Sequestration rates'!$E$22</f>
        <v>3.336666667</v>
      </c>
      <c r="F705" s="168" t="s">
        <v>826</v>
      </c>
    </row>
    <row r="706">
      <c r="A706" s="168" t="s">
        <v>580</v>
      </c>
      <c r="B706" s="2" t="str">
        <f t="array" ref="B706">INDEX(Countries!D5:D966, MATCH(A706, Countries!B5:B966, 0))</f>
        <v>BLM</v>
      </c>
      <c r="C706" s="169" t="s">
        <v>168</v>
      </c>
      <c r="D706" s="187">
        <f>'Sequestration rates'!$E$22</f>
        <v>3.336666667</v>
      </c>
      <c r="F706" s="168" t="s">
        <v>826</v>
      </c>
    </row>
    <row r="707">
      <c r="A707" s="168" t="s">
        <v>581</v>
      </c>
      <c r="B707" s="2" t="str">
        <f t="array" ref="B707">INDEX(Countries!D6:D967, MATCH(A707, Countries!B6:B967, 0))</f>
        <v>CCK</v>
      </c>
      <c r="C707" s="169" t="s">
        <v>168</v>
      </c>
      <c r="D707" s="187">
        <f>'Sequestration rates'!$E$22</f>
        <v>3.336666667</v>
      </c>
      <c r="F707" s="168" t="s">
        <v>826</v>
      </c>
    </row>
    <row r="708">
      <c r="A708" s="168" t="s">
        <v>582</v>
      </c>
      <c r="B708" s="2" t="str">
        <f t="array" ref="B708">INDEX(Countries!D7:D968, MATCH(A708, Countries!B7:B968, 0))</f>
        <v>CXR</v>
      </c>
      <c r="C708" s="169" t="s">
        <v>168</v>
      </c>
      <c r="D708" s="187">
        <f>'Sequestration rates'!$E$22</f>
        <v>3.336666667</v>
      </c>
      <c r="F708" s="168" t="s">
        <v>826</v>
      </c>
    </row>
  </sheetData>
  <dataValidations>
    <dataValidation type="list" allowBlank="1" sqref="F2:G2 F3:F708">
      <formula1>'Sources table'!$D$2:$D$76</formula1>
    </dataValidation>
    <dataValidation type="list" allowBlank="1" sqref="A2:A708">
      <formula1>Countries!$B$2:$B$262</formula1>
    </dataValidation>
    <dataValidation type="list" allowBlank="1" sqref="C2:C708">
      <formula1>Ecosystem!$B$2:$B$4</formula1>
    </dataValidation>
  </dataValidations>
  <drawing r:id="rId1"/>
</worksheet>
</file>

<file path=xl/worksheets/sheet3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507867"/>
    <outlinePr summaryBelow="0" summaryRight="0"/>
  </sheetPr>
  <sheetViews>
    <sheetView workbookViewId="0"/>
  </sheetViews>
  <sheetFormatPr customHeight="1" defaultColWidth="12.63" defaultRowHeight="15.0"/>
  <cols>
    <col customWidth="1" min="4" max="4" width="26.38"/>
    <col customWidth="1" min="5" max="5" width="40.63"/>
    <col customWidth="1" min="6" max="6" width="41.38"/>
    <col customWidth="1" min="7" max="7" width="35.25"/>
    <col customWidth="1" min="8" max="8" width="49.38"/>
    <col customWidth="1" min="9" max="9" width="49.63"/>
  </cols>
  <sheetData>
    <row r="1">
      <c r="A1" s="188" t="s">
        <v>111</v>
      </c>
      <c r="B1" s="179" t="s">
        <v>124</v>
      </c>
      <c r="C1" s="188" t="s">
        <v>79</v>
      </c>
      <c r="D1" s="188" t="s">
        <v>830</v>
      </c>
      <c r="E1" s="188" t="s">
        <v>831</v>
      </c>
      <c r="F1" s="188" t="s">
        <v>832</v>
      </c>
      <c r="G1" s="151" t="s">
        <v>833</v>
      </c>
      <c r="H1" s="151" t="s">
        <v>834</v>
      </c>
      <c r="I1" s="151" t="s">
        <v>834</v>
      </c>
      <c r="J1" s="153"/>
      <c r="K1" s="153"/>
      <c r="L1" s="153"/>
      <c r="M1" s="153"/>
      <c r="N1" s="153"/>
      <c r="O1" s="153"/>
      <c r="P1" s="153"/>
      <c r="Q1" s="153"/>
      <c r="R1" s="153"/>
      <c r="S1" s="153"/>
      <c r="T1" s="153"/>
      <c r="U1" s="153"/>
      <c r="V1" s="153"/>
      <c r="W1" s="153"/>
      <c r="X1" s="153"/>
      <c r="Y1" s="153"/>
      <c r="Z1" s="153"/>
    </row>
    <row r="2">
      <c r="A2" s="168" t="s">
        <v>183</v>
      </c>
      <c r="B2" s="2" t="str">
        <f t="array" ref="B2">INDEX(Countries!D2:D262, MATCH(A2, Countries!B2:B262, 0))</f>
        <v>USA</v>
      </c>
      <c r="C2" s="169" t="s">
        <v>160</v>
      </c>
      <c r="D2" s="185">
        <v>27.2</v>
      </c>
      <c r="E2" s="189">
        <v>71.6</v>
      </c>
      <c r="F2" s="189">
        <v>58.0</v>
      </c>
      <c r="G2" s="125"/>
      <c r="H2" s="125"/>
      <c r="I2" s="125"/>
    </row>
    <row r="3">
      <c r="A3" s="168" t="s">
        <v>184</v>
      </c>
      <c r="B3" s="2" t="str">
        <f t="array" ref="B3">INDEX(Countries!D3:D263, MATCH(A3, Countries!B3:B263, 0))</f>
        <v>IDN</v>
      </c>
      <c r="C3" s="169" t="s">
        <v>160</v>
      </c>
      <c r="D3" s="185">
        <v>27.2</v>
      </c>
      <c r="E3" s="189">
        <v>460.5</v>
      </c>
      <c r="F3" s="189">
        <v>71.9</v>
      </c>
      <c r="G3" s="125"/>
      <c r="H3" s="125"/>
      <c r="I3" s="125"/>
    </row>
    <row r="4">
      <c r="A4" s="168" t="s">
        <v>185</v>
      </c>
      <c r="B4" s="2" t="str">
        <f t="array" ref="B4">INDEX(Countries!D4:D264, MATCH(A4, Countries!B4:B264, 0))</f>
        <v>AUS</v>
      </c>
      <c r="C4" s="169" t="s">
        <v>160</v>
      </c>
      <c r="D4" s="185">
        <v>27.2</v>
      </c>
      <c r="E4" s="189">
        <v>256.4</v>
      </c>
      <c r="F4" s="189">
        <v>59.8</v>
      </c>
      <c r="G4" s="125"/>
      <c r="H4" s="125"/>
      <c r="I4" s="125"/>
    </row>
    <row r="5">
      <c r="A5" s="168" t="s">
        <v>186</v>
      </c>
      <c r="B5" s="2" t="str">
        <f t="array" ref="B5">INDEX(Countries!D5:D265, MATCH(A5, Countries!B5:B265, 0))</f>
        <v>BHS</v>
      </c>
      <c r="C5" s="169" t="s">
        <v>160</v>
      </c>
      <c r="D5" s="185">
        <v>27.2</v>
      </c>
      <c r="E5" s="189">
        <v>28.3</v>
      </c>
      <c r="F5" s="189">
        <v>107.9</v>
      </c>
      <c r="G5" s="125"/>
      <c r="H5" s="125"/>
      <c r="I5" s="125"/>
    </row>
    <row r="6">
      <c r="A6" s="168" t="s">
        <v>187</v>
      </c>
      <c r="B6" s="2" t="str">
        <f t="array" ref="B6">INDEX(Countries!D6:D266, MATCH(A6, Countries!B6:B266, 0))</f>
        <v>KEN</v>
      </c>
      <c r="C6" s="169" t="s">
        <v>160</v>
      </c>
      <c r="D6" s="185">
        <v>27.2</v>
      </c>
      <c r="E6" s="189">
        <v>118.9</v>
      </c>
      <c r="F6" s="189">
        <v>79.0</v>
      </c>
      <c r="G6" s="125"/>
      <c r="H6" s="125"/>
      <c r="I6" s="125"/>
    </row>
    <row r="7">
      <c r="A7" s="168" t="s">
        <v>188</v>
      </c>
      <c r="B7" s="2" t="str">
        <f t="array" ref="B7">INDEX(Countries!D7:D267, MATCH(A7, Countries!B7:B267, 0))</f>
        <v>MEX</v>
      </c>
      <c r="C7" s="169" t="s">
        <v>160</v>
      </c>
      <c r="D7" s="185">
        <v>27.2</v>
      </c>
      <c r="E7" s="189">
        <v>81.9</v>
      </c>
      <c r="F7" s="189">
        <v>74.9</v>
      </c>
      <c r="G7" s="125"/>
      <c r="H7" s="125"/>
      <c r="I7" s="125"/>
    </row>
    <row r="8">
      <c r="A8" s="168" t="s">
        <v>189</v>
      </c>
      <c r="B8" s="2" t="str">
        <f t="array" ref="B8">INDEX(Countries!D8:D268, MATCH(A8, Countries!B8:B268, 0))</f>
        <v>COL</v>
      </c>
      <c r="C8" s="169" t="s">
        <v>160</v>
      </c>
      <c r="D8" s="185">
        <v>27.2</v>
      </c>
      <c r="E8" s="189">
        <v>277.3</v>
      </c>
      <c r="F8" s="189">
        <v>45.1</v>
      </c>
      <c r="G8" s="125"/>
      <c r="H8" s="125"/>
      <c r="I8" s="125"/>
    </row>
    <row r="9">
      <c r="A9" s="168" t="s">
        <v>190</v>
      </c>
      <c r="B9" s="2" t="str">
        <f t="array" ref="B9">INDEX(Countries!D9:D269, MATCH(A9, Countries!B9:B269, 0))</f>
        <v>IND</v>
      </c>
      <c r="C9" s="169" t="s">
        <v>160</v>
      </c>
      <c r="D9" s="185">
        <v>27.2</v>
      </c>
      <c r="E9" s="189">
        <v>87.8</v>
      </c>
      <c r="F9" s="189">
        <v>85.5</v>
      </c>
      <c r="G9" s="125"/>
      <c r="H9" s="125"/>
      <c r="I9" s="125"/>
    </row>
    <row r="10">
      <c r="A10" s="168" t="s">
        <v>191</v>
      </c>
      <c r="B10" s="2" t="str">
        <f t="array" ref="B10">INDEX(Countries!D10:D270, MATCH(A10, Countries!B10:B270, 0))</f>
        <v>CHN</v>
      </c>
      <c r="C10" s="169" t="s">
        <v>160</v>
      </c>
      <c r="D10" s="185">
        <v>27.2</v>
      </c>
      <c r="E10" s="189">
        <v>179.2</v>
      </c>
      <c r="F10" s="189">
        <v>110.3</v>
      </c>
      <c r="G10" s="125"/>
      <c r="H10" s="125"/>
      <c r="I10" s="125"/>
    </row>
    <row r="11">
      <c r="A11" s="168" t="s">
        <v>359</v>
      </c>
      <c r="B11" s="2" t="str">
        <f t="array" ref="B11">INDEX(Countries!D1:D271, MATCH(A11, Countries!B1:B271, 0))</f>
        <v>ASM</v>
      </c>
      <c r="C11" s="169" t="s">
        <v>160</v>
      </c>
      <c r="D11" s="185">
        <v>27.2</v>
      </c>
      <c r="E11" s="190"/>
      <c r="F11" s="190"/>
      <c r="G11" s="125"/>
      <c r="H11" s="125"/>
      <c r="I11" s="125"/>
    </row>
    <row r="12">
      <c r="A12" s="168" t="s">
        <v>360</v>
      </c>
      <c r="B12" s="2" t="str">
        <f t="array" ref="B12">INDEX(Countries!D2:D272, MATCH(A12, Countries!B2:B272, 0))</f>
        <v>AGO</v>
      </c>
      <c r="C12" s="169" t="s">
        <v>160</v>
      </c>
      <c r="D12" s="185">
        <v>27.2</v>
      </c>
      <c r="E12" s="189">
        <v>295.5</v>
      </c>
      <c r="F12" s="189">
        <v>66.1</v>
      </c>
      <c r="G12" s="125"/>
      <c r="H12" s="125"/>
      <c r="I12" s="125"/>
    </row>
    <row r="13">
      <c r="A13" s="168" t="s">
        <v>361</v>
      </c>
      <c r="B13" s="2" t="str">
        <f t="array" ref="B13">INDEX(Countries!D3:D273, MATCH(A13, Countries!B3:B273, 0))</f>
        <v>AIA</v>
      </c>
      <c r="C13" s="169" t="s">
        <v>160</v>
      </c>
      <c r="D13" s="185">
        <v>27.2</v>
      </c>
      <c r="E13" s="189">
        <v>106.9</v>
      </c>
      <c r="F13" s="189">
        <v>63.4</v>
      </c>
      <c r="G13" s="125"/>
      <c r="H13" s="125"/>
      <c r="I13" s="125"/>
    </row>
    <row r="14">
      <c r="A14" s="168" t="s">
        <v>362</v>
      </c>
      <c r="B14" s="2" t="str">
        <f t="array" ref="B14">INDEX(Countries!D4:D274, MATCH(A14, Countries!B4:B274, 0))</f>
        <v>ATG</v>
      </c>
      <c r="C14" s="169" t="s">
        <v>160</v>
      </c>
      <c r="D14" s="185">
        <v>27.2</v>
      </c>
      <c r="E14" s="189">
        <v>47.7</v>
      </c>
      <c r="F14" s="189">
        <v>85.5</v>
      </c>
      <c r="G14" s="125"/>
      <c r="H14" s="125"/>
      <c r="I14" s="125"/>
    </row>
    <row r="15">
      <c r="A15" s="168" t="s">
        <v>363</v>
      </c>
      <c r="B15" s="2" t="str">
        <f t="array" ref="B15">INDEX(Countries!D5:D275, MATCH(A15, Countries!B5:B275, 0))</f>
        <v>ABW</v>
      </c>
      <c r="C15" s="169" t="s">
        <v>160</v>
      </c>
      <c r="D15" s="185">
        <v>27.2</v>
      </c>
      <c r="E15" s="189">
        <v>44.1</v>
      </c>
      <c r="F15" s="189">
        <v>94.4</v>
      </c>
      <c r="G15" s="125"/>
      <c r="H15" s="125"/>
      <c r="I15" s="125"/>
    </row>
    <row r="16">
      <c r="A16" s="168" t="s">
        <v>364</v>
      </c>
      <c r="B16" s="2" t="str">
        <f t="array" ref="B16">INDEX(Countries!D16:D276, MATCH(A16, Countries!B16:B276, 0))</f>
        <v>BHR</v>
      </c>
      <c r="C16" s="169" t="s">
        <v>160</v>
      </c>
      <c r="D16" s="185">
        <v>27.2</v>
      </c>
      <c r="E16" s="189">
        <v>8.8</v>
      </c>
      <c r="F16" s="189">
        <v>58.1</v>
      </c>
      <c r="G16" s="125"/>
      <c r="H16" s="125"/>
      <c r="I16" s="125"/>
    </row>
    <row r="17">
      <c r="A17" s="168" t="s">
        <v>365</v>
      </c>
      <c r="B17" s="2" t="str">
        <f t="array" ref="B17">INDEX(Countries!D17:D277, MATCH(A17, Countries!B17:B277, 0))</f>
        <v>BGD</v>
      </c>
      <c r="C17" s="169" t="s">
        <v>160</v>
      </c>
      <c r="D17" s="185">
        <v>27.2</v>
      </c>
      <c r="E17" s="189">
        <v>367.0</v>
      </c>
      <c r="F17" s="189">
        <v>25.5</v>
      </c>
      <c r="G17" s="125"/>
      <c r="H17" s="125"/>
      <c r="I17" s="125"/>
    </row>
    <row r="18">
      <c r="A18" s="168" t="s">
        <v>366</v>
      </c>
      <c r="B18" s="2" t="str">
        <f t="array" ref="B18">INDEX(Countries!D18:D278, MATCH(A18, Countries!B18:B278, 0))</f>
        <v>BRB</v>
      </c>
      <c r="C18" s="169" t="s">
        <v>160</v>
      </c>
      <c r="D18" s="185">
        <v>27.2</v>
      </c>
      <c r="E18" s="189">
        <v>118.8</v>
      </c>
      <c r="F18" s="189">
        <v>63.3</v>
      </c>
      <c r="G18" s="125"/>
      <c r="H18" s="125"/>
      <c r="I18" s="125"/>
    </row>
    <row r="19">
      <c r="A19" s="168" t="s">
        <v>367</v>
      </c>
      <c r="B19" s="2" t="str">
        <f t="array" ref="B19">INDEX(Countries!D19:D279, MATCH(A19, Countries!B19:B279, 0))</f>
        <v>BLZ</v>
      </c>
      <c r="C19" s="169" t="s">
        <v>160</v>
      </c>
      <c r="D19" s="185">
        <v>27.2</v>
      </c>
      <c r="E19" s="189">
        <v>53.8</v>
      </c>
      <c r="F19" s="189">
        <v>72.1</v>
      </c>
      <c r="G19" s="125"/>
      <c r="H19" s="125"/>
      <c r="I19" s="125"/>
    </row>
    <row r="20">
      <c r="A20" s="168" t="s">
        <v>368</v>
      </c>
      <c r="B20" s="2" t="str">
        <f t="array" ref="B20">INDEX(Countries!D20:D280, MATCH(A20, Countries!B20:B280, 0))</f>
        <v>BEN</v>
      </c>
      <c r="C20" s="169" t="s">
        <v>160</v>
      </c>
      <c r="D20" s="185">
        <v>27.2</v>
      </c>
      <c r="E20" s="189">
        <v>22.6</v>
      </c>
      <c r="F20" s="189">
        <v>58.2</v>
      </c>
      <c r="G20" s="125"/>
      <c r="H20" s="125"/>
      <c r="I20" s="125"/>
    </row>
    <row r="21">
      <c r="A21" s="168" t="s">
        <v>369</v>
      </c>
      <c r="B21" s="2" t="str">
        <f t="array" ref="B21">INDEX(Countries!D21:D281, MATCH(A21, Countries!B21:B281, 0))</f>
        <v>BMU</v>
      </c>
      <c r="C21" s="169" t="s">
        <v>160</v>
      </c>
      <c r="D21" s="185">
        <v>27.2</v>
      </c>
      <c r="E21" s="190"/>
      <c r="F21" s="190"/>
      <c r="G21" s="125"/>
      <c r="H21" s="125"/>
      <c r="I21" s="125"/>
    </row>
    <row r="22">
      <c r="A22" s="168" t="s">
        <v>370</v>
      </c>
      <c r="B22" s="2" t="str">
        <f t="array" ref="B22">INDEX(Countries!D22:D282, MATCH(A22, Countries!B22:B282, 0))</f>
        <v>BES</v>
      </c>
      <c r="C22" s="169" t="s">
        <v>160</v>
      </c>
      <c r="D22" s="185">
        <v>27.2</v>
      </c>
      <c r="E22" s="190"/>
      <c r="F22" s="190"/>
      <c r="G22" s="125"/>
      <c r="H22" s="125"/>
      <c r="I22" s="125"/>
    </row>
    <row r="23">
      <c r="A23" s="168" t="s">
        <v>371</v>
      </c>
      <c r="B23" s="2" t="str">
        <f t="array" ref="B23">INDEX(Countries!D23:D283, MATCH(A23, Countries!B23:B283, 0))</f>
        <v>BRA</v>
      </c>
      <c r="C23" s="169" t="s">
        <v>160</v>
      </c>
      <c r="D23" s="185">
        <v>27.2</v>
      </c>
      <c r="E23" s="189">
        <v>199.0</v>
      </c>
      <c r="F23" s="189">
        <v>112.9</v>
      </c>
      <c r="G23" s="125"/>
      <c r="H23" s="125"/>
      <c r="I23" s="125"/>
    </row>
    <row r="24">
      <c r="A24" s="168" t="s">
        <v>372</v>
      </c>
      <c r="B24" s="2" t="str">
        <f t="array" ref="B24">INDEX(Countries!D24:D284, MATCH(A24, Countries!B24:B284, 0))</f>
        <v>VGB</v>
      </c>
      <c r="C24" s="169" t="s">
        <v>160</v>
      </c>
      <c r="D24" s="185">
        <v>27.2</v>
      </c>
      <c r="E24" s="189">
        <v>27.8</v>
      </c>
      <c r="F24" s="190"/>
      <c r="G24" s="125"/>
      <c r="H24" s="125"/>
      <c r="I24" s="125"/>
    </row>
    <row r="25">
      <c r="A25" s="168" t="s">
        <v>373</v>
      </c>
      <c r="B25" s="2" t="str">
        <f t="array" ref="B25">INDEX(Countries!D25:D285, MATCH(A25, Countries!B25:B285, 0))</f>
        <v>BRN</v>
      </c>
      <c r="C25" s="169" t="s">
        <v>160</v>
      </c>
      <c r="D25" s="185">
        <v>27.2</v>
      </c>
      <c r="E25" s="189">
        <v>510.8</v>
      </c>
      <c r="F25" s="189">
        <v>90.8</v>
      </c>
      <c r="G25" s="125"/>
      <c r="H25" s="125"/>
      <c r="I25" s="125"/>
    </row>
    <row r="26">
      <c r="A26" s="168" t="s">
        <v>374</v>
      </c>
      <c r="B26" s="2" t="str">
        <f t="array" ref="B26">INDEX(Countries!D26:D286, MATCH(A26, Countries!B26:B286, 0))</f>
        <v>KHM</v>
      </c>
      <c r="C26" s="169" t="s">
        <v>160</v>
      </c>
      <c r="D26" s="185">
        <v>27.2</v>
      </c>
      <c r="E26" s="189">
        <v>229.0</v>
      </c>
      <c r="F26" s="189">
        <v>56.6</v>
      </c>
      <c r="G26" s="125"/>
      <c r="H26" s="125"/>
      <c r="I26" s="125"/>
    </row>
    <row r="27">
      <c r="A27" s="168" t="s">
        <v>375</v>
      </c>
      <c r="B27" s="2" t="str">
        <f t="array" ref="B27">INDEX(Countries!D27:D287, MATCH(A27, Countries!B27:B287, 0))</f>
        <v>CMR</v>
      </c>
      <c r="C27" s="169" t="s">
        <v>160</v>
      </c>
      <c r="D27" s="185">
        <v>27.2</v>
      </c>
      <c r="E27" s="189">
        <v>446.4</v>
      </c>
      <c r="F27" s="189">
        <v>55.4</v>
      </c>
      <c r="G27" s="125"/>
      <c r="H27" s="125"/>
      <c r="I27" s="125"/>
    </row>
    <row r="28">
      <c r="A28" s="168" t="s">
        <v>376</v>
      </c>
      <c r="B28" s="2" t="str">
        <f t="array" ref="B28">INDEX(Countries!D28:D288, MATCH(A28, Countries!B28:B288, 0))</f>
        <v>CYM</v>
      </c>
      <c r="C28" s="169" t="s">
        <v>160</v>
      </c>
      <c r="D28" s="185">
        <v>27.2</v>
      </c>
      <c r="E28" s="189">
        <v>56.7</v>
      </c>
      <c r="F28" s="190"/>
      <c r="G28" s="125"/>
      <c r="H28" s="125"/>
      <c r="I28" s="125"/>
    </row>
    <row r="29">
      <c r="A29" s="168" t="s">
        <v>377</v>
      </c>
      <c r="B29" s="2" t="str">
        <f t="array" ref="B29">INDEX(Countries!D29:D289, MATCH(A29, Countries!B29:B289, 0))</f>
        <v>COM</v>
      </c>
      <c r="C29" s="169" t="s">
        <v>160</v>
      </c>
      <c r="D29" s="185">
        <v>27.2</v>
      </c>
      <c r="E29" s="189">
        <v>588.6</v>
      </c>
      <c r="F29" s="190"/>
      <c r="G29" s="125"/>
      <c r="H29" s="125"/>
      <c r="I29" s="125"/>
    </row>
    <row r="30">
      <c r="A30" s="168" t="s">
        <v>378</v>
      </c>
      <c r="B30" s="2" t="str">
        <f t="array" ref="B30">INDEX(Countries!D30:D290, MATCH(A30, Countries!B30:B290, 0))</f>
        <v>COK</v>
      </c>
      <c r="C30" s="169" t="s">
        <v>160</v>
      </c>
      <c r="D30" s="185">
        <v>27.2</v>
      </c>
      <c r="E30" s="190"/>
      <c r="F30" s="190"/>
      <c r="G30" s="125"/>
      <c r="H30" s="125"/>
      <c r="I30" s="125"/>
    </row>
    <row r="31">
      <c r="A31" s="168" t="s">
        <v>379</v>
      </c>
      <c r="B31" s="2" t="str">
        <f t="array" ref="B31">INDEX(Countries!D31:D291, MATCH(A31, Countries!B31:B291, 0))</f>
        <v>CRI</v>
      </c>
      <c r="C31" s="169" t="s">
        <v>160</v>
      </c>
      <c r="D31" s="185">
        <v>27.2</v>
      </c>
      <c r="E31" s="189">
        <v>248.3</v>
      </c>
      <c r="F31" s="189">
        <v>80.1</v>
      </c>
      <c r="G31" s="125"/>
      <c r="H31" s="125"/>
      <c r="I31" s="125"/>
    </row>
    <row r="32">
      <c r="A32" s="168" t="s">
        <v>380</v>
      </c>
      <c r="B32" s="2" t="str">
        <f t="array" ref="B32">INDEX(Countries!D32:D292, MATCH(A32, Countries!B32:B292, 0))</f>
        <v>CIV</v>
      </c>
      <c r="C32" s="169" t="s">
        <v>160</v>
      </c>
      <c r="D32" s="185">
        <v>27.2</v>
      </c>
      <c r="E32" s="189">
        <v>223.8</v>
      </c>
      <c r="F32" s="190"/>
      <c r="G32" s="125"/>
      <c r="H32" s="125"/>
      <c r="I32" s="125"/>
    </row>
    <row r="33">
      <c r="A33" s="168" t="s">
        <v>381</v>
      </c>
      <c r="B33" s="2" t="str">
        <f t="array" ref="B33">INDEX(Countries!D33:D293, MATCH(A33, Countries!B33:B293, 0))</f>
        <v>CUB</v>
      </c>
      <c r="C33" s="169" t="s">
        <v>160</v>
      </c>
      <c r="D33" s="185">
        <v>27.2</v>
      </c>
      <c r="E33" s="189">
        <v>64.7</v>
      </c>
      <c r="F33" s="189">
        <v>63.9</v>
      </c>
      <c r="G33" s="125"/>
      <c r="H33" s="125"/>
      <c r="I33" s="125"/>
    </row>
    <row r="34">
      <c r="A34" s="168" t="s">
        <v>382</v>
      </c>
      <c r="B34" s="2" t="str">
        <f t="array" ref="B34">INDEX(Countries!D34:D294, MATCH(A34, Countries!B34:B294, 0))</f>
        <v>CUW</v>
      </c>
      <c r="C34" s="169" t="s">
        <v>160</v>
      </c>
      <c r="D34" s="185">
        <v>27.2</v>
      </c>
      <c r="E34" s="190"/>
      <c r="F34" s="190"/>
      <c r="G34" s="125"/>
      <c r="H34" s="125"/>
      <c r="I34" s="125"/>
    </row>
    <row r="35">
      <c r="A35" s="168" t="s">
        <v>383</v>
      </c>
      <c r="B35" s="2" t="str">
        <f t="array" ref="B35">INDEX(Countries!D35:D295, MATCH(A35, Countries!B35:B295, 0))</f>
        <v>COD</v>
      </c>
      <c r="C35" s="169" t="s">
        <v>160</v>
      </c>
      <c r="D35" s="185">
        <v>27.2</v>
      </c>
      <c r="E35" s="189">
        <v>147.5</v>
      </c>
      <c r="F35" s="189">
        <v>92.3</v>
      </c>
      <c r="G35" s="125"/>
      <c r="H35" s="125"/>
      <c r="I35" s="125"/>
    </row>
    <row r="36">
      <c r="A36" s="168" t="s">
        <v>384</v>
      </c>
      <c r="B36" s="2" t="str">
        <f t="array" ref="B36">INDEX(Countries!D36:D296, MATCH(A36, Countries!B36:B296, 0))</f>
        <v>DJI</v>
      </c>
      <c r="C36" s="169" t="s">
        <v>160</v>
      </c>
      <c r="D36" s="185">
        <v>27.2</v>
      </c>
      <c r="E36" s="189">
        <v>196.2</v>
      </c>
      <c r="F36" s="189">
        <v>66.6</v>
      </c>
      <c r="G36" s="125"/>
      <c r="H36" s="125"/>
      <c r="I36" s="125"/>
    </row>
    <row r="37">
      <c r="A37" s="168" t="s">
        <v>385</v>
      </c>
      <c r="B37" s="2" t="str">
        <f t="array" ref="B37">INDEX(Countries!D37:D297, MATCH(A37, Countries!B37:B297, 0))</f>
        <v>DMA</v>
      </c>
      <c r="C37" s="169" t="s">
        <v>160</v>
      </c>
      <c r="D37" s="185">
        <v>27.2</v>
      </c>
      <c r="E37" s="190"/>
      <c r="F37" s="190"/>
      <c r="G37" s="125"/>
      <c r="H37" s="125"/>
      <c r="I37" s="125"/>
    </row>
    <row r="38">
      <c r="A38" s="168" t="s">
        <v>386</v>
      </c>
      <c r="B38" s="2" t="str">
        <f t="array" ref="B38">INDEX(Countries!D38:D298, MATCH(A38, Countries!B38:B298, 0))</f>
        <v>DOM</v>
      </c>
      <c r="C38" s="169" t="s">
        <v>160</v>
      </c>
      <c r="D38" s="185">
        <v>27.2</v>
      </c>
      <c r="E38" s="189">
        <v>96.7</v>
      </c>
      <c r="F38" s="189">
        <v>82.0</v>
      </c>
      <c r="G38" s="125"/>
      <c r="H38" s="125"/>
      <c r="I38" s="125"/>
    </row>
    <row r="39">
      <c r="A39" s="168" t="s">
        <v>314</v>
      </c>
      <c r="B39" s="2" t="str">
        <f t="array" ref="B39">INDEX(Countries!D39:D299, MATCH(A39, Countries!B39:B299, 0))</f>
        <v>ECU</v>
      </c>
      <c r="C39" s="169" t="s">
        <v>160</v>
      </c>
      <c r="D39" s="185">
        <v>27.2</v>
      </c>
      <c r="E39" s="189">
        <v>188.4</v>
      </c>
      <c r="F39" s="189">
        <v>81.7</v>
      </c>
      <c r="G39" s="125"/>
      <c r="H39" s="125"/>
      <c r="I39" s="125"/>
    </row>
    <row r="40">
      <c r="A40" s="168" t="s">
        <v>387</v>
      </c>
      <c r="B40" s="2" t="str">
        <f t="array" ref="B40">INDEX(Countries!D40:D300, MATCH(A40, Countries!B40:B300, 0))</f>
        <v>EGY</v>
      </c>
      <c r="C40" s="169" t="s">
        <v>160</v>
      </c>
      <c r="D40" s="185">
        <v>27.2</v>
      </c>
      <c r="E40" s="189">
        <v>99.9</v>
      </c>
      <c r="F40" s="189">
        <v>82.1</v>
      </c>
      <c r="G40" s="125"/>
      <c r="H40" s="125"/>
      <c r="I40" s="125"/>
    </row>
    <row r="41">
      <c r="A41" s="168" t="s">
        <v>388</v>
      </c>
      <c r="B41" s="2" t="str">
        <f t="array" ref="B41">INDEX(Countries!D41:D301, MATCH(A41, Countries!B41:B301, 0))</f>
        <v>SLV</v>
      </c>
      <c r="C41" s="169" t="s">
        <v>160</v>
      </c>
      <c r="D41" s="185">
        <v>27.2</v>
      </c>
      <c r="E41" s="189">
        <v>159.2</v>
      </c>
      <c r="F41" s="189">
        <v>64.7</v>
      </c>
      <c r="G41" s="125"/>
      <c r="H41" s="125"/>
      <c r="I41" s="125"/>
    </row>
    <row r="42">
      <c r="A42" s="168" t="s">
        <v>389</v>
      </c>
      <c r="B42" s="2" t="str">
        <f t="array" ref="B42">INDEX(Countries!D42:D302, MATCH(A42, Countries!B42:B302, 0))</f>
        <v>GNQ</v>
      </c>
      <c r="C42" s="169" t="s">
        <v>160</v>
      </c>
      <c r="D42" s="185">
        <v>27.2</v>
      </c>
      <c r="E42" s="189">
        <v>440.8</v>
      </c>
      <c r="F42" s="189">
        <v>75.2</v>
      </c>
      <c r="G42" s="125"/>
      <c r="H42" s="125"/>
      <c r="I42" s="125"/>
    </row>
    <row r="43">
      <c r="A43" s="168" t="s">
        <v>390</v>
      </c>
      <c r="B43" s="2" t="str">
        <f t="array" ref="B43">INDEX(Countries!D43:D303, MATCH(A43, Countries!B43:B303, 0))</f>
        <v>ERI</v>
      </c>
      <c r="C43" s="169" t="s">
        <v>160</v>
      </c>
      <c r="D43" s="185">
        <v>27.2</v>
      </c>
      <c r="E43" s="189">
        <v>110.7</v>
      </c>
      <c r="F43" s="189">
        <v>50.5</v>
      </c>
      <c r="G43" s="125"/>
      <c r="H43" s="125"/>
      <c r="I43" s="125"/>
    </row>
    <row r="44">
      <c r="A44" s="168" t="s">
        <v>391</v>
      </c>
      <c r="B44" s="2" t="str">
        <f t="array" ref="B44">INDEX(Countries!D44:D304, MATCH(A44, Countries!B44:B304, 0))</f>
        <v>FJI</v>
      </c>
      <c r="C44" s="169" t="s">
        <v>160</v>
      </c>
      <c r="D44" s="185">
        <v>27.2</v>
      </c>
      <c r="E44" s="189">
        <v>177.4</v>
      </c>
      <c r="F44" s="189">
        <v>57.0</v>
      </c>
      <c r="G44" s="125"/>
      <c r="H44" s="125"/>
      <c r="I44" s="125"/>
    </row>
    <row r="45">
      <c r="A45" s="168" t="s">
        <v>392</v>
      </c>
      <c r="B45" s="2" t="str">
        <f t="array" ref="B45">INDEX(Countries!D45:D305, MATCH(A45, Countries!B45:B305, 0))</f>
        <v>GUF</v>
      </c>
      <c r="C45" s="169" t="s">
        <v>160</v>
      </c>
      <c r="D45" s="185">
        <v>27.2</v>
      </c>
      <c r="E45" s="189">
        <v>276.6</v>
      </c>
      <c r="F45" s="189">
        <v>77.3</v>
      </c>
      <c r="G45" s="125"/>
      <c r="H45" s="125"/>
      <c r="I45" s="125"/>
    </row>
    <row r="46">
      <c r="A46" s="168" t="s">
        <v>393</v>
      </c>
      <c r="B46" s="2" t="str">
        <f t="array" ref="B46">INDEX(Countries!D46:D306, MATCH(A46, Countries!B46:B306, 0))</f>
        <v>PYF</v>
      </c>
      <c r="C46" s="169" t="s">
        <v>160</v>
      </c>
      <c r="D46" s="185">
        <v>27.2</v>
      </c>
      <c r="E46" s="189">
        <v>427.7</v>
      </c>
      <c r="F46" s="190"/>
      <c r="G46" s="125"/>
      <c r="H46" s="125"/>
      <c r="I46" s="125"/>
    </row>
    <row r="47">
      <c r="A47" s="168" t="s">
        <v>394</v>
      </c>
      <c r="B47" s="2" t="str">
        <f t="array" ref="B47">INDEX(Countries!D47:D307, MATCH(A47, Countries!B47:B307, 0))</f>
        <v>ATF</v>
      </c>
      <c r="C47" s="169" t="s">
        <v>160</v>
      </c>
      <c r="D47" s="185">
        <v>27.2</v>
      </c>
      <c r="E47" s="190"/>
      <c r="F47" s="190"/>
      <c r="G47" s="125"/>
      <c r="H47" s="125"/>
      <c r="I47" s="125"/>
    </row>
    <row r="48">
      <c r="A48" s="168" t="s">
        <v>395</v>
      </c>
      <c r="B48" s="2" t="str">
        <f t="array" ref="B48">INDEX(Countries!D48:D308, MATCH(A48, Countries!B48:B308, 0))</f>
        <v>GAB</v>
      </c>
      <c r="C48" s="169" t="s">
        <v>160</v>
      </c>
      <c r="D48" s="185">
        <v>27.2</v>
      </c>
      <c r="E48" s="189">
        <v>522.2</v>
      </c>
      <c r="F48" s="189">
        <v>67.5</v>
      </c>
      <c r="G48" s="125"/>
      <c r="H48" s="125"/>
      <c r="I48" s="125"/>
    </row>
    <row r="49">
      <c r="A49" s="168" t="s">
        <v>396</v>
      </c>
      <c r="B49" s="2" t="str">
        <f t="array" ref="B49">INDEX(Countries!D49:D309, MATCH(A49, Countries!B49:B309, 0))</f>
        <v>GMB</v>
      </c>
      <c r="C49" s="169" t="s">
        <v>160</v>
      </c>
      <c r="D49" s="185">
        <v>27.2</v>
      </c>
      <c r="E49" s="189">
        <v>88.8</v>
      </c>
      <c r="F49" s="189">
        <v>86.0</v>
      </c>
      <c r="G49" s="125"/>
      <c r="H49" s="125"/>
      <c r="I49" s="125"/>
    </row>
    <row r="50">
      <c r="A50" s="168" t="s">
        <v>397</v>
      </c>
      <c r="B50" s="2" t="str">
        <f t="array" ref="B50">INDEX(Countries!D50:D310, MATCH(A50, Countries!B50:B310, 0))</f>
        <v>GHA</v>
      </c>
      <c r="C50" s="169" t="s">
        <v>160</v>
      </c>
      <c r="D50" s="185">
        <v>27.2</v>
      </c>
      <c r="E50" s="189">
        <v>129.9</v>
      </c>
      <c r="F50" s="189">
        <v>45.9</v>
      </c>
      <c r="G50" s="125"/>
      <c r="H50" s="125"/>
      <c r="I50" s="125"/>
    </row>
    <row r="51">
      <c r="A51" s="168" t="s">
        <v>398</v>
      </c>
      <c r="B51" s="2" t="str">
        <f t="array" ref="B51">INDEX(Countries!D51:D311, MATCH(A51, Countries!B51:B311, 0))</f>
        <v>GRD</v>
      </c>
      <c r="C51" s="169" t="s">
        <v>160</v>
      </c>
      <c r="D51" s="185">
        <v>27.2</v>
      </c>
      <c r="E51" s="189">
        <v>102.8</v>
      </c>
      <c r="F51" s="189">
        <v>87.3</v>
      </c>
      <c r="G51" s="125"/>
      <c r="H51" s="125"/>
      <c r="I51" s="125"/>
    </row>
    <row r="52">
      <c r="A52" s="168" t="s">
        <v>399</v>
      </c>
      <c r="B52" s="2" t="str">
        <f t="array" ref="B52">INDEX(Countries!D52:D312, MATCH(A52, Countries!B52:B312, 0))</f>
        <v>GLP</v>
      </c>
      <c r="C52" s="169" t="s">
        <v>160</v>
      </c>
      <c r="D52" s="185">
        <v>27.2</v>
      </c>
      <c r="E52" s="189">
        <v>71.8</v>
      </c>
      <c r="F52" s="190"/>
      <c r="G52" s="125"/>
      <c r="H52" s="125"/>
      <c r="I52" s="125"/>
    </row>
    <row r="53">
      <c r="A53" s="168" t="s">
        <v>400</v>
      </c>
      <c r="B53" s="2" t="str">
        <f t="array" ref="B53">INDEX(Countries!D53:D313, MATCH(A53, Countries!B53:B313, 0))</f>
        <v>GUM</v>
      </c>
      <c r="C53" s="169" t="s">
        <v>160</v>
      </c>
      <c r="D53" s="185">
        <v>27.2</v>
      </c>
      <c r="E53" s="190"/>
      <c r="F53" s="190"/>
      <c r="G53" s="125"/>
      <c r="H53" s="125"/>
      <c r="I53" s="125"/>
    </row>
    <row r="54">
      <c r="A54" s="168" t="s">
        <v>401</v>
      </c>
      <c r="B54" s="2" t="str">
        <f t="array" ref="B54">INDEX(Countries!D54:D314, MATCH(A54, Countries!B54:B314, 0))</f>
        <v>GTM</v>
      </c>
      <c r="C54" s="169" t="s">
        <v>160</v>
      </c>
      <c r="D54" s="185">
        <v>27.2</v>
      </c>
      <c r="E54" s="189">
        <v>254.1</v>
      </c>
      <c r="F54" s="189">
        <v>51.2</v>
      </c>
      <c r="G54" s="125"/>
      <c r="H54" s="125"/>
      <c r="I54" s="125"/>
    </row>
    <row r="55">
      <c r="A55" s="168" t="s">
        <v>402</v>
      </c>
      <c r="B55" s="2" t="str">
        <f t="array" ref="B55">INDEX(Countries!D55:D315, MATCH(A55, Countries!B55:B315, 0))</f>
        <v>GIN</v>
      </c>
      <c r="C55" s="169" t="s">
        <v>160</v>
      </c>
      <c r="D55" s="185">
        <v>27.2</v>
      </c>
      <c r="E55" s="189">
        <v>129.3</v>
      </c>
      <c r="F55" s="189">
        <v>71.3</v>
      </c>
      <c r="G55" s="125"/>
      <c r="H55" s="125"/>
      <c r="I55" s="125"/>
    </row>
    <row r="56">
      <c r="A56" s="168" t="s">
        <v>403</v>
      </c>
      <c r="B56" s="2" t="str">
        <f t="array" ref="B56">INDEX(Countries!D56:D316, MATCH(A56, Countries!B56:B316, 0))</f>
        <v>GNB</v>
      </c>
      <c r="C56" s="169" t="s">
        <v>160</v>
      </c>
      <c r="D56" s="185">
        <v>27.2</v>
      </c>
      <c r="E56" s="189">
        <v>153.3</v>
      </c>
      <c r="F56" s="190"/>
      <c r="G56" s="125"/>
      <c r="H56" s="125"/>
      <c r="I56" s="125"/>
    </row>
    <row r="57">
      <c r="A57" s="168" t="s">
        <v>404</v>
      </c>
      <c r="B57" s="2" t="str">
        <f t="array" ref="B57">INDEX(Countries!D57:D317, MATCH(A57, Countries!B57:B317, 0))</f>
        <v>GUY</v>
      </c>
      <c r="C57" s="169" t="s">
        <v>160</v>
      </c>
      <c r="D57" s="185">
        <v>27.2</v>
      </c>
      <c r="E57" s="189">
        <v>272.5</v>
      </c>
      <c r="F57" s="189">
        <v>54.0</v>
      </c>
      <c r="G57" s="125"/>
      <c r="H57" s="125"/>
      <c r="I57" s="125"/>
    </row>
    <row r="58">
      <c r="A58" s="168" t="s">
        <v>405</v>
      </c>
      <c r="B58" s="2" t="str">
        <f t="array" ref="B58">INDEX(Countries!D58:D318, MATCH(A58, Countries!B58:B318, 0))</f>
        <v>HTI</v>
      </c>
      <c r="C58" s="169" t="s">
        <v>160</v>
      </c>
      <c r="D58" s="185">
        <v>27.2</v>
      </c>
      <c r="E58" s="189">
        <v>44.2</v>
      </c>
      <c r="F58" s="189">
        <v>47.4</v>
      </c>
      <c r="G58" s="125"/>
      <c r="H58" s="125"/>
      <c r="I58" s="125"/>
    </row>
    <row r="59">
      <c r="A59" s="168" t="s">
        <v>406</v>
      </c>
      <c r="B59" s="2" t="str">
        <f t="array" ref="B59">INDEX(Countries!D59:D319, MATCH(A59, Countries!B59:B319, 0))</f>
        <v>HND</v>
      </c>
      <c r="C59" s="169" t="s">
        <v>160</v>
      </c>
      <c r="D59" s="185">
        <v>27.2</v>
      </c>
      <c r="E59" s="189">
        <v>144.7</v>
      </c>
      <c r="F59" s="189">
        <v>66.2</v>
      </c>
      <c r="G59" s="125"/>
      <c r="H59" s="125"/>
      <c r="I59" s="125"/>
    </row>
    <row r="60">
      <c r="A60" s="168" t="s">
        <v>407</v>
      </c>
      <c r="B60" s="2" t="str">
        <f t="array" ref="B60">INDEX(Countries!D60:D320, MATCH(A60, Countries!B60:B320, 0))</f>
        <v>IRN</v>
      </c>
      <c r="C60" s="169" t="s">
        <v>160</v>
      </c>
      <c r="D60" s="185">
        <v>27.2</v>
      </c>
      <c r="E60" s="189">
        <v>52.0</v>
      </c>
      <c r="F60" s="189">
        <v>46.1</v>
      </c>
      <c r="G60" s="125"/>
      <c r="H60" s="125"/>
      <c r="I60" s="125"/>
    </row>
    <row r="61">
      <c r="A61" s="168" t="s">
        <v>408</v>
      </c>
      <c r="B61" s="2" t="str">
        <f t="array" ref="B61">INDEX(Countries!D61:D321, MATCH(A61, Countries!B61:B321, 0))</f>
        <v>JAM</v>
      </c>
      <c r="C61" s="169" t="s">
        <v>160</v>
      </c>
      <c r="D61" s="185">
        <v>27.2</v>
      </c>
      <c r="E61" s="189">
        <v>70.2</v>
      </c>
      <c r="F61" s="189">
        <v>96.5</v>
      </c>
      <c r="G61" s="125"/>
      <c r="H61" s="125"/>
      <c r="I61" s="125"/>
    </row>
    <row r="62">
      <c r="A62" s="168" t="s">
        <v>409</v>
      </c>
      <c r="B62" s="2" t="str">
        <f t="array" ref="B62">INDEX(Countries!D62:D322, MATCH(A62, Countries!B62:B322, 0))</f>
        <v>JPN</v>
      </c>
      <c r="C62" s="169" t="s">
        <v>160</v>
      </c>
      <c r="D62" s="185">
        <v>27.2</v>
      </c>
      <c r="E62" s="189">
        <v>272.4</v>
      </c>
      <c r="F62" s="189">
        <v>69.0</v>
      </c>
      <c r="G62" s="125"/>
      <c r="H62" s="125"/>
      <c r="I62" s="125"/>
    </row>
    <row r="63">
      <c r="A63" s="168" t="s">
        <v>410</v>
      </c>
      <c r="B63" s="2" t="str">
        <f t="array" ref="B63">INDEX(Countries!D63:D323, MATCH(A63, Countries!B63:B323, 0))</f>
        <v>KIR</v>
      </c>
      <c r="C63" s="169" t="s">
        <v>160</v>
      </c>
      <c r="D63" s="185">
        <v>27.2</v>
      </c>
      <c r="E63" s="189">
        <v>125.8</v>
      </c>
      <c r="F63" s="190"/>
      <c r="G63" s="125"/>
      <c r="H63" s="125"/>
      <c r="I63" s="125"/>
    </row>
    <row r="64">
      <c r="A64" s="168" t="s">
        <v>411</v>
      </c>
      <c r="B64" s="2" t="str">
        <f t="array" ref="B64">INDEX(Countries!D64:D324, MATCH(A64, Countries!B64:B324, 0))</f>
        <v>LBN</v>
      </c>
      <c r="C64" s="169" t="s">
        <v>160</v>
      </c>
      <c r="D64" s="185">
        <v>27.2</v>
      </c>
      <c r="E64" s="189">
        <v>200.5</v>
      </c>
      <c r="F64" s="189">
        <v>74.5</v>
      </c>
      <c r="G64" s="125"/>
      <c r="H64" s="125"/>
      <c r="I64" s="125"/>
    </row>
    <row r="65">
      <c r="A65" s="168" t="s">
        <v>412</v>
      </c>
      <c r="B65" s="2" t="str">
        <f t="array" ref="B65">INDEX(Countries!D65:D325, MATCH(A65, Countries!B65:B325, 0))</f>
        <v>MDG</v>
      </c>
      <c r="C65" s="169" t="s">
        <v>160</v>
      </c>
      <c r="D65" s="185">
        <v>27.2</v>
      </c>
      <c r="E65" s="189">
        <v>315.2</v>
      </c>
      <c r="F65" s="189">
        <v>71.9</v>
      </c>
      <c r="G65" s="125"/>
      <c r="H65" s="125"/>
      <c r="I65" s="125"/>
    </row>
    <row r="66">
      <c r="A66" s="168" t="s">
        <v>413</v>
      </c>
      <c r="B66" s="2" t="str">
        <f t="array" ref="B66">INDEX(Countries!D66:D326, MATCH(A66, Countries!B66:B326, 0))</f>
        <v>MYS</v>
      </c>
      <c r="C66" s="169" t="s">
        <v>160</v>
      </c>
      <c r="D66" s="185">
        <v>27.2</v>
      </c>
      <c r="E66" s="189">
        <v>369.9</v>
      </c>
      <c r="F66" s="189">
        <v>55.1</v>
      </c>
      <c r="G66" s="125"/>
      <c r="H66" s="125"/>
      <c r="I66" s="125"/>
    </row>
    <row r="67">
      <c r="A67" s="168" t="s">
        <v>414</v>
      </c>
      <c r="B67" s="2" t="str">
        <f t="array" ref="B67">INDEX(Countries!D67:D327, MATCH(A67, Countries!B67:B327, 0))</f>
        <v>MDV</v>
      </c>
      <c r="C67" s="169" t="s">
        <v>160</v>
      </c>
      <c r="D67" s="185">
        <v>27.2</v>
      </c>
      <c r="E67" s="190"/>
      <c r="F67" s="189">
        <v>48.5</v>
      </c>
      <c r="G67" s="125"/>
      <c r="H67" s="125"/>
      <c r="I67" s="125"/>
    </row>
    <row r="68">
      <c r="A68" s="168" t="s">
        <v>415</v>
      </c>
      <c r="B68" s="2" t="str">
        <f t="array" ref="B68">INDEX(Countries!D68:D328, MATCH(A68, Countries!B68:B328, 0))</f>
        <v>MHL</v>
      </c>
      <c r="C68" s="169" t="s">
        <v>160</v>
      </c>
      <c r="D68" s="185">
        <v>27.2</v>
      </c>
      <c r="E68" s="189">
        <v>213.9</v>
      </c>
      <c r="F68" s="190"/>
      <c r="G68" s="125"/>
      <c r="H68" s="125"/>
      <c r="I68" s="125"/>
    </row>
    <row r="69">
      <c r="A69" s="168" t="s">
        <v>416</v>
      </c>
      <c r="B69" s="2" t="str">
        <f t="array" ref="B69">INDEX(Countries!D69:D329, MATCH(A69, Countries!B69:B329, 0))</f>
        <v>MTQ</v>
      </c>
      <c r="C69" s="169" t="s">
        <v>160</v>
      </c>
      <c r="D69" s="185">
        <v>27.2</v>
      </c>
      <c r="E69" s="189">
        <v>119.6</v>
      </c>
      <c r="F69" s="189">
        <v>86.7</v>
      </c>
      <c r="G69" s="125"/>
      <c r="H69" s="125"/>
      <c r="I69" s="125"/>
    </row>
    <row r="70">
      <c r="A70" s="168" t="s">
        <v>417</v>
      </c>
      <c r="B70" s="2" t="str">
        <f t="array" ref="B70">INDEX(Countries!D70:D330, MATCH(A70, Countries!B70:B330, 0))</f>
        <v>MRT</v>
      </c>
      <c r="C70" s="169" t="s">
        <v>160</v>
      </c>
      <c r="D70" s="185">
        <v>27.2</v>
      </c>
      <c r="E70" s="189">
        <v>76.4</v>
      </c>
      <c r="F70" s="190"/>
      <c r="G70" s="125"/>
      <c r="H70" s="125"/>
      <c r="I70" s="125"/>
    </row>
    <row r="71">
      <c r="A71" s="168" t="s">
        <v>418</v>
      </c>
      <c r="B71" s="2" t="str">
        <f t="array" ref="B71">INDEX(Countries!D71:D331, MATCH(A71, Countries!B71:B331, 0))</f>
        <v>MUS</v>
      </c>
      <c r="C71" s="169" t="s">
        <v>160</v>
      </c>
      <c r="D71" s="185">
        <v>27.2</v>
      </c>
      <c r="E71" s="190"/>
      <c r="F71" s="190"/>
      <c r="G71" s="125"/>
      <c r="H71" s="125"/>
      <c r="I71" s="125"/>
    </row>
    <row r="72">
      <c r="A72" s="168" t="s">
        <v>419</v>
      </c>
      <c r="B72" s="2" t="str">
        <f t="array" ref="B72">INDEX(Countries!D72:D332, MATCH(A72, Countries!B72:B332, 0))</f>
        <v>MYT</v>
      </c>
      <c r="C72" s="169" t="s">
        <v>160</v>
      </c>
      <c r="D72" s="185">
        <v>27.2</v>
      </c>
      <c r="E72" s="189">
        <v>332.9</v>
      </c>
      <c r="F72" s="189">
        <v>65.4</v>
      </c>
      <c r="G72" s="125"/>
      <c r="H72" s="125"/>
      <c r="I72" s="125"/>
    </row>
    <row r="73">
      <c r="A73" s="168" t="s">
        <v>420</v>
      </c>
      <c r="B73" s="2" t="str">
        <f t="array" ref="B73">INDEX(Countries!D73:D333, MATCH(A73, Countries!B73:B333, 0))</f>
        <v>FSM</v>
      </c>
      <c r="C73" s="169" t="s">
        <v>160</v>
      </c>
      <c r="D73" s="185">
        <v>27.2</v>
      </c>
      <c r="E73" s="189">
        <v>395.5</v>
      </c>
      <c r="F73" s="189">
        <v>60.0</v>
      </c>
      <c r="G73" s="125"/>
      <c r="H73" s="125"/>
      <c r="I73" s="125"/>
    </row>
    <row r="74">
      <c r="A74" s="168" t="s">
        <v>421</v>
      </c>
      <c r="B74" s="2" t="str">
        <f t="array" ref="B74">INDEX(Countries!D74:D334, MATCH(A74, Countries!B74:B334, 0))</f>
        <v>MOZ</v>
      </c>
      <c r="C74" s="169" t="s">
        <v>160</v>
      </c>
      <c r="D74" s="185">
        <v>27.2</v>
      </c>
      <c r="E74" s="189">
        <v>158.2</v>
      </c>
      <c r="F74" s="189">
        <v>44.1</v>
      </c>
      <c r="G74" s="125"/>
      <c r="H74" s="125"/>
      <c r="I74" s="125"/>
    </row>
    <row r="75">
      <c r="A75" s="168" t="s">
        <v>422</v>
      </c>
      <c r="B75" s="2" t="str">
        <f t="array" ref="B75">INDEX(Countries!D75:D335, MATCH(A75, Countries!B75:B335, 0))</f>
        <v>MMR</v>
      </c>
      <c r="C75" s="169" t="s">
        <v>160</v>
      </c>
      <c r="D75" s="185">
        <v>27.2</v>
      </c>
      <c r="E75" s="189">
        <v>280.8</v>
      </c>
      <c r="F75" s="189">
        <v>52.8</v>
      </c>
      <c r="G75" s="125"/>
      <c r="H75" s="125"/>
      <c r="I75" s="125"/>
    </row>
    <row r="76">
      <c r="A76" s="168" t="s">
        <v>423</v>
      </c>
      <c r="B76" s="2" t="str">
        <f t="array" ref="B76">INDEX(Countries!D76:D336, MATCH(A76, Countries!B76:B336, 0))</f>
        <v>NCL</v>
      </c>
      <c r="C76" s="169" t="s">
        <v>160</v>
      </c>
      <c r="D76" s="185">
        <v>27.2</v>
      </c>
      <c r="E76" s="189">
        <v>197.1</v>
      </c>
      <c r="F76" s="189">
        <v>69.2</v>
      </c>
      <c r="G76" s="125"/>
      <c r="H76" s="125"/>
      <c r="I76" s="125"/>
    </row>
    <row r="77">
      <c r="A77" s="168" t="s">
        <v>424</v>
      </c>
      <c r="B77" s="2" t="str">
        <f t="array" ref="B77">INDEX(Countries!D77:D337, MATCH(A77, Countries!B77:B337, 0))</f>
        <v>NZL</v>
      </c>
      <c r="C77" s="169" t="s">
        <v>160</v>
      </c>
      <c r="D77" s="185">
        <v>27.2</v>
      </c>
      <c r="E77" s="189">
        <v>255.5</v>
      </c>
      <c r="F77" s="189">
        <v>68.3</v>
      </c>
      <c r="G77" s="125"/>
      <c r="H77" s="125"/>
      <c r="I77" s="125"/>
    </row>
    <row r="78">
      <c r="A78" s="168" t="s">
        <v>425</v>
      </c>
      <c r="B78" s="2" t="str">
        <f t="array" ref="B78">INDEX(Countries!D78:D338, MATCH(A78, Countries!B78:B338, 0))</f>
        <v>NIC</v>
      </c>
      <c r="C78" s="169" t="s">
        <v>160</v>
      </c>
      <c r="D78" s="185">
        <v>27.2</v>
      </c>
      <c r="E78" s="189">
        <v>117.2</v>
      </c>
      <c r="F78" s="189">
        <v>80.8</v>
      </c>
      <c r="G78" s="125"/>
      <c r="H78" s="125"/>
      <c r="I78" s="125"/>
    </row>
    <row r="79">
      <c r="A79" s="168" t="s">
        <v>426</v>
      </c>
      <c r="B79" s="2" t="str">
        <f t="array" ref="B79">INDEX(Countries!D79:D339, MATCH(A79, Countries!B79:B339, 0))</f>
        <v>NGA</v>
      </c>
      <c r="C79" s="169" t="s">
        <v>160</v>
      </c>
      <c r="D79" s="185">
        <v>27.2</v>
      </c>
      <c r="E79" s="189">
        <v>206.4</v>
      </c>
      <c r="F79" s="189">
        <v>57.0</v>
      </c>
      <c r="G79" s="125"/>
      <c r="H79" s="125"/>
      <c r="I79" s="125"/>
    </row>
    <row r="80">
      <c r="A80" s="168" t="s">
        <v>427</v>
      </c>
      <c r="B80" s="2" t="str">
        <f t="array" ref="B80">INDEX(Countries!D80:D340, MATCH(A80, Countries!B80:B340, 0))</f>
        <v>OMN</v>
      </c>
      <c r="C80" s="169" t="s">
        <v>160</v>
      </c>
      <c r="D80" s="185">
        <v>27.2</v>
      </c>
      <c r="E80" s="189">
        <v>74.4</v>
      </c>
      <c r="F80" s="189">
        <v>50.4</v>
      </c>
      <c r="G80" s="125"/>
      <c r="H80" s="125"/>
      <c r="I80" s="125"/>
    </row>
    <row r="81">
      <c r="A81" s="168" t="s">
        <v>428</v>
      </c>
      <c r="B81" s="2" t="str">
        <f t="array" ref="B81">INDEX(Countries!D81:D341, MATCH(A81, Countries!B81:B341, 0))</f>
        <v>PAK</v>
      </c>
      <c r="C81" s="169" t="s">
        <v>160</v>
      </c>
      <c r="D81" s="185">
        <v>27.2</v>
      </c>
      <c r="E81" s="189">
        <v>39.8</v>
      </c>
      <c r="F81" s="189">
        <v>118.5</v>
      </c>
      <c r="G81" s="125"/>
      <c r="H81" s="125"/>
      <c r="I81" s="125"/>
    </row>
    <row r="82">
      <c r="A82" s="168" t="s">
        <v>429</v>
      </c>
      <c r="B82" s="2" t="str">
        <f t="array" ref="B82">INDEX(Countries!D82:D342, MATCH(A82, Countries!B82:B342, 0))</f>
        <v>PLW</v>
      </c>
      <c r="C82" s="169" t="s">
        <v>160</v>
      </c>
      <c r="D82" s="185">
        <v>27.2</v>
      </c>
      <c r="E82" s="189">
        <v>318.8</v>
      </c>
      <c r="F82" s="189">
        <v>74.8</v>
      </c>
      <c r="G82" s="125"/>
      <c r="H82" s="125"/>
      <c r="I82" s="125"/>
    </row>
    <row r="83">
      <c r="A83" s="168" t="s">
        <v>430</v>
      </c>
      <c r="B83" s="2" t="str">
        <f t="array" ref="B83">INDEX(Countries!D83:D343, MATCH(A83, Countries!B83:B343, 0))</f>
        <v>PAN</v>
      </c>
      <c r="C83" s="169" t="s">
        <v>160</v>
      </c>
      <c r="D83" s="185">
        <v>27.2</v>
      </c>
      <c r="E83" s="189">
        <v>333.0</v>
      </c>
      <c r="F83" s="189">
        <v>83.4</v>
      </c>
      <c r="G83" s="125"/>
      <c r="H83" s="125"/>
      <c r="I83" s="125"/>
    </row>
    <row r="84">
      <c r="A84" s="168" t="s">
        <v>431</v>
      </c>
      <c r="B84" s="2" t="str">
        <f t="array" ref="B84">INDEX(Countries!D84:D344, MATCH(A84, Countries!B84:B344, 0))</f>
        <v>PNG</v>
      </c>
      <c r="C84" s="169" t="s">
        <v>160</v>
      </c>
      <c r="D84" s="185">
        <v>27.2</v>
      </c>
      <c r="E84" s="189">
        <v>518.3</v>
      </c>
      <c r="F84" s="189">
        <v>86.9</v>
      </c>
      <c r="G84" s="125"/>
      <c r="H84" s="125"/>
      <c r="I84" s="125"/>
    </row>
    <row r="85">
      <c r="A85" s="168" t="s">
        <v>432</v>
      </c>
      <c r="B85" s="2" t="str">
        <f t="array" ref="B85">INDEX(Countries!D85:D345, MATCH(A85, Countries!B85:B345, 0))</f>
        <v>PER</v>
      </c>
      <c r="C85" s="169" t="s">
        <v>160</v>
      </c>
      <c r="D85" s="185">
        <v>27.2</v>
      </c>
      <c r="E85" s="189">
        <v>105.5</v>
      </c>
      <c r="F85" s="189">
        <v>80.2</v>
      </c>
      <c r="G85" s="125"/>
      <c r="H85" s="125"/>
      <c r="I85" s="125"/>
    </row>
    <row r="86">
      <c r="A86" s="168" t="s">
        <v>433</v>
      </c>
      <c r="B86" s="2" t="str">
        <f t="array" ref="B86">INDEX(Countries!D86:D346, MATCH(A86, Countries!B86:B346, 0))</f>
        <v>PHL</v>
      </c>
      <c r="C86" s="169" t="s">
        <v>160</v>
      </c>
      <c r="D86" s="185">
        <v>27.2</v>
      </c>
      <c r="E86" s="189">
        <v>236.1</v>
      </c>
      <c r="F86" s="189">
        <v>64.6</v>
      </c>
      <c r="G86" s="125"/>
      <c r="H86" s="125"/>
      <c r="I86" s="125"/>
    </row>
    <row r="87">
      <c r="A87" s="168" t="s">
        <v>434</v>
      </c>
      <c r="B87" s="2" t="str">
        <f t="array" ref="B87">INDEX(Countries!D87:D347, MATCH(A87, Countries!B87:B347, 0))</f>
        <v>PRI</v>
      </c>
      <c r="C87" s="169" t="s">
        <v>160</v>
      </c>
      <c r="D87" s="185">
        <v>27.2</v>
      </c>
      <c r="E87" s="189">
        <v>54.6</v>
      </c>
      <c r="F87" s="189">
        <v>66.1</v>
      </c>
      <c r="G87" s="125"/>
      <c r="H87" s="125"/>
      <c r="I87" s="125"/>
    </row>
    <row r="88">
      <c r="A88" s="168" t="s">
        <v>435</v>
      </c>
      <c r="B88" s="2" t="str">
        <f t="array" ref="B88">INDEX(Countries!D1:D348, MATCH(A88, Countries!B1:B348, 0))</f>
        <v>QAT</v>
      </c>
      <c r="C88" s="169" t="s">
        <v>160</v>
      </c>
      <c r="D88" s="185">
        <v>27.2</v>
      </c>
      <c r="E88" s="189">
        <v>39.2</v>
      </c>
      <c r="F88" s="189">
        <v>81.5</v>
      </c>
      <c r="G88" s="125"/>
      <c r="H88" s="125"/>
      <c r="I88" s="125"/>
    </row>
    <row r="89">
      <c r="A89" s="168" t="s">
        <v>436</v>
      </c>
      <c r="B89" s="2" t="str">
        <f t="array" ref="B89">INDEX(Countries!D2:D349, MATCH(A89, Countries!B2:B349, 0))</f>
        <v>COG</v>
      </c>
      <c r="C89" s="169" t="s">
        <v>160</v>
      </c>
      <c r="D89" s="185">
        <v>27.2</v>
      </c>
      <c r="E89" s="189">
        <v>2.4</v>
      </c>
      <c r="F89" s="190"/>
      <c r="G89" s="125"/>
      <c r="H89" s="125"/>
      <c r="I89" s="125"/>
    </row>
    <row r="90">
      <c r="A90" s="168" t="s">
        <v>437</v>
      </c>
      <c r="B90" s="2" t="str">
        <f t="array" ref="B90">INDEX(Countries!D90:D350, MATCH(A90, Countries!B90:B350, 0))</f>
        <v>KNA</v>
      </c>
      <c r="C90" s="169" t="s">
        <v>160</v>
      </c>
      <c r="D90" s="185">
        <v>27.2</v>
      </c>
      <c r="E90" s="189">
        <v>82.3</v>
      </c>
      <c r="F90" s="189">
        <v>66.2</v>
      </c>
      <c r="G90" s="125"/>
      <c r="H90" s="125"/>
      <c r="I90" s="125"/>
    </row>
    <row r="91">
      <c r="A91" s="168" t="s">
        <v>438</v>
      </c>
      <c r="B91" s="2" t="str">
        <f t="array" ref="B91">INDEX(Countries!D91:D351, MATCH(A91, Countries!B91:B351, 0))</f>
        <v>LCA</v>
      </c>
      <c r="C91" s="169" t="s">
        <v>160</v>
      </c>
      <c r="D91" s="185">
        <v>27.2</v>
      </c>
      <c r="E91" s="189">
        <v>155.0</v>
      </c>
      <c r="F91" s="189">
        <v>58.9</v>
      </c>
      <c r="G91" s="125"/>
      <c r="H91" s="125"/>
      <c r="I91" s="125"/>
    </row>
    <row r="92">
      <c r="A92" s="168" t="s">
        <v>439</v>
      </c>
      <c r="B92" s="2" t="str">
        <f t="array" ref="B92">INDEX(Countries!D92:D352, MATCH(A92, Countries!B92:B352, 0))</f>
        <v>VCT</v>
      </c>
      <c r="C92" s="169" t="s">
        <v>160</v>
      </c>
      <c r="D92" s="185">
        <v>27.2</v>
      </c>
      <c r="E92" s="189">
        <v>106.9</v>
      </c>
      <c r="F92" s="189">
        <v>57.9</v>
      </c>
      <c r="G92" s="125"/>
      <c r="H92" s="125"/>
      <c r="I92" s="125"/>
    </row>
    <row r="93">
      <c r="A93" s="168" t="s">
        <v>440</v>
      </c>
      <c r="B93" s="2" t="str">
        <f t="array" ref="B93">INDEX(Countries!D93:D353, MATCH(A93, Countries!B93:B353, 0))</f>
        <v>MAF</v>
      </c>
      <c r="C93" s="169" t="s">
        <v>160</v>
      </c>
      <c r="D93" s="185">
        <v>27.2</v>
      </c>
      <c r="E93" s="190"/>
      <c r="F93" s="190"/>
      <c r="G93" s="125"/>
      <c r="H93" s="125"/>
      <c r="I93" s="125"/>
    </row>
    <row r="94">
      <c r="A94" s="168" t="s">
        <v>441</v>
      </c>
      <c r="B94" s="2" t="str">
        <f t="array" ref="B94">INDEX(Countries!D94:D354, MATCH(A94, Countries!B94:B354, 0))</f>
        <v>WSM</v>
      </c>
      <c r="C94" s="169" t="s">
        <v>160</v>
      </c>
      <c r="D94" s="185">
        <v>27.2</v>
      </c>
      <c r="E94" s="189">
        <v>296.0</v>
      </c>
      <c r="F94" s="190"/>
      <c r="G94" s="125"/>
      <c r="H94" s="125"/>
      <c r="I94" s="125"/>
    </row>
    <row r="95">
      <c r="A95" s="168" t="s">
        <v>442</v>
      </c>
      <c r="B95" s="2" t="str">
        <f t="array" ref="B95">INDEX(Countries!D95:D355, MATCH(A95, Countries!B95:B355, 0))</f>
        <v>STP</v>
      </c>
      <c r="C95" s="169" t="s">
        <v>160</v>
      </c>
      <c r="D95" s="185">
        <v>27.2</v>
      </c>
      <c r="E95" s="190"/>
      <c r="F95" s="190"/>
      <c r="G95" s="125"/>
      <c r="H95" s="125"/>
      <c r="I95" s="125"/>
    </row>
    <row r="96">
      <c r="A96" s="168" t="s">
        <v>443</v>
      </c>
      <c r="B96" s="2" t="str">
        <f t="array" ref="B96">INDEX(Countries!D96:D356, MATCH(A96, Countries!B96:B356, 0))</f>
        <v>SAU</v>
      </c>
      <c r="C96" s="169" t="s">
        <v>160</v>
      </c>
      <c r="D96" s="185">
        <v>27.2</v>
      </c>
      <c r="E96" s="189">
        <v>35.6</v>
      </c>
      <c r="F96" s="189">
        <v>58.4</v>
      </c>
      <c r="G96" s="125"/>
      <c r="H96" s="125"/>
      <c r="I96" s="125"/>
    </row>
    <row r="97">
      <c r="A97" s="168" t="s">
        <v>444</v>
      </c>
      <c r="B97" s="2" t="str">
        <f t="array" ref="B97">INDEX(Countries!D97:D357, MATCH(A97, Countries!B97:B357, 0))</f>
        <v>SEN</v>
      </c>
      <c r="C97" s="169" t="s">
        <v>160</v>
      </c>
      <c r="D97" s="185">
        <v>27.2</v>
      </c>
      <c r="E97" s="189">
        <v>61.0</v>
      </c>
      <c r="F97" s="189">
        <v>53.5</v>
      </c>
      <c r="G97" s="125"/>
      <c r="H97" s="125"/>
      <c r="I97" s="125"/>
    </row>
    <row r="98">
      <c r="A98" s="168" t="s">
        <v>445</v>
      </c>
      <c r="B98" s="2" t="str">
        <f t="array" ref="B98">INDEX(Countries!D98:D358, MATCH(A98, Countries!B98:B358, 0))</f>
        <v>SYC</v>
      </c>
      <c r="C98" s="169" t="s">
        <v>160</v>
      </c>
      <c r="D98" s="185">
        <v>27.2</v>
      </c>
      <c r="E98" s="189">
        <v>196.7</v>
      </c>
      <c r="F98" s="189">
        <v>118.4</v>
      </c>
      <c r="G98" s="125"/>
      <c r="H98" s="125"/>
      <c r="I98" s="125"/>
    </row>
    <row r="99">
      <c r="A99" s="168" t="s">
        <v>446</v>
      </c>
      <c r="B99" s="2" t="str">
        <f t="array" ref="B99">INDEX(Countries!D99:D359, MATCH(A99, Countries!B99:B359, 0))</f>
        <v>SLE</v>
      </c>
      <c r="C99" s="169" t="s">
        <v>160</v>
      </c>
      <c r="D99" s="185">
        <v>27.2</v>
      </c>
      <c r="E99" s="189">
        <v>159.7</v>
      </c>
      <c r="F99" s="189">
        <v>96.6</v>
      </c>
      <c r="G99" s="125"/>
      <c r="H99" s="125"/>
      <c r="I99" s="125"/>
    </row>
    <row r="100">
      <c r="A100" s="168" t="s">
        <v>447</v>
      </c>
      <c r="B100" s="2" t="str">
        <f t="array" ref="B100">INDEX(Countries!D100:D360, MATCH(A100, Countries!B100:B360, 0))</f>
        <v>SGP</v>
      </c>
      <c r="C100" s="169" t="s">
        <v>160</v>
      </c>
      <c r="D100" s="185">
        <v>27.2</v>
      </c>
      <c r="E100" s="189">
        <v>339.5</v>
      </c>
      <c r="F100" s="189">
        <v>58.3</v>
      </c>
      <c r="G100" s="125"/>
      <c r="H100" s="125"/>
      <c r="I100" s="125"/>
    </row>
    <row r="101">
      <c r="A101" s="168" t="s">
        <v>448</v>
      </c>
      <c r="B101" s="2" t="str">
        <f t="array" ref="B101">INDEX(Countries!D101:D361, MATCH(A101, Countries!B101:B361, 0))</f>
        <v>SXM</v>
      </c>
      <c r="C101" s="169" t="s">
        <v>160</v>
      </c>
      <c r="D101" s="185">
        <v>27.2</v>
      </c>
      <c r="E101" s="190"/>
      <c r="F101" s="190"/>
      <c r="G101" s="125"/>
      <c r="H101" s="125"/>
      <c r="I101" s="125"/>
    </row>
    <row r="102">
      <c r="A102" s="168" t="s">
        <v>449</v>
      </c>
      <c r="B102" s="2" t="str">
        <f t="array" ref="B102">INDEX(Countries!D102:D362, MATCH(A102, Countries!B102:B362, 0))</f>
        <v>SLB</v>
      </c>
      <c r="C102" s="169" t="s">
        <v>160</v>
      </c>
      <c r="D102" s="185">
        <v>27.2</v>
      </c>
      <c r="E102" s="189">
        <v>292.9</v>
      </c>
      <c r="F102" s="189">
        <v>53.2</v>
      </c>
      <c r="G102" s="125"/>
      <c r="H102" s="125"/>
      <c r="I102" s="125"/>
    </row>
    <row r="103">
      <c r="A103" s="168" t="s">
        <v>450</v>
      </c>
      <c r="B103" s="2" t="str">
        <f t="array" ref="B103">INDEX(Countries!D103:D363, MATCH(A103, Countries!B103:B363, 0))</f>
        <v>SOM</v>
      </c>
      <c r="C103" s="169" t="s">
        <v>160</v>
      </c>
      <c r="D103" s="185">
        <v>27.2</v>
      </c>
      <c r="E103" s="189">
        <v>66.9</v>
      </c>
      <c r="F103" s="189">
        <v>68.4</v>
      </c>
      <c r="G103" s="125"/>
      <c r="H103" s="125"/>
      <c r="I103" s="125"/>
    </row>
    <row r="104">
      <c r="A104" s="168" t="s">
        <v>451</v>
      </c>
      <c r="B104" s="2" t="str">
        <f t="array" ref="B104">INDEX(Countries!D104:D364, MATCH(A104, Countries!B104:B364, 0))</f>
        <v>ZAF</v>
      </c>
      <c r="C104" s="169" t="s">
        <v>160</v>
      </c>
      <c r="D104" s="185">
        <v>27.2</v>
      </c>
      <c r="E104" s="189">
        <v>348.6</v>
      </c>
      <c r="F104" s="189">
        <v>61.3</v>
      </c>
      <c r="G104" s="125"/>
      <c r="H104" s="125"/>
      <c r="I104" s="125"/>
    </row>
    <row r="105">
      <c r="A105" s="168" t="s">
        <v>452</v>
      </c>
      <c r="B105" s="2" t="str">
        <f t="array" ref="B105">INDEX(Countries!D105:D365, MATCH(A105, Countries!B105:B365, 0))</f>
        <v>LKA</v>
      </c>
      <c r="C105" s="169" t="s">
        <v>160</v>
      </c>
      <c r="D105" s="185">
        <v>27.2</v>
      </c>
      <c r="E105" s="189">
        <v>92.8</v>
      </c>
      <c r="F105" s="189">
        <v>55.3</v>
      </c>
      <c r="G105" s="125"/>
      <c r="H105" s="125"/>
      <c r="I105" s="125"/>
    </row>
    <row r="106">
      <c r="A106" s="168" t="s">
        <v>453</v>
      </c>
      <c r="B106" s="2" t="str">
        <f t="array" ref="B106">INDEX(Countries!D106:D366, MATCH(A106, Countries!B106:B366, 0))</f>
        <v>SDN</v>
      </c>
      <c r="C106" s="169" t="s">
        <v>160</v>
      </c>
      <c r="D106" s="185">
        <v>27.2</v>
      </c>
      <c r="E106" s="189">
        <v>26.5</v>
      </c>
      <c r="F106" s="189">
        <v>58.2</v>
      </c>
      <c r="G106" s="125"/>
      <c r="H106" s="125"/>
      <c r="I106" s="125"/>
    </row>
    <row r="107">
      <c r="A107" s="168" t="s">
        <v>454</v>
      </c>
      <c r="B107" s="2" t="str">
        <f t="array" ref="B107">INDEX(Countries!D107:D367, MATCH(A107, Countries!B107:B367, 0))</f>
        <v>SUR</v>
      </c>
      <c r="C107" s="169" t="s">
        <v>160</v>
      </c>
      <c r="D107" s="185">
        <v>27.2</v>
      </c>
      <c r="E107" s="189">
        <v>171.6</v>
      </c>
      <c r="F107" s="189">
        <v>56.8</v>
      </c>
      <c r="G107" s="125"/>
      <c r="H107" s="125"/>
      <c r="I107" s="125"/>
    </row>
    <row r="108">
      <c r="A108" s="168" t="s">
        <v>455</v>
      </c>
      <c r="B108" s="2" t="str">
        <f t="array" ref="B108">INDEX(Countries!D108:D368, MATCH(A108, Countries!B108:B368, 0))</f>
        <v>TWN</v>
      </c>
      <c r="C108" s="169" t="s">
        <v>160</v>
      </c>
      <c r="D108" s="185">
        <v>27.2</v>
      </c>
      <c r="E108" s="189">
        <v>205.9</v>
      </c>
      <c r="F108" s="189">
        <v>69.5</v>
      </c>
      <c r="G108" s="125"/>
      <c r="H108" s="125"/>
      <c r="I108" s="125"/>
    </row>
    <row r="109">
      <c r="A109" s="168" t="s">
        <v>456</v>
      </c>
      <c r="B109" s="2" t="str">
        <f t="array" ref="B109">INDEX(Countries!D109:D369, MATCH(A109, Countries!B109:B369, 0))</f>
        <v>TZA</v>
      </c>
      <c r="C109" s="169" t="s">
        <v>160</v>
      </c>
      <c r="D109" s="185">
        <v>27.2</v>
      </c>
      <c r="E109" s="189">
        <v>388.7</v>
      </c>
      <c r="F109" s="189">
        <v>103.3</v>
      </c>
      <c r="G109" s="125"/>
      <c r="H109" s="125"/>
      <c r="I109" s="125"/>
    </row>
    <row r="110">
      <c r="A110" s="168" t="s">
        <v>457</v>
      </c>
      <c r="B110" s="2" t="str">
        <f t="array" ref="B110">INDEX(Countries!D110:D370, MATCH(A110, Countries!B110:B370, 0))</f>
        <v>THA</v>
      </c>
      <c r="C110" s="169" t="s">
        <v>160</v>
      </c>
      <c r="D110" s="185">
        <v>27.2</v>
      </c>
      <c r="E110" s="189">
        <v>269.6</v>
      </c>
      <c r="F110" s="189">
        <v>65.3</v>
      </c>
      <c r="G110" s="125"/>
      <c r="H110" s="125"/>
      <c r="I110" s="125"/>
    </row>
    <row r="111">
      <c r="A111" s="168" t="s">
        <v>458</v>
      </c>
      <c r="B111" s="2" t="str">
        <f t="array" ref="B111">INDEX(Countries!D111:D371, MATCH(A111, Countries!B111:B371, 0))</f>
        <v>TLS</v>
      </c>
      <c r="C111" s="169" t="s">
        <v>160</v>
      </c>
      <c r="D111" s="185">
        <v>27.2</v>
      </c>
      <c r="E111" s="189">
        <v>356.4</v>
      </c>
      <c r="F111" s="189">
        <v>59.9</v>
      </c>
      <c r="G111" s="125"/>
      <c r="H111" s="125"/>
      <c r="I111" s="125"/>
    </row>
    <row r="112">
      <c r="A112" s="168" t="s">
        <v>459</v>
      </c>
      <c r="B112" s="2" t="str">
        <f t="array" ref="B112">INDEX(Countries!D112:D372, MATCH(A112, Countries!B112:B372, 0))</f>
        <v>TGO</v>
      </c>
      <c r="C112" s="169" t="s">
        <v>160</v>
      </c>
      <c r="D112" s="185">
        <v>27.2</v>
      </c>
      <c r="E112" s="189">
        <v>85.5</v>
      </c>
      <c r="F112" s="189">
        <v>81.9</v>
      </c>
      <c r="G112" s="125"/>
      <c r="H112" s="125"/>
      <c r="I112" s="125"/>
    </row>
    <row r="113">
      <c r="A113" s="168" t="s">
        <v>460</v>
      </c>
      <c r="B113" s="2" t="str">
        <f t="array" ref="B113">INDEX(Countries!D113:D373, MATCH(A113, Countries!B113:B373, 0))</f>
        <v>TON</v>
      </c>
      <c r="C113" s="169" t="s">
        <v>160</v>
      </c>
      <c r="D113" s="185">
        <v>27.2</v>
      </c>
      <c r="E113" s="189">
        <v>194.2</v>
      </c>
      <c r="F113" s="190"/>
      <c r="G113" s="125"/>
      <c r="H113" s="125"/>
      <c r="I113" s="125"/>
    </row>
    <row r="114">
      <c r="A114" s="168" t="s">
        <v>461</v>
      </c>
      <c r="B114" s="2" t="str">
        <f t="array" ref="B114">INDEX(Countries!D114:D374, MATCH(A114, Countries!B114:B374, 0))</f>
        <v>TTO</v>
      </c>
      <c r="C114" s="169" t="s">
        <v>160</v>
      </c>
      <c r="D114" s="185">
        <v>27.2</v>
      </c>
      <c r="E114" s="189">
        <v>169.4</v>
      </c>
      <c r="F114" s="189">
        <v>64.2</v>
      </c>
      <c r="G114" s="125"/>
      <c r="H114" s="125"/>
      <c r="I114" s="125"/>
    </row>
    <row r="115">
      <c r="A115" s="168" t="s">
        <v>462</v>
      </c>
      <c r="B115" s="2" t="str">
        <f t="array" ref="B115">INDEX(Countries!D115:D375, MATCH(A115, Countries!B115:B375, 0))</f>
        <v>TCA</v>
      </c>
      <c r="C115" s="169" t="s">
        <v>160</v>
      </c>
      <c r="D115" s="185">
        <v>27.2</v>
      </c>
      <c r="E115" s="189">
        <v>37.7</v>
      </c>
      <c r="F115" s="190"/>
      <c r="G115" s="125"/>
      <c r="H115" s="125"/>
      <c r="I115" s="125"/>
    </row>
    <row r="116">
      <c r="A116" s="168" t="s">
        <v>463</v>
      </c>
      <c r="B116" s="2" t="str">
        <f t="array" ref="B116">INDEX(Countries!D116:D376, MATCH(A116, Countries!B116:B376, 0))</f>
        <v>TUV</v>
      </c>
      <c r="C116" s="169" t="s">
        <v>160</v>
      </c>
      <c r="D116" s="185">
        <v>27.2</v>
      </c>
      <c r="E116" s="189">
        <v>267.3</v>
      </c>
      <c r="F116" s="190"/>
      <c r="G116" s="125"/>
      <c r="H116" s="125"/>
      <c r="I116" s="125"/>
    </row>
    <row r="117">
      <c r="A117" s="168" t="s">
        <v>464</v>
      </c>
      <c r="B117" s="2" t="str">
        <f t="array" ref="B117">INDEX(Countries!D117:D377, MATCH(A117, Countries!B117:B377, 0))</f>
        <v>ARE</v>
      </c>
      <c r="C117" s="169" t="s">
        <v>160</v>
      </c>
      <c r="D117" s="185">
        <v>27.2</v>
      </c>
      <c r="E117" s="189">
        <v>18.1</v>
      </c>
      <c r="F117" s="189">
        <v>77.9</v>
      </c>
      <c r="G117" s="125"/>
      <c r="H117" s="125"/>
      <c r="I117" s="125"/>
    </row>
    <row r="118">
      <c r="A118" s="168" t="s">
        <v>465</v>
      </c>
      <c r="B118" s="2" t="str">
        <f t="array" ref="B118">INDEX(Countries!D118:D378, MATCH(A118, Countries!B118:B378, 0))</f>
        <v>VUT</v>
      </c>
      <c r="C118" s="169" t="s">
        <v>160</v>
      </c>
      <c r="D118" s="185">
        <v>27.2</v>
      </c>
      <c r="E118" s="189">
        <v>315.0</v>
      </c>
      <c r="F118" s="189"/>
      <c r="G118" s="125"/>
      <c r="H118" s="125"/>
      <c r="I118" s="125"/>
    </row>
    <row r="119">
      <c r="A119" s="168" t="s">
        <v>466</v>
      </c>
      <c r="B119" s="2" t="str">
        <f t="array" ref="B119">INDEX(Countries!D119:D379, MATCH(A119, Countries!B119:B379, 0))</f>
        <v>VEN</v>
      </c>
      <c r="C119" s="169" t="s">
        <v>160</v>
      </c>
      <c r="D119" s="185">
        <v>27.2</v>
      </c>
      <c r="E119" s="189">
        <v>393.6</v>
      </c>
      <c r="F119" s="189"/>
      <c r="G119" s="125"/>
      <c r="H119" s="125"/>
      <c r="I119" s="125"/>
    </row>
    <row r="120">
      <c r="A120" s="168" t="s">
        <v>467</v>
      </c>
      <c r="B120" s="2" t="str">
        <f t="array" ref="B120">INDEX(Countries!D120:D380, MATCH(A120, Countries!B120:B380, 0))</f>
        <v>VNM</v>
      </c>
      <c r="C120" s="169" t="s">
        <v>160</v>
      </c>
      <c r="D120" s="185">
        <v>27.2</v>
      </c>
      <c r="E120" s="189">
        <v>186.6</v>
      </c>
      <c r="F120" s="189"/>
      <c r="G120" s="125"/>
      <c r="H120" s="125"/>
      <c r="I120" s="125"/>
    </row>
    <row r="121">
      <c r="A121" s="168" t="s">
        <v>468</v>
      </c>
      <c r="B121" s="2" t="str">
        <f t="array" ref="B121">INDEX(Countries!D121:D381, MATCH(A121, Countries!B121:B381, 0))</f>
        <v>VIR</v>
      </c>
      <c r="C121" s="169" t="s">
        <v>160</v>
      </c>
      <c r="D121" s="185">
        <v>27.2</v>
      </c>
      <c r="E121" s="189">
        <v>106.3</v>
      </c>
      <c r="F121" s="190"/>
      <c r="G121" s="125"/>
      <c r="H121" s="125"/>
      <c r="I121" s="125"/>
    </row>
    <row r="122">
      <c r="A122" s="168" t="s">
        <v>469</v>
      </c>
      <c r="B122" s="2" t="str">
        <f t="array" ref="B122">INDEX(Countries!D122:D382, MATCH(A122, Countries!B122:B382, 0))</f>
        <v>WLF</v>
      </c>
      <c r="C122" s="169" t="s">
        <v>160</v>
      </c>
      <c r="D122" s="185">
        <v>27.2</v>
      </c>
      <c r="E122" s="189">
        <v>305.5</v>
      </c>
      <c r="F122" s="190"/>
      <c r="G122" s="125"/>
      <c r="H122" s="125"/>
      <c r="I122" s="125"/>
    </row>
    <row r="123">
      <c r="A123" s="168" t="s">
        <v>470</v>
      </c>
      <c r="B123" s="2" t="str">
        <f t="array" ref="B123">INDEX(Countries!D1:D383, MATCH(A123, Countries!B1:B383, 0))</f>
        <v>YEM</v>
      </c>
      <c r="C123" s="169" t="s">
        <v>160</v>
      </c>
      <c r="D123" s="185">
        <v>27.2</v>
      </c>
      <c r="E123" s="189">
        <v>82.0</v>
      </c>
      <c r="F123" s="189"/>
      <c r="G123" s="125"/>
      <c r="H123" s="125"/>
      <c r="I123" s="125"/>
    </row>
    <row r="124">
      <c r="A124" s="168" t="s">
        <v>471</v>
      </c>
      <c r="B124" s="2" t="str">
        <f t="array" ref="B124">INDEX(Countries!D2:D384, MATCH(A124, Countries!B2:B384, 0))</f>
        <v>ITA</v>
      </c>
      <c r="C124" s="169" t="s">
        <v>160</v>
      </c>
      <c r="D124" s="185">
        <v>27.2</v>
      </c>
      <c r="E124" s="190"/>
      <c r="F124" s="190"/>
      <c r="G124" s="125"/>
      <c r="H124" s="125"/>
      <c r="I124" s="125"/>
    </row>
    <row r="125">
      <c r="A125" s="168" t="s">
        <v>472</v>
      </c>
      <c r="B125" s="2" t="str">
        <f t="array" ref="B125">INDEX(Countries!D125:D385, MATCH(A125, Countries!B125:B385, 0))</f>
        <v>UKR</v>
      </c>
      <c r="C125" s="169" t="s">
        <v>160</v>
      </c>
      <c r="D125" s="185">
        <v>27.2</v>
      </c>
      <c r="E125" s="190"/>
      <c r="F125" s="190"/>
      <c r="G125" s="125"/>
      <c r="H125" s="125"/>
      <c r="I125" s="125"/>
    </row>
    <row r="126">
      <c r="A126" s="168" t="s">
        <v>473</v>
      </c>
      <c r="B126" s="2" t="str">
        <f t="array" ref="B126">INDEX(Countries!D126:D386, MATCH(A126, Countries!B126:B386, 0))</f>
        <v>TUN</v>
      </c>
      <c r="C126" s="169" t="s">
        <v>160</v>
      </c>
      <c r="D126" s="185">
        <v>27.2</v>
      </c>
      <c r="E126" s="190"/>
      <c r="F126" s="190"/>
      <c r="G126" s="125"/>
      <c r="H126" s="125"/>
      <c r="I126" s="125"/>
    </row>
    <row r="127">
      <c r="A127" s="168" t="s">
        <v>474</v>
      </c>
      <c r="B127" s="2" t="str">
        <f t="array" ref="B127">INDEX(Countries!D127:D387, MATCH(A127, Countries!B127:B387, 0))</f>
        <v>ESP</v>
      </c>
      <c r="C127" s="169" t="s">
        <v>160</v>
      </c>
      <c r="D127" s="185">
        <v>27.2</v>
      </c>
      <c r="E127" s="190"/>
      <c r="F127" s="190"/>
      <c r="G127" s="125"/>
      <c r="H127" s="125"/>
      <c r="I127" s="125"/>
    </row>
    <row r="128">
      <c r="A128" s="168" t="s">
        <v>475</v>
      </c>
      <c r="B128" s="2" t="str">
        <f t="array" ref="B128">INDEX(Countries!D1:D388, MATCH(A128, Countries!B1:B388, 0))</f>
        <v>KWT</v>
      </c>
      <c r="C128" s="169" t="s">
        <v>160</v>
      </c>
      <c r="D128" s="185">
        <v>27.2</v>
      </c>
      <c r="E128" s="190"/>
      <c r="F128" s="190"/>
      <c r="G128" s="125"/>
      <c r="H128" s="125"/>
      <c r="I128" s="125"/>
    </row>
    <row r="129">
      <c r="A129" s="168" t="s">
        <v>476</v>
      </c>
      <c r="B129" s="2" t="str">
        <f t="array" ref="B129">INDEX(Countries!D2:D389, MATCH(A129, Countries!B2:B389, 0))</f>
        <v>DNK</v>
      </c>
      <c r="C129" s="169" t="s">
        <v>160</v>
      </c>
      <c r="D129" s="185">
        <v>27.2</v>
      </c>
      <c r="E129" s="190"/>
      <c r="F129" s="190"/>
      <c r="G129" s="125"/>
      <c r="H129" s="125"/>
      <c r="I129" s="125"/>
    </row>
    <row r="130">
      <c r="A130" s="168" t="s">
        <v>477</v>
      </c>
      <c r="B130" s="2" t="str">
        <f t="array" ref="B130">INDEX(Countries!D3:D390, MATCH(A130, Countries!B3:B390, 0))</f>
        <v>FRA</v>
      </c>
      <c r="C130" s="169" t="s">
        <v>160</v>
      </c>
      <c r="D130" s="185">
        <v>27.2</v>
      </c>
      <c r="E130" s="190"/>
      <c r="F130" s="190"/>
      <c r="G130" s="125"/>
      <c r="H130" s="125"/>
      <c r="I130" s="125"/>
    </row>
    <row r="131">
      <c r="A131" s="168" t="s">
        <v>478</v>
      </c>
      <c r="B131" s="2" t="str">
        <f t="array" ref="B131">INDEX(Countries!D1:D391, MATCH(A131, Countries!B1:B391, 0))</f>
        <v>RUS</v>
      </c>
      <c r="C131" s="169" t="s">
        <v>160</v>
      </c>
      <c r="D131" s="185">
        <v>27.2</v>
      </c>
      <c r="E131" s="190"/>
      <c r="F131" s="190"/>
      <c r="G131" s="125"/>
      <c r="H131" s="125"/>
      <c r="I131" s="125"/>
    </row>
    <row r="132">
      <c r="A132" s="168" t="s">
        <v>479</v>
      </c>
      <c r="B132" s="2" t="str">
        <f t="array" ref="B132">INDEX(Countries!D1:D392, MATCH(A132, Countries!B1:B392, 0))</f>
        <v>UMI</v>
      </c>
      <c r="C132" s="169" t="s">
        <v>160</v>
      </c>
      <c r="D132" s="185">
        <v>27.2</v>
      </c>
      <c r="E132" s="190"/>
      <c r="F132" s="190"/>
      <c r="G132" s="125"/>
      <c r="H132" s="125"/>
      <c r="I132" s="125"/>
    </row>
    <row r="133">
      <c r="A133" s="168" t="s">
        <v>480</v>
      </c>
      <c r="B133" s="2" t="str">
        <f t="array" ref="B133">INDEX(Countries!D2:D393, MATCH(A133, Countries!B2:B393, 0))</f>
        <v>GRC</v>
      </c>
      <c r="C133" s="169" t="s">
        <v>160</v>
      </c>
      <c r="D133" s="185">
        <v>27.2</v>
      </c>
      <c r="E133" s="190"/>
      <c r="F133" s="190"/>
      <c r="G133" s="125"/>
      <c r="H133" s="125"/>
      <c r="I133" s="125"/>
    </row>
    <row r="134">
      <c r="A134" s="168" t="s">
        <v>481</v>
      </c>
      <c r="B134" s="2" t="str">
        <f t="array" ref="B134">INDEX(Countries!D3:D394, MATCH(A134, Countries!B3:B394, 0))</f>
        <v>CAN</v>
      </c>
      <c r="C134" s="169" t="s">
        <v>160</v>
      </c>
      <c r="D134" s="185">
        <v>27.2</v>
      </c>
      <c r="E134" s="190"/>
      <c r="F134" s="190"/>
      <c r="G134" s="125"/>
      <c r="H134" s="125"/>
      <c r="I134" s="125"/>
    </row>
    <row r="135">
      <c r="A135" s="168" t="s">
        <v>482</v>
      </c>
      <c r="B135" s="2" t="str">
        <f t="array" ref="B135">INDEX(Countries!D4:D395, MATCH(A135, Countries!B4:B395, 0))</f>
        <v>DEU</v>
      </c>
      <c r="C135" s="169" t="s">
        <v>160</v>
      </c>
      <c r="D135" s="185">
        <v>27.2</v>
      </c>
      <c r="E135" s="190"/>
      <c r="F135" s="190"/>
      <c r="G135" s="125"/>
      <c r="H135" s="125"/>
      <c r="I135" s="125"/>
    </row>
    <row r="136">
      <c r="A136" s="168" t="s">
        <v>483</v>
      </c>
      <c r="B136" s="2" t="str">
        <f t="array" ref="B136">INDEX(Countries!D5:D396, MATCH(A136, Countries!B5:B396, 0))</f>
        <v>HRV</v>
      </c>
      <c r="C136" s="169" t="s">
        <v>160</v>
      </c>
      <c r="D136" s="185">
        <v>27.2</v>
      </c>
      <c r="E136" s="190"/>
      <c r="F136" s="190"/>
      <c r="G136" s="125"/>
      <c r="H136" s="125"/>
      <c r="I136" s="125"/>
    </row>
    <row r="137">
      <c r="A137" s="168" t="s">
        <v>484</v>
      </c>
      <c r="B137" s="2" t="str">
        <f t="array" ref="B137">INDEX(Countries!D137:D397, MATCH(A137, Countries!B137:B397, 0))</f>
        <v>GBR</v>
      </c>
      <c r="C137" s="169" t="s">
        <v>160</v>
      </c>
      <c r="D137" s="185">
        <v>27.2</v>
      </c>
      <c r="E137" s="190"/>
      <c r="F137" s="190"/>
      <c r="G137" s="125"/>
      <c r="H137" s="125"/>
      <c r="I137" s="125"/>
    </row>
    <row r="138">
      <c r="A138" s="168" t="s">
        <v>485</v>
      </c>
      <c r="B138" s="2" t="str">
        <f t="array" ref="B138">INDEX(Countries!D2:D399, MATCH(A138, Countries!B2:B399, 0))</f>
        <v>MLT</v>
      </c>
      <c r="C138" s="169" t="s">
        <v>160</v>
      </c>
      <c r="D138" s="185">
        <v>27.2</v>
      </c>
      <c r="E138" s="190"/>
      <c r="F138" s="190"/>
      <c r="G138" s="125"/>
      <c r="H138" s="125"/>
      <c r="I138" s="125"/>
    </row>
    <row r="139">
      <c r="A139" s="168" t="s">
        <v>486</v>
      </c>
      <c r="B139" s="2" t="str">
        <f t="array" ref="B139">INDEX(Countries!D1:D400, MATCH(A139, Countries!B1:B400, 0))</f>
        <v>CYP</v>
      </c>
      <c r="C139" s="169" t="s">
        <v>160</v>
      </c>
      <c r="D139" s="185">
        <v>27.2</v>
      </c>
      <c r="E139" s="190"/>
      <c r="F139" s="190"/>
      <c r="G139" s="125"/>
      <c r="H139" s="125"/>
      <c r="I139" s="125"/>
    </row>
    <row r="140">
      <c r="A140" s="168" t="s">
        <v>487</v>
      </c>
      <c r="B140" s="2" t="str">
        <f t="array" ref="B140">INDEX(Countries!D2:D401, MATCH(A140, Countries!B2:B401, 0))</f>
        <v>NOR</v>
      </c>
      <c r="C140" s="169" t="s">
        <v>160</v>
      </c>
      <c r="D140" s="185">
        <v>27.2</v>
      </c>
      <c r="E140" s="190"/>
      <c r="F140" s="190"/>
      <c r="G140" s="125"/>
      <c r="H140" s="125"/>
      <c r="I140" s="125"/>
    </row>
    <row r="141">
      <c r="A141" s="168" t="s">
        <v>488</v>
      </c>
      <c r="B141" s="2" t="str">
        <f t="array" ref="B141">INDEX(Countries!D3:D402, MATCH(A141, Countries!B3:B402, 0))</f>
        <v>ALB</v>
      </c>
      <c r="C141" s="169" t="s">
        <v>160</v>
      </c>
      <c r="D141" s="185">
        <v>27.2</v>
      </c>
      <c r="E141" s="190"/>
      <c r="F141" s="190"/>
      <c r="G141" s="125"/>
      <c r="H141" s="125"/>
      <c r="I141" s="125"/>
    </row>
    <row r="142">
      <c r="A142" s="168" t="s">
        <v>489</v>
      </c>
      <c r="B142" s="2" t="str">
        <f t="array" ref="B142">INDEX(Countries!D1:D403, MATCH(A142, Countries!B1:B403, 0))</f>
        <v>DZA</v>
      </c>
      <c r="C142" s="169" t="s">
        <v>160</v>
      </c>
      <c r="D142" s="185">
        <v>27.2</v>
      </c>
      <c r="E142" s="190"/>
      <c r="F142" s="190"/>
      <c r="G142" s="125"/>
      <c r="H142" s="125"/>
      <c r="I142" s="125"/>
    </row>
    <row r="143">
      <c r="A143" s="168" t="s">
        <v>490</v>
      </c>
      <c r="B143" s="2" t="str">
        <f t="array" ref="B143">INDEX(Countries!D2:D404, MATCH(A143, Countries!B2:B404, 0))</f>
        <v>SWE</v>
      </c>
      <c r="C143" s="169" t="s">
        <v>160</v>
      </c>
      <c r="D143" s="185">
        <v>27.2</v>
      </c>
      <c r="E143" s="190"/>
      <c r="F143" s="190"/>
      <c r="G143" s="125"/>
      <c r="H143" s="125"/>
      <c r="I143" s="125"/>
    </row>
    <row r="144">
      <c r="A144" s="168" t="s">
        <v>491</v>
      </c>
      <c r="B144" s="2" t="str">
        <f t="array" ref="B144">INDEX(Countries!D1:D405, MATCH(A144, Countries!B1:B405, 0))</f>
        <v>ISR</v>
      </c>
      <c r="C144" s="169" t="s">
        <v>160</v>
      </c>
      <c r="D144" s="185">
        <v>27.2</v>
      </c>
      <c r="E144" s="190"/>
      <c r="F144" s="190"/>
      <c r="G144" s="125"/>
      <c r="H144" s="125"/>
      <c r="I144" s="125"/>
    </row>
    <row r="145">
      <c r="A145" s="168" t="s">
        <v>492</v>
      </c>
      <c r="B145" s="2" t="str">
        <f t="array" ref="B145">INDEX(Countries!D2:D406, MATCH(A145, Countries!B2:B406, 0))</f>
        <v>MSR</v>
      </c>
      <c r="C145" s="169" t="s">
        <v>160</v>
      </c>
      <c r="D145" s="185">
        <v>27.2</v>
      </c>
      <c r="E145" s="190"/>
      <c r="F145" s="190"/>
      <c r="G145" s="125"/>
      <c r="H145" s="125"/>
      <c r="I145" s="125"/>
    </row>
    <row r="146">
      <c r="A146" s="168" t="s">
        <v>493</v>
      </c>
      <c r="B146" s="2" t="str">
        <f t="array" ref="B146">INDEX(Countries!D1:D407, MATCH(A146, Countries!B1:B407, 0))</f>
        <v>LBY</v>
      </c>
      <c r="C146" s="169" t="s">
        <v>160</v>
      </c>
      <c r="D146" s="185">
        <v>27.2</v>
      </c>
      <c r="E146" s="190"/>
      <c r="F146" s="190"/>
      <c r="G146" s="125"/>
      <c r="H146" s="125"/>
      <c r="I146" s="125"/>
    </row>
    <row r="147">
      <c r="A147" s="168" t="s">
        <v>494</v>
      </c>
      <c r="B147" s="2" t="str">
        <f t="array" ref="B147">INDEX(Countries!D148:D408, MATCH(A147, Countries!B148:B408, 0))</f>
        <v>NLD</v>
      </c>
      <c r="C147" s="169" t="s">
        <v>160</v>
      </c>
      <c r="D147" s="185">
        <v>27.2</v>
      </c>
      <c r="E147" s="190"/>
      <c r="F147" s="190"/>
      <c r="G147" s="125"/>
      <c r="H147" s="125"/>
      <c r="I147" s="125"/>
    </row>
    <row r="148">
      <c r="A148" s="168" t="s">
        <v>495</v>
      </c>
      <c r="B148" s="2" t="str">
        <f t="array" ref="B148">INDEX(Countries!D1:D409, MATCH(A148, Countries!B1:B409, 0))</f>
        <v>POL</v>
      </c>
      <c r="C148" s="169" t="s">
        <v>160</v>
      </c>
      <c r="D148" s="185">
        <v>27.2</v>
      </c>
      <c r="E148" s="190"/>
      <c r="F148" s="190"/>
      <c r="G148" s="125"/>
      <c r="H148" s="125"/>
      <c r="I148" s="125"/>
    </row>
    <row r="149">
      <c r="A149" s="168" t="s">
        <v>496</v>
      </c>
      <c r="B149" s="2" t="str">
        <f t="array" ref="B149">INDEX(Countries!D2:D410, MATCH(A149, Countries!B2:B410, 0))</f>
        <v>TUR</v>
      </c>
      <c r="C149" s="169" t="s">
        <v>160</v>
      </c>
      <c r="D149" s="185">
        <v>27.2</v>
      </c>
      <c r="E149" s="190"/>
      <c r="F149" s="190"/>
      <c r="G149" s="125"/>
      <c r="H149" s="125"/>
      <c r="I149" s="125"/>
    </row>
    <row r="150">
      <c r="A150" s="168" t="s">
        <v>497</v>
      </c>
      <c r="B150" s="2" t="str">
        <f t="array" ref="B150">INDEX(Countries!D3:D411, MATCH(A150, Countries!B3:B411, 0))</f>
        <v>JOR</v>
      </c>
      <c r="C150" s="169" t="s">
        <v>160</v>
      </c>
      <c r="D150" s="185">
        <v>27.2</v>
      </c>
      <c r="E150" s="190"/>
      <c r="F150" s="190"/>
      <c r="G150" s="125"/>
      <c r="H150" s="125"/>
      <c r="I150" s="125"/>
    </row>
    <row r="151">
      <c r="A151" s="168" t="s">
        <v>498</v>
      </c>
      <c r="B151" s="2" t="str">
        <f t="array" ref="B151">INDEX(Countries!D1:D412, MATCH(A151, Countries!B1:B412, 0))</f>
        <v>HKG</v>
      </c>
      <c r="C151" s="169" t="s">
        <v>160</v>
      </c>
      <c r="D151" s="185">
        <v>27.2</v>
      </c>
      <c r="E151" s="189">
        <v>185.6</v>
      </c>
      <c r="F151" s="190"/>
      <c r="G151" s="125"/>
      <c r="H151" s="125"/>
      <c r="I151" s="125"/>
    </row>
    <row r="152">
      <c r="A152" s="168" t="s">
        <v>499</v>
      </c>
      <c r="B152" s="2" t="str">
        <f t="array" ref="B152">INDEX(Countries!D2:D413, MATCH(A152, Countries!B2:B413, 0))</f>
        <v>SVN</v>
      </c>
      <c r="C152" s="169" t="s">
        <v>160</v>
      </c>
      <c r="D152" s="185">
        <v>27.2</v>
      </c>
      <c r="E152" s="190"/>
      <c r="F152" s="190"/>
      <c r="G152" s="125"/>
      <c r="H152" s="125"/>
      <c r="I152" s="125"/>
    </row>
    <row r="153">
      <c r="A153" s="168" t="s">
        <v>500</v>
      </c>
      <c r="B153" s="2" t="str">
        <f t="array" ref="B153">INDEX(Countries!D3:D414, MATCH(A153, Countries!B3:B414, 0))</f>
        <v>ARG</v>
      </c>
      <c r="C153" s="169" t="s">
        <v>160</v>
      </c>
      <c r="D153" s="185">
        <v>27.2</v>
      </c>
      <c r="E153" s="190"/>
      <c r="F153" s="190"/>
      <c r="G153" s="125"/>
      <c r="H153" s="125"/>
      <c r="I153" s="125"/>
    </row>
    <row r="154">
      <c r="A154" s="168" t="s">
        <v>501</v>
      </c>
      <c r="B154" s="2" t="str">
        <f t="array" ref="B154">INDEX(Countries!D4:D415, MATCH(A154, Countries!B4:B415, 0))</f>
        <v>AZE</v>
      </c>
      <c r="C154" s="169" t="s">
        <v>160</v>
      </c>
      <c r="D154" s="185">
        <v>27.2</v>
      </c>
      <c r="E154" s="190"/>
      <c r="F154" s="190"/>
      <c r="G154" s="125"/>
      <c r="H154" s="125"/>
      <c r="I154" s="125"/>
    </row>
    <row r="155">
      <c r="A155" s="168" t="s">
        <v>502</v>
      </c>
      <c r="B155" s="2" t="str">
        <f t="array" ref="B155">INDEX(Countries!D5:D416, MATCH(A155, Countries!B5:B416, 0))</f>
        <v>BEL</v>
      </c>
      <c r="C155" s="169" t="s">
        <v>160</v>
      </c>
      <c r="D155" s="185">
        <v>27.2</v>
      </c>
      <c r="E155" s="190"/>
      <c r="F155" s="190"/>
      <c r="G155" s="125"/>
      <c r="H155" s="125"/>
      <c r="I155" s="125"/>
    </row>
    <row r="156">
      <c r="A156" s="168" t="s">
        <v>503</v>
      </c>
      <c r="B156" s="2" t="str">
        <f t="array" ref="B156">INDEX(Countries!D6:D417, MATCH(A156, Countries!B6:B417, 0))</f>
        <v>BIH</v>
      </c>
      <c r="C156" s="169" t="s">
        <v>160</v>
      </c>
      <c r="D156" s="185">
        <v>27.2</v>
      </c>
      <c r="E156" s="190"/>
      <c r="F156" s="190"/>
      <c r="G156" s="125"/>
      <c r="H156" s="125"/>
      <c r="I156" s="125"/>
    </row>
    <row r="157">
      <c r="A157" s="168" t="s">
        <v>504</v>
      </c>
      <c r="B157" s="2" t="str">
        <f t="array" ref="B157">INDEX(Countries!D7:D418, MATCH(A157, Countries!B7:B418, 0))</f>
        <v>IOT</v>
      </c>
      <c r="C157" s="169" t="s">
        <v>160</v>
      </c>
      <c r="D157" s="185">
        <v>27.2</v>
      </c>
      <c r="E157" s="190"/>
      <c r="F157" s="190"/>
      <c r="G157" s="125"/>
      <c r="H157" s="125"/>
      <c r="I157" s="125"/>
    </row>
    <row r="158">
      <c r="A158" s="168" t="s">
        <v>505</v>
      </c>
      <c r="B158" s="2" t="str">
        <f t="array" ref="B158">INDEX(Countries!D8:D419, MATCH(A158, Countries!B8:B419, 0))</f>
        <v>BGR</v>
      </c>
      <c r="C158" s="169" t="s">
        <v>160</v>
      </c>
      <c r="D158" s="185">
        <v>27.2</v>
      </c>
      <c r="E158" s="190"/>
      <c r="F158" s="190"/>
      <c r="G158" s="125"/>
      <c r="H158" s="125"/>
      <c r="I158" s="125"/>
    </row>
    <row r="159">
      <c r="A159" s="168" t="s">
        <v>506</v>
      </c>
      <c r="B159" s="2" t="str">
        <f t="array" ref="B159">INDEX(Countries!D9:D420, MATCH(A159, Countries!B9:B420, 0))</f>
        <v>CPV</v>
      </c>
      <c r="C159" s="169" t="s">
        <v>160</v>
      </c>
      <c r="D159" s="185">
        <v>27.2</v>
      </c>
      <c r="E159" s="190"/>
      <c r="F159" s="190"/>
      <c r="G159" s="125"/>
      <c r="H159" s="125"/>
      <c r="I159" s="125"/>
    </row>
    <row r="160">
      <c r="A160" s="168" t="s">
        <v>507</v>
      </c>
      <c r="B160" s="2" t="str">
        <f t="array" ref="B160">INDEX(Countries!D10:D421, MATCH(A160, Countries!B10:B421, 0))</f>
        <v>CHL</v>
      </c>
      <c r="C160" s="169" t="s">
        <v>160</v>
      </c>
      <c r="D160" s="185">
        <v>27.2</v>
      </c>
      <c r="E160" s="190"/>
      <c r="F160" s="190"/>
      <c r="G160" s="125"/>
      <c r="H160" s="125"/>
      <c r="I160" s="125"/>
    </row>
    <row r="161">
      <c r="A161" s="168" t="s">
        <v>508</v>
      </c>
      <c r="B161" s="2" t="str">
        <f t="array" ref="B161">INDEX(Countries!D11:D422, MATCH(A161, Countries!B11:B422, 0))</f>
        <v>EST</v>
      </c>
      <c r="C161" s="169" t="s">
        <v>160</v>
      </c>
      <c r="D161" s="185">
        <v>27.2</v>
      </c>
      <c r="E161" s="190"/>
      <c r="F161" s="190"/>
      <c r="G161" s="125"/>
      <c r="H161" s="125"/>
      <c r="I161" s="125"/>
    </row>
    <row r="162">
      <c r="A162" s="168" t="s">
        <v>509</v>
      </c>
      <c r="B162" s="2" t="str">
        <f t="array" ref="B162">INDEX(Countries!D12:D423, MATCH(A162, Countries!B12:B423, 0))</f>
        <v>FLK</v>
      </c>
      <c r="C162" s="169" t="s">
        <v>160</v>
      </c>
      <c r="D162" s="185">
        <v>27.2</v>
      </c>
      <c r="E162" s="190"/>
      <c r="F162" s="190"/>
      <c r="G162" s="125"/>
      <c r="H162" s="125"/>
      <c r="I162" s="125"/>
    </row>
    <row r="163">
      <c r="A163" s="168" t="s">
        <v>510</v>
      </c>
      <c r="B163" s="2" t="str">
        <f t="array" ref="B163">INDEX(Countries!D13:D424, MATCH(A163, Countries!B13:B424, 0))</f>
        <v>FRO</v>
      </c>
      <c r="C163" s="169" t="s">
        <v>160</v>
      </c>
      <c r="D163" s="185">
        <v>27.2</v>
      </c>
      <c r="E163" s="190"/>
      <c r="F163" s="190"/>
      <c r="G163" s="125"/>
      <c r="H163" s="125"/>
      <c r="I163" s="125"/>
    </row>
    <row r="164">
      <c r="A164" s="168" t="s">
        <v>511</v>
      </c>
      <c r="B164" s="2" t="str">
        <f t="array" ref="B164">INDEX(Countries!D14:D425, MATCH(A164, Countries!B14:B425, 0))</f>
        <v>FIN</v>
      </c>
      <c r="C164" s="169" t="s">
        <v>160</v>
      </c>
      <c r="D164" s="185">
        <v>27.2</v>
      </c>
      <c r="E164" s="190"/>
      <c r="F164" s="190"/>
      <c r="G164" s="125"/>
      <c r="H164" s="125"/>
      <c r="I164" s="125"/>
    </row>
    <row r="165">
      <c r="A165" s="168" t="s">
        <v>512</v>
      </c>
      <c r="B165" s="2" t="str">
        <f t="array" ref="B165">INDEX(Countries!D15:D426, MATCH(A165, Countries!B15:B426, 0))</f>
        <v>GEO</v>
      </c>
      <c r="C165" s="169" t="s">
        <v>160</v>
      </c>
      <c r="D165" s="185">
        <v>27.2</v>
      </c>
      <c r="E165" s="190"/>
      <c r="F165" s="190"/>
      <c r="G165" s="125"/>
      <c r="H165" s="125"/>
      <c r="I165" s="125"/>
    </row>
    <row r="166">
      <c r="A166" s="168" t="s">
        <v>513</v>
      </c>
      <c r="B166" s="2" t="str">
        <f t="array" ref="B166">INDEX(Countries!D16:D427, MATCH(A166, Countries!B16:B427, 0))</f>
        <v>GIB</v>
      </c>
      <c r="C166" s="169" t="s">
        <v>160</v>
      </c>
      <c r="D166" s="185">
        <v>27.2</v>
      </c>
      <c r="E166" s="190"/>
      <c r="F166" s="190"/>
      <c r="G166" s="125"/>
      <c r="H166" s="125"/>
      <c r="I166" s="125"/>
    </row>
    <row r="167">
      <c r="A167" s="168" t="s">
        <v>514</v>
      </c>
      <c r="B167" s="2" t="str">
        <f t="array" ref="B167">INDEX(Countries!D17:D428, MATCH(A167, Countries!B17:B428, 0))</f>
        <v>GRL</v>
      </c>
      <c r="C167" s="169" t="s">
        <v>160</v>
      </c>
      <c r="D167" s="185">
        <v>27.2</v>
      </c>
      <c r="E167" s="190"/>
      <c r="F167" s="190"/>
      <c r="G167" s="125"/>
      <c r="H167" s="125"/>
      <c r="I167" s="125"/>
    </row>
    <row r="168">
      <c r="A168" s="168" t="s">
        <v>515</v>
      </c>
      <c r="B168" s="2" t="str">
        <f t="array" ref="B168">INDEX(Countries!D18:D429, MATCH(A168, Countries!B18:B429, 0))</f>
        <v>GGY</v>
      </c>
      <c r="C168" s="169" t="s">
        <v>160</v>
      </c>
      <c r="D168" s="185">
        <v>27.2</v>
      </c>
      <c r="E168" s="190"/>
      <c r="F168" s="190"/>
      <c r="G168" s="125"/>
      <c r="H168" s="125"/>
      <c r="I168" s="125"/>
    </row>
    <row r="169">
      <c r="A169" s="168" t="s">
        <v>516</v>
      </c>
      <c r="B169" s="2" t="str">
        <f t="array" ref="B169">INDEX(Countries!D19:D430, MATCH(A169, Countries!B19:B430, 0))</f>
        <v>ISL</v>
      </c>
      <c r="C169" s="169" t="s">
        <v>160</v>
      </c>
      <c r="D169" s="185">
        <v>27.2</v>
      </c>
      <c r="E169" s="190"/>
      <c r="F169" s="190"/>
      <c r="G169" s="125"/>
      <c r="H169" s="125"/>
      <c r="I169" s="125"/>
    </row>
    <row r="170">
      <c r="A170" s="168" t="s">
        <v>517</v>
      </c>
      <c r="B170" s="2" t="str">
        <f t="array" ref="B170">INDEX(Countries!D20:D431, MATCH(A170, Countries!B20:B431, 0))</f>
        <v>IRQ</v>
      </c>
      <c r="C170" s="169" t="s">
        <v>160</v>
      </c>
      <c r="D170" s="185">
        <v>27.2</v>
      </c>
      <c r="E170" s="190"/>
      <c r="F170" s="190"/>
      <c r="G170" s="125"/>
      <c r="H170" s="125"/>
      <c r="I170" s="125"/>
    </row>
    <row r="171">
      <c r="A171" s="168" t="s">
        <v>518</v>
      </c>
      <c r="B171" s="2" t="str">
        <f t="array" ref="B171">INDEX(Countries!D21:D432, MATCH(A171, Countries!B21:B432, 0))</f>
        <v>IRL</v>
      </c>
      <c r="C171" s="169" t="s">
        <v>160</v>
      </c>
      <c r="D171" s="185">
        <v>27.2</v>
      </c>
      <c r="E171" s="190"/>
      <c r="F171" s="190"/>
      <c r="G171" s="125"/>
      <c r="H171" s="125"/>
      <c r="I171" s="125"/>
    </row>
    <row r="172">
      <c r="A172" s="168" t="s">
        <v>519</v>
      </c>
      <c r="B172" s="2" t="str">
        <f t="array" ref="B172">INDEX(Countries!D22:D433, MATCH(A172, Countries!B22:B433, 0))</f>
        <v>IMN</v>
      </c>
      <c r="C172" s="169" t="s">
        <v>160</v>
      </c>
      <c r="D172" s="185">
        <v>27.2</v>
      </c>
      <c r="E172" s="190"/>
      <c r="F172" s="190"/>
      <c r="G172" s="125"/>
      <c r="H172" s="125"/>
      <c r="I172" s="125"/>
    </row>
    <row r="173">
      <c r="A173" s="168" t="s">
        <v>520</v>
      </c>
      <c r="B173" s="2" t="str">
        <f t="array" ref="B173">INDEX(Countries!D23:D434, MATCH(A173, Countries!B23:B434, 0))</f>
        <v>JEY</v>
      </c>
      <c r="C173" s="169" t="s">
        <v>160</v>
      </c>
      <c r="D173" s="185">
        <v>27.2</v>
      </c>
      <c r="E173" s="190"/>
      <c r="F173" s="190"/>
      <c r="G173" s="125"/>
      <c r="H173" s="125"/>
      <c r="I173" s="125"/>
    </row>
    <row r="174">
      <c r="A174" s="168" t="s">
        <v>521</v>
      </c>
      <c r="B174" s="2" t="str">
        <f t="array" ref="B174">INDEX(Countries!D24:D435, MATCH(A174, Countries!B24:B435, 0))</f>
        <v>KAZ</v>
      </c>
      <c r="C174" s="169" t="s">
        <v>160</v>
      </c>
      <c r="D174" s="185">
        <v>27.2</v>
      </c>
      <c r="E174" s="190"/>
      <c r="F174" s="190"/>
      <c r="G174" s="125"/>
      <c r="H174" s="125"/>
      <c r="I174" s="125"/>
    </row>
    <row r="175">
      <c r="A175" s="168" t="s">
        <v>522</v>
      </c>
      <c r="B175" s="2" t="str">
        <f t="array" ref="B175">INDEX(Countries!D1:D436, MATCH(A175, Countries!B1:B436, 0))</f>
        <v>PRK</v>
      </c>
      <c r="C175" s="169" t="s">
        <v>160</v>
      </c>
      <c r="D175" s="185">
        <v>27.2</v>
      </c>
      <c r="E175" s="190"/>
      <c r="F175" s="190"/>
      <c r="G175" s="125"/>
      <c r="H175" s="125"/>
      <c r="I175" s="125"/>
    </row>
    <row r="176">
      <c r="A176" s="168" t="s">
        <v>523</v>
      </c>
      <c r="B176" s="2" t="str">
        <f t="array" ref="B176">INDEX(Countries!D2:D437, MATCH(A176, Countries!B2:B437, 0))</f>
        <v>KOR</v>
      </c>
      <c r="C176" s="169" t="s">
        <v>160</v>
      </c>
      <c r="D176" s="185">
        <v>27.2</v>
      </c>
      <c r="E176" s="190"/>
      <c r="F176" s="190"/>
      <c r="G176" s="125"/>
      <c r="H176" s="125"/>
      <c r="I176" s="125"/>
    </row>
    <row r="177">
      <c r="A177" s="168" t="s">
        <v>524</v>
      </c>
      <c r="B177" s="2" t="str">
        <f t="array" ref="B177">INDEX(Countries!D3:D438, MATCH(A177, Countries!B3:B438, 0))</f>
        <v>LVA</v>
      </c>
      <c r="C177" s="169" t="s">
        <v>160</v>
      </c>
      <c r="D177" s="185">
        <v>27.2</v>
      </c>
      <c r="E177" s="190"/>
      <c r="F177" s="190"/>
      <c r="G177" s="125"/>
      <c r="H177" s="125"/>
      <c r="I177" s="125"/>
    </row>
    <row r="178">
      <c r="A178" s="168" t="s">
        <v>411</v>
      </c>
      <c r="B178" s="2" t="str">
        <f t="array" ref="B178">INDEX(Countries!D4:D439, MATCH(A178, Countries!B4:B439, 0))</f>
        <v>LBN</v>
      </c>
      <c r="C178" s="169" t="s">
        <v>160</v>
      </c>
      <c r="D178" s="185">
        <v>27.2</v>
      </c>
      <c r="E178" s="190"/>
      <c r="F178" s="190"/>
      <c r="G178" s="125"/>
      <c r="H178" s="125"/>
      <c r="I178" s="125"/>
    </row>
    <row r="179">
      <c r="A179" s="168" t="s">
        <v>525</v>
      </c>
      <c r="B179" s="2" t="str">
        <f t="array" ref="B179">INDEX(Countries!D5:D440, MATCH(A179, Countries!B5:B440, 0))</f>
        <v>LTU</v>
      </c>
      <c r="C179" s="169" t="s">
        <v>160</v>
      </c>
      <c r="D179" s="185">
        <v>27.2</v>
      </c>
      <c r="E179" s="190"/>
      <c r="F179" s="190"/>
      <c r="G179" s="125"/>
      <c r="H179" s="125"/>
      <c r="I179" s="125"/>
    </row>
    <row r="180">
      <c r="A180" s="168" t="s">
        <v>827</v>
      </c>
      <c r="B180" s="2" t="str">
        <f t="array" ref="B180">INDEX(Countries!D6:D441, MATCH(A180, Countries!B6:B441, 0))</f>
        <v>MAC</v>
      </c>
      <c r="C180" s="169" t="s">
        <v>160</v>
      </c>
      <c r="D180" s="185">
        <v>27.2</v>
      </c>
      <c r="E180" s="189">
        <v>213.9</v>
      </c>
      <c r="F180" s="190"/>
      <c r="G180" s="125"/>
      <c r="H180" s="125"/>
      <c r="I180" s="125"/>
    </row>
    <row r="181">
      <c r="A181" s="168" t="s">
        <v>526</v>
      </c>
      <c r="B181" s="2" t="str">
        <f t="array" ref="B181">INDEX(Countries!D7:D442, MATCH(A181, Countries!B7:B442, 0))</f>
        <v>MCO</v>
      </c>
      <c r="C181" s="169" t="s">
        <v>160</v>
      </c>
      <c r="D181" s="185">
        <v>27.2</v>
      </c>
      <c r="E181" s="190"/>
      <c r="F181" s="190"/>
      <c r="G181" s="125"/>
      <c r="H181" s="125"/>
      <c r="I181" s="125"/>
    </row>
    <row r="182">
      <c r="A182" s="168" t="s">
        <v>527</v>
      </c>
      <c r="B182" s="2" t="str">
        <f t="array" ref="B182">INDEX(Countries!D8:D443, MATCH(A182, Countries!B8:B443, 0))</f>
        <v>MNE</v>
      </c>
      <c r="C182" s="169" t="s">
        <v>160</v>
      </c>
      <c r="D182" s="185">
        <v>27.2</v>
      </c>
      <c r="E182" s="190"/>
      <c r="F182" s="190"/>
      <c r="G182" s="125"/>
      <c r="H182" s="125"/>
      <c r="I182" s="125"/>
    </row>
    <row r="183">
      <c r="A183" s="168" t="s">
        <v>528</v>
      </c>
      <c r="B183" s="2" t="str">
        <f t="array" ref="B183">INDEX(Countries!D9:D444, MATCH(A183, Countries!B9:B444, 0))</f>
        <v>MAR</v>
      </c>
      <c r="C183" s="169" t="s">
        <v>160</v>
      </c>
      <c r="D183" s="185">
        <v>27.2</v>
      </c>
      <c r="E183" s="190"/>
      <c r="F183" s="189">
        <v>102.6</v>
      </c>
      <c r="G183" s="125"/>
      <c r="H183" s="125"/>
      <c r="I183" s="125"/>
    </row>
    <row r="184">
      <c r="A184" s="168" t="s">
        <v>529</v>
      </c>
      <c r="B184" s="2" t="str">
        <f t="array" ref="B184">INDEX(Countries!D10:D445, MATCH(A184, Countries!B10:B445, 0))</f>
        <v>NAM</v>
      </c>
      <c r="C184" s="169" t="s">
        <v>160</v>
      </c>
      <c r="D184" s="185">
        <v>27.2</v>
      </c>
      <c r="E184" s="190"/>
      <c r="F184" s="190"/>
      <c r="G184" s="125"/>
      <c r="H184" s="125"/>
      <c r="I184" s="125"/>
    </row>
    <row r="185">
      <c r="A185" s="168" t="s">
        <v>530</v>
      </c>
      <c r="B185" s="2" t="str">
        <f t="array" ref="B185">INDEX(Countries!D11:D446, MATCH(A185, Countries!B11:B446, 0))</f>
        <v>NRU</v>
      </c>
      <c r="C185" s="169" t="s">
        <v>160</v>
      </c>
      <c r="D185" s="185">
        <v>27.2</v>
      </c>
      <c r="E185" s="190"/>
      <c r="F185" s="190"/>
      <c r="G185" s="125"/>
      <c r="H185" s="125"/>
      <c r="I185" s="125"/>
    </row>
    <row r="186">
      <c r="A186" s="168" t="s">
        <v>531</v>
      </c>
      <c r="B186" s="2" t="str">
        <f t="array" ref="B186">INDEX(Countries!D12:D447, MATCH(A186, Countries!B12:B447, 0))</f>
        <v>NIU</v>
      </c>
      <c r="C186" s="169" t="s">
        <v>160</v>
      </c>
      <c r="D186" s="185">
        <v>27.2</v>
      </c>
      <c r="E186" s="190"/>
      <c r="F186" s="190"/>
      <c r="G186" s="125"/>
      <c r="H186" s="125"/>
      <c r="I186" s="125"/>
    </row>
    <row r="187">
      <c r="A187" s="168" t="s">
        <v>532</v>
      </c>
      <c r="B187" s="2" t="str">
        <f t="array" ref="B187">INDEX(Countries!D13:D448, MATCH(A187, Countries!B13:B448, 0))</f>
        <v>MNP</v>
      </c>
      <c r="C187" s="169" t="s">
        <v>160</v>
      </c>
      <c r="D187" s="185">
        <v>27.2</v>
      </c>
      <c r="E187" s="189">
        <v>213.9</v>
      </c>
      <c r="F187" s="190"/>
      <c r="G187" s="125"/>
      <c r="H187" s="125"/>
      <c r="I187" s="125"/>
    </row>
    <row r="188">
      <c r="A188" s="168" t="s">
        <v>533</v>
      </c>
      <c r="B188" s="2" t="str">
        <f t="array" ref="B188">INDEX(Countries!D15:D450, MATCH(A188, Countries!B15:B450, 0))</f>
        <v>PCN</v>
      </c>
      <c r="C188" s="169" t="s">
        <v>160</v>
      </c>
      <c r="D188" s="185">
        <v>27.2</v>
      </c>
      <c r="E188" s="190"/>
      <c r="F188" s="190"/>
      <c r="G188" s="125"/>
      <c r="H188" s="125"/>
      <c r="I188" s="125"/>
    </row>
    <row r="189">
      <c r="A189" s="168" t="s">
        <v>534</v>
      </c>
      <c r="B189" s="2" t="str">
        <f t="array" ref="B189">INDEX(Countries!D1:D451, MATCH(A189, Countries!B1:B451, 0))</f>
        <v>PRT</v>
      </c>
      <c r="C189" s="169" t="s">
        <v>160</v>
      </c>
      <c r="D189" s="185">
        <v>27.2</v>
      </c>
      <c r="E189" s="190"/>
      <c r="F189" s="190"/>
      <c r="G189" s="125"/>
      <c r="H189" s="125"/>
      <c r="I189" s="125"/>
    </row>
    <row r="190">
      <c r="A190" s="168" t="s">
        <v>535</v>
      </c>
      <c r="B190" s="2" t="str">
        <f t="array" ref="B190">INDEX(Countries!D1:D452, MATCH(A190, Countries!B1:B452, 0))</f>
        <v>REU</v>
      </c>
      <c r="C190" s="169" t="s">
        <v>160</v>
      </c>
      <c r="D190" s="185">
        <v>27.2</v>
      </c>
      <c r="E190" s="190"/>
      <c r="F190" s="190"/>
      <c r="G190" s="125"/>
      <c r="H190" s="125"/>
      <c r="I190" s="125"/>
    </row>
    <row r="191">
      <c r="A191" s="168" t="s">
        <v>536</v>
      </c>
      <c r="B191" s="2" t="str">
        <f t="array" ref="B191">INDEX(Countries!D1:D453, MATCH(A191, Countries!B1:B453, 0))</f>
        <v>ROU</v>
      </c>
      <c r="C191" s="169" t="s">
        <v>160</v>
      </c>
      <c r="D191" s="185">
        <v>27.2</v>
      </c>
      <c r="E191" s="190"/>
      <c r="F191" s="190"/>
      <c r="G191" s="125"/>
      <c r="H191" s="125"/>
      <c r="I191" s="125"/>
    </row>
    <row r="192">
      <c r="A192" s="168" t="s">
        <v>537</v>
      </c>
      <c r="B192" s="2" t="str">
        <f t="array" ref="B192">INDEX(Countries!D1:D454, MATCH(A192, Countries!B1:B454, 0))</f>
        <v>SHN</v>
      </c>
      <c r="C192" s="169" t="s">
        <v>160</v>
      </c>
      <c r="D192" s="185">
        <v>27.2</v>
      </c>
      <c r="E192" s="190"/>
      <c r="F192" s="190"/>
      <c r="G192" s="125"/>
      <c r="H192" s="125"/>
      <c r="I192" s="125"/>
    </row>
    <row r="193">
      <c r="A193" s="168" t="s">
        <v>538</v>
      </c>
      <c r="B193" s="2" t="str">
        <f t="array" ref="B193">INDEX(Countries!D195:D455, MATCH(A193, Countries!B195:B455, 0))</f>
        <v>SPM</v>
      </c>
      <c r="C193" s="169" t="s">
        <v>160</v>
      </c>
      <c r="D193" s="185">
        <v>27.2</v>
      </c>
      <c r="E193" s="190"/>
      <c r="F193" s="190"/>
      <c r="G193" s="125"/>
      <c r="H193" s="125"/>
      <c r="I193" s="125"/>
    </row>
    <row r="194">
      <c r="A194" s="168" t="s">
        <v>539</v>
      </c>
      <c r="B194" s="2" t="str">
        <f t="array" ref="B194">INDEX(Countries!D1:D457, MATCH(A194, Countries!B1:B457, 0))</f>
        <v>SYR</v>
      </c>
      <c r="C194" s="169" t="s">
        <v>160</v>
      </c>
      <c r="D194" s="185">
        <v>27.2</v>
      </c>
      <c r="E194" s="190"/>
      <c r="F194" s="190"/>
      <c r="G194" s="125"/>
      <c r="H194" s="125"/>
      <c r="I194" s="125"/>
    </row>
    <row r="195">
      <c r="A195" s="168" t="s">
        <v>540</v>
      </c>
      <c r="B195" s="2" t="str">
        <f t="array" ref="B195">INDEX(Countries!D2:D458, MATCH(A195, Countries!B2:B458, 0))</f>
        <v>TKL</v>
      </c>
      <c r="C195" s="169" t="s">
        <v>160</v>
      </c>
      <c r="D195" s="185">
        <v>27.2</v>
      </c>
      <c r="E195" s="190"/>
      <c r="F195" s="190"/>
      <c r="G195" s="125"/>
      <c r="H195" s="125"/>
      <c r="I195" s="125"/>
    </row>
    <row r="196">
      <c r="A196" s="168" t="s">
        <v>541</v>
      </c>
      <c r="B196" s="2" t="str">
        <f t="array" ref="B196">INDEX(Countries!D1:D459, MATCH(A196, Countries!B1:B459, 0))</f>
        <v>TKM</v>
      </c>
      <c r="C196" s="169" t="s">
        <v>160</v>
      </c>
      <c r="D196" s="185">
        <v>27.2</v>
      </c>
      <c r="E196" s="190"/>
      <c r="F196" s="190"/>
      <c r="G196" s="125"/>
      <c r="H196" s="125"/>
      <c r="I196" s="125"/>
    </row>
    <row r="197">
      <c r="A197" s="168" t="s">
        <v>542</v>
      </c>
      <c r="B197" s="2" t="str">
        <f t="array" ref="B197">INDEX(Countries!D4:D460, MATCH(A197, Countries!B4:B460, 0))</f>
        <v>URY</v>
      </c>
      <c r="C197" s="169" t="s">
        <v>160</v>
      </c>
      <c r="D197" s="185">
        <v>27.2</v>
      </c>
      <c r="E197" s="190"/>
      <c r="F197" s="190"/>
      <c r="G197" s="125"/>
      <c r="H197" s="125"/>
      <c r="I197" s="125"/>
    </row>
    <row r="198">
      <c r="A198" s="168" t="s">
        <v>543</v>
      </c>
      <c r="B198" s="2" t="str">
        <f t="array" ref="B198">INDEX(Countries!D5:D461, MATCH(A198, Countries!B5:B461, 0))</f>
        <v>ESH</v>
      </c>
      <c r="C198" s="169" t="s">
        <v>160</v>
      </c>
      <c r="D198" s="185">
        <v>27.2</v>
      </c>
      <c r="E198" s="190"/>
      <c r="F198" s="190"/>
      <c r="G198" s="125"/>
      <c r="H198" s="125"/>
      <c r="I198" s="125"/>
    </row>
    <row r="199">
      <c r="A199" s="168" t="s">
        <v>544</v>
      </c>
      <c r="B199" s="2" t="str">
        <f t="array" ref="B199">INDEX(Countries!D1:D462, MATCH(A199, Countries!B1:B462, 0))</f>
        <v>AFG</v>
      </c>
      <c r="C199" s="169" t="s">
        <v>160</v>
      </c>
      <c r="D199" s="185">
        <v>27.2</v>
      </c>
      <c r="E199" s="190"/>
      <c r="F199" s="190"/>
      <c r="G199" s="125"/>
      <c r="H199" s="125"/>
      <c r="I199" s="125"/>
    </row>
    <row r="200">
      <c r="A200" s="168" t="s">
        <v>545</v>
      </c>
      <c r="B200" s="2" t="str">
        <f t="array" ref="B200">INDEX(Countries!D7:D463, MATCH(A200, Countries!B7:B463, 0))</f>
        <v>ARM</v>
      </c>
      <c r="C200" s="169" t="s">
        <v>160</v>
      </c>
      <c r="D200" s="185">
        <v>27.2</v>
      </c>
      <c r="E200" s="190"/>
      <c r="F200" s="190"/>
      <c r="G200" s="125"/>
      <c r="H200" s="125"/>
      <c r="I200" s="125"/>
    </row>
    <row r="201">
      <c r="A201" s="168" t="s">
        <v>546</v>
      </c>
      <c r="B201" s="2" t="str">
        <f t="array" ref="B201">INDEX(Countries!D8:D464, MATCH(A201, Countries!B8:B464, 0))</f>
        <v>AUT</v>
      </c>
      <c r="C201" s="169" t="s">
        <v>160</v>
      </c>
      <c r="D201" s="185">
        <v>27.2</v>
      </c>
      <c r="E201" s="190"/>
      <c r="F201" s="190"/>
      <c r="G201" s="125"/>
      <c r="H201" s="125"/>
      <c r="I201" s="125"/>
    </row>
    <row r="202">
      <c r="A202" s="168" t="s">
        <v>547</v>
      </c>
      <c r="B202" s="2" t="str">
        <f t="array" ref="B202">INDEX(Countries!D9:D465, MATCH(A202, Countries!B9:B465, 0))</f>
        <v>BDI</v>
      </c>
      <c r="C202" s="169" t="s">
        <v>160</v>
      </c>
      <c r="D202" s="185">
        <v>27.2</v>
      </c>
      <c r="E202" s="190"/>
      <c r="F202" s="190"/>
      <c r="G202" s="125"/>
      <c r="H202" s="125"/>
      <c r="I202" s="125"/>
    </row>
    <row r="203">
      <c r="A203" s="168" t="s">
        <v>548</v>
      </c>
      <c r="B203" s="2" t="str">
        <f t="array" ref="B203">INDEX(Countries!D10:D466, MATCH(A203, Countries!B10:B466, 0))</f>
        <v>BFA</v>
      </c>
      <c r="C203" s="169" t="s">
        <v>160</v>
      </c>
      <c r="D203" s="185">
        <v>27.2</v>
      </c>
      <c r="E203" s="190"/>
      <c r="F203" s="190"/>
      <c r="G203" s="125"/>
      <c r="H203" s="125"/>
      <c r="I203" s="125"/>
    </row>
    <row r="204">
      <c r="A204" s="168" t="s">
        <v>549</v>
      </c>
      <c r="B204" s="2" t="str">
        <f t="array" ref="B204">INDEX(Countries!D11:D467, MATCH(A204, Countries!B11:B467, 0))</f>
        <v>BLR</v>
      </c>
      <c r="C204" s="169" t="s">
        <v>160</v>
      </c>
      <c r="D204" s="185">
        <v>27.2</v>
      </c>
      <c r="E204" s="190"/>
      <c r="F204" s="190"/>
      <c r="G204" s="125"/>
      <c r="H204" s="125"/>
      <c r="I204" s="125"/>
    </row>
    <row r="205">
      <c r="A205" s="168" t="s">
        <v>550</v>
      </c>
      <c r="B205" s="2" t="str">
        <f t="array" ref="B205">INDEX(Countries!D2:D468, MATCH(A205, Countries!B2:B468, 0))</f>
        <v>BOL</v>
      </c>
      <c r="C205" s="169" t="s">
        <v>160</v>
      </c>
      <c r="D205" s="185">
        <v>27.2</v>
      </c>
      <c r="E205" s="190"/>
      <c r="F205" s="190"/>
      <c r="G205" s="125"/>
      <c r="H205" s="125"/>
      <c r="I205" s="125"/>
    </row>
    <row r="206">
      <c r="A206" s="168" t="s">
        <v>551</v>
      </c>
      <c r="B206" s="2" t="str">
        <f t="array" ref="B206">INDEX(Countries!D3:D469, MATCH(A206, Countries!B3:B469, 0))</f>
        <v>BTN</v>
      </c>
      <c r="C206" s="169" t="s">
        <v>160</v>
      </c>
      <c r="D206" s="185">
        <v>27.2</v>
      </c>
      <c r="E206" s="190"/>
      <c r="F206" s="190"/>
      <c r="G206" s="125"/>
      <c r="H206" s="125"/>
      <c r="I206" s="125"/>
    </row>
    <row r="207">
      <c r="A207" s="168" t="s">
        <v>552</v>
      </c>
      <c r="B207" s="2" t="str">
        <f t="array" ref="B207">INDEX(Countries!D4:D470, MATCH(A207, Countries!B4:B470, 0))</f>
        <v>BWA</v>
      </c>
      <c r="C207" s="169" t="s">
        <v>160</v>
      </c>
      <c r="D207" s="185">
        <v>27.2</v>
      </c>
      <c r="E207" s="190"/>
      <c r="F207" s="190"/>
      <c r="G207" s="125"/>
      <c r="H207" s="125"/>
      <c r="I207" s="125"/>
    </row>
    <row r="208">
      <c r="A208" s="168" t="s">
        <v>553</v>
      </c>
      <c r="B208" s="2" t="str">
        <f t="array" ref="B208">INDEX(Countries!D5:D471, MATCH(A208, Countries!B5:B471, 0))</f>
        <v>CAF</v>
      </c>
      <c r="C208" s="169" t="s">
        <v>160</v>
      </c>
      <c r="D208" s="185">
        <v>27.2</v>
      </c>
      <c r="E208" s="190"/>
      <c r="F208" s="190"/>
      <c r="G208" s="125"/>
      <c r="H208" s="125"/>
      <c r="I208" s="125"/>
    </row>
    <row r="209">
      <c r="A209" s="168" t="s">
        <v>554</v>
      </c>
      <c r="B209" s="2" t="str">
        <f t="array" ref="B209">INDEX(Countries!D6:D472, MATCH(A209, Countries!B6:B472, 0))</f>
        <v>CHE</v>
      </c>
      <c r="C209" s="169" t="s">
        <v>160</v>
      </c>
      <c r="D209" s="185">
        <v>27.2</v>
      </c>
      <c r="E209" s="190"/>
      <c r="F209" s="190"/>
      <c r="G209" s="125"/>
      <c r="H209" s="125"/>
      <c r="I209" s="125"/>
    </row>
    <row r="210">
      <c r="A210" s="168" t="s">
        <v>555</v>
      </c>
      <c r="B210" s="2" t="str">
        <f t="array" ref="B210">INDEX(Countries!D7:D473, MATCH(A210, Countries!B7:B473, 0))</f>
        <v>CZE</v>
      </c>
      <c r="C210" s="169" t="s">
        <v>160</v>
      </c>
      <c r="D210" s="185">
        <v>27.2</v>
      </c>
      <c r="E210" s="190"/>
      <c r="F210" s="190"/>
      <c r="G210" s="125"/>
      <c r="H210" s="125"/>
      <c r="I210" s="125"/>
    </row>
    <row r="211">
      <c r="A211" s="168" t="s">
        <v>556</v>
      </c>
      <c r="B211" s="2" t="str">
        <f t="array" ref="B211">INDEX(Countries!D8:D474, MATCH(A211, Countries!B8:B474, 0))</f>
        <v>ETH</v>
      </c>
      <c r="C211" s="169" t="s">
        <v>160</v>
      </c>
      <c r="D211" s="185">
        <v>27.2</v>
      </c>
      <c r="E211" s="190"/>
      <c r="F211" s="190"/>
      <c r="G211" s="125"/>
      <c r="H211" s="125"/>
      <c r="I211" s="125"/>
    </row>
    <row r="212">
      <c r="A212" s="168" t="s">
        <v>557</v>
      </c>
      <c r="B212" s="2" t="str">
        <f t="array" ref="B212">INDEX(Countries!D9:D475, MATCH(A212, Countries!B9:B475, 0))</f>
        <v>HUN</v>
      </c>
      <c r="C212" s="169" t="s">
        <v>160</v>
      </c>
      <c r="D212" s="185">
        <v>27.2</v>
      </c>
      <c r="E212" s="190"/>
      <c r="F212" s="190"/>
      <c r="G212" s="125"/>
      <c r="H212" s="125"/>
      <c r="I212" s="125"/>
    </row>
    <row r="213">
      <c r="A213" s="168" t="s">
        <v>558</v>
      </c>
      <c r="B213" s="2" t="str">
        <f t="array" ref="B213">INDEX(Countries!D10:D476, MATCH(A213, Countries!B10:B476, 0))</f>
        <v>KGZ</v>
      </c>
      <c r="C213" s="169" t="s">
        <v>160</v>
      </c>
      <c r="D213" s="185">
        <v>27.2</v>
      </c>
      <c r="E213" s="190"/>
      <c r="F213" s="190"/>
      <c r="G213" s="125"/>
      <c r="H213" s="125"/>
      <c r="I213" s="125"/>
    </row>
    <row r="214">
      <c r="A214" s="168" t="s">
        <v>559</v>
      </c>
      <c r="B214" s="2" t="str">
        <f t="array" ref="B214">INDEX(Countries!D11:D477, MATCH(A214, Countries!B11:B477, 0))</f>
        <v>LAO</v>
      </c>
      <c r="C214" s="169" t="s">
        <v>160</v>
      </c>
      <c r="D214" s="185">
        <v>27.2</v>
      </c>
      <c r="E214" s="190"/>
      <c r="F214" s="190"/>
      <c r="G214" s="125"/>
      <c r="H214" s="125"/>
      <c r="I214" s="125"/>
    </row>
    <row r="215">
      <c r="A215" s="168" t="s">
        <v>560</v>
      </c>
      <c r="B215" s="2" t="str">
        <f t="array" ref="B215">INDEX(Countries!D12:D478, MATCH(A215, Countries!B12:B478, 0))</f>
        <v>LSO</v>
      </c>
      <c r="C215" s="169" t="s">
        <v>160</v>
      </c>
      <c r="D215" s="185">
        <v>27.2</v>
      </c>
      <c r="E215" s="190"/>
      <c r="F215" s="190"/>
      <c r="G215" s="125"/>
      <c r="H215" s="125"/>
      <c r="I215" s="125"/>
    </row>
    <row r="216">
      <c r="A216" s="168" t="s">
        <v>561</v>
      </c>
      <c r="B216" s="2" t="str">
        <f t="array" ref="B216">INDEX(Countries!D13:D479, MATCH(A216, Countries!B13:B479, 0))</f>
        <v>LUX</v>
      </c>
      <c r="C216" s="169" t="s">
        <v>160</v>
      </c>
      <c r="D216" s="185">
        <v>27.2</v>
      </c>
      <c r="E216" s="190"/>
      <c r="F216" s="190"/>
      <c r="G216" s="125"/>
      <c r="H216" s="125"/>
      <c r="I216" s="125"/>
    </row>
    <row r="217">
      <c r="A217" s="168" t="s">
        <v>562</v>
      </c>
      <c r="B217" s="2" t="str">
        <f t="array" ref="B217">INDEX(Countries!D14:D480, MATCH(A217, Countries!B14:B480, 0))</f>
        <v>MDA</v>
      </c>
      <c r="C217" s="169" t="s">
        <v>160</v>
      </c>
      <c r="D217" s="185">
        <v>27.2</v>
      </c>
      <c r="E217" s="190"/>
      <c r="F217" s="190"/>
      <c r="G217" s="125"/>
      <c r="H217" s="125"/>
      <c r="I217" s="125"/>
    </row>
    <row r="218">
      <c r="A218" s="168" t="s">
        <v>563</v>
      </c>
      <c r="B218" s="2" t="str">
        <f t="array" ref="B218">INDEX(Countries!D15:D481, MATCH(A218, Countries!B15:B481, 0))</f>
        <v>MKD</v>
      </c>
      <c r="C218" s="169" t="s">
        <v>160</v>
      </c>
      <c r="D218" s="185">
        <v>27.2</v>
      </c>
      <c r="E218" s="190"/>
      <c r="F218" s="190"/>
      <c r="G218" s="125"/>
      <c r="H218" s="125"/>
      <c r="I218" s="125"/>
    </row>
    <row r="219">
      <c r="A219" s="168" t="s">
        <v>564</v>
      </c>
      <c r="B219" s="2" t="str">
        <f t="array" ref="B219">INDEX(Countries!D16:D482, MATCH(A219, Countries!B16:B482, 0))</f>
        <v>MLI</v>
      </c>
      <c r="C219" s="169" t="s">
        <v>160</v>
      </c>
      <c r="D219" s="185">
        <v>27.2</v>
      </c>
      <c r="E219" s="190"/>
      <c r="F219" s="190"/>
      <c r="G219" s="125"/>
      <c r="H219" s="125"/>
      <c r="I219" s="125"/>
    </row>
    <row r="220">
      <c r="A220" s="168" t="s">
        <v>565</v>
      </c>
      <c r="B220" s="2" t="str">
        <f t="array" ref="B220">INDEX(Countries!D17:D483, MATCH(A220, Countries!B17:B483, 0))</f>
        <v>MNG</v>
      </c>
      <c r="C220" s="169" t="s">
        <v>160</v>
      </c>
      <c r="D220" s="185">
        <v>27.2</v>
      </c>
      <c r="E220" s="190"/>
      <c r="F220" s="190"/>
      <c r="G220" s="125"/>
      <c r="H220" s="125"/>
      <c r="I220" s="125"/>
    </row>
    <row r="221">
      <c r="A221" s="168" t="s">
        <v>566</v>
      </c>
      <c r="B221" s="2" t="str">
        <f t="array" ref="B221">INDEX(Countries!D18:D484, MATCH(A221, Countries!B18:B484, 0))</f>
        <v>MWI</v>
      </c>
      <c r="C221" s="169" t="s">
        <v>160</v>
      </c>
      <c r="D221" s="185">
        <v>27.2</v>
      </c>
      <c r="E221" s="190"/>
      <c r="F221" s="190"/>
      <c r="G221" s="125"/>
      <c r="H221" s="125"/>
      <c r="I221" s="125"/>
    </row>
    <row r="222">
      <c r="A222" s="168" t="s">
        <v>567</v>
      </c>
      <c r="B222" s="2" t="str">
        <f t="array" ref="B222">INDEX(Countries!D19:D485, MATCH(A222, Countries!B19:B485, 0))</f>
        <v>NER</v>
      </c>
      <c r="C222" s="169" t="s">
        <v>160</v>
      </c>
      <c r="D222" s="185">
        <v>27.2</v>
      </c>
      <c r="E222" s="190"/>
      <c r="F222" s="190"/>
      <c r="G222" s="125"/>
      <c r="H222" s="125"/>
      <c r="I222" s="125"/>
    </row>
    <row r="223">
      <c r="A223" s="168" t="s">
        <v>568</v>
      </c>
      <c r="B223" s="2" t="str">
        <f t="array" ref="B223">INDEX(Countries!D20:D486, MATCH(A223, Countries!B20:B486, 0))</f>
        <v>NPL</v>
      </c>
      <c r="C223" s="169" t="s">
        <v>160</v>
      </c>
      <c r="D223" s="185">
        <v>27.2</v>
      </c>
      <c r="E223" s="190"/>
      <c r="F223" s="190"/>
      <c r="G223" s="125"/>
      <c r="H223" s="125"/>
      <c r="I223" s="125"/>
    </row>
    <row r="224">
      <c r="A224" s="168" t="s">
        <v>569</v>
      </c>
      <c r="B224" s="2" t="str">
        <f t="array" ref="B224">INDEX(Countries!D21:D487, MATCH(A224, Countries!B21:B487, 0))</f>
        <v>PRY</v>
      </c>
      <c r="C224" s="169" t="s">
        <v>160</v>
      </c>
      <c r="D224" s="185">
        <v>27.2</v>
      </c>
      <c r="E224" s="190"/>
      <c r="F224" s="190"/>
      <c r="G224" s="125"/>
      <c r="H224" s="125"/>
      <c r="I224" s="125"/>
    </row>
    <row r="225">
      <c r="A225" s="168" t="s">
        <v>570</v>
      </c>
      <c r="B225" s="2" t="str">
        <f t="array" ref="B225">INDEX(Countries!D22:D488, MATCH(A225, Countries!B22:B488, 0))</f>
        <v>RWA</v>
      </c>
      <c r="C225" s="169" t="s">
        <v>160</v>
      </c>
      <c r="D225" s="185">
        <v>27.2</v>
      </c>
      <c r="E225" s="190"/>
      <c r="F225" s="190"/>
      <c r="G225" s="125"/>
      <c r="H225" s="125"/>
      <c r="I225" s="125"/>
    </row>
    <row r="226">
      <c r="A226" s="168" t="s">
        <v>571</v>
      </c>
      <c r="B226" s="2" t="str">
        <f t="array" ref="B226">INDEX(Countries!D23:D489, MATCH(A226, Countries!B23:B489, 0))</f>
        <v>SRB</v>
      </c>
      <c r="C226" s="169" t="s">
        <v>160</v>
      </c>
      <c r="D226" s="185">
        <v>27.2</v>
      </c>
      <c r="E226" s="190"/>
      <c r="F226" s="190"/>
      <c r="G226" s="125"/>
      <c r="H226" s="125"/>
      <c r="I226" s="125"/>
    </row>
    <row r="227">
      <c r="A227" s="168" t="s">
        <v>572</v>
      </c>
      <c r="B227" s="2" t="str">
        <f t="array" ref="B227">INDEX(Countries!D2:D490, MATCH(A227, Countries!B2:B490, 0))</f>
        <v>SVK</v>
      </c>
      <c r="C227" s="169" t="s">
        <v>160</v>
      </c>
      <c r="D227" s="185">
        <v>27.2</v>
      </c>
      <c r="E227" s="190"/>
      <c r="F227" s="190"/>
      <c r="G227" s="125"/>
      <c r="H227" s="125"/>
      <c r="I227" s="125"/>
    </row>
    <row r="228">
      <c r="A228" s="168" t="s">
        <v>573</v>
      </c>
      <c r="B228" s="2" t="str">
        <f t="array" ref="B228">INDEX(Countries!D2:D491, MATCH(A228, Countries!B2:B491, 0))</f>
        <v>SWZ</v>
      </c>
      <c r="C228" s="169" t="s">
        <v>160</v>
      </c>
      <c r="D228" s="185">
        <v>27.2</v>
      </c>
      <c r="E228" s="190"/>
      <c r="F228" s="190"/>
      <c r="G228" s="125"/>
      <c r="H228" s="125"/>
      <c r="I228" s="125"/>
    </row>
    <row r="229">
      <c r="A229" s="168" t="s">
        <v>574</v>
      </c>
      <c r="B229" s="2" t="str">
        <f t="array" ref="B229">INDEX(Countries!D2:D492, MATCH(A229, Countries!B2:B492, 0))</f>
        <v>TCD</v>
      </c>
      <c r="C229" s="169" t="s">
        <v>160</v>
      </c>
      <c r="D229" s="185">
        <v>27.2</v>
      </c>
      <c r="E229" s="190"/>
      <c r="F229" s="190"/>
      <c r="G229" s="125"/>
      <c r="H229" s="125"/>
      <c r="I229" s="125"/>
    </row>
    <row r="230">
      <c r="A230" s="168" t="s">
        <v>575</v>
      </c>
      <c r="B230" s="2" t="str">
        <f t="array" ref="B230">INDEX(Countries!D2:D493, MATCH(A230, Countries!B2:B493, 0))</f>
        <v>TJK</v>
      </c>
      <c r="C230" s="169" t="s">
        <v>160</v>
      </c>
      <c r="D230" s="185">
        <v>27.2</v>
      </c>
      <c r="E230" s="190"/>
      <c r="F230" s="190"/>
      <c r="G230" s="125"/>
      <c r="H230" s="125"/>
      <c r="I230" s="125"/>
    </row>
    <row r="231">
      <c r="A231" s="168" t="s">
        <v>576</v>
      </c>
      <c r="B231" s="2" t="str">
        <f t="array" ref="B231">INDEX(Countries!D3:D494, MATCH(A231, Countries!B3:B494, 0))</f>
        <v>UGA</v>
      </c>
      <c r="C231" s="169" t="s">
        <v>160</v>
      </c>
      <c r="D231" s="185">
        <v>27.2</v>
      </c>
      <c r="E231" s="190"/>
      <c r="F231" s="190"/>
      <c r="G231" s="125"/>
      <c r="H231" s="125"/>
      <c r="I231" s="125"/>
    </row>
    <row r="232">
      <c r="A232" s="168" t="s">
        <v>577</v>
      </c>
      <c r="B232" s="2" t="str">
        <f t="array" ref="B232">INDEX(Countries!D4:D495, MATCH(A232, Countries!B4:B495, 0))</f>
        <v>UZB</v>
      </c>
      <c r="C232" s="169" t="s">
        <v>160</v>
      </c>
      <c r="D232" s="185">
        <v>27.2</v>
      </c>
      <c r="E232" s="190"/>
      <c r="F232" s="190"/>
      <c r="G232" s="125"/>
      <c r="H232" s="125"/>
      <c r="I232" s="125"/>
    </row>
    <row r="233">
      <c r="A233" s="168" t="s">
        <v>578</v>
      </c>
      <c r="B233" s="2" t="str">
        <f t="array" ref="B233">INDEX(Countries!D5:D496, MATCH(A233, Countries!B5:B496, 0))</f>
        <v>ZMB</v>
      </c>
      <c r="C233" s="169" t="s">
        <v>160</v>
      </c>
      <c r="D233" s="185">
        <v>27.2</v>
      </c>
      <c r="E233" s="190"/>
      <c r="F233" s="190"/>
      <c r="G233" s="125"/>
      <c r="H233" s="125"/>
      <c r="I233" s="125"/>
    </row>
    <row r="234">
      <c r="A234" s="168" t="s">
        <v>579</v>
      </c>
      <c r="B234" s="2" t="str">
        <f t="array" ref="B234">INDEX(Countries!D2:D497, MATCH(A234, Countries!B2:B497, 0))</f>
        <v>ZWE</v>
      </c>
      <c r="C234" s="169" t="s">
        <v>160</v>
      </c>
      <c r="D234" s="185">
        <v>27.2</v>
      </c>
      <c r="E234" s="190"/>
      <c r="F234" s="190"/>
      <c r="G234" s="125"/>
      <c r="H234" s="125"/>
      <c r="I234" s="125"/>
    </row>
    <row r="235">
      <c r="A235" s="168" t="s">
        <v>580</v>
      </c>
      <c r="B235" s="2" t="str">
        <f t="array" ref="B235">INDEX(Countries!D3:D498, MATCH(A235, Countries!B3:B498, 0))</f>
        <v>BLM</v>
      </c>
      <c r="C235" s="169" t="s">
        <v>160</v>
      </c>
      <c r="D235" s="185">
        <v>27.2</v>
      </c>
      <c r="E235" s="190"/>
      <c r="F235" s="190"/>
      <c r="G235" s="125"/>
      <c r="H235" s="125"/>
      <c r="I235" s="125"/>
    </row>
    <row r="236">
      <c r="A236" s="168" t="s">
        <v>581</v>
      </c>
      <c r="B236" s="2" t="str">
        <f t="array" ref="B236">INDEX(Countries!D4:D499, MATCH(A236, Countries!B4:B499, 0))</f>
        <v>CCK</v>
      </c>
      <c r="C236" s="169" t="s">
        <v>160</v>
      </c>
      <c r="D236" s="185">
        <v>27.2</v>
      </c>
      <c r="E236" s="190"/>
      <c r="F236" s="190"/>
      <c r="G236" s="125"/>
      <c r="H236" s="125"/>
      <c r="I236" s="125"/>
    </row>
    <row r="237">
      <c r="A237" s="168" t="s">
        <v>582</v>
      </c>
      <c r="B237" s="2" t="str">
        <f t="array" ref="B237">INDEX(Countries!D5:D500, MATCH(A237, Countries!B5:B500, 0))</f>
        <v>CXR</v>
      </c>
      <c r="C237" s="169" t="s">
        <v>160</v>
      </c>
      <c r="D237" s="185">
        <v>27.2</v>
      </c>
      <c r="E237" s="190"/>
      <c r="F237" s="190"/>
      <c r="G237" s="125"/>
      <c r="H237" s="125"/>
      <c r="I237" s="125"/>
    </row>
    <row r="238">
      <c r="A238" s="168" t="s">
        <v>183</v>
      </c>
      <c r="B238" s="2" t="str">
        <f t="array" ref="B238">INDEX(Countries!D6:D501, MATCH(A238, Countries!B6:B501, 0))</f>
        <v>USA</v>
      </c>
      <c r="C238" s="169" t="s">
        <v>167</v>
      </c>
      <c r="D238" s="185">
        <v>3.4</v>
      </c>
      <c r="G238" s="125"/>
      <c r="H238" s="125"/>
      <c r="I238" s="125"/>
    </row>
    <row r="239">
      <c r="A239" s="168" t="s">
        <v>184</v>
      </c>
      <c r="B239" s="2" t="str">
        <f t="array" ref="B239">INDEX(Countries!D7:D502, MATCH(A239, Countries!B7:B502, 0))</f>
        <v>IDN</v>
      </c>
      <c r="C239" s="169" t="s">
        <v>167</v>
      </c>
      <c r="D239" s="185">
        <v>3.4</v>
      </c>
      <c r="G239" s="125"/>
      <c r="H239" s="125"/>
      <c r="I239" s="125"/>
    </row>
    <row r="240">
      <c r="A240" s="168" t="s">
        <v>185</v>
      </c>
      <c r="B240" s="2" t="str">
        <f t="array" ref="B240">INDEX(Countries!D8:D503, MATCH(A240, Countries!B8:B503, 0))</f>
        <v>AUS</v>
      </c>
      <c r="C240" s="169" t="s">
        <v>167</v>
      </c>
      <c r="D240" s="185">
        <v>3.4</v>
      </c>
      <c r="G240" s="125"/>
      <c r="H240" s="125"/>
      <c r="I240" s="125"/>
    </row>
    <row r="241">
      <c r="A241" s="168" t="s">
        <v>186</v>
      </c>
      <c r="B241" s="2" t="str">
        <f t="array" ref="B241">INDEX(Countries!D9:D504, MATCH(A241, Countries!B9:B504, 0))</f>
        <v>BHS</v>
      </c>
      <c r="C241" s="169" t="s">
        <v>167</v>
      </c>
      <c r="D241" s="185">
        <v>3.4</v>
      </c>
      <c r="G241" s="125"/>
      <c r="H241" s="125"/>
      <c r="I241" s="125"/>
    </row>
    <row r="242">
      <c r="A242" s="168" t="s">
        <v>187</v>
      </c>
      <c r="B242" s="2" t="str">
        <f t="array" ref="B242">INDEX(Countries!D1:D505, MATCH(A242, Countries!B1:B505, 0))</f>
        <v>KEN</v>
      </c>
      <c r="C242" s="169" t="s">
        <v>167</v>
      </c>
      <c r="D242" s="185">
        <v>3.4</v>
      </c>
      <c r="G242" s="125"/>
      <c r="H242" s="125"/>
      <c r="I242" s="125"/>
    </row>
    <row r="243">
      <c r="A243" s="168" t="s">
        <v>188</v>
      </c>
      <c r="B243" s="2" t="str">
        <f t="array" ref="B243">INDEX(Countries!D2:D506, MATCH(A243, Countries!B2:B506, 0))</f>
        <v>MEX</v>
      </c>
      <c r="C243" s="169" t="s">
        <v>167</v>
      </c>
      <c r="D243" s="185">
        <v>3.4</v>
      </c>
      <c r="G243" s="125"/>
      <c r="H243" s="125"/>
      <c r="I243" s="125"/>
    </row>
    <row r="244">
      <c r="A244" s="168" t="s">
        <v>189</v>
      </c>
      <c r="B244" s="2" t="str">
        <f t="array" ref="B244">INDEX(Countries!D3:D507, MATCH(A244, Countries!B3:B507, 0))</f>
        <v>COL</v>
      </c>
      <c r="C244" s="169" t="s">
        <v>167</v>
      </c>
      <c r="D244" s="185">
        <v>3.4</v>
      </c>
      <c r="G244" s="125"/>
      <c r="H244" s="125"/>
      <c r="I244" s="125"/>
    </row>
    <row r="245">
      <c r="A245" s="168" t="s">
        <v>190</v>
      </c>
      <c r="B245" s="2" t="str">
        <f t="array" ref="B245">INDEX(Countries!D4:D508, MATCH(A245, Countries!B4:B508, 0))</f>
        <v>IND</v>
      </c>
      <c r="C245" s="169" t="s">
        <v>167</v>
      </c>
      <c r="D245" s="185">
        <v>3.4</v>
      </c>
      <c r="G245" s="125"/>
      <c r="H245" s="125"/>
      <c r="I245" s="125"/>
    </row>
    <row r="246">
      <c r="A246" s="168" t="s">
        <v>191</v>
      </c>
      <c r="B246" s="2" t="str">
        <f t="array" ref="B246">INDEX(Countries!D5:D509, MATCH(A246, Countries!B5:B509, 0))</f>
        <v>CHN</v>
      </c>
      <c r="C246" s="169" t="s">
        <v>167</v>
      </c>
      <c r="D246" s="185">
        <v>3.4</v>
      </c>
      <c r="G246" s="125"/>
      <c r="H246" s="125"/>
      <c r="I246" s="125"/>
    </row>
    <row r="247">
      <c r="A247" s="168" t="s">
        <v>359</v>
      </c>
      <c r="B247" s="2" t="str">
        <f t="array" ref="B247">INDEX(Countries!D6:D510, MATCH(A247, Countries!B6:B510, 0))</f>
        <v>ASM</v>
      </c>
      <c r="C247" s="169" t="s">
        <v>167</v>
      </c>
      <c r="D247" s="185">
        <v>3.4</v>
      </c>
      <c r="G247" s="125"/>
      <c r="H247" s="125"/>
      <c r="I247" s="125"/>
    </row>
    <row r="248">
      <c r="A248" s="168" t="s">
        <v>360</v>
      </c>
      <c r="B248" s="2" t="str">
        <f t="array" ref="B248">INDEX(Countries!D1:D511, MATCH(A248, Countries!B1:B511, 0))</f>
        <v>AGO</v>
      </c>
      <c r="C248" s="169" t="s">
        <v>167</v>
      </c>
      <c r="D248" s="185">
        <v>3.4</v>
      </c>
      <c r="G248" s="125"/>
      <c r="H248" s="125"/>
      <c r="I248" s="125"/>
    </row>
    <row r="249">
      <c r="A249" s="168" t="s">
        <v>361</v>
      </c>
      <c r="B249" s="2" t="str">
        <f t="array" ref="B249">INDEX(Countries!D1:D512, MATCH(A249, Countries!B1:B512, 0))</f>
        <v>AIA</v>
      </c>
      <c r="C249" s="169" t="s">
        <v>167</v>
      </c>
      <c r="D249" s="185">
        <v>3.4</v>
      </c>
      <c r="G249" s="125"/>
      <c r="H249" s="125"/>
      <c r="I249" s="125"/>
    </row>
    <row r="250">
      <c r="A250" s="168" t="s">
        <v>362</v>
      </c>
      <c r="B250" s="2" t="str">
        <f t="array" ref="B250">INDEX(Countries!D2:D513, MATCH(A250, Countries!B2:B513, 0))</f>
        <v>ATG</v>
      </c>
      <c r="C250" s="169" t="s">
        <v>167</v>
      </c>
      <c r="D250" s="185">
        <v>3.4</v>
      </c>
      <c r="G250" s="125"/>
      <c r="H250" s="125"/>
      <c r="I250" s="125"/>
    </row>
    <row r="251">
      <c r="A251" s="168" t="s">
        <v>363</v>
      </c>
      <c r="B251" s="2" t="str">
        <f t="array" ref="B251">INDEX(Countries!D3:D514, MATCH(A251, Countries!B3:B514, 0))</f>
        <v>ABW</v>
      </c>
      <c r="C251" s="169" t="s">
        <v>167</v>
      </c>
      <c r="D251" s="185">
        <v>3.4</v>
      </c>
      <c r="G251" s="125"/>
      <c r="H251" s="125"/>
      <c r="I251" s="125"/>
    </row>
    <row r="252">
      <c r="A252" s="168" t="s">
        <v>364</v>
      </c>
      <c r="B252" s="2" t="str">
        <f t="array" ref="B252">INDEX(Countries!D4:D515, MATCH(A252, Countries!B4:B515, 0))</f>
        <v>BHR</v>
      </c>
      <c r="C252" s="169" t="s">
        <v>167</v>
      </c>
      <c r="D252" s="185">
        <v>3.4</v>
      </c>
      <c r="G252" s="125"/>
      <c r="H252" s="125"/>
      <c r="I252" s="125"/>
    </row>
    <row r="253">
      <c r="A253" s="168" t="s">
        <v>365</v>
      </c>
      <c r="B253" s="2" t="str">
        <f t="array" ref="B253">INDEX(Countries!D5:D516, MATCH(A253, Countries!B5:B516, 0))</f>
        <v>BGD</v>
      </c>
      <c r="C253" s="169" t="s">
        <v>167</v>
      </c>
      <c r="D253" s="185">
        <v>3.4</v>
      </c>
      <c r="G253" s="125"/>
      <c r="H253" s="125"/>
      <c r="I253" s="125"/>
    </row>
    <row r="254">
      <c r="A254" s="168" t="s">
        <v>366</v>
      </c>
      <c r="B254" s="2" t="str">
        <f t="array" ref="B254">INDEX(Countries!D6:D517, MATCH(A254, Countries!B6:B517, 0))</f>
        <v>BRB</v>
      </c>
      <c r="C254" s="169" t="s">
        <v>167</v>
      </c>
      <c r="D254" s="185">
        <v>3.4</v>
      </c>
      <c r="G254" s="125"/>
      <c r="H254" s="125"/>
      <c r="I254" s="125"/>
    </row>
    <row r="255">
      <c r="A255" s="168" t="s">
        <v>367</v>
      </c>
      <c r="B255" s="2" t="str">
        <f t="array" ref="B255">INDEX(Countries!D23:D518, MATCH(A255, Countries!B23:B518, 0))</f>
        <v>BLZ</v>
      </c>
      <c r="C255" s="169" t="s">
        <v>167</v>
      </c>
      <c r="D255" s="185">
        <v>3.4</v>
      </c>
      <c r="G255" s="125"/>
      <c r="H255" s="125"/>
      <c r="I255" s="125"/>
    </row>
    <row r="256">
      <c r="A256" s="168" t="s">
        <v>368</v>
      </c>
      <c r="B256" s="2" t="str">
        <f t="array" ref="B256">INDEX(Countries!D24:D519, MATCH(A256, Countries!B24:B519, 0))</f>
        <v>BEN</v>
      </c>
      <c r="C256" s="169" t="s">
        <v>167</v>
      </c>
      <c r="D256" s="185">
        <v>3.4</v>
      </c>
      <c r="G256" s="125"/>
      <c r="H256" s="125"/>
      <c r="I256" s="125"/>
    </row>
    <row r="257">
      <c r="A257" s="168" t="s">
        <v>369</v>
      </c>
      <c r="B257" s="2" t="str">
        <f t="array" ref="B257">INDEX(Countries!D25:D520, MATCH(A257, Countries!B25:B520, 0))</f>
        <v>BMU</v>
      </c>
      <c r="C257" s="169" t="s">
        <v>167</v>
      </c>
      <c r="D257" s="185">
        <v>3.4</v>
      </c>
      <c r="G257" s="125"/>
      <c r="H257" s="125"/>
      <c r="I257" s="125"/>
    </row>
    <row r="258">
      <c r="A258" s="168" t="s">
        <v>370</v>
      </c>
      <c r="B258" s="2" t="str">
        <f t="array" ref="B258">INDEX(Countries!D26:D521, MATCH(A258, Countries!B26:B521, 0))</f>
        <v>BES</v>
      </c>
      <c r="C258" s="169" t="s">
        <v>167</v>
      </c>
      <c r="D258" s="185">
        <v>3.4</v>
      </c>
      <c r="G258" s="125"/>
      <c r="H258" s="125"/>
      <c r="I258" s="125"/>
    </row>
    <row r="259">
      <c r="A259" s="168" t="s">
        <v>371</v>
      </c>
      <c r="B259" s="2" t="str">
        <f t="array" ref="B259">INDEX(Countries!D27:D522, MATCH(A259, Countries!B27:B522, 0))</f>
        <v>BRA</v>
      </c>
      <c r="C259" s="169" t="s">
        <v>167</v>
      </c>
      <c r="D259" s="185">
        <v>3.4</v>
      </c>
      <c r="G259" s="125"/>
      <c r="H259" s="125"/>
      <c r="I259" s="125"/>
    </row>
    <row r="260">
      <c r="A260" s="168" t="s">
        <v>372</v>
      </c>
      <c r="B260" s="2" t="str">
        <f t="array" ref="B260">INDEX(Countries!D28:D523, MATCH(A260, Countries!B28:B523, 0))</f>
        <v>VGB</v>
      </c>
      <c r="C260" s="169" t="s">
        <v>167</v>
      </c>
      <c r="D260" s="185">
        <v>3.4</v>
      </c>
      <c r="G260" s="125"/>
      <c r="H260" s="125"/>
      <c r="I260" s="125"/>
    </row>
    <row r="261">
      <c r="A261" s="168" t="s">
        <v>373</v>
      </c>
      <c r="B261" s="2" t="str">
        <f t="array" ref="B261">INDEX(Countries!D29:D524, MATCH(A261, Countries!B29:B524, 0))</f>
        <v>BRN</v>
      </c>
      <c r="C261" s="169" t="s">
        <v>167</v>
      </c>
      <c r="D261" s="185">
        <v>3.4</v>
      </c>
      <c r="G261" s="125"/>
      <c r="H261" s="125"/>
      <c r="I261" s="125"/>
    </row>
    <row r="262">
      <c r="A262" s="168" t="s">
        <v>374</v>
      </c>
      <c r="B262" s="2" t="str">
        <f t="array" ref="B262">INDEX(Countries!D30:D525, MATCH(A262, Countries!B30:B525, 0))</f>
        <v>KHM</v>
      </c>
      <c r="C262" s="169" t="s">
        <v>167</v>
      </c>
      <c r="D262" s="185">
        <v>3.4</v>
      </c>
      <c r="G262" s="125"/>
      <c r="H262" s="125"/>
      <c r="I262" s="125"/>
    </row>
    <row r="263">
      <c r="A263" s="168" t="s">
        <v>375</v>
      </c>
      <c r="B263" s="2" t="str">
        <f t="array" ref="B263">INDEX(Countries!D31:D526, MATCH(A263, Countries!B31:B526, 0))</f>
        <v>CMR</v>
      </c>
      <c r="C263" s="169" t="s">
        <v>167</v>
      </c>
      <c r="D263" s="185">
        <v>3.4</v>
      </c>
      <c r="G263" s="125"/>
      <c r="H263" s="125"/>
      <c r="I263" s="125"/>
    </row>
    <row r="264">
      <c r="A264" s="168" t="s">
        <v>376</v>
      </c>
      <c r="B264" s="2" t="str">
        <f t="array" ref="B264">INDEX(Countries!D32:D527, MATCH(A264, Countries!B32:B527, 0))</f>
        <v>CYM</v>
      </c>
      <c r="C264" s="169" t="s">
        <v>167</v>
      </c>
      <c r="D264" s="185">
        <v>3.4</v>
      </c>
      <c r="G264" s="125"/>
      <c r="H264" s="125"/>
      <c r="I264" s="125"/>
    </row>
    <row r="265">
      <c r="A265" s="168" t="s">
        <v>377</v>
      </c>
      <c r="B265" s="2" t="str">
        <f t="array" ref="B265">INDEX(Countries!D33:D528, MATCH(A265, Countries!B33:B528, 0))</f>
        <v>COM</v>
      </c>
      <c r="C265" s="169" t="s">
        <v>167</v>
      </c>
      <c r="D265" s="185">
        <v>3.4</v>
      </c>
      <c r="G265" s="125"/>
      <c r="H265" s="125"/>
      <c r="I265" s="125"/>
    </row>
    <row r="266">
      <c r="A266" s="168" t="s">
        <v>378</v>
      </c>
      <c r="B266" s="2" t="str">
        <f t="array" ref="B266">INDEX(Countries!D34:D529, MATCH(A266, Countries!B34:B529, 0))</f>
        <v>COK</v>
      </c>
      <c r="C266" s="169" t="s">
        <v>167</v>
      </c>
      <c r="D266" s="185">
        <v>3.4</v>
      </c>
      <c r="G266" s="125"/>
      <c r="H266" s="125"/>
      <c r="I266" s="125"/>
    </row>
    <row r="267">
      <c r="A267" s="168" t="s">
        <v>379</v>
      </c>
      <c r="B267" s="2" t="str">
        <f t="array" ref="B267">INDEX(Countries!D35:D530, MATCH(A267, Countries!B35:B530, 0))</f>
        <v>CRI</v>
      </c>
      <c r="C267" s="169" t="s">
        <v>167</v>
      </c>
      <c r="D267" s="185">
        <v>3.4</v>
      </c>
      <c r="G267" s="125"/>
      <c r="H267" s="125"/>
      <c r="I267" s="125"/>
    </row>
    <row r="268">
      <c r="A268" s="168" t="s">
        <v>380</v>
      </c>
      <c r="B268" s="2" t="str">
        <f t="array" ref="B268">INDEX(Countries!D36:D531, MATCH(A268, Countries!B36:B531, 0))</f>
        <v>CIV</v>
      </c>
      <c r="C268" s="169" t="s">
        <v>167</v>
      </c>
      <c r="D268" s="185">
        <v>3.4</v>
      </c>
      <c r="G268" s="125"/>
      <c r="H268" s="125"/>
      <c r="I268" s="125"/>
    </row>
    <row r="269">
      <c r="A269" s="168" t="s">
        <v>381</v>
      </c>
      <c r="B269" s="2" t="str">
        <f t="array" ref="B269">INDEX(Countries!D37:D532, MATCH(A269, Countries!B37:B532, 0))</f>
        <v>CUB</v>
      </c>
      <c r="C269" s="169" t="s">
        <v>167</v>
      </c>
      <c r="D269" s="185">
        <v>3.4</v>
      </c>
      <c r="G269" s="125"/>
      <c r="H269" s="125"/>
      <c r="I269" s="125"/>
    </row>
    <row r="270">
      <c r="A270" s="168" t="s">
        <v>382</v>
      </c>
      <c r="B270" s="2" t="str">
        <f t="array" ref="B270">INDEX(Countries!D38:D533, MATCH(A270, Countries!B38:B533, 0))</f>
        <v>CUW</v>
      </c>
      <c r="C270" s="169" t="s">
        <v>167</v>
      </c>
      <c r="D270" s="185">
        <v>3.4</v>
      </c>
      <c r="G270" s="125"/>
      <c r="H270" s="125"/>
      <c r="I270" s="125"/>
    </row>
    <row r="271">
      <c r="A271" s="168" t="s">
        <v>383</v>
      </c>
      <c r="B271" s="2" t="str">
        <f t="array" ref="B271">INDEX(Countries!D39:D534, MATCH(A271, Countries!B39:B534, 0))</f>
        <v>COD</v>
      </c>
      <c r="C271" s="169" t="s">
        <v>167</v>
      </c>
      <c r="D271" s="185">
        <v>3.4</v>
      </c>
      <c r="G271" s="125"/>
      <c r="H271" s="125"/>
      <c r="I271" s="125"/>
    </row>
    <row r="272">
      <c r="A272" s="168" t="s">
        <v>384</v>
      </c>
      <c r="B272" s="2" t="str">
        <f t="array" ref="B272">INDEX(Countries!D40:D535, MATCH(A272, Countries!B40:B535, 0))</f>
        <v>DJI</v>
      </c>
      <c r="C272" s="169" t="s">
        <v>167</v>
      </c>
      <c r="D272" s="185">
        <v>3.4</v>
      </c>
      <c r="G272" s="125"/>
      <c r="H272" s="125"/>
      <c r="I272" s="125"/>
    </row>
    <row r="273">
      <c r="A273" s="168" t="s">
        <v>385</v>
      </c>
      <c r="B273" s="2" t="str">
        <f t="array" ref="B273">INDEX(Countries!D41:D536, MATCH(A273, Countries!B41:B536, 0))</f>
        <v>DMA</v>
      </c>
      <c r="C273" s="169" t="s">
        <v>167</v>
      </c>
      <c r="D273" s="185">
        <v>3.4</v>
      </c>
      <c r="G273" s="125"/>
      <c r="H273" s="125"/>
      <c r="I273" s="125"/>
    </row>
    <row r="274">
      <c r="A274" s="168" t="s">
        <v>386</v>
      </c>
      <c r="B274" s="2" t="str">
        <f t="array" ref="B274">INDEX(Countries!D42:D537, MATCH(A274, Countries!B42:B537, 0))</f>
        <v>DOM</v>
      </c>
      <c r="C274" s="169" t="s">
        <v>167</v>
      </c>
      <c r="D274" s="185">
        <v>3.4</v>
      </c>
      <c r="G274" s="125"/>
      <c r="H274" s="125"/>
      <c r="I274" s="125"/>
    </row>
    <row r="275">
      <c r="A275" s="168" t="s">
        <v>314</v>
      </c>
      <c r="B275" s="2" t="str">
        <f t="array" ref="B275">INDEX(Countries!D43:D538, MATCH(A275, Countries!B43:B538, 0))</f>
        <v>ECU</v>
      </c>
      <c r="C275" s="169" t="s">
        <v>167</v>
      </c>
      <c r="D275" s="185">
        <v>3.4</v>
      </c>
      <c r="G275" s="125"/>
      <c r="H275" s="125"/>
      <c r="I275" s="125"/>
    </row>
    <row r="276">
      <c r="A276" s="168" t="s">
        <v>387</v>
      </c>
      <c r="B276" s="2" t="str">
        <f t="array" ref="B276">INDEX(Countries!D44:D539, MATCH(A276, Countries!B44:B539, 0))</f>
        <v>EGY</v>
      </c>
      <c r="C276" s="169" t="s">
        <v>167</v>
      </c>
      <c r="D276" s="185">
        <v>3.4</v>
      </c>
      <c r="G276" s="125"/>
      <c r="H276" s="125"/>
      <c r="I276" s="125"/>
    </row>
    <row r="277">
      <c r="A277" s="168" t="s">
        <v>388</v>
      </c>
      <c r="B277" s="2" t="str">
        <f t="array" ref="B277">INDEX(Countries!D45:D540, MATCH(A277, Countries!B45:B540, 0))</f>
        <v>SLV</v>
      </c>
      <c r="C277" s="169" t="s">
        <v>167</v>
      </c>
      <c r="D277" s="185">
        <v>3.4</v>
      </c>
      <c r="G277" s="125"/>
      <c r="H277" s="125"/>
      <c r="I277" s="125"/>
    </row>
    <row r="278">
      <c r="A278" s="168" t="s">
        <v>389</v>
      </c>
      <c r="B278" s="2" t="str">
        <f t="array" ref="B278">INDEX(Countries!D46:D541, MATCH(A278, Countries!B46:B541, 0))</f>
        <v>GNQ</v>
      </c>
      <c r="C278" s="169" t="s">
        <v>167</v>
      </c>
      <c r="D278" s="185">
        <v>3.4</v>
      </c>
      <c r="G278" s="125"/>
      <c r="H278" s="125"/>
      <c r="I278" s="125"/>
    </row>
    <row r="279">
      <c r="A279" s="168" t="s">
        <v>390</v>
      </c>
      <c r="B279" s="2" t="str">
        <f t="array" ref="B279">INDEX(Countries!D47:D542, MATCH(A279, Countries!B47:B542, 0))</f>
        <v>ERI</v>
      </c>
      <c r="C279" s="169" t="s">
        <v>167</v>
      </c>
      <c r="D279" s="185">
        <v>3.4</v>
      </c>
      <c r="G279" s="125"/>
      <c r="H279" s="125"/>
      <c r="I279" s="125"/>
    </row>
    <row r="280">
      <c r="A280" s="168" t="s">
        <v>391</v>
      </c>
      <c r="B280" s="2" t="str">
        <f t="array" ref="B280">INDEX(Countries!D48:D543, MATCH(A280, Countries!B48:B543, 0))</f>
        <v>FJI</v>
      </c>
      <c r="C280" s="169" t="s">
        <v>167</v>
      </c>
      <c r="D280" s="185">
        <v>3.4</v>
      </c>
      <c r="G280" s="125"/>
      <c r="H280" s="125"/>
      <c r="I280" s="125"/>
    </row>
    <row r="281">
      <c r="A281" s="168" t="s">
        <v>392</v>
      </c>
      <c r="B281" s="2" t="str">
        <f t="array" ref="B281">INDEX(Countries!D49:D544, MATCH(A281, Countries!B49:B544, 0))</f>
        <v>GUF</v>
      </c>
      <c r="C281" s="169" t="s">
        <v>167</v>
      </c>
      <c r="D281" s="185">
        <v>3.4</v>
      </c>
      <c r="G281" s="125"/>
      <c r="H281" s="125"/>
      <c r="I281" s="125"/>
    </row>
    <row r="282">
      <c r="A282" s="168" t="s">
        <v>393</v>
      </c>
      <c r="B282" s="2" t="str">
        <f t="array" ref="B282">INDEX(Countries!D50:D545, MATCH(A282, Countries!B50:B545, 0))</f>
        <v>PYF</v>
      </c>
      <c r="C282" s="169" t="s">
        <v>167</v>
      </c>
      <c r="D282" s="185">
        <v>3.4</v>
      </c>
      <c r="G282" s="125"/>
      <c r="H282" s="125"/>
      <c r="I282" s="125"/>
    </row>
    <row r="283">
      <c r="A283" s="168" t="s">
        <v>394</v>
      </c>
      <c r="B283" s="2" t="str">
        <f t="array" ref="B283">INDEX(Countries!D51:D546, MATCH(A283, Countries!B51:B546, 0))</f>
        <v>ATF</v>
      </c>
      <c r="C283" s="169" t="s">
        <v>167</v>
      </c>
      <c r="D283" s="185">
        <v>3.4</v>
      </c>
      <c r="G283" s="125"/>
      <c r="H283" s="125"/>
      <c r="I283" s="125"/>
    </row>
    <row r="284">
      <c r="A284" s="168" t="s">
        <v>395</v>
      </c>
      <c r="B284" s="2" t="str">
        <f t="array" ref="B284">INDEX(Countries!D52:D547, MATCH(A284, Countries!B52:B547, 0))</f>
        <v>GAB</v>
      </c>
      <c r="C284" s="169" t="s">
        <v>167</v>
      </c>
      <c r="D284" s="185">
        <v>3.4</v>
      </c>
      <c r="G284" s="125"/>
      <c r="H284" s="125"/>
      <c r="I284" s="125"/>
    </row>
    <row r="285">
      <c r="A285" s="168" t="s">
        <v>396</v>
      </c>
      <c r="B285" s="2" t="str">
        <f t="array" ref="B285">INDEX(Countries!D53:D548, MATCH(A285, Countries!B53:B548, 0))</f>
        <v>GMB</v>
      </c>
      <c r="C285" s="169" t="s">
        <v>167</v>
      </c>
      <c r="D285" s="185">
        <v>3.4</v>
      </c>
      <c r="G285" s="125"/>
      <c r="H285" s="125"/>
      <c r="I285" s="125"/>
    </row>
    <row r="286">
      <c r="A286" s="168" t="s">
        <v>397</v>
      </c>
      <c r="B286" s="2" t="str">
        <f t="array" ref="B286">INDEX(Countries!D54:D549, MATCH(A286, Countries!B54:B549, 0))</f>
        <v>GHA</v>
      </c>
      <c r="C286" s="169" t="s">
        <v>167</v>
      </c>
      <c r="D286" s="185">
        <v>3.4</v>
      </c>
      <c r="G286" s="125"/>
      <c r="H286" s="125"/>
      <c r="I286" s="125"/>
    </row>
    <row r="287">
      <c r="A287" s="168" t="s">
        <v>398</v>
      </c>
      <c r="B287" s="2" t="str">
        <f t="array" ref="B287">INDEX(Countries!D55:D550, MATCH(A287, Countries!B55:B550, 0))</f>
        <v>GRD</v>
      </c>
      <c r="C287" s="169" t="s">
        <v>167</v>
      </c>
      <c r="D287" s="185">
        <v>3.4</v>
      </c>
      <c r="G287" s="125"/>
      <c r="H287" s="125"/>
      <c r="I287" s="125"/>
    </row>
    <row r="288">
      <c r="A288" s="168" t="s">
        <v>399</v>
      </c>
      <c r="B288" s="2" t="str">
        <f t="array" ref="B288">INDEX(Countries!D56:D551, MATCH(A288, Countries!B56:B551, 0))</f>
        <v>GLP</v>
      </c>
      <c r="C288" s="169" t="s">
        <v>167</v>
      </c>
      <c r="D288" s="185">
        <v>3.4</v>
      </c>
      <c r="G288" s="125"/>
      <c r="H288" s="125"/>
      <c r="I288" s="125"/>
    </row>
    <row r="289">
      <c r="A289" s="168" t="s">
        <v>400</v>
      </c>
      <c r="B289" s="2" t="str">
        <f t="array" ref="B289">INDEX(Countries!D57:D552, MATCH(A289, Countries!B57:B552, 0))</f>
        <v>GUM</v>
      </c>
      <c r="C289" s="169" t="s">
        <v>167</v>
      </c>
      <c r="D289" s="185">
        <v>3.4</v>
      </c>
      <c r="G289" s="125"/>
      <c r="H289" s="125"/>
      <c r="I289" s="125"/>
    </row>
    <row r="290">
      <c r="A290" s="168" t="s">
        <v>401</v>
      </c>
      <c r="B290" s="2" t="str">
        <f t="array" ref="B290">INDEX(Countries!D58:D553, MATCH(A290, Countries!B58:B553, 0))</f>
        <v>GTM</v>
      </c>
      <c r="C290" s="169" t="s">
        <v>167</v>
      </c>
      <c r="D290" s="185">
        <v>3.4</v>
      </c>
      <c r="G290" s="125"/>
      <c r="H290" s="125"/>
      <c r="I290" s="125"/>
    </row>
    <row r="291">
      <c r="A291" s="168" t="s">
        <v>402</v>
      </c>
      <c r="B291" s="2" t="str">
        <f t="array" ref="B291">INDEX(Countries!D59:D554, MATCH(A291, Countries!B59:B554, 0))</f>
        <v>GIN</v>
      </c>
      <c r="C291" s="169" t="s">
        <v>167</v>
      </c>
      <c r="D291" s="185">
        <v>3.4</v>
      </c>
      <c r="G291" s="125"/>
      <c r="H291" s="125"/>
      <c r="I291" s="125"/>
    </row>
    <row r="292">
      <c r="A292" s="168" t="s">
        <v>403</v>
      </c>
      <c r="B292" s="2" t="str">
        <f t="array" ref="B292">INDEX(Countries!D60:D555, MATCH(A292, Countries!B60:B555, 0))</f>
        <v>GNB</v>
      </c>
      <c r="C292" s="169" t="s">
        <v>167</v>
      </c>
      <c r="D292" s="185">
        <v>3.4</v>
      </c>
      <c r="G292" s="125"/>
      <c r="H292" s="125"/>
      <c r="I292" s="125"/>
    </row>
    <row r="293">
      <c r="A293" s="168" t="s">
        <v>404</v>
      </c>
      <c r="B293" s="2" t="str">
        <f t="array" ref="B293">INDEX(Countries!D61:D556, MATCH(A293, Countries!B61:B556, 0))</f>
        <v>GUY</v>
      </c>
      <c r="C293" s="169" t="s">
        <v>167</v>
      </c>
      <c r="D293" s="185">
        <v>3.4</v>
      </c>
      <c r="G293" s="125"/>
      <c r="H293" s="125"/>
      <c r="I293" s="125"/>
    </row>
    <row r="294">
      <c r="A294" s="168" t="s">
        <v>405</v>
      </c>
      <c r="B294" s="2" t="str">
        <f t="array" ref="B294">INDEX(Countries!D62:D557, MATCH(A294, Countries!B62:B557, 0))</f>
        <v>HTI</v>
      </c>
      <c r="C294" s="169" t="s">
        <v>167</v>
      </c>
      <c r="D294" s="185">
        <v>3.4</v>
      </c>
      <c r="G294" s="125"/>
      <c r="H294" s="125"/>
      <c r="I294" s="125"/>
    </row>
    <row r="295">
      <c r="A295" s="168" t="s">
        <v>406</v>
      </c>
      <c r="B295" s="2" t="str">
        <f t="array" ref="B295">INDEX(Countries!D63:D558, MATCH(A295, Countries!B63:B558, 0))</f>
        <v>HND</v>
      </c>
      <c r="C295" s="169" t="s">
        <v>167</v>
      </c>
      <c r="D295" s="185">
        <v>3.4</v>
      </c>
      <c r="G295" s="125"/>
      <c r="H295" s="125"/>
      <c r="I295" s="125"/>
    </row>
    <row r="296">
      <c r="A296" s="168" t="s">
        <v>407</v>
      </c>
      <c r="B296" s="2" t="str">
        <f t="array" ref="B296">INDEX(Countries!D64:D559, MATCH(A296, Countries!B64:B559, 0))</f>
        <v>IRN</v>
      </c>
      <c r="C296" s="169" t="s">
        <v>167</v>
      </c>
      <c r="D296" s="185">
        <v>3.4</v>
      </c>
      <c r="G296" s="125"/>
      <c r="H296" s="125"/>
      <c r="I296" s="125"/>
    </row>
    <row r="297">
      <c r="A297" s="168" t="s">
        <v>408</v>
      </c>
      <c r="B297" s="2" t="str">
        <f t="array" ref="B297">INDEX(Countries!D65:D560, MATCH(A297, Countries!B65:B560, 0))</f>
        <v>JAM</v>
      </c>
      <c r="C297" s="169" t="s">
        <v>167</v>
      </c>
      <c r="D297" s="185">
        <v>3.4</v>
      </c>
      <c r="G297" s="125"/>
      <c r="H297" s="125"/>
      <c r="I297" s="125"/>
    </row>
    <row r="298">
      <c r="A298" s="168" t="s">
        <v>409</v>
      </c>
      <c r="B298" s="2" t="str">
        <f t="array" ref="B298">INDEX(Countries!D66:D561, MATCH(A298, Countries!B66:B561, 0))</f>
        <v>JPN</v>
      </c>
      <c r="C298" s="169" t="s">
        <v>167</v>
      </c>
      <c r="D298" s="185">
        <v>3.4</v>
      </c>
      <c r="G298" s="125"/>
      <c r="H298" s="125"/>
      <c r="I298" s="125"/>
    </row>
    <row r="299">
      <c r="A299" s="168" t="s">
        <v>410</v>
      </c>
      <c r="B299" s="2" t="str">
        <f t="array" ref="B299">INDEX(Countries!D67:D562, MATCH(A299, Countries!B67:B562, 0))</f>
        <v>KIR</v>
      </c>
      <c r="C299" s="169" t="s">
        <v>167</v>
      </c>
      <c r="D299" s="185">
        <v>3.4</v>
      </c>
      <c r="G299" s="125"/>
      <c r="H299" s="125"/>
      <c r="I299" s="125"/>
    </row>
    <row r="300">
      <c r="A300" s="168" t="s">
        <v>411</v>
      </c>
      <c r="B300" s="2" t="str">
        <f t="array" ref="B300">INDEX(Countries!D68:D563, MATCH(A300, Countries!B68:B563, 0))</f>
        <v>LBN</v>
      </c>
      <c r="C300" s="169" t="s">
        <v>167</v>
      </c>
      <c r="D300" s="185">
        <v>3.4</v>
      </c>
      <c r="G300" s="125"/>
      <c r="H300" s="125"/>
      <c r="I300" s="125"/>
    </row>
    <row r="301">
      <c r="A301" s="168" t="s">
        <v>412</v>
      </c>
      <c r="B301" s="2" t="str">
        <f t="array" ref="B301">INDEX(Countries!D69:D564, MATCH(A301, Countries!B69:B564, 0))</f>
        <v>MDG</v>
      </c>
      <c r="C301" s="169" t="s">
        <v>167</v>
      </c>
      <c r="D301" s="185">
        <v>3.4</v>
      </c>
      <c r="G301" s="125"/>
      <c r="H301" s="125"/>
      <c r="I301" s="125"/>
    </row>
    <row r="302">
      <c r="A302" s="168" t="s">
        <v>413</v>
      </c>
      <c r="B302" s="2" t="str">
        <f t="array" ref="B302">INDEX(Countries!D70:D565, MATCH(A302, Countries!B70:B565, 0))</f>
        <v>MYS</v>
      </c>
      <c r="C302" s="169" t="s">
        <v>167</v>
      </c>
      <c r="D302" s="185">
        <v>3.4</v>
      </c>
      <c r="G302" s="125"/>
      <c r="H302" s="125"/>
      <c r="I302" s="125"/>
    </row>
    <row r="303">
      <c r="A303" s="168" t="s">
        <v>414</v>
      </c>
      <c r="B303" s="2" t="str">
        <f t="array" ref="B303">INDEX(Countries!D71:D566, MATCH(A303, Countries!B71:B566, 0))</f>
        <v>MDV</v>
      </c>
      <c r="C303" s="169" t="s">
        <v>167</v>
      </c>
      <c r="D303" s="185">
        <v>3.4</v>
      </c>
      <c r="G303" s="125"/>
      <c r="H303" s="125"/>
      <c r="I303" s="125"/>
    </row>
    <row r="304">
      <c r="A304" s="168" t="s">
        <v>415</v>
      </c>
      <c r="B304" s="2" t="str">
        <f t="array" ref="B304">INDEX(Countries!D72:D567, MATCH(A304, Countries!B72:B567, 0))</f>
        <v>MHL</v>
      </c>
      <c r="C304" s="169" t="s">
        <v>167</v>
      </c>
      <c r="D304" s="185">
        <v>3.4</v>
      </c>
      <c r="G304" s="125"/>
      <c r="H304" s="125"/>
      <c r="I304" s="125"/>
    </row>
    <row r="305">
      <c r="A305" s="168" t="s">
        <v>416</v>
      </c>
      <c r="B305" s="2" t="str">
        <f t="array" ref="B305">INDEX(Countries!D73:D568, MATCH(A305, Countries!B73:B568, 0))</f>
        <v>MTQ</v>
      </c>
      <c r="C305" s="169" t="s">
        <v>167</v>
      </c>
      <c r="D305" s="185">
        <v>3.4</v>
      </c>
      <c r="G305" s="125"/>
      <c r="H305" s="125"/>
      <c r="I305" s="125"/>
    </row>
    <row r="306">
      <c r="A306" s="168" t="s">
        <v>417</v>
      </c>
      <c r="B306" s="2" t="str">
        <f t="array" ref="B306">INDEX(Countries!D74:D569, MATCH(A306, Countries!B74:B569, 0))</f>
        <v>MRT</v>
      </c>
      <c r="C306" s="169" t="s">
        <v>167</v>
      </c>
      <c r="D306" s="185">
        <v>3.4</v>
      </c>
      <c r="G306" s="125"/>
      <c r="H306" s="125"/>
      <c r="I306" s="125"/>
    </row>
    <row r="307">
      <c r="A307" s="168" t="s">
        <v>418</v>
      </c>
      <c r="B307" s="2" t="str">
        <f t="array" ref="B307">INDEX(Countries!D75:D570, MATCH(A307, Countries!B75:B570, 0))</f>
        <v>MUS</v>
      </c>
      <c r="C307" s="169" t="s">
        <v>167</v>
      </c>
      <c r="D307" s="185">
        <v>3.4</v>
      </c>
      <c r="G307" s="125"/>
      <c r="H307" s="125"/>
      <c r="I307" s="125"/>
    </row>
    <row r="308">
      <c r="A308" s="168" t="s">
        <v>419</v>
      </c>
      <c r="B308" s="2" t="str">
        <f t="array" ref="B308">INDEX(Countries!D76:D571, MATCH(A308, Countries!B76:B571, 0))</f>
        <v>MYT</v>
      </c>
      <c r="C308" s="169" t="s">
        <v>167</v>
      </c>
      <c r="D308" s="185">
        <v>3.4</v>
      </c>
      <c r="G308" s="125"/>
      <c r="H308" s="125"/>
      <c r="I308" s="125"/>
    </row>
    <row r="309">
      <c r="A309" s="168" t="s">
        <v>420</v>
      </c>
      <c r="B309" s="2" t="str">
        <f t="array" ref="B309">INDEX(Countries!D77:D572, MATCH(A309, Countries!B77:B572, 0))</f>
        <v>FSM</v>
      </c>
      <c r="C309" s="169" t="s">
        <v>167</v>
      </c>
      <c r="D309" s="185">
        <v>3.4</v>
      </c>
      <c r="G309" s="125"/>
      <c r="H309" s="125"/>
      <c r="I309" s="125"/>
    </row>
    <row r="310">
      <c r="A310" s="168" t="s">
        <v>421</v>
      </c>
      <c r="B310" s="2" t="str">
        <f t="array" ref="B310">INDEX(Countries!D78:D573, MATCH(A310, Countries!B78:B573, 0))</f>
        <v>MOZ</v>
      </c>
      <c r="C310" s="169" t="s">
        <v>167</v>
      </c>
      <c r="D310" s="185">
        <v>3.4</v>
      </c>
      <c r="G310" s="125"/>
      <c r="H310" s="125"/>
      <c r="I310" s="125"/>
    </row>
    <row r="311">
      <c r="A311" s="168" t="s">
        <v>422</v>
      </c>
      <c r="B311" s="2" t="str">
        <f t="array" ref="B311">INDEX(Countries!D79:D574, MATCH(A311, Countries!B79:B574, 0))</f>
        <v>MMR</v>
      </c>
      <c r="C311" s="169" t="s">
        <v>167</v>
      </c>
      <c r="D311" s="185">
        <v>3.4</v>
      </c>
      <c r="G311" s="125"/>
      <c r="H311" s="125"/>
      <c r="I311" s="125"/>
    </row>
    <row r="312">
      <c r="A312" s="168" t="s">
        <v>423</v>
      </c>
      <c r="B312" s="2" t="str">
        <f t="array" ref="B312">INDEX(Countries!D80:D575, MATCH(A312, Countries!B80:B575, 0))</f>
        <v>NCL</v>
      </c>
      <c r="C312" s="169" t="s">
        <v>167</v>
      </c>
      <c r="D312" s="185">
        <v>3.4</v>
      </c>
      <c r="G312" s="125"/>
      <c r="H312" s="125"/>
      <c r="I312" s="125"/>
    </row>
    <row r="313">
      <c r="A313" s="168" t="s">
        <v>424</v>
      </c>
      <c r="B313" s="2" t="str">
        <f t="array" ref="B313">INDEX(Countries!D81:D576, MATCH(A313, Countries!B81:B576, 0))</f>
        <v>NZL</v>
      </c>
      <c r="C313" s="169" t="s">
        <v>167</v>
      </c>
      <c r="D313" s="185">
        <v>3.4</v>
      </c>
      <c r="G313" s="125"/>
      <c r="H313" s="125"/>
      <c r="I313" s="125"/>
    </row>
    <row r="314">
      <c r="A314" s="168" t="s">
        <v>425</v>
      </c>
      <c r="B314" s="2" t="str">
        <f t="array" ref="B314">INDEX(Countries!D82:D577, MATCH(A314, Countries!B82:B577, 0))</f>
        <v>NIC</v>
      </c>
      <c r="C314" s="169" t="s">
        <v>167</v>
      </c>
      <c r="D314" s="185">
        <v>3.4</v>
      </c>
      <c r="G314" s="125"/>
      <c r="H314" s="125"/>
      <c r="I314" s="125"/>
    </row>
    <row r="315">
      <c r="A315" s="168" t="s">
        <v>426</v>
      </c>
      <c r="B315" s="2" t="str">
        <f t="array" ref="B315">INDEX(Countries!D83:D578, MATCH(A315, Countries!B83:B578, 0))</f>
        <v>NGA</v>
      </c>
      <c r="C315" s="169" t="s">
        <v>167</v>
      </c>
      <c r="D315" s="185">
        <v>3.4</v>
      </c>
      <c r="G315" s="125"/>
      <c r="H315" s="125"/>
      <c r="I315" s="125"/>
    </row>
    <row r="316">
      <c r="A316" s="168" t="s">
        <v>427</v>
      </c>
      <c r="B316" s="2" t="str">
        <f t="array" ref="B316">INDEX(Countries!D84:D579, MATCH(A316, Countries!B84:B579, 0))</f>
        <v>OMN</v>
      </c>
      <c r="C316" s="169" t="s">
        <v>167</v>
      </c>
      <c r="D316" s="185">
        <v>3.4</v>
      </c>
      <c r="G316" s="125"/>
      <c r="H316" s="125"/>
      <c r="I316" s="125"/>
    </row>
    <row r="317">
      <c r="A317" s="168" t="s">
        <v>428</v>
      </c>
      <c r="B317" s="2" t="str">
        <f t="array" ref="B317">INDEX(Countries!D85:D580, MATCH(A317, Countries!B85:B580, 0))</f>
        <v>PAK</v>
      </c>
      <c r="C317" s="169" t="s">
        <v>167</v>
      </c>
      <c r="D317" s="185">
        <v>3.4</v>
      </c>
      <c r="G317" s="125"/>
      <c r="H317" s="125"/>
      <c r="I317" s="125"/>
    </row>
    <row r="318">
      <c r="A318" s="168" t="s">
        <v>429</v>
      </c>
      <c r="B318" s="2" t="str">
        <f t="array" ref="B318">INDEX(Countries!D86:D581, MATCH(A318, Countries!B86:B581, 0))</f>
        <v>PLW</v>
      </c>
      <c r="C318" s="169" t="s">
        <v>167</v>
      </c>
      <c r="D318" s="185">
        <v>3.4</v>
      </c>
      <c r="G318" s="125"/>
      <c r="H318" s="125"/>
      <c r="I318" s="125"/>
    </row>
    <row r="319">
      <c r="A319" s="168" t="s">
        <v>430</v>
      </c>
      <c r="B319" s="2" t="str">
        <f t="array" ref="B319">INDEX(Countries!D87:D582, MATCH(A319, Countries!B87:B582, 0))</f>
        <v>PAN</v>
      </c>
      <c r="C319" s="169" t="s">
        <v>167</v>
      </c>
      <c r="D319" s="185">
        <v>3.4</v>
      </c>
      <c r="G319" s="125"/>
      <c r="H319" s="125"/>
      <c r="I319" s="125"/>
    </row>
    <row r="320">
      <c r="A320" s="168" t="s">
        <v>431</v>
      </c>
      <c r="B320" s="2" t="str">
        <f t="array" ref="B320">INDEX(Countries!D8:D583, MATCH(A320, Countries!B8:B583, 0))</f>
        <v>PNG</v>
      </c>
      <c r="C320" s="169" t="s">
        <v>167</v>
      </c>
      <c r="D320" s="185">
        <v>3.4</v>
      </c>
      <c r="G320" s="125"/>
      <c r="H320" s="125"/>
      <c r="I320" s="125"/>
    </row>
    <row r="321">
      <c r="A321" s="168" t="s">
        <v>432</v>
      </c>
      <c r="B321" s="2" t="str">
        <f t="array" ref="B321">INDEX(Countries!D9:D584, MATCH(A321, Countries!B9:B584, 0))</f>
        <v>PER</v>
      </c>
      <c r="C321" s="169" t="s">
        <v>167</v>
      </c>
      <c r="D321" s="185">
        <v>3.4</v>
      </c>
      <c r="G321" s="125"/>
      <c r="H321" s="125"/>
      <c r="I321" s="125"/>
    </row>
    <row r="322">
      <c r="A322" s="168" t="s">
        <v>433</v>
      </c>
      <c r="B322" s="2" t="str">
        <f t="array" ref="B322">INDEX(Countries!D1:D585, MATCH(A322, Countries!B1:B585, 0))</f>
        <v>PHL</v>
      </c>
      <c r="C322" s="169" t="s">
        <v>167</v>
      </c>
      <c r="D322" s="185">
        <v>3.4</v>
      </c>
      <c r="G322" s="125"/>
      <c r="H322" s="125"/>
      <c r="I322" s="125"/>
    </row>
    <row r="323">
      <c r="A323" s="168" t="s">
        <v>434</v>
      </c>
      <c r="B323" s="2" t="str">
        <f t="array" ref="B323">INDEX(Countries!D91:D586, MATCH(A323, Countries!B91:B586, 0))</f>
        <v>PRI</v>
      </c>
      <c r="C323" s="169" t="s">
        <v>167</v>
      </c>
      <c r="D323" s="185">
        <v>3.4</v>
      </c>
      <c r="G323" s="125"/>
      <c r="H323" s="125"/>
      <c r="I323" s="125"/>
    </row>
    <row r="324">
      <c r="A324" s="168" t="s">
        <v>435</v>
      </c>
      <c r="B324" s="2" t="str">
        <f t="array" ref="B324">INDEX(Countries!D92:D587, MATCH(A324, Countries!B92:B587, 0))</f>
        <v>QAT</v>
      </c>
      <c r="C324" s="169" t="s">
        <v>167</v>
      </c>
      <c r="D324" s="185">
        <v>3.4</v>
      </c>
      <c r="G324" s="125"/>
      <c r="H324" s="125"/>
      <c r="I324" s="125"/>
    </row>
    <row r="325">
      <c r="A325" s="168" t="s">
        <v>828</v>
      </c>
      <c r="B325" s="2" t="str">
        <f t="array" ref="B325">INDEX(Countries!D1:D588, MATCH(A325, Countries!B1:B588, 0))</f>
        <v>COD</v>
      </c>
      <c r="C325" s="169" t="s">
        <v>167</v>
      </c>
      <c r="D325" s="185">
        <v>3.4</v>
      </c>
      <c r="G325" s="125"/>
      <c r="H325" s="125"/>
      <c r="I325" s="125"/>
    </row>
    <row r="326">
      <c r="A326" s="168" t="s">
        <v>437</v>
      </c>
      <c r="B326" s="2" t="str">
        <f t="array" ref="B326">INDEX(Countries!D94:D589, MATCH(A326, Countries!B94:B589, 0))</f>
        <v>KNA</v>
      </c>
      <c r="C326" s="169" t="s">
        <v>167</v>
      </c>
      <c r="D326" s="185">
        <v>3.4</v>
      </c>
      <c r="G326" s="125"/>
      <c r="H326" s="125"/>
      <c r="I326" s="125"/>
    </row>
    <row r="327">
      <c r="A327" s="168" t="s">
        <v>438</v>
      </c>
      <c r="B327" s="2" t="str">
        <f t="array" ref="B327">INDEX(Countries!D95:D590, MATCH(A327, Countries!B95:B590, 0))</f>
        <v>LCA</v>
      </c>
      <c r="C327" s="169" t="s">
        <v>167</v>
      </c>
      <c r="D327" s="185">
        <v>3.4</v>
      </c>
      <c r="G327" s="125"/>
      <c r="H327" s="125"/>
      <c r="I327" s="125"/>
    </row>
    <row r="328">
      <c r="A328" s="168" t="s">
        <v>439</v>
      </c>
      <c r="B328" s="2" t="str">
        <f t="array" ref="B328">INDEX(Countries!D96:D591, MATCH(A328, Countries!B96:B591, 0))</f>
        <v>VCT</v>
      </c>
      <c r="C328" s="169" t="s">
        <v>167</v>
      </c>
      <c r="D328" s="185">
        <v>3.4</v>
      </c>
      <c r="G328" s="125"/>
      <c r="H328" s="125"/>
      <c r="I328" s="125"/>
    </row>
    <row r="329">
      <c r="A329" s="168" t="s">
        <v>440</v>
      </c>
      <c r="B329" s="2" t="str">
        <f t="array" ref="B329">INDEX(Countries!D97:D592, MATCH(A329, Countries!B97:B592, 0))</f>
        <v>MAF</v>
      </c>
      <c r="C329" s="169" t="s">
        <v>167</v>
      </c>
      <c r="D329" s="185">
        <v>3.4</v>
      </c>
      <c r="G329" s="125"/>
      <c r="H329" s="125"/>
      <c r="I329" s="125"/>
    </row>
    <row r="330">
      <c r="A330" s="168" t="s">
        <v>441</v>
      </c>
      <c r="B330" s="2" t="str">
        <f t="array" ref="B330">INDEX(Countries!D98:D593, MATCH(A330, Countries!B98:B593, 0))</f>
        <v>WSM</v>
      </c>
      <c r="C330" s="169" t="s">
        <v>167</v>
      </c>
      <c r="D330" s="185">
        <v>3.4</v>
      </c>
      <c r="G330" s="125"/>
      <c r="H330" s="125"/>
      <c r="I330" s="125"/>
    </row>
    <row r="331">
      <c r="A331" s="168" t="s">
        <v>442</v>
      </c>
      <c r="B331" s="2" t="str">
        <f t="array" ref="B331">INDEX(Countries!D99:D594, MATCH(A331, Countries!B99:B594, 0))</f>
        <v>STP</v>
      </c>
      <c r="C331" s="169" t="s">
        <v>167</v>
      </c>
      <c r="D331" s="185">
        <v>3.4</v>
      </c>
      <c r="G331" s="125"/>
      <c r="H331" s="125"/>
      <c r="I331" s="125"/>
    </row>
    <row r="332">
      <c r="A332" s="168" t="s">
        <v>443</v>
      </c>
      <c r="B332" s="2" t="str">
        <f t="array" ref="B332">INDEX(Countries!D100:D595, MATCH(A332, Countries!B100:B595, 0))</f>
        <v>SAU</v>
      </c>
      <c r="C332" s="169" t="s">
        <v>167</v>
      </c>
      <c r="D332" s="185">
        <v>3.4</v>
      </c>
      <c r="G332" s="125"/>
      <c r="H332" s="125"/>
      <c r="I332" s="125"/>
    </row>
    <row r="333">
      <c r="A333" s="168" t="s">
        <v>444</v>
      </c>
      <c r="B333" s="2" t="str">
        <f t="array" ref="B333">INDEX(Countries!D101:D596, MATCH(A333, Countries!B101:B596, 0))</f>
        <v>SEN</v>
      </c>
      <c r="C333" s="169" t="s">
        <v>167</v>
      </c>
      <c r="D333" s="185">
        <v>3.4</v>
      </c>
      <c r="G333" s="125"/>
      <c r="H333" s="125"/>
      <c r="I333" s="125"/>
    </row>
    <row r="334">
      <c r="A334" s="168" t="s">
        <v>445</v>
      </c>
      <c r="B334" s="2" t="str">
        <f t="array" ref="B334">INDEX(Countries!D102:D597, MATCH(A334, Countries!B102:B597, 0))</f>
        <v>SYC</v>
      </c>
      <c r="C334" s="169" t="s">
        <v>167</v>
      </c>
      <c r="D334" s="185">
        <v>3.4</v>
      </c>
      <c r="G334" s="125"/>
      <c r="H334" s="125"/>
      <c r="I334" s="125"/>
    </row>
    <row r="335">
      <c r="A335" s="168" t="s">
        <v>446</v>
      </c>
      <c r="B335" s="2" t="str">
        <f t="array" ref="B335">INDEX(Countries!D103:D598, MATCH(A335, Countries!B103:B598, 0))</f>
        <v>SLE</v>
      </c>
      <c r="C335" s="169" t="s">
        <v>167</v>
      </c>
      <c r="D335" s="185">
        <v>3.4</v>
      </c>
      <c r="G335" s="125"/>
      <c r="H335" s="125"/>
      <c r="I335" s="125"/>
    </row>
    <row r="336">
      <c r="A336" s="168" t="s">
        <v>447</v>
      </c>
      <c r="B336" s="2" t="str">
        <f t="array" ref="B336">INDEX(Countries!D104:D599, MATCH(A336, Countries!B104:B599, 0))</f>
        <v>SGP</v>
      </c>
      <c r="C336" s="169" t="s">
        <v>167</v>
      </c>
      <c r="D336" s="185">
        <v>3.4</v>
      </c>
      <c r="G336" s="125"/>
      <c r="H336" s="125"/>
      <c r="I336" s="125"/>
    </row>
    <row r="337">
      <c r="A337" s="168" t="s">
        <v>448</v>
      </c>
      <c r="B337" s="2" t="str">
        <f t="array" ref="B337">INDEX(Countries!D105:D600, MATCH(A337, Countries!B105:B600, 0))</f>
        <v>SXM</v>
      </c>
      <c r="C337" s="169" t="s">
        <v>167</v>
      </c>
      <c r="D337" s="185">
        <v>3.4</v>
      </c>
      <c r="G337" s="125"/>
      <c r="H337" s="125"/>
      <c r="I337" s="125"/>
    </row>
    <row r="338">
      <c r="A338" s="168" t="s">
        <v>449</v>
      </c>
      <c r="B338" s="2" t="str">
        <f t="array" ref="B338">INDEX(Countries!D106:D601, MATCH(A338, Countries!B106:B601, 0))</f>
        <v>SLB</v>
      </c>
      <c r="C338" s="169" t="s">
        <v>167</v>
      </c>
      <c r="D338" s="185">
        <v>3.4</v>
      </c>
      <c r="G338" s="125"/>
      <c r="H338" s="125"/>
      <c r="I338" s="125"/>
    </row>
    <row r="339">
      <c r="A339" s="168" t="s">
        <v>450</v>
      </c>
      <c r="B339" s="2" t="str">
        <f t="array" ref="B339">INDEX(Countries!D107:D602, MATCH(A339, Countries!B107:B602, 0))</f>
        <v>SOM</v>
      </c>
      <c r="C339" s="169" t="s">
        <v>167</v>
      </c>
      <c r="D339" s="185">
        <v>3.4</v>
      </c>
      <c r="G339" s="125"/>
      <c r="H339" s="125"/>
      <c r="I339" s="125"/>
    </row>
    <row r="340">
      <c r="A340" s="168" t="s">
        <v>451</v>
      </c>
      <c r="B340" s="2" t="str">
        <f t="array" ref="B340">INDEX(Countries!D108:D603, MATCH(A340, Countries!B108:B603, 0))</f>
        <v>ZAF</v>
      </c>
      <c r="C340" s="169" t="s">
        <v>167</v>
      </c>
      <c r="D340" s="185">
        <v>3.4</v>
      </c>
      <c r="G340" s="125"/>
      <c r="H340" s="125"/>
      <c r="I340" s="125"/>
    </row>
    <row r="341">
      <c r="A341" s="168" t="s">
        <v>452</v>
      </c>
      <c r="B341" s="2" t="str">
        <f t="array" ref="B341">INDEX(Countries!D109:D604, MATCH(A341, Countries!B109:B604, 0))</f>
        <v>LKA</v>
      </c>
      <c r="C341" s="169" t="s">
        <v>167</v>
      </c>
      <c r="D341" s="185">
        <v>3.4</v>
      </c>
      <c r="G341" s="125"/>
      <c r="H341" s="125"/>
      <c r="I341" s="125"/>
    </row>
    <row r="342">
      <c r="A342" s="168" t="s">
        <v>453</v>
      </c>
      <c r="B342" s="2" t="str">
        <f t="array" ref="B342">INDEX(Countries!D110:D605, MATCH(A342, Countries!B110:B605, 0))</f>
        <v>SDN</v>
      </c>
      <c r="C342" s="169" t="s">
        <v>167</v>
      </c>
      <c r="D342" s="185">
        <v>3.4</v>
      </c>
      <c r="G342" s="125"/>
      <c r="H342" s="125"/>
      <c r="I342" s="125"/>
    </row>
    <row r="343">
      <c r="A343" s="168" t="s">
        <v>454</v>
      </c>
      <c r="B343" s="2" t="str">
        <f t="array" ref="B343">INDEX(Countries!D111:D606, MATCH(A343, Countries!B111:B606, 0))</f>
        <v>SUR</v>
      </c>
      <c r="C343" s="169" t="s">
        <v>167</v>
      </c>
      <c r="D343" s="185">
        <v>3.4</v>
      </c>
      <c r="G343" s="125"/>
      <c r="H343" s="125"/>
      <c r="I343" s="125"/>
    </row>
    <row r="344">
      <c r="A344" s="168" t="s">
        <v>455</v>
      </c>
      <c r="B344" s="2" t="str">
        <f t="array" ref="B344">INDEX(Countries!D112:D607, MATCH(A344, Countries!B112:B607, 0))</f>
        <v>TWN</v>
      </c>
      <c r="C344" s="169" t="s">
        <v>167</v>
      </c>
      <c r="D344" s="185">
        <v>3.4</v>
      </c>
      <c r="G344" s="125"/>
      <c r="H344" s="125"/>
      <c r="I344" s="125"/>
    </row>
    <row r="345">
      <c r="A345" s="168" t="s">
        <v>456</v>
      </c>
      <c r="B345" s="2" t="str">
        <f t="array" ref="B345">INDEX(Countries!D113:D608, MATCH(A345, Countries!B113:B608, 0))</f>
        <v>TZA</v>
      </c>
      <c r="C345" s="169" t="s">
        <v>167</v>
      </c>
      <c r="D345" s="185">
        <v>3.4</v>
      </c>
      <c r="G345" s="125"/>
      <c r="H345" s="125"/>
      <c r="I345" s="125"/>
    </row>
    <row r="346">
      <c r="A346" s="168" t="s">
        <v>457</v>
      </c>
      <c r="B346" s="2" t="str">
        <f t="array" ref="B346">INDEX(Countries!D114:D609, MATCH(A346, Countries!B114:B609, 0))</f>
        <v>THA</v>
      </c>
      <c r="C346" s="169" t="s">
        <v>167</v>
      </c>
      <c r="D346" s="185">
        <v>3.4</v>
      </c>
      <c r="G346" s="125"/>
      <c r="H346" s="125"/>
      <c r="I346" s="125"/>
    </row>
    <row r="347">
      <c r="A347" s="168" t="s">
        <v>458</v>
      </c>
      <c r="B347" s="2" t="str">
        <f t="array" ref="B347">INDEX(Countries!D115:D610, MATCH(A347, Countries!B115:B610, 0))</f>
        <v>TLS</v>
      </c>
      <c r="C347" s="169" t="s">
        <v>167</v>
      </c>
      <c r="D347" s="185">
        <v>3.4</v>
      </c>
      <c r="G347" s="125"/>
      <c r="H347" s="125"/>
      <c r="I347" s="125"/>
    </row>
    <row r="348">
      <c r="A348" s="168" t="s">
        <v>459</v>
      </c>
      <c r="B348" s="2" t="str">
        <f t="array" ref="B348">INDEX(Countries!D116:D611, MATCH(A348, Countries!B116:B611, 0))</f>
        <v>TGO</v>
      </c>
      <c r="C348" s="169" t="s">
        <v>167</v>
      </c>
      <c r="D348" s="185">
        <v>3.4</v>
      </c>
      <c r="G348" s="125"/>
      <c r="H348" s="125"/>
      <c r="I348" s="125"/>
    </row>
    <row r="349">
      <c r="A349" s="168" t="s">
        <v>460</v>
      </c>
      <c r="B349" s="2" t="str">
        <f t="array" ref="B349">INDEX(Countries!D117:D612, MATCH(A349, Countries!B117:B612, 0))</f>
        <v>TON</v>
      </c>
      <c r="C349" s="169" t="s">
        <v>167</v>
      </c>
      <c r="D349" s="185">
        <v>3.4</v>
      </c>
      <c r="G349" s="125"/>
      <c r="H349" s="125"/>
      <c r="I349" s="125"/>
    </row>
    <row r="350">
      <c r="A350" s="168" t="s">
        <v>461</v>
      </c>
      <c r="B350" s="2" t="str">
        <f t="array" ref="B350">INDEX(Countries!D118:D613, MATCH(A350, Countries!B118:B613, 0))</f>
        <v>TTO</v>
      </c>
      <c r="C350" s="169" t="s">
        <v>167</v>
      </c>
      <c r="D350" s="185">
        <v>3.4</v>
      </c>
      <c r="G350" s="125"/>
      <c r="H350" s="125"/>
      <c r="I350" s="125"/>
    </row>
    <row r="351">
      <c r="A351" s="168" t="s">
        <v>462</v>
      </c>
      <c r="B351" s="2" t="str">
        <f t="array" ref="B351">INDEX(Countries!D119:D614, MATCH(A351, Countries!B119:B614, 0))</f>
        <v>TCA</v>
      </c>
      <c r="C351" s="169" t="s">
        <v>167</v>
      </c>
      <c r="D351" s="185">
        <v>3.4</v>
      </c>
      <c r="G351" s="125"/>
      <c r="H351" s="125"/>
      <c r="I351" s="125"/>
    </row>
    <row r="352">
      <c r="A352" s="168" t="s">
        <v>463</v>
      </c>
      <c r="B352" s="2" t="str">
        <f t="array" ref="B352">INDEX(Countries!D120:D615, MATCH(A352, Countries!B120:B615, 0))</f>
        <v>TUV</v>
      </c>
      <c r="C352" s="169" t="s">
        <v>167</v>
      </c>
      <c r="D352" s="185">
        <v>3.4</v>
      </c>
      <c r="G352" s="125"/>
      <c r="H352" s="125"/>
      <c r="I352" s="125"/>
    </row>
    <row r="353">
      <c r="A353" s="168" t="s">
        <v>464</v>
      </c>
      <c r="B353" s="2" t="str">
        <f t="array" ref="B353">INDEX(Countries!D121:D616, MATCH(A353, Countries!B121:B616, 0))</f>
        <v>ARE</v>
      </c>
      <c r="C353" s="169" t="s">
        <v>167</v>
      </c>
      <c r="D353" s="185">
        <v>3.4</v>
      </c>
      <c r="G353" s="125"/>
      <c r="H353" s="125"/>
      <c r="I353" s="125"/>
    </row>
    <row r="354">
      <c r="A354" s="168" t="s">
        <v>465</v>
      </c>
      <c r="B354" s="2" t="str">
        <f t="array" ref="B354">INDEX(Countries!D122:D617, MATCH(A354, Countries!B122:B617, 0))</f>
        <v>VUT</v>
      </c>
      <c r="C354" s="169" t="s">
        <v>167</v>
      </c>
      <c r="D354" s="185">
        <v>3.4</v>
      </c>
      <c r="G354" s="125"/>
      <c r="H354" s="125"/>
      <c r="I354" s="125"/>
    </row>
    <row r="355">
      <c r="A355" s="168" t="s">
        <v>466</v>
      </c>
      <c r="B355" s="2" t="str">
        <f t="array" ref="B355">INDEX(Countries!D1:D618, MATCH(A355, Countries!B1:B618, 0))</f>
        <v>VEN</v>
      </c>
      <c r="C355" s="169" t="s">
        <v>167</v>
      </c>
      <c r="D355" s="185">
        <v>3.4</v>
      </c>
      <c r="G355" s="125"/>
      <c r="H355" s="125"/>
      <c r="I355" s="125"/>
    </row>
    <row r="356">
      <c r="A356" s="168" t="s">
        <v>467</v>
      </c>
      <c r="B356" s="2" t="str">
        <f t="array" ref="B356">INDEX(Countries!D2:D619, MATCH(A356, Countries!B2:B619, 0))</f>
        <v>VNM</v>
      </c>
      <c r="C356" s="169" t="s">
        <v>167</v>
      </c>
      <c r="D356" s="185">
        <v>3.4</v>
      </c>
      <c r="G356" s="125"/>
      <c r="H356" s="125"/>
      <c r="I356" s="125"/>
    </row>
    <row r="357">
      <c r="A357" s="168" t="s">
        <v>468</v>
      </c>
      <c r="B357" s="2" t="str">
        <f t="array" ref="B357">INDEX(Countries!D1:D620, MATCH(A357, Countries!B1:B620, 0))</f>
        <v>VIR</v>
      </c>
      <c r="C357" s="169" t="s">
        <v>167</v>
      </c>
      <c r="D357" s="185">
        <v>3.4</v>
      </c>
      <c r="G357" s="125"/>
      <c r="H357" s="125"/>
      <c r="I357" s="125"/>
    </row>
    <row r="358">
      <c r="A358" s="168" t="s">
        <v>469</v>
      </c>
      <c r="B358" s="2" t="str">
        <f t="array" ref="B358">INDEX(Countries!D126:D621, MATCH(A358, Countries!B126:B621, 0))</f>
        <v>WLF</v>
      </c>
      <c r="C358" s="169" t="s">
        <v>167</v>
      </c>
      <c r="D358" s="185">
        <v>3.4</v>
      </c>
      <c r="G358" s="125"/>
      <c r="H358" s="125"/>
      <c r="I358" s="125"/>
    </row>
    <row r="359">
      <c r="A359" s="168" t="s">
        <v>470</v>
      </c>
      <c r="B359" s="2" t="str">
        <f t="array" ref="B359">INDEX(Countries!D1:D622, MATCH(A359, Countries!B1:B622, 0))</f>
        <v>YEM</v>
      </c>
      <c r="C359" s="169" t="s">
        <v>167</v>
      </c>
      <c r="D359" s="185">
        <v>3.4</v>
      </c>
      <c r="G359" s="125"/>
      <c r="H359" s="125"/>
      <c r="I359" s="125"/>
    </row>
    <row r="360">
      <c r="A360" s="168" t="s">
        <v>471</v>
      </c>
      <c r="B360" s="2" t="str">
        <f t="array" ref="B360">INDEX(Countries!D2:D623, MATCH(A360, Countries!B2:B623, 0))</f>
        <v>ITA</v>
      </c>
      <c r="C360" s="169" t="s">
        <v>167</v>
      </c>
      <c r="D360" s="185">
        <v>3.4</v>
      </c>
      <c r="G360" s="125"/>
      <c r="H360" s="125"/>
      <c r="I360" s="125"/>
    </row>
    <row r="361">
      <c r="A361" s="168" t="s">
        <v>472</v>
      </c>
      <c r="B361" s="2" t="str">
        <f t="array" ref="B361">INDEX(Countries!D3:D624, MATCH(A361, Countries!B3:B624, 0))</f>
        <v>UKR</v>
      </c>
      <c r="C361" s="169" t="s">
        <v>167</v>
      </c>
      <c r="D361" s="185">
        <v>3.4</v>
      </c>
      <c r="G361" s="125"/>
      <c r="H361" s="125"/>
      <c r="I361" s="125"/>
    </row>
    <row r="362">
      <c r="A362" s="168" t="s">
        <v>473</v>
      </c>
      <c r="B362" s="2" t="str">
        <f t="array" ref="B362">INDEX(Countries!D4:D625, MATCH(A362, Countries!B4:B625, 0))</f>
        <v>TUN</v>
      </c>
      <c r="C362" s="169" t="s">
        <v>167</v>
      </c>
      <c r="D362" s="185">
        <v>3.4</v>
      </c>
      <c r="G362" s="125"/>
      <c r="H362" s="125"/>
      <c r="I362" s="125"/>
    </row>
    <row r="363">
      <c r="A363" s="168" t="s">
        <v>474</v>
      </c>
      <c r="B363" s="2" t="str">
        <f t="array" ref="B363">INDEX(Countries!D1:D626, MATCH(A363, Countries!B1:B626, 0))</f>
        <v>ESP</v>
      </c>
      <c r="C363" s="169" t="s">
        <v>167</v>
      </c>
      <c r="D363" s="185">
        <v>3.4</v>
      </c>
      <c r="G363" s="125"/>
      <c r="H363" s="125"/>
      <c r="I363" s="125"/>
    </row>
    <row r="364">
      <c r="A364" s="168" t="s">
        <v>475</v>
      </c>
      <c r="B364" s="2" t="str">
        <f t="array" ref="B364">INDEX(Countries!D1:D627, MATCH(A364, Countries!B1:B627, 0))</f>
        <v>KWT</v>
      </c>
      <c r="C364" s="169" t="s">
        <v>167</v>
      </c>
      <c r="D364" s="185">
        <v>3.4</v>
      </c>
      <c r="G364" s="125"/>
      <c r="H364" s="125"/>
      <c r="I364" s="125"/>
    </row>
    <row r="365">
      <c r="A365" s="168" t="s">
        <v>476</v>
      </c>
      <c r="B365" s="2" t="str">
        <f t="array" ref="B365">INDEX(Countries!D2:D628, MATCH(A365, Countries!B2:B628, 0))</f>
        <v>DNK</v>
      </c>
      <c r="C365" s="169" t="s">
        <v>167</v>
      </c>
      <c r="D365" s="185">
        <v>3.4</v>
      </c>
      <c r="G365" s="125"/>
      <c r="H365" s="125"/>
      <c r="I365" s="125"/>
    </row>
    <row r="366">
      <c r="A366" s="168" t="s">
        <v>477</v>
      </c>
      <c r="B366" s="2" t="str">
        <f t="array" ref="B366">INDEX(Countries!D3:D629, MATCH(A366, Countries!B3:B629, 0))</f>
        <v>FRA</v>
      </c>
      <c r="C366" s="169" t="s">
        <v>167</v>
      </c>
      <c r="D366" s="185">
        <v>3.4</v>
      </c>
      <c r="G366" s="125"/>
      <c r="H366" s="125"/>
      <c r="I366" s="125"/>
    </row>
    <row r="367">
      <c r="A367" s="168" t="s">
        <v>478</v>
      </c>
      <c r="B367" s="2" t="str">
        <f t="array" ref="B367">INDEX(Countries!D4:D630, MATCH(A367, Countries!B4:B630, 0))</f>
        <v>RUS</v>
      </c>
      <c r="C367" s="169" t="s">
        <v>167</v>
      </c>
      <c r="D367" s="185">
        <v>3.4</v>
      </c>
      <c r="G367" s="125"/>
      <c r="H367" s="125"/>
      <c r="I367" s="125"/>
    </row>
    <row r="368">
      <c r="A368" s="168" t="s">
        <v>479</v>
      </c>
      <c r="B368" s="2" t="str">
        <f t="array" ref="B368">INDEX(Countries!D5:D631, MATCH(A368, Countries!B5:B631, 0))</f>
        <v>UMI</v>
      </c>
      <c r="C368" s="169" t="s">
        <v>167</v>
      </c>
      <c r="D368" s="185">
        <v>3.4</v>
      </c>
      <c r="G368" s="125"/>
      <c r="H368" s="125"/>
      <c r="I368" s="125"/>
    </row>
    <row r="369">
      <c r="A369" s="168" t="s">
        <v>480</v>
      </c>
      <c r="B369" s="2" t="str">
        <f t="array" ref="B369">INDEX(Countries!D1:D632, MATCH(A369, Countries!B1:B632, 0))</f>
        <v>GRC</v>
      </c>
      <c r="C369" s="169" t="s">
        <v>167</v>
      </c>
      <c r="D369" s="185">
        <v>3.4</v>
      </c>
      <c r="G369" s="125"/>
      <c r="H369" s="125"/>
      <c r="I369" s="125"/>
    </row>
    <row r="370">
      <c r="A370" s="168" t="s">
        <v>481</v>
      </c>
      <c r="B370" s="2" t="str">
        <f t="array" ref="B370">INDEX(Countries!D1:D633, MATCH(A370, Countries!B1:B633, 0))</f>
        <v>CAN</v>
      </c>
      <c r="C370" s="169" t="s">
        <v>167</v>
      </c>
      <c r="D370" s="185">
        <v>3.4</v>
      </c>
      <c r="G370" s="125"/>
      <c r="H370" s="125"/>
      <c r="I370" s="125"/>
    </row>
    <row r="371">
      <c r="A371" s="168" t="s">
        <v>482</v>
      </c>
      <c r="B371" s="2" t="str">
        <f t="array" ref="B371">INDEX(Countries!D2:D634, MATCH(A371, Countries!B2:B634, 0))</f>
        <v>DEU</v>
      </c>
      <c r="C371" s="169" t="s">
        <v>167</v>
      </c>
      <c r="D371" s="185">
        <v>3.4</v>
      </c>
      <c r="G371" s="125"/>
      <c r="H371" s="125"/>
      <c r="I371" s="125"/>
    </row>
    <row r="372">
      <c r="A372" s="168" t="s">
        <v>483</v>
      </c>
      <c r="B372" s="2" t="str">
        <f t="array" ref="B372">INDEX(Countries!D1:D635, MATCH(A372, Countries!B1:B635, 0))</f>
        <v>HRV</v>
      </c>
      <c r="C372" s="169" t="s">
        <v>167</v>
      </c>
      <c r="D372" s="185">
        <v>3.4</v>
      </c>
      <c r="G372" s="125"/>
      <c r="H372" s="125"/>
      <c r="I372" s="125"/>
    </row>
    <row r="373">
      <c r="A373" s="168" t="s">
        <v>484</v>
      </c>
      <c r="B373" s="2" t="str">
        <f t="array" ref="B373">INDEX(Countries!D2:D636, MATCH(A373, Countries!B2:B636, 0))</f>
        <v>GBR</v>
      </c>
      <c r="C373" s="169" t="s">
        <v>167</v>
      </c>
      <c r="D373" s="185">
        <v>3.4</v>
      </c>
      <c r="G373" s="125"/>
      <c r="H373" s="125"/>
      <c r="I373" s="125"/>
    </row>
    <row r="374">
      <c r="A374" s="168" t="s">
        <v>485</v>
      </c>
      <c r="B374" s="2" t="str">
        <f t="array" ref="B374">INDEX(Countries!D1:D638, MATCH(A374, Countries!B1:B638, 0))</f>
        <v>MLT</v>
      </c>
      <c r="C374" s="169" t="s">
        <v>167</v>
      </c>
      <c r="D374" s="185">
        <v>3.4</v>
      </c>
      <c r="G374" s="125"/>
      <c r="H374" s="125"/>
      <c r="I374" s="125"/>
    </row>
    <row r="375">
      <c r="A375" s="168" t="s">
        <v>486</v>
      </c>
      <c r="B375" s="2" t="str">
        <f t="array" ref="B375">INDEX(Countries!D2:D639, MATCH(A375, Countries!B2:B639, 0))</f>
        <v>CYP</v>
      </c>
      <c r="C375" s="169" t="s">
        <v>167</v>
      </c>
      <c r="D375" s="185">
        <v>3.4</v>
      </c>
      <c r="G375" s="125"/>
      <c r="H375" s="125"/>
      <c r="I375" s="125"/>
    </row>
    <row r="376">
      <c r="A376" s="168" t="s">
        <v>487</v>
      </c>
      <c r="B376" s="2" t="str">
        <f t="array" ref="B376">INDEX(Countries!D1:D640, MATCH(A376, Countries!B1:B640, 0))</f>
        <v>NOR</v>
      </c>
      <c r="C376" s="169" t="s">
        <v>167</v>
      </c>
      <c r="D376" s="185">
        <v>3.4</v>
      </c>
      <c r="G376" s="125"/>
      <c r="H376" s="125"/>
      <c r="I376" s="125"/>
    </row>
    <row r="377">
      <c r="A377" s="168" t="s">
        <v>488</v>
      </c>
      <c r="B377" s="2" t="str">
        <f t="array" ref="B377">INDEX(Countries!D2:D641, MATCH(A377, Countries!B2:B641, 0))</f>
        <v>ALB</v>
      </c>
      <c r="C377" s="169" t="s">
        <v>167</v>
      </c>
      <c r="D377" s="185">
        <v>3.4</v>
      </c>
      <c r="G377" s="125"/>
      <c r="H377" s="125"/>
      <c r="I377" s="125"/>
    </row>
    <row r="378">
      <c r="A378" s="168" t="s">
        <v>489</v>
      </c>
      <c r="B378" s="2" t="str">
        <f t="array" ref="B378">INDEX(Countries!D1:D642, MATCH(A378, Countries!B1:B642, 0))</f>
        <v>DZA</v>
      </c>
      <c r="C378" s="169" t="s">
        <v>167</v>
      </c>
      <c r="D378" s="185">
        <v>3.4</v>
      </c>
      <c r="G378" s="125"/>
      <c r="H378" s="125"/>
      <c r="I378" s="125"/>
    </row>
    <row r="379">
      <c r="A379" s="168" t="s">
        <v>490</v>
      </c>
      <c r="B379" s="2" t="str">
        <f t="array" ref="B379">INDEX(Countries!D148:D643, MATCH(A379, Countries!B148:B643, 0))</f>
        <v>SWE</v>
      </c>
      <c r="C379" s="169" t="s">
        <v>167</v>
      </c>
      <c r="D379" s="185">
        <v>3.4</v>
      </c>
      <c r="G379" s="125"/>
      <c r="H379" s="125"/>
      <c r="I379" s="125"/>
    </row>
    <row r="380">
      <c r="A380" s="168" t="s">
        <v>491</v>
      </c>
      <c r="B380" s="2" t="str">
        <f t="array" ref="B380">INDEX(Countries!D1:D644, MATCH(A380, Countries!B1:B644, 0))</f>
        <v>ISR</v>
      </c>
      <c r="C380" s="169" t="s">
        <v>167</v>
      </c>
      <c r="D380" s="185">
        <v>3.4</v>
      </c>
      <c r="G380" s="125"/>
      <c r="H380" s="125"/>
      <c r="I380" s="125"/>
    </row>
    <row r="381">
      <c r="A381" s="168" t="s">
        <v>492</v>
      </c>
      <c r="B381" s="2" t="str">
        <f t="array" ref="B381">INDEX(Countries!D2:D645, MATCH(A381, Countries!B2:B645, 0))</f>
        <v>MSR</v>
      </c>
      <c r="C381" s="169" t="s">
        <v>167</v>
      </c>
      <c r="D381" s="185">
        <v>3.4</v>
      </c>
      <c r="G381" s="125"/>
      <c r="H381" s="125"/>
      <c r="I381" s="125"/>
    </row>
    <row r="382">
      <c r="A382" s="168" t="s">
        <v>493</v>
      </c>
      <c r="B382" s="2" t="str">
        <f t="array" ref="B382">INDEX(Countries!D3:D646, MATCH(A382, Countries!B3:B646, 0))</f>
        <v>LBY</v>
      </c>
      <c r="C382" s="169" t="s">
        <v>167</v>
      </c>
      <c r="D382" s="185">
        <v>3.4</v>
      </c>
      <c r="G382" s="125"/>
      <c r="H382" s="125"/>
      <c r="I382" s="125"/>
    </row>
    <row r="383">
      <c r="A383" s="168" t="s">
        <v>494</v>
      </c>
      <c r="B383" s="2" t="str">
        <f t="array" ref="B383">INDEX(Countries!D1:D647, MATCH(A383, Countries!B1:B647, 0))</f>
        <v>NLD</v>
      </c>
      <c r="C383" s="169" t="s">
        <v>167</v>
      </c>
      <c r="D383" s="185">
        <v>3.4</v>
      </c>
      <c r="G383" s="125"/>
      <c r="H383" s="125"/>
      <c r="I383" s="125"/>
    </row>
    <row r="384">
      <c r="A384" s="168" t="s">
        <v>495</v>
      </c>
      <c r="B384" s="2" t="str">
        <f t="array" ref="B384">INDEX(Countries!D2:D648, MATCH(A384, Countries!B2:B648, 0))</f>
        <v>POL</v>
      </c>
      <c r="C384" s="169" t="s">
        <v>167</v>
      </c>
      <c r="D384" s="185">
        <v>3.4</v>
      </c>
      <c r="G384" s="125"/>
      <c r="H384" s="125"/>
      <c r="I384" s="125"/>
    </row>
    <row r="385">
      <c r="A385" s="168" t="s">
        <v>496</v>
      </c>
      <c r="B385" s="2" t="str">
        <f t="array" ref="B385">INDEX(Countries!D3:D649, MATCH(A385, Countries!B3:B649, 0))</f>
        <v>TUR</v>
      </c>
      <c r="C385" s="169" t="s">
        <v>167</v>
      </c>
      <c r="D385" s="185">
        <v>3.4</v>
      </c>
      <c r="G385" s="125"/>
      <c r="H385" s="125"/>
      <c r="I385" s="125"/>
    </row>
    <row r="386">
      <c r="A386" s="168" t="s">
        <v>497</v>
      </c>
      <c r="B386" s="2" t="str">
        <f t="array" ref="B386">INDEX(Countries!D4:D650, MATCH(A386, Countries!B4:B650, 0))</f>
        <v>JOR</v>
      </c>
      <c r="C386" s="169" t="s">
        <v>167</v>
      </c>
      <c r="D386" s="185">
        <v>3.4</v>
      </c>
      <c r="G386" s="125"/>
      <c r="H386" s="125"/>
      <c r="I386" s="125"/>
    </row>
    <row r="387">
      <c r="A387" s="168" t="s">
        <v>498</v>
      </c>
      <c r="B387" s="2" t="str">
        <f t="array" ref="B387">INDEX(Countries!D5:D651, MATCH(A387, Countries!B5:B651, 0))</f>
        <v>HKG</v>
      </c>
      <c r="C387" s="169" t="s">
        <v>167</v>
      </c>
      <c r="D387" s="185">
        <v>3.4</v>
      </c>
      <c r="G387" s="125"/>
      <c r="H387" s="125"/>
      <c r="I387" s="125"/>
    </row>
    <row r="388">
      <c r="A388" s="168" t="s">
        <v>499</v>
      </c>
      <c r="B388" s="2" t="str">
        <f t="array" ref="B388">INDEX(Countries!D6:D652, MATCH(A388, Countries!B6:B652, 0))</f>
        <v>SVN</v>
      </c>
      <c r="C388" s="169" t="s">
        <v>167</v>
      </c>
      <c r="D388" s="185">
        <v>3.4</v>
      </c>
      <c r="G388" s="125"/>
      <c r="H388" s="125"/>
      <c r="I388" s="125"/>
    </row>
    <row r="389">
      <c r="A389" s="168" t="s">
        <v>500</v>
      </c>
      <c r="B389" s="2" t="str">
        <f t="array" ref="B389">INDEX(Countries!D7:D653, MATCH(A389, Countries!B7:B653, 0))</f>
        <v>ARG</v>
      </c>
      <c r="C389" s="169" t="s">
        <v>167</v>
      </c>
      <c r="D389" s="185">
        <v>3.4</v>
      </c>
      <c r="G389" s="125"/>
      <c r="H389" s="125"/>
      <c r="I389" s="125"/>
    </row>
    <row r="390">
      <c r="A390" s="168" t="s">
        <v>501</v>
      </c>
      <c r="B390" s="2" t="str">
        <f t="array" ref="B390">INDEX(Countries!D8:D654, MATCH(A390, Countries!B8:B654, 0))</f>
        <v>AZE</v>
      </c>
      <c r="C390" s="169" t="s">
        <v>167</v>
      </c>
      <c r="D390" s="185">
        <v>3.4</v>
      </c>
      <c r="G390" s="125"/>
      <c r="H390" s="125"/>
      <c r="I390" s="125"/>
    </row>
    <row r="391">
      <c r="A391" s="168" t="s">
        <v>502</v>
      </c>
      <c r="B391" s="2" t="str">
        <f t="array" ref="B391">INDEX(Countries!D9:D655, MATCH(A391, Countries!B9:B655, 0))</f>
        <v>BEL</v>
      </c>
      <c r="C391" s="169" t="s">
        <v>167</v>
      </c>
      <c r="D391" s="185">
        <v>3.4</v>
      </c>
      <c r="G391" s="125"/>
      <c r="H391" s="125"/>
      <c r="I391" s="125"/>
    </row>
    <row r="392">
      <c r="A392" s="168" t="s">
        <v>503</v>
      </c>
      <c r="B392" s="2" t="str">
        <f t="array" ref="B392">INDEX(Countries!D10:D656, MATCH(A392, Countries!B10:B656, 0))</f>
        <v>BIH</v>
      </c>
      <c r="C392" s="169" t="s">
        <v>167</v>
      </c>
      <c r="D392" s="185">
        <v>3.4</v>
      </c>
      <c r="G392" s="125"/>
      <c r="H392" s="125"/>
      <c r="I392" s="125"/>
    </row>
    <row r="393">
      <c r="A393" s="168" t="s">
        <v>504</v>
      </c>
      <c r="B393" s="2" t="str">
        <f t="array" ref="B393">INDEX(Countries!D11:D657, MATCH(A393, Countries!B11:B657, 0))</f>
        <v>IOT</v>
      </c>
      <c r="C393" s="169" t="s">
        <v>167</v>
      </c>
      <c r="D393" s="185">
        <v>3.4</v>
      </c>
      <c r="G393" s="125"/>
      <c r="H393" s="125"/>
      <c r="I393" s="125"/>
    </row>
    <row r="394">
      <c r="A394" s="168" t="s">
        <v>505</v>
      </c>
      <c r="B394" s="2" t="str">
        <f t="array" ref="B394">INDEX(Countries!D12:D658, MATCH(A394, Countries!B12:B658, 0))</f>
        <v>BGR</v>
      </c>
      <c r="C394" s="169" t="s">
        <v>167</v>
      </c>
      <c r="D394" s="185">
        <v>3.4</v>
      </c>
      <c r="G394" s="125"/>
      <c r="H394" s="125"/>
      <c r="I394" s="125"/>
    </row>
    <row r="395">
      <c r="A395" s="168" t="s">
        <v>506</v>
      </c>
      <c r="B395" s="2" t="str">
        <f t="array" ref="B395">INDEX(Countries!D13:D659, MATCH(A395, Countries!B13:B659, 0))</f>
        <v>CPV</v>
      </c>
      <c r="C395" s="169" t="s">
        <v>167</v>
      </c>
      <c r="D395" s="185">
        <v>3.4</v>
      </c>
      <c r="G395" s="125"/>
      <c r="H395" s="125"/>
      <c r="I395" s="125"/>
    </row>
    <row r="396">
      <c r="A396" s="168" t="s">
        <v>507</v>
      </c>
      <c r="B396" s="2" t="str">
        <f t="array" ref="B396">INDEX(Countries!D14:D660, MATCH(A396, Countries!B14:B660, 0))</f>
        <v>CHL</v>
      </c>
      <c r="C396" s="169" t="s">
        <v>167</v>
      </c>
      <c r="D396" s="185">
        <v>3.4</v>
      </c>
      <c r="G396" s="125"/>
      <c r="H396" s="125"/>
      <c r="I396" s="125"/>
    </row>
    <row r="397">
      <c r="A397" s="168" t="s">
        <v>508</v>
      </c>
      <c r="B397" s="2" t="str">
        <f t="array" ref="B397">INDEX(Countries!D15:D661, MATCH(A397, Countries!B15:B661, 0))</f>
        <v>EST</v>
      </c>
      <c r="C397" s="169" t="s">
        <v>167</v>
      </c>
      <c r="D397" s="185">
        <v>3.4</v>
      </c>
      <c r="G397" s="125"/>
      <c r="H397" s="125"/>
      <c r="I397" s="125"/>
    </row>
    <row r="398">
      <c r="A398" s="168" t="s">
        <v>509</v>
      </c>
      <c r="B398" s="2" t="str">
        <f t="array" ref="B398">INDEX(Countries!D16:D662, MATCH(A398, Countries!B16:B662, 0))</f>
        <v>FLK</v>
      </c>
      <c r="C398" s="169" t="s">
        <v>167</v>
      </c>
      <c r="D398" s="185">
        <v>3.4</v>
      </c>
      <c r="G398" s="125"/>
      <c r="H398" s="125"/>
      <c r="I398" s="125"/>
    </row>
    <row r="399">
      <c r="A399" s="168" t="s">
        <v>510</v>
      </c>
      <c r="B399" s="2" t="str">
        <f t="array" ref="B399">INDEX(Countries!D17:D663, MATCH(A399, Countries!B17:B663, 0))</f>
        <v>FRO</v>
      </c>
      <c r="C399" s="169" t="s">
        <v>167</v>
      </c>
      <c r="D399" s="185">
        <v>3.4</v>
      </c>
      <c r="G399" s="125"/>
      <c r="H399" s="125"/>
      <c r="I399" s="125"/>
    </row>
    <row r="400">
      <c r="A400" s="168" t="s">
        <v>511</v>
      </c>
      <c r="B400" s="2" t="str">
        <f t="array" ref="B400">INDEX(Countries!D18:D664, MATCH(A400, Countries!B18:B664, 0))</f>
        <v>FIN</v>
      </c>
      <c r="C400" s="169" t="s">
        <v>167</v>
      </c>
      <c r="D400" s="185">
        <v>3.4</v>
      </c>
      <c r="G400" s="125"/>
      <c r="H400" s="125"/>
      <c r="I400" s="125"/>
    </row>
    <row r="401">
      <c r="A401" s="168" t="s">
        <v>512</v>
      </c>
      <c r="B401" s="2" t="str">
        <f t="array" ref="B401">INDEX(Countries!D19:D665, MATCH(A401, Countries!B19:B665, 0))</f>
        <v>GEO</v>
      </c>
      <c r="C401" s="169" t="s">
        <v>167</v>
      </c>
      <c r="D401" s="185">
        <v>3.4</v>
      </c>
      <c r="G401" s="125"/>
      <c r="H401" s="125"/>
      <c r="I401" s="125"/>
    </row>
    <row r="402">
      <c r="A402" s="168" t="s">
        <v>513</v>
      </c>
      <c r="B402" s="2" t="str">
        <f t="array" ref="B402">INDEX(Countries!D20:D666, MATCH(A402, Countries!B20:B666, 0))</f>
        <v>GIB</v>
      </c>
      <c r="C402" s="169" t="s">
        <v>167</v>
      </c>
      <c r="D402" s="185">
        <v>3.4</v>
      </c>
      <c r="G402" s="125"/>
      <c r="H402" s="125"/>
      <c r="I402" s="125"/>
    </row>
    <row r="403">
      <c r="A403" s="168" t="s">
        <v>514</v>
      </c>
      <c r="B403" s="2" t="str">
        <f t="array" ref="B403">INDEX(Countries!D21:D667, MATCH(A403, Countries!B21:B667, 0))</f>
        <v>GRL</v>
      </c>
      <c r="C403" s="169" t="s">
        <v>167</v>
      </c>
      <c r="D403" s="185">
        <v>3.4</v>
      </c>
      <c r="G403" s="125"/>
      <c r="H403" s="125"/>
      <c r="I403" s="125"/>
    </row>
    <row r="404">
      <c r="A404" s="168" t="s">
        <v>515</v>
      </c>
      <c r="B404" s="2" t="str">
        <f t="array" ref="B404">INDEX(Countries!D22:D668, MATCH(A404, Countries!B22:B668, 0))</f>
        <v>GGY</v>
      </c>
      <c r="C404" s="169" t="s">
        <v>167</v>
      </c>
      <c r="D404" s="185">
        <v>3.4</v>
      </c>
      <c r="G404" s="125"/>
      <c r="H404" s="125"/>
      <c r="I404" s="125"/>
    </row>
    <row r="405">
      <c r="A405" s="168" t="s">
        <v>516</v>
      </c>
      <c r="B405" s="2" t="str">
        <f t="array" ref="B405">INDEX(Countries!D23:D669, MATCH(A405, Countries!B23:B669, 0))</f>
        <v>ISL</v>
      </c>
      <c r="C405" s="169" t="s">
        <v>167</v>
      </c>
      <c r="D405" s="185">
        <v>3.4</v>
      </c>
      <c r="G405" s="125"/>
      <c r="H405" s="125"/>
      <c r="I405" s="125"/>
    </row>
    <row r="406">
      <c r="A406" s="168" t="s">
        <v>517</v>
      </c>
      <c r="B406" s="2" t="str">
        <f t="array" ref="B406">INDEX(Countries!D24:D670, MATCH(A406, Countries!B24:B670, 0))</f>
        <v>IRQ</v>
      </c>
      <c r="C406" s="169" t="s">
        <v>167</v>
      </c>
      <c r="D406" s="185">
        <v>3.4</v>
      </c>
      <c r="G406" s="125"/>
      <c r="H406" s="125"/>
      <c r="I406" s="125"/>
    </row>
    <row r="407">
      <c r="A407" s="168" t="s">
        <v>518</v>
      </c>
      <c r="B407" s="2" t="str">
        <f t="array" ref="B407">INDEX(Countries!D1:D671, MATCH(A407, Countries!B1:B671, 0))</f>
        <v>IRL</v>
      </c>
      <c r="C407" s="169" t="s">
        <v>167</v>
      </c>
      <c r="D407" s="185">
        <v>3.4</v>
      </c>
      <c r="G407" s="125"/>
      <c r="H407" s="125"/>
      <c r="I407" s="125"/>
    </row>
    <row r="408">
      <c r="A408" s="168" t="s">
        <v>519</v>
      </c>
      <c r="B408" s="2" t="str">
        <f t="array" ref="B408">INDEX(Countries!D2:D672, MATCH(A408, Countries!B2:B672, 0))</f>
        <v>IMN</v>
      </c>
      <c r="C408" s="169" t="s">
        <v>167</v>
      </c>
      <c r="D408" s="185">
        <v>3.4</v>
      </c>
      <c r="G408" s="125"/>
      <c r="H408" s="125"/>
      <c r="I408" s="125"/>
    </row>
    <row r="409">
      <c r="A409" s="168" t="s">
        <v>520</v>
      </c>
      <c r="B409" s="2" t="str">
        <f t="array" ref="B409">INDEX(Countries!D3:D673, MATCH(A409, Countries!B3:B673, 0))</f>
        <v>JEY</v>
      </c>
      <c r="C409" s="169" t="s">
        <v>167</v>
      </c>
      <c r="D409" s="185">
        <v>3.4</v>
      </c>
      <c r="G409" s="125"/>
      <c r="H409" s="125"/>
      <c r="I409" s="125"/>
    </row>
    <row r="410">
      <c r="A410" s="168" t="s">
        <v>521</v>
      </c>
      <c r="B410" s="2" t="str">
        <f t="array" ref="B410">INDEX(Countries!D4:D674, MATCH(A410, Countries!B4:B674, 0))</f>
        <v>KAZ</v>
      </c>
      <c r="C410" s="169" t="s">
        <v>167</v>
      </c>
      <c r="D410" s="185">
        <v>3.4</v>
      </c>
      <c r="G410" s="125"/>
      <c r="H410" s="125"/>
      <c r="I410" s="125"/>
    </row>
    <row r="411">
      <c r="A411" s="168" t="s">
        <v>522</v>
      </c>
      <c r="B411" s="2" t="str">
        <f t="array" ref="B411">INDEX(Countries!D5:D675, MATCH(A411, Countries!B5:B675, 0))</f>
        <v>PRK</v>
      </c>
      <c r="C411" s="169" t="s">
        <v>167</v>
      </c>
      <c r="D411" s="185">
        <v>3.4</v>
      </c>
      <c r="G411" s="125"/>
      <c r="H411" s="125"/>
      <c r="I411" s="125"/>
    </row>
    <row r="412">
      <c r="A412" s="168" t="s">
        <v>523</v>
      </c>
      <c r="B412" s="2" t="str">
        <f t="array" ref="B412">INDEX(Countries!D6:D676, MATCH(A412, Countries!B6:B676, 0))</f>
        <v>KOR</v>
      </c>
      <c r="C412" s="169" t="s">
        <v>167</v>
      </c>
      <c r="D412" s="185">
        <v>3.4</v>
      </c>
      <c r="G412" s="125"/>
      <c r="H412" s="125"/>
      <c r="I412" s="125"/>
    </row>
    <row r="413">
      <c r="A413" s="168" t="s">
        <v>524</v>
      </c>
      <c r="B413" s="2" t="str">
        <f t="array" ref="B413">INDEX(Countries!D7:D677, MATCH(A413, Countries!B7:B677, 0))</f>
        <v>LVA</v>
      </c>
      <c r="C413" s="169" t="s">
        <v>167</v>
      </c>
      <c r="D413" s="185">
        <v>3.4</v>
      </c>
      <c r="G413" s="125"/>
      <c r="H413" s="125"/>
      <c r="I413" s="125"/>
    </row>
    <row r="414">
      <c r="A414" s="168" t="s">
        <v>411</v>
      </c>
      <c r="B414" s="2" t="str">
        <f t="array" ref="B414">INDEX(Countries!D8:D678, MATCH(A414, Countries!B8:B678, 0))</f>
        <v>LBN</v>
      </c>
      <c r="C414" s="169" t="s">
        <v>167</v>
      </c>
      <c r="D414" s="185">
        <v>3.4</v>
      </c>
      <c r="G414" s="125"/>
      <c r="H414" s="125"/>
      <c r="I414" s="125"/>
    </row>
    <row r="415">
      <c r="A415" s="168" t="s">
        <v>525</v>
      </c>
      <c r="B415" s="2" t="str">
        <f t="array" ref="B415">INDEX(Countries!D9:D679, MATCH(A415, Countries!B9:B679, 0))</f>
        <v>LTU</v>
      </c>
      <c r="C415" s="169" t="s">
        <v>167</v>
      </c>
      <c r="D415" s="185">
        <v>3.4</v>
      </c>
      <c r="G415" s="125"/>
      <c r="H415" s="125"/>
      <c r="I415" s="125"/>
    </row>
    <row r="416">
      <c r="A416" s="168" t="s">
        <v>827</v>
      </c>
      <c r="B416" s="2" t="str">
        <f t="array" ref="B416">INDEX(Countries!D10:D680, MATCH(A416, Countries!B10:B680, 0))</f>
        <v>MAC</v>
      </c>
      <c r="C416" s="169" t="s">
        <v>167</v>
      </c>
      <c r="D416" s="185">
        <v>3.4</v>
      </c>
      <c r="G416" s="125"/>
      <c r="H416" s="125"/>
      <c r="I416" s="125"/>
    </row>
    <row r="417">
      <c r="A417" s="168" t="s">
        <v>526</v>
      </c>
      <c r="B417" s="2" t="str">
        <f t="array" ref="B417">INDEX(Countries!D11:D681, MATCH(A417, Countries!B11:B681, 0))</f>
        <v>MCO</v>
      </c>
      <c r="C417" s="169" t="s">
        <v>167</v>
      </c>
      <c r="D417" s="185">
        <v>3.4</v>
      </c>
      <c r="G417" s="125"/>
      <c r="H417" s="125"/>
      <c r="I417" s="125"/>
    </row>
    <row r="418">
      <c r="A418" s="168" t="s">
        <v>527</v>
      </c>
      <c r="B418" s="2" t="str">
        <f t="array" ref="B418">INDEX(Countries!D12:D682, MATCH(A418, Countries!B12:B682, 0))</f>
        <v>MNE</v>
      </c>
      <c r="C418" s="169" t="s">
        <v>167</v>
      </c>
      <c r="D418" s="185">
        <v>3.4</v>
      </c>
      <c r="G418" s="125"/>
      <c r="H418" s="125"/>
      <c r="I418" s="125"/>
    </row>
    <row r="419">
      <c r="A419" s="168" t="s">
        <v>528</v>
      </c>
      <c r="B419" s="2" t="str">
        <f t="array" ref="B419">INDEX(Countries!D13:D683, MATCH(A419, Countries!B13:B683, 0))</f>
        <v>MAR</v>
      </c>
      <c r="C419" s="169" t="s">
        <v>167</v>
      </c>
      <c r="D419" s="185">
        <v>3.4</v>
      </c>
      <c r="G419" s="125"/>
      <c r="H419" s="125"/>
      <c r="I419" s="125"/>
    </row>
    <row r="420">
      <c r="A420" s="168" t="s">
        <v>529</v>
      </c>
      <c r="B420" s="2" t="str">
        <f t="array" ref="B420">INDEX(Countries!D14:D684, MATCH(A420, Countries!B14:B684, 0))</f>
        <v>NAM</v>
      </c>
      <c r="C420" s="169" t="s">
        <v>167</v>
      </c>
      <c r="D420" s="185">
        <v>3.4</v>
      </c>
      <c r="G420" s="125"/>
      <c r="H420" s="125"/>
      <c r="I420" s="125"/>
    </row>
    <row r="421">
      <c r="A421" s="168" t="s">
        <v>530</v>
      </c>
      <c r="B421" s="2" t="str">
        <f t="array" ref="B421">INDEX(Countries!D15:D685, MATCH(A421, Countries!B15:B685, 0))</f>
        <v>NRU</v>
      </c>
      <c r="C421" s="169" t="s">
        <v>167</v>
      </c>
      <c r="D421" s="185">
        <v>3.4</v>
      </c>
      <c r="G421" s="125"/>
      <c r="H421" s="125"/>
      <c r="I421" s="125"/>
    </row>
    <row r="422">
      <c r="A422" s="168" t="s">
        <v>531</v>
      </c>
      <c r="B422" s="2" t="str">
        <f t="array" ref="B422">INDEX(Countries!D1:D686, MATCH(A422, Countries!B1:B686, 0))</f>
        <v>NIU</v>
      </c>
      <c r="C422" s="169" t="s">
        <v>167</v>
      </c>
      <c r="D422" s="185">
        <v>3.4</v>
      </c>
      <c r="G422" s="125"/>
      <c r="H422" s="125"/>
      <c r="I422" s="125"/>
    </row>
    <row r="423">
      <c r="A423" s="168" t="s">
        <v>532</v>
      </c>
      <c r="B423" s="2" t="str">
        <f t="array" ref="B423">INDEX(Countries!D1:D687, MATCH(A423, Countries!B1:B687, 0))</f>
        <v>MNP</v>
      </c>
      <c r="C423" s="169" t="s">
        <v>167</v>
      </c>
      <c r="D423" s="185">
        <v>3.4</v>
      </c>
      <c r="G423" s="125"/>
      <c r="H423" s="125"/>
      <c r="I423" s="125"/>
    </row>
    <row r="424">
      <c r="A424" s="168" t="s">
        <v>533</v>
      </c>
      <c r="B424" s="2" t="str">
        <f t="array" ref="B424">INDEX(Countries!D1:D689, MATCH(A424, Countries!B1:B689, 0))</f>
        <v>PCN</v>
      </c>
      <c r="C424" s="169" t="s">
        <v>167</v>
      </c>
      <c r="D424" s="185">
        <v>3.4</v>
      </c>
      <c r="G424" s="125"/>
      <c r="H424" s="125"/>
      <c r="I424" s="125"/>
    </row>
    <row r="425">
      <c r="A425" s="168" t="s">
        <v>534</v>
      </c>
      <c r="B425" s="2" t="str">
        <f t="array" ref="B425">INDEX(Countries!D2:D690, MATCH(A425, Countries!B2:B690, 0))</f>
        <v>PRT</v>
      </c>
      <c r="C425" s="169" t="s">
        <v>167</v>
      </c>
      <c r="D425" s="185">
        <v>3.4</v>
      </c>
      <c r="G425" s="125"/>
      <c r="H425" s="125"/>
      <c r="I425" s="125"/>
    </row>
    <row r="426">
      <c r="A426" s="168" t="s">
        <v>535</v>
      </c>
      <c r="B426" s="2" t="str">
        <f t="array" ref="B426">INDEX(Countries!D3:D691, MATCH(A426, Countries!B3:B691, 0))</f>
        <v>REU</v>
      </c>
      <c r="C426" s="169" t="s">
        <v>167</v>
      </c>
      <c r="D426" s="185">
        <v>3.4</v>
      </c>
      <c r="G426" s="125"/>
      <c r="H426" s="125"/>
      <c r="I426" s="125"/>
    </row>
    <row r="427">
      <c r="A427" s="168" t="s">
        <v>536</v>
      </c>
      <c r="B427" s="2" t="str">
        <f t="array" ref="B427">INDEX(Countries!D1:D692, MATCH(A427, Countries!B1:B692, 0))</f>
        <v>ROU</v>
      </c>
      <c r="C427" s="169" t="s">
        <v>167</v>
      </c>
      <c r="D427" s="185">
        <v>3.4</v>
      </c>
      <c r="G427" s="125"/>
      <c r="H427" s="125"/>
      <c r="I427" s="125"/>
    </row>
    <row r="428">
      <c r="A428" s="168" t="s">
        <v>537</v>
      </c>
      <c r="B428" s="2" t="str">
        <f t="array" ref="B428">INDEX(Countries!D2:D693, MATCH(A428, Countries!B2:B693, 0))</f>
        <v>SHN</v>
      </c>
      <c r="C428" s="169" t="s">
        <v>167</v>
      </c>
      <c r="D428" s="185">
        <v>3.4</v>
      </c>
      <c r="G428" s="125"/>
      <c r="H428" s="125"/>
      <c r="I428" s="125"/>
    </row>
    <row r="429">
      <c r="A429" s="168" t="s">
        <v>538</v>
      </c>
      <c r="B429" s="2" t="str">
        <f t="array" ref="B429">INDEX(Countries!D3:D694, MATCH(A429, Countries!B3:B694, 0))</f>
        <v>SPM</v>
      </c>
      <c r="C429" s="169" t="s">
        <v>167</v>
      </c>
      <c r="D429" s="185">
        <v>3.4</v>
      </c>
      <c r="G429" s="125"/>
      <c r="H429" s="125"/>
      <c r="I429" s="125"/>
    </row>
    <row r="430">
      <c r="A430" s="168" t="s">
        <v>539</v>
      </c>
      <c r="B430" s="2" t="str">
        <f t="array" ref="B430">INDEX(Countries!D5:D696, MATCH(A430, Countries!B5:B696, 0))</f>
        <v>SYR</v>
      </c>
      <c r="C430" s="169" t="s">
        <v>167</v>
      </c>
      <c r="D430" s="185">
        <v>3.4</v>
      </c>
      <c r="G430" s="125"/>
      <c r="H430" s="125"/>
      <c r="I430" s="125"/>
    </row>
    <row r="431">
      <c r="A431" s="168" t="s">
        <v>540</v>
      </c>
      <c r="B431" s="2" t="str">
        <f t="array" ref="B431">INDEX(Countries!D6:D697, MATCH(A431, Countries!B6:B697, 0))</f>
        <v>TKL</v>
      </c>
      <c r="C431" s="169" t="s">
        <v>167</v>
      </c>
      <c r="D431" s="185">
        <v>3.4</v>
      </c>
      <c r="G431" s="125"/>
      <c r="H431" s="125"/>
      <c r="I431" s="125"/>
    </row>
    <row r="432">
      <c r="A432" s="168" t="s">
        <v>541</v>
      </c>
      <c r="B432" s="2" t="str">
        <f t="array" ref="B432">INDEX(Countries!D7:D698, MATCH(A432, Countries!B7:B698, 0))</f>
        <v>TKM</v>
      </c>
      <c r="C432" s="169" t="s">
        <v>167</v>
      </c>
      <c r="D432" s="185">
        <v>3.4</v>
      </c>
      <c r="G432" s="125"/>
      <c r="H432" s="125"/>
      <c r="I432" s="125"/>
    </row>
    <row r="433">
      <c r="A433" s="168" t="s">
        <v>542</v>
      </c>
      <c r="B433" s="2" t="str">
        <f t="array" ref="B433">INDEX(Countries!D8:D699, MATCH(A433, Countries!B8:B699, 0))</f>
        <v>URY</v>
      </c>
      <c r="C433" s="169" t="s">
        <v>167</v>
      </c>
      <c r="D433" s="185">
        <v>3.4</v>
      </c>
      <c r="G433" s="125"/>
      <c r="H433" s="125"/>
      <c r="I433" s="125"/>
    </row>
    <row r="434">
      <c r="A434" s="168" t="s">
        <v>543</v>
      </c>
      <c r="B434" s="2" t="str">
        <f t="array" ref="B434">INDEX(Countries!D9:D700, MATCH(A434, Countries!B9:B700, 0))</f>
        <v>ESH</v>
      </c>
      <c r="C434" s="169" t="s">
        <v>167</v>
      </c>
      <c r="D434" s="185">
        <v>3.4</v>
      </c>
      <c r="G434" s="125"/>
      <c r="H434" s="125"/>
      <c r="I434" s="125"/>
    </row>
    <row r="435">
      <c r="A435" s="168" t="s">
        <v>544</v>
      </c>
      <c r="B435" s="2" t="str">
        <f t="array" ref="B435">INDEX(Countries!D1:D701, MATCH(A435, Countries!B1:B701, 0))</f>
        <v>AFG</v>
      </c>
      <c r="C435" s="169" t="s">
        <v>167</v>
      </c>
      <c r="D435" s="185">
        <v>3.4</v>
      </c>
      <c r="G435" s="125"/>
      <c r="H435" s="125"/>
      <c r="I435" s="125"/>
    </row>
    <row r="436">
      <c r="A436" s="168" t="s">
        <v>545</v>
      </c>
      <c r="B436" s="2" t="str">
        <f t="array" ref="B436">INDEX(Countries!D11:D702, MATCH(A436, Countries!B11:B702, 0))</f>
        <v>ARM</v>
      </c>
      <c r="C436" s="169" t="s">
        <v>167</v>
      </c>
      <c r="D436" s="185">
        <v>3.4</v>
      </c>
      <c r="G436" s="125"/>
      <c r="H436" s="125"/>
      <c r="I436" s="125"/>
    </row>
    <row r="437">
      <c r="A437" s="168" t="s">
        <v>546</v>
      </c>
      <c r="B437" s="2" t="str">
        <f t="array" ref="B437">INDEX(Countries!D2:D703, MATCH(A437, Countries!B2:B703, 0))</f>
        <v>AUT</v>
      </c>
      <c r="C437" s="169" t="s">
        <v>167</v>
      </c>
      <c r="D437" s="185">
        <v>3.4</v>
      </c>
      <c r="G437" s="125"/>
      <c r="H437" s="125"/>
      <c r="I437" s="125"/>
    </row>
    <row r="438">
      <c r="A438" s="168" t="s">
        <v>547</v>
      </c>
      <c r="B438" s="2" t="str">
        <f t="array" ref="B438">INDEX(Countries!D3:D704, MATCH(A438, Countries!B3:B704, 0))</f>
        <v>BDI</v>
      </c>
      <c r="C438" s="169" t="s">
        <v>167</v>
      </c>
      <c r="D438" s="185">
        <v>3.4</v>
      </c>
      <c r="G438" s="125"/>
      <c r="H438" s="125"/>
      <c r="I438" s="125"/>
    </row>
    <row r="439">
      <c r="A439" s="168" t="s">
        <v>548</v>
      </c>
      <c r="B439" s="2" t="str">
        <f t="array" ref="B439">INDEX(Countries!D4:D705, MATCH(A439, Countries!B4:B705, 0))</f>
        <v>BFA</v>
      </c>
      <c r="C439" s="169" t="s">
        <v>167</v>
      </c>
      <c r="D439" s="185">
        <v>3.4</v>
      </c>
      <c r="G439" s="125"/>
      <c r="H439" s="125"/>
      <c r="I439" s="125"/>
    </row>
    <row r="440">
      <c r="A440" s="168" t="s">
        <v>549</v>
      </c>
      <c r="B440" s="2" t="str">
        <f t="array" ref="B440">INDEX(Countries!D5:D706, MATCH(A440, Countries!B5:B706, 0))</f>
        <v>BLR</v>
      </c>
      <c r="C440" s="169" t="s">
        <v>167</v>
      </c>
      <c r="D440" s="185">
        <v>3.4</v>
      </c>
      <c r="G440" s="125"/>
      <c r="H440" s="125"/>
      <c r="I440" s="125"/>
    </row>
    <row r="441">
      <c r="A441" s="168" t="s">
        <v>550</v>
      </c>
      <c r="B441" s="2" t="str">
        <f t="array" ref="B441">INDEX(Countries!D6:D707, MATCH(A441, Countries!B6:B707, 0))</f>
        <v>BOL</v>
      </c>
      <c r="C441" s="169" t="s">
        <v>167</v>
      </c>
      <c r="D441" s="185">
        <v>3.4</v>
      </c>
      <c r="G441" s="125"/>
      <c r="H441" s="125"/>
      <c r="I441" s="125"/>
    </row>
    <row r="442">
      <c r="A442" s="168" t="s">
        <v>551</v>
      </c>
      <c r="B442" s="2" t="str">
        <f t="array" ref="B442">INDEX(Countries!D7:D708, MATCH(A442, Countries!B7:B708, 0))</f>
        <v>BTN</v>
      </c>
      <c r="C442" s="169" t="s">
        <v>167</v>
      </c>
      <c r="D442" s="185">
        <v>3.4</v>
      </c>
      <c r="G442" s="125"/>
      <c r="H442" s="125"/>
      <c r="I442" s="125"/>
    </row>
    <row r="443">
      <c r="A443" s="168" t="s">
        <v>552</v>
      </c>
      <c r="B443" s="2" t="str">
        <f t="array" ref="B443">INDEX(Countries!D8:D709, MATCH(A443, Countries!B8:B709, 0))</f>
        <v>BWA</v>
      </c>
      <c r="C443" s="169" t="s">
        <v>167</v>
      </c>
      <c r="D443" s="185">
        <v>3.4</v>
      </c>
      <c r="G443" s="125"/>
      <c r="H443" s="125"/>
      <c r="I443" s="125"/>
    </row>
    <row r="444">
      <c r="A444" s="168" t="s">
        <v>553</v>
      </c>
      <c r="B444" s="2" t="str">
        <f t="array" ref="B444">INDEX(Countries!D9:D710, MATCH(A444, Countries!B9:B710, 0))</f>
        <v>CAF</v>
      </c>
      <c r="C444" s="169" t="s">
        <v>167</v>
      </c>
      <c r="D444" s="185">
        <v>3.4</v>
      </c>
      <c r="G444" s="125"/>
      <c r="H444" s="125"/>
      <c r="I444" s="125"/>
    </row>
    <row r="445">
      <c r="A445" s="168" t="s">
        <v>554</v>
      </c>
      <c r="B445" s="2" t="str">
        <f t="array" ref="B445">INDEX(Countries!D10:D711, MATCH(A445, Countries!B10:B711, 0))</f>
        <v>CHE</v>
      </c>
      <c r="C445" s="169" t="s">
        <v>167</v>
      </c>
      <c r="D445" s="185">
        <v>3.4</v>
      </c>
      <c r="G445" s="125"/>
      <c r="H445" s="125"/>
      <c r="I445" s="125"/>
    </row>
    <row r="446">
      <c r="A446" s="168" t="s">
        <v>555</v>
      </c>
      <c r="B446" s="2" t="str">
        <f t="array" ref="B446">INDEX(Countries!D11:D712, MATCH(A446, Countries!B11:B712, 0))</f>
        <v>CZE</v>
      </c>
      <c r="C446" s="169" t="s">
        <v>167</v>
      </c>
      <c r="D446" s="185">
        <v>3.4</v>
      </c>
      <c r="G446" s="125"/>
      <c r="H446" s="125"/>
      <c r="I446" s="125"/>
    </row>
    <row r="447">
      <c r="A447" s="168" t="s">
        <v>556</v>
      </c>
      <c r="B447" s="2" t="str">
        <f t="array" ref="B447">INDEX(Countries!D12:D713, MATCH(A447, Countries!B12:B713, 0))</f>
        <v>ETH</v>
      </c>
      <c r="C447" s="169" t="s">
        <v>167</v>
      </c>
      <c r="D447" s="185">
        <v>3.4</v>
      </c>
      <c r="G447" s="125"/>
      <c r="H447" s="125"/>
      <c r="I447" s="125"/>
    </row>
    <row r="448">
      <c r="A448" s="168" t="s">
        <v>557</v>
      </c>
      <c r="B448" s="2" t="str">
        <f t="array" ref="B448">INDEX(Countries!D13:D714, MATCH(A448, Countries!B13:B714, 0))</f>
        <v>HUN</v>
      </c>
      <c r="C448" s="169" t="s">
        <v>167</v>
      </c>
      <c r="D448" s="185">
        <v>3.4</v>
      </c>
      <c r="G448" s="125"/>
      <c r="H448" s="125"/>
      <c r="I448" s="125"/>
    </row>
    <row r="449">
      <c r="A449" s="168" t="s">
        <v>558</v>
      </c>
      <c r="B449" s="2" t="str">
        <f t="array" ref="B449">INDEX(Countries!D14:D715, MATCH(A449, Countries!B14:B715, 0))</f>
        <v>KGZ</v>
      </c>
      <c r="C449" s="169" t="s">
        <v>167</v>
      </c>
      <c r="D449" s="185">
        <v>3.4</v>
      </c>
      <c r="G449" s="125"/>
      <c r="H449" s="125"/>
      <c r="I449" s="125"/>
    </row>
    <row r="450">
      <c r="A450" s="168" t="s">
        <v>559</v>
      </c>
      <c r="B450" s="2" t="str">
        <f t="array" ref="B450">INDEX(Countries!D15:D716, MATCH(A450, Countries!B15:B716, 0))</f>
        <v>LAO</v>
      </c>
      <c r="C450" s="169" t="s">
        <v>167</v>
      </c>
      <c r="D450" s="185">
        <v>3.4</v>
      </c>
      <c r="G450" s="125"/>
      <c r="H450" s="125"/>
      <c r="I450" s="125"/>
    </row>
    <row r="451">
      <c r="A451" s="168" t="s">
        <v>560</v>
      </c>
      <c r="B451" s="2" t="str">
        <f t="array" ref="B451">INDEX(Countries!D16:D717, MATCH(A451, Countries!B16:B717, 0))</f>
        <v>LSO</v>
      </c>
      <c r="C451" s="169" t="s">
        <v>167</v>
      </c>
      <c r="D451" s="185">
        <v>3.4</v>
      </c>
      <c r="G451" s="125"/>
      <c r="H451" s="125"/>
      <c r="I451" s="125"/>
    </row>
    <row r="452">
      <c r="A452" s="168" t="s">
        <v>561</v>
      </c>
      <c r="B452" s="2" t="str">
        <f t="array" ref="B452">INDEX(Countries!D17:D718, MATCH(A452, Countries!B17:B718, 0))</f>
        <v>LUX</v>
      </c>
      <c r="C452" s="169" t="s">
        <v>167</v>
      </c>
      <c r="D452" s="185">
        <v>3.4</v>
      </c>
      <c r="G452" s="125"/>
      <c r="H452" s="125"/>
      <c r="I452" s="125"/>
    </row>
    <row r="453">
      <c r="A453" s="168" t="s">
        <v>562</v>
      </c>
      <c r="B453" s="2" t="str">
        <f t="array" ref="B453">INDEX(Countries!D18:D719, MATCH(A453, Countries!B18:B719, 0))</f>
        <v>MDA</v>
      </c>
      <c r="C453" s="169" t="s">
        <v>167</v>
      </c>
      <c r="D453" s="185">
        <v>3.4</v>
      </c>
      <c r="G453" s="125"/>
      <c r="H453" s="125"/>
      <c r="I453" s="125"/>
    </row>
    <row r="454">
      <c r="A454" s="168" t="s">
        <v>563</v>
      </c>
      <c r="B454" s="2" t="str">
        <f t="array" ref="B454">INDEX(Countries!D19:D720, MATCH(A454, Countries!B19:B720, 0))</f>
        <v>MKD</v>
      </c>
      <c r="C454" s="169" t="s">
        <v>167</v>
      </c>
      <c r="D454" s="185">
        <v>3.4</v>
      </c>
      <c r="G454" s="125"/>
      <c r="H454" s="125"/>
      <c r="I454" s="125"/>
    </row>
    <row r="455">
      <c r="A455" s="168" t="s">
        <v>564</v>
      </c>
      <c r="B455" s="2" t="str">
        <f t="array" ref="B455">INDEX(Countries!D20:D721, MATCH(A455, Countries!B20:B721, 0))</f>
        <v>MLI</v>
      </c>
      <c r="C455" s="169" t="s">
        <v>167</v>
      </c>
      <c r="D455" s="185">
        <v>3.4</v>
      </c>
      <c r="G455" s="125"/>
      <c r="H455" s="125"/>
      <c r="I455" s="125"/>
    </row>
    <row r="456">
      <c r="A456" s="168" t="s">
        <v>565</v>
      </c>
      <c r="B456" s="2" t="str">
        <f t="array" ref="B456">INDEX(Countries!D21:D722, MATCH(A456, Countries!B21:B722, 0))</f>
        <v>MNG</v>
      </c>
      <c r="C456" s="169" t="s">
        <v>167</v>
      </c>
      <c r="D456" s="185">
        <v>3.4</v>
      </c>
      <c r="G456" s="125"/>
      <c r="H456" s="125"/>
      <c r="I456" s="125"/>
    </row>
    <row r="457">
      <c r="A457" s="168" t="s">
        <v>566</v>
      </c>
      <c r="B457" s="2" t="str">
        <f t="array" ref="B457">INDEX(Countries!D22:D723, MATCH(A457, Countries!B22:B723, 0))</f>
        <v>MWI</v>
      </c>
      <c r="C457" s="169" t="s">
        <v>167</v>
      </c>
      <c r="D457" s="185">
        <v>3.4</v>
      </c>
      <c r="G457" s="125"/>
      <c r="H457" s="125"/>
      <c r="I457" s="125"/>
    </row>
    <row r="458">
      <c r="A458" s="168" t="s">
        <v>567</v>
      </c>
      <c r="B458" s="2" t="str">
        <f t="array" ref="B458">INDEX(Countries!D23:D724, MATCH(A458, Countries!B23:B724, 0))</f>
        <v>NER</v>
      </c>
      <c r="C458" s="169" t="s">
        <v>167</v>
      </c>
      <c r="D458" s="185">
        <v>3.4</v>
      </c>
      <c r="G458" s="125"/>
      <c r="H458" s="125"/>
      <c r="I458" s="125"/>
    </row>
    <row r="459">
      <c r="A459" s="168" t="s">
        <v>568</v>
      </c>
      <c r="B459" s="2" t="str">
        <f t="array" ref="B459">INDEX(Countries!D2:D725, MATCH(A459, Countries!B2:B725, 0))</f>
        <v>NPL</v>
      </c>
      <c r="C459" s="169" t="s">
        <v>167</v>
      </c>
      <c r="D459" s="185">
        <v>3.4</v>
      </c>
      <c r="G459" s="125"/>
      <c r="H459" s="125"/>
      <c r="I459" s="125"/>
    </row>
    <row r="460">
      <c r="A460" s="168" t="s">
        <v>569</v>
      </c>
      <c r="B460" s="2" t="str">
        <f t="array" ref="B460">INDEX(Countries!D2:D726, MATCH(A460, Countries!B2:B726, 0))</f>
        <v>PRY</v>
      </c>
      <c r="C460" s="169" t="s">
        <v>167</v>
      </c>
      <c r="D460" s="185">
        <v>3.4</v>
      </c>
      <c r="G460" s="125"/>
      <c r="H460" s="125"/>
      <c r="I460" s="125"/>
    </row>
    <row r="461">
      <c r="A461" s="168" t="s">
        <v>570</v>
      </c>
      <c r="B461" s="2" t="str">
        <f t="array" ref="B461">INDEX(Countries!D2:D727, MATCH(A461, Countries!B2:B727, 0))</f>
        <v>RWA</v>
      </c>
      <c r="C461" s="169" t="s">
        <v>167</v>
      </c>
      <c r="D461" s="185">
        <v>3.4</v>
      </c>
      <c r="G461" s="125"/>
      <c r="H461" s="125"/>
      <c r="I461" s="125"/>
    </row>
    <row r="462">
      <c r="A462" s="168" t="s">
        <v>571</v>
      </c>
      <c r="B462" s="2" t="str">
        <f t="array" ref="B462">INDEX(Countries!D2:D728, MATCH(A462, Countries!B2:B728, 0))</f>
        <v>SRB</v>
      </c>
      <c r="C462" s="169" t="s">
        <v>167</v>
      </c>
      <c r="D462" s="185">
        <v>3.4</v>
      </c>
      <c r="G462" s="125"/>
      <c r="H462" s="125"/>
      <c r="I462" s="125"/>
    </row>
    <row r="463">
      <c r="A463" s="168" t="s">
        <v>572</v>
      </c>
      <c r="B463" s="2" t="str">
        <f t="array" ref="B463">INDEX(Countries!D3:D729, MATCH(A463, Countries!B3:B729, 0))</f>
        <v>SVK</v>
      </c>
      <c r="C463" s="169" t="s">
        <v>167</v>
      </c>
      <c r="D463" s="185">
        <v>3.4</v>
      </c>
      <c r="G463" s="125"/>
      <c r="H463" s="125"/>
      <c r="I463" s="125"/>
    </row>
    <row r="464">
      <c r="A464" s="168" t="s">
        <v>573</v>
      </c>
      <c r="B464" s="2" t="str">
        <f t="array" ref="B464">INDEX(Countries!D4:D730, MATCH(A464, Countries!B4:B730, 0))</f>
        <v>SWZ</v>
      </c>
      <c r="C464" s="169" t="s">
        <v>167</v>
      </c>
      <c r="D464" s="185">
        <v>3.4</v>
      </c>
      <c r="G464" s="125"/>
      <c r="H464" s="125"/>
      <c r="I464" s="125"/>
    </row>
    <row r="465">
      <c r="A465" s="168" t="s">
        <v>574</v>
      </c>
      <c r="B465" s="2" t="str">
        <f t="array" ref="B465">INDEX(Countries!D5:D731, MATCH(A465, Countries!B5:B731, 0))</f>
        <v>TCD</v>
      </c>
      <c r="C465" s="169" t="s">
        <v>167</v>
      </c>
      <c r="D465" s="185">
        <v>3.4</v>
      </c>
      <c r="G465" s="125"/>
      <c r="H465" s="125"/>
      <c r="I465" s="125"/>
    </row>
    <row r="466">
      <c r="A466" s="168" t="s">
        <v>575</v>
      </c>
      <c r="B466" s="2" t="str">
        <f t="array" ref="B466">INDEX(Countries!D2:D732, MATCH(A466, Countries!B2:B732, 0))</f>
        <v>TJK</v>
      </c>
      <c r="C466" s="169" t="s">
        <v>167</v>
      </c>
      <c r="D466" s="185">
        <v>3.4</v>
      </c>
      <c r="G466" s="125"/>
      <c r="H466" s="125"/>
      <c r="I466" s="125"/>
    </row>
    <row r="467">
      <c r="A467" s="168" t="s">
        <v>576</v>
      </c>
      <c r="B467" s="2" t="str">
        <f t="array" ref="B467">INDEX(Countries!D3:D733, MATCH(A467, Countries!B3:B733, 0))</f>
        <v>UGA</v>
      </c>
      <c r="C467" s="169" t="s">
        <v>167</v>
      </c>
      <c r="D467" s="185">
        <v>3.4</v>
      </c>
      <c r="G467" s="125"/>
      <c r="H467" s="125"/>
      <c r="I467" s="125"/>
    </row>
    <row r="468">
      <c r="A468" s="168" t="s">
        <v>577</v>
      </c>
      <c r="B468" s="2" t="str">
        <f t="array" ref="B468">INDEX(Countries!D4:D734, MATCH(A468, Countries!B4:B734, 0))</f>
        <v>UZB</v>
      </c>
      <c r="C468" s="169" t="s">
        <v>167</v>
      </c>
      <c r="D468" s="185">
        <v>3.4</v>
      </c>
      <c r="G468" s="125"/>
      <c r="H468" s="125"/>
      <c r="I468" s="125"/>
    </row>
    <row r="469">
      <c r="A469" s="168" t="s">
        <v>578</v>
      </c>
      <c r="B469" s="2" t="str">
        <f t="array" ref="B469">INDEX(Countries!D5:D735, MATCH(A469, Countries!B5:B735, 0))</f>
        <v>ZMB</v>
      </c>
      <c r="C469" s="169" t="s">
        <v>167</v>
      </c>
      <c r="D469" s="185">
        <v>3.4</v>
      </c>
      <c r="G469" s="125"/>
      <c r="H469" s="125"/>
      <c r="I469" s="125"/>
    </row>
    <row r="470">
      <c r="A470" s="168" t="s">
        <v>579</v>
      </c>
      <c r="B470" s="2" t="str">
        <f t="array" ref="B470">INDEX(Countries!D6:D736, MATCH(A470, Countries!B6:B736, 0))</f>
        <v>ZWE</v>
      </c>
      <c r="C470" s="169" t="s">
        <v>167</v>
      </c>
      <c r="D470" s="185">
        <v>3.4</v>
      </c>
      <c r="G470" s="125"/>
      <c r="H470" s="125"/>
      <c r="I470" s="125"/>
    </row>
    <row r="471">
      <c r="A471" s="168" t="s">
        <v>580</v>
      </c>
      <c r="B471" s="2" t="str">
        <f t="array" ref="B471">INDEX(Countries!D7:D737, MATCH(A471, Countries!B7:B737, 0))</f>
        <v>BLM</v>
      </c>
      <c r="C471" s="169" t="s">
        <v>167</v>
      </c>
      <c r="D471" s="185">
        <v>3.4</v>
      </c>
      <c r="G471" s="125"/>
      <c r="H471" s="125"/>
      <c r="I471" s="125"/>
    </row>
    <row r="472">
      <c r="A472" s="168" t="s">
        <v>581</v>
      </c>
      <c r="B472" s="2" t="str">
        <f t="array" ref="B472">INDEX(Countries!D8:D738, MATCH(A472, Countries!B8:B738, 0))</f>
        <v>CCK</v>
      </c>
      <c r="C472" s="169" t="s">
        <v>167</v>
      </c>
      <c r="D472" s="185">
        <v>3.4</v>
      </c>
      <c r="G472" s="125"/>
      <c r="H472" s="125"/>
      <c r="I472" s="125"/>
    </row>
    <row r="473">
      <c r="A473" s="168" t="s">
        <v>582</v>
      </c>
      <c r="B473" s="2" t="str">
        <f t="array" ref="B473">INDEX(Countries!D9:D739, MATCH(A473, Countries!B9:B739, 0))</f>
        <v>CXR</v>
      </c>
      <c r="C473" s="169" t="s">
        <v>167</v>
      </c>
      <c r="D473" s="185">
        <v>3.4</v>
      </c>
      <c r="G473" s="125"/>
      <c r="H473" s="125"/>
      <c r="I473" s="125"/>
    </row>
    <row r="474">
      <c r="A474" s="168" t="s">
        <v>183</v>
      </c>
      <c r="B474" s="2" t="str">
        <f t="array" ref="B474">INDEX(Countries!D1:D740, MATCH(A474, Countries!B1:B740, 0))</f>
        <v>USA</v>
      </c>
      <c r="C474" s="169" t="s">
        <v>168</v>
      </c>
      <c r="D474" s="185">
        <v>10.1</v>
      </c>
      <c r="E474" s="191">
        <v>0.0</v>
      </c>
      <c r="F474" s="189">
        <v>25.1</v>
      </c>
      <c r="G474" s="125"/>
      <c r="H474" s="125"/>
      <c r="I474" s="125"/>
    </row>
    <row r="475">
      <c r="A475" s="168" t="s">
        <v>184</v>
      </c>
      <c r="B475" s="2" t="str">
        <f t="array" ref="B475">INDEX(Countries!D2:D741, MATCH(A475, Countries!B2:B741, 0))</f>
        <v>IDN</v>
      </c>
      <c r="C475" s="169" t="s">
        <v>168</v>
      </c>
      <c r="D475" s="185">
        <v>10.1</v>
      </c>
      <c r="E475" s="191">
        <v>0.0</v>
      </c>
      <c r="F475" s="189">
        <v>23.6</v>
      </c>
      <c r="G475" s="125"/>
      <c r="H475" s="125"/>
      <c r="I475" s="125"/>
    </row>
    <row r="476">
      <c r="A476" s="168" t="s">
        <v>185</v>
      </c>
      <c r="B476" s="2" t="str">
        <f t="array" ref="B476">INDEX(Countries!D3:D742, MATCH(A476, Countries!B3:B742, 0))</f>
        <v>AUS</v>
      </c>
      <c r="C476" s="169" t="s">
        <v>168</v>
      </c>
      <c r="D476" s="185">
        <v>10.1</v>
      </c>
      <c r="E476" s="191">
        <v>0.0</v>
      </c>
      <c r="F476" s="189">
        <v>22.6</v>
      </c>
      <c r="G476" s="125"/>
      <c r="H476" s="125"/>
      <c r="I476" s="125"/>
    </row>
    <row r="477">
      <c r="A477" s="168" t="s">
        <v>186</v>
      </c>
      <c r="B477" s="2" t="str">
        <f t="array" ref="B477">INDEX(Countries!D4:D743, MATCH(A477, Countries!B4:B743, 0))</f>
        <v>BHS</v>
      </c>
      <c r="C477" s="169" t="s">
        <v>168</v>
      </c>
      <c r="D477" s="185">
        <v>10.1</v>
      </c>
      <c r="E477" s="191">
        <v>0.0</v>
      </c>
      <c r="F477" s="189">
        <v>21.7</v>
      </c>
      <c r="G477" s="125"/>
      <c r="H477" s="125"/>
      <c r="I477" s="125"/>
    </row>
    <row r="478">
      <c r="A478" s="168" t="s">
        <v>187</v>
      </c>
      <c r="B478" s="2" t="str">
        <f t="array" ref="B478">INDEX(Countries!D5:D744, MATCH(A478, Countries!B5:B744, 0))</f>
        <v>KEN</v>
      </c>
      <c r="C478" s="169" t="s">
        <v>168</v>
      </c>
      <c r="D478" s="185">
        <v>10.1</v>
      </c>
      <c r="E478" s="191">
        <v>0.0</v>
      </c>
      <c r="F478" s="189">
        <v>19.0</v>
      </c>
      <c r="G478" s="125"/>
      <c r="H478" s="125"/>
      <c r="I478" s="125"/>
    </row>
    <row r="479">
      <c r="A479" s="168" t="s">
        <v>188</v>
      </c>
      <c r="B479" s="2" t="str">
        <f t="array" ref="B479">INDEX(Countries!D6:D745, MATCH(A479, Countries!B6:B745, 0))</f>
        <v>MEX</v>
      </c>
      <c r="C479" s="169" t="s">
        <v>168</v>
      </c>
      <c r="D479" s="185">
        <v>10.1</v>
      </c>
      <c r="E479" s="191">
        <v>0.0</v>
      </c>
      <c r="F479" s="189">
        <v>22.1</v>
      </c>
      <c r="G479" s="125"/>
      <c r="H479" s="125"/>
      <c r="I479" s="125"/>
    </row>
    <row r="480">
      <c r="A480" s="168" t="s">
        <v>189</v>
      </c>
      <c r="B480" s="2" t="str">
        <f t="array" ref="B480">INDEX(Countries!D1:D746, MATCH(A480, Countries!B1:B746, 0))</f>
        <v>COL</v>
      </c>
      <c r="C480" s="169" t="s">
        <v>168</v>
      </c>
      <c r="D480" s="185">
        <v>10.1</v>
      </c>
      <c r="E480" s="191">
        <v>0.0</v>
      </c>
      <c r="F480" s="189">
        <v>22.6</v>
      </c>
      <c r="G480" s="125"/>
      <c r="H480" s="125"/>
      <c r="I480" s="125"/>
    </row>
    <row r="481">
      <c r="A481" s="168" t="s">
        <v>190</v>
      </c>
      <c r="B481" s="2" t="str">
        <f t="array" ref="B481">INDEX(Countries!D1:D747, MATCH(A481, Countries!B1:B747, 0))</f>
        <v>IND</v>
      </c>
      <c r="C481" s="169" t="s">
        <v>168</v>
      </c>
      <c r="D481" s="185">
        <v>10.1</v>
      </c>
      <c r="E481" s="191">
        <v>0.0</v>
      </c>
      <c r="F481" s="189">
        <v>23.4</v>
      </c>
      <c r="G481" s="125"/>
      <c r="H481" s="125"/>
      <c r="I481" s="125"/>
    </row>
    <row r="482">
      <c r="A482" s="168" t="s">
        <v>191</v>
      </c>
      <c r="B482" s="2" t="str">
        <f t="array" ref="B482">INDEX(Countries!D18:D748, MATCH(A482, Countries!B18:B748, 0))</f>
        <v>CHN</v>
      </c>
      <c r="C482" s="169" t="s">
        <v>168</v>
      </c>
      <c r="D482" s="185">
        <v>10.1</v>
      </c>
      <c r="E482" s="191">
        <v>0.0</v>
      </c>
      <c r="F482" s="189">
        <v>17.5</v>
      </c>
      <c r="G482" s="125"/>
      <c r="H482" s="125"/>
      <c r="I482" s="125"/>
    </row>
    <row r="483">
      <c r="A483" s="168" t="s">
        <v>359</v>
      </c>
      <c r="B483" s="2" t="str">
        <f t="array" ref="B483">INDEX(Countries!D1:D749, MATCH(A483, Countries!B1:B749, 0))</f>
        <v>ASM</v>
      </c>
      <c r="C483" s="169" t="s">
        <v>168</v>
      </c>
      <c r="D483" s="185">
        <v>10.1</v>
      </c>
      <c r="E483" s="191">
        <v>0.0</v>
      </c>
      <c r="F483" s="190"/>
      <c r="G483" s="125"/>
      <c r="H483" s="125"/>
      <c r="I483" s="125"/>
    </row>
    <row r="484">
      <c r="A484" s="168" t="s">
        <v>360</v>
      </c>
      <c r="B484" s="2" t="str">
        <f t="array" ref="B484">INDEX(Countries!D2:D750, MATCH(A484, Countries!B2:B750, 0))</f>
        <v>AGO</v>
      </c>
      <c r="C484" s="169" t="s">
        <v>168</v>
      </c>
      <c r="D484" s="185">
        <v>10.1</v>
      </c>
      <c r="E484" s="191">
        <v>0.0</v>
      </c>
      <c r="F484" s="189">
        <v>22.6</v>
      </c>
      <c r="G484" s="125"/>
      <c r="H484" s="125"/>
      <c r="I484" s="125"/>
    </row>
    <row r="485">
      <c r="A485" s="168" t="s">
        <v>361</v>
      </c>
      <c r="B485" s="2" t="str">
        <f t="array" ref="B485">INDEX(Countries!D3:D751, MATCH(A485, Countries!B3:B751, 0))</f>
        <v>AIA</v>
      </c>
      <c r="C485" s="169" t="s">
        <v>168</v>
      </c>
      <c r="D485" s="185">
        <v>10.1</v>
      </c>
      <c r="E485" s="191">
        <v>0.0</v>
      </c>
      <c r="F485" s="190"/>
      <c r="G485" s="125"/>
      <c r="H485" s="125"/>
      <c r="I485" s="125"/>
    </row>
    <row r="486">
      <c r="A486" s="168" t="s">
        <v>362</v>
      </c>
      <c r="B486" s="2" t="str">
        <f t="array" ref="B486">INDEX(Countries!D4:D752, MATCH(A486, Countries!B4:B752, 0))</f>
        <v>ATG</v>
      </c>
      <c r="C486" s="169" t="s">
        <v>168</v>
      </c>
      <c r="D486" s="185">
        <v>10.1</v>
      </c>
      <c r="E486" s="191">
        <v>0.0</v>
      </c>
      <c r="F486" s="189">
        <v>20.3</v>
      </c>
      <c r="G486" s="125"/>
      <c r="H486" s="125"/>
      <c r="I486" s="125"/>
    </row>
    <row r="487">
      <c r="A487" s="168" t="s">
        <v>363</v>
      </c>
      <c r="B487" s="2" t="str">
        <f t="array" ref="B487">INDEX(Countries!D5:D753, MATCH(A487, Countries!B5:B753, 0))</f>
        <v>ABW</v>
      </c>
      <c r="C487" s="169" t="s">
        <v>168</v>
      </c>
      <c r="D487" s="185">
        <v>10.1</v>
      </c>
      <c r="E487" s="191">
        <v>0.0</v>
      </c>
      <c r="F487" s="190"/>
      <c r="G487" s="125"/>
      <c r="H487" s="125"/>
      <c r="I487" s="125"/>
    </row>
    <row r="488">
      <c r="A488" s="168" t="s">
        <v>364</v>
      </c>
      <c r="B488" s="2" t="str">
        <f t="array" ref="B488">INDEX(Countries!D6:D754, MATCH(A488, Countries!B6:B754, 0))</f>
        <v>BHR</v>
      </c>
      <c r="C488" s="169" t="s">
        <v>168</v>
      </c>
      <c r="D488" s="185">
        <v>10.1</v>
      </c>
      <c r="E488" s="191">
        <v>0.0</v>
      </c>
      <c r="F488" s="190"/>
      <c r="G488" s="125"/>
      <c r="H488" s="125"/>
      <c r="I488" s="125"/>
    </row>
    <row r="489">
      <c r="A489" s="168" t="s">
        <v>365</v>
      </c>
      <c r="B489" s="2" t="str">
        <f t="array" ref="B489">INDEX(Countries!D7:D755, MATCH(A489, Countries!B7:B755, 0))</f>
        <v>BGD</v>
      </c>
      <c r="C489" s="169" t="s">
        <v>168</v>
      </c>
      <c r="D489" s="185">
        <v>10.1</v>
      </c>
      <c r="E489" s="191">
        <v>0.0</v>
      </c>
      <c r="F489" s="189">
        <v>22.9</v>
      </c>
      <c r="G489" s="125"/>
      <c r="H489" s="125"/>
      <c r="I489" s="125"/>
    </row>
    <row r="490">
      <c r="A490" s="168" t="s">
        <v>366</v>
      </c>
      <c r="B490" s="2" t="str">
        <f t="array" ref="B490">INDEX(Countries!D8:D756, MATCH(A490, Countries!B8:B756, 0))</f>
        <v>BRB</v>
      </c>
      <c r="C490" s="169" t="s">
        <v>168</v>
      </c>
      <c r="D490" s="185">
        <v>10.1</v>
      </c>
      <c r="E490" s="191">
        <v>0.0</v>
      </c>
      <c r="F490" s="190"/>
      <c r="G490" s="125"/>
      <c r="H490" s="125"/>
      <c r="I490" s="125"/>
    </row>
    <row r="491">
      <c r="A491" s="168" t="s">
        <v>367</v>
      </c>
      <c r="B491" s="2" t="str">
        <f t="array" ref="B491">INDEX(Countries!D9:D757, MATCH(A491, Countries!B9:B757, 0))</f>
        <v>BLZ</v>
      </c>
      <c r="C491" s="169" t="s">
        <v>168</v>
      </c>
      <c r="D491" s="185">
        <v>10.1</v>
      </c>
      <c r="E491" s="191">
        <v>0.0</v>
      </c>
      <c r="F491" s="189">
        <v>21.3</v>
      </c>
      <c r="G491" s="125"/>
      <c r="H491" s="125"/>
      <c r="I491" s="125"/>
    </row>
    <row r="492">
      <c r="A492" s="168" t="s">
        <v>368</v>
      </c>
      <c r="B492" s="2" t="str">
        <f t="array" ref="B492">INDEX(Countries!D10:D758, MATCH(A492, Countries!B10:B758, 0))</f>
        <v>BEN</v>
      </c>
      <c r="C492" s="169" t="s">
        <v>168</v>
      </c>
      <c r="D492" s="185">
        <v>10.1</v>
      </c>
      <c r="E492" s="191">
        <v>0.0</v>
      </c>
      <c r="F492" s="189">
        <v>22.7</v>
      </c>
      <c r="G492" s="125"/>
      <c r="H492" s="125"/>
      <c r="I492" s="125"/>
    </row>
    <row r="493">
      <c r="A493" s="168" t="s">
        <v>369</v>
      </c>
      <c r="B493" s="2" t="str">
        <f t="array" ref="B493">INDEX(Countries!D11:D759, MATCH(A493, Countries!B11:B759, 0))</f>
        <v>BMU</v>
      </c>
      <c r="C493" s="169" t="s">
        <v>168</v>
      </c>
      <c r="D493" s="185">
        <v>10.1</v>
      </c>
      <c r="E493" s="191">
        <v>0.0</v>
      </c>
      <c r="F493" s="190"/>
      <c r="G493" s="125"/>
      <c r="H493" s="125"/>
      <c r="I493" s="125"/>
    </row>
    <row r="494">
      <c r="A494" s="168" t="s">
        <v>370</v>
      </c>
      <c r="B494" s="2" t="str">
        <f t="array" ref="B494">INDEX(Countries!D12:D760, MATCH(A494, Countries!B12:B760, 0))</f>
        <v>BES</v>
      </c>
      <c r="C494" s="169" t="s">
        <v>168</v>
      </c>
      <c r="D494" s="185">
        <v>10.1</v>
      </c>
      <c r="E494" s="191">
        <v>0.0</v>
      </c>
      <c r="F494" s="190"/>
      <c r="G494" s="125"/>
      <c r="H494" s="125"/>
      <c r="I494" s="125"/>
    </row>
    <row r="495">
      <c r="A495" s="168" t="s">
        <v>371</v>
      </c>
      <c r="B495" s="2" t="str">
        <f t="array" ref="B495">INDEX(Countries!D31:D761, MATCH(A495, Countries!B31:B761, 0))</f>
        <v>BRA</v>
      </c>
      <c r="C495" s="169" t="s">
        <v>168</v>
      </c>
      <c r="D495" s="185">
        <v>10.1</v>
      </c>
      <c r="E495" s="191">
        <v>0.0</v>
      </c>
      <c r="F495" s="189">
        <v>22.7</v>
      </c>
      <c r="G495" s="125"/>
      <c r="H495" s="125"/>
      <c r="I495" s="125"/>
    </row>
    <row r="496">
      <c r="A496" s="168" t="s">
        <v>372</v>
      </c>
      <c r="B496" s="2" t="str">
        <f t="array" ref="B496">INDEX(Countries!D32:D762, MATCH(A496, Countries!B32:B762, 0))</f>
        <v>VGB</v>
      </c>
      <c r="C496" s="169" t="s">
        <v>168</v>
      </c>
      <c r="D496" s="185">
        <v>10.1</v>
      </c>
      <c r="E496" s="191">
        <v>0.0</v>
      </c>
      <c r="F496" s="190"/>
      <c r="G496" s="125"/>
      <c r="H496" s="125"/>
      <c r="I496" s="125"/>
    </row>
    <row r="497">
      <c r="A497" s="168" t="s">
        <v>373</v>
      </c>
      <c r="B497" s="2" t="str">
        <f t="array" ref="B497">INDEX(Countries!D33:D763, MATCH(A497, Countries!B33:B763, 0))</f>
        <v>BRN</v>
      </c>
      <c r="C497" s="169" t="s">
        <v>168</v>
      </c>
      <c r="D497" s="185">
        <v>10.1</v>
      </c>
      <c r="E497" s="191">
        <v>0.0</v>
      </c>
      <c r="F497" s="189">
        <v>23.6</v>
      </c>
      <c r="G497" s="125"/>
      <c r="H497" s="125"/>
      <c r="I497" s="125"/>
    </row>
    <row r="498">
      <c r="A498" s="168" t="s">
        <v>374</v>
      </c>
      <c r="B498" s="2" t="str">
        <f t="array" ref="B498">INDEX(Countries!D34:D764, MATCH(A498, Countries!B34:B764, 0))</f>
        <v>KHM</v>
      </c>
      <c r="C498" s="169" t="s">
        <v>168</v>
      </c>
      <c r="D498" s="185">
        <v>10.1</v>
      </c>
      <c r="E498" s="191">
        <v>0.0</v>
      </c>
      <c r="F498" s="189">
        <v>22.4</v>
      </c>
      <c r="G498" s="125"/>
      <c r="H498" s="125"/>
      <c r="I498" s="125"/>
    </row>
    <row r="499">
      <c r="A499" s="168" t="s">
        <v>375</v>
      </c>
      <c r="B499" s="2" t="str">
        <f t="array" ref="B499">INDEX(Countries!D35:D765, MATCH(A499, Countries!B35:B765, 0))</f>
        <v>CMR</v>
      </c>
      <c r="C499" s="169" t="s">
        <v>168</v>
      </c>
      <c r="D499" s="185">
        <v>10.1</v>
      </c>
      <c r="E499" s="191">
        <v>0.0</v>
      </c>
      <c r="F499" s="190"/>
      <c r="G499" s="125"/>
      <c r="H499" s="125"/>
      <c r="I499" s="125"/>
    </row>
    <row r="500">
      <c r="A500" s="168" t="s">
        <v>376</v>
      </c>
      <c r="B500" s="2" t="str">
        <f t="array" ref="B500">INDEX(Countries!D36:D766, MATCH(A500, Countries!B36:B766, 0))</f>
        <v>CYM</v>
      </c>
      <c r="C500" s="169" t="s">
        <v>168</v>
      </c>
      <c r="D500" s="185">
        <v>10.1</v>
      </c>
      <c r="E500" s="191">
        <v>0.0</v>
      </c>
      <c r="F500" s="189">
        <v>22.8</v>
      </c>
      <c r="G500" s="125"/>
      <c r="H500" s="125"/>
      <c r="I500" s="125"/>
    </row>
    <row r="501">
      <c r="A501" s="168" t="s">
        <v>377</v>
      </c>
      <c r="B501" s="2" t="str">
        <f t="array" ref="B501">INDEX(Countries!D37:D767, MATCH(A501, Countries!B37:B767, 0))</f>
        <v>COM</v>
      </c>
      <c r="C501" s="169" t="s">
        <v>168</v>
      </c>
      <c r="D501" s="185">
        <v>10.1</v>
      </c>
      <c r="E501" s="191">
        <v>0.0</v>
      </c>
      <c r="F501" s="189">
        <v>23.6</v>
      </c>
      <c r="G501" s="125"/>
      <c r="H501" s="125"/>
      <c r="I501" s="125"/>
    </row>
    <row r="502">
      <c r="A502" s="168" t="s">
        <v>378</v>
      </c>
      <c r="B502" s="2" t="str">
        <f t="array" ref="B502">INDEX(Countries!D38:D768, MATCH(A502, Countries!B38:B768, 0))</f>
        <v>COK</v>
      </c>
      <c r="C502" s="169" t="s">
        <v>168</v>
      </c>
      <c r="D502" s="185">
        <v>10.1</v>
      </c>
      <c r="E502" s="191">
        <v>0.0</v>
      </c>
      <c r="F502" s="190"/>
      <c r="G502" s="125"/>
      <c r="H502" s="125"/>
      <c r="I502" s="125"/>
    </row>
    <row r="503">
      <c r="A503" s="168" t="s">
        <v>379</v>
      </c>
      <c r="B503" s="2" t="str">
        <f t="array" ref="B503">INDEX(Countries!D39:D769, MATCH(A503, Countries!B39:B769, 0))</f>
        <v>CRI</v>
      </c>
      <c r="C503" s="169" t="s">
        <v>168</v>
      </c>
      <c r="D503" s="185">
        <v>10.1</v>
      </c>
      <c r="E503" s="191">
        <v>0.0</v>
      </c>
      <c r="F503" s="189">
        <v>22.4</v>
      </c>
      <c r="G503" s="125"/>
      <c r="H503" s="125"/>
      <c r="I503" s="125"/>
    </row>
    <row r="504">
      <c r="A504" s="168" t="s">
        <v>380</v>
      </c>
      <c r="B504" s="2" t="str">
        <f t="array" ref="B504">INDEX(Countries!D40:D770, MATCH(A504, Countries!B40:B770, 0))</f>
        <v>CIV</v>
      </c>
      <c r="C504" s="169" t="s">
        <v>168</v>
      </c>
      <c r="D504" s="185">
        <v>10.1</v>
      </c>
      <c r="E504" s="191">
        <v>0.0</v>
      </c>
      <c r="F504" s="189">
        <v>22.9</v>
      </c>
      <c r="G504" s="125"/>
      <c r="H504" s="125"/>
      <c r="I504" s="125"/>
    </row>
    <row r="505">
      <c r="A505" s="168" t="s">
        <v>381</v>
      </c>
      <c r="B505" s="2" t="str">
        <f t="array" ref="B505">INDEX(Countries!D41:D771, MATCH(A505, Countries!B41:B771, 0))</f>
        <v>CUB</v>
      </c>
      <c r="C505" s="169" t="s">
        <v>168</v>
      </c>
      <c r="D505" s="185">
        <v>10.1</v>
      </c>
      <c r="E505" s="191">
        <v>0.0</v>
      </c>
      <c r="F505" s="189">
        <v>23.1</v>
      </c>
      <c r="G505" s="125"/>
      <c r="H505" s="125"/>
      <c r="I505" s="125"/>
    </row>
    <row r="506">
      <c r="A506" s="168" t="s">
        <v>382</v>
      </c>
      <c r="B506" s="2" t="str">
        <f t="array" ref="B506">INDEX(Countries!D42:D772, MATCH(A506, Countries!B42:B772, 0))</f>
        <v>CUW</v>
      </c>
      <c r="C506" s="169" t="s">
        <v>168</v>
      </c>
      <c r="D506" s="185">
        <v>10.1</v>
      </c>
      <c r="E506" s="191">
        <v>0.0</v>
      </c>
      <c r="F506" s="190"/>
      <c r="G506" s="125"/>
      <c r="H506" s="125"/>
      <c r="I506" s="125"/>
    </row>
    <row r="507">
      <c r="A507" s="168" t="s">
        <v>383</v>
      </c>
      <c r="B507" s="2" t="str">
        <f t="array" ref="B507">INDEX(Countries!D43:D773, MATCH(A507, Countries!B43:B773, 0))</f>
        <v>COD</v>
      </c>
      <c r="C507" s="169" t="s">
        <v>168</v>
      </c>
      <c r="D507" s="185">
        <v>10.1</v>
      </c>
      <c r="E507" s="191">
        <v>0.0</v>
      </c>
      <c r="F507" s="189">
        <v>23.0</v>
      </c>
      <c r="G507" s="125"/>
      <c r="H507" s="125"/>
      <c r="I507" s="125"/>
    </row>
    <row r="508">
      <c r="A508" s="168" t="s">
        <v>384</v>
      </c>
      <c r="B508" s="2" t="str">
        <f t="array" ref="B508">INDEX(Countries!D44:D774, MATCH(A508, Countries!B44:B774, 0))</f>
        <v>DJI</v>
      </c>
      <c r="C508" s="169" t="s">
        <v>168</v>
      </c>
      <c r="D508" s="185">
        <v>10.1</v>
      </c>
      <c r="E508" s="191">
        <v>0.0</v>
      </c>
      <c r="F508" s="190"/>
      <c r="G508" s="125"/>
      <c r="H508" s="125"/>
      <c r="I508" s="125"/>
    </row>
    <row r="509">
      <c r="A509" s="168" t="s">
        <v>385</v>
      </c>
      <c r="B509" s="2" t="str">
        <f t="array" ref="B509">INDEX(Countries!D45:D775, MATCH(A509, Countries!B45:B775, 0))</f>
        <v>DMA</v>
      </c>
      <c r="C509" s="169" t="s">
        <v>168</v>
      </c>
      <c r="D509" s="185">
        <v>10.1</v>
      </c>
      <c r="E509" s="191">
        <v>0.0</v>
      </c>
      <c r="F509" s="190"/>
      <c r="G509" s="125"/>
      <c r="H509" s="125"/>
      <c r="I509" s="125"/>
    </row>
    <row r="510">
      <c r="A510" s="168" t="s">
        <v>386</v>
      </c>
      <c r="B510" s="2" t="str">
        <f t="array" ref="B510">INDEX(Countries!D46:D776, MATCH(A510, Countries!B46:B776, 0))</f>
        <v>DOM</v>
      </c>
      <c r="C510" s="169" t="s">
        <v>168</v>
      </c>
      <c r="D510" s="185">
        <v>10.1</v>
      </c>
      <c r="E510" s="191">
        <v>0.0</v>
      </c>
      <c r="F510" s="189">
        <v>23.5</v>
      </c>
      <c r="G510" s="125"/>
      <c r="H510" s="125"/>
      <c r="I510" s="125"/>
    </row>
    <row r="511">
      <c r="A511" s="168" t="s">
        <v>314</v>
      </c>
      <c r="B511" s="2" t="str">
        <f t="array" ref="B511">INDEX(Countries!D47:D777, MATCH(A511, Countries!B47:B777, 0))</f>
        <v>ECU</v>
      </c>
      <c r="C511" s="169" t="s">
        <v>168</v>
      </c>
      <c r="D511" s="185">
        <v>10.1</v>
      </c>
      <c r="E511" s="191">
        <v>0.0</v>
      </c>
      <c r="F511" s="189">
        <v>22.6</v>
      </c>
      <c r="G511" s="125"/>
      <c r="H511" s="125"/>
      <c r="I511" s="125"/>
    </row>
    <row r="512">
      <c r="A512" s="168" t="s">
        <v>387</v>
      </c>
      <c r="B512" s="2" t="str">
        <f t="array" ref="B512">INDEX(Countries!D48:D778, MATCH(A512, Countries!B48:B778, 0))</f>
        <v>EGY</v>
      </c>
      <c r="C512" s="169" t="s">
        <v>168</v>
      </c>
      <c r="D512" s="185">
        <v>10.1</v>
      </c>
      <c r="E512" s="191">
        <v>0.0</v>
      </c>
      <c r="F512" s="189">
        <v>19.2</v>
      </c>
      <c r="G512" s="125"/>
      <c r="H512" s="125"/>
      <c r="I512" s="125"/>
    </row>
    <row r="513">
      <c r="A513" s="168" t="s">
        <v>388</v>
      </c>
      <c r="B513" s="2" t="str">
        <f t="array" ref="B513">INDEX(Countries!D49:D779, MATCH(A513, Countries!B49:B779, 0))</f>
        <v>SLV</v>
      </c>
      <c r="C513" s="169" t="s">
        <v>168</v>
      </c>
      <c r="D513" s="185">
        <v>10.1</v>
      </c>
      <c r="E513" s="191">
        <v>0.0</v>
      </c>
      <c r="F513" s="189">
        <v>19.1</v>
      </c>
      <c r="G513" s="125"/>
      <c r="H513" s="125"/>
      <c r="I513" s="125"/>
    </row>
    <row r="514">
      <c r="A514" s="168" t="s">
        <v>389</v>
      </c>
      <c r="B514" s="2" t="str">
        <f t="array" ref="B514">INDEX(Countries!D50:D780, MATCH(A514, Countries!B50:B780, 0))</f>
        <v>GNQ</v>
      </c>
      <c r="C514" s="169" t="s">
        <v>168</v>
      </c>
      <c r="D514" s="185">
        <v>10.1</v>
      </c>
      <c r="E514" s="191">
        <v>0.0</v>
      </c>
      <c r="F514" s="189">
        <v>23.2</v>
      </c>
      <c r="G514" s="125"/>
      <c r="H514" s="125"/>
      <c r="I514" s="125"/>
    </row>
    <row r="515">
      <c r="A515" s="168" t="s">
        <v>390</v>
      </c>
      <c r="B515" s="2" t="str">
        <f t="array" ref="B515">INDEX(Countries!D51:D781, MATCH(A515, Countries!B51:B781, 0))</f>
        <v>ERI</v>
      </c>
      <c r="C515" s="169" t="s">
        <v>168</v>
      </c>
      <c r="D515" s="185">
        <v>10.1</v>
      </c>
      <c r="E515" s="191">
        <v>0.0</v>
      </c>
      <c r="F515" s="190"/>
      <c r="G515" s="125"/>
      <c r="H515" s="125"/>
      <c r="I515" s="125"/>
    </row>
    <row r="516">
      <c r="A516" s="168" t="s">
        <v>391</v>
      </c>
      <c r="B516" s="2" t="str">
        <f t="array" ref="B516">INDEX(Countries!D52:D782, MATCH(A516, Countries!B52:B782, 0))</f>
        <v>FJI</v>
      </c>
      <c r="C516" s="169" t="s">
        <v>168</v>
      </c>
      <c r="D516" s="185">
        <v>10.1</v>
      </c>
      <c r="E516" s="191">
        <v>0.0</v>
      </c>
      <c r="F516" s="190"/>
      <c r="G516" s="125"/>
      <c r="H516" s="125"/>
      <c r="I516" s="125"/>
    </row>
    <row r="517">
      <c r="A517" s="168" t="s">
        <v>392</v>
      </c>
      <c r="B517" s="2" t="str">
        <f t="array" ref="B517">INDEX(Countries!D53:D783, MATCH(A517, Countries!B53:B783, 0))</f>
        <v>GUF</v>
      </c>
      <c r="C517" s="169" t="s">
        <v>168</v>
      </c>
      <c r="D517" s="185">
        <v>10.1</v>
      </c>
      <c r="E517" s="191">
        <v>0.0</v>
      </c>
      <c r="F517" s="189">
        <v>23.6</v>
      </c>
      <c r="G517" s="125"/>
      <c r="H517" s="125"/>
      <c r="I517" s="125"/>
    </row>
    <row r="518">
      <c r="A518" s="168" t="s">
        <v>393</v>
      </c>
      <c r="B518" s="2" t="str">
        <f t="array" ref="B518">INDEX(Countries!D54:D784, MATCH(A518, Countries!B54:B784, 0))</f>
        <v>PYF</v>
      </c>
      <c r="C518" s="169" t="s">
        <v>168</v>
      </c>
      <c r="D518" s="185">
        <v>10.1</v>
      </c>
      <c r="E518" s="191">
        <v>0.0</v>
      </c>
      <c r="F518" s="190"/>
      <c r="G518" s="125"/>
      <c r="H518" s="125"/>
      <c r="I518" s="125"/>
    </row>
    <row r="519">
      <c r="A519" s="168" t="s">
        <v>394</v>
      </c>
      <c r="B519" s="2" t="str">
        <f t="array" ref="B519">INDEX(Countries!D55:D785, MATCH(A519, Countries!B55:B785, 0))</f>
        <v>ATF</v>
      </c>
      <c r="C519" s="169" t="s">
        <v>168</v>
      </c>
      <c r="D519" s="185">
        <v>10.1</v>
      </c>
      <c r="E519" s="191">
        <v>0.0</v>
      </c>
      <c r="F519" s="190"/>
      <c r="G519" s="125"/>
      <c r="H519" s="125"/>
      <c r="I519" s="125"/>
    </row>
    <row r="520">
      <c r="A520" s="168" t="s">
        <v>395</v>
      </c>
      <c r="B520" s="2" t="str">
        <f t="array" ref="B520">INDEX(Countries!D56:D786, MATCH(A520, Countries!B56:B786, 0))</f>
        <v>GAB</v>
      </c>
      <c r="C520" s="169" t="s">
        <v>168</v>
      </c>
      <c r="D520" s="185">
        <v>10.1</v>
      </c>
      <c r="E520" s="191">
        <v>0.0</v>
      </c>
      <c r="F520" s="189">
        <v>21.2</v>
      </c>
      <c r="G520" s="125"/>
      <c r="H520" s="125"/>
      <c r="I520" s="125"/>
    </row>
    <row r="521">
      <c r="A521" s="168" t="s">
        <v>396</v>
      </c>
      <c r="B521" s="2" t="str">
        <f t="array" ref="B521">INDEX(Countries!D57:D787, MATCH(A521, Countries!B57:B787, 0))</f>
        <v>GMB</v>
      </c>
      <c r="C521" s="169" t="s">
        <v>168</v>
      </c>
      <c r="D521" s="185">
        <v>10.1</v>
      </c>
      <c r="E521" s="191">
        <v>0.0</v>
      </c>
      <c r="F521" s="189">
        <v>22.7</v>
      </c>
      <c r="G521" s="125"/>
      <c r="H521" s="125"/>
      <c r="I521" s="125"/>
    </row>
    <row r="522">
      <c r="A522" s="168" t="s">
        <v>397</v>
      </c>
      <c r="B522" s="2" t="str">
        <f t="array" ref="B522">INDEX(Countries!D58:D788, MATCH(A522, Countries!B58:B788, 0))</f>
        <v>GHA</v>
      </c>
      <c r="C522" s="169" t="s">
        <v>168</v>
      </c>
      <c r="D522" s="185">
        <v>10.1</v>
      </c>
      <c r="E522" s="191">
        <v>0.0</v>
      </c>
      <c r="F522" s="189">
        <v>21.2</v>
      </c>
      <c r="G522" s="125"/>
      <c r="H522" s="125"/>
      <c r="I522" s="125"/>
    </row>
    <row r="523">
      <c r="A523" s="168" t="s">
        <v>398</v>
      </c>
      <c r="B523" s="2" t="str">
        <f t="array" ref="B523">INDEX(Countries!D59:D789, MATCH(A523, Countries!B59:B789, 0))</f>
        <v>GRD</v>
      </c>
      <c r="C523" s="169" t="s">
        <v>168</v>
      </c>
      <c r="D523" s="185">
        <v>10.1</v>
      </c>
      <c r="E523" s="191">
        <v>0.0</v>
      </c>
      <c r="F523" s="190"/>
      <c r="G523" s="125"/>
      <c r="H523" s="125"/>
      <c r="I523" s="125"/>
    </row>
    <row r="524">
      <c r="A524" s="168" t="s">
        <v>399</v>
      </c>
      <c r="B524" s="2" t="str">
        <f t="array" ref="B524">INDEX(Countries!D60:D790, MATCH(A524, Countries!B60:B790, 0))</f>
        <v>GLP</v>
      </c>
      <c r="C524" s="169" t="s">
        <v>168</v>
      </c>
      <c r="D524" s="185">
        <v>10.1</v>
      </c>
      <c r="E524" s="191">
        <v>0.0</v>
      </c>
      <c r="F524" s="190"/>
      <c r="G524" s="125"/>
      <c r="H524" s="125"/>
      <c r="I524" s="125"/>
    </row>
    <row r="525">
      <c r="A525" s="168" t="s">
        <v>400</v>
      </c>
      <c r="B525" s="2" t="str">
        <f t="array" ref="B525">INDEX(Countries!D61:D791, MATCH(A525, Countries!B61:B791, 0))</f>
        <v>GUM</v>
      </c>
      <c r="C525" s="169" t="s">
        <v>168</v>
      </c>
      <c r="D525" s="185">
        <v>10.1</v>
      </c>
      <c r="E525" s="191">
        <v>0.0</v>
      </c>
      <c r="F525" s="190"/>
      <c r="G525" s="125"/>
      <c r="H525" s="125"/>
      <c r="I525" s="125"/>
    </row>
    <row r="526">
      <c r="A526" s="168" t="s">
        <v>401</v>
      </c>
      <c r="B526" s="2" t="str">
        <f t="array" ref="B526">INDEX(Countries!D62:D792, MATCH(A526, Countries!B62:B792, 0))</f>
        <v>GTM</v>
      </c>
      <c r="C526" s="169" t="s">
        <v>168</v>
      </c>
      <c r="D526" s="185">
        <v>10.1</v>
      </c>
      <c r="E526" s="191">
        <v>0.0</v>
      </c>
      <c r="F526" s="189">
        <v>24.8</v>
      </c>
      <c r="G526" s="125"/>
      <c r="H526" s="125"/>
      <c r="I526" s="125"/>
    </row>
    <row r="527">
      <c r="A527" s="168" t="s">
        <v>402</v>
      </c>
      <c r="B527" s="2" t="str">
        <f t="array" ref="B527">INDEX(Countries!D63:D793, MATCH(A527, Countries!B63:B793, 0))</f>
        <v>GIN</v>
      </c>
      <c r="C527" s="169" t="s">
        <v>168</v>
      </c>
      <c r="D527" s="185">
        <v>10.1</v>
      </c>
      <c r="E527" s="191">
        <v>0.0</v>
      </c>
      <c r="F527" s="189">
        <v>23.6</v>
      </c>
      <c r="G527" s="125"/>
      <c r="H527" s="125"/>
      <c r="I527" s="125"/>
    </row>
    <row r="528">
      <c r="A528" s="168" t="s">
        <v>403</v>
      </c>
      <c r="B528" s="2" t="str">
        <f t="array" ref="B528">INDEX(Countries!D64:D794, MATCH(A528, Countries!B64:B794, 0))</f>
        <v>GNB</v>
      </c>
      <c r="C528" s="169" t="s">
        <v>168</v>
      </c>
      <c r="D528" s="185">
        <v>10.1</v>
      </c>
      <c r="E528" s="191">
        <v>0.0</v>
      </c>
      <c r="F528" s="189">
        <v>22.4</v>
      </c>
      <c r="G528" s="125"/>
      <c r="H528" s="125"/>
      <c r="I528" s="125"/>
    </row>
    <row r="529">
      <c r="A529" s="168" t="s">
        <v>404</v>
      </c>
      <c r="B529" s="2" t="str">
        <f t="array" ref="B529">INDEX(Countries!D65:D795, MATCH(A529, Countries!B65:B795, 0))</f>
        <v>GUY</v>
      </c>
      <c r="C529" s="169" t="s">
        <v>168</v>
      </c>
      <c r="D529" s="185">
        <v>10.1</v>
      </c>
      <c r="E529" s="191">
        <v>0.0</v>
      </c>
      <c r="F529" s="189">
        <v>23.6</v>
      </c>
      <c r="G529" s="125"/>
      <c r="H529" s="125"/>
      <c r="I529" s="125"/>
    </row>
    <row r="530">
      <c r="A530" s="168" t="s">
        <v>405</v>
      </c>
      <c r="B530" s="2" t="str">
        <f t="array" ref="B530">INDEX(Countries!D66:D796, MATCH(A530, Countries!B66:B796, 0))</f>
        <v>HTI</v>
      </c>
      <c r="C530" s="169" t="s">
        <v>168</v>
      </c>
      <c r="D530" s="185">
        <v>10.1</v>
      </c>
      <c r="E530" s="191">
        <v>0.0</v>
      </c>
      <c r="F530" s="189">
        <v>23.2</v>
      </c>
      <c r="G530" s="125"/>
      <c r="H530" s="125"/>
      <c r="I530" s="125"/>
    </row>
    <row r="531">
      <c r="A531" s="168" t="s">
        <v>406</v>
      </c>
      <c r="B531" s="2" t="str">
        <f t="array" ref="B531">INDEX(Countries!D67:D797, MATCH(A531, Countries!B67:B797, 0))</f>
        <v>HND</v>
      </c>
      <c r="C531" s="169" t="s">
        <v>168</v>
      </c>
      <c r="D531" s="185">
        <v>10.1</v>
      </c>
      <c r="E531" s="191">
        <v>0.0</v>
      </c>
      <c r="F531" s="189">
        <v>23.3</v>
      </c>
      <c r="G531" s="125"/>
      <c r="H531" s="125"/>
      <c r="I531" s="125"/>
    </row>
    <row r="532">
      <c r="A532" s="168" t="s">
        <v>407</v>
      </c>
      <c r="B532" s="2" t="str">
        <f t="array" ref="B532">INDEX(Countries!D68:D798, MATCH(A532, Countries!B68:B798, 0))</f>
        <v>IRN</v>
      </c>
      <c r="C532" s="169" t="s">
        <v>168</v>
      </c>
      <c r="D532" s="185">
        <v>10.1</v>
      </c>
      <c r="E532" s="191">
        <v>0.0</v>
      </c>
      <c r="F532" s="189">
        <v>22.1</v>
      </c>
      <c r="G532" s="125"/>
      <c r="H532" s="125"/>
      <c r="I532" s="125"/>
    </row>
    <row r="533">
      <c r="A533" s="168" t="s">
        <v>408</v>
      </c>
      <c r="B533" s="2" t="str">
        <f t="array" ref="B533">INDEX(Countries!D69:D799, MATCH(A533, Countries!B69:B799, 0))</f>
        <v>JAM</v>
      </c>
      <c r="C533" s="169" t="s">
        <v>168</v>
      </c>
      <c r="D533" s="185">
        <v>10.1</v>
      </c>
      <c r="E533" s="191">
        <v>0.0</v>
      </c>
      <c r="F533" s="189">
        <v>22.7</v>
      </c>
      <c r="G533" s="125"/>
      <c r="H533" s="125"/>
      <c r="I533" s="125"/>
    </row>
    <row r="534">
      <c r="A534" s="168" t="s">
        <v>409</v>
      </c>
      <c r="B534" s="2" t="str">
        <f t="array" ref="B534">INDEX(Countries!D70:D800, MATCH(A534, Countries!B70:B800, 0))</f>
        <v>JPN</v>
      </c>
      <c r="C534" s="169" t="s">
        <v>168</v>
      </c>
      <c r="D534" s="185">
        <v>10.1</v>
      </c>
      <c r="E534" s="191">
        <v>0.0</v>
      </c>
      <c r="F534" s="189">
        <v>24.2</v>
      </c>
      <c r="G534" s="125"/>
      <c r="H534" s="125"/>
      <c r="I534" s="125"/>
    </row>
    <row r="535">
      <c r="A535" s="168" t="s">
        <v>410</v>
      </c>
      <c r="B535" s="2" t="str">
        <f t="array" ref="B535">INDEX(Countries!D71:D801, MATCH(A535, Countries!B71:B801, 0))</f>
        <v>KIR</v>
      </c>
      <c r="C535" s="169" t="s">
        <v>168</v>
      </c>
      <c r="D535" s="185">
        <v>10.1</v>
      </c>
      <c r="E535" s="191">
        <v>0.0</v>
      </c>
      <c r="F535" s="190"/>
      <c r="G535" s="125"/>
      <c r="H535" s="125"/>
      <c r="I535" s="125"/>
    </row>
    <row r="536">
      <c r="A536" s="168" t="s">
        <v>411</v>
      </c>
      <c r="B536" s="2" t="str">
        <f t="array" ref="B536">INDEX(Countries!D72:D802, MATCH(A536, Countries!B72:B802, 0))</f>
        <v>LBN</v>
      </c>
      <c r="C536" s="169" t="s">
        <v>168</v>
      </c>
      <c r="D536" s="185">
        <v>10.1</v>
      </c>
      <c r="E536" s="191">
        <v>0.0</v>
      </c>
      <c r="F536" s="189">
        <v>23.6</v>
      </c>
      <c r="G536" s="125"/>
      <c r="H536" s="125"/>
      <c r="I536" s="125"/>
    </row>
    <row r="537">
      <c r="A537" s="168" t="s">
        <v>412</v>
      </c>
      <c r="B537" s="2" t="str">
        <f t="array" ref="B537">INDEX(Countries!D73:D803, MATCH(A537, Countries!B73:B803, 0))</f>
        <v>MDG</v>
      </c>
      <c r="C537" s="169" t="s">
        <v>168</v>
      </c>
      <c r="D537" s="185">
        <v>10.1</v>
      </c>
      <c r="E537" s="191">
        <v>0.0</v>
      </c>
      <c r="F537" s="189">
        <v>21.3</v>
      </c>
      <c r="G537" s="125"/>
      <c r="H537" s="125"/>
      <c r="I537" s="125"/>
    </row>
    <row r="538">
      <c r="A538" s="168" t="s">
        <v>413</v>
      </c>
      <c r="B538" s="2" t="str">
        <f t="array" ref="B538">INDEX(Countries!D74:D804, MATCH(A538, Countries!B74:B804, 0))</f>
        <v>MYS</v>
      </c>
      <c r="C538" s="169" t="s">
        <v>168</v>
      </c>
      <c r="D538" s="185">
        <v>10.1</v>
      </c>
      <c r="E538" s="191">
        <v>0.0</v>
      </c>
      <c r="F538" s="189">
        <v>23.6</v>
      </c>
      <c r="G538" s="125"/>
      <c r="H538" s="125"/>
      <c r="I538" s="125"/>
    </row>
    <row r="539">
      <c r="A539" s="168" t="s">
        <v>414</v>
      </c>
      <c r="B539" s="2" t="str">
        <f t="array" ref="B539">INDEX(Countries!D75:D805, MATCH(A539, Countries!B75:B805, 0))</f>
        <v>MDV</v>
      </c>
      <c r="C539" s="169" t="s">
        <v>168</v>
      </c>
      <c r="D539" s="185">
        <v>10.1</v>
      </c>
      <c r="E539" s="191">
        <v>0.0</v>
      </c>
      <c r="F539" s="190"/>
      <c r="G539" s="125"/>
      <c r="H539" s="125"/>
      <c r="I539" s="125"/>
    </row>
    <row r="540">
      <c r="A540" s="168" t="s">
        <v>415</v>
      </c>
      <c r="B540" s="2" t="str">
        <f t="array" ref="B540">INDEX(Countries!D76:D806, MATCH(A540, Countries!B76:B806, 0))</f>
        <v>MHL</v>
      </c>
      <c r="C540" s="169" t="s">
        <v>168</v>
      </c>
      <c r="D540" s="185">
        <v>10.1</v>
      </c>
      <c r="E540" s="191">
        <v>0.0</v>
      </c>
      <c r="F540" s="190"/>
      <c r="G540" s="125"/>
      <c r="H540" s="125"/>
      <c r="I540" s="125"/>
    </row>
    <row r="541">
      <c r="A541" s="168" t="s">
        <v>416</v>
      </c>
      <c r="B541" s="2" t="str">
        <f t="array" ref="B541">INDEX(Countries!D77:D807, MATCH(A541, Countries!B77:B807, 0))</f>
        <v>MTQ</v>
      </c>
      <c r="C541" s="169" t="s">
        <v>168</v>
      </c>
      <c r="D541" s="185">
        <v>10.1</v>
      </c>
      <c r="E541" s="191">
        <v>0.0</v>
      </c>
      <c r="F541" s="190"/>
      <c r="G541" s="125"/>
      <c r="H541" s="125"/>
      <c r="I541" s="125"/>
    </row>
    <row r="542">
      <c r="A542" s="168" t="s">
        <v>417</v>
      </c>
      <c r="B542" s="2" t="str">
        <f t="array" ref="B542">INDEX(Countries!D78:D808, MATCH(A542, Countries!B78:B808, 0))</f>
        <v>MRT</v>
      </c>
      <c r="C542" s="169" t="s">
        <v>168</v>
      </c>
      <c r="D542" s="185">
        <v>10.1</v>
      </c>
      <c r="E542" s="191">
        <v>0.0</v>
      </c>
      <c r="F542" s="189">
        <v>18.4</v>
      </c>
      <c r="G542" s="125"/>
      <c r="H542" s="125"/>
      <c r="I542" s="125"/>
    </row>
    <row r="543">
      <c r="A543" s="168" t="s">
        <v>418</v>
      </c>
      <c r="B543" s="2" t="str">
        <f t="array" ref="B543">INDEX(Countries!D79:D809, MATCH(A543, Countries!B79:B809, 0))</f>
        <v>MUS</v>
      </c>
      <c r="C543" s="169" t="s">
        <v>168</v>
      </c>
      <c r="D543" s="185">
        <v>10.1</v>
      </c>
      <c r="E543" s="191">
        <v>0.0</v>
      </c>
      <c r="F543" s="190"/>
      <c r="G543" s="125"/>
      <c r="H543" s="125"/>
      <c r="I543" s="125"/>
    </row>
    <row r="544">
      <c r="A544" s="168" t="s">
        <v>419</v>
      </c>
      <c r="B544" s="2" t="str">
        <f t="array" ref="B544">INDEX(Countries!D80:D810, MATCH(A544, Countries!B80:B810, 0))</f>
        <v>MYT</v>
      </c>
      <c r="C544" s="169" t="s">
        <v>168</v>
      </c>
      <c r="D544" s="185">
        <v>10.1</v>
      </c>
      <c r="E544" s="191">
        <v>0.0</v>
      </c>
      <c r="F544" s="190"/>
      <c r="G544" s="125"/>
      <c r="H544" s="125"/>
      <c r="I544" s="125"/>
    </row>
    <row r="545">
      <c r="A545" s="168" t="s">
        <v>420</v>
      </c>
      <c r="B545" s="2" t="str">
        <f t="array" ref="B545">INDEX(Countries!D81:D811, MATCH(A545, Countries!B81:B811, 0))</f>
        <v>FSM</v>
      </c>
      <c r="C545" s="169" t="s">
        <v>168</v>
      </c>
      <c r="D545" s="185">
        <v>10.1</v>
      </c>
      <c r="E545" s="191">
        <v>0.0</v>
      </c>
      <c r="F545" s="190"/>
      <c r="G545" s="125"/>
      <c r="H545" s="125"/>
      <c r="I545" s="125"/>
    </row>
    <row r="546">
      <c r="A546" s="168" t="s">
        <v>421</v>
      </c>
      <c r="B546" s="2" t="str">
        <f t="array" ref="B546">INDEX(Countries!D82:D812, MATCH(A546, Countries!B82:B812, 0))</f>
        <v>MOZ</v>
      </c>
      <c r="C546" s="169" t="s">
        <v>168</v>
      </c>
      <c r="D546" s="185">
        <v>10.1</v>
      </c>
      <c r="E546" s="191">
        <v>0.0</v>
      </c>
      <c r="F546" s="189">
        <v>19.6</v>
      </c>
      <c r="G546" s="125"/>
      <c r="H546" s="125"/>
      <c r="I546" s="125"/>
    </row>
    <row r="547">
      <c r="A547" s="168" t="s">
        <v>422</v>
      </c>
      <c r="B547" s="2" t="str">
        <f t="array" ref="B547">INDEX(Countries!D83:D813, MATCH(A547, Countries!B83:B813, 0))</f>
        <v>MMR</v>
      </c>
      <c r="C547" s="169" t="s">
        <v>168</v>
      </c>
      <c r="D547" s="185">
        <v>10.1</v>
      </c>
      <c r="E547" s="191">
        <v>0.0</v>
      </c>
      <c r="F547" s="189">
        <v>23.6</v>
      </c>
      <c r="G547" s="125"/>
      <c r="H547" s="125"/>
      <c r="I547" s="125"/>
    </row>
    <row r="548">
      <c r="A548" s="168" t="s">
        <v>423</v>
      </c>
      <c r="B548" s="2" t="str">
        <f t="array" ref="B548">INDEX(Countries!D84:D814, MATCH(A548, Countries!B84:B814, 0))</f>
        <v>NCL</v>
      </c>
      <c r="C548" s="169" t="s">
        <v>168</v>
      </c>
      <c r="D548" s="185">
        <v>10.1</v>
      </c>
      <c r="E548" s="191">
        <v>0.0</v>
      </c>
      <c r="F548" s="189">
        <v>24.6</v>
      </c>
      <c r="G548" s="125"/>
      <c r="H548" s="125"/>
      <c r="I548" s="125"/>
    </row>
    <row r="549">
      <c r="A549" s="168" t="s">
        <v>424</v>
      </c>
      <c r="B549" s="2" t="str">
        <f t="array" ref="B549">INDEX(Countries!D85:D815, MATCH(A549, Countries!B85:B815, 0))</f>
        <v>NZL</v>
      </c>
      <c r="C549" s="169" t="s">
        <v>168</v>
      </c>
      <c r="D549" s="185">
        <v>10.1</v>
      </c>
      <c r="E549" s="191">
        <v>0.0</v>
      </c>
      <c r="F549" s="189">
        <v>23.3</v>
      </c>
      <c r="G549" s="125"/>
      <c r="H549" s="125"/>
      <c r="I549" s="125"/>
    </row>
    <row r="550">
      <c r="A550" s="168" t="s">
        <v>425</v>
      </c>
      <c r="B550" s="2" t="str">
        <f t="array" ref="B550">INDEX(Countries!D86:D816, MATCH(A550, Countries!B86:B816, 0))</f>
        <v>NIC</v>
      </c>
      <c r="C550" s="169" t="s">
        <v>168</v>
      </c>
      <c r="D550" s="185">
        <v>10.1</v>
      </c>
      <c r="E550" s="191">
        <v>0.0</v>
      </c>
      <c r="F550" s="189">
        <v>23.2</v>
      </c>
      <c r="G550" s="125"/>
      <c r="H550" s="125"/>
      <c r="I550" s="125"/>
    </row>
    <row r="551">
      <c r="A551" s="168" t="s">
        <v>426</v>
      </c>
      <c r="B551" s="2" t="str">
        <f t="array" ref="B551">INDEX(Countries!D87:D817, MATCH(A551, Countries!B87:B817, 0))</f>
        <v>NGA</v>
      </c>
      <c r="C551" s="169" t="s">
        <v>168</v>
      </c>
      <c r="D551" s="185">
        <v>10.1</v>
      </c>
      <c r="E551" s="191">
        <v>0.0</v>
      </c>
      <c r="F551" s="189">
        <v>23.1</v>
      </c>
      <c r="G551" s="125"/>
      <c r="H551" s="125"/>
      <c r="I551" s="125"/>
    </row>
    <row r="552">
      <c r="A552" s="168" t="s">
        <v>427</v>
      </c>
      <c r="B552" s="2" t="str">
        <f t="array" ref="B552">INDEX(Countries!D8:D818, MATCH(A552, Countries!B8:B818, 0))</f>
        <v>OMN</v>
      </c>
      <c r="C552" s="169" t="s">
        <v>168</v>
      </c>
      <c r="D552" s="185">
        <v>10.1</v>
      </c>
      <c r="E552" s="191">
        <v>0.0</v>
      </c>
      <c r="F552" s="189">
        <v>22.3</v>
      </c>
      <c r="G552" s="125"/>
      <c r="H552" s="125"/>
      <c r="I552" s="125"/>
    </row>
    <row r="553">
      <c r="A553" s="168" t="s">
        <v>428</v>
      </c>
      <c r="B553" s="2" t="str">
        <f t="array" ref="B553">INDEX(Countries!D9:D819, MATCH(A553, Countries!B9:B819, 0))</f>
        <v>PAK</v>
      </c>
      <c r="C553" s="169" t="s">
        <v>168</v>
      </c>
      <c r="D553" s="185">
        <v>10.1</v>
      </c>
      <c r="E553" s="191">
        <v>0.0</v>
      </c>
      <c r="F553" s="189">
        <v>16.3</v>
      </c>
      <c r="G553" s="125"/>
      <c r="H553" s="125"/>
      <c r="I553" s="125"/>
    </row>
    <row r="554">
      <c r="A554" s="168" t="s">
        <v>429</v>
      </c>
      <c r="B554" s="2" t="str">
        <f t="array" ref="B554">INDEX(Countries!D90:D820, MATCH(A554, Countries!B90:B820, 0))</f>
        <v>PLW</v>
      </c>
      <c r="C554" s="169" t="s">
        <v>168</v>
      </c>
      <c r="D554" s="185">
        <v>10.1</v>
      </c>
      <c r="E554" s="191">
        <v>0.0</v>
      </c>
      <c r="F554" s="190"/>
      <c r="G554" s="125"/>
      <c r="H554" s="125"/>
      <c r="I554" s="125"/>
    </row>
    <row r="555">
      <c r="A555" s="168" t="s">
        <v>430</v>
      </c>
      <c r="B555" s="2" t="str">
        <f t="array" ref="B555">INDEX(Countries!D1:D821, MATCH(A555, Countries!B1:B821, 0))</f>
        <v>PAN</v>
      </c>
      <c r="C555" s="169" t="s">
        <v>168</v>
      </c>
      <c r="D555" s="185">
        <v>10.1</v>
      </c>
      <c r="E555" s="191">
        <v>0.0</v>
      </c>
      <c r="F555" s="189">
        <v>23.3</v>
      </c>
      <c r="G555" s="125"/>
      <c r="H555" s="125"/>
      <c r="I555" s="125"/>
    </row>
    <row r="556">
      <c r="A556" s="168" t="s">
        <v>431</v>
      </c>
      <c r="B556" s="2" t="str">
        <f t="array" ref="B556">INDEX(Countries!D92:D822, MATCH(A556, Countries!B92:B822, 0))</f>
        <v>PNG</v>
      </c>
      <c r="C556" s="169" t="s">
        <v>168</v>
      </c>
      <c r="D556" s="185">
        <v>10.1</v>
      </c>
      <c r="E556" s="191">
        <v>0.0</v>
      </c>
      <c r="F556" s="189">
        <v>23.6</v>
      </c>
      <c r="G556" s="125"/>
      <c r="H556" s="125"/>
      <c r="I556" s="125"/>
    </row>
    <row r="557">
      <c r="A557" s="168" t="s">
        <v>432</v>
      </c>
      <c r="B557" s="2" t="str">
        <f t="array" ref="B557">INDEX(Countries!D93:D823, MATCH(A557, Countries!B93:B823, 0))</f>
        <v>PER</v>
      </c>
      <c r="C557" s="169" t="s">
        <v>168</v>
      </c>
      <c r="D557" s="185">
        <v>10.1</v>
      </c>
      <c r="E557" s="191">
        <v>0.0</v>
      </c>
      <c r="F557" s="189">
        <v>20.7</v>
      </c>
      <c r="G557" s="125"/>
      <c r="H557" s="125"/>
      <c r="I557" s="125"/>
    </row>
    <row r="558">
      <c r="A558" s="168" t="s">
        <v>433</v>
      </c>
      <c r="B558" s="2" t="str">
        <f t="array" ref="B558">INDEX(Countries!D94:D824, MATCH(A558, Countries!B94:B824, 0))</f>
        <v>PHL</v>
      </c>
      <c r="C558" s="169" t="s">
        <v>168</v>
      </c>
      <c r="D558" s="185">
        <v>10.1</v>
      </c>
      <c r="E558" s="191">
        <v>0.0</v>
      </c>
      <c r="F558" s="189">
        <v>21.8</v>
      </c>
      <c r="G558" s="125"/>
      <c r="H558" s="125"/>
      <c r="I558" s="125"/>
    </row>
    <row r="559">
      <c r="A559" s="168" t="s">
        <v>434</v>
      </c>
      <c r="B559" s="2" t="str">
        <f t="array" ref="B559">INDEX(Countries!D95:D825, MATCH(A559, Countries!B95:B825, 0))</f>
        <v>PRI</v>
      </c>
      <c r="C559" s="169" t="s">
        <v>168</v>
      </c>
      <c r="D559" s="185">
        <v>10.1</v>
      </c>
      <c r="E559" s="191">
        <v>0.0</v>
      </c>
      <c r="F559" s="189">
        <v>25.5</v>
      </c>
      <c r="G559" s="125"/>
      <c r="H559" s="125"/>
      <c r="I559" s="125"/>
    </row>
    <row r="560">
      <c r="A560" s="168" t="s">
        <v>435</v>
      </c>
      <c r="B560" s="2" t="str">
        <f t="array" ref="B560">INDEX(Countries!D96:D826, MATCH(A560, Countries!B96:B826, 0))</f>
        <v>QAT</v>
      </c>
      <c r="C560" s="169" t="s">
        <v>168</v>
      </c>
      <c r="D560" s="185">
        <v>10.1</v>
      </c>
      <c r="E560" s="191">
        <v>0.0</v>
      </c>
      <c r="F560" s="189">
        <v>23.5</v>
      </c>
      <c r="G560" s="125"/>
      <c r="H560" s="125"/>
      <c r="I560" s="125"/>
    </row>
    <row r="561">
      <c r="A561" s="168" t="s">
        <v>829</v>
      </c>
      <c r="B561" s="2" t="str">
        <f t="array" ref="B561">INDEX(Countries!D1:D827, MATCH(A561, Countries!B1:B827, 0))</f>
        <v>COD</v>
      </c>
      <c r="C561" s="169" t="s">
        <v>168</v>
      </c>
      <c r="D561" s="185">
        <v>10.1</v>
      </c>
      <c r="E561" s="191">
        <v>0.0</v>
      </c>
      <c r="F561" s="189">
        <v>21.5</v>
      </c>
      <c r="G561" s="125"/>
      <c r="H561" s="125"/>
      <c r="I561" s="125"/>
    </row>
    <row r="562">
      <c r="A562" s="168" t="s">
        <v>437</v>
      </c>
      <c r="B562" s="2" t="str">
        <f t="array" ref="B562">INDEX(Countries!D98:D828, MATCH(A562, Countries!B98:B828, 0))</f>
        <v>KNA</v>
      </c>
      <c r="C562" s="169" t="s">
        <v>168</v>
      </c>
      <c r="D562" s="185">
        <v>10.1</v>
      </c>
      <c r="E562" s="191">
        <v>0.0</v>
      </c>
      <c r="F562" s="190"/>
      <c r="G562" s="125"/>
      <c r="H562" s="125"/>
      <c r="I562" s="125"/>
    </row>
    <row r="563">
      <c r="A563" s="168" t="s">
        <v>438</v>
      </c>
      <c r="B563" s="2" t="str">
        <f t="array" ref="B563">INDEX(Countries!D99:D829, MATCH(A563, Countries!B99:B829, 0))</f>
        <v>LCA</v>
      </c>
      <c r="C563" s="169" t="s">
        <v>168</v>
      </c>
      <c r="D563" s="185">
        <v>10.1</v>
      </c>
      <c r="E563" s="191">
        <v>0.0</v>
      </c>
      <c r="F563" s="190"/>
      <c r="G563" s="125"/>
      <c r="H563" s="125"/>
      <c r="I563" s="125"/>
    </row>
    <row r="564">
      <c r="A564" s="168" t="s">
        <v>439</v>
      </c>
      <c r="B564" s="2" t="str">
        <f t="array" ref="B564">INDEX(Countries!D100:D830, MATCH(A564, Countries!B100:B830, 0))</f>
        <v>VCT</v>
      </c>
      <c r="C564" s="169" t="s">
        <v>168</v>
      </c>
      <c r="D564" s="185">
        <v>10.1</v>
      </c>
      <c r="E564" s="191">
        <v>0.0</v>
      </c>
      <c r="F564" s="190"/>
      <c r="G564" s="125"/>
      <c r="H564" s="125"/>
      <c r="I564" s="125"/>
    </row>
    <row r="565">
      <c r="A565" s="168" t="s">
        <v>440</v>
      </c>
      <c r="B565" s="2" t="str">
        <f t="array" ref="B565">INDEX(Countries!D101:D831, MATCH(A565, Countries!B101:B831, 0))</f>
        <v>MAF</v>
      </c>
      <c r="C565" s="169" t="s">
        <v>168</v>
      </c>
      <c r="D565" s="185">
        <v>10.1</v>
      </c>
      <c r="E565" s="191">
        <v>0.0</v>
      </c>
      <c r="F565" s="190"/>
      <c r="G565" s="125"/>
      <c r="H565" s="125"/>
      <c r="I565" s="125"/>
    </row>
    <row r="566">
      <c r="A566" s="168" t="s">
        <v>441</v>
      </c>
      <c r="B566" s="2" t="str">
        <f t="array" ref="B566">INDEX(Countries!D102:D832, MATCH(A566, Countries!B102:B832, 0))</f>
        <v>WSM</v>
      </c>
      <c r="C566" s="169" t="s">
        <v>168</v>
      </c>
      <c r="D566" s="185">
        <v>10.1</v>
      </c>
      <c r="E566" s="191">
        <v>0.0</v>
      </c>
      <c r="F566" s="190"/>
      <c r="G566" s="125"/>
      <c r="H566" s="125"/>
      <c r="I566" s="125"/>
    </row>
    <row r="567">
      <c r="A567" s="168" t="s">
        <v>442</v>
      </c>
      <c r="B567" s="2" t="str">
        <f t="array" ref="B567">INDEX(Countries!D103:D833, MATCH(A567, Countries!B103:B833, 0))</f>
        <v>STP</v>
      </c>
      <c r="C567" s="169" t="s">
        <v>168</v>
      </c>
      <c r="D567" s="185">
        <v>10.1</v>
      </c>
      <c r="E567" s="191">
        <v>0.0</v>
      </c>
      <c r="F567" s="190"/>
      <c r="G567" s="125"/>
      <c r="H567" s="125"/>
      <c r="I567" s="125"/>
    </row>
    <row r="568">
      <c r="A568" s="168" t="s">
        <v>443</v>
      </c>
      <c r="B568" s="2" t="str">
        <f t="array" ref="B568">INDEX(Countries!D104:D834, MATCH(A568, Countries!B104:B834, 0))</f>
        <v>SAU</v>
      </c>
      <c r="C568" s="169" t="s">
        <v>168</v>
      </c>
      <c r="D568" s="185">
        <v>10.1</v>
      </c>
      <c r="E568" s="191">
        <v>0.0</v>
      </c>
      <c r="F568" s="189">
        <v>14.5</v>
      </c>
      <c r="G568" s="125"/>
      <c r="H568" s="125"/>
      <c r="I568" s="125"/>
    </row>
    <row r="569">
      <c r="A569" s="168" t="s">
        <v>444</v>
      </c>
      <c r="B569" s="2" t="str">
        <f t="array" ref="B569">INDEX(Countries!D105:D835, MATCH(A569, Countries!B105:B835, 0))</f>
        <v>SEN</v>
      </c>
      <c r="C569" s="169" t="s">
        <v>168</v>
      </c>
      <c r="D569" s="185">
        <v>10.1</v>
      </c>
      <c r="E569" s="191">
        <v>0.0</v>
      </c>
      <c r="F569" s="189">
        <v>18.1</v>
      </c>
      <c r="G569" s="125"/>
      <c r="H569" s="125"/>
      <c r="I569" s="125"/>
    </row>
    <row r="570">
      <c r="A570" s="168" t="s">
        <v>445</v>
      </c>
      <c r="B570" s="2" t="str">
        <f t="array" ref="B570">INDEX(Countries!D106:D836, MATCH(A570, Countries!B106:B836, 0))</f>
        <v>SYC</v>
      </c>
      <c r="C570" s="169" t="s">
        <v>168</v>
      </c>
      <c r="D570" s="185">
        <v>10.1</v>
      </c>
      <c r="E570" s="191">
        <v>0.0</v>
      </c>
      <c r="F570" s="190"/>
      <c r="G570" s="125"/>
      <c r="H570" s="125"/>
      <c r="I570" s="125"/>
    </row>
    <row r="571">
      <c r="A571" s="168" t="s">
        <v>446</v>
      </c>
      <c r="B571" s="2" t="str">
        <f t="array" ref="B571">INDEX(Countries!D107:D837, MATCH(A571, Countries!B107:B837, 0))</f>
        <v>SLE</v>
      </c>
      <c r="C571" s="169" t="s">
        <v>168</v>
      </c>
      <c r="D571" s="185">
        <v>10.1</v>
      </c>
      <c r="E571" s="191">
        <v>0.0</v>
      </c>
      <c r="F571" s="189">
        <v>23.6</v>
      </c>
      <c r="G571" s="125"/>
      <c r="H571" s="125"/>
      <c r="I571" s="125"/>
    </row>
    <row r="572">
      <c r="A572" s="168" t="s">
        <v>447</v>
      </c>
      <c r="B572" s="2" t="str">
        <f t="array" ref="B572">INDEX(Countries!D108:D838, MATCH(A572, Countries!B108:B838, 0))</f>
        <v>SGP</v>
      </c>
      <c r="C572" s="169" t="s">
        <v>168</v>
      </c>
      <c r="D572" s="185">
        <v>10.1</v>
      </c>
      <c r="E572" s="191">
        <v>0.0</v>
      </c>
      <c r="F572" s="190"/>
      <c r="G572" s="125"/>
      <c r="H572" s="125"/>
      <c r="I572" s="125"/>
    </row>
    <row r="573">
      <c r="A573" s="168" t="s">
        <v>448</v>
      </c>
      <c r="B573" s="2" t="str">
        <f t="array" ref="B573">INDEX(Countries!D109:D839, MATCH(A573, Countries!B109:B839, 0))</f>
        <v>SXM</v>
      </c>
      <c r="C573" s="169" t="s">
        <v>168</v>
      </c>
      <c r="D573" s="185">
        <v>10.1</v>
      </c>
      <c r="E573" s="191">
        <v>0.0</v>
      </c>
      <c r="F573" s="190"/>
      <c r="G573" s="125"/>
      <c r="H573" s="125"/>
      <c r="I573" s="125"/>
    </row>
    <row r="574">
      <c r="A574" s="168" t="s">
        <v>449</v>
      </c>
      <c r="B574" s="2" t="str">
        <f t="array" ref="B574">INDEX(Countries!D110:D840, MATCH(A574, Countries!B110:B840, 0))</f>
        <v>SLB</v>
      </c>
      <c r="C574" s="169" t="s">
        <v>168</v>
      </c>
      <c r="D574" s="185">
        <v>10.1</v>
      </c>
      <c r="E574" s="191">
        <v>0.0</v>
      </c>
      <c r="F574" s="190"/>
      <c r="G574" s="125"/>
      <c r="H574" s="125"/>
      <c r="I574" s="125"/>
    </row>
    <row r="575">
      <c r="A575" s="168" t="s">
        <v>450</v>
      </c>
      <c r="B575" s="2" t="str">
        <f t="array" ref="B575">INDEX(Countries!D111:D841, MATCH(A575, Countries!B111:B841, 0))</f>
        <v>SOM</v>
      </c>
      <c r="C575" s="169" t="s">
        <v>168</v>
      </c>
      <c r="D575" s="185">
        <v>10.1</v>
      </c>
      <c r="E575" s="191">
        <v>0.0</v>
      </c>
      <c r="F575" s="189">
        <v>15.5</v>
      </c>
      <c r="G575" s="125"/>
      <c r="H575" s="125"/>
      <c r="I575" s="125"/>
    </row>
    <row r="576">
      <c r="A576" s="168" t="s">
        <v>451</v>
      </c>
      <c r="B576" s="2" t="str">
        <f t="array" ref="B576">INDEX(Countries!D112:D842, MATCH(A576, Countries!B112:B842, 0))</f>
        <v>ZAF</v>
      </c>
      <c r="C576" s="169" t="s">
        <v>168</v>
      </c>
      <c r="D576" s="185">
        <v>10.1</v>
      </c>
      <c r="E576" s="191">
        <v>0.0</v>
      </c>
      <c r="F576" s="189">
        <v>21.9</v>
      </c>
      <c r="G576" s="125"/>
      <c r="H576" s="125"/>
      <c r="I576" s="125"/>
    </row>
    <row r="577">
      <c r="A577" s="168" t="s">
        <v>452</v>
      </c>
      <c r="B577" s="2" t="str">
        <f t="array" ref="B577">INDEX(Countries!D113:D843, MATCH(A577, Countries!B113:B843, 0))</f>
        <v>LKA</v>
      </c>
      <c r="C577" s="169" t="s">
        <v>168</v>
      </c>
      <c r="D577" s="185">
        <v>10.1</v>
      </c>
      <c r="E577" s="191">
        <v>0.0</v>
      </c>
      <c r="F577" s="189">
        <v>23.8</v>
      </c>
      <c r="G577" s="125"/>
      <c r="H577" s="125"/>
      <c r="I577" s="125"/>
    </row>
    <row r="578">
      <c r="A578" s="168" t="s">
        <v>453</v>
      </c>
      <c r="B578" s="2" t="str">
        <f t="array" ref="B578">INDEX(Countries!D114:D844, MATCH(A578, Countries!B114:B844, 0))</f>
        <v>SDN</v>
      </c>
      <c r="C578" s="169" t="s">
        <v>168</v>
      </c>
      <c r="D578" s="185">
        <v>10.1</v>
      </c>
      <c r="E578" s="191">
        <v>0.0</v>
      </c>
      <c r="F578" s="190"/>
      <c r="G578" s="125"/>
      <c r="H578" s="125"/>
      <c r="I578" s="125"/>
    </row>
    <row r="579">
      <c r="A579" s="168" t="s">
        <v>454</v>
      </c>
      <c r="B579" s="2" t="str">
        <f t="array" ref="B579">INDEX(Countries!D115:D845, MATCH(A579, Countries!B115:B845, 0))</f>
        <v>SUR</v>
      </c>
      <c r="C579" s="169" t="s">
        <v>168</v>
      </c>
      <c r="D579" s="185">
        <v>10.1</v>
      </c>
      <c r="E579" s="191">
        <v>0.0</v>
      </c>
      <c r="F579" s="189">
        <v>23.6</v>
      </c>
      <c r="G579" s="125"/>
      <c r="H579" s="125"/>
      <c r="I579" s="125"/>
    </row>
    <row r="580">
      <c r="A580" s="168" t="s">
        <v>455</v>
      </c>
      <c r="B580" s="2" t="str">
        <f t="array" ref="B580">INDEX(Countries!D116:D846, MATCH(A580, Countries!B116:B846, 0))</f>
        <v>TWN</v>
      </c>
      <c r="C580" s="169" t="s">
        <v>168</v>
      </c>
      <c r="D580" s="185">
        <v>10.1</v>
      </c>
      <c r="E580" s="191">
        <v>0.0</v>
      </c>
      <c r="F580" s="189">
        <v>18.8</v>
      </c>
      <c r="G580" s="125"/>
      <c r="H580" s="125"/>
      <c r="I580" s="125"/>
    </row>
    <row r="581">
      <c r="A581" s="168" t="s">
        <v>456</v>
      </c>
      <c r="B581" s="2" t="str">
        <f t="array" ref="B581">INDEX(Countries!D117:D847, MATCH(A581, Countries!B117:B847, 0))</f>
        <v>TZA</v>
      </c>
      <c r="C581" s="169" t="s">
        <v>168</v>
      </c>
      <c r="D581" s="185">
        <v>10.1</v>
      </c>
      <c r="E581" s="191">
        <v>0.0</v>
      </c>
      <c r="F581" s="189">
        <v>20.5</v>
      </c>
      <c r="G581" s="125"/>
      <c r="H581" s="125"/>
      <c r="I581" s="125"/>
    </row>
    <row r="582">
      <c r="A582" s="168" t="s">
        <v>457</v>
      </c>
      <c r="B582" s="2" t="str">
        <f t="array" ref="B582">INDEX(Countries!D118:D848, MATCH(A582, Countries!B118:B848, 0))</f>
        <v>THA</v>
      </c>
      <c r="C582" s="169" t="s">
        <v>168</v>
      </c>
      <c r="D582" s="185">
        <v>10.1</v>
      </c>
      <c r="E582" s="191">
        <v>0.0</v>
      </c>
      <c r="F582" s="189">
        <v>23.7</v>
      </c>
      <c r="G582" s="125"/>
      <c r="H582" s="125"/>
      <c r="I582" s="125"/>
    </row>
    <row r="583">
      <c r="A583" s="168" t="s">
        <v>458</v>
      </c>
      <c r="B583" s="2" t="str">
        <f t="array" ref="B583">INDEX(Countries!D119:D849, MATCH(A583, Countries!B119:B849, 0))</f>
        <v>TLS</v>
      </c>
      <c r="C583" s="169" t="s">
        <v>168</v>
      </c>
      <c r="D583" s="185">
        <v>10.1</v>
      </c>
      <c r="E583" s="191">
        <v>0.0</v>
      </c>
      <c r="F583" s="189">
        <v>22.4</v>
      </c>
      <c r="G583" s="125"/>
      <c r="H583" s="125"/>
      <c r="I583" s="125"/>
    </row>
    <row r="584">
      <c r="A584" s="168" t="s">
        <v>459</v>
      </c>
      <c r="B584" s="2" t="str">
        <f t="array" ref="B584">INDEX(Countries!D120:D850, MATCH(A584, Countries!B120:B850, 0))</f>
        <v>TGO</v>
      </c>
      <c r="C584" s="169" t="s">
        <v>168</v>
      </c>
      <c r="D584" s="185">
        <v>10.1</v>
      </c>
      <c r="E584" s="191">
        <v>0.0</v>
      </c>
      <c r="F584" s="189">
        <v>21.7</v>
      </c>
      <c r="G584" s="125"/>
      <c r="H584" s="125"/>
      <c r="I584" s="125"/>
    </row>
    <row r="585">
      <c r="A585" s="168" t="s">
        <v>460</v>
      </c>
      <c r="B585" s="2" t="str">
        <f t="array" ref="B585">INDEX(Countries!D121:D851, MATCH(A585, Countries!B121:B851, 0))</f>
        <v>TON</v>
      </c>
      <c r="C585" s="169" t="s">
        <v>168</v>
      </c>
      <c r="D585" s="185">
        <v>10.1</v>
      </c>
      <c r="E585" s="191">
        <v>0.0</v>
      </c>
      <c r="F585" s="189">
        <v>23.6</v>
      </c>
      <c r="G585" s="125"/>
      <c r="H585" s="125"/>
      <c r="I585" s="125"/>
    </row>
    <row r="586">
      <c r="A586" s="168" t="s">
        <v>461</v>
      </c>
      <c r="B586" s="2" t="str">
        <f t="array" ref="B586">INDEX(Countries!D122:D852, MATCH(A586, Countries!B122:B852, 0))</f>
        <v>TTO</v>
      </c>
      <c r="C586" s="169" t="s">
        <v>168</v>
      </c>
      <c r="D586" s="185">
        <v>10.1</v>
      </c>
      <c r="E586" s="191">
        <v>0.0</v>
      </c>
      <c r="F586" s="189">
        <v>22.2</v>
      </c>
      <c r="G586" s="125"/>
      <c r="H586" s="125"/>
      <c r="I586" s="125"/>
    </row>
    <row r="587">
      <c r="A587" s="168" t="s">
        <v>462</v>
      </c>
      <c r="B587" s="2" t="str">
        <f t="array" ref="B587">INDEX(Countries!D123:D853, MATCH(A587, Countries!B123:B853, 0))</f>
        <v>TCA</v>
      </c>
      <c r="C587" s="169" t="s">
        <v>168</v>
      </c>
      <c r="D587" s="185">
        <v>10.1</v>
      </c>
      <c r="E587" s="191">
        <v>0.0</v>
      </c>
      <c r="F587" s="189">
        <v>20.1</v>
      </c>
      <c r="G587" s="125"/>
      <c r="H587" s="125"/>
      <c r="I587" s="125"/>
    </row>
    <row r="588">
      <c r="A588" s="168" t="s">
        <v>463</v>
      </c>
      <c r="B588" s="2" t="str">
        <f t="array" ref="B588">INDEX(Countries!D1:D854, MATCH(A588, Countries!B1:B854, 0))</f>
        <v>TUV</v>
      </c>
      <c r="C588" s="169" t="s">
        <v>168</v>
      </c>
      <c r="D588" s="185">
        <v>10.1</v>
      </c>
      <c r="E588" s="191">
        <v>0.0</v>
      </c>
      <c r="F588" s="190"/>
      <c r="G588" s="125"/>
      <c r="H588" s="125"/>
      <c r="I588" s="125"/>
    </row>
    <row r="589">
      <c r="A589" s="168" t="s">
        <v>464</v>
      </c>
      <c r="B589" s="2" t="str">
        <f t="array" ref="B589">INDEX(Countries!D125:D855, MATCH(A589, Countries!B125:B855, 0))</f>
        <v>ARE</v>
      </c>
      <c r="C589" s="169" t="s">
        <v>168</v>
      </c>
      <c r="D589" s="185">
        <v>10.1</v>
      </c>
      <c r="E589" s="191">
        <v>0.0</v>
      </c>
      <c r="F589" s="189">
        <v>16.8</v>
      </c>
      <c r="G589" s="125"/>
      <c r="H589" s="125"/>
      <c r="I589" s="125"/>
    </row>
    <row r="590">
      <c r="A590" s="168" t="s">
        <v>465</v>
      </c>
      <c r="B590" s="2" t="str">
        <f t="array" ref="B590">INDEX(Countries!D1:D856, MATCH(A590, Countries!B1:B856, 0))</f>
        <v>VUT</v>
      </c>
      <c r="C590" s="169" t="s">
        <v>168</v>
      </c>
      <c r="D590" s="185">
        <v>10.1</v>
      </c>
      <c r="E590" s="191">
        <v>0.0</v>
      </c>
      <c r="F590" s="189">
        <v>23.6</v>
      </c>
      <c r="G590" s="125"/>
      <c r="H590" s="125"/>
      <c r="I590" s="125"/>
    </row>
    <row r="591">
      <c r="A591" s="168" t="s">
        <v>466</v>
      </c>
      <c r="B591" s="2" t="str">
        <f t="array" ref="B591">INDEX(Countries!D127:D857, MATCH(A591, Countries!B127:B857, 0))</f>
        <v>VEN</v>
      </c>
      <c r="C591" s="169" t="s">
        <v>168</v>
      </c>
      <c r="D591" s="185">
        <v>10.1</v>
      </c>
      <c r="E591" s="191">
        <v>0.0</v>
      </c>
      <c r="F591" s="189">
        <v>23.2</v>
      </c>
      <c r="G591" s="125"/>
      <c r="H591" s="125"/>
      <c r="I591" s="125"/>
    </row>
    <row r="592">
      <c r="A592" s="168" t="s">
        <v>467</v>
      </c>
      <c r="B592" s="2" t="str">
        <f t="array" ref="B592">INDEX(Countries!D1:D858, MATCH(A592, Countries!B1:B858, 0))</f>
        <v>VNM</v>
      </c>
      <c r="C592" s="169" t="s">
        <v>168</v>
      </c>
      <c r="D592" s="185">
        <v>10.1</v>
      </c>
      <c r="E592" s="191">
        <v>0.0</v>
      </c>
      <c r="F592" s="189">
        <v>23.4</v>
      </c>
      <c r="G592" s="125"/>
      <c r="H592" s="125"/>
      <c r="I592" s="125"/>
    </row>
    <row r="593">
      <c r="A593" s="168" t="s">
        <v>468</v>
      </c>
      <c r="B593" s="2" t="str">
        <f t="array" ref="B593">INDEX(Countries!D2:D859, MATCH(A593, Countries!B2:B859, 0))</f>
        <v>VIR</v>
      </c>
      <c r="C593" s="169" t="s">
        <v>168</v>
      </c>
      <c r="D593" s="185">
        <v>10.1</v>
      </c>
      <c r="E593" s="191">
        <v>0.0</v>
      </c>
      <c r="F593" s="190"/>
      <c r="G593" s="125"/>
      <c r="H593" s="125"/>
      <c r="I593" s="125"/>
    </row>
    <row r="594">
      <c r="A594" s="168" t="s">
        <v>469</v>
      </c>
      <c r="B594" s="2" t="str">
        <f t="array" ref="B594">INDEX(Countries!D3:D860, MATCH(A594, Countries!B3:B860, 0))</f>
        <v>WLF</v>
      </c>
      <c r="C594" s="169" t="s">
        <v>168</v>
      </c>
      <c r="D594" s="185">
        <v>10.1</v>
      </c>
      <c r="E594" s="191">
        <v>0.0</v>
      </c>
      <c r="F594" s="190"/>
      <c r="G594" s="125"/>
      <c r="H594" s="125"/>
      <c r="I594" s="125"/>
    </row>
    <row r="595">
      <c r="A595" s="168" t="s">
        <v>470</v>
      </c>
      <c r="B595" s="2" t="str">
        <f t="array" ref="B595">INDEX(Countries!D1:D861, MATCH(A595, Countries!B1:B861, 0))</f>
        <v>YEM</v>
      </c>
      <c r="C595" s="169" t="s">
        <v>168</v>
      </c>
      <c r="D595" s="185">
        <v>10.1</v>
      </c>
      <c r="E595" s="191">
        <v>0.0</v>
      </c>
      <c r="F595" s="190"/>
      <c r="G595" s="125"/>
      <c r="H595" s="125"/>
      <c r="I595" s="125"/>
    </row>
    <row r="596">
      <c r="A596" s="168" t="s">
        <v>471</v>
      </c>
      <c r="B596" s="2" t="str">
        <f t="array" ref="B596">INDEX(Countries!D1:D862, MATCH(A596, Countries!B1:B862, 0))</f>
        <v>ITA</v>
      </c>
      <c r="C596" s="169" t="s">
        <v>168</v>
      </c>
      <c r="D596" s="185">
        <v>10.1</v>
      </c>
      <c r="E596" s="191">
        <v>0.0</v>
      </c>
      <c r="F596" s="189">
        <v>20.9</v>
      </c>
      <c r="G596" s="125"/>
      <c r="H596" s="125"/>
      <c r="I596" s="125"/>
    </row>
    <row r="597">
      <c r="A597" s="168" t="s">
        <v>472</v>
      </c>
      <c r="B597" s="2" t="str">
        <f t="array" ref="B597">INDEX(Countries!D1:D863, MATCH(A597, Countries!B1:B863, 0))</f>
        <v>UKR</v>
      </c>
      <c r="C597" s="169" t="s">
        <v>168</v>
      </c>
      <c r="D597" s="185">
        <v>10.1</v>
      </c>
      <c r="E597" s="191">
        <v>0.0</v>
      </c>
      <c r="F597" s="189">
        <v>22.9</v>
      </c>
      <c r="G597" s="125"/>
      <c r="H597" s="125"/>
      <c r="I597" s="125"/>
    </row>
    <row r="598">
      <c r="A598" s="168" t="s">
        <v>473</v>
      </c>
      <c r="B598" s="2" t="str">
        <f t="array" ref="B598">INDEX(Countries!D2:D864, MATCH(A598, Countries!B2:B864, 0))</f>
        <v>TUN</v>
      </c>
      <c r="C598" s="169" t="s">
        <v>168</v>
      </c>
      <c r="D598" s="185">
        <v>10.1</v>
      </c>
      <c r="E598" s="191">
        <v>0.0</v>
      </c>
      <c r="F598" s="189">
        <v>17.8</v>
      </c>
      <c r="G598" s="125"/>
      <c r="H598" s="125"/>
      <c r="I598" s="125"/>
    </row>
    <row r="599">
      <c r="A599" s="168" t="s">
        <v>474</v>
      </c>
      <c r="B599" s="2" t="str">
        <f t="array" ref="B599">INDEX(Countries!D3:D865, MATCH(A599, Countries!B3:B865, 0))</f>
        <v>ESP</v>
      </c>
      <c r="C599" s="169" t="s">
        <v>168</v>
      </c>
      <c r="D599" s="185">
        <v>10.1</v>
      </c>
      <c r="E599" s="191">
        <v>0.0</v>
      </c>
      <c r="F599" s="189">
        <v>15.8</v>
      </c>
      <c r="G599" s="125"/>
      <c r="H599" s="125"/>
      <c r="I599" s="125"/>
    </row>
    <row r="600">
      <c r="A600" s="168" t="s">
        <v>475</v>
      </c>
      <c r="B600" s="2" t="str">
        <f t="array" ref="B600">INDEX(Countries!D4:D866, MATCH(A600, Countries!B4:B866, 0))</f>
        <v>KWT</v>
      </c>
      <c r="C600" s="169" t="s">
        <v>168</v>
      </c>
      <c r="D600" s="185">
        <v>10.1</v>
      </c>
      <c r="E600" s="191">
        <v>0.0</v>
      </c>
      <c r="F600" s="189">
        <v>24.4</v>
      </c>
      <c r="G600" s="125"/>
      <c r="H600" s="125"/>
      <c r="I600" s="125"/>
    </row>
    <row r="601">
      <c r="A601" s="168" t="s">
        <v>476</v>
      </c>
      <c r="B601" s="2" t="str">
        <f t="array" ref="B601">INDEX(Countries!D1:D867, MATCH(A601, Countries!B1:B867, 0))</f>
        <v>DNK</v>
      </c>
      <c r="C601" s="169" t="s">
        <v>168</v>
      </c>
      <c r="D601" s="185">
        <v>10.1</v>
      </c>
      <c r="E601" s="191">
        <v>0.0</v>
      </c>
      <c r="F601" s="189">
        <v>22.4</v>
      </c>
      <c r="G601" s="125"/>
      <c r="H601" s="125"/>
      <c r="I601" s="125"/>
    </row>
    <row r="602">
      <c r="A602" s="168" t="s">
        <v>477</v>
      </c>
      <c r="B602" s="2" t="str">
        <f t="array" ref="B602">INDEX(Countries!D1:D868, MATCH(A602, Countries!B1:B868, 0))</f>
        <v>FRA</v>
      </c>
      <c r="C602" s="169" t="s">
        <v>168</v>
      </c>
      <c r="D602" s="185">
        <v>10.1</v>
      </c>
      <c r="E602" s="191">
        <v>0.0</v>
      </c>
      <c r="F602" s="189">
        <v>20.9</v>
      </c>
      <c r="G602" s="125"/>
      <c r="H602" s="125"/>
      <c r="I602" s="125"/>
    </row>
    <row r="603">
      <c r="A603" s="168" t="s">
        <v>478</v>
      </c>
      <c r="B603" s="2" t="str">
        <f t="array" ref="B603">INDEX(Countries!D1:D869, MATCH(A603, Countries!B1:B869, 0))</f>
        <v>RUS</v>
      </c>
      <c r="C603" s="169" t="s">
        <v>168</v>
      </c>
      <c r="D603" s="185">
        <v>10.1</v>
      </c>
      <c r="E603" s="191">
        <v>0.0</v>
      </c>
      <c r="F603" s="189">
        <v>24.3</v>
      </c>
      <c r="G603" s="125"/>
      <c r="H603" s="125"/>
      <c r="I603" s="125"/>
    </row>
    <row r="604">
      <c r="A604" s="168" t="s">
        <v>479</v>
      </c>
      <c r="B604" s="2" t="str">
        <f t="array" ref="B604">INDEX(Countries!D140:D870, MATCH(A604, Countries!B140:B870, 0))</f>
        <v>UMI</v>
      </c>
      <c r="C604" s="169" t="s">
        <v>168</v>
      </c>
      <c r="D604" s="185">
        <v>10.1</v>
      </c>
      <c r="E604" s="191">
        <v>0.0</v>
      </c>
      <c r="F604" s="190"/>
      <c r="G604" s="125"/>
      <c r="H604" s="125"/>
      <c r="I604" s="125"/>
    </row>
    <row r="605">
      <c r="A605" s="168" t="s">
        <v>480</v>
      </c>
      <c r="B605" s="2" t="str">
        <f t="array" ref="B605">INDEX(Countries!D1:D871, MATCH(A605, Countries!B1:B871, 0))</f>
        <v>GRC</v>
      </c>
      <c r="C605" s="169" t="s">
        <v>168</v>
      </c>
      <c r="D605" s="185">
        <v>10.1</v>
      </c>
      <c r="E605" s="191">
        <v>0.0</v>
      </c>
      <c r="F605" s="189">
        <v>21.8</v>
      </c>
      <c r="G605" s="125"/>
      <c r="H605" s="125"/>
      <c r="I605" s="125"/>
    </row>
    <row r="606">
      <c r="A606" s="168" t="s">
        <v>481</v>
      </c>
      <c r="B606" s="2" t="str">
        <f t="array" ref="B606">INDEX(Countries!D2:D872, MATCH(A606, Countries!B2:B872, 0))</f>
        <v>CAN</v>
      </c>
      <c r="C606" s="169" t="s">
        <v>168</v>
      </c>
      <c r="D606" s="185">
        <v>10.1</v>
      </c>
      <c r="E606" s="191">
        <v>0.0</v>
      </c>
      <c r="F606" s="189">
        <v>24.7</v>
      </c>
      <c r="G606" s="125"/>
      <c r="H606" s="125"/>
      <c r="I606" s="125"/>
    </row>
    <row r="607">
      <c r="A607" s="168" t="s">
        <v>482</v>
      </c>
      <c r="B607" s="2" t="str">
        <f t="array" ref="B607">INDEX(Countries!D1:D873, MATCH(A607, Countries!B1:B873, 0))</f>
        <v>DEU</v>
      </c>
      <c r="C607" s="169" t="s">
        <v>168</v>
      </c>
      <c r="D607" s="185">
        <v>10.1</v>
      </c>
      <c r="E607" s="191">
        <v>0.0</v>
      </c>
      <c r="F607" s="189">
        <v>21.0</v>
      </c>
      <c r="G607" s="125"/>
      <c r="H607" s="125"/>
      <c r="I607" s="125"/>
    </row>
    <row r="608">
      <c r="A608" s="168" t="s">
        <v>483</v>
      </c>
      <c r="B608" s="2" t="str">
        <f t="array" ref="B608">INDEX(Countries!D1:D874, MATCH(A608, Countries!B1:B874, 0))</f>
        <v>HRV</v>
      </c>
      <c r="C608" s="169" t="s">
        <v>168</v>
      </c>
      <c r="D608" s="185">
        <v>10.1</v>
      </c>
      <c r="E608" s="191">
        <v>0.0</v>
      </c>
      <c r="F608" s="189">
        <v>24.8</v>
      </c>
      <c r="G608" s="125"/>
      <c r="H608" s="125"/>
      <c r="I608" s="125"/>
    </row>
    <row r="609">
      <c r="A609" s="168" t="s">
        <v>484</v>
      </c>
      <c r="B609" s="2" t="str">
        <f t="array" ref="B609">INDEX(Countries!D145:D875, MATCH(A609, Countries!B145:B875, 0))</f>
        <v>GBR</v>
      </c>
      <c r="C609" s="169" t="s">
        <v>168</v>
      </c>
      <c r="D609" s="185">
        <v>10.1</v>
      </c>
      <c r="E609" s="191">
        <v>0.0</v>
      </c>
      <c r="F609" s="189">
        <v>24.1</v>
      </c>
      <c r="G609" s="125"/>
      <c r="H609" s="125"/>
      <c r="I609" s="125"/>
    </row>
    <row r="610">
      <c r="A610" s="168" t="s">
        <v>485</v>
      </c>
      <c r="B610" s="2" t="str">
        <f t="array" ref="B610">INDEX(Countries!D1:D877, MATCH(A610, Countries!B1:B877, 0))</f>
        <v>MLT</v>
      </c>
      <c r="C610" s="169" t="s">
        <v>168</v>
      </c>
      <c r="D610" s="185">
        <v>10.1</v>
      </c>
      <c r="E610" s="191">
        <v>0.0</v>
      </c>
      <c r="F610" s="190"/>
      <c r="G610" s="125"/>
      <c r="H610" s="125"/>
      <c r="I610" s="125"/>
    </row>
    <row r="611">
      <c r="A611" s="168" t="s">
        <v>486</v>
      </c>
      <c r="B611" s="2" t="str">
        <f t="array" ref="B611">INDEX(Countries!D1:D878, MATCH(A611, Countries!B1:B878, 0))</f>
        <v>CYP</v>
      </c>
      <c r="C611" s="169" t="s">
        <v>168</v>
      </c>
      <c r="D611" s="185">
        <v>10.1</v>
      </c>
      <c r="E611" s="191">
        <v>0.0</v>
      </c>
      <c r="F611" s="189">
        <v>21.0</v>
      </c>
      <c r="G611" s="125"/>
      <c r="H611" s="125"/>
      <c r="I611" s="125"/>
    </row>
    <row r="612">
      <c r="A612" s="168" t="s">
        <v>487</v>
      </c>
      <c r="B612" s="2" t="str">
        <f t="array" ref="B612">INDEX(Countries!D149:D879, MATCH(A612, Countries!B149:B879, 0))</f>
        <v>NOR</v>
      </c>
      <c r="C612" s="169" t="s">
        <v>168</v>
      </c>
      <c r="D612" s="185">
        <v>10.1</v>
      </c>
      <c r="E612" s="191">
        <v>0.0</v>
      </c>
      <c r="F612" s="189">
        <v>23.0</v>
      </c>
      <c r="G612" s="125"/>
      <c r="H612" s="125"/>
      <c r="I612" s="125"/>
    </row>
    <row r="613">
      <c r="A613" s="168" t="s">
        <v>488</v>
      </c>
      <c r="B613" s="2" t="str">
        <f t="array" ref="B613">INDEX(Countries!D1:D880, MATCH(A613, Countries!B1:B880, 0))</f>
        <v>ALB</v>
      </c>
      <c r="C613" s="169" t="s">
        <v>168</v>
      </c>
      <c r="D613" s="185">
        <v>10.1</v>
      </c>
      <c r="E613" s="191">
        <v>0.0</v>
      </c>
      <c r="F613" s="189">
        <v>21.9</v>
      </c>
      <c r="G613" s="125"/>
      <c r="H613" s="125"/>
      <c r="I613" s="125"/>
    </row>
    <row r="614">
      <c r="A614" s="168" t="s">
        <v>489</v>
      </c>
      <c r="B614" s="2" t="str">
        <f t="array" ref="B614">INDEX(Countries!D2:D881, MATCH(A614, Countries!B2:B881, 0))</f>
        <v>DZA</v>
      </c>
      <c r="C614" s="169" t="s">
        <v>168</v>
      </c>
      <c r="D614" s="185">
        <v>10.1</v>
      </c>
      <c r="E614" s="191">
        <v>0.0</v>
      </c>
      <c r="F614" s="189">
        <v>18.6</v>
      </c>
      <c r="G614" s="125"/>
      <c r="H614" s="125"/>
      <c r="I614" s="125"/>
    </row>
    <row r="615">
      <c r="A615" s="168" t="s">
        <v>490</v>
      </c>
      <c r="B615" s="2" t="str">
        <f t="array" ref="B615">INDEX(Countries!D1:D882, MATCH(A615, Countries!B1:B882, 0))</f>
        <v>SWE</v>
      </c>
      <c r="C615" s="169" t="s">
        <v>168</v>
      </c>
      <c r="D615" s="185">
        <v>10.1</v>
      </c>
      <c r="E615" s="191">
        <v>0.0</v>
      </c>
      <c r="F615" s="189">
        <v>23.1</v>
      </c>
      <c r="G615" s="125"/>
      <c r="H615" s="125"/>
      <c r="I615" s="125"/>
    </row>
    <row r="616">
      <c r="A616" s="168" t="s">
        <v>491</v>
      </c>
      <c r="B616" s="2" t="str">
        <f t="array" ref="B616">INDEX(Countries!D1:D883, MATCH(A616, Countries!B1:B883, 0))</f>
        <v>ISR</v>
      </c>
      <c r="C616" s="169" t="s">
        <v>168</v>
      </c>
      <c r="D616" s="185">
        <v>10.1</v>
      </c>
      <c r="E616" s="191">
        <v>0.0</v>
      </c>
      <c r="F616" s="189">
        <v>18.9</v>
      </c>
      <c r="G616" s="125"/>
      <c r="H616" s="125"/>
      <c r="I616" s="125"/>
    </row>
    <row r="617">
      <c r="A617" s="168" t="s">
        <v>492</v>
      </c>
      <c r="B617" s="2" t="str">
        <f t="array" ref="B617">INDEX(Countries!D2:D884, MATCH(A617, Countries!B2:B884, 0))</f>
        <v>MSR</v>
      </c>
      <c r="C617" s="169" t="s">
        <v>168</v>
      </c>
      <c r="D617" s="185">
        <v>10.1</v>
      </c>
      <c r="E617" s="191">
        <v>0.0</v>
      </c>
      <c r="F617" s="190"/>
      <c r="G617" s="125"/>
      <c r="H617" s="125"/>
      <c r="I617" s="125"/>
    </row>
    <row r="618">
      <c r="A618" s="168" t="s">
        <v>493</v>
      </c>
      <c r="B618" s="2" t="str">
        <f t="array" ref="B618">INDEX(Countries!D3:D885, MATCH(A618, Countries!B3:B885, 0))</f>
        <v>LBY</v>
      </c>
      <c r="C618" s="169" t="s">
        <v>168</v>
      </c>
      <c r="D618" s="185">
        <v>10.1</v>
      </c>
      <c r="E618" s="191">
        <v>0.0</v>
      </c>
      <c r="F618" s="189">
        <v>19.2</v>
      </c>
      <c r="G618" s="125"/>
      <c r="H618" s="125"/>
      <c r="I618" s="125"/>
    </row>
    <row r="619">
      <c r="A619" s="168" t="s">
        <v>494</v>
      </c>
      <c r="B619" s="2" t="str">
        <f t="array" ref="B619">INDEX(Countries!D4:D886, MATCH(A619, Countries!B4:B886, 0))</f>
        <v>NLD</v>
      </c>
      <c r="C619" s="169" t="s">
        <v>168</v>
      </c>
      <c r="D619" s="185">
        <v>10.1</v>
      </c>
      <c r="E619" s="191">
        <v>0.0</v>
      </c>
      <c r="F619" s="189">
        <v>21.0</v>
      </c>
      <c r="G619" s="125"/>
      <c r="H619" s="125"/>
      <c r="I619" s="125"/>
    </row>
    <row r="620">
      <c r="A620" s="168" t="s">
        <v>495</v>
      </c>
      <c r="B620" s="2" t="str">
        <f t="array" ref="B620">INDEX(Countries!D5:D887, MATCH(A620, Countries!B5:B887, 0))</f>
        <v>POL</v>
      </c>
      <c r="C620" s="169" t="s">
        <v>168</v>
      </c>
      <c r="D620" s="185">
        <v>10.1</v>
      </c>
      <c r="E620" s="191">
        <v>0.0</v>
      </c>
      <c r="F620" s="189">
        <v>24.2</v>
      </c>
      <c r="G620" s="125"/>
      <c r="H620" s="125"/>
      <c r="I620" s="125"/>
    </row>
    <row r="621">
      <c r="A621" s="168" t="s">
        <v>496</v>
      </c>
      <c r="B621" s="2" t="str">
        <f t="array" ref="B621">INDEX(Countries!D6:D888, MATCH(A621, Countries!B6:B888, 0))</f>
        <v>TUR</v>
      </c>
      <c r="C621" s="169" t="s">
        <v>168</v>
      </c>
      <c r="D621" s="185">
        <v>10.1</v>
      </c>
      <c r="E621" s="191">
        <v>0.0</v>
      </c>
      <c r="F621" s="189">
        <v>23.4</v>
      </c>
      <c r="G621" s="125"/>
      <c r="H621" s="125"/>
      <c r="I621" s="125"/>
    </row>
    <row r="622">
      <c r="A622" s="168" t="s">
        <v>497</v>
      </c>
      <c r="B622" s="2" t="str">
        <f t="array" ref="B622">INDEX(Countries!D7:D889, MATCH(A622, Countries!B7:B889, 0))</f>
        <v>JOR</v>
      </c>
      <c r="C622" s="169" t="s">
        <v>168</v>
      </c>
      <c r="D622" s="185">
        <v>10.1</v>
      </c>
      <c r="E622" s="191">
        <v>0.0</v>
      </c>
      <c r="F622" s="190"/>
      <c r="G622" s="125"/>
      <c r="H622" s="125"/>
      <c r="I622" s="125"/>
    </row>
    <row r="623">
      <c r="A623" s="168" t="s">
        <v>498</v>
      </c>
      <c r="B623" s="2" t="str">
        <f t="array" ref="B623">INDEX(Countries!D8:D890, MATCH(A623, Countries!B8:B890, 0))</f>
        <v>HKG</v>
      </c>
      <c r="C623" s="169" t="s">
        <v>168</v>
      </c>
      <c r="D623" s="185">
        <v>10.1</v>
      </c>
      <c r="E623" s="191">
        <v>0.0</v>
      </c>
      <c r="F623" s="190"/>
      <c r="G623" s="125"/>
      <c r="H623" s="125"/>
      <c r="I623" s="125"/>
    </row>
    <row r="624">
      <c r="A624" s="168" t="s">
        <v>499</v>
      </c>
      <c r="B624" s="2" t="str">
        <f t="array" ref="B624">INDEX(Countries!D9:D891, MATCH(A624, Countries!B9:B891, 0))</f>
        <v>SVN</v>
      </c>
      <c r="C624" s="169" t="s">
        <v>168</v>
      </c>
      <c r="D624" s="185">
        <v>10.1</v>
      </c>
      <c r="E624" s="191">
        <v>0.0</v>
      </c>
      <c r="F624" s="189">
        <v>27.8</v>
      </c>
      <c r="G624" s="125"/>
      <c r="H624" s="125"/>
      <c r="I624" s="125"/>
    </row>
    <row r="625">
      <c r="A625" s="168" t="s">
        <v>500</v>
      </c>
      <c r="B625" s="2" t="str">
        <f t="array" ref="B625">INDEX(Countries!D10:D892, MATCH(A625, Countries!B10:B892, 0))</f>
        <v>ARG</v>
      </c>
      <c r="C625" s="169" t="s">
        <v>168</v>
      </c>
      <c r="D625" s="185">
        <v>10.1</v>
      </c>
      <c r="E625" s="191">
        <v>0.0</v>
      </c>
      <c r="F625" s="189">
        <v>22.9</v>
      </c>
      <c r="G625" s="125"/>
      <c r="H625" s="125"/>
      <c r="I625" s="125"/>
    </row>
    <row r="626">
      <c r="A626" s="168" t="s">
        <v>501</v>
      </c>
      <c r="B626" s="2" t="str">
        <f t="array" ref="B626">INDEX(Countries!D11:D893, MATCH(A626, Countries!B11:B893, 0))</f>
        <v>AZE</v>
      </c>
      <c r="C626" s="169" t="s">
        <v>168</v>
      </c>
      <c r="D626" s="185">
        <v>10.1</v>
      </c>
      <c r="E626" s="191">
        <v>0.0</v>
      </c>
      <c r="F626" s="190"/>
      <c r="G626" s="125"/>
      <c r="H626" s="125"/>
      <c r="I626" s="125"/>
    </row>
    <row r="627">
      <c r="A627" s="168" t="s">
        <v>502</v>
      </c>
      <c r="B627" s="2" t="str">
        <f t="array" ref="B627">INDEX(Countries!D12:D894, MATCH(A627, Countries!B12:B894, 0))</f>
        <v>BEL</v>
      </c>
      <c r="C627" s="169" t="s">
        <v>168</v>
      </c>
      <c r="D627" s="185">
        <v>10.1</v>
      </c>
      <c r="E627" s="191">
        <v>0.0</v>
      </c>
      <c r="F627" s="189">
        <v>21.0</v>
      </c>
      <c r="G627" s="125"/>
      <c r="H627" s="125"/>
      <c r="I627" s="125"/>
    </row>
    <row r="628">
      <c r="A628" s="168" t="s">
        <v>503</v>
      </c>
      <c r="B628" s="2" t="str">
        <f t="array" ref="B628">INDEX(Countries!D13:D895, MATCH(A628, Countries!B13:B895, 0))</f>
        <v>BIH</v>
      </c>
      <c r="C628" s="169" t="s">
        <v>168</v>
      </c>
      <c r="D628" s="185">
        <v>10.1</v>
      </c>
      <c r="E628" s="191">
        <v>0.0</v>
      </c>
      <c r="F628" s="189">
        <v>24.6</v>
      </c>
      <c r="G628" s="125"/>
      <c r="H628" s="125"/>
      <c r="I628" s="125"/>
    </row>
    <row r="629">
      <c r="A629" s="168" t="s">
        <v>504</v>
      </c>
      <c r="B629" s="2" t="str">
        <f t="array" ref="B629">INDEX(Countries!D14:D896, MATCH(A629, Countries!B14:B896, 0))</f>
        <v>IOT</v>
      </c>
      <c r="C629" s="169" t="s">
        <v>168</v>
      </c>
      <c r="D629" s="185">
        <v>10.1</v>
      </c>
      <c r="E629" s="191">
        <v>0.0</v>
      </c>
      <c r="F629" s="190"/>
      <c r="G629" s="125"/>
      <c r="H629" s="125"/>
      <c r="I629" s="125"/>
    </row>
    <row r="630">
      <c r="A630" s="168" t="s">
        <v>505</v>
      </c>
      <c r="B630" s="2" t="str">
        <f t="array" ref="B630">INDEX(Countries!D15:D897, MATCH(A630, Countries!B15:B897, 0))</f>
        <v>BGR</v>
      </c>
      <c r="C630" s="169" t="s">
        <v>168</v>
      </c>
      <c r="D630" s="185">
        <v>10.1</v>
      </c>
      <c r="E630" s="191">
        <v>0.0</v>
      </c>
      <c r="F630" s="189">
        <v>25.3</v>
      </c>
      <c r="G630" s="125"/>
      <c r="H630" s="125"/>
      <c r="I630" s="125"/>
    </row>
    <row r="631">
      <c r="A631" s="168" t="s">
        <v>506</v>
      </c>
      <c r="B631" s="2" t="str">
        <f t="array" ref="B631">INDEX(Countries!D16:D898, MATCH(A631, Countries!B16:B898, 0))</f>
        <v>CPV</v>
      </c>
      <c r="C631" s="169" t="s">
        <v>168</v>
      </c>
      <c r="D631" s="185">
        <v>10.1</v>
      </c>
      <c r="E631" s="191">
        <v>0.0</v>
      </c>
      <c r="F631" s="190"/>
      <c r="G631" s="125"/>
      <c r="H631" s="125"/>
      <c r="I631" s="125"/>
    </row>
    <row r="632">
      <c r="A632" s="168" t="s">
        <v>507</v>
      </c>
      <c r="B632" s="2" t="str">
        <f t="array" ref="B632">INDEX(Countries!D17:D899, MATCH(A632, Countries!B17:B899, 0))</f>
        <v>CHL</v>
      </c>
      <c r="C632" s="169" t="s">
        <v>168</v>
      </c>
      <c r="D632" s="185">
        <v>10.1</v>
      </c>
      <c r="E632" s="191">
        <v>0.0</v>
      </c>
      <c r="F632" s="189">
        <v>26.6</v>
      </c>
      <c r="G632" s="125"/>
      <c r="H632" s="125"/>
      <c r="I632" s="125"/>
    </row>
    <row r="633">
      <c r="A633" s="168" t="s">
        <v>508</v>
      </c>
      <c r="B633" s="2" t="str">
        <f t="array" ref="B633">INDEX(Countries!D18:D900, MATCH(A633, Countries!B18:B900, 0))</f>
        <v>EST</v>
      </c>
      <c r="C633" s="169" t="s">
        <v>168</v>
      </c>
      <c r="D633" s="185">
        <v>10.1</v>
      </c>
      <c r="E633" s="191">
        <v>0.0</v>
      </c>
      <c r="F633" s="189">
        <v>27.5</v>
      </c>
      <c r="G633" s="125"/>
      <c r="H633" s="125"/>
      <c r="I633" s="125"/>
    </row>
    <row r="634">
      <c r="A634" s="168" t="s">
        <v>509</v>
      </c>
      <c r="B634" s="2" t="str">
        <f t="array" ref="B634">INDEX(Countries!D19:D901, MATCH(A634, Countries!B19:B901, 0))</f>
        <v>FLK</v>
      </c>
      <c r="C634" s="169" t="s">
        <v>168</v>
      </c>
      <c r="D634" s="185">
        <v>10.1</v>
      </c>
      <c r="E634" s="191">
        <v>0.0</v>
      </c>
      <c r="F634" s="189">
        <v>58.3</v>
      </c>
      <c r="G634" s="125"/>
      <c r="H634" s="125"/>
      <c r="I634" s="125"/>
    </row>
    <row r="635">
      <c r="A635" s="168" t="s">
        <v>510</v>
      </c>
      <c r="B635" s="2" t="str">
        <f t="array" ref="B635">INDEX(Countries!D20:D902, MATCH(A635, Countries!B20:B902, 0))</f>
        <v>FRO</v>
      </c>
      <c r="C635" s="169" t="s">
        <v>168</v>
      </c>
      <c r="D635" s="185">
        <v>10.1</v>
      </c>
      <c r="E635" s="191">
        <v>0.0</v>
      </c>
      <c r="F635" s="190"/>
      <c r="G635" s="125"/>
      <c r="H635" s="125"/>
      <c r="I635" s="125"/>
    </row>
    <row r="636">
      <c r="A636" s="168" t="s">
        <v>511</v>
      </c>
      <c r="B636" s="2" t="str">
        <f t="array" ref="B636">INDEX(Countries!D21:D903, MATCH(A636, Countries!B21:B903, 0))</f>
        <v>FIN</v>
      </c>
      <c r="C636" s="169" t="s">
        <v>168</v>
      </c>
      <c r="D636" s="185">
        <v>10.1</v>
      </c>
      <c r="E636" s="191">
        <v>0.0</v>
      </c>
      <c r="F636" s="189">
        <v>24.3</v>
      </c>
      <c r="G636" s="125"/>
      <c r="H636" s="125"/>
      <c r="I636" s="125"/>
    </row>
    <row r="637">
      <c r="A637" s="168" t="s">
        <v>512</v>
      </c>
      <c r="B637" s="2" t="str">
        <f t="array" ref="B637">INDEX(Countries!D22:D904, MATCH(A637, Countries!B22:B904, 0))</f>
        <v>GEO</v>
      </c>
      <c r="C637" s="169" t="s">
        <v>168</v>
      </c>
      <c r="D637" s="185">
        <v>10.1</v>
      </c>
      <c r="E637" s="191">
        <v>0.0</v>
      </c>
      <c r="F637" s="189">
        <v>27.3</v>
      </c>
      <c r="G637" s="125"/>
      <c r="H637" s="125"/>
      <c r="I637" s="125"/>
    </row>
    <row r="638">
      <c r="A638" s="168" t="s">
        <v>513</v>
      </c>
      <c r="B638" s="2" t="str">
        <f t="array" ref="B638">INDEX(Countries!D23:D905, MATCH(A638, Countries!B23:B905, 0))</f>
        <v>GIB</v>
      </c>
      <c r="C638" s="169" t="s">
        <v>168</v>
      </c>
      <c r="D638" s="185">
        <v>10.1</v>
      </c>
      <c r="E638" s="191">
        <v>0.0</v>
      </c>
      <c r="F638" s="190"/>
      <c r="G638" s="125"/>
      <c r="H638" s="125"/>
      <c r="I638" s="125"/>
    </row>
    <row r="639">
      <c r="A639" s="168" t="s">
        <v>514</v>
      </c>
      <c r="B639" s="2" t="str">
        <f t="array" ref="B639">INDEX(Countries!D1:D906, MATCH(A639, Countries!B1:B906, 0))</f>
        <v>GRL</v>
      </c>
      <c r="C639" s="169" t="s">
        <v>168</v>
      </c>
      <c r="D639" s="185">
        <v>10.1</v>
      </c>
      <c r="E639" s="191">
        <v>0.0</v>
      </c>
      <c r="F639" s="190"/>
      <c r="G639" s="125"/>
      <c r="H639" s="125"/>
      <c r="I639" s="125"/>
    </row>
    <row r="640">
      <c r="A640" s="168" t="s">
        <v>515</v>
      </c>
      <c r="B640" s="2" t="str">
        <f t="array" ref="B640">INDEX(Countries!D1:D907, MATCH(A640, Countries!B1:B907, 0))</f>
        <v>GGY</v>
      </c>
      <c r="C640" s="169" t="s">
        <v>168</v>
      </c>
      <c r="D640" s="185">
        <v>10.1</v>
      </c>
      <c r="E640" s="191">
        <v>0.0</v>
      </c>
      <c r="F640" s="190"/>
      <c r="G640" s="125"/>
      <c r="H640" s="125"/>
      <c r="I640" s="125"/>
    </row>
    <row r="641">
      <c r="A641" s="168" t="s">
        <v>516</v>
      </c>
      <c r="B641" s="2" t="str">
        <f t="array" ref="B641">INDEX(Countries!D2:D908, MATCH(A641, Countries!B2:B908, 0))</f>
        <v>ISL</v>
      </c>
      <c r="C641" s="169" t="s">
        <v>168</v>
      </c>
      <c r="D641" s="185">
        <v>10.1</v>
      </c>
      <c r="E641" s="191">
        <v>0.0</v>
      </c>
      <c r="F641" s="190"/>
      <c r="G641" s="125"/>
      <c r="H641" s="125"/>
      <c r="I641" s="125"/>
    </row>
    <row r="642">
      <c r="A642" s="168" t="s">
        <v>517</v>
      </c>
      <c r="B642" s="2" t="str">
        <f t="array" ref="B642">INDEX(Countries!D3:D909, MATCH(A642, Countries!B3:B909, 0))</f>
        <v>IRQ</v>
      </c>
      <c r="C642" s="169" t="s">
        <v>168</v>
      </c>
      <c r="D642" s="185">
        <v>10.1</v>
      </c>
      <c r="E642" s="191">
        <v>0.0</v>
      </c>
      <c r="F642" s="189">
        <v>23.6</v>
      </c>
      <c r="G642" s="125"/>
      <c r="H642" s="125"/>
      <c r="I642" s="125"/>
    </row>
    <row r="643">
      <c r="A643" s="168" t="s">
        <v>518</v>
      </c>
      <c r="B643" s="2" t="str">
        <f t="array" ref="B643">INDEX(Countries!D4:D910, MATCH(A643, Countries!B4:B910, 0))</f>
        <v>IRL</v>
      </c>
      <c r="C643" s="169" t="s">
        <v>168</v>
      </c>
      <c r="D643" s="185">
        <v>10.1</v>
      </c>
      <c r="E643" s="191">
        <v>0.0</v>
      </c>
      <c r="F643" s="189">
        <v>22.6</v>
      </c>
      <c r="G643" s="125"/>
      <c r="H643" s="125"/>
      <c r="I643" s="125"/>
    </row>
    <row r="644">
      <c r="A644" s="168" t="s">
        <v>519</v>
      </c>
      <c r="B644" s="2" t="str">
        <f t="array" ref="B644">INDEX(Countries!D5:D911, MATCH(A644, Countries!B5:B911, 0))</f>
        <v>IMN</v>
      </c>
      <c r="C644" s="169" t="s">
        <v>168</v>
      </c>
      <c r="D644" s="185">
        <v>10.1</v>
      </c>
      <c r="E644" s="191">
        <v>0.0</v>
      </c>
      <c r="F644" s="190"/>
      <c r="G644" s="125"/>
      <c r="H644" s="125"/>
      <c r="I644" s="125"/>
    </row>
    <row r="645">
      <c r="A645" s="168" t="s">
        <v>520</v>
      </c>
      <c r="B645" s="2" t="str">
        <f t="array" ref="B645">INDEX(Countries!D6:D912, MATCH(A645, Countries!B6:B912, 0))</f>
        <v>JEY</v>
      </c>
      <c r="C645" s="169" t="s">
        <v>168</v>
      </c>
      <c r="D645" s="185">
        <v>10.1</v>
      </c>
      <c r="E645" s="191">
        <v>0.0</v>
      </c>
      <c r="F645" s="190"/>
      <c r="G645" s="125"/>
      <c r="H645" s="125"/>
      <c r="I645" s="125"/>
    </row>
    <row r="646">
      <c r="A646" s="168" t="s">
        <v>521</v>
      </c>
      <c r="B646" s="2" t="str">
        <f t="array" ref="B646">INDEX(Countries!D7:D913, MATCH(A646, Countries!B7:B913, 0))</f>
        <v>KAZ</v>
      </c>
      <c r="C646" s="169" t="s">
        <v>168</v>
      </c>
      <c r="D646" s="185">
        <v>10.1</v>
      </c>
      <c r="E646" s="191">
        <v>0.0</v>
      </c>
      <c r="F646" s="190"/>
      <c r="G646" s="125"/>
      <c r="H646" s="125"/>
      <c r="I646" s="125"/>
    </row>
    <row r="647">
      <c r="A647" s="168" t="s">
        <v>522</v>
      </c>
      <c r="B647" s="2" t="str">
        <f t="array" ref="B647">INDEX(Countries!D8:D914, MATCH(A647, Countries!B8:B914, 0))</f>
        <v>PRK</v>
      </c>
      <c r="C647" s="169" t="s">
        <v>168</v>
      </c>
      <c r="D647" s="185">
        <v>10.1</v>
      </c>
      <c r="E647" s="191">
        <v>0.0</v>
      </c>
      <c r="F647" s="189">
        <v>18.8</v>
      </c>
      <c r="G647" s="125"/>
      <c r="H647" s="125"/>
      <c r="I647" s="125"/>
    </row>
    <row r="648">
      <c r="A648" s="168" t="s">
        <v>523</v>
      </c>
      <c r="B648" s="2" t="str">
        <f t="array" ref="B648">INDEX(Countries!D9:D915, MATCH(A648, Countries!B9:B915, 0))</f>
        <v>KOR</v>
      </c>
      <c r="C648" s="169" t="s">
        <v>168</v>
      </c>
      <c r="D648" s="185">
        <v>10.1</v>
      </c>
      <c r="E648" s="191">
        <v>0.0</v>
      </c>
      <c r="F648" s="189">
        <v>20.6</v>
      </c>
      <c r="G648" s="125"/>
      <c r="H648" s="125"/>
      <c r="I648" s="125"/>
    </row>
    <row r="649">
      <c r="A649" s="168" t="s">
        <v>524</v>
      </c>
      <c r="B649" s="2" t="str">
        <f t="array" ref="B649">INDEX(Countries!D10:D916, MATCH(A649, Countries!B10:B916, 0))</f>
        <v>LVA</v>
      </c>
      <c r="C649" s="169" t="s">
        <v>168</v>
      </c>
      <c r="D649" s="185">
        <v>10.1</v>
      </c>
      <c r="E649" s="191">
        <v>0.0</v>
      </c>
      <c r="F649" s="189">
        <v>24.5</v>
      </c>
      <c r="G649" s="125"/>
      <c r="H649" s="125"/>
      <c r="I649" s="125"/>
    </row>
    <row r="650">
      <c r="A650" s="168" t="s">
        <v>411</v>
      </c>
      <c r="B650" s="2" t="str">
        <f t="array" ref="B650">INDEX(Countries!D11:D917, MATCH(A650, Countries!B11:B917, 0))</f>
        <v>LBN</v>
      </c>
      <c r="C650" s="169" t="s">
        <v>168</v>
      </c>
      <c r="D650" s="185">
        <v>10.1</v>
      </c>
      <c r="E650" s="191">
        <v>0.0</v>
      </c>
      <c r="F650" s="190"/>
      <c r="G650" s="125"/>
      <c r="H650" s="125"/>
      <c r="I650" s="125"/>
    </row>
    <row r="651">
      <c r="A651" s="168" t="s">
        <v>525</v>
      </c>
      <c r="B651" s="2" t="str">
        <f t="array" ref="B651">INDEX(Countries!D12:D918, MATCH(A651, Countries!B12:B918, 0))</f>
        <v>LTU</v>
      </c>
      <c r="C651" s="169" t="s">
        <v>168</v>
      </c>
      <c r="D651" s="185">
        <v>10.1</v>
      </c>
      <c r="E651" s="191">
        <v>0.0</v>
      </c>
      <c r="F651" s="189">
        <v>23.1</v>
      </c>
      <c r="G651" s="125"/>
      <c r="H651" s="125"/>
      <c r="I651" s="125"/>
    </row>
    <row r="652">
      <c r="A652" s="168" t="s">
        <v>526</v>
      </c>
      <c r="B652" s="2" t="str">
        <f t="array" ref="B652">INDEX(Countries!D14:D920, MATCH(A652, Countries!B14:B920, 0))</f>
        <v>MCO</v>
      </c>
      <c r="C652" s="169" t="s">
        <v>168</v>
      </c>
      <c r="D652" s="185">
        <v>10.1</v>
      </c>
      <c r="E652" s="191">
        <v>0.0</v>
      </c>
      <c r="F652" s="190"/>
      <c r="G652" s="125"/>
      <c r="H652" s="125"/>
      <c r="I652" s="125"/>
    </row>
    <row r="653">
      <c r="A653" s="168" t="s">
        <v>527</v>
      </c>
      <c r="B653" s="2" t="str">
        <f t="array" ref="B653">INDEX(Countries!D1:D921, MATCH(A653, Countries!B1:B921, 0))</f>
        <v>MNE</v>
      </c>
      <c r="C653" s="169" t="s">
        <v>168</v>
      </c>
      <c r="D653" s="185">
        <v>10.1</v>
      </c>
      <c r="E653" s="191">
        <v>0.0</v>
      </c>
      <c r="F653" s="189">
        <v>24.3</v>
      </c>
      <c r="G653" s="125"/>
      <c r="H653" s="125"/>
      <c r="I653" s="125"/>
    </row>
    <row r="654">
      <c r="A654" s="168" t="s">
        <v>528</v>
      </c>
      <c r="B654" s="2" t="str">
        <f t="array" ref="B654">INDEX(Countries!D1:D922, MATCH(A654, Countries!B1:B922, 0))</f>
        <v>MAR</v>
      </c>
      <c r="C654" s="169" t="s">
        <v>168</v>
      </c>
      <c r="D654" s="185">
        <v>10.1</v>
      </c>
      <c r="E654" s="191">
        <v>0.0</v>
      </c>
      <c r="F654" s="189">
        <v>15.4</v>
      </c>
      <c r="G654" s="125"/>
      <c r="H654" s="125"/>
      <c r="I654" s="125"/>
    </row>
    <row r="655">
      <c r="A655" s="168" t="s">
        <v>529</v>
      </c>
      <c r="B655" s="2" t="str">
        <f t="array" ref="B655">INDEX(Countries!D1:D923, MATCH(A655, Countries!B1:B923, 0))</f>
        <v>NAM</v>
      </c>
      <c r="C655" s="169" t="s">
        <v>168</v>
      </c>
      <c r="D655" s="185">
        <v>10.1</v>
      </c>
      <c r="E655" s="191">
        <v>0.0</v>
      </c>
      <c r="F655" s="189">
        <v>19.8</v>
      </c>
      <c r="G655" s="125"/>
      <c r="H655" s="125"/>
      <c r="I655" s="125"/>
    </row>
    <row r="656">
      <c r="A656" s="168" t="s">
        <v>530</v>
      </c>
      <c r="B656" s="2" t="str">
        <f t="array" ref="B656">INDEX(Countries!D2:D924, MATCH(A656, Countries!B2:B924, 0))</f>
        <v>NRU</v>
      </c>
      <c r="C656" s="169" t="s">
        <v>168</v>
      </c>
      <c r="D656" s="185">
        <v>10.1</v>
      </c>
      <c r="E656" s="191">
        <v>0.0</v>
      </c>
      <c r="F656" s="190"/>
      <c r="G656" s="125"/>
      <c r="H656" s="125"/>
      <c r="I656" s="125"/>
    </row>
    <row r="657">
      <c r="A657" s="168" t="s">
        <v>531</v>
      </c>
      <c r="B657" s="2" t="str">
        <f t="array" ref="B657">INDEX(Countries!D3:D925, MATCH(A657, Countries!B3:B925, 0))</f>
        <v>NIU</v>
      </c>
      <c r="C657" s="169" t="s">
        <v>168</v>
      </c>
      <c r="D657" s="185">
        <v>10.1</v>
      </c>
      <c r="E657" s="191">
        <v>0.0</v>
      </c>
      <c r="F657" s="190"/>
      <c r="G657" s="125"/>
      <c r="H657" s="125"/>
      <c r="I657" s="125"/>
    </row>
    <row r="658">
      <c r="A658" s="168" t="s">
        <v>532</v>
      </c>
      <c r="B658" s="2" t="str">
        <f t="array" ref="B658">INDEX(Countries!D4:D926, MATCH(A658, Countries!B4:B926, 0))</f>
        <v>MNP</v>
      </c>
      <c r="C658" s="169" t="s">
        <v>168</v>
      </c>
      <c r="D658" s="185">
        <v>10.1</v>
      </c>
      <c r="E658" s="191">
        <v>0.0</v>
      </c>
      <c r="F658" s="190"/>
      <c r="G658" s="125"/>
      <c r="H658" s="125"/>
      <c r="I658" s="125"/>
    </row>
    <row r="659">
      <c r="A659" s="168" t="s">
        <v>533</v>
      </c>
      <c r="B659" s="2" t="str">
        <f t="array" ref="B659">INDEX(Countries!D1:D928, MATCH(A659, Countries!B1:B928, 0))</f>
        <v>PCN</v>
      </c>
      <c r="C659" s="169" t="s">
        <v>168</v>
      </c>
      <c r="D659" s="185">
        <v>10.1</v>
      </c>
      <c r="E659" s="191">
        <v>0.0</v>
      </c>
      <c r="F659" s="190"/>
      <c r="G659" s="125"/>
      <c r="H659" s="125"/>
      <c r="I659" s="125"/>
    </row>
    <row r="660">
      <c r="A660" s="168" t="s">
        <v>534</v>
      </c>
      <c r="B660" s="2" t="str">
        <f t="array" ref="B660">INDEX(Countries!D2:D929, MATCH(A660, Countries!B2:B929, 0))</f>
        <v>PRT</v>
      </c>
      <c r="C660" s="169" t="s">
        <v>168</v>
      </c>
      <c r="D660" s="185">
        <v>10.1</v>
      </c>
      <c r="E660" s="191">
        <v>0.0</v>
      </c>
      <c r="F660" s="189">
        <v>15.0</v>
      </c>
      <c r="G660" s="125"/>
      <c r="H660" s="125"/>
      <c r="I660" s="125"/>
    </row>
    <row r="661">
      <c r="A661" s="168" t="s">
        <v>535</v>
      </c>
      <c r="B661" s="2" t="str">
        <f t="array" ref="B661">INDEX(Countries!D1:D930, MATCH(A661, Countries!B1:B930, 0))</f>
        <v>REU</v>
      </c>
      <c r="C661" s="169" t="s">
        <v>168</v>
      </c>
      <c r="D661" s="185">
        <v>10.1</v>
      </c>
      <c r="E661" s="191">
        <v>0.0</v>
      </c>
      <c r="F661" s="189">
        <v>24.1</v>
      </c>
      <c r="G661" s="125"/>
      <c r="H661" s="125"/>
      <c r="I661" s="125"/>
    </row>
    <row r="662">
      <c r="A662" s="168" t="s">
        <v>536</v>
      </c>
      <c r="B662" s="2" t="str">
        <f t="array" ref="B662">INDEX(Countries!D4:D931, MATCH(A662, Countries!B4:B931, 0))</f>
        <v>ROU</v>
      </c>
      <c r="C662" s="169" t="s">
        <v>168</v>
      </c>
      <c r="D662" s="185">
        <v>10.1</v>
      </c>
      <c r="E662" s="191">
        <v>0.0</v>
      </c>
      <c r="F662" s="189">
        <v>24.2</v>
      </c>
      <c r="G662" s="125"/>
      <c r="H662" s="125"/>
      <c r="I662" s="125"/>
    </row>
    <row r="663">
      <c r="A663" s="168" t="s">
        <v>537</v>
      </c>
      <c r="B663" s="2" t="str">
        <f t="array" ref="B663">INDEX(Countries!D5:D932, MATCH(A663, Countries!B5:B932, 0))</f>
        <v>SHN</v>
      </c>
      <c r="C663" s="169" t="s">
        <v>168</v>
      </c>
      <c r="D663" s="185">
        <v>10.1</v>
      </c>
      <c r="E663" s="191">
        <v>0.0</v>
      </c>
      <c r="F663" s="190"/>
      <c r="G663" s="125"/>
      <c r="H663" s="125"/>
      <c r="I663" s="125"/>
    </row>
    <row r="664">
      <c r="A664" s="168" t="s">
        <v>538</v>
      </c>
      <c r="B664" s="2" t="str">
        <f t="array" ref="B664">INDEX(Countries!D6:D933, MATCH(A664, Countries!B6:B933, 0))</f>
        <v>SPM</v>
      </c>
      <c r="C664" s="169" t="s">
        <v>168</v>
      </c>
      <c r="D664" s="185">
        <v>10.1</v>
      </c>
      <c r="E664" s="191">
        <v>0.0</v>
      </c>
      <c r="F664" s="190"/>
      <c r="G664" s="125"/>
      <c r="H664" s="125"/>
      <c r="I664" s="125"/>
    </row>
    <row r="665">
      <c r="A665" s="168" t="s">
        <v>539</v>
      </c>
      <c r="B665" s="2" t="str">
        <f t="array" ref="B665">INDEX(Countries!D8:D935, MATCH(A665, Countries!B8:B935, 0))</f>
        <v>SYR</v>
      </c>
      <c r="C665" s="169" t="s">
        <v>168</v>
      </c>
      <c r="D665" s="185">
        <v>10.1</v>
      </c>
      <c r="E665" s="191">
        <v>0.0</v>
      </c>
      <c r="F665" s="189">
        <v>20.8</v>
      </c>
      <c r="G665" s="125"/>
      <c r="H665" s="125"/>
      <c r="I665" s="125"/>
    </row>
    <row r="666">
      <c r="A666" s="168" t="s">
        <v>540</v>
      </c>
      <c r="B666" s="2" t="str">
        <f t="array" ref="B666">INDEX(Countries!D9:D936, MATCH(A666, Countries!B9:B936, 0))</f>
        <v>TKL</v>
      </c>
      <c r="C666" s="169" t="s">
        <v>168</v>
      </c>
      <c r="D666" s="185">
        <v>10.1</v>
      </c>
      <c r="E666" s="191">
        <v>0.0</v>
      </c>
      <c r="F666" s="190"/>
      <c r="G666" s="125"/>
      <c r="H666" s="125"/>
      <c r="I666" s="125"/>
    </row>
    <row r="667">
      <c r="A667" s="168" t="s">
        <v>541</v>
      </c>
      <c r="B667" s="2" t="str">
        <f t="array" ref="B667">INDEX(Countries!D10:D937, MATCH(A667, Countries!B10:B937, 0))</f>
        <v>TKM</v>
      </c>
      <c r="C667" s="169" t="s">
        <v>168</v>
      </c>
      <c r="D667" s="185">
        <v>10.1</v>
      </c>
      <c r="E667" s="191">
        <v>0.0</v>
      </c>
      <c r="F667" s="190"/>
      <c r="G667" s="125"/>
      <c r="H667" s="125"/>
      <c r="I667" s="125"/>
    </row>
    <row r="668">
      <c r="A668" s="168" t="s">
        <v>542</v>
      </c>
      <c r="B668" s="2" t="str">
        <f t="array" ref="B668">INDEX(Countries!D2:D938, MATCH(A668, Countries!B2:B938, 0))</f>
        <v>URY</v>
      </c>
      <c r="C668" s="169" t="s">
        <v>168</v>
      </c>
      <c r="D668" s="185">
        <v>10.1</v>
      </c>
      <c r="E668" s="191">
        <v>0.0</v>
      </c>
      <c r="F668" s="189">
        <v>23.4</v>
      </c>
      <c r="G668" s="125"/>
      <c r="H668" s="125"/>
      <c r="I668" s="125"/>
    </row>
    <row r="669">
      <c r="A669" s="168" t="s">
        <v>543</v>
      </c>
      <c r="B669" s="2" t="str">
        <f t="array" ref="B669">INDEX(Countries!D2:D939, MATCH(A669, Countries!B2:B939, 0))</f>
        <v>ESH</v>
      </c>
      <c r="C669" s="169" t="s">
        <v>168</v>
      </c>
      <c r="D669" s="185">
        <v>10.1</v>
      </c>
      <c r="E669" s="191">
        <v>0.0</v>
      </c>
      <c r="F669" s="189">
        <v>17.5</v>
      </c>
      <c r="G669" s="125"/>
      <c r="H669" s="125"/>
      <c r="I669" s="125"/>
    </row>
    <row r="670">
      <c r="A670" s="168" t="s">
        <v>544</v>
      </c>
      <c r="B670" s="2" t="str">
        <f t="array" ref="B670">INDEX(Countries!D1:D940, MATCH(A670, Countries!B1:B940, 0))</f>
        <v>AFG</v>
      </c>
      <c r="C670" s="169" t="s">
        <v>168</v>
      </c>
      <c r="D670" s="185">
        <v>10.1</v>
      </c>
      <c r="E670" s="191">
        <v>0.0</v>
      </c>
      <c r="F670" s="190"/>
      <c r="G670" s="125"/>
      <c r="H670" s="125"/>
      <c r="I670" s="125"/>
    </row>
    <row r="671">
      <c r="A671" s="168" t="s">
        <v>545</v>
      </c>
      <c r="B671" s="2" t="str">
        <f t="array" ref="B671">INDEX(Countries!D4:D941, MATCH(A671, Countries!B4:B941, 0))</f>
        <v>ARM</v>
      </c>
      <c r="C671" s="169" t="s">
        <v>168</v>
      </c>
      <c r="D671" s="185">
        <v>10.1</v>
      </c>
      <c r="E671" s="191">
        <v>0.0</v>
      </c>
      <c r="F671" s="190"/>
      <c r="G671" s="125"/>
      <c r="H671" s="125"/>
      <c r="I671" s="125"/>
    </row>
    <row r="672">
      <c r="A672" s="168" t="s">
        <v>546</v>
      </c>
      <c r="B672" s="2" t="str">
        <f t="array" ref="B672">INDEX(Countries!D5:D942, MATCH(A672, Countries!B5:B942, 0))</f>
        <v>AUT</v>
      </c>
      <c r="C672" s="169" t="s">
        <v>168</v>
      </c>
      <c r="D672" s="185">
        <v>10.1</v>
      </c>
      <c r="E672" s="191">
        <v>0.0</v>
      </c>
      <c r="F672" s="190"/>
      <c r="G672" s="125"/>
      <c r="H672" s="125"/>
      <c r="I672" s="125"/>
    </row>
    <row r="673">
      <c r="A673" s="168" t="s">
        <v>547</v>
      </c>
      <c r="B673" s="2" t="str">
        <f t="array" ref="B673">INDEX(Countries!D6:D943, MATCH(A673, Countries!B6:B943, 0))</f>
        <v>BDI</v>
      </c>
      <c r="C673" s="169" t="s">
        <v>168</v>
      </c>
      <c r="D673" s="185">
        <v>10.1</v>
      </c>
      <c r="E673" s="191">
        <v>0.0</v>
      </c>
      <c r="F673" s="190"/>
      <c r="G673" s="125"/>
      <c r="H673" s="125"/>
      <c r="I673" s="125"/>
    </row>
    <row r="674">
      <c r="A674" s="168" t="s">
        <v>548</v>
      </c>
      <c r="B674" s="2" t="str">
        <f t="array" ref="B674">INDEX(Countries!D7:D944, MATCH(A674, Countries!B7:B944, 0))</f>
        <v>BFA</v>
      </c>
      <c r="C674" s="169" t="s">
        <v>168</v>
      </c>
      <c r="D674" s="185">
        <v>10.1</v>
      </c>
      <c r="E674" s="191">
        <v>0.0</v>
      </c>
      <c r="F674" s="190"/>
      <c r="G674" s="125"/>
      <c r="H674" s="125"/>
      <c r="I674" s="125"/>
    </row>
    <row r="675">
      <c r="A675" s="168" t="s">
        <v>549</v>
      </c>
      <c r="B675" s="2" t="str">
        <f t="array" ref="B675">INDEX(Countries!D8:D945, MATCH(A675, Countries!B8:B945, 0))</f>
        <v>BLR</v>
      </c>
      <c r="C675" s="169" t="s">
        <v>168</v>
      </c>
      <c r="D675" s="185">
        <v>10.1</v>
      </c>
      <c r="E675" s="191">
        <v>0.0</v>
      </c>
      <c r="F675" s="190"/>
      <c r="G675" s="125"/>
      <c r="H675" s="125"/>
      <c r="I675" s="125"/>
    </row>
    <row r="676">
      <c r="A676" s="168" t="s">
        <v>550</v>
      </c>
      <c r="B676" s="2" t="str">
        <f t="array" ref="B676">INDEX(Countries!D9:D946, MATCH(A676, Countries!B9:B946, 0))</f>
        <v>BOL</v>
      </c>
      <c r="C676" s="169" t="s">
        <v>168</v>
      </c>
      <c r="D676" s="185">
        <v>10.1</v>
      </c>
      <c r="E676" s="191">
        <v>0.0</v>
      </c>
      <c r="F676" s="190"/>
      <c r="G676" s="125"/>
      <c r="H676" s="125"/>
      <c r="I676" s="125"/>
    </row>
    <row r="677">
      <c r="A677" s="168" t="s">
        <v>551</v>
      </c>
      <c r="B677" s="2" t="str">
        <f t="array" ref="B677">INDEX(Countries!D10:D947, MATCH(A677, Countries!B10:B947, 0))</f>
        <v>BTN</v>
      </c>
      <c r="C677" s="169" t="s">
        <v>168</v>
      </c>
      <c r="D677" s="185">
        <v>10.1</v>
      </c>
      <c r="E677" s="191">
        <v>0.0</v>
      </c>
      <c r="F677" s="190"/>
      <c r="G677" s="125"/>
      <c r="H677" s="125"/>
      <c r="I677" s="125"/>
    </row>
    <row r="678">
      <c r="A678" s="168" t="s">
        <v>552</v>
      </c>
      <c r="B678" s="2" t="str">
        <f t="array" ref="B678">INDEX(Countries!D11:D948, MATCH(A678, Countries!B11:B948, 0))</f>
        <v>BWA</v>
      </c>
      <c r="C678" s="169" t="s">
        <v>168</v>
      </c>
      <c r="D678" s="185">
        <v>10.1</v>
      </c>
      <c r="E678" s="191">
        <v>0.0</v>
      </c>
      <c r="F678" s="190"/>
      <c r="G678" s="125"/>
      <c r="H678" s="125"/>
      <c r="I678" s="125"/>
    </row>
    <row r="679">
      <c r="A679" s="168" t="s">
        <v>553</v>
      </c>
      <c r="B679" s="2" t="str">
        <f t="array" ref="B679">INDEX(Countries!D12:D949, MATCH(A679, Countries!B12:B949, 0))</f>
        <v>CAF</v>
      </c>
      <c r="C679" s="169" t="s">
        <v>168</v>
      </c>
      <c r="D679" s="185">
        <v>10.1</v>
      </c>
      <c r="E679" s="191">
        <v>0.0</v>
      </c>
      <c r="F679" s="190"/>
      <c r="G679" s="125"/>
      <c r="H679" s="125"/>
      <c r="I679" s="125"/>
    </row>
    <row r="680">
      <c r="A680" s="168" t="s">
        <v>554</v>
      </c>
      <c r="B680" s="2" t="str">
        <f t="array" ref="B680">INDEX(Countries!D13:D950, MATCH(A680, Countries!B13:B950, 0))</f>
        <v>CHE</v>
      </c>
      <c r="C680" s="169" t="s">
        <v>168</v>
      </c>
      <c r="D680" s="185">
        <v>10.1</v>
      </c>
      <c r="E680" s="191">
        <v>0.0</v>
      </c>
      <c r="F680" s="190"/>
      <c r="G680" s="125"/>
      <c r="H680" s="125"/>
      <c r="I680" s="125"/>
    </row>
    <row r="681">
      <c r="A681" s="168" t="s">
        <v>555</v>
      </c>
      <c r="B681" s="2" t="str">
        <f t="array" ref="B681">INDEX(Countries!D14:D951, MATCH(A681, Countries!B14:B951, 0))</f>
        <v>CZE</v>
      </c>
      <c r="C681" s="169" t="s">
        <v>168</v>
      </c>
      <c r="D681" s="185">
        <v>10.1</v>
      </c>
      <c r="E681" s="191">
        <v>0.0</v>
      </c>
      <c r="F681" s="190"/>
      <c r="G681" s="125"/>
      <c r="H681" s="125"/>
      <c r="I681" s="125"/>
    </row>
    <row r="682">
      <c r="A682" s="168" t="s">
        <v>556</v>
      </c>
      <c r="B682" s="2" t="str">
        <f t="array" ref="B682">INDEX(Countries!D15:D952, MATCH(A682, Countries!B15:B952, 0))</f>
        <v>ETH</v>
      </c>
      <c r="C682" s="169" t="s">
        <v>168</v>
      </c>
      <c r="D682" s="185">
        <v>10.1</v>
      </c>
      <c r="E682" s="191">
        <v>0.0</v>
      </c>
      <c r="F682" s="190"/>
      <c r="G682" s="125"/>
      <c r="H682" s="125"/>
      <c r="I682" s="125"/>
    </row>
    <row r="683">
      <c r="A683" s="168" t="s">
        <v>557</v>
      </c>
      <c r="B683" s="2" t="str">
        <f t="array" ref="B683">INDEX(Countries!D16:D953, MATCH(A683, Countries!B16:B953, 0))</f>
        <v>HUN</v>
      </c>
      <c r="C683" s="169" t="s">
        <v>168</v>
      </c>
      <c r="D683" s="185">
        <v>10.1</v>
      </c>
      <c r="E683" s="191">
        <v>0.0</v>
      </c>
      <c r="F683" s="190"/>
      <c r="G683" s="125"/>
      <c r="H683" s="125"/>
      <c r="I683" s="125"/>
    </row>
    <row r="684">
      <c r="A684" s="168" t="s">
        <v>558</v>
      </c>
      <c r="B684" s="2" t="str">
        <f t="array" ref="B684">INDEX(Countries!D17:D954, MATCH(A684, Countries!B17:B954, 0))</f>
        <v>KGZ</v>
      </c>
      <c r="C684" s="169" t="s">
        <v>168</v>
      </c>
      <c r="D684" s="185">
        <v>10.1</v>
      </c>
      <c r="E684" s="191">
        <v>0.0</v>
      </c>
      <c r="F684" s="190"/>
      <c r="G684" s="125"/>
      <c r="H684" s="125"/>
      <c r="I684" s="125"/>
    </row>
    <row r="685">
      <c r="A685" s="168" t="s">
        <v>559</v>
      </c>
      <c r="B685" s="2" t="str">
        <f t="array" ref="B685">INDEX(Countries!D18:D955, MATCH(A685, Countries!B18:B955, 0))</f>
        <v>LAO</v>
      </c>
      <c r="C685" s="169" t="s">
        <v>168</v>
      </c>
      <c r="D685" s="185">
        <v>10.1</v>
      </c>
      <c r="E685" s="191">
        <v>0.0</v>
      </c>
      <c r="F685" s="190"/>
      <c r="G685" s="125"/>
      <c r="H685" s="125"/>
      <c r="I685" s="125"/>
    </row>
    <row r="686">
      <c r="A686" s="168" t="s">
        <v>560</v>
      </c>
      <c r="B686" s="2" t="str">
        <f t="array" ref="B686">INDEX(Countries!D19:D956, MATCH(A686, Countries!B19:B956, 0))</f>
        <v>LSO</v>
      </c>
      <c r="C686" s="169" t="s">
        <v>168</v>
      </c>
      <c r="D686" s="185">
        <v>10.1</v>
      </c>
      <c r="E686" s="191">
        <v>0.0</v>
      </c>
      <c r="F686" s="190"/>
      <c r="G686" s="125"/>
      <c r="H686" s="125"/>
      <c r="I686" s="125"/>
    </row>
    <row r="687">
      <c r="A687" s="168" t="s">
        <v>561</v>
      </c>
      <c r="B687" s="2" t="str">
        <f t="array" ref="B687">INDEX(Countries!D20:D957, MATCH(A687, Countries!B20:B957, 0))</f>
        <v>LUX</v>
      </c>
      <c r="C687" s="169" t="s">
        <v>168</v>
      </c>
      <c r="D687" s="185">
        <v>10.1</v>
      </c>
      <c r="E687" s="191">
        <v>0.0</v>
      </c>
      <c r="F687" s="190"/>
      <c r="G687" s="125"/>
      <c r="H687" s="125"/>
      <c r="I687" s="125"/>
    </row>
    <row r="688">
      <c r="A688" s="168" t="s">
        <v>562</v>
      </c>
      <c r="B688" s="2" t="str">
        <f t="array" ref="B688">INDEX(Countries!D21:D958, MATCH(A688, Countries!B21:B958, 0))</f>
        <v>MDA</v>
      </c>
      <c r="C688" s="169" t="s">
        <v>168</v>
      </c>
      <c r="D688" s="185">
        <v>10.1</v>
      </c>
      <c r="E688" s="191">
        <v>0.0</v>
      </c>
      <c r="F688" s="190"/>
      <c r="G688" s="125"/>
      <c r="H688" s="125"/>
      <c r="I688" s="125"/>
    </row>
    <row r="689">
      <c r="A689" s="168" t="s">
        <v>563</v>
      </c>
      <c r="B689" s="2" t="str">
        <f t="array" ref="B689">INDEX(Countries!D22:D959, MATCH(A689, Countries!B22:B959, 0))</f>
        <v>MKD</v>
      </c>
      <c r="C689" s="169" t="s">
        <v>168</v>
      </c>
      <c r="D689" s="185">
        <v>10.1</v>
      </c>
      <c r="E689" s="191">
        <v>0.0</v>
      </c>
      <c r="F689" s="190"/>
      <c r="G689" s="125"/>
      <c r="H689" s="125"/>
      <c r="I689" s="125"/>
    </row>
    <row r="690">
      <c r="A690" s="168" t="s">
        <v>564</v>
      </c>
      <c r="B690" s="2" t="str">
        <f t="array" ref="B690">INDEX(Countries!D2:D960, MATCH(A690, Countries!B2:B960, 0))</f>
        <v>MLI</v>
      </c>
      <c r="C690" s="169" t="s">
        <v>168</v>
      </c>
      <c r="D690" s="185">
        <v>10.1</v>
      </c>
      <c r="E690" s="191">
        <v>0.0</v>
      </c>
      <c r="F690" s="190"/>
      <c r="G690" s="125"/>
      <c r="H690" s="125"/>
      <c r="I690" s="125"/>
    </row>
    <row r="691">
      <c r="A691" s="168" t="s">
        <v>565</v>
      </c>
      <c r="B691" s="2" t="str">
        <f t="array" ref="B691">INDEX(Countries!D1:D961, MATCH(A691, Countries!B1:B961, 0))</f>
        <v>MNG</v>
      </c>
      <c r="C691" s="169" t="s">
        <v>168</v>
      </c>
      <c r="D691" s="185">
        <v>10.1</v>
      </c>
      <c r="E691" s="191">
        <v>0.0</v>
      </c>
      <c r="F691" s="190"/>
      <c r="G691" s="125"/>
      <c r="H691" s="125"/>
      <c r="I691" s="125"/>
    </row>
    <row r="692">
      <c r="A692" s="168" t="s">
        <v>566</v>
      </c>
      <c r="B692" s="2" t="str">
        <f t="array" ref="B692">INDEX(Countries!D2:D962, MATCH(A692, Countries!B2:B962, 0))</f>
        <v>MWI</v>
      </c>
      <c r="C692" s="169" t="s">
        <v>168</v>
      </c>
      <c r="D692" s="185">
        <v>10.1</v>
      </c>
      <c r="E692" s="191">
        <v>0.0</v>
      </c>
      <c r="F692" s="190"/>
      <c r="G692" s="125"/>
      <c r="H692" s="125"/>
      <c r="I692" s="125"/>
    </row>
    <row r="693">
      <c r="A693" s="168" t="s">
        <v>567</v>
      </c>
      <c r="B693" s="2" t="str">
        <f t="array" ref="B693">INDEX(Countries!D2:D963, MATCH(A693, Countries!B2:B963, 0))</f>
        <v>NER</v>
      </c>
      <c r="C693" s="169" t="s">
        <v>168</v>
      </c>
      <c r="D693" s="185">
        <v>10.1</v>
      </c>
      <c r="E693" s="191">
        <v>0.0</v>
      </c>
      <c r="F693" s="190"/>
      <c r="G693" s="125"/>
      <c r="H693" s="125"/>
      <c r="I693" s="125"/>
    </row>
    <row r="694">
      <c r="A694" s="168" t="s">
        <v>568</v>
      </c>
      <c r="B694" s="2" t="str">
        <f t="array" ref="B694">INDEX(Countries!D3:D964, MATCH(A694, Countries!B3:B964, 0))</f>
        <v>NPL</v>
      </c>
      <c r="C694" s="169" t="s">
        <v>168</v>
      </c>
      <c r="D694" s="185">
        <v>10.1</v>
      </c>
      <c r="E694" s="191">
        <v>0.0</v>
      </c>
      <c r="F694" s="190"/>
      <c r="G694" s="125"/>
      <c r="H694" s="125"/>
      <c r="I694" s="125"/>
    </row>
    <row r="695">
      <c r="A695" s="168" t="s">
        <v>569</v>
      </c>
      <c r="B695" s="2" t="str">
        <f t="array" ref="B695">INDEX(Countries!D4:D965, MATCH(A695, Countries!B4:B965, 0))</f>
        <v>PRY</v>
      </c>
      <c r="C695" s="169" t="s">
        <v>168</v>
      </c>
      <c r="D695" s="185">
        <v>10.1</v>
      </c>
      <c r="E695" s="191">
        <v>0.0</v>
      </c>
      <c r="F695" s="190"/>
      <c r="G695" s="125"/>
      <c r="H695" s="125"/>
      <c r="I695" s="125"/>
    </row>
    <row r="696">
      <c r="A696" s="168" t="s">
        <v>570</v>
      </c>
      <c r="B696" s="2" t="str">
        <f t="array" ref="B696">INDEX(Countries!D5:D966, MATCH(A696, Countries!B5:B966, 0))</f>
        <v>RWA</v>
      </c>
      <c r="C696" s="169" t="s">
        <v>168</v>
      </c>
      <c r="D696" s="185">
        <v>10.1</v>
      </c>
      <c r="E696" s="191">
        <v>0.0</v>
      </c>
      <c r="F696" s="190"/>
      <c r="G696" s="125"/>
      <c r="H696" s="125"/>
      <c r="I696" s="125"/>
    </row>
    <row r="697">
      <c r="A697" s="168" t="s">
        <v>571</v>
      </c>
      <c r="B697" s="2" t="str">
        <f t="array" ref="B697">INDEX(Countries!D6:D967, MATCH(A697, Countries!B6:B967, 0))</f>
        <v>SRB</v>
      </c>
      <c r="C697" s="169" t="s">
        <v>168</v>
      </c>
      <c r="D697" s="185">
        <v>10.1</v>
      </c>
      <c r="E697" s="191">
        <v>0.0</v>
      </c>
      <c r="F697" s="190"/>
      <c r="G697" s="125"/>
      <c r="H697" s="125"/>
      <c r="I697" s="125"/>
    </row>
    <row r="698">
      <c r="A698" s="168" t="s">
        <v>572</v>
      </c>
      <c r="B698" s="2" t="str">
        <f t="array" ref="B698">INDEX(Countries!D7:D968, MATCH(A698, Countries!B7:B968, 0))</f>
        <v>SVK</v>
      </c>
      <c r="C698" s="169" t="s">
        <v>168</v>
      </c>
      <c r="D698" s="185">
        <v>10.1</v>
      </c>
      <c r="E698" s="191">
        <v>0.0</v>
      </c>
      <c r="F698" s="190"/>
      <c r="G698" s="125"/>
      <c r="H698" s="125"/>
      <c r="I698" s="125"/>
    </row>
    <row r="699">
      <c r="A699" s="168" t="s">
        <v>573</v>
      </c>
      <c r="B699" s="2" t="str">
        <f t="array" ref="B699">INDEX(Countries!D8:D969, MATCH(A699, Countries!B8:B969, 0))</f>
        <v>SWZ</v>
      </c>
      <c r="C699" s="169" t="s">
        <v>168</v>
      </c>
      <c r="D699" s="185">
        <v>10.1</v>
      </c>
      <c r="E699" s="191">
        <v>0.0</v>
      </c>
      <c r="F699" s="190"/>
      <c r="G699" s="125"/>
      <c r="H699" s="125"/>
      <c r="I699" s="125"/>
    </row>
    <row r="700">
      <c r="A700" s="168" t="s">
        <v>574</v>
      </c>
      <c r="B700" s="2" t="str">
        <f t="array" ref="B700">INDEX(Countries!D9:D970, MATCH(A700, Countries!B9:B970, 0))</f>
        <v>TCD</v>
      </c>
      <c r="C700" s="169" t="s">
        <v>168</v>
      </c>
      <c r="D700" s="185">
        <v>10.1</v>
      </c>
      <c r="E700" s="191">
        <v>0.0</v>
      </c>
      <c r="F700" s="190"/>
      <c r="G700" s="125"/>
      <c r="H700" s="125"/>
      <c r="I700" s="125"/>
    </row>
    <row r="701">
      <c r="A701" s="168" t="s">
        <v>575</v>
      </c>
      <c r="B701" s="2" t="str">
        <f t="array" ref="B701">INDEX(Countries!D10:D971, MATCH(A701, Countries!B10:B971, 0))</f>
        <v>TJK</v>
      </c>
      <c r="C701" s="169" t="s">
        <v>168</v>
      </c>
      <c r="D701" s="185">
        <v>10.1</v>
      </c>
      <c r="E701" s="191">
        <v>0.0</v>
      </c>
      <c r="F701" s="190"/>
      <c r="G701" s="125"/>
      <c r="H701" s="125"/>
      <c r="I701" s="125"/>
    </row>
    <row r="702">
      <c r="A702" s="168" t="s">
        <v>576</v>
      </c>
      <c r="B702" s="2" t="str">
        <f t="array" ref="B702">INDEX(Countries!D11:D972, MATCH(A702, Countries!B11:B972, 0))</f>
        <v>UGA</v>
      </c>
      <c r="C702" s="169" t="s">
        <v>168</v>
      </c>
      <c r="D702" s="185">
        <v>10.1</v>
      </c>
      <c r="E702" s="191">
        <v>0.0</v>
      </c>
      <c r="F702" s="190"/>
      <c r="G702" s="125"/>
      <c r="H702" s="125"/>
      <c r="I702" s="125"/>
    </row>
    <row r="703">
      <c r="A703" s="168" t="s">
        <v>577</v>
      </c>
      <c r="B703" s="2" t="str">
        <f t="array" ref="B703">INDEX(Countries!D12:D973, MATCH(A703, Countries!B12:B973, 0))</f>
        <v>UZB</v>
      </c>
      <c r="C703" s="169" t="s">
        <v>168</v>
      </c>
      <c r="D703" s="185">
        <v>10.1</v>
      </c>
      <c r="E703" s="191">
        <v>0.0</v>
      </c>
      <c r="F703" s="190"/>
      <c r="G703" s="125"/>
      <c r="H703" s="125"/>
      <c r="I703" s="125"/>
    </row>
    <row r="704">
      <c r="A704" s="168" t="s">
        <v>578</v>
      </c>
      <c r="B704" s="2" t="str">
        <f t="array" ref="B704">INDEX(Countries!D13:D974, MATCH(A704, Countries!B13:B974, 0))</f>
        <v>ZMB</v>
      </c>
      <c r="C704" s="169" t="s">
        <v>168</v>
      </c>
      <c r="D704" s="185">
        <v>10.1</v>
      </c>
      <c r="E704" s="191">
        <v>0.0</v>
      </c>
      <c r="F704" s="190"/>
      <c r="G704" s="125"/>
      <c r="H704" s="125"/>
      <c r="I704" s="125"/>
    </row>
    <row r="705">
      <c r="A705" s="168" t="s">
        <v>579</v>
      </c>
      <c r="B705" s="2" t="str">
        <f t="array" ref="B705">INDEX(Countries!D14:D975, MATCH(A705, Countries!B14:B975, 0))</f>
        <v>ZWE</v>
      </c>
      <c r="C705" s="169" t="s">
        <v>168</v>
      </c>
      <c r="D705" s="185">
        <v>10.1</v>
      </c>
      <c r="E705" s="191">
        <v>0.0</v>
      </c>
      <c r="F705" s="190"/>
      <c r="G705" s="125"/>
      <c r="H705" s="125"/>
      <c r="I705" s="125"/>
    </row>
    <row r="706">
      <c r="A706" s="168" t="s">
        <v>580</v>
      </c>
      <c r="B706" s="2" t="str">
        <f t="array" ref="B706">INDEX(Countries!D15:D976, MATCH(A706, Countries!B15:B976, 0))</f>
        <v>BLM</v>
      </c>
      <c r="C706" s="169" t="s">
        <v>168</v>
      </c>
      <c r="D706" s="185">
        <v>10.1</v>
      </c>
      <c r="E706" s="191">
        <v>0.0</v>
      </c>
      <c r="F706" s="190"/>
      <c r="G706" s="125"/>
      <c r="H706" s="125"/>
      <c r="I706" s="125"/>
    </row>
    <row r="707">
      <c r="A707" s="168" t="s">
        <v>581</v>
      </c>
      <c r="B707" s="2" t="str">
        <f t="array" ref="B707">INDEX(Countries!D16:D977, MATCH(A707, Countries!B16:B977, 0))</f>
        <v>CCK</v>
      </c>
      <c r="C707" s="169" t="s">
        <v>168</v>
      </c>
      <c r="D707" s="185">
        <v>10.1</v>
      </c>
      <c r="E707" s="191">
        <v>0.0</v>
      </c>
      <c r="F707" s="190"/>
      <c r="G707" s="125"/>
      <c r="H707" s="125"/>
      <c r="I707" s="125"/>
    </row>
    <row r="708">
      <c r="A708" s="168" t="s">
        <v>582</v>
      </c>
      <c r="B708" s="2" t="str">
        <f t="array" ref="B708">INDEX(Countries!D17:D978, MATCH(A708, Countries!B17:B978, 0))</f>
        <v>CXR</v>
      </c>
      <c r="C708" s="169" t="s">
        <v>168</v>
      </c>
      <c r="D708" s="185">
        <v>10.1</v>
      </c>
      <c r="E708" s="191">
        <v>0.0</v>
      </c>
      <c r="F708" s="190"/>
      <c r="G708" s="125"/>
      <c r="H708" s="125"/>
      <c r="I708" s="125"/>
    </row>
  </sheetData>
  <dataValidations>
    <dataValidation type="list" allowBlank="1" sqref="G2:I708">
      <formula1>'Sources table'!$D$2:$D$76</formula1>
    </dataValidation>
    <dataValidation type="list" allowBlank="1" sqref="A2:A708">
      <formula1>Countries!$B$2:$B$262</formula1>
    </dataValidation>
    <dataValidation type="list" allowBlank="1" sqref="C2:C708">
      <formula1>Ecosystem!$B$2:$B$4</formula1>
    </dataValidation>
  </dataValidations>
  <drawing r:id="rId1"/>
</worksheet>
</file>

<file path=xl/worksheets/sheet3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pageSetUpPr/>
  </sheetPr>
  <sheetViews>
    <sheetView workbookViewId="0"/>
  </sheetViews>
  <sheetFormatPr customHeight="1" defaultColWidth="12.63" defaultRowHeight="15.0"/>
  <cols>
    <col customWidth="1" hidden="1" min="1" max="1" width="8.88"/>
    <col customWidth="1" hidden="1" min="2" max="2" width="20.88"/>
    <col customWidth="1" hidden="1" min="3" max="6" width="8.88"/>
    <col customWidth="1" min="7" max="26" width="8.63"/>
  </cols>
  <sheetData>
    <row r="1" ht="12.75" customHeight="1"/>
    <row r="2" ht="12.75" customHeight="1"/>
    <row r="3" ht="12.75" customHeight="1"/>
    <row r="4" ht="12.75" customHeight="1"/>
    <row r="5" ht="12.75" customHeight="1"/>
    <row r="6" ht="12.75" customHeight="1"/>
    <row r="7" ht="12.75" customHeight="1"/>
    <row r="8" ht="12.75" customHeight="1"/>
    <row r="9" ht="12.75" customHeight="1"/>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portrait"/>
  <headerFooter>
    <oddFooter>&amp;CPage &amp;P of </oddFooter>
  </headerFooter>
  <drawing r:id="rId1"/>
</worksheet>
</file>

<file path=xl/worksheets/sheet3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outlinePr summaryBelow="0" summaryRight="0"/>
  </sheetPr>
  <sheetViews>
    <sheetView workbookViewId="0"/>
  </sheetViews>
  <sheetFormatPr customHeight="1" defaultColWidth="12.63" defaultRowHeight="15.0"/>
  <sheetData>
    <row r="1">
      <c r="A1" s="192" t="s">
        <v>835</v>
      </c>
      <c r="B1" s="192" t="s">
        <v>836</v>
      </c>
      <c r="C1" s="192" t="s">
        <v>837</v>
      </c>
      <c r="D1" s="192" t="s">
        <v>838</v>
      </c>
      <c r="E1" s="192" t="s">
        <v>839</v>
      </c>
      <c r="F1" s="192" t="s">
        <v>840</v>
      </c>
      <c r="G1" s="192" t="s">
        <v>841</v>
      </c>
      <c r="H1" s="192" t="s">
        <v>842</v>
      </c>
      <c r="I1" s="192" t="s">
        <v>843</v>
      </c>
      <c r="J1" s="192" t="s">
        <v>844</v>
      </c>
      <c r="K1" s="192" t="s">
        <v>845</v>
      </c>
      <c r="L1" s="192" t="s">
        <v>846</v>
      </c>
      <c r="M1" s="192" t="s">
        <v>847</v>
      </c>
      <c r="N1" s="192" t="s">
        <v>848</v>
      </c>
      <c r="O1" s="192" t="s">
        <v>849</v>
      </c>
      <c r="P1" s="192" t="s">
        <v>850</v>
      </c>
      <c r="Q1" s="192" t="s">
        <v>48</v>
      </c>
      <c r="R1" s="192" t="s">
        <v>851</v>
      </c>
    </row>
    <row r="2">
      <c r="A2" s="193">
        <v>1.0</v>
      </c>
      <c r="B2" s="194" t="s">
        <v>174</v>
      </c>
      <c r="C2" s="194" t="s">
        <v>160</v>
      </c>
      <c r="D2" s="195">
        <v>500.0</v>
      </c>
      <c r="E2" s="195">
        <v>2500.0</v>
      </c>
      <c r="F2" s="195">
        <v>500.0</v>
      </c>
      <c r="G2" s="195">
        <v>2500.0</v>
      </c>
      <c r="H2" s="195">
        <v>500.0</v>
      </c>
      <c r="I2" s="195">
        <v>500.0</v>
      </c>
      <c r="J2" s="195">
        <v>500.0</v>
      </c>
      <c r="K2" s="195">
        <v>500.0</v>
      </c>
      <c r="L2" s="195">
        <v>0.0</v>
      </c>
      <c r="M2" s="195">
        <v>0.0</v>
      </c>
      <c r="N2" s="195">
        <v>0.0</v>
      </c>
      <c r="O2" s="195">
        <v>2500.0</v>
      </c>
      <c r="P2" s="195">
        <v>500.0</v>
      </c>
      <c r="Q2" s="195">
        <v>500.0</v>
      </c>
      <c r="R2" s="195">
        <v>2500.0</v>
      </c>
    </row>
    <row r="3">
      <c r="A3" s="193">
        <v>2.0</v>
      </c>
      <c r="B3" s="196" t="s">
        <v>175</v>
      </c>
      <c r="C3" s="194" t="s">
        <v>160</v>
      </c>
      <c r="D3" s="195">
        <v>20000.0</v>
      </c>
      <c r="E3" s="195">
        <v>20000.0</v>
      </c>
      <c r="F3" s="195">
        <v>20000.0</v>
      </c>
      <c r="G3" s="195">
        <v>20000.0</v>
      </c>
      <c r="H3" s="195">
        <v>20000.0</v>
      </c>
      <c r="I3" s="195">
        <v>20000.0</v>
      </c>
      <c r="J3" s="195">
        <v>20000.0</v>
      </c>
      <c r="K3" s="195">
        <v>20000.0</v>
      </c>
      <c r="L3" s="195">
        <v>0.0</v>
      </c>
      <c r="M3" s="195">
        <v>0.0</v>
      </c>
      <c r="N3" s="195">
        <v>0.0</v>
      </c>
      <c r="O3" s="195">
        <v>20000.0</v>
      </c>
      <c r="P3" s="195">
        <v>20000.0</v>
      </c>
      <c r="Q3" s="195">
        <v>20000.0</v>
      </c>
      <c r="R3" s="195">
        <v>20000.0</v>
      </c>
    </row>
    <row r="4">
      <c r="A4" s="193">
        <v>3.0</v>
      </c>
      <c r="B4" s="194" t="s">
        <v>174</v>
      </c>
      <c r="C4" s="196" t="s">
        <v>167</v>
      </c>
      <c r="D4" s="195">
        <v>500.0</v>
      </c>
      <c r="E4" s="195">
        <v>2500.0</v>
      </c>
      <c r="F4" s="195">
        <v>500.0</v>
      </c>
      <c r="G4" s="195">
        <v>2500.0</v>
      </c>
      <c r="H4" s="195">
        <v>500.0</v>
      </c>
      <c r="I4" s="195">
        <v>500.0</v>
      </c>
      <c r="J4" s="195">
        <v>500.0</v>
      </c>
      <c r="K4" s="195">
        <v>500.0</v>
      </c>
      <c r="L4" s="195">
        <v>0.0</v>
      </c>
      <c r="M4" s="195">
        <v>0.0</v>
      </c>
      <c r="N4" s="195">
        <v>0.0</v>
      </c>
      <c r="O4" s="195">
        <v>2500.0</v>
      </c>
      <c r="P4" s="195">
        <v>500.0</v>
      </c>
      <c r="Q4" s="195">
        <v>500.0</v>
      </c>
      <c r="R4" s="195">
        <v>2500.0</v>
      </c>
    </row>
    <row r="5">
      <c r="A5" s="193">
        <v>4.0</v>
      </c>
      <c r="B5" s="196" t="s">
        <v>175</v>
      </c>
      <c r="C5" s="196" t="s">
        <v>167</v>
      </c>
      <c r="D5" s="195">
        <v>20000.0</v>
      </c>
      <c r="E5" s="195">
        <v>20000.0</v>
      </c>
      <c r="F5" s="195">
        <v>20000.0</v>
      </c>
      <c r="G5" s="195">
        <v>20000.0</v>
      </c>
      <c r="H5" s="195">
        <v>20000.0</v>
      </c>
      <c r="I5" s="195">
        <v>20000.0</v>
      </c>
      <c r="J5" s="195">
        <v>20000.0</v>
      </c>
      <c r="K5" s="195">
        <v>20000.0</v>
      </c>
      <c r="L5" s="195">
        <v>0.0</v>
      </c>
      <c r="M5" s="195">
        <v>0.0</v>
      </c>
      <c r="N5" s="195">
        <v>0.0</v>
      </c>
      <c r="O5" s="195">
        <v>20000.0</v>
      </c>
      <c r="P5" s="195">
        <v>20000.0</v>
      </c>
      <c r="Q5" s="195">
        <v>20000.0</v>
      </c>
      <c r="R5" s="195">
        <v>20000.0</v>
      </c>
    </row>
    <row r="6">
      <c r="A6" s="193">
        <v>5.0</v>
      </c>
      <c r="B6" s="194" t="s">
        <v>174</v>
      </c>
      <c r="C6" s="196" t="s">
        <v>168</v>
      </c>
      <c r="D6" s="195">
        <v>500.0</v>
      </c>
      <c r="E6" s="195">
        <v>2500.0</v>
      </c>
      <c r="F6" s="195">
        <v>500.0</v>
      </c>
      <c r="G6" s="195">
        <v>2500.0</v>
      </c>
      <c r="H6" s="195">
        <v>500.0</v>
      </c>
      <c r="I6" s="195">
        <v>500.0</v>
      </c>
      <c r="J6" s="195">
        <v>500.0</v>
      </c>
      <c r="K6" s="195">
        <v>500.0</v>
      </c>
      <c r="L6" s="195">
        <v>0.0</v>
      </c>
      <c r="M6" s="195">
        <v>0.0</v>
      </c>
      <c r="N6" s="195">
        <v>0.0</v>
      </c>
      <c r="O6" s="195">
        <v>2500.0</v>
      </c>
      <c r="P6" s="195">
        <v>500.0</v>
      </c>
      <c r="Q6" s="195">
        <v>500.0</v>
      </c>
      <c r="R6" s="195">
        <v>2500.0</v>
      </c>
    </row>
    <row r="7">
      <c r="A7" s="193">
        <v>6.0</v>
      </c>
      <c r="B7" s="196" t="s">
        <v>175</v>
      </c>
      <c r="C7" s="196" t="s">
        <v>168</v>
      </c>
      <c r="D7" s="195">
        <v>20000.0</v>
      </c>
      <c r="E7" s="195">
        <v>20000.0</v>
      </c>
      <c r="F7" s="195">
        <v>20000.0</v>
      </c>
      <c r="G7" s="195">
        <v>20000.0</v>
      </c>
      <c r="H7" s="195">
        <v>20000.0</v>
      </c>
      <c r="I7" s="195">
        <v>20000.0</v>
      </c>
      <c r="J7" s="195">
        <v>20000.0</v>
      </c>
      <c r="K7" s="195">
        <v>20000.0</v>
      </c>
      <c r="L7" s="195">
        <v>0.0</v>
      </c>
      <c r="M7" s="195">
        <v>0.0</v>
      </c>
      <c r="N7" s="195">
        <v>0.0</v>
      </c>
      <c r="O7" s="195">
        <v>20000.0</v>
      </c>
      <c r="P7" s="195">
        <v>20000.0</v>
      </c>
      <c r="Q7" s="195">
        <v>20000.0</v>
      </c>
      <c r="R7" s="195">
        <v>20000.0</v>
      </c>
    </row>
    <row r="8">
      <c r="A8" s="197"/>
      <c r="B8" s="197"/>
      <c r="C8" s="197"/>
    </row>
    <row r="9">
      <c r="A9" s="197"/>
      <c r="B9" s="197"/>
      <c r="C9" s="197"/>
    </row>
    <row r="10">
      <c r="A10" s="197"/>
      <c r="B10" s="197"/>
      <c r="C10" s="197"/>
    </row>
    <row r="11">
      <c r="A11" s="197"/>
      <c r="B11" s="197"/>
      <c r="C11" s="197"/>
    </row>
    <row r="12">
      <c r="A12" s="197"/>
      <c r="B12" s="197"/>
      <c r="C12" s="197"/>
    </row>
    <row r="13">
      <c r="A13" s="197"/>
      <c r="B13" s="197"/>
      <c r="C13" s="197"/>
    </row>
    <row r="14">
      <c r="A14" s="197"/>
      <c r="B14" s="197"/>
      <c r="C14" s="197"/>
    </row>
    <row r="15">
      <c r="A15" s="197"/>
      <c r="B15" s="197"/>
      <c r="C15" s="197"/>
    </row>
    <row r="16">
      <c r="A16" s="197"/>
      <c r="B16" s="197"/>
      <c r="C16" s="197"/>
    </row>
    <row r="17">
      <c r="A17" s="197"/>
      <c r="B17" s="197"/>
      <c r="C17" s="197"/>
    </row>
    <row r="18">
      <c r="A18" s="197"/>
      <c r="B18" s="197"/>
      <c r="C18" s="197"/>
    </row>
    <row r="19">
      <c r="A19" s="197"/>
      <c r="B19" s="197"/>
      <c r="C19" s="197"/>
    </row>
    <row r="20">
      <c r="A20" s="197"/>
      <c r="B20" s="197"/>
      <c r="C20" s="197"/>
    </row>
    <row r="21">
      <c r="A21" s="197"/>
      <c r="B21" s="197"/>
      <c r="C21" s="197"/>
    </row>
    <row r="22">
      <c r="A22" s="197"/>
      <c r="B22" s="197"/>
      <c r="C22" s="197"/>
    </row>
    <row r="23">
      <c r="A23" s="197"/>
      <c r="B23" s="197"/>
      <c r="C23" s="197"/>
    </row>
    <row r="24">
      <c r="A24" s="197"/>
      <c r="B24" s="197"/>
      <c r="C24" s="197"/>
    </row>
    <row r="25">
      <c r="A25" s="197"/>
      <c r="B25" s="197"/>
      <c r="C25" s="197"/>
    </row>
    <row r="26">
      <c r="A26" s="197"/>
      <c r="B26" s="197"/>
      <c r="C26" s="197"/>
    </row>
    <row r="27">
      <c r="A27" s="197"/>
      <c r="B27" s="197"/>
      <c r="C27" s="197"/>
    </row>
    <row r="28">
      <c r="A28" s="197"/>
      <c r="B28" s="197"/>
      <c r="C28" s="197"/>
    </row>
    <row r="29">
      <c r="A29" s="197"/>
      <c r="B29" s="197"/>
      <c r="C29" s="197"/>
    </row>
    <row r="30">
      <c r="A30" s="197"/>
      <c r="B30" s="197"/>
      <c r="C30" s="197"/>
    </row>
    <row r="31">
      <c r="A31" s="197"/>
      <c r="B31" s="197"/>
      <c r="C31" s="197"/>
    </row>
    <row r="32">
      <c r="A32" s="197"/>
      <c r="B32" s="197"/>
      <c r="C32" s="197"/>
    </row>
    <row r="33">
      <c r="A33" s="197"/>
      <c r="B33" s="197"/>
      <c r="C33" s="197"/>
    </row>
    <row r="34">
      <c r="A34" s="197"/>
      <c r="B34" s="197"/>
      <c r="C34" s="197"/>
    </row>
    <row r="35">
      <c r="A35" s="197"/>
      <c r="B35" s="197"/>
      <c r="C35" s="197"/>
    </row>
    <row r="36">
      <c r="A36" s="197"/>
      <c r="B36" s="197"/>
      <c r="C36" s="197"/>
    </row>
    <row r="37">
      <c r="A37" s="197"/>
      <c r="B37" s="197"/>
      <c r="C37" s="197"/>
    </row>
    <row r="38">
      <c r="A38" s="197"/>
      <c r="B38" s="197"/>
      <c r="C38" s="197"/>
    </row>
    <row r="39">
      <c r="A39" s="197"/>
      <c r="B39" s="197"/>
      <c r="C39" s="197"/>
    </row>
    <row r="40">
      <c r="A40" s="197"/>
      <c r="B40" s="197"/>
      <c r="C40" s="197"/>
    </row>
    <row r="41">
      <c r="A41" s="197"/>
      <c r="B41" s="197"/>
      <c r="C41" s="197"/>
    </row>
    <row r="42">
      <c r="A42" s="197"/>
      <c r="B42" s="197"/>
      <c r="C42" s="197"/>
    </row>
    <row r="43">
      <c r="A43" s="197"/>
      <c r="B43" s="197"/>
      <c r="C43" s="197"/>
    </row>
    <row r="44">
      <c r="A44" s="197"/>
      <c r="B44" s="197"/>
      <c r="C44" s="197"/>
    </row>
    <row r="45">
      <c r="A45" s="197"/>
      <c r="B45" s="197"/>
      <c r="C45" s="197"/>
    </row>
    <row r="46">
      <c r="A46" s="197"/>
      <c r="B46" s="197"/>
      <c r="C46" s="197"/>
    </row>
    <row r="47">
      <c r="A47" s="197"/>
      <c r="B47" s="197"/>
      <c r="C47" s="197"/>
    </row>
    <row r="48">
      <c r="A48" s="197"/>
      <c r="B48" s="197"/>
      <c r="C48" s="197"/>
    </row>
    <row r="49">
      <c r="A49" s="197"/>
      <c r="B49" s="197"/>
      <c r="C49" s="197"/>
    </row>
    <row r="50">
      <c r="A50" s="197"/>
      <c r="B50" s="197"/>
      <c r="C50" s="197"/>
    </row>
    <row r="51">
      <c r="A51" s="197"/>
      <c r="B51" s="197"/>
      <c r="C51" s="197"/>
    </row>
    <row r="52">
      <c r="A52" s="197"/>
      <c r="B52" s="197"/>
      <c r="C52" s="197"/>
    </row>
    <row r="53">
      <c r="A53" s="197"/>
      <c r="B53" s="197"/>
      <c r="C53" s="197"/>
    </row>
    <row r="54">
      <c r="A54" s="197"/>
      <c r="B54" s="197"/>
      <c r="C54" s="197"/>
    </row>
    <row r="55">
      <c r="A55" s="197"/>
      <c r="B55" s="197"/>
      <c r="C55" s="197"/>
    </row>
    <row r="56">
      <c r="A56" s="197"/>
      <c r="B56" s="197"/>
      <c r="C56" s="197"/>
    </row>
    <row r="57">
      <c r="A57" s="197"/>
      <c r="B57" s="197"/>
      <c r="C57" s="197"/>
    </row>
    <row r="58">
      <c r="A58" s="197"/>
      <c r="B58" s="197"/>
      <c r="C58" s="197"/>
    </row>
    <row r="59">
      <c r="A59" s="197"/>
      <c r="B59" s="197"/>
      <c r="C59" s="197"/>
    </row>
    <row r="60">
      <c r="A60" s="197"/>
      <c r="B60" s="197"/>
      <c r="C60" s="197"/>
    </row>
    <row r="61">
      <c r="A61" s="197"/>
      <c r="B61" s="197"/>
      <c r="C61" s="197"/>
    </row>
    <row r="62">
      <c r="A62" s="197"/>
      <c r="B62" s="197"/>
      <c r="C62" s="197"/>
    </row>
    <row r="63">
      <c r="A63" s="197"/>
      <c r="B63" s="197"/>
      <c r="C63" s="197"/>
    </row>
    <row r="64">
      <c r="A64" s="197"/>
      <c r="B64" s="197"/>
      <c r="C64" s="197"/>
    </row>
    <row r="65">
      <c r="A65" s="197"/>
      <c r="B65" s="197"/>
      <c r="C65" s="197"/>
    </row>
    <row r="66">
      <c r="A66" s="197"/>
      <c r="B66" s="197"/>
      <c r="C66" s="197"/>
    </row>
    <row r="67">
      <c r="A67" s="197"/>
      <c r="B67" s="197"/>
      <c r="C67" s="197"/>
    </row>
    <row r="68">
      <c r="A68" s="197"/>
      <c r="B68" s="197"/>
      <c r="C68" s="197"/>
    </row>
    <row r="69">
      <c r="A69" s="197"/>
      <c r="B69" s="197"/>
      <c r="C69" s="197"/>
    </row>
    <row r="70">
      <c r="A70" s="197"/>
      <c r="B70" s="197"/>
      <c r="C70" s="197"/>
    </row>
    <row r="71">
      <c r="A71" s="197"/>
      <c r="B71" s="197"/>
      <c r="C71" s="197"/>
    </row>
    <row r="72">
      <c r="A72" s="197"/>
      <c r="B72" s="197"/>
      <c r="C72" s="197"/>
    </row>
    <row r="73">
      <c r="A73" s="197"/>
      <c r="B73" s="197"/>
      <c r="C73" s="197"/>
    </row>
    <row r="74">
      <c r="A74" s="197"/>
      <c r="B74" s="197"/>
      <c r="C74" s="197"/>
    </row>
    <row r="75">
      <c r="A75" s="197"/>
      <c r="B75" s="197"/>
      <c r="C75" s="197"/>
    </row>
    <row r="76">
      <c r="A76" s="197"/>
      <c r="B76" s="197"/>
      <c r="C76" s="197"/>
    </row>
    <row r="77">
      <c r="A77" s="197"/>
      <c r="B77" s="197"/>
      <c r="C77" s="197"/>
    </row>
    <row r="78">
      <c r="A78" s="197"/>
      <c r="B78" s="197"/>
      <c r="C78" s="197"/>
    </row>
    <row r="79">
      <c r="A79" s="197"/>
      <c r="B79" s="197"/>
      <c r="C79" s="197"/>
    </row>
    <row r="80">
      <c r="A80" s="197"/>
      <c r="B80" s="197"/>
      <c r="C80" s="197"/>
    </row>
    <row r="81">
      <c r="A81" s="197"/>
      <c r="B81" s="197"/>
      <c r="C81" s="197"/>
    </row>
    <row r="82">
      <c r="A82" s="197"/>
      <c r="B82" s="197"/>
      <c r="C82" s="197"/>
    </row>
    <row r="83">
      <c r="A83" s="197"/>
      <c r="B83" s="197"/>
      <c r="C83" s="197"/>
    </row>
    <row r="84">
      <c r="A84" s="197"/>
      <c r="B84" s="197"/>
      <c r="C84" s="197"/>
    </row>
    <row r="85">
      <c r="A85" s="197"/>
      <c r="B85" s="197"/>
      <c r="C85" s="197"/>
    </row>
    <row r="86">
      <c r="A86" s="197"/>
      <c r="B86" s="197"/>
      <c r="C86" s="197"/>
    </row>
    <row r="87">
      <c r="A87" s="197"/>
      <c r="B87" s="197"/>
      <c r="C87" s="197"/>
    </row>
    <row r="88">
      <c r="A88" s="197"/>
      <c r="B88" s="197"/>
      <c r="C88" s="197"/>
    </row>
    <row r="89">
      <c r="A89" s="197"/>
      <c r="B89" s="197"/>
      <c r="C89" s="197"/>
    </row>
    <row r="90">
      <c r="A90" s="197"/>
      <c r="B90" s="197"/>
      <c r="C90" s="197"/>
    </row>
    <row r="91">
      <c r="A91" s="197"/>
      <c r="B91" s="197"/>
      <c r="C91" s="197"/>
    </row>
    <row r="92">
      <c r="A92" s="197"/>
      <c r="B92" s="197"/>
      <c r="C92" s="197"/>
    </row>
    <row r="93">
      <c r="A93" s="197"/>
      <c r="B93" s="197"/>
      <c r="C93" s="197"/>
    </row>
    <row r="94">
      <c r="A94" s="197"/>
      <c r="B94" s="197"/>
      <c r="C94" s="197"/>
    </row>
    <row r="95">
      <c r="A95" s="197"/>
      <c r="B95" s="197"/>
      <c r="C95" s="197"/>
    </row>
    <row r="96">
      <c r="A96" s="197"/>
      <c r="B96" s="197"/>
      <c r="C96" s="197"/>
    </row>
    <row r="97">
      <c r="A97" s="197"/>
      <c r="B97" s="197"/>
      <c r="C97" s="197"/>
    </row>
    <row r="98">
      <c r="A98" s="197"/>
      <c r="B98" s="197"/>
      <c r="C98" s="197"/>
    </row>
    <row r="99">
      <c r="A99" s="197"/>
      <c r="B99" s="197"/>
      <c r="C99" s="197"/>
    </row>
    <row r="100">
      <c r="A100" s="197"/>
      <c r="B100" s="197"/>
      <c r="C100" s="197"/>
    </row>
    <row r="101">
      <c r="A101" s="197"/>
      <c r="B101" s="197"/>
      <c r="C101" s="197"/>
    </row>
    <row r="102">
      <c r="A102" s="197"/>
      <c r="B102" s="197"/>
      <c r="C102" s="197"/>
    </row>
    <row r="103">
      <c r="A103" s="197"/>
      <c r="B103" s="197"/>
      <c r="C103" s="197"/>
    </row>
    <row r="104">
      <c r="A104" s="197"/>
      <c r="B104" s="197"/>
      <c r="C104" s="197"/>
    </row>
    <row r="105">
      <c r="A105" s="197"/>
      <c r="B105" s="197"/>
      <c r="C105" s="197"/>
    </row>
    <row r="106">
      <c r="A106" s="197"/>
      <c r="B106" s="197"/>
      <c r="C106" s="197"/>
    </row>
    <row r="107">
      <c r="A107" s="197"/>
      <c r="B107" s="197"/>
      <c r="C107" s="197"/>
    </row>
    <row r="108">
      <c r="A108" s="197"/>
      <c r="B108" s="197"/>
      <c r="C108" s="197"/>
    </row>
    <row r="109">
      <c r="A109" s="197"/>
      <c r="B109" s="197"/>
      <c r="C109" s="197"/>
    </row>
    <row r="110">
      <c r="A110" s="197"/>
      <c r="B110" s="197"/>
      <c r="C110" s="197"/>
    </row>
    <row r="111">
      <c r="A111" s="197"/>
      <c r="B111" s="197"/>
      <c r="C111" s="197"/>
    </row>
    <row r="112">
      <c r="A112" s="197"/>
      <c r="B112" s="197"/>
      <c r="C112" s="197"/>
    </row>
    <row r="113">
      <c r="A113" s="197"/>
      <c r="B113" s="197"/>
      <c r="C113" s="197"/>
    </row>
    <row r="114">
      <c r="A114" s="197"/>
      <c r="B114" s="197"/>
      <c r="C114" s="197"/>
    </row>
    <row r="115">
      <c r="A115" s="197"/>
      <c r="B115" s="197"/>
      <c r="C115" s="197"/>
    </row>
    <row r="116">
      <c r="A116" s="197"/>
      <c r="B116" s="197"/>
      <c r="C116" s="197"/>
    </row>
    <row r="117">
      <c r="A117" s="197"/>
      <c r="B117" s="197"/>
      <c r="C117" s="197"/>
    </row>
    <row r="118">
      <c r="A118" s="197"/>
      <c r="B118" s="197"/>
      <c r="C118" s="197"/>
    </row>
    <row r="119">
      <c r="A119" s="197"/>
      <c r="B119" s="197"/>
      <c r="C119" s="197"/>
    </row>
    <row r="120">
      <c r="A120" s="197"/>
      <c r="B120" s="197"/>
      <c r="C120" s="197"/>
    </row>
    <row r="121">
      <c r="A121" s="197"/>
      <c r="B121" s="197"/>
      <c r="C121" s="197"/>
    </row>
    <row r="122">
      <c r="A122" s="197"/>
      <c r="B122" s="197"/>
      <c r="C122" s="197"/>
    </row>
    <row r="123">
      <c r="A123" s="197"/>
      <c r="B123" s="197"/>
      <c r="C123" s="197"/>
    </row>
    <row r="124">
      <c r="A124" s="197"/>
      <c r="B124" s="197"/>
      <c r="C124" s="197"/>
    </row>
    <row r="125">
      <c r="A125" s="197"/>
      <c r="B125" s="197"/>
      <c r="C125" s="197"/>
    </row>
    <row r="126">
      <c r="A126" s="197"/>
      <c r="B126" s="197"/>
      <c r="C126" s="197"/>
    </row>
    <row r="127">
      <c r="A127" s="197"/>
      <c r="B127" s="197"/>
      <c r="C127" s="197"/>
    </row>
    <row r="128">
      <c r="A128" s="197"/>
      <c r="B128" s="197"/>
      <c r="C128" s="197"/>
    </row>
    <row r="129">
      <c r="A129" s="197"/>
      <c r="B129" s="197"/>
      <c r="C129" s="197"/>
    </row>
    <row r="130">
      <c r="A130" s="197"/>
      <c r="B130" s="197"/>
      <c r="C130" s="197"/>
    </row>
    <row r="131">
      <c r="A131" s="197"/>
      <c r="B131" s="197"/>
      <c r="C131" s="197"/>
    </row>
    <row r="132">
      <c r="A132" s="197"/>
      <c r="B132" s="197"/>
      <c r="C132" s="197"/>
    </row>
    <row r="133">
      <c r="A133" s="197"/>
      <c r="B133" s="197"/>
      <c r="C133" s="197"/>
    </row>
    <row r="134">
      <c r="A134" s="197"/>
      <c r="B134" s="197"/>
      <c r="C134" s="197"/>
    </row>
    <row r="135">
      <c r="A135" s="197"/>
      <c r="B135" s="197"/>
      <c r="C135" s="197"/>
    </row>
    <row r="136">
      <c r="A136" s="197"/>
      <c r="B136" s="197"/>
      <c r="C136" s="197"/>
    </row>
    <row r="137">
      <c r="A137" s="197"/>
      <c r="B137" s="197"/>
      <c r="C137" s="197"/>
    </row>
    <row r="138">
      <c r="A138" s="197"/>
      <c r="B138" s="197"/>
      <c r="C138" s="197"/>
    </row>
    <row r="139">
      <c r="A139" s="197"/>
      <c r="B139" s="197"/>
      <c r="C139" s="197"/>
    </row>
    <row r="140">
      <c r="A140" s="197"/>
      <c r="B140" s="197"/>
      <c r="C140" s="197"/>
    </row>
    <row r="141">
      <c r="A141" s="197"/>
      <c r="B141" s="197"/>
      <c r="C141" s="197"/>
    </row>
    <row r="142">
      <c r="A142" s="197"/>
      <c r="B142" s="197"/>
      <c r="C142" s="197"/>
    </row>
    <row r="143">
      <c r="A143" s="197"/>
      <c r="B143" s="197"/>
      <c r="C143" s="197"/>
    </row>
    <row r="144">
      <c r="A144" s="197"/>
      <c r="B144" s="197"/>
      <c r="C144" s="197"/>
    </row>
    <row r="145">
      <c r="A145" s="197"/>
      <c r="B145" s="197"/>
      <c r="C145" s="197"/>
    </row>
    <row r="146">
      <c r="A146" s="197"/>
      <c r="B146" s="197"/>
      <c r="C146" s="197"/>
    </row>
    <row r="147">
      <c r="A147" s="197"/>
      <c r="B147" s="197"/>
      <c r="C147" s="197"/>
    </row>
    <row r="148">
      <c r="A148" s="197"/>
      <c r="B148" s="197"/>
      <c r="C148" s="197"/>
    </row>
    <row r="149">
      <c r="A149" s="197"/>
      <c r="B149" s="197"/>
      <c r="C149" s="197"/>
    </row>
    <row r="150">
      <c r="A150" s="197"/>
      <c r="B150" s="197"/>
      <c r="C150" s="197"/>
    </row>
    <row r="151">
      <c r="A151" s="197"/>
      <c r="B151" s="197"/>
      <c r="C151" s="197"/>
    </row>
    <row r="152">
      <c r="A152" s="197"/>
      <c r="B152" s="197"/>
      <c r="C152" s="197"/>
    </row>
    <row r="153">
      <c r="A153" s="197"/>
      <c r="B153" s="197"/>
      <c r="C153" s="197"/>
    </row>
    <row r="154">
      <c r="A154" s="197"/>
      <c r="B154" s="197"/>
      <c r="C154" s="197"/>
    </row>
    <row r="155">
      <c r="A155" s="197"/>
      <c r="B155" s="197"/>
      <c r="C155" s="197"/>
    </row>
    <row r="156">
      <c r="A156" s="197"/>
      <c r="B156" s="197"/>
      <c r="C156" s="197"/>
    </row>
    <row r="157">
      <c r="A157" s="197"/>
      <c r="B157" s="197"/>
      <c r="C157" s="197"/>
    </row>
    <row r="158">
      <c r="A158" s="197"/>
      <c r="B158" s="197"/>
      <c r="C158" s="197"/>
    </row>
    <row r="159">
      <c r="A159" s="197"/>
      <c r="B159" s="197"/>
      <c r="C159" s="197"/>
    </row>
    <row r="160">
      <c r="A160" s="197"/>
      <c r="B160" s="197"/>
      <c r="C160" s="197"/>
    </row>
    <row r="161">
      <c r="A161" s="197"/>
      <c r="B161" s="197"/>
      <c r="C161" s="197"/>
    </row>
    <row r="162">
      <c r="A162" s="197"/>
      <c r="B162" s="197"/>
      <c r="C162" s="197"/>
    </row>
    <row r="163">
      <c r="A163" s="197"/>
      <c r="B163" s="197"/>
      <c r="C163" s="197"/>
    </row>
    <row r="164">
      <c r="A164" s="197"/>
      <c r="B164" s="197"/>
      <c r="C164" s="197"/>
    </row>
    <row r="165">
      <c r="A165" s="197"/>
      <c r="B165" s="197"/>
      <c r="C165" s="197"/>
    </row>
    <row r="166">
      <c r="A166" s="197"/>
      <c r="B166" s="197"/>
      <c r="C166" s="197"/>
    </row>
    <row r="167">
      <c r="A167" s="197"/>
      <c r="B167" s="197"/>
      <c r="C167" s="197"/>
    </row>
    <row r="168">
      <c r="A168" s="197"/>
      <c r="B168" s="197"/>
      <c r="C168" s="197"/>
    </row>
    <row r="169">
      <c r="A169" s="197"/>
      <c r="B169" s="197"/>
      <c r="C169" s="197"/>
    </row>
    <row r="170">
      <c r="A170" s="197"/>
      <c r="B170" s="197"/>
      <c r="C170" s="197"/>
    </row>
    <row r="171">
      <c r="A171" s="197"/>
      <c r="B171" s="197"/>
      <c r="C171" s="197"/>
    </row>
    <row r="172">
      <c r="A172" s="197"/>
      <c r="B172" s="197"/>
      <c r="C172" s="197"/>
    </row>
    <row r="173">
      <c r="A173" s="197"/>
      <c r="B173" s="197"/>
      <c r="C173" s="197"/>
    </row>
    <row r="174">
      <c r="A174" s="197"/>
      <c r="B174" s="197"/>
      <c r="C174" s="197"/>
    </row>
    <row r="175">
      <c r="A175" s="197"/>
      <c r="B175" s="197"/>
      <c r="C175" s="197"/>
    </row>
    <row r="176">
      <c r="A176" s="197"/>
      <c r="B176" s="197"/>
      <c r="C176" s="197"/>
    </row>
    <row r="177">
      <c r="A177" s="197"/>
      <c r="B177" s="197"/>
      <c r="C177" s="197"/>
    </row>
    <row r="178">
      <c r="A178" s="197"/>
      <c r="B178" s="197"/>
      <c r="C178" s="197"/>
    </row>
    <row r="179">
      <c r="A179" s="197"/>
      <c r="B179" s="197"/>
      <c r="C179" s="197"/>
    </row>
    <row r="180">
      <c r="A180" s="197"/>
      <c r="B180" s="197"/>
      <c r="C180" s="197"/>
    </row>
    <row r="181">
      <c r="A181" s="197"/>
      <c r="B181" s="197"/>
      <c r="C181" s="197"/>
    </row>
    <row r="182">
      <c r="A182" s="197"/>
      <c r="B182" s="197"/>
      <c r="C182" s="197"/>
    </row>
    <row r="183">
      <c r="A183" s="197"/>
      <c r="B183" s="197"/>
      <c r="C183" s="197"/>
    </row>
    <row r="184">
      <c r="A184" s="197"/>
      <c r="B184" s="197"/>
      <c r="C184" s="197"/>
    </row>
    <row r="185">
      <c r="A185" s="197"/>
      <c r="B185" s="197"/>
      <c r="C185" s="197"/>
    </row>
    <row r="186">
      <c r="A186" s="197"/>
      <c r="B186" s="197"/>
      <c r="C186" s="197"/>
    </row>
    <row r="187">
      <c r="A187" s="197"/>
      <c r="B187" s="197"/>
      <c r="C187" s="197"/>
    </row>
    <row r="188">
      <c r="A188" s="197"/>
      <c r="B188" s="197"/>
      <c r="C188" s="197"/>
    </row>
    <row r="189">
      <c r="A189" s="197"/>
      <c r="B189" s="197"/>
      <c r="C189" s="197"/>
    </row>
    <row r="190">
      <c r="A190" s="197"/>
      <c r="B190" s="197"/>
      <c r="C190" s="197"/>
    </row>
    <row r="191">
      <c r="A191" s="197"/>
      <c r="B191" s="197"/>
      <c r="C191" s="197"/>
    </row>
    <row r="192">
      <c r="A192" s="197"/>
      <c r="B192" s="197"/>
      <c r="C192" s="197"/>
    </row>
    <row r="193">
      <c r="A193" s="197"/>
      <c r="B193" s="197"/>
      <c r="C193" s="197"/>
    </row>
    <row r="194">
      <c r="A194" s="197"/>
      <c r="B194" s="197"/>
      <c r="C194" s="197"/>
    </row>
    <row r="195">
      <c r="A195" s="197"/>
      <c r="B195" s="197"/>
      <c r="C195" s="197"/>
    </row>
    <row r="196">
      <c r="A196" s="197"/>
      <c r="B196" s="197"/>
      <c r="C196" s="197"/>
    </row>
    <row r="197">
      <c r="A197" s="197"/>
      <c r="B197" s="197"/>
      <c r="C197" s="197"/>
    </row>
    <row r="198">
      <c r="A198" s="197"/>
      <c r="B198" s="197"/>
      <c r="C198" s="197"/>
    </row>
    <row r="199">
      <c r="A199" s="197"/>
      <c r="B199" s="197"/>
      <c r="C199" s="197"/>
    </row>
    <row r="200">
      <c r="A200" s="197"/>
      <c r="B200" s="197"/>
      <c r="C200" s="197"/>
    </row>
    <row r="201">
      <c r="A201" s="197"/>
      <c r="B201" s="197"/>
      <c r="C201" s="197"/>
    </row>
    <row r="202">
      <c r="A202" s="197"/>
      <c r="B202" s="197"/>
      <c r="C202" s="197"/>
    </row>
    <row r="203">
      <c r="A203" s="197"/>
      <c r="B203" s="197"/>
      <c r="C203" s="197"/>
    </row>
    <row r="204">
      <c r="A204" s="197"/>
      <c r="B204" s="197"/>
      <c r="C204" s="197"/>
    </row>
    <row r="205">
      <c r="A205" s="197"/>
      <c r="B205" s="197"/>
      <c r="C205" s="197"/>
    </row>
    <row r="206">
      <c r="A206" s="197"/>
      <c r="B206" s="197"/>
      <c r="C206" s="197"/>
    </row>
    <row r="207">
      <c r="A207" s="197"/>
      <c r="B207" s="197"/>
      <c r="C207" s="197"/>
    </row>
    <row r="208">
      <c r="A208" s="197"/>
      <c r="B208" s="197"/>
      <c r="C208" s="197"/>
    </row>
    <row r="209">
      <c r="A209" s="197"/>
      <c r="B209" s="197"/>
      <c r="C209" s="197"/>
    </row>
    <row r="210">
      <c r="A210" s="197"/>
      <c r="B210" s="197"/>
      <c r="C210" s="197"/>
    </row>
    <row r="211">
      <c r="A211" s="197"/>
      <c r="B211" s="197"/>
      <c r="C211" s="197"/>
    </row>
    <row r="212">
      <c r="A212" s="197"/>
      <c r="B212" s="197"/>
      <c r="C212" s="197"/>
    </row>
    <row r="213">
      <c r="A213" s="197"/>
      <c r="B213" s="197"/>
      <c r="C213" s="197"/>
    </row>
    <row r="214">
      <c r="A214" s="197"/>
      <c r="B214" s="197"/>
      <c r="C214" s="197"/>
    </row>
    <row r="215">
      <c r="A215" s="197"/>
      <c r="B215" s="197"/>
      <c r="C215" s="197"/>
    </row>
    <row r="216">
      <c r="A216" s="197"/>
      <c r="B216" s="197"/>
      <c r="C216" s="197"/>
    </row>
    <row r="217">
      <c r="A217" s="197"/>
      <c r="B217" s="197"/>
      <c r="C217" s="197"/>
    </row>
    <row r="218">
      <c r="A218" s="197"/>
      <c r="B218" s="197"/>
      <c r="C218" s="197"/>
    </row>
    <row r="219">
      <c r="A219" s="197"/>
      <c r="B219" s="197"/>
      <c r="C219" s="197"/>
    </row>
    <row r="220">
      <c r="A220" s="197"/>
      <c r="B220" s="197"/>
      <c r="C220" s="197"/>
    </row>
    <row r="221">
      <c r="A221" s="197"/>
      <c r="B221" s="197"/>
      <c r="C221" s="197"/>
    </row>
    <row r="222">
      <c r="A222" s="197"/>
      <c r="B222" s="197"/>
      <c r="C222" s="197"/>
    </row>
    <row r="223">
      <c r="A223" s="197"/>
      <c r="B223" s="197"/>
      <c r="C223" s="197"/>
    </row>
    <row r="224">
      <c r="A224" s="197"/>
      <c r="B224" s="197"/>
      <c r="C224" s="197"/>
    </row>
    <row r="225">
      <c r="A225" s="197"/>
      <c r="B225" s="197"/>
      <c r="C225" s="197"/>
    </row>
    <row r="226">
      <c r="A226" s="197"/>
      <c r="B226" s="197"/>
      <c r="C226" s="197"/>
    </row>
    <row r="227">
      <c r="A227" s="197"/>
      <c r="B227" s="197"/>
      <c r="C227" s="197"/>
    </row>
    <row r="228">
      <c r="A228" s="197"/>
      <c r="B228" s="197"/>
      <c r="C228" s="197"/>
    </row>
    <row r="229">
      <c r="A229" s="197"/>
      <c r="B229" s="197"/>
      <c r="C229" s="197"/>
    </row>
    <row r="230">
      <c r="A230" s="197"/>
      <c r="B230" s="197"/>
      <c r="C230" s="197"/>
    </row>
    <row r="231">
      <c r="A231" s="197"/>
      <c r="B231" s="197"/>
      <c r="C231" s="197"/>
    </row>
    <row r="232">
      <c r="A232" s="197"/>
      <c r="B232" s="197"/>
      <c r="C232" s="197"/>
    </row>
    <row r="233">
      <c r="A233" s="197"/>
      <c r="B233" s="197"/>
      <c r="C233" s="197"/>
    </row>
    <row r="234">
      <c r="A234" s="197"/>
      <c r="B234" s="197"/>
      <c r="C234" s="197"/>
    </row>
    <row r="235">
      <c r="A235" s="197"/>
      <c r="B235" s="197"/>
      <c r="C235" s="197"/>
    </row>
    <row r="236">
      <c r="A236" s="197"/>
      <c r="B236" s="197"/>
      <c r="C236" s="197"/>
    </row>
    <row r="237">
      <c r="A237" s="197"/>
      <c r="B237" s="197"/>
      <c r="C237" s="197"/>
    </row>
    <row r="238">
      <c r="A238" s="197"/>
      <c r="B238" s="197"/>
      <c r="C238" s="197"/>
    </row>
    <row r="239">
      <c r="A239" s="197"/>
      <c r="B239" s="197"/>
      <c r="C239" s="197"/>
    </row>
    <row r="240">
      <c r="A240" s="197"/>
      <c r="B240" s="197"/>
      <c r="C240" s="197"/>
    </row>
    <row r="241">
      <c r="A241" s="197"/>
      <c r="B241" s="197"/>
      <c r="C241" s="197"/>
    </row>
    <row r="242">
      <c r="A242" s="197"/>
      <c r="B242" s="197"/>
      <c r="C242" s="197"/>
    </row>
    <row r="243">
      <c r="A243" s="197"/>
      <c r="B243" s="197"/>
      <c r="C243" s="197"/>
    </row>
    <row r="244">
      <c r="A244" s="197"/>
      <c r="B244" s="197"/>
      <c r="C244" s="197"/>
    </row>
    <row r="245">
      <c r="A245" s="197"/>
      <c r="B245" s="197"/>
      <c r="C245" s="197"/>
    </row>
    <row r="246">
      <c r="A246" s="197"/>
      <c r="B246" s="197"/>
      <c r="C246" s="197"/>
    </row>
    <row r="247">
      <c r="A247" s="197"/>
      <c r="B247" s="197"/>
      <c r="C247" s="197"/>
    </row>
    <row r="248">
      <c r="A248" s="197"/>
      <c r="B248" s="197"/>
      <c r="C248" s="197"/>
    </row>
    <row r="249">
      <c r="A249" s="197"/>
      <c r="B249" s="197"/>
      <c r="C249" s="197"/>
    </row>
    <row r="250">
      <c r="A250" s="197"/>
      <c r="B250" s="197"/>
      <c r="C250" s="197"/>
    </row>
    <row r="251">
      <c r="A251" s="197"/>
      <c r="B251" s="197"/>
      <c r="C251" s="197"/>
    </row>
    <row r="252">
      <c r="A252" s="197"/>
      <c r="B252" s="197"/>
      <c r="C252" s="197"/>
    </row>
    <row r="253">
      <c r="A253" s="197"/>
      <c r="B253" s="197"/>
      <c r="C253" s="197"/>
    </row>
    <row r="254">
      <c r="A254" s="197"/>
      <c r="B254" s="197"/>
      <c r="C254" s="197"/>
    </row>
    <row r="255">
      <c r="A255" s="197"/>
      <c r="B255" s="197"/>
      <c r="C255" s="197"/>
    </row>
    <row r="256">
      <c r="A256" s="197"/>
      <c r="B256" s="197"/>
      <c r="C256" s="197"/>
    </row>
    <row r="257">
      <c r="A257" s="197"/>
      <c r="B257" s="197"/>
      <c r="C257" s="197"/>
    </row>
    <row r="258">
      <c r="A258" s="197"/>
      <c r="B258" s="197"/>
      <c r="C258" s="197"/>
    </row>
    <row r="259">
      <c r="A259" s="197"/>
      <c r="B259" s="197"/>
      <c r="C259" s="197"/>
    </row>
    <row r="260">
      <c r="A260" s="197"/>
      <c r="B260" s="197"/>
      <c r="C260" s="197"/>
    </row>
    <row r="261">
      <c r="A261" s="197"/>
      <c r="B261" s="197"/>
      <c r="C261" s="197"/>
    </row>
    <row r="262">
      <c r="A262" s="197"/>
      <c r="B262" s="197"/>
      <c r="C262" s="197"/>
    </row>
    <row r="263">
      <c r="A263" s="197"/>
      <c r="B263" s="197"/>
      <c r="C263" s="197"/>
    </row>
    <row r="264">
      <c r="A264" s="197"/>
      <c r="B264" s="197"/>
      <c r="C264" s="197"/>
    </row>
    <row r="265">
      <c r="A265" s="197"/>
      <c r="B265" s="197"/>
      <c r="C265" s="197"/>
    </row>
    <row r="266">
      <c r="A266" s="197"/>
      <c r="B266" s="197"/>
      <c r="C266" s="197"/>
    </row>
    <row r="267">
      <c r="A267" s="197"/>
      <c r="B267" s="197"/>
      <c r="C267" s="197"/>
    </row>
    <row r="268">
      <c r="A268" s="197"/>
      <c r="B268" s="197"/>
      <c r="C268" s="197"/>
    </row>
    <row r="269">
      <c r="A269" s="197"/>
      <c r="B269" s="197"/>
      <c r="C269" s="197"/>
    </row>
    <row r="270">
      <c r="A270" s="197"/>
      <c r="B270" s="197"/>
      <c r="C270" s="197"/>
    </row>
    <row r="271">
      <c r="A271" s="197"/>
      <c r="B271" s="197"/>
      <c r="C271" s="197"/>
    </row>
    <row r="272">
      <c r="A272" s="197"/>
      <c r="B272" s="197"/>
      <c r="C272" s="197"/>
    </row>
    <row r="273">
      <c r="A273" s="197"/>
      <c r="B273" s="197"/>
      <c r="C273" s="197"/>
    </row>
    <row r="274">
      <c r="A274" s="197"/>
      <c r="B274" s="197"/>
      <c r="C274" s="197"/>
    </row>
    <row r="275">
      <c r="A275" s="197"/>
      <c r="B275" s="197"/>
      <c r="C275" s="197"/>
    </row>
    <row r="276">
      <c r="A276" s="197"/>
      <c r="B276" s="197"/>
      <c r="C276" s="197"/>
    </row>
    <row r="277">
      <c r="A277" s="197"/>
      <c r="B277" s="197"/>
      <c r="C277" s="197"/>
    </row>
    <row r="278">
      <c r="A278" s="197"/>
      <c r="B278" s="197"/>
      <c r="C278" s="197"/>
    </row>
    <row r="279">
      <c r="A279" s="197"/>
      <c r="B279" s="197"/>
      <c r="C279" s="197"/>
    </row>
    <row r="280">
      <c r="A280" s="197"/>
      <c r="B280" s="197"/>
      <c r="C280" s="197"/>
    </row>
    <row r="281">
      <c r="A281" s="197"/>
      <c r="B281" s="197"/>
      <c r="C281" s="197"/>
    </row>
    <row r="282">
      <c r="A282" s="197"/>
      <c r="B282" s="197"/>
      <c r="C282" s="197"/>
    </row>
    <row r="283">
      <c r="A283" s="197"/>
      <c r="B283" s="197"/>
      <c r="C283" s="197"/>
    </row>
    <row r="284">
      <c r="A284" s="197"/>
      <c r="B284" s="197"/>
      <c r="C284" s="197"/>
    </row>
    <row r="285">
      <c r="A285" s="197"/>
      <c r="B285" s="197"/>
      <c r="C285" s="197"/>
    </row>
    <row r="286">
      <c r="A286" s="197"/>
      <c r="B286" s="197"/>
      <c r="C286" s="197"/>
    </row>
    <row r="287">
      <c r="A287" s="197"/>
      <c r="B287" s="197"/>
      <c r="C287" s="197"/>
    </row>
    <row r="288">
      <c r="A288" s="197"/>
      <c r="B288" s="197"/>
      <c r="C288" s="197"/>
    </row>
    <row r="289">
      <c r="A289" s="197"/>
      <c r="B289" s="197"/>
      <c r="C289" s="197"/>
    </row>
    <row r="290">
      <c r="A290" s="197"/>
      <c r="B290" s="197"/>
      <c r="C290" s="197"/>
    </row>
    <row r="291">
      <c r="A291" s="197"/>
      <c r="B291" s="197"/>
      <c r="C291" s="197"/>
    </row>
    <row r="292">
      <c r="A292" s="197"/>
      <c r="B292" s="197"/>
      <c r="C292" s="197"/>
    </row>
    <row r="293">
      <c r="A293" s="197"/>
      <c r="B293" s="197"/>
      <c r="C293" s="197"/>
    </row>
    <row r="294">
      <c r="A294" s="197"/>
      <c r="B294" s="197"/>
      <c r="C294" s="197"/>
    </row>
    <row r="295">
      <c r="A295" s="197"/>
      <c r="B295" s="197"/>
      <c r="C295" s="197"/>
    </row>
    <row r="296">
      <c r="A296" s="197"/>
      <c r="B296" s="197"/>
      <c r="C296" s="197"/>
    </row>
    <row r="297">
      <c r="A297" s="197"/>
      <c r="B297" s="197"/>
      <c r="C297" s="197"/>
    </row>
    <row r="298">
      <c r="A298" s="197"/>
      <c r="B298" s="197"/>
      <c r="C298" s="197"/>
    </row>
    <row r="299">
      <c r="A299" s="197"/>
      <c r="B299" s="197"/>
      <c r="C299" s="197"/>
    </row>
    <row r="300">
      <c r="A300" s="197"/>
      <c r="B300" s="197"/>
      <c r="C300" s="197"/>
    </row>
    <row r="301">
      <c r="A301" s="197"/>
      <c r="B301" s="197"/>
      <c r="C301" s="197"/>
    </row>
    <row r="302">
      <c r="A302" s="197"/>
      <c r="B302" s="197"/>
      <c r="C302" s="197"/>
    </row>
    <row r="303">
      <c r="A303" s="197"/>
      <c r="B303" s="197"/>
      <c r="C303" s="197"/>
    </row>
    <row r="304">
      <c r="A304" s="197"/>
      <c r="B304" s="197"/>
      <c r="C304" s="197"/>
    </row>
    <row r="305">
      <c r="A305" s="197"/>
      <c r="B305" s="197"/>
      <c r="C305" s="197"/>
    </row>
    <row r="306">
      <c r="A306" s="197"/>
      <c r="B306" s="197"/>
      <c r="C306" s="197"/>
    </row>
    <row r="307">
      <c r="A307" s="197"/>
      <c r="B307" s="197"/>
      <c r="C307" s="197"/>
    </row>
    <row r="308">
      <c r="A308" s="197"/>
      <c r="B308" s="197"/>
      <c r="C308" s="197"/>
    </row>
    <row r="309">
      <c r="A309" s="197"/>
      <c r="B309" s="197"/>
      <c r="C309" s="197"/>
    </row>
    <row r="310">
      <c r="A310" s="197"/>
      <c r="B310" s="197"/>
      <c r="C310" s="197"/>
    </row>
    <row r="311">
      <c r="A311" s="197"/>
      <c r="B311" s="197"/>
      <c r="C311" s="197"/>
    </row>
    <row r="312">
      <c r="A312" s="197"/>
      <c r="B312" s="197"/>
      <c r="C312" s="197"/>
    </row>
    <row r="313">
      <c r="A313" s="197"/>
      <c r="B313" s="197"/>
      <c r="C313" s="197"/>
    </row>
    <row r="314">
      <c r="A314" s="197"/>
      <c r="B314" s="197"/>
      <c r="C314" s="197"/>
    </row>
    <row r="315">
      <c r="A315" s="197"/>
      <c r="B315" s="197"/>
      <c r="C315" s="197"/>
    </row>
    <row r="316">
      <c r="A316" s="197"/>
      <c r="B316" s="197"/>
      <c r="C316" s="197"/>
    </row>
    <row r="317">
      <c r="A317" s="197"/>
      <c r="B317" s="197"/>
      <c r="C317" s="197"/>
    </row>
    <row r="318">
      <c r="A318" s="197"/>
      <c r="B318" s="197"/>
      <c r="C318" s="197"/>
    </row>
    <row r="319">
      <c r="A319" s="197"/>
      <c r="B319" s="197"/>
      <c r="C319" s="197"/>
    </row>
    <row r="320">
      <c r="A320" s="197"/>
      <c r="B320" s="197"/>
      <c r="C320" s="197"/>
    </row>
    <row r="321">
      <c r="A321" s="197"/>
      <c r="B321" s="197"/>
      <c r="C321" s="197"/>
    </row>
    <row r="322">
      <c r="A322" s="197"/>
      <c r="B322" s="197"/>
      <c r="C322" s="197"/>
    </row>
    <row r="323">
      <c r="A323" s="197"/>
      <c r="B323" s="197"/>
      <c r="C323" s="197"/>
    </row>
    <row r="324">
      <c r="A324" s="197"/>
      <c r="B324" s="197"/>
      <c r="C324" s="197"/>
    </row>
    <row r="325">
      <c r="A325" s="197"/>
      <c r="B325" s="197"/>
      <c r="C325" s="197"/>
    </row>
    <row r="326">
      <c r="A326" s="197"/>
      <c r="B326" s="197"/>
      <c r="C326" s="197"/>
    </row>
    <row r="327">
      <c r="A327" s="197"/>
      <c r="B327" s="197"/>
      <c r="C327" s="197"/>
    </row>
    <row r="328">
      <c r="A328" s="197"/>
      <c r="B328" s="197"/>
      <c r="C328" s="197"/>
    </row>
    <row r="329">
      <c r="A329" s="197"/>
      <c r="B329" s="197"/>
      <c r="C329" s="197"/>
    </row>
    <row r="330">
      <c r="A330" s="197"/>
      <c r="B330" s="197"/>
      <c r="C330" s="197"/>
    </row>
    <row r="331">
      <c r="A331" s="197"/>
      <c r="B331" s="197"/>
      <c r="C331" s="197"/>
    </row>
    <row r="332">
      <c r="A332" s="197"/>
      <c r="B332" s="197"/>
      <c r="C332" s="197"/>
    </row>
    <row r="333">
      <c r="A333" s="197"/>
      <c r="B333" s="197"/>
      <c r="C333" s="197"/>
    </row>
    <row r="334">
      <c r="A334" s="197"/>
      <c r="B334" s="197"/>
      <c r="C334" s="197"/>
    </row>
    <row r="335">
      <c r="A335" s="197"/>
      <c r="B335" s="197"/>
      <c r="C335" s="197"/>
    </row>
    <row r="336">
      <c r="A336" s="197"/>
      <c r="B336" s="197"/>
      <c r="C336" s="197"/>
    </row>
    <row r="337">
      <c r="A337" s="197"/>
      <c r="B337" s="197"/>
      <c r="C337" s="197"/>
    </row>
    <row r="338">
      <c r="A338" s="197"/>
      <c r="B338" s="197"/>
      <c r="C338" s="197"/>
    </row>
    <row r="339">
      <c r="A339" s="197"/>
      <c r="B339" s="197"/>
      <c r="C339" s="197"/>
    </row>
    <row r="340">
      <c r="A340" s="197"/>
      <c r="B340" s="197"/>
      <c r="C340" s="197"/>
    </row>
    <row r="341">
      <c r="A341" s="197"/>
      <c r="B341" s="197"/>
      <c r="C341" s="197"/>
    </row>
    <row r="342">
      <c r="A342" s="197"/>
      <c r="B342" s="197"/>
      <c r="C342" s="197"/>
    </row>
    <row r="343">
      <c r="A343" s="197"/>
      <c r="B343" s="197"/>
      <c r="C343" s="197"/>
    </row>
    <row r="344">
      <c r="A344" s="197"/>
      <c r="B344" s="197"/>
      <c r="C344" s="197"/>
    </row>
    <row r="345">
      <c r="A345" s="197"/>
      <c r="B345" s="197"/>
      <c r="C345" s="197"/>
    </row>
    <row r="346">
      <c r="A346" s="197"/>
      <c r="B346" s="197"/>
      <c r="C346" s="197"/>
    </row>
    <row r="347">
      <c r="A347" s="197"/>
      <c r="B347" s="197"/>
      <c r="C347" s="197"/>
    </row>
    <row r="348">
      <c r="A348" s="197"/>
      <c r="B348" s="197"/>
      <c r="C348" s="197"/>
    </row>
    <row r="349">
      <c r="A349" s="197"/>
      <c r="B349" s="197"/>
      <c r="C349" s="197"/>
    </row>
    <row r="350">
      <c r="A350" s="197"/>
      <c r="B350" s="197"/>
      <c r="C350" s="197"/>
    </row>
    <row r="351">
      <c r="A351" s="197"/>
      <c r="B351" s="197"/>
      <c r="C351" s="197"/>
    </row>
    <row r="352">
      <c r="A352" s="197"/>
      <c r="B352" s="197"/>
      <c r="C352" s="197"/>
    </row>
    <row r="353">
      <c r="A353" s="197"/>
      <c r="B353" s="197"/>
      <c r="C353" s="197"/>
    </row>
    <row r="354">
      <c r="A354" s="197"/>
      <c r="B354" s="197"/>
      <c r="C354" s="197"/>
    </row>
    <row r="355">
      <c r="A355" s="197"/>
      <c r="B355" s="197"/>
      <c r="C355" s="197"/>
    </row>
    <row r="356">
      <c r="A356" s="197"/>
      <c r="B356" s="197"/>
      <c r="C356" s="197"/>
    </row>
    <row r="357">
      <c r="A357" s="197"/>
      <c r="B357" s="197"/>
      <c r="C357" s="197"/>
    </row>
    <row r="358">
      <c r="A358" s="197"/>
      <c r="B358" s="197"/>
      <c r="C358" s="197"/>
    </row>
    <row r="359">
      <c r="A359" s="197"/>
      <c r="B359" s="197"/>
      <c r="C359" s="197"/>
    </row>
    <row r="360">
      <c r="A360" s="197"/>
      <c r="B360" s="197"/>
      <c r="C360" s="197"/>
    </row>
    <row r="361">
      <c r="A361" s="197"/>
      <c r="B361" s="197"/>
      <c r="C361" s="197"/>
    </row>
    <row r="362">
      <c r="A362" s="197"/>
      <c r="B362" s="197"/>
      <c r="C362" s="197"/>
    </row>
    <row r="363">
      <c r="A363" s="197"/>
      <c r="B363" s="197"/>
      <c r="C363" s="197"/>
    </row>
    <row r="364">
      <c r="A364" s="197"/>
      <c r="B364" s="197"/>
      <c r="C364" s="197"/>
    </row>
    <row r="365">
      <c r="A365" s="197"/>
      <c r="B365" s="197"/>
      <c r="C365" s="197"/>
    </row>
    <row r="366">
      <c r="A366" s="197"/>
      <c r="B366" s="197"/>
      <c r="C366" s="197"/>
    </row>
    <row r="367">
      <c r="A367" s="197"/>
      <c r="B367" s="197"/>
      <c r="C367" s="197"/>
    </row>
    <row r="368">
      <c r="A368" s="197"/>
      <c r="B368" s="197"/>
      <c r="C368" s="197"/>
    </row>
    <row r="369">
      <c r="A369" s="197"/>
      <c r="B369" s="197"/>
      <c r="C369" s="197"/>
    </row>
    <row r="370">
      <c r="A370" s="197"/>
      <c r="B370" s="197"/>
      <c r="C370" s="197"/>
    </row>
    <row r="371">
      <c r="A371" s="197"/>
      <c r="B371" s="197"/>
      <c r="C371" s="197"/>
    </row>
    <row r="372">
      <c r="A372" s="197"/>
      <c r="B372" s="197"/>
      <c r="C372" s="197"/>
    </row>
    <row r="373">
      <c r="A373" s="197"/>
      <c r="B373" s="197"/>
      <c r="C373" s="197"/>
    </row>
    <row r="374">
      <c r="A374" s="197"/>
      <c r="B374" s="197"/>
      <c r="C374" s="197"/>
    </row>
    <row r="375">
      <c r="A375" s="197"/>
      <c r="B375" s="197"/>
      <c r="C375" s="197"/>
    </row>
    <row r="376">
      <c r="A376" s="197"/>
      <c r="B376" s="197"/>
      <c r="C376" s="197"/>
    </row>
    <row r="377">
      <c r="A377" s="197"/>
      <c r="B377" s="197"/>
      <c r="C377" s="197"/>
    </row>
    <row r="378">
      <c r="A378" s="197"/>
      <c r="B378" s="197"/>
      <c r="C378" s="197"/>
    </row>
    <row r="379">
      <c r="A379" s="197"/>
      <c r="B379" s="197"/>
      <c r="C379" s="197"/>
    </row>
    <row r="380">
      <c r="A380" s="197"/>
      <c r="B380" s="197"/>
      <c r="C380" s="197"/>
    </row>
    <row r="381">
      <c r="A381" s="197"/>
      <c r="B381" s="197"/>
      <c r="C381" s="197"/>
    </row>
    <row r="382">
      <c r="A382" s="197"/>
      <c r="B382" s="197"/>
      <c r="C382" s="197"/>
    </row>
    <row r="383">
      <c r="A383" s="197"/>
      <c r="B383" s="197"/>
      <c r="C383" s="197"/>
    </row>
    <row r="384">
      <c r="A384" s="197"/>
      <c r="B384" s="197"/>
      <c r="C384" s="197"/>
    </row>
    <row r="385">
      <c r="A385" s="197"/>
      <c r="B385" s="197"/>
      <c r="C385" s="197"/>
    </row>
    <row r="386">
      <c r="A386" s="197"/>
      <c r="B386" s="197"/>
      <c r="C386" s="197"/>
    </row>
    <row r="387">
      <c r="A387" s="197"/>
      <c r="B387" s="197"/>
      <c r="C387" s="197"/>
    </row>
    <row r="388">
      <c r="A388" s="197"/>
      <c r="B388" s="197"/>
      <c r="C388" s="197"/>
    </row>
    <row r="389">
      <c r="A389" s="197"/>
      <c r="B389" s="197"/>
      <c r="C389" s="197"/>
    </row>
    <row r="390">
      <c r="A390" s="197"/>
      <c r="B390" s="197"/>
      <c r="C390" s="197"/>
    </row>
    <row r="391">
      <c r="A391" s="197"/>
      <c r="B391" s="197"/>
      <c r="C391" s="197"/>
    </row>
    <row r="392">
      <c r="A392" s="197"/>
      <c r="B392" s="197"/>
      <c r="C392" s="197"/>
    </row>
    <row r="393">
      <c r="A393" s="197"/>
      <c r="B393" s="197"/>
      <c r="C393" s="197"/>
    </row>
    <row r="394">
      <c r="A394" s="197"/>
      <c r="B394" s="197"/>
      <c r="C394" s="197"/>
    </row>
    <row r="395">
      <c r="A395" s="197"/>
      <c r="B395" s="197"/>
      <c r="C395" s="197"/>
    </row>
    <row r="396">
      <c r="A396" s="197"/>
      <c r="B396" s="197"/>
      <c r="C396" s="197"/>
    </row>
    <row r="397">
      <c r="A397" s="197"/>
      <c r="B397" s="197"/>
      <c r="C397" s="197"/>
    </row>
    <row r="398">
      <c r="A398" s="197"/>
      <c r="B398" s="197"/>
      <c r="C398" s="197"/>
    </row>
    <row r="399">
      <c r="A399" s="197"/>
      <c r="B399" s="197"/>
      <c r="C399" s="197"/>
    </row>
    <row r="400">
      <c r="A400" s="197"/>
      <c r="B400" s="197"/>
      <c r="C400" s="197"/>
    </row>
    <row r="401">
      <c r="A401" s="197"/>
      <c r="B401" s="197"/>
      <c r="C401" s="197"/>
    </row>
    <row r="402">
      <c r="A402" s="197"/>
      <c r="B402" s="197"/>
      <c r="C402" s="197"/>
    </row>
    <row r="403">
      <c r="A403" s="197"/>
      <c r="B403" s="197"/>
      <c r="C403" s="197"/>
    </row>
    <row r="404">
      <c r="A404" s="197"/>
      <c r="B404" s="197"/>
      <c r="C404" s="197"/>
    </row>
    <row r="405">
      <c r="A405" s="197"/>
      <c r="B405" s="197"/>
      <c r="C405" s="197"/>
    </row>
    <row r="406">
      <c r="A406" s="197"/>
      <c r="B406" s="197"/>
      <c r="C406" s="197"/>
    </row>
    <row r="407">
      <c r="A407" s="197"/>
      <c r="B407" s="197"/>
      <c r="C407" s="197"/>
    </row>
    <row r="408">
      <c r="A408" s="197"/>
      <c r="B408" s="197"/>
      <c r="C408" s="197"/>
    </row>
    <row r="409">
      <c r="A409" s="197"/>
      <c r="B409" s="197"/>
      <c r="C409" s="197"/>
    </row>
    <row r="410">
      <c r="A410" s="197"/>
      <c r="B410" s="197"/>
      <c r="C410" s="197"/>
    </row>
    <row r="411">
      <c r="A411" s="197"/>
      <c r="B411" s="197"/>
      <c r="C411" s="197"/>
    </row>
    <row r="412">
      <c r="A412" s="197"/>
      <c r="B412" s="197"/>
      <c r="C412" s="197"/>
    </row>
    <row r="413">
      <c r="A413" s="197"/>
      <c r="B413" s="197"/>
      <c r="C413" s="197"/>
    </row>
    <row r="414">
      <c r="A414" s="197"/>
      <c r="B414" s="197"/>
      <c r="C414" s="197"/>
    </row>
    <row r="415">
      <c r="A415" s="197"/>
      <c r="B415" s="197"/>
      <c r="C415" s="197"/>
    </row>
    <row r="416">
      <c r="A416" s="197"/>
      <c r="B416" s="197"/>
      <c r="C416" s="197"/>
    </row>
    <row r="417">
      <c r="A417" s="197"/>
      <c r="B417" s="197"/>
      <c r="C417" s="197"/>
    </row>
    <row r="418">
      <c r="A418" s="197"/>
      <c r="B418" s="197"/>
      <c r="C418" s="197"/>
    </row>
    <row r="419">
      <c r="A419" s="197"/>
      <c r="B419" s="197"/>
      <c r="C419" s="197"/>
    </row>
    <row r="420">
      <c r="A420" s="197"/>
      <c r="B420" s="197"/>
      <c r="C420" s="197"/>
    </row>
    <row r="421">
      <c r="A421" s="197"/>
      <c r="B421" s="197"/>
      <c r="C421" s="197"/>
    </row>
    <row r="422">
      <c r="A422" s="197"/>
      <c r="B422" s="197"/>
      <c r="C422" s="197"/>
    </row>
    <row r="423">
      <c r="A423" s="197"/>
      <c r="B423" s="197"/>
      <c r="C423" s="197"/>
    </row>
    <row r="424">
      <c r="A424" s="197"/>
      <c r="B424" s="197"/>
      <c r="C424" s="197"/>
    </row>
    <row r="425">
      <c r="A425" s="197"/>
      <c r="B425" s="197"/>
      <c r="C425" s="197"/>
    </row>
    <row r="426">
      <c r="A426" s="197"/>
      <c r="B426" s="197"/>
      <c r="C426" s="197"/>
    </row>
    <row r="427">
      <c r="A427" s="197"/>
      <c r="B427" s="197"/>
      <c r="C427" s="197"/>
    </row>
    <row r="428">
      <c r="A428" s="197"/>
      <c r="B428" s="197"/>
      <c r="C428" s="197"/>
    </row>
    <row r="429">
      <c r="A429" s="197"/>
      <c r="B429" s="197"/>
      <c r="C429" s="197"/>
    </row>
    <row r="430">
      <c r="A430" s="197"/>
      <c r="B430" s="197"/>
      <c r="C430" s="197"/>
    </row>
    <row r="431">
      <c r="A431" s="197"/>
      <c r="B431" s="197"/>
      <c r="C431" s="197"/>
    </row>
    <row r="432">
      <c r="A432" s="197"/>
      <c r="B432" s="197"/>
      <c r="C432" s="197"/>
    </row>
    <row r="433">
      <c r="A433" s="197"/>
      <c r="B433" s="197"/>
      <c r="C433" s="197"/>
    </row>
    <row r="434">
      <c r="A434" s="197"/>
      <c r="B434" s="197"/>
      <c r="C434" s="197"/>
    </row>
    <row r="435">
      <c r="A435" s="197"/>
      <c r="B435" s="197"/>
      <c r="C435" s="197"/>
    </row>
    <row r="436">
      <c r="A436" s="197"/>
      <c r="B436" s="197"/>
      <c r="C436" s="197"/>
    </row>
    <row r="437">
      <c r="A437" s="197"/>
      <c r="B437" s="197"/>
      <c r="C437" s="197"/>
    </row>
    <row r="438">
      <c r="A438" s="197"/>
      <c r="B438" s="197"/>
      <c r="C438" s="197"/>
    </row>
    <row r="439">
      <c r="A439" s="197"/>
      <c r="B439" s="197"/>
      <c r="C439" s="197"/>
    </row>
    <row r="440">
      <c r="A440" s="197"/>
      <c r="B440" s="197"/>
      <c r="C440" s="197"/>
    </row>
    <row r="441">
      <c r="A441" s="197"/>
      <c r="B441" s="197"/>
      <c r="C441" s="197"/>
    </row>
    <row r="442">
      <c r="A442" s="197"/>
      <c r="B442" s="197"/>
      <c r="C442" s="197"/>
    </row>
    <row r="443">
      <c r="A443" s="197"/>
      <c r="B443" s="197"/>
      <c r="C443" s="197"/>
    </row>
    <row r="444">
      <c r="A444" s="197"/>
      <c r="B444" s="197"/>
      <c r="C444" s="197"/>
    </row>
    <row r="445">
      <c r="A445" s="197"/>
      <c r="B445" s="197"/>
      <c r="C445" s="197"/>
    </row>
    <row r="446">
      <c r="A446" s="197"/>
      <c r="B446" s="197"/>
      <c r="C446" s="197"/>
    </row>
    <row r="447">
      <c r="A447" s="197"/>
      <c r="B447" s="197"/>
      <c r="C447" s="197"/>
    </row>
    <row r="448">
      <c r="A448" s="197"/>
      <c r="B448" s="197"/>
      <c r="C448" s="197"/>
    </row>
    <row r="449">
      <c r="A449" s="197"/>
      <c r="B449" s="197"/>
      <c r="C449" s="197"/>
    </row>
    <row r="450">
      <c r="A450" s="197"/>
      <c r="B450" s="197"/>
      <c r="C450" s="197"/>
    </row>
    <row r="451">
      <c r="A451" s="197"/>
      <c r="B451" s="197"/>
      <c r="C451" s="197"/>
    </row>
    <row r="452">
      <c r="A452" s="197"/>
      <c r="B452" s="197"/>
      <c r="C452" s="197"/>
    </row>
    <row r="453">
      <c r="A453" s="197"/>
      <c r="B453" s="197"/>
      <c r="C453" s="197"/>
    </row>
    <row r="454">
      <c r="A454" s="197"/>
      <c r="B454" s="197"/>
      <c r="C454" s="197"/>
    </row>
    <row r="455">
      <c r="A455" s="197"/>
      <c r="B455" s="197"/>
      <c r="C455" s="197"/>
    </row>
    <row r="456">
      <c r="A456" s="197"/>
      <c r="B456" s="197"/>
      <c r="C456" s="197"/>
    </row>
    <row r="457">
      <c r="A457" s="197"/>
      <c r="B457" s="197"/>
      <c r="C457" s="197"/>
    </row>
    <row r="458">
      <c r="A458" s="197"/>
      <c r="B458" s="197"/>
      <c r="C458" s="197"/>
    </row>
    <row r="459">
      <c r="A459" s="197"/>
      <c r="B459" s="197"/>
      <c r="C459" s="197"/>
    </row>
    <row r="460">
      <c r="A460" s="197"/>
      <c r="B460" s="197"/>
      <c r="C460" s="197"/>
    </row>
    <row r="461">
      <c r="A461" s="197"/>
      <c r="B461" s="197"/>
      <c r="C461" s="197"/>
    </row>
    <row r="462">
      <c r="A462" s="197"/>
      <c r="B462" s="197"/>
      <c r="C462" s="197"/>
    </row>
    <row r="463">
      <c r="A463" s="197"/>
      <c r="B463" s="197"/>
      <c r="C463" s="197"/>
    </row>
    <row r="464">
      <c r="A464" s="197"/>
      <c r="B464" s="197"/>
      <c r="C464" s="197"/>
    </row>
    <row r="465">
      <c r="A465" s="197"/>
      <c r="B465" s="197"/>
      <c r="C465" s="197"/>
    </row>
    <row r="466">
      <c r="A466" s="197"/>
      <c r="B466" s="197"/>
      <c r="C466" s="197"/>
    </row>
    <row r="467">
      <c r="A467" s="197"/>
      <c r="B467" s="197"/>
      <c r="C467" s="197"/>
    </row>
    <row r="468">
      <c r="A468" s="197"/>
      <c r="B468" s="197"/>
      <c r="C468" s="197"/>
    </row>
    <row r="469">
      <c r="A469" s="197"/>
      <c r="B469" s="197"/>
      <c r="C469" s="197"/>
    </row>
    <row r="470">
      <c r="A470" s="197"/>
      <c r="B470" s="197"/>
      <c r="C470" s="197"/>
    </row>
    <row r="471">
      <c r="A471" s="197"/>
      <c r="B471" s="197"/>
      <c r="C471" s="197"/>
    </row>
    <row r="472">
      <c r="A472" s="197"/>
      <c r="B472" s="197"/>
      <c r="C472" s="197"/>
    </row>
    <row r="473">
      <c r="A473" s="197"/>
      <c r="B473" s="197"/>
      <c r="C473" s="197"/>
    </row>
    <row r="474">
      <c r="A474" s="197"/>
      <c r="B474" s="197"/>
      <c r="C474" s="197"/>
    </row>
    <row r="475">
      <c r="A475" s="197"/>
      <c r="B475" s="197"/>
      <c r="C475" s="197"/>
    </row>
    <row r="476">
      <c r="A476" s="197"/>
      <c r="B476" s="197"/>
      <c r="C476" s="197"/>
    </row>
    <row r="477">
      <c r="A477" s="197"/>
      <c r="B477" s="197"/>
      <c r="C477" s="197"/>
    </row>
    <row r="478">
      <c r="A478" s="197"/>
      <c r="B478" s="197"/>
      <c r="C478" s="197"/>
    </row>
    <row r="479">
      <c r="A479" s="197"/>
      <c r="B479" s="197"/>
      <c r="C479" s="197"/>
    </row>
    <row r="480">
      <c r="A480" s="197"/>
      <c r="B480" s="197"/>
      <c r="C480" s="197"/>
    </row>
    <row r="481">
      <c r="A481" s="197"/>
      <c r="B481" s="197"/>
      <c r="C481" s="197"/>
    </row>
    <row r="482">
      <c r="A482" s="197"/>
      <c r="B482" s="197"/>
      <c r="C482" s="197"/>
    </row>
    <row r="483">
      <c r="A483" s="197"/>
      <c r="B483" s="197"/>
      <c r="C483" s="197"/>
    </row>
    <row r="484">
      <c r="A484" s="197"/>
      <c r="B484" s="197"/>
      <c r="C484" s="197"/>
    </row>
    <row r="485">
      <c r="A485" s="197"/>
      <c r="B485" s="197"/>
      <c r="C485" s="197"/>
    </row>
    <row r="486">
      <c r="A486" s="197"/>
      <c r="B486" s="197"/>
      <c r="C486" s="197"/>
    </row>
    <row r="487">
      <c r="A487" s="197"/>
      <c r="B487" s="197"/>
      <c r="C487" s="197"/>
    </row>
    <row r="488">
      <c r="A488" s="197"/>
      <c r="B488" s="197"/>
      <c r="C488" s="197"/>
    </row>
    <row r="489">
      <c r="A489" s="197"/>
      <c r="B489" s="197"/>
      <c r="C489" s="197"/>
    </row>
    <row r="490">
      <c r="A490" s="197"/>
      <c r="B490" s="197"/>
      <c r="C490" s="197"/>
    </row>
    <row r="491">
      <c r="A491" s="197"/>
      <c r="B491" s="197"/>
      <c r="C491" s="197"/>
    </row>
    <row r="492">
      <c r="A492" s="197"/>
      <c r="B492" s="197"/>
      <c r="C492" s="197"/>
    </row>
    <row r="493">
      <c r="A493" s="197"/>
      <c r="B493" s="197"/>
      <c r="C493" s="197"/>
    </row>
    <row r="494">
      <c r="A494" s="197"/>
      <c r="B494" s="197"/>
      <c r="C494" s="197"/>
    </row>
    <row r="495">
      <c r="A495" s="197"/>
      <c r="B495" s="197"/>
      <c r="C495" s="197"/>
    </row>
    <row r="496">
      <c r="A496" s="197"/>
      <c r="B496" s="197"/>
      <c r="C496" s="197"/>
    </row>
    <row r="497">
      <c r="A497" s="197"/>
      <c r="B497" s="197"/>
      <c r="C497" s="197"/>
    </row>
    <row r="498">
      <c r="A498" s="197"/>
      <c r="B498" s="197"/>
      <c r="C498" s="197"/>
    </row>
    <row r="499">
      <c r="A499" s="197"/>
      <c r="B499" s="197"/>
      <c r="C499" s="197"/>
    </row>
    <row r="500">
      <c r="A500" s="197"/>
      <c r="B500" s="197"/>
      <c r="C500" s="197"/>
    </row>
    <row r="501">
      <c r="A501" s="197"/>
      <c r="B501" s="197"/>
      <c r="C501" s="197"/>
    </row>
    <row r="502">
      <c r="A502" s="197"/>
      <c r="B502" s="197"/>
      <c r="C502" s="197"/>
    </row>
    <row r="503">
      <c r="A503" s="197"/>
      <c r="B503" s="197"/>
      <c r="C503" s="197"/>
    </row>
    <row r="504">
      <c r="A504" s="197"/>
      <c r="B504" s="197"/>
      <c r="C504" s="197"/>
    </row>
    <row r="505">
      <c r="A505" s="197"/>
      <c r="B505" s="197"/>
      <c r="C505" s="197"/>
    </row>
    <row r="506">
      <c r="A506" s="197"/>
      <c r="B506" s="197"/>
      <c r="C506" s="197"/>
    </row>
    <row r="507">
      <c r="A507" s="197"/>
      <c r="B507" s="197"/>
      <c r="C507" s="197"/>
    </row>
    <row r="508">
      <c r="A508" s="197"/>
      <c r="B508" s="197"/>
      <c r="C508" s="197"/>
    </row>
    <row r="509">
      <c r="A509" s="197"/>
      <c r="B509" s="197"/>
      <c r="C509" s="197"/>
    </row>
    <row r="510">
      <c r="A510" s="197"/>
      <c r="B510" s="197"/>
      <c r="C510" s="197"/>
    </row>
    <row r="511">
      <c r="A511" s="197"/>
      <c r="B511" s="197"/>
      <c r="C511" s="197"/>
    </row>
    <row r="512">
      <c r="A512" s="197"/>
      <c r="B512" s="197"/>
      <c r="C512" s="197"/>
    </row>
    <row r="513">
      <c r="A513" s="197"/>
      <c r="B513" s="197"/>
      <c r="C513" s="197"/>
    </row>
    <row r="514">
      <c r="A514" s="197"/>
      <c r="B514" s="197"/>
      <c r="C514" s="197"/>
    </row>
    <row r="515">
      <c r="A515" s="197"/>
      <c r="B515" s="197"/>
      <c r="C515" s="197"/>
    </row>
    <row r="516">
      <c r="A516" s="197"/>
      <c r="B516" s="197"/>
      <c r="C516" s="197"/>
    </row>
    <row r="517">
      <c r="A517" s="197"/>
      <c r="B517" s="197"/>
      <c r="C517" s="197"/>
    </row>
    <row r="518">
      <c r="A518" s="197"/>
      <c r="B518" s="197"/>
      <c r="C518" s="197"/>
    </row>
    <row r="519">
      <c r="A519" s="197"/>
      <c r="B519" s="197"/>
      <c r="C519" s="197"/>
    </row>
    <row r="520">
      <c r="A520" s="197"/>
      <c r="B520" s="197"/>
      <c r="C520" s="197"/>
    </row>
    <row r="521">
      <c r="A521" s="197"/>
      <c r="B521" s="197"/>
      <c r="C521" s="197"/>
    </row>
    <row r="522">
      <c r="A522" s="197"/>
      <c r="B522" s="197"/>
      <c r="C522" s="197"/>
    </row>
    <row r="523">
      <c r="A523" s="197"/>
      <c r="B523" s="197"/>
      <c r="C523" s="197"/>
    </row>
    <row r="524">
      <c r="A524" s="197"/>
      <c r="B524" s="197"/>
      <c r="C524" s="197"/>
    </row>
    <row r="525">
      <c r="A525" s="197"/>
      <c r="B525" s="197"/>
      <c r="C525" s="197"/>
    </row>
    <row r="526">
      <c r="A526" s="197"/>
      <c r="B526" s="197"/>
      <c r="C526" s="197"/>
    </row>
    <row r="527">
      <c r="A527" s="197"/>
      <c r="B527" s="197"/>
      <c r="C527" s="197"/>
    </row>
    <row r="528">
      <c r="A528" s="197"/>
      <c r="B528" s="197"/>
      <c r="C528" s="197"/>
    </row>
    <row r="529">
      <c r="A529" s="197"/>
      <c r="B529" s="197"/>
      <c r="C529" s="197"/>
    </row>
    <row r="530">
      <c r="A530" s="197"/>
      <c r="B530" s="197"/>
      <c r="C530" s="197"/>
    </row>
    <row r="531">
      <c r="A531" s="197"/>
      <c r="B531" s="197"/>
      <c r="C531" s="197"/>
    </row>
    <row r="532">
      <c r="A532" s="197"/>
      <c r="B532" s="197"/>
      <c r="C532" s="197"/>
    </row>
    <row r="533">
      <c r="A533" s="197"/>
      <c r="B533" s="197"/>
      <c r="C533" s="197"/>
    </row>
    <row r="534">
      <c r="A534" s="197"/>
      <c r="B534" s="197"/>
      <c r="C534" s="197"/>
    </row>
    <row r="535">
      <c r="A535" s="197"/>
      <c r="B535" s="197"/>
      <c r="C535" s="197"/>
    </row>
    <row r="536">
      <c r="A536" s="197"/>
      <c r="B536" s="197"/>
      <c r="C536" s="197"/>
    </row>
    <row r="537">
      <c r="A537" s="197"/>
      <c r="B537" s="197"/>
      <c r="C537" s="197"/>
    </row>
    <row r="538">
      <c r="A538" s="197"/>
      <c r="B538" s="197"/>
      <c r="C538" s="197"/>
    </row>
    <row r="539">
      <c r="A539" s="197"/>
      <c r="B539" s="197"/>
      <c r="C539" s="197"/>
    </row>
    <row r="540">
      <c r="A540" s="197"/>
      <c r="B540" s="197"/>
      <c r="C540" s="197"/>
    </row>
    <row r="541">
      <c r="A541" s="197"/>
      <c r="B541" s="197"/>
      <c r="C541" s="197"/>
    </row>
    <row r="542">
      <c r="A542" s="197"/>
      <c r="B542" s="197"/>
      <c r="C542" s="197"/>
    </row>
    <row r="543">
      <c r="A543" s="197"/>
      <c r="B543" s="197"/>
      <c r="C543" s="197"/>
    </row>
    <row r="544">
      <c r="A544" s="197"/>
      <c r="B544" s="197"/>
      <c r="C544" s="197"/>
    </row>
    <row r="545">
      <c r="A545" s="197"/>
      <c r="B545" s="197"/>
      <c r="C545" s="197"/>
    </row>
    <row r="546">
      <c r="A546" s="197"/>
      <c r="B546" s="197"/>
      <c r="C546" s="197"/>
    </row>
    <row r="547">
      <c r="A547" s="197"/>
      <c r="B547" s="197"/>
      <c r="C547" s="197"/>
    </row>
    <row r="548">
      <c r="A548" s="197"/>
      <c r="B548" s="197"/>
      <c r="C548" s="197"/>
    </row>
    <row r="549">
      <c r="A549" s="197"/>
      <c r="B549" s="197"/>
      <c r="C549" s="197"/>
    </row>
    <row r="550">
      <c r="A550" s="197"/>
      <c r="B550" s="197"/>
      <c r="C550" s="197"/>
    </row>
    <row r="551">
      <c r="A551" s="197"/>
      <c r="B551" s="197"/>
      <c r="C551" s="197"/>
    </row>
    <row r="552">
      <c r="A552" s="197"/>
      <c r="B552" s="197"/>
      <c r="C552" s="197"/>
    </row>
    <row r="553">
      <c r="A553" s="197"/>
      <c r="B553" s="197"/>
      <c r="C553" s="197"/>
    </row>
    <row r="554">
      <c r="A554" s="197"/>
      <c r="B554" s="197"/>
      <c r="C554" s="197"/>
    </row>
    <row r="555">
      <c r="A555" s="197"/>
      <c r="B555" s="197"/>
      <c r="C555" s="197"/>
    </row>
    <row r="556">
      <c r="A556" s="197"/>
      <c r="B556" s="197"/>
      <c r="C556" s="197"/>
    </row>
    <row r="557">
      <c r="A557" s="197"/>
      <c r="B557" s="197"/>
      <c r="C557" s="197"/>
    </row>
    <row r="558">
      <c r="A558" s="197"/>
      <c r="B558" s="197"/>
      <c r="C558" s="197"/>
    </row>
    <row r="559">
      <c r="A559" s="197"/>
      <c r="B559" s="197"/>
      <c r="C559" s="197"/>
    </row>
    <row r="560">
      <c r="A560" s="197"/>
      <c r="B560" s="197"/>
      <c r="C560" s="197"/>
    </row>
    <row r="561">
      <c r="A561" s="197"/>
      <c r="B561" s="197"/>
      <c r="C561" s="197"/>
    </row>
    <row r="562">
      <c r="A562" s="197"/>
      <c r="B562" s="197"/>
      <c r="C562" s="197"/>
    </row>
    <row r="563">
      <c r="A563" s="197"/>
      <c r="B563" s="197"/>
      <c r="C563" s="197"/>
    </row>
    <row r="564">
      <c r="A564" s="197"/>
      <c r="B564" s="197"/>
      <c r="C564" s="197"/>
    </row>
    <row r="565">
      <c r="A565" s="197"/>
      <c r="B565" s="197"/>
      <c r="C565" s="197"/>
    </row>
    <row r="566">
      <c r="A566" s="197"/>
      <c r="B566" s="197"/>
      <c r="C566" s="197"/>
    </row>
    <row r="567">
      <c r="A567" s="197"/>
      <c r="B567" s="197"/>
      <c r="C567" s="197"/>
    </row>
    <row r="568">
      <c r="A568" s="197"/>
      <c r="B568" s="197"/>
      <c r="C568" s="197"/>
    </row>
    <row r="569">
      <c r="A569" s="197"/>
      <c r="B569" s="197"/>
      <c r="C569" s="197"/>
    </row>
    <row r="570">
      <c r="A570" s="197"/>
      <c r="B570" s="197"/>
      <c r="C570" s="197"/>
    </row>
    <row r="571">
      <c r="A571" s="197"/>
      <c r="B571" s="197"/>
      <c r="C571" s="197"/>
    </row>
    <row r="572">
      <c r="A572" s="197"/>
      <c r="B572" s="197"/>
      <c r="C572" s="197"/>
    </row>
    <row r="573">
      <c r="A573" s="197"/>
      <c r="B573" s="197"/>
      <c r="C573" s="197"/>
    </row>
    <row r="574">
      <c r="A574" s="197"/>
      <c r="B574" s="197"/>
      <c r="C574" s="197"/>
    </row>
    <row r="575">
      <c r="A575" s="197"/>
      <c r="B575" s="197"/>
      <c r="C575" s="197"/>
    </row>
    <row r="576">
      <c r="A576" s="197"/>
      <c r="B576" s="197"/>
      <c r="C576" s="197"/>
    </row>
    <row r="577">
      <c r="A577" s="197"/>
      <c r="B577" s="197"/>
      <c r="C577" s="197"/>
    </row>
    <row r="578">
      <c r="A578" s="197"/>
      <c r="B578" s="197"/>
      <c r="C578" s="197"/>
    </row>
    <row r="579">
      <c r="A579" s="197"/>
      <c r="B579" s="197"/>
      <c r="C579" s="197"/>
    </row>
    <row r="580">
      <c r="A580" s="197"/>
      <c r="B580" s="197"/>
      <c r="C580" s="197"/>
    </row>
    <row r="581">
      <c r="A581" s="197"/>
      <c r="B581" s="197"/>
      <c r="C581" s="197"/>
    </row>
    <row r="582">
      <c r="A582" s="197"/>
      <c r="B582" s="197"/>
      <c r="C582" s="197"/>
    </row>
    <row r="583">
      <c r="A583" s="197"/>
      <c r="B583" s="197"/>
      <c r="C583" s="197"/>
    </row>
    <row r="584">
      <c r="A584" s="197"/>
      <c r="B584" s="197"/>
      <c r="C584" s="197"/>
    </row>
    <row r="585">
      <c r="A585" s="197"/>
      <c r="B585" s="197"/>
      <c r="C585" s="197"/>
    </row>
    <row r="586">
      <c r="A586" s="197"/>
      <c r="B586" s="197"/>
      <c r="C586" s="197"/>
    </row>
    <row r="587">
      <c r="A587" s="197"/>
      <c r="B587" s="197"/>
      <c r="C587" s="197"/>
    </row>
    <row r="588">
      <c r="A588" s="197"/>
      <c r="B588" s="197"/>
      <c r="C588" s="197"/>
    </row>
    <row r="589">
      <c r="A589" s="197"/>
      <c r="B589" s="197"/>
      <c r="C589" s="197"/>
    </row>
    <row r="590">
      <c r="A590" s="197"/>
      <c r="B590" s="197"/>
      <c r="C590" s="197"/>
    </row>
    <row r="591">
      <c r="A591" s="197"/>
      <c r="B591" s="197"/>
      <c r="C591" s="197"/>
    </row>
    <row r="592">
      <c r="A592" s="197"/>
      <c r="B592" s="197"/>
      <c r="C592" s="197"/>
    </row>
    <row r="593">
      <c r="A593" s="197"/>
      <c r="B593" s="197"/>
      <c r="C593" s="197"/>
    </row>
    <row r="594">
      <c r="A594" s="197"/>
      <c r="B594" s="197"/>
      <c r="C594" s="197"/>
    </row>
    <row r="595">
      <c r="A595" s="197"/>
      <c r="B595" s="197"/>
      <c r="C595" s="197"/>
    </row>
    <row r="596">
      <c r="A596" s="197"/>
      <c r="B596" s="197"/>
      <c r="C596" s="197"/>
    </row>
    <row r="597">
      <c r="A597" s="197"/>
      <c r="B597" s="197"/>
      <c r="C597" s="197"/>
    </row>
    <row r="598">
      <c r="A598" s="197"/>
      <c r="B598" s="197"/>
      <c r="C598" s="197"/>
    </row>
    <row r="599">
      <c r="A599" s="197"/>
      <c r="B599" s="197"/>
      <c r="C599" s="197"/>
    </row>
    <row r="600">
      <c r="A600" s="197"/>
      <c r="B600" s="197"/>
      <c r="C600" s="197"/>
    </row>
    <row r="601">
      <c r="A601" s="197"/>
      <c r="B601" s="197"/>
      <c r="C601" s="197"/>
    </row>
    <row r="602">
      <c r="A602" s="197"/>
      <c r="B602" s="197"/>
      <c r="C602" s="197"/>
    </row>
    <row r="603">
      <c r="A603" s="197"/>
      <c r="B603" s="197"/>
      <c r="C603" s="197"/>
    </row>
    <row r="604">
      <c r="A604" s="197"/>
      <c r="B604" s="197"/>
      <c r="C604" s="197"/>
    </row>
    <row r="605">
      <c r="A605" s="197"/>
      <c r="B605" s="197"/>
      <c r="C605" s="197"/>
    </row>
    <row r="606">
      <c r="A606" s="197"/>
      <c r="B606" s="197"/>
      <c r="C606" s="197"/>
    </row>
    <row r="607">
      <c r="A607" s="197"/>
      <c r="B607" s="197"/>
      <c r="C607" s="197"/>
    </row>
    <row r="608">
      <c r="A608" s="197"/>
      <c r="B608" s="197"/>
      <c r="C608" s="197"/>
    </row>
    <row r="609">
      <c r="A609" s="197"/>
      <c r="B609" s="197"/>
      <c r="C609" s="197"/>
    </row>
    <row r="610">
      <c r="A610" s="197"/>
      <c r="B610" s="197"/>
      <c r="C610" s="197"/>
    </row>
    <row r="611">
      <c r="A611" s="197"/>
      <c r="B611" s="197"/>
      <c r="C611" s="197"/>
    </row>
    <row r="612">
      <c r="A612" s="197"/>
      <c r="B612" s="197"/>
      <c r="C612" s="197"/>
    </row>
    <row r="613">
      <c r="A613" s="197"/>
      <c r="B613" s="197"/>
      <c r="C613" s="197"/>
    </row>
    <row r="614">
      <c r="A614" s="197"/>
      <c r="B614" s="197"/>
      <c r="C614" s="197"/>
    </row>
    <row r="615">
      <c r="A615" s="197"/>
      <c r="B615" s="197"/>
      <c r="C615" s="197"/>
    </row>
    <row r="616">
      <c r="A616" s="197"/>
      <c r="B616" s="197"/>
      <c r="C616" s="197"/>
    </row>
    <row r="617">
      <c r="A617" s="197"/>
      <c r="B617" s="197"/>
      <c r="C617" s="197"/>
    </row>
    <row r="618">
      <c r="A618" s="197"/>
      <c r="B618" s="197"/>
      <c r="C618" s="197"/>
    </row>
    <row r="619">
      <c r="A619" s="197"/>
      <c r="B619" s="197"/>
      <c r="C619" s="197"/>
    </row>
    <row r="620">
      <c r="A620" s="197"/>
      <c r="B620" s="197"/>
      <c r="C620" s="197"/>
    </row>
    <row r="621">
      <c r="A621" s="197"/>
      <c r="B621" s="197"/>
      <c r="C621" s="197"/>
    </row>
    <row r="622">
      <c r="A622" s="197"/>
      <c r="B622" s="197"/>
      <c r="C622" s="197"/>
    </row>
    <row r="623">
      <c r="A623" s="197"/>
      <c r="B623" s="197"/>
      <c r="C623" s="197"/>
    </row>
    <row r="624">
      <c r="A624" s="197"/>
      <c r="B624" s="197"/>
      <c r="C624" s="197"/>
    </row>
    <row r="625">
      <c r="A625" s="197"/>
      <c r="B625" s="197"/>
      <c r="C625" s="197"/>
    </row>
    <row r="626">
      <c r="A626" s="197"/>
      <c r="B626" s="197"/>
      <c r="C626" s="197"/>
    </row>
    <row r="627">
      <c r="A627" s="197"/>
      <c r="B627" s="197"/>
      <c r="C627" s="197"/>
    </row>
    <row r="628">
      <c r="A628" s="197"/>
      <c r="B628" s="197"/>
      <c r="C628" s="197"/>
    </row>
    <row r="629">
      <c r="A629" s="197"/>
      <c r="B629" s="197"/>
      <c r="C629" s="197"/>
    </row>
    <row r="630">
      <c r="A630" s="197"/>
      <c r="B630" s="197"/>
      <c r="C630" s="197"/>
    </row>
    <row r="631">
      <c r="A631" s="197"/>
      <c r="B631" s="197"/>
      <c r="C631" s="197"/>
    </row>
    <row r="632">
      <c r="A632" s="197"/>
      <c r="B632" s="197"/>
      <c r="C632" s="197"/>
    </row>
    <row r="633">
      <c r="A633" s="197"/>
      <c r="B633" s="197"/>
      <c r="C633" s="197"/>
    </row>
    <row r="634">
      <c r="A634" s="197"/>
      <c r="B634" s="197"/>
      <c r="C634" s="197"/>
    </row>
    <row r="635">
      <c r="A635" s="197"/>
      <c r="B635" s="197"/>
      <c r="C635" s="197"/>
    </row>
    <row r="636">
      <c r="A636" s="197"/>
      <c r="B636" s="197"/>
      <c r="C636" s="197"/>
    </row>
    <row r="637">
      <c r="A637" s="197"/>
      <c r="B637" s="197"/>
      <c r="C637" s="197"/>
    </row>
    <row r="638">
      <c r="A638" s="197"/>
      <c r="B638" s="197"/>
      <c r="C638" s="197"/>
    </row>
    <row r="639">
      <c r="A639" s="197"/>
      <c r="B639" s="197"/>
      <c r="C639" s="197"/>
    </row>
    <row r="640">
      <c r="A640" s="197"/>
      <c r="B640" s="197"/>
      <c r="C640" s="197"/>
    </row>
    <row r="641">
      <c r="A641" s="197"/>
      <c r="B641" s="197"/>
      <c r="C641" s="197"/>
    </row>
    <row r="642">
      <c r="A642" s="197"/>
      <c r="B642" s="197"/>
      <c r="C642" s="197"/>
    </row>
    <row r="643">
      <c r="A643" s="197"/>
      <c r="B643" s="197"/>
      <c r="C643" s="197"/>
    </row>
    <row r="644">
      <c r="A644" s="197"/>
      <c r="B644" s="197"/>
      <c r="C644" s="197"/>
    </row>
    <row r="645">
      <c r="A645" s="197"/>
      <c r="B645" s="197"/>
      <c r="C645" s="197"/>
    </row>
    <row r="646">
      <c r="A646" s="197"/>
      <c r="B646" s="197"/>
      <c r="C646" s="197"/>
    </row>
    <row r="647">
      <c r="A647" s="197"/>
      <c r="B647" s="197"/>
      <c r="C647" s="197"/>
    </row>
    <row r="648">
      <c r="A648" s="197"/>
      <c r="B648" s="197"/>
      <c r="C648" s="197"/>
    </row>
    <row r="649">
      <c r="A649" s="197"/>
      <c r="B649" s="197"/>
      <c r="C649" s="197"/>
    </row>
    <row r="650">
      <c r="A650" s="197"/>
      <c r="B650" s="197"/>
      <c r="C650" s="197"/>
    </row>
    <row r="651">
      <c r="A651" s="197"/>
      <c r="B651" s="197"/>
      <c r="C651" s="197"/>
    </row>
    <row r="652">
      <c r="A652" s="197"/>
      <c r="B652" s="197"/>
      <c r="C652" s="197"/>
    </row>
    <row r="653">
      <c r="A653" s="197"/>
      <c r="B653" s="197"/>
      <c r="C653" s="197"/>
    </row>
    <row r="654">
      <c r="A654" s="197"/>
      <c r="B654" s="197"/>
      <c r="C654" s="197"/>
    </row>
    <row r="655">
      <c r="A655" s="197"/>
      <c r="B655" s="197"/>
      <c r="C655" s="197"/>
    </row>
    <row r="656">
      <c r="A656" s="197"/>
      <c r="B656" s="197"/>
      <c r="C656" s="197"/>
    </row>
    <row r="657">
      <c r="A657" s="197"/>
      <c r="B657" s="197"/>
      <c r="C657" s="197"/>
    </row>
    <row r="658">
      <c r="A658" s="197"/>
      <c r="B658" s="197"/>
      <c r="C658" s="197"/>
    </row>
    <row r="659">
      <c r="A659" s="197"/>
      <c r="B659" s="197"/>
      <c r="C659" s="197"/>
    </row>
    <row r="660">
      <c r="A660" s="197"/>
      <c r="B660" s="197"/>
      <c r="C660" s="197"/>
    </row>
    <row r="661">
      <c r="A661" s="197"/>
      <c r="B661" s="197"/>
      <c r="C661" s="197"/>
    </row>
    <row r="662">
      <c r="A662" s="197"/>
      <c r="B662" s="197"/>
      <c r="C662" s="197"/>
    </row>
    <row r="663">
      <c r="A663" s="197"/>
      <c r="B663" s="197"/>
      <c r="C663" s="197"/>
    </row>
    <row r="664">
      <c r="A664" s="197"/>
      <c r="B664" s="197"/>
      <c r="C664" s="197"/>
    </row>
    <row r="665">
      <c r="A665" s="197"/>
      <c r="B665" s="197"/>
      <c r="C665" s="197"/>
    </row>
    <row r="666">
      <c r="A666" s="197"/>
      <c r="B666" s="197"/>
      <c r="C666" s="197"/>
    </row>
    <row r="667">
      <c r="A667" s="197"/>
      <c r="B667" s="197"/>
      <c r="C667" s="197"/>
    </row>
    <row r="668">
      <c r="A668" s="197"/>
      <c r="B668" s="197"/>
      <c r="C668" s="197"/>
    </row>
    <row r="669">
      <c r="A669" s="197"/>
      <c r="B669" s="197"/>
      <c r="C669" s="197"/>
    </row>
    <row r="670">
      <c r="A670" s="197"/>
      <c r="B670" s="197"/>
      <c r="C670" s="197"/>
    </row>
    <row r="671">
      <c r="A671" s="197"/>
      <c r="B671" s="197"/>
      <c r="C671" s="197"/>
    </row>
    <row r="672">
      <c r="A672" s="197"/>
      <c r="B672" s="197"/>
      <c r="C672" s="197"/>
    </row>
    <row r="673">
      <c r="A673" s="197"/>
      <c r="B673" s="197"/>
      <c r="C673" s="197"/>
    </row>
    <row r="674">
      <c r="A674" s="197"/>
      <c r="B674" s="197"/>
      <c r="C674" s="197"/>
    </row>
    <row r="675">
      <c r="A675" s="197"/>
      <c r="B675" s="197"/>
      <c r="C675" s="197"/>
    </row>
    <row r="676">
      <c r="A676" s="197"/>
      <c r="B676" s="197"/>
      <c r="C676" s="197"/>
    </row>
    <row r="677">
      <c r="A677" s="197"/>
      <c r="B677" s="197"/>
      <c r="C677" s="197"/>
    </row>
    <row r="678">
      <c r="A678" s="197"/>
      <c r="B678" s="197"/>
      <c r="C678" s="197"/>
    </row>
    <row r="679">
      <c r="A679" s="197"/>
      <c r="B679" s="197"/>
      <c r="C679" s="197"/>
    </row>
    <row r="680">
      <c r="A680" s="197"/>
      <c r="B680" s="197"/>
      <c r="C680" s="197"/>
    </row>
    <row r="681">
      <c r="A681" s="197"/>
      <c r="B681" s="197"/>
      <c r="C681" s="197"/>
    </row>
    <row r="682">
      <c r="A682" s="197"/>
      <c r="B682" s="197"/>
      <c r="C682" s="197"/>
    </row>
    <row r="683">
      <c r="A683" s="197"/>
      <c r="B683" s="197"/>
      <c r="C683" s="197"/>
    </row>
    <row r="684">
      <c r="A684" s="197"/>
      <c r="B684" s="197"/>
      <c r="C684" s="197"/>
    </row>
    <row r="685">
      <c r="A685" s="197"/>
      <c r="B685" s="197"/>
      <c r="C685" s="197"/>
    </row>
    <row r="686">
      <c r="A686" s="197"/>
      <c r="B686" s="197"/>
      <c r="C686" s="197"/>
    </row>
    <row r="687">
      <c r="A687" s="197"/>
      <c r="B687" s="197"/>
      <c r="C687" s="197"/>
    </row>
    <row r="688">
      <c r="A688" s="197"/>
      <c r="B688" s="197"/>
      <c r="C688" s="197"/>
    </row>
    <row r="689">
      <c r="A689" s="197"/>
      <c r="B689" s="197"/>
      <c r="C689" s="197"/>
    </row>
    <row r="690">
      <c r="A690" s="197"/>
      <c r="B690" s="197"/>
      <c r="C690" s="197"/>
    </row>
    <row r="691">
      <c r="A691" s="197"/>
      <c r="B691" s="197"/>
      <c r="C691" s="197"/>
    </row>
    <row r="692">
      <c r="A692" s="197"/>
      <c r="B692" s="197"/>
      <c r="C692" s="197"/>
    </row>
    <row r="693">
      <c r="A693" s="197"/>
      <c r="B693" s="197"/>
      <c r="C693" s="197"/>
    </row>
    <row r="694">
      <c r="A694" s="197"/>
      <c r="B694" s="197"/>
      <c r="C694" s="197"/>
    </row>
    <row r="695">
      <c r="A695" s="197"/>
      <c r="B695" s="197"/>
      <c r="C695" s="197"/>
    </row>
    <row r="696">
      <c r="A696" s="197"/>
      <c r="B696" s="197"/>
      <c r="C696" s="197"/>
    </row>
    <row r="697">
      <c r="A697" s="197"/>
      <c r="B697" s="197"/>
      <c r="C697" s="197"/>
    </row>
    <row r="698">
      <c r="A698" s="197"/>
      <c r="B698" s="197"/>
      <c r="C698" s="197"/>
    </row>
    <row r="699">
      <c r="A699" s="197"/>
      <c r="B699" s="197"/>
      <c r="C699" s="197"/>
    </row>
    <row r="700">
      <c r="A700" s="197"/>
      <c r="B700" s="197"/>
      <c r="C700" s="197"/>
    </row>
    <row r="701">
      <c r="A701" s="197"/>
      <c r="B701" s="197"/>
      <c r="C701" s="197"/>
    </row>
    <row r="702">
      <c r="A702" s="197"/>
      <c r="B702" s="197"/>
      <c r="C702" s="197"/>
    </row>
    <row r="703">
      <c r="A703" s="197"/>
      <c r="B703" s="197"/>
      <c r="C703" s="197"/>
    </row>
    <row r="704">
      <c r="A704" s="197"/>
      <c r="B704" s="197"/>
      <c r="C704" s="197"/>
    </row>
    <row r="705">
      <c r="A705" s="197"/>
      <c r="B705" s="197"/>
      <c r="C705" s="197"/>
    </row>
    <row r="706">
      <c r="A706" s="197"/>
      <c r="B706" s="197"/>
      <c r="C706" s="197"/>
    </row>
    <row r="707">
      <c r="A707" s="197"/>
      <c r="B707" s="197"/>
      <c r="C707" s="197"/>
    </row>
    <row r="708">
      <c r="A708" s="197"/>
      <c r="B708" s="197"/>
      <c r="C708" s="197"/>
    </row>
    <row r="709">
      <c r="A709" s="197"/>
      <c r="B709" s="197"/>
      <c r="C709" s="197"/>
    </row>
    <row r="710">
      <c r="A710" s="197"/>
      <c r="B710" s="197"/>
      <c r="C710" s="197"/>
    </row>
    <row r="711">
      <c r="A711" s="197"/>
      <c r="B711" s="197"/>
      <c r="C711" s="197"/>
    </row>
    <row r="712">
      <c r="A712" s="197"/>
      <c r="B712" s="197"/>
      <c r="C712" s="197"/>
    </row>
    <row r="713">
      <c r="A713" s="197"/>
      <c r="B713" s="197"/>
      <c r="C713" s="197"/>
    </row>
    <row r="714">
      <c r="A714" s="197"/>
      <c r="B714" s="197"/>
      <c r="C714" s="197"/>
    </row>
    <row r="715">
      <c r="A715" s="197"/>
      <c r="B715" s="197"/>
      <c r="C715" s="197"/>
    </row>
    <row r="716">
      <c r="A716" s="197"/>
      <c r="B716" s="197"/>
      <c r="C716" s="197"/>
    </row>
    <row r="717">
      <c r="A717" s="197"/>
      <c r="B717" s="197"/>
      <c r="C717" s="197"/>
    </row>
    <row r="718">
      <c r="A718" s="197"/>
      <c r="B718" s="197"/>
      <c r="C718" s="197"/>
    </row>
    <row r="719">
      <c r="A719" s="197"/>
      <c r="B719" s="197"/>
      <c r="C719" s="197"/>
    </row>
    <row r="720">
      <c r="A720" s="197"/>
      <c r="B720" s="197"/>
      <c r="C720" s="197"/>
    </row>
    <row r="721">
      <c r="A721" s="197"/>
      <c r="B721" s="197"/>
      <c r="C721" s="197"/>
    </row>
    <row r="722">
      <c r="A722" s="197"/>
      <c r="B722" s="197"/>
      <c r="C722" s="197"/>
    </row>
    <row r="723">
      <c r="A723" s="197"/>
      <c r="B723" s="197"/>
      <c r="C723" s="197"/>
    </row>
    <row r="724">
      <c r="A724" s="197"/>
      <c r="B724" s="197"/>
      <c r="C724" s="197"/>
    </row>
    <row r="725">
      <c r="A725" s="197"/>
      <c r="B725" s="197"/>
      <c r="C725" s="197"/>
    </row>
    <row r="726">
      <c r="A726" s="197"/>
      <c r="B726" s="197"/>
      <c r="C726" s="197"/>
    </row>
    <row r="727">
      <c r="A727" s="197"/>
      <c r="B727" s="197"/>
      <c r="C727" s="197"/>
    </row>
    <row r="728">
      <c r="A728" s="197"/>
      <c r="B728" s="197"/>
      <c r="C728" s="197"/>
    </row>
    <row r="729">
      <c r="A729" s="197"/>
      <c r="B729" s="197"/>
      <c r="C729" s="197"/>
    </row>
    <row r="730">
      <c r="A730" s="197"/>
      <c r="B730" s="197"/>
      <c r="C730" s="197"/>
    </row>
    <row r="731">
      <c r="A731" s="197"/>
      <c r="B731" s="197"/>
      <c r="C731" s="197"/>
    </row>
    <row r="732">
      <c r="A732" s="197"/>
      <c r="B732" s="197"/>
      <c r="C732" s="197"/>
    </row>
    <row r="733">
      <c r="A733" s="197"/>
      <c r="B733" s="197"/>
      <c r="C733" s="197"/>
    </row>
    <row r="734">
      <c r="A734" s="197"/>
      <c r="B734" s="197"/>
      <c r="C734" s="197"/>
    </row>
    <row r="735">
      <c r="A735" s="197"/>
      <c r="B735" s="197"/>
      <c r="C735" s="197"/>
    </row>
    <row r="736">
      <c r="A736" s="197"/>
      <c r="B736" s="197"/>
      <c r="C736" s="197"/>
    </row>
    <row r="737">
      <c r="A737" s="197"/>
      <c r="B737" s="197"/>
      <c r="C737" s="197"/>
    </row>
    <row r="738">
      <c r="A738" s="197"/>
      <c r="B738" s="197"/>
      <c r="C738" s="197"/>
    </row>
    <row r="739">
      <c r="A739" s="197"/>
      <c r="B739" s="197"/>
      <c r="C739" s="197"/>
    </row>
    <row r="740">
      <c r="A740" s="197"/>
      <c r="B740" s="197"/>
      <c r="C740" s="197"/>
    </row>
    <row r="741">
      <c r="A741" s="197"/>
      <c r="B741" s="197"/>
      <c r="C741" s="197"/>
    </row>
    <row r="742">
      <c r="A742" s="197"/>
      <c r="B742" s="197"/>
      <c r="C742" s="197"/>
    </row>
    <row r="743">
      <c r="A743" s="197"/>
      <c r="B743" s="197"/>
      <c r="C743" s="197"/>
    </row>
    <row r="744">
      <c r="A744" s="197"/>
      <c r="B744" s="197"/>
      <c r="C744" s="197"/>
    </row>
    <row r="745">
      <c r="A745" s="197"/>
      <c r="B745" s="197"/>
      <c r="C745" s="197"/>
    </row>
    <row r="746">
      <c r="A746" s="197"/>
      <c r="B746" s="197"/>
      <c r="C746" s="197"/>
    </row>
    <row r="747">
      <c r="A747" s="197"/>
      <c r="B747" s="197"/>
      <c r="C747" s="197"/>
    </row>
    <row r="748">
      <c r="A748" s="197"/>
      <c r="B748" s="197"/>
      <c r="C748" s="197"/>
    </row>
    <row r="749">
      <c r="A749" s="197"/>
      <c r="B749" s="197"/>
      <c r="C749" s="197"/>
    </row>
    <row r="750">
      <c r="A750" s="197"/>
      <c r="B750" s="197"/>
      <c r="C750" s="197"/>
    </row>
    <row r="751">
      <c r="A751" s="197"/>
      <c r="B751" s="197"/>
      <c r="C751" s="197"/>
    </row>
    <row r="752">
      <c r="A752" s="197"/>
      <c r="B752" s="197"/>
      <c r="C752" s="197"/>
    </row>
    <row r="753">
      <c r="A753" s="197"/>
      <c r="B753" s="197"/>
      <c r="C753" s="197"/>
    </row>
    <row r="754">
      <c r="A754" s="197"/>
      <c r="B754" s="197"/>
      <c r="C754" s="197"/>
    </row>
    <row r="755">
      <c r="A755" s="197"/>
      <c r="B755" s="197"/>
      <c r="C755" s="197"/>
    </row>
    <row r="756">
      <c r="A756" s="197"/>
      <c r="B756" s="197"/>
      <c r="C756" s="197"/>
    </row>
    <row r="757">
      <c r="A757" s="197"/>
      <c r="B757" s="197"/>
      <c r="C757" s="197"/>
    </row>
    <row r="758">
      <c r="A758" s="197"/>
      <c r="B758" s="197"/>
      <c r="C758" s="197"/>
    </row>
    <row r="759">
      <c r="A759" s="197"/>
      <c r="B759" s="197"/>
      <c r="C759" s="197"/>
    </row>
    <row r="760">
      <c r="A760" s="197"/>
      <c r="B760" s="197"/>
      <c r="C760" s="197"/>
    </row>
    <row r="761">
      <c r="A761" s="197"/>
      <c r="B761" s="197"/>
      <c r="C761" s="197"/>
    </row>
    <row r="762">
      <c r="A762" s="197"/>
      <c r="B762" s="197"/>
      <c r="C762" s="197"/>
    </row>
    <row r="763">
      <c r="A763" s="197"/>
      <c r="B763" s="197"/>
      <c r="C763" s="197"/>
    </row>
    <row r="764">
      <c r="A764" s="197"/>
      <c r="B764" s="197"/>
      <c r="C764" s="197"/>
    </row>
    <row r="765">
      <c r="A765" s="197"/>
      <c r="B765" s="197"/>
      <c r="C765" s="197"/>
    </row>
    <row r="766">
      <c r="A766" s="197"/>
      <c r="B766" s="197"/>
      <c r="C766" s="197"/>
    </row>
    <row r="767">
      <c r="A767" s="197"/>
      <c r="B767" s="197"/>
      <c r="C767" s="197"/>
    </row>
    <row r="768">
      <c r="A768" s="197"/>
      <c r="B768" s="197"/>
      <c r="C768" s="197"/>
    </row>
    <row r="769">
      <c r="A769" s="197"/>
      <c r="B769" s="197"/>
      <c r="C769" s="197"/>
    </row>
    <row r="770">
      <c r="A770" s="197"/>
      <c r="B770" s="197"/>
      <c r="C770" s="197"/>
    </row>
    <row r="771">
      <c r="A771" s="197"/>
      <c r="B771" s="197"/>
      <c r="C771" s="197"/>
    </row>
    <row r="772">
      <c r="A772" s="197"/>
      <c r="B772" s="197"/>
      <c r="C772" s="197"/>
    </row>
    <row r="773">
      <c r="A773" s="197"/>
      <c r="B773" s="197"/>
      <c r="C773" s="197"/>
    </row>
    <row r="774">
      <c r="A774" s="197"/>
      <c r="B774" s="197"/>
      <c r="C774" s="197"/>
    </row>
    <row r="775">
      <c r="A775" s="197"/>
      <c r="B775" s="197"/>
      <c r="C775" s="197"/>
    </row>
    <row r="776">
      <c r="A776" s="197"/>
      <c r="B776" s="197"/>
      <c r="C776" s="197"/>
    </row>
    <row r="777">
      <c r="A777" s="197"/>
      <c r="B777" s="197"/>
      <c r="C777" s="197"/>
    </row>
    <row r="778">
      <c r="A778" s="197"/>
      <c r="B778" s="197"/>
      <c r="C778" s="197"/>
    </row>
    <row r="779">
      <c r="A779" s="197"/>
      <c r="B779" s="197"/>
      <c r="C779" s="197"/>
    </row>
    <row r="780">
      <c r="A780" s="197"/>
      <c r="B780" s="197"/>
      <c r="C780" s="197"/>
    </row>
    <row r="781">
      <c r="A781" s="197"/>
      <c r="B781" s="197"/>
      <c r="C781" s="197"/>
    </row>
    <row r="782">
      <c r="A782" s="197"/>
      <c r="B782" s="197"/>
      <c r="C782" s="197"/>
    </row>
    <row r="783">
      <c r="A783" s="197"/>
      <c r="B783" s="197"/>
      <c r="C783" s="197"/>
    </row>
    <row r="784">
      <c r="A784" s="197"/>
      <c r="B784" s="197"/>
      <c r="C784" s="197"/>
    </row>
    <row r="785">
      <c r="A785" s="197"/>
      <c r="B785" s="197"/>
      <c r="C785" s="197"/>
    </row>
    <row r="786">
      <c r="A786" s="197"/>
      <c r="B786" s="197"/>
      <c r="C786" s="197"/>
    </row>
    <row r="787">
      <c r="A787" s="197"/>
      <c r="B787" s="197"/>
      <c r="C787" s="197"/>
    </row>
    <row r="788">
      <c r="A788" s="197"/>
      <c r="B788" s="197"/>
      <c r="C788" s="197"/>
    </row>
    <row r="789">
      <c r="A789" s="197"/>
      <c r="B789" s="197"/>
      <c r="C789" s="197"/>
    </row>
    <row r="790">
      <c r="A790" s="197"/>
      <c r="B790" s="197"/>
      <c r="C790" s="197"/>
    </row>
    <row r="791">
      <c r="A791" s="197"/>
      <c r="B791" s="197"/>
      <c r="C791" s="197"/>
    </row>
    <row r="792">
      <c r="A792" s="197"/>
      <c r="B792" s="197"/>
      <c r="C792" s="197"/>
    </row>
    <row r="793">
      <c r="A793" s="197"/>
      <c r="B793" s="197"/>
      <c r="C793" s="197"/>
    </row>
    <row r="794">
      <c r="A794" s="197"/>
      <c r="B794" s="197"/>
      <c r="C794" s="197"/>
    </row>
    <row r="795">
      <c r="A795" s="197"/>
      <c r="B795" s="197"/>
      <c r="C795" s="197"/>
    </row>
    <row r="796">
      <c r="A796" s="197"/>
      <c r="B796" s="197"/>
      <c r="C796" s="197"/>
    </row>
    <row r="797">
      <c r="A797" s="197"/>
      <c r="B797" s="197"/>
      <c r="C797" s="197"/>
    </row>
    <row r="798">
      <c r="A798" s="197"/>
      <c r="B798" s="197"/>
      <c r="C798" s="197"/>
    </row>
    <row r="799">
      <c r="A799" s="197"/>
      <c r="B799" s="197"/>
      <c r="C799" s="197"/>
    </row>
    <row r="800">
      <c r="A800" s="197"/>
      <c r="B800" s="197"/>
      <c r="C800" s="197"/>
    </row>
    <row r="801">
      <c r="A801" s="197"/>
      <c r="B801" s="197"/>
      <c r="C801" s="197"/>
    </row>
    <row r="802">
      <c r="A802" s="197"/>
      <c r="B802" s="197"/>
      <c r="C802" s="197"/>
    </row>
    <row r="803">
      <c r="A803" s="197"/>
      <c r="B803" s="197"/>
      <c r="C803" s="197"/>
    </row>
    <row r="804">
      <c r="A804" s="197"/>
      <c r="B804" s="197"/>
      <c r="C804" s="197"/>
    </row>
    <row r="805">
      <c r="A805" s="197"/>
      <c r="B805" s="197"/>
      <c r="C805" s="197"/>
    </row>
    <row r="806">
      <c r="A806" s="197"/>
      <c r="B806" s="197"/>
      <c r="C806" s="197"/>
    </row>
    <row r="807">
      <c r="A807" s="197"/>
      <c r="B807" s="197"/>
      <c r="C807" s="197"/>
    </row>
    <row r="808">
      <c r="A808" s="197"/>
      <c r="B808" s="197"/>
      <c r="C808" s="197"/>
    </row>
    <row r="809">
      <c r="A809" s="197"/>
      <c r="B809" s="197"/>
      <c r="C809" s="197"/>
    </row>
    <row r="810">
      <c r="A810" s="197"/>
      <c r="B810" s="197"/>
      <c r="C810" s="197"/>
    </row>
    <row r="811">
      <c r="A811" s="197"/>
      <c r="B811" s="197"/>
      <c r="C811" s="197"/>
    </row>
    <row r="812">
      <c r="A812" s="197"/>
      <c r="B812" s="197"/>
      <c r="C812" s="197"/>
    </row>
    <row r="813">
      <c r="A813" s="197"/>
      <c r="B813" s="197"/>
      <c r="C813" s="197"/>
    </row>
    <row r="814">
      <c r="A814" s="197"/>
      <c r="B814" s="197"/>
      <c r="C814" s="197"/>
    </row>
    <row r="815">
      <c r="A815" s="197"/>
      <c r="B815" s="197"/>
      <c r="C815" s="197"/>
    </row>
    <row r="816">
      <c r="A816" s="197"/>
      <c r="B816" s="197"/>
      <c r="C816" s="197"/>
    </row>
    <row r="817">
      <c r="A817" s="197"/>
      <c r="B817" s="197"/>
      <c r="C817" s="197"/>
    </row>
    <row r="818">
      <c r="A818" s="197"/>
      <c r="B818" s="197"/>
      <c r="C818" s="197"/>
    </row>
    <row r="819">
      <c r="A819" s="197"/>
      <c r="B819" s="197"/>
      <c r="C819" s="197"/>
    </row>
    <row r="820">
      <c r="A820" s="197"/>
      <c r="B820" s="197"/>
      <c r="C820" s="197"/>
    </row>
    <row r="821">
      <c r="A821" s="197"/>
      <c r="B821" s="197"/>
      <c r="C821" s="197"/>
    </row>
    <row r="822">
      <c r="A822" s="197"/>
      <c r="B822" s="197"/>
      <c r="C822" s="197"/>
    </row>
    <row r="823">
      <c r="A823" s="197"/>
      <c r="B823" s="197"/>
      <c r="C823" s="197"/>
    </row>
    <row r="824">
      <c r="A824" s="197"/>
      <c r="B824" s="197"/>
      <c r="C824" s="197"/>
    </row>
    <row r="825">
      <c r="A825" s="197"/>
      <c r="B825" s="197"/>
      <c r="C825" s="197"/>
    </row>
    <row r="826">
      <c r="A826" s="197"/>
      <c r="B826" s="197"/>
      <c r="C826" s="197"/>
    </row>
    <row r="827">
      <c r="A827" s="197"/>
      <c r="B827" s="197"/>
      <c r="C827" s="197"/>
    </row>
    <row r="828">
      <c r="A828" s="197"/>
      <c r="B828" s="197"/>
      <c r="C828" s="197"/>
    </row>
    <row r="829">
      <c r="A829" s="197"/>
      <c r="B829" s="197"/>
      <c r="C829" s="197"/>
    </row>
    <row r="830">
      <c r="A830" s="197"/>
      <c r="B830" s="197"/>
      <c r="C830" s="197"/>
    </row>
    <row r="831">
      <c r="A831" s="197"/>
      <c r="B831" s="197"/>
      <c r="C831" s="197"/>
    </row>
    <row r="832">
      <c r="A832" s="197"/>
      <c r="B832" s="197"/>
      <c r="C832" s="197"/>
    </row>
    <row r="833">
      <c r="A833" s="197"/>
      <c r="B833" s="197"/>
      <c r="C833" s="197"/>
    </row>
    <row r="834">
      <c r="A834" s="197"/>
      <c r="B834" s="197"/>
      <c r="C834" s="197"/>
    </row>
    <row r="835">
      <c r="A835" s="197"/>
      <c r="B835" s="197"/>
      <c r="C835" s="197"/>
    </row>
    <row r="836">
      <c r="A836" s="197"/>
      <c r="B836" s="197"/>
      <c r="C836" s="197"/>
    </row>
    <row r="837">
      <c r="A837" s="197"/>
      <c r="B837" s="197"/>
      <c r="C837" s="197"/>
    </row>
    <row r="838">
      <c r="A838" s="197"/>
      <c r="B838" s="197"/>
      <c r="C838" s="197"/>
    </row>
    <row r="839">
      <c r="A839" s="197"/>
      <c r="B839" s="197"/>
      <c r="C839" s="197"/>
    </row>
    <row r="840">
      <c r="A840" s="197"/>
      <c r="B840" s="197"/>
      <c r="C840" s="197"/>
    </row>
    <row r="841">
      <c r="A841" s="197"/>
      <c r="B841" s="197"/>
      <c r="C841" s="197"/>
    </row>
    <row r="842">
      <c r="A842" s="197"/>
      <c r="B842" s="197"/>
      <c r="C842" s="197"/>
    </row>
    <row r="843">
      <c r="A843" s="197"/>
      <c r="B843" s="197"/>
      <c r="C843" s="197"/>
    </row>
    <row r="844">
      <c r="A844" s="197"/>
      <c r="B844" s="197"/>
      <c r="C844" s="197"/>
    </row>
    <row r="845">
      <c r="A845" s="197"/>
      <c r="B845" s="197"/>
      <c r="C845" s="197"/>
    </row>
    <row r="846">
      <c r="A846" s="197"/>
      <c r="B846" s="197"/>
      <c r="C846" s="197"/>
    </row>
    <row r="847">
      <c r="A847" s="197"/>
      <c r="B847" s="197"/>
      <c r="C847" s="197"/>
    </row>
    <row r="848">
      <c r="A848" s="197"/>
      <c r="B848" s="197"/>
      <c r="C848" s="197"/>
    </row>
    <row r="849">
      <c r="A849" s="197"/>
      <c r="B849" s="197"/>
      <c r="C849" s="197"/>
    </row>
    <row r="850">
      <c r="A850" s="197"/>
      <c r="B850" s="197"/>
      <c r="C850" s="197"/>
    </row>
    <row r="851">
      <c r="A851" s="197"/>
      <c r="B851" s="197"/>
      <c r="C851" s="197"/>
    </row>
    <row r="852">
      <c r="A852" s="197"/>
      <c r="B852" s="197"/>
      <c r="C852" s="197"/>
    </row>
    <row r="853">
      <c r="A853" s="197"/>
      <c r="B853" s="197"/>
      <c r="C853" s="197"/>
    </row>
    <row r="854">
      <c r="A854" s="197"/>
      <c r="B854" s="197"/>
      <c r="C854" s="197"/>
    </row>
    <row r="855">
      <c r="A855" s="197"/>
      <c r="B855" s="197"/>
      <c r="C855" s="197"/>
    </row>
    <row r="856">
      <c r="A856" s="197"/>
      <c r="B856" s="197"/>
      <c r="C856" s="197"/>
    </row>
    <row r="857">
      <c r="A857" s="197"/>
      <c r="B857" s="197"/>
      <c r="C857" s="197"/>
    </row>
    <row r="858">
      <c r="A858" s="197"/>
      <c r="B858" s="197"/>
      <c r="C858" s="197"/>
    </row>
    <row r="859">
      <c r="A859" s="197"/>
      <c r="B859" s="197"/>
      <c r="C859" s="197"/>
    </row>
    <row r="860">
      <c r="A860" s="197"/>
      <c r="B860" s="197"/>
      <c r="C860" s="197"/>
    </row>
    <row r="861">
      <c r="A861" s="197"/>
      <c r="B861" s="197"/>
      <c r="C861" s="197"/>
    </row>
    <row r="862">
      <c r="A862" s="197"/>
      <c r="B862" s="197"/>
      <c r="C862" s="197"/>
    </row>
    <row r="863">
      <c r="A863" s="197"/>
      <c r="B863" s="197"/>
      <c r="C863" s="197"/>
    </row>
    <row r="864">
      <c r="A864" s="197"/>
      <c r="B864" s="197"/>
      <c r="C864" s="197"/>
    </row>
    <row r="865">
      <c r="A865" s="197"/>
      <c r="B865" s="197"/>
      <c r="C865" s="197"/>
    </row>
    <row r="866">
      <c r="A866" s="197"/>
      <c r="B866" s="197"/>
      <c r="C866" s="197"/>
    </row>
    <row r="867">
      <c r="A867" s="197"/>
      <c r="B867" s="197"/>
      <c r="C867" s="197"/>
    </row>
    <row r="868">
      <c r="A868" s="197"/>
      <c r="B868" s="197"/>
      <c r="C868" s="197"/>
    </row>
    <row r="869">
      <c r="A869" s="197"/>
      <c r="B869" s="197"/>
      <c r="C869" s="197"/>
    </row>
    <row r="870">
      <c r="A870" s="197"/>
      <c r="B870" s="197"/>
      <c r="C870" s="197"/>
    </row>
    <row r="871">
      <c r="A871" s="197"/>
      <c r="B871" s="197"/>
      <c r="C871" s="197"/>
    </row>
    <row r="872">
      <c r="A872" s="197"/>
      <c r="B872" s="197"/>
      <c r="C872" s="197"/>
    </row>
    <row r="873">
      <c r="A873" s="197"/>
      <c r="B873" s="197"/>
      <c r="C873" s="197"/>
    </row>
    <row r="874">
      <c r="A874" s="197"/>
      <c r="B874" s="197"/>
      <c r="C874" s="197"/>
    </row>
    <row r="875">
      <c r="A875" s="197"/>
      <c r="B875" s="197"/>
      <c r="C875" s="197"/>
    </row>
    <row r="876">
      <c r="A876" s="197"/>
      <c r="B876" s="197"/>
      <c r="C876" s="197"/>
    </row>
    <row r="877">
      <c r="A877" s="197"/>
      <c r="B877" s="197"/>
      <c r="C877" s="197"/>
    </row>
    <row r="878">
      <c r="A878" s="197"/>
      <c r="B878" s="197"/>
      <c r="C878" s="197"/>
    </row>
    <row r="879">
      <c r="A879" s="197"/>
      <c r="B879" s="197"/>
      <c r="C879" s="197"/>
    </row>
    <row r="880">
      <c r="A880" s="197"/>
      <c r="B880" s="197"/>
      <c r="C880" s="197"/>
    </row>
    <row r="881">
      <c r="A881" s="197"/>
      <c r="B881" s="197"/>
      <c r="C881" s="197"/>
    </row>
    <row r="882">
      <c r="A882" s="197"/>
      <c r="B882" s="197"/>
      <c r="C882" s="197"/>
    </row>
    <row r="883">
      <c r="A883" s="197"/>
      <c r="B883" s="197"/>
      <c r="C883" s="197"/>
    </row>
    <row r="884">
      <c r="A884" s="197"/>
      <c r="B884" s="197"/>
      <c r="C884" s="197"/>
    </row>
    <row r="885">
      <c r="A885" s="197"/>
      <c r="B885" s="197"/>
      <c r="C885" s="197"/>
    </row>
    <row r="886">
      <c r="A886" s="197"/>
      <c r="B886" s="197"/>
      <c r="C886" s="197"/>
    </row>
    <row r="887">
      <c r="A887" s="197"/>
      <c r="B887" s="197"/>
      <c r="C887" s="197"/>
    </row>
    <row r="888">
      <c r="A888" s="197"/>
      <c r="B888" s="197"/>
      <c r="C888" s="197"/>
    </row>
    <row r="889">
      <c r="A889" s="197"/>
      <c r="B889" s="197"/>
      <c r="C889" s="197"/>
    </row>
    <row r="890">
      <c r="A890" s="197"/>
      <c r="B890" s="197"/>
      <c r="C890" s="197"/>
    </row>
    <row r="891">
      <c r="A891" s="197"/>
      <c r="B891" s="197"/>
      <c r="C891" s="197"/>
    </row>
    <row r="892">
      <c r="A892" s="197"/>
      <c r="B892" s="197"/>
      <c r="C892" s="197"/>
    </row>
    <row r="893">
      <c r="A893" s="197"/>
      <c r="B893" s="197"/>
      <c r="C893" s="197"/>
    </row>
    <row r="894">
      <c r="A894" s="197"/>
      <c r="B894" s="197"/>
      <c r="C894" s="197"/>
    </row>
    <row r="895">
      <c r="A895" s="197"/>
      <c r="B895" s="197"/>
      <c r="C895" s="197"/>
    </row>
    <row r="896">
      <c r="A896" s="197"/>
      <c r="B896" s="197"/>
      <c r="C896" s="197"/>
    </row>
    <row r="897">
      <c r="A897" s="197"/>
      <c r="B897" s="197"/>
      <c r="C897" s="197"/>
    </row>
    <row r="898">
      <c r="A898" s="197"/>
      <c r="B898" s="197"/>
      <c r="C898" s="197"/>
    </row>
    <row r="899">
      <c r="A899" s="197"/>
      <c r="B899" s="197"/>
      <c r="C899" s="197"/>
    </row>
    <row r="900">
      <c r="A900" s="197"/>
      <c r="B900" s="197"/>
      <c r="C900" s="197"/>
    </row>
    <row r="901">
      <c r="A901" s="197"/>
      <c r="B901" s="197"/>
      <c r="C901" s="197"/>
    </row>
    <row r="902">
      <c r="A902" s="197"/>
      <c r="B902" s="197"/>
      <c r="C902" s="197"/>
    </row>
    <row r="903">
      <c r="A903" s="197"/>
      <c r="B903" s="197"/>
      <c r="C903" s="197"/>
    </row>
    <row r="904">
      <c r="A904" s="197"/>
      <c r="B904" s="197"/>
      <c r="C904" s="197"/>
    </row>
    <row r="905">
      <c r="A905" s="197"/>
      <c r="B905" s="197"/>
      <c r="C905" s="197"/>
    </row>
    <row r="906">
      <c r="A906" s="197"/>
      <c r="B906" s="197"/>
      <c r="C906" s="197"/>
    </row>
    <row r="907">
      <c r="A907" s="197"/>
      <c r="B907" s="197"/>
      <c r="C907" s="197"/>
    </row>
    <row r="908">
      <c r="A908" s="197"/>
      <c r="B908" s="197"/>
      <c r="C908" s="197"/>
    </row>
    <row r="909">
      <c r="A909" s="197"/>
      <c r="B909" s="197"/>
      <c r="C909" s="197"/>
    </row>
    <row r="910">
      <c r="A910" s="197"/>
      <c r="B910" s="197"/>
      <c r="C910" s="197"/>
    </row>
    <row r="911">
      <c r="A911" s="197"/>
      <c r="B911" s="197"/>
      <c r="C911" s="197"/>
    </row>
    <row r="912">
      <c r="A912" s="197"/>
      <c r="B912" s="197"/>
      <c r="C912" s="197"/>
    </row>
    <row r="913">
      <c r="A913" s="197"/>
      <c r="B913" s="197"/>
      <c r="C913" s="197"/>
    </row>
    <row r="914">
      <c r="A914" s="197"/>
      <c r="B914" s="197"/>
      <c r="C914" s="197"/>
    </row>
    <row r="915">
      <c r="A915" s="197"/>
      <c r="B915" s="197"/>
      <c r="C915" s="197"/>
    </row>
    <row r="916">
      <c r="A916" s="197"/>
      <c r="B916" s="197"/>
      <c r="C916" s="197"/>
    </row>
    <row r="917">
      <c r="A917" s="197"/>
      <c r="B917" s="197"/>
      <c r="C917" s="197"/>
    </row>
    <row r="918">
      <c r="A918" s="197"/>
      <c r="B918" s="197"/>
      <c r="C918" s="197"/>
    </row>
    <row r="919">
      <c r="A919" s="197"/>
      <c r="B919" s="197"/>
      <c r="C919" s="197"/>
    </row>
    <row r="920">
      <c r="A920" s="197"/>
      <c r="B920" s="197"/>
      <c r="C920" s="197"/>
    </row>
    <row r="921">
      <c r="A921" s="197"/>
      <c r="B921" s="197"/>
      <c r="C921" s="197"/>
    </row>
    <row r="922">
      <c r="A922" s="197"/>
      <c r="B922" s="197"/>
      <c r="C922" s="197"/>
    </row>
    <row r="923">
      <c r="A923" s="197"/>
      <c r="B923" s="197"/>
      <c r="C923" s="197"/>
    </row>
    <row r="924">
      <c r="A924" s="197"/>
      <c r="B924" s="197"/>
      <c r="C924" s="197"/>
    </row>
    <row r="925">
      <c r="A925" s="197"/>
      <c r="B925" s="197"/>
      <c r="C925" s="197"/>
    </row>
    <row r="926">
      <c r="A926" s="197"/>
      <c r="B926" s="197"/>
      <c r="C926" s="197"/>
    </row>
    <row r="927">
      <c r="A927" s="197"/>
      <c r="B927" s="197"/>
      <c r="C927" s="197"/>
    </row>
    <row r="928">
      <c r="A928" s="197"/>
      <c r="B928" s="197"/>
      <c r="C928" s="197"/>
    </row>
    <row r="929">
      <c r="A929" s="197"/>
      <c r="B929" s="197"/>
      <c r="C929" s="197"/>
    </row>
    <row r="930">
      <c r="A930" s="197"/>
      <c r="B930" s="197"/>
      <c r="C930" s="197"/>
    </row>
    <row r="931">
      <c r="A931" s="197"/>
      <c r="B931" s="197"/>
      <c r="C931" s="197"/>
    </row>
    <row r="932">
      <c r="A932" s="197"/>
      <c r="B932" s="197"/>
      <c r="C932" s="197"/>
    </row>
    <row r="933">
      <c r="A933" s="197"/>
      <c r="B933" s="197"/>
      <c r="C933" s="197"/>
    </row>
    <row r="934">
      <c r="A934" s="197"/>
      <c r="B934" s="197"/>
      <c r="C934" s="197"/>
    </row>
    <row r="935">
      <c r="A935" s="197"/>
      <c r="B935" s="197"/>
      <c r="C935" s="197"/>
    </row>
    <row r="936">
      <c r="A936" s="197"/>
      <c r="B936" s="197"/>
      <c r="C936" s="197"/>
    </row>
    <row r="937">
      <c r="A937" s="197"/>
      <c r="B937" s="197"/>
      <c r="C937" s="197"/>
    </row>
    <row r="938">
      <c r="A938" s="197"/>
      <c r="B938" s="197"/>
      <c r="C938" s="197"/>
    </row>
    <row r="939">
      <c r="A939" s="197"/>
      <c r="B939" s="197"/>
      <c r="C939" s="197"/>
    </row>
    <row r="940">
      <c r="A940" s="197"/>
      <c r="B940" s="197"/>
      <c r="C940" s="197"/>
    </row>
    <row r="941">
      <c r="A941" s="197"/>
      <c r="B941" s="197"/>
      <c r="C941" s="197"/>
    </row>
    <row r="942">
      <c r="A942" s="197"/>
      <c r="B942" s="197"/>
      <c r="C942" s="197"/>
    </row>
    <row r="943">
      <c r="A943" s="197"/>
      <c r="B943" s="197"/>
      <c r="C943" s="197"/>
    </row>
    <row r="944">
      <c r="A944" s="197"/>
      <c r="B944" s="197"/>
      <c r="C944" s="197"/>
    </row>
    <row r="945">
      <c r="A945" s="197"/>
      <c r="B945" s="197"/>
      <c r="C945" s="197"/>
    </row>
    <row r="946">
      <c r="A946" s="197"/>
      <c r="B946" s="197"/>
      <c r="C946" s="197"/>
    </row>
    <row r="947">
      <c r="A947" s="197"/>
      <c r="B947" s="197"/>
      <c r="C947" s="197"/>
    </row>
    <row r="948">
      <c r="A948" s="197"/>
      <c r="B948" s="197"/>
      <c r="C948" s="197"/>
    </row>
    <row r="949">
      <c r="A949" s="197"/>
      <c r="B949" s="197"/>
      <c r="C949" s="197"/>
    </row>
    <row r="950">
      <c r="A950" s="197"/>
      <c r="B950" s="197"/>
      <c r="C950" s="197"/>
    </row>
    <row r="951">
      <c r="A951" s="197"/>
      <c r="B951" s="197"/>
      <c r="C951" s="197"/>
    </row>
    <row r="952">
      <c r="A952" s="197"/>
      <c r="B952" s="197"/>
      <c r="C952" s="197"/>
    </row>
    <row r="953">
      <c r="A953" s="197"/>
      <c r="B953" s="197"/>
      <c r="C953" s="197"/>
    </row>
    <row r="954">
      <c r="A954" s="197"/>
      <c r="B954" s="197"/>
      <c r="C954" s="197"/>
    </row>
    <row r="955">
      <c r="A955" s="197"/>
      <c r="B955" s="197"/>
      <c r="C955" s="197"/>
    </row>
    <row r="956">
      <c r="A956" s="197"/>
      <c r="B956" s="197"/>
      <c r="C956" s="197"/>
    </row>
    <row r="957">
      <c r="A957" s="197"/>
      <c r="B957" s="197"/>
      <c r="C957" s="197"/>
    </row>
    <row r="958">
      <c r="A958" s="197"/>
      <c r="B958" s="197"/>
      <c r="C958" s="197"/>
    </row>
    <row r="959">
      <c r="A959" s="197"/>
      <c r="B959" s="197"/>
      <c r="C959" s="197"/>
    </row>
    <row r="960">
      <c r="A960" s="197"/>
      <c r="B960" s="197"/>
      <c r="C960" s="197"/>
    </row>
    <row r="961">
      <c r="A961" s="197"/>
      <c r="B961" s="197"/>
      <c r="C961" s="197"/>
    </row>
    <row r="962">
      <c r="A962" s="197"/>
      <c r="B962" s="197"/>
      <c r="C962" s="197"/>
    </row>
    <row r="963">
      <c r="A963" s="197"/>
      <c r="B963" s="197"/>
      <c r="C963" s="197"/>
    </row>
    <row r="964">
      <c r="A964" s="197"/>
      <c r="B964" s="197"/>
      <c r="C964" s="197"/>
    </row>
    <row r="965">
      <c r="A965" s="197"/>
      <c r="B965" s="197"/>
      <c r="C965" s="197"/>
    </row>
    <row r="966">
      <c r="A966" s="197"/>
      <c r="B966" s="197"/>
      <c r="C966" s="197"/>
    </row>
    <row r="967">
      <c r="A967" s="197"/>
      <c r="B967" s="197"/>
      <c r="C967" s="197"/>
    </row>
    <row r="968">
      <c r="A968" s="197"/>
      <c r="B968" s="197"/>
      <c r="C968" s="197"/>
    </row>
    <row r="969">
      <c r="A969" s="197"/>
      <c r="B969" s="197"/>
      <c r="C969" s="197"/>
    </row>
    <row r="970">
      <c r="A970" s="197"/>
      <c r="B970" s="197"/>
      <c r="C970" s="197"/>
    </row>
    <row r="971">
      <c r="A971" s="197"/>
      <c r="B971" s="197"/>
      <c r="C971" s="197"/>
    </row>
    <row r="972">
      <c r="A972" s="197"/>
      <c r="B972" s="197"/>
      <c r="C972" s="197"/>
    </row>
    <row r="973">
      <c r="A973" s="197"/>
      <c r="B973" s="197"/>
      <c r="C973" s="197"/>
    </row>
    <row r="974">
      <c r="A974" s="197"/>
      <c r="B974" s="197"/>
      <c r="C974" s="197"/>
    </row>
    <row r="975">
      <c r="A975" s="197"/>
      <c r="B975" s="197"/>
      <c r="C975" s="197"/>
    </row>
    <row r="976">
      <c r="A976" s="197"/>
      <c r="B976" s="197"/>
      <c r="C976" s="197"/>
    </row>
    <row r="977">
      <c r="A977" s="197"/>
      <c r="B977" s="197"/>
      <c r="C977" s="197"/>
    </row>
    <row r="978">
      <c r="A978" s="197"/>
      <c r="B978" s="197"/>
      <c r="C978" s="197"/>
    </row>
    <row r="979">
      <c r="A979" s="197"/>
      <c r="B979" s="197"/>
      <c r="C979" s="197"/>
    </row>
    <row r="980">
      <c r="A980" s="197"/>
      <c r="B980" s="197"/>
      <c r="C980" s="197"/>
    </row>
    <row r="981">
      <c r="A981" s="197"/>
      <c r="B981" s="197"/>
      <c r="C981" s="197"/>
    </row>
    <row r="982">
      <c r="A982" s="197"/>
      <c r="B982" s="197"/>
      <c r="C982" s="197"/>
    </row>
    <row r="983">
      <c r="A983" s="197"/>
      <c r="B983" s="197"/>
      <c r="C983" s="197"/>
    </row>
    <row r="984">
      <c r="A984" s="197"/>
      <c r="B984" s="197"/>
      <c r="C984" s="197"/>
    </row>
    <row r="985">
      <c r="A985" s="197"/>
      <c r="B985" s="197"/>
      <c r="C985" s="197"/>
    </row>
    <row r="986">
      <c r="A986" s="197"/>
      <c r="B986" s="197"/>
      <c r="C986" s="197"/>
    </row>
    <row r="987">
      <c r="A987" s="197"/>
      <c r="B987" s="197"/>
      <c r="C987" s="197"/>
    </row>
    <row r="988">
      <c r="A988" s="197"/>
      <c r="B988" s="197"/>
      <c r="C988" s="197"/>
    </row>
    <row r="989">
      <c r="A989" s="197"/>
      <c r="B989" s="197"/>
      <c r="C989" s="197"/>
    </row>
    <row r="990">
      <c r="A990" s="197"/>
      <c r="B990" s="197"/>
      <c r="C990" s="197"/>
    </row>
    <row r="991">
      <c r="A991" s="197"/>
      <c r="B991" s="197"/>
      <c r="C991" s="197"/>
    </row>
    <row r="992">
      <c r="A992" s="197"/>
      <c r="B992" s="197"/>
      <c r="C992" s="197"/>
    </row>
    <row r="993">
      <c r="A993" s="197"/>
      <c r="B993" s="197"/>
      <c r="C993" s="197"/>
    </row>
    <row r="994">
      <c r="A994" s="197"/>
      <c r="B994" s="197"/>
      <c r="C994" s="197"/>
    </row>
    <row r="995">
      <c r="A995" s="197"/>
      <c r="B995" s="197"/>
      <c r="C995" s="197"/>
    </row>
    <row r="996">
      <c r="A996" s="197"/>
      <c r="B996" s="197"/>
      <c r="C996" s="197"/>
    </row>
    <row r="997">
      <c r="A997" s="197"/>
      <c r="B997" s="197"/>
      <c r="C997" s="197"/>
    </row>
    <row r="998">
      <c r="A998" s="197"/>
      <c r="B998" s="197"/>
      <c r="C998" s="197"/>
    </row>
    <row r="999">
      <c r="A999" s="197"/>
      <c r="B999" s="197"/>
      <c r="C999" s="197"/>
    </row>
    <row r="1000">
      <c r="A1000" s="197"/>
      <c r="B1000" s="197"/>
      <c r="C1000" s="197"/>
    </row>
  </sheetData>
  <dataValidations>
    <dataValidation type="list" allowBlank="1" showErrorMessage="1" sqref="B2:B7">
      <formula1>Activity!$B$2:$B$3</formula1>
    </dataValidation>
    <dataValidation type="list" allowBlank="1" sqref="C2:C7">
      <formula1>Ecosystem!$B$2:$B$4</formula1>
    </dataValidation>
  </dataValidations>
  <drawing r:id="rId1"/>
</worksheet>
</file>

<file path=xl/worksheets/sheet3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outlinePr summaryBelow="0" summaryRight="0"/>
  </sheetPr>
  <sheetViews>
    <sheetView workbookViewId="0"/>
  </sheetViews>
  <sheetFormatPr customHeight="1" defaultColWidth="12.63" defaultRowHeight="15.0"/>
  <sheetData>
    <row r="1">
      <c r="A1" s="192" t="s">
        <v>835</v>
      </c>
      <c r="B1" s="192" t="s">
        <v>837</v>
      </c>
      <c r="C1" s="192" t="s">
        <v>838</v>
      </c>
      <c r="D1" s="192" t="s">
        <v>839</v>
      </c>
      <c r="E1" s="192" t="s">
        <v>840</v>
      </c>
      <c r="F1" s="192" t="s">
        <v>841</v>
      </c>
      <c r="G1" s="192" t="s">
        <v>842</v>
      </c>
      <c r="H1" s="192" t="s">
        <v>843</v>
      </c>
      <c r="I1" s="192" t="s">
        <v>844</v>
      </c>
      <c r="J1" s="192" t="s">
        <v>845</v>
      </c>
      <c r="K1" s="192" t="s">
        <v>849</v>
      </c>
      <c r="L1" s="192" t="s">
        <v>850</v>
      </c>
      <c r="M1" s="192" t="s">
        <v>48</v>
      </c>
      <c r="N1" s="192" t="s">
        <v>851</v>
      </c>
    </row>
    <row r="2">
      <c r="A2" s="193">
        <v>1.0</v>
      </c>
      <c r="B2" s="194" t="s">
        <v>160</v>
      </c>
      <c r="C2" s="198">
        <v>0.0</v>
      </c>
      <c r="D2" s="198">
        <v>0.25</v>
      </c>
      <c r="E2" s="198">
        <v>1.0</v>
      </c>
      <c r="F2" s="198">
        <v>0.5</v>
      </c>
      <c r="G2" s="198">
        <v>0.0</v>
      </c>
      <c r="H2" s="198">
        <v>0.0</v>
      </c>
      <c r="I2" s="198">
        <v>0.0</v>
      </c>
      <c r="J2" s="198">
        <v>0.0</v>
      </c>
      <c r="K2" s="198">
        <v>1.0</v>
      </c>
      <c r="L2" s="198">
        <v>0.0</v>
      </c>
      <c r="M2" s="198">
        <v>0.0</v>
      </c>
      <c r="N2" s="198">
        <v>0.25</v>
      </c>
    </row>
    <row r="3">
      <c r="A3" s="193">
        <v>2.0</v>
      </c>
      <c r="B3" s="194" t="s">
        <v>167</v>
      </c>
      <c r="C3" s="198">
        <v>0.0</v>
      </c>
      <c r="D3" s="198">
        <v>0.25</v>
      </c>
      <c r="E3" s="198">
        <v>1.0</v>
      </c>
      <c r="F3" s="198">
        <v>0.5</v>
      </c>
      <c r="G3" s="198">
        <v>0.0</v>
      </c>
      <c r="H3" s="198">
        <v>0.0</v>
      </c>
      <c r="I3" s="198">
        <v>0.0</v>
      </c>
      <c r="J3" s="198">
        <v>0.0</v>
      </c>
      <c r="K3" s="198">
        <v>1.0</v>
      </c>
      <c r="L3" s="198">
        <v>0.0</v>
      </c>
      <c r="M3" s="198">
        <v>0.0</v>
      </c>
      <c r="N3" s="198">
        <v>0.25</v>
      </c>
    </row>
    <row r="4">
      <c r="A4" s="193">
        <v>3.0</v>
      </c>
      <c r="B4" s="194" t="s">
        <v>168</v>
      </c>
      <c r="C4" s="198">
        <v>0.0</v>
      </c>
      <c r="D4" s="198">
        <v>0.25</v>
      </c>
      <c r="E4" s="198">
        <v>1.0</v>
      </c>
      <c r="F4" s="198">
        <v>0.5</v>
      </c>
      <c r="G4" s="198">
        <v>0.0</v>
      </c>
      <c r="H4" s="198">
        <v>0.0</v>
      </c>
      <c r="I4" s="198">
        <v>0.0</v>
      </c>
      <c r="J4" s="198">
        <v>0.0</v>
      </c>
      <c r="K4" s="198">
        <v>1.0</v>
      </c>
      <c r="L4" s="198">
        <v>0.0</v>
      </c>
      <c r="M4" s="198">
        <v>0.0</v>
      </c>
      <c r="N4" s="198">
        <v>0.25</v>
      </c>
    </row>
  </sheetData>
  <dataValidations>
    <dataValidation type="list" allowBlank="1" sqref="B2:B4">
      <formula1>Ecosystem!$B$2:$B$4</formula1>
    </dataValidation>
  </dataValidations>
  <drawing r:id="rId1"/>
</worksheet>
</file>

<file path=xl/worksheets/sheet3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pageSetUpPr/>
  </sheetPr>
  <sheetViews>
    <sheetView workbookViewId="0"/>
  </sheetViews>
  <sheetFormatPr customHeight="1" defaultColWidth="12.63" defaultRowHeight="15.0"/>
  <cols>
    <col customWidth="1" min="1" max="1" width="38.75"/>
    <col customWidth="1" min="2" max="2" width="13.13"/>
    <col customWidth="1" min="3" max="3" width="16.88"/>
    <col customWidth="1" min="4" max="4" width="14.25"/>
    <col customWidth="1" min="5" max="5" width="13.13"/>
    <col customWidth="1" min="6" max="6" width="12.5"/>
    <col customWidth="1" min="7" max="7" width="14.38"/>
    <col customWidth="1" min="8" max="8" width="17.75"/>
    <col customWidth="1" min="9" max="9" width="20.13"/>
    <col customWidth="1" min="10" max="10" width="20.0"/>
    <col customWidth="1" min="11" max="11" width="21.13"/>
    <col customWidth="1" min="12" max="12" width="11.75"/>
    <col customWidth="1" min="13" max="13" width="13.13"/>
    <col customWidth="1" min="14" max="14" width="10.63"/>
    <col customWidth="1" min="15" max="15" width="11.63"/>
    <col customWidth="1" min="16" max="16" width="14.38"/>
    <col customWidth="1" min="17" max="17" width="12.5"/>
    <col customWidth="1" min="18" max="18" width="13.5"/>
    <col customWidth="1" min="19" max="19" width="22.25"/>
    <col customWidth="1" min="20" max="20" width="15.38"/>
    <col customWidth="1" min="21" max="21" width="19.13"/>
    <col customWidth="1" min="22" max="22" width="19.25"/>
    <col customWidth="1" min="23" max="23" width="18.13"/>
    <col customWidth="1" min="24" max="24" width="19.38"/>
    <col customWidth="1" min="25" max="25" width="15.13"/>
    <col customWidth="1" min="26" max="26" width="18.75"/>
    <col customWidth="1" min="27" max="27" width="8.63"/>
    <col customWidth="1" min="28" max="28" width="16.75"/>
    <col customWidth="1" min="29" max="29" width="12.0"/>
    <col customWidth="1" min="30" max="30" width="17.75"/>
    <col customWidth="1" min="31" max="31" width="22.0"/>
    <col customWidth="1" min="32" max="32" width="14.75"/>
    <col customWidth="1" min="33" max="33" width="9.13"/>
    <col customWidth="1" min="34" max="34" width="10.5"/>
    <col customWidth="1" min="35" max="35" width="12.13"/>
    <col customWidth="1" min="36" max="37" width="9.13"/>
    <col customWidth="1" min="38" max="40" width="8.63"/>
    <col customWidth="1" min="41" max="41" width="20.25"/>
    <col customWidth="1" min="42" max="47" width="8.63"/>
    <col customWidth="1" min="48" max="48" width="24.5"/>
    <col customWidth="1" min="49" max="52" width="8.63"/>
    <col customWidth="1" min="53" max="53" width="10.88"/>
    <col customWidth="1" min="54" max="54" width="15.63"/>
    <col customWidth="1" min="55" max="55" width="17.5"/>
    <col customWidth="1" min="56" max="62" width="8.63"/>
    <col customWidth="1" min="63" max="64" width="9.13"/>
    <col customWidth="1" min="65" max="65" width="8.63"/>
    <col customWidth="1" min="66" max="67" width="9.13"/>
    <col customWidth="1" min="68" max="71" width="8.63"/>
  </cols>
  <sheetData>
    <row r="1" ht="12.75" customHeight="1">
      <c r="A1" s="199" t="s">
        <v>852</v>
      </c>
      <c r="B1" s="199" t="s">
        <v>853</v>
      </c>
      <c r="C1" s="199" t="s">
        <v>854</v>
      </c>
      <c r="D1" s="199" t="s">
        <v>855</v>
      </c>
      <c r="E1" s="199" t="s">
        <v>837</v>
      </c>
      <c r="F1" s="199" t="s">
        <v>836</v>
      </c>
      <c r="G1" s="199" t="s">
        <v>856</v>
      </c>
      <c r="H1" s="199" t="s">
        <v>857</v>
      </c>
      <c r="I1" s="200" t="s">
        <v>858</v>
      </c>
      <c r="J1" s="199" t="s">
        <v>859</v>
      </c>
      <c r="K1" s="199" t="s">
        <v>860</v>
      </c>
      <c r="L1" s="199" t="s">
        <v>861</v>
      </c>
      <c r="M1" s="199" t="s">
        <v>862</v>
      </c>
      <c r="N1" s="199" t="s">
        <v>863</v>
      </c>
      <c r="O1" s="199" t="s">
        <v>864</v>
      </c>
      <c r="P1" s="199" t="s">
        <v>865</v>
      </c>
      <c r="Q1" s="199" t="s">
        <v>866</v>
      </c>
      <c r="R1" s="199" t="s">
        <v>867</v>
      </c>
      <c r="S1" s="199" t="s">
        <v>868</v>
      </c>
      <c r="T1" s="199" t="s">
        <v>869</v>
      </c>
      <c r="U1" s="199" t="s">
        <v>870</v>
      </c>
      <c r="V1" s="199" t="s">
        <v>871</v>
      </c>
      <c r="W1" s="13" t="s">
        <v>112</v>
      </c>
      <c r="X1" s="13" t="s">
        <v>114</v>
      </c>
      <c r="Y1" s="13" t="s">
        <v>133</v>
      </c>
      <c r="Z1" s="13" t="s">
        <v>872</v>
      </c>
      <c r="AA1" s="13" t="s">
        <v>873</v>
      </c>
      <c r="AB1" s="200" t="s">
        <v>874</v>
      </c>
      <c r="AC1" s="200" t="s">
        <v>875</v>
      </c>
      <c r="AD1" s="200" t="s">
        <v>876</v>
      </c>
      <c r="AE1" s="200" t="s">
        <v>877</v>
      </c>
      <c r="AF1" s="200" t="s">
        <v>871</v>
      </c>
      <c r="AG1" s="201" t="s">
        <v>258</v>
      </c>
      <c r="AH1" s="201" t="s">
        <v>878</v>
      </c>
      <c r="AI1" s="200" t="s">
        <v>879</v>
      </c>
      <c r="AJ1" s="200" t="s">
        <v>880</v>
      </c>
      <c r="AK1" s="200" t="s">
        <v>881</v>
      </c>
      <c r="AL1" s="199" t="s">
        <v>838</v>
      </c>
      <c r="AM1" s="199" t="s">
        <v>839</v>
      </c>
      <c r="AN1" s="199" t="s">
        <v>882</v>
      </c>
      <c r="AO1" s="13" t="s">
        <v>131</v>
      </c>
      <c r="AP1" s="199" t="s">
        <v>842</v>
      </c>
      <c r="AQ1" s="199" t="s">
        <v>843</v>
      </c>
      <c r="AR1" s="199" t="s">
        <v>845</v>
      </c>
      <c r="AS1" s="199" t="s">
        <v>880</v>
      </c>
      <c r="AT1" s="199" t="s">
        <v>849</v>
      </c>
      <c r="AU1" s="199" t="s">
        <v>883</v>
      </c>
      <c r="AV1" s="199" t="s">
        <v>884</v>
      </c>
      <c r="AW1" s="199" t="s">
        <v>885</v>
      </c>
      <c r="AX1" s="13" t="s">
        <v>46</v>
      </c>
      <c r="AY1" s="13" t="s">
        <v>48</v>
      </c>
      <c r="AZ1" s="13" t="s">
        <v>50</v>
      </c>
      <c r="BA1" s="13" t="s">
        <v>352</v>
      </c>
      <c r="BB1" s="13" t="s">
        <v>886</v>
      </c>
      <c r="BC1" s="13" t="s">
        <v>887</v>
      </c>
      <c r="BD1" s="13" t="s">
        <v>888</v>
      </c>
      <c r="BE1" s="13" t="s">
        <v>889</v>
      </c>
      <c r="BF1" s="13" t="s">
        <v>890</v>
      </c>
      <c r="BG1" s="13" t="s">
        <v>891</v>
      </c>
      <c r="BH1" s="13" t="s">
        <v>892</v>
      </c>
      <c r="BI1" s="13" t="s">
        <v>893</v>
      </c>
      <c r="BJ1" s="13" t="s">
        <v>894</v>
      </c>
      <c r="BK1" s="13" t="s">
        <v>143</v>
      </c>
      <c r="BL1" s="201" t="s">
        <v>895</v>
      </c>
      <c r="BM1" s="202" t="s">
        <v>896</v>
      </c>
      <c r="BN1" s="202" t="s">
        <v>897</v>
      </c>
      <c r="BO1" s="13" t="s">
        <v>898</v>
      </c>
      <c r="BP1" s="13" t="s">
        <v>899</v>
      </c>
      <c r="BQ1" s="13" t="s">
        <v>251</v>
      </c>
      <c r="BR1" s="13" t="s">
        <v>900</v>
      </c>
      <c r="BS1" s="13" t="s">
        <v>901</v>
      </c>
    </row>
    <row r="2" ht="12.75" customHeight="1">
      <c r="A2" s="87" t="str">
        <f t="shared" ref="A2:A1081" si="1">C2&amp;" "&amp;E2&amp;" "&amp;F2&amp;" "&amp;G2&amp;" "&amp;I2</f>
        <v>Australia Mangrove Restoration Planting Medium</v>
      </c>
      <c r="B2" s="87" t="s">
        <v>163</v>
      </c>
      <c r="C2" s="203" t="s">
        <v>185</v>
      </c>
      <c r="D2" s="203" t="s">
        <v>586</v>
      </c>
      <c r="E2" s="203" t="s">
        <v>160</v>
      </c>
      <c r="F2" s="203" t="s">
        <v>174</v>
      </c>
      <c r="G2" s="203" t="s">
        <v>902</v>
      </c>
      <c r="H2" s="177">
        <v>500.0</v>
      </c>
      <c r="I2" s="2" t="s">
        <v>903</v>
      </c>
      <c r="J2" s="2">
        <v>503833.4939662501</v>
      </c>
      <c r="K2" s="2">
        <v>5.023748571731795E7</v>
      </c>
      <c r="L2" s="204">
        <v>-6489274.769689916</v>
      </c>
      <c r="M2" s="92">
        <v>8702159.315804493</v>
      </c>
      <c r="N2" s="92">
        <v>1.1152808573834907E7</v>
      </c>
      <c r="O2" s="92">
        <v>5493399.970895627</v>
      </c>
      <c r="P2" s="92">
        <v>6181116.666666666</v>
      </c>
      <c r="Q2" s="92">
        <v>3208759.344908867</v>
      </c>
      <c r="R2" s="92">
        <v>4971691.907168242</v>
      </c>
      <c r="S2" s="92">
        <v>42617.25</v>
      </c>
      <c r="T2" s="92">
        <v>34093.80000000001</v>
      </c>
      <c r="U2" s="92">
        <v>2348866.665200848</v>
      </c>
      <c r="V2" s="92">
        <v>4003231.47168242</v>
      </c>
      <c r="W2" s="92">
        <v>255.2416954344922</v>
      </c>
      <c r="X2" s="92">
        <v>29007.197719348307</v>
      </c>
      <c r="Y2" s="92">
        <v>17404.318631608985</v>
      </c>
      <c r="Z2" s="92">
        <v>142.0575</v>
      </c>
      <c r="AA2" s="92">
        <v>4697.733330401697</v>
      </c>
      <c r="AB2" s="87">
        <v>500.0</v>
      </c>
      <c r="AC2" s="2">
        <v>6489274.769689916</v>
      </c>
      <c r="AD2" s="92">
        <v>5493399.970895627</v>
      </c>
      <c r="AE2" s="92">
        <v>3208759.344908867</v>
      </c>
      <c r="AF2" s="92">
        <v>2348866.665200848</v>
      </c>
      <c r="AG2" s="92">
        <v>255.2416954344922</v>
      </c>
      <c r="AH2" s="2" t="s">
        <v>904</v>
      </c>
      <c r="AI2" s="2" t="s">
        <v>904</v>
      </c>
      <c r="AJ2" s="2" t="s">
        <v>904</v>
      </c>
      <c r="AK2" s="177">
        <v>34093.80000000001</v>
      </c>
      <c r="AL2" s="2" t="s">
        <v>904</v>
      </c>
      <c r="AM2" s="2" t="s">
        <v>904</v>
      </c>
      <c r="AN2" s="2" t="s">
        <v>904</v>
      </c>
      <c r="AO2" s="2" t="s">
        <v>904</v>
      </c>
      <c r="AP2" s="2" t="s">
        <v>904</v>
      </c>
      <c r="AQ2" s="2" t="s">
        <v>904</v>
      </c>
      <c r="AR2" s="2" t="s">
        <v>904</v>
      </c>
      <c r="AS2" s="2" t="s">
        <v>904</v>
      </c>
      <c r="AT2" s="2" t="s">
        <v>904</v>
      </c>
      <c r="AU2" s="2" t="s">
        <v>904</v>
      </c>
      <c r="AV2" s="2" t="s">
        <v>904</v>
      </c>
      <c r="AW2" s="2" t="s">
        <v>904</v>
      </c>
      <c r="AX2" s="2" t="s">
        <v>904</v>
      </c>
      <c r="AY2" s="2" t="s">
        <v>904</v>
      </c>
      <c r="AZ2" s="2" t="s">
        <v>904</v>
      </c>
      <c r="BA2" s="205">
        <v>2.0774154021367002E7</v>
      </c>
      <c r="BB2" s="205">
        <v>14.771701910043362</v>
      </c>
      <c r="BC2" s="206" t="s">
        <v>904</v>
      </c>
      <c r="BD2" s="205">
        <v>14.771701910043362</v>
      </c>
      <c r="BE2" s="205">
        <v>16092.942010017732</v>
      </c>
      <c r="BF2" s="205">
        <v>0.0</v>
      </c>
      <c r="BG2" s="205">
        <v>42617.25</v>
      </c>
      <c r="BH2" s="205">
        <v>34093.80000000001</v>
      </c>
      <c r="BI2" s="2" t="s">
        <v>904</v>
      </c>
      <c r="BJ2" s="2" t="s">
        <v>904</v>
      </c>
      <c r="BK2" s="203">
        <v>99.71049229347815</v>
      </c>
      <c r="BL2" s="2">
        <v>1.0</v>
      </c>
      <c r="BM2" s="207">
        <v>99.71049229347815</v>
      </c>
      <c r="BN2" s="208" t="s">
        <v>905</v>
      </c>
      <c r="BO2" s="87">
        <v>20.0</v>
      </c>
      <c r="BP2" s="101">
        <v>0.05</v>
      </c>
      <c r="BQ2" s="101">
        <v>0.04</v>
      </c>
      <c r="BR2" s="2">
        <v>100.0</v>
      </c>
      <c r="BS2" s="2">
        <v>100.0</v>
      </c>
    </row>
    <row r="3" ht="12.75" customHeight="1">
      <c r="A3" s="87" t="str">
        <f t="shared" si="1"/>
        <v>Australia Mangrove Restoration Planting Medium</v>
      </c>
      <c r="B3" s="87" t="s">
        <v>163</v>
      </c>
      <c r="C3" s="203" t="s">
        <v>185</v>
      </c>
      <c r="D3" s="203" t="s">
        <v>586</v>
      </c>
      <c r="E3" s="203" t="s">
        <v>160</v>
      </c>
      <c r="F3" s="203" t="s">
        <v>174</v>
      </c>
      <c r="G3" s="203" t="s">
        <v>902</v>
      </c>
      <c r="H3" s="177">
        <v>500.0</v>
      </c>
      <c r="I3" s="2" t="s">
        <v>903</v>
      </c>
      <c r="J3" s="2">
        <v>503833.4939662501</v>
      </c>
      <c r="K3" s="2">
        <v>5.023748571731795E7</v>
      </c>
      <c r="L3" s="204">
        <v>-6489274.769689916</v>
      </c>
      <c r="M3" s="92">
        <v>8702159.315804493</v>
      </c>
      <c r="N3" s="92">
        <v>1.1152808573834907E7</v>
      </c>
      <c r="O3" s="92">
        <v>5493399.970895627</v>
      </c>
      <c r="P3" s="92">
        <v>6181116.666666666</v>
      </c>
      <c r="Q3" s="92">
        <v>3208759.344908867</v>
      </c>
      <c r="R3" s="92">
        <v>4971691.907168242</v>
      </c>
      <c r="S3" s="92">
        <v>42617.25</v>
      </c>
      <c r="T3" s="92">
        <v>34093.80000000001</v>
      </c>
      <c r="U3" s="92">
        <v>2348866.665200848</v>
      </c>
      <c r="V3" s="92">
        <v>4003231.47168242</v>
      </c>
      <c r="W3" s="92">
        <v>255.2416954344922</v>
      </c>
      <c r="X3" s="92">
        <v>29007.197719348307</v>
      </c>
      <c r="Y3" s="92">
        <v>17404.318631608985</v>
      </c>
      <c r="Z3" s="92">
        <v>142.0575</v>
      </c>
      <c r="AA3" s="92">
        <v>4697.733330401697</v>
      </c>
      <c r="AB3" s="87">
        <v>500.0</v>
      </c>
      <c r="AC3" s="2">
        <v>6489274.769689916</v>
      </c>
      <c r="AD3" s="92">
        <v>5493399.970895627</v>
      </c>
      <c r="AE3" s="92">
        <v>3208759.344908867</v>
      </c>
      <c r="AF3" s="92">
        <v>2348866.665200848</v>
      </c>
      <c r="AG3" s="92">
        <v>255.2416954344922</v>
      </c>
      <c r="AH3" s="2" t="s">
        <v>904</v>
      </c>
      <c r="AI3" s="2" t="s">
        <v>904</v>
      </c>
      <c r="AJ3" s="2" t="s">
        <v>904</v>
      </c>
      <c r="AK3" s="177">
        <v>34093.80000000001</v>
      </c>
      <c r="AL3" s="2" t="s">
        <v>904</v>
      </c>
      <c r="AM3" s="2" t="s">
        <v>904</v>
      </c>
      <c r="AN3" s="2" t="s">
        <v>904</v>
      </c>
      <c r="AO3" s="2" t="s">
        <v>904</v>
      </c>
      <c r="AP3" s="2" t="s">
        <v>904</v>
      </c>
      <c r="AQ3" s="2" t="s">
        <v>904</v>
      </c>
      <c r="AR3" s="2" t="s">
        <v>904</v>
      </c>
      <c r="AS3" s="2" t="s">
        <v>904</v>
      </c>
      <c r="AT3" s="2" t="s">
        <v>904</v>
      </c>
      <c r="AU3" s="2" t="s">
        <v>904</v>
      </c>
      <c r="AV3" s="2" t="s">
        <v>904</v>
      </c>
      <c r="AW3" s="2" t="s">
        <v>904</v>
      </c>
      <c r="AX3" s="2" t="s">
        <v>904</v>
      </c>
      <c r="AY3" s="2" t="s">
        <v>904</v>
      </c>
      <c r="AZ3" s="2" t="s">
        <v>904</v>
      </c>
      <c r="BA3" s="205">
        <v>2.0774154021367002E7</v>
      </c>
      <c r="BB3" s="205">
        <v>14.771701910043362</v>
      </c>
      <c r="BC3" s="206" t="s">
        <v>904</v>
      </c>
      <c r="BD3" s="205">
        <v>14.771701910043362</v>
      </c>
      <c r="BE3" s="205">
        <v>16092.942010017732</v>
      </c>
      <c r="BF3" s="205">
        <v>0.0</v>
      </c>
      <c r="BG3" s="205">
        <v>42617.25</v>
      </c>
      <c r="BH3" s="205">
        <v>34093.80000000001</v>
      </c>
      <c r="BI3" s="2" t="s">
        <v>904</v>
      </c>
      <c r="BJ3" s="2" t="s">
        <v>904</v>
      </c>
      <c r="BK3" s="203">
        <v>99.71049229347815</v>
      </c>
      <c r="BL3" s="2">
        <v>1.0</v>
      </c>
      <c r="BM3" s="207">
        <v>99.71049229347815</v>
      </c>
      <c r="BN3" s="208" t="s">
        <v>905</v>
      </c>
      <c r="BO3" s="87">
        <v>20.0</v>
      </c>
      <c r="BP3" s="101">
        <v>0.05</v>
      </c>
      <c r="BQ3" s="101">
        <v>0.04</v>
      </c>
      <c r="BR3" s="2">
        <v>100.0</v>
      </c>
      <c r="BS3" s="2">
        <v>100.0</v>
      </c>
    </row>
    <row r="4" ht="12.75" customHeight="1">
      <c r="A4" s="87" t="str">
        <f t="shared" si="1"/>
        <v>Australia Seagrass Restoration Planting Medium</v>
      </c>
      <c r="B4" s="87" t="s">
        <v>163</v>
      </c>
      <c r="C4" s="203" t="s">
        <v>185</v>
      </c>
      <c r="D4" s="203" t="s">
        <v>586</v>
      </c>
      <c r="E4" s="203" t="s">
        <v>167</v>
      </c>
      <c r="F4" s="203" t="s">
        <v>174</v>
      </c>
      <c r="G4" s="203" t="s">
        <v>902</v>
      </c>
      <c r="H4" s="177">
        <v>500.0</v>
      </c>
      <c r="I4" s="2" t="s">
        <v>903</v>
      </c>
      <c r="J4" s="2">
        <v>602065.4729466655</v>
      </c>
      <c r="K4" s="2">
        <v>4.240513321496257E8</v>
      </c>
      <c r="L4" s="204">
        <v>-1.4124252720172599E7</v>
      </c>
      <c r="M4" s="92">
        <v>1.722475313365282E7</v>
      </c>
      <c r="N4" s="92">
        <v>2.1141726184015773E7</v>
      </c>
      <c r="O4" s="92">
        <v>1.2317492471455697E7</v>
      </c>
      <c r="P4" s="92">
        <v>1.4007805907854905E7</v>
      </c>
      <c r="Q4" s="92">
        <v>4907260.662197123</v>
      </c>
      <c r="R4" s="92">
        <v>7133920.276160868</v>
      </c>
      <c r="S4" s="92">
        <v>9223.499999999982</v>
      </c>
      <c r="T4" s="92">
        <v>7378.799999999988</v>
      </c>
      <c r="U4" s="92">
        <v>3590893.655533843</v>
      </c>
      <c r="V4" s="92">
        <v>6120048.747879271</v>
      </c>
      <c r="W4" s="92">
        <v>2334.3569596211914</v>
      </c>
      <c r="X4" s="92">
        <v>57415.84377884274</v>
      </c>
      <c r="Y4" s="92">
        <v>34449.506267305645</v>
      </c>
      <c r="Z4" s="92">
        <v>30.74499999999994</v>
      </c>
      <c r="AA4" s="92">
        <v>7181.7873110676865</v>
      </c>
      <c r="AB4" s="87">
        <v>500.0</v>
      </c>
      <c r="AC4" s="2">
        <v>1.4124252720172599E7</v>
      </c>
      <c r="AD4" s="92">
        <v>1.2317492471455697E7</v>
      </c>
      <c r="AE4" s="92">
        <v>4907260.662197123</v>
      </c>
      <c r="AF4" s="92">
        <v>3590893.655533843</v>
      </c>
      <c r="AG4" s="92">
        <v>2334.3569596211914</v>
      </c>
      <c r="AH4" s="2" t="s">
        <v>904</v>
      </c>
      <c r="AI4" s="2" t="s">
        <v>904</v>
      </c>
      <c r="AJ4" s="2" t="s">
        <v>904</v>
      </c>
      <c r="AK4" s="177">
        <v>7378.799999999988</v>
      </c>
      <c r="AL4" s="2" t="s">
        <v>904</v>
      </c>
      <c r="AM4" s="2" t="s">
        <v>904</v>
      </c>
      <c r="AN4" s="2" t="s">
        <v>904</v>
      </c>
      <c r="AO4" s="2" t="s">
        <v>904</v>
      </c>
      <c r="AP4" s="2" t="s">
        <v>904</v>
      </c>
      <c r="AQ4" s="2" t="s">
        <v>904</v>
      </c>
      <c r="AR4" s="2" t="s">
        <v>904</v>
      </c>
      <c r="AS4" s="2" t="s">
        <v>904</v>
      </c>
      <c r="AT4" s="2" t="s">
        <v>904</v>
      </c>
      <c r="AU4" s="2" t="s">
        <v>904</v>
      </c>
      <c r="AV4" s="2" t="s">
        <v>904</v>
      </c>
      <c r="AW4" s="2" t="s">
        <v>904</v>
      </c>
      <c r="AX4" s="2" t="s">
        <v>904</v>
      </c>
      <c r="AY4" s="2" t="s">
        <v>904</v>
      </c>
      <c r="AZ4" s="2" t="s">
        <v>904</v>
      </c>
      <c r="BA4" s="205">
        <v>1.7190062493442422E8</v>
      </c>
      <c r="BB4" s="205">
        <v>13.858311799781063</v>
      </c>
      <c r="BC4" s="206" t="s">
        <v>904</v>
      </c>
      <c r="BD4" s="205">
        <v>13.858311799781063</v>
      </c>
      <c r="BE4" s="205">
        <v>725.927292275639</v>
      </c>
      <c r="BF4" s="205">
        <v>0.0</v>
      </c>
      <c r="BG4" s="205">
        <v>9223.499999999982</v>
      </c>
      <c r="BH4" s="205">
        <v>7378.799999999988</v>
      </c>
      <c r="BI4" s="2" t="s">
        <v>904</v>
      </c>
      <c r="BJ4" s="2" t="s">
        <v>904</v>
      </c>
      <c r="BK4" s="203">
        <v>704.3276042291677</v>
      </c>
      <c r="BL4" s="2">
        <v>1.0</v>
      </c>
      <c r="BM4" s="207">
        <v>704.3276042291677</v>
      </c>
      <c r="BN4" s="208" t="s">
        <v>905</v>
      </c>
      <c r="BO4" s="87">
        <v>20.0</v>
      </c>
      <c r="BP4" s="101">
        <v>0.05</v>
      </c>
      <c r="BQ4" s="101">
        <v>0.04</v>
      </c>
      <c r="BR4" s="2">
        <v>100.0</v>
      </c>
      <c r="BS4" s="2">
        <v>100.0</v>
      </c>
    </row>
    <row r="5" ht="12.75" customHeight="1">
      <c r="A5" s="87" t="str">
        <f t="shared" si="1"/>
        <v>Australia Seagrass Restoration Planting Medium</v>
      </c>
      <c r="B5" s="87" t="s">
        <v>163</v>
      </c>
      <c r="C5" s="203" t="s">
        <v>185</v>
      </c>
      <c r="D5" s="203" t="s">
        <v>586</v>
      </c>
      <c r="E5" s="203" t="s">
        <v>167</v>
      </c>
      <c r="F5" s="203" t="s">
        <v>174</v>
      </c>
      <c r="G5" s="203" t="s">
        <v>902</v>
      </c>
      <c r="H5" s="177">
        <v>500.0</v>
      </c>
      <c r="I5" s="2" t="s">
        <v>903</v>
      </c>
      <c r="J5" s="2">
        <v>602065.4729466655</v>
      </c>
      <c r="K5" s="2">
        <v>4.240513321496257E8</v>
      </c>
      <c r="L5" s="204">
        <v>-1.4124252720172599E7</v>
      </c>
      <c r="M5" s="92">
        <v>1.722475313365282E7</v>
      </c>
      <c r="N5" s="92">
        <v>2.1141726184015773E7</v>
      </c>
      <c r="O5" s="92">
        <v>1.2317492471455697E7</v>
      </c>
      <c r="P5" s="92">
        <v>1.4007805907854905E7</v>
      </c>
      <c r="Q5" s="92">
        <v>4907260.662197123</v>
      </c>
      <c r="R5" s="92">
        <v>7133920.276160868</v>
      </c>
      <c r="S5" s="92">
        <v>9223.499999999982</v>
      </c>
      <c r="T5" s="92">
        <v>7378.799999999988</v>
      </c>
      <c r="U5" s="92">
        <v>3590893.655533843</v>
      </c>
      <c r="V5" s="92">
        <v>6120048.747879271</v>
      </c>
      <c r="W5" s="92">
        <v>2334.3569596211914</v>
      </c>
      <c r="X5" s="92">
        <v>57415.84377884274</v>
      </c>
      <c r="Y5" s="92">
        <v>34449.506267305645</v>
      </c>
      <c r="Z5" s="92">
        <v>30.74499999999994</v>
      </c>
      <c r="AA5" s="92">
        <v>7181.7873110676865</v>
      </c>
      <c r="AB5" s="87">
        <v>500.0</v>
      </c>
      <c r="AC5" s="2">
        <v>1.4124252720172599E7</v>
      </c>
      <c r="AD5" s="92">
        <v>1.2317492471455697E7</v>
      </c>
      <c r="AE5" s="92">
        <v>4907260.662197123</v>
      </c>
      <c r="AF5" s="92">
        <v>3590893.655533843</v>
      </c>
      <c r="AG5" s="92">
        <v>2334.3569596211914</v>
      </c>
      <c r="AH5" s="2" t="s">
        <v>904</v>
      </c>
      <c r="AI5" s="2" t="s">
        <v>904</v>
      </c>
      <c r="AJ5" s="2" t="s">
        <v>904</v>
      </c>
      <c r="AK5" s="177">
        <v>7378.799999999988</v>
      </c>
      <c r="AL5" s="2" t="s">
        <v>904</v>
      </c>
      <c r="AM5" s="2" t="s">
        <v>904</v>
      </c>
      <c r="AN5" s="2" t="s">
        <v>904</v>
      </c>
      <c r="AO5" s="2" t="s">
        <v>904</v>
      </c>
      <c r="AP5" s="2" t="s">
        <v>904</v>
      </c>
      <c r="AQ5" s="2" t="s">
        <v>904</v>
      </c>
      <c r="AR5" s="2" t="s">
        <v>904</v>
      </c>
      <c r="AS5" s="2" t="s">
        <v>904</v>
      </c>
      <c r="AT5" s="2" t="s">
        <v>904</v>
      </c>
      <c r="AU5" s="2" t="s">
        <v>904</v>
      </c>
      <c r="AV5" s="2" t="s">
        <v>904</v>
      </c>
      <c r="AW5" s="2" t="s">
        <v>904</v>
      </c>
      <c r="AX5" s="2" t="s">
        <v>904</v>
      </c>
      <c r="AY5" s="2" t="s">
        <v>904</v>
      </c>
      <c r="AZ5" s="2" t="s">
        <v>904</v>
      </c>
      <c r="BA5" s="205">
        <v>1.7190062493442422E8</v>
      </c>
      <c r="BB5" s="205">
        <v>13.858311799781063</v>
      </c>
      <c r="BC5" s="206" t="s">
        <v>904</v>
      </c>
      <c r="BD5" s="205">
        <v>13.858311799781063</v>
      </c>
      <c r="BE5" s="205">
        <v>725.927292275639</v>
      </c>
      <c r="BF5" s="205">
        <v>0.0</v>
      </c>
      <c r="BG5" s="205">
        <v>9223.499999999982</v>
      </c>
      <c r="BH5" s="205">
        <v>7378.799999999988</v>
      </c>
      <c r="BI5" s="2" t="s">
        <v>904</v>
      </c>
      <c r="BJ5" s="2" t="s">
        <v>904</v>
      </c>
      <c r="BK5" s="203">
        <v>704.3276042291677</v>
      </c>
      <c r="BL5" s="2">
        <v>1.0</v>
      </c>
      <c r="BM5" s="207">
        <v>704.3276042291677</v>
      </c>
      <c r="BN5" s="208" t="s">
        <v>905</v>
      </c>
      <c r="BO5" s="87">
        <v>20.0</v>
      </c>
      <c r="BP5" s="101">
        <v>0.05</v>
      </c>
      <c r="BQ5" s="101">
        <v>0.04</v>
      </c>
      <c r="BR5" s="2">
        <v>100.0</v>
      </c>
      <c r="BS5" s="2">
        <v>100.0</v>
      </c>
    </row>
    <row r="6" ht="12.75" customHeight="1">
      <c r="A6" s="87" t="str">
        <f t="shared" si="1"/>
        <v>Australia Salt marsh Restoration Planting Medium</v>
      </c>
      <c r="B6" s="87" t="s">
        <v>163</v>
      </c>
      <c r="C6" s="203" t="s">
        <v>185</v>
      </c>
      <c r="D6" s="203" t="s">
        <v>586</v>
      </c>
      <c r="E6" s="203" t="s">
        <v>168</v>
      </c>
      <c r="F6" s="203" t="s">
        <v>174</v>
      </c>
      <c r="G6" s="203" t="s">
        <v>902</v>
      </c>
      <c r="H6" s="177">
        <v>500.0</v>
      </c>
      <c r="I6" s="2" t="s">
        <v>903</v>
      </c>
      <c r="J6" s="2">
        <v>18742.408583810084</v>
      </c>
      <c r="K6" s="2">
        <v>4974258.661096008</v>
      </c>
      <c r="L6" s="204">
        <v>-9648264.570495225</v>
      </c>
      <c r="M6" s="92">
        <v>1.2239191018619023E7</v>
      </c>
      <c r="N6" s="92">
        <v>1.5297899329772418E7</v>
      </c>
      <c r="O6" s="92">
        <v>8326304.2116148565</v>
      </c>
      <c r="P6" s="92">
        <v>9430231.6428095</v>
      </c>
      <c r="Q6" s="92">
        <v>3912886.8070041677</v>
      </c>
      <c r="R6" s="92">
        <v>5867667.686962917</v>
      </c>
      <c r="S6" s="92">
        <v>19519.49999999997</v>
      </c>
      <c r="T6" s="92">
        <v>15615.599999999979</v>
      </c>
      <c r="U6" s="92">
        <v>2863543.166213269</v>
      </c>
      <c r="V6" s="92">
        <v>4880407.344248235</v>
      </c>
      <c r="W6" s="92">
        <v>783.7797470874664</v>
      </c>
      <c r="X6" s="92">
        <v>40797.303395396746</v>
      </c>
      <c r="Y6" s="92">
        <v>24478.382037238047</v>
      </c>
      <c r="Z6" s="92">
        <v>65.0649999999999</v>
      </c>
      <c r="AA6" s="92">
        <v>5727.086332426537</v>
      </c>
      <c r="AB6" s="87">
        <v>500.0</v>
      </c>
      <c r="AC6" s="2">
        <v>9648264.570495225</v>
      </c>
      <c r="AD6" s="92">
        <v>8326304.2116148565</v>
      </c>
      <c r="AE6" s="92">
        <v>3912886.8070041677</v>
      </c>
      <c r="AF6" s="92">
        <v>2863543.166213269</v>
      </c>
      <c r="AG6" s="92">
        <v>783.7797470874664</v>
      </c>
      <c r="AH6" s="2" t="s">
        <v>904</v>
      </c>
      <c r="AI6" s="2" t="s">
        <v>904</v>
      </c>
      <c r="AJ6" s="2" t="s">
        <v>904</v>
      </c>
      <c r="AK6" s="177">
        <v>15615.599999999979</v>
      </c>
      <c r="AL6" s="2" t="s">
        <v>904</v>
      </c>
      <c r="AM6" s="2" t="s">
        <v>904</v>
      </c>
      <c r="AN6" s="2" t="s">
        <v>904</v>
      </c>
      <c r="AO6" s="2" t="s">
        <v>904</v>
      </c>
      <c r="AP6" s="2" t="s">
        <v>904</v>
      </c>
      <c r="AQ6" s="2" t="s">
        <v>904</v>
      </c>
      <c r="AR6" s="2" t="s">
        <v>904</v>
      </c>
      <c r="AS6" s="2" t="s">
        <v>904</v>
      </c>
      <c r="AT6" s="2" t="s">
        <v>904</v>
      </c>
      <c r="AU6" s="2" t="s">
        <v>904</v>
      </c>
      <c r="AV6" s="2" t="s">
        <v>904</v>
      </c>
      <c r="AW6" s="2" t="s">
        <v>904</v>
      </c>
      <c r="AX6" s="2" t="s">
        <v>904</v>
      </c>
      <c r="AY6" s="2" t="s">
        <v>904</v>
      </c>
      <c r="AZ6" s="2" t="s">
        <v>904</v>
      </c>
      <c r="BA6" s="205">
        <v>4263802.103693904</v>
      </c>
      <c r="BB6" s="205">
        <v>23.86219062102731</v>
      </c>
      <c r="BC6" s="206" t="s">
        <v>904</v>
      </c>
      <c r="BD6" s="205">
        <v>23.86219062102731</v>
      </c>
      <c r="BE6" s="205">
        <v>5050.744189832246</v>
      </c>
      <c r="BF6" s="205">
        <v>0.0</v>
      </c>
      <c r="BG6" s="205">
        <v>19519.49999999997</v>
      </c>
      <c r="BH6" s="205">
        <v>15615.599999999979</v>
      </c>
      <c r="BI6" s="2" t="s">
        <v>904</v>
      </c>
      <c r="BJ6" s="2" t="s">
        <v>904</v>
      </c>
      <c r="BK6" s="203">
        <v>265.4012497301351</v>
      </c>
      <c r="BL6" s="2">
        <v>1.0</v>
      </c>
      <c r="BM6" s="207">
        <v>265.4012497301351</v>
      </c>
      <c r="BN6" s="208" t="s">
        <v>905</v>
      </c>
      <c r="BO6" s="87">
        <v>20.0</v>
      </c>
      <c r="BP6" s="101">
        <v>0.05</v>
      </c>
      <c r="BQ6" s="101">
        <v>0.04</v>
      </c>
      <c r="BR6" s="2">
        <v>100.0</v>
      </c>
      <c r="BS6" s="2">
        <v>100.0</v>
      </c>
    </row>
    <row r="7" ht="12.75" customHeight="1">
      <c r="A7" s="87" t="str">
        <f t="shared" si="1"/>
        <v>Australia Salt marsh Restoration Planting Medium</v>
      </c>
      <c r="B7" s="87" t="s">
        <v>163</v>
      </c>
      <c r="C7" s="203" t="s">
        <v>185</v>
      </c>
      <c r="D7" s="203" t="s">
        <v>586</v>
      </c>
      <c r="E7" s="203" t="s">
        <v>168</v>
      </c>
      <c r="F7" s="203" t="s">
        <v>174</v>
      </c>
      <c r="G7" s="203" t="s">
        <v>902</v>
      </c>
      <c r="H7" s="177">
        <v>500.0</v>
      </c>
      <c r="I7" s="2" t="s">
        <v>903</v>
      </c>
      <c r="J7" s="2">
        <v>18742.408583810084</v>
      </c>
      <c r="K7" s="2">
        <v>4974258.661096008</v>
      </c>
      <c r="L7" s="204">
        <v>-9648264.570495225</v>
      </c>
      <c r="M7" s="92">
        <v>1.2239191018619023E7</v>
      </c>
      <c r="N7" s="92">
        <v>1.5297899329772418E7</v>
      </c>
      <c r="O7" s="92">
        <v>8326304.2116148565</v>
      </c>
      <c r="P7" s="92">
        <v>9430231.6428095</v>
      </c>
      <c r="Q7" s="92">
        <v>3912886.8070041677</v>
      </c>
      <c r="R7" s="92">
        <v>5867667.686962917</v>
      </c>
      <c r="S7" s="92">
        <v>19519.49999999997</v>
      </c>
      <c r="T7" s="92">
        <v>15615.599999999979</v>
      </c>
      <c r="U7" s="92">
        <v>2863543.166213269</v>
      </c>
      <c r="V7" s="92">
        <v>4880407.344248235</v>
      </c>
      <c r="W7" s="92">
        <v>783.7797470874664</v>
      </c>
      <c r="X7" s="92">
        <v>40797.303395396746</v>
      </c>
      <c r="Y7" s="92">
        <v>24478.382037238047</v>
      </c>
      <c r="Z7" s="92">
        <v>65.0649999999999</v>
      </c>
      <c r="AA7" s="92">
        <v>5727.086332426537</v>
      </c>
      <c r="AB7" s="87">
        <v>500.0</v>
      </c>
      <c r="AC7" s="2">
        <v>9648264.570495225</v>
      </c>
      <c r="AD7" s="92">
        <v>8326304.2116148565</v>
      </c>
      <c r="AE7" s="92">
        <v>3912886.8070041677</v>
      </c>
      <c r="AF7" s="92">
        <v>2863543.166213269</v>
      </c>
      <c r="AG7" s="92">
        <v>783.7797470874664</v>
      </c>
      <c r="AH7" s="2" t="s">
        <v>904</v>
      </c>
      <c r="AI7" s="2" t="s">
        <v>904</v>
      </c>
      <c r="AJ7" s="2" t="s">
        <v>904</v>
      </c>
      <c r="AK7" s="177">
        <v>15615.599999999979</v>
      </c>
      <c r="AL7" s="2" t="s">
        <v>904</v>
      </c>
      <c r="AM7" s="2" t="s">
        <v>904</v>
      </c>
      <c r="AN7" s="2" t="s">
        <v>904</v>
      </c>
      <c r="AO7" s="2" t="s">
        <v>904</v>
      </c>
      <c r="AP7" s="2" t="s">
        <v>904</v>
      </c>
      <c r="AQ7" s="2" t="s">
        <v>904</v>
      </c>
      <c r="AR7" s="2" t="s">
        <v>904</v>
      </c>
      <c r="AS7" s="2" t="s">
        <v>904</v>
      </c>
      <c r="AT7" s="2" t="s">
        <v>904</v>
      </c>
      <c r="AU7" s="2" t="s">
        <v>904</v>
      </c>
      <c r="AV7" s="2" t="s">
        <v>904</v>
      </c>
      <c r="AW7" s="2" t="s">
        <v>904</v>
      </c>
      <c r="AX7" s="2" t="s">
        <v>904</v>
      </c>
      <c r="AY7" s="2" t="s">
        <v>904</v>
      </c>
      <c r="AZ7" s="2" t="s">
        <v>904</v>
      </c>
      <c r="BA7" s="205">
        <v>4263802.103693904</v>
      </c>
      <c r="BB7" s="205">
        <v>23.86219062102731</v>
      </c>
      <c r="BC7" s="206" t="s">
        <v>904</v>
      </c>
      <c r="BD7" s="205">
        <v>23.86219062102731</v>
      </c>
      <c r="BE7" s="205">
        <v>5050.744189832246</v>
      </c>
      <c r="BF7" s="205">
        <v>0.0</v>
      </c>
      <c r="BG7" s="205">
        <v>19519.49999999997</v>
      </c>
      <c r="BH7" s="205">
        <v>15615.599999999979</v>
      </c>
      <c r="BI7" s="2" t="s">
        <v>904</v>
      </c>
      <c r="BJ7" s="2" t="s">
        <v>904</v>
      </c>
      <c r="BK7" s="203">
        <v>265.4012497301351</v>
      </c>
      <c r="BL7" s="2">
        <v>1.0</v>
      </c>
      <c r="BM7" s="207">
        <v>265.4012497301351</v>
      </c>
      <c r="BN7" s="208" t="s">
        <v>905</v>
      </c>
      <c r="BO7" s="87">
        <v>20.0</v>
      </c>
      <c r="BP7" s="101">
        <v>0.05</v>
      </c>
      <c r="BQ7" s="101">
        <v>0.04</v>
      </c>
      <c r="BR7" s="2">
        <v>100.0</v>
      </c>
      <c r="BS7" s="2">
        <v>100.0</v>
      </c>
    </row>
    <row r="8" ht="12.75" customHeight="1">
      <c r="A8" s="87" t="str">
        <f t="shared" si="1"/>
        <v>Australia Mangrove Restoration Planting Medium</v>
      </c>
      <c r="B8" s="87" t="s">
        <v>163</v>
      </c>
      <c r="C8" s="203" t="s">
        <v>185</v>
      </c>
      <c r="D8" s="203" t="s">
        <v>586</v>
      </c>
      <c r="E8" s="203" t="s">
        <v>160</v>
      </c>
      <c r="F8" s="203" t="s">
        <v>174</v>
      </c>
      <c r="G8" s="203" t="s">
        <v>902</v>
      </c>
      <c r="H8" s="177">
        <v>500.0</v>
      </c>
      <c r="I8" s="2" t="s">
        <v>903</v>
      </c>
      <c r="J8" s="2">
        <v>503833.4939662501</v>
      </c>
      <c r="K8" s="2">
        <v>1.5115004818987504E7</v>
      </c>
      <c r="L8" s="204">
        <v>-7831237.278264874</v>
      </c>
      <c r="M8" s="92">
        <v>8537943.246064357</v>
      </c>
      <c r="N8" s="92">
        <v>1.0872931070237447E7</v>
      </c>
      <c r="O8" s="92">
        <v>5493399.970895627</v>
      </c>
      <c r="P8" s="92">
        <v>6181116.666666666</v>
      </c>
      <c r="Q8" s="92">
        <v>3044543.2751687304</v>
      </c>
      <c r="R8" s="92">
        <v>4691814.40357078</v>
      </c>
      <c r="S8" s="92">
        <v>42617.25</v>
      </c>
      <c r="T8" s="92">
        <v>34093.80000000001</v>
      </c>
      <c r="U8" s="92">
        <v>706705.9677994838</v>
      </c>
      <c r="V8" s="92">
        <v>1204456.4357077982</v>
      </c>
      <c r="W8" s="92">
        <v>250.42509916947816</v>
      </c>
      <c r="X8" s="92">
        <v>28459.810820214523</v>
      </c>
      <c r="Y8" s="92">
        <v>17075.886492128713</v>
      </c>
      <c r="Z8" s="92">
        <v>142.0575</v>
      </c>
      <c r="AA8" s="92">
        <v>1413.4119355989676</v>
      </c>
      <c r="AB8" s="87">
        <v>500.0</v>
      </c>
      <c r="AC8" s="2">
        <v>7831237.278264874</v>
      </c>
      <c r="AD8" s="92">
        <v>5493399.970895627</v>
      </c>
      <c r="AE8" s="92">
        <v>3044543.2751687304</v>
      </c>
      <c r="AF8" s="92">
        <v>706705.9677994838</v>
      </c>
      <c r="AG8" s="92">
        <v>250.42509916947816</v>
      </c>
      <c r="AH8" s="2" t="s">
        <v>904</v>
      </c>
      <c r="AI8" s="2" t="s">
        <v>904</v>
      </c>
      <c r="AJ8" s="2" t="s">
        <v>904</v>
      </c>
      <c r="AK8" s="177">
        <v>34093.80000000001</v>
      </c>
      <c r="AL8" s="2" t="s">
        <v>904</v>
      </c>
      <c r="AM8" s="2" t="s">
        <v>904</v>
      </c>
      <c r="AN8" s="2" t="s">
        <v>904</v>
      </c>
      <c r="AO8" s="2" t="s">
        <v>904</v>
      </c>
      <c r="AP8" s="2" t="s">
        <v>904</v>
      </c>
      <c r="AQ8" s="2" t="s">
        <v>904</v>
      </c>
      <c r="AR8" s="2" t="s">
        <v>904</v>
      </c>
      <c r="AS8" s="2" t="s">
        <v>904</v>
      </c>
      <c r="AT8" s="2" t="s">
        <v>904</v>
      </c>
      <c r="AU8" s="2" t="s">
        <v>904</v>
      </c>
      <c r="AV8" s="2" t="s">
        <v>904</v>
      </c>
      <c r="AW8" s="2" t="s">
        <v>904</v>
      </c>
      <c r="AX8" s="2" t="s">
        <v>904</v>
      </c>
      <c r="AY8" s="2" t="s">
        <v>904</v>
      </c>
      <c r="AZ8" s="2" t="s">
        <v>904</v>
      </c>
      <c r="BA8" s="205">
        <v>2.0774154021367002E7</v>
      </c>
      <c r="BB8" s="205">
        <v>14.771701910043362</v>
      </c>
      <c r="BC8" s="206" t="s">
        <v>904</v>
      </c>
      <c r="BD8" s="205">
        <v>14.771701910043362</v>
      </c>
      <c r="BE8" s="205">
        <v>16092.942010017732</v>
      </c>
      <c r="BF8" s="205">
        <v>0.0</v>
      </c>
      <c r="BG8" s="205">
        <v>42617.25</v>
      </c>
      <c r="BH8" s="205">
        <v>34093.80000000001</v>
      </c>
      <c r="BI8" s="2" t="s">
        <v>904</v>
      </c>
      <c r="BJ8" s="2" t="s">
        <v>904</v>
      </c>
      <c r="BK8" s="203">
        <v>30.0</v>
      </c>
      <c r="BL8" s="2">
        <v>1.0</v>
      </c>
      <c r="BM8" s="207">
        <v>30.0</v>
      </c>
      <c r="BN8" s="208" t="s">
        <v>906</v>
      </c>
      <c r="BO8" s="87">
        <v>20.0</v>
      </c>
      <c r="BP8" s="101">
        <v>0.05</v>
      </c>
      <c r="BQ8" s="101">
        <v>0.04</v>
      </c>
      <c r="BR8" s="2">
        <v>100.0</v>
      </c>
      <c r="BS8" s="2">
        <v>100.0</v>
      </c>
    </row>
    <row r="9" ht="12.75" customHeight="1">
      <c r="A9" s="87" t="str">
        <f t="shared" si="1"/>
        <v>Australia Mangrove Restoration Planting Medium</v>
      </c>
      <c r="B9" s="87" t="s">
        <v>163</v>
      </c>
      <c r="C9" s="203" t="s">
        <v>185</v>
      </c>
      <c r="D9" s="203" t="s">
        <v>586</v>
      </c>
      <c r="E9" s="203" t="s">
        <v>160</v>
      </c>
      <c r="F9" s="203" t="s">
        <v>174</v>
      </c>
      <c r="G9" s="203" t="s">
        <v>902</v>
      </c>
      <c r="H9" s="177">
        <v>500.0</v>
      </c>
      <c r="I9" s="2" t="s">
        <v>903</v>
      </c>
      <c r="J9" s="2">
        <v>503833.4939662501</v>
      </c>
      <c r="K9" s="2">
        <v>1.5115004818987504E7</v>
      </c>
      <c r="L9" s="204">
        <v>-7831237.278264874</v>
      </c>
      <c r="M9" s="92">
        <v>8537943.246064357</v>
      </c>
      <c r="N9" s="92">
        <v>1.0872931070237447E7</v>
      </c>
      <c r="O9" s="92">
        <v>5493399.970895627</v>
      </c>
      <c r="P9" s="92">
        <v>6181116.666666666</v>
      </c>
      <c r="Q9" s="92">
        <v>3044543.2751687304</v>
      </c>
      <c r="R9" s="92">
        <v>4691814.40357078</v>
      </c>
      <c r="S9" s="92">
        <v>42617.25</v>
      </c>
      <c r="T9" s="92">
        <v>34093.80000000001</v>
      </c>
      <c r="U9" s="92">
        <v>706705.9677994838</v>
      </c>
      <c r="V9" s="92">
        <v>1204456.4357077982</v>
      </c>
      <c r="W9" s="92">
        <v>250.42509916947816</v>
      </c>
      <c r="X9" s="92">
        <v>28459.810820214523</v>
      </c>
      <c r="Y9" s="92">
        <v>17075.886492128713</v>
      </c>
      <c r="Z9" s="92">
        <v>142.0575</v>
      </c>
      <c r="AA9" s="92">
        <v>1413.4119355989676</v>
      </c>
      <c r="AB9" s="87">
        <v>500.0</v>
      </c>
      <c r="AC9" s="2">
        <v>7831237.278264874</v>
      </c>
      <c r="AD9" s="92">
        <v>5493399.970895627</v>
      </c>
      <c r="AE9" s="92">
        <v>3044543.2751687304</v>
      </c>
      <c r="AF9" s="92">
        <v>706705.9677994838</v>
      </c>
      <c r="AG9" s="92">
        <v>250.42509916947816</v>
      </c>
      <c r="AH9" s="2" t="s">
        <v>904</v>
      </c>
      <c r="AI9" s="2" t="s">
        <v>904</v>
      </c>
      <c r="AJ9" s="2" t="s">
        <v>904</v>
      </c>
      <c r="AK9" s="177">
        <v>34093.80000000001</v>
      </c>
      <c r="AL9" s="2" t="s">
        <v>904</v>
      </c>
      <c r="AM9" s="2" t="s">
        <v>904</v>
      </c>
      <c r="AN9" s="2" t="s">
        <v>904</v>
      </c>
      <c r="AO9" s="2" t="s">
        <v>904</v>
      </c>
      <c r="AP9" s="2" t="s">
        <v>904</v>
      </c>
      <c r="AQ9" s="2" t="s">
        <v>904</v>
      </c>
      <c r="AR9" s="2" t="s">
        <v>904</v>
      </c>
      <c r="AS9" s="2" t="s">
        <v>904</v>
      </c>
      <c r="AT9" s="2" t="s">
        <v>904</v>
      </c>
      <c r="AU9" s="2" t="s">
        <v>904</v>
      </c>
      <c r="AV9" s="2" t="s">
        <v>904</v>
      </c>
      <c r="AW9" s="2" t="s">
        <v>904</v>
      </c>
      <c r="AX9" s="2" t="s">
        <v>904</v>
      </c>
      <c r="AY9" s="2" t="s">
        <v>904</v>
      </c>
      <c r="AZ9" s="2" t="s">
        <v>904</v>
      </c>
      <c r="BA9" s="205">
        <v>2.0774154021367002E7</v>
      </c>
      <c r="BB9" s="205">
        <v>14.771701910043362</v>
      </c>
      <c r="BC9" s="206" t="s">
        <v>904</v>
      </c>
      <c r="BD9" s="205">
        <v>14.771701910043362</v>
      </c>
      <c r="BE9" s="205">
        <v>16092.942010017732</v>
      </c>
      <c r="BF9" s="205">
        <v>0.0</v>
      </c>
      <c r="BG9" s="205">
        <v>42617.25</v>
      </c>
      <c r="BH9" s="205">
        <v>34093.80000000001</v>
      </c>
      <c r="BI9" s="2" t="s">
        <v>904</v>
      </c>
      <c r="BJ9" s="2" t="s">
        <v>904</v>
      </c>
      <c r="BK9" s="203">
        <v>30.0</v>
      </c>
      <c r="BL9" s="2">
        <v>1.0</v>
      </c>
      <c r="BM9" s="207">
        <v>30.0</v>
      </c>
      <c r="BN9" s="208" t="s">
        <v>906</v>
      </c>
      <c r="BO9" s="87">
        <v>20.0</v>
      </c>
      <c r="BP9" s="101">
        <v>0.05</v>
      </c>
      <c r="BQ9" s="101">
        <v>0.04</v>
      </c>
      <c r="BR9" s="2">
        <v>100.0</v>
      </c>
      <c r="BS9" s="2">
        <v>100.0</v>
      </c>
    </row>
    <row r="10" ht="12.75" customHeight="1">
      <c r="A10" s="87" t="str">
        <f t="shared" si="1"/>
        <v>Australia Seagrass Restoration Planting Medium</v>
      </c>
      <c r="B10" s="87" t="s">
        <v>163</v>
      </c>
      <c r="C10" s="203" t="s">
        <v>185</v>
      </c>
      <c r="D10" s="203" t="s">
        <v>586</v>
      </c>
      <c r="E10" s="203" t="s">
        <v>167</v>
      </c>
      <c r="F10" s="203" t="s">
        <v>174</v>
      </c>
      <c r="G10" s="203" t="s">
        <v>902</v>
      </c>
      <c r="H10" s="177">
        <v>500.0</v>
      </c>
      <c r="I10" s="2" t="s">
        <v>903</v>
      </c>
      <c r="J10" s="2">
        <v>602065.4729466655</v>
      </c>
      <c r="K10" s="2">
        <v>1.8061964188399963E7</v>
      </c>
      <c r="L10" s="204">
        <v>-1.672800889255963E7</v>
      </c>
      <c r="M10" s="92">
        <v>1.6880958754270524E7</v>
      </c>
      <c r="N10" s="92">
        <v>2.0555788931926988E7</v>
      </c>
      <c r="O10" s="92">
        <v>1.2317492471455697E7</v>
      </c>
      <c r="P10" s="92">
        <v>1.4007805907854905E7</v>
      </c>
      <c r="Q10" s="92">
        <v>4563466.282814829</v>
      </c>
      <c r="R10" s="92">
        <v>6547983.024072085</v>
      </c>
      <c r="S10" s="92">
        <v>9223.499999999982</v>
      </c>
      <c r="T10" s="92">
        <v>7378.799999999988</v>
      </c>
      <c r="U10" s="92">
        <v>152949.86171089232</v>
      </c>
      <c r="V10" s="92">
        <v>260676.22699143787</v>
      </c>
      <c r="W10" s="92">
        <v>2287.7647794045847</v>
      </c>
      <c r="X10" s="92">
        <v>56269.86251423508</v>
      </c>
      <c r="Y10" s="92">
        <v>33761.917508541046</v>
      </c>
      <c r="Z10" s="92">
        <v>30.74499999999994</v>
      </c>
      <c r="AA10" s="92">
        <v>305.89972342178464</v>
      </c>
      <c r="AB10" s="87">
        <v>500.0</v>
      </c>
      <c r="AC10" s="2">
        <v>1.672800889255963E7</v>
      </c>
      <c r="AD10" s="92">
        <v>1.2317492471455697E7</v>
      </c>
      <c r="AE10" s="92">
        <v>4563466.282814829</v>
      </c>
      <c r="AF10" s="92">
        <v>152949.86171089232</v>
      </c>
      <c r="AG10" s="92">
        <v>2287.7647794045847</v>
      </c>
      <c r="AH10" s="2" t="s">
        <v>904</v>
      </c>
      <c r="AI10" s="2" t="s">
        <v>904</v>
      </c>
      <c r="AJ10" s="2" t="s">
        <v>904</v>
      </c>
      <c r="AK10" s="177">
        <v>7378.799999999988</v>
      </c>
      <c r="AL10" s="2" t="s">
        <v>904</v>
      </c>
      <c r="AM10" s="2" t="s">
        <v>904</v>
      </c>
      <c r="AN10" s="2" t="s">
        <v>904</v>
      </c>
      <c r="AO10" s="2" t="s">
        <v>904</v>
      </c>
      <c r="AP10" s="2" t="s">
        <v>904</v>
      </c>
      <c r="AQ10" s="2" t="s">
        <v>904</v>
      </c>
      <c r="AR10" s="2" t="s">
        <v>904</v>
      </c>
      <c r="AS10" s="2" t="s">
        <v>904</v>
      </c>
      <c r="AT10" s="2" t="s">
        <v>904</v>
      </c>
      <c r="AU10" s="2" t="s">
        <v>904</v>
      </c>
      <c r="AV10" s="2" t="s">
        <v>904</v>
      </c>
      <c r="AW10" s="2" t="s">
        <v>904</v>
      </c>
      <c r="AX10" s="2" t="s">
        <v>904</v>
      </c>
      <c r="AY10" s="2" t="s">
        <v>904</v>
      </c>
      <c r="AZ10" s="2" t="s">
        <v>904</v>
      </c>
      <c r="BA10" s="205">
        <v>1.7190062493442422E8</v>
      </c>
      <c r="BB10" s="205">
        <v>13.858311799781063</v>
      </c>
      <c r="BC10" s="206" t="s">
        <v>904</v>
      </c>
      <c r="BD10" s="205">
        <v>13.858311799781063</v>
      </c>
      <c r="BE10" s="205">
        <v>725.927292275639</v>
      </c>
      <c r="BF10" s="205">
        <v>0.0</v>
      </c>
      <c r="BG10" s="205">
        <v>9223.499999999982</v>
      </c>
      <c r="BH10" s="205">
        <v>7378.799999999988</v>
      </c>
      <c r="BI10" s="2" t="s">
        <v>904</v>
      </c>
      <c r="BJ10" s="2" t="s">
        <v>904</v>
      </c>
      <c r="BK10" s="203">
        <v>30.0</v>
      </c>
      <c r="BL10" s="2">
        <v>1.0</v>
      </c>
      <c r="BM10" s="207">
        <v>30.0</v>
      </c>
      <c r="BN10" s="208" t="s">
        <v>906</v>
      </c>
      <c r="BO10" s="87">
        <v>20.0</v>
      </c>
      <c r="BP10" s="101">
        <v>0.05</v>
      </c>
      <c r="BQ10" s="101">
        <v>0.04</v>
      </c>
      <c r="BR10" s="2">
        <v>100.0</v>
      </c>
      <c r="BS10" s="2">
        <v>100.0</v>
      </c>
    </row>
    <row r="11" ht="12.75" customHeight="1">
      <c r="A11" s="87" t="str">
        <f t="shared" si="1"/>
        <v>Australia Seagrass Restoration Planting Medium</v>
      </c>
      <c r="B11" s="87" t="s">
        <v>163</v>
      </c>
      <c r="C11" s="203" t="s">
        <v>185</v>
      </c>
      <c r="D11" s="203" t="s">
        <v>586</v>
      </c>
      <c r="E11" s="203" t="s">
        <v>167</v>
      </c>
      <c r="F11" s="203" t="s">
        <v>174</v>
      </c>
      <c r="G11" s="203" t="s">
        <v>902</v>
      </c>
      <c r="H11" s="177">
        <v>500.0</v>
      </c>
      <c r="I11" s="2" t="s">
        <v>903</v>
      </c>
      <c r="J11" s="2">
        <v>602065.4729466655</v>
      </c>
      <c r="K11" s="2">
        <v>1.8061964188399963E7</v>
      </c>
      <c r="L11" s="204">
        <v>-1.672800889255963E7</v>
      </c>
      <c r="M11" s="92">
        <v>1.6880958754270524E7</v>
      </c>
      <c r="N11" s="92">
        <v>2.0555788931926988E7</v>
      </c>
      <c r="O11" s="92">
        <v>1.2317492471455697E7</v>
      </c>
      <c r="P11" s="92">
        <v>1.4007805907854905E7</v>
      </c>
      <c r="Q11" s="92">
        <v>4563466.282814829</v>
      </c>
      <c r="R11" s="92">
        <v>6547983.024072085</v>
      </c>
      <c r="S11" s="92">
        <v>9223.499999999982</v>
      </c>
      <c r="T11" s="92">
        <v>7378.799999999988</v>
      </c>
      <c r="U11" s="92">
        <v>152949.86171089232</v>
      </c>
      <c r="V11" s="92">
        <v>260676.22699143787</v>
      </c>
      <c r="W11" s="92">
        <v>2287.7647794045847</v>
      </c>
      <c r="X11" s="92">
        <v>56269.86251423508</v>
      </c>
      <c r="Y11" s="92">
        <v>33761.917508541046</v>
      </c>
      <c r="Z11" s="92">
        <v>30.74499999999994</v>
      </c>
      <c r="AA11" s="92">
        <v>305.89972342178464</v>
      </c>
      <c r="AB11" s="87">
        <v>500.0</v>
      </c>
      <c r="AC11" s="2">
        <v>1.672800889255963E7</v>
      </c>
      <c r="AD11" s="92">
        <v>1.2317492471455697E7</v>
      </c>
      <c r="AE11" s="92">
        <v>4563466.282814829</v>
      </c>
      <c r="AF11" s="92">
        <v>152949.86171089232</v>
      </c>
      <c r="AG11" s="92">
        <v>2287.7647794045847</v>
      </c>
      <c r="AH11" s="2" t="s">
        <v>904</v>
      </c>
      <c r="AI11" s="2" t="s">
        <v>904</v>
      </c>
      <c r="AJ11" s="2" t="s">
        <v>904</v>
      </c>
      <c r="AK11" s="177">
        <v>7378.799999999988</v>
      </c>
      <c r="AL11" s="2" t="s">
        <v>904</v>
      </c>
      <c r="AM11" s="2" t="s">
        <v>904</v>
      </c>
      <c r="AN11" s="2" t="s">
        <v>904</v>
      </c>
      <c r="AO11" s="2" t="s">
        <v>904</v>
      </c>
      <c r="AP11" s="2" t="s">
        <v>904</v>
      </c>
      <c r="AQ11" s="2" t="s">
        <v>904</v>
      </c>
      <c r="AR11" s="2" t="s">
        <v>904</v>
      </c>
      <c r="AS11" s="2" t="s">
        <v>904</v>
      </c>
      <c r="AT11" s="2" t="s">
        <v>904</v>
      </c>
      <c r="AU11" s="2" t="s">
        <v>904</v>
      </c>
      <c r="AV11" s="2" t="s">
        <v>904</v>
      </c>
      <c r="AW11" s="2" t="s">
        <v>904</v>
      </c>
      <c r="AX11" s="2" t="s">
        <v>904</v>
      </c>
      <c r="AY11" s="2" t="s">
        <v>904</v>
      </c>
      <c r="AZ11" s="2" t="s">
        <v>904</v>
      </c>
      <c r="BA11" s="205">
        <v>1.7190062493442422E8</v>
      </c>
      <c r="BB11" s="205">
        <v>13.858311799781063</v>
      </c>
      <c r="BC11" s="206" t="s">
        <v>904</v>
      </c>
      <c r="BD11" s="205">
        <v>13.858311799781063</v>
      </c>
      <c r="BE11" s="205">
        <v>725.927292275639</v>
      </c>
      <c r="BF11" s="205">
        <v>0.0</v>
      </c>
      <c r="BG11" s="205">
        <v>9223.499999999982</v>
      </c>
      <c r="BH11" s="205">
        <v>7378.799999999988</v>
      </c>
      <c r="BI11" s="2" t="s">
        <v>904</v>
      </c>
      <c r="BJ11" s="2" t="s">
        <v>904</v>
      </c>
      <c r="BK11" s="203">
        <v>30.0</v>
      </c>
      <c r="BL11" s="2">
        <v>1.0</v>
      </c>
      <c r="BM11" s="207">
        <v>30.0</v>
      </c>
      <c r="BN11" s="208" t="s">
        <v>906</v>
      </c>
      <c r="BO11" s="87">
        <v>20.0</v>
      </c>
      <c r="BP11" s="101">
        <v>0.05</v>
      </c>
      <c r="BQ11" s="101">
        <v>0.04</v>
      </c>
      <c r="BR11" s="2">
        <v>100.0</v>
      </c>
      <c r="BS11" s="2">
        <v>100.0</v>
      </c>
    </row>
    <row r="12" ht="12.75" customHeight="1">
      <c r="A12" s="87" t="str">
        <f t="shared" si="1"/>
        <v>Australia Salt marsh Restoration Planting Medium</v>
      </c>
      <c r="B12" s="87" t="s">
        <v>163</v>
      </c>
      <c r="C12" s="203" t="s">
        <v>185</v>
      </c>
      <c r="D12" s="203" t="s">
        <v>586</v>
      </c>
      <c r="E12" s="203" t="s">
        <v>168</v>
      </c>
      <c r="F12" s="203" t="s">
        <v>174</v>
      </c>
      <c r="G12" s="203" t="s">
        <v>902</v>
      </c>
      <c r="H12" s="177">
        <v>500.0</v>
      </c>
      <c r="I12" s="2" t="s">
        <v>903</v>
      </c>
      <c r="J12" s="2">
        <v>18742.408583810084</v>
      </c>
      <c r="K12" s="2">
        <v>562272.2575143025</v>
      </c>
      <c r="L12" s="204">
        <v>-1.166152057004137E7</v>
      </c>
      <c r="M12" s="92">
        <v>1.1985205161103956E7</v>
      </c>
      <c r="N12" s="92">
        <v>1.4865024959664388E7</v>
      </c>
      <c r="O12" s="92">
        <v>8326304.2116148565</v>
      </c>
      <c r="P12" s="92">
        <v>9430231.6428095</v>
      </c>
      <c r="Q12" s="92">
        <v>3658900.9494890994</v>
      </c>
      <c r="R12" s="92">
        <v>5434793.316854887</v>
      </c>
      <c r="S12" s="92">
        <v>19519.49999999997</v>
      </c>
      <c r="T12" s="92">
        <v>15615.599999999979</v>
      </c>
      <c r="U12" s="92">
        <v>323684.59106258606</v>
      </c>
      <c r="V12" s="92">
        <v>551663.6431679267</v>
      </c>
      <c r="W12" s="92">
        <v>767.5148672547947</v>
      </c>
      <c r="X12" s="92">
        <v>39950.68387034652</v>
      </c>
      <c r="Y12" s="92">
        <v>23970.410322207914</v>
      </c>
      <c r="Z12" s="92">
        <v>65.0649999999999</v>
      </c>
      <c r="AA12" s="92">
        <v>647.3691821251721</v>
      </c>
      <c r="AB12" s="87">
        <v>500.0</v>
      </c>
      <c r="AC12" s="2">
        <v>1.166152057004137E7</v>
      </c>
      <c r="AD12" s="92">
        <v>8326304.2116148565</v>
      </c>
      <c r="AE12" s="92">
        <v>3658900.9494890994</v>
      </c>
      <c r="AF12" s="92">
        <v>323684.59106258606</v>
      </c>
      <c r="AG12" s="92">
        <v>767.5148672547947</v>
      </c>
      <c r="AH12" s="2" t="s">
        <v>904</v>
      </c>
      <c r="AI12" s="2" t="s">
        <v>904</v>
      </c>
      <c r="AJ12" s="2" t="s">
        <v>904</v>
      </c>
      <c r="AK12" s="177">
        <v>15615.599999999979</v>
      </c>
      <c r="AL12" s="2" t="s">
        <v>904</v>
      </c>
      <c r="AM12" s="2" t="s">
        <v>904</v>
      </c>
      <c r="AN12" s="2" t="s">
        <v>904</v>
      </c>
      <c r="AO12" s="2" t="s">
        <v>904</v>
      </c>
      <c r="AP12" s="2" t="s">
        <v>904</v>
      </c>
      <c r="AQ12" s="2" t="s">
        <v>904</v>
      </c>
      <c r="AR12" s="2" t="s">
        <v>904</v>
      </c>
      <c r="AS12" s="2" t="s">
        <v>904</v>
      </c>
      <c r="AT12" s="2" t="s">
        <v>904</v>
      </c>
      <c r="AU12" s="2" t="s">
        <v>904</v>
      </c>
      <c r="AV12" s="2" t="s">
        <v>904</v>
      </c>
      <c r="AW12" s="2" t="s">
        <v>904</v>
      </c>
      <c r="AX12" s="2" t="s">
        <v>904</v>
      </c>
      <c r="AY12" s="2" t="s">
        <v>904</v>
      </c>
      <c r="AZ12" s="2" t="s">
        <v>904</v>
      </c>
      <c r="BA12" s="205">
        <v>4263802.103693904</v>
      </c>
      <c r="BB12" s="205">
        <v>23.86219062102731</v>
      </c>
      <c r="BC12" s="206" t="s">
        <v>904</v>
      </c>
      <c r="BD12" s="205">
        <v>23.86219062102731</v>
      </c>
      <c r="BE12" s="205">
        <v>5050.744189832246</v>
      </c>
      <c r="BF12" s="205">
        <v>0.0</v>
      </c>
      <c r="BG12" s="205">
        <v>19519.49999999997</v>
      </c>
      <c r="BH12" s="205">
        <v>15615.599999999979</v>
      </c>
      <c r="BI12" s="2" t="s">
        <v>904</v>
      </c>
      <c r="BJ12" s="2" t="s">
        <v>904</v>
      </c>
      <c r="BK12" s="203">
        <v>30.0</v>
      </c>
      <c r="BL12" s="2">
        <v>1.0</v>
      </c>
      <c r="BM12" s="207">
        <v>30.0</v>
      </c>
      <c r="BN12" s="208" t="s">
        <v>906</v>
      </c>
      <c r="BO12" s="87">
        <v>20.0</v>
      </c>
      <c r="BP12" s="101">
        <v>0.05</v>
      </c>
      <c r="BQ12" s="101">
        <v>0.04</v>
      </c>
      <c r="BR12" s="2">
        <v>100.0</v>
      </c>
      <c r="BS12" s="2">
        <v>100.0</v>
      </c>
    </row>
    <row r="13" ht="12.75" customHeight="1">
      <c r="A13" s="87" t="str">
        <f t="shared" si="1"/>
        <v>Australia Salt marsh Restoration Planting Medium</v>
      </c>
      <c r="B13" s="87" t="s">
        <v>163</v>
      </c>
      <c r="C13" s="203" t="s">
        <v>185</v>
      </c>
      <c r="D13" s="203" t="s">
        <v>586</v>
      </c>
      <c r="E13" s="203" t="s">
        <v>168</v>
      </c>
      <c r="F13" s="203" t="s">
        <v>174</v>
      </c>
      <c r="G13" s="203" t="s">
        <v>902</v>
      </c>
      <c r="H13" s="177">
        <v>500.0</v>
      </c>
      <c r="I13" s="2" t="s">
        <v>903</v>
      </c>
      <c r="J13" s="2">
        <v>18742.408583810084</v>
      </c>
      <c r="K13" s="2">
        <v>562272.2575143025</v>
      </c>
      <c r="L13" s="204">
        <v>-1.166152057004137E7</v>
      </c>
      <c r="M13" s="92">
        <v>1.1985205161103956E7</v>
      </c>
      <c r="N13" s="92">
        <v>1.4865024959664388E7</v>
      </c>
      <c r="O13" s="92">
        <v>8326304.2116148565</v>
      </c>
      <c r="P13" s="92">
        <v>9430231.6428095</v>
      </c>
      <c r="Q13" s="92">
        <v>3658900.9494890994</v>
      </c>
      <c r="R13" s="92">
        <v>5434793.316854887</v>
      </c>
      <c r="S13" s="92">
        <v>19519.49999999997</v>
      </c>
      <c r="T13" s="92">
        <v>15615.599999999979</v>
      </c>
      <c r="U13" s="92">
        <v>323684.59106258606</v>
      </c>
      <c r="V13" s="92">
        <v>551663.6431679267</v>
      </c>
      <c r="W13" s="92">
        <v>767.5148672547947</v>
      </c>
      <c r="X13" s="92">
        <v>39950.68387034652</v>
      </c>
      <c r="Y13" s="92">
        <v>23970.410322207914</v>
      </c>
      <c r="Z13" s="92">
        <v>65.0649999999999</v>
      </c>
      <c r="AA13" s="92">
        <v>647.3691821251721</v>
      </c>
      <c r="AB13" s="87">
        <v>500.0</v>
      </c>
      <c r="AC13" s="2">
        <v>1.166152057004137E7</v>
      </c>
      <c r="AD13" s="92">
        <v>8326304.2116148565</v>
      </c>
      <c r="AE13" s="92">
        <v>3658900.9494890994</v>
      </c>
      <c r="AF13" s="92">
        <v>323684.59106258606</v>
      </c>
      <c r="AG13" s="92">
        <v>767.5148672547947</v>
      </c>
      <c r="AH13" s="2" t="s">
        <v>904</v>
      </c>
      <c r="AI13" s="2" t="s">
        <v>904</v>
      </c>
      <c r="AJ13" s="2" t="s">
        <v>904</v>
      </c>
      <c r="AK13" s="177">
        <v>15615.599999999979</v>
      </c>
      <c r="AL13" s="2" t="s">
        <v>904</v>
      </c>
      <c r="AM13" s="2" t="s">
        <v>904</v>
      </c>
      <c r="AN13" s="2" t="s">
        <v>904</v>
      </c>
      <c r="AO13" s="2" t="s">
        <v>904</v>
      </c>
      <c r="AP13" s="2" t="s">
        <v>904</v>
      </c>
      <c r="AQ13" s="2" t="s">
        <v>904</v>
      </c>
      <c r="AR13" s="2" t="s">
        <v>904</v>
      </c>
      <c r="AS13" s="2" t="s">
        <v>904</v>
      </c>
      <c r="AT13" s="2" t="s">
        <v>904</v>
      </c>
      <c r="AU13" s="2" t="s">
        <v>904</v>
      </c>
      <c r="AV13" s="2" t="s">
        <v>904</v>
      </c>
      <c r="AW13" s="2" t="s">
        <v>904</v>
      </c>
      <c r="AX13" s="2" t="s">
        <v>904</v>
      </c>
      <c r="AY13" s="2" t="s">
        <v>904</v>
      </c>
      <c r="AZ13" s="2" t="s">
        <v>904</v>
      </c>
      <c r="BA13" s="205">
        <v>4263802.103693904</v>
      </c>
      <c r="BB13" s="205">
        <v>23.86219062102731</v>
      </c>
      <c r="BC13" s="206" t="s">
        <v>904</v>
      </c>
      <c r="BD13" s="205">
        <v>23.86219062102731</v>
      </c>
      <c r="BE13" s="205">
        <v>5050.744189832246</v>
      </c>
      <c r="BF13" s="205">
        <v>0.0</v>
      </c>
      <c r="BG13" s="205">
        <v>19519.49999999997</v>
      </c>
      <c r="BH13" s="205">
        <v>15615.599999999979</v>
      </c>
      <c r="BI13" s="2" t="s">
        <v>904</v>
      </c>
      <c r="BJ13" s="2" t="s">
        <v>904</v>
      </c>
      <c r="BK13" s="203">
        <v>30.0</v>
      </c>
      <c r="BL13" s="2">
        <v>1.0</v>
      </c>
      <c r="BM13" s="207">
        <v>30.0</v>
      </c>
      <c r="BN13" s="208" t="s">
        <v>906</v>
      </c>
      <c r="BO13" s="87">
        <v>20.0</v>
      </c>
      <c r="BP13" s="101">
        <v>0.05</v>
      </c>
      <c r="BQ13" s="101">
        <v>0.04</v>
      </c>
      <c r="BR13" s="2">
        <v>100.0</v>
      </c>
      <c r="BS13" s="2">
        <v>100.0</v>
      </c>
    </row>
    <row r="14" ht="12.75" customHeight="1">
      <c r="A14" s="87" t="str">
        <f t="shared" si="1"/>
        <v>Australia Mangrove Restoration Planting Small</v>
      </c>
      <c r="B14" s="87" t="s">
        <v>163</v>
      </c>
      <c r="C14" s="203" t="s">
        <v>185</v>
      </c>
      <c r="D14" s="203" t="s">
        <v>586</v>
      </c>
      <c r="E14" s="203" t="s">
        <v>160</v>
      </c>
      <c r="F14" s="203" t="s">
        <v>174</v>
      </c>
      <c r="G14" s="203" t="s">
        <v>902</v>
      </c>
      <c r="H14" s="177">
        <v>100.0</v>
      </c>
      <c r="I14" s="2" t="s">
        <v>907</v>
      </c>
      <c r="J14" s="2">
        <v>503833.4939662501</v>
      </c>
      <c r="K14" s="2">
        <v>1.8394269900652948E8</v>
      </c>
      <c r="L14" s="204">
        <v>-3023353.5030317027</v>
      </c>
      <c r="M14" s="92">
        <v>4796098.14578589</v>
      </c>
      <c r="N14" s="92">
        <v>6547057.98721724</v>
      </c>
      <c r="O14" s="92">
        <v>2369945.4568730085</v>
      </c>
      <c r="P14" s="92">
        <v>2581116.6666666665</v>
      </c>
      <c r="Q14" s="92">
        <v>2426152.688912881</v>
      </c>
      <c r="R14" s="92">
        <v>3965941.320550574</v>
      </c>
      <c r="S14" s="92">
        <v>8742.000000000004</v>
      </c>
      <c r="T14" s="92">
        <v>6993.600000000001</v>
      </c>
      <c r="U14" s="92">
        <v>1775439.7600124336</v>
      </c>
      <c r="V14" s="92">
        <v>2996326.005505741</v>
      </c>
      <c r="W14" s="92">
        <v>685.7838803743264</v>
      </c>
      <c r="X14" s="92">
        <v>79934.9690964315</v>
      </c>
      <c r="Y14" s="92">
        <v>9592.19629157178</v>
      </c>
      <c r="Z14" s="92">
        <v>145.70000000000007</v>
      </c>
      <c r="AA14" s="92">
        <v>17754.397600124335</v>
      </c>
      <c r="AB14" s="87">
        <v>500.0</v>
      </c>
      <c r="AC14" s="2">
        <v>3023353.5030317027</v>
      </c>
      <c r="AD14" s="92">
        <v>2369945.4568730085</v>
      </c>
      <c r="AE14" s="92">
        <v>2426152.688912881</v>
      </c>
      <c r="AF14" s="92">
        <v>1775439.7600124336</v>
      </c>
      <c r="AG14" s="92">
        <v>685.7838803743264</v>
      </c>
      <c r="AH14" s="2" t="s">
        <v>904</v>
      </c>
      <c r="AI14" s="2" t="s">
        <v>904</v>
      </c>
      <c r="AJ14" s="2" t="s">
        <v>904</v>
      </c>
      <c r="AK14" s="177">
        <v>6993.600000000001</v>
      </c>
      <c r="AL14" s="2" t="s">
        <v>904</v>
      </c>
      <c r="AM14" s="2" t="s">
        <v>904</v>
      </c>
      <c r="AN14" s="2" t="s">
        <v>904</v>
      </c>
      <c r="AO14" s="2" t="s">
        <v>904</v>
      </c>
      <c r="AP14" s="2" t="s">
        <v>904</v>
      </c>
      <c r="AQ14" s="2" t="s">
        <v>904</v>
      </c>
      <c r="AR14" s="2" t="s">
        <v>904</v>
      </c>
      <c r="AS14" s="2" t="s">
        <v>904</v>
      </c>
      <c r="AT14" s="2" t="s">
        <v>904</v>
      </c>
      <c r="AU14" s="2" t="s">
        <v>904</v>
      </c>
      <c r="AV14" s="2" t="s">
        <v>904</v>
      </c>
      <c r="AW14" s="2" t="s">
        <v>904</v>
      </c>
      <c r="AX14" s="2" t="s">
        <v>904</v>
      </c>
      <c r="AY14" s="2" t="s">
        <v>904</v>
      </c>
      <c r="AZ14" s="2" t="s">
        <v>904</v>
      </c>
      <c r="BA14" s="205">
        <v>2.0774154021367002E7</v>
      </c>
      <c r="BB14" s="205">
        <v>2.9543403820086667</v>
      </c>
      <c r="BC14" s="206" t="s">
        <v>904</v>
      </c>
      <c r="BD14" s="205">
        <v>2.9543403820086667</v>
      </c>
      <c r="BE14" s="205">
        <v>3218.5884020035446</v>
      </c>
      <c r="BF14" s="205">
        <v>0.0</v>
      </c>
      <c r="BG14" s="205">
        <v>8742.000000000004</v>
      </c>
      <c r="BH14" s="205">
        <v>6993.600000000001</v>
      </c>
      <c r="BI14" s="2" t="s">
        <v>904</v>
      </c>
      <c r="BJ14" s="2" t="s">
        <v>904</v>
      </c>
      <c r="BK14" s="203">
        <v>365.0862858650106</v>
      </c>
      <c r="BL14" s="2">
        <v>1.0</v>
      </c>
      <c r="BM14" s="207">
        <v>365.0862858650106</v>
      </c>
      <c r="BN14" s="208" t="s">
        <v>905</v>
      </c>
      <c r="BO14" s="87">
        <v>20.0</v>
      </c>
      <c r="BP14" s="101">
        <v>0.05</v>
      </c>
      <c r="BQ14" s="101">
        <v>0.04</v>
      </c>
      <c r="BR14" s="2">
        <v>100.0</v>
      </c>
      <c r="BS14" s="2">
        <v>100.0</v>
      </c>
    </row>
    <row r="15" ht="12.75" customHeight="1">
      <c r="A15" s="87" t="str">
        <f t="shared" si="1"/>
        <v>Australia Mangrove Restoration Planting Small</v>
      </c>
      <c r="B15" s="87" t="s">
        <v>163</v>
      </c>
      <c r="C15" s="203" t="s">
        <v>185</v>
      </c>
      <c r="D15" s="203" t="s">
        <v>586</v>
      </c>
      <c r="E15" s="203" t="s">
        <v>160</v>
      </c>
      <c r="F15" s="203" t="s">
        <v>174</v>
      </c>
      <c r="G15" s="203" t="s">
        <v>902</v>
      </c>
      <c r="H15" s="177">
        <v>100.0</v>
      </c>
      <c r="I15" s="2" t="s">
        <v>907</v>
      </c>
      <c r="J15" s="2">
        <v>503833.4939662501</v>
      </c>
      <c r="K15" s="2">
        <v>1.8394269900652948E8</v>
      </c>
      <c r="L15" s="204">
        <v>-3023353.5030317027</v>
      </c>
      <c r="M15" s="92">
        <v>4796098.14578589</v>
      </c>
      <c r="N15" s="92">
        <v>6547057.98721724</v>
      </c>
      <c r="O15" s="92">
        <v>2369945.4568730085</v>
      </c>
      <c r="P15" s="92">
        <v>2581116.6666666665</v>
      </c>
      <c r="Q15" s="92">
        <v>2426152.688912881</v>
      </c>
      <c r="R15" s="92">
        <v>3965941.320550574</v>
      </c>
      <c r="S15" s="92">
        <v>8742.000000000004</v>
      </c>
      <c r="T15" s="92">
        <v>6993.600000000001</v>
      </c>
      <c r="U15" s="92">
        <v>1775439.7600124336</v>
      </c>
      <c r="V15" s="92">
        <v>2996326.005505741</v>
      </c>
      <c r="W15" s="92">
        <v>685.7838803743264</v>
      </c>
      <c r="X15" s="92">
        <v>79934.9690964315</v>
      </c>
      <c r="Y15" s="92">
        <v>9592.19629157178</v>
      </c>
      <c r="Z15" s="92">
        <v>145.70000000000007</v>
      </c>
      <c r="AA15" s="92">
        <v>17754.397600124335</v>
      </c>
      <c r="AB15" s="87">
        <v>500.0</v>
      </c>
      <c r="AC15" s="2">
        <v>3023353.5030317027</v>
      </c>
      <c r="AD15" s="92">
        <v>2369945.4568730085</v>
      </c>
      <c r="AE15" s="92">
        <v>2426152.688912881</v>
      </c>
      <c r="AF15" s="92">
        <v>1775439.7600124336</v>
      </c>
      <c r="AG15" s="92">
        <v>685.7838803743264</v>
      </c>
      <c r="AH15" s="2" t="s">
        <v>904</v>
      </c>
      <c r="AI15" s="2" t="s">
        <v>904</v>
      </c>
      <c r="AJ15" s="2" t="s">
        <v>904</v>
      </c>
      <c r="AK15" s="177">
        <v>6993.600000000001</v>
      </c>
      <c r="AL15" s="2" t="s">
        <v>904</v>
      </c>
      <c r="AM15" s="2" t="s">
        <v>904</v>
      </c>
      <c r="AN15" s="2" t="s">
        <v>904</v>
      </c>
      <c r="AO15" s="2" t="s">
        <v>904</v>
      </c>
      <c r="AP15" s="2" t="s">
        <v>904</v>
      </c>
      <c r="AQ15" s="2" t="s">
        <v>904</v>
      </c>
      <c r="AR15" s="2" t="s">
        <v>904</v>
      </c>
      <c r="AS15" s="2" t="s">
        <v>904</v>
      </c>
      <c r="AT15" s="2" t="s">
        <v>904</v>
      </c>
      <c r="AU15" s="2" t="s">
        <v>904</v>
      </c>
      <c r="AV15" s="2" t="s">
        <v>904</v>
      </c>
      <c r="AW15" s="2" t="s">
        <v>904</v>
      </c>
      <c r="AX15" s="2" t="s">
        <v>904</v>
      </c>
      <c r="AY15" s="2" t="s">
        <v>904</v>
      </c>
      <c r="AZ15" s="2" t="s">
        <v>904</v>
      </c>
      <c r="BA15" s="205">
        <v>2.0774154021367002E7</v>
      </c>
      <c r="BB15" s="205">
        <v>2.9543403820086667</v>
      </c>
      <c r="BC15" s="206" t="s">
        <v>904</v>
      </c>
      <c r="BD15" s="205">
        <v>2.9543403820086667</v>
      </c>
      <c r="BE15" s="205">
        <v>3218.5884020035446</v>
      </c>
      <c r="BF15" s="205">
        <v>0.0</v>
      </c>
      <c r="BG15" s="205">
        <v>8742.000000000004</v>
      </c>
      <c r="BH15" s="205">
        <v>6993.600000000001</v>
      </c>
      <c r="BI15" s="2" t="s">
        <v>904</v>
      </c>
      <c r="BJ15" s="2" t="s">
        <v>904</v>
      </c>
      <c r="BK15" s="203">
        <v>365.0862858650106</v>
      </c>
      <c r="BL15" s="2">
        <v>1.0</v>
      </c>
      <c r="BM15" s="207">
        <v>365.0862858650106</v>
      </c>
      <c r="BN15" s="208" t="s">
        <v>905</v>
      </c>
      <c r="BO15" s="87">
        <v>20.0</v>
      </c>
      <c r="BP15" s="101">
        <v>0.05</v>
      </c>
      <c r="BQ15" s="101">
        <v>0.04</v>
      </c>
      <c r="BR15" s="2">
        <v>100.0</v>
      </c>
      <c r="BS15" s="2">
        <v>100.0</v>
      </c>
    </row>
    <row r="16" ht="12.75" customHeight="1">
      <c r="A16" s="87" t="str">
        <f t="shared" si="1"/>
        <v>Australia Seagrass Restoration Planting Small</v>
      </c>
      <c r="B16" s="87" t="s">
        <v>163</v>
      </c>
      <c r="C16" s="203" t="s">
        <v>185</v>
      </c>
      <c r="D16" s="203" t="s">
        <v>586</v>
      </c>
      <c r="E16" s="203" t="s">
        <v>167</v>
      </c>
      <c r="F16" s="203" t="s">
        <v>174</v>
      </c>
      <c r="G16" s="203" t="s">
        <v>902</v>
      </c>
      <c r="H16" s="177">
        <v>100.0</v>
      </c>
      <c r="I16" s="2" t="s">
        <v>907</v>
      </c>
      <c r="J16" s="2">
        <v>602065.4729466655</v>
      </c>
      <c r="K16" s="2">
        <v>1.1604908937294798E9</v>
      </c>
      <c r="L16" s="204">
        <v>-4542052.620920862</v>
      </c>
      <c r="M16" s="92">
        <v>6534026.799718006</v>
      </c>
      <c r="N16" s="92">
        <v>8545220.039928354</v>
      </c>
      <c r="O16" s="92">
        <v>3761525.104046043</v>
      </c>
      <c r="P16" s="92">
        <v>4146454.5149043147</v>
      </c>
      <c r="Q16" s="92">
        <v>2772501.6956719626</v>
      </c>
      <c r="R16" s="92">
        <v>4398765.525024041</v>
      </c>
      <c r="S16" s="92">
        <v>1891.999999999997</v>
      </c>
      <c r="T16" s="92">
        <v>1513.599999999997</v>
      </c>
      <c r="U16" s="92">
        <v>2028704.3796081673</v>
      </c>
      <c r="V16" s="92">
        <v>3423748.7674945258</v>
      </c>
      <c r="W16" s="92">
        <v>4316.878171061059</v>
      </c>
      <c r="X16" s="92">
        <v>108900.44666196677</v>
      </c>
      <c r="Y16" s="92">
        <v>13068.05359943601</v>
      </c>
      <c r="Z16" s="92">
        <v>31.533333333333285</v>
      </c>
      <c r="AA16" s="92">
        <v>20287.043796081674</v>
      </c>
      <c r="AB16" s="87">
        <v>500.0</v>
      </c>
      <c r="AC16" s="2">
        <v>4542052.620920862</v>
      </c>
      <c r="AD16" s="92">
        <v>3761525.104046043</v>
      </c>
      <c r="AE16" s="92">
        <v>2772501.6956719626</v>
      </c>
      <c r="AF16" s="92">
        <v>2028704.3796081673</v>
      </c>
      <c r="AG16" s="92">
        <v>4316.878171061059</v>
      </c>
      <c r="AH16" s="2" t="s">
        <v>904</v>
      </c>
      <c r="AI16" s="2" t="s">
        <v>904</v>
      </c>
      <c r="AJ16" s="2" t="s">
        <v>904</v>
      </c>
      <c r="AK16" s="177">
        <v>1513.599999999997</v>
      </c>
      <c r="AL16" s="2" t="s">
        <v>904</v>
      </c>
      <c r="AM16" s="2" t="s">
        <v>904</v>
      </c>
      <c r="AN16" s="2" t="s">
        <v>904</v>
      </c>
      <c r="AO16" s="2" t="s">
        <v>904</v>
      </c>
      <c r="AP16" s="2" t="s">
        <v>904</v>
      </c>
      <c r="AQ16" s="2" t="s">
        <v>904</v>
      </c>
      <c r="AR16" s="2" t="s">
        <v>904</v>
      </c>
      <c r="AS16" s="2" t="s">
        <v>904</v>
      </c>
      <c r="AT16" s="2" t="s">
        <v>904</v>
      </c>
      <c r="AU16" s="2" t="s">
        <v>904</v>
      </c>
      <c r="AV16" s="2" t="s">
        <v>904</v>
      </c>
      <c r="AW16" s="2" t="s">
        <v>904</v>
      </c>
      <c r="AX16" s="2" t="s">
        <v>904</v>
      </c>
      <c r="AY16" s="2" t="s">
        <v>904</v>
      </c>
      <c r="AZ16" s="2" t="s">
        <v>904</v>
      </c>
      <c r="BA16" s="205">
        <v>1.7190062493442422E8</v>
      </c>
      <c r="BB16" s="205">
        <v>2.771662359956224</v>
      </c>
      <c r="BC16" s="206" t="s">
        <v>904</v>
      </c>
      <c r="BD16" s="205">
        <v>2.771662359956224</v>
      </c>
      <c r="BE16" s="205">
        <v>145.1854584551281</v>
      </c>
      <c r="BF16" s="205">
        <v>0.0</v>
      </c>
      <c r="BG16" s="205">
        <v>1891.999999999997</v>
      </c>
      <c r="BH16" s="205">
        <v>1513.599999999997</v>
      </c>
      <c r="BI16" s="2" t="s">
        <v>904</v>
      </c>
      <c r="BJ16" s="2" t="s">
        <v>904</v>
      </c>
      <c r="BK16" s="203">
        <v>1927.516102276609</v>
      </c>
      <c r="BL16" s="2">
        <v>1.0</v>
      </c>
      <c r="BM16" s="207">
        <v>1927.516102276609</v>
      </c>
      <c r="BN16" s="208" t="s">
        <v>905</v>
      </c>
      <c r="BO16" s="87">
        <v>20.0</v>
      </c>
      <c r="BP16" s="101">
        <v>0.05</v>
      </c>
      <c r="BQ16" s="101">
        <v>0.04</v>
      </c>
      <c r="BR16" s="2">
        <v>100.0</v>
      </c>
      <c r="BS16" s="2">
        <v>100.0</v>
      </c>
    </row>
    <row r="17" ht="12.75" customHeight="1">
      <c r="A17" s="87" t="str">
        <f t="shared" si="1"/>
        <v>Australia Seagrass Restoration Planting Small</v>
      </c>
      <c r="B17" s="87" t="s">
        <v>163</v>
      </c>
      <c r="C17" s="203" t="s">
        <v>185</v>
      </c>
      <c r="D17" s="203" t="s">
        <v>586</v>
      </c>
      <c r="E17" s="203" t="s">
        <v>167</v>
      </c>
      <c r="F17" s="203" t="s">
        <v>174</v>
      </c>
      <c r="G17" s="203" t="s">
        <v>902</v>
      </c>
      <c r="H17" s="177">
        <v>100.0</v>
      </c>
      <c r="I17" s="2" t="s">
        <v>907</v>
      </c>
      <c r="J17" s="2">
        <v>602065.4729466655</v>
      </c>
      <c r="K17" s="2">
        <v>1.1604908937294798E9</v>
      </c>
      <c r="L17" s="204">
        <v>-4542052.620920862</v>
      </c>
      <c r="M17" s="92">
        <v>6534026.799718006</v>
      </c>
      <c r="N17" s="92">
        <v>8545220.039928354</v>
      </c>
      <c r="O17" s="92">
        <v>3761525.104046043</v>
      </c>
      <c r="P17" s="92">
        <v>4146454.5149043147</v>
      </c>
      <c r="Q17" s="92">
        <v>2772501.6956719626</v>
      </c>
      <c r="R17" s="92">
        <v>4398765.525024041</v>
      </c>
      <c r="S17" s="92">
        <v>1891.999999999997</v>
      </c>
      <c r="T17" s="92">
        <v>1513.599999999997</v>
      </c>
      <c r="U17" s="92">
        <v>2028704.3796081673</v>
      </c>
      <c r="V17" s="92">
        <v>3423748.7674945258</v>
      </c>
      <c r="W17" s="92">
        <v>4316.878171061059</v>
      </c>
      <c r="X17" s="92">
        <v>108900.44666196677</v>
      </c>
      <c r="Y17" s="92">
        <v>13068.05359943601</v>
      </c>
      <c r="Z17" s="92">
        <v>31.533333333333285</v>
      </c>
      <c r="AA17" s="92">
        <v>20287.043796081674</v>
      </c>
      <c r="AB17" s="87">
        <v>500.0</v>
      </c>
      <c r="AC17" s="2">
        <v>4542052.620920862</v>
      </c>
      <c r="AD17" s="92">
        <v>3761525.104046043</v>
      </c>
      <c r="AE17" s="92">
        <v>2772501.6956719626</v>
      </c>
      <c r="AF17" s="92">
        <v>2028704.3796081673</v>
      </c>
      <c r="AG17" s="92">
        <v>4316.878171061059</v>
      </c>
      <c r="AH17" s="2" t="s">
        <v>904</v>
      </c>
      <c r="AI17" s="2" t="s">
        <v>904</v>
      </c>
      <c r="AJ17" s="2" t="s">
        <v>904</v>
      </c>
      <c r="AK17" s="177">
        <v>1513.599999999997</v>
      </c>
      <c r="AL17" s="2" t="s">
        <v>904</v>
      </c>
      <c r="AM17" s="2" t="s">
        <v>904</v>
      </c>
      <c r="AN17" s="2" t="s">
        <v>904</v>
      </c>
      <c r="AO17" s="2" t="s">
        <v>904</v>
      </c>
      <c r="AP17" s="2" t="s">
        <v>904</v>
      </c>
      <c r="AQ17" s="2" t="s">
        <v>904</v>
      </c>
      <c r="AR17" s="2" t="s">
        <v>904</v>
      </c>
      <c r="AS17" s="2" t="s">
        <v>904</v>
      </c>
      <c r="AT17" s="2" t="s">
        <v>904</v>
      </c>
      <c r="AU17" s="2" t="s">
        <v>904</v>
      </c>
      <c r="AV17" s="2" t="s">
        <v>904</v>
      </c>
      <c r="AW17" s="2" t="s">
        <v>904</v>
      </c>
      <c r="AX17" s="2" t="s">
        <v>904</v>
      </c>
      <c r="AY17" s="2" t="s">
        <v>904</v>
      </c>
      <c r="AZ17" s="2" t="s">
        <v>904</v>
      </c>
      <c r="BA17" s="205">
        <v>1.7190062493442422E8</v>
      </c>
      <c r="BB17" s="205">
        <v>2.771662359956224</v>
      </c>
      <c r="BC17" s="206" t="s">
        <v>904</v>
      </c>
      <c r="BD17" s="205">
        <v>2.771662359956224</v>
      </c>
      <c r="BE17" s="205">
        <v>145.1854584551281</v>
      </c>
      <c r="BF17" s="205">
        <v>0.0</v>
      </c>
      <c r="BG17" s="205">
        <v>1891.999999999997</v>
      </c>
      <c r="BH17" s="205">
        <v>1513.599999999997</v>
      </c>
      <c r="BI17" s="2" t="s">
        <v>904</v>
      </c>
      <c r="BJ17" s="2" t="s">
        <v>904</v>
      </c>
      <c r="BK17" s="203">
        <v>1927.516102276609</v>
      </c>
      <c r="BL17" s="2">
        <v>1.0</v>
      </c>
      <c r="BM17" s="207">
        <v>1927.516102276609</v>
      </c>
      <c r="BN17" s="208" t="s">
        <v>905</v>
      </c>
      <c r="BO17" s="87">
        <v>20.0</v>
      </c>
      <c r="BP17" s="101">
        <v>0.05</v>
      </c>
      <c r="BQ17" s="101">
        <v>0.04</v>
      </c>
      <c r="BR17" s="2">
        <v>100.0</v>
      </c>
      <c r="BS17" s="2">
        <v>100.0</v>
      </c>
    </row>
    <row r="18" ht="12.75" customHeight="1">
      <c r="A18" s="87" t="str">
        <f t="shared" si="1"/>
        <v>Australia Salt marsh Restoration Planting Small</v>
      </c>
      <c r="B18" s="87" t="s">
        <v>163</v>
      </c>
      <c r="C18" s="203" t="s">
        <v>185</v>
      </c>
      <c r="D18" s="203" t="s">
        <v>586</v>
      </c>
      <c r="E18" s="203" t="s">
        <v>168</v>
      </c>
      <c r="F18" s="203" t="s">
        <v>174</v>
      </c>
      <c r="G18" s="203" t="s">
        <v>902</v>
      </c>
      <c r="H18" s="177">
        <v>100.0</v>
      </c>
      <c r="I18" s="2" t="s">
        <v>907</v>
      </c>
      <c r="J18" s="2">
        <v>18742.408583810084</v>
      </c>
      <c r="K18" s="2">
        <v>1.5822627278005252E7</v>
      </c>
      <c r="L18" s="204">
        <v>-3648967.1820425196</v>
      </c>
      <c r="M18" s="92">
        <v>5517366.866822431</v>
      </c>
      <c r="N18" s="92">
        <v>7376224.860819713</v>
      </c>
      <c r="O18" s="92">
        <v>2947635.733411832</v>
      </c>
      <c r="P18" s="92">
        <v>3230939.661895233</v>
      </c>
      <c r="Q18" s="92">
        <v>2569731.133410599</v>
      </c>
      <c r="R18" s="92">
        <v>4145285.19892448</v>
      </c>
      <c r="S18" s="92">
        <v>4003.999999999994</v>
      </c>
      <c r="T18" s="92">
        <v>3203.199999999995</v>
      </c>
      <c r="U18" s="92">
        <v>1880385.4641141724</v>
      </c>
      <c r="V18" s="92">
        <v>3173437.9241686133</v>
      </c>
      <c r="W18" s="92">
        <v>1722.4546911908217</v>
      </c>
      <c r="X18" s="92">
        <v>91956.11444704051</v>
      </c>
      <c r="Y18" s="92">
        <v>11034.733733644862</v>
      </c>
      <c r="Z18" s="92">
        <v>66.73333333333323</v>
      </c>
      <c r="AA18" s="92">
        <v>18803.854641141723</v>
      </c>
      <c r="AB18" s="87">
        <v>500.0</v>
      </c>
      <c r="AC18" s="2">
        <v>3648967.1820425196</v>
      </c>
      <c r="AD18" s="92">
        <v>2947635.733411832</v>
      </c>
      <c r="AE18" s="92">
        <v>2569731.133410599</v>
      </c>
      <c r="AF18" s="92">
        <v>1880385.4641141724</v>
      </c>
      <c r="AG18" s="92">
        <v>1722.4546911908217</v>
      </c>
      <c r="AH18" s="2" t="s">
        <v>904</v>
      </c>
      <c r="AI18" s="2" t="s">
        <v>904</v>
      </c>
      <c r="AJ18" s="2" t="s">
        <v>904</v>
      </c>
      <c r="AK18" s="177">
        <v>3203.199999999995</v>
      </c>
      <c r="AL18" s="2" t="s">
        <v>904</v>
      </c>
      <c r="AM18" s="2" t="s">
        <v>904</v>
      </c>
      <c r="AN18" s="2" t="s">
        <v>904</v>
      </c>
      <c r="AO18" s="2" t="s">
        <v>904</v>
      </c>
      <c r="AP18" s="2" t="s">
        <v>904</v>
      </c>
      <c r="AQ18" s="2" t="s">
        <v>904</v>
      </c>
      <c r="AR18" s="2" t="s">
        <v>904</v>
      </c>
      <c r="AS18" s="2" t="s">
        <v>904</v>
      </c>
      <c r="AT18" s="2" t="s">
        <v>904</v>
      </c>
      <c r="AU18" s="2" t="s">
        <v>904</v>
      </c>
      <c r="AV18" s="2" t="s">
        <v>904</v>
      </c>
      <c r="AW18" s="2" t="s">
        <v>904</v>
      </c>
      <c r="AX18" s="2" t="s">
        <v>904</v>
      </c>
      <c r="AY18" s="2" t="s">
        <v>904</v>
      </c>
      <c r="AZ18" s="2" t="s">
        <v>904</v>
      </c>
      <c r="BA18" s="205">
        <v>4263802.103693904</v>
      </c>
      <c r="BB18" s="205">
        <v>4.772438124205465</v>
      </c>
      <c r="BC18" s="206" t="s">
        <v>904</v>
      </c>
      <c r="BD18" s="205">
        <v>4.772438124205465</v>
      </c>
      <c r="BE18" s="205">
        <v>1010.1488379664489</v>
      </c>
      <c r="BF18" s="205">
        <v>0.0</v>
      </c>
      <c r="BG18" s="205">
        <v>4003.999999999994</v>
      </c>
      <c r="BH18" s="205">
        <v>3203.199999999995</v>
      </c>
      <c r="BI18" s="2" t="s">
        <v>904</v>
      </c>
      <c r="BJ18" s="2" t="s">
        <v>904</v>
      </c>
      <c r="BK18" s="203">
        <v>844.2152569266378</v>
      </c>
      <c r="BL18" s="2">
        <v>1.0</v>
      </c>
      <c r="BM18" s="207">
        <v>844.2152569266378</v>
      </c>
      <c r="BN18" s="208" t="s">
        <v>905</v>
      </c>
      <c r="BO18" s="87">
        <v>20.0</v>
      </c>
      <c r="BP18" s="101">
        <v>0.05</v>
      </c>
      <c r="BQ18" s="101">
        <v>0.04</v>
      </c>
      <c r="BR18" s="2">
        <v>100.0</v>
      </c>
      <c r="BS18" s="2">
        <v>100.0</v>
      </c>
    </row>
    <row r="19" ht="12.75" customHeight="1">
      <c r="A19" s="87" t="str">
        <f t="shared" si="1"/>
        <v>Australia Salt marsh Restoration Planting Small</v>
      </c>
      <c r="B19" s="87" t="s">
        <v>163</v>
      </c>
      <c r="C19" s="203" t="s">
        <v>185</v>
      </c>
      <c r="D19" s="203" t="s">
        <v>586</v>
      </c>
      <c r="E19" s="203" t="s">
        <v>168</v>
      </c>
      <c r="F19" s="203" t="s">
        <v>174</v>
      </c>
      <c r="G19" s="203" t="s">
        <v>902</v>
      </c>
      <c r="H19" s="177">
        <v>100.0</v>
      </c>
      <c r="I19" s="2" t="s">
        <v>907</v>
      </c>
      <c r="J19" s="2">
        <v>18742.408583810084</v>
      </c>
      <c r="K19" s="2">
        <v>1.5822627278005252E7</v>
      </c>
      <c r="L19" s="204">
        <v>-3648967.1820425196</v>
      </c>
      <c r="M19" s="92">
        <v>5517366.866822431</v>
      </c>
      <c r="N19" s="92">
        <v>7376224.860819713</v>
      </c>
      <c r="O19" s="92">
        <v>2947635.733411832</v>
      </c>
      <c r="P19" s="92">
        <v>3230939.661895233</v>
      </c>
      <c r="Q19" s="92">
        <v>2569731.133410599</v>
      </c>
      <c r="R19" s="92">
        <v>4145285.19892448</v>
      </c>
      <c r="S19" s="92">
        <v>4003.999999999994</v>
      </c>
      <c r="T19" s="92">
        <v>3203.199999999995</v>
      </c>
      <c r="U19" s="92">
        <v>1880385.4641141724</v>
      </c>
      <c r="V19" s="92">
        <v>3173437.9241686133</v>
      </c>
      <c r="W19" s="92">
        <v>1722.4546911908217</v>
      </c>
      <c r="X19" s="92">
        <v>91956.11444704051</v>
      </c>
      <c r="Y19" s="92">
        <v>11034.733733644862</v>
      </c>
      <c r="Z19" s="92">
        <v>66.73333333333323</v>
      </c>
      <c r="AA19" s="92">
        <v>18803.854641141723</v>
      </c>
      <c r="AB19" s="87">
        <v>500.0</v>
      </c>
      <c r="AC19" s="2">
        <v>3648967.1820425196</v>
      </c>
      <c r="AD19" s="92">
        <v>2947635.733411832</v>
      </c>
      <c r="AE19" s="92">
        <v>2569731.133410599</v>
      </c>
      <c r="AF19" s="92">
        <v>1880385.4641141724</v>
      </c>
      <c r="AG19" s="92">
        <v>1722.4546911908217</v>
      </c>
      <c r="AH19" s="2" t="s">
        <v>904</v>
      </c>
      <c r="AI19" s="2" t="s">
        <v>904</v>
      </c>
      <c r="AJ19" s="2" t="s">
        <v>904</v>
      </c>
      <c r="AK19" s="177">
        <v>3203.199999999995</v>
      </c>
      <c r="AL19" s="2" t="s">
        <v>904</v>
      </c>
      <c r="AM19" s="2" t="s">
        <v>904</v>
      </c>
      <c r="AN19" s="2" t="s">
        <v>904</v>
      </c>
      <c r="AO19" s="2" t="s">
        <v>904</v>
      </c>
      <c r="AP19" s="2" t="s">
        <v>904</v>
      </c>
      <c r="AQ19" s="2" t="s">
        <v>904</v>
      </c>
      <c r="AR19" s="2" t="s">
        <v>904</v>
      </c>
      <c r="AS19" s="2" t="s">
        <v>904</v>
      </c>
      <c r="AT19" s="2" t="s">
        <v>904</v>
      </c>
      <c r="AU19" s="2" t="s">
        <v>904</v>
      </c>
      <c r="AV19" s="2" t="s">
        <v>904</v>
      </c>
      <c r="AW19" s="2" t="s">
        <v>904</v>
      </c>
      <c r="AX19" s="2" t="s">
        <v>904</v>
      </c>
      <c r="AY19" s="2" t="s">
        <v>904</v>
      </c>
      <c r="AZ19" s="2" t="s">
        <v>904</v>
      </c>
      <c r="BA19" s="205">
        <v>4263802.103693904</v>
      </c>
      <c r="BB19" s="205">
        <v>4.772438124205465</v>
      </c>
      <c r="BC19" s="206" t="s">
        <v>904</v>
      </c>
      <c r="BD19" s="205">
        <v>4.772438124205465</v>
      </c>
      <c r="BE19" s="205">
        <v>1010.1488379664489</v>
      </c>
      <c r="BF19" s="205">
        <v>0.0</v>
      </c>
      <c r="BG19" s="205">
        <v>4003.999999999994</v>
      </c>
      <c r="BH19" s="205">
        <v>3203.199999999995</v>
      </c>
      <c r="BI19" s="2" t="s">
        <v>904</v>
      </c>
      <c r="BJ19" s="2" t="s">
        <v>904</v>
      </c>
      <c r="BK19" s="203">
        <v>844.2152569266378</v>
      </c>
      <c r="BL19" s="2">
        <v>1.0</v>
      </c>
      <c r="BM19" s="207">
        <v>844.2152569266378</v>
      </c>
      <c r="BN19" s="208" t="s">
        <v>905</v>
      </c>
      <c r="BO19" s="87">
        <v>20.0</v>
      </c>
      <c r="BP19" s="101">
        <v>0.05</v>
      </c>
      <c r="BQ19" s="101">
        <v>0.04</v>
      </c>
      <c r="BR19" s="2">
        <v>100.0</v>
      </c>
      <c r="BS19" s="2">
        <v>100.0</v>
      </c>
    </row>
    <row r="20" ht="12.75" customHeight="1">
      <c r="A20" s="87" t="str">
        <f t="shared" si="1"/>
        <v>Australia Mangrove Restoration Planting Small</v>
      </c>
      <c r="B20" s="87" t="s">
        <v>163</v>
      </c>
      <c r="C20" s="203" t="s">
        <v>185</v>
      </c>
      <c r="D20" s="203" t="s">
        <v>586</v>
      </c>
      <c r="E20" s="203" t="s">
        <v>160</v>
      </c>
      <c r="F20" s="203" t="s">
        <v>174</v>
      </c>
      <c r="G20" s="203" t="s">
        <v>902</v>
      </c>
      <c r="H20" s="177">
        <v>100.0</v>
      </c>
      <c r="I20" s="2" t="s">
        <v>907</v>
      </c>
      <c r="J20" s="2">
        <v>503833.4939662501</v>
      </c>
      <c r="K20" s="2">
        <v>1.5115004818987504E7</v>
      </c>
      <c r="L20" s="204">
        <v>-4487251.309676502</v>
      </c>
      <c r="M20" s="92">
        <v>4633143.376463329</v>
      </c>
      <c r="N20" s="92">
        <v>6272046.903180823</v>
      </c>
      <c r="O20" s="92">
        <v>2369945.4568730085</v>
      </c>
      <c r="P20" s="92">
        <v>2581116.6666666665</v>
      </c>
      <c r="Q20" s="92">
        <v>2263197.9195903204</v>
      </c>
      <c r="R20" s="92">
        <v>3690930.2365141558</v>
      </c>
      <c r="S20" s="92">
        <v>8742.000000000004</v>
      </c>
      <c r="T20" s="92">
        <v>6993.600000000001</v>
      </c>
      <c r="U20" s="92">
        <v>145892.0667868277</v>
      </c>
      <c r="V20" s="92">
        <v>246215.1651415596</v>
      </c>
      <c r="W20" s="92">
        <v>662.4833242483597</v>
      </c>
      <c r="X20" s="92">
        <v>77219.05627438883</v>
      </c>
      <c r="Y20" s="92">
        <v>9266.286752926659</v>
      </c>
      <c r="Z20" s="92">
        <v>145.70000000000007</v>
      </c>
      <c r="AA20" s="92">
        <v>1458.920667868277</v>
      </c>
      <c r="AB20" s="87">
        <v>500.0</v>
      </c>
      <c r="AC20" s="2">
        <v>4487251.309676502</v>
      </c>
      <c r="AD20" s="92">
        <v>2369945.4568730085</v>
      </c>
      <c r="AE20" s="92">
        <v>2263197.9195903204</v>
      </c>
      <c r="AF20" s="92">
        <v>145892.0667868277</v>
      </c>
      <c r="AG20" s="92">
        <v>662.4833242483597</v>
      </c>
      <c r="AH20" s="2" t="s">
        <v>904</v>
      </c>
      <c r="AI20" s="2" t="s">
        <v>904</v>
      </c>
      <c r="AJ20" s="2" t="s">
        <v>904</v>
      </c>
      <c r="AK20" s="177">
        <v>6993.600000000001</v>
      </c>
      <c r="AL20" s="2" t="s">
        <v>904</v>
      </c>
      <c r="AM20" s="2" t="s">
        <v>904</v>
      </c>
      <c r="AN20" s="2" t="s">
        <v>904</v>
      </c>
      <c r="AO20" s="2" t="s">
        <v>904</v>
      </c>
      <c r="AP20" s="2" t="s">
        <v>904</v>
      </c>
      <c r="AQ20" s="2" t="s">
        <v>904</v>
      </c>
      <c r="AR20" s="2" t="s">
        <v>904</v>
      </c>
      <c r="AS20" s="2" t="s">
        <v>904</v>
      </c>
      <c r="AT20" s="2" t="s">
        <v>904</v>
      </c>
      <c r="AU20" s="2" t="s">
        <v>904</v>
      </c>
      <c r="AV20" s="2" t="s">
        <v>904</v>
      </c>
      <c r="AW20" s="2" t="s">
        <v>904</v>
      </c>
      <c r="AX20" s="2" t="s">
        <v>904</v>
      </c>
      <c r="AY20" s="2" t="s">
        <v>904</v>
      </c>
      <c r="AZ20" s="2" t="s">
        <v>904</v>
      </c>
      <c r="BA20" s="205">
        <v>2.0774154021367002E7</v>
      </c>
      <c r="BB20" s="205">
        <v>2.9543403820086667</v>
      </c>
      <c r="BC20" s="206" t="s">
        <v>904</v>
      </c>
      <c r="BD20" s="205">
        <v>2.9543403820086667</v>
      </c>
      <c r="BE20" s="205">
        <v>3218.5884020035446</v>
      </c>
      <c r="BF20" s="205">
        <v>0.0</v>
      </c>
      <c r="BG20" s="205">
        <v>8742.000000000004</v>
      </c>
      <c r="BH20" s="205">
        <v>6993.600000000001</v>
      </c>
      <c r="BI20" s="2" t="s">
        <v>904</v>
      </c>
      <c r="BJ20" s="2" t="s">
        <v>904</v>
      </c>
      <c r="BK20" s="203">
        <v>30.0</v>
      </c>
      <c r="BL20" s="2">
        <v>1.0</v>
      </c>
      <c r="BM20" s="207">
        <v>30.0</v>
      </c>
      <c r="BN20" s="208" t="s">
        <v>906</v>
      </c>
      <c r="BO20" s="87">
        <v>20.0</v>
      </c>
      <c r="BP20" s="101">
        <v>0.05</v>
      </c>
      <c r="BQ20" s="101">
        <v>0.04</v>
      </c>
      <c r="BR20" s="2">
        <v>100.0</v>
      </c>
      <c r="BS20" s="2">
        <v>100.0</v>
      </c>
    </row>
    <row r="21" ht="12.75" customHeight="1">
      <c r="A21" s="87" t="str">
        <f t="shared" si="1"/>
        <v>Australia Mangrove Restoration Planting Small</v>
      </c>
      <c r="B21" s="87" t="s">
        <v>163</v>
      </c>
      <c r="C21" s="203" t="s">
        <v>185</v>
      </c>
      <c r="D21" s="203" t="s">
        <v>586</v>
      </c>
      <c r="E21" s="203" t="s">
        <v>160</v>
      </c>
      <c r="F21" s="203" t="s">
        <v>174</v>
      </c>
      <c r="G21" s="203" t="s">
        <v>902</v>
      </c>
      <c r="H21" s="177">
        <v>100.0</v>
      </c>
      <c r="I21" s="2" t="s">
        <v>907</v>
      </c>
      <c r="J21" s="2">
        <v>503833.4939662501</v>
      </c>
      <c r="K21" s="2">
        <v>1.5115004818987504E7</v>
      </c>
      <c r="L21" s="204">
        <v>-4487251.309676502</v>
      </c>
      <c r="M21" s="92">
        <v>4633143.376463329</v>
      </c>
      <c r="N21" s="92">
        <v>6272046.903180823</v>
      </c>
      <c r="O21" s="92">
        <v>2369945.4568730085</v>
      </c>
      <c r="P21" s="92">
        <v>2581116.6666666665</v>
      </c>
      <c r="Q21" s="92">
        <v>2263197.9195903204</v>
      </c>
      <c r="R21" s="92">
        <v>3690930.2365141558</v>
      </c>
      <c r="S21" s="92">
        <v>8742.000000000004</v>
      </c>
      <c r="T21" s="92">
        <v>6993.600000000001</v>
      </c>
      <c r="U21" s="92">
        <v>145892.0667868277</v>
      </c>
      <c r="V21" s="92">
        <v>246215.1651415596</v>
      </c>
      <c r="W21" s="92">
        <v>662.4833242483597</v>
      </c>
      <c r="X21" s="92">
        <v>77219.05627438883</v>
      </c>
      <c r="Y21" s="92">
        <v>9266.286752926659</v>
      </c>
      <c r="Z21" s="92">
        <v>145.70000000000007</v>
      </c>
      <c r="AA21" s="92">
        <v>1458.920667868277</v>
      </c>
      <c r="AB21" s="87">
        <v>500.0</v>
      </c>
      <c r="AC21" s="2">
        <v>4487251.309676502</v>
      </c>
      <c r="AD21" s="92">
        <v>2369945.4568730085</v>
      </c>
      <c r="AE21" s="92">
        <v>2263197.9195903204</v>
      </c>
      <c r="AF21" s="92">
        <v>145892.0667868277</v>
      </c>
      <c r="AG21" s="92">
        <v>662.4833242483597</v>
      </c>
      <c r="AH21" s="2" t="s">
        <v>904</v>
      </c>
      <c r="AI21" s="2" t="s">
        <v>904</v>
      </c>
      <c r="AJ21" s="2" t="s">
        <v>904</v>
      </c>
      <c r="AK21" s="177">
        <v>6993.600000000001</v>
      </c>
      <c r="AL21" s="2" t="s">
        <v>904</v>
      </c>
      <c r="AM21" s="2" t="s">
        <v>904</v>
      </c>
      <c r="AN21" s="2" t="s">
        <v>904</v>
      </c>
      <c r="AO21" s="2" t="s">
        <v>904</v>
      </c>
      <c r="AP21" s="2" t="s">
        <v>904</v>
      </c>
      <c r="AQ21" s="2" t="s">
        <v>904</v>
      </c>
      <c r="AR21" s="2" t="s">
        <v>904</v>
      </c>
      <c r="AS21" s="2" t="s">
        <v>904</v>
      </c>
      <c r="AT21" s="2" t="s">
        <v>904</v>
      </c>
      <c r="AU21" s="2" t="s">
        <v>904</v>
      </c>
      <c r="AV21" s="2" t="s">
        <v>904</v>
      </c>
      <c r="AW21" s="2" t="s">
        <v>904</v>
      </c>
      <c r="AX21" s="2" t="s">
        <v>904</v>
      </c>
      <c r="AY21" s="2" t="s">
        <v>904</v>
      </c>
      <c r="AZ21" s="2" t="s">
        <v>904</v>
      </c>
      <c r="BA21" s="205">
        <v>2.0774154021367002E7</v>
      </c>
      <c r="BB21" s="205">
        <v>2.9543403820086667</v>
      </c>
      <c r="BC21" s="206" t="s">
        <v>904</v>
      </c>
      <c r="BD21" s="205">
        <v>2.9543403820086667</v>
      </c>
      <c r="BE21" s="205">
        <v>3218.5884020035446</v>
      </c>
      <c r="BF21" s="205">
        <v>0.0</v>
      </c>
      <c r="BG21" s="205">
        <v>8742.000000000004</v>
      </c>
      <c r="BH21" s="205">
        <v>6993.600000000001</v>
      </c>
      <c r="BI21" s="2" t="s">
        <v>904</v>
      </c>
      <c r="BJ21" s="2" t="s">
        <v>904</v>
      </c>
      <c r="BK21" s="203">
        <v>30.0</v>
      </c>
      <c r="BL21" s="2">
        <v>1.0</v>
      </c>
      <c r="BM21" s="207">
        <v>30.0</v>
      </c>
      <c r="BN21" s="208" t="s">
        <v>906</v>
      </c>
      <c r="BO21" s="87">
        <v>20.0</v>
      </c>
      <c r="BP21" s="101">
        <v>0.05</v>
      </c>
      <c r="BQ21" s="101">
        <v>0.04</v>
      </c>
      <c r="BR21" s="2">
        <v>100.0</v>
      </c>
      <c r="BS21" s="2">
        <v>100.0</v>
      </c>
    </row>
    <row r="22" ht="12.75" customHeight="1">
      <c r="A22" s="87" t="str">
        <f t="shared" si="1"/>
        <v>Australia Seagrass Restoration Planting Small</v>
      </c>
      <c r="B22" s="87" t="s">
        <v>163</v>
      </c>
      <c r="C22" s="203" t="s">
        <v>185</v>
      </c>
      <c r="D22" s="203" t="s">
        <v>586</v>
      </c>
      <c r="E22" s="203" t="s">
        <v>167</v>
      </c>
      <c r="F22" s="203" t="s">
        <v>174</v>
      </c>
      <c r="G22" s="203" t="s">
        <v>902</v>
      </c>
      <c r="H22" s="177">
        <v>100.0</v>
      </c>
      <c r="I22" s="2" t="s">
        <v>907</v>
      </c>
      <c r="J22" s="2">
        <v>602065.4729466655</v>
      </c>
      <c r="K22" s="2">
        <v>1.8061964188399963E7</v>
      </c>
      <c r="L22" s="204">
        <v>-6302738.950258149</v>
      </c>
      <c r="M22" s="92">
        <v>6334313.851923749</v>
      </c>
      <c r="N22" s="92">
        <v>8208173.910518732</v>
      </c>
      <c r="O22" s="92">
        <v>3761525.104046043</v>
      </c>
      <c r="P22" s="92">
        <v>4146454.5149043147</v>
      </c>
      <c r="Q22" s="92">
        <v>2572788.747877706</v>
      </c>
      <c r="R22" s="92">
        <v>4061719.395614417</v>
      </c>
      <c r="S22" s="92">
        <v>1891.999999999997</v>
      </c>
      <c r="T22" s="92">
        <v>1513.599999999997</v>
      </c>
      <c r="U22" s="92">
        <v>31574.90166560026</v>
      </c>
      <c r="V22" s="92">
        <v>53287.47339828759</v>
      </c>
      <c r="W22" s="92">
        <v>4184.932513163162</v>
      </c>
      <c r="X22" s="92">
        <v>105571.89753206247</v>
      </c>
      <c r="Y22" s="92">
        <v>12668.627703847498</v>
      </c>
      <c r="Z22" s="92">
        <v>31.533333333333285</v>
      </c>
      <c r="AA22" s="92">
        <v>315.7490166560026</v>
      </c>
      <c r="AB22" s="87">
        <v>500.0</v>
      </c>
      <c r="AC22" s="2">
        <v>6302738.950258149</v>
      </c>
      <c r="AD22" s="92">
        <v>3761525.104046043</v>
      </c>
      <c r="AE22" s="92">
        <v>2572788.747877706</v>
      </c>
      <c r="AF22" s="92">
        <v>31574.90166560026</v>
      </c>
      <c r="AG22" s="92">
        <v>4184.932513163162</v>
      </c>
      <c r="AH22" s="2" t="s">
        <v>904</v>
      </c>
      <c r="AI22" s="2" t="s">
        <v>904</v>
      </c>
      <c r="AJ22" s="2" t="s">
        <v>904</v>
      </c>
      <c r="AK22" s="177">
        <v>1513.599999999997</v>
      </c>
      <c r="AL22" s="2" t="s">
        <v>904</v>
      </c>
      <c r="AM22" s="2" t="s">
        <v>904</v>
      </c>
      <c r="AN22" s="2" t="s">
        <v>904</v>
      </c>
      <c r="AO22" s="2" t="s">
        <v>904</v>
      </c>
      <c r="AP22" s="2" t="s">
        <v>904</v>
      </c>
      <c r="AQ22" s="2" t="s">
        <v>904</v>
      </c>
      <c r="AR22" s="2" t="s">
        <v>904</v>
      </c>
      <c r="AS22" s="2" t="s">
        <v>904</v>
      </c>
      <c r="AT22" s="2" t="s">
        <v>904</v>
      </c>
      <c r="AU22" s="2" t="s">
        <v>904</v>
      </c>
      <c r="AV22" s="2" t="s">
        <v>904</v>
      </c>
      <c r="AW22" s="2" t="s">
        <v>904</v>
      </c>
      <c r="AX22" s="2" t="s">
        <v>904</v>
      </c>
      <c r="AY22" s="2" t="s">
        <v>904</v>
      </c>
      <c r="AZ22" s="2" t="s">
        <v>904</v>
      </c>
      <c r="BA22" s="205">
        <v>1.7190062493442422E8</v>
      </c>
      <c r="BB22" s="205">
        <v>2.771662359956224</v>
      </c>
      <c r="BC22" s="206" t="s">
        <v>904</v>
      </c>
      <c r="BD22" s="205">
        <v>2.771662359956224</v>
      </c>
      <c r="BE22" s="205">
        <v>145.1854584551281</v>
      </c>
      <c r="BF22" s="205">
        <v>0.0</v>
      </c>
      <c r="BG22" s="205">
        <v>1891.999999999997</v>
      </c>
      <c r="BH22" s="205">
        <v>1513.599999999997</v>
      </c>
      <c r="BI22" s="2" t="s">
        <v>904</v>
      </c>
      <c r="BJ22" s="2" t="s">
        <v>904</v>
      </c>
      <c r="BK22" s="203">
        <v>30.0</v>
      </c>
      <c r="BL22" s="2">
        <v>1.0</v>
      </c>
      <c r="BM22" s="207">
        <v>30.0</v>
      </c>
      <c r="BN22" s="208" t="s">
        <v>906</v>
      </c>
      <c r="BO22" s="87">
        <v>20.0</v>
      </c>
      <c r="BP22" s="101">
        <v>0.05</v>
      </c>
      <c r="BQ22" s="101">
        <v>0.04</v>
      </c>
      <c r="BR22" s="2">
        <v>100.0</v>
      </c>
      <c r="BS22" s="2">
        <v>100.0</v>
      </c>
    </row>
    <row r="23" ht="12.75" customHeight="1">
      <c r="A23" s="87" t="str">
        <f t="shared" si="1"/>
        <v>Australia Seagrass Restoration Planting Small</v>
      </c>
      <c r="B23" s="87" t="s">
        <v>163</v>
      </c>
      <c r="C23" s="203" t="s">
        <v>185</v>
      </c>
      <c r="D23" s="203" t="s">
        <v>586</v>
      </c>
      <c r="E23" s="203" t="s">
        <v>167</v>
      </c>
      <c r="F23" s="203" t="s">
        <v>174</v>
      </c>
      <c r="G23" s="203" t="s">
        <v>902</v>
      </c>
      <c r="H23" s="177">
        <v>100.0</v>
      </c>
      <c r="I23" s="2" t="s">
        <v>907</v>
      </c>
      <c r="J23" s="2">
        <v>602065.4729466655</v>
      </c>
      <c r="K23" s="2">
        <v>1.8061964188399963E7</v>
      </c>
      <c r="L23" s="204">
        <v>-6302738.950258149</v>
      </c>
      <c r="M23" s="92">
        <v>6334313.851923749</v>
      </c>
      <c r="N23" s="92">
        <v>8208173.910518732</v>
      </c>
      <c r="O23" s="92">
        <v>3761525.104046043</v>
      </c>
      <c r="P23" s="92">
        <v>4146454.5149043147</v>
      </c>
      <c r="Q23" s="92">
        <v>2572788.747877706</v>
      </c>
      <c r="R23" s="92">
        <v>4061719.395614417</v>
      </c>
      <c r="S23" s="92">
        <v>1891.999999999997</v>
      </c>
      <c r="T23" s="92">
        <v>1513.599999999997</v>
      </c>
      <c r="U23" s="92">
        <v>31574.90166560026</v>
      </c>
      <c r="V23" s="92">
        <v>53287.47339828759</v>
      </c>
      <c r="W23" s="92">
        <v>4184.932513163162</v>
      </c>
      <c r="X23" s="92">
        <v>105571.89753206247</v>
      </c>
      <c r="Y23" s="92">
        <v>12668.627703847498</v>
      </c>
      <c r="Z23" s="92">
        <v>31.533333333333285</v>
      </c>
      <c r="AA23" s="92">
        <v>315.7490166560026</v>
      </c>
      <c r="AB23" s="87">
        <v>500.0</v>
      </c>
      <c r="AC23" s="2">
        <v>6302738.950258149</v>
      </c>
      <c r="AD23" s="92">
        <v>3761525.104046043</v>
      </c>
      <c r="AE23" s="92">
        <v>2572788.747877706</v>
      </c>
      <c r="AF23" s="92">
        <v>31574.90166560026</v>
      </c>
      <c r="AG23" s="92">
        <v>4184.932513163162</v>
      </c>
      <c r="AH23" s="2" t="s">
        <v>904</v>
      </c>
      <c r="AI23" s="2" t="s">
        <v>904</v>
      </c>
      <c r="AJ23" s="2" t="s">
        <v>904</v>
      </c>
      <c r="AK23" s="177">
        <v>1513.599999999997</v>
      </c>
      <c r="AL23" s="2" t="s">
        <v>904</v>
      </c>
      <c r="AM23" s="2" t="s">
        <v>904</v>
      </c>
      <c r="AN23" s="2" t="s">
        <v>904</v>
      </c>
      <c r="AO23" s="2" t="s">
        <v>904</v>
      </c>
      <c r="AP23" s="2" t="s">
        <v>904</v>
      </c>
      <c r="AQ23" s="2" t="s">
        <v>904</v>
      </c>
      <c r="AR23" s="2" t="s">
        <v>904</v>
      </c>
      <c r="AS23" s="2" t="s">
        <v>904</v>
      </c>
      <c r="AT23" s="2" t="s">
        <v>904</v>
      </c>
      <c r="AU23" s="2" t="s">
        <v>904</v>
      </c>
      <c r="AV23" s="2" t="s">
        <v>904</v>
      </c>
      <c r="AW23" s="2" t="s">
        <v>904</v>
      </c>
      <c r="AX23" s="2" t="s">
        <v>904</v>
      </c>
      <c r="AY23" s="2" t="s">
        <v>904</v>
      </c>
      <c r="AZ23" s="2" t="s">
        <v>904</v>
      </c>
      <c r="BA23" s="205">
        <v>1.7190062493442422E8</v>
      </c>
      <c r="BB23" s="205">
        <v>2.771662359956224</v>
      </c>
      <c r="BC23" s="206" t="s">
        <v>904</v>
      </c>
      <c r="BD23" s="205">
        <v>2.771662359956224</v>
      </c>
      <c r="BE23" s="205">
        <v>145.1854584551281</v>
      </c>
      <c r="BF23" s="205">
        <v>0.0</v>
      </c>
      <c r="BG23" s="205">
        <v>1891.999999999997</v>
      </c>
      <c r="BH23" s="205">
        <v>1513.599999999997</v>
      </c>
      <c r="BI23" s="2" t="s">
        <v>904</v>
      </c>
      <c r="BJ23" s="2" t="s">
        <v>904</v>
      </c>
      <c r="BK23" s="203">
        <v>30.0</v>
      </c>
      <c r="BL23" s="2">
        <v>1.0</v>
      </c>
      <c r="BM23" s="207">
        <v>30.0</v>
      </c>
      <c r="BN23" s="208" t="s">
        <v>906</v>
      </c>
      <c r="BO23" s="87">
        <v>20.0</v>
      </c>
      <c r="BP23" s="101">
        <v>0.05</v>
      </c>
      <c r="BQ23" s="101">
        <v>0.04</v>
      </c>
      <c r="BR23" s="2">
        <v>100.0</v>
      </c>
      <c r="BS23" s="2">
        <v>100.0</v>
      </c>
    </row>
    <row r="24" ht="12.75" customHeight="1">
      <c r="A24" s="87" t="str">
        <f t="shared" si="1"/>
        <v>Australia Salt marsh Restoration Planting Small</v>
      </c>
      <c r="B24" s="87" t="s">
        <v>163</v>
      </c>
      <c r="C24" s="203" t="s">
        <v>185</v>
      </c>
      <c r="D24" s="203" t="s">
        <v>586</v>
      </c>
      <c r="E24" s="203" t="s">
        <v>168</v>
      </c>
      <c r="F24" s="203" t="s">
        <v>174</v>
      </c>
      <c r="G24" s="203" t="s">
        <v>902</v>
      </c>
      <c r="H24" s="177">
        <v>100.0</v>
      </c>
      <c r="I24" s="2" t="s">
        <v>907</v>
      </c>
      <c r="J24" s="2">
        <v>18742.408583810084</v>
      </c>
      <c r="K24" s="2">
        <v>562272.2575143025</v>
      </c>
      <c r="L24" s="204">
        <v>-5269189.147238626</v>
      </c>
      <c r="M24" s="92">
        <v>5336010.450763501</v>
      </c>
      <c r="N24" s="92">
        <v>7070158.18486621</v>
      </c>
      <c r="O24" s="92">
        <v>2947635.733411832</v>
      </c>
      <c r="P24" s="92">
        <v>3230939.661895233</v>
      </c>
      <c r="Q24" s="92">
        <v>2388374.7173516694</v>
      </c>
      <c r="R24" s="92">
        <v>3839218.5229709772</v>
      </c>
      <c r="S24" s="92">
        <v>4003.999999999994</v>
      </c>
      <c r="T24" s="92">
        <v>3203.199999999995</v>
      </c>
      <c r="U24" s="92">
        <v>66821.30352487497</v>
      </c>
      <c r="V24" s="92">
        <v>112771.16463358534</v>
      </c>
      <c r="W24" s="92">
        <v>1665.8374284351617</v>
      </c>
      <c r="X24" s="92">
        <v>88933.50751272502</v>
      </c>
      <c r="Y24" s="92">
        <v>10672.020901527003</v>
      </c>
      <c r="Z24" s="92">
        <v>66.73333333333323</v>
      </c>
      <c r="AA24" s="92">
        <v>668.2130352487496</v>
      </c>
      <c r="AB24" s="87">
        <v>500.0</v>
      </c>
      <c r="AC24" s="2">
        <v>5269189.147238626</v>
      </c>
      <c r="AD24" s="92">
        <v>2947635.733411832</v>
      </c>
      <c r="AE24" s="92">
        <v>2388374.7173516694</v>
      </c>
      <c r="AF24" s="92">
        <v>66821.30352487497</v>
      </c>
      <c r="AG24" s="92">
        <v>1665.8374284351617</v>
      </c>
      <c r="AH24" s="2" t="s">
        <v>904</v>
      </c>
      <c r="AI24" s="2" t="s">
        <v>904</v>
      </c>
      <c r="AJ24" s="2" t="s">
        <v>904</v>
      </c>
      <c r="AK24" s="177">
        <v>3203.199999999995</v>
      </c>
      <c r="AL24" s="2" t="s">
        <v>904</v>
      </c>
      <c r="AM24" s="2" t="s">
        <v>904</v>
      </c>
      <c r="AN24" s="2" t="s">
        <v>904</v>
      </c>
      <c r="AO24" s="2" t="s">
        <v>904</v>
      </c>
      <c r="AP24" s="2" t="s">
        <v>904</v>
      </c>
      <c r="AQ24" s="2" t="s">
        <v>904</v>
      </c>
      <c r="AR24" s="2" t="s">
        <v>904</v>
      </c>
      <c r="AS24" s="2" t="s">
        <v>904</v>
      </c>
      <c r="AT24" s="2" t="s">
        <v>904</v>
      </c>
      <c r="AU24" s="2" t="s">
        <v>904</v>
      </c>
      <c r="AV24" s="2" t="s">
        <v>904</v>
      </c>
      <c r="AW24" s="2" t="s">
        <v>904</v>
      </c>
      <c r="AX24" s="2" t="s">
        <v>904</v>
      </c>
      <c r="AY24" s="2" t="s">
        <v>904</v>
      </c>
      <c r="AZ24" s="2" t="s">
        <v>904</v>
      </c>
      <c r="BA24" s="205">
        <v>4263802.103693904</v>
      </c>
      <c r="BB24" s="205">
        <v>4.772438124205465</v>
      </c>
      <c r="BC24" s="206" t="s">
        <v>904</v>
      </c>
      <c r="BD24" s="205">
        <v>4.772438124205465</v>
      </c>
      <c r="BE24" s="205">
        <v>1010.1488379664489</v>
      </c>
      <c r="BF24" s="205">
        <v>0.0</v>
      </c>
      <c r="BG24" s="205">
        <v>4003.999999999994</v>
      </c>
      <c r="BH24" s="205">
        <v>3203.199999999995</v>
      </c>
      <c r="BI24" s="2" t="s">
        <v>904</v>
      </c>
      <c r="BJ24" s="2" t="s">
        <v>904</v>
      </c>
      <c r="BK24" s="203">
        <v>30.0</v>
      </c>
      <c r="BL24" s="2">
        <v>1.0</v>
      </c>
      <c r="BM24" s="207">
        <v>30.0</v>
      </c>
      <c r="BN24" s="208" t="s">
        <v>906</v>
      </c>
      <c r="BO24" s="87">
        <v>20.0</v>
      </c>
      <c r="BP24" s="101">
        <v>0.05</v>
      </c>
      <c r="BQ24" s="101">
        <v>0.04</v>
      </c>
      <c r="BR24" s="2">
        <v>100.0</v>
      </c>
      <c r="BS24" s="2">
        <v>100.0</v>
      </c>
    </row>
    <row r="25" ht="12.75" customHeight="1">
      <c r="A25" s="87" t="str">
        <f t="shared" si="1"/>
        <v>Australia Salt marsh Restoration Planting Small</v>
      </c>
      <c r="B25" s="87" t="s">
        <v>163</v>
      </c>
      <c r="C25" s="203" t="s">
        <v>185</v>
      </c>
      <c r="D25" s="203" t="s">
        <v>586</v>
      </c>
      <c r="E25" s="203" t="s">
        <v>168</v>
      </c>
      <c r="F25" s="203" t="s">
        <v>174</v>
      </c>
      <c r="G25" s="203" t="s">
        <v>902</v>
      </c>
      <c r="H25" s="177">
        <v>100.0</v>
      </c>
      <c r="I25" s="2" t="s">
        <v>907</v>
      </c>
      <c r="J25" s="2">
        <v>18742.408583810084</v>
      </c>
      <c r="K25" s="2">
        <v>562272.2575143025</v>
      </c>
      <c r="L25" s="204">
        <v>-5269189.147238626</v>
      </c>
      <c r="M25" s="92">
        <v>5336010.450763501</v>
      </c>
      <c r="N25" s="92">
        <v>7070158.18486621</v>
      </c>
      <c r="O25" s="92">
        <v>2947635.733411832</v>
      </c>
      <c r="P25" s="92">
        <v>3230939.661895233</v>
      </c>
      <c r="Q25" s="92">
        <v>2388374.7173516694</v>
      </c>
      <c r="R25" s="92">
        <v>3839218.5229709772</v>
      </c>
      <c r="S25" s="92">
        <v>4003.999999999994</v>
      </c>
      <c r="T25" s="92">
        <v>3203.199999999995</v>
      </c>
      <c r="U25" s="92">
        <v>66821.30352487497</v>
      </c>
      <c r="V25" s="92">
        <v>112771.16463358534</v>
      </c>
      <c r="W25" s="92">
        <v>1665.8374284351617</v>
      </c>
      <c r="X25" s="92">
        <v>88933.50751272502</v>
      </c>
      <c r="Y25" s="92">
        <v>10672.020901527003</v>
      </c>
      <c r="Z25" s="92">
        <v>66.73333333333323</v>
      </c>
      <c r="AA25" s="92">
        <v>668.2130352487496</v>
      </c>
      <c r="AB25" s="87">
        <v>500.0</v>
      </c>
      <c r="AC25" s="2">
        <v>5269189.147238626</v>
      </c>
      <c r="AD25" s="92">
        <v>2947635.733411832</v>
      </c>
      <c r="AE25" s="92">
        <v>2388374.7173516694</v>
      </c>
      <c r="AF25" s="92">
        <v>66821.30352487497</v>
      </c>
      <c r="AG25" s="92">
        <v>1665.8374284351617</v>
      </c>
      <c r="AH25" s="2" t="s">
        <v>904</v>
      </c>
      <c r="AI25" s="2" t="s">
        <v>904</v>
      </c>
      <c r="AJ25" s="2" t="s">
        <v>904</v>
      </c>
      <c r="AK25" s="177">
        <v>3203.199999999995</v>
      </c>
      <c r="AL25" s="2" t="s">
        <v>904</v>
      </c>
      <c r="AM25" s="2" t="s">
        <v>904</v>
      </c>
      <c r="AN25" s="2" t="s">
        <v>904</v>
      </c>
      <c r="AO25" s="2" t="s">
        <v>904</v>
      </c>
      <c r="AP25" s="2" t="s">
        <v>904</v>
      </c>
      <c r="AQ25" s="2" t="s">
        <v>904</v>
      </c>
      <c r="AR25" s="2" t="s">
        <v>904</v>
      </c>
      <c r="AS25" s="2" t="s">
        <v>904</v>
      </c>
      <c r="AT25" s="2" t="s">
        <v>904</v>
      </c>
      <c r="AU25" s="2" t="s">
        <v>904</v>
      </c>
      <c r="AV25" s="2" t="s">
        <v>904</v>
      </c>
      <c r="AW25" s="2" t="s">
        <v>904</v>
      </c>
      <c r="AX25" s="2" t="s">
        <v>904</v>
      </c>
      <c r="AY25" s="2" t="s">
        <v>904</v>
      </c>
      <c r="AZ25" s="2" t="s">
        <v>904</v>
      </c>
      <c r="BA25" s="205">
        <v>4263802.103693904</v>
      </c>
      <c r="BB25" s="205">
        <v>4.772438124205465</v>
      </c>
      <c r="BC25" s="206" t="s">
        <v>904</v>
      </c>
      <c r="BD25" s="205">
        <v>4.772438124205465</v>
      </c>
      <c r="BE25" s="205">
        <v>1010.1488379664489</v>
      </c>
      <c r="BF25" s="205">
        <v>0.0</v>
      </c>
      <c r="BG25" s="205">
        <v>4003.999999999994</v>
      </c>
      <c r="BH25" s="205">
        <v>3203.199999999995</v>
      </c>
      <c r="BI25" s="2" t="s">
        <v>904</v>
      </c>
      <c r="BJ25" s="2" t="s">
        <v>904</v>
      </c>
      <c r="BK25" s="203">
        <v>30.0</v>
      </c>
      <c r="BL25" s="2">
        <v>1.0</v>
      </c>
      <c r="BM25" s="207">
        <v>30.0</v>
      </c>
      <c r="BN25" s="208" t="s">
        <v>906</v>
      </c>
      <c r="BO25" s="87">
        <v>20.0</v>
      </c>
      <c r="BP25" s="101">
        <v>0.05</v>
      </c>
      <c r="BQ25" s="101">
        <v>0.04</v>
      </c>
      <c r="BR25" s="2">
        <v>100.0</v>
      </c>
      <c r="BS25" s="2">
        <v>100.0</v>
      </c>
    </row>
    <row r="26" ht="12.75" customHeight="1">
      <c r="A26" s="87" t="str">
        <f t="shared" si="1"/>
        <v>Australia Mangrove Restoration Planting Large</v>
      </c>
      <c r="B26" s="87" t="s">
        <v>163</v>
      </c>
      <c r="C26" s="203" t="s">
        <v>185</v>
      </c>
      <c r="D26" s="203" t="s">
        <v>586</v>
      </c>
      <c r="E26" s="203" t="s">
        <v>160</v>
      </c>
      <c r="F26" s="203" t="s">
        <v>174</v>
      </c>
      <c r="G26" s="203" t="s">
        <v>902</v>
      </c>
      <c r="H26" s="177">
        <v>1000.0</v>
      </c>
      <c r="I26" s="2" t="s">
        <v>908</v>
      </c>
      <c r="J26" s="2">
        <v>503833.4939662501</v>
      </c>
      <c r="K26" s="2">
        <v>3.440008180869558E7</v>
      </c>
      <c r="L26" s="204">
        <v>-1.0639859895203035E7</v>
      </c>
      <c r="M26" s="92">
        <v>1.3315297862388032E7</v>
      </c>
      <c r="N26" s="92">
        <v>1.698679881774438E7</v>
      </c>
      <c r="O26" s="92">
        <v>9197906.168651827</v>
      </c>
      <c r="P26" s="92">
        <v>1.0761116666666666E7</v>
      </c>
      <c r="Q26" s="92">
        <v>4117391.6937362053</v>
      </c>
      <c r="R26" s="92">
        <v>6225682.151077718</v>
      </c>
      <c r="S26" s="92">
        <v>80863.5</v>
      </c>
      <c r="T26" s="92">
        <v>64690.800000000025</v>
      </c>
      <c r="U26" s="92">
        <v>3014573.322530547</v>
      </c>
      <c r="V26" s="92">
        <v>5236439.9107771795</v>
      </c>
      <c r="W26" s="92">
        <v>205.8298531226701</v>
      </c>
      <c r="X26" s="92">
        <v>22192.163103980052</v>
      </c>
      <c r="Y26" s="92">
        <v>26630.595724776063</v>
      </c>
      <c r="Z26" s="92">
        <v>134.7725</v>
      </c>
      <c r="AA26" s="92">
        <v>3014.573322530547</v>
      </c>
      <c r="AB26" s="87">
        <v>500.0</v>
      </c>
      <c r="AC26" s="2">
        <v>1.0639859895203035E7</v>
      </c>
      <c r="AD26" s="92">
        <v>9197906.168651827</v>
      </c>
      <c r="AE26" s="92">
        <v>4117391.6937362053</v>
      </c>
      <c r="AF26" s="92">
        <v>3014573.322530547</v>
      </c>
      <c r="AG26" s="92">
        <v>205.8298531226701</v>
      </c>
      <c r="AH26" s="2" t="s">
        <v>904</v>
      </c>
      <c r="AI26" s="2" t="s">
        <v>904</v>
      </c>
      <c r="AJ26" s="2" t="s">
        <v>904</v>
      </c>
      <c r="AK26" s="177">
        <v>64690.800000000025</v>
      </c>
      <c r="AL26" s="2" t="s">
        <v>904</v>
      </c>
      <c r="AM26" s="2" t="s">
        <v>904</v>
      </c>
      <c r="AN26" s="2" t="s">
        <v>904</v>
      </c>
      <c r="AO26" s="2" t="s">
        <v>904</v>
      </c>
      <c r="AP26" s="2" t="s">
        <v>904</v>
      </c>
      <c r="AQ26" s="2" t="s">
        <v>904</v>
      </c>
      <c r="AR26" s="2" t="s">
        <v>904</v>
      </c>
      <c r="AS26" s="2" t="s">
        <v>904</v>
      </c>
      <c r="AT26" s="2" t="s">
        <v>904</v>
      </c>
      <c r="AU26" s="2" t="s">
        <v>904</v>
      </c>
      <c r="AV26" s="2" t="s">
        <v>904</v>
      </c>
      <c r="AW26" s="2" t="s">
        <v>904</v>
      </c>
      <c r="AX26" s="2" t="s">
        <v>904</v>
      </c>
      <c r="AY26" s="2" t="s">
        <v>904</v>
      </c>
      <c r="AZ26" s="2" t="s">
        <v>904</v>
      </c>
      <c r="BA26" s="205">
        <v>2.0774154021367002E7</v>
      </c>
      <c r="BB26" s="205">
        <v>29.543403820086723</v>
      </c>
      <c r="BC26" s="206" t="s">
        <v>904</v>
      </c>
      <c r="BD26" s="205">
        <v>29.543403820086723</v>
      </c>
      <c r="BE26" s="205">
        <v>32185.884020035464</v>
      </c>
      <c r="BF26" s="205">
        <v>0.0</v>
      </c>
      <c r="BG26" s="205">
        <v>80863.5</v>
      </c>
      <c r="BH26" s="205">
        <v>64690.800000000025</v>
      </c>
      <c r="BI26" s="2" t="s">
        <v>904</v>
      </c>
      <c r="BJ26" s="2" t="s">
        <v>904</v>
      </c>
      <c r="BK26" s="203">
        <v>68.27668708146646</v>
      </c>
      <c r="BL26" s="2">
        <v>1.0</v>
      </c>
      <c r="BM26" s="207">
        <v>68.27668708146646</v>
      </c>
      <c r="BN26" s="208" t="s">
        <v>905</v>
      </c>
      <c r="BO26" s="87">
        <v>20.0</v>
      </c>
      <c r="BP26" s="101">
        <v>0.05</v>
      </c>
      <c r="BQ26" s="101">
        <v>0.04</v>
      </c>
      <c r="BR26" s="2">
        <v>100.0</v>
      </c>
      <c r="BS26" s="2">
        <v>100.0</v>
      </c>
    </row>
    <row r="27" ht="12.75" customHeight="1">
      <c r="A27" s="87" t="str">
        <f t="shared" si="1"/>
        <v>Australia Mangrove Restoration Planting Large</v>
      </c>
      <c r="B27" s="87" t="s">
        <v>163</v>
      </c>
      <c r="C27" s="203" t="s">
        <v>185</v>
      </c>
      <c r="D27" s="203" t="s">
        <v>586</v>
      </c>
      <c r="E27" s="203" t="s">
        <v>160</v>
      </c>
      <c r="F27" s="203" t="s">
        <v>174</v>
      </c>
      <c r="G27" s="203" t="s">
        <v>902</v>
      </c>
      <c r="H27" s="177">
        <v>1000.0</v>
      </c>
      <c r="I27" s="2" t="s">
        <v>908</v>
      </c>
      <c r="J27" s="2">
        <v>503833.4939662501</v>
      </c>
      <c r="K27" s="2">
        <v>3.440008180869558E7</v>
      </c>
      <c r="L27" s="204">
        <v>-1.0639859895203035E7</v>
      </c>
      <c r="M27" s="92">
        <v>1.3315297862388032E7</v>
      </c>
      <c r="N27" s="92">
        <v>1.698679881774438E7</v>
      </c>
      <c r="O27" s="92">
        <v>9197906.168651827</v>
      </c>
      <c r="P27" s="92">
        <v>1.0761116666666666E7</v>
      </c>
      <c r="Q27" s="92">
        <v>4117391.6937362053</v>
      </c>
      <c r="R27" s="92">
        <v>6225682.151077718</v>
      </c>
      <c r="S27" s="92">
        <v>80863.5</v>
      </c>
      <c r="T27" s="92">
        <v>64690.800000000025</v>
      </c>
      <c r="U27" s="92">
        <v>3014573.322530547</v>
      </c>
      <c r="V27" s="92">
        <v>5236439.9107771795</v>
      </c>
      <c r="W27" s="92">
        <v>205.8298531226701</v>
      </c>
      <c r="X27" s="92">
        <v>22192.163103980052</v>
      </c>
      <c r="Y27" s="92">
        <v>26630.595724776063</v>
      </c>
      <c r="Z27" s="92">
        <v>134.7725</v>
      </c>
      <c r="AA27" s="92">
        <v>3014.573322530547</v>
      </c>
      <c r="AB27" s="87">
        <v>500.0</v>
      </c>
      <c r="AC27" s="2">
        <v>1.0639859895203035E7</v>
      </c>
      <c r="AD27" s="92">
        <v>9197906.168651827</v>
      </c>
      <c r="AE27" s="92">
        <v>4117391.6937362053</v>
      </c>
      <c r="AF27" s="92">
        <v>3014573.322530547</v>
      </c>
      <c r="AG27" s="92">
        <v>205.8298531226701</v>
      </c>
      <c r="AH27" s="2" t="s">
        <v>904</v>
      </c>
      <c r="AI27" s="2" t="s">
        <v>904</v>
      </c>
      <c r="AJ27" s="2" t="s">
        <v>904</v>
      </c>
      <c r="AK27" s="177">
        <v>64690.800000000025</v>
      </c>
      <c r="AL27" s="2" t="s">
        <v>904</v>
      </c>
      <c r="AM27" s="2" t="s">
        <v>904</v>
      </c>
      <c r="AN27" s="2" t="s">
        <v>904</v>
      </c>
      <c r="AO27" s="2" t="s">
        <v>904</v>
      </c>
      <c r="AP27" s="2" t="s">
        <v>904</v>
      </c>
      <c r="AQ27" s="2" t="s">
        <v>904</v>
      </c>
      <c r="AR27" s="2" t="s">
        <v>904</v>
      </c>
      <c r="AS27" s="2" t="s">
        <v>904</v>
      </c>
      <c r="AT27" s="2" t="s">
        <v>904</v>
      </c>
      <c r="AU27" s="2" t="s">
        <v>904</v>
      </c>
      <c r="AV27" s="2" t="s">
        <v>904</v>
      </c>
      <c r="AW27" s="2" t="s">
        <v>904</v>
      </c>
      <c r="AX27" s="2" t="s">
        <v>904</v>
      </c>
      <c r="AY27" s="2" t="s">
        <v>904</v>
      </c>
      <c r="AZ27" s="2" t="s">
        <v>904</v>
      </c>
      <c r="BA27" s="205">
        <v>2.0774154021367002E7</v>
      </c>
      <c r="BB27" s="205">
        <v>29.543403820086723</v>
      </c>
      <c r="BC27" s="206" t="s">
        <v>904</v>
      </c>
      <c r="BD27" s="205">
        <v>29.543403820086723</v>
      </c>
      <c r="BE27" s="205">
        <v>32185.884020035464</v>
      </c>
      <c r="BF27" s="205">
        <v>0.0</v>
      </c>
      <c r="BG27" s="205">
        <v>80863.5</v>
      </c>
      <c r="BH27" s="205">
        <v>64690.800000000025</v>
      </c>
      <c r="BI27" s="2" t="s">
        <v>904</v>
      </c>
      <c r="BJ27" s="2" t="s">
        <v>904</v>
      </c>
      <c r="BK27" s="203">
        <v>68.27668708146646</v>
      </c>
      <c r="BL27" s="2">
        <v>1.0</v>
      </c>
      <c r="BM27" s="207">
        <v>68.27668708146646</v>
      </c>
      <c r="BN27" s="208" t="s">
        <v>905</v>
      </c>
      <c r="BO27" s="87">
        <v>20.0</v>
      </c>
      <c r="BP27" s="101">
        <v>0.05</v>
      </c>
      <c r="BQ27" s="101">
        <v>0.04</v>
      </c>
      <c r="BR27" s="2">
        <v>100.0</v>
      </c>
      <c r="BS27" s="2">
        <v>100.0</v>
      </c>
    </row>
    <row r="28" ht="12.75" customHeight="1">
      <c r="A28" s="87" t="str">
        <f t="shared" si="1"/>
        <v>Australia Seagrass Restoration Planting Large</v>
      </c>
      <c r="B28" s="87" t="s">
        <v>163</v>
      </c>
      <c r="C28" s="203" t="s">
        <v>185</v>
      </c>
      <c r="D28" s="203" t="s">
        <v>586</v>
      </c>
      <c r="E28" s="203" t="s">
        <v>167</v>
      </c>
      <c r="F28" s="203" t="s">
        <v>174</v>
      </c>
      <c r="G28" s="203" t="s">
        <v>902</v>
      </c>
      <c r="H28" s="177">
        <v>1000.0</v>
      </c>
      <c r="I28" s="2" t="s">
        <v>908</v>
      </c>
      <c r="J28" s="2">
        <v>602065.4729466655</v>
      </c>
      <c r="K28" s="2">
        <v>3.4055504102602494E8</v>
      </c>
      <c r="L28" s="204">
        <v>-2.54097194164829E7</v>
      </c>
      <c r="M28" s="92">
        <v>2.9717740491925426E7</v>
      </c>
      <c r="N28" s="92">
        <v>3.695707084331085E7</v>
      </c>
      <c r="O28" s="92">
        <v>2.2331255788812555E7</v>
      </c>
      <c r="P28" s="92">
        <v>2.6414495149043147E7</v>
      </c>
      <c r="Q28" s="92">
        <v>7386484.703112869</v>
      </c>
      <c r="R28" s="92">
        <v>1.0542575694267705E7</v>
      </c>
      <c r="S28" s="92">
        <v>17500.999999999964</v>
      </c>
      <c r="T28" s="92">
        <v>14000.799999999977</v>
      </c>
      <c r="U28" s="92">
        <v>5405144.794340897</v>
      </c>
      <c r="V28" s="92">
        <v>9388962.515218236</v>
      </c>
      <c r="W28" s="92">
        <v>2122.5744594541366</v>
      </c>
      <c r="X28" s="92">
        <v>49529.56748654238</v>
      </c>
      <c r="Y28" s="92">
        <v>59435.48098385085</v>
      </c>
      <c r="Z28" s="92">
        <v>29.168333333333273</v>
      </c>
      <c r="AA28" s="92">
        <v>5405.1447943408975</v>
      </c>
      <c r="AB28" s="87">
        <v>500.0</v>
      </c>
      <c r="AC28" s="2">
        <v>2.54097194164829E7</v>
      </c>
      <c r="AD28" s="92">
        <v>2.2331255788812555E7</v>
      </c>
      <c r="AE28" s="92">
        <v>7386484.703112869</v>
      </c>
      <c r="AF28" s="92">
        <v>5405144.794340897</v>
      </c>
      <c r="AG28" s="92">
        <v>2122.5744594541366</v>
      </c>
      <c r="AH28" s="2" t="s">
        <v>904</v>
      </c>
      <c r="AI28" s="2" t="s">
        <v>904</v>
      </c>
      <c r="AJ28" s="2" t="s">
        <v>904</v>
      </c>
      <c r="AK28" s="177">
        <v>14000.799999999977</v>
      </c>
      <c r="AL28" s="2" t="s">
        <v>904</v>
      </c>
      <c r="AM28" s="2" t="s">
        <v>904</v>
      </c>
      <c r="AN28" s="2" t="s">
        <v>904</v>
      </c>
      <c r="AO28" s="2" t="s">
        <v>904</v>
      </c>
      <c r="AP28" s="2" t="s">
        <v>904</v>
      </c>
      <c r="AQ28" s="2" t="s">
        <v>904</v>
      </c>
      <c r="AR28" s="2" t="s">
        <v>904</v>
      </c>
      <c r="AS28" s="2" t="s">
        <v>904</v>
      </c>
      <c r="AT28" s="2" t="s">
        <v>904</v>
      </c>
      <c r="AU28" s="2" t="s">
        <v>904</v>
      </c>
      <c r="AV28" s="2" t="s">
        <v>904</v>
      </c>
      <c r="AW28" s="2" t="s">
        <v>904</v>
      </c>
      <c r="AX28" s="2" t="s">
        <v>904</v>
      </c>
      <c r="AY28" s="2" t="s">
        <v>904</v>
      </c>
      <c r="AZ28" s="2" t="s">
        <v>904</v>
      </c>
      <c r="BA28" s="205">
        <v>1.7190062493442422E8</v>
      </c>
      <c r="BB28" s="205">
        <v>27.716623599562126</v>
      </c>
      <c r="BC28" s="206" t="s">
        <v>904</v>
      </c>
      <c r="BD28" s="205">
        <v>27.716623599562126</v>
      </c>
      <c r="BE28" s="205">
        <v>1451.854584551278</v>
      </c>
      <c r="BF28" s="205">
        <v>0.0</v>
      </c>
      <c r="BG28" s="205">
        <v>17500.999999999964</v>
      </c>
      <c r="BH28" s="205">
        <v>14000.799999999977</v>
      </c>
      <c r="BI28" s="2" t="s">
        <v>904</v>
      </c>
      <c r="BJ28" s="2" t="s">
        <v>904</v>
      </c>
      <c r="BK28" s="203">
        <v>565.6445292556966</v>
      </c>
      <c r="BL28" s="2">
        <v>1.0</v>
      </c>
      <c r="BM28" s="207">
        <v>565.6445292556966</v>
      </c>
      <c r="BN28" s="208" t="s">
        <v>905</v>
      </c>
      <c r="BO28" s="87">
        <v>20.0</v>
      </c>
      <c r="BP28" s="101">
        <v>0.05</v>
      </c>
      <c r="BQ28" s="101">
        <v>0.04</v>
      </c>
      <c r="BR28" s="2">
        <v>100.0</v>
      </c>
      <c r="BS28" s="2">
        <v>100.0</v>
      </c>
    </row>
    <row r="29" ht="12.75" customHeight="1">
      <c r="A29" s="87" t="str">
        <f t="shared" si="1"/>
        <v>Australia Seagrass Restoration Planting Large</v>
      </c>
      <c r="B29" s="87" t="s">
        <v>163</v>
      </c>
      <c r="C29" s="203" t="s">
        <v>185</v>
      </c>
      <c r="D29" s="203" t="s">
        <v>586</v>
      </c>
      <c r="E29" s="203" t="s">
        <v>167</v>
      </c>
      <c r="F29" s="203" t="s">
        <v>174</v>
      </c>
      <c r="G29" s="203" t="s">
        <v>902</v>
      </c>
      <c r="H29" s="177">
        <v>1000.0</v>
      </c>
      <c r="I29" s="2" t="s">
        <v>908</v>
      </c>
      <c r="J29" s="2">
        <v>602065.4729466655</v>
      </c>
      <c r="K29" s="2">
        <v>3.4055504102602494E8</v>
      </c>
      <c r="L29" s="204">
        <v>-2.54097194164829E7</v>
      </c>
      <c r="M29" s="92">
        <v>2.9717740491925426E7</v>
      </c>
      <c r="N29" s="92">
        <v>3.695707084331085E7</v>
      </c>
      <c r="O29" s="92">
        <v>2.2331255788812555E7</v>
      </c>
      <c r="P29" s="92">
        <v>2.6414495149043147E7</v>
      </c>
      <c r="Q29" s="92">
        <v>7386484.703112869</v>
      </c>
      <c r="R29" s="92">
        <v>1.0542575694267705E7</v>
      </c>
      <c r="S29" s="92">
        <v>17500.999999999964</v>
      </c>
      <c r="T29" s="92">
        <v>14000.799999999977</v>
      </c>
      <c r="U29" s="92">
        <v>5405144.794340897</v>
      </c>
      <c r="V29" s="92">
        <v>9388962.515218236</v>
      </c>
      <c r="W29" s="92">
        <v>2122.5744594541366</v>
      </c>
      <c r="X29" s="92">
        <v>49529.56748654238</v>
      </c>
      <c r="Y29" s="92">
        <v>59435.48098385085</v>
      </c>
      <c r="Z29" s="92">
        <v>29.168333333333273</v>
      </c>
      <c r="AA29" s="92">
        <v>5405.1447943408975</v>
      </c>
      <c r="AB29" s="87">
        <v>500.0</v>
      </c>
      <c r="AC29" s="2">
        <v>2.54097194164829E7</v>
      </c>
      <c r="AD29" s="92">
        <v>2.2331255788812555E7</v>
      </c>
      <c r="AE29" s="92">
        <v>7386484.703112869</v>
      </c>
      <c r="AF29" s="92">
        <v>5405144.794340897</v>
      </c>
      <c r="AG29" s="92">
        <v>2122.5744594541366</v>
      </c>
      <c r="AH29" s="2" t="s">
        <v>904</v>
      </c>
      <c r="AI29" s="2" t="s">
        <v>904</v>
      </c>
      <c r="AJ29" s="2" t="s">
        <v>904</v>
      </c>
      <c r="AK29" s="177">
        <v>14000.799999999977</v>
      </c>
      <c r="AL29" s="2" t="s">
        <v>904</v>
      </c>
      <c r="AM29" s="2" t="s">
        <v>904</v>
      </c>
      <c r="AN29" s="2" t="s">
        <v>904</v>
      </c>
      <c r="AO29" s="2" t="s">
        <v>904</v>
      </c>
      <c r="AP29" s="2" t="s">
        <v>904</v>
      </c>
      <c r="AQ29" s="2" t="s">
        <v>904</v>
      </c>
      <c r="AR29" s="2" t="s">
        <v>904</v>
      </c>
      <c r="AS29" s="2" t="s">
        <v>904</v>
      </c>
      <c r="AT29" s="2" t="s">
        <v>904</v>
      </c>
      <c r="AU29" s="2" t="s">
        <v>904</v>
      </c>
      <c r="AV29" s="2" t="s">
        <v>904</v>
      </c>
      <c r="AW29" s="2" t="s">
        <v>904</v>
      </c>
      <c r="AX29" s="2" t="s">
        <v>904</v>
      </c>
      <c r="AY29" s="2" t="s">
        <v>904</v>
      </c>
      <c r="AZ29" s="2" t="s">
        <v>904</v>
      </c>
      <c r="BA29" s="205">
        <v>1.7190062493442422E8</v>
      </c>
      <c r="BB29" s="205">
        <v>27.716623599562126</v>
      </c>
      <c r="BC29" s="206" t="s">
        <v>904</v>
      </c>
      <c r="BD29" s="205">
        <v>27.716623599562126</v>
      </c>
      <c r="BE29" s="205">
        <v>1451.854584551278</v>
      </c>
      <c r="BF29" s="205">
        <v>0.0</v>
      </c>
      <c r="BG29" s="205">
        <v>17500.999999999964</v>
      </c>
      <c r="BH29" s="205">
        <v>14000.799999999977</v>
      </c>
      <c r="BI29" s="2" t="s">
        <v>904</v>
      </c>
      <c r="BJ29" s="2" t="s">
        <v>904</v>
      </c>
      <c r="BK29" s="203">
        <v>565.6445292556966</v>
      </c>
      <c r="BL29" s="2">
        <v>1.0</v>
      </c>
      <c r="BM29" s="207">
        <v>565.6445292556966</v>
      </c>
      <c r="BN29" s="208" t="s">
        <v>905</v>
      </c>
      <c r="BO29" s="87">
        <v>20.0</v>
      </c>
      <c r="BP29" s="101">
        <v>0.05</v>
      </c>
      <c r="BQ29" s="101">
        <v>0.04</v>
      </c>
      <c r="BR29" s="2">
        <v>100.0</v>
      </c>
      <c r="BS29" s="2">
        <v>100.0</v>
      </c>
    </row>
    <row r="30" ht="12.75" customHeight="1">
      <c r="A30" s="87" t="str">
        <f t="shared" si="1"/>
        <v>Australia Salt marsh Restoration Planting Large</v>
      </c>
      <c r="B30" s="87" t="s">
        <v>163</v>
      </c>
      <c r="C30" s="203" t="s">
        <v>185</v>
      </c>
      <c r="D30" s="203" t="s">
        <v>586</v>
      </c>
      <c r="E30" s="203" t="s">
        <v>168</v>
      </c>
      <c r="F30" s="203" t="s">
        <v>174</v>
      </c>
      <c r="G30" s="203" t="s">
        <v>902</v>
      </c>
      <c r="H30" s="177">
        <v>1000.0</v>
      </c>
      <c r="I30" s="2" t="s">
        <v>908</v>
      </c>
      <c r="J30" s="2">
        <v>18742.408583810084</v>
      </c>
      <c r="K30" s="2">
        <v>3712088.6143228277</v>
      </c>
      <c r="L30" s="204">
        <v>-1.6764677739525026E7</v>
      </c>
      <c r="M30" s="92">
        <v>2.0122674495739534E7</v>
      </c>
      <c r="N30" s="92">
        <v>2.527400884876375E7</v>
      </c>
      <c r="O30" s="92">
        <v>1.4649989626012357E7</v>
      </c>
      <c r="P30" s="92">
        <v>1.7259346618952338E7</v>
      </c>
      <c r="Q30" s="92">
        <v>5472684.869727179</v>
      </c>
      <c r="R30" s="92">
        <v>8014662.22981141</v>
      </c>
      <c r="S30" s="92">
        <v>37036.99999999994</v>
      </c>
      <c r="T30" s="92">
        <v>29629.59999999996</v>
      </c>
      <c r="U30" s="92">
        <v>4005249.841256847</v>
      </c>
      <c r="V30" s="92">
        <v>6957286.447352217</v>
      </c>
      <c r="W30" s="92">
        <v>679.1409433721536</v>
      </c>
      <c r="X30" s="92">
        <v>33537.79082623256</v>
      </c>
      <c r="Y30" s="92">
        <v>40245.34899147907</v>
      </c>
      <c r="Z30" s="92">
        <v>61.72833333333324</v>
      </c>
      <c r="AA30" s="92">
        <v>4005.249841256847</v>
      </c>
      <c r="AB30" s="87">
        <v>500.0</v>
      </c>
      <c r="AC30" s="2">
        <v>1.6764677739525026E7</v>
      </c>
      <c r="AD30" s="92">
        <v>1.4649989626012357E7</v>
      </c>
      <c r="AE30" s="92">
        <v>5472684.869727179</v>
      </c>
      <c r="AF30" s="92">
        <v>4005249.841256847</v>
      </c>
      <c r="AG30" s="92">
        <v>679.1409433721536</v>
      </c>
      <c r="AH30" s="2" t="s">
        <v>904</v>
      </c>
      <c r="AI30" s="2" t="s">
        <v>904</v>
      </c>
      <c r="AJ30" s="2" t="s">
        <v>904</v>
      </c>
      <c r="AK30" s="177">
        <v>29629.59999999996</v>
      </c>
      <c r="AL30" s="2" t="s">
        <v>904</v>
      </c>
      <c r="AM30" s="2" t="s">
        <v>904</v>
      </c>
      <c r="AN30" s="2" t="s">
        <v>904</v>
      </c>
      <c r="AO30" s="2" t="s">
        <v>904</v>
      </c>
      <c r="AP30" s="2" t="s">
        <v>904</v>
      </c>
      <c r="AQ30" s="2" t="s">
        <v>904</v>
      </c>
      <c r="AR30" s="2" t="s">
        <v>904</v>
      </c>
      <c r="AS30" s="2" t="s">
        <v>904</v>
      </c>
      <c r="AT30" s="2" t="s">
        <v>904</v>
      </c>
      <c r="AU30" s="2" t="s">
        <v>904</v>
      </c>
      <c r="AV30" s="2" t="s">
        <v>904</v>
      </c>
      <c r="AW30" s="2" t="s">
        <v>904</v>
      </c>
      <c r="AX30" s="2" t="s">
        <v>904</v>
      </c>
      <c r="AY30" s="2" t="s">
        <v>904</v>
      </c>
      <c r="AZ30" s="2" t="s">
        <v>904</v>
      </c>
      <c r="BA30" s="205">
        <v>4263802.103693904</v>
      </c>
      <c r="BB30" s="205">
        <v>47.72438124205462</v>
      </c>
      <c r="BC30" s="206" t="s">
        <v>904</v>
      </c>
      <c r="BD30" s="205">
        <v>47.72438124205462</v>
      </c>
      <c r="BE30" s="205">
        <v>10101.488379664492</v>
      </c>
      <c r="BF30" s="205">
        <v>0.0</v>
      </c>
      <c r="BG30" s="205">
        <v>37036.99999999994</v>
      </c>
      <c r="BH30" s="205">
        <v>29629.59999999996</v>
      </c>
      <c r="BI30" s="2" t="s">
        <v>904</v>
      </c>
      <c r="BJ30" s="2" t="s">
        <v>904</v>
      </c>
      <c r="BK30" s="203">
        <v>198.05824836885554</v>
      </c>
      <c r="BL30" s="2">
        <v>1.0</v>
      </c>
      <c r="BM30" s="207">
        <v>198.05824836885554</v>
      </c>
      <c r="BN30" s="208" t="s">
        <v>905</v>
      </c>
      <c r="BO30" s="87">
        <v>20.0</v>
      </c>
      <c r="BP30" s="101">
        <v>0.05</v>
      </c>
      <c r="BQ30" s="101">
        <v>0.04</v>
      </c>
      <c r="BR30" s="2">
        <v>100.0</v>
      </c>
      <c r="BS30" s="2">
        <v>100.0</v>
      </c>
    </row>
    <row r="31" ht="12.75" customHeight="1">
      <c r="A31" s="87" t="str">
        <f t="shared" si="1"/>
        <v>Australia Salt marsh Restoration Planting Large</v>
      </c>
      <c r="B31" s="87" t="s">
        <v>163</v>
      </c>
      <c r="C31" s="203" t="s">
        <v>185</v>
      </c>
      <c r="D31" s="203" t="s">
        <v>586</v>
      </c>
      <c r="E31" s="203" t="s">
        <v>168</v>
      </c>
      <c r="F31" s="203" t="s">
        <v>174</v>
      </c>
      <c r="G31" s="203" t="s">
        <v>902</v>
      </c>
      <c r="H31" s="177">
        <v>1000.0</v>
      </c>
      <c r="I31" s="2" t="s">
        <v>908</v>
      </c>
      <c r="J31" s="2">
        <v>18742.408583810084</v>
      </c>
      <c r="K31" s="2">
        <v>3712088.6143228277</v>
      </c>
      <c r="L31" s="204">
        <v>-1.6764677739525026E7</v>
      </c>
      <c r="M31" s="92">
        <v>2.0122674495739534E7</v>
      </c>
      <c r="N31" s="92">
        <v>2.527400884876375E7</v>
      </c>
      <c r="O31" s="92">
        <v>1.4649989626012357E7</v>
      </c>
      <c r="P31" s="92">
        <v>1.7259346618952338E7</v>
      </c>
      <c r="Q31" s="92">
        <v>5472684.869727179</v>
      </c>
      <c r="R31" s="92">
        <v>8014662.22981141</v>
      </c>
      <c r="S31" s="92">
        <v>37036.99999999994</v>
      </c>
      <c r="T31" s="92">
        <v>29629.59999999996</v>
      </c>
      <c r="U31" s="92">
        <v>4005249.841256847</v>
      </c>
      <c r="V31" s="92">
        <v>6957286.447352217</v>
      </c>
      <c r="W31" s="92">
        <v>679.1409433721536</v>
      </c>
      <c r="X31" s="92">
        <v>33537.79082623256</v>
      </c>
      <c r="Y31" s="92">
        <v>40245.34899147907</v>
      </c>
      <c r="Z31" s="92">
        <v>61.72833333333324</v>
      </c>
      <c r="AA31" s="92">
        <v>4005.249841256847</v>
      </c>
      <c r="AB31" s="87">
        <v>500.0</v>
      </c>
      <c r="AC31" s="2">
        <v>1.6764677739525026E7</v>
      </c>
      <c r="AD31" s="92">
        <v>1.4649989626012357E7</v>
      </c>
      <c r="AE31" s="92">
        <v>5472684.869727179</v>
      </c>
      <c r="AF31" s="92">
        <v>4005249.841256847</v>
      </c>
      <c r="AG31" s="92">
        <v>679.1409433721536</v>
      </c>
      <c r="AH31" s="2" t="s">
        <v>904</v>
      </c>
      <c r="AI31" s="2" t="s">
        <v>904</v>
      </c>
      <c r="AJ31" s="2" t="s">
        <v>904</v>
      </c>
      <c r="AK31" s="177">
        <v>29629.59999999996</v>
      </c>
      <c r="AL31" s="2" t="s">
        <v>904</v>
      </c>
      <c r="AM31" s="2" t="s">
        <v>904</v>
      </c>
      <c r="AN31" s="2" t="s">
        <v>904</v>
      </c>
      <c r="AO31" s="2" t="s">
        <v>904</v>
      </c>
      <c r="AP31" s="2" t="s">
        <v>904</v>
      </c>
      <c r="AQ31" s="2" t="s">
        <v>904</v>
      </c>
      <c r="AR31" s="2" t="s">
        <v>904</v>
      </c>
      <c r="AS31" s="2" t="s">
        <v>904</v>
      </c>
      <c r="AT31" s="2" t="s">
        <v>904</v>
      </c>
      <c r="AU31" s="2" t="s">
        <v>904</v>
      </c>
      <c r="AV31" s="2" t="s">
        <v>904</v>
      </c>
      <c r="AW31" s="2" t="s">
        <v>904</v>
      </c>
      <c r="AX31" s="2" t="s">
        <v>904</v>
      </c>
      <c r="AY31" s="2" t="s">
        <v>904</v>
      </c>
      <c r="AZ31" s="2" t="s">
        <v>904</v>
      </c>
      <c r="BA31" s="205">
        <v>4263802.103693904</v>
      </c>
      <c r="BB31" s="205">
        <v>47.72438124205462</v>
      </c>
      <c r="BC31" s="206" t="s">
        <v>904</v>
      </c>
      <c r="BD31" s="205">
        <v>47.72438124205462</v>
      </c>
      <c r="BE31" s="205">
        <v>10101.488379664492</v>
      </c>
      <c r="BF31" s="205">
        <v>0.0</v>
      </c>
      <c r="BG31" s="205">
        <v>37036.99999999994</v>
      </c>
      <c r="BH31" s="205">
        <v>29629.59999999996</v>
      </c>
      <c r="BI31" s="2" t="s">
        <v>904</v>
      </c>
      <c r="BJ31" s="2" t="s">
        <v>904</v>
      </c>
      <c r="BK31" s="203">
        <v>198.05824836885554</v>
      </c>
      <c r="BL31" s="2">
        <v>1.0</v>
      </c>
      <c r="BM31" s="207">
        <v>198.05824836885554</v>
      </c>
      <c r="BN31" s="208" t="s">
        <v>905</v>
      </c>
      <c r="BO31" s="87">
        <v>20.0</v>
      </c>
      <c r="BP31" s="101">
        <v>0.05</v>
      </c>
      <c r="BQ31" s="101">
        <v>0.04</v>
      </c>
      <c r="BR31" s="2">
        <v>100.0</v>
      </c>
      <c r="BS31" s="2">
        <v>100.0</v>
      </c>
    </row>
    <row r="32" ht="12.75" customHeight="1">
      <c r="A32" s="87" t="str">
        <f t="shared" si="1"/>
        <v>Australia Mangrove Restoration Planting Large</v>
      </c>
      <c r="B32" s="87" t="s">
        <v>163</v>
      </c>
      <c r="C32" s="203" t="s">
        <v>185</v>
      </c>
      <c r="D32" s="203" t="s">
        <v>586</v>
      </c>
      <c r="E32" s="203" t="s">
        <v>160</v>
      </c>
      <c r="F32" s="203" t="s">
        <v>174</v>
      </c>
      <c r="G32" s="203" t="s">
        <v>902</v>
      </c>
      <c r="H32" s="177">
        <v>1000.0</v>
      </c>
      <c r="I32" s="2" t="s">
        <v>908</v>
      </c>
      <c r="J32" s="2">
        <v>503833.4939662501</v>
      </c>
      <c r="K32" s="2">
        <v>1.5115004818987504E7</v>
      </c>
      <c r="L32" s="204">
        <v>-1.182172821204304E7</v>
      </c>
      <c r="M32" s="92">
        <v>1.3146297454367414E7</v>
      </c>
      <c r="N32" s="92">
        <v>1.669323804253195E7</v>
      </c>
      <c r="O32" s="92">
        <v>9197906.168651827</v>
      </c>
      <c r="P32" s="92">
        <v>1.0761116666666666E7</v>
      </c>
      <c r="Q32" s="92">
        <v>3948391.285715588</v>
      </c>
      <c r="R32" s="92">
        <v>5932121.375865284</v>
      </c>
      <c r="S32" s="92">
        <v>80863.5</v>
      </c>
      <c r="T32" s="92">
        <v>64690.800000000025</v>
      </c>
      <c r="U32" s="92">
        <v>1324569.242324374</v>
      </c>
      <c r="V32" s="92">
        <v>2300832.1586528467</v>
      </c>
      <c r="W32" s="92">
        <v>203.21741970059745</v>
      </c>
      <c r="X32" s="92">
        <v>21910.495757279023</v>
      </c>
      <c r="Y32" s="92">
        <v>26292.594908734827</v>
      </c>
      <c r="Z32" s="92">
        <v>134.7725</v>
      </c>
      <c r="AA32" s="92">
        <v>1324.5692423243738</v>
      </c>
      <c r="AB32" s="87">
        <v>500.0</v>
      </c>
      <c r="AC32" s="2">
        <v>1.182172821204304E7</v>
      </c>
      <c r="AD32" s="92">
        <v>9197906.168651827</v>
      </c>
      <c r="AE32" s="92">
        <v>3948391.285715588</v>
      </c>
      <c r="AF32" s="92">
        <v>1324569.242324374</v>
      </c>
      <c r="AG32" s="92">
        <v>203.21741970059745</v>
      </c>
      <c r="AH32" s="2" t="s">
        <v>904</v>
      </c>
      <c r="AI32" s="2" t="s">
        <v>904</v>
      </c>
      <c r="AJ32" s="2" t="s">
        <v>904</v>
      </c>
      <c r="AK32" s="177">
        <v>64690.800000000025</v>
      </c>
      <c r="AL32" s="2" t="s">
        <v>904</v>
      </c>
      <c r="AM32" s="2" t="s">
        <v>904</v>
      </c>
      <c r="AN32" s="2" t="s">
        <v>904</v>
      </c>
      <c r="AO32" s="2" t="s">
        <v>904</v>
      </c>
      <c r="AP32" s="2" t="s">
        <v>904</v>
      </c>
      <c r="AQ32" s="2" t="s">
        <v>904</v>
      </c>
      <c r="AR32" s="2" t="s">
        <v>904</v>
      </c>
      <c r="AS32" s="2" t="s">
        <v>904</v>
      </c>
      <c r="AT32" s="2" t="s">
        <v>904</v>
      </c>
      <c r="AU32" s="2" t="s">
        <v>904</v>
      </c>
      <c r="AV32" s="2" t="s">
        <v>904</v>
      </c>
      <c r="AW32" s="2" t="s">
        <v>904</v>
      </c>
      <c r="AX32" s="2" t="s">
        <v>904</v>
      </c>
      <c r="AY32" s="2" t="s">
        <v>904</v>
      </c>
      <c r="AZ32" s="2" t="s">
        <v>904</v>
      </c>
      <c r="BA32" s="205">
        <v>2.0774154021367002E7</v>
      </c>
      <c r="BB32" s="205">
        <v>29.543403820086723</v>
      </c>
      <c r="BC32" s="206" t="s">
        <v>904</v>
      </c>
      <c r="BD32" s="205">
        <v>29.543403820086723</v>
      </c>
      <c r="BE32" s="205">
        <v>32185.884020035464</v>
      </c>
      <c r="BF32" s="205">
        <v>0.0</v>
      </c>
      <c r="BG32" s="205">
        <v>80863.5</v>
      </c>
      <c r="BH32" s="205">
        <v>64690.800000000025</v>
      </c>
      <c r="BI32" s="2" t="s">
        <v>904</v>
      </c>
      <c r="BJ32" s="2" t="s">
        <v>904</v>
      </c>
      <c r="BK32" s="203">
        <v>30.0</v>
      </c>
      <c r="BL32" s="2">
        <v>1.0</v>
      </c>
      <c r="BM32" s="207">
        <v>30.0</v>
      </c>
      <c r="BN32" s="208" t="s">
        <v>906</v>
      </c>
      <c r="BO32" s="87">
        <v>20.0</v>
      </c>
      <c r="BP32" s="101">
        <v>0.05</v>
      </c>
      <c r="BQ32" s="101">
        <v>0.04</v>
      </c>
      <c r="BR32" s="2">
        <v>100.0</v>
      </c>
      <c r="BS32" s="2">
        <v>100.0</v>
      </c>
    </row>
    <row r="33" ht="12.75" customHeight="1">
      <c r="A33" s="87" t="str">
        <f t="shared" si="1"/>
        <v>Australia Mangrove Restoration Planting Large</v>
      </c>
      <c r="B33" s="87" t="s">
        <v>163</v>
      </c>
      <c r="C33" s="203" t="s">
        <v>185</v>
      </c>
      <c r="D33" s="203" t="s">
        <v>586</v>
      </c>
      <c r="E33" s="203" t="s">
        <v>160</v>
      </c>
      <c r="F33" s="203" t="s">
        <v>174</v>
      </c>
      <c r="G33" s="203" t="s">
        <v>902</v>
      </c>
      <c r="H33" s="177">
        <v>1000.0</v>
      </c>
      <c r="I33" s="2" t="s">
        <v>908</v>
      </c>
      <c r="J33" s="2">
        <v>503833.4939662501</v>
      </c>
      <c r="K33" s="2">
        <v>1.5115004818987504E7</v>
      </c>
      <c r="L33" s="204">
        <v>-1.182172821204304E7</v>
      </c>
      <c r="M33" s="92">
        <v>1.3146297454367414E7</v>
      </c>
      <c r="N33" s="92">
        <v>1.669323804253195E7</v>
      </c>
      <c r="O33" s="92">
        <v>9197906.168651827</v>
      </c>
      <c r="P33" s="92">
        <v>1.0761116666666666E7</v>
      </c>
      <c r="Q33" s="92">
        <v>3948391.285715588</v>
      </c>
      <c r="R33" s="92">
        <v>5932121.375865284</v>
      </c>
      <c r="S33" s="92">
        <v>80863.5</v>
      </c>
      <c r="T33" s="92">
        <v>64690.800000000025</v>
      </c>
      <c r="U33" s="92">
        <v>1324569.242324374</v>
      </c>
      <c r="V33" s="92">
        <v>2300832.1586528467</v>
      </c>
      <c r="W33" s="92">
        <v>203.21741970059745</v>
      </c>
      <c r="X33" s="92">
        <v>21910.495757279023</v>
      </c>
      <c r="Y33" s="92">
        <v>26292.594908734827</v>
      </c>
      <c r="Z33" s="92">
        <v>134.7725</v>
      </c>
      <c r="AA33" s="92">
        <v>1324.5692423243738</v>
      </c>
      <c r="AB33" s="87">
        <v>500.0</v>
      </c>
      <c r="AC33" s="2">
        <v>1.182172821204304E7</v>
      </c>
      <c r="AD33" s="92">
        <v>9197906.168651827</v>
      </c>
      <c r="AE33" s="92">
        <v>3948391.285715588</v>
      </c>
      <c r="AF33" s="92">
        <v>1324569.242324374</v>
      </c>
      <c r="AG33" s="92">
        <v>203.21741970059745</v>
      </c>
      <c r="AH33" s="2" t="s">
        <v>904</v>
      </c>
      <c r="AI33" s="2" t="s">
        <v>904</v>
      </c>
      <c r="AJ33" s="2" t="s">
        <v>904</v>
      </c>
      <c r="AK33" s="177">
        <v>64690.800000000025</v>
      </c>
      <c r="AL33" s="2" t="s">
        <v>904</v>
      </c>
      <c r="AM33" s="2" t="s">
        <v>904</v>
      </c>
      <c r="AN33" s="2" t="s">
        <v>904</v>
      </c>
      <c r="AO33" s="2" t="s">
        <v>904</v>
      </c>
      <c r="AP33" s="2" t="s">
        <v>904</v>
      </c>
      <c r="AQ33" s="2" t="s">
        <v>904</v>
      </c>
      <c r="AR33" s="2" t="s">
        <v>904</v>
      </c>
      <c r="AS33" s="2" t="s">
        <v>904</v>
      </c>
      <c r="AT33" s="2" t="s">
        <v>904</v>
      </c>
      <c r="AU33" s="2" t="s">
        <v>904</v>
      </c>
      <c r="AV33" s="2" t="s">
        <v>904</v>
      </c>
      <c r="AW33" s="2" t="s">
        <v>904</v>
      </c>
      <c r="AX33" s="2" t="s">
        <v>904</v>
      </c>
      <c r="AY33" s="2" t="s">
        <v>904</v>
      </c>
      <c r="AZ33" s="2" t="s">
        <v>904</v>
      </c>
      <c r="BA33" s="205">
        <v>2.0774154021367002E7</v>
      </c>
      <c r="BB33" s="205">
        <v>29.543403820086723</v>
      </c>
      <c r="BC33" s="206" t="s">
        <v>904</v>
      </c>
      <c r="BD33" s="205">
        <v>29.543403820086723</v>
      </c>
      <c r="BE33" s="205">
        <v>32185.884020035464</v>
      </c>
      <c r="BF33" s="205">
        <v>0.0</v>
      </c>
      <c r="BG33" s="205">
        <v>80863.5</v>
      </c>
      <c r="BH33" s="205">
        <v>64690.800000000025</v>
      </c>
      <c r="BI33" s="2" t="s">
        <v>904</v>
      </c>
      <c r="BJ33" s="2" t="s">
        <v>904</v>
      </c>
      <c r="BK33" s="203">
        <v>30.0</v>
      </c>
      <c r="BL33" s="2">
        <v>1.0</v>
      </c>
      <c r="BM33" s="207">
        <v>30.0</v>
      </c>
      <c r="BN33" s="208" t="s">
        <v>906</v>
      </c>
      <c r="BO33" s="87">
        <v>20.0</v>
      </c>
      <c r="BP33" s="101">
        <v>0.05</v>
      </c>
      <c r="BQ33" s="101">
        <v>0.04</v>
      </c>
      <c r="BR33" s="2">
        <v>100.0</v>
      </c>
      <c r="BS33" s="2">
        <v>100.0</v>
      </c>
    </row>
    <row r="34" ht="12.75" customHeight="1">
      <c r="A34" s="87" t="str">
        <f t="shared" si="1"/>
        <v>Australia Seagrass Restoration Planting Large</v>
      </c>
      <c r="B34" s="87" t="s">
        <v>163</v>
      </c>
      <c r="C34" s="203" t="s">
        <v>185</v>
      </c>
      <c r="D34" s="203" t="s">
        <v>586</v>
      </c>
      <c r="E34" s="203" t="s">
        <v>167</v>
      </c>
      <c r="F34" s="203" t="s">
        <v>174</v>
      </c>
      <c r="G34" s="203" t="s">
        <v>902</v>
      </c>
      <c r="H34" s="177">
        <v>1000.0</v>
      </c>
      <c r="I34" s="2" t="s">
        <v>908</v>
      </c>
      <c r="J34" s="2">
        <v>602065.4729466655</v>
      </c>
      <c r="K34" s="2">
        <v>1.8061964188399963E7</v>
      </c>
      <c r="L34" s="204">
        <v>-2.891922137901731E7</v>
      </c>
      <c r="M34" s="92">
        <v>2.920589319398845E7</v>
      </c>
      <c r="N34" s="92">
        <v>3.606797068472166E7</v>
      </c>
      <c r="O34" s="92">
        <v>2.2331255788812555E7</v>
      </c>
      <c r="P34" s="92">
        <v>2.6414495149043147E7</v>
      </c>
      <c r="Q34" s="92">
        <v>6874637.405175893</v>
      </c>
      <c r="R34" s="92">
        <v>9653475.535678519</v>
      </c>
      <c r="S34" s="92">
        <v>17500.999999999964</v>
      </c>
      <c r="T34" s="92">
        <v>14000.799999999977</v>
      </c>
      <c r="U34" s="92">
        <v>286671.8149711405</v>
      </c>
      <c r="V34" s="92">
        <v>497960.9293263758</v>
      </c>
      <c r="W34" s="92">
        <v>2086.016027226194</v>
      </c>
      <c r="X34" s="92">
        <v>48676.488656647416</v>
      </c>
      <c r="Y34" s="92">
        <v>58411.7863879769</v>
      </c>
      <c r="Z34" s="92">
        <v>29.168333333333273</v>
      </c>
      <c r="AA34" s="92">
        <v>286.6718149711405</v>
      </c>
      <c r="AB34" s="87">
        <v>500.0</v>
      </c>
      <c r="AC34" s="2">
        <v>2.891922137901731E7</v>
      </c>
      <c r="AD34" s="92">
        <v>2.2331255788812555E7</v>
      </c>
      <c r="AE34" s="92">
        <v>6874637.405175893</v>
      </c>
      <c r="AF34" s="92">
        <v>286671.8149711405</v>
      </c>
      <c r="AG34" s="92">
        <v>2086.016027226194</v>
      </c>
      <c r="AH34" s="2" t="s">
        <v>904</v>
      </c>
      <c r="AI34" s="2" t="s">
        <v>904</v>
      </c>
      <c r="AJ34" s="2" t="s">
        <v>904</v>
      </c>
      <c r="AK34" s="177">
        <v>14000.799999999977</v>
      </c>
      <c r="AL34" s="2" t="s">
        <v>904</v>
      </c>
      <c r="AM34" s="2" t="s">
        <v>904</v>
      </c>
      <c r="AN34" s="2" t="s">
        <v>904</v>
      </c>
      <c r="AO34" s="2" t="s">
        <v>904</v>
      </c>
      <c r="AP34" s="2" t="s">
        <v>904</v>
      </c>
      <c r="AQ34" s="2" t="s">
        <v>904</v>
      </c>
      <c r="AR34" s="2" t="s">
        <v>904</v>
      </c>
      <c r="AS34" s="2" t="s">
        <v>904</v>
      </c>
      <c r="AT34" s="2" t="s">
        <v>904</v>
      </c>
      <c r="AU34" s="2" t="s">
        <v>904</v>
      </c>
      <c r="AV34" s="2" t="s">
        <v>904</v>
      </c>
      <c r="AW34" s="2" t="s">
        <v>904</v>
      </c>
      <c r="AX34" s="2" t="s">
        <v>904</v>
      </c>
      <c r="AY34" s="2" t="s">
        <v>904</v>
      </c>
      <c r="AZ34" s="2" t="s">
        <v>904</v>
      </c>
      <c r="BA34" s="205">
        <v>1.7190062493442422E8</v>
      </c>
      <c r="BB34" s="205">
        <v>27.716623599562126</v>
      </c>
      <c r="BC34" s="206" t="s">
        <v>904</v>
      </c>
      <c r="BD34" s="205">
        <v>27.716623599562126</v>
      </c>
      <c r="BE34" s="205">
        <v>1451.854584551278</v>
      </c>
      <c r="BF34" s="205">
        <v>0.0</v>
      </c>
      <c r="BG34" s="205">
        <v>17500.999999999964</v>
      </c>
      <c r="BH34" s="205">
        <v>14000.799999999977</v>
      </c>
      <c r="BI34" s="2" t="s">
        <v>904</v>
      </c>
      <c r="BJ34" s="2" t="s">
        <v>904</v>
      </c>
      <c r="BK34" s="203">
        <v>30.0</v>
      </c>
      <c r="BL34" s="2">
        <v>1.0</v>
      </c>
      <c r="BM34" s="207">
        <v>30.0</v>
      </c>
      <c r="BN34" s="208" t="s">
        <v>906</v>
      </c>
      <c r="BO34" s="87">
        <v>20.0</v>
      </c>
      <c r="BP34" s="101">
        <v>0.05</v>
      </c>
      <c r="BQ34" s="101">
        <v>0.04</v>
      </c>
      <c r="BR34" s="2">
        <v>100.0</v>
      </c>
      <c r="BS34" s="2">
        <v>100.0</v>
      </c>
    </row>
    <row r="35" ht="12.75" customHeight="1">
      <c r="A35" s="87" t="str">
        <f t="shared" si="1"/>
        <v>Australia Seagrass Restoration Planting Large</v>
      </c>
      <c r="B35" s="87" t="s">
        <v>163</v>
      </c>
      <c r="C35" s="203" t="s">
        <v>185</v>
      </c>
      <c r="D35" s="203" t="s">
        <v>586</v>
      </c>
      <c r="E35" s="203" t="s">
        <v>167</v>
      </c>
      <c r="F35" s="203" t="s">
        <v>174</v>
      </c>
      <c r="G35" s="203" t="s">
        <v>902</v>
      </c>
      <c r="H35" s="177">
        <v>1000.0</v>
      </c>
      <c r="I35" s="2" t="s">
        <v>908</v>
      </c>
      <c r="J35" s="2">
        <v>602065.4729466655</v>
      </c>
      <c r="K35" s="2">
        <v>1.8061964188399963E7</v>
      </c>
      <c r="L35" s="204">
        <v>-2.891922137901731E7</v>
      </c>
      <c r="M35" s="92">
        <v>2.920589319398845E7</v>
      </c>
      <c r="N35" s="92">
        <v>3.606797068472166E7</v>
      </c>
      <c r="O35" s="92">
        <v>2.2331255788812555E7</v>
      </c>
      <c r="P35" s="92">
        <v>2.6414495149043147E7</v>
      </c>
      <c r="Q35" s="92">
        <v>6874637.405175893</v>
      </c>
      <c r="R35" s="92">
        <v>9653475.535678519</v>
      </c>
      <c r="S35" s="92">
        <v>17500.999999999964</v>
      </c>
      <c r="T35" s="92">
        <v>14000.799999999977</v>
      </c>
      <c r="U35" s="92">
        <v>286671.8149711405</v>
      </c>
      <c r="V35" s="92">
        <v>497960.9293263758</v>
      </c>
      <c r="W35" s="92">
        <v>2086.016027226194</v>
      </c>
      <c r="X35" s="92">
        <v>48676.488656647416</v>
      </c>
      <c r="Y35" s="92">
        <v>58411.7863879769</v>
      </c>
      <c r="Z35" s="92">
        <v>29.168333333333273</v>
      </c>
      <c r="AA35" s="92">
        <v>286.6718149711405</v>
      </c>
      <c r="AB35" s="87">
        <v>500.0</v>
      </c>
      <c r="AC35" s="2">
        <v>2.891922137901731E7</v>
      </c>
      <c r="AD35" s="92">
        <v>2.2331255788812555E7</v>
      </c>
      <c r="AE35" s="92">
        <v>6874637.405175893</v>
      </c>
      <c r="AF35" s="92">
        <v>286671.8149711405</v>
      </c>
      <c r="AG35" s="92">
        <v>2086.016027226194</v>
      </c>
      <c r="AH35" s="2" t="s">
        <v>904</v>
      </c>
      <c r="AI35" s="2" t="s">
        <v>904</v>
      </c>
      <c r="AJ35" s="2" t="s">
        <v>904</v>
      </c>
      <c r="AK35" s="177">
        <v>14000.799999999977</v>
      </c>
      <c r="AL35" s="2" t="s">
        <v>904</v>
      </c>
      <c r="AM35" s="2" t="s">
        <v>904</v>
      </c>
      <c r="AN35" s="2" t="s">
        <v>904</v>
      </c>
      <c r="AO35" s="2" t="s">
        <v>904</v>
      </c>
      <c r="AP35" s="2" t="s">
        <v>904</v>
      </c>
      <c r="AQ35" s="2" t="s">
        <v>904</v>
      </c>
      <c r="AR35" s="2" t="s">
        <v>904</v>
      </c>
      <c r="AS35" s="2" t="s">
        <v>904</v>
      </c>
      <c r="AT35" s="2" t="s">
        <v>904</v>
      </c>
      <c r="AU35" s="2" t="s">
        <v>904</v>
      </c>
      <c r="AV35" s="2" t="s">
        <v>904</v>
      </c>
      <c r="AW35" s="2" t="s">
        <v>904</v>
      </c>
      <c r="AX35" s="2" t="s">
        <v>904</v>
      </c>
      <c r="AY35" s="2" t="s">
        <v>904</v>
      </c>
      <c r="AZ35" s="2" t="s">
        <v>904</v>
      </c>
      <c r="BA35" s="205">
        <v>1.7190062493442422E8</v>
      </c>
      <c r="BB35" s="205">
        <v>27.716623599562126</v>
      </c>
      <c r="BC35" s="206" t="s">
        <v>904</v>
      </c>
      <c r="BD35" s="205">
        <v>27.716623599562126</v>
      </c>
      <c r="BE35" s="205">
        <v>1451.854584551278</v>
      </c>
      <c r="BF35" s="205">
        <v>0.0</v>
      </c>
      <c r="BG35" s="205">
        <v>17500.999999999964</v>
      </c>
      <c r="BH35" s="205">
        <v>14000.799999999977</v>
      </c>
      <c r="BI35" s="2" t="s">
        <v>904</v>
      </c>
      <c r="BJ35" s="2" t="s">
        <v>904</v>
      </c>
      <c r="BK35" s="203">
        <v>30.0</v>
      </c>
      <c r="BL35" s="2">
        <v>1.0</v>
      </c>
      <c r="BM35" s="207">
        <v>30.0</v>
      </c>
      <c r="BN35" s="208" t="s">
        <v>906</v>
      </c>
      <c r="BO35" s="87">
        <v>20.0</v>
      </c>
      <c r="BP35" s="101">
        <v>0.05</v>
      </c>
      <c r="BQ35" s="101">
        <v>0.04</v>
      </c>
      <c r="BR35" s="2">
        <v>100.0</v>
      </c>
      <c r="BS35" s="2">
        <v>100.0</v>
      </c>
    </row>
    <row r="36" ht="12.75" customHeight="1">
      <c r="A36" s="87" t="str">
        <f t="shared" si="1"/>
        <v>Australia Salt marsh Restoration Planting Large</v>
      </c>
      <c r="B36" s="87" t="s">
        <v>163</v>
      </c>
      <c r="C36" s="203" t="s">
        <v>185</v>
      </c>
      <c r="D36" s="203" t="s">
        <v>586</v>
      </c>
      <c r="E36" s="203" t="s">
        <v>168</v>
      </c>
      <c r="F36" s="203" t="s">
        <v>174</v>
      </c>
      <c r="G36" s="203" t="s">
        <v>902</v>
      </c>
      <c r="H36" s="177">
        <v>1000.0</v>
      </c>
      <c r="I36" s="2" t="s">
        <v>908</v>
      </c>
      <c r="J36" s="2">
        <v>18742.408583810084</v>
      </c>
      <c r="K36" s="2">
        <v>562272.2575143025</v>
      </c>
      <c r="L36" s="204">
        <v>-1.917613970588975E7</v>
      </c>
      <c r="M36" s="92">
        <v>1.978281726780542E7</v>
      </c>
      <c r="N36" s="92">
        <v>2.468366263325806E7</v>
      </c>
      <c r="O36" s="92">
        <v>1.4649989626012357E7</v>
      </c>
      <c r="P36" s="92">
        <v>1.7259346618952338E7</v>
      </c>
      <c r="Q36" s="92">
        <v>5132827.641793061</v>
      </c>
      <c r="R36" s="92">
        <v>7424316.014305724</v>
      </c>
      <c r="S36" s="92">
        <v>37036.99999999994</v>
      </c>
      <c r="T36" s="92">
        <v>29629.59999999996</v>
      </c>
      <c r="U36" s="92">
        <v>606677.5619156696</v>
      </c>
      <c r="V36" s="92">
        <v>1053824.2922953535</v>
      </c>
      <c r="W36" s="92">
        <v>667.6707504591843</v>
      </c>
      <c r="X36" s="92">
        <v>32971.36211300903</v>
      </c>
      <c r="Y36" s="92">
        <v>39565.63453561084</v>
      </c>
      <c r="Z36" s="92">
        <v>61.72833333333324</v>
      </c>
      <c r="AA36" s="92">
        <v>606.6775619156696</v>
      </c>
      <c r="AB36" s="87">
        <v>500.0</v>
      </c>
      <c r="AC36" s="2">
        <v>1.917613970588975E7</v>
      </c>
      <c r="AD36" s="92">
        <v>1.4649989626012357E7</v>
      </c>
      <c r="AE36" s="92">
        <v>5132827.641793061</v>
      </c>
      <c r="AF36" s="92">
        <v>606677.5619156696</v>
      </c>
      <c r="AG36" s="92">
        <v>667.6707504591843</v>
      </c>
      <c r="AH36" s="2" t="s">
        <v>904</v>
      </c>
      <c r="AI36" s="2" t="s">
        <v>904</v>
      </c>
      <c r="AJ36" s="2" t="s">
        <v>904</v>
      </c>
      <c r="AK36" s="177">
        <v>29629.59999999996</v>
      </c>
      <c r="AL36" s="2" t="s">
        <v>904</v>
      </c>
      <c r="AM36" s="2" t="s">
        <v>904</v>
      </c>
      <c r="AN36" s="2" t="s">
        <v>904</v>
      </c>
      <c r="AO36" s="2" t="s">
        <v>904</v>
      </c>
      <c r="AP36" s="2" t="s">
        <v>904</v>
      </c>
      <c r="AQ36" s="2" t="s">
        <v>904</v>
      </c>
      <c r="AR36" s="2" t="s">
        <v>904</v>
      </c>
      <c r="AS36" s="2" t="s">
        <v>904</v>
      </c>
      <c r="AT36" s="2" t="s">
        <v>904</v>
      </c>
      <c r="AU36" s="2" t="s">
        <v>904</v>
      </c>
      <c r="AV36" s="2" t="s">
        <v>904</v>
      </c>
      <c r="AW36" s="2" t="s">
        <v>904</v>
      </c>
      <c r="AX36" s="2" t="s">
        <v>904</v>
      </c>
      <c r="AY36" s="2" t="s">
        <v>904</v>
      </c>
      <c r="AZ36" s="2" t="s">
        <v>904</v>
      </c>
      <c r="BA36" s="205">
        <v>4263802.103693904</v>
      </c>
      <c r="BB36" s="205">
        <v>47.72438124205462</v>
      </c>
      <c r="BC36" s="206" t="s">
        <v>904</v>
      </c>
      <c r="BD36" s="205">
        <v>47.72438124205462</v>
      </c>
      <c r="BE36" s="205">
        <v>10101.488379664492</v>
      </c>
      <c r="BF36" s="205">
        <v>0.0</v>
      </c>
      <c r="BG36" s="205">
        <v>37036.99999999994</v>
      </c>
      <c r="BH36" s="205">
        <v>29629.59999999996</v>
      </c>
      <c r="BI36" s="2" t="s">
        <v>904</v>
      </c>
      <c r="BJ36" s="2" t="s">
        <v>904</v>
      </c>
      <c r="BK36" s="203">
        <v>30.0</v>
      </c>
      <c r="BL36" s="2">
        <v>1.0</v>
      </c>
      <c r="BM36" s="207">
        <v>30.0</v>
      </c>
      <c r="BN36" s="208" t="s">
        <v>906</v>
      </c>
      <c r="BO36" s="87">
        <v>20.0</v>
      </c>
      <c r="BP36" s="101">
        <v>0.05</v>
      </c>
      <c r="BQ36" s="101">
        <v>0.04</v>
      </c>
      <c r="BR36" s="2">
        <v>100.0</v>
      </c>
      <c r="BS36" s="2">
        <v>100.0</v>
      </c>
    </row>
    <row r="37" ht="12.75" customHeight="1">
      <c r="A37" s="87" t="str">
        <f t="shared" si="1"/>
        <v>Australia Salt marsh Restoration Planting Large</v>
      </c>
      <c r="B37" s="87" t="s">
        <v>163</v>
      </c>
      <c r="C37" s="203" t="s">
        <v>185</v>
      </c>
      <c r="D37" s="203" t="s">
        <v>586</v>
      </c>
      <c r="E37" s="203" t="s">
        <v>168</v>
      </c>
      <c r="F37" s="203" t="s">
        <v>174</v>
      </c>
      <c r="G37" s="203" t="s">
        <v>902</v>
      </c>
      <c r="H37" s="177">
        <v>1000.0</v>
      </c>
      <c r="I37" s="2" t="s">
        <v>908</v>
      </c>
      <c r="J37" s="2">
        <v>18742.408583810084</v>
      </c>
      <c r="K37" s="2">
        <v>562272.2575143025</v>
      </c>
      <c r="L37" s="204">
        <v>-1.917613970588975E7</v>
      </c>
      <c r="M37" s="92">
        <v>1.978281726780542E7</v>
      </c>
      <c r="N37" s="92">
        <v>2.468366263325806E7</v>
      </c>
      <c r="O37" s="92">
        <v>1.4649989626012357E7</v>
      </c>
      <c r="P37" s="92">
        <v>1.7259346618952338E7</v>
      </c>
      <c r="Q37" s="92">
        <v>5132827.641793061</v>
      </c>
      <c r="R37" s="92">
        <v>7424316.014305724</v>
      </c>
      <c r="S37" s="92">
        <v>37036.99999999994</v>
      </c>
      <c r="T37" s="92">
        <v>29629.59999999996</v>
      </c>
      <c r="U37" s="92">
        <v>606677.5619156696</v>
      </c>
      <c r="V37" s="92">
        <v>1053824.2922953535</v>
      </c>
      <c r="W37" s="92">
        <v>667.6707504591843</v>
      </c>
      <c r="X37" s="92">
        <v>32971.36211300903</v>
      </c>
      <c r="Y37" s="92">
        <v>39565.63453561084</v>
      </c>
      <c r="Z37" s="92">
        <v>61.72833333333324</v>
      </c>
      <c r="AA37" s="92">
        <v>606.6775619156696</v>
      </c>
      <c r="AB37" s="87">
        <v>500.0</v>
      </c>
      <c r="AC37" s="2">
        <v>1.917613970588975E7</v>
      </c>
      <c r="AD37" s="92">
        <v>1.4649989626012357E7</v>
      </c>
      <c r="AE37" s="92">
        <v>5132827.641793061</v>
      </c>
      <c r="AF37" s="92">
        <v>606677.5619156696</v>
      </c>
      <c r="AG37" s="92">
        <v>667.6707504591843</v>
      </c>
      <c r="AH37" s="2" t="s">
        <v>904</v>
      </c>
      <c r="AI37" s="2" t="s">
        <v>904</v>
      </c>
      <c r="AJ37" s="2" t="s">
        <v>904</v>
      </c>
      <c r="AK37" s="177">
        <v>29629.59999999996</v>
      </c>
      <c r="AL37" s="2" t="s">
        <v>904</v>
      </c>
      <c r="AM37" s="2" t="s">
        <v>904</v>
      </c>
      <c r="AN37" s="2" t="s">
        <v>904</v>
      </c>
      <c r="AO37" s="2" t="s">
        <v>904</v>
      </c>
      <c r="AP37" s="2" t="s">
        <v>904</v>
      </c>
      <c r="AQ37" s="2" t="s">
        <v>904</v>
      </c>
      <c r="AR37" s="2" t="s">
        <v>904</v>
      </c>
      <c r="AS37" s="2" t="s">
        <v>904</v>
      </c>
      <c r="AT37" s="2" t="s">
        <v>904</v>
      </c>
      <c r="AU37" s="2" t="s">
        <v>904</v>
      </c>
      <c r="AV37" s="2" t="s">
        <v>904</v>
      </c>
      <c r="AW37" s="2" t="s">
        <v>904</v>
      </c>
      <c r="AX37" s="2" t="s">
        <v>904</v>
      </c>
      <c r="AY37" s="2" t="s">
        <v>904</v>
      </c>
      <c r="AZ37" s="2" t="s">
        <v>904</v>
      </c>
      <c r="BA37" s="205">
        <v>4263802.103693904</v>
      </c>
      <c r="BB37" s="205">
        <v>47.72438124205462</v>
      </c>
      <c r="BC37" s="206" t="s">
        <v>904</v>
      </c>
      <c r="BD37" s="205">
        <v>47.72438124205462</v>
      </c>
      <c r="BE37" s="205">
        <v>10101.488379664492</v>
      </c>
      <c r="BF37" s="205">
        <v>0.0</v>
      </c>
      <c r="BG37" s="205">
        <v>37036.99999999994</v>
      </c>
      <c r="BH37" s="205">
        <v>29629.59999999996</v>
      </c>
      <c r="BI37" s="2" t="s">
        <v>904</v>
      </c>
      <c r="BJ37" s="2" t="s">
        <v>904</v>
      </c>
      <c r="BK37" s="203">
        <v>30.0</v>
      </c>
      <c r="BL37" s="2">
        <v>1.0</v>
      </c>
      <c r="BM37" s="207">
        <v>30.0</v>
      </c>
      <c r="BN37" s="208" t="s">
        <v>906</v>
      </c>
      <c r="BO37" s="87">
        <v>20.0</v>
      </c>
      <c r="BP37" s="101">
        <v>0.05</v>
      </c>
      <c r="BQ37" s="101">
        <v>0.04</v>
      </c>
      <c r="BR37" s="2">
        <v>100.0</v>
      </c>
      <c r="BS37" s="2">
        <v>100.0</v>
      </c>
    </row>
    <row r="38" ht="12.75" customHeight="1">
      <c r="A38" s="87" t="str">
        <f t="shared" si="1"/>
        <v>Caribbean Mangrove Restoration Planting Medium</v>
      </c>
      <c r="B38" s="87" t="s">
        <v>161</v>
      </c>
      <c r="C38" s="203" t="s">
        <v>186</v>
      </c>
      <c r="D38" s="2" t="s">
        <v>587</v>
      </c>
      <c r="E38" s="203" t="s">
        <v>160</v>
      </c>
      <c r="F38" s="2" t="s">
        <v>174</v>
      </c>
      <c r="G38" s="203" t="s">
        <v>902</v>
      </c>
      <c r="H38" s="177">
        <v>500.0</v>
      </c>
      <c r="I38" s="2" t="s">
        <v>903</v>
      </c>
      <c r="J38" s="2">
        <v>103500.257963828</v>
      </c>
      <c r="K38" s="2">
        <v>9.493743587424524E7</v>
      </c>
      <c r="L38" s="204">
        <v>-1336478.3612904586</v>
      </c>
      <c r="M38" s="92">
        <v>2.069866771979728E7</v>
      </c>
      <c r="N38" s="92">
        <v>2.653502634110962E7</v>
      </c>
      <c r="O38" s="92">
        <v>1.3130109242826754E7</v>
      </c>
      <c r="P38" s="92">
        <v>1.4943866666666666E7</v>
      </c>
      <c r="Q38" s="92">
        <v>7568558.476970525</v>
      </c>
      <c r="R38" s="92">
        <v>1.1591159674442952E7</v>
      </c>
      <c r="S38" s="92">
        <v>61518.60000000002</v>
      </c>
      <c r="T38" s="92">
        <v>49214.879999999976</v>
      </c>
      <c r="U38" s="92">
        <v>3.1191380094389956E7</v>
      </c>
      <c r="V38" s="92">
        <v>5.316023948442952E7</v>
      </c>
      <c r="W38" s="92">
        <v>420.577429423729</v>
      </c>
      <c r="X38" s="92">
        <v>68995.55906599094</v>
      </c>
      <c r="Y38" s="92">
        <v>41397.33543959456</v>
      </c>
      <c r="Z38" s="92">
        <v>205.06200000000007</v>
      </c>
      <c r="AA38" s="92">
        <v>62382.76018877991</v>
      </c>
      <c r="AB38" s="87">
        <v>500.0</v>
      </c>
      <c r="AC38" s="2">
        <v>1336478.3612904586</v>
      </c>
      <c r="AD38" s="92">
        <v>1.3130109242826754E7</v>
      </c>
      <c r="AE38" s="92">
        <v>7568558.476970525</v>
      </c>
      <c r="AF38" s="92">
        <v>3.1191380094389956E7</v>
      </c>
      <c r="AG38" s="92">
        <v>420.577429423729</v>
      </c>
      <c r="AH38" s="2" t="s">
        <v>904</v>
      </c>
      <c r="AI38" s="2" t="s">
        <v>904</v>
      </c>
      <c r="AJ38" s="2" t="s">
        <v>904</v>
      </c>
      <c r="AK38" s="177">
        <v>49214.879999999976</v>
      </c>
      <c r="AL38" s="2" t="s">
        <v>904</v>
      </c>
      <c r="AM38" s="2" t="s">
        <v>904</v>
      </c>
      <c r="AN38" s="2" t="s">
        <v>904</v>
      </c>
      <c r="AO38" s="2" t="s">
        <v>904</v>
      </c>
      <c r="AP38" s="2" t="s">
        <v>904</v>
      </c>
      <c r="AQ38" s="2" t="s">
        <v>904</v>
      </c>
      <c r="AR38" s="2" t="s">
        <v>904</v>
      </c>
      <c r="AS38" s="2" t="s">
        <v>904</v>
      </c>
      <c r="AT38" s="2" t="s">
        <v>904</v>
      </c>
      <c r="AU38" s="2" t="s">
        <v>904</v>
      </c>
      <c r="AV38" s="2" t="s">
        <v>904</v>
      </c>
      <c r="AW38" s="2" t="s">
        <v>904</v>
      </c>
      <c r="AX38" s="2" t="s">
        <v>904</v>
      </c>
      <c r="AY38" s="2" t="s">
        <v>904</v>
      </c>
      <c r="AZ38" s="2" t="s">
        <v>904</v>
      </c>
      <c r="BA38" s="205">
        <v>2946139.333649704</v>
      </c>
      <c r="BB38" s="205">
        <v>68.33114264928236</v>
      </c>
      <c r="BC38" s="206" t="s">
        <v>904</v>
      </c>
      <c r="BD38" s="205">
        <v>68.33114264928236</v>
      </c>
      <c r="BE38" s="205">
        <v>85568.86730777902</v>
      </c>
      <c r="BF38" s="205">
        <v>0.0</v>
      </c>
      <c r="BG38" s="205">
        <v>61518.60000000002</v>
      </c>
      <c r="BH38" s="205">
        <v>49214.879999999976</v>
      </c>
      <c r="BI38" s="2" t="s">
        <v>904</v>
      </c>
      <c r="BJ38" s="2" t="s">
        <v>904</v>
      </c>
      <c r="BK38" s="203">
        <v>917.2676256268331</v>
      </c>
      <c r="BL38" s="2">
        <v>3.0</v>
      </c>
      <c r="BM38" s="207">
        <v>917.2676256268331</v>
      </c>
      <c r="BN38" s="208" t="s">
        <v>905</v>
      </c>
      <c r="BO38" s="87">
        <v>20.0</v>
      </c>
      <c r="BP38" s="101">
        <v>0.05</v>
      </c>
      <c r="BQ38" s="101">
        <v>0.04</v>
      </c>
      <c r="BR38" s="2">
        <v>100.0</v>
      </c>
      <c r="BS38" s="2">
        <v>100.0</v>
      </c>
    </row>
    <row r="39" ht="12.75" customHeight="1">
      <c r="A39" s="87" t="str">
        <f t="shared" si="1"/>
        <v>Caribbean Mangrove Restoration Planting Medium</v>
      </c>
      <c r="B39" s="87" t="s">
        <v>161</v>
      </c>
      <c r="C39" s="203" t="s">
        <v>186</v>
      </c>
      <c r="D39" s="2" t="s">
        <v>587</v>
      </c>
      <c r="E39" s="203" t="s">
        <v>160</v>
      </c>
      <c r="F39" s="2" t="s">
        <v>174</v>
      </c>
      <c r="G39" s="203" t="s">
        <v>902</v>
      </c>
      <c r="H39" s="177">
        <v>500.0</v>
      </c>
      <c r="I39" s="2" t="s">
        <v>903</v>
      </c>
      <c r="J39" s="2">
        <v>103500.257963828</v>
      </c>
      <c r="K39" s="2">
        <v>9.493743587424524E7</v>
      </c>
      <c r="L39" s="204">
        <v>-1336478.3612904586</v>
      </c>
      <c r="M39" s="92">
        <v>2.069866771979728E7</v>
      </c>
      <c r="N39" s="92">
        <v>2.653502634110962E7</v>
      </c>
      <c r="O39" s="92">
        <v>1.3130109242826754E7</v>
      </c>
      <c r="P39" s="92">
        <v>1.4943866666666666E7</v>
      </c>
      <c r="Q39" s="92">
        <v>7568558.476970525</v>
      </c>
      <c r="R39" s="92">
        <v>1.1591159674442952E7</v>
      </c>
      <c r="S39" s="92">
        <v>61518.60000000002</v>
      </c>
      <c r="T39" s="92">
        <v>49214.879999999976</v>
      </c>
      <c r="U39" s="92">
        <v>3.1191380094389956E7</v>
      </c>
      <c r="V39" s="92">
        <v>5.316023948442952E7</v>
      </c>
      <c r="W39" s="92">
        <v>420.577429423729</v>
      </c>
      <c r="X39" s="92">
        <v>68995.55906599094</v>
      </c>
      <c r="Y39" s="92">
        <v>41397.33543959456</v>
      </c>
      <c r="Z39" s="92">
        <v>205.06200000000007</v>
      </c>
      <c r="AA39" s="92">
        <v>62382.76018877991</v>
      </c>
      <c r="AB39" s="87">
        <v>500.0</v>
      </c>
      <c r="AC39" s="2">
        <v>1336478.3612904586</v>
      </c>
      <c r="AD39" s="92">
        <v>1.3130109242826754E7</v>
      </c>
      <c r="AE39" s="92">
        <v>7568558.476970525</v>
      </c>
      <c r="AF39" s="92">
        <v>3.1191380094389956E7</v>
      </c>
      <c r="AG39" s="92">
        <v>420.577429423729</v>
      </c>
      <c r="AH39" s="2" t="s">
        <v>904</v>
      </c>
      <c r="AI39" s="2" t="s">
        <v>904</v>
      </c>
      <c r="AJ39" s="2" t="s">
        <v>904</v>
      </c>
      <c r="AK39" s="177">
        <v>49214.879999999976</v>
      </c>
      <c r="AL39" s="2" t="s">
        <v>904</v>
      </c>
      <c r="AM39" s="2" t="s">
        <v>904</v>
      </c>
      <c r="AN39" s="2" t="s">
        <v>904</v>
      </c>
      <c r="AO39" s="2" t="s">
        <v>904</v>
      </c>
      <c r="AP39" s="2" t="s">
        <v>904</v>
      </c>
      <c r="AQ39" s="2" t="s">
        <v>904</v>
      </c>
      <c r="AR39" s="2" t="s">
        <v>904</v>
      </c>
      <c r="AS39" s="2" t="s">
        <v>904</v>
      </c>
      <c r="AT39" s="2" t="s">
        <v>904</v>
      </c>
      <c r="AU39" s="2" t="s">
        <v>904</v>
      </c>
      <c r="AV39" s="2" t="s">
        <v>904</v>
      </c>
      <c r="AW39" s="2" t="s">
        <v>904</v>
      </c>
      <c r="AX39" s="2" t="s">
        <v>904</v>
      </c>
      <c r="AY39" s="2" t="s">
        <v>904</v>
      </c>
      <c r="AZ39" s="2" t="s">
        <v>904</v>
      </c>
      <c r="BA39" s="205">
        <v>2946139.333649704</v>
      </c>
      <c r="BB39" s="205">
        <v>68.33114264928236</v>
      </c>
      <c r="BC39" s="206" t="s">
        <v>904</v>
      </c>
      <c r="BD39" s="205">
        <v>68.33114264928236</v>
      </c>
      <c r="BE39" s="205">
        <v>85568.86730777902</v>
      </c>
      <c r="BF39" s="205">
        <v>0.0</v>
      </c>
      <c r="BG39" s="205">
        <v>61518.60000000002</v>
      </c>
      <c r="BH39" s="205">
        <v>49214.879999999976</v>
      </c>
      <c r="BI39" s="2" t="s">
        <v>904</v>
      </c>
      <c r="BJ39" s="2" t="s">
        <v>904</v>
      </c>
      <c r="BK39" s="203">
        <v>917.2676256268331</v>
      </c>
      <c r="BL39" s="2">
        <v>3.0</v>
      </c>
      <c r="BM39" s="207">
        <v>917.2676256268331</v>
      </c>
      <c r="BN39" s="208" t="s">
        <v>905</v>
      </c>
      <c r="BO39" s="87">
        <v>20.0</v>
      </c>
      <c r="BP39" s="101">
        <v>0.05</v>
      </c>
      <c r="BQ39" s="101">
        <v>0.04</v>
      </c>
      <c r="BR39" s="2">
        <v>100.0</v>
      </c>
      <c r="BS39" s="2">
        <v>100.0</v>
      </c>
    </row>
    <row r="40" ht="12.75" customHeight="1">
      <c r="A40" s="87" t="str">
        <f t="shared" si="1"/>
        <v>Caribbean Seagrass Restoration Planting Medium</v>
      </c>
      <c r="B40" s="87" t="s">
        <v>161</v>
      </c>
      <c r="C40" s="203" t="s">
        <v>186</v>
      </c>
      <c r="D40" s="2" t="s">
        <v>587</v>
      </c>
      <c r="E40" s="203" t="s">
        <v>167</v>
      </c>
      <c r="F40" s="2" t="s">
        <v>174</v>
      </c>
      <c r="G40" s="203" t="s">
        <v>902</v>
      </c>
      <c r="H40" s="177">
        <v>500.0</v>
      </c>
      <c r="I40" s="2" t="s">
        <v>903</v>
      </c>
      <c r="J40" s="2">
        <v>16322.198859999971</v>
      </c>
      <c r="K40" s="2">
        <v>1.4590692204726964E8</v>
      </c>
      <c r="L40" s="204">
        <v>-1.7450664841098987E7</v>
      </c>
      <c r="M40" s="92">
        <v>4.7005369452707894E7</v>
      </c>
      <c r="N40" s="92">
        <v>5.793993441614552E7</v>
      </c>
      <c r="O40" s="92">
        <v>3.3333214206984874E7</v>
      </c>
      <c r="P40" s="92">
        <v>3.8115214981273405E7</v>
      </c>
      <c r="Q40" s="92">
        <v>1.367215524572302E7</v>
      </c>
      <c r="R40" s="92">
        <v>1.9824719434872113E7</v>
      </c>
      <c r="S40" s="92">
        <v>9223.499999999982</v>
      </c>
      <c r="T40" s="92">
        <v>7378.799999999988</v>
      </c>
      <c r="U40" s="92">
        <v>4.557483082029606E7</v>
      </c>
      <c r="V40" s="92">
        <v>7.767430981051889E7</v>
      </c>
      <c r="W40" s="92">
        <v>6370.3270792958165</v>
      </c>
      <c r="X40" s="92">
        <v>156684.56484235966</v>
      </c>
      <c r="Y40" s="92">
        <v>94010.73890541578</v>
      </c>
      <c r="Z40" s="92">
        <v>30.74499999999994</v>
      </c>
      <c r="AA40" s="92">
        <v>91149.66164059211</v>
      </c>
      <c r="AB40" s="87">
        <v>500.0</v>
      </c>
      <c r="AC40" s="2">
        <v>1.7450664841098987E7</v>
      </c>
      <c r="AD40" s="92">
        <v>3.3333214206984874E7</v>
      </c>
      <c r="AE40" s="92">
        <v>1.367215524572302E7</v>
      </c>
      <c r="AF40" s="92">
        <v>4.557483082029606E7</v>
      </c>
      <c r="AG40" s="92">
        <v>6370.3270792958165</v>
      </c>
      <c r="AH40" s="2" t="s">
        <v>904</v>
      </c>
      <c r="AI40" s="2" t="s">
        <v>904</v>
      </c>
      <c r="AJ40" s="2" t="s">
        <v>904</v>
      </c>
      <c r="AK40" s="177">
        <v>7378.799999999988</v>
      </c>
      <c r="AL40" s="2" t="s">
        <v>904</v>
      </c>
      <c r="AM40" s="2" t="s">
        <v>904</v>
      </c>
      <c r="AN40" s="2" t="s">
        <v>904</v>
      </c>
      <c r="AO40" s="2" t="s">
        <v>904</v>
      </c>
      <c r="AP40" s="2" t="s">
        <v>904</v>
      </c>
      <c r="AQ40" s="2" t="s">
        <v>904</v>
      </c>
      <c r="AR40" s="2" t="s">
        <v>904</v>
      </c>
      <c r="AS40" s="2" t="s">
        <v>904</v>
      </c>
      <c r="AT40" s="2" t="s">
        <v>904</v>
      </c>
      <c r="AU40" s="2" t="s">
        <v>904</v>
      </c>
      <c r="AV40" s="2" t="s">
        <v>904</v>
      </c>
      <c r="AW40" s="2" t="s">
        <v>904</v>
      </c>
      <c r="AX40" s="2" t="s">
        <v>904</v>
      </c>
      <c r="AY40" s="2" t="s">
        <v>904</v>
      </c>
      <c r="AZ40" s="2" t="s">
        <v>904</v>
      </c>
      <c r="BA40" s="205">
        <v>4660284.155817212</v>
      </c>
      <c r="BB40" s="205">
        <v>13.858311799781063</v>
      </c>
      <c r="BC40" s="206" t="s">
        <v>904</v>
      </c>
      <c r="BD40" s="205">
        <v>13.858311799781063</v>
      </c>
      <c r="BE40" s="205">
        <v>725.927292275639</v>
      </c>
      <c r="BF40" s="205">
        <v>0.0</v>
      </c>
      <c r="BG40" s="205">
        <v>9223.499999999982</v>
      </c>
      <c r="BH40" s="205">
        <v>7378.799999999988</v>
      </c>
      <c r="BI40" s="2" t="s">
        <v>904</v>
      </c>
      <c r="BJ40" s="2" t="s">
        <v>904</v>
      </c>
      <c r="BK40" s="203">
        <v>8939.170714604925</v>
      </c>
      <c r="BL40" s="2">
        <v>3.0</v>
      </c>
      <c r="BM40" s="207">
        <v>8939.170714604925</v>
      </c>
      <c r="BN40" s="208" t="s">
        <v>905</v>
      </c>
      <c r="BO40" s="87">
        <v>20.0</v>
      </c>
      <c r="BP40" s="101">
        <v>0.05</v>
      </c>
      <c r="BQ40" s="101">
        <v>0.04</v>
      </c>
      <c r="BR40" s="2">
        <v>100.0</v>
      </c>
      <c r="BS40" s="2">
        <v>100.0</v>
      </c>
    </row>
    <row r="41" ht="12.75" customHeight="1">
      <c r="A41" s="87" t="str">
        <f t="shared" si="1"/>
        <v>Caribbean Seagrass Restoration Planting Medium</v>
      </c>
      <c r="B41" s="87" t="s">
        <v>161</v>
      </c>
      <c r="C41" s="203" t="s">
        <v>186</v>
      </c>
      <c r="D41" s="2" t="s">
        <v>587</v>
      </c>
      <c r="E41" s="203" t="s">
        <v>167</v>
      </c>
      <c r="F41" s="2" t="s">
        <v>174</v>
      </c>
      <c r="G41" s="203" t="s">
        <v>902</v>
      </c>
      <c r="H41" s="177">
        <v>500.0</v>
      </c>
      <c r="I41" s="2" t="s">
        <v>903</v>
      </c>
      <c r="J41" s="2">
        <v>16322.198859999971</v>
      </c>
      <c r="K41" s="2">
        <v>1.4590692204726964E8</v>
      </c>
      <c r="L41" s="204">
        <v>-1.7450664841098987E7</v>
      </c>
      <c r="M41" s="92">
        <v>4.7005369452707894E7</v>
      </c>
      <c r="N41" s="92">
        <v>5.793993441614552E7</v>
      </c>
      <c r="O41" s="92">
        <v>3.3333214206984874E7</v>
      </c>
      <c r="P41" s="92">
        <v>3.8115214981273405E7</v>
      </c>
      <c r="Q41" s="92">
        <v>1.367215524572302E7</v>
      </c>
      <c r="R41" s="92">
        <v>1.9824719434872113E7</v>
      </c>
      <c r="S41" s="92">
        <v>9223.499999999982</v>
      </c>
      <c r="T41" s="92">
        <v>7378.799999999988</v>
      </c>
      <c r="U41" s="92">
        <v>4.557483082029606E7</v>
      </c>
      <c r="V41" s="92">
        <v>7.767430981051889E7</v>
      </c>
      <c r="W41" s="92">
        <v>6370.3270792958165</v>
      </c>
      <c r="X41" s="92">
        <v>156684.56484235966</v>
      </c>
      <c r="Y41" s="92">
        <v>94010.73890541578</v>
      </c>
      <c r="Z41" s="92">
        <v>30.74499999999994</v>
      </c>
      <c r="AA41" s="92">
        <v>91149.66164059211</v>
      </c>
      <c r="AB41" s="87">
        <v>500.0</v>
      </c>
      <c r="AC41" s="2">
        <v>1.7450664841098987E7</v>
      </c>
      <c r="AD41" s="92">
        <v>3.3333214206984874E7</v>
      </c>
      <c r="AE41" s="92">
        <v>1.367215524572302E7</v>
      </c>
      <c r="AF41" s="92">
        <v>4.557483082029606E7</v>
      </c>
      <c r="AG41" s="92">
        <v>6370.3270792958165</v>
      </c>
      <c r="AH41" s="2" t="s">
        <v>904</v>
      </c>
      <c r="AI41" s="2" t="s">
        <v>904</v>
      </c>
      <c r="AJ41" s="2" t="s">
        <v>904</v>
      </c>
      <c r="AK41" s="177">
        <v>7378.799999999988</v>
      </c>
      <c r="AL41" s="2" t="s">
        <v>904</v>
      </c>
      <c r="AM41" s="2" t="s">
        <v>904</v>
      </c>
      <c r="AN41" s="2" t="s">
        <v>904</v>
      </c>
      <c r="AO41" s="2" t="s">
        <v>904</v>
      </c>
      <c r="AP41" s="2" t="s">
        <v>904</v>
      </c>
      <c r="AQ41" s="2" t="s">
        <v>904</v>
      </c>
      <c r="AR41" s="2" t="s">
        <v>904</v>
      </c>
      <c r="AS41" s="2" t="s">
        <v>904</v>
      </c>
      <c r="AT41" s="2" t="s">
        <v>904</v>
      </c>
      <c r="AU41" s="2" t="s">
        <v>904</v>
      </c>
      <c r="AV41" s="2" t="s">
        <v>904</v>
      </c>
      <c r="AW41" s="2" t="s">
        <v>904</v>
      </c>
      <c r="AX41" s="2" t="s">
        <v>904</v>
      </c>
      <c r="AY41" s="2" t="s">
        <v>904</v>
      </c>
      <c r="AZ41" s="2" t="s">
        <v>904</v>
      </c>
      <c r="BA41" s="205">
        <v>4660284.155817212</v>
      </c>
      <c r="BB41" s="205">
        <v>13.858311799781063</v>
      </c>
      <c r="BC41" s="206" t="s">
        <v>904</v>
      </c>
      <c r="BD41" s="205">
        <v>13.858311799781063</v>
      </c>
      <c r="BE41" s="205">
        <v>725.927292275639</v>
      </c>
      <c r="BF41" s="205">
        <v>0.0</v>
      </c>
      <c r="BG41" s="205">
        <v>9223.499999999982</v>
      </c>
      <c r="BH41" s="205">
        <v>7378.799999999988</v>
      </c>
      <c r="BI41" s="2" t="s">
        <v>904</v>
      </c>
      <c r="BJ41" s="2" t="s">
        <v>904</v>
      </c>
      <c r="BK41" s="203">
        <v>8939.170714604925</v>
      </c>
      <c r="BL41" s="2">
        <v>3.0</v>
      </c>
      <c r="BM41" s="207">
        <v>8939.170714604925</v>
      </c>
      <c r="BN41" s="208" t="s">
        <v>905</v>
      </c>
      <c r="BO41" s="87">
        <v>20.0</v>
      </c>
      <c r="BP41" s="101">
        <v>0.05</v>
      </c>
      <c r="BQ41" s="101">
        <v>0.04</v>
      </c>
      <c r="BR41" s="2">
        <v>100.0</v>
      </c>
      <c r="BS41" s="2">
        <v>100.0</v>
      </c>
    </row>
    <row r="42" ht="12.75" customHeight="1">
      <c r="A42" s="87" t="str">
        <f t="shared" si="1"/>
        <v>Caribbean Salt marsh Restoration Planting Medium</v>
      </c>
      <c r="B42" s="87" t="s">
        <v>161</v>
      </c>
      <c r="C42" s="203" t="s">
        <v>186</v>
      </c>
      <c r="D42" s="2" t="s">
        <v>587</v>
      </c>
      <c r="E42" s="203" t="s">
        <v>168</v>
      </c>
      <c r="F42" s="2" t="s">
        <v>174</v>
      </c>
      <c r="G42" s="203" t="s">
        <v>902</v>
      </c>
      <c r="H42" s="177">
        <v>500.0</v>
      </c>
      <c r="I42" s="2" t="s">
        <v>903</v>
      </c>
      <c r="J42" s="2">
        <v>1047.6264731115316</v>
      </c>
      <c r="K42" s="2">
        <v>3099724.3576584193</v>
      </c>
      <c r="L42" s="204">
        <v>-1.0361146401398957E7</v>
      </c>
      <c r="M42" s="92">
        <v>3.109365921286066E7</v>
      </c>
      <c r="N42" s="92">
        <v>3.8676189532916345E7</v>
      </c>
      <c r="O42" s="92">
        <v>2.151707963104496E7</v>
      </c>
      <c r="P42" s="92">
        <v>2.4563052059925094E7</v>
      </c>
      <c r="Q42" s="92">
        <v>9576579.5818157</v>
      </c>
      <c r="R42" s="92">
        <v>1.411313747299125E7</v>
      </c>
      <c r="S42" s="92">
        <v>19519.49999999997</v>
      </c>
      <c r="T42" s="92">
        <v>15615.599999999979</v>
      </c>
      <c r="U42" s="92">
        <v>3.1924005895454533E7</v>
      </c>
      <c r="V42" s="92">
        <v>5.4408871732159704E7</v>
      </c>
      <c r="W42" s="92">
        <v>1991.192090784901</v>
      </c>
      <c r="X42" s="92">
        <v>103645.53070953552</v>
      </c>
      <c r="Y42" s="92">
        <v>62187.318425721314</v>
      </c>
      <c r="Z42" s="92">
        <v>65.0649999999999</v>
      </c>
      <c r="AA42" s="92">
        <v>63848.01179090907</v>
      </c>
      <c r="AB42" s="87">
        <v>500.0</v>
      </c>
      <c r="AC42" s="2">
        <v>1.0361146401398957E7</v>
      </c>
      <c r="AD42" s="92">
        <v>2.151707963104496E7</v>
      </c>
      <c r="AE42" s="92">
        <v>9576579.5818157</v>
      </c>
      <c r="AF42" s="92">
        <v>3.1924005895454533E7</v>
      </c>
      <c r="AG42" s="92">
        <v>1991.192090784901</v>
      </c>
      <c r="AH42" s="2" t="s">
        <v>904</v>
      </c>
      <c r="AI42" s="2" t="s">
        <v>904</v>
      </c>
      <c r="AJ42" s="2" t="s">
        <v>904</v>
      </c>
      <c r="AK42" s="177">
        <v>15615.599999999979</v>
      </c>
      <c r="AL42" s="2" t="s">
        <v>904</v>
      </c>
      <c r="AM42" s="2" t="s">
        <v>904</v>
      </c>
      <c r="AN42" s="2" t="s">
        <v>904</v>
      </c>
      <c r="AO42" s="2" t="s">
        <v>904</v>
      </c>
      <c r="AP42" s="2" t="s">
        <v>904</v>
      </c>
      <c r="AQ42" s="2" t="s">
        <v>904</v>
      </c>
      <c r="AR42" s="2" t="s">
        <v>904</v>
      </c>
      <c r="AS42" s="2" t="s">
        <v>904</v>
      </c>
      <c r="AT42" s="2" t="s">
        <v>904</v>
      </c>
      <c r="AU42" s="2" t="s">
        <v>904</v>
      </c>
      <c r="AV42" s="2" t="s">
        <v>904</v>
      </c>
      <c r="AW42" s="2" t="s">
        <v>904</v>
      </c>
      <c r="AX42" s="2" t="s">
        <v>904</v>
      </c>
      <c r="AY42" s="2" t="s">
        <v>904</v>
      </c>
      <c r="AZ42" s="2" t="s">
        <v>904</v>
      </c>
      <c r="BA42" s="205">
        <v>237484.06083366642</v>
      </c>
      <c r="BB42" s="205">
        <v>27.267565064445023</v>
      </c>
      <c r="BC42" s="206" t="s">
        <v>904</v>
      </c>
      <c r="BD42" s="205">
        <v>27.267565064445023</v>
      </c>
      <c r="BE42" s="205">
        <v>5566.088806866538</v>
      </c>
      <c r="BF42" s="205">
        <v>0.0</v>
      </c>
      <c r="BG42" s="205">
        <v>19519.49999999997</v>
      </c>
      <c r="BH42" s="205">
        <v>15615.599999999979</v>
      </c>
      <c r="BI42" s="2" t="s">
        <v>904</v>
      </c>
      <c r="BJ42" s="2" t="s">
        <v>904</v>
      </c>
      <c r="BK42" s="203">
        <v>2958.8068240123775</v>
      </c>
      <c r="BL42" s="2">
        <v>3.0</v>
      </c>
      <c r="BM42" s="207">
        <v>2958.8068240123775</v>
      </c>
      <c r="BN42" s="208" t="s">
        <v>905</v>
      </c>
      <c r="BO42" s="87">
        <v>20.0</v>
      </c>
      <c r="BP42" s="101">
        <v>0.05</v>
      </c>
      <c r="BQ42" s="101">
        <v>0.04</v>
      </c>
      <c r="BR42" s="2">
        <v>100.0</v>
      </c>
      <c r="BS42" s="2">
        <v>100.0</v>
      </c>
    </row>
    <row r="43" ht="12.75" customHeight="1">
      <c r="A43" s="87" t="str">
        <f t="shared" si="1"/>
        <v>Caribbean Salt marsh Restoration Planting Medium</v>
      </c>
      <c r="B43" s="87" t="s">
        <v>161</v>
      </c>
      <c r="C43" s="203" t="s">
        <v>186</v>
      </c>
      <c r="D43" s="2" t="s">
        <v>587</v>
      </c>
      <c r="E43" s="203" t="s">
        <v>168</v>
      </c>
      <c r="F43" s="2" t="s">
        <v>174</v>
      </c>
      <c r="G43" s="203" t="s">
        <v>902</v>
      </c>
      <c r="H43" s="177">
        <v>500.0</v>
      </c>
      <c r="I43" s="2" t="s">
        <v>903</v>
      </c>
      <c r="J43" s="2">
        <v>1047.6264731115316</v>
      </c>
      <c r="K43" s="2">
        <v>3099724.3576584193</v>
      </c>
      <c r="L43" s="204">
        <v>-1.0361146401398957E7</v>
      </c>
      <c r="M43" s="92">
        <v>3.109365921286066E7</v>
      </c>
      <c r="N43" s="92">
        <v>3.8676189532916345E7</v>
      </c>
      <c r="O43" s="92">
        <v>2.151707963104496E7</v>
      </c>
      <c r="P43" s="92">
        <v>2.4563052059925094E7</v>
      </c>
      <c r="Q43" s="92">
        <v>9576579.5818157</v>
      </c>
      <c r="R43" s="92">
        <v>1.411313747299125E7</v>
      </c>
      <c r="S43" s="92">
        <v>19519.49999999997</v>
      </c>
      <c r="T43" s="92">
        <v>15615.599999999979</v>
      </c>
      <c r="U43" s="92">
        <v>3.1924005895454533E7</v>
      </c>
      <c r="V43" s="92">
        <v>5.4408871732159704E7</v>
      </c>
      <c r="W43" s="92">
        <v>1991.192090784901</v>
      </c>
      <c r="X43" s="92">
        <v>103645.53070953552</v>
      </c>
      <c r="Y43" s="92">
        <v>62187.318425721314</v>
      </c>
      <c r="Z43" s="92">
        <v>65.0649999999999</v>
      </c>
      <c r="AA43" s="92">
        <v>63848.01179090907</v>
      </c>
      <c r="AB43" s="87">
        <v>500.0</v>
      </c>
      <c r="AC43" s="2">
        <v>1.0361146401398957E7</v>
      </c>
      <c r="AD43" s="92">
        <v>2.151707963104496E7</v>
      </c>
      <c r="AE43" s="92">
        <v>9576579.5818157</v>
      </c>
      <c r="AF43" s="92">
        <v>3.1924005895454533E7</v>
      </c>
      <c r="AG43" s="92">
        <v>1991.192090784901</v>
      </c>
      <c r="AH43" s="2" t="s">
        <v>904</v>
      </c>
      <c r="AI43" s="2" t="s">
        <v>904</v>
      </c>
      <c r="AJ43" s="2" t="s">
        <v>904</v>
      </c>
      <c r="AK43" s="177">
        <v>15615.599999999979</v>
      </c>
      <c r="AL43" s="2" t="s">
        <v>904</v>
      </c>
      <c r="AM43" s="2" t="s">
        <v>904</v>
      </c>
      <c r="AN43" s="2" t="s">
        <v>904</v>
      </c>
      <c r="AO43" s="2" t="s">
        <v>904</v>
      </c>
      <c r="AP43" s="2" t="s">
        <v>904</v>
      </c>
      <c r="AQ43" s="2" t="s">
        <v>904</v>
      </c>
      <c r="AR43" s="2" t="s">
        <v>904</v>
      </c>
      <c r="AS43" s="2" t="s">
        <v>904</v>
      </c>
      <c r="AT43" s="2" t="s">
        <v>904</v>
      </c>
      <c r="AU43" s="2" t="s">
        <v>904</v>
      </c>
      <c r="AV43" s="2" t="s">
        <v>904</v>
      </c>
      <c r="AW43" s="2" t="s">
        <v>904</v>
      </c>
      <c r="AX43" s="2" t="s">
        <v>904</v>
      </c>
      <c r="AY43" s="2" t="s">
        <v>904</v>
      </c>
      <c r="AZ43" s="2" t="s">
        <v>904</v>
      </c>
      <c r="BA43" s="205">
        <v>237484.06083366642</v>
      </c>
      <c r="BB43" s="205">
        <v>27.267565064445023</v>
      </c>
      <c r="BC43" s="206" t="s">
        <v>904</v>
      </c>
      <c r="BD43" s="205">
        <v>27.267565064445023</v>
      </c>
      <c r="BE43" s="205">
        <v>5566.088806866538</v>
      </c>
      <c r="BF43" s="205">
        <v>0.0</v>
      </c>
      <c r="BG43" s="205">
        <v>19519.49999999997</v>
      </c>
      <c r="BH43" s="205">
        <v>15615.599999999979</v>
      </c>
      <c r="BI43" s="2" t="s">
        <v>904</v>
      </c>
      <c r="BJ43" s="2" t="s">
        <v>904</v>
      </c>
      <c r="BK43" s="203">
        <v>2958.8068240123775</v>
      </c>
      <c r="BL43" s="2">
        <v>3.0</v>
      </c>
      <c r="BM43" s="207">
        <v>2958.8068240123775</v>
      </c>
      <c r="BN43" s="208" t="s">
        <v>905</v>
      </c>
      <c r="BO43" s="87">
        <v>20.0</v>
      </c>
      <c r="BP43" s="101">
        <v>0.05</v>
      </c>
      <c r="BQ43" s="101">
        <v>0.04</v>
      </c>
      <c r="BR43" s="2">
        <v>100.0</v>
      </c>
      <c r="BS43" s="2">
        <v>100.0</v>
      </c>
    </row>
    <row r="44" ht="12.75" customHeight="1">
      <c r="A44" s="87" t="str">
        <f t="shared" si="1"/>
        <v>Caribbean Mangrove Restoration Planting Medium</v>
      </c>
      <c r="B44" s="87" t="s">
        <v>161</v>
      </c>
      <c r="C44" s="203" t="s">
        <v>186</v>
      </c>
      <c r="D44" s="2" t="s">
        <v>587</v>
      </c>
      <c r="E44" s="203" t="s">
        <v>160</v>
      </c>
      <c r="F44" s="2" t="s">
        <v>174</v>
      </c>
      <c r="G44" s="203" t="s">
        <v>902</v>
      </c>
      <c r="H44" s="177">
        <v>500.0</v>
      </c>
      <c r="I44" s="2" t="s">
        <v>903</v>
      </c>
      <c r="J44" s="2">
        <v>103500.257963828</v>
      </c>
      <c r="K44" s="2">
        <v>3105007.73891484</v>
      </c>
      <c r="L44" s="204">
        <v>-1.666140370326955E7</v>
      </c>
      <c r="M44" s="92">
        <v>1.7681543711145923E7</v>
      </c>
      <c r="N44" s="92">
        <v>2.1392867373832118E7</v>
      </c>
      <c r="O44" s="92">
        <v>1.3130109242826754E7</v>
      </c>
      <c r="P44" s="92">
        <v>1.4943866666666666E7</v>
      </c>
      <c r="Q44" s="92">
        <v>4551434.468319167</v>
      </c>
      <c r="R44" s="92">
        <v>6449000.707165453</v>
      </c>
      <c r="S44" s="92">
        <v>61518.60000000002</v>
      </c>
      <c r="T44" s="92">
        <v>49214.879999999976</v>
      </c>
      <c r="U44" s="92">
        <v>1020140.0078763722</v>
      </c>
      <c r="V44" s="92">
        <v>1738649.811654524</v>
      </c>
      <c r="W44" s="92">
        <v>359.2723117712759</v>
      </c>
      <c r="X44" s="92">
        <v>58938.479037153076</v>
      </c>
      <c r="Y44" s="92">
        <v>35363.08742229184</v>
      </c>
      <c r="Z44" s="92">
        <v>205.06200000000007</v>
      </c>
      <c r="AA44" s="92">
        <v>2040.2800157527445</v>
      </c>
      <c r="AB44" s="87">
        <v>500.0</v>
      </c>
      <c r="AC44" s="2">
        <v>1.666140370326955E7</v>
      </c>
      <c r="AD44" s="92">
        <v>1.3130109242826754E7</v>
      </c>
      <c r="AE44" s="92">
        <v>4551434.468319167</v>
      </c>
      <c r="AF44" s="92">
        <v>1020140.0078763722</v>
      </c>
      <c r="AG44" s="92">
        <v>359.2723117712759</v>
      </c>
      <c r="AH44" s="2" t="s">
        <v>904</v>
      </c>
      <c r="AI44" s="2" t="s">
        <v>904</v>
      </c>
      <c r="AJ44" s="2" t="s">
        <v>904</v>
      </c>
      <c r="AK44" s="177">
        <v>49214.879999999976</v>
      </c>
      <c r="AL44" s="2" t="s">
        <v>904</v>
      </c>
      <c r="AM44" s="2" t="s">
        <v>904</v>
      </c>
      <c r="AN44" s="2" t="s">
        <v>904</v>
      </c>
      <c r="AO44" s="2" t="s">
        <v>904</v>
      </c>
      <c r="AP44" s="2" t="s">
        <v>904</v>
      </c>
      <c r="AQ44" s="2" t="s">
        <v>904</v>
      </c>
      <c r="AR44" s="2" t="s">
        <v>904</v>
      </c>
      <c r="AS44" s="2" t="s">
        <v>904</v>
      </c>
      <c r="AT44" s="2" t="s">
        <v>904</v>
      </c>
      <c r="AU44" s="2" t="s">
        <v>904</v>
      </c>
      <c r="AV44" s="2" t="s">
        <v>904</v>
      </c>
      <c r="AW44" s="2" t="s">
        <v>904</v>
      </c>
      <c r="AX44" s="2" t="s">
        <v>904</v>
      </c>
      <c r="AY44" s="2" t="s">
        <v>904</v>
      </c>
      <c r="AZ44" s="2" t="s">
        <v>904</v>
      </c>
      <c r="BA44" s="205">
        <v>2946139.333649704</v>
      </c>
      <c r="BB44" s="205">
        <v>68.33114264928236</v>
      </c>
      <c r="BC44" s="206" t="s">
        <v>904</v>
      </c>
      <c r="BD44" s="205">
        <v>68.33114264928236</v>
      </c>
      <c r="BE44" s="205">
        <v>85568.86730777902</v>
      </c>
      <c r="BF44" s="205">
        <v>0.0</v>
      </c>
      <c r="BG44" s="205">
        <v>61518.60000000002</v>
      </c>
      <c r="BH44" s="205">
        <v>49214.879999999976</v>
      </c>
      <c r="BI44" s="2" t="s">
        <v>904</v>
      </c>
      <c r="BJ44" s="2" t="s">
        <v>904</v>
      </c>
      <c r="BK44" s="203">
        <v>30.0</v>
      </c>
      <c r="BL44" s="2">
        <v>1.0</v>
      </c>
      <c r="BM44" s="207">
        <v>30.0</v>
      </c>
      <c r="BN44" s="208" t="s">
        <v>906</v>
      </c>
      <c r="BO44" s="87">
        <v>20.0</v>
      </c>
      <c r="BP44" s="101">
        <v>0.05</v>
      </c>
      <c r="BQ44" s="101">
        <v>0.04</v>
      </c>
      <c r="BR44" s="2">
        <v>100.0</v>
      </c>
      <c r="BS44" s="2">
        <v>100.0</v>
      </c>
    </row>
    <row r="45" ht="12.75" customHeight="1">
      <c r="A45" s="87" t="str">
        <f t="shared" si="1"/>
        <v>Caribbean Mangrove Restoration Planting Medium</v>
      </c>
      <c r="B45" s="87" t="s">
        <v>161</v>
      </c>
      <c r="C45" s="203" t="s">
        <v>186</v>
      </c>
      <c r="D45" s="2" t="s">
        <v>587</v>
      </c>
      <c r="E45" s="203" t="s">
        <v>160</v>
      </c>
      <c r="F45" s="2" t="s">
        <v>174</v>
      </c>
      <c r="G45" s="203" t="s">
        <v>902</v>
      </c>
      <c r="H45" s="177">
        <v>500.0</v>
      </c>
      <c r="I45" s="2" t="s">
        <v>903</v>
      </c>
      <c r="J45" s="2">
        <v>103500.257963828</v>
      </c>
      <c r="K45" s="2">
        <v>3105007.73891484</v>
      </c>
      <c r="L45" s="204">
        <v>-1.666140370326955E7</v>
      </c>
      <c r="M45" s="92">
        <v>1.7681543711145923E7</v>
      </c>
      <c r="N45" s="92">
        <v>2.1392867373832118E7</v>
      </c>
      <c r="O45" s="92">
        <v>1.3130109242826754E7</v>
      </c>
      <c r="P45" s="92">
        <v>1.4943866666666666E7</v>
      </c>
      <c r="Q45" s="92">
        <v>4551434.468319167</v>
      </c>
      <c r="R45" s="92">
        <v>6449000.707165453</v>
      </c>
      <c r="S45" s="92">
        <v>61518.60000000002</v>
      </c>
      <c r="T45" s="92">
        <v>49214.879999999976</v>
      </c>
      <c r="U45" s="92">
        <v>1020140.0078763722</v>
      </c>
      <c r="V45" s="92">
        <v>1738649.811654524</v>
      </c>
      <c r="W45" s="92">
        <v>359.2723117712759</v>
      </c>
      <c r="X45" s="92">
        <v>58938.479037153076</v>
      </c>
      <c r="Y45" s="92">
        <v>35363.08742229184</v>
      </c>
      <c r="Z45" s="92">
        <v>205.06200000000007</v>
      </c>
      <c r="AA45" s="92">
        <v>2040.2800157527445</v>
      </c>
      <c r="AB45" s="87">
        <v>500.0</v>
      </c>
      <c r="AC45" s="2">
        <v>1.666140370326955E7</v>
      </c>
      <c r="AD45" s="92">
        <v>1.3130109242826754E7</v>
      </c>
      <c r="AE45" s="92">
        <v>4551434.468319167</v>
      </c>
      <c r="AF45" s="92">
        <v>1020140.0078763722</v>
      </c>
      <c r="AG45" s="92">
        <v>359.2723117712759</v>
      </c>
      <c r="AH45" s="2" t="s">
        <v>904</v>
      </c>
      <c r="AI45" s="2" t="s">
        <v>904</v>
      </c>
      <c r="AJ45" s="2" t="s">
        <v>904</v>
      </c>
      <c r="AK45" s="177">
        <v>49214.879999999976</v>
      </c>
      <c r="AL45" s="2" t="s">
        <v>904</v>
      </c>
      <c r="AM45" s="2" t="s">
        <v>904</v>
      </c>
      <c r="AN45" s="2" t="s">
        <v>904</v>
      </c>
      <c r="AO45" s="2" t="s">
        <v>904</v>
      </c>
      <c r="AP45" s="2" t="s">
        <v>904</v>
      </c>
      <c r="AQ45" s="2" t="s">
        <v>904</v>
      </c>
      <c r="AR45" s="2" t="s">
        <v>904</v>
      </c>
      <c r="AS45" s="2" t="s">
        <v>904</v>
      </c>
      <c r="AT45" s="2" t="s">
        <v>904</v>
      </c>
      <c r="AU45" s="2" t="s">
        <v>904</v>
      </c>
      <c r="AV45" s="2" t="s">
        <v>904</v>
      </c>
      <c r="AW45" s="2" t="s">
        <v>904</v>
      </c>
      <c r="AX45" s="2" t="s">
        <v>904</v>
      </c>
      <c r="AY45" s="2" t="s">
        <v>904</v>
      </c>
      <c r="AZ45" s="2" t="s">
        <v>904</v>
      </c>
      <c r="BA45" s="205">
        <v>2946139.333649704</v>
      </c>
      <c r="BB45" s="205">
        <v>68.33114264928236</v>
      </c>
      <c r="BC45" s="206" t="s">
        <v>904</v>
      </c>
      <c r="BD45" s="205">
        <v>68.33114264928236</v>
      </c>
      <c r="BE45" s="205">
        <v>85568.86730777902</v>
      </c>
      <c r="BF45" s="205">
        <v>0.0</v>
      </c>
      <c r="BG45" s="205">
        <v>61518.60000000002</v>
      </c>
      <c r="BH45" s="205">
        <v>49214.879999999976</v>
      </c>
      <c r="BI45" s="2" t="s">
        <v>904</v>
      </c>
      <c r="BJ45" s="2" t="s">
        <v>904</v>
      </c>
      <c r="BK45" s="203">
        <v>30.0</v>
      </c>
      <c r="BL45" s="2">
        <v>1.0</v>
      </c>
      <c r="BM45" s="207">
        <v>30.0</v>
      </c>
      <c r="BN45" s="208" t="s">
        <v>906</v>
      </c>
      <c r="BO45" s="87">
        <v>20.0</v>
      </c>
      <c r="BP45" s="101">
        <v>0.05</v>
      </c>
      <c r="BQ45" s="101">
        <v>0.04</v>
      </c>
      <c r="BR45" s="2">
        <v>100.0</v>
      </c>
      <c r="BS45" s="2">
        <v>100.0</v>
      </c>
    </row>
    <row r="46" ht="12.75" customHeight="1">
      <c r="A46" s="87" t="str">
        <f t="shared" si="1"/>
        <v>Caribbean Seagrass Restoration Planting Medium</v>
      </c>
      <c r="B46" s="87" t="s">
        <v>161</v>
      </c>
      <c r="C46" s="203" t="s">
        <v>186</v>
      </c>
      <c r="D46" s="2" t="s">
        <v>587</v>
      </c>
      <c r="E46" s="203" t="s">
        <v>167</v>
      </c>
      <c r="F46" s="2" t="s">
        <v>174</v>
      </c>
      <c r="G46" s="203" t="s">
        <v>902</v>
      </c>
      <c r="H46" s="177">
        <v>500.0</v>
      </c>
      <c r="I46" s="2" t="s">
        <v>903</v>
      </c>
      <c r="J46" s="2">
        <v>16322.198859999971</v>
      </c>
      <c r="K46" s="2">
        <v>489665.96579999913</v>
      </c>
      <c r="L46" s="204">
        <v>-4.231023149513849E7</v>
      </c>
      <c r="M46" s="92">
        <v>4.246318135684938E7</v>
      </c>
      <c r="N46" s="92">
        <v>5.0198571057792775E7</v>
      </c>
      <c r="O46" s="92">
        <v>3.3333214206984874E7</v>
      </c>
      <c r="P46" s="92">
        <v>3.8115214981273405E7</v>
      </c>
      <c r="Q46" s="92">
        <v>9129967.149864506</v>
      </c>
      <c r="R46" s="92">
        <v>1.208335607651937E7</v>
      </c>
      <c r="S46" s="92">
        <v>9223.499999999982</v>
      </c>
      <c r="T46" s="92">
        <v>7378.799999999988</v>
      </c>
      <c r="U46" s="92">
        <v>152949.86171089232</v>
      </c>
      <c r="V46" s="92">
        <v>260676.22699143787</v>
      </c>
      <c r="W46" s="92">
        <v>5754.754344452953</v>
      </c>
      <c r="X46" s="92">
        <v>141543.9378561646</v>
      </c>
      <c r="Y46" s="92">
        <v>84926.36271369876</v>
      </c>
      <c r="Z46" s="92">
        <v>30.74499999999994</v>
      </c>
      <c r="AA46" s="92">
        <v>305.89972342178464</v>
      </c>
      <c r="AB46" s="87">
        <v>500.0</v>
      </c>
      <c r="AC46" s="2">
        <v>4.231023149513849E7</v>
      </c>
      <c r="AD46" s="92">
        <v>3.3333214206984874E7</v>
      </c>
      <c r="AE46" s="92">
        <v>9129967.149864506</v>
      </c>
      <c r="AF46" s="92">
        <v>152949.86171089232</v>
      </c>
      <c r="AG46" s="92">
        <v>5754.754344452953</v>
      </c>
      <c r="AH46" s="2" t="s">
        <v>904</v>
      </c>
      <c r="AI46" s="2" t="s">
        <v>904</v>
      </c>
      <c r="AJ46" s="2" t="s">
        <v>904</v>
      </c>
      <c r="AK46" s="177">
        <v>7378.799999999988</v>
      </c>
      <c r="AL46" s="2" t="s">
        <v>904</v>
      </c>
      <c r="AM46" s="2" t="s">
        <v>904</v>
      </c>
      <c r="AN46" s="2" t="s">
        <v>904</v>
      </c>
      <c r="AO46" s="2" t="s">
        <v>904</v>
      </c>
      <c r="AP46" s="2" t="s">
        <v>904</v>
      </c>
      <c r="AQ46" s="2" t="s">
        <v>904</v>
      </c>
      <c r="AR46" s="2" t="s">
        <v>904</v>
      </c>
      <c r="AS46" s="2" t="s">
        <v>904</v>
      </c>
      <c r="AT46" s="2" t="s">
        <v>904</v>
      </c>
      <c r="AU46" s="2" t="s">
        <v>904</v>
      </c>
      <c r="AV46" s="2" t="s">
        <v>904</v>
      </c>
      <c r="AW46" s="2" t="s">
        <v>904</v>
      </c>
      <c r="AX46" s="2" t="s">
        <v>904</v>
      </c>
      <c r="AY46" s="2" t="s">
        <v>904</v>
      </c>
      <c r="AZ46" s="2" t="s">
        <v>904</v>
      </c>
      <c r="BA46" s="205">
        <v>4660284.155817212</v>
      </c>
      <c r="BB46" s="205">
        <v>13.858311799781063</v>
      </c>
      <c r="BC46" s="206" t="s">
        <v>904</v>
      </c>
      <c r="BD46" s="205">
        <v>13.858311799781063</v>
      </c>
      <c r="BE46" s="205">
        <v>725.927292275639</v>
      </c>
      <c r="BF46" s="205">
        <v>0.0</v>
      </c>
      <c r="BG46" s="205">
        <v>9223.499999999982</v>
      </c>
      <c r="BH46" s="205">
        <v>7378.799999999988</v>
      </c>
      <c r="BI46" s="2" t="s">
        <v>904</v>
      </c>
      <c r="BJ46" s="2" t="s">
        <v>904</v>
      </c>
      <c r="BK46" s="203">
        <v>30.0</v>
      </c>
      <c r="BL46" s="2">
        <v>1.0</v>
      </c>
      <c r="BM46" s="207">
        <v>30.0</v>
      </c>
      <c r="BN46" s="208" t="s">
        <v>906</v>
      </c>
      <c r="BO46" s="87">
        <v>20.0</v>
      </c>
      <c r="BP46" s="101">
        <v>0.05</v>
      </c>
      <c r="BQ46" s="101">
        <v>0.04</v>
      </c>
      <c r="BR46" s="2">
        <v>100.0</v>
      </c>
      <c r="BS46" s="2">
        <v>100.0</v>
      </c>
    </row>
    <row r="47" ht="12.75" customHeight="1">
      <c r="A47" s="87" t="str">
        <f t="shared" si="1"/>
        <v>Caribbean Seagrass Restoration Planting Medium</v>
      </c>
      <c r="B47" s="87" t="s">
        <v>161</v>
      </c>
      <c r="C47" s="203" t="s">
        <v>186</v>
      </c>
      <c r="D47" s="2" t="s">
        <v>587</v>
      </c>
      <c r="E47" s="203" t="s">
        <v>167</v>
      </c>
      <c r="F47" s="2" t="s">
        <v>174</v>
      </c>
      <c r="G47" s="203" t="s">
        <v>902</v>
      </c>
      <c r="H47" s="177">
        <v>500.0</v>
      </c>
      <c r="I47" s="2" t="s">
        <v>903</v>
      </c>
      <c r="J47" s="2">
        <v>16322.198859999971</v>
      </c>
      <c r="K47" s="2">
        <v>489665.96579999913</v>
      </c>
      <c r="L47" s="204">
        <v>-4.231023149513849E7</v>
      </c>
      <c r="M47" s="92">
        <v>4.246318135684938E7</v>
      </c>
      <c r="N47" s="92">
        <v>5.0198571057792775E7</v>
      </c>
      <c r="O47" s="92">
        <v>3.3333214206984874E7</v>
      </c>
      <c r="P47" s="92">
        <v>3.8115214981273405E7</v>
      </c>
      <c r="Q47" s="92">
        <v>9129967.149864506</v>
      </c>
      <c r="R47" s="92">
        <v>1.208335607651937E7</v>
      </c>
      <c r="S47" s="92">
        <v>9223.499999999982</v>
      </c>
      <c r="T47" s="92">
        <v>7378.799999999988</v>
      </c>
      <c r="U47" s="92">
        <v>152949.86171089232</v>
      </c>
      <c r="V47" s="92">
        <v>260676.22699143787</v>
      </c>
      <c r="W47" s="92">
        <v>5754.754344452953</v>
      </c>
      <c r="X47" s="92">
        <v>141543.9378561646</v>
      </c>
      <c r="Y47" s="92">
        <v>84926.36271369876</v>
      </c>
      <c r="Z47" s="92">
        <v>30.74499999999994</v>
      </c>
      <c r="AA47" s="92">
        <v>305.89972342178464</v>
      </c>
      <c r="AB47" s="87">
        <v>500.0</v>
      </c>
      <c r="AC47" s="2">
        <v>4.231023149513849E7</v>
      </c>
      <c r="AD47" s="92">
        <v>3.3333214206984874E7</v>
      </c>
      <c r="AE47" s="92">
        <v>9129967.149864506</v>
      </c>
      <c r="AF47" s="92">
        <v>152949.86171089232</v>
      </c>
      <c r="AG47" s="92">
        <v>5754.754344452953</v>
      </c>
      <c r="AH47" s="2" t="s">
        <v>904</v>
      </c>
      <c r="AI47" s="2" t="s">
        <v>904</v>
      </c>
      <c r="AJ47" s="2" t="s">
        <v>904</v>
      </c>
      <c r="AK47" s="177">
        <v>7378.799999999988</v>
      </c>
      <c r="AL47" s="2" t="s">
        <v>904</v>
      </c>
      <c r="AM47" s="2" t="s">
        <v>904</v>
      </c>
      <c r="AN47" s="2" t="s">
        <v>904</v>
      </c>
      <c r="AO47" s="2" t="s">
        <v>904</v>
      </c>
      <c r="AP47" s="2" t="s">
        <v>904</v>
      </c>
      <c r="AQ47" s="2" t="s">
        <v>904</v>
      </c>
      <c r="AR47" s="2" t="s">
        <v>904</v>
      </c>
      <c r="AS47" s="2" t="s">
        <v>904</v>
      </c>
      <c r="AT47" s="2" t="s">
        <v>904</v>
      </c>
      <c r="AU47" s="2" t="s">
        <v>904</v>
      </c>
      <c r="AV47" s="2" t="s">
        <v>904</v>
      </c>
      <c r="AW47" s="2" t="s">
        <v>904</v>
      </c>
      <c r="AX47" s="2" t="s">
        <v>904</v>
      </c>
      <c r="AY47" s="2" t="s">
        <v>904</v>
      </c>
      <c r="AZ47" s="2" t="s">
        <v>904</v>
      </c>
      <c r="BA47" s="205">
        <v>4660284.155817212</v>
      </c>
      <c r="BB47" s="205">
        <v>13.858311799781063</v>
      </c>
      <c r="BC47" s="206" t="s">
        <v>904</v>
      </c>
      <c r="BD47" s="205">
        <v>13.858311799781063</v>
      </c>
      <c r="BE47" s="205">
        <v>725.927292275639</v>
      </c>
      <c r="BF47" s="205">
        <v>0.0</v>
      </c>
      <c r="BG47" s="205">
        <v>9223.499999999982</v>
      </c>
      <c r="BH47" s="205">
        <v>7378.799999999988</v>
      </c>
      <c r="BI47" s="2" t="s">
        <v>904</v>
      </c>
      <c r="BJ47" s="2" t="s">
        <v>904</v>
      </c>
      <c r="BK47" s="203">
        <v>30.0</v>
      </c>
      <c r="BL47" s="2">
        <v>1.0</v>
      </c>
      <c r="BM47" s="207">
        <v>30.0</v>
      </c>
      <c r="BN47" s="208" t="s">
        <v>906</v>
      </c>
      <c r="BO47" s="87">
        <v>20.0</v>
      </c>
      <c r="BP47" s="101">
        <v>0.05</v>
      </c>
      <c r="BQ47" s="101">
        <v>0.04</v>
      </c>
      <c r="BR47" s="2">
        <v>100.0</v>
      </c>
      <c r="BS47" s="2">
        <v>100.0</v>
      </c>
    </row>
    <row r="48" ht="12.75" customHeight="1">
      <c r="A48" s="87" t="str">
        <f t="shared" si="1"/>
        <v>Caribbean Salt marsh Restoration Planting Medium</v>
      </c>
      <c r="B48" s="87" t="s">
        <v>161</v>
      </c>
      <c r="C48" s="203" t="s">
        <v>186</v>
      </c>
      <c r="D48" s="2" t="s">
        <v>587</v>
      </c>
      <c r="E48" s="203" t="s">
        <v>168</v>
      </c>
      <c r="F48" s="2" t="s">
        <v>174</v>
      </c>
      <c r="G48" s="203" t="s">
        <v>902</v>
      </c>
      <c r="H48" s="177">
        <v>500.0</v>
      </c>
      <c r="I48" s="2" t="s">
        <v>903</v>
      </c>
      <c r="J48" s="2">
        <v>1047.6264731115316</v>
      </c>
      <c r="K48" s="2">
        <v>31428.794193345948</v>
      </c>
      <c r="L48" s="204">
        <v>-2.760994249135888E7</v>
      </c>
      <c r="M48" s="92">
        <v>2.7933627082421467E7</v>
      </c>
      <c r="N48" s="92">
        <v>3.3290468724017166E7</v>
      </c>
      <c r="O48" s="92">
        <v>2.151707963104496E7</v>
      </c>
      <c r="P48" s="92">
        <v>2.4563052059925094E7</v>
      </c>
      <c r="Q48" s="92">
        <v>6416547.451376505</v>
      </c>
      <c r="R48" s="92">
        <v>8727416.664092073</v>
      </c>
      <c r="S48" s="92">
        <v>19519.49999999997</v>
      </c>
      <c r="T48" s="92">
        <v>15615.599999999979</v>
      </c>
      <c r="U48" s="92">
        <v>323684.59106258606</v>
      </c>
      <c r="V48" s="92">
        <v>551663.6431679267</v>
      </c>
      <c r="W48" s="92">
        <v>1788.8282923756694</v>
      </c>
      <c r="X48" s="92">
        <v>93112.09027473822</v>
      </c>
      <c r="Y48" s="92">
        <v>55867.25416484293</v>
      </c>
      <c r="Z48" s="92">
        <v>65.0649999999999</v>
      </c>
      <c r="AA48" s="92">
        <v>647.3691821251721</v>
      </c>
      <c r="AB48" s="87">
        <v>500.0</v>
      </c>
      <c r="AC48" s="2">
        <v>2.760994249135888E7</v>
      </c>
      <c r="AD48" s="92">
        <v>2.151707963104496E7</v>
      </c>
      <c r="AE48" s="92">
        <v>6416547.451376505</v>
      </c>
      <c r="AF48" s="92">
        <v>323684.59106258606</v>
      </c>
      <c r="AG48" s="92">
        <v>1788.8282923756694</v>
      </c>
      <c r="AH48" s="2" t="s">
        <v>904</v>
      </c>
      <c r="AI48" s="2" t="s">
        <v>904</v>
      </c>
      <c r="AJ48" s="2" t="s">
        <v>904</v>
      </c>
      <c r="AK48" s="177">
        <v>15615.599999999979</v>
      </c>
      <c r="AL48" s="2" t="s">
        <v>904</v>
      </c>
      <c r="AM48" s="2" t="s">
        <v>904</v>
      </c>
      <c r="AN48" s="2" t="s">
        <v>904</v>
      </c>
      <c r="AO48" s="2" t="s">
        <v>904</v>
      </c>
      <c r="AP48" s="2" t="s">
        <v>904</v>
      </c>
      <c r="AQ48" s="2" t="s">
        <v>904</v>
      </c>
      <c r="AR48" s="2" t="s">
        <v>904</v>
      </c>
      <c r="AS48" s="2" t="s">
        <v>904</v>
      </c>
      <c r="AT48" s="2" t="s">
        <v>904</v>
      </c>
      <c r="AU48" s="2" t="s">
        <v>904</v>
      </c>
      <c r="AV48" s="2" t="s">
        <v>904</v>
      </c>
      <c r="AW48" s="2" t="s">
        <v>904</v>
      </c>
      <c r="AX48" s="2" t="s">
        <v>904</v>
      </c>
      <c r="AY48" s="2" t="s">
        <v>904</v>
      </c>
      <c r="AZ48" s="2" t="s">
        <v>904</v>
      </c>
      <c r="BA48" s="205">
        <v>237484.06083366642</v>
      </c>
      <c r="BB48" s="205">
        <v>27.267565064445023</v>
      </c>
      <c r="BC48" s="206" t="s">
        <v>904</v>
      </c>
      <c r="BD48" s="205">
        <v>27.267565064445023</v>
      </c>
      <c r="BE48" s="205">
        <v>5566.088806866538</v>
      </c>
      <c r="BF48" s="205">
        <v>0.0</v>
      </c>
      <c r="BG48" s="205">
        <v>19519.49999999997</v>
      </c>
      <c r="BH48" s="205">
        <v>15615.599999999979</v>
      </c>
      <c r="BI48" s="2" t="s">
        <v>904</v>
      </c>
      <c r="BJ48" s="2" t="s">
        <v>904</v>
      </c>
      <c r="BK48" s="203">
        <v>30.0</v>
      </c>
      <c r="BL48" s="2">
        <v>1.0</v>
      </c>
      <c r="BM48" s="207">
        <v>30.0</v>
      </c>
      <c r="BN48" s="208" t="s">
        <v>906</v>
      </c>
      <c r="BO48" s="87">
        <v>20.0</v>
      </c>
      <c r="BP48" s="101">
        <v>0.05</v>
      </c>
      <c r="BQ48" s="101">
        <v>0.04</v>
      </c>
      <c r="BR48" s="2">
        <v>100.0</v>
      </c>
      <c r="BS48" s="2">
        <v>100.0</v>
      </c>
    </row>
    <row r="49" ht="12.75" customHeight="1">
      <c r="A49" s="87" t="str">
        <f t="shared" si="1"/>
        <v>Caribbean Salt marsh Restoration Planting Medium</v>
      </c>
      <c r="B49" s="87" t="s">
        <v>161</v>
      </c>
      <c r="C49" s="203" t="s">
        <v>186</v>
      </c>
      <c r="D49" s="2" t="s">
        <v>587</v>
      </c>
      <c r="E49" s="203" t="s">
        <v>168</v>
      </c>
      <c r="F49" s="2" t="s">
        <v>174</v>
      </c>
      <c r="G49" s="203" t="s">
        <v>902</v>
      </c>
      <c r="H49" s="177">
        <v>500.0</v>
      </c>
      <c r="I49" s="2" t="s">
        <v>903</v>
      </c>
      <c r="J49" s="2">
        <v>1047.6264731115316</v>
      </c>
      <c r="K49" s="2">
        <v>31428.794193345948</v>
      </c>
      <c r="L49" s="204">
        <v>-2.760994249135888E7</v>
      </c>
      <c r="M49" s="92">
        <v>2.7933627082421467E7</v>
      </c>
      <c r="N49" s="92">
        <v>3.3290468724017166E7</v>
      </c>
      <c r="O49" s="92">
        <v>2.151707963104496E7</v>
      </c>
      <c r="P49" s="92">
        <v>2.4563052059925094E7</v>
      </c>
      <c r="Q49" s="92">
        <v>6416547.451376505</v>
      </c>
      <c r="R49" s="92">
        <v>8727416.664092073</v>
      </c>
      <c r="S49" s="92">
        <v>19519.49999999997</v>
      </c>
      <c r="T49" s="92">
        <v>15615.599999999979</v>
      </c>
      <c r="U49" s="92">
        <v>323684.59106258606</v>
      </c>
      <c r="V49" s="92">
        <v>551663.6431679267</v>
      </c>
      <c r="W49" s="92">
        <v>1788.8282923756694</v>
      </c>
      <c r="X49" s="92">
        <v>93112.09027473822</v>
      </c>
      <c r="Y49" s="92">
        <v>55867.25416484293</v>
      </c>
      <c r="Z49" s="92">
        <v>65.0649999999999</v>
      </c>
      <c r="AA49" s="92">
        <v>647.3691821251721</v>
      </c>
      <c r="AB49" s="87">
        <v>500.0</v>
      </c>
      <c r="AC49" s="2">
        <v>2.760994249135888E7</v>
      </c>
      <c r="AD49" s="92">
        <v>2.151707963104496E7</v>
      </c>
      <c r="AE49" s="92">
        <v>6416547.451376505</v>
      </c>
      <c r="AF49" s="92">
        <v>323684.59106258606</v>
      </c>
      <c r="AG49" s="92">
        <v>1788.8282923756694</v>
      </c>
      <c r="AH49" s="2" t="s">
        <v>904</v>
      </c>
      <c r="AI49" s="2" t="s">
        <v>904</v>
      </c>
      <c r="AJ49" s="2" t="s">
        <v>904</v>
      </c>
      <c r="AK49" s="177">
        <v>15615.599999999979</v>
      </c>
      <c r="AL49" s="2" t="s">
        <v>904</v>
      </c>
      <c r="AM49" s="2" t="s">
        <v>904</v>
      </c>
      <c r="AN49" s="2" t="s">
        <v>904</v>
      </c>
      <c r="AO49" s="2" t="s">
        <v>904</v>
      </c>
      <c r="AP49" s="2" t="s">
        <v>904</v>
      </c>
      <c r="AQ49" s="2" t="s">
        <v>904</v>
      </c>
      <c r="AR49" s="2" t="s">
        <v>904</v>
      </c>
      <c r="AS49" s="2" t="s">
        <v>904</v>
      </c>
      <c r="AT49" s="2" t="s">
        <v>904</v>
      </c>
      <c r="AU49" s="2" t="s">
        <v>904</v>
      </c>
      <c r="AV49" s="2" t="s">
        <v>904</v>
      </c>
      <c r="AW49" s="2" t="s">
        <v>904</v>
      </c>
      <c r="AX49" s="2" t="s">
        <v>904</v>
      </c>
      <c r="AY49" s="2" t="s">
        <v>904</v>
      </c>
      <c r="AZ49" s="2" t="s">
        <v>904</v>
      </c>
      <c r="BA49" s="205">
        <v>237484.06083366642</v>
      </c>
      <c r="BB49" s="205">
        <v>27.267565064445023</v>
      </c>
      <c r="BC49" s="206" t="s">
        <v>904</v>
      </c>
      <c r="BD49" s="205">
        <v>27.267565064445023</v>
      </c>
      <c r="BE49" s="205">
        <v>5566.088806866538</v>
      </c>
      <c r="BF49" s="205">
        <v>0.0</v>
      </c>
      <c r="BG49" s="205">
        <v>19519.49999999997</v>
      </c>
      <c r="BH49" s="205">
        <v>15615.599999999979</v>
      </c>
      <c r="BI49" s="2" t="s">
        <v>904</v>
      </c>
      <c r="BJ49" s="2" t="s">
        <v>904</v>
      </c>
      <c r="BK49" s="203">
        <v>30.0</v>
      </c>
      <c r="BL49" s="2">
        <v>1.0</v>
      </c>
      <c r="BM49" s="207">
        <v>30.0</v>
      </c>
      <c r="BN49" s="208" t="s">
        <v>906</v>
      </c>
      <c r="BO49" s="87">
        <v>20.0</v>
      </c>
      <c r="BP49" s="101">
        <v>0.05</v>
      </c>
      <c r="BQ49" s="101">
        <v>0.04</v>
      </c>
      <c r="BR49" s="2">
        <v>100.0</v>
      </c>
      <c r="BS49" s="2">
        <v>100.0</v>
      </c>
    </row>
    <row r="50" ht="12.75" customHeight="1">
      <c r="A50" s="87" t="str">
        <f t="shared" si="1"/>
        <v>Caribbean Mangrove Restoration Planting Small</v>
      </c>
      <c r="B50" s="87" t="s">
        <v>161</v>
      </c>
      <c r="C50" s="203" t="s">
        <v>186</v>
      </c>
      <c r="D50" s="2" t="s">
        <v>587</v>
      </c>
      <c r="E50" s="203" t="s">
        <v>160</v>
      </c>
      <c r="F50" s="2" t="s">
        <v>174</v>
      </c>
      <c r="G50" s="203" t="s">
        <v>902</v>
      </c>
      <c r="H50" s="177">
        <v>100.0</v>
      </c>
      <c r="I50" s="2" t="s">
        <v>907</v>
      </c>
      <c r="J50" s="2">
        <v>103500.257963828</v>
      </c>
      <c r="K50" s="2">
        <v>2.3846869886096314E8</v>
      </c>
      <c r="L50" s="204">
        <v>2224069.33221915</v>
      </c>
      <c r="M50" s="92">
        <v>7807500.126267638</v>
      </c>
      <c r="N50" s="92">
        <v>1.0619378894417606E7</v>
      </c>
      <c r="O50" s="92">
        <v>3882948.628812016</v>
      </c>
      <c r="P50" s="92">
        <v>4285866.666666666</v>
      </c>
      <c r="Q50" s="92">
        <v>3924551.497455622</v>
      </c>
      <c r="R50" s="92">
        <v>6333512.227750941</v>
      </c>
      <c r="S50" s="92">
        <v>12619.199999999993</v>
      </c>
      <c r="T50" s="92">
        <v>10095.359999999999</v>
      </c>
      <c r="U50" s="92">
        <v>1.617414727386479E7</v>
      </c>
      <c r="V50" s="92">
        <v>2.729634605750942E7</v>
      </c>
      <c r="W50" s="92">
        <v>773.3751076006838</v>
      </c>
      <c r="X50" s="92">
        <v>130125.00210446064</v>
      </c>
      <c r="Y50" s="92">
        <v>15615.000252535276</v>
      </c>
      <c r="Z50" s="92">
        <v>210.31999999999988</v>
      </c>
      <c r="AA50" s="92">
        <v>161741.47273864792</v>
      </c>
      <c r="AB50" s="87">
        <v>500.0</v>
      </c>
      <c r="AC50" s="2">
        <v>0.0</v>
      </c>
      <c r="AD50" s="92">
        <v>3882948.628812016</v>
      </c>
      <c r="AE50" s="92">
        <v>3924551.497455622</v>
      </c>
      <c r="AF50" s="92">
        <v>1.617414727386479E7</v>
      </c>
      <c r="AG50" s="92">
        <v>773.3751076006838</v>
      </c>
      <c r="AH50" s="2" t="s">
        <v>904</v>
      </c>
      <c r="AI50" s="2" t="s">
        <v>904</v>
      </c>
      <c r="AJ50" s="2" t="s">
        <v>904</v>
      </c>
      <c r="AK50" s="177">
        <v>10095.359999999999</v>
      </c>
      <c r="AL50" s="2" t="s">
        <v>904</v>
      </c>
      <c r="AM50" s="2" t="s">
        <v>904</v>
      </c>
      <c r="AN50" s="2" t="s">
        <v>904</v>
      </c>
      <c r="AO50" s="2" t="s">
        <v>904</v>
      </c>
      <c r="AP50" s="2" t="s">
        <v>904</v>
      </c>
      <c r="AQ50" s="2" t="s">
        <v>904</v>
      </c>
      <c r="AR50" s="2" t="s">
        <v>904</v>
      </c>
      <c r="AS50" s="2" t="s">
        <v>904</v>
      </c>
      <c r="AT50" s="2" t="s">
        <v>904</v>
      </c>
      <c r="AU50" s="2" t="s">
        <v>904</v>
      </c>
      <c r="AV50" s="2" t="s">
        <v>904</v>
      </c>
      <c r="AW50" s="2" t="s">
        <v>904</v>
      </c>
      <c r="AX50" s="2" t="s">
        <v>904</v>
      </c>
      <c r="AY50" s="2" t="s">
        <v>904</v>
      </c>
      <c r="AZ50" s="2" t="s">
        <v>904</v>
      </c>
      <c r="BA50" s="205">
        <v>2946139.333649704</v>
      </c>
      <c r="BB50" s="205">
        <v>13.666228529856468</v>
      </c>
      <c r="BC50" s="206" t="s">
        <v>904</v>
      </c>
      <c r="BD50" s="205">
        <v>13.666228529856468</v>
      </c>
      <c r="BE50" s="205">
        <v>17113.773461555804</v>
      </c>
      <c r="BF50" s="205">
        <v>0.0</v>
      </c>
      <c r="BG50" s="205">
        <v>12619.199999999993</v>
      </c>
      <c r="BH50" s="205">
        <v>10095.359999999999</v>
      </c>
      <c r="BI50" s="2" t="s">
        <v>904</v>
      </c>
      <c r="BJ50" s="2" t="s">
        <v>904</v>
      </c>
      <c r="BK50" s="203">
        <v>2304.039657024863</v>
      </c>
      <c r="BL50" s="2">
        <v>3.0</v>
      </c>
      <c r="BM50" s="207">
        <v>2304.039657024863</v>
      </c>
      <c r="BN50" s="208" t="s">
        <v>905</v>
      </c>
      <c r="BO50" s="87">
        <v>20.0</v>
      </c>
      <c r="BP50" s="101">
        <v>0.05</v>
      </c>
      <c r="BQ50" s="101">
        <v>0.04</v>
      </c>
      <c r="BR50" s="2">
        <v>100.0</v>
      </c>
      <c r="BS50" s="2">
        <v>100.0</v>
      </c>
    </row>
    <row r="51" ht="12.75" customHeight="1">
      <c r="A51" s="87" t="str">
        <f t="shared" si="1"/>
        <v>Caribbean Mangrove Restoration Planting Small</v>
      </c>
      <c r="B51" s="87" t="s">
        <v>161</v>
      </c>
      <c r="C51" s="203" t="s">
        <v>186</v>
      </c>
      <c r="D51" s="2" t="s">
        <v>587</v>
      </c>
      <c r="E51" s="203" t="s">
        <v>160</v>
      </c>
      <c r="F51" s="2" t="s">
        <v>174</v>
      </c>
      <c r="G51" s="203" t="s">
        <v>902</v>
      </c>
      <c r="H51" s="177">
        <v>100.0</v>
      </c>
      <c r="I51" s="2" t="s">
        <v>907</v>
      </c>
      <c r="J51" s="2">
        <v>103500.257963828</v>
      </c>
      <c r="K51" s="2">
        <v>2.3846869886096314E8</v>
      </c>
      <c r="L51" s="204">
        <v>2224069.33221915</v>
      </c>
      <c r="M51" s="92">
        <v>7807500.126267638</v>
      </c>
      <c r="N51" s="92">
        <v>1.0619378894417606E7</v>
      </c>
      <c r="O51" s="92">
        <v>3882948.628812016</v>
      </c>
      <c r="P51" s="92">
        <v>4285866.666666666</v>
      </c>
      <c r="Q51" s="92">
        <v>3924551.497455622</v>
      </c>
      <c r="R51" s="92">
        <v>6333512.227750941</v>
      </c>
      <c r="S51" s="92">
        <v>12619.199999999993</v>
      </c>
      <c r="T51" s="92">
        <v>10095.359999999999</v>
      </c>
      <c r="U51" s="92">
        <v>1.617414727386479E7</v>
      </c>
      <c r="V51" s="92">
        <v>2.729634605750942E7</v>
      </c>
      <c r="W51" s="92">
        <v>773.3751076006838</v>
      </c>
      <c r="X51" s="92">
        <v>130125.00210446064</v>
      </c>
      <c r="Y51" s="92">
        <v>15615.000252535276</v>
      </c>
      <c r="Z51" s="92">
        <v>210.31999999999988</v>
      </c>
      <c r="AA51" s="92">
        <v>161741.47273864792</v>
      </c>
      <c r="AB51" s="87">
        <v>500.0</v>
      </c>
      <c r="AC51" s="2">
        <v>0.0</v>
      </c>
      <c r="AD51" s="92">
        <v>3882948.628812016</v>
      </c>
      <c r="AE51" s="92">
        <v>3924551.497455622</v>
      </c>
      <c r="AF51" s="92">
        <v>1.617414727386479E7</v>
      </c>
      <c r="AG51" s="92">
        <v>773.3751076006838</v>
      </c>
      <c r="AH51" s="2" t="s">
        <v>904</v>
      </c>
      <c r="AI51" s="2" t="s">
        <v>904</v>
      </c>
      <c r="AJ51" s="2" t="s">
        <v>904</v>
      </c>
      <c r="AK51" s="177">
        <v>10095.359999999999</v>
      </c>
      <c r="AL51" s="2" t="s">
        <v>904</v>
      </c>
      <c r="AM51" s="2" t="s">
        <v>904</v>
      </c>
      <c r="AN51" s="2" t="s">
        <v>904</v>
      </c>
      <c r="AO51" s="2" t="s">
        <v>904</v>
      </c>
      <c r="AP51" s="2" t="s">
        <v>904</v>
      </c>
      <c r="AQ51" s="2" t="s">
        <v>904</v>
      </c>
      <c r="AR51" s="2" t="s">
        <v>904</v>
      </c>
      <c r="AS51" s="2" t="s">
        <v>904</v>
      </c>
      <c r="AT51" s="2" t="s">
        <v>904</v>
      </c>
      <c r="AU51" s="2" t="s">
        <v>904</v>
      </c>
      <c r="AV51" s="2" t="s">
        <v>904</v>
      </c>
      <c r="AW51" s="2" t="s">
        <v>904</v>
      </c>
      <c r="AX51" s="2" t="s">
        <v>904</v>
      </c>
      <c r="AY51" s="2" t="s">
        <v>904</v>
      </c>
      <c r="AZ51" s="2" t="s">
        <v>904</v>
      </c>
      <c r="BA51" s="205">
        <v>2946139.333649704</v>
      </c>
      <c r="BB51" s="205">
        <v>13.666228529856468</v>
      </c>
      <c r="BC51" s="206" t="s">
        <v>904</v>
      </c>
      <c r="BD51" s="205">
        <v>13.666228529856468</v>
      </c>
      <c r="BE51" s="205">
        <v>17113.773461555804</v>
      </c>
      <c r="BF51" s="205">
        <v>0.0</v>
      </c>
      <c r="BG51" s="205">
        <v>12619.199999999993</v>
      </c>
      <c r="BH51" s="205">
        <v>10095.359999999999</v>
      </c>
      <c r="BI51" s="2" t="s">
        <v>904</v>
      </c>
      <c r="BJ51" s="2" t="s">
        <v>904</v>
      </c>
      <c r="BK51" s="203">
        <v>2304.039657024863</v>
      </c>
      <c r="BL51" s="2">
        <v>3.0</v>
      </c>
      <c r="BM51" s="207">
        <v>2304.039657024863</v>
      </c>
      <c r="BN51" s="208" t="s">
        <v>905</v>
      </c>
      <c r="BO51" s="87">
        <v>20.0</v>
      </c>
      <c r="BP51" s="101">
        <v>0.05</v>
      </c>
      <c r="BQ51" s="101">
        <v>0.04</v>
      </c>
      <c r="BR51" s="2">
        <v>100.0</v>
      </c>
      <c r="BS51" s="2">
        <v>100.0</v>
      </c>
    </row>
    <row r="52" ht="12.75" customHeight="1">
      <c r="A52" s="87" t="str">
        <f t="shared" si="1"/>
        <v>Caribbean Seagrass Restoration Planting Small</v>
      </c>
      <c r="B52" s="87" t="s">
        <v>161</v>
      </c>
      <c r="C52" s="203" t="s">
        <v>186</v>
      </c>
      <c r="D52" s="2" t="s">
        <v>587</v>
      </c>
      <c r="E52" s="203" t="s">
        <v>167</v>
      </c>
      <c r="F52" s="2" t="s">
        <v>174</v>
      </c>
      <c r="G52" s="203" t="s">
        <v>902</v>
      </c>
      <c r="H52" s="177">
        <v>100.0</v>
      </c>
      <c r="I52" s="2" t="s">
        <v>907</v>
      </c>
      <c r="J52" s="2">
        <v>16322.198859999971</v>
      </c>
      <c r="K52" s="2">
        <v>2.526673476298015E8</v>
      </c>
      <c r="L52" s="204">
        <v>-2318126.253678927</v>
      </c>
      <c r="M52" s="92">
        <v>1.2890525681657344E7</v>
      </c>
      <c r="N52" s="92">
        <v>1.6430032051935924E7</v>
      </c>
      <c r="O52" s="92">
        <v>8002797.484248182</v>
      </c>
      <c r="P52" s="92">
        <v>8920136.329588015</v>
      </c>
      <c r="Q52" s="92">
        <v>4887728.197409162</v>
      </c>
      <c r="R52" s="92">
        <v>7509895.72234791</v>
      </c>
      <c r="S52" s="92">
        <v>1891.999999999997</v>
      </c>
      <c r="T52" s="92">
        <v>1513.599999999997</v>
      </c>
      <c r="U52" s="92">
        <v>1.6292630512894502E7</v>
      </c>
      <c r="V52" s="92">
        <v>2.7496304635838646E7</v>
      </c>
      <c r="W52" s="92">
        <v>8516.467812934308</v>
      </c>
      <c r="X52" s="92">
        <v>214842.09469428906</v>
      </c>
      <c r="Y52" s="92">
        <v>25781.051363314687</v>
      </c>
      <c r="Z52" s="92">
        <v>31.533333333333285</v>
      </c>
      <c r="AA52" s="92">
        <v>162926.305128945</v>
      </c>
      <c r="AB52" s="87">
        <v>500.0</v>
      </c>
      <c r="AC52" s="2">
        <v>2318126.253678927</v>
      </c>
      <c r="AD52" s="92">
        <v>8002797.484248182</v>
      </c>
      <c r="AE52" s="92">
        <v>4887728.197409162</v>
      </c>
      <c r="AF52" s="92">
        <v>1.6292630512894502E7</v>
      </c>
      <c r="AG52" s="92">
        <v>8516.467812934308</v>
      </c>
      <c r="AH52" s="2" t="s">
        <v>904</v>
      </c>
      <c r="AI52" s="2" t="s">
        <v>904</v>
      </c>
      <c r="AJ52" s="2" t="s">
        <v>904</v>
      </c>
      <c r="AK52" s="177">
        <v>1513.599999999997</v>
      </c>
      <c r="AL52" s="2" t="s">
        <v>904</v>
      </c>
      <c r="AM52" s="2" t="s">
        <v>904</v>
      </c>
      <c r="AN52" s="2" t="s">
        <v>904</v>
      </c>
      <c r="AO52" s="2" t="s">
        <v>904</v>
      </c>
      <c r="AP52" s="2" t="s">
        <v>904</v>
      </c>
      <c r="AQ52" s="2" t="s">
        <v>904</v>
      </c>
      <c r="AR52" s="2" t="s">
        <v>904</v>
      </c>
      <c r="AS52" s="2" t="s">
        <v>904</v>
      </c>
      <c r="AT52" s="2" t="s">
        <v>904</v>
      </c>
      <c r="AU52" s="2" t="s">
        <v>904</v>
      </c>
      <c r="AV52" s="2" t="s">
        <v>904</v>
      </c>
      <c r="AW52" s="2" t="s">
        <v>904</v>
      </c>
      <c r="AX52" s="2" t="s">
        <v>904</v>
      </c>
      <c r="AY52" s="2" t="s">
        <v>904</v>
      </c>
      <c r="AZ52" s="2" t="s">
        <v>904</v>
      </c>
      <c r="BA52" s="205">
        <v>4660284.155817212</v>
      </c>
      <c r="BB52" s="205">
        <v>2.771662359956224</v>
      </c>
      <c r="BC52" s="206" t="s">
        <v>904</v>
      </c>
      <c r="BD52" s="205">
        <v>2.771662359956224</v>
      </c>
      <c r="BE52" s="205">
        <v>145.1854584551281</v>
      </c>
      <c r="BF52" s="205">
        <v>0.0</v>
      </c>
      <c r="BG52" s="205">
        <v>1891.999999999997</v>
      </c>
      <c r="BH52" s="205">
        <v>1513.599999999997</v>
      </c>
      <c r="BI52" s="2" t="s">
        <v>904</v>
      </c>
      <c r="BJ52" s="2" t="s">
        <v>904</v>
      </c>
      <c r="BK52" s="203">
        <v>15479.982188490623</v>
      </c>
      <c r="BL52" s="2">
        <v>3.0</v>
      </c>
      <c r="BM52" s="207">
        <v>15479.982188490623</v>
      </c>
      <c r="BN52" s="208" t="s">
        <v>905</v>
      </c>
      <c r="BO52" s="87">
        <v>20.0</v>
      </c>
      <c r="BP52" s="101">
        <v>0.05</v>
      </c>
      <c r="BQ52" s="101">
        <v>0.04</v>
      </c>
      <c r="BR52" s="2">
        <v>100.0</v>
      </c>
      <c r="BS52" s="2">
        <v>100.0</v>
      </c>
    </row>
    <row r="53" ht="12.75" customHeight="1">
      <c r="A53" s="87" t="str">
        <f t="shared" si="1"/>
        <v>Caribbean Seagrass Restoration Planting Small</v>
      </c>
      <c r="B53" s="87" t="s">
        <v>161</v>
      </c>
      <c r="C53" s="203" t="s">
        <v>186</v>
      </c>
      <c r="D53" s="2" t="s">
        <v>587</v>
      </c>
      <c r="E53" s="203" t="s">
        <v>167</v>
      </c>
      <c r="F53" s="2" t="s">
        <v>174</v>
      </c>
      <c r="G53" s="203" t="s">
        <v>902</v>
      </c>
      <c r="H53" s="177">
        <v>100.0</v>
      </c>
      <c r="I53" s="2" t="s">
        <v>907</v>
      </c>
      <c r="J53" s="2">
        <v>16322.198859999971</v>
      </c>
      <c r="K53" s="2">
        <v>2.526673476298015E8</v>
      </c>
      <c r="L53" s="204">
        <v>-2318126.253678927</v>
      </c>
      <c r="M53" s="92">
        <v>1.2890525681657344E7</v>
      </c>
      <c r="N53" s="92">
        <v>1.6430032051935924E7</v>
      </c>
      <c r="O53" s="92">
        <v>8002797.484248182</v>
      </c>
      <c r="P53" s="92">
        <v>8920136.329588015</v>
      </c>
      <c r="Q53" s="92">
        <v>4887728.197409162</v>
      </c>
      <c r="R53" s="92">
        <v>7509895.72234791</v>
      </c>
      <c r="S53" s="92">
        <v>1891.999999999997</v>
      </c>
      <c r="T53" s="92">
        <v>1513.599999999997</v>
      </c>
      <c r="U53" s="92">
        <v>1.6292630512894502E7</v>
      </c>
      <c r="V53" s="92">
        <v>2.7496304635838646E7</v>
      </c>
      <c r="W53" s="92">
        <v>8516.467812934308</v>
      </c>
      <c r="X53" s="92">
        <v>214842.09469428906</v>
      </c>
      <c r="Y53" s="92">
        <v>25781.051363314687</v>
      </c>
      <c r="Z53" s="92">
        <v>31.533333333333285</v>
      </c>
      <c r="AA53" s="92">
        <v>162926.305128945</v>
      </c>
      <c r="AB53" s="87">
        <v>500.0</v>
      </c>
      <c r="AC53" s="2">
        <v>2318126.253678927</v>
      </c>
      <c r="AD53" s="92">
        <v>8002797.484248182</v>
      </c>
      <c r="AE53" s="92">
        <v>4887728.197409162</v>
      </c>
      <c r="AF53" s="92">
        <v>1.6292630512894502E7</v>
      </c>
      <c r="AG53" s="92">
        <v>8516.467812934308</v>
      </c>
      <c r="AH53" s="2" t="s">
        <v>904</v>
      </c>
      <c r="AI53" s="2" t="s">
        <v>904</v>
      </c>
      <c r="AJ53" s="2" t="s">
        <v>904</v>
      </c>
      <c r="AK53" s="177">
        <v>1513.599999999997</v>
      </c>
      <c r="AL53" s="2" t="s">
        <v>904</v>
      </c>
      <c r="AM53" s="2" t="s">
        <v>904</v>
      </c>
      <c r="AN53" s="2" t="s">
        <v>904</v>
      </c>
      <c r="AO53" s="2" t="s">
        <v>904</v>
      </c>
      <c r="AP53" s="2" t="s">
        <v>904</v>
      </c>
      <c r="AQ53" s="2" t="s">
        <v>904</v>
      </c>
      <c r="AR53" s="2" t="s">
        <v>904</v>
      </c>
      <c r="AS53" s="2" t="s">
        <v>904</v>
      </c>
      <c r="AT53" s="2" t="s">
        <v>904</v>
      </c>
      <c r="AU53" s="2" t="s">
        <v>904</v>
      </c>
      <c r="AV53" s="2" t="s">
        <v>904</v>
      </c>
      <c r="AW53" s="2" t="s">
        <v>904</v>
      </c>
      <c r="AX53" s="2" t="s">
        <v>904</v>
      </c>
      <c r="AY53" s="2" t="s">
        <v>904</v>
      </c>
      <c r="AZ53" s="2" t="s">
        <v>904</v>
      </c>
      <c r="BA53" s="205">
        <v>4660284.155817212</v>
      </c>
      <c r="BB53" s="205">
        <v>2.771662359956224</v>
      </c>
      <c r="BC53" s="206" t="s">
        <v>904</v>
      </c>
      <c r="BD53" s="205">
        <v>2.771662359956224</v>
      </c>
      <c r="BE53" s="205">
        <v>145.1854584551281</v>
      </c>
      <c r="BF53" s="205">
        <v>0.0</v>
      </c>
      <c r="BG53" s="205">
        <v>1891.999999999997</v>
      </c>
      <c r="BH53" s="205">
        <v>1513.599999999997</v>
      </c>
      <c r="BI53" s="2" t="s">
        <v>904</v>
      </c>
      <c r="BJ53" s="2" t="s">
        <v>904</v>
      </c>
      <c r="BK53" s="203">
        <v>15479.982188490623</v>
      </c>
      <c r="BL53" s="2">
        <v>3.0</v>
      </c>
      <c r="BM53" s="207">
        <v>15479.982188490623</v>
      </c>
      <c r="BN53" s="208" t="s">
        <v>905</v>
      </c>
      <c r="BO53" s="87">
        <v>20.0</v>
      </c>
      <c r="BP53" s="101">
        <v>0.05</v>
      </c>
      <c r="BQ53" s="101">
        <v>0.04</v>
      </c>
      <c r="BR53" s="2">
        <v>100.0</v>
      </c>
      <c r="BS53" s="2">
        <v>100.0</v>
      </c>
    </row>
    <row r="54" ht="12.75" customHeight="1">
      <c r="A54" s="87" t="str">
        <f t="shared" si="1"/>
        <v>Caribbean Salt marsh Restoration Planting Small</v>
      </c>
      <c r="B54" s="87" t="s">
        <v>161</v>
      </c>
      <c r="C54" s="203" t="s">
        <v>186</v>
      </c>
      <c r="D54" s="2" t="s">
        <v>587</v>
      </c>
      <c r="E54" s="203" t="s">
        <v>168</v>
      </c>
      <c r="F54" s="2" t="s">
        <v>174</v>
      </c>
      <c r="G54" s="203" t="s">
        <v>902</v>
      </c>
      <c r="H54" s="177">
        <v>100.0</v>
      </c>
      <c r="I54" s="2" t="s">
        <v>907</v>
      </c>
      <c r="J54" s="2">
        <v>1047.6264731115316</v>
      </c>
      <c r="K54" s="2">
        <v>6353814.62167917</v>
      </c>
      <c r="L54" s="204">
        <v>-882813.8638764061</v>
      </c>
      <c r="M54" s="92">
        <v>9645790.370616721</v>
      </c>
      <c r="N54" s="92">
        <v>1.2572812536029436E7</v>
      </c>
      <c r="O54" s="92">
        <v>5593232.786409454</v>
      </c>
      <c r="P54" s="92">
        <v>6209703.745318351</v>
      </c>
      <c r="Q54" s="92">
        <v>4052557.5842072666</v>
      </c>
      <c r="R54" s="92">
        <v>6363108.790711085</v>
      </c>
      <c r="S54" s="92">
        <v>4003.999999999994</v>
      </c>
      <c r="T54" s="92">
        <v>3203.199999999995</v>
      </c>
      <c r="U54" s="92">
        <v>1.35089552836202E7</v>
      </c>
      <c r="V54" s="92">
        <v>2.279842714756029E7</v>
      </c>
      <c r="W54" s="92">
        <v>3011.298192625105</v>
      </c>
      <c r="X54" s="92">
        <v>160763.172843612</v>
      </c>
      <c r="Y54" s="92">
        <v>19291.580741233443</v>
      </c>
      <c r="Z54" s="92">
        <v>66.73333333333323</v>
      </c>
      <c r="AA54" s="92">
        <v>135089.552836202</v>
      </c>
      <c r="AB54" s="87">
        <v>500.0</v>
      </c>
      <c r="AC54" s="2">
        <v>882813.8638764061</v>
      </c>
      <c r="AD54" s="92">
        <v>5593232.786409454</v>
      </c>
      <c r="AE54" s="92">
        <v>4052557.5842072666</v>
      </c>
      <c r="AF54" s="92">
        <v>1.35089552836202E7</v>
      </c>
      <c r="AG54" s="92">
        <v>3011.298192625105</v>
      </c>
      <c r="AH54" s="2" t="s">
        <v>904</v>
      </c>
      <c r="AI54" s="2" t="s">
        <v>904</v>
      </c>
      <c r="AJ54" s="2" t="s">
        <v>904</v>
      </c>
      <c r="AK54" s="177">
        <v>3203.199999999995</v>
      </c>
      <c r="AL54" s="2" t="s">
        <v>904</v>
      </c>
      <c r="AM54" s="2" t="s">
        <v>904</v>
      </c>
      <c r="AN54" s="2" t="s">
        <v>904</v>
      </c>
      <c r="AO54" s="2" t="s">
        <v>904</v>
      </c>
      <c r="AP54" s="2" t="s">
        <v>904</v>
      </c>
      <c r="AQ54" s="2" t="s">
        <v>904</v>
      </c>
      <c r="AR54" s="2" t="s">
        <v>904</v>
      </c>
      <c r="AS54" s="2" t="s">
        <v>904</v>
      </c>
      <c r="AT54" s="2" t="s">
        <v>904</v>
      </c>
      <c r="AU54" s="2" t="s">
        <v>904</v>
      </c>
      <c r="AV54" s="2" t="s">
        <v>904</v>
      </c>
      <c r="AW54" s="2" t="s">
        <v>904</v>
      </c>
      <c r="AX54" s="2" t="s">
        <v>904</v>
      </c>
      <c r="AY54" s="2" t="s">
        <v>904</v>
      </c>
      <c r="AZ54" s="2" t="s">
        <v>904</v>
      </c>
      <c r="BA54" s="205">
        <v>237484.06083366642</v>
      </c>
      <c r="BB54" s="205">
        <v>5.453513012889005</v>
      </c>
      <c r="BC54" s="206" t="s">
        <v>904</v>
      </c>
      <c r="BD54" s="205">
        <v>5.453513012889005</v>
      </c>
      <c r="BE54" s="205">
        <v>1113.217761373308</v>
      </c>
      <c r="BF54" s="205">
        <v>0.0</v>
      </c>
      <c r="BG54" s="205">
        <v>4003.999999999994</v>
      </c>
      <c r="BH54" s="205">
        <v>3203.199999999995</v>
      </c>
      <c r="BI54" s="2" t="s">
        <v>904</v>
      </c>
      <c r="BJ54" s="2" t="s">
        <v>904</v>
      </c>
      <c r="BK54" s="203">
        <v>6064.96187787986</v>
      </c>
      <c r="BL54" s="2">
        <v>3.0</v>
      </c>
      <c r="BM54" s="207">
        <v>6064.96187787986</v>
      </c>
      <c r="BN54" s="208" t="s">
        <v>905</v>
      </c>
      <c r="BO54" s="87">
        <v>20.0</v>
      </c>
      <c r="BP54" s="101">
        <v>0.05</v>
      </c>
      <c r="BQ54" s="101">
        <v>0.04</v>
      </c>
      <c r="BR54" s="2">
        <v>100.0</v>
      </c>
      <c r="BS54" s="2">
        <v>100.0</v>
      </c>
    </row>
    <row r="55" ht="12.75" customHeight="1">
      <c r="A55" s="87" t="str">
        <f t="shared" si="1"/>
        <v>Caribbean Salt marsh Restoration Planting Small</v>
      </c>
      <c r="B55" s="87" t="s">
        <v>161</v>
      </c>
      <c r="C55" s="203" t="s">
        <v>186</v>
      </c>
      <c r="D55" s="2" t="s">
        <v>587</v>
      </c>
      <c r="E55" s="203" t="s">
        <v>168</v>
      </c>
      <c r="F55" s="2" t="s">
        <v>174</v>
      </c>
      <c r="G55" s="203" t="s">
        <v>902</v>
      </c>
      <c r="H55" s="177">
        <v>100.0</v>
      </c>
      <c r="I55" s="2" t="s">
        <v>907</v>
      </c>
      <c r="J55" s="2">
        <v>1047.6264731115316</v>
      </c>
      <c r="K55" s="2">
        <v>6353814.62167917</v>
      </c>
      <c r="L55" s="204">
        <v>-882813.8638764061</v>
      </c>
      <c r="M55" s="92">
        <v>9645790.370616721</v>
      </c>
      <c r="N55" s="92">
        <v>1.2572812536029436E7</v>
      </c>
      <c r="O55" s="92">
        <v>5593232.786409454</v>
      </c>
      <c r="P55" s="92">
        <v>6209703.745318351</v>
      </c>
      <c r="Q55" s="92">
        <v>4052557.5842072666</v>
      </c>
      <c r="R55" s="92">
        <v>6363108.790711085</v>
      </c>
      <c r="S55" s="92">
        <v>4003.999999999994</v>
      </c>
      <c r="T55" s="92">
        <v>3203.199999999995</v>
      </c>
      <c r="U55" s="92">
        <v>1.35089552836202E7</v>
      </c>
      <c r="V55" s="92">
        <v>2.279842714756029E7</v>
      </c>
      <c r="W55" s="92">
        <v>3011.298192625105</v>
      </c>
      <c r="X55" s="92">
        <v>160763.172843612</v>
      </c>
      <c r="Y55" s="92">
        <v>19291.580741233443</v>
      </c>
      <c r="Z55" s="92">
        <v>66.73333333333323</v>
      </c>
      <c r="AA55" s="92">
        <v>135089.552836202</v>
      </c>
      <c r="AB55" s="87">
        <v>500.0</v>
      </c>
      <c r="AC55" s="2">
        <v>882813.8638764061</v>
      </c>
      <c r="AD55" s="92">
        <v>5593232.786409454</v>
      </c>
      <c r="AE55" s="92">
        <v>4052557.5842072666</v>
      </c>
      <c r="AF55" s="92">
        <v>1.35089552836202E7</v>
      </c>
      <c r="AG55" s="92">
        <v>3011.298192625105</v>
      </c>
      <c r="AH55" s="2" t="s">
        <v>904</v>
      </c>
      <c r="AI55" s="2" t="s">
        <v>904</v>
      </c>
      <c r="AJ55" s="2" t="s">
        <v>904</v>
      </c>
      <c r="AK55" s="177">
        <v>3203.199999999995</v>
      </c>
      <c r="AL55" s="2" t="s">
        <v>904</v>
      </c>
      <c r="AM55" s="2" t="s">
        <v>904</v>
      </c>
      <c r="AN55" s="2" t="s">
        <v>904</v>
      </c>
      <c r="AO55" s="2" t="s">
        <v>904</v>
      </c>
      <c r="AP55" s="2" t="s">
        <v>904</v>
      </c>
      <c r="AQ55" s="2" t="s">
        <v>904</v>
      </c>
      <c r="AR55" s="2" t="s">
        <v>904</v>
      </c>
      <c r="AS55" s="2" t="s">
        <v>904</v>
      </c>
      <c r="AT55" s="2" t="s">
        <v>904</v>
      </c>
      <c r="AU55" s="2" t="s">
        <v>904</v>
      </c>
      <c r="AV55" s="2" t="s">
        <v>904</v>
      </c>
      <c r="AW55" s="2" t="s">
        <v>904</v>
      </c>
      <c r="AX55" s="2" t="s">
        <v>904</v>
      </c>
      <c r="AY55" s="2" t="s">
        <v>904</v>
      </c>
      <c r="AZ55" s="2" t="s">
        <v>904</v>
      </c>
      <c r="BA55" s="205">
        <v>237484.06083366642</v>
      </c>
      <c r="BB55" s="205">
        <v>5.453513012889005</v>
      </c>
      <c r="BC55" s="206" t="s">
        <v>904</v>
      </c>
      <c r="BD55" s="205">
        <v>5.453513012889005</v>
      </c>
      <c r="BE55" s="205">
        <v>1113.217761373308</v>
      </c>
      <c r="BF55" s="205">
        <v>0.0</v>
      </c>
      <c r="BG55" s="205">
        <v>4003.999999999994</v>
      </c>
      <c r="BH55" s="205">
        <v>3203.199999999995</v>
      </c>
      <c r="BI55" s="2" t="s">
        <v>904</v>
      </c>
      <c r="BJ55" s="2" t="s">
        <v>904</v>
      </c>
      <c r="BK55" s="203">
        <v>6064.96187787986</v>
      </c>
      <c r="BL55" s="2">
        <v>3.0</v>
      </c>
      <c r="BM55" s="207">
        <v>6064.96187787986</v>
      </c>
      <c r="BN55" s="208" t="s">
        <v>905</v>
      </c>
      <c r="BO55" s="87">
        <v>20.0</v>
      </c>
      <c r="BP55" s="101">
        <v>0.05</v>
      </c>
      <c r="BQ55" s="101">
        <v>0.04</v>
      </c>
      <c r="BR55" s="2">
        <v>100.0</v>
      </c>
      <c r="BS55" s="2">
        <v>100.0</v>
      </c>
    </row>
    <row r="56" ht="12.75" customHeight="1">
      <c r="A56" s="87" t="str">
        <f t="shared" si="1"/>
        <v>Caribbean Mangrove Restoration Planting Small</v>
      </c>
      <c r="B56" s="87" t="s">
        <v>161</v>
      </c>
      <c r="C56" s="203" t="s">
        <v>186</v>
      </c>
      <c r="D56" s="2" t="s">
        <v>587</v>
      </c>
      <c r="E56" s="203" t="s">
        <v>160</v>
      </c>
      <c r="F56" s="2" t="s">
        <v>174</v>
      </c>
      <c r="G56" s="203" t="s">
        <v>902</v>
      </c>
      <c r="H56" s="177">
        <v>100.0</v>
      </c>
      <c r="I56" s="2" t="s">
        <v>907</v>
      </c>
      <c r="J56" s="2">
        <v>103500.257963828</v>
      </c>
      <c r="K56" s="2">
        <v>3105007.73891484</v>
      </c>
      <c r="L56" s="204">
        <v>-6000547.872882908</v>
      </c>
      <c r="M56" s="92">
        <v>6211145.123992075</v>
      </c>
      <c r="N56" s="92">
        <v>7925285.794179756</v>
      </c>
      <c r="O56" s="92">
        <v>3882948.628812016</v>
      </c>
      <c r="P56" s="92">
        <v>4285866.666666666</v>
      </c>
      <c r="Q56" s="92">
        <v>2328196.495180059</v>
      </c>
      <c r="R56" s="92">
        <v>3639419.12751309</v>
      </c>
      <c r="S56" s="92">
        <v>12619.199999999993</v>
      </c>
      <c r="T56" s="92">
        <v>10095.359999999999</v>
      </c>
      <c r="U56" s="92">
        <v>210597.2511091668</v>
      </c>
      <c r="V56" s="92">
        <v>355415.0551309048</v>
      </c>
      <c r="W56" s="92">
        <v>615.247512123597</v>
      </c>
      <c r="X56" s="92">
        <v>103519.08539986792</v>
      </c>
      <c r="Y56" s="92">
        <v>12422.29024798415</v>
      </c>
      <c r="Z56" s="92">
        <v>210.31999999999988</v>
      </c>
      <c r="AA56" s="92">
        <v>2105.972511091668</v>
      </c>
      <c r="AB56" s="87">
        <v>500.0</v>
      </c>
      <c r="AC56" s="2">
        <v>6000547.872882908</v>
      </c>
      <c r="AD56" s="92">
        <v>3882948.628812016</v>
      </c>
      <c r="AE56" s="92">
        <v>2328196.495180059</v>
      </c>
      <c r="AF56" s="92">
        <v>210597.2511091668</v>
      </c>
      <c r="AG56" s="92">
        <v>615.247512123597</v>
      </c>
      <c r="AH56" s="2" t="s">
        <v>904</v>
      </c>
      <c r="AI56" s="2" t="s">
        <v>904</v>
      </c>
      <c r="AJ56" s="2" t="s">
        <v>904</v>
      </c>
      <c r="AK56" s="177">
        <v>10095.359999999999</v>
      </c>
      <c r="AL56" s="2" t="s">
        <v>904</v>
      </c>
      <c r="AM56" s="2" t="s">
        <v>904</v>
      </c>
      <c r="AN56" s="2" t="s">
        <v>904</v>
      </c>
      <c r="AO56" s="2" t="s">
        <v>904</v>
      </c>
      <c r="AP56" s="2" t="s">
        <v>904</v>
      </c>
      <c r="AQ56" s="2" t="s">
        <v>904</v>
      </c>
      <c r="AR56" s="2" t="s">
        <v>904</v>
      </c>
      <c r="AS56" s="2" t="s">
        <v>904</v>
      </c>
      <c r="AT56" s="2" t="s">
        <v>904</v>
      </c>
      <c r="AU56" s="2" t="s">
        <v>904</v>
      </c>
      <c r="AV56" s="2" t="s">
        <v>904</v>
      </c>
      <c r="AW56" s="2" t="s">
        <v>904</v>
      </c>
      <c r="AX56" s="2" t="s">
        <v>904</v>
      </c>
      <c r="AY56" s="2" t="s">
        <v>904</v>
      </c>
      <c r="AZ56" s="2" t="s">
        <v>904</v>
      </c>
      <c r="BA56" s="205">
        <v>2946139.333649704</v>
      </c>
      <c r="BB56" s="205">
        <v>13.666228529856468</v>
      </c>
      <c r="BC56" s="206" t="s">
        <v>904</v>
      </c>
      <c r="BD56" s="205">
        <v>13.666228529856468</v>
      </c>
      <c r="BE56" s="205">
        <v>17113.773461555804</v>
      </c>
      <c r="BF56" s="205">
        <v>0.0</v>
      </c>
      <c r="BG56" s="205">
        <v>12619.199999999993</v>
      </c>
      <c r="BH56" s="205">
        <v>10095.359999999999</v>
      </c>
      <c r="BI56" s="2" t="s">
        <v>904</v>
      </c>
      <c r="BJ56" s="2" t="s">
        <v>904</v>
      </c>
      <c r="BK56" s="203">
        <v>30.0</v>
      </c>
      <c r="BL56" s="2">
        <v>1.0</v>
      </c>
      <c r="BM56" s="207">
        <v>30.0</v>
      </c>
      <c r="BN56" s="208" t="s">
        <v>906</v>
      </c>
      <c r="BO56" s="87">
        <v>20.0</v>
      </c>
      <c r="BP56" s="101">
        <v>0.05</v>
      </c>
      <c r="BQ56" s="101">
        <v>0.04</v>
      </c>
      <c r="BR56" s="2">
        <v>100.0</v>
      </c>
      <c r="BS56" s="2">
        <v>100.0</v>
      </c>
    </row>
    <row r="57" ht="12.75" customHeight="1">
      <c r="A57" s="87" t="str">
        <f t="shared" si="1"/>
        <v>Caribbean Mangrove Restoration Planting Small</v>
      </c>
      <c r="B57" s="87" t="s">
        <v>161</v>
      </c>
      <c r="C57" s="203" t="s">
        <v>186</v>
      </c>
      <c r="D57" s="2" t="s">
        <v>587</v>
      </c>
      <c r="E57" s="203" t="s">
        <v>160</v>
      </c>
      <c r="F57" s="2" t="s">
        <v>174</v>
      </c>
      <c r="G57" s="203" t="s">
        <v>902</v>
      </c>
      <c r="H57" s="177">
        <v>100.0</v>
      </c>
      <c r="I57" s="2" t="s">
        <v>907</v>
      </c>
      <c r="J57" s="2">
        <v>103500.257963828</v>
      </c>
      <c r="K57" s="2">
        <v>3105007.73891484</v>
      </c>
      <c r="L57" s="204">
        <v>-6000547.872882908</v>
      </c>
      <c r="M57" s="92">
        <v>6211145.123992075</v>
      </c>
      <c r="N57" s="92">
        <v>7925285.794179756</v>
      </c>
      <c r="O57" s="92">
        <v>3882948.628812016</v>
      </c>
      <c r="P57" s="92">
        <v>4285866.666666666</v>
      </c>
      <c r="Q57" s="92">
        <v>2328196.495180059</v>
      </c>
      <c r="R57" s="92">
        <v>3639419.12751309</v>
      </c>
      <c r="S57" s="92">
        <v>12619.199999999993</v>
      </c>
      <c r="T57" s="92">
        <v>10095.359999999999</v>
      </c>
      <c r="U57" s="92">
        <v>210597.2511091668</v>
      </c>
      <c r="V57" s="92">
        <v>355415.0551309048</v>
      </c>
      <c r="W57" s="92">
        <v>615.247512123597</v>
      </c>
      <c r="X57" s="92">
        <v>103519.08539986792</v>
      </c>
      <c r="Y57" s="92">
        <v>12422.29024798415</v>
      </c>
      <c r="Z57" s="92">
        <v>210.31999999999988</v>
      </c>
      <c r="AA57" s="92">
        <v>2105.972511091668</v>
      </c>
      <c r="AB57" s="87">
        <v>500.0</v>
      </c>
      <c r="AC57" s="2">
        <v>6000547.872882908</v>
      </c>
      <c r="AD57" s="92">
        <v>3882948.628812016</v>
      </c>
      <c r="AE57" s="92">
        <v>2328196.495180059</v>
      </c>
      <c r="AF57" s="92">
        <v>210597.2511091668</v>
      </c>
      <c r="AG57" s="92">
        <v>615.247512123597</v>
      </c>
      <c r="AH57" s="2" t="s">
        <v>904</v>
      </c>
      <c r="AI57" s="2" t="s">
        <v>904</v>
      </c>
      <c r="AJ57" s="2" t="s">
        <v>904</v>
      </c>
      <c r="AK57" s="177">
        <v>10095.359999999999</v>
      </c>
      <c r="AL57" s="2" t="s">
        <v>904</v>
      </c>
      <c r="AM57" s="2" t="s">
        <v>904</v>
      </c>
      <c r="AN57" s="2" t="s">
        <v>904</v>
      </c>
      <c r="AO57" s="2" t="s">
        <v>904</v>
      </c>
      <c r="AP57" s="2" t="s">
        <v>904</v>
      </c>
      <c r="AQ57" s="2" t="s">
        <v>904</v>
      </c>
      <c r="AR57" s="2" t="s">
        <v>904</v>
      </c>
      <c r="AS57" s="2" t="s">
        <v>904</v>
      </c>
      <c r="AT57" s="2" t="s">
        <v>904</v>
      </c>
      <c r="AU57" s="2" t="s">
        <v>904</v>
      </c>
      <c r="AV57" s="2" t="s">
        <v>904</v>
      </c>
      <c r="AW57" s="2" t="s">
        <v>904</v>
      </c>
      <c r="AX57" s="2" t="s">
        <v>904</v>
      </c>
      <c r="AY57" s="2" t="s">
        <v>904</v>
      </c>
      <c r="AZ57" s="2" t="s">
        <v>904</v>
      </c>
      <c r="BA57" s="205">
        <v>2946139.333649704</v>
      </c>
      <c r="BB57" s="205">
        <v>13.666228529856468</v>
      </c>
      <c r="BC57" s="206" t="s">
        <v>904</v>
      </c>
      <c r="BD57" s="205">
        <v>13.666228529856468</v>
      </c>
      <c r="BE57" s="205">
        <v>17113.773461555804</v>
      </c>
      <c r="BF57" s="205">
        <v>0.0</v>
      </c>
      <c r="BG57" s="205">
        <v>12619.199999999993</v>
      </c>
      <c r="BH57" s="205">
        <v>10095.359999999999</v>
      </c>
      <c r="BI57" s="2" t="s">
        <v>904</v>
      </c>
      <c r="BJ57" s="2" t="s">
        <v>904</v>
      </c>
      <c r="BK57" s="203">
        <v>30.0</v>
      </c>
      <c r="BL57" s="2">
        <v>1.0</v>
      </c>
      <c r="BM57" s="207">
        <v>30.0</v>
      </c>
      <c r="BN57" s="208" t="s">
        <v>906</v>
      </c>
      <c r="BO57" s="87">
        <v>20.0</v>
      </c>
      <c r="BP57" s="101">
        <v>0.05</v>
      </c>
      <c r="BQ57" s="101">
        <v>0.04</v>
      </c>
      <c r="BR57" s="2">
        <v>100.0</v>
      </c>
      <c r="BS57" s="2">
        <v>100.0</v>
      </c>
    </row>
    <row r="58" ht="12.75" customHeight="1">
      <c r="A58" s="87" t="str">
        <f t="shared" si="1"/>
        <v>Caribbean Seagrass Restoration Planting Small</v>
      </c>
      <c r="B58" s="87" t="s">
        <v>161</v>
      </c>
      <c r="C58" s="203" t="s">
        <v>186</v>
      </c>
      <c r="D58" s="2" t="s">
        <v>587</v>
      </c>
      <c r="E58" s="203" t="s">
        <v>167</v>
      </c>
      <c r="F58" s="2" t="s">
        <v>174</v>
      </c>
      <c r="G58" s="203" t="s">
        <v>902</v>
      </c>
      <c r="H58" s="177">
        <v>100.0</v>
      </c>
      <c r="I58" s="2" t="s">
        <v>907</v>
      </c>
      <c r="J58" s="2">
        <v>16322.198859999971</v>
      </c>
      <c r="K58" s="2">
        <v>489665.96579999913</v>
      </c>
      <c r="L58" s="204">
        <v>-1.1232845218868854E7</v>
      </c>
      <c r="M58" s="92">
        <v>1.1264420120534454E7</v>
      </c>
      <c r="N58" s="92">
        <v>1.3685730335691888E7</v>
      </c>
      <c r="O58" s="92">
        <v>8002797.484248182</v>
      </c>
      <c r="P58" s="92">
        <v>8920136.329588015</v>
      </c>
      <c r="Q58" s="92">
        <v>3261622.6362862727</v>
      </c>
      <c r="R58" s="92">
        <v>4765594.006103873</v>
      </c>
      <c r="S58" s="92">
        <v>1891.999999999997</v>
      </c>
      <c r="T58" s="92">
        <v>1513.599999999997</v>
      </c>
      <c r="U58" s="92">
        <v>31574.90166560026</v>
      </c>
      <c r="V58" s="92">
        <v>53287.47339828759</v>
      </c>
      <c r="W58" s="92">
        <v>7442.138028894342</v>
      </c>
      <c r="X58" s="92">
        <v>187740.3353422409</v>
      </c>
      <c r="Y58" s="92">
        <v>22528.84024106891</v>
      </c>
      <c r="Z58" s="92">
        <v>31.533333333333285</v>
      </c>
      <c r="AA58" s="92">
        <v>315.7490166560026</v>
      </c>
      <c r="AB58" s="87">
        <v>500.0</v>
      </c>
      <c r="AC58" s="2">
        <v>1.1232845218868854E7</v>
      </c>
      <c r="AD58" s="92">
        <v>8002797.484248182</v>
      </c>
      <c r="AE58" s="92">
        <v>3261622.6362862727</v>
      </c>
      <c r="AF58" s="92">
        <v>31574.90166560026</v>
      </c>
      <c r="AG58" s="92">
        <v>7442.138028894342</v>
      </c>
      <c r="AH58" s="2" t="s">
        <v>904</v>
      </c>
      <c r="AI58" s="2" t="s">
        <v>904</v>
      </c>
      <c r="AJ58" s="2" t="s">
        <v>904</v>
      </c>
      <c r="AK58" s="177">
        <v>1513.599999999997</v>
      </c>
      <c r="AL58" s="2" t="s">
        <v>904</v>
      </c>
      <c r="AM58" s="2" t="s">
        <v>904</v>
      </c>
      <c r="AN58" s="2" t="s">
        <v>904</v>
      </c>
      <c r="AO58" s="2" t="s">
        <v>904</v>
      </c>
      <c r="AP58" s="2" t="s">
        <v>904</v>
      </c>
      <c r="AQ58" s="2" t="s">
        <v>904</v>
      </c>
      <c r="AR58" s="2" t="s">
        <v>904</v>
      </c>
      <c r="AS58" s="2" t="s">
        <v>904</v>
      </c>
      <c r="AT58" s="2" t="s">
        <v>904</v>
      </c>
      <c r="AU58" s="2" t="s">
        <v>904</v>
      </c>
      <c r="AV58" s="2" t="s">
        <v>904</v>
      </c>
      <c r="AW58" s="2" t="s">
        <v>904</v>
      </c>
      <c r="AX58" s="2" t="s">
        <v>904</v>
      </c>
      <c r="AY58" s="2" t="s">
        <v>904</v>
      </c>
      <c r="AZ58" s="2" t="s">
        <v>904</v>
      </c>
      <c r="BA58" s="205">
        <v>4660284.155817212</v>
      </c>
      <c r="BB58" s="205">
        <v>2.771662359956224</v>
      </c>
      <c r="BC58" s="206" t="s">
        <v>904</v>
      </c>
      <c r="BD58" s="205">
        <v>2.771662359956224</v>
      </c>
      <c r="BE58" s="205">
        <v>145.1854584551281</v>
      </c>
      <c r="BF58" s="205">
        <v>0.0</v>
      </c>
      <c r="BG58" s="205">
        <v>1891.999999999997</v>
      </c>
      <c r="BH58" s="205">
        <v>1513.599999999997</v>
      </c>
      <c r="BI58" s="2" t="s">
        <v>904</v>
      </c>
      <c r="BJ58" s="2" t="s">
        <v>904</v>
      </c>
      <c r="BK58" s="203">
        <v>30.0</v>
      </c>
      <c r="BL58" s="2">
        <v>1.0</v>
      </c>
      <c r="BM58" s="207">
        <v>30.0</v>
      </c>
      <c r="BN58" s="208" t="s">
        <v>906</v>
      </c>
      <c r="BO58" s="87">
        <v>20.0</v>
      </c>
      <c r="BP58" s="101">
        <v>0.05</v>
      </c>
      <c r="BQ58" s="101">
        <v>0.04</v>
      </c>
      <c r="BR58" s="2">
        <v>100.0</v>
      </c>
      <c r="BS58" s="2">
        <v>100.0</v>
      </c>
    </row>
    <row r="59" ht="12.75" customHeight="1">
      <c r="A59" s="87" t="str">
        <f t="shared" si="1"/>
        <v>Caribbean Seagrass Restoration Planting Small</v>
      </c>
      <c r="B59" s="87" t="s">
        <v>161</v>
      </c>
      <c r="C59" s="203" t="s">
        <v>186</v>
      </c>
      <c r="D59" s="2" t="s">
        <v>587</v>
      </c>
      <c r="E59" s="203" t="s">
        <v>167</v>
      </c>
      <c r="F59" s="2" t="s">
        <v>174</v>
      </c>
      <c r="G59" s="203" t="s">
        <v>902</v>
      </c>
      <c r="H59" s="177">
        <v>100.0</v>
      </c>
      <c r="I59" s="2" t="s">
        <v>907</v>
      </c>
      <c r="J59" s="2">
        <v>16322.198859999971</v>
      </c>
      <c r="K59" s="2">
        <v>489665.96579999913</v>
      </c>
      <c r="L59" s="204">
        <v>-1.1232845218868854E7</v>
      </c>
      <c r="M59" s="92">
        <v>1.1264420120534454E7</v>
      </c>
      <c r="N59" s="92">
        <v>1.3685730335691888E7</v>
      </c>
      <c r="O59" s="92">
        <v>8002797.484248182</v>
      </c>
      <c r="P59" s="92">
        <v>8920136.329588015</v>
      </c>
      <c r="Q59" s="92">
        <v>3261622.6362862727</v>
      </c>
      <c r="R59" s="92">
        <v>4765594.006103873</v>
      </c>
      <c r="S59" s="92">
        <v>1891.999999999997</v>
      </c>
      <c r="T59" s="92">
        <v>1513.599999999997</v>
      </c>
      <c r="U59" s="92">
        <v>31574.90166560026</v>
      </c>
      <c r="V59" s="92">
        <v>53287.47339828759</v>
      </c>
      <c r="W59" s="92">
        <v>7442.138028894342</v>
      </c>
      <c r="X59" s="92">
        <v>187740.3353422409</v>
      </c>
      <c r="Y59" s="92">
        <v>22528.84024106891</v>
      </c>
      <c r="Z59" s="92">
        <v>31.533333333333285</v>
      </c>
      <c r="AA59" s="92">
        <v>315.7490166560026</v>
      </c>
      <c r="AB59" s="87">
        <v>500.0</v>
      </c>
      <c r="AC59" s="2">
        <v>1.1232845218868854E7</v>
      </c>
      <c r="AD59" s="92">
        <v>8002797.484248182</v>
      </c>
      <c r="AE59" s="92">
        <v>3261622.6362862727</v>
      </c>
      <c r="AF59" s="92">
        <v>31574.90166560026</v>
      </c>
      <c r="AG59" s="92">
        <v>7442.138028894342</v>
      </c>
      <c r="AH59" s="2" t="s">
        <v>904</v>
      </c>
      <c r="AI59" s="2" t="s">
        <v>904</v>
      </c>
      <c r="AJ59" s="2" t="s">
        <v>904</v>
      </c>
      <c r="AK59" s="177">
        <v>1513.599999999997</v>
      </c>
      <c r="AL59" s="2" t="s">
        <v>904</v>
      </c>
      <c r="AM59" s="2" t="s">
        <v>904</v>
      </c>
      <c r="AN59" s="2" t="s">
        <v>904</v>
      </c>
      <c r="AO59" s="2" t="s">
        <v>904</v>
      </c>
      <c r="AP59" s="2" t="s">
        <v>904</v>
      </c>
      <c r="AQ59" s="2" t="s">
        <v>904</v>
      </c>
      <c r="AR59" s="2" t="s">
        <v>904</v>
      </c>
      <c r="AS59" s="2" t="s">
        <v>904</v>
      </c>
      <c r="AT59" s="2" t="s">
        <v>904</v>
      </c>
      <c r="AU59" s="2" t="s">
        <v>904</v>
      </c>
      <c r="AV59" s="2" t="s">
        <v>904</v>
      </c>
      <c r="AW59" s="2" t="s">
        <v>904</v>
      </c>
      <c r="AX59" s="2" t="s">
        <v>904</v>
      </c>
      <c r="AY59" s="2" t="s">
        <v>904</v>
      </c>
      <c r="AZ59" s="2" t="s">
        <v>904</v>
      </c>
      <c r="BA59" s="205">
        <v>4660284.155817212</v>
      </c>
      <c r="BB59" s="205">
        <v>2.771662359956224</v>
      </c>
      <c r="BC59" s="206" t="s">
        <v>904</v>
      </c>
      <c r="BD59" s="205">
        <v>2.771662359956224</v>
      </c>
      <c r="BE59" s="205">
        <v>145.1854584551281</v>
      </c>
      <c r="BF59" s="205">
        <v>0.0</v>
      </c>
      <c r="BG59" s="205">
        <v>1891.999999999997</v>
      </c>
      <c r="BH59" s="205">
        <v>1513.599999999997</v>
      </c>
      <c r="BI59" s="2" t="s">
        <v>904</v>
      </c>
      <c r="BJ59" s="2" t="s">
        <v>904</v>
      </c>
      <c r="BK59" s="203">
        <v>30.0</v>
      </c>
      <c r="BL59" s="2">
        <v>1.0</v>
      </c>
      <c r="BM59" s="207">
        <v>30.0</v>
      </c>
      <c r="BN59" s="208" t="s">
        <v>906</v>
      </c>
      <c r="BO59" s="87">
        <v>20.0</v>
      </c>
      <c r="BP59" s="101">
        <v>0.05</v>
      </c>
      <c r="BQ59" s="101">
        <v>0.04</v>
      </c>
      <c r="BR59" s="2">
        <v>100.0</v>
      </c>
      <c r="BS59" s="2">
        <v>100.0</v>
      </c>
    </row>
    <row r="60" ht="12.75" customHeight="1">
      <c r="A60" s="87" t="str">
        <f t="shared" si="1"/>
        <v>Caribbean Salt marsh Restoration Planting Small</v>
      </c>
      <c r="B60" s="87" t="s">
        <v>161</v>
      </c>
      <c r="C60" s="203" t="s">
        <v>186</v>
      </c>
      <c r="D60" s="2" t="s">
        <v>587</v>
      </c>
      <c r="E60" s="203" t="s">
        <v>168</v>
      </c>
      <c r="F60" s="2" t="s">
        <v>174</v>
      </c>
      <c r="G60" s="203" t="s">
        <v>902</v>
      </c>
      <c r="H60" s="177">
        <v>100.0</v>
      </c>
      <c r="I60" s="2" t="s">
        <v>907</v>
      </c>
      <c r="J60" s="2">
        <v>1047.6264731115316</v>
      </c>
      <c r="K60" s="2">
        <v>31428.794193345948</v>
      </c>
      <c r="L60" s="204">
        <v>-8234755.669082314</v>
      </c>
      <c r="M60" s="92">
        <v>8301576.972607189</v>
      </c>
      <c r="N60" s="92">
        <v>1.0304246937736766E7</v>
      </c>
      <c r="O60" s="92">
        <v>5593232.786409454</v>
      </c>
      <c r="P60" s="92">
        <v>6209703.745318351</v>
      </c>
      <c r="Q60" s="92">
        <v>2708344.1861977344</v>
      </c>
      <c r="R60" s="92">
        <v>4094543.192418415</v>
      </c>
      <c r="S60" s="92">
        <v>4003.999999999994</v>
      </c>
      <c r="T60" s="92">
        <v>3203.199999999995</v>
      </c>
      <c r="U60" s="92">
        <v>66821.30352487497</v>
      </c>
      <c r="V60" s="92">
        <v>112771.16463358534</v>
      </c>
      <c r="W60" s="92">
        <v>2591.651152786964</v>
      </c>
      <c r="X60" s="92">
        <v>138359.61621011983</v>
      </c>
      <c r="Y60" s="92">
        <v>16603.153945214377</v>
      </c>
      <c r="Z60" s="92">
        <v>66.73333333333323</v>
      </c>
      <c r="AA60" s="92">
        <v>668.2130352487496</v>
      </c>
      <c r="AB60" s="87">
        <v>500.0</v>
      </c>
      <c r="AC60" s="2">
        <v>8234755.669082314</v>
      </c>
      <c r="AD60" s="92">
        <v>5593232.786409454</v>
      </c>
      <c r="AE60" s="92">
        <v>2708344.1861977344</v>
      </c>
      <c r="AF60" s="92">
        <v>66821.30352487497</v>
      </c>
      <c r="AG60" s="92">
        <v>2591.651152786964</v>
      </c>
      <c r="AH60" s="2" t="s">
        <v>904</v>
      </c>
      <c r="AI60" s="2" t="s">
        <v>904</v>
      </c>
      <c r="AJ60" s="2" t="s">
        <v>904</v>
      </c>
      <c r="AK60" s="177">
        <v>3203.199999999995</v>
      </c>
      <c r="AL60" s="2" t="s">
        <v>904</v>
      </c>
      <c r="AM60" s="2" t="s">
        <v>904</v>
      </c>
      <c r="AN60" s="2" t="s">
        <v>904</v>
      </c>
      <c r="AO60" s="2" t="s">
        <v>904</v>
      </c>
      <c r="AP60" s="2" t="s">
        <v>904</v>
      </c>
      <c r="AQ60" s="2" t="s">
        <v>904</v>
      </c>
      <c r="AR60" s="2" t="s">
        <v>904</v>
      </c>
      <c r="AS60" s="2" t="s">
        <v>904</v>
      </c>
      <c r="AT60" s="2" t="s">
        <v>904</v>
      </c>
      <c r="AU60" s="2" t="s">
        <v>904</v>
      </c>
      <c r="AV60" s="2" t="s">
        <v>904</v>
      </c>
      <c r="AW60" s="2" t="s">
        <v>904</v>
      </c>
      <c r="AX60" s="2" t="s">
        <v>904</v>
      </c>
      <c r="AY60" s="2" t="s">
        <v>904</v>
      </c>
      <c r="AZ60" s="2" t="s">
        <v>904</v>
      </c>
      <c r="BA60" s="205">
        <v>237484.06083366642</v>
      </c>
      <c r="BB60" s="205">
        <v>5.453513012889005</v>
      </c>
      <c r="BC60" s="206" t="s">
        <v>904</v>
      </c>
      <c r="BD60" s="205">
        <v>5.453513012889005</v>
      </c>
      <c r="BE60" s="205">
        <v>1113.217761373308</v>
      </c>
      <c r="BF60" s="205">
        <v>0.0</v>
      </c>
      <c r="BG60" s="205">
        <v>4003.999999999994</v>
      </c>
      <c r="BH60" s="205">
        <v>3203.199999999995</v>
      </c>
      <c r="BI60" s="2" t="s">
        <v>904</v>
      </c>
      <c r="BJ60" s="2" t="s">
        <v>904</v>
      </c>
      <c r="BK60" s="203">
        <v>30.0</v>
      </c>
      <c r="BL60" s="2">
        <v>1.0</v>
      </c>
      <c r="BM60" s="207">
        <v>30.0</v>
      </c>
      <c r="BN60" s="208" t="s">
        <v>906</v>
      </c>
      <c r="BO60" s="87">
        <v>20.0</v>
      </c>
      <c r="BP60" s="101">
        <v>0.05</v>
      </c>
      <c r="BQ60" s="101">
        <v>0.04</v>
      </c>
      <c r="BR60" s="2">
        <v>100.0</v>
      </c>
      <c r="BS60" s="2">
        <v>100.0</v>
      </c>
    </row>
    <row r="61" ht="12.75" customHeight="1">
      <c r="A61" s="87" t="str">
        <f t="shared" si="1"/>
        <v>Caribbean Salt marsh Restoration Planting Small</v>
      </c>
      <c r="B61" s="87" t="s">
        <v>161</v>
      </c>
      <c r="C61" s="203" t="s">
        <v>186</v>
      </c>
      <c r="D61" s="2" t="s">
        <v>587</v>
      </c>
      <c r="E61" s="203" t="s">
        <v>168</v>
      </c>
      <c r="F61" s="2" t="s">
        <v>174</v>
      </c>
      <c r="G61" s="203" t="s">
        <v>902</v>
      </c>
      <c r="H61" s="177">
        <v>100.0</v>
      </c>
      <c r="I61" s="2" t="s">
        <v>907</v>
      </c>
      <c r="J61" s="2">
        <v>1047.6264731115316</v>
      </c>
      <c r="K61" s="2">
        <v>31428.794193345948</v>
      </c>
      <c r="L61" s="204">
        <v>-8234755.669082314</v>
      </c>
      <c r="M61" s="92">
        <v>8301576.972607189</v>
      </c>
      <c r="N61" s="92">
        <v>1.0304246937736766E7</v>
      </c>
      <c r="O61" s="92">
        <v>5593232.786409454</v>
      </c>
      <c r="P61" s="92">
        <v>6209703.745318351</v>
      </c>
      <c r="Q61" s="92">
        <v>2708344.1861977344</v>
      </c>
      <c r="R61" s="92">
        <v>4094543.192418415</v>
      </c>
      <c r="S61" s="92">
        <v>4003.999999999994</v>
      </c>
      <c r="T61" s="92">
        <v>3203.199999999995</v>
      </c>
      <c r="U61" s="92">
        <v>66821.30352487497</v>
      </c>
      <c r="V61" s="92">
        <v>112771.16463358534</v>
      </c>
      <c r="W61" s="92">
        <v>2591.651152786964</v>
      </c>
      <c r="X61" s="92">
        <v>138359.61621011983</v>
      </c>
      <c r="Y61" s="92">
        <v>16603.153945214377</v>
      </c>
      <c r="Z61" s="92">
        <v>66.73333333333323</v>
      </c>
      <c r="AA61" s="92">
        <v>668.2130352487496</v>
      </c>
      <c r="AB61" s="87">
        <v>500.0</v>
      </c>
      <c r="AC61" s="2">
        <v>8234755.669082314</v>
      </c>
      <c r="AD61" s="92">
        <v>5593232.786409454</v>
      </c>
      <c r="AE61" s="92">
        <v>2708344.1861977344</v>
      </c>
      <c r="AF61" s="92">
        <v>66821.30352487497</v>
      </c>
      <c r="AG61" s="92">
        <v>2591.651152786964</v>
      </c>
      <c r="AH61" s="2" t="s">
        <v>904</v>
      </c>
      <c r="AI61" s="2" t="s">
        <v>904</v>
      </c>
      <c r="AJ61" s="2" t="s">
        <v>904</v>
      </c>
      <c r="AK61" s="177">
        <v>3203.199999999995</v>
      </c>
      <c r="AL61" s="2" t="s">
        <v>904</v>
      </c>
      <c r="AM61" s="2" t="s">
        <v>904</v>
      </c>
      <c r="AN61" s="2" t="s">
        <v>904</v>
      </c>
      <c r="AO61" s="2" t="s">
        <v>904</v>
      </c>
      <c r="AP61" s="2" t="s">
        <v>904</v>
      </c>
      <c r="AQ61" s="2" t="s">
        <v>904</v>
      </c>
      <c r="AR61" s="2" t="s">
        <v>904</v>
      </c>
      <c r="AS61" s="2" t="s">
        <v>904</v>
      </c>
      <c r="AT61" s="2" t="s">
        <v>904</v>
      </c>
      <c r="AU61" s="2" t="s">
        <v>904</v>
      </c>
      <c r="AV61" s="2" t="s">
        <v>904</v>
      </c>
      <c r="AW61" s="2" t="s">
        <v>904</v>
      </c>
      <c r="AX61" s="2" t="s">
        <v>904</v>
      </c>
      <c r="AY61" s="2" t="s">
        <v>904</v>
      </c>
      <c r="AZ61" s="2" t="s">
        <v>904</v>
      </c>
      <c r="BA61" s="205">
        <v>237484.06083366642</v>
      </c>
      <c r="BB61" s="205">
        <v>5.453513012889005</v>
      </c>
      <c r="BC61" s="206" t="s">
        <v>904</v>
      </c>
      <c r="BD61" s="205">
        <v>5.453513012889005</v>
      </c>
      <c r="BE61" s="205">
        <v>1113.217761373308</v>
      </c>
      <c r="BF61" s="205">
        <v>0.0</v>
      </c>
      <c r="BG61" s="205">
        <v>4003.999999999994</v>
      </c>
      <c r="BH61" s="205">
        <v>3203.199999999995</v>
      </c>
      <c r="BI61" s="2" t="s">
        <v>904</v>
      </c>
      <c r="BJ61" s="2" t="s">
        <v>904</v>
      </c>
      <c r="BK61" s="203">
        <v>30.0</v>
      </c>
      <c r="BL61" s="2">
        <v>1.0</v>
      </c>
      <c r="BM61" s="207">
        <v>30.0</v>
      </c>
      <c r="BN61" s="208" t="s">
        <v>906</v>
      </c>
      <c r="BO61" s="87">
        <v>20.0</v>
      </c>
      <c r="BP61" s="101">
        <v>0.05</v>
      </c>
      <c r="BQ61" s="101">
        <v>0.04</v>
      </c>
      <c r="BR61" s="2">
        <v>100.0</v>
      </c>
      <c r="BS61" s="2">
        <v>100.0</v>
      </c>
    </row>
    <row r="62" ht="12.75" customHeight="1">
      <c r="A62" s="87" t="str">
        <f t="shared" si="1"/>
        <v>Caribbean Mangrove Restoration Planting Large</v>
      </c>
      <c r="B62" s="87" t="s">
        <v>161</v>
      </c>
      <c r="C62" s="203" t="s">
        <v>186</v>
      </c>
      <c r="D62" s="2" t="s">
        <v>587</v>
      </c>
      <c r="E62" s="203" t="s">
        <v>160</v>
      </c>
      <c r="F62" s="2" t="s">
        <v>174</v>
      </c>
      <c r="G62" s="203" t="s">
        <v>902</v>
      </c>
      <c r="H62" s="177">
        <v>1000.0</v>
      </c>
      <c r="I62" s="2" t="s">
        <v>908</v>
      </c>
      <c r="J62" s="2">
        <v>103500.257963828</v>
      </c>
      <c r="K62" s="2">
        <v>7.897133497039083E7</v>
      </c>
      <c r="L62" s="204">
        <v>-5549526.857003324</v>
      </c>
      <c r="M62" s="92">
        <v>3.574667714374831E7</v>
      </c>
      <c r="N62" s="92">
        <v>4.640682811539771E7</v>
      </c>
      <c r="O62" s="92">
        <v>2.3946616341902252E7</v>
      </c>
      <c r="P62" s="92">
        <v>2.8346366666666668E7</v>
      </c>
      <c r="Q62" s="92">
        <v>1.180006080184606E7</v>
      </c>
      <c r="R62" s="92">
        <v>1.8060461448731042E7</v>
      </c>
      <c r="S62" s="92">
        <v>116727.60000000003</v>
      </c>
      <c r="T62" s="92">
        <v>93382.07999999996</v>
      </c>
      <c r="U62" s="92">
        <v>4.862979962599074E7</v>
      </c>
      <c r="V62" s="92">
        <v>8.447199532731046E7</v>
      </c>
      <c r="W62" s="92">
        <v>382.8001811883857</v>
      </c>
      <c r="X62" s="92">
        <v>59577.79523958052</v>
      </c>
      <c r="Y62" s="92">
        <v>71493.35428749662</v>
      </c>
      <c r="Z62" s="92">
        <v>194.54600000000005</v>
      </c>
      <c r="AA62" s="92">
        <v>48629.79962599074</v>
      </c>
      <c r="AB62" s="87">
        <v>500.0</v>
      </c>
      <c r="AC62" s="2">
        <v>5549526.857003324</v>
      </c>
      <c r="AD62" s="92">
        <v>2.3946616341902252E7</v>
      </c>
      <c r="AE62" s="92">
        <v>1.180006080184606E7</v>
      </c>
      <c r="AF62" s="92">
        <v>4.862979962599074E7</v>
      </c>
      <c r="AG62" s="92">
        <v>382.8001811883857</v>
      </c>
      <c r="AH62" s="2" t="s">
        <v>904</v>
      </c>
      <c r="AI62" s="2" t="s">
        <v>904</v>
      </c>
      <c r="AJ62" s="2" t="s">
        <v>904</v>
      </c>
      <c r="AK62" s="177">
        <v>93382.07999999996</v>
      </c>
      <c r="AL62" s="2" t="s">
        <v>904</v>
      </c>
      <c r="AM62" s="2" t="s">
        <v>904</v>
      </c>
      <c r="AN62" s="2" t="s">
        <v>904</v>
      </c>
      <c r="AO62" s="2" t="s">
        <v>904</v>
      </c>
      <c r="AP62" s="2" t="s">
        <v>904</v>
      </c>
      <c r="AQ62" s="2" t="s">
        <v>904</v>
      </c>
      <c r="AR62" s="2" t="s">
        <v>904</v>
      </c>
      <c r="AS62" s="2" t="s">
        <v>904</v>
      </c>
      <c r="AT62" s="2" t="s">
        <v>904</v>
      </c>
      <c r="AU62" s="2" t="s">
        <v>904</v>
      </c>
      <c r="AV62" s="2" t="s">
        <v>904</v>
      </c>
      <c r="AW62" s="2" t="s">
        <v>904</v>
      </c>
      <c r="AX62" s="2" t="s">
        <v>904</v>
      </c>
      <c r="AY62" s="2" t="s">
        <v>904</v>
      </c>
      <c r="AZ62" s="2" t="s">
        <v>904</v>
      </c>
      <c r="BA62" s="205">
        <v>2946139.333649704</v>
      </c>
      <c r="BB62" s="205">
        <v>136.6622852985647</v>
      </c>
      <c r="BC62" s="206" t="s">
        <v>904</v>
      </c>
      <c r="BD62" s="205">
        <v>136.6622852985647</v>
      </c>
      <c r="BE62" s="205">
        <v>171137.73461555803</v>
      </c>
      <c r="BF62" s="205">
        <v>0.0</v>
      </c>
      <c r="BG62" s="205">
        <v>116727.60000000003</v>
      </c>
      <c r="BH62" s="205">
        <v>93382.07999999996</v>
      </c>
      <c r="BI62" s="2" t="s">
        <v>904</v>
      </c>
      <c r="BJ62" s="2" t="s">
        <v>904</v>
      </c>
      <c r="BK62" s="203">
        <v>763.0061656270489</v>
      </c>
      <c r="BL62" s="2">
        <v>3.0</v>
      </c>
      <c r="BM62" s="207">
        <v>763.0061656270489</v>
      </c>
      <c r="BN62" s="208" t="s">
        <v>905</v>
      </c>
      <c r="BO62" s="87">
        <v>20.0</v>
      </c>
      <c r="BP62" s="101">
        <v>0.05</v>
      </c>
      <c r="BQ62" s="101">
        <v>0.04</v>
      </c>
      <c r="BR62" s="2">
        <v>100.0</v>
      </c>
      <c r="BS62" s="2">
        <v>100.0</v>
      </c>
    </row>
    <row r="63" ht="12.75" customHeight="1">
      <c r="A63" s="87" t="str">
        <f t="shared" si="1"/>
        <v>Caribbean Mangrove Restoration Planting Large</v>
      </c>
      <c r="B63" s="87" t="s">
        <v>161</v>
      </c>
      <c r="C63" s="203" t="s">
        <v>186</v>
      </c>
      <c r="D63" s="2" t="s">
        <v>587</v>
      </c>
      <c r="E63" s="203" t="s">
        <v>160</v>
      </c>
      <c r="F63" s="2" t="s">
        <v>174</v>
      </c>
      <c r="G63" s="203" t="s">
        <v>902</v>
      </c>
      <c r="H63" s="177">
        <v>1000.0</v>
      </c>
      <c r="I63" s="2" t="s">
        <v>908</v>
      </c>
      <c r="J63" s="2">
        <v>103500.257963828</v>
      </c>
      <c r="K63" s="2">
        <v>7.897133497039083E7</v>
      </c>
      <c r="L63" s="204">
        <v>-5549526.857003324</v>
      </c>
      <c r="M63" s="92">
        <v>3.574667714374831E7</v>
      </c>
      <c r="N63" s="92">
        <v>4.640682811539771E7</v>
      </c>
      <c r="O63" s="92">
        <v>2.3946616341902252E7</v>
      </c>
      <c r="P63" s="92">
        <v>2.8346366666666668E7</v>
      </c>
      <c r="Q63" s="92">
        <v>1.180006080184606E7</v>
      </c>
      <c r="R63" s="92">
        <v>1.8060461448731042E7</v>
      </c>
      <c r="S63" s="92">
        <v>116727.60000000003</v>
      </c>
      <c r="T63" s="92">
        <v>93382.07999999996</v>
      </c>
      <c r="U63" s="92">
        <v>4.862979962599074E7</v>
      </c>
      <c r="V63" s="92">
        <v>8.447199532731046E7</v>
      </c>
      <c r="W63" s="92">
        <v>382.8001811883857</v>
      </c>
      <c r="X63" s="92">
        <v>59577.79523958052</v>
      </c>
      <c r="Y63" s="92">
        <v>71493.35428749662</v>
      </c>
      <c r="Z63" s="92">
        <v>194.54600000000005</v>
      </c>
      <c r="AA63" s="92">
        <v>48629.79962599074</v>
      </c>
      <c r="AB63" s="87">
        <v>500.0</v>
      </c>
      <c r="AC63" s="2">
        <v>5549526.857003324</v>
      </c>
      <c r="AD63" s="92">
        <v>2.3946616341902252E7</v>
      </c>
      <c r="AE63" s="92">
        <v>1.180006080184606E7</v>
      </c>
      <c r="AF63" s="92">
        <v>4.862979962599074E7</v>
      </c>
      <c r="AG63" s="92">
        <v>382.8001811883857</v>
      </c>
      <c r="AH63" s="2" t="s">
        <v>904</v>
      </c>
      <c r="AI63" s="2" t="s">
        <v>904</v>
      </c>
      <c r="AJ63" s="2" t="s">
        <v>904</v>
      </c>
      <c r="AK63" s="177">
        <v>93382.07999999996</v>
      </c>
      <c r="AL63" s="2" t="s">
        <v>904</v>
      </c>
      <c r="AM63" s="2" t="s">
        <v>904</v>
      </c>
      <c r="AN63" s="2" t="s">
        <v>904</v>
      </c>
      <c r="AO63" s="2" t="s">
        <v>904</v>
      </c>
      <c r="AP63" s="2" t="s">
        <v>904</v>
      </c>
      <c r="AQ63" s="2" t="s">
        <v>904</v>
      </c>
      <c r="AR63" s="2" t="s">
        <v>904</v>
      </c>
      <c r="AS63" s="2" t="s">
        <v>904</v>
      </c>
      <c r="AT63" s="2" t="s">
        <v>904</v>
      </c>
      <c r="AU63" s="2" t="s">
        <v>904</v>
      </c>
      <c r="AV63" s="2" t="s">
        <v>904</v>
      </c>
      <c r="AW63" s="2" t="s">
        <v>904</v>
      </c>
      <c r="AX63" s="2" t="s">
        <v>904</v>
      </c>
      <c r="AY63" s="2" t="s">
        <v>904</v>
      </c>
      <c r="AZ63" s="2" t="s">
        <v>904</v>
      </c>
      <c r="BA63" s="205">
        <v>2946139.333649704</v>
      </c>
      <c r="BB63" s="205">
        <v>136.6622852985647</v>
      </c>
      <c r="BC63" s="206" t="s">
        <v>904</v>
      </c>
      <c r="BD63" s="205">
        <v>136.6622852985647</v>
      </c>
      <c r="BE63" s="205">
        <v>171137.73461555803</v>
      </c>
      <c r="BF63" s="205">
        <v>0.0</v>
      </c>
      <c r="BG63" s="205">
        <v>116727.60000000003</v>
      </c>
      <c r="BH63" s="205">
        <v>93382.07999999996</v>
      </c>
      <c r="BI63" s="2" t="s">
        <v>904</v>
      </c>
      <c r="BJ63" s="2" t="s">
        <v>904</v>
      </c>
      <c r="BK63" s="203">
        <v>763.0061656270489</v>
      </c>
      <c r="BL63" s="2">
        <v>3.0</v>
      </c>
      <c r="BM63" s="207">
        <v>763.0061656270489</v>
      </c>
      <c r="BN63" s="208" t="s">
        <v>905</v>
      </c>
      <c r="BO63" s="87">
        <v>20.0</v>
      </c>
      <c r="BP63" s="101">
        <v>0.05</v>
      </c>
      <c r="BQ63" s="101">
        <v>0.04</v>
      </c>
      <c r="BR63" s="2">
        <v>100.0</v>
      </c>
      <c r="BS63" s="2">
        <v>100.0</v>
      </c>
    </row>
    <row r="64" ht="12.75" customHeight="1">
      <c r="A64" s="87" t="str">
        <f t="shared" si="1"/>
        <v>Caribbean Seagrass Restoration Planting Large</v>
      </c>
      <c r="B64" s="87" t="s">
        <v>161</v>
      </c>
      <c r="C64" s="203" t="s">
        <v>186</v>
      </c>
      <c r="D64" s="2" t="s">
        <v>587</v>
      </c>
      <c r="E64" s="203" t="s">
        <v>167</v>
      </c>
      <c r="F64" s="2" t="s">
        <v>174</v>
      </c>
      <c r="G64" s="203" t="s">
        <v>902</v>
      </c>
      <c r="H64" s="177">
        <v>1000.0</v>
      </c>
      <c r="I64" s="2" t="s">
        <v>908</v>
      </c>
      <c r="J64" s="2">
        <v>16322.198859999971</v>
      </c>
      <c r="K64" s="2">
        <v>1.3593533466270652E8</v>
      </c>
      <c r="L64" s="204">
        <v>-3.5268202175371975E7</v>
      </c>
      <c r="M64" s="92">
        <v>8.670282327725525E7</v>
      </c>
      <c r="N64" s="92">
        <v>1.096912973792727E8</v>
      </c>
      <c r="O64" s="92">
        <v>6.282862752292254E7</v>
      </c>
      <c r="P64" s="92">
        <v>7.468906329588015E7</v>
      </c>
      <c r="Q64" s="92">
        <v>2.3874195754332714E7</v>
      </c>
      <c r="R64" s="92">
        <v>3.5002234083392546E7</v>
      </c>
      <c r="S64" s="92">
        <v>17500.999999999964</v>
      </c>
      <c r="T64" s="92">
        <v>14000.799999999977</v>
      </c>
      <c r="U64" s="92">
        <v>7.958247423384136E7</v>
      </c>
      <c r="V64" s="92">
        <v>1.3823808535752103E8</v>
      </c>
      <c r="W64" s="92">
        <v>6192.704936664719</v>
      </c>
      <c r="X64" s="92">
        <v>144504.7054620921</v>
      </c>
      <c r="Y64" s="92">
        <v>173405.64655451052</v>
      </c>
      <c r="Z64" s="92">
        <v>29.168333333333273</v>
      </c>
      <c r="AA64" s="92">
        <v>79582.47423384136</v>
      </c>
      <c r="AB64" s="87">
        <v>500.0</v>
      </c>
      <c r="AC64" s="2">
        <v>3.5268202175371975E7</v>
      </c>
      <c r="AD64" s="92">
        <v>6.282862752292254E7</v>
      </c>
      <c r="AE64" s="92">
        <v>2.3874195754332714E7</v>
      </c>
      <c r="AF64" s="92">
        <v>7.958247423384136E7</v>
      </c>
      <c r="AG64" s="92">
        <v>6192.704936664719</v>
      </c>
      <c r="AH64" s="2" t="s">
        <v>904</v>
      </c>
      <c r="AI64" s="2" t="s">
        <v>904</v>
      </c>
      <c r="AJ64" s="2" t="s">
        <v>904</v>
      </c>
      <c r="AK64" s="177">
        <v>14000.799999999977</v>
      </c>
      <c r="AL64" s="2" t="s">
        <v>904</v>
      </c>
      <c r="AM64" s="2" t="s">
        <v>904</v>
      </c>
      <c r="AN64" s="2" t="s">
        <v>904</v>
      </c>
      <c r="AO64" s="2" t="s">
        <v>904</v>
      </c>
      <c r="AP64" s="2" t="s">
        <v>904</v>
      </c>
      <c r="AQ64" s="2" t="s">
        <v>904</v>
      </c>
      <c r="AR64" s="2" t="s">
        <v>904</v>
      </c>
      <c r="AS64" s="2" t="s">
        <v>904</v>
      </c>
      <c r="AT64" s="2" t="s">
        <v>904</v>
      </c>
      <c r="AU64" s="2" t="s">
        <v>904</v>
      </c>
      <c r="AV64" s="2" t="s">
        <v>904</v>
      </c>
      <c r="AW64" s="2" t="s">
        <v>904</v>
      </c>
      <c r="AX64" s="2" t="s">
        <v>904</v>
      </c>
      <c r="AY64" s="2" t="s">
        <v>904</v>
      </c>
      <c r="AZ64" s="2" t="s">
        <v>904</v>
      </c>
      <c r="BA64" s="205">
        <v>4660284.155817212</v>
      </c>
      <c r="BB64" s="205">
        <v>27.716623599562126</v>
      </c>
      <c r="BC64" s="206" t="s">
        <v>904</v>
      </c>
      <c r="BD64" s="205">
        <v>27.716623599562126</v>
      </c>
      <c r="BE64" s="205">
        <v>1451.854584551278</v>
      </c>
      <c r="BF64" s="205">
        <v>0.0</v>
      </c>
      <c r="BG64" s="205">
        <v>17500.999999999964</v>
      </c>
      <c r="BH64" s="205">
        <v>14000.799999999977</v>
      </c>
      <c r="BI64" s="2" t="s">
        <v>904</v>
      </c>
      <c r="BJ64" s="2" t="s">
        <v>904</v>
      </c>
      <c r="BK64" s="203">
        <v>8328.248897630865</v>
      </c>
      <c r="BL64" s="2">
        <v>3.0</v>
      </c>
      <c r="BM64" s="207">
        <v>8328.248897630865</v>
      </c>
      <c r="BN64" s="208" t="s">
        <v>905</v>
      </c>
      <c r="BO64" s="87">
        <v>20.0</v>
      </c>
      <c r="BP64" s="101">
        <v>0.05</v>
      </c>
      <c r="BQ64" s="101">
        <v>0.04</v>
      </c>
      <c r="BR64" s="2">
        <v>100.0</v>
      </c>
      <c r="BS64" s="2">
        <v>100.0</v>
      </c>
    </row>
    <row r="65" ht="12.75" customHeight="1">
      <c r="A65" s="87" t="str">
        <f t="shared" si="1"/>
        <v>Caribbean Seagrass Restoration Planting Large</v>
      </c>
      <c r="B65" s="87" t="s">
        <v>161</v>
      </c>
      <c r="C65" s="203" t="s">
        <v>186</v>
      </c>
      <c r="D65" s="2" t="s">
        <v>587</v>
      </c>
      <c r="E65" s="203" t="s">
        <v>167</v>
      </c>
      <c r="F65" s="2" t="s">
        <v>174</v>
      </c>
      <c r="G65" s="203" t="s">
        <v>902</v>
      </c>
      <c r="H65" s="177">
        <v>1000.0</v>
      </c>
      <c r="I65" s="2" t="s">
        <v>908</v>
      </c>
      <c r="J65" s="2">
        <v>16322.198859999971</v>
      </c>
      <c r="K65" s="2">
        <v>1.3593533466270652E8</v>
      </c>
      <c r="L65" s="204">
        <v>-3.5268202175371975E7</v>
      </c>
      <c r="M65" s="92">
        <v>8.670282327725525E7</v>
      </c>
      <c r="N65" s="92">
        <v>1.096912973792727E8</v>
      </c>
      <c r="O65" s="92">
        <v>6.282862752292254E7</v>
      </c>
      <c r="P65" s="92">
        <v>7.468906329588015E7</v>
      </c>
      <c r="Q65" s="92">
        <v>2.3874195754332714E7</v>
      </c>
      <c r="R65" s="92">
        <v>3.5002234083392546E7</v>
      </c>
      <c r="S65" s="92">
        <v>17500.999999999964</v>
      </c>
      <c r="T65" s="92">
        <v>14000.799999999977</v>
      </c>
      <c r="U65" s="92">
        <v>7.958247423384136E7</v>
      </c>
      <c r="V65" s="92">
        <v>1.3823808535752103E8</v>
      </c>
      <c r="W65" s="92">
        <v>6192.704936664719</v>
      </c>
      <c r="X65" s="92">
        <v>144504.7054620921</v>
      </c>
      <c r="Y65" s="92">
        <v>173405.64655451052</v>
      </c>
      <c r="Z65" s="92">
        <v>29.168333333333273</v>
      </c>
      <c r="AA65" s="92">
        <v>79582.47423384136</v>
      </c>
      <c r="AB65" s="87">
        <v>500.0</v>
      </c>
      <c r="AC65" s="2">
        <v>3.5268202175371975E7</v>
      </c>
      <c r="AD65" s="92">
        <v>6.282862752292254E7</v>
      </c>
      <c r="AE65" s="92">
        <v>2.3874195754332714E7</v>
      </c>
      <c r="AF65" s="92">
        <v>7.958247423384136E7</v>
      </c>
      <c r="AG65" s="92">
        <v>6192.704936664719</v>
      </c>
      <c r="AH65" s="2" t="s">
        <v>904</v>
      </c>
      <c r="AI65" s="2" t="s">
        <v>904</v>
      </c>
      <c r="AJ65" s="2" t="s">
        <v>904</v>
      </c>
      <c r="AK65" s="177">
        <v>14000.799999999977</v>
      </c>
      <c r="AL65" s="2" t="s">
        <v>904</v>
      </c>
      <c r="AM65" s="2" t="s">
        <v>904</v>
      </c>
      <c r="AN65" s="2" t="s">
        <v>904</v>
      </c>
      <c r="AO65" s="2" t="s">
        <v>904</v>
      </c>
      <c r="AP65" s="2" t="s">
        <v>904</v>
      </c>
      <c r="AQ65" s="2" t="s">
        <v>904</v>
      </c>
      <c r="AR65" s="2" t="s">
        <v>904</v>
      </c>
      <c r="AS65" s="2" t="s">
        <v>904</v>
      </c>
      <c r="AT65" s="2" t="s">
        <v>904</v>
      </c>
      <c r="AU65" s="2" t="s">
        <v>904</v>
      </c>
      <c r="AV65" s="2" t="s">
        <v>904</v>
      </c>
      <c r="AW65" s="2" t="s">
        <v>904</v>
      </c>
      <c r="AX65" s="2" t="s">
        <v>904</v>
      </c>
      <c r="AY65" s="2" t="s">
        <v>904</v>
      </c>
      <c r="AZ65" s="2" t="s">
        <v>904</v>
      </c>
      <c r="BA65" s="205">
        <v>4660284.155817212</v>
      </c>
      <c r="BB65" s="205">
        <v>27.716623599562126</v>
      </c>
      <c r="BC65" s="206" t="s">
        <v>904</v>
      </c>
      <c r="BD65" s="205">
        <v>27.716623599562126</v>
      </c>
      <c r="BE65" s="205">
        <v>1451.854584551278</v>
      </c>
      <c r="BF65" s="205">
        <v>0.0</v>
      </c>
      <c r="BG65" s="205">
        <v>17500.999999999964</v>
      </c>
      <c r="BH65" s="205">
        <v>14000.799999999977</v>
      </c>
      <c r="BI65" s="2" t="s">
        <v>904</v>
      </c>
      <c r="BJ65" s="2" t="s">
        <v>904</v>
      </c>
      <c r="BK65" s="203">
        <v>8328.248897630865</v>
      </c>
      <c r="BL65" s="2">
        <v>3.0</v>
      </c>
      <c r="BM65" s="207">
        <v>8328.248897630865</v>
      </c>
      <c r="BN65" s="208" t="s">
        <v>905</v>
      </c>
      <c r="BO65" s="87">
        <v>20.0</v>
      </c>
      <c r="BP65" s="101">
        <v>0.05</v>
      </c>
      <c r="BQ65" s="101">
        <v>0.04</v>
      </c>
      <c r="BR65" s="2">
        <v>100.0</v>
      </c>
      <c r="BS65" s="2">
        <v>100.0</v>
      </c>
    </row>
    <row r="66" ht="12.75" customHeight="1">
      <c r="A66" s="87" t="str">
        <f t="shared" si="1"/>
        <v>Caribbean Salt marsh Restoration Planting Large</v>
      </c>
      <c r="B66" s="87" t="s">
        <v>161</v>
      </c>
      <c r="C66" s="203" t="s">
        <v>186</v>
      </c>
      <c r="D66" s="2" t="s">
        <v>587</v>
      </c>
      <c r="E66" s="203" t="s">
        <v>168</v>
      </c>
      <c r="F66" s="2" t="s">
        <v>174</v>
      </c>
      <c r="G66" s="203" t="s">
        <v>902</v>
      </c>
      <c r="H66" s="177">
        <v>1000.0</v>
      </c>
      <c r="I66" s="2" t="s">
        <v>908</v>
      </c>
      <c r="J66" s="2">
        <v>1047.6264731115316</v>
      </c>
      <c r="K66" s="2">
        <v>2761726.1619044645</v>
      </c>
      <c r="L66" s="204">
        <v>-2.152800634100181E7</v>
      </c>
      <c r="M66" s="92">
        <v>5.60797347298697E7</v>
      </c>
      <c r="N66" s="92">
        <v>7.125313338141052E7</v>
      </c>
      <c r="O66" s="92">
        <v>4.008781231094351E7</v>
      </c>
      <c r="P66" s="92">
        <v>4.758473745318352E7</v>
      </c>
      <c r="Q66" s="92">
        <v>1.5991922418926194E7</v>
      </c>
      <c r="R66" s="92">
        <v>2.3668395928227007E7</v>
      </c>
      <c r="S66" s="92">
        <v>37036.99999999994</v>
      </c>
      <c r="T66" s="92">
        <v>29629.59999999996</v>
      </c>
      <c r="U66" s="92">
        <v>5.331026332972233E7</v>
      </c>
      <c r="V66" s="92">
        <v>9.260215648676446E7</v>
      </c>
      <c r="W66" s="92">
        <v>1892.692939826045</v>
      </c>
      <c r="X66" s="92">
        <v>93466.22454978284</v>
      </c>
      <c r="Y66" s="92">
        <v>112159.4694597394</v>
      </c>
      <c r="Z66" s="92">
        <v>61.72833333333324</v>
      </c>
      <c r="AA66" s="92">
        <v>53310.26332972233</v>
      </c>
      <c r="AB66" s="87">
        <v>500.0</v>
      </c>
      <c r="AC66" s="2">
        <v>2.152800634100181E7</v>
      </c>
      <c r="AD66" s="92">
        <v>4.008781231094351E7</v>
      </c>
      <c r="AE66" s="92">
        <v>1.5991922418926194E7</v>
      </c>
      <c r="AF66" s="92">
        <v>5.331026332972233E7</v>
      </c>
      <c r="AG66" s="92">
        <v>1892.692939826045</v>
      </c>
      <c r="AH66" s="2" t="s">
        <v>904</v>
      </c>
      <c r="AI66" s="2" t="s">
        <v>904</v>
      </c>
      <c r="AJ66" s="2" t="s">
        <v>904</v>
      </c>
      <c r="AK66" s="177">
        <v>29629.59999999996</v>
      </c>
      <c r="AL66" s="2" t="s">
        <v>904</v>
      </c>
      <c r="AM66" s="2" t="s">
        <v>904</v>
      </c>
      <c r="AN66" s="2" t="s">
        <v>904</v>
      </c>
      <c r="AO66" s="2" t="s">
        <v>904</v>
      </c>
      <c r="AP66" s="2" t="s">
        <v>904</v>
      </c>
      <c r="AQ66" s="2" t="s">
        <v>904</v>
      </c>
      <c r="AR66" s="2" t="s">
        <v>904</v>
      </c>
      <c r="AS66" s="2" t="s">
        <v>904</v>
      </c>
      <c r="AT66" s="2" t="s">
        <v>904</v>
      </c>
      <c r="AU66" s="2" t="s">
        <v>904</v>
      </c>
      <c r="AV66" s="2" t="s">
        <v>904</v>
      </c>
      <c r="AW66" s="2" t="s">
        <v>904</v>
      </c>
      <c r="AX66" s="2" t="s">
        <v>904</v>
      </c>
      <c r="AY66" s="2" t="s">
        <v>904</v>
      </c>
      <c r="AZ66" s="2" t="s">
        <v>904</v>
      </c>
      <c r="BA66" s="205">
        <v>237484.06083366642</v>
      </c>
      <c r="BB66" s="205">
        <v>54.535130128890046</v>
      </c>
      <c r="BC66" s="206" t="s">
        <v>904</v>
      </c>
      <c r="BD66" s="205">
        <v>54.535130128890046</v>
      </c>
      <c r="BE66" s="205">
        <v>11132.177613733076</v>
      </c>
      <c r="BF66" s="205">
        <v>0.0</v>
      </c>
      <c r="BG66" s="205">
        <v>37036.99999999994</v>
      </c>
      <c r="BH66" s="205">
        <v>29629.59999999996</v>
      </c>
      <c r="BI66" s="2" t="s">
        <v>904</v>
      </c>
      <c r="BJ66" s="2" t="s">
        <v>904</v>
      </c>
      <c r="BK66" s="203">
        <v>2636.1744694193576</v>
      </c>
      <c r="BL66" s="2">
        <v>3.0</v>
      </c>
      <c r="BM66" s="207">
        <v>2636.1744694193576</v>
      </c>
      <c r="BN66" s="208" t="s">
        <v>905</v>
      </c>
      <c r="BO66" s="87">
        <v>20.0</v>
      </c>
      <c r="BP66" s="101">
        <v>0.05</v>
      </c>
      <c r="BQ66" s="101">
        <v>0.04</v>
      </c>
      <c r="BR66" s="2">
        <v>100.0</v>
      </c>
      <c r="BS66" s="2">
        <v>100.0</v>
      </c>
    </row>
    <row r="67" ht="12.75" customHeight="1">
      <c r="A67" s="87" t="str">
        <f t="shared" si="1"/>
        <v>Caribbean Salt marsh Restoration Planting Large</v>
      </c>
      <c r="B67" s="87" t="s">
        <v>161</v>
      </c>
      <c r="C67" s="203" t="s">
        <v>186</v>
      </c>
      <c r="D67" s="2" t="s">
        <v>587</v>
      </c>
      <c r="E67" s="203" t="s">
        <v>168</v>
      </c>
      <c r="F67" s="2" t="s">
        <v>174</v>
      </c>
      <c r="G67" s="203" t="s">
        <v>902</v>
      </c>
      <c r="H67" s="177">
        <v>1000.0</v>
      </c>
      <c r="I67" s="2" t="s">
        <v>908</v>
      </c>
      <c r="J67" s="2">
        <v>1047.6264731115316</v>
      </c>
      <c r="K67" s="2">
        <v>2761726.1619044645</v>
      </c>
      <c r="L67" s="204">
        <v>-2.152800634100181E7</v>
      </c>
      <c r="M67" s="92">
        <v>5.60797347298697E7</v>
      </c>
      <c r="N67" s="92">
        <v>7.125313338141052E7</v>
      </c>
      <c r="O67" s="92">
        <v>4.008781231094351E7</v>
      </c>
      <c r="P67" s="92">
        <v>4.758473745318352E7</v>
      </c>
      <c r="Q67" s="92">
        <v>1.5991922418926194E7</v>
      </c>
      <c r="R67" s="92">
        <v>2.3668395928227007E7</v>
      </c>
      <c r="S67" s="92">
        <v>37036.99999999994</v>
      </c>
      <c r="T67" s="92">
        <v>29629.59999999996</v>
      </c>
      <c r="U67" s="92">
        <v>5.331026332972233E7</v>
      </c>
      <c r="V67" s="92">
        <v>9.260215648676446E7</v>
      </c>
      <c r="W67" s="92">
        <v>1892.692939826045</v>
      </c>
      <c r="X67" s="92">
        <v>93466.22454978284</v>
      </c>
      <c r="Y67" s="92">
        <v>112159.4694597394</v>
      </c>
      <c r="Z67" s="92">
        <v>61.72833333333324</v>
      </c>
      <c r="AA67" s="92">
        <v>53310.26332972233</v>
      </c>
      <c r="AB67" s="87">
        <v>500.0</v>
      </c>
      <c r="AC67" s="2">
        <v>2.152800634100181E7</v>
      </c>
      <c r="AD67" s="92">
        <v>4.008781231094351E7</v>
      </c>
      <c r="AE67" s="92">
        <v>1.5991922418926194E7</v>
      </c>
      <c r="AF67" s="92">
        <v>5.331026332972233E7</v>
      </c>
      <c r="AG67" s="92">
        <v>1892.692939826045</v>
      </c>
      <c r="AH67" s="2" t="s">
        <v>904</v>
      </c>
      <c r="AI67" s="2" t="s">
        <v>904</v>
      </c>
      <c r="AJ67" s="2" t="s">
        <v>904</v>
      </c>
      <c r="AK67" s="177">
        <v>29629.59999999996</v>
      </c>
      <c r="AL67" s="2" t="s">
        <v>904</v>
      </c>
      <c r="AM67" s="2" t="s">
        <v>904</v>
      </c>
      <c r="AN67" s="2" t="s">
        <v>904</v>
      </c>
      <c r="AO67" s="2" t="s">
        <v>904</v>
      </c>
      <c r="AP67" s="2" t="s">
        <v>904</v>
      </c>
      <c r="AQ67" s="2" t="s">
        <v>904</v>
      </c>
      <c r="AR67" s="2" t="s">
        <v>904</v>
      </c>
      <c r="AS67" s="2" t="s">
        <v>904</v>
      </c>
      <c r="AT67" s="2" t="s">
        <v>904</v>
      </c>
      <c r="AU67" s="2" t="s">
        <v>904</v>
      </c>
      <c r="AV67" s="2" t="s">
        <v>904</v>
      </c>
      <c r="AW67" s="2" t="s">
        <v>904</v>
      </c>
      <c r="AX67" s="2" t="s">
        <v>904</v>
      </c>
      <c r="AY67" s="2" t="s">
        <v>904</v>
      </c>
      <c r="AZ67" s="2" t="s">
        <v>904</v>
      </c>
      <c r="BA67" s="205">
        <v>237484.06083366642</v>
      </c>
      <c r="BB67" s="205">
        <v>54.535130128890046</v>
      </c>
      <c r="BC67" s="206" t="s">
        <v>904</v>
      </c>
      <c r="BD67" s="205">
        <v>54.535130128890046</v>
      </c>
      <c r="BE67" s="205">
        <v>11132.177613733076</v>
      </c>
      <c r="BF67" s="205">
        <v>0.0</v>
      </c>
      <c r="BG67" s="205">
        <v>37036.99999999994</v>
      </c>
      <c r="BH67" s="205">
        <v>29629.59999999996</v>
      </c>
      <c r="BI67" s="2" t="s">
        <v>904</v>
      </c>
      <c r="BJ67" s="2" t="s">
        <v>904</v>
      </c>
      <c r="BK67" s="203">
        <v>2636.1744694193576</v>
      </c>
      <c r="BL67" s="2">
        <v>3.0</v>
      </c>
      <c r="BM67" s="207">
        <v>2636.1744694193576</v>
      </c>
      <c r="BN67" s="208" t="s">
        <v>905</v>
      </c>
      <c r="BO67" s="87">
        <v>20.0</v>
      </c>
      <c r="BP67" s="101">
        <v>0.05</v>
      </c>
      <c r="BQ67" s="101">
        <v>0.04</v>
      </c>
      <c r="BR67" s="2">
        <v>100.0</v>
      </c>
      <c r="BS67" s="2">
        <v>100.0</v>
      </c>
    </row>
    <row r="68" ht="12.75" customHeight="1">
      <c r="A68" s="87" t="str">
        <f t="shared" si="1"/>
        <v>Caribbean Mangrove Restoration Planting Large</v>
      </c>
      <c r="B68" s="87" t="s">
        <v>161</v>
      </c>
      <c r="C68" s="203" t="s">
        <v>186</v>
      </c>
      <c r="D68" s="2" t="s">
        <v>587</v>
      </c>
      <c r="E68" s="203" t="s">
        <v>160</v>
      </c>
      <c r="F68" s="2" t="s">
        <v>174</v>
      </c>
      <c r="G68" s="203" t="s">
        <v>902</v>
      </c>
      <c r="H68" s="177">
        <v>1000.0</v>
      </c>
      <c r="I68" s="2" t="s">
        <v>908</v>
      </c>
      <c r="J68" s="2">
        <v>103500.257963828</v>
      </c>
      <c r="K68" s="2">
        <v>3105007.73891484</v>
      </c>
      <c r="L68" s="204">
        <v>-2.9289021488122366E7</v>
      </c>
      <c r="M68" s="92">
        <v>3.1074900614948597E7</v>
      </c>
      <c r="N68" s="92">
        <v>3.829175694204064E7</v>
      </c>
      <c r="O68" s="92">
        <v>2.3946616341902252E7</v>
      </c>
      <c r="P68" s="92">
        <v>2.8346366666666668E7</v>
      </c>
      <c r="Q68" s="92">
        <v>7128284.273046344</v>
      </c>
      <c r="R68" s="92">
        <v>9945390.275373966</v>
      </c>
      <c r="S68" s="92">
        <v>116727.60000000003</v>
      </c>
      <c r="T68" s="92">
        <v>93382.07999999996</v>
      </c>
      <c r="U68" s="92">
        <v>1912034.3379935645</v>
      </c>
      <c r="V68" s="92">
        <v>3321283.593739648</v>
      </c>
      <c r="W68" s="92">
        <v>332.771561898692</v>
      </c>
      <c r="X68" s="92">
        <v>51791.50102491433</v>
      </c>
      <c r="Y68" s="92">
        <v>62149.801229897195</v>
      </c>
      <c r="Z68" s="92">
        <v>194.54600000000005</v>
      </c>
      <c r="AA68" s="92">
        <v>1912.0343379935646</v>
      </c>
      <c r="AB68" s="87">
        <v>500.0</v>
      </c>
      <c r="AC68" s="2">
        <v>2.9289021488122366E7</v>
      </c>
      <c r="AD68" s="92">
        <v>2.3946616341902252E7</v>
      </c>
      <c r="AE68" s="92">
        <v>7128284.273046344</v>
      </c>
      <c r="AF68" s="92">
        <v>1912034.3379935645</v>
      </c>
      <c r="AG68" s="92">
        <v>332.771561898692</v>
      </c>
      <c r="AH68" s="2" t="s">
        <v>904</v>
      </c>
      <c r="AI68" s="2" t="s">
        <v>904</v>
      </c>
      <c r="AJ68" s="2" t="s">
        <v>904</v>
      </c>
      <c r="AK68" s="177">
        <v>93382.07999999996</v>
      </c>
      <c r="AL68" s="2" t="s">
        <v>904</v>
      </c>
      <c r="AM68" s="2" t="s">
        <v>904</v>
      </c>
      <c r="AN68" s="2" t="s">
        <v>904</v>
      </c>
      <c r="AO68" s="2" t="s">
        <v>904</v>
      </c>
      <c r="AP68" s="2" t="s">
        <v>904</v>
      </c>
      <c r="AQ68" s="2" t="s">
        <v>904</v>
      </c>
      <c r="AR68" s="2" t="s">
        <v>904</v>
      </c>
      <c r="AS68" s="2" t="s">
        <v>904</v>
      </c>
      <c r="AT68" s="2" t="s">
        <v>904</v>
      </c>
      <c r="AU68" s="2" t="s">
        <v>904</v>
      </c>
      <c r="AV68" s="2" t="s">
        <v>904</v>
      </c>
      <c r="AW68" s="2" t="s">
        <v>904</v>
      </c>
      <c r="AX68" s="2" t="s">
        <v>904</v>
      </c>
      <c r="AY68" s="2" t="s">
        <v>904</v>
      </c>
      <c r="AZ68" s="2" t="s">
        <v>904</v>
      </c>
      <c r="BA68" s="205">
        <v>2946139.333649704</v>
      </c>
      <c r="BB68" s="205">
        <v>136.6622852985647</v>
      </c>
      <c r="BC68" s="206" t="s">
        <v>904</v>
      </c>
      <c r="BD68" s="205">
        <v>136.6622852985647</v>
      </c>
      <c r="BE68" s="205">
        <v>171137.73461555803</v>
      </c>
      <c r="BF68" s="205">
        <v>0.0</v>
      </c>
      <c r="BG68" s="205">
        <v>116727.60000000003</v>
      </c>
      <c r="BH68" s="205">
        <v>93382.07999999996</v>
      </c>
      <c r="BI68" s="2" t="s">
        <v>904</v>
      </c>
      <c r="BJ68" s="2" t="s">
        <v>904</v>
      </c>
      <c r="BK68" s="203">
        <v>30.0</v>
      </c>
      <c r="BL68" s="2">
        <v>1.0</v>
      </c>
      <c r="BM68" s="207">
        <v>30.0</v>
      </c>
      <c r="BN68" s="208" t="s">
        <v>906</v>
      </c>
      <c r="BO68" s="87">
        <v>20.0</v>
      </c>
      <c r="BP68" s="101">
        <v>0.05</v>
      </c>
      <c r="BQ68" s="101">
        <v>0.04</v>
      </c>
      <c r="BR68" s="2">
        <v>100.0</v>
      </c>
      <c r="BS68" s="2">
        <v>100.0</v>
      </c>
    </row>
    <row r="69" ht="12.75" customHeight="1">
      <c r="A69" s="87" t="str">
        <f t="shared" si="1"/>
        <v>Caribbean Mangrove Restoration Planting Large</v>
      </c>
      <c r="B69" s="87" t="s">
        <v>161</v>
      </c>
      <c r="C69" s="203" t="s">
        <v>186</v>
      </c>
      <c r="D69" s="2" t="s">
        <v>587</v>
      </c>
      <c r="E69" s="203" t="s">
        <v>160</v>
      </c>
      <c r="F69" s="2" t="s">
        <v>174</v>
      </c>
      <c r="G69" s="203" t="s">
        <v>902</v>
      </c>
      <c r="H69" s="177">
        <v>1000.0</v>
      </c>
      <c r="I69" s="2" t="s">
        <v>908</v>
      </c>
      <c r="J69" s="2">
        <v>103500.257963828</v>
      </c>
      <c r="K69" s="2">
        <v>3105007.73891484</v>
      </c>
      <c r="L69" s="204">
        <v>-2.9289021488122366E7</v>
      </c>
      <c r="M69" s="92">
        <v>3.1074900614948597E7</v>
      </c>
      <c r="N69" s="92">
        <v>3.829175694204064E7</v>
      </c>
      <c r="O69" s="92">
        <v>2.3946616341902252E7</v>
      </c>
      <c r="P69" s="92">
        <v>2.8346366666666668E7</v>
      </c>
      <c r="Q69" s="92">
        <v>7128284.273046344</v>
      </c>
      <c r="R69" s="92">
        <v>9945390.275373966</v>
      </c>
      <c r="S69" s="92">
        <v>116727.60000000003</v>
      </c>
      <c r="T69" s="92">
        <v>93382.07999999996</v>
      </c>
      <c r="U69" s="92">
        <v>1912034.3379935645</v>
      </c>
      <c r="V69" s="92">
        <v>3321283.593739648</v>
      </c>
      <c r="W69" s="92">
        <v>332.771561898692</v>
      </c>
      <c r="X69" s="92">
        <v>51791.50102491433</v>
      </c>
      <c r="Y69" s="92">
        <v>62149.801229897195</v>
      </c>
      <c r="Z69" s="92">
        <v>194.54600000000005</v>
      </c>
      <c r="AA69" s="92">
        <v>1912.0343379935646</v>
      </c>
      <c r="AB69" s="87">
        <v>500.0</v>
      </c>
      <c r="AC69" s="2">
        <v>2.9289021488122366E7</v>
      </c>
      <c r="AD69" s="92">
        <v>2.3946616341902252E7</v>
      </c>
      <c r="AE69" s="92">
        <v>7128284.273046344</v>
      </c>
      <c r="AF69" s="92">
        <v>1912034.3379935645</v>
      </c>
      <c r="AG69" s="92">
        <v>332.771561898692</v>
      </c>
      <c r="AH69" s="2" t="s">
        <v>904</v>
      </c>
      <c r="AI69" s="2" t="s">
        <v>904</v>
      </c>
      <c r="AJ69" s="2" t="s">
        <v>904</v>
      </c>
      <c r="AK69" s="177">
        <v>93382.07999999996</v>
      </c>
      <c r="AL69" s="2" t="s">
        <v>904</v>
      </c>
      <c r="AM69" s="2" t="s">
        <v>904</v>
      </c>
      <c r="AN69" s="2" t="s">
        <v>904</v>
      </c>
      <c r="AO69" s="2" t="s">
        <v>904</v>
      </c>
      <c r="AP69" s="2" t="s">
        <v>904</v>
      </c>
      <c r="AQ69" s="2" t="s">
        <v>904</v>
      </c>
      <c r="AR69" s="2" t="s">
        <v>904</v>
      </c>
      <c r="AS69" s="2" t="s">
        <v>904</v>
      </c>
      <c r="AT69" s="2" t="s">
        <v>904</v>
      </c>
      <c r="AU69" s="2" t="s">
        <v>904</v>
      </c>
      <c r="AV69" s="2" t="s">
        <v>904</v>
      </c>
      <c r="AW69" s="2" t="s">
        <v>904</v>
      </c>
      <c r="AX69" s="2" t="s">
        <v>904</v>
      </c>
      <c r="AY69" s="2" t="s">
        <v>904</v>
      </c>
      <c r="AZ69" s="2" t="s">
        <v>904</v>
      </c>
      <c r="BA69" s="205">
        <v>2946139.333649704</v>
      </c>
      <c r="BB69" s="205">
        <v>136.6622852985647</v>
      </c>
      <c r="BC69" s="206" t="s">
        <v>904</v>
      </c>
      <c r="BD69" s="205">
        <v>136.6622852985647</v>
      </c>
      <c r="BE69" s="205">
        <v>171137.73461555803</v>
      </c>
      <c r="BF69" s="205">
        <v>0.0</v>
      </c>
      <c r="BG69" s="205">
        <v>116727.60000000003</v>
      </c>
      <c r="BH69" s="205">
        <v>93382.07999999996</v>
      </c>
      <c r="BI69" s="2" t="s">
        <v>904</v>
      </c>
      <c r="BJ69" s="2" t="s">
        <v>904</v>
      </c>
      <c r="BK69" s="203">
        <v>30.0</v>
      </c>
      <c r="BL69" s="2">
        <v>1.0</v>
      </c>
      <c r="BM69" s="207">
        <v>30.0</v>
      </c>
      <c r="BN69" s="208" t="s">
        <v>906</v>
      </c>
      <c r="BO69" s="87">
        <v>20.0</v>
      </c>
      <c r="BP69" s="101">
        <v>0.05</v>
      </c>
      <c r="BQ69" s="101">
        <v>0.04</v>
      </c>
      <c r="BR69" s="2">
        <v>100.0</v>
      </c>
      <c r="BS69" s="2">
        <v>100.0</v>
      </c>
    </row>
    <row r="70" ht="12.75" customHeight="1">
      <c r="A70" s="87" t="str">
        <f t="shared" si="1"/>
        <v>Caribbean Seagrass Restoration Planting Large</v>
      </c>
      <c r="B70" s="87" t="s">
        <v>161</v>
      </c>
      <c r="C70" s="203" t="s">
        <v>186</v>
      </c>
      <c r="D70" s="2" t="s">
        <v>587</v>
      </c>
      <c r="E70" s="203" t="s">
        <v>167</v>
      </c>
      <c r="F70" s="2" t="s">
        <v>174</v>
      </c>
      <c r="G70" s="203" t="s">
        <v>902</v>
      </c>
      <c r="H70" s="177">
        <v>1000.0</v>
      </c>
      <c r="I70" s="2" t="s">
        <v>908</v>
      </c>
      <c r="J70" s="2">
        <v>16322.198859999971</v>
      </c>
      <c r="K70" s="2">
        <v>489665.96579999913</v>
      </c>
      <c r="L70" s="204">
        <v>-7.84865712203971E7</v>
      </c>
      <c r="M70" s="92">
        <v>7.877324303536823E7</v>
      </c>
      <c r="N70" s="92">
        <v>9.591728493645324E7</v>
      </c>
      <c r="O70" s="92">
        <v>6.282862752292254E7</v>
      </c>
      <c r="P70" s="92">
        <v>7.468906329588015E7</v>
      </c>
      <c r="Q70" s="92">
        <v>1.594461551244569E7</v>
      </c>
      <c r="R70" s="92">
        <v>2.1228221640573088E7</v>
      </c>
      <c r="S70" s="92">
        <v>17500.999999999964</v>
      </c>
      <c r="T70" s="92">
        <v>14000.799999999977</v>
      </c>
      <c r="U70" s="92">
        <v>286671.8149711405</v>
      </c>
      <c r="V70" s="92">
        <v>497960.9293263758</v>
      </c>
      <c r="W70" s="92">
        <v>5626.338711742784</v>
      </c>
      <c r="X70" s="92">
        <v>131288.7383922804</v>
      </c>
      <c r="Y70" s="92">
        <v>157546.48607073646</v>
      </c>
      <c r="Z70" s="92">
        <v>29.168333333333273</v>
      </c>
      <c r="AA70" s="92">
        <v>286.6718149711405</v>
      </c>
      <c r="AB70" s="87">
        <v>500.0</v>
      </c>
      <c r="AC70" s="2">
        <v>7.84865712203971E7</v>
      </c>
      <c r="AD70" s="92">
        <v>6.282862752292254E7</v>
      </c>
      <c r="AE70" s="92">
        <v>1.594461551244569E7</v>
      </c>
      <c r="AF70" s="92">
        <v>286671.8149711405</v>
      </c>
      <c r="AG70" s="92">
        <v>5626.338711742784</v>
      </c>
      <c r="AH70" s="2" t="s">
        <v>904</v>
      </c>
      <c r="AI70" s="2" t="s">
        <v>904</v>
      </c>
      <c r="AJ70" s="2" t="s">
        <v>904</v>
      </c>
      <c r="AK70" s="177">
        <v>14000.799999999977</v>
      </c>
      <c r="AL70" s="2" t="s">
        <v>904</v>
      </c>
      <c r="AM70" s="2" t="s">
        <v>904</v>
      </c>
      <c r="AN70" s="2" t="s">
        <v>904</v>
      </c>
      <c r="AO70" s="2" t="s">
        <v>904</v>
      </c>
      <c r="AP70" s="2" t="s">
        <v>904</v>
      </c>
      <c r="AQ70" s="2" t="s">
        <v>904</v>
      </c>
      <c r="AR70" s="2" t="s">
        <v>904</v>
      </c>
      <c r="AS70" s="2" t="s">
        <v>904</v>
      </c>
      <c r="AT70" s="2" t="s">
        <v>904</v>
      </c>
      <c r="AU70" s="2" t="s">
        <v>904</v>
      </c>
      <c r="AV70" s="2" t="s">
        <v>904</v>
      </c>
      <c r="AW70" s="2" t="s">
        <v>904</v>
      </c>
      <c r="AX70" s="2" t="s">
        <v>904</v>
      </c>
      <c r="AY70" s="2" t="s">
        <v>904</v>
      </c>
      <c r="AZ70" s="2" t="s">
        <v>904</v>
      </c>
      <c r="BA70" s="205">
        <v>4660284.155817212</v>
      </c>
      <c r="BB70" s="205">
        <v>27.716623599562126</v>
      </c>
      <c r="BC70" s="206" t="s">
        <v>904</v>
      </c>
      <c r="BD70" s="205">
        <v>27.716623599562126</v>
      </c>
      <c r="BE70" s="205">
        <v>1451.854584551278</v>
      </c>
      <c r="BF70" s="205">
        <v>0.0</v>
      </c>
      <c r="BG70" s="205">
        <v>17500.999999999964</v>
      </c>
      <c r="BH70" s="205">
        <v>14000.799999999977</v>
      </c>
      <c r="BI70" s="2" t="s">
        <v>904</v>
      </c>
      <c r="BJ70" s="2" t="s">
        <v>904</v>
      </c>
      <c r="BK70" s="203">
        <v>30.0</v>
      </c>
      <c r="BL70" s="2">
        <v>1.0</v>
      </c>
      <c r="BM70" s="207">
        <v>30.0</v>
      </c>
      <c r="BN70" s="208" t="s">
        <v>906</v>
      </c>
      <c r="BO70" s="87">
        <v>20.0</v>
      </c>
      <c r="BP70" s="101">
        <v>0.05</v>
      </c>
      <c r="BQ70" s="101">
        <v>0.04</v>
      </c>
      <c r="BR70" s="2">
        <v>100.0</v>
      </c>
      <c r="BS70" s="2">
        <v>100.0</v>
      </c>
    </row>
    <row r="71" ht="12.75" customHeight="1">
      <c r="A71" s="87" t="str">
        <f t="shared" si="1"/>
        <v>Caribbean Seagrass Restoration Planting Large</v>
      </c>
      <c r="B71" s="87" t="s">
        <v>161</v>
      </c>
      <c r="C71" s="203" t="s">
        <v>186</v>
      </c>
      <c r="D71" s="2" t="s">
        <v>587</v>
      </c>
      <c r="E71" s="203" t="s">
        <v>167</v>
      </c>
      <c r="F71" s="2" t="s">
        <v>174</v>
      </c>
      <c r="G71" s="203" t="s">
        <v>902</v>
      </c>
      <c r="H71" s="177">
        <v>1000.0</v>
      </c>
      <c r="I71" s="2" t="s">
        <v>908</v>
      </c>
      <c r="J71" s="2">
        <v>16322.198859999971</v>
      </c>
      <c r="K71" s="2">
        <v>489665.96579999913</v>
      </c>
      <c r="L71" s="204">
        <v>-7.84865712203971E7</v>
      </c>
      <c r="M71" s="92">
        <v>7.877324303536823E7</v>
      </c>
      <c r="N71" s="92">
        <v>9.591728493645324E7</v>
      </c>
      <c r="O71" s="92">
        <v>6.282862752292254E7</v>
      </c>
      <c r="P71" s="92">
        <v>7.468906329588015E7</v>
      </c>
      <c r="Q71" s="92">
        <v>1.594461551244569E7</v>
      </c>
      <c r="R71" s="92">
        <v>2.1228221640573088E7</v>
      </c>
      <c r="S71" s="92">
        <v>17500.999999999964</v>
      </c>
      <c r="T71" s="92">
        <v>14000.799999999977</v>
      </c>
      <c r="U71" s="92">
        <v>286671.8149711405</v>
      </c>
      <c r="V71" s="92">
        <v>497960.9293263758</v>
      </c>
      <c r="W71" s="92">
        <v>5626.338711742784</v>
      </c>
      <c r="X71" s="92">
        <v>131288.7383922804</v>
      </c>
      <c r="Y71" s="92">
        <v>157546.48607073646</v>
      </c>
      <c r="Z71" s="92">
        <v>29.168333333333273</v>
      </c>
      <c r="AA71" s="92">
        <v>286.6718149711405</v>
      </c>
      <c r="AB71" s="87">
        <v>500.0</v>
      </c>
      <c r="AC71" s="2">
        <v>7.84865712203971E7</v>
      </c>
      <c r="AD71" s="92">
        <v>6.282862752292254E7</v>
      </c>
      <c r="AE71" s="92">
        <v>1.594461551244569E7</v>
      </c>
      <c r="AF71" s="92">
        <v>286671.8149711405</v>
      </c>
      <c r="AG71" s="92">
        <v>5626.338711742784</v>
      </c>
      <c r="AH71" s="2" t="s">
        <v>904</v>
      </c>
      <c r="AI71" s="2" t="s">
        <v>904</v>
      </c>
      <c r="AJ71" s="2" t="s">
        <v>904</v>
      </c>
      <c r="AK71" s="177">
        <v>14000.799999999977</v>
      </c>
      <c r="AL71" s="2" t="s">
        <v>904</v>
      </c>
      <c r="AM71" s="2" t="s">
        <v>904</v>
      </c>
      <c r="AN71" s="2" t="s">
        <v>904</v>
      </c>
      <c r="AO71" s="2" t="s">
        <v>904</v>
      </c>
      <c r="AP71" s="2" t="s">
        <v>904</v>
      </c>
      <c r="AQ71" s="2" t="s">
        <v>904</v>
      </c>
      <c r="AR71" s="2" t="s">
        <v>904</v>
      </c>
      <c r="AS71" s="2" t="s">
        <v>904</v>
      </c>
      <c r="AT71" s="2" t="s">
        <v>904</v>
      </c>
      <c r="AU71" s="2" t="s">
        <v>904</v>
      </c>
      <c r="AV71" s="2" t="s">
        <v>904</v>
      </c>
      <c r="AW71" s="2" t="s">
        <v>904</v>
      </c>
      <c r="AX71" s="2" t="s">
        <v>904</v>
      </c>
      <c r="AY71" s="2" t="s">
        <v>904</v>
      </c>
      <c r="AZ71" s="2" t="s">
        <v>904</v>
      </c>
      <c r="BA71" s="205">
        <v>4660284.155817212</v>
      </c>
      <c r="BB71" s="205">
        <v>27.716623599562126</v>
      </c>
      <c r="BC71" s="206" t="s">
        <v>904</v>
      </c>
      <c r="BD71" s="205">
        <v>27.716623599562126</v>
      </c>
      <c r="BE71" s="205">
        <v>1451.854584551278</v>
      </c>
      <c r="BF71" s="205">
        <v>0.0</v>
      </c>
      <c r="BG71" s="205">
        <v>17500.999999999964</v>
      </c>
      <c r="BH71" s="205">
        <v>14000.799999999977</v>
      </c>
      <c r="BI71" s="2" t="s">
        <v>904</v>
      </c>
      <c r="BJ71" s="2" t="s">
        <v>904</v>
      </c>
      <c r="BK71" s="203">
        <v>30.0</v>
      </c>
      <c r="BL71" s="2">
        <v>1.0</v>
      </c>
      <c r="BM71" s="207">
        <v>30.0</v>
      </c>
      <c r="BN71" s="208" t="s">
        <v>906</v>
      </c>
      <c r="BO71" s="87">
        <v>20.0</v>
      </c>
      <c r="BP71" s="101">
        <v>0.05</v>
      </c>
      <c r="BQ71" s="101">
        <v>0.04</v>
      </c>
      <c r="BR71" s="2">
        <v>100.0</v>
      </c>
      <c r="BS71" s="2">
        <v>100.0</v>
      </c>
    </row>
    <row r="72" ht="12.75" customHeight="1">
      <c r="A72" s="87" t="str">
        <f t="shared" si="1"/>
        <v>Caribbean Salt marsh Restoration Planting Large</v>
      </c>
      <c r="B72" s="87" t="s">
        <v>161</v>
      </c>
      <c r="C72" s="203" t="s">
        <v>186</v>
      </c>
      <c r="D72" s="2" t="s">
        <v>587</v>
      </c>
      <c r="E72" s="203" t="s">
        <v>168</v>
      </c>
      <c r="F72" s="2" t="s">
        <v>174</v>
      </c>
      <c r="G72" s="203" t="s">
        <v>902</v>
      </c>
      <c r="H72" s="177">
        <v>1000.0</v>
      </c>
      <c r="I72" s="2" t="s">
        <v>908</v>
      </c>
      <c r="J72" s="2">
        <v>1047.6264731115316</v>
      </c>
      <c r="K72" s="2">
        <v>31428.794193345948</v>
      </c>
      <c r="L72" s="204">
        <v>-5.0202698591173366E7</v>
      </c>
      <c r="M72" s="92">
        <v>5.080937615308904E7</v>
      </c>
      <c r="N72" s="92">
        <v>6.209830016196361E7</v>
      </c>
      <c r="O72" s="92">
        <v>4.008781231094351E7</v>
      </c>
      <c r="P72" s="92">
        <v>4.758473745318352E7</v>
      </c>
      <c r="Q72" s="92">
        <v>1.072156384214553E7</v>
      </c>
      <c r="R72" s="92">
        <v>1.4513562708780095E7</v>
      </c>
      <c r="S72" s="92">
        <v>37036.99999999994</v>
      </c>
      <c r="T72" s="92">
        <v>29629.59999999996</v>
      </c>
      <c r="U72" s="92">
        <v>606677.5619156696</v>
      </c>
      <c r="V72" s="92">
        <v>1053824.2922953535</v>
      </c>
      <c r="W72" s="92">
        <v>1714.8181599849174</v>
      </c>
      <c r="X72" s="92">
        <v>84682.29358848173</v>
      </c>
      <c r="Y72" s="92">
        <v>101618.75230617808</v>
      </c>
      <c r="Z72" s="92">
        <v>61.72833333333324</v>
      </c>
      <c r="AA72" s="92">
        <v>606.6775619156696</v>
      </c>
      <c r="AB72" s="87">
        <v>500.0</v>
      </c>
      <c r="AC72" s="2">
        <v>5.0202698591173366E7</v>
      </c>
      <c r="AD72" s="92">
        <v>4.008781231094351E7</v>
      </c>
      <c r="AE72" s="92">
        <v>1.072156384214553E7</v>
      </c>
      <c r="AF72" s="92">
        <v>606677.5619156696</v>
      </c>
      <c r="AG72" s="92">
        <v>1714.8181599849174</v>
      </c>
      <c r="AH72" s="2" t="s">
        <v>904</v>
      </c>
      <c r="AI72" s="2" t="s">
        <v>904</v>
      </c>
      <c r="AJ72" s="2" t="s">
        <v>904</v>
      </c>
      <c r="AK72" s="177">
        <v>29629.59999999996</v>
      </c>
      <c r="AL72" s="2" t="s">
        <v>904</v>
      </c>
      <c r="AM72" s="2" t="s">
        <v>904</v>
      </c>
      <c r="AN72" s="2" t="s">
        <v>904</v>
      </c>
      <c r="AO72" s="2" t="s">
        <v>904</v>
      </c>
      <c r="AP72" s="2" t="s">
        <v>904</v>
      </c>
      <c r="AQ72" s="2" t="s">
        <v>904</v>
      </c>
      <c r="AR72" s="2" t="s">
        <v>904</v>
      </c>
      <c r="AS72" s="2" t="s">
        <v>904</v>
      </c>
      <c r="AT72" s="2" t="s">
        <v>904</v>
      </c>
      <c r="AU72" s="2" t="s">
        <v>904</v>
      </c>
      <c r="AV72" s="2" t="s">
        <v>904</v>
      </c>
      <c r="AW72" s="2" t="s">
        <v>904</v>
      </c>
      <c r="AX72" s="2" t="s">
        <v>904</v>
      </c>
      <c r="AY72" s="2" t="s">
        <v>904</v>
      </c>
      <c r="AZ72" s="2" t="s">
        <v>904</v>
      </c>
      <c r="BA72" s="205">
        <v>237484.06083366642</v>
      </c>
      <c r="BB72" s="205">
        <v>54.535130128890046</v>
      </c>
      <c r="BC72" s="206" t="s">
        <v>904</v>
      </c>
      <c r="BD72" s="205">
        <v>54.535130128890046</v>
      </c>
      <c r="BE72" s="205">
        <v>11132.177613733076</v>
      </c>
      <c r="BF72" s="205">
        <v>0.0</v>
      </c>
      <c r="BG72" s="205">
        <v>37036.99999999994</v>
      </c>
      <c r="BH72" s="205">
        <v>29629.59999999996</v>
      </c>
      <c r="BI72" s="2" t="s">
        <v>904</v>
      </c>
      <c r="BJ72" s="2" t="s">
        <v>904</v>
      </c>
      <c r="BK72" s="203">
        <v>30.0</v>
      </c>
      <c r="BL72" s="2">
        <v>1.0</v>
      </c>
      <c r="BM72" s="207">
        <v>30.0</v>
      </c>
      <c r="BN72" s="208" t="s">
        <v>906</v>
      </c>
      <c r="BO72" s="87">
        <v>20.0</v>
      </c>
      <c r="BP72" s="101">
        <v>0.05</v>
      </c>
      <c r="BQ72" s="101">
        <v>0.04</v>
      </c>
      <c r="BR72" s="2">
        <v>100.0</v>
      </c>
      <c r="BS72" s="2">
        <v>100.0</v>
      </c>
    </row>
    <row r="73" ht="12.75" customHeight="1">
      <c r="A73" s="87" t="str">
        <f t="shared" si="1"/>
        <v>Caribbean Salt marsh Restoration Planting Large</v>
      </c>
      <c r="B73" s="87" t="s">
        <v>161</v>
      </c>
      <c r="C73" s="203" t="s">
        <v>186</v>
      </c>
      <c r="D73" s="2" t="s">
        <v>587</v>
      </c>
      <c r="E73" s="203" t="s">
        <v>168</v>
      </c>
      <c r="F73" s="2" t="s">
        <v>174</v>
      </c>
      <c r="G73" s="203" t="s">
        <v>902</v>
      </c>
      <c r="H73" s="177">
        <v>1000.0</v>
      </c>
      <c r="I73" s="2" t="s">
        <v>908</v>
      </c>
      <c r="J73" s="2">
        <v>1047.6264731115316</v>
      </c>
      <c r="K73" s="2">
        <v>31428.794193345948</v>
      </c>
      <c r="L73" s="204">
        <v>-5.0202698591173366E7</v>
      </c>
      <c r="M73" s="92">
        <v>5.080937615308904E7</v>
      </c>
      <c r="N73" s="92">
        <v>6.209830016196361E7</v>
      </c>
      <c r="O73" s="92">
        <v>4.008781231094351E7</v>
      </c>
      <c r="P73" s="92">
        <v>4.758473745318352E7</v>
      </c>
      <c r="Q73" s="92">
        <v>1.072156384214553E7</v>
      </c>
      <c r="R73" s="92">
        <v>1.4513562708780095E7</v>
      </c>
      <c r="S73" s="92">
        <v>37036.99999999994</v>
      </c>
      <c r="T73" s="92">
        <v>29629.59999999996</v>
      </c>
      <c r="U73" s="92">
        <v>606677.5619156696</v>
      </c>
      <c r="V73" s="92">
        <v>1053824.2922953535</v>
      </c>
      <c r="W73" s="92">
        <v>1714.8181599849174</v>
      </c>
      <c r="X73" s="92">
        <v>84682.29358848173</v>
      </c>
      <c r="Y73" s="92">
        <v>101618.75230617808</v>
      </c>
      <c r="Z73" s="92">
        <v>61.72833333333324</v>
      </c>
      <c r="AA73" s="92">
        <v>606.6775619156696</v>
      </c>
      <c r="AB73" s="87">
        <v>500.0</v>
      </c>
      <c r="AC73" s="2">
        <v>5.0202698591173366E7</v>
      </c>
      <c r="AD73" s="92">
        <v>4.008781231094351E7</v>
      </c>
      <c r="AE73" s="92">
        <v>1.072156384214553E7</v>
      </c>
      <c r="AF73" s="92">
        <v>606677.5619156696</v>
      </c>
      <c r="AG73" s="92">
        <v>1714.8181599849174</v>
      </c>
      <c r="AH73" s="2" t="s">
        <v>904</v>
      </c>
      <c r="AI73" s="2" t="s">
        <v>904</v>
      </c>
      <c r="AJ73" s="2" t="s">
        <v>904</v>
      </c>
      <c r="AK73" s="177">
        <v>29629.59999999996</v>
      </c>
      <c r="AL73" s="2" t="s">
        <v>904</v>
      </c>
      <c r="AM73" s="2" t="s">
        <v>904</v>
      </c>
      <c r="AN73" s="2" t="s">
        <v>904</v>
      </c>
      <c r="AO73" s="2" t="s">
        <v>904</v>
      </c>
      <c r="AP73" s="2" t="s">
        <v>904</v>
      </c>
      <c r="AQ73" s="2" t="s">
        <v>904</v>
      </c>
      <c r="AR73" s="2" t="s">
        <v>904</v>
      </c>
      <c r="AS73" s="2" t="s">
        <v>904</v>
      </c>
      <c r="AT73" s="2" t="s">
        <v>904</v>
      </c>
      <c r="AU73" s="2" t="s">
        <v>904</v>
      </c>
      <c r="AV73" s="2" t="s">
        <v>904</v>
      </c>
      <c r="AW73" s="2" t="s">
        <v>904</v>
      </c>
      <c r="AX73" s="2" t="s">
        <v>904</v>
      </c>
      <c r="AY73" s="2" t="s">
        <v>904</v>
      </c>
      <c r="AZ73" s="2" t="s">
        <v>904</v>
      </c>
      <c r="BA73" s="205">
        <v>237484.06083366642</v>
      </c>
      <c r="BB73" s="205">
        <v>54.535130128890046</v>
      </c>
      <c r="BC73" s="206" t="s">
        <v>904</v>
      </c>
      <c r="BD73" s="205">
        <v>54.535130128890046</v>
      </c>
      <c r="BE73" s="205">
        <v>11132.177613733076</v>
      </c>
      <c r="BF73" s="205">
        <v>0.0</v>
      </c>
      <c r="BG73" s="205">
        <v>37036.99999999994</v>
      </c>
      <c r="BH73" s="205">
        <v>29629.59999999996</v>
      </c>
      <c r="BI73" s="2" t="s">
        <v>904</v>
      </c>
      <c r="BJ73" s="2" t="s">
        <v>904</v>
      </c>
      <c r="BK73" s="203">
        <v>30.0</v>
      </c>
      <c r="BL73" s="2">
        <v>1.0</v>
      </c>
      <c r="BM73" s="207">
        <v>30.0</v>
      </c>
      <c r="BN73" s="208" t="s">
        <v>906</v>
      </c>
      <c r="BO73" s="87">
        <v>20.0</v>
      </c>
      <c r="BP73" s="101">
        <v>0.05</v>
      </c>
      <c r="BQ73" s="101">
        <v>0.04</v>
      </c>
      <c r="BR73" s="2">
        <v>100.0</v>
      </c>
      <c r="BS73" s="2">
        <v>100.0</v>
      </c>
    </row>
    <row r="74" ht="12.75" customHeight="1">
      <c r="A74" s="87" t="str">
        <f t="shared" si="1"/>
        <v>China Mangrove Restoration Planting Medium</v>
      </c>
      <c r="B74" s="87" t="s">
        <v>162</v>
      </c>
      <c r="C74" s="203" t="s">
        <v>191</v>
      </c>
      <c r="D74" s="2" t="s">
        <v>592</v>
      </c>
      <c r="E74" s="203" t="s">
        <v>160</v>
      </c>
      <c r="F74" s="2" t="s">
        <v>174</v>
      </c>
      <c r="G74" s="203" t="s">
        <v>902</v>
      </c>
      <c r="H74" s="177">
        <v>500.0</v>
      </c>
      <c r="I74" s="2" t="s">
        <v>903</v>
      </c>
      <c r="J74" s="2">
        <v>26227.396285836196</v>
      </c>
      <c r="K74" s="2">
        <v>2966194.9229877037</v>
      </c>
      <c r="L74" s="204">
        <v>-2437325.3032708876</v>
      </c>
      <c r="M74" s="92">
        <v>4185112.1419036584</v>
      </c>
      <c r="N74" s="92">
        <v>5407283.3365913965</v>
      </c>
      <c r="O74" s="92">
        <v>2592708.332421542</v>
      </c>
      <c r="P74" s="92">
        <v>2863500.0</v>
      </c>
      <c r="Q74" s="92">
        <v>1592403.8094821163</v>
      </c>
      <c r="R74" s="92">
        <v>2543783.336591396</v>
      </c>
      <c r="S74" s="92">
        <v>33247.498049999995</v>
      </c>
      <c r="T74" s="92">
        <v>26597.998440000018</v>
      </c>
      <c r="U74" s="92">
        <v>2078430.7541483168</v>
      </c>
      <c r="V74" s="92">
        <v>3542320.869033959</v>
      </c>
      <c r="W74" s="92">
        <v>157.34688274925907</v>
      </c>
      <c r="X74" s="92">
        <v>13950.373806345528</v>
      </c>
      <c r="Y74" s="92">
        <v>8370.224283807316</v>
      </c>
      <c r="Z74" s="92">
        <v>110.82499349999998</v>
      </c>
      <c r="AA74" s="92">
        <v>4156.8615082966335</v>
      </c>
      <c r="AB74" s="87">
        <v>500.0</v>
      </c>
      <c r="AC74" s="2">
        <v>2437325.3032708876</v>
      </c>
      <c r="AD74" s="92">
        <v>2592708.332421542</v>
      </c>
      <c r="AE74" s="92">
        <v>1592403.8094821163</v>
      </c>
      <c r="AF74" s="92">
        <v>2078430.7541483168</v>
      </c>
      <c r="AG74" s="92">
        <v>157.34688274925907</v>
      </c>
      <c r="AH74" s="2" t="s">
        <v>904</v>
      </c>
      <c r="AI74" s="2" t="s">
        <v>904</v>
      </c>
      <c r="AJ74" s="2" t="s">
        <v>904</v>
      </c>
      <c r="AK74" s="177">
        <v>26597.998440000018</v>
      </c>
      <c r="AL74" s="2" t="s">
        <v>904</v>
      </c>
      <c r="AM74" s="2" t="s">
        <v>904</v>
      </c>
      <c r="AN74" s="2" t="s">
        <v>904</v>
      </c>
      <c r="AO74" s="2" t="s">
        <v>904</v>
      </c>
      <c r="AP74" s="2" t="s">
        <v>904</v>
      </c>
      <c r="AQ74" s="2" t="s">
        <v>904</v>
      </c>
      <c r="AR74" s="2" t="s">
        <v>904</v>
      </c>
      <c r="AS74" s="2" t="s">
        <v>904</v>
      </c>
      <c r="AT74" s="2" t="s">
        <v>904</v>
      </c>
      <c r="AU74" s="2" t="s">
        <v>904</v>
      </c>
      <c r="AV74" s="2" t="s">
        <v>904</v>
      </c>
      <c r="AW74" s="2" t="s">
        <v>904</v>
      </c>
      <c r="AX74" s="2" t="s">
        <v>904</v>
      </c>
      <c r="AY74" s="2" t="s">
        <v>904</v>
      </c>
      <c r="AZ74" s="2" t="s">
        <v>904</v>
      </c>
      <c r="BA74" s="205">
        <v>452709.9904394136</v>
      </c>
      <c r="BB74" s="205">
        <v>2.5593519241871263</v>
      </c>
      <c r="BC74" s="206" t="s">
        <v>904</v>
      </c>
      <c r="BD74" s="205">
        <v>2.5593519241871263</v>
      </c>
      <c r="BE74" s="205">
        <v>3587.7111446073395</v>
      </c>
      <c r="BF74" s="205">
        <v>0.0</v>
      </c>
      <c r="BG74" s="205">
        <v>33247.498049999995</v>
      </c>
      <c r="BH74" s="205">
        <v>26597.998440000018</v>
      </c>
      <c r="BI74" s="2" t="s">
        <v>904</v>
      </c>
      <c r="BJ74" s="2" t="s">
        <v>904</v>
      </c>
      <c r="BK74" s="203">
        <v>113.09528748721287</v>
      </c>
      <c r="BL74" s="2">
        <v>3.0</v>
      </c>
      <c r="BM74" s="207">
        <v>113.09528748721287</v>
      </c>
      <c r="BN74" s="208" t="s">
        <v>905</v>
      </c>
      <c r="BO74" s="87">
        <v>20.0</v>
      </c>
      <c r="BP74" s="101">
        <v>0.05</v>
      </c>
      <c r="BQ74" s="101">
        <v>0.04</v>
      </c>
      <c r="BR74" s="2">
        <v>100.0</v>
      </c>
      <c r="BS74" s="2">
        <v>100.0</v>
      </c>
    </row>
    <row r="75" ht="12.75" customHeight="1">
      <c r="A75" s="87" t="str">
        <f t="shared" si="1"/>
        <v>China Mangrove Restoration Planting Medium</v>
      </c>
      <c r="B75" s="87" t="s">
        <v>162</v>
      </c>
      <c r="C75" s="203" t="s">
        <v>191</v>
      </c>
      <c r="D75" s="2" t="s">
        <v>592</v>
      </c>
      <c r="E75" s="203" t="s">
        <v>160</v>
      </c>
      <c r="F75" s="2" t="s">
        <v>174</v>
      </c>
      <c r="G75" s="203" t="s">
        <v>902</v>
      </c>
      <c r="H75" s="177">
        <v>500.0</v>
      </c>
      <c r="I75" s="2" t="s">
        <v>903</v>
      </c>
      <c r="J75" s="2">
        <v>26227.396285836196</v>
      </c>
      <c r="K75" s="2">
        <v>2966194.9229877037</v>
      </c>
      <c r="L75" s="204">
        <v>-2437325.3032708876</v>
      </c>
      <c r="M75" s="92">
        <v>4185112.1419036584</v>
      </c>
      <c r="N75" s="92">
        <v>5407283.3365913965</v>
      </c>
      <c r="O75" s="92">
        <v>2592708.332421542</v>
      </c>
      <c r="P75" s="92">
        <v>2863500.0</v>
      </c>
      <c r="Q75" s="92">
        <v>1592403.8094821163</v>
      </c>
      <c r="R75" s="92">
        <v>2543783.336591396</v>
      </c>
      <c r="S75" s="92">
        <v>33247.498049999995</v>
      </c>
      <c r="T75" s="92">
        <v>26597.998440000018</v>
      </c>
      <c r="U75" s="92">
        <v>2078430.7541483168</v>
      </c>
      <c r="V75" s="92">
        <v>3542320.869033959</v>
      </c>
      <c r="W75" s="92">
        <v>157.34688274925907</v>
      </c>
      <c r="X75" s="92">
        <v>13950.373806345528</v>
      </c>
      <c r="Y75" s="92">
        <v>8370.224283807316</v>
      </c>
      <c r="Z75" s="92">
        <v>110.82499349999998</v>
      </c>
      <c r="AA75" s="92">
        <v>4156.8615082966335</v>
      </c>
      <c r="AB75" s="87">
        <v>500.0</v>
      </c>
      <c r="AC75" s="2">
        <v>2437325.3032708876</v>
      </c>
      <c r="AD75" s="92">
        <v>2592708.332421542</v>
      </c>
      <c r="AE75" s="92">
        <v>1592403.8094821163</v>
      </c>
      <c r="AF75" s="92">
        <v>2078430.7541483168</v>
      </c>
      <c r="AG75" s="92">
        <v>157.34688274925907</v>
      </c>
      <c r="AH75" s="2" t="s">
        <v>904</v>
      </c>
      <c r="AI75" s="2" t="s">
        <v>904</v>
      </c>
      <c r="AJ75" s="2" t="s">
        <v>904</v>
      </c>
      <c r="AK75" s="177">
        <v>26597.998440000018</v>
      </c>
      <c r="AL75" s="2" t="s">
        <v>904</v>
      </c>
      <c r="AM75" s="2" t="s">
        <v>904</v>
      </c>
      <c r="AN75" s="2" t="s">
        <v>904</v>
      </c>
      <c r="AO75" s="2" t="s">
        <v>904</v>
      </c>
      <c r="AP75" s="2" t="s">
        <v>904</v>
      </c>
      <c r="AQ75" s="2" t="s">
        <v>904</v>
      </c>
      <c r="AR75" s="2" t="s">
        <v>904</v>
      </c>
      <c r="AS75" s="2" t="s">
        <v>904</v>
      </c>
      <c r="AT75" s="2" t="s">
        <v>904</v>
      </c>
      <c r="AU75" s="2" t="s">
        <v>904</v>
      </c>
      <c r="AV75" s="2" t="s">
        <v>904</v>
      </c>
      <c r="AW75" s="2" t="s">
        <v>904</v>
      </c>
      <c r="AX75" s="2" t="s">
        <v>904</v>
      </c>
      <c r="AY75" s="2" t="s">
        <v>904</v>
      </c>
      <c r="AZ75" s="2" t="s">
        <v>904</v>
      </c>
      <c r="BA75" s="205">
        <v>452709.9904394136</v>
      </c>
      <c r="BB75" s="205">
        <v>2.5593519241871263</v>
      </c>
      <c r="BC75" s="206" t="s">
        <v>904</v>
      </c>
      <c r="BD75" s="205">
        <v>2.5593519241871263</v>
      </c>
      <c r="BE75" s="205">
        <v>3587.7111446073395</v>
      </c>
      <c r="BF75" s="205">
        <v>0.0</v>
      </c>
      <c r="BG75" s="205">
        <v>33247.498049999995</v>
      </c>
      <c r="BH75" s="205">
        <v>26597.998440000018</v>
      </c>
      <c r="BI75" s="2" t="s">
        <v>904</v>
      </c>
      <c r="BJ75" s="2" t="s">
        <v>904</v>
      </c>
      <c r="BK75" s="203">
        <v>113.09528748721287</v>
      </c>
      <c r="BL75" s="2">
        <v>3.0</v>
      </c>
      <c r="BM75" s="207">
        <v>113.09528748721287</v>
      </c>
      <c r="BN75" s="208" t="s">
        <v>905</v>
      </c>
      <c r="BO75" s="87">
        <v>20.0</v>
      </c>
      <c r="BP75" s="101">
        <v>0.05</v>
      </c>
      <c r="BQ75" s="101">
        <v>0.04</v>
      </c>
      <c r="BR75" s="2">
        <v>100.0</v>
      </c>
      <c r="BS75" s="2">
        <v>100.0</v>
      </c>
    </row>
    <row r="76" ht="12.75" customHeight="1">
      <c r="A76" s="87" t="str">
        <f t="shared" si="1"/>
        <v>China Seagrass Restoration Planting Medium</v>
      </c>
      <c r="B76" s="87" t="s">
        <v>162</v>
      </c>
      <c r="C76" s="203" t="s">
        <v>191</v>
      </c>
      <c r="D76" s="2" t="s">
        <v>592</v>
      </c>
      <c r="E76" s="203" t="s">
        <v>167</v>
      </c>
      <c r="F76" s="2" t="s">
        <v>174</v>
      </c>
      <c r="G76" s="203" t="s">
        <v>902</v>
      </c>
      <c r="H76" s="177">
        <v>500.0</v>
      </c>
      <c r="I76" s="2" t="s">
        <v>903</v>
      </c>
      <c r="J76" s="2">
        <v>576.1808506666656</v>
      </c>
      <c r="K76" s="2">
        <v>319559.08231415995</v>
      </c>
      <c r="L76" s="204">
        <v>-4688406.278354088</v>
      </c>
      <c r="M76" s="92">
        <v>6934104.587035847</v>
      </c>
      <c r="N76" s="92">
        <v>8647419.56023176</v>
      </c>
      <c r="O76" s="92">
        <v>4766560.910099955</v>
      </c>
      <c r="P76" s="92">
        <v>5356735.339387409</v>
      </c>
      <c r="Q76" s="92">
        <v>2167543.6769358916</v>
      </c>
      <c r="R76" s="92">
        <v>3290684.22084435</v>
      </c>
      <c r="S76" s="92">
        <v>9223.499999999982</v>
      </c>
      <c r="T76" s="92">
        <v>7378.799999999988</v>
      </c>
      <c r="U76" s="92">
        <v>2827614.3616978503</v>
      </c>
      <c r="V76" s="92">
        <v>4819172.9953143615</v>
      </c>
      <c r="W76" s="92">
        <v>939.7333695229383</v>
      </c>
      <c r="X76" s="92">
        <v>23113.681956786157</v>
      </c>
      <c r="Y76" s="92">
        <v>13868.209174071693</v>
      </c>
      <c r="Z76" s="92">
        <v>30.74499999999994</v>
      </c>
      <c r="AA76" s="92">
        <v>5655.2287233957</v>
      </c>
      <c r="AB76" s="87">
        <v>500.0</v>
      </c>
      <c r="AC76" s="2">
        <v>4688406.278354088</v>
      </c>
      <c r="AD76" s="92">
        <v>4766560.910099955</v>
      </c>
      <c r="AE76" s="92">
        <v>2167543.6769358916</v>
      </c>
      <c r="AF76" s="92">
        <v>2827614.3616978503</v>
      </c>
      <c r="AG76" s="92">
        <v>939.7333695229383</v>
      </c>
      <c r="AH76" s="2" t="s">
        <v>904</v>
      </c>
      <c r="AI76" s="2" t="s">
        <v>904</v>
      </c>
      <c r="AJ76" s="2" t="s">
        <v>904</v>
      </c>
      <c r="AK76" s="177">
        <v>7378.799999999988</v>
      </c>
      <c r="AL76" s="2" t="s">
        <v>904</v>
      </c>
      <c r="AM76" s="2" t="s">
        <v>904</v>
      </c>
      <c r="AN76" s="2" t="s">
        <v>904</v>
      </c>
      <c r="AO76" s="2" t="s">
        <v>904</v>
      </c>
      <c r="AP76" s="2" t="s">
        <v>904</v>
      </c>
      <c r="AQ76" s="2" t="s">
        <v>904</v>
      </c>
      <c r="AR76" s="2" t="s">
        <v>904</v>
      </c>
      <c r="AS76" s="2" t="s">
        <v>904</v>
      </c>
      <c r="AT76" s="2" t="s">
        <v>904</v>
      </c>
      <c r="AU76" s="2" t="s">
        <v>904</v>
      </c>
      <c r="AV76" s="2" t="s">
        <v>904</v>
      </c>
      <c r="AW76" s="2" t="s">
        <v>904</v>
      </c>
      <c r="AX76" s="2" t="s">
        <v>904</v>
      </c>
      <c r="AY76" s="2" t="s">
        <v>904</v>
      </c>
      <c r="AZ76" s="2" t="s">
        <v>904</v>
      </c>
      <c r="BA76" s="205">
        <v>164510.095256072</v>
      </c>
      <c r="BB76" s="205">
        <v>13.858311799781063</v>
      </c>
      <c r="BC76" s="206" t="s">
        <v>904</v>
      </c>
      <c r="BD76" s="205">
        <v>13.858311799781063</v>
      </c>
      <c r="BE76" s="205">
        <v>725.927292275639</v>
      </c>
      <c r="BF76" s="205">
        <v>0.0</v>
      </c>
      <c r="BG76" s="205">
        <v>9223.499999999982</v>
      </c>
      <c r="BH76" s="205">
        <v>7378.799999999988</v>
      </c>
      <c r="BI76" s="2" t="s">
        <v>904</v>
      </c>
      <c r="BJ76" s="2" t="s">
        <v>904</v>
      </c>
      <c r="BK76" s="203">
        <v>554.6159368962308</v>
      </c>
      <c r="BL76" s="2">
        <v>3.0</v>
      </c>
      <c r="BM76" s="207">
        <v>554.6159368962308</v>
      </c>
      <c r="BN76" s="208" t="s">
        <v>905</v>
      </c>
      <c r="BO76" s="87">
        <v>20.0</v>
      </c>
      <c r="BP76" s="101">
        <v>0.05</v>
      </c>
      <c r="BQ76" s="101">
        <v>0.04</v>
      </c>
      <c r="BR76" s="2">
        <v>100.0</v>
      </c>
      <c r="BS76" s="2">
        <v>100.0</v>
      </c>
    </row>
    <row r="77" ht="12.75" customHeight="1">
      <c r="A77" s="87" t="str">
        <f t="shared" si="1"/>
        <v>China Seagrass Restoration Planting Medium</v>
      </c>
      <c r="B77" s="87" t="s">
        <v>162</v>
      </c>
      <c r="C77" s="203" t="s">
        <v>191</v>
      </c>
      <c r="D77" s="2" t="s">
        <v>592</v>
      </c>
      <c r="E77" s="203" t="s">
        <v>167</v>
      </c>
      <c r="F77" s="2" t="s">
        <v>174</v>
      </c>
      <c r="G77" s="203" t="s">
        <v>902</v>
      </c>
      <c r="H77" s="177">
        <v>500.0</v>
      </c>
      <c r="I77" s="2" t="s">
        <v>903</v>
      </c>
      <c r="J77" s="2">
        <v>576.1808506666656</v>
      </c>
      <c r="K77" s="2">
        <v>319559.08231415995</v>
      </c>
      <c r="L77" s="204">
        <v>-4688406.278354088</v>
      </c>
      <c r="M77" s="92">
        <v>6934104.587035847</v>
      </c>
      <c r="N77" s="92">
        <v>8647419.56023176</v>
      </c>
      <c r="O77" s="92">
        <v>4766560.910099955</v>
      </c>
      <c r="P77" s="92">
        <v>5356735.339387409</v>
      </c>
      <c r="Q77" s="92">
        <v>2167543.6769358916</v>
      </c>
      <c r="R77" s="92">
        <v>3290684.22084435</v>
      </c>
      <c r="S77" s="92">
        <v>9223.499999999982</v>
      </c>
      <c r="T77" s="92">
        <v>7378.799999999988</v>
      </c>
      <c r="U77" s="92">
        <v>2827614.3616978503</v>
      </c>
      <c r="V77" s="92">
        <v>4819172.9953143615</v>
      </c>
      <c r="W77" s="92">
        <v>939.7333695229383</v>
      </c>
      <c r="X77" s="92">
        <v>23113.681956786157</v>
      </c>
      <c r="Y77" s="92">
        <v>13868.209174071693</v>
      </c>
      <c r="Z77" s="92">
        <v>30.74499999999994</v>
      </c>
      <c r="AA77" s="92">
        <v>5655.2287233957</v>
      </c>
      <c r="AB77" s="87">
        <v>500.0</v>
      </c>
      <c r="AC77" s="2">
        <v>4688406.278354088</v>
      </c>
      <c r="AD77" s="92">
        <v>4766560.910099955</v>
      </c>
      <c r="AE77" s="92">
        <v>2167543.6769358916</v>
      </c>
      <c r="AF77" s="92">
        <v>2827614.3616978503</v>
      </c>
      <c r="AG77" s="92">
        <v>939.7333695229383</v>
      </c>
      <c r="AH77" s="2" t="s">
        <v>904</v>
      </c>
      <c r="AI77" s="2" t="s">
        <v>904</v>
      </c>
      <c r="AJ77" s="2" t="s">
        <v>904</v>
      </c>
      <c r="AK77" s="177">
        <v>7378.799999999988</v>
      </c>
      <c r="AL77" s="2" t="s">
        <v>904</v>
      </c>
      <c r="AM77" s="2" t="s">
        <v>904</v>
      </c>
      <c r="AN77" s="2" t="s">
        <v>904</v>
      </c>
      <c r="AO77" s="2" t="s">
        <v>904</v>
      </c>
      <c r="AP77" s="2" t="s">
        <v>904</v>
      </c>
      <c r="AQ77" s="2" t="s">
        <v>904</v>
      </c>
      <c r="AR77" s="2" t="s">
        <v>904</v>
      </c>
      <c r="AS77" s="2" t="s">
        <v>904</v>
      </c>
      <c r="AT77" s="2" t="s">
        <v>904</v>
      </c>
      <c r="AU77" s="2" t="s">
        <v>904</v>
      </c>
      <c r="AV77" s="2" t="s">
        <v>904</v>
      </c>
      <c r="AW77" s="2" t="s">
        <v>904</v>
      </c>
      <c r="AX77" s="2" t="s">
        <v>904</v>
      </c>
      <c r="AY77" s="2" t="s">
        <v>904</v>
      </c>
      <c r="AZ77" s="2" t="s">
        <v>904</v>
      </c>
      <c r="BA77" s="205">
        <v>164510.095256072</v>
      </c>
      <c r="BB77" s="205">
        <v>13.858311799781063</v>
      </c>
      <c r="BC77" s="206" t="s">
        <v>904</v>
      </c>
      <c r="BD77" s="205">
        <v>13.858311799781063</v>
      </c>
      <c r="BE77" s="205">
        <v>725.927292275639</v>
      </c>
      <c r="BF77" s="205">
        <v>0.0</v>
      </c>
      <c r="BG77" s="205">
        <v>9223.499999999982</v>
      </c>
      <c r="BH77" s="205">
        <v>7378.799999999988</v>
      </c>
      <c r="BI77" s="2" t="s">
        <v>904</v>
      </c>
      <c r="BJ77" s="2" t="s">
        <v>904</v>
      </c>
      <c r="BK77" s="203">
        <v>554.6159368962308</v>
      </c>
      <c r="BL77" s="2">
        <v>3.0</v>
      </c>
      <c r="BM77" s="207">
        <v>554.6159368962308</v>
      </c>
      <c r="BN77" s="208" t="s">
        <v>905</v>
      </c>
      <c r="BO77" s="87">
        <v>20.0</v>
      </c>
      <c r="BP77" s="101">
        <v>0.05</v>
      </c>
      <c r="BQ77" s="101">
        <v>0.04</v>
      </c>
      <c r="BR77" s="2">
        <v>100.0</v>
      </c>
      <c r="BS77" s="2">
        <v>100.0</v>
      </c>
    </row>
    <row r="78" ht="12.75" customHeight="1">
      <c r="A78" s="87" t="str">
        <f t="shared" si="1"/>
        <v>China Salt marsh Restoration Planting Medium</v>
      </c>
      <c r="B78" s="87" t="s">
        <v>162</v>
      </c>
      <c r="C78" s="203" t="s">
        <v>191</v>
      </c>
      <c r="D78" s="2" t="s">
        <v>592</v>
      </c>
      <c r="E78" s="203" t="s">
        <v>168</v>
      </c>
      <c r="F78" s="2" t="s">
        <v>174</v>
      </c>
      <c r="G78" s="203" t="s">
        <v>902</v>
      </c>
      <c r="H78" s="177">
        <v>500.0</v>
      </c>
      <c r="I78" s="2" t="s">
        <v>903</v>
      </c>
      <c r="J78" s="2">
        <v>10513.230128578312</v>
      </c>
      <c r="K78" s="2">
        <v>2327561.9173299638</v>
      </c>
      <c r="L78" s="204">
        <v>-3363988.715599173</v>
      </c>
      <c r="M78" s="92">
        <v>5325878.046206716</v>
      </c>
      <c r="N78" s="92">
        <v>6751646.809346365</v>
      </c>
      <c r="O78" s="92">
        <v>3495145.716659546</v>
      </c>
      <c r="P78" s="92">
        <v>3898523.6262890566</v>
      </c>
      <c r="Q78" s="92">
        <v>1830732.3295471705</v>
      </c>
      <c r="R78" s="92">
        <v>2853123.183057308</v>
      </c>
      <c r="S78" s="92">
        <v>19519.49999999997</v>
      </c>
      <c r="T78" s="92">
        <v>15615.599999999979</v>
      </c>
      <c r="U78" s="92">
        <v>2388723.282218874</v>
      </c>
      <c r="V78" s="92">
        <v>4071160.0884767273</v>
      </c>
      <c r="W78" s="92">
        <v>341.06137748192344</v>
      </c>
      <c r="X78" s="92">
        <v>17752.926820689056</v>
      </c>
      <c r="Y78" s="92">
        <v>10651.756092413432</v>
      </c>
      <c r="Z78" s="92">
        <v>65.0649999999999</v>
      </c>
      <c r="AA78" s="92">
        <v>4777.446564437748</v>
      </c>
      <c r="AB78" s="87">
        <v>500.0</v>
      </c>
      <c r="AC78" s="2">
        <v>3363988.715599173</v>
      </c>
      <c r="AD78" s="92">
        <v>3495145.716659546</v>
      </c>
      <c r="AE78" s="92">
        <v>1830732.3295471705</v>
      </c>
      <c r="AF78" s="92">
        <v>2388723.282218874</v>
      </c>
      <c r="AG78" s="92">
        <v>341.06137748192344</v>
      </c>
      <c r="AH78" s="2" t="s">
        <v>904</v>
      </c>
      <c r="AI78" s="2" t="s">
        <v>904</v>
      </c>
      <c r="AJ78" s="2" t="s">
        <v>904</v>
      </c>
      <c r="AK78" s="177">
        <v>15615.599999999979</v>
      </c>
      <c r="AL78" s="2" t="s">
        <v>904</v>
      </c>
      <c r="AM78" s="2" t="s">
        <v>904</v>
      </c>
      <c r="AN78" s="2" t="s">
        <v>904</v>
      </c>
      <c r="AO78" s="2" t="s">
        <v>904</v>
      </c>
      <c r="AP78" s="2" t="s">
        <v>904</v>
      </c>
      <c r="AQ78" s="2" t="s">
        <v>904</v>
      </c>
      <c r="AR78" s="2" t="s">
        <v>904</v>
      </c>
      <c r="AS78" s="2" t="s">
        <v>904</v>
      </c>
      <c r="AT78" s="2" t="s">
        <v>904</v>
      </c>
      <c r="AU78" s="2" t="s">
        <v>904</v>
      </c>
      <c r="AV78" s="2" t="s">
        <v>904</v>
      </c>
      <c r="AW78" s="2" t="s">
        <v>904</v>
      </c>
      <c r="AX78" s="2" t="s">
        <v>904</v>
      </c>
      <c r="AY78" s="2" t="s">
        <v>904</v>
      </c>
      <c r="AZ78" s="2" t="s">
        <v>904</v>
      </c>
      <c r="BA78" s="205">
        <v>2438999.221068355</v>
      </c>
      <c r="BB78" s="205">
        <v>4.741479731098821</v>
      </c>
      <c r="BC78" s="206" t="s">
        <v>904</v>
      </c>
      <c r="BD78" s="205">
        <v>4.741479731098821</v>
      </c>
      <c r="BE78" s="205">
        <v>808.7810714494354</v>
      </c>
      <c r="BF78" s="205">
        <v>0.0</v>
      </c>
      <c r="BG78" s="205">
        <v>19519.49999999997</v>
      </c>
      <c r="BH78" s="205">
        <v>15615.599999999979</v>
      </c>
      <c r="BI78" s="2" t="s">
        <v>904</v>
      </c>
      <c r="BJ78" s="2" t="s">
        <v>904</v>
      </c>
      <c r="BK78" s="203">
        <v>221.39360490197092</v>
      </c>
      <c r="BL78" s="2">
        <v>3.0</v>
      </c>
      <c r="BM78" s="207">
        <v>221.39360490197092</v>
      </c>
      <c r="BN78" s="208" t="s">
        <v>905</v>
      </c>
      <c r="BO78" s="87">
        <v>20.0</v>
      </c>
      <c r="BP78" s="101">
        <v>0.05</v>
      </c>
      <c r="BQ78" s="101">
        <v>0.04</v>
      </c>
      <c r="BR78" s="2">
        <v>100.0</v>
      </c>
      <c r="BS78" s="2">
        <v>100.0</v>
      </c>
    </row>
    <row r="79" ht="12.75" customHeight="1">
      <c r="A79" s="87" t="str">
        <f t="shared" si="1"/>
        <v>China Salt marsh Restoration Planting Medium</v>
      </c>
      <c r="B79" s="87" t="s">
        <v>162</v>
      </c>
      <c r="C79" s="203" t="s">
        <v>191</v>
      </c>
      <c r="D79" s="2" t="s">
        <v>592</v>
      </c>
      <c r="E79" s="203" t="s">
        <v>168</v>
      </c>
      <c r="F79" s="2" t="s">
        <v>174</v>
      </c>
      <c r="G79" s="203" t="s">
        <v>902</v>
      </c>
      <c r="H79" s="177">
        <v>500.0</v>
      </c>
      <c r="I79" s="2" t="s">
        <v>903</v>
      </c>
      <c r="J79" s="2">
        <v>10513.230128578312</v>
      </c>
      <c r="K79" s="2">
        <v>2327561.9173299638</v>
      </c>
      <c r="L79" s="204">
        <v>-3363988.715599173</v>
      </c>
      <c r="M79" s="92">
        <v>5325878.046206716</v>
      </c>
      <c r="N79" s="92">
        <v>6751646.809346365</v>
      </c>
      <c r="O79" s="92">
        <v>3495145.716659546</v>
      </c>
      <c r="P79" s="92">
        <v>3898523.6262890566</v>
      </c>
      <c r="Q79" s="92">
        <v>1830732.3295471705</v>
      </c>
      <c r="R79" s="92">
        <v>2853123.183057308</v>
      </c>
      <c r="S79" s="92">
        <v>19519.49999999997</v>
      </c>
      <c r="T79" s="92">
        <v>15615.599999999979</v>
      </c>
      <c r="U79" s="92">
        <v>2388723.282218874</v>
      </c>
      <c r="V79" s="92">
        <v>4071160.0884767273</v>
      </c>
      <c r="W79" s="92">
        <v>341.06137748192344</v>
      </c>
      <c r="X79" s="92">
        <v>17752.926820689056</v>
      </c>
      <c r="Y79" s="92">
        <v>10651.756092413432</v>
      </c>
      <c r="Z79" s="92">
        <v>65.0649999999999</v>
      </c>
      <c r="AA79" s="92">
        <v>4777.446564437748</v>
      </c>
      <c r="AB79" s="87">
        <v>500.0</v>
      </c>
      <c r="AC79" s="2">
        <v>3363988.715599173</v>
      </c>
      <c r="AD79" s="92">
        <v>3495145.716659546</v>
      </c>
      <c r="AE79" s="92">
        <v>1830732.3295471705</v>
      </c>
      <c r="AF79" s="92">
        <v>2388723.282218874</v>
      </c>
      <c r="AG79" s="92">
        <v>341.06137748192344</v>
      </c>
      <c r="AH79" s="2" t="s">
        <v>904</v>
      </c>
      <c r="AI79" s="2" t="s">
        <v>904</v>
      </c>
      <c r="AJ79" s="2" t="s">
        <v>904</v>
      </c>
      <c r="AK79" s="177">
        <v>15615.599999999979</v>
      </c>
      <c r="AL79" s="2" t="s">
        <v>904</v>
      </c>
      <c r="AM79" s="2" t="s">
        <v>904</v>
      </c>
      <c r="AN79" s="2" t="s">
        <v>904</v>
      </c>
      <c r="AO79" s="2" t="s">
        <v>904</v>
      </c>
      <c r="AP79" s="2" t="s">
        <v>904</v>
      </c>
      <c r="AQ79" s="2" t="s">
        <v>904</v>
      </c>
      <c r="AR79" s="2" t="s">
        <v>904</v>
      </c>
      <c r="AS79" s="2" t="s">
        <v>904</v>
      </c>
      <c r="AT79" s="2" t="s">
        <v>904</v>
      </c>
      <c r="AU79" s="2" t="s">
        <v>904</v>
      </c>
      <c r="AV79" s="2" t="s">
        <v>904</v>
      </c>
      <c r="AW79" s="2" t="s">
        <v>904</v>
      </c>
      <c r="AX79" s="2" t="s">
        <v>904</v>
      </c>
      <c r="AY79" s="2" t="s">
        <v>904</v>
      </c>
      <c r="AZ79" s="2" t="s">
        <v>904</v>
      </c>
      <c r="BA79" s="205">
        <v>2438999.221068355</v>
      </c>
      <c r="BB79" s="205">
        <v>4.741479731098821</v>
      </c>
      <c r="BC79" s="206" t="s">
        <v>904</v>
      </c>
      <c r="BD79" s="205">
        <v>4.741479731098821</v>
      </c>
      <c r="BE79" s="205">
        <v>808.7810714494354</v>
      </c>
      <c r="BF79" s="205">
        <v>0.0</v>
      </c>
      <c r="BG79" s="205">
        <v>19519.49999999997</v>
      </c>
      <c r="BH79" s="205">
        <v>15615.599999999979</v>
      </c>
      <c r="BI79" s="2" t="s">
        <v>904</v>
      </c>
      <c r="BJ79" s="2" t="s">
        <v>904</v>
      </c>
      <c r="BK79" s="203">
        <v>221.39360490197092</v>
      </c>
      <c r="BL79" s="2">
        <v>3.0</v>
      </c>
      <c r="BM79" s="207">
        <v>221.39360490197092</v>
      </c>
      <c r="BN79" s="208" t="s">
        <v>905</v>
      </c>
      <c r="BO79" s="87">
        <v>20.0</v>
      </c>
      <c r="BP79" s="101">
        <v>0.05</v>
      </c>
      <c r="BQ79" s="101">
        <v>0.04</v>
      </c>
      <c r="BR79" s="2">
        <v>100.0</v>
      </c>
      <c r="BS79" s="2">
        <v>100.0</v>
      </c>
    </row>
    <row r="80" ht="12.75" customHeight="1">
      <c r="A80" s="87" t="str">
        <f t="shared" si="1"/>
        <v>China Mangrove Restoration Planting Medium</v>
      </c>
      <c r="B80" s="87" t="s">
        <v>162</v>
      </c>
      <c r="C80" s="203" t="s">
        <v>191</v>
      </c>
      <c r="D80" s="2" t="s">
        <v>592</v>
      </c>
      <c r="E80" s="203" t="s">
        <v>160</v>
      </c>
      <c r="F80" s="2" t="s">
        <v>174</v>
      </c>
      <c r="G80" s="203" t="s">
        <v>902</v>
      </c>
      <c r="H80" s="177">
        <v>500.0</v>
      </c>
      <c r="I80" s="2" t="s">
        <v>903</v>
      </c>
      <c r="J80" s="2">
        <v>26227.396285836196</v>
      </c>
      <c r="K80" s="2">
        <v>786821.8885750859</v>
      </c>
      <c r="L80" s="204">
        <v>-3481071.2884129765</v>
      </c>
      <c r="M80" s="92">
        <v>4032402.152941699</v>
      </c>
      <c r="N80" s="92">
        <v>5147015.930650532</v>
      </c>
      <c r="O80" s="92">
        <v>2592708.332421542</v>
      </c>
      <c r="P80" s="92">
        <v>2863500.0</v>
      </c>
      <c r="Q80" s="92">
        <v>1439693.820520157</v>
      </c>
      <c r="R80" s="92">
        <v>2283515.9306505327</v>
      </c>
      <c r="S80" s="92">
        <v>33247.498049999995</v>
      </c>
      <c r="T80" s="92">
        <v>26597.998440000018</v>
      </c>
      <c r="U80" s="92">
        <v>551330.8645287227</v>
      </c>
      <c r="V80" s="92">
        <v>939646.8096253272</v>
      </c>
      <c r="W80" s="92">
        <v>151.60547369900877</v>
      </c>
      <c r="X80" s="92">
        <v>13441.340509805665</v>
      </c>
      <c r="Y80" s="92">
        <v>8064.804305883398</v>
      </c>
      <c r="Z80" s="92">
        <v>110.82499349999998</v>
      </c>
      <c r="AA80" s="92">
        <v>1102.6617290574454</v>
      </c>
      <c r="AB80" s="87">
        <v>500.0</v>
      </c>
      <c r="AC80" s="2">
        <v>3481071.2884129765</v>
      </c>
      <c r="AD80" s="92">
        <v>2592708.332421542</v>
      </c>
      <c r="AE80" s="92">
        <v>1439693.820520157</v>
      </c>
      <c r="AF80" s="92">
        <v>551330.8645287227</v>
      </c>
      <c r="AG80" s="92">
        <v>151.60547369900877</v>
      </c>
      <c r="AH80" s="2" t="s">
        <v>904</v>
      </c>
      <c r="AI80" s="2" t="s">
        <v>904</v>
      </c>
      <c r="AJ80" s="2" t="s">
        <v>904</v>
      </c>
      <c r="AK80" s="177">
        <v>26597.998440000018</v>
      </c>
      <c r="AL80" s="2" t="s">
        <v>904</v>
      </c>
      <c r="AM80" s="2" t="s">
        <v>904</v>
      </c>
      <c r="AN80" s="2" t="s">
        <v>904</v>
      </c>
      <c r="AO80" s="2" t="s">
        <v>904</v>
      </c>
      <c r="AP80" s="2" t="s">
        <v>904</v>
      </c>
      <c r="AQ80" s="2" t="s">
        <v>904</v>
      </c>
      <c r="AR80" s="2" t="s">
        <v>904</v>
      </c>
      <c r="AS80" s="2" t="s">
        <v>904</v>
      </c>
      <c r="AT80" s="2" t="s">
        <v>904</v>
      </c>
      <c r="AU80" s="2" t="s">
        <v>904</v>
      </c>
      <c r="AV80" s="2" t="s">
        <v>904</v>
      </c>
      <c r="AW80" s="2" t="s">
        <v>904</v>
      </c>
      <c r="AX80" s="2" t="s">
        <v>904</v>
      </c>
      <c r="AY80" s="2" t="s">
        <v>904</v>
      </c>
      <c r="AZ80" s="2" t="s">
        <v>904</v>
      </c>
      <c r="BA80" s="205">
        <v>452709.9904394136</v>
      </c>
      <c r="BB80" s="205">
        <v>2.5593519241871263</v>
      </c>
      <c r="BC80" s="206" t="s">
        <v>904</v>
      </c>
      <c r="BD80" s="205">
        <v>2.5593519241871263</v>
      </c>
      <c r="BE80" s="205">
        <v>3587.7111446073395</v>
      </c>
      <c r="BF80" s="205">
        <v>0.0</v>
      </c>
      <c r="BG80" s="205">
        <v>33247.498049999995</v>
      </c>
      <c r="BH80" s="205">
        <v>26597.998440000018</v>
      </c>
      <c r="BI80" s="2" t="s">
        <v>904</v>
      </c>
      <c r="BJ80" s="2" t="s">
        <v>904</v>
      </c>
      <c r="BK80" s="203">
        <v>30.0</v>
      </c>
      <c r="BL80" s="2">
        <v>1.0</v>
      </c>
      <c r="BM80" s="207">
        <v>30.0</v>
      </c>
      <c r="BN80" s="208" t="s">
        <v>906</v>
      </c>
      <c r="BO80" s="87">
        <v>20.0</v>
      </c>
      <c r="BP80" s="101">
        <v>0.05</v>
      </c>
      <c r="BQ80" s="101">
        <v>0.04</v>
      </c>
      <c r="BR80" s="2">
        <v>100.0</v>
      </c>
      <c r="BS80" s="2">
        <v>100.0</v>
      </c>
    </row>
    <row r="81" ht="12.75" customHeight="1">
      <c r="A81" s="87" t="str">
        <f t="shared" si="1"/>
        <v>China Mangrove Restoration Planting Medium</v>
      </c>
      <c r="B81" s="87" t="s">
        <v>162</v>
      </c>
      <c r="C81" s="203" t="s">
        <v>191</v>
      </c>
      <c r="D81" s="2" t="s">
        <v>592</v>
      </c>
      <c r="E81" s="203" t="s">
        <v>160</v>
      </c>
      <c r="F81" s="2" t="s">
        <v>174</v>
      </c>
      <c r="G81" s="203" t="s">
        <v>902</v>
      </c>
      <c r="H81" s="177">
        <v>500.0</v>
      </c>
      <c r="I81" s="2" t="s">
        <v>903</v>
      </c>
      <c r="J81" s="2">
        <v>26227.396285836196</v>
      </c>
      <c r="K81" s="2">
        <v>786821.8885750859</v>
      </c>
      <c r="L81" s="204">
        <v>-3481071.2884129765</v>
      </c>
      <c r="M81" s="92">
        <v>4032402.152941699</v>
      </c>
      <c r="N81" s="92">
        <v>5147015.930650532</v>
      </c>
      <c r="O81" s="92">
        <v>2592708.332421542</v>
      </c>
      <c r="P81" s="92">
        <v>2863500.0</v>
      </c>
      <c r="Q81" s="92">
        <v>1439693.820520157</v>
      </c>
      <c r="R81" s="92">
        <v>2283515.9306505327</v>
      </c>
      <c r="S81" s="92">
        <v>33247.498049999995</v>
      </c>
      <c r="T81" s="92">
        <v>26597.998440000018</v>
      </c>
      <c r="U81" s="92">
        <v>551330.8645287227</v>
      </c>
      <c r="V81" s="92">
        <v>939646.8096253272</v>
      </c>
      <c r="W81" s="92">
        <v>151.60547369900877</v>
      </c>
      <c r="X81" s="92">
        <v>13441.340509805665</v>
      </c>
      <c r="Y81" s="92">
        <v>8064.804305883398</v>
      </c>
      <c r="Z81" s="92">
        <v>110.82499349999998</v>
      </c>
      <c r="AA81" s="92">
        <v>1102.6617290574454</v>
      </c>
      <c r="AB81" s="87">
        <v>500.0</v>
      </c>
      <c r="AC81" s="2">
        <v>3481071.2884129765</v>
      </c>
      <c r="AD81" s="92">
        <v>2592708.332421542</v>
      </c>
      <c r="AE81" s="92">
        <v>1439693.820520157</v>
      </c>
      <c r="AF81" s="92">
        <v>551330.8645287227</v>
      </c>
      <c r="AG81" s="92">
        <v>151.60547369900877</v>
      </c>
      <c r="AH81" s="2" t="s">
        <v>904</v>
      </c>
      <c r="AI81" s="2" t="s">
        <v>904</v>
      </c>
      <c r="AJ81" s="2" t="s">
        <v>904</v>
      </c>
      <c r="AK81" s="177">
        <v>26597.998440000018</v>
      </c>
      <c r="AL81" s="2" t="s">
        <v>904</v>
      </c>
      <c r="AM81" s="2" t="s">
        <v>904</v>
      </c>
      <c r="AN81" s="2" t="s">
        <v>904</v>
      </c>
      <c r="AO81" s="2" t="s">
        <v>904</v>
      </c>
      <c r="AP81" s="2" t="s">
        <v>904</v>
      </c>
      <c r="AQ81" s="2" t="s">
        <v>904</v>
      </c>
      <c r="AR81" s="2" t="s">
        <v>904</v>
      </c>
      <c r="AS81" s="2" t="s">
        <v>904</v>
      </c>
      <c r="AT81" s="2" t="s">
        <v>904</v>
      </c>
      <c r="AU81" s="2" t="s">
        <v>904</v>
      </c>
      <c r="AV81" s="2" t="s">
        <v>904</v>
      </c>
      <c r="AW81" s="2" t="s">
        <v>904</v>
      </c>
      <c r="AX81" s="2" t="s">
        <v>904</v>
      </c>
      <c r="AY81" s="2" t="s">
        <v>904</v>
      </c>
      <c r="AZ81" s="2" t="s">
        <v>904</v>
      </c>
      <c r="BA81" s="205">
        <v>452709.9904394136</v>
      </c>
      <c r="BB81" s="205">
        <v>2.5593519241871263</v>
      </c>
      <c r="BC81" s="206" t="s">
        <v>904</v>
      </c>
      <c r="BD81" s="205">
        <v>2.5593519241871263</v>
      </c>
      <c r="BE81" s="205">
        <v>3587.7111446073395</v>
      </c>
      <c r="BF81" s="205">
        <v>0.0</v>
      </c>
      <c r="BG81" s="205">
        <v>33247.498049999995</v>
      </c>
      <c r="BH81" s="205">
        <v>26597.998440000018</v>
      </c>
      <c r="BI81" s="2" t="s">
        <v>904</v>
      </c>
      <c r="BJ81" s="2" t="s">
        <v>904</v>
      </c>
      <c r="BK81" s="203">
        <v>30.0</v>
      </c>
      <c r="BL81" s="2">
        <v>1.0</v>
      </c>
      <c r="BM81" s="207">
        <v>30.0</v>
      </c>
      <c r="BN81" s="208" t="s">
        <v>906</v>
      </c>
      <c r="BO81" s="87">
        <v>20.0</v>
      </c>
      <c r="BP81" s="101">
        <v>0.05</v>
      </c>
      <c r="BQ81" s="101">
        <v>0.04</v>
      </c>
      <c r="BR81" s="2">
        <v>100.0</v>
      </c>
      <c r="BS81" s="2">
        <v>100.0</v>
      </c>
    </row>
    <row r="82" ht="12.75" customHeight="1">
      <c r="A82" s="87" t="str">
        <f t="shared" si="1"/>
        <v>China Seagrass Restoration Planting Medium</v>
      </c>
      <c r="B82" s="87" t="s">
        <v>162</v>
      </c>
      <c r="C82" s="203" t="s">
        <v>191</v>
      </c>
      <c r="D82" s="2" t="s">
        <v>592</v>
      </c>
      <c r="E82" s="203" t="s">
        <v>167</v>
      </c>
      <c r="F82" s="2" t="s">
        <v>174</v>
      </c>
      <c r="G82" s="203" t="s">
        <v>902</v>
      </c>
      <c r="H82" s="177">
        <v>500.0</v>
      </c>
      <c r="I82" s="2" t="s">
        <v>903</v>
      </c>
      <c r="J82" s="2">
        <v>576.1808506666656</v>
      </c>
      <c r="K82" s="2">
        <v>17285.425519999968</v>
      </c>
      <c r="L82" s="204">
        <v>-6513688.275326259</v>
      </c>
      <c r="M82" s="92">
        <v>6666638.1370371515</v>
      </c>
      <c r="N82" s="92">
        <v>8191569.883399466</v>
      </c>
      <c r="O82" s="92">
        <v>4766560.910099955</v>
      </c>
      <c r="P82" s="92">
        <v>5356735.339387409</v>
      </c>
      <c r="Q82" s="92">
        <v>1900077.226937196</v>
      </c>
      <c r="R82" s="92">
        <v>2834834.544012057</v>
      </c>
      <c r="S82" s="92">
        <v>9223.499999999982</v>
      </c>
      <c r="T82" s="92">
        <v>7378.799999999988</v>
      </c>
      <c r="U82" s="92">
        <v>152949.86171089232</v>
      </c>
      <c r="V82" s="92">
        <v>260676.22699143787</v>
      </c>
      <c r="W82" s="92">
        <v>903.4854091501547</v>
      </c>
      <c r="X82" s="92">
        <v>22222.127123457172</v>
      </c>
      <c r="Y82" s="92">
        <v>13333.276274074304</v>
      </c>
      <c r="Z82" s="92">
        <v>30.74499999999994</v>
      </c>
      <c r="AA82" s="92">
        <v>305.89972342178464</v>
      </c>
      <c r="AB82" s="87">
        <v>500.0</v>
      </c>
      <c r="AC82" s="2">
        <v>6513688.275326259</v>
      </c>
      <c r="AD82" s="92">
        <v>4766560.910099955</v>
      </c>
      <c r="AE82" s="92">
        <v>1900077.226937196</v>
      </c>
      <c r="AF82" s="92">
        <v>152949.86171089232</v>
      </c>
      <c r="AG82" s="92">
        <v>903.4854091501547</v>
      </c>
      <c r="AH82" s="2" t="s">
        <v>904</v>
      </c>
      <c r="AI82" s="2" t="s">
        <v>904</v>
      </c>
      <c r="AJ82" s="2" t="s">
        <v>904</v>
      </c>
      <c r="AK82" s="177">
        <v>7378.799999999988</v>
      </c>
      <c r="AL82" s="2" t="s">
        <v>904</v>
      </c>
      <c r="AM82" s="2" t="s">
        <v>904</v>
      </c>
      <c r="AN82" s="2" t="s">
        <v>904</v>
      </c>
      <c r="AO82" s="2" t="s">
        <v>904</v>
      </c>
      <c r="AP82" s="2" t="s">
        <v>904</v>
      </c>
      <c r="AQ82" s="2" t="s">
        <v>904</v>
      </c>
      <c r="AR82" s="2" t="s">
        <v>904</v>
      </c>
      <c r="AS82" s="2" t="s">
        <v>904</v>
      </c>
      <c r="AT82" s="2" t="s">
        <v>904</v>
      </c>
      <c r="AU82" s="2" t="s">
        <v>904</v>
      </c>
      <c r="AV82" s="2" t="s">
        <v>904</v>
      </c>
      <c r="AW82" s="2" t="s">
        <v>904</v>
      </c>
      <c r="AX82" s="2" t="s">
        <v>904</v>
      </c>
      <c r="AY82" s="2" t="s">
        <v>904</v>
      </c>
      <c r="AZ82" s="2" t="s">
        <v>904</v>
      </c>
      <c r="BA82" s="205">
        <v>164510.095256072</v>
      </c>
      <c r="BB82" s="205">
        <v>13.858311799781063</v>
      </c>
      <c r="BC82" s="206" t="s">
        <v>904</v>
      </c>
      <c r="BD82" s="205">
        <v>13.858311799781063</v>
      </c>
      <c r="BE82" s="205">
        <v>725.927292275639</v>
      </c>
      <c r="BF82" s="205">
        <v>0.0</v>
      </c>
      <c r="BG82" s="205">
        <v>9223.499999999982</v>
      </c>
      <c r="BH82" s="205">
        <v>7378.799999999988</v>
      </c>
      <c r="BI82" s="2" t="s">
        <v>904</v>
      </c>
      <c r="BJ82" s="2" t="s">
        <v>904</v>
      </c>
      <c r="BK82" s="203">
        <v>30.0</v>
      </c>
      <c r="BL82" s="2">
        <v>1.0</v>
      </c>
      <c r="BM82" s="207">
        <v>30.0</v>
      </c>
      <c r="BN82" s="208" t="s">
        <v>906</v>
      </c>
      <c r="BO82" s="87">
        <v>20.0</v>
      </c>
      <c r="BP82" s="101">
        <v>0.05</v>
      </c>
      <c r="BQ82" s="101">
        <v>0.04</v>
      </c>
      <c r="BR82" s="2">
        <v>100.0</v>
      </c>
      <c r="BS82" s="2">
        <v>100.0</v>
      </c>
    </row>
    <row r="83" ht="12.75" customHeight="1">
      <c r="A83" s="87" t="str">
        <f t="shared" si="1"/>
        <v>China Seagrass Restoration Planting Medium</v>
      </c>
      <c r="B83" s="87" t="s">
        <v>162</v>
      </c>
      <c r="C83" s="203" t="s">
        <v>191</v>
      </c>
      <c r="D83" s="2" t="s">
        <v>592</v>
      </c>
      <c r="E83" s="203" t="s">
        <v>167</v>
      </c>
      <c r="F83" s="2" t="s">
        <v>174</v>
      </c>
      <c r="G83" s="203" t="s">
        <v>902</v>
      </c>
      <c r="H83" s="177">
        <v>500.0</v>
      </c>
      <c r="I83" s="2" t="s">
        <v>903</v>
      </c>
      <c r="J83" s="2">
        <v>576.1808506666656</v>
      </c>
      <c r="K83" s="2">
        <v>17285.425519999968</v>
      </c>
      <c r="L83" s="204">
        <v>-6513688.275326259</v>
      </c>
      <c r="M83" s="92">
        <v>6666638.1370371515</v>
      </c>
      <c r="N83" s="92">
        <v>8191569.883399466</v>
      </c>
      <c r="O83" s="92">
        <v>4766560.910099955</v>
      </c>
      <c r="P83" s="92">
        <v>5356735.339387409</v>
      </c>
      <c r="Q83" s="92">
        <v>1900077.226937196</v>
      </c>
      <c r="R83" s="92">
        <v>2834834.544012057</v>
      </c>
      <c r="S83" s="92">
        <v>9223.499999999982</v>
      </c>
      <c r="T83" s="92">
        <v>7378.799999999988</v>
      </c>
      <c r="U83" s="92">
        <v>152949.86171089232</v>
      </c>
      <c r="V83" s="92">
        <v>260676.22699143787</v>
      </c>
      <c r="W83" s="92">
        <v>903.4854091501547</v>
      </c>
      <c r="X83" s="92">
        <v>22222.127123457172</v>
      </c>
      <c r="Y83" s="92">
        <v>13333.276274074304</v>
      </c>
      <c r="Z83" s="92">
        <v>30.74499999999994</v>
      </c>
      <c r="AA83" s="92">
        <v>305.89972342178464</v>
      </c>
      <c r="AB83" s="87">
        <v>500.0</v>
      </c>
      <c r="AC83" s="2">
        <v>6513688.275326259</v>
      </c>
      <c r="AD83" s="92">
        <v>4766560.910099955</v>
      </c>
      <c r="AE83" s="92">
        <v>1900077.226937196</v>
      </c>
      <c r="AF83" s="92">
        <v>152949.86171089232</v>
      </c>
      <c r="AG83" s="92">
        <v>903.4854091501547</v>
      </c>
      <c r="AH83" s="2" t="s">
        <v>904</v>
      </c>
      <c r="AI83" s="2" t="s">
        <v>904</v>
      </c>
      <c r="AJ83" s="2" t="s">
        <v>904</v>
      </c>
      <c r="AK83" s="177">
        <v>7378.799999999988</v>
      </c>
      <c r="AL83" s="2" t="s">
        <v>904</v>
      </c>
      <c r="AM83" s="2" t="s">
        <v>904</v>
      </c>
      <c r="AN83" s="2" t="s">
        <v>904</v>
      </c>
      <c r="AO83" s="2" t="s">
        <v>904</v>
      </c>
      <c r="AP83" s="2" t="s">
        <v>904</v>
      </c>
      <c r="AQ83" s="2" t="s">
        <v>904</v>
      </c>
      <c r="AR83" s="2" t="s">
        <v>904</v>
      </c>
      <c r="AS83" s="2" t="s">
        <v>904</v>
      </c>
      <c r="AT83" s="2" t="s">
        <v>904</v>
      </c>
      <c r="AU83" s="2" t="s">
        <v>904</v>
      </c>
      <c r="AV83" s="2" t="s">
        <v>904</v>
      </c>
      <c r="AW83" s="2" t="s">
        <v>904</v>
      </c>
      <c r="AX83" s="2" t="s">
        <v>904</v>
      </c>
      <c r="AY83" s="2" t="s">
        <v>904</v>
      </c>
      <c r="AZ83" s="2" t="s">
        <v>904</v>
      </c>
      <c r="BA83" s="205">
        <v>164510.095256072</v>
      </c>
      <c r="BB83" s="205">
        <v>13.858311799781063</v>
      </c>
      <c r="BC83" s="206" t="s">
        <v>904</v>
      </c>
      <c r="BD83" s="205">
        <v>13.858311799781063</v>
      </c>
      <c r="BE83" s="205">
        <v>725.927292275639</v>
      </c>
      <c r="BF83" s="205">
        <v>0.0</v>
      </c>
      <c r="BG83" s="205">
        <v>9223.499999999982</v>
      </c>
      <c r="BH83" s="205">
        <v>7378.799999999988</v>
      </c>
      <c r="BI83" s="2" t="s">
        <v>904</v>
      </c>
      <c r="BJ83" s="2" t="s">
        <v>904</v>
      </c>
      <c r="BK83" s="203">
        <v>30.0</v>
      </c>
      <c r="BL83" s="2">
        <v>1.0</v>
      </c>
      <c r="BM83" s="207">
        <v>30.0</v>
      </c>
      <c r="BN83" s="208" t="s">
        <v>906</v>
      </c>
      <c r="BO83" s="87">
        <v>20.0</v>
      </c>
      <c r="BP83" s="101">
        <v>0.05</v>
      </c>
      <c r="BQ83" s="101">
        <v>0.04</v>
      </c>
      <c r="BR83" s="2">
        <v>100.0</v>
      </c>
      <c r="BS83" s="2">
        <v>100.0</v>
      </c>
    </row>
    <row r="84" ht="12.75" customHeight="1">
      <c r="A84" s="87" t="str">
        <f t="shared" si="1"/>
        <v>China Salt marsh Restoration Planting Medium</v>
      </c>
      <c r="B84" s="87" t="s">
        <v>162</v>
      </c>
      <c r="C84" s="203" t="s">
        <v>191</v>
      </c>
      <c r="D84" s="2" t="s">
        <v>592</v>
      </c>
      <c r="E84" s="203" t="s">
        <v>168</v>
      </c>
      <c r="F84" s="2" t="s">
        <v>174</v>
      </c>
      <c r="G84" s="203" t="s">
        <v>902</v>
      </c>
      <c r="H84" s="177">
        <v>500.0</v>
      </c>
      <c r="I84" s="2" t="s">
        <v>903</v>
      </c>
      <c r="J84" s="2">
        <v>10513.230128578312</v>
      </c>
      <c r="K84" s="2">
        <v>315396.90385734936</v>
      </c>
      <c r="L84" s="204">
        <v>-4795689.586028502</v>
      </c>
      <c r="M84" s="92">
        <v>5119374.177091088</v>
      </c>
      <c r="N84" s="92">
        <v>6399697.164815485</v>
      </c>
      <c r="O84" s="92">
        <v>3495145.716659546</v>
      </c>
      <c r="P84" s="92">
        <v>3898523.6262890566</v>
      </c>
      <c r="Q84" s="92">
        <v>1624228.4604315418</v>
      </c>
      <c r="R84" s="92">
        <v>2501173.538526428</v>
      </c>
      <c r="S84" s="92">
        <v>19519.49999999997</v>
      </c>
      <c r="T84" s="92">
        <v>15615.599999999979</v>
      </c>
      <c r="U84" s="92">
        <v>323684.59106258606</v>
      </c>
      <c r="V84" s="92">
        <v>551663.6431679267</v>
      </c>
      <c r="W84" s="92">
        <v>327.8371741778155</v>
      </c>
      <c r="X84" s="92">
        <v>17064.580590303627</v>
      </c>
      <c r="Y84" s="92">
        <v>10238.748354182177</v>
      </c>
      <c r="Z84" s="92">
        <v>65.0649999999999</v>
      </c>
      <c r="AA84" s="92">
        <v>647.3691821251721</v>
      </c>
      <c r="AB84" s="87">
        <v>500.0</v>
      </c>
      <c r="AC84" s="2">
        <v>4795689.586028502</v>
      </c>
      <c r="AD84" s="92">
        <v>3495145.716659546</v>
      </c>
      <c r="AE84" s="92">
        <v>1624228.4604315418</v>
      </c>
      <c r="AF84" s="92">
        <v>323684.59106258606</v>
      </c>
      <c r="AG84" s="92">
        <v>327.8371741778155</v>
      </c>
      <c r="AH84" s="2" t="s">
        <v>904</v>
      </c>
      <c r="AI84" s="2" t="s">
        <v>904</v>
      </c>
      <c r="AJ84" s="2" t="s">
        <v>904</v>
      </c>
      <c r="AK84" s="177">
        <v>15615.599999999979</v>
      </c>
      <c r="AL84" s="2" t="s">
        <v>904</v>
      </c>
      <c r="AM84" s="2" t="s">
        <v>904</v>
      </c>
      <c r="AN84" s="2" t="s">
        <v>904</v>
      </c>
      <c r="AO84" s="2" t="s">
        <v>904</v>
      </c>
      <c r="AP84" s="2" t="s">
        <v>904</v>
      </c>
      <c r="AQ84" s="2" t="s">
        <v>904</v>
      </c>
      <c r="AR84" s="2" t="s">
        <v>904</v>
      </c>
      <c r="AS84" s="2" t="s">
        <v>904</v>
      </c>
      <c r="AT84" s="2" t="s">
        <v>904</v>
      </c>
      <c r="AU84" s="2" t="s">
        <v>904</v>
      </c>
      <c r="AV84" s="2" t="s">
        <v>904</v>
      </c>
      <c r="AW84" s="2" t="s">
        <v>904</v>
      </c>
      <c r="AX84" s="2" t="s">
        <v>904</v>
      </c>
      <c r="AY84" s="2" t="s">
        <v>904</v>
      </c>
      <c r="AZ84" s="2" t="s">
        <v>904</v>
      </c>
      <c r="BA84" s="205">
        <v>2438999.221068355</v>
      </c>
      <c r="BB84" s="205">
        <v>4.741479731098821</v>
      </c>
      <c r="BC84" s="206" t="s">
        <v>904</v>
      </c>
      <c r="BD84" s="205">
        <v>4.741479731098821</v>
      </c>
      <c r="BE84" s="205">
        <v>808.7810714494354</v>
      </c>
      <c r="BF84" s="205">
        <v>0.0</v>
      </c>
      <c r="BG84" s="205">
        <v>19519.49999999997</v>
      </c>
      <c r="BH84" s="205">
        <v>15615.599999999979</v>
      </c>
      <c r="BI84" s="2" t="s">
        <v>904</v>
      </c>
      <c r="BJ84" s="2" t="s">
        <v>904</v>
      </c>
      <c r="BK84" s="203">
        <v>30.0</v>
      </c>
      <c r="BL84" s="2">
        <v>1.0</v>
      </c>
      <c r="BM84" s="207">
        <v>30.0</v>
      </c>
      <c r="BN84" s="208" t="s">
        <v>906</v>
      </c>
      <c r="BO84" s="87">
        <v>20.0</v>
      </c>
      <c r="BP84" s="101">
        <v>0.05</v>
      </c>
      <c r="BQ84" s="101">
        <v>0.04</v>
      </c>
      <c r="BR84" s="2">
        <v>100.0</v>
      </c>
      <c r="BS84" s="2">
        <v>100.0</v>
      </c>
    </row>
    <row r="85" ht="12.75" customHeight="1">
      <c r="A85" s="87" t="str">
        <f t="shared" si="1"/>
        <v>China Salt marsh Restoration Planting Medium</v>
      </c>
      <c r="B85" s="87" t="s">
        <v>162</v>
      </c>
      <c r="C85" s="203" t="s">
        <v>191</v>
      </c>
      <c r="D85" s="2" t="s">
        <v>592</v>
      </c>
      <c r="E85" s="203" t="s">
        <v>168</v>
      </c>
      <c r="F85" s="2" t="s">
        <v>174</v>
      </c>
      <c r="G85" s="203" t="s">
        <v>902</v>
      </c>
      <c r="H85" s="177">
        <v>500.0</v>
      </c>
      <c r="I85" s="2" t="s">
        <v>903</v>
      </c>
      <c r="J85" s="2">
        <v>10513.230128578312</v>
      </c>
      <c r="K85" s="2">
        <v>315396.90385734936</v>
      </c>
      <c r="L85" s="204">
        <v>-4795689.586028502</v>
      </c>
      <c r="M85" s="92">
        <v>5119374.177091088</v>
      </c>
      <c r="N85" s="92">
        <v>6399697.164815485</v>
      </c>
      <c r="O85" s="92">
        <v>3495145.716659546</v>
      </c>
      <c r="P85" s="92">
        <v>3898523.6262890566</v>
      </c>
      <c r="Q85" s="92">
        <v>1624228.4604315418</v>
      </c>
      <c r="R85" s="92">
        <v>2501173.538526428</v>
      </c>
      <c r="S85" s="92">
        <v>19519.49999999997</v>
      </c>
      <c r="T85" s="92">
        <v>15615.599999999979</v>
      </c>
      <c r="U85" s="92">
        <v>323684.59106258606</v>
      </c>
      <c r="V85" s="92">
        <v>551663.6431679267</v>
      </c>
      <c r="W85" s="92">
        <v>327.8371741778155</v>
      </c>
      <c r="X85" s="92">
        <v>17064.580590303627</v>
      </c>
      <c r="Y85" s="92">
        <v>10238.748354182177</v>
      </c>
      <c r="Z85" s="92">
        <v>65.0649999999999</v>
      </c>
      <c r="AA85" s="92">
        <v>647.3691821251721</v>
      </c>
      <c r="AB85" s="87">
        <v>500.0</v>
      </c>
      <c r="AC85" s="2">
        <v>4795689.586028502</v>
      </c>
      <c r="AD85" s="92">
        <v>3495145.716659546</v>
      </c>
      <c r="AE85" s="92">
        <v>1624228.4604315418</v>
      </c>
      <c r="AF85" s="92">
        <v>323684.59106258606</v>
      </c>
      <c r="AG85" s="92">
        <v>327.8371741778155</v>
      </c>
      <c r="AH85" s="2" t="s">
        <v>904</v>
      </c>
      <c r="AI85" s="2" t="s">
        <v>904</v>
      </c>
      <c r="AJ85" s="2" t="s">
        <v>904</v>
      </c>
      <c r="AK85" s="177">
        <v>15615.599999999979</v>
      </c>
      <c r="AL85" s="2" t="s">
        <v>904</v>
      </c>
      <c r="AM85" s="2" t="s">
        <v>904</v>
      </c>
      <c r="AN85" s="2" t="s">
        <v>904</v>
      </c>
      <c r="AO85" s="2" t="s">
        <v>904</v>
      </c>
      <c r="AP85" s="2" t="s">
        <v>904</v>
      </c>
      <c r="AQ85" s="2" t="s">
        <v>904</v>
      </c>
      <c r="AR85" s="2" t="s">
        <v>904</v>
      </c>
      <c r="AS85" s="2" t="s">
        <v>904</v>
      </c>
      <c r="AT85" s="2" t="s">
        <v>904</v>
      </c>
      <c r="AU85" s="2" t="s">
        <v>904</v>
      </c>
      <c r="AV85" s="2" t="s">
        <v>904</v>
      </c>
      <c r="AW85" s="2" t="s">
        <v>904</v>
      </c>
      <c r="AX85" s="2" t="s">
        <v>904</v>
      </c>
      <c r="AY85" s="2" t="s">
        <v>904</v>
      </c>
      <c r="AZ85" s="2" t="s">
        <v>904</v>
      </c>
      <c r="BA85" s="205">
        <v>2438999.221068355</v>
      </c>
      <c r="BB85" s="205">
        <v>4.741479731098821</v>
      </c>
      <c r="BC85" s="206" t="s">
        <v>904</v>
      </c>
      <c r="BD85" s="205">
        <v>4.741479731098821</v>
      </c>
      <c r="BE85" s="205">
        <v>808.7810714494354</v>
      </c>
      <c r="BF85" s="205">
        <v>0.0</v>
      </c>
      <c r="BG85" s="205">
        <v>19519.49999999997</v>
      </c>
      <c r="BH85" s="205">
        <v>15615.599999999979</v>
      </c>
      <c r="BI85" s="2" t="s">
        <v>904</v>
      </c>
      <c r="BJ85" s="2" t="s">
        <v>904</v>
      </c>
      <c r="BK85" s="203">
        <v>30.0</v>
      </c>
      <c r="BL85" s="2">
        <v>1.0</v>
      </c>
      <c r="BM85" s="207">
        <v>30.0</v>
      </c>
      <c r="BN85" s="208" t="s">
        <v>906</v>
      </c>
      <c r="BO85" s="87">
        <v>20.0</v>
      </c>
      <c r="BP85" s="101">
        <v>0.05</v>
      </c>
      <c r="BQ85" s="101">
        <v>0.04</v>
      </c>
      <c r="BR85" s="2">
        <v>100.0</v>
      </c>
      <c r="BS85" s="2">
        <v>100.0</v>
      </c>
    </row>
    <row r="86" ht="12.75" customHeight="1">
      <c r="A86" s="87" t="str">
        <f t="shared" si="1"/>
        <v>China Mangrove Restoration Planting Small</v>
      </c>
      <c r="B86" s="87" t="s">
        <v>162</v>
      </c>
      <c r="C86" s="203" t="s">
        <v>191</v>
      </c>
      <c r="D86" s="2" t="s">
        <v>592</v>
      </c>
      <c r="E86" s="203" t="s">
        <v>160</v>
      </c>
      <c r="F86" s="2" t="s">
        <v>174</v>
      </c>
      <c r="G86" s="203" t="s">
        <v>902</v>
      </c>
      <c r="H86" s="177">
        <v>100.0</v>
      </c>
      <c r="I86" s="2" t="s">
        <v>907</v>
      </c>
      <c r="J86" s="2">
        <v>26227.396285836196</v>
      </c>
      <c r="K86" s="2">
        <v>1.1948410432929596E7</v>
      </c>
      <c r="L86" s="204">
        <v>-1447904.0003470317</v>
      </c>
      <c r="M86" s="92">
        <v>2922585.2080595866</v>
      </c>
      <c r="N86" s="92">
        <v>3907127.869009927</v>
      </c>
      <c r="O86" s="92">
        <v>1597714.5444545592</v>
      </c>
      <c r="P86" s="92">
        <v>1716700.0</v>
      </c>
      <c r="Q86" s="92">
        <v>1324870.6636050274</v>
      </c>
      <c r="R86" s="92">
        <v>2190427.869009927</v>
      </c>
      <c r="S86" s="92">
        <v>6819.999599999997</v>
      </c>
      <c r="T86" s="92">
        <v>5455.999680000003</v>
      </c>
      <c r="U86" s="92">
        <v>1728378.7700395659</v>
      </c>
      <c r="V86" s="92">
        <v>2916903.3907392677</v>
      </c>
      <c r="W86" s="92">
        <v>535.6644757097173</v>
      </c>
      <c r="X86" s="92">
        <v>48709.75346765978</v>
      </c>
      <c r="Y86" s="92">
        <v>5845.170416119173</v>
      </c>
      <c r="Z86" s="92">
        <v>113.66665999999995</v>
      </c>
      <c r="AA86" s="92">
        <v>17283.78770039566</v>
      </c>
      <c r="AB86" s="87">
        <v>500.0</v>
      </c>
      <c r="AC86" s="2">
        <v>1447904.0003470317</v>
      </c>
      <c r="AD86" s="92">
        <v>1597714.5444545592</v>
      </c>
      <c r="AE86" s="92">
        <v>1324870.6636050274</v>
      </c>
      <c r="AF86" s="92">
        <v>1728378.7700395659</v>
      </c>
      <c r="AG86" s="92">
        <v>535.6644757097173</v>
      </c>
      <c r="AH86" s="2" t="s">
        <v>904</v>
      </c>
      <c r="AI86" s="2" t="s">
        <v>904</v>
      </c>
      <c r="AJ86" s="2" t="s">
        <v>904</v>
      </c>
      <c r="AK86" s="177">
        <v>5455.999680000003</v>
      </c>
      <c r="AL86" s="2" t="s">
        <v>904</v>
      </c>
      <c r="AM86" s="2" t="s">
        <v>904</v>
      </c>
      <c r="AN86" s="2" t="s">
        <v>904</v>
      </c>
      <c r="AO86" s="2" t="s">
        <v>904</v>
      </c>
      <c r="AP86" s="2" t="s">
        <v>904</v>
      </c>
      <c r="AQ86" s="2" t="s">
        <v>904</v>
      </c>
      <c r="AR86" s="2" t="s">
        <v>904</v>
      </c>
      <c r="AS86" s="2" t="s">
        <v>904</v>
      </c>
      <c r="AT86" s="2" t="s">
        <v>904</v>
      </c>
      <c r="AU86" s="2" t="s">
        <v>904</v>
      </c>
      <c r="AV86" s="2" t="s">
        <v>904</v>
      </c>
      <c r="AW86" s="2" t="s">
        <v>904</v>
      </c>
      <c r="AX86" s="2" t="s">
        <v>904</v>
      </c>
      <c r="AY86" s="2" t="s">
        <v>904</v>
      </c>
      <c r="AZ86" s="2" t="s">
        <v>904</v>
      </c>
      <c r="BA86" s="205">
        <v>452709.9904394136</v>
      </c>
      <c r="BB86" s="205">
        <v>0.5118703848374224</v>
      </c>
      <c r="BC86" s="206" t="s">
        <v>904</v>
      </c>
      <c r="BD86" s="205">
        <v>0.5118703848374224</v>
      </c>
      <c r="BE86" s="205">
        <v>717.5422289214688</v>
      </c>
      <c r="BF86" s="205">
        <v>0.0</v>
      </c>
      <c r="BG86" s="205">
        <v>6819.999599999997</v>
      </c>
      <c r="BH86" s="205">
        <v>5455.999680000003</v>
      </c>
      <c r="BI86" s="2" t="s">
        <v>904</v>
      </c>
      <c r="BJ86" s="2" t="s">
        <v>904</v>
      </c>
      <c r="BK86" s="203">
        <v>455.56982869024625</v>
      </c>
      <c r="BL86" s="2">
        <v>3.0</v>
      </c>
      <c r="BM86" s="207">
        <v>455.56982869024625</v>
      </c>
      <c r="BN86" s="208" t="s">
        <v>905</v>
      </c>
      <c r="BO86" s="87">
        <v>20.0</v>
      </c>
      <c r="BP86" s="101">
        <v>0.05</v>
      </c>
      <c r="BQ86" s="101">
        <v>0.04</v>
      </c>
      <c r="BR86" s="2">
        <v>100.0</v>
      </c>
      <c r="BS86" s="2">
        <v>100.0</v>
      </c>
    </row>
    <row r="87" ht="12.75" customHeight="1">
      <c r="A87" s="87" t="str">
        <f t="shared" si="1"/>
        <v>China Mangrove Restoration Planting Small</v>
      </c>
      <c r="B87" s="87" t="s">
        <v>162</v>
      </c>
      <c r="C87" s="203" t="s">
        <v>191</v>
      </c>
      <c r="D87" s="2" t="s">
        <v>592</v>
      </c>
      <c r="E87" s="203" t="s">
        <v>160</v>
      </c>
      <c r="F87" s="2" t="s">
        <v>174</v>
      </c>
      <c r="G87" s="203" t="s">
        <v>902</v>
      </c>
      <c r="H87" s="177">
        <v>100.0</v>
      </c>
      <c r="I87" s="2" t="s">
        <v>907</v>
      </c>
      <c r="J87" s="2">
        <v>26227.396285836196</v>
      </c>
      <c r="K87" s="2">
        <v>1.1948410432929596E7</v>
      </c>
      <c r="L87" s="204">
        <v>-1447904.0003470317</v>
      </c>
      <c r="M87" s="92">
        <v>2922585.2080595866</v>
      </c>
      <c r="N87" s="92">
        <v>3907127.869009927</v>
      </c>
      <c r="O87" s="92">
        <v>1597714.5444545592</v>
      </c>
      <c r="P87" s="92">
        <v>1716700.0</v>
      </c>
      <c r="Q87" s="92">
        <v>1324870.6636050274</v>
      </c>
      <c r="R87" s="92">
        <v>2190427.869009927</v>
      </c>
      <c r="S87" s="92">
        <v>6819.999599999997</v>
      </c>
      <c r="T87" s="92">
        <v>5455.999680000003</v>
      </c>
      <c r="U87" s="92">
        <v>1728378.7700395659</v>
      </c>
      <c r="V87" s="92">
        <v>2916903.3907392677</v>
      </c>
      <c r="W87" s="92">
        <v>535.6644757097173</v>
      </c>
      <c r="X87" s="92">
        <v>48709.75346765978</v>
      </c>
      <c r="Y87" s="92">
        <v>5845.170416119173</v>
      </c>
      <c r="Z87" s="92">
        <v>113.66665999999995</v>
      </c>
      <c r="AA87" s="92">
        <v>17283.78770039566</v>
      </c>
      <c r="AB87" s="87">
        <v>500.0</v>
      </c>
      <c r="AC87" s="2">
        <v>1447904.0003470317</v>
      </c>
      <c r="AD87" s="92">
        <v>1597714.5444545592</v>
      </c>
      <c r="AE87" s="92">
        <v>1324870.6636050274</v>
      </c>
      <c r="AF87" s="92">
        <v>1728378.7700395659</v>
      </c>
      <c r="AG87" s="92">
        <v>535.6644757097173</v>
      </c>
      <c r="AH87" s="2" t="s">
        <v>904</v>
      </c>
      <c r="AI87" s="2" t="s">
        <v>904</v>
      </c>
      <c r="AJ87" s="2" t="s">
        <v>904</v>
      </c>
      <c r="AK87" s="177">
        <v>5455.999680000003</v>
      </c>
      <c r="AL87" s="2" t="s">
        <v>904</v>
      </c>
      <c r="AM87" s="2" t="s">
        <v>904</v>
      </c>
      <c r="AN87" s="2" t="s">
        <v>904</v>
      </c>
      <c r="AO87" s="2" t="s">
        <v>904</v>
      </c>
      <c r="AP87" s="2" t="s">
        <v>904</v>
      </c>
      <c r="AQ87" s="2" t="s">
        <v>904</v>
      </c>
      <c r="AR87" s="2" t="s">
        <v>904</v>
      </c>
      <c r="AS87" s="2" t="s">
        <v>904</v>
      </c>
      <c r="AT87" s="2" t="s">
        <v>904</v>
      </c>
      <c r="AU87" s="2" t="s">
        <v>904</v>
      </c>
      <c r="AV87" s="2" t="s">
        <v>904</v>
      </c>
      <c r="AW87" s="2" t="s">
        <v>904</v>
      </c>
      <c r="AX87" s="2" t="s">
        <v>904</v>
      </c>
      <c r="AY87" s="2" t="s">
        <v>904</v>
      </c>
      <c r="AZ87" s="2" t="s">
        <v>904</v>
      </c>
      <c r="BA87" s="205">
        <v>452709.9904394136</v>
      </c>
      <c r="BB87" s="205">
        <v>0.5118703848374224</v>
      </c>
      <c r="BC87" s="206" t="s">
        <v>904</v>
      </c>
      <c r="BD87" s="205">
        <v>0.5118703848374224</v>
      </c>
      <c r="BE87" s="205">
        <v>717.5422289214688</v>
      </c>
      <c r="BF87" s="205">
        <v>0.0</v>
      </c>
      <c r="BG87" s="205">
        <v>6819.999599999997</v>
      </c>
      <c r="BH87" s="205">
        <v>5455.999680000003</v>
      </c>
      <c r="BI87" s="2" t="s">
        <v>904</v>
      </c>
      <c r="BJ87" s="2" t="s">
        <v>904</v>
      </c>
      <c r="BK87" s="203">
        <v>455.56982869024625</v>
      </c>
      <c r="BL87" s="2">
        <v>3.0</v>
      </c>
      <c r="BM87" s="207">
        <v>455.56982869024625</v>
      </c>
      <c r="BN87" s="208" t="s">
        <v>905</v>
      </c>
      <c r="BO87" s="87">
        <v>20.0</v>
      </c>
      <c r="BP87" s="101">
        <v>0.05</v>
      </c>
      <c r="BQ87" s="101">
        <v>0.04</v>
      </c>
      <c r="BR87" s="2">
        <v>100.0</v>
      </c>
      <c r="BS87" s="2">
        <v>100.0</v>
      </c>
    </row>
    <row r="88" ht="12.75" customHeight="1">
      <c r="A88" s="87" t="str">
        <f t="shared" si="1"/>
        <v>China Seagrass Restoration Planting Small</v>
      </c>
      <c r="B88" s="87" t="s">
        <v>162</v>
      </c>
      <c r="C88" s="203" t="s">
        <v>191</v>
      </c>
      <c r="D88" s="2" t="s">
        <v>592</v>
      </c>
      <c r="E88" s="203" t="s">
        <v>167</v>
      </c>
      <c r="F88" s="2" t="s">
        <v>174</v>
      </c>
      <c r="G88" s="203" t="s">
        <v>902</v>
      </c>
      <c r="H88" s="177">
        <v>100.0</v>
      </c>
      <c r="I88" s="2" t="s">
        <v>907</v>
      </c>
      <c r="J88" s="2">
        <v>576.1808506666656</v>
      </c>
      <c r="K88" s="2">
        <v>1029813.7240687726</v>
      </c>
      <c r="L88" s="204">
        <v>-1874800.6701670163</v>
      </c>
      <c r="M88" s="92">
        <v>3483154.6505843857</v>
      </c>
      <c r="N88" s="92">
        <v>4555378.77816689</v>
      </c>
      <c r="O88" s="92">
        <v>2041009.9720595689</v>
      </c>
      <c r="P88" s="92">
        <v>2215347.0678774817</v>
      </c>
      <c r="Q88" s="92">
        <v>1442144.678524817</v>
      </c>
      <c r="R88" s="92">
        <v>2340031.710289408</v>
      </c>
      <c r="S88" s="92">
        <v>1891.999999999997</v>
      </c>
      <c r="T88" s="92">
        <v>1513.599999999997</v>
      </c>
      <c r="U88" s="92">
        <v>1881137.784761758</v>
      </c>
      <c r="V88" s="92">
        <v>3174707.5802682517</v>
      </c>
      <c r="W88" s="92">
        <v>2301.238537648251</v>
      </c>
      <c r="X88" s="92">
        <v>58052.57750973976</v>
      </c>
      <c r="Y88" s="92">
        <v>6966.3093011687715</v>
      </c>
      <c r="Z88" s="92">
        <v>31.533333333333285</v>
      </c>
      <c r="AA88" s="92">
        <v>18811.37784761758</v>
      </c>
      <c r="AB88" s="87">
        <v>500.0</v>
      </c>
      <c r="AC88" s="2">
        <v>1874800.6701670163</v>
      </c>
      <c r="AD88" s="92">
        <v>2041009.9720595689</v>
      </c>
      <c r="AE88" s="92">
        <v>1442144.678524817</v>
      </c>
      <c r="AF88" s="92">
        <v>1881137.784761758</v>
      </c>
      <c r="AG88" s="92">
        <v>2301.238537648251</v>
      </c>
      <c r="AH88" s="2" t="s">
        <v>904</v>
      </c>
      <c r="AI88" s="2" t="s">
        <v>904</v>
      </c>
      <c r="AJ88" s="2" t="s">
        <v>904</v>
      </c>
      <c r="AK88" s="177">
        <v>1513.599999999997</v>
      </c>
      <c r="AL88" s="2" t="s">
        <v>904</v>
      </c>
      <c r="AM88" s="2" t="s">
        <v>904</v>
      </c>
      <c r="AN88" s="2" t="s">
        <v>904</v>
      </c>
      <c r="AO88" s="2" t="s">
        <v>904</v>
      </c>
      <c r="AP88" s="2" t="s">
        <v>904</v>
      </c>
      <c r="AQ88" s="2" t="s">
        <v>904</v>
      </c>
      <c r="AR88" s="2" t="s">
        <v>904</v>
      </c>
      <c r="AS88" s="2" t="s">
        <v>904</v>
      </c>
      <c r="AT88" s="2" t="s">
        <v>904</v>
      </c>
      <c r="AU88" s="2" t="s">
        <v>904</v>
      </c>
      <c r="AV88" s="2" t="s">
        <v>904</v>
      </c>
      <c r="AW88" s="2" t="s">
        <v>904</v>
      </c>
      <c r="AX88" s="2" t="s">
        <v>904</v>
      </c>
      <c r="AY88" s="2" t="s">
        <v>904</v>
      </c>
      <c r="AZ88" s="2" t="s">
        <v>904</v>
      </c>
      <c r="BA88" s="205">
        <v>164510.095256072</v>
      </c>
      <c r="BB88" s="205">
        <v>2.771662359956224</v>
      </c>
      <c r="BC88" s="206" t="s">
        <v>904</v>
      </c>
      <c r="BD88" s="205">
        <v>2.771662359956224</v>
      </c>
      <c r="BE88" s="205">
        <v>145.1854584551281</v>
      </c>
      <c r="BF88" s="205">
        <v>0.0</v>
      </c>
      <c r="BG88" s="205">
        <v>1891.999999999997</v>
      </c>
      <c r="BH88" s="205">
        <v>1513.599999999997</v>
      </c>
      <c r="BI88" s="2" t="s">
        <v>904</v>
      </c>
      <c r="BJ88" s="2" t="s">
        <v>904</v>
      </c>
      <c r="BK88" s="203">
        <v>1787.309874802737</v>
      </c>
      <c r="BL88" s="2">
        <v>3.0</v>
      </c>
      <c r="BM88" s="207">
        <v>1787.309874802737</v>
      </c>
      <c r="BN88" s="208" t="s">
        <v>905</v>
      </c>
      <c r="BO88" s="87">
        <v>20.0</v>
      </c>
      <c r="BP88" s="101">
        <v>0.05</v>
      </c>
      <c r="BQ88" s="101">
        <v>0.04</v>
      </c>
      <c r="BR88" s="2">
        <v>100.0</v>
      </c>
      <c r="BS88" s="2">
        <v>100.0</v>
      </c>
    </row>
    <row r="89" ht="12.75" customHeight="1">
      <c r="A89" s="87" t="str">
        <f t="shared" si="1"/>
        <v>China Seagrass Restoration Planting Small</v>
      </c>
      <c r="B89" s="87" t="s">
        <v>162</v>
      </c>
      <c r="C89" s="203" t="s">
        <v>191</v>
      </c>
      <c r="D89" s="2" t="s">
        <v>592</v>
      </c>
      <c r="E89" s="203" t="s">
        <v>167</v>
      </c>
      <c r="F89" s="2" t="s">
        <v>174</v>
      </c>
      <c r="G89" s="203" t="s">
        <v>902</v>
      </c>
      <c r="H89" s="177">
        <v>100.0</v>
      </c>
      <c r="I89" s="2" t="s">
        <v>907</v>
      </c>
      <c r="J89" s="2">
        <v>576.1808506666656</v>
      </c>
      <c r="K89" s="2">
        <v>1029813.7240687726</v>
      </c>
      <c r="L89" s="204">
        <v>-1874800.6701670163</v>
      </c>
      <c r="M89" s="92">
        <v>3483154.6505843857</v>
      </c>
      <c r="N89" s="92">
        <v>4555378.77816689</v>
      </c>
      <c r="O89" s="92">
        <v>2041009.9720595689</v>
      </c>
      <c r="P89" s="92">
        <v>2215347.0678774817</v>
      </c>
      <c r="Q89" s="92">
        <v>1442144.678524817</v>
      </c>
      <c r="R89" s="92">
        <v>2340031.710289408</v>
      </c>
      <c r="S89" s="92">
        <v>1891.999999999997</v>
      </c>
      <c r="T89" s="92">
        <v>1513.599999999997</v>
      </c>
      <c r="U89" s="92">
        <v>1881137.784761758</v>
      </c>
      <c r="V89" s="92">
        <v>3174707.5802682517</v>
      </c>
      <c r="W89" s="92">
        <v>2301.238537648251</v>
      </c>
      <c r="X89" s="92">
        <v>58052.57750973976</v>
      </c>
      <c r="Y89" s="92">
        <v>6966.3093011687715</v>
      </c>
      <c r="Z89" s="92">
        <v>31.533333333333285</v>
      </c>
      <c r="AA89" s="92">
        <v>18811.37784761758</v>
      </c>
      <c r="AB89" s="87">
        <v>500.0</v>
      </c>
      <c r="AC89" s="2">
        <v>1874800.6701670163</v>
      </c>
      <c r="AD89" s="92">
        <v>2041009.9720595689</v>
      </c>
      <c r="AE89" s="92">
        <v>1442144.678524817</v>
      </c>
      <c r="AF89" s="92">
        <v>1881137.784761758</v>
      </c>
      <c r="AG89" s="92">
        <v>2301.238537648251</v>
      </c>
      <c r="AH89" s="2" t="s">
        <v>904</v>
      </c>
      <c r="AI89" s="2" t="s">
        <v>904</v>
      </c>
      <c r="AJ89" s="2" t="s">
        <v>904</v>
      </c>
      <c r="AK89" s="177">
        <v>1513.599999999997</v>
      </c>
      <c r="AL89" s="2" t="s">
        <v>904</v>
      </c>
      <c r="AM89" s="2" t="s">
        <v>904</v>
      </c>
      <c r="AN89" s="2" t="s">
        <v>904</v>
      </c>
      <c r="AO89" s="2" t="s">
        <v>904</v>
      </c>
      <c r="AP89" s="2" t="s">
        <v>904</v>
      </c>
      <c r="AQ89" s="2" t="s">
        <v>904</v>
      </c>
      <c r="AR89" s="2" t="s">
        <v>904</v>
      </c>
      <c r="AS89" s="2" t="s">
        <v>904</v>
      </c>
      <c r="AT89" s="2" t="s">
        <v>904</v>
      </c>
      <c r="AU89" s="2" t="s">
        <v>904</v>
      </c>
      <c r="AV89" s="2" t="s">
        <v>904</v>
      </c>
      <c r="AW89" s="2" t="s">
        <v>904</v>
      </c>
      <c r="AX89" s="2" t="s">
        <v>904</v>
      </c>
      <c r="AY89" s="2" t="s">
        <v>904</v>
      </c>
      <c r="AZ89" s="2" t="s">
        <v>904</v>
      </c>
      <c r="BA89" s="205">
        <v>164510.095256072</v>
      </c>
      <c r="BB89" s="205">
        <v>2.771662359956224</v>
      </c>
      <c r="BC89" s="206" t="s">
        <v>904</v>
      </c>
      <c r="BD89" s="205">
        <v>2.771662359956224</v>
      </c>
      <c r="BE89" s="205">
        <v>145.1854584551281</v>
      </c>
      <c r="BF89" s="205">
        <v>0.0</v>
      </c>
      <c r="BG89" s="205">
        <v>1891.999999999997</v>
      </c>
      <c r="BH89" s="205">
        <v>1513.599999999997</v>
      </c>
      <c r="BI89" s="2" t="s">
        <v>904</v>
      </c>
      <c r="BJ89" s="2" t="s">
        <v>904</v>
      </c>
      <c r="BK89" s="203">
        <v>1787.309874802737</v>
      </c>
      <c r="BL89" s="2">
        <v>3.0</v>
      </c>
      <c r="BM89" s="207">
        <v>1787.309874802737</v>
      </c>
      <c r="BN89" s="208" t="s">
        <v>905</v>
      </c>
      <c r="BO89" s="87">
        <v>20.0</v>
      </c>
      <c r="BP89" s="101">
        <v>0.05</v>
      </c>
      <c r="BQ89" s="101">
        <v>0.04</v>
      </c>
      <c r="BR89" s="2">
        <v>100.0</v>
      </c>
      <c r="BS89" s="2">
        <v>100.0</v>
      </c>
    </row>
    <row r="90" ht="12.75" customHeight="1">
      <c r="A90" s="87" t="str">
        <f t="shared" si="1"/>
        <v>China Salt marsh Restoration Planting Small</v>
      </c>
      <c r="B90" s="87" t="s">
        <v>162</v>
      </c>
      <c r="C90" s="203" t="s">
        <v>191</v>
      </c>
      <c r="D90" s="2" t="s">
        <v>592</v>
      </c>
      <c r="E90" s="203" t="s">
        <v>168</v>
      </c>
      <c r="F90" s="2" t="s">
        <v>174</v>
      </c>
      <c r="G90" s="203" t="s">
        <v>902</v>
      </c>
      <c r="H90" s="177">
        <v>100.0</v>
      </c>
      <c r="I90" s="2" t="s">
        <v>907</v>
      </c>
      <c r="J90" s="2">
        <v>10513.230128578312</v>
      </c>
      <c r="K90" s="2">
        <v>8456574.51618282</v>
      </c>
      <c r="L90" s="204">
        <v>-1619149.30125231</v>
      </c>
      <c r="M90" s="92">
        <v>3155206.604112639</v>
      </c>
      <c r="N90" s="92">
        <v>4176089.683623517</v>
      </c>
      <c r="O90" s="92">
        <v>1781740.9914364265</v>
      </c>
      <c r="P90" s="92">
        <v>1923704.7252578114</v>
      </c>
      <c r="Q90" s="92">
        <v>1373465.6126762123</v>
      </c>
      <c r="R90" s="92">
        <v>2252384.958365706</v>
      </c>
      <c r="S90" s="92">
        <v>4003.999999999994</v>
      </c>
      <c r="T90" s="92">
        <v>3203.199999999995</v>
      </c>
      <c r="U90" s="92">
        <v>1791645.148115196</v>
      </c>
      <c r="V90" s="92">
        <v>3023675.0752377836</v>
      </c>
      <c r="W90" s="92">
        <v>985.0170467384628</v>
      </c>
      <c r="X90" s="92">
        <v>52586.77673521065</v>
      </c>
      <c r="Y90" s="92">
        <v>6310.413208225278</v>
      </c>
      <c r="Z90" s="92">
        <v>66.73333333333323</v>
      </c>
      <c r="AA90" s="92">
        <v>17916.451481151962</v>
      </c>
      <c r="AB90" s="87">
        <v>500.0</v>
      </c>
      <c r="AC90" s="2">
        <v>1619149.30125231</v>
      </c>
      <c r="AD90" s="92">
        <v>1781740.9914364265</v>
      </c>
      <c r="AE90" s="92">
        <v>1373465.6126762123</v>
      </c>
      <c r="AF90" s="92">
        <v>1791645.148115196</v>
      </c>
      <c r="AG90" s="92">
        <v>985.0170467384628</v>
      </c>
      <c r="AH90" s="2" t="s">
        <v>904</v>
      </c>
      <c r="AI90" s="2" t="s">
        <v>904</v>
      </c>
      <c r="AJ90" s="2" t="s">
        <v>904</v>
      </c>
      <c r="AK90" s="177">
        <v>3203.199999999995</v>
      </c>
      <c r="AL90" s="2" t="s">
        <v>904</v>
      </c>
      <c r="AM90" s="2" t="s">
        <v>904</v>
      </c>
      <c r="AN90" s="2" t="s">
        <v>904</v>
      </c>
      <c r="AO90" s="2" t="s">
        <v>904</v>
      </c>
      <c r="AP90" s="2" t="s">
        <v>904</v>
      </c>
      <c r="AQ90" s="2" t="s">
        <v>904</v>
      </c>
      <c r="AR90" s="2" t="s">
        <v>904</v>
      </c>
      <c r="AS90" s="2" t="s">
        <v>904</v>
      </c>
      <c r="AT90" s="2" t="s">
        <v>904</v>
      </c>
      <c r="AU90" s="2" t="s">
        <v>904</v>
      </c>
      <c r="AV90" s="2" t="s">
        <v>904</v>
      </c>
      <c r="AW90" s="2" t="s">
        <v>904</v>
      </c>
      <c r="AX90" s="2" t="s">
        <v>904</v>
      </c>
      <c r="AY90" s="2" t="s">
        <v>904</v>
      </c>
      <c r="AZ90" s="2" t="s">
        <v>904</v>
      </c>
      <c r="BA90" s="205">
        <v>2438999.221068355</v>
      </c>
      <c r="BB90" s="205">
        <v>0.9482959462197726</v>
      </c>
      <c r="BC90" s="206" t="s">
        <v>904</v>
      </c>
      <c r="BD90" s="205">
        <v>0.9482959462197726</v>
      </c>
      <c r="BE90" s="205">
        <v>161.75621428988728</v>
      </c>
      <c r="BF90" s="205">
        <v>0.0</v>
      </c>
      <c r="BG90" s="205">
        <v>4003.999999999994</v>
      </c>
      <c r="BH90" s="205">
        <v>3203.199999999995</v>
      </c>
      <c r="BI90" s="2" t="s">
        <v>904</v>
      </c>
      <c r="BJ90" s="2" t="s">
        <v>904</v>
      </c>
      <c r="BK90" s="203">
        <v>804.374527405726</v>
      </c>
      <c r="BL90" s="2">
        <v>3.0</v>
      </c>
      <c r="BM90" s="207">
        <v>804.374527405726</v>
      </c>
      <c r="BN90" s="208" t="s">
        <v>905</v>
      </c>
      <c r="BO90" s="87">
        <v>20.0</v>
      </c>
      <c r="BP90" s="101">
        <v>0.05</v>
      </c>
      <c r="BQ90" s="101">
        <v>0.04</v>
      </c>
      <c r="BR90" s="2">
        <v>100.0</v>
      </c>
      <c r="BS90" s="2">
        <v>100.0</v>
      </c>
    </row>
    <row r="91" ht="12.75" customHeight="1">
      <c r="A91" s="87" t="str">
        <f t="shared" si="1"/>
        <v>China Salt marsh Restoration Planting Small</v>
      </c>
      <c r="B91" s="87" t="s">
        <v>162</v>
      </c>
      <c r="C91" s="203" t="s">
        <v>191</v>
      </c>
      <c r="D91" s="2" t="s">
        <v>592</v>
      </c>
      <c r="E91" s="203" t="s">
        <v>168</v>
      </c>
      <c r="F91" s="2" t="s">
        <v>174</v>
      </c>
      <c r="G91" s="203" t="s">
        <v>902</v>
      </c>
      <c r="H91" s="177">
        <v>100.0</v>
      </c>
      <c r="I91" s="2" t="s">
        <v>907</v>
      </c>
      <c r="J91" s="2">
        <v>10513.230128578312</v>
      </c>
      <c r="K91" s="2">
        <v>8456574.51618282</v>
      </c>
      <c r="L91" s="204">
        <v>-1619149.30125231</v>
      </c>
      <c r="M91" s="92">
        <v>3155206.604112639</v>
      </c>
      <c r="N91" s="92">
        <v>4176089.683623517</v>
      </c>
      <c r="O91" s="92">
        <v>1781740.9914364265</v>
      </c>
      <c r="P91" s="92">
        <v>1923704.7252578114</v>
      </c>
      <c r="Q91" s="92">
        <v>1373465.6126762123</v>
      </c>
      <c r="R91" s="92">
        <v>2252384.958365706</v>
      </c>
      <c r="S91" s="92">
        <v>4003.999999999994</v>
      </c>
      <c r="T91" s="92">
        <v>3203.199999999995</v>
      </c>
      <c r="U91" s="92">
        <v>1791645.148115196</v>
      </c>
      <c r="V91" s="92">
        <v>3023675.0752377836</v>
      </c>
      <c r="W91" s="92">
        <v>985.0170467384628</v>
      </c>
      <c r="X91" s="92">
        <v>52586.77673521065</v>
      </c>
      <c r="Y91" s="92">
        <v>6310.413208225278</v>
      </c>
      <c r="Z91" s="92">
        <v>66.73333333333323</v>
      </c>
      <c r="AA91" s="92">
        <v>17916.451481151962</v>
      </c>
      <c r="AB91" s="87">
        <v>500.0</v>
      </c>
      <c r="AC91" s="2">
        <v>1619149.30125231</v>
      </c>
      <c r="AD91" s="92">
        <v>1781740.9914364265</v>
      </c>
      <c r="AE91" s="92">
        <v>1373465.6126762123</v>
      </c>
      <c r="AF91" s="92">
        <v>1791645.148115196</v>
      </c>
      <c r="AG91" s="92">
        <v>985.0170467384628</v>
      </c>
      <c r="AH91" s="2" t="s">
        <v>904</v>
      </c>
      <c r="AI91" s="2" t="s">
        <v>904</v>
      </c>
      <c r="AJ91" s="2" t="s">
        <v>904</v>
      </c>
      <c r="AK91" s="177">
        <v>3203.199999999995</v>
      </c>
      <c r="AL91" s="2" t="s">
        <v>904</v>
      </c>
      <c r="AM91" s="2" t="s">
        <v>904</v>
      </c>
      <c r="AN91" s="2" t="s">
        <v>904</v>
      </c>
      <c r="AO91" s="2" t="s">
        <v>904</v>
      </c>
      <c r="AP91" s="2" t="s">
        <v>904</v>
      </c>
      <c r="AQ91" s="2" t="s">
        <v>904</v>
      </c>
      <c r="AR91" s="2" t="s">
        <v>904</v>
      </c>
      <c r="AS91" s="2" t="s">
        <v>904</v>
      </c>
      <c r="AT91" s="2" t="s">
        <v>904</v>
      </c>
      <c r="AU91" s="2" t="s">
        <v>904</v>
      </c>
      <c r="AV91" s="2" t="s">
        <v>904</v>
      </c>
      <c r="AW91" s="2" t="s">
        <v>904</v>
      </c>
      <c r="AX91" s="2" t="s">
        <v>904</v>
      </c>
      <c r="AY91" s="2" t="s">
        <v>904</v>
      </c>
      <c r="AZ91" s="2" t="s">
        <v>904</v>
      </c>
      <c r="BA91" s="205">
        <v>2438999.221068355</v>
      </c>
      <c r="BB91" s="205">
        <v>0.9482959462197726</v>
      </c>
      <c r="BC91" s="206" t="s">
        <v>904</v>
      </c>
      <c r="BD91" s="205">
        <v>0.9482959462197726</v>
      </c>
      <c r="BE91" s="205">
        <v>161.75621428988728</v>
      </c>
      <c r="BF91" s="205">
        <v>0.0</v>
      </c>
      <c r="BG91" s="205">
        <v>4003.999999999994</v>
      </c>
      <c r="BH91" s="205">
        <v>3203.199999999995</v>
      </c>
      <c r="BI91" s="2" t="s">
        <v>904</v>
      </c>
      <c r="BJ91" s="2" t="s">
        <v>904</v>
      </c>
      <c r="BK91" s="203">
        <v>804.374527405726</v>
      </c>
      <c r="BL91" s="2">
        <v>3.0</v>
      </c>
      <c r="BM91" s="207">
        <v>804.374527405726</v>
      </c>
      <c r="BN91" s="208" t="s">
        <v>905</v>
      </c>
      <c r="BO91" s="87">
        <v>20.0</v>
      </c>
      <c r="BP91" s="101">
        <v>0.05</v>
      </c>
      <c r="BQ91" s="101">
        <v>0.04</v>
      </c>
      <c r="BR91" s="2">
        <v>100.0</v>
      </c>
      <c r="BS91" s="2">
        <v>100.0</v>
      </c>
    </row>
    <row r="92" ht="12.75" customHeight="1">
      <c r="A92" s="87" t="str">
        <f t="shared" si="1"/>
        <v>China Mangrove Restoration Planting Small</v>
      </c>
      <c r="B92" s="87" t="s">
        <v>162</v>
      </c>
      <c r="C92" s="203" t="s">
        <v>191</v>
      </c>
      <c r="D92" s="2" t="s">
        <v>592</v>
      </c>
      <c r="E92" s="203" t="s">
        <v>160</v>
      </c>
      <c r="F92" s="2" t="s">
        <v>174</v>
      </c>
      <c r="G92" s="203" t="s">
        <v>902</v>
      </c>
      <c r="H92" s="177">
        <v>100.0</v>
      </c>
      <c r="I92" s="2" t="s">
        <v>907</v>
      </c>
      <c r="J92" s="2">
        <v>26227.396285836196</v>
      </c>
      <c r="K92" s="2">
        <v>786821.8885750859</v>
      </c>
      <c r="L92" s="204">
        <v>-2647312.4816600224</v>
      </c>
      <c r="M92" s="92">
        <v>2761128.9809884755</v>
      </c>
      <c r="N92" s="92">
        <v>3634645.8041041465</v>
      </c>
      <c r="O92" s="92">
        <v>1597714.5444545592</v>
      </c>
      <c r="P92" s="92">
        <v>1716700.0</v>
      </c>
      <c r="Q92" s="92">
        <v>1163414.4365339163</v>
      </c>
      <c r="R92" s="92">
        <v>1917945.8041041465</v>
      </c>
      <c r="S92" s="92">
        <v>6819.999599999997</v>
      </c>
      <c r="T92" s="92">
        <v>5455.999680000003</v>
      </c>
      <c r="U92" s="92">
        <v>113816.49932845324</v>
      </c>
      <c r="V92" s="92">
        <v>192082.74168146536</v>
      </c>
      <c r="W92" s="92">
        <v>506.0720569889172</v>
      </c>
      <c r="X92" s="92">
        <v>46018.81634980792</v>
      </c>
      <c r="Y92" s="92">
        <v>5522.257961976951</v>
      </c>
      <c r="Z92" s="92">
        <v>113.66665999999995</v>
      </c>
      <c r="AA92" s="92">
        <v>1138.1649932845323</v>
      </c>
      <c r="AB92" s="87">
        <v>500.0</v>
      </c>
      <c r="AC92" s="2">
        <v>2647312.4816600224</v>
      </c>
      <c r="AD92" s="92">
        <v>1597714.5444545592</v>
      </c>
      <c r="AE92" s="92">
        <v>1163414.4365339163</v>
      </c>
      <c r="AF92" s="92">
        <v>113816.49932845324</v>
      </c>
      <c r="AG92" s="92">
        <v>506.0720569889172</v>
      </c>
      <c r="AH92" s="2" t="s">
        <v>904</v>
      </c>
      <c r="AI92" s="2" t="s">
        <v>904</v>
      </c>
      <c r="AJ92" s="2" t="s">
        <v>904</v>
      </c>
      <c r="AK92" s="177">
        <v>5455.999680000003</v>
      </c>
      <c r="AL92" s="2" t="s">
        <v>904</v>
      </c>
      <c r="AM92" s="2" t="s">
        <v>904</v>
      </c>
      <c r="AN92" s="2" t="s">
        <v>904</v>
      </c>
      <c r="AO92" s="2" t="s">
        <v>904</v>
      </c>
      <c r="AP92" s="2" t="s">
        <v>904</v>
      </c>
      <c r="AQ92" s="2" t="s">
        <v>904</v>
      </c>
      <c r="AR92" s="2" t="s">
        <v>904</v>
      </c>
      <c r="AS92" s="2" t="s">
        <v>904</v>
      </c>
      <c r="AT92" s="2" t="s">
        <v>904</v>
      </c>
      <c r="AU92" s="2" t="s">
        <v>904</v>
      </c>
      <c r="AV92" s="2" t="s">
        <v>904</v>
      </c>
      <c r="AW92" s="2" t="s">
        <v>904</v>
      </c>
      <c r="AX92" s="2" t="s">
        <v>904</v>
      </c>
      <c r="AY92" s="2" t="s">
        <v>904</v>
      </c>
      <c r="AZ92" s="2" t="s">
        <v>904</v>
      </c>
      <c r="BA92" s="205">
        <v>452709.9904394136</v>
      </c>
      <c r="BB92" s="205">
        <v>0.5118703848374224</v>
      </c>
      <c r="BC92" s="206" t="s">
        <v>904</v>
      </c>
      <c r="BD92" s="205">
        <v>0.5118703848374224</v>
      </c>
      <c r="BE92" s="205">
        <v>717.5422289214688</v>
      </c>
      <c r="BF92" s="205">
        <v>0.0</v>
      </c>
      <c r="BG92" s="205">
        <v>6819.999599999997</v>
      </c>
      <c r="BH92" s="205">
        <v>5455.999680000003</v>
      </c>
      <c r="BI92" s="2" t="s">
        <v>904</v>
      </c>
      <c r="BJ92" s="2" t="s">
        <v>904</v>
      </c>
      <c r="BK92" s="203">
        <v>30.0</v>
      </c>
      <c r="BL92" s="2">
        <v>1.0</v>
      </c>
      <c r="BM92" s="207">
        <v>30.0</v>
      </c>
      <c r="BN92" s="208" t="s">
        <v>906</v>
      </c>
      <c r="BO92" s="87">
        <v>20.0</v>
      </c>
      <c r="BP92" s="101">
        <v>0.05</v>
      </c>
      <c r="BQ92" s="101">
        <v>0.04</v>
      </c>
      <c r="BR92" s="2">
        <v>100.0</v>
      </c>
      <c r="BS92" s="2">
        <v>100.0</v>
      </c>
    </row>
    <row r="93" ht="12.75" customHeight="1">
      <c r="A93" s="87" t="str">
        <f t="shared" si="1"/>
        <v>China Mangrove Restoration Planting Small</v>
      </c>
      <c r="B93" s="87" t="s">
        <v>162</v>
      </c>
      <c r="C93" s="203" t="s">
        <v>191</v>
      </c>
      <c r="D93" s="2" t="s">
        <v>592</v>
      </c>
      <c r="E93" s="203" t="s">
        <v>160</v>
      </c>
      <c r="F93" s="2" t="s">
        <v>174</v>
      </c>
      <c r="G93" s="203" t="s">
        <v>902</v>
      </c>
      <c r="H93" s="177">
        <v>100.0</v>
      </c>
      <c r="I93" s="2" t="s">
        <v>907</v>
      </c>
      <c r="J93" s="2">
        <v>26227.396285836196</v>
      </c>
      <c r="K93" s="2">
        <v>786821.8885750859</v>
      </c>
      <c r="L93" s="204">
        <v>-2647312.4816600224</v>
      </c>
      <c r="M93" s="92">
        <v>2761128.9809884755</v>
      </c>
      <c r="N93" s="92">
        <v>3634645.8041041465</v>
      </c>
      <c r="O93" s="92">
        <v>1597714.5444545592</v>
      </c>
      <c r="P93" s="92">
        <v>1716700.0</v>
      </c>
      <c r="Q93" s="92">
        <v>1163414.4365339163</v>
      </c>
      <c r="R93" s="92">
        <v>1917945.8041041465</v>
      </c>
      <c r="S93" s="92">
        <v>6819.999599999997</v>
      </c>
      <c r="T93" s="92">
        <v>5455.999680000003</v>
      </c>
      <c r="U93" s="92">
        <v>113816.49932845324</v>
      </c>
      <c r="V93" s="92">
        <v>192082.74168146536</v>
      </c>
      <c r="W93" s="92">
        <v>506.0720569889172</v>
      </c>
      <c r="X93" s="92">
        <v>46018.81634980792</v>
      </c>
      <c r="Y93" s="92">
        <v>5522.257961976951</v>
      </c>
      <c r="Z93" s="92">
        <v>113.66665999999995</v>
      </c>
      <c r="AA93" s="92">
        <v>1138.1649932845323</v>
      </c>
      <c r="AB93" s="87">
        <v>500.0</v>
      </c>
      <c r="AC93" s="2">
        <v>2647312.4816600224</v>
      </c>
      <c r="AD93" s="92">
        <v>1597714.5444545592</v>
      </c>
      <c r="AE93" s="92">
        <v>1163414.4365339163</v>
      </c>
      <c r="AF93" s="92">
        <v>113816.49932845324</v>
      </c>
      <c r="AG93" s="92">
        <v>506.0720569889172</v>
      </c>
      <c r="AH93" s="2" t="s">
        <v>904</v>
      </c>
      <c r="AI93" s="2" t="s">
        <v>904</v>
      </c>
      <c r="AJ93" s="2" t="s">
        <v>904</v>
      </c>
      <c r="AK93" s="177">
        <v>5455.999680000003</v>
      </c>
      <c r="AL93" s="2" t="s">
        <v>904</v>
      </c>
      <c r="AM93" s="2" t="s">
        <v>904</v>
      </c>
      <c r="AN93" s="2" t="s">
        <v>904</v>
      </c>
      <c r="AO93" s="2" t="s">
        <v>904</v>
      </c>
      <c r="AP93" s="2" t="s">
        <v>904</v>
      </c>
      <c r="AQ93" s="2" t="s">
        <v>904</v>
      </c>
      <c r="AR93" s="2" t="s">
        <v>904</v>
      </c>
      <c r="AS93" s="2" t="s">
        <v>904</v>
      </c>
      <c r="AT93" s="2" t="s">
        <v>904</v>
      </c>
      <c r="AU93" s="2" t="s">
        <v>904</v>
      </c>
      <c r="AV93" s="2" t="s">
        <v>904</v>
      </c>
      <c r="AW93" s="2" t="s">
        <v>904</v>
      </c>
      <c r="AX93" s="2" t="s">
        <v>904</v>
      </c>
      <c r="AY93" s="2" t="s">
        <v>904</v>
      </c>
      <c r="AZ93" s="2" t="s">
        <v>904</v>
      </c>
      <c r="BA93" s="205">
        <v>452709.9904394136</v>
      </c>
      <c r="BB93" s="205">
        <v>0.5118703848374224</v>
      </c>
      <c r="BC93" s="206" t="s">
        <v>904</v>
      </c>
      <c r="BD93" s="205">
        <v>0.5118703848374224</v>
      </c>
      <c r="BE93" s="205">
        <v>717.5422289214688</v>
      </c>
      <c r="BF93" s="205">
        <v>0.0</v>
      </c>
      <c r="BG93" s="205">
        <v>6819.999599999997</v>
      </c>
      <c r="BH93" s="205">
        <v>5455.999680000003</v>
      </c>
      <c r="BI93" s="2" t="s">
        <v>904</v>
      </c>
      <c r="BJ93" s="2" t="s">
        <v>904</v>
      </c>
      <c r="BK93" s="203">
        <v>30.0</v>
      </c>
      <c r="BL93" s="2">
        <v>1.0</v>
      </c>
      <c r="BM93" s="207">
        <v>30.0</v>
      </c>
      <c r="BN93" s="208" t="s">
        <v>906</v>
      </c>
      <c r="BO93" s="87">
        <v>20.0</v>
      </c>
      <c r="BP93" s="101">
        <v>0.05</v>
      </c>
      <c r="BQ93" s="101">
        <v>0.04</v>
      </c>
      <c r="BR93" s="2">
        <v>100.0</v>
      </c>
      <c r="BS93" s="2">
        <v>100.0</v>
      </c>
    </row>
    <row r="94" ht="12.75" customHeight="1">
      <c r="A94" s="87" t="str">
        <f t="shared" si="1"/>
        <v>China Seagrass Restoration Planting Small</v>
      </c>
      <c r="B94" s="87" t="s">
        <v>162</v>
      </c>
      <c r="C94" s="203" t="s">
        <v>191</v>
      </c>
      <c r="D94" s="2" t="s">
        <v>592</v>
      </c>
      <c r="E94" s="203" t="s">
        <v>167</v>
      </c>
      <c r="F94" s="2" t="s">
        <v>174</v>
      </c>
      <c r="G94" s="203" t="s">
        <v>902</v>
      </c>
      <c r="H94" s="177">
        <v>100.0</v>
      </c>
      <c r="I94" s="2" t="s">
        <v>907</v>
      </c>
      <c r="J94" s="2">
        <v>576.1808506666656</v>
      </c>
      <c r="K94" s="2">
        <v>17285.425519999968</v>
      </c>
      <c r="L94" s="204">
        <v>-3266623.4606091697</v>
      </c>
      <c r="M94" s="92">
        <v>3298198.36227477</v>
      </c>
      <c r="N94" s="92">
        <v>4243236.767479893</v>
      </c>
      <c r="O94" s="92">
        <v>2041009.9720595689</v>
      </c>
      <c r="P94" s="92">
        <v>2215347.0678774817</v>
      </c>
      <c r="Q94" s="92">
        <v>1257188.3902152013</v>
      </c>
      <c r="R94" s="92">
        <v>2027889.6996024114</v>
      </c>
      <c r="S94" s="92">
        <v>1891.999999999997</v>
      </c>
      <c r="T94" s="92">
        <v>1513.599999999997</v>
      </c>
      <c r="U94" s="92">
        <v>31574.90166560026</v>
      </c>
      <c r="V94" s="92">
        <v>53287.47339828759</v>
      </c>
      <c r="W94" s="92">
        <v>2179.042258373928</v>
      </c>
      <c r="X94" s="92">
        <v>54969.9727045795</v>
      </c>
      <c r="Y94" s="92">
        <v>6596.3967245495405</v>
      </c>
      <c r="Z94" s="92">
        <v>31.533333333333285</v>
      </c>
      <c r="AA94" s="92">
        <v>315.7490166560026</v>
      </c>
      <c r="AB94" s="87">
        <v>500.0</v>
      </c>
      <c r="AC94" s="2">
        <v>3266623.4606091697</v>
      </c>
      <c r="AD94" s="92">
        <v>2041009.9720595689</v>
      </c>
      <c r="AE94" s="92">
        <v>1257188.3902152013</v>
      </c>
      <c r="AF94" s="92">
        <v>31574.90166560026</v>
      </c>
      <c r="AG94" s="92">
        <v>2179.042258373928</v>
      </c>
      <c r="AH94" s="2" t="s">
        <v>904</v>
      </c>
      <c r="AI94" s="2" t="s">
        <v>904</v>
      </c>
      <c r="AJ94" s="2" t="s">
        <v>904</v>
      </c>
      <c r="AK94" s="177">
        <v>1513.599999999997</v>
      </c>
      <c r="AL94" s="2" t="s">
        <v>904</v>
      </c>
      <c r="AM94" s="2" t="s">
        <v>904</v>
      </c>
      <c r="AN94" s="2" t="s">
        <v>904</v>
      </c>
      <c r="AO94" s="2" t="s">
        <v>904</v>
      </c>
      <c r="AP94" s="2" t="s">
        <v>904</v>
      </c>
      <c r="AQ94" s="2" t="s">
        <v>904</v>
      </c>
      <c r="AR94" s="2" t="s">
        <v>904</v>
      </c>
      <c r="AS94" s="2" t="s">
        <v>904</v>
      </c>
      <c r="AT94" s="2" t="s">
        <v>904</v>
      </c>
      <c r="AU94" s="2" t="s">
        <v>904</v>
      </c>
      <c r="AV94" s="2" t="s">
        <v>904</v>
      </c>
      <c r="AW94" s="2" t="s">
        <v>904</v>
      </c>
      <c r="AX94" s="2" t="s">
        <v>904</v>
      </c>
      <c r="AY94" s="2" t="s">
        <v>904</v>
      </c>
      <c r="AZ94" s="2" t="s">
        <v>904</v>
      </c>
      <c r="BA94" s="205">
        <v>164510.095256072</v>
      </c>
      <c r="BB94" s="205">
        <v>2.771662359956224</v>
      </c>
      <c r="BC94" s="206" t="s">
        <v>904</v>
      </c>
      <c r="BD94" s="205">
        <v>2.771662359956224</v>
      </c>
      <c r="BE94" s="205">
        <v>145.1854584551281</v>
      </c>
      <c r="BF94" s="205">
        <v>0.0</v>
      </c>
      <c r="BG94" s="205">
        <v>1891.999999999997</v>
      </c>
      <c r="BH94" s="205">
        <v>1513.599999999997</v>
      </c>
      <c r="BI94" s="2" t="s">
        <v>904</v>
      </c>
      <c r="BJ94" s="2" t="s">
        <v>904</v>
      </c>
      <c r="BK94" s="203">
        <v>30.0</v>
      </c>
      <c r="BL94" s="2">
        <v>1.0</v>
      </c>
      <c r="BM94" s="207">
        <v>30.0</v>
      </c>
      <c r="BN94" s="208" t="s">
        <v>906</v>
      </c>
      <c r="BO94" s="87">
        <v>20.0</v>
      </c>
      <c r="BP94" s="101">
        <v>0.05</v>
      </c>
      <c r="BQ94" s="101">
        <v>0.04</v>
      </c>
      <c r="BR94" s="2">
        <v>100.0</v>
      </c>
      <c r="BS94" s="2">
        <v>100.0</v>
      </c>
    </row>
    <row r="95" ht="12.75" customHeight="1">
      <c r="A95" s="87" t="str">
        <f t="shared" si="1"/>
        <v>China Seagrass Restoration Planting Small</v>
      </c>
      <c r="B95" s="87" t="s">
        <v>162</v>
      </c>
      <c r="C95" s="203" t="s">
        <v>191</v>
      </c>
      <c r="D95" s="2" t="s">
        <v>592</v>
      </c>
      <c r="E95" s="203" t="s">
        <v>167</v>
      </c>
      <c r="F95" s="2" t="s">
        <v>174</v>
      </c>
      <c r="G95" s="203" t="s">
        <v>902</v>
      </c>
      <c r="H95" s="177">
        <v>100.0</v>
      </c>
      <c r="I95" s="2" t="s">
        <v>907</v>
      </c>
      <c r="J95" s="2">
        <v>576.1808506666656</v>
      </c>
      <c r="K95" s="2">
        <v>17285.425519999968</v>
      </c>
      <c r="L95" s="204">
        <v>-3266623.4606091697</v>
      </c>
      <c r="M95" s="92">
        <v>3298198.36227477</v>
      </c>
      <c r="N95" s="92">
        <v>4243236.767479893</v>
      </c>
      <c r="O95" s="92">
        <v>2041009.9720595689</v>
      </c>
      <c r="P95" s="92">
        <v>2215347.0678774817</v>
      </c>
      <c r="Q95" s="92">
        <v>1257188.3902152013</v>
      </c>
      <c r="R95" s="92">
        <v>2027889.6996024114</v>
      </c>
      <c r="S95" s="92">
        <v>1891.999999999997</v>
      </c>
      <c r="T95" s="92">
        <v>1513.599999999997</v>
      </c>
      <c r="U95" s="92">
        <v>31574.90166560026</v>
      </c>
      <c r="V95" s="92">
        <v>53287.47339828759</v>
      </c>
      <c r="W95" s="92">
        <v>2179.042258373928</v>
      </c>
      <c r="X95" s="92">
        <v>54969.9727045795</v>
      </c>
      <c r="Y95" s="92">
        <v>6596.3967245495405</v>
      </c>
      <c r="Z95" s="92">
        <v>31.533333333333285</v>
      </c>
      <c r="AA95" s="92">
        <v>315.7490166560026</v>
      </c>
      <c r="AB95" s="87">
        <v>500.0</v>
      </c>
      <c r="AC95" s="2">
        <v>3266623.4606091697</v>
      </c>
      <c r="AD95" s="92">
        <v>2041009.9720595689</v>
      </c>
      <c r="AE95" s="92">
        <v>1257188.3902152013</v>
      </c>
      <c r="AF95" s="92">
        <v>31574.90166560026</v>
      </c>
      <c r="AG95" s="92">
        <v>2179.042258373928</v>
      </c>
      <c r="AH95" s="2" t="s">
        <v>904</v>
      </c>
      <c r="AI95" s="2" t="s">
        <v>904</v>
      </c>
      <c r="AJ95" s="2" t="s">
        <v>904</v>
      </c>
      <c r="AK95" s="177">
        <v>1513.599999999997</v>
      </c>
      <c r="AL95" s="2" t="s">
        <v>904</v>
      </c>
      <c r="AM95" s="2" t="s">
        <v>904</v>
      </c>
      <c r="AN95" s="2" t="s">
        <v>904</v>
      </c>
      <c r="AO95" s="2" t="s">
        <v>904</v>
      </c>
      <c r="AP95" s="2" t="s">
        <v>904</v>
      </c>
      <c r="AQ95" s="2" t="s">
        <v>904</v>
      </c>
      <c r="AR95" s="2" t="s">
        <v>904</v>
      </c>
      <c r="AS95" s="2" t="s">
        <v>904</v>
      </c>
      <c r="AT95" s="2" t="s">
        <v>904</v>
      </c>
      <c r="AU95" s="2" t="s">
        <v>904</v>
      </c>
      <c r="AV95" s="2" t="s">
        <v>904</v>
      </c>
      <c r="AW95" s="2" t="s">
        <v>904</v>
      </c>
      <c r="AX95" s="2" t="s">
        <v>904</v>
      </c>
      <c r="AY95" s="2" t="s">
        <v>904</v>
      </c>
      <c r="AZ95" s="2" t="s">
        <v>904</v>
      </c>
      <c r="BA95" s="205">
        <v>164510.095256072</v>
      </c>
      <c r="BB95" s="205">
        <v>2.771662359956224</v>
      </c>
      <c r="BC95" s="206" t="s">
        <v>904</v>
      </c>
      <c r="BD95" s="205">
        <v>2.771662359956224</v>
      </c>
      <c r="BE95" s="205">
        <v>145.1854584551281</v>
      </c>
      <c r="BF95" s="205">
        <v>0.0</v>
      </c>
      <c r="BG95" s="205">
        <v>1891.999999999997</v>
      </c>
      <c r="BH95" s="205">
        <v>1513.599999999997</v>
      </c>
      <c r="BI95" s="2" t="s">
        <v>904</v>
      </c>
      <c r="BJ95" s="2" t="s">
        <v>904</v>
      </c>
      <c r="BK95" s="203">
        <v>30.0</v>
      </c>
      <c r="BL95" s="2">
        <v>1.0</v>
      </c>
      <c r="BM95" s="207">
        <v>30.0</v>
      </c>
      <c r="BN95" s="208" t="s">
        <v>906</v>
      </c>
      <c r="BO95" s="87">
        <v>20.0</v>
      </c>
      <c r="BP95" s="101">
        <v>0.05</v>
      </c>
      <c r="BQ95" s="101">
        <v>0.04</v>
      </c>
      <c r="BR95" s="2">
        <v>100.0</v>
      </c>
      <c r="BS95" s="2">
        <v>100.0</v>
      </c>
    </row>
    <row r="96" ht="12.75" customHeight="1">
      <c r="A96" s="87" t="str">
        <f t="shared" si="1"/>
        <v>China Salt marsh Restoration Planting Small</v>
      </c>
      <c r="B96" s="87" t="s">
        <v>162</v>
      </c>
      <c r="C96" s="203" t="s">
        <v>191</v>
      </c>
      <c r="D96" s="2" t="s">
        <v>592</v>
      </c>
      <c r="E96" s="203" t="s">
        <v>168</v>
      </c>
      <c r="F96" s="2" t="s">
        <v>174</v>
      </c>
      <c r="G96" s="203" t="s">
        <v>902</v>
      </c>
      <c r="H96" s="177">
        <v>100.0</v>
      </c>
      <c r="I96" s="2" t="s">
        <v>907</v>
      </c>
      <c r="J96" s="2">
        <v>10513.230128578312</v>
      </c>
      <c r="K96" s="2">
        <v>315396.90385734936</v>
      </c>
      <c r="L96" s="204">
        <v>-2915902.916128732</v>
      </c>
      <c r="M96" s="92">
        <v>2982724.219653607</v>
      </c>
      <c r="N96" s="92">
        <v>3884999.292563097</v>
      </c>
      <c r="O96" s="92">
        <v>1781740.9914364265</v>
      </c>
      <c r="P96" s="92">
        <v>1923704.7252578114</v>
      </c>
      <c r="Q96" s="92">
        <v>1200983.2282171804</v>
      </c>
      <c r="R96" s="92">
        <v>1961294.5673052857</v>
      </c>
      <c r="S96" s="92">
        <v>4003.999999999994</v>
      </c>
      <c r="T96" s="92">
        <v>3203.199999999995</v>
      </c>
      <c r="U96" s="92">
        <v>66821.30352487497</v>
      </c>
      <c r="V96" s="92">
        <v>112771.16463358534</v>
      </c>
      <c r="W96" s="92">
        <v>931.1701484932604</v>
      </c>
      <c r="X96" s="92">
        <v>49712.07032756011</v>
      </c>
      <c r="Y96" s="92">
        <v>5965.448439307213</v>
      </c>
      <c r="Z96" s="92">
        <v>66.73333333333323</v>
      </c>
      <c r="AA96" s="92">
        <v>668.2130352487496</v>
      </c>
      <c r="AB96" s="87">
        <v>500.0</v>
      </c>
      <c r="AC96" s="2">
        <v>2915902.916128732</v>
      </c>
      <c r="AD96" s="92">
        <v>1781740.9914364265</v>
      </c>
      <c r="AE96" s="92">
        <v>1200983.2282171804</v>
      </c>
      <c r="AF96" s="92">
        <v>66821.30352487497</v>
      </c>
      <c r="AG96" s="92">
        <v>931.1701484932604</v>
      </c>
      <c r="AH96" s="2" t="s">
        <v>904</v>
      </c>
      <c r="AI96" s="2" t="s">
        <v>904</v>
      </c>
      <c r="AJ96" s="2" t="s">
        <v>904</v>
      </c>
      <c r="AK96" s="177">
        <v>3203.199999999995</v>
      </c>
      <c r="AL96" s="2" t="s">
        <v>904</v>
      </c>
      <c r="AM96" s="2" t="s">
        <v>904</v>
      </c>
      <c r="AN96" s="2" t="s">
        <v>904</v>
      </c>
      <c r="AO96" s="2" t="s">
        <v>904</v>
      </c>
      <c r="AP96" s="2" t="s">
        <v>904</v>
      </c>
      <c r="AQ96" s="2" t="s">
        <v>904</v>
      </c>
      <c r="AR96" s="2" t="s">
        <v>904</v>
      </c>
      <c r="AS96" s="2" t="s">
        <v>904</v>
      </c>
      <c r="AT96" s="2" t="s">
        <v>904</v>
      </c>
      <c r="AU96" s="2" t="s">
        <v>904</v>
      </c>
      <c r="AV96" s="2" t="s">
        <v>904</v>
      </c>
      <c r="AW96" s="2" t="s">
        <v>904</v>
      </c>
      <c r="AX96" s="2" t="s">
        <v>904</v>
      </c>
      <c r="AY96" s="2" t="s">
        <v>904</v>
      </c>
      <c r="AZ96" s="2" t="s">
        <v>904</v>
      </c>
      <c r="BA96" s="205">
        <v>2438999.221068355</v>
      </c>
      <c r="BB96" s="205">
        <v>0.9482959462197726</v>
      </c>
      <c r="BC96" s="206" t="s">
        <v>904</v>
      </c>
      <c r="BD96" s="205">
        <v>0.9482959462197726</v>
      </c>
      <c r="BE96" s="205">
        <v>161.75621428988728</v>
      </c>
      <c r="BF96" s="205">
        <v>0.0</v>
      </c>
      <c r="BG96" s="205">
        <v>4003.999999999994</v>
      </c>
      <c r="BH96" s="205">
        <v>3203.199999999995</v>
      </c>
      <c r="BI96" s="2" t="s">
        <v>904</v>
      </c>
      <c r="BJ96" s="2" t="s">
        <v>904</v>
      </c>
      <c r="BK96" s="203">
        <v>30.0</v>
      </c>
      <c r="BL96" s="2">
        <v>1.0</v>
      </c>
      <c r="BM96" s="207">
        <v>30.0</v>
      </c>
      <c r="BN96" s="208" t="s">
        <v>906</v>
      </c>
      <c r="BO96" s="87">
        <v>20.0</v>
      </c>
      <c r="BP96" s="101">
        <v>0.05</v>
      </c>
      <c r="BQ96" s="101">
        <v>0.04</v>
      </c>
      <c r="BR96" s="2">
        <v>100.0</v>
      </c>
      <c r="BS96" s="2">
        <v>100.0</v>
      </c>
    </row>
    <row r="97" ht="12.75" customHeight="1">
      <c r="A97" s="87" t="str">
        <f t="shared" si="1"/>
        <v>China Salt marsh Restoration Planting Small</v>
      </c>
      <c r="B97" s="87" t="s">
        <v>162</v>
      </c>
      <c r="C97" s="203" t="s">
        <v>191</v>
      </c>
      <c r="D97" s="2" t="s">
        <v>592</v>
      </c>
      <c r="E97" s="203" t="s">
        <v>168</v>
      </c>
      <c r="F97" s="2" t="s">
        <v>174</v>
      </c>
      <c r="G97" s="203" t="s">
        <v>902</v>
      </c>
      <c r="H97" s="177">
        <v>100.0</v>
      </c>
      <c r="I97" s="2" t="s">
        <v>907</v>
      </c>
      <c r="J97" s="2">
        <v>10513.230128578312</v>
      </c>
      <c r="K97" s="2">
        <v>315396.90385734936</v>
      </c>
      <c r="L97" s="204">
        <v>-2915902.916128732</v>
      </c>
      <c r="M97" s="92">
        <v>2982724.219653607</v>
      </c>
      <c r="N97" s="92">
        <v>3884999.292563097</v>
      </c>
      <c r="O97" s="92">
        <v>1781740.9914364265</v>
      </c>
      <c r="P97" s="92">
        <v>1923704.7252578114</v>
      </c>
      <c r="Q97" s="92">
        <v>1200983.2282171804</v>
      </c>
      <c r="R97" s="92">
        <v>1961294.5673052857</v>
      </c>
      <c r="S97" s="92">
        <v>4003.999999999994</v>
      </c>
      <c r="T97" s="92">
        <v>3203.199999999995</v>
      </c>
      <c r="U97" s="92">
        <v>66821.30352487497</v>
      </c>
      <c r="V97" s="92">
        <v>112771.16463358534</v>
      </c>
      <c r="W97" s="92">
        <v>931.1701484932604</v>
      </c>
      <c r="X97" s="92">
        <v>49712.07032756011</v>
      </c>
      <c r="Y97" s="92">
        <v>5965.448439307213</v>
      </c>
      <c r="Z97" s="92">
        <v>66.73333333333323</v>
      </c>
      <c r="AA97" s="92">
        <v>668.2130352487496</v>
      </c>
      <c r="AB97" s="87">
        <v>500.0</v>
      </c>
      <c r="AC97" s="2">
        <v>2915902.916128732</v>
      </c>
      <c r="AD97" s="92">
        <v>1781740.9914364265</v>
      </c>
      <c r="AE97" s="92">
        <v>1200983.2282171804</v>
      </c>
      <c r="AF97" s="92">
        <v>66821.30352487497</v>
      </c>
      <c r="AG97" s="92">
        <v>931.1701484932604</v>
      </c>
      <c r="AH97" s="2" t="s">
        <v>904</v>
      </c>
      <c r="AI97" s="2" t="s">
        <v>904</v>
      </c>
      <c r="AJ97" s="2" t="s">
        <v>904</v>
      </c>
      <c r="AK97" s="177">
        <v>3203.199999999995</v>
      </c>
      <c r="AL97" s="2" t="s">
        <v>904</v>
      </c>
      <c r="AM97" s="2" t="s">
        <v>904</v>
      </c>
      <c r="AN97" s="2" t="s">
        <v>904</v>
      </c>
      <c r="AO97" s="2" t="s">
        <v>904</v>
      </c>
      <c r="AP97" s="2" t="s">
        <v>904</v>
      </c>
      <c r="AQ97" s="2" t="s">
        <v>904</v>
      </c>
      <c r="AR97" s="2" t="s">
        <v>904</v>
      </c>
      <c r="AS97" s="2" t="s">
        <v>904</v>
      </c>
      <c r="AT97" s="2" t="s">
        <v>904</v>
      </c>
      <c r="AU97" s="2" t="s">
        <v>904</v>
      </c>
      <c r="AV97" s="2" t="s">
        <v>904</v>
      </c>
      <c r="AW97" s="2" t="s">
        <v>904</v>
      </c>
      <c r="AX97" s="2" t="s">
        <v>904</v>
      </c>
      <c r="AY97" s="2" t="s">
        <v>904</v>
      </c>
      <c r="AZ97" s="2" t="s">
        <v>904</v>
      </c>
      <c r="BA97" s="205">
        <v>2438999.221068355</v>
      </c>
      <c r="BB97" s="205">
        <v>0.9482959462197726</v>
      </c>
      <c r="BC97" s="206" t="s">
        <v>904</v>
      </c>
      <c r="BD97" s="205">
        <v>0.9482959462197726</v>
      </c>
      <c r="BE97" s="205">
        <v>161.75621428988728</v>
      </c>
      <c r="BF97" s="205">
        <v>0.0</v>
      </c>
      <c r="BG97" s="205">
        <v>4003.999999999994</v>
      </c>
      <c r="BH97" s="205">
        <v>3203.199999999995</v>
      </c>
      <c r="BI97" s="2" t="s">
        <v>904</v>
      </c>
      <c r="BJ97" s="2" t="s">
        <v>904</v>
      </c>
      <c r="BK97" s="203">
        <v>30.0</v>
      </c>
      <c r="BL97" s="2">
        <v>1.0</v>
      </c>
      <c r="BM97" s="207">
        <v>30.0</v>
      </c>
      <c r="BN97" s="208" t="s">
        <v>906</v>
      </c>
      <c r="BO97" s="87">
        <v>20.0</v>
      </c>
      <c r="BP97" s="101">
        <v>0.05</v>
      </c>
      <c r="BQ97" s="101">
        <v>0.04</v>
      </c>
      <c r="BR97" s="2">
        <v>100.0</v>
      </c>
      <c r="BS97" s="2">
        <v>100.0</v>
      </c>
    </row>
    <row r="98" ht="12.75" customHeight="1">
      <c r="A98" s="87" t="str">
        <f t="shared" si="1"/>
        <v>China Mangrove Restoration Planting Large</v>
      </c>
      <c r="B98" s="87" t="s">
        <v>162</v>
      </c>
      <c r="C98" s="203" t="s">
        <v>191</v>
      </c>
      <c r="D98" s="2" t="s">
        <v>592</v>
      </c>
      <c r="E98" s="203" t="s">
        <v>160</v>
      </c>
      <c r="F98" s="2" t="s">
        <v>174</v>
      </c>
      <c r="G98" s="203" t="s">
        <v>902</v>
      </c>
      <c r="H98" s="177">
        <v>1000.0</v>
      </c>
      <c r="I98" s="2" t="s">
        <v>908</v>
      </c>
      <c r="J98" s="2">
        <v>26227.396285836196</v>
      </c>
      <c r="K98" s="2">
        <v>1891829.6747079955</v>
      </c>
      <c r="L98" s="204">
        <v>-3723773.816244891</v>
      </c>
      <c r="M98" s="92">
        <v>5728123.349090245</v>
      </c>
      <c r="N98" s="92">
        <v>7361139.657644769</v>
      </c>
      <c r="O98" s="92">
        <v>3825245.047163221</v>
      </c>
      <c r="P98" s="92">
        <v>4377000.0</v>
      </c>
      <c r="Q98" s="92">
        <v>1902878.3019270233</v>
      </c>
      <c r="R98" s="92">
        <v>2984139.657644769</v>
      </c>
      <c r="S98" s="92">
        <v>63084.996299999984</v>
      </c>
      <c r="T98" s="92">
        <v>50467.99704000003</v>
      </c>
      <c r="U98" s="92">
        <v>2484584.7400388056</v>
      </c>
      <c r="V98" s="92">
        <v>4315827.58236769</v>
      </c>
      <c r="W98" s="92">
        <v>113.50011264663895</v>
      </c>
      <c r="X98" s="92">
        <v>9546.872248483742</v>
      </c>
      <c r="Y98" s="92">
        <v>11456.24669818049</v>
      </c>
      <c r="Z98" s="92">
        <v>105.14166049999997</v>
      </c>
      <c r="AA98" s="92">
        <v>2484.5847400388056</v>
      </c>
      <c r="AB98" s="87">
        <v>500.0</v>
      </c>
      <c r="AC98" s="2">
        <v>3723773.816244891</v>
      </c>
      <c r="AD98" s="92">
        <v>3825245.047163221</v>
      </c>
      <c r="AE98" s="92">
        <v>1902878.3019270233</v>
      </c>
      <c r="AF98" s="92">
        <v>2484584.7400388056</v>
      </c>
      <c r="AG98" s="92">
        <v>113.50011264663895</v>
      </c>
      <c r="AH98" s="2" t="s">
        <v>904</v>
      </c>
      <c r="AI98" s="2" t="s">
        <v>904</v>
      </c>
      <c r="AJ98" s="2" t="s">
        <v>904</v>
      </c>
      <c r="AK98" s="177">
        <v>50467.99704000003</v>
      </c>
      <c r="AL98" s="2" t="s">
        <v>904</v>
      </c>
      <c r="AM98" s="2" t="s">
        <v>904</v>
      </c>
      <c r="AN98" s="2" t="s">
        <v>904</v>
      </c>
      <c r="AO98" s="2" t="s">
        <v>904</v>
      </c>
      <c r="AP98" s="2" t="s">
        <v>904</v>
      </c>
      <c r="AQ98" s="2" t="s">
        <v>904</v>
      </c>
      <c r="AR98" s="2" t="s">
        <v>904</v>
      </c>
      <c r="AS98" s="2" t="s">
        <v>904</v>
      </c>
      <c r="AT98" s="2" t="s">
        <v>904</v>
      </c>
      <c r="AU98" s="2" t="s">
        <v>904</v>
      </c>
      <c r="AV98" s="2" t="s">
        <v>904</v>
      </c>
      <c r="AW98" s="2" t="s">
        <v>904</v>
      </c>
      <c r="AX98" s="2" t="s">
        <v>904</v>
      </c>
      <c r="AY98" s="2" t="s">
        <v>904</v>
      </c>
      <c r="AZ98" s="2" t="s">
        <v>904</v>
      </c>
      <c r="BA98" s="205">
        <v>452709.9904394136</v>
      </c>
      <c r="BB98" s="205">
        <v>5.118703848374253</v>
      </c>
      <c r="BC98" s="206" t="s">
        <v>904</v>
      </c>
      <c r="BD98" s="205">
        <v>5.118703848374253</v>
      </c>
      <c r="BE98" s="205">
        <v>7175.422289214679</v>
      </c>
      <c r="BF98" s="205">
        <v>0.0</v>
      </c>
      <c r="BG98" s="205">
        <v>63084.996299999984</v>
      </c>
      <c r="BH98" s="205">
        <v>50467.99704000003</v>
      </c>
      <c r="BI98" s="2" t="s">
        <v>904</v>
      </c>
      <c r="BJ98" s="2" t="s">
        <v>904</v>
      </c>
      <c r="BK98" s="203">
        <v>72.13181415685004</v>
      </c>
      <c r="BL98" s="2">
        <v>3.0</v>
      </c>
      <c r="BM98" s="207">
        <v>72.13181415685004</v>
      </c>
      <c r="BN98" s="208" t="s">
        <v>905</v>
      </c>
      <c r="BO98" s="87">
        <v>20.0</v>
      </c>
      <c r="BP98" s="101">
        <v>0.05</v>
      </c>
      <c r="BQ98" s="101">
        <v>0.04</v>
      </c>
      <c r="BR98" s="2">
        <v>100.0</v>
      </c>
      <c r="BS98" s="2">
        <v>100.0</v>
      </c>
    </row>
    <row r="99" ht="12.75" customHeight="1">
      <c r="A99" s="87" t="str">
        <f t="shared" si="1"/>
        <v>China Mangrove Restoration Planting Large</v>
      </c>
      <c r="B99" s="87" t="s">
        <v>162</v>
      </c>
      <c r="C99" s="203" t="s">
        <v>191</v>
      </c>
      <c r="D99" s="2" t="s">
        <v>592</v>
      </c>
      <c r="E99" s="203" t="s">
        <v>160</v>
      </c>
      <c r="F99" s="2" t="s">
        <v>174</v>
      </c>
      <c r="G99" s="203" t="s">
        <v>902</v>
      </c>
      <c r="H99" s="177">
        <v>1000.0</v>
      </c>
      <c r="I99" s="2" t="s">
        <v>908</v>
      </c>
      <c r="J99" s="2">
        <v>26227.396285836196</v>
      </c>
      <c r="K99" s="2">
        <v>1891829.6747079955</v>
      </c>
      <c r="L99" s="204">
        <v>-3723773.816244891</v>
      </c>
      <c r="M99" s="92">
        <v>5728123.349090245</v>
      </c>
      <c r="N99" s="92">
        <v>7361139.657644769</v>
      </c>
      <c r="O99" s="92">
        <v>3825245.047163221</v>
      </c>
      <c r="P99" s="92">
        <v>4377000.0</v>
      </c>
      <c r="Q99" s="92">
        <v>1902878.3019270233</v>
      </c>
      <c r="R99" s="92">
        <v>2984139.657644769</v>
      </c>
      <c r="S99" s="92">
        <v>63084.996299999984</v>
      </c>
      <c r="T99" s="92">
        <v>50467.99704000003</v>
      </c>
      <c r="U99" s="92">
        <v>2484584.7400388056</v>
      </c>
      <c r="V99" s="92">
        <v>4315827.58236769</v>
      </c>
      <c r="W99" s="92">
        <v>113.50011264663895</v>
      </c>
      <c r="X99" s="92">
        <v>9546.872248483742</v>
      </c>
      <c r="Y99" s="92">
        <v>11456.24669818049</v>
      </c>
      <c r="Z99" s="92">
        <v>105.14166049999997</v>
      </c>
      <c r="AA99" s="92">
        <v>2484.5847400388056</v>
      </c>
      <c r="AB99" s="87">
        <v>500.0</v>
      </c>
      <c r="AC99" s="2">
        <v>3723773.816244891</v>
      </c>
      <c r="AD99" s="92">
        <v>3825245.047163221</v>
      </c>
      <c r="AE99" s="92">
        <v>1902878.3019270233</v>
      </c>
      <c r="AF99" s="92">
        <v>2484584.7400388056</v>
      </c>
      <c r="AG99" s="92">
        <v>113.50011264663895</v>
      </c>
      <c r="AH99" s="2" t="s">
        <v>904</v>
      </c>
      <c r="AI99" s="2" t="s">
        <v>904</v>
      </c>
      <c r="AJ99" s="2" t="s">
        <v>904</v>
      </c>
      <c r="AK99" s="177">
        <v>50467.99704000003</v>
      </c>
      <c r="AL99" s="2" t="s">
        <v>904</v>
      </c>
      <c r="AM99" s="2" t="s">
        <v>904</v>
      </c>
      <c r="AN99" s="2" t="s">
        <v>904</v>
      </c>
      <c r="AO99" s="2" t="s">
        <v>904</v>
      </c>
      <c r="AP99" s="2" t="s">
        <v>904</v>
      </c>
      <c r="AQ99" s="2" t="s">
        <v>904</v>
      </c>
      <c r="AR99" s="2" t="s">
        <v>904</v>
      </c>
      <c r="AS99" s="2" t="s">
        <v>904</v>
      </c>
      <c r="AT99" s="2" t="s">
        <v>904</v>
      </c>
      <c r="AU99" s="2" t="s">
        <v>904</v>
      </c>
      <c r="AV99" s="2" t="s">
        <v>904</v>
      </c>
      <c r="AW99" s="2" t="s">
        <v>904</v>
      </c>
      <c r="AX99" s="2" t="s">
        <v>904</v>
      </c>
      <c r="AY99" s="2" t="s">
        <v>904</v>
      </c>
      <c r="AZ99" s="2" t="s">
        <v>904</v>
      </c>
      <c r="BA99" s="205">
        <v>452709.9904394136</v>
      </c>
      <c r="BB99" s="205">
        <v>5.118703848374253</v>
      </c>
      <c r="BC99" s="206" t="s">
        <v>904</v>
      </c>
      <c r="BD99" s="205">
        <v>5.118703848374253</v>
      </c>
      <c r="BE99" s="205">
        <v>7175.422289214679</v>
      </c>
      <c r="BF99" s="205">
        <v>0.0</v>
      </c>
      <c r="BG99" s="205">
        <v>63084.996299999984</v>
      </c>
      <c r="BH99" s="205">
        <v>50467.99704000003</v>
      </c>
      <c r="BI99" s="2" t="s">
        <v>904</v>
      </c>
      <c r="BJ99" s="2" t="s">
        <v>904</v>
      </c>
      <c r="BK99" s="203">
        <v>72.13181415685004</v>
      </c>
      <c r="BL99" s="2">
        <v>3.0</v>
      </c>
      <c r="BM99" s="207">
        <v>72.13181415685004</v>
      </c>
      <c r="BN99" s="208" t="s">
        <v>905</v>
      </c>
      <c r="BO99" s="87">
        <v>20.0</v>
      </c>
      <c r="BP99" s="101">
        <v>0.05</v>
      </c>
      <c r="BQ99" s="101">
        <v>0.04</v>
      </c>
      <c r="BR99" s="2">
        <v>100.0</v>
      </c>
      <c r="BS99" s="2">
        <v>100.0</v>
      </c>
    </row>
    <row r="100" ht="12.75" customHeight="1">
      <c r="A100" s="87" t="str">
        <f t="shared" si="1"/>
        <v>China Seagrass Restoration Planting Large</v>
      </c>
      <c r="B100" s="87" t="s">
        <v>162</v>
      </c>
      <c r="C100" s="203" t="s">
        <v>191</v>
      </c>
      <c r="D100" s="2" t="s">
        <v>592</v>
      </c>
      <c r="E100" s="203" t="s">
        <v>167</v>
      </c>
      <c r="F100" s="2" t="s">
        <v>174</v>
      </c>
      <c r="G100" s="203" t="s">
        <v>902</v>
      </c>
      <c r="H100" s="177">
        <v>1000.0</v>
      </c>
      <c r="I100" s="2" t="s">
        <v>908</v>
      </c>
      <c r="J100" s="2">
        <v>576.1808506666656</v>
      </c>
      <c r="K100" s="2">
        <v>236769.84199836908</v>
      </c>
      <c r="L100" s="204">
        <v>-8039808.056142616</v>
      </c>
      <c r="M100" s="92">
        <v>1.1018894851416465E7</v>
      </c>
      <c r="N100" s="92">
        <v>1.3836942997265834E7</v>
      </c>
      <c r="O100" s="92">
        <v>8008946.531718866</v>
      </c>
      <c r="P100" s="92">
        <v>9363470.678774819</v>
      </c>
      <c r="Q100" s="92">
        <v>3009948.3196976</v>
      </c>
      <c r="R100" s="92">
        <v>4473472.318491015</v>
      </c>
      <c r="S100" s="92">
        <v>17500.999999999964</v>
      </c>
      <c r="T100" s="92">
        <v>14000.799999999977</v>
      </c>
      <c r="U100" s="92">
        <v>3926732.3941529887</v>
      </c>
      <c r="V100" s="92">
        <v>6820898.358651876</v>
      </c>
      <c r="W100" s="92">
        <v>787.0189454471517</v>
      </c>
      <c r="X100" s="92">
        <v>18364.824752360775</v>
      </c>
      <c r="Y100" s="92">
        <v>22037.789702832928</v>
      </c>
      <c r="Z100" s="92">
        <v>29.168333333333273</v>
      </c>
      <c r="AA100" s="92">
        <v>3926.7323941529885</v>
      </c>
      <c r="AB100" s="87">
        <v>500.0</v>
      </c>
      <c r="AC100" s="2">
        <v>8039808.056142616</v>
      </c>
      <c r="AD100" s="92">
        <v>8008946.531718866</v>
      </c>
      <c r="AE100" s="92">
        <v>3009948.3196976</v>
      </c>
      <c r="AF100" s="92">
        <v>3926732.3941529887</v>
      </c>
      <c r="AG100" s="92">
        <v>787.0189454471517</v>
      </c>
      <c r="AH100" s="2" t="s">
        <v>904</v>
      </c>
      <c r="AI100" s="2" t="s">
        <v>904</v>
      </c>
      <c r="AJ100" s="2" t="s">
        <v>904</v>
      </c>
      <c r="AK100" s="177">
        <v>14000.799999999977</v>
      </c>
      <c r="AL100" s="2" t="s">
        <v>904</v>
      </c>
      <c r="AM100" s="2" t="s">
        <v>904</v>
      </c>
      <c r="AN100" s="2" t="s">
        <v>904</v>
      </c>
      <c r="AO100" s="2" t="s">
        <v>904</v>
      </c>
      <c r="AP100" s="2" t="s">
        <v>904</v>
      </c>
      <c r="AQ100" s="2" t="s">
        <v>904</v>
      </c>
      <c r="AR100" s="2" t="s">
        <v>904</v>
      </c>
      <c r="AS100" s="2" t="s">
        <v>904</v>
      </c>
      <c r="AT100" s="2" t="s">
        <v>904</v>
      </c>
      <c r="AU100" s="2" t="s">
        <v>904</v>
      </c>
      <c r="AV100" s="2" t="s">
        <v>904</v>
      </c>
      <c r="AW100" s="2" t="s">
        <v>904</v>
      </c>
      <c r="AX100" s="2" t="s">
        <v>904</v>
      </c>
      <c r="AY100" s="2" t="s">
        <v>904</v>
      </c>
      <c r="AZ100" s="2" t="s">
        <v>904</v>
      </c>
      <c r="BA100" s="205">
        <v>164510.095256072</v>
      </c>
      <c r="BB100" s="205">
        <v>27.716623599562126</v>
      </c>
      <c r="BC100" s="206" t="s">
        <v>904</v>
      </c>
      <c r="BD100" s="205">
        <v>27.716623599562126</v>
      </c>
      <c r="BE100" s="205">
        <v>1451.854584551278</v>
      </c>
      <c r="BF100" s="205">
        <v>0.0</v>
      </c>
      <c r="BG100" s="205">
        <v>17500.999999999964</v>
      </c>
      <c r="BH100" s="205">
        <v>14000.799999999977</v>
      </c>
      <c r="BI100" s="2" t="s">
        <v>904</v>
      </c>
      <c r="BJ100" s="2" t="s">
        <v>904</v>
      </c>
      <c r="BK100" s="203">
        <v>410.92973104610536</v>
      </c>
      <c r="BL100" s="2">
        <v>3.0</v>
      </c>
      <c r="BM100" s="207">
        <v>410.92973104610536</v>
      </c>
      <c r="BN100" s="208" t="s">
        <v>905</v>
      </c>
      <c r="BO100" s="87">
        <v>20.0</v>
      </c>
      <c r="BP100" s="101">
        <v>0.05</v>
      </c>
      <c r="BQ100" s="101">
        <v>0.04</v>
      </c>
      <c r="BR100" s="2">
        <v>100.0</v>
      </c>
      <c r="BS100" s="2">
        <v>100.0</v>
      </c>
    </row>
    <row r="101" ht="12.75" customHeight="1">
      <c r="A101" s="87" t="str">
        <f t="shared" si="1"/>
        <v>China Seagrass Restoration Planting Large</v>
      </c>
      <c r="B101" s="87" t="s">
        <v>162</v>
      </c>
      <c r="C101" s="203" t="s">
        <v>191</v>
      </c>
      <c r="D101" s="2" t="s">
        <v>592</v>
      </c>
      <c r="E101" s="203" t="s">
        <v>167</v>
      </c>
      <c r="F101" s="2" t="s">
        <v>174</v>
      </c>
      <c r="G101" s="203" t="s">
        <v>902</v>
      </c>
      <c r="H101" s="177">
        <v>1000.0</v>
      </c>
      <c r="I101" s="2" t="s">
        <v>908</v>
      </c>
      <c r="J101" s="2">
        <v>576.1808506666656</v>
      </c>
      <c r="K101" s="2">
        <v>236769.84199836908</v>
      </c>
      <c r="L101" s="204">
        <v>-8039808.056142616</v>
      </c>
      <c r="M101" s="92">
        <v>1.1018894851416465E7</v>
      </c>
      <c r="N101" s="92">
        <v>1.3836942997265834E7</v>
      </c>
      <c r="O101" s="92">
        <v>8008946.531718866</v>
      </c>
      <c r="P101" s="92">
        <v>9363470.678774819</v>
      </c>
      <c r="Q101" s="92">
        <v>3009948.3196976</v>
      </c>
      <c r="R101" s="92">
        <v>4473472.318491015</v>
      </c>
      <c r="S101" s="92">
        <v>17500.999999999964</v>
      </c>
      <c r="T101" s="92">
        <v>14000.799999999977</v>
      </c>
      <c r="U101" s="92">
        <v>3926732.3941529887</v>
      </c>
      <c r="V101" s="92">
        <v>6820898.358651876</v>
      </c>
      <c r="W101" s="92">
        <v>787.0189454471517</v>
      </c>
      <c r="X101" s="92">
        <v>18364.824752360775</v>
      </c>
      <c r="Y101" s="92">
        <v>22037.789702832928</v>
      </c>
      <c r="Z101" s="92">
        <v>29.168333333333273</v>
      </c>
      <c r="AA101" s="92">
        <v>3926.7323941529885</v>
      </c>
      <c r="AB101" s="87">
        <v>500.0</v>
      </c>
      <c r="AC101" s="2">
        <v>8039808.056142616</v>
      </c>
      <c r="AD101" s="92">
        <v>8008946.531718866</v>
      </c>
      <c r="AE101" s="92">
        <v>3009948.3196976</v>
      </c>
      <c r="AF101" s="92">
        <v>3926732.3941529887</v>
      </c>
      <c r="AG101" s="92">
        <v>787.0189454471517</v>
      </c>
      <c r="AH101" s="2" t="s">
        <v>904</v>
      </c>
      <c r="AI101" s="2" t="s">
        <v>904</v>
      </c>
      <c r="AJ101" s="2" t="s">
        <v>904</v>
      </c>
      <c r="AK101" s="177">
        <v>14000.799999999977</v>
      </c>
      <c r="AL101" s="2" t="s">
        <v>904</v>
      </c>
      <c r="AM101" s="2" t="s">
        <v>904</v>
      </c>
      <c r="AN101" s="2" t="s">
        <v>904</v>
      </c>
      <c r="AO101" s="2" t="s">
        <v>904</v>
      </c>
      <c r="AP101" s="2" t="s">
        <v>904</v>
      </c>
      <c r="AQ101" s="2" t="s">
        <v>904</v>
      </c>
      <c r="AR101" s="2" t="s">
        <v>904</v>
      </c>
      <c r="AS101" s="2" t="s">
        <v>904</v>
      </c>
      <c r="AT101" s="2" t="s">
        <v>904</v>
      </c>
      <c r="AU101" s="2" t="s">
        <v>904</v>
      </c>
      <c r="AV101" s="2" t="s">
        <v>904</v>
      </c>
      <c r="AW101" s="2" t="s">
        <v>904</v>
      </c>
      <c r="AX101" s="2" t="s">
        <v>904</v>
      </c>
      <c r="AY101" s="2" t="s">
        <v>904</v>
      </c>
      <c r="AZ101" s="2" t="s">
        <v>904</v>
      </c>
      <c r="BA101" s="205">
        <v>164510.095256072</v>
      </c>
      <c r="BB101" s="205">
        <v>27.716623599562126</v>
      </c>
      <c r="BC101" s="206" t="s">
        <v>904</v>
      </c>
      <c r="BD101" s="205">
        <v>27.716623599562126</v>
      </c>
      <c r="BE101" s="205">
        <v>1451.854584551278</v>
      </c>
      <c r="BF101" s="205">
        <v>0.0</v>
      </c>
      <c r="BG101" s="205">
        <v>17500.999999999964</v>
      </c>
      <c r="BH101" s="205">
        <v>14000.799999999977</v>
      </c>
      <c r="BI101" s="2" t="s">
        <v>904</v>
      </c>
      <c r="BJ101" s="2" t="s">
        <v>904</v>
      </c>
      <c r="BK101" s="203">
        <v>410.92973104610536</v>
      </c>
      <c r="BL101" s="2">
        <v>3.0</v>
      </c>
      <c r="BM101" s="207">
        <v>410.92973104610536</v>
      </c>
      <c r="BN101" s="208" t="s">
        <v>905</v>
      </c>
      <c r="BO101" s="87">
        <v>20.0</v>
      </c>
      <c r="BP101" s="101">
        <v>0.05</v>
      </c>
      <c r="BQ101" s="101">
        <v>0.04</v>
      </c>
      <c r="BR101" s="2">
        <v>100.0</v>
      </c>
      <c r="BS101" s="2">
        <v>100.0</v>
      </c>
    </row>
    <row r="102" ht="12.75" customHeight="1">
      <c r="A102" s="87" t="str">
        <f t="shared" si="1"/>
        <v>China Salt marsh Restoration Planting Large</v>
      </c>
      <c r="B102" s="87" t="s">
        <v>162</v>
      </c>
      <c r="C102" s="203" t="s">
        <v>191</v>
      </c>
      <c r="D102" s="2" t="s">
        <v>592</v>
      </c>
      <c r="E102" s="203" t="s">
        <v>168</v>
      </c>
      <c r="F102" s="2" t="s">
        <v>174</v>
      </c>
      <c r="G102" s="203" t="s">
        <v>902</v>
      </c>
      <c r="H102" s="177">
        <v>1000.0</v>
      </c>
      <c r="I102" s="2" t="s">
        <v>908</v>
      </c>
      <c r="J102" s="2">
        <v>10513.230128578312</v>
      </c>
      <c r="K102" s="2">
        <v>1602221.746464677</v>
      </c>
      <c r="L102" s="204">
        <v>-5515820.271605566</v>
      </c>
      <c r="M102" s="92">
        <v>7923694.893528187</v>
      </c>
      <c r="N102" s="92">
        <v>1.0048085850781757E7</v>
      </c>
      <c r="O102" s="92">
        <v>5562036.521857959</v>
      </c>
      <c r="P102" s="92">
        <v>6447047.252578113</v>
      </c>
      <c r="Q102" s="92">
        <v>2361658.3716702275</v>
      </c>
      <c r="R102" s="92">
        <v>3601038.598203645</v>
      </c>
      <c r="S102" s="92">
        <v>37036.99999999994</v>
      </c>
      <c r="T102" s="92">
        <v>29629.59999999996</v>
      </c>
      <c r="U102" s="92">
        <v>3081932.5456444416</v>
      </c>
      <c r="V102" s="92">
        <v>5353445.697843744</v>
      </c>
      <c r="W102" s="92">
        <v>267.42497008154675</v>
      </c>
      <c r="X102" s="92">
        <v>13206.158155880312</v>
      </c>
      <c r="Y102" s="92">
        <v>15847.389787056374</v>
      </c>
      <c r="Z102" s="92">
        <v>61.72833333333324</v>
      </c>
      <c r="AA102" s="92">
        <v>3081.9325456444417</v>
      </c>
      <c r="AB102" s="87">
        <v>500.0</v>
      </c>
      <c r="AC102" s="2">
        <v>5515820.271605566</v>
      </c>
      <c r="AD102" s="92">
        <v>5562036.521857959</v>
      </c>
      <c r="AE102" s="92">
        <v>2361658.3716702275</v>
      </c>
      <c r="AF102" s="92">
        <v>3081932.5456444416</v>
      </c>
      <c r="AG102" s="92">
        <v>267.42497008154675</v>
      </c>
      <c r="AH102" s="2" t="s">
        <v>904</v>
      </c>
      <c r="AI102" s="2" t="s">
        <v>904</v>
      </c>
      <c r="AJ102" s="2" t="s">
        <v>904</v>
      </c>
      <c r="AK102" s="177">
        <v>29629.59999999996</v>
      </c>
      <c r="AL102" s="2" t="s">
        <v>904</v>
      </c>
      <c r="AM102" s="2" t="s">
        <v>904</v>
      </c>
      <c r="AN102" s="2" t="s">
        <v>904</v>
      </c>
      <c r="AO102" s="2" t="s">
        <v>904</v>
      </c>
      <c r="AP102" s="2" t="s">
        <v>904</v>
      </c>
      <c r="AQ102" s="2" t="s">
        <v>904</v>
      </c>
      <c r="AR102" s="2" t="s">
        <v>904</v>
      </c>
      <c r="AS102" s="2" t="s">
        <v>904</v>
      </c>
      <c r="AT102" s="2" t="s">
        <v>904</v>
      </c>
      <c r="AU102" s="2" t="s">
        <v>904</v>
      </c>
      <c r="AV102" s="2" t="s">
        <v>904</v>
      </c>
      <c r="AW102" s="2" t="s">
        <v>904</v>
      </c>
      <c r="AX102" s="2" t="s">
        <v>904</v>
      </c>
      <c r="AY102" s="2" t="s">
        <v>904</v>
      </c>
      <c r="AZ102" s="2" t="s">
        <v>904</v>
      </c>
      <c r="BA102" s="205">
        <v>2438999.221068355</v>
      </c>
      <c r="BB102" s="205">
        <v>9.482959462197641</v>
      </c>
      <c r="BC102" s="206" t="s">
        <v>904</v>
      </c>
      <c r="BD102" s="205">
        <v>9.482959462197641</v>
      </c>
      <c r="BE102" s="205">
        <v>1617.562142898871</v>
      </c>
      <c r="BF102" s="205">
        <v>0.0</v>
      </c>
      <c r="BG102" s="205">
        <v>37036.99999999994</v>
      </c>
      <c r="BH102" s="205">
        <v>29629.59999999996</v>
      </c>
      <c r="BI102" s="2" t="s">
        <v>904</v>
      </c>
      <c r="BJ102" s="2" t="s">
        <v>904</v>
      </c>
      <c r="BK102" s="203">
        <v>152.40052075996388</v>
      </c>
      <c r="BL102" s="2">
        <v>3.0</v>
      </c>
      <c r="BM102" s="207">
        <v>152.40052075996388</v>
      </c>
      <c r="BN102" s="208" t="s">
        <v>905</v>
      </c>
      <c r="BO102" s="87">
        <v>20.0</v>
      </c>
      <c r="BP102" s="101">
        <v>0.05</v>
      </c>
      <c r="BQ102" s="101">
        <v>0.04</v>
      </c>
      <c r="BR102" s="2">
        <v>100.0</v>
      </c>
      <c r="BS102" s="2">
        <v>100.0</v>
      </c>
    </row>
    <row r="103" ht="12.75" customHeight="1">
      <c r="A103" s="87" t="str">
        <f t="shared" si="1"/>
        <v>China Salt marsh Restoration Planting Large</v>
      </c>
      <c r="B103" s="87" t="s">
        <v>162</v>
      </c>
      <c r="C103" s="203" t="s">
        <v>191</v>
      </c>
      <c r="D103" s="2" t="s">
        <v>592</v>
      </c>
      <c r="E103" s="203" t="s">
        <v>168</v>
      </c>
      <c r="F103" s="2" t="s">
        <v>174</v>
      </c>
      <c r="G103" s="203" t="s">
        <v>902</v>
      </c>
      <c r="H103" s="177">
        <v>1000.0</v>
      </c>
      <c r="I103" s="2" t="s">
        <v>908</v>
      </c>
      <c r="J103" s="2">
        <v>10513.230128578312</v>
      </c>
      <c r="K103" s="2">
        <v>1602221.746464677</v>
      </c>
      <c r="L103" s="204">
        <v>-5515820.271605566</v>
      </c>
      <c r="M103" s="92">
        <v>7923694.893528187</v>
      </c>
      <c r="N103" s="92">
        <v>1.0048085850781757E7</v>
      </c>
      <c r="O103" s="92">
        <v>5562036.521857959</v>
      </c>
      <c r="P103" s="92">
        <v>6447047.252578113</v>
      </c>
      <c r="Q103" s="92">
        <v>2361658.3716702275</v>
      </c>
      <c r="R103" s="92">
        <v>3601038.598203645</v>
      </c>
      <c r="S103" s="92">
        <v>37036.99999999994</v>
      </c>
      <c r="T103" s="92">
        <v>29629.59999999996</v>
      </c>
      <c r="U103" s="92">
        <v>3081932.5456444416</v>
      </c>
      <c r="V103" s="92">
        <v>5353445.697843744</v>
      </c>
      <c r="W103" s="92">
        <v>267.42497008154675</v>
      </c>
      <c r="X103" s="92">
        <v>13206.158155880312</v>
      </c>
      <c r="Y103" s="92">
        <v>15847.389787056374</v>
      </c>
      <c r="Z103" s="92">
        <v>61.72833333333324</v>
      </c>
      <c r="AA103" s="92">
        <v>3081.9325456444417</v>
      </c>
      <c r="AB103" s="87">
        <v>500.0</v>
      </c>
      <c r="AC103" s="2">
        <v>5515820.271605566</v>
      </c>
      <c r="AD103" s="92">
        <v>5562036.521857959</v>
      </c>
      <c r="AE103" s="92">
        <v>2361658.3716702275</v>
      </c>
      <c r="AF103" s="92">
        <v>3081932.5456444416</v>
      </c>
      <c r="AG103" s="92">
        <v>267.42497008154675</v>
      </c>
      <c r="AH103" s="2" t="s">
        <v>904</v>
      </c>
      <c r="AI103" s="2" t="s">
        <v>904</v>
      </c>
      <c r="AJ103" s="2" t="s">
        <v>904</v>
      </c>
      <c r="AK103" s="177">
        <v>29629.59999999996</v>
      </c>
      <c r="AL103" s="2" t="s">
        <v>904</v>
      </c>
      <c r="AM103" s="2" t="s">
        <v>904</v>
      </c>
      <c r="AN103" s="2" t="s">
        <v>904</v>
      </c>
      <c r="AO103" s="2" t="s">
        <v>904</v>
      </c>
      <c r="AP103" s="2" t="s">
        <v>904</v>
      </c>
      <c r="AQ103" s="2" t="s">
        <v>904</v>
      </c>
      <c r="AR103" s="2" t="s">
        <v>904</v>
      </c>
      <c r="AS103" s="2" t="s">
        <v>904</v>
      </c>
      <c r="AT103" s="2" t="s">
        <v>904</v>
      </c>
      <c r="AU103" s="2" t="s">
        <v>904</v>
      </c>
      <c r="AV103" s="2" t="s">
        <v>904</v>
      </c>
      <c r="AW103" s="2" t="s">
        <v>904</v>
      </c>
      <c r="AX103" s="2" t="s">
        <v>904</v>
      </c>
      <c r="AY103" s="2" t="s">
        <v>904</v>
      </c>
      <c r="AZ103" s="2" t="s">
        <v>904</v>
      </c>
      <c r="BA103" s="205">
        <v>2438999.221068355</v>
      </c>
      <c r="BB103" s="205">
        <v>9.482959462197641</v>
      </c>
      <c r="BC103" s="206" t="s">
        <v>904</v>
      </c>
      <c r="BD103" s="205">
        <v>9.482959462197641</v>
      </c>
      <c r="BE103" s="205">
        <v>1617.562142898871</v>
      </c>
      <c r="BF103" s="205">
        <v>0.0</v>
      </c>
      <c r="BG103" s="205">
        <v>37036.99999999994</v>
      </c>
      <c r="BH103" s="205">
        <v>29629.59999999996</v>
      </c>
      <c r="BI103" s="2" t="s">
        <v>904</v>
      </c>
      <c r="BJ103" s="2" t="s">
        <v>904</v>
      </c>
      <c r="BK103" s="203">
        <v>152.40052075996388</v>
      </c>
      <c r="BL103" s="2">
        <v>3.0</v>
      </c>
      <c r="BM103" s="207">
        <v>152.40052075996388</v>
      </c>
      <c r="BN103" s="208" t="s">
        <v>905</v>
      </c>
      <c r="BO103" s="87">
        <v>20.0</v>
      </c>
      <c r="BP103" s="101">
        <v>0.05</v>
      </c>
      <c r="BQ103" s="101">
        <v>0.04</v>
      </c>
      <c r="BR103" s="2">
        <v>100.0</v>
      </c>
      <c r="BS103" s="2">
        <v>100.0</v>
      </c>
    </row>
    <row r="104" ht="12.75" customHeight="1">
      <c r="A104" s="87" t="str">
        <f t="shared" si="1"/>
        <v>China Mangrove Restoration Planting Large</v>
      </c>
      <c r="B104" s="87" t="s">
        <v>162</v>
      </c>
      <c r="C104" s="203" t="s">
        <v>191</v>
      </c>
      <c r="D104" s="2" t="s">
        <v>592</v>
      </c>
      <c r="E104" s="203" t="s">
        <v>160</v>
      </c>
      <c r="F104" s="2" t="s">
        <v>174</v>
      </c>
      <c r="G104" s="203" t="s">
        <v>902</v>
      </c>
      <c r="H104" s="177">
        <v>1000.0</v>
      </c>
      <c r="I104" s="2" t="s">
        <v>908</v>
      </c>
      <c r="J104" s="2">
        <v>26227.396285836196</v>
      </c>
      <c r="K104" s="2">
        <v>786821.8885750859</v>
      </c>
      <c r="L104" s="204">
        <v>-4602982.668966151</v>
      </c>
      <c r="M104" s="92">
        <v>5583000.058143154</v>
      </c>
      <c r="N104" s="92">
        <v>7109054.433172351</v>
      </c>
      <c r="O104" s="92">
        <v>3825245.047163221</v>
      </c>
      <c r="P104" s="92">
        <v>4377000.0</v>
      </c>
      <c r="Q104" s="92">
        <v>1757755.0109799323</v>
      </c>
      <c r="R104" s="92">
        <v>2732054.433172351</v>
      </c>
      <c r="S104" s="92">
        <v>63084.996299999984</v>
      </c>
      <c r="T104" s="92">
        <v>50467.99704000003</v>
      </c>
      <c r="U104" s="92">
        <v>1033351.8305678945</v>
      </c>
      <c r="V104" s="92">
        <v>1794975.3376435086</v>
      </c>
      <c r="W104" s="92">
        <v>110.6245618132649</v>
      </c>
      <c r="X104" s="92">
        <v>9305.000096905256</v>
      </c>
      <c r="Y104" s="92">
        <v>11166.000116286308</v>
      </c>
      <c r="Z104" s="92">
        <v>105.14166049999997</v>
      </c>
      <c r="AA104" s="92">
        <v>1033.3518305678945</v>
      </c>
      <c r="AB104" s="87">
        <v>500.0</v>
      </c>
      <c r="AC104" s="2">
        <v>4602982.668966151</v>
      </c>
      <c r="AD104" s="92">
        <v>3825245.047163221</v>
      </c>
      <c r="AE104" s="92">
        <v>1757755.0109799323</v>
      </c>
      <c r="AF104" s="92">
        <v>1033351.8305678945</v>
      </c>
      <c r="AG104" s="92">
        <v>110.6245618132649</v>
      </c>
      <c r="AH104" s="2" t="s">
        <v>904</v>
      </c>
      <c r="AI104" s="2" t="s">
        <v>904</v>
      </c>
      <c r="AJ104" s="2" t="s">
        <v>904</v>
      </c>
      <c r="AK104" s="177">
        <v>50467.99704000003</v>
      </c>
      <c r="AL104" s="2" t="s">
        <v>904</v>
      </c>
      <c r="AM104" s="2" t="s">
        <v>904</v>
      </c>
      <c r="AN104" s="2" t="s">
        <v>904</v>
      </c>
      <c r="AO104" s="2" t="s">
        <v>904</v>
      </c>
      <c r="AP104" s="2" t="s">
        <v>904</v>
      </c>
      <c r="AQ104" s="2" t="s">
        <v>904</v>
      </c>
      <c r="AR104" s="2" t="s">
        <v>904</v>
      </c>
      <c r="AS104" s="2" t="s">
        <v>904</v>
      </c>
      <c r="AT104" s="2" t="s">
        <v>904</v>
      </c>
      <c r="AU104" s="2" t="s">
        <v>904</v>
      </c>
      <c r="AV104" s="2" t="s">
        <v>904</v>
      </c>
      <c r="AW104" s="2" t="s">
        <v>904</v>
      </c>
      <c r="AX104" s="2" t="s">
        <v>904</v>
      </c>
      <c r="AY104" s="2" t="s">
        <v>904</v>
      </c>
      <c r="AZ104" s="2" t="s">
        <v>904</v>
      </c>
      <c r="BA104" s="205">
        <v>452709.9904394136</v>
      </c>
      <c r="BB104" s="205">
        <v>5.118703848374253</v>
      </c>
      <c r="BC104" s="206" t="s">
        <v>904</v>
      </c>
      <c r="BD104" s="205">
        <v>5.118703848374253</v>
      </c>
      <c r="BE104" s="205">
        <v>7175.422289214679</v>
      </c>
      <c r="BF104" s="205">
        <v>0.0</v>
      </c>
      <c r="BG104" s="205">
        <v>63084.996299999984</v>
      </c>
      <c r="BH104" s="205">
        <v>50467.99704000003</v>
      </c>
      <c r="BI104" s="2" t="s">
        <v>904</v>
      </c>
      <c r="BJ104" s="2" t="s">
        <v>904</v>
      </c>
      <c r="BK104" s="203">
        <v>30.0</v>
      </c>
      <c r="BL104" s="2">
        <v>1.0</v>
      </c>
      <c r="BM104" s="207">
        <v>30.0</v>
      </c>
      <c r="BN104" s="208" t="s">
        <v>906</v>
      </c>
      <c r="BO104" s="87">
        <v>20.0</v>
      </c>
      <c r="BP104" s="101">
        <v>0.05</v>
      </c>
      <c r="BQ104" s="101">
        <v>0.04</v>
      </c>
      <c r="BR104" s="2">
        <v>100.0</v>
      </c>
      <c r="BS104" s="2">
        <v>100.0</v>
      </c>
    </row>
    <row r="105" ht="12.75" customHeight="1">
      <c r="A105" s="87" t="str">
        <f t="shared" si="1"/>
        <v>China Mangrove Restoration Planting Large</v>
      </c>
      <c r="B105" s="87" t="s">
        <v>162</v>
      </c>
      <c r="C105" s="203" t="s">
        <v>191</v>
      </c>
      <c r="D105" s="2" t="s">
        <v>592</v>
      </c>
      <c r="E105" s="203" t="s">
        <v>160</v>
      </c>
      <c r="F105" s="2" t="s">
        <v>174</v>
      </c>
      <c r="G105" s="203" t="s">
        <v>902</v>
      </c>
      <c r="H105" s="177">
        <v>1000.0</v>
      </c>
      <c r="I105" s="2" t="s">
        <v>908</v>
      </c>
      <c r="J105" s="2">
        <v>26227.396285836196</v>
      </c>
      <c r="K105" s="2">
        <v>786821.8885750859</v>
      </c>
      <c r="L105" s="204">
        <v>-4602982.668966151</v>
      </c>
      <c r="M105" s="92">
        <v>5583000.058143154</v>
      </c>
      <c r="N105" s="92">
        <v>7109054.433172351</v>
      </c>
      <c r="O105" s="92">
        <v>3825245.047163221</v>
      </c>
      <c r="P105" s="92">
        <v>4377000.0</v>
      </c>
      <c r="Q105" s="92">
        <v>1757755.0109799323</v>
      </c>
      <c r="R105" s="92">
        <v>2732054.433172351</v>
      </c>
      <c r="S105" s="92">
        <v>63084.996299999984</v>
      </c>
      <c r="T105" s="92">
        <v>50467.99704000003</v>
      </c>
      <c r="U105" s="92">
        <v>1033351.8305678945</v>
      </c>
      <c r="V105" s="92">
        <v>1794975.3376435086</v>
      </c>
      <c r="W105" s="92">
        <v>110.6245618132649</v>
      </c>
      <c r="X105" s="92">
        <v>9305.000096905256</v>
      </c>
      <c r="Y105" s="92">
        <v>11166.000116286308</v>
      </c>
      <c r="Z105" s="92">
        <v>105.14166049999997</v>
      </c>
      <c r="AA105" s="92">
        <v>1033.3518305678945</v>
      </c>
      <c r="AB105" s="87">
        <v>500.0</v>
      </c>
      <c r="AC105" s="2">
        <v>4602982.668966151</v>
      </c>
      <c r="AD105" s="92">
        <v>3825245.047163221</v>
      </c>
      <c r="AE105" s="92">
        <v>1757755.0109799323</v>
      </c>
      <c r="AF105" s="92">
        <v>1033351.8305678945</v>
      </c>
      <c r="AG105" s="92">
        <v>110.6245618132649</v>
      </c>
      <c r="AH105" s="2" t="s">
        <v>904</v>
      </c>
      <c r="AI105" s="2" t="s">
        <v>904</v>
      </c>
      <c r="AJ105" s="2" t="s">
        <v>904</v>
      </c>
      <c r="AK105" s="177">
        <v>50467.99704000003</v>
      </c>
      <c r="AL105" s="2" t="s">
        <v>904</v>
      </c>
      <c r="AM105" s="2" t="s">
        <v>904</v>
      </c>
      <c r="AN105" s="2" t="s">
        <v>904</v>
      </c>
      <c r="AO105" s="2" t="s">
        <v>904</v>
      </c>
      <c r="AP105" s="2" t="s">
        <v>904</v>
      </c>
      <c r="AQ105" s="2" t="s">
        <v>904</v>
      </c>
      <c r="AR105" s="2" t="s">
        <v>904</v>
      </c>
      <c r="AS105" s="2" t="s">
        <v>904</v>
      </c>
      <c r="AT105" s="2" t="s">
        <v>904</v>
      </c>
      <c r="AU105" s="2" t="s">
        <v>904</v>
      </c>
      <c r="AV105" s="2" t="s">
        <v>904</v>
      </c>
      <c r="AW105" s="2" t="s">
        <v>904</v>
      </c>
      <c r="AX105" s="2" t="s">
        <v>904</v>
      </c>
      <c r="AY105" s="2" t="s">
        <v>904</v>
      </c>
      <c r="AZ105" s="2" t="s">
        <v>904</v>
      </c>
      <c r="BA105" s="205">
        <v>452709.9904394136</v>
      </c>
      <c r="BB105" s="205">
        <v>5.118703848374253</v>
      </c>
      <c r="BC105" s="206" t="s">
        <v>904</v>
      </c>
      <c r="BD105" s="205">
        <v>5.118703848374253</v>
      </c>
      <c r="BE105" s="205">
        <v>7175.422289214679</v>
      </c>
      <c r="BF105" s="205">
        <v>0.0</v>
      </c>
      <c r="BG105" s="205">
        <v>63084.996299999984</v>
      </c>
      <c r="BH105" s="205">
        <v>50467.99704000003</v>
      </c>
      <c r="BI105" s="2" t="s">
        <v>904</v>
      </c>
      <c r="BJ105" s="2" t="s">
        <v>904</v>
      </c>
      <c r="BK105" s="203">
        <v>30.0</v>
      </c>
      <c r="BL105" s="2">
        <v>1.0</v>
      </c>
      <c r="BM105" s="207">
        <v>30.0</v>
      </c>
      <c r="BN105" s="208" t="s">
        <v>906</v>
      </c>
      <c r="BO105" s="87">
        <v>20.0</v>
      </c>
      <c r="BP105" s="101">
        <v>0.05</v>
      </c>
      <c r="BQ105" s="101">
        <v>0.04</v>
      </c>
      <c r="BR105" s="2">
        <v>100.0</v>
      </c>
      <c r="BS105" s="2">
        <v>100.0</v>
      </c>
    </row>
    <row r="106" ht="12.75" customHeight="1">
      <c r="A106" s="87" t="str">
        <f t="shared" si="1"/>
        <v>China Seagrass Restoration Planting Large</v>
      </c>
      <c r="B106" s="87" t="s">
        <v>162</v>
      </c>
      <c r="C106" s="203" t="s">
        <v>191</v>
      </c>
      <c r="D106" s="2" t="s">
        <v>592</v>
      </c>
      <c r="E106" s="203" t="s">
        <v>167</v>
      </c>
      <c r="F106" s="2" t="s">
        <v>174</v>
      </c>
      <c r="G106" s="203" t="s">
        <v>902</v>
      </c>
      <c r="H106" s="177">
        <v>1000.0</v>
      </c>
      <c r="I106" s="2" t="s">
        <v>908</v>
      </c>
      <c r="J106" s="2">
        <v>576.1808506666656</v>
      </c>
      <c r="K106" s="2">
        <v>17285.425519999968</v>
      </c>
      <c r="L106" s="204">
        <v>-1.0368216978527142E7</v>
      </c>
      <c r="M106" s="92">
        <v>1.0654888793498281E7</v>
      </c>
      <c r="N106" s="92">
        <v>1.3204649254333284E7</v>
      </c>
      <c r="O106" s="92">
        <v>8008946.531718866</v>
      </c>
      <c r="P106" s="92">
        <v>9363470.678774819</v>
      </c>
      <c r="Q106" s="92">
        <v>2645942.261779415</v>
      </c>
      <c r="R106" s="92">
        <v>3841178.5755584645</v>
      </c>
      <c r="S106" s="92">
        <v>17500.999999999964</v>
      </c>
      <c r="T106" s="92">
        <v>14000.799999999977</v>
      </c>
      <c r="U106" s="92">
        <v>286671.8149711405</v>
      </c>
      <c r="V106" s="92">
        <v>497960.9293263758</v>
      </c>
      <c r="W106" s="92">
        <v>761.0199983928275</v>
      </c>
      <c r="X106" s="92">
        <v>17758.1479891638</v>
      </c>
      <c r="Y106" s="92">
        <v>21309.777586996563</v>
      </c>
      <c r="Z106" s="92">
        <v>29.168333333333273</v>
      </c>
      <c r="AA106" s="92">
        <v>286.6718149711405</v>
      </c>
      <c r="AB106" s="87">
        <v>500.0</v>
      </c>
      <c r="AC106" s="2">
        <v>1.0368216978527142E7</v>
      </c>
      <c r="AD106" s="92">
        <v>8008946.531718866</v>
      </c>
      <c r="AE106" s="92">
        <v>2645942.261779415</v>
      </c>
      <c r="AF106" s="92">
        <v>286671.8149711405</v>
      </c>
      <c r="AG106" s="92">
        <v>761.0199983928275</v>
      </c>
      <c r="AH106" s="2" t="s">
        <v>904</v>
      </c>
      <c r="AI106" s="2" t="s">
        <v>904</v>
      </c>
      <c r="AJ106" s="2" t="s">
        <v>904</v>
      </c>
      <c r="AK106" s="177">
        <v>14000.799999999977</v>
      </c>
      <c r="AL106" s="2" t="s">
        <v>904</v>
      </c>
      <c r="AM106" s="2" t="s">
        <v>904</v>
      </c>
      <c r="AN106" s="2" t="s">
        <v>904</v>
      </c>
      <c r="AO106" s="2" t="s">
        <v>904</v>
      </c>
      <c r="AP106" s="2" t="s">
        <v>904</v>
      </c>
      <c r="AQ106" s="2" t="s">
        <v>904</v>
      </c>
      <c r="AR106" s="2" t="s">
        <v>904</v>
      </c>
      <c r="AS106" s="2" t="s">
        <v>904</v>
      </c>
      <c r="AT106" s="2" t="s">
        <v>904</v>
      </c>
      <c r="AU106" s="2" t="s">
        <v>904</v>
      </c>
      <c r="AV106" s="2" t="s">
        <v>904</v>
      </c>
      <c r="AW106" s="2" t="s">
        <v>904</v>
      </c>
      <c r="AX106" s="2" t="s">
        <v>904</v>
      </c>
      <c r="AY106" s="2" t="s">
        <v>904</v>
      </c>
      <c r="AZ106" s="2" t="s">
        <v>904</v>
      </c>
      <c r="BA106" s="205">
        <v>164510.095256072</v>
      </c>
      <c r="BB106" s="205">
        <v>27.716623599562126</v>
      </c>
      <c r="BC106" s="206" t="s">
        <v>904</v>
      </c>
      <c r="BD106" s="205">
        <v>27.716623599562126</v>
      </c>
      <c r="BE106" s="205">
        <v>1451.854584551278</v>
      </c>
      <c r="BF106" s="205">
        <v>0.0</v>
      </c>
      <c r="BG106" s="205">
        <v>17500.999999999964</v>
      </c>
      <c r="BH106" s="205">
        <v>14000.799999999977</v>
      </c>
      <c r="BI106" s="2" t="s">
        <v>904</v>
      </c>
      <c r="BJ106" s="2" t="s">
        <v>904</v>
      </c>
      <c r="BK106" s="203">
        <v>30.0</v>
      </c>
      <c r="BL106" s="2">
        <v>1.0</v>
      </c>
      <c r="BM106" s="207">
        <v>30.0</v>
      </c>
      <c r="BN106" s="208" t="s">
        <v>906</v>
      </c>
      <c r="BO106" s="87">
        <v>20.0</v>
      </c>
      <c r="BP106" s="101">
        <v>0.05</v>
      </c>
      <c r="BQ106" s="101">
        <v>0.04</v>
      </c>
      <c r="BR106" s="2">
        <v>100.0</v>
      </c>
      <c r="BS106" s="2">
        <v>100.0</v>
      </c>
    </row>
    <row r="107" ht="12.75" customHeight="1">
      <c r="A107" s="87" t="str">
        <f t="shared" si="1"/>
        <v>China Seagrass Restoration Planting Large</v>
      </c>
      <c r="B107" s="87" t="s">
        <v>162</v>
      </c>
      <c r="C107" s="203" t="s">
        <v>191</v>
      </c>
      <c r="D107" s="2" t="s">
        <v>592</v>
      </c>
      <c r="E107" s="203" t="s">
        <v>167</v>
      </c>
      <c r="F107" s="2" t="s">
        <v>174</v>
      </c>
      <c r="G107" s="203" t="s">
        <v>902</v>
      </c>
      <c r="H107" s="177">
        <v>1000.0</v>
      </c>
      <c r="I107" s="2" t="s">
        <v>908</v>
      </c>
      <c r="J107" s="2">
        <v>576.1808506666656</v>
      </c>
      <c r="K107" s="2">
        <v>17285.425519999968</v>
      </c>
      <c r="L107" s="204">
        <v>-1.0368216978527142E7</v>
      </c>
      <c r="M107" s="92">
        <v>1.0654888793498281E7</v>
      </c>
      <c r="N107" s="92">
        <v>1.3204649254333284E7</v>
      </c>
      <c r="O107" s="92">
        <v>8008946.531718866</v>
      </c>
      <c r="P107" s="92">
        <v>9363470.678774819</v>
      </c>
      <c r="Q107" s="92">
        <v>2645942.261779415</v>
      </c>
      <c r="R107" s="92">
        <v>3841178.5755584645</v>
      </c>
      <c r="S107" s="92">
        <v>17500.999999999964</v>
      </c>
      <c r="T107" s="92">
        <v>14000.799999999977</v>
      </c>
      <c r="U107" s="92">
        <v>286671.8149711405</v>
      </c>
      <c r="V107" s="92">
        <v>497960.9293263758</v>
      </c>
      <c r="W107" s="92">
        <v>761.0199983928275</v>
      </c>
      <c r="X107" s="92">
        <v>17758.1479891638</v>
      </c>
      <c r="Y107" s="92">
        <v>21309.777586996563</v>
      </c>
      <c r="Z107" s="92">
        <v>29.168333333333273</v>
      </c>
      <c r="AA107" s="92">
        <v>286.6718149711405</v>
      </c>
      <c r="AB107" s="87">
        <v>500.0</v>
      </c>
      <c r="AC107" s="2">
        <v>1.0368216978527142E7</v>
      </c>
      <c r="AD107" s="92">
        <v>8008946.531718866</v>
      </c>
      <c r="AE107" s="92">
        <v>2645942.261779415</v>
      </c>
      <c r="AF107" s="92">
        <v>286671.8149711405</v>
      </c>
      <c r="AG107" s="92">
        <v>761.0199983928275</v>
      </c>
      <c r="AH107" s="2" t="s">
        <v>904</v>
      </c>
      <c r="AI107" s="2" t="s">
        <v>904</v>
      </c>
      <c r="AJ107" s="2" t="s">
        <v>904</v>
      </c>
      <c r="AK107" s="177">
        <v>14000.799999999977</v>
      </c>
      <c r="AL107" s="2" t="s">
        <v>904</v>
      </c>
      <c r="AM107" s="2" t="s">
        <v>904</v>
      </c>
      <c r="AN107" s="2" t="s">
        <v>904</v>
      </c>
      <c r="AO107" s="2" t="s">
        <v>904</v>
      </c>
      <c r="AP107" s="2" t="s">
        <v>904</v>
      </c>
      <c r="AQ107" s="2" t="s">
        <v>904</v>
      </c>
      <c r="AR107" s="2" t="s">
        <v>904</v>
      </c>
      <c r="AS107" s="2" t="s">
        <v>904</v>
      </c>
      <c r="AT107" s="2" t="s">
        <v>904</v>
      </c>
      <c r="AU107" s="2" t="s">
        <v>904</v>
      </c>
      <c r="AV107" s="2" t="s">
        <v>904</v>
      </c>
      <c r="AW107" s="2" t="s">
        <v>904</v>
      </c>
      <c r="AX107" s="2" t="s">
        <v>904</v>
      </c>
      <c r="AY107" s="2" t="s">
        <v>904</v>
      </c>
      <c r="AZ107" s="2" t="s">
        <v>904</v>
      </c>
      <c r="BA107" s="205">
        <v>164510.095256072</v>
      </c>
      <c r="BB107" s="205">
        <v>27.716623599562126</v>
      </c>
      <c r="BC107" s="206" t="s">
        <v>904</v>
      </c>
      <c r="BD107" s="205">
        <v>27.716623599562126</v>
      </c>
      <c r="BE107" s="205">
        <v>1451.854584551278</v>
      </c>
      <c r="BF107" s="205">
        <v>0.0</v>
      </c>
      <c r="BG107" s="205">
        <v>17500.999999999964</v>
      </c>
      <c r="BH107" s="205">
        <v>14000.799999999977</v>
      </c>
      <c r="BI107" s="2" t="s">
        <v>904</v>
      </c>
      <c r="BJ107" s="2" t="s">
        <v>904</v>
      </c>
      <c r="BK107" s="203">
        <v>30.0</v>
      </c>
      <c r="BL107" s="2">
        <v>1.0</v>
      </c>
      <c r="BM107" s="207">
        <v>30.0</v>
      </c>
      <c r="BN107" s="208" t="s">
        <v>906</v>
      </c>
      <c r="BO107" s="87">
        <v>20.0</v>
      </c>
      <c r="BP107" s="101">
        <v>0.05</v>
      </c>
      <c r="BQ107" s="101">
        <v>0.04</v>
      </c>
      <c r="BR107" s="2">
        <v>100.0</v>
      </c>
      <c r="BS107" s="2">
        <v>100.0</v>
      </c>
    </row>
    <row r="108" ht="12.75" customHeight="1">
      <c r="A108" s="87" t="str">
        <f t="shared" si="1"/>
        <v>China Salt marsh Restoration Planting Large</v>
      </c>
      <c r="B108" s="87" t="s">
        <v>162</v>
      </c>
      <c r="C108" s="203" t="s">
        <v>191</v>
      </c>
      <c r="D108" s="2" t="s">
        <v>592</v>
      </c>
      <c r="E108" s="203" t="s">
        <v>168</v>
      </c>
      <c r="F108" s="2" t="s">
        <v>174</v>
      </c>
      <c r="G108" s="203" t="s">
        <v>902</v>
      </c>
      <c r="H108" s="177">
        <v>1000.0</v>
      </c>
      <c r="I108" s="2" t="s">
        <v>908</v>
      </c>
      <c r="J108" s="2">
        <v>10513.230128578312</v>
      </c>
      <c r="K108" s="2">
        <v>315396.90385734936</v>
      </c>
      <c r="L108" s="204">
        <v>-7069491.833239639</v>
      </c>
      <c r="M108" s="92">
        <v>7676169.395155309</v>
      </c>
      <c r="N108" s="92">
        <v>9618123.71022692</v>
      </c>
      <c r="O108" s="92">
        <v>5562036.521857959</v>
      </c>
      <c r="P108" s="92">
        <v>6447047.252578113</v>
      </c>
      <c r="Q108" s="92">
        <v>2114132.87329735</v>
      </c>
      <c r="R108" s="92">
        <v>3171076.457648806</v>
      </c>
      <c r="S108" s="92">
        <v>37036.99999999994</v>
      </c>
      <c r="T108" s="92">
        <v>29629.59999999996</v>
      </c>
      <c r="U108" s="92">
        <v>606677.5619156696</v>
      </c>
      <c r="V108" s="92">
        <v>1053824.2922953535</v>
      </c>
      <c r="W108" s="92">
        <v>259.0709761574682</v>
      </c>
      <c r="X108" s="92">
        <v>12793.615658592182</v>
      </c>
      <c r="Y108" s="92">
        <v>15352.338790310618</v>
      </c>
      <c r="Z108" s="92">
        <v>61.72833333333324</v>
      </c>
      <c r="AA108" s="92">
        <v>606.6775619156696</v>
      </c>
      <c r="AB108" s="87">
        <v>500.0</v>
      </c>
      <c r="AC108" s="2">
        <v>7069491.833239639</v>
      </c>
      <c r="AD108" s="92">
        <v>5562036.521857959</v>
      </c>
      <c r="AE108" s="92">
        <v>2114132.87329735</v>
      </c>
      <c r="AF108" s="92">
        <v>606677.5619156696</v>
      </c>
      <c r="AG108" s="92">
        <v>259.0709761574682</v>
      </c>
      <c r="AH108" s="2" t="s">
        <v>904</v>
      </c>
      <c r="AI108" s="2" t="s">
        <v>904</v>
      </c>
      <c r="AJ108" s="2" t="s">
        <v>904</v>
      </c>
      <c r="AK108" s="177">
        <v>29629.59999999996</v>
      </c>
      <c r="AL108" s="2" t="s">
        <v>904</v>
      </c>
      <c r="AM108" s="2" t="s">
        <v>904</v>
      </c>
      <c r="AN108" s="2" t="s">
        <v>904</v>
      </c>
      <c r="AO108" s="2" t="s">
        <v>904</v>
      </c>
      <c r="AP108" s="2" t="s">
        <v>904</v>
      </c>
      <c r="AQ108" s="2" t="s">
        <v>904</v>
      </c>
      <c r="AR108" s="2" t="s">
        <v>904</v>
      </c>
      <c r="AS108" s="2" t="s">
        <v>904</v>
      </c>
      <c r="AT108" s="2" t="s">
        <v>904</v>
      </c>
      <c r="AU108" s="2" t="s">
        <v>904</v>
      </c>
      <c r="AV108" s="2" t="s">
        <v>904</v>
      </c>
      <c r="AW108" s="2" t="s">
        <v>904</v>
      </c>
      <c r="AX108" s="2" t="s">
        <v>904</v>
      </c>
      <c r="AY108" s="2" t="s">
        <v>904</v>
      </c>
      <c r="AZ108" s="2" t="s">
        <v>904</v>
      </c>
      <c r="BA108" s="205">
        <v>2438999.221068355</v>
      </c>
      <c r="BB108" s="205">
        <v>9.482959462197641</v>
      </c>
      <c r="BC108" s="206" t="s">
        <v>904</v>
      </c>
      <c r="BD108" s="205">
        <v>9.482959462197641</v>
      </c>
      <c r="BE108" s="205">
        <v>1617.562142898871</v>
      </c>
      <c r="BF108" s="205">
        <v>0.0</v>
      </c>
      <c r="BG108" s="205">
        <v>37036.99999999994</v>
      </c>
      <c r="BH108" s="205">
        <v>29629.59999999996</v>
      </c>
      <c r="BI108" s="2" t="s">
        <v>904</v>
      </c>
      <c r="BJ108" s="2" t="s">
        <v>904</v>
      </c>
      <c r="BK108" s="203">
        <v>30.0</v>
      </c>
      <c r="BL108" s="2">
        <v>1.0</v>
      </c>
      <c r="BM108" s="207">
        <v>30.0</v>
      </c>
      <c r="BN108" s="208" t="s">
        <v>906</v>
      </c>
      <c r="BO108" s="87">
        <v>20.0</v>
      </c>
      <c r="BP108" s="101">
        <v>0.05</v>
      </c>
      <c r="BQ108" s="101">
        <v>0.04</v>
      </c>
      <c r="BR108" s="2">
        <v>100.0</v>
      </c>
      <c r="BS108" s="2">
        <v>100.0</v>
      </c>
    </row>
    <row r="109" ht="12.75" customHeight="1">
      <c r="A109" s="87" t="str">
        <f t="shared" si="1"/>
        <v>China Salt marsh Restoration Planting Large</v>
      </c>
      <c r="B109" s="87" t="s">
        <v>162</v>
      </c>
      <c r="C109" s="203" t="s">
        <v>191</v>
      </c>
      <c r="D109" s="2" t="s">
        <v>592</v>
      </c>
      <c r="E109" s="203" t="s">
        <v>168</v>
      </c>
      <c r="F109" s="2" t="s">
        <v>174</v>
      </c>
      <c r="G109" s="203" t="s">
        <v>902</v>
      </c>
      <c r="H109" s="177">
        <v>1000.0</v>
      </c>
      <c r="I109" s="2" t="s">
        <v>908</v>
      </c>
      <c r="J109" s="2">
        <v>10513.230128578312</v>
      </c>
      <c r="K109" s="2">
        <v>315396.90385734936</v>
      </c>
      <c r="L109" s="204">
        <v>-7069491.833239639</v>
      </c>
      <c r="M109" s="92">
        <v>7676169.395155309</v>
      </c>
      <c r="N109" s="92">
        <v>9618123.71022692</v>
      </c>
      <c r="O109" s="92">
        <v>5562036.521857959</v>
      </c>
      <c r="P109" s="92">
        <v>6447047.252578113</v>
      </c>
      <c r="Q109" s="92">
        <v>2114132.87329735</v>
      </c>
      <c r="R109" s="92">
        <v>3171076.457648806</v>
      </c>
      <c r="S109" s="92">
        <v>37036.99999999994</v>
      </c>
      <c r="T109" s="92">
        <v>29629.59999999996</v>
      </c>
      <c r="U109" s="92">
        <v>606677.5619156696</v>
      </c>
      <c r="V109" s="92">
        <v>1053824.2922953535</v>
      </c>
      <c r="W109" s="92">
        <v>259.0709761574682</v>
      </c>
      <c r="X109" s="92">
        <v>12793.615658592182</v>
      </c>
      <c r="Y109" s="92">
        <v>15352.338790310618</v>
      </c>
      <c r="Z109" s="92">
        <v>61.72833333333324</v>
      </c>
      <c r="AA109" s="92">
        <v>606.6775619156696</v>
      </c>
      <c r="AB109" s="87">
        <v>500.0</v>
      </c>
      <c r="AC109" s="2">
        <v>7069491.833239639</v>
      </c>
      <c r="AD109" s="92">
        <v>5562036.521857959</v>
      </c>
      <c r="AE109" s="92">
        <v>2114132.87329735</v>
      </c>
      <c r="AF109" s="92">
        <v>606677.5619156696</v>
      </c>
      <c r="AG109" s="92">
        <v>259.0709761574682</v>
      </c>
      <c r="AH109" s="2" t="s">
        <v>904</v>
      </c>
      <c r="AI109" s="2" t="s">
        <v>904</v>
      </c>
      <c r="AJ109" s="2" t="s">
        <v>904</v>
      </c>
      <c r="AK109" s="177">
        <v>29629.59999999996</v>
      </c>
      <c r="AL109" s="2" t="s">
        <v>904</v>
      </c>
      <c r="AM109" s="2" t="s">
        <v>904</v>
      </c>
      <c r="AN109" s="2" t="s">
        <v>904</v>
      </c>
      <c r="AO109" s="2" t="s">
        <v>904</v>
      </c>
      <c r="AP109" s="2" t="s">
        <v>904</v>
      </c>
      <c r="AQ109" s="2" t="s">
        <v>904</v>
      </c>
      <c r="AR109" s="2" t="s">
        <v>904</v>
      </c>
      <c r="AS109" s="2" t="s">
        <v>904</v>
      </c>
      <c r="AT109" s="2" t="s">
        <v>904</v>
      </c>
      <c r="AU109" s="2" t="s">
        <v>904</v>
      </c>
      <c r="AV109" s="2" t="s">
        <v>904</v>
      </c>
      <c r="AW109" s="2" t="s">
        <v>904</v>
      </c>
      <c r="AX109" s="2" t="s">
        <v>904</v>
      </c>
      <c r="AY109" s="2" t="s">
        <v>904</v>
      </c>
      <c r="AZ109" s="2" t="s">
        <v>904</v>
      </c>
      <c r="BA109" s="205">
        <v>2438999.221068355</v>
      </c>
      <c r="BB109" s="205">
        <v>9.482959462197641</v>
      </c>
      <c r="BC109" s="206" t="s">
        <v>904</v>
      </c>
      <c r="BD109" s="205">
        <v>9.482959462197641</v>
      </c>
      <c r="BE109" s="205">
        <v>1617.562142898871</v>
      </c>
      <c r="BF109" s="205">
        <v>0.0</v>
      </c>
      <c r="BG109" s="205">
        <v>37036.99999999994</v>
      </c>
      <c r="BH109" s="205">
        <v>29629.59999999996</v>
      </c>
      <c r="BI109" s="2" t="s">
        <v>904</v>
      </c>
      <c r="BJ109" s="2" t="s">
        <v>904</v>
      </c>
      <c r="BK109" s="203">
        <v>30.0</v>
      </c>
      <c r="BL109" s="2">
        <v>1.0</v>
      </c>
      <c r="BM109" s="207">
        <v>30.0</v>
      </c>
      <c r="BN109" s="208" t="s">
        <v>906</v>
      </c>
      <c r="BO109" s="87">
        <v>20.0</v>
      </c>
      <c r="BP109" s="101">
        <v>0.05</v>
      </c>
      <c r="BQ109" s="101">
        <v>0.04</v>
      </c>
      <c r="BR109" s="2">
        <v>100.0</v>
      </c>
      <c r="BS109" s="2">
        <v>100.0</v>
      </c>
    </row>
    <row r="110" ht="12.75" customHeight="1">
      <c r="A110" s="87" t="str">
        <f t="shared" si="1"/>
        <v>Colombia Mangrove Restoration Planting Medium</v>
      </c>
      <c r="B110" s="87" t="s">
        <v>165</v>
      </c>
      <c r="C110" s="203" t="s">
        <v>189</v>
      </c>
      <c r="D110" s="2" t="s">
        <v>590</v>
      </c>
      <c r="E110" s="203" t="s">
        <v>160</v>
      </c>
      <c r="F110" s="2" t="s">
        <v>174</v>
      </c>
      <c r="G110" s="203" t="s">
        <v>902</v>
      </c>
      <c r="H110" s="177">
        <v>500.0</v>
      </c>
      <c r="I110" s="2" t="s">
        <v>903</v>
      </c>
      <c r="J110" s="2">
        <v>356578.18109863997</v>
      </c>
      <c r="K110" s="2">
        <v>2.741916562953244E7</v>
      </c>
      <c r="L110" s="204">
        <v>175832.70863098092</v>
      </c>
      <c r="M110" s="92">
        <v>5083607.073961608</v>
      </c>
      <c r="N110" s="92">
        <v>6549771.721544744</v>
      </c>
      <c r="O110" s="92">
        <v>3215237.1844305457</v>
      </c>
      <c r="P110" s="92">
        <v>3584786.0</v>
      </c>
      <c r="Q110" s="92">
        <v>1868369.889531062</v>
      </c>
      <c r="R110" s="92">
        <v>2964985.721544744</v>
      </c>
      <c r="S110" s="92">
        <v>204358.0499999999</v>
      </c>
      <c r="T110" s="92">
        <v>163486.43999999994</v>
      </c>
      <c r="U110" s="92">
        <v>8686069.53000095</v>
      </c>
      <c r="V110" s="92">
        <v>1.4803882835447442E7</v>
      </c>
      <c r="W110" s="92">
        <v>31.094976892038325</v>
      </c>
      <c r="X110" s="92">
        <v>16945.35691320536</v>
      </c>
      <c r="Y110" s="92">
        <v>10167.214147923216</v>
      </c>
      <c r="Z110" s="92">
        <v>681.1934999999996</v>
      </c>
      <c r="AA110" s="92">
        <v>17372.1390600019</v>
      </c>
      <c r="AB110" s="87">
        <v>500.0</v>
      </c>
      <c r="AC110" s="2">
        <v>0.0</v>
      </c>
      <c r="AD110" s="92">
        <v>3215237.1844305457</v>
      </c>
      <c r="AE110" s="92">
        <v>1868369.889531062</v>
      </c>
      <c r="AF110" s="92">
        <v>8686069.53000095</v>
      </c>
      <c r="AG110" s="92">
        <v>31.094976892038325</v>
      </c>
      <c r="AH110" s="2" t="s">
        <v>904</v>
      </c>
      <c r="AI110" s="2" t="s">
        <v>904</v>
      </c>
      <c r="AJ110" s="2" t="s">
        <v>904</v>
      </c>
      <c r="AK110" s="177">
        <v>163486.43999999994</v>
      </c>
      <c r="AL110" s="2" t="s">
        <v>904</v>
      </c>
      <c r="AM110" s="2" t="s">
        <v>904</v>
      </c>
      <c r="AN110" s="2" t="s">
        <v>904</v>
      </c>
      <c r="AO110" s="2" t="s">
        <v>904</v>
      </c>
      <c r="AP110" s="2" t="s">
        <v>904</v>
      </c>
      <c r="AQ110" s="2" t="s">
        <v>904</v>
      </c>
      <c r="AR110" s="2" t="s">
        <v>904</v>
      </c>
      <c r="AS110" s="2" t="s">
        <v>904</v>
      </c>
      <c r="AT110" s="2" t="s">
        <v>904</v>
      </c>
      <c r="AU110" s="2" t="s">
        <v>904</v>
      </c>
      <c r="AV110" s="2" t="s">
        <v>904</v>
      </c>
      <c r="AW110" s="2" t="s">
        <v>904</v>
      </c>
      <c r="AX110" s="2" t="s">
        <v>904</v>
      </c>
      <c r="AY110" s="2" t="s">
        <v>904</v>
      </c>
      <c r="AZ110" s="2" t="s">
        <v>904</v>
      </c>
      <c r="BA110" s="205">
        <v>5637106.199941218</v>
      </c>
      <c r="BB110" s="205">
        <v>37.294092640063184</v>
      </c>
      <c r="BC110" s="206" t="s">
        <v>904</v>
      </c>
      <c r="BD110" s="205">
        <v>37.294092640063184</v>
      </c>
      <c r="BE110" s="205">
        <v>37322.23151476589</v>
      </c>
      <c r="BF110" s="205">
        <v>0.0</v>
      </c>
      <c r="BG110" s="205">
        <v>204358.0499999999</v>
      </c>
      <c r="BH110" s="205">
        <v>163486.43999999994</v>
      </c>
      <c r="BI110" s="2" t="s">
        <v>904</v>
      </c>
      <c r="BJ110" s="2" t="s">
        <v>904</v>
      </c>
      <c r="BK110" s="203">
        <v>76.89524228614397</v>
      </c>
      <c r="BL110" s="2">
        <v>3.0</v>
      </c>
      <c r="BM110" s="207">
        <v>76.89524228614397</v>
      </c>
      <c r="BN110" s="208" t="s">
        <v>905</v>
      </c>
      <c r="BO110" s="87">
        <v>20.0</v>
      </c>
      <c r="BP110" s="101">
        <v>0.05</v>
      </c>
      <c r="BQ110" s="101">
        <v>0.04</v>
      </c>
      <c r="BR110" s="2">
        <v>100.0</v>
      </c>
      <c r="BS110" s="2">
        <v>100.0</v>
      </c>
    </row>
    <row r="111" ht="12.75" customHeight="1">
      <c r="A111" s="87" t="str">
        <f t="shared" si="1"/>
        <v>Colombia Mangrove Restoration Planting Medium</v>
      </c>
      <c r="B111" s="87" t="s">
        <v>165</v>
      </c>
      <c r="C111" s="203" t="s">
        <v>189</v>
      </c>
      <c r="D111" s="2" t="s">
        <v>590</v>
      </c>
      <c r="E111" s="203" t="s">
        <v>160</v>
      </c>
      <c r="F111" s="2" t="s">
        <v>174</v>
      </c>
      <c r="G111" s="203" t="s">
        <v>902</v>
      </c>
      <c r="H111" s="177">
        <v>500.0</v>
      </c>
      <c r="I111" s="2" t="s">
        <v>903</v>
      </c>
      <c r="J111" s="2">
        <v>356578.18109863997</v>
      </c>
      <c r="K111" s="2">
        <v>2.741916562953244E7</v>
      </c>
      <c r="L111" s="204">
        <v>175832.70863098092</v>
      </c>
      <c r="M111" s="92">
        <v>5083607.073961608</v>
      </c>
      <c r="N111" s="92">
        <v>6549771.721544744</v>
      </c>
      <c r="O111" s="92">
        <v>3215237.1844305457</v>
      </c>
      <c r="P111" s="92">
        <v>3584786.0</v>
      </c>
      <c r="Q111" s="92">
        <v>1868369.889531062</v>
      </c>
      <c r="R111" s="92">
        <v>2964985.721544744</v>
      </c>
      <c r="S111" s="92">
        <v>204358.0499999999</v>
      </c>
      <c r="T111" s="92">
        <v>163486.43999999994</v>
      </c>
      <c r="U111" s="92">
        <v>8686069.53000095</v>
      </c>
      <c r="V111" s="92">
        <v>1.4803882835447442E7</v>
      </c>
      <c r="W111" s="92">
        <v>31.094976892038325</v>
      </c>
      <c r="X111" s="92">
        <v>16945.35691320536</v>
      </c>
      <c r="Y111" s="92">
        <v>10167.214147923216</v>
      </c>
      <c r="Z111" s="92">
        <v>681.1934999999996</v>
      </c>
      <c r="AA111" s="92">
        <v>17372.1390600019</v>
      </c>
      <c r="AB111" s="87">
        <v>500.0</v>
      </c>
      <c r="AC111" s="2">
        <v>0.0</v>
      </c>
      <c r="AD111" s="92">
        <v>3215237.1844305457</v>
      </c>
      <c r="AE111" s="92">
        <v>1868369.889531062</v>
      </c>
      <c r="AF111" s="92">
        <v>8686069.53000095</v>
      </c>
      <c r="AG111" s="92">
        <v>31.094976892038325</v>
      </c>
      <c r="AH111" s="2" t="s">
        <v>904</v>
      </c>
      <c r="AI111" s="2" t="s">
        <v>904</v>
      </c>
      <c r="AJ111" s="2" t="s">
        <v>904</v>
      </c>
      <c r="AK111" s="177">
        <v>163486.43999999994</v>
      </c>
      <c r="AL111" s="2" t="s">
        <v>904</v>
      </c>
      <c r="AM111" s="2" t="s">
        <v>904</v>
      </c>
      <c r="AN111" s="2" t="s">
        <v>904</v>
      </c>
      <c r="AO111" s="2" t="s">
        <v>904</v>
      </c>
      <c r="AP111" s="2" t="s">
        <v>904</v>
      </c>
      <c r="AQ111" s="2" t="s">
        <v>904</v>
      </c>
      <c r="AR111" s="2" t="s">
        <v>904</v>
      </c>
      <c r="AS111" s="2" t="s">
        <v>904</v>
      </c>
      <c r="AT111" s="2" t="s">
        <v>904</v>
      </c>
      <c r="AU111" s="2" t="s">
        <v>904</v>
      </c>
      <c r="AV111" s="2" t="s">
        <v>904</v>
      </c>
      <c r="AW111" s="2" t="s">
        <v>904</v>
      </c>
      <c r="AX111" s="2" t="s">
        <v>904</v>
      </c>
      <c r="AY111" s="2" t="s">
        <v>904</v>
      </c>
      <c r="AZ111" s="2" t="s">
        <v>904</v>
      </c>
      <c r="BA111" s="205">
        <v>5637106.199941218</v>
      </c>
      <c r="BB111" s="205">
        <v>37.294092640063184</v>
      </c>
      <c r="BC111" s="206" t="s">
        <v>904</v>
      </c>
      <c r="BD111" s="205">
        <v>37.294092640063184</v>
      </c>
      <c r="BE111" s="205">
        <v>37322.23151476589</v>
      </c>
      <c r="BF111" s="205">
        <v>0.0</v>
      </c>
      <c r="BG111" s="205">
        <v>204358.0499999999</v>
      </c>
      <c r="BH111" s="205">
        <v>163486.43999999994</v>
      </c>
      <c r="BI111" s="2" t="s">
        <v>904</v>
      </c>
      <c r="BJ111" s="2" t="s">
        <v>904</v>
      </c>
      <c r="BK111" s="203">
        <v>76.89524228614397</v>
      </c>
      <c r="BL111" s="2">
        <v>3.0</v>
      </c>
      <c r="BM111" s="207">
        <v>76.89524228614397</v>
      </c>
      <c r="BN111" s="208" t="s">
        <v>905</v>
      </c>
      <c r="BO111" s="87">
        <v>20.0</v>
      </c>
      <c r="BP111" s="101">
        <v>0.05</v>
      </c>
      <c r="BQ111" s="101">
        <v>0.04</v>
      </c>
      <c r="BR111" s="2">
        <v>100.0</v>
      </c>
      <c r="BS111" s="2">
        <v>100.0</v>
      </c>
    </row>
    <row r="112" ht="12.75" customHeight="1">
      <c r="A112" s="87" t="str">
        <f t="shared" si="1"/>
        <v>Colombia Seagrass Restoration Planting Medium</v>
      </c>
      <c r="B112" s="87" t="s">
        <v>165</v>
      </c>
      <c r="C112" s="203" t="s">
        <v>189</v>
      </c>
      <c r="D112" s="2" t="s">
        <v>590</v>
      </c>
      <c r="E112" s="203" t="s">
        <v>167</v>
      </c>
      <c r="F112" s="2" t="s">
        <v>174</v>
      </c>
      <c r="G112" s="203" t="s">
        <v>902</v>
      </c>
      <c r="H112" s="177">
        <v>500.0</v>
      </c>
      <c r="I112" s="2" t="s">
        <v>903</v>
      </c>
      <c r="J112" s="2">
        <v>3144.1760533333277</v>
      </c>
      <c r="K112" s="2">
        <v>1637003.5481972843</v>
      </c>
      <c r="L112" s="204">
        <v>-6733384.931682988</v>
      </c>
      <c r="M112" s="92">
        <v>8659774.559481218</v>
      </c>
      <c r="N112" s="92">
        <v>1.0378590846337687E7</v>
      </c>
      <c r="O112" s="92">
        <v>6625008.737210394</v>
      </c>
      <c r="P112" s="92">
        <v>7495521.72418039</v>
      </c>
      <c r="Q112" s="92">
        <v>2034765.8222708236</v>
      </c>
      <c r="R112" s="92">
        <v>2883069.122157298</v>
      </c>
      <c r="S112" s="92">
        <v>9223.499999999982</v>
      </c>
      <c r="T112" s="92">
        <v>7378.799999999988</v>
      </c>
      <c r="U112" s="92">
        <v>2654425.8556129793</v>
      </c>
      <c r="V112" s="92">
        <v>4524003.546846187</v>
      </c>
      <c r="W112" s="92">
        <v>1173.6020165177579</v>
      </c>
      <c r="X112" s="92">
        <v>28865.91519827073</v>
      </c>
      <c r="Y112" s="92">
        <v>17319.549118962437</v>
      </c>
      <c r="Z112" s="92">
        <v>30.74499999999994</v>
      </c>
      <c r="AA112" s="92">
        <v>5308.851711225959</v>
      </c>
      <c r="AB112" s="87">
        <v>500.0</v>
      </c>
      <c r="AC112" s="2">
        <v>6733384.931682988</v>
      </c>
      <c r="AD112" s="92">
        <v>6625008.737210394</v>
      </c>
      <c r="AE112" s="92">
        <v>2034765.8222708236</v>
      </c>
      <c r="AF112" s="92">
        <v>2654425.8556129793</v>
      </c>
      <c r="AG112" s="92">
        <v>1173.6020165177579</v>
      </c>
      <c r="AH112" s="2" t="s">
        <v>904</v>
      </c>
      <c r="AI112" s="2" t="s">
        <v>904</v>
      </c>
      <c r="AJ112" s="2" t="s">
        <v>904</v>
      </c>
      <c r="AK112" s="177">
        <v>7378.799999999988</v>
      </c>
      <c r="AL112" s="2" t="s">
        <v>904</v>
      </c>
      <c r="AM112" s="2" t="s">
        <v>904</v>
      </c>
      <c r="AN112" s="2" t="s">
        <v>904</v>
      </c>
      <c r="AO112" s="2" t="s">
        <v>904</v>
      </c>
      <c r="AP112" s="2" t="s">
        <v>904</v>
      </c>
      <c r="AQ112" s="2" t="s">
        <v>904</v>
      </c>
      <c r="AR112" s="2" t="s">
        <v>904</v>
      </c>
      <c r="AS112" s="2" t="s">
        <v>904</v>
      </c>
      <c r="AT112" s="2" t="s">
        <v>904</v>
      </c>
      <c r="AU112" s="2" t="s">
        <v>904</v>
      </c>
      <c r="AV112" s="2" t="s">
        <v>904</v>
      </c>
      <c r="AW112" s="2" t="s">
        <v>904</v>
      </c>
      <c r="AX112" s="2" t="s">
        <v>904</v>
      </c>
      <c r="AY112" s="2" t="s">
        <v>904</v>
      </c>
      <c r="AZ112" s="2" t="s">
        <v>904</v>
      </c>
      <c r="BA112" s="205">
        <v>897719.3557148725</v>
      </c>
      <c r="BB112" s="205">
        <v>13.858311799781063</v>
      </c>
      <c r="BC112" s="206" t="s">
        <v>904</v>
      </c>
      <c r="BD112" s="205">
        <v>13.858311799781063</v>
      </c>
      <c r="BE112" s="205">
        <v>725.927292275639</v>
      </c>
      <c r="BF112" s="205">
        <v>0.0</v>
      </c>
      <c r="BG112" s="205">
        <v>9223.499999999982</v>
      </c>
      <c r="BH112" s="205">
        <v>7378.799999999988</v>
      </c>
      <c r="BI112" s="2" t="s">
        <v>904</v>
      </c>
      <c r="BJ112" s="2" t="s">
        <v>904</v>
      </c>
      <c r="BK112" s="203">
        <v>520.6462743909648</v>
      </c>
      <c r="BL112" s="2">
        <v>3.0</v>
      </c>
      <c r="BM112" s="207">
        <v>520.6462743909648</v>
      </c>
      <c r="BN112" s="208" t="s">
        <v>905</v>
      </c>
      <c r="BO112" s="87">
        <v>20.0</v>
      </c>
      <c r="BP112" s="101">
        <v>0.05</v>
      </c>
      <c r="BQ112" s="101">
        <v>0.04</v>
      </c>
      <c r="BR112" s="2">
        <v>100.0</v>
      </c>
      <c r="BS112" s="2">
        <v>100.0</v>
      </c>
    </row>
    <row r="113" ht="12.75" customHeight="1">
      <c r="A113" s="87" t="str">
        <f t="shared" si="1"/>
        <v>Colombia Seagrass Restoration Planting Medium</v>
      </c>
      <c r="B113" s="87" t="s">
        <v>165</v>
      </c>
      <c r="C113" s="203" t="s">
        <v>189</v>
      </c>
      <c r="D113" s="2" t="s">
        <v>590</v>
      </c>
      <c r="E113" s="203" t="s">
        <v>167</v>
      </c>
      <c r="F113" s="2" t="s">
        <v>174</v>
      </c>
      <c r="G113" s="203" t="s">
        <v>902</v>
      </c>
      <c r="H113" s="177">
        <v>500.0</v>
      </c>
      <c r="I113" s="2" t="s">
        <v>903</v>
      </c>
      <c r="J113" s="2">
        <v>3144.1760533333277</v>
      </c>
      <c r="K113" s="2">
        <v>1637003.5481972843</v>
      </c>
      <c r="L113" s="204">
        <v>-6733384.931682988</v>
      </c>
      <c r="M113" s="92">
        <v>8659774.559481218</v>
      </c>
      <c r="N113" s="92">
        <v>1.0378590846337687E7</v>
      </c>
      <c r="O113" s="92">
        <v>6625008.737210394</v>
      </c>
      <c r="P113" s="92">
        <v>7495521.72418039</v>
      </c>
      <c r="Q113" s="92">
        <v>2034765.8222708236</v>
      </c>
      <c r="R113" s="92">
        <v>2883069.122157298</v>
      </c>
      <c r="S113" s="92">
        <v>9223.499999999982</v>
      </c>
      <c r="T113" s="92">
        <v>7378.799999999988</v>
      </c>
      <c r="U113" s="92">
        <v>2654425.8556129793</v>
      </c>
      <c r="V113" s="92">
        <v>4524003.546846187</v>
      </c>
      <c r="W113" s="92">
        <v>1173.6020165177579</v>
      </c>
      <c r="X113" s="92">
        <v>28865.91519827073</v>
      </c>
      <c r="Y113" s="92">
        <v>17319.549118962437</v>
      </c>
      <c r="Z113" s="92">
        <v>30.74499999999994</v>
      </c>
      <c r="AA113" s="92">
        <v>5308.851711225959</v>
      </c>
      <c r="AB113" s="87">
        <v>500.0</v>
      </c>
      <c r="AC113" s="2">
        <v>6733384.931682988</v>
      </c>
      <c r="AD113" s="92">
        <v>6625008.737210394</v>
      </c>
      <c r="AE113" s="92">
        <v>2034765.8222708236</v>
      </c>
      <c r="AF113" s="92">
        <v>2654425.8556129793</v>
      </c>
      <c r="AG113" s="92">
        <v>1173.6020165177579</v>
      </c>
      <c r="AH113" s="2" t="s">
        <v>904</v>
      </c>
      <c r="AI113" s="2" t="s">
        <v>904</v>
      </c>
      <c r="AJ113" s="2" t="s">
        <v>904</v>
      </c>
      <c r="AK113" s="177">
        <v>7378.799999999988</v>
      </c>
      <c r="AL113" s="2" t="s">
        <v>904</v>
      </c>
      <c r="AM113" s="2" t="s">
        <v>904</v>
      </c>
      <c r="AN113" s="2" t="s">
        <v>904</v>
      </c>
      <c r="AO113" s="2" t="s">
        <v>904</v>
      </c>
      <c r="AP113" s="2" t="s">
        <v>904</v>
      </c>
      <c r="AQ113" s="2" t="s">
        <v>904</v>
      </c>
      <c r="AR113" s="2" t="s">
        <v>904</v>
      </c>
      <c r="AS113" s="2" t="s">
        <v>904</v>
      </c>
      <c r="AT113" s="2" t="s">
        <v>904</v>
      </c>
      <c r="AU113" s="2" t="s">
        <v>904</v>
      </c>
      <c r="AV113" s="2" t="s">
        <v>904</v>
      </c>
      <c r="AW113" s="2" t="s">
        <v>904</v>
      </c>
      <c r="AX113" s="2" t="s">
        <v>904</v>
      </c>
      <c r="AY113" s="2" t="s">
        <v>904</v>
      </c>
      <c r="AZ113" s="2" t="s">
        <v>904</v>
      </c>
      <c r="BA113" s="205">
        <v>897719.3557148725</v>
      </c>
      <c r="BB113" s="205">
        <v>13.858311799781063</v>
      </c>
      <c r="BC113" s="206" t="s">
        <v>904</v>
      </c>
      <c r="BD113" s="205">
        <v>13.858311799781063</v>
      </c>
      <c r="BE113" s="205">
        <v>725.927292275639</v>
      </c>
      <c r="BF113" s="205">
        <v>0.0</v>
      </c>
      <c r="BG113" s="205">
        <v>9223.499999999982</v>
      </c>
      <c r="BH113" s="205">
        <v>7378.799999999988</v>
      </c>
      <c r="BI113" s="2" t="s">
        <v>904</v>
      </c>
      <c r="BJ113" s="2" t="s">
        <v>904</v>
      </c>
      <c r="BK113" s="203">
        <v>520.6462743909648</v>
      </c>
      <c r="BL113" s="2">
        <v>3.0</v>
      </c>
      <c r="BM113" s="207">
        <v>520.6462743909648</v>
      </c>
      <c r="BN113" s="208" t="s">
        <v>905</v>
      </c>
      <c r="BO113" s="87">
        <v>20.0</v>
      </c>
      <c r="BP113" s="101">
        <v>0.05</v>
      </c>
      <c r="BQ113" s="101">
        <v>0.04</v>
      </c>
      <c r="BR113" s="2">
        <v>100.0</v>
      </c>
      <c r="BS113" s="2">
        <v>100.0</v>
      </c>
    </row>
    <row r="114" ht="12.75" customHeight="1">
      <c r="A114" s="87" t="str">
        <f t="shared" si="1"/>
        <v>Colombia Salt marsh Restoration Planting Medium</v>
      </c>
      <c r="B114" s="87" t="s">
        <v>165</v>
      </c>
      <c r="C114" s="203" t="s">
        <v>189</v>
      </c>
      <c r="D114" s="2" t="s">
        <v>590</v>
      </c>
      <c r="E114" s="203" t="s">
        <v>168</v>
      </c>
      <c r="F114" s="2" t="s">
        <v>174</v>
      </c>
      <c r="G114" s="203" t="s">
        <v>902</v>
      </c>
      <c r="H114" s="177">
        <v>500.0</v>
      </c>
      <c r="I114" s="2" t="s">
        <v>903</v>
      </c>
      <c r="J114" s="2">
        <v>413.7689513323668</v>
      </c>
      <c r="K114" s="2">
        <v>75352.05427495242</v>
      </c>
      <c r="L114" s="204">
        <v>-4656118.188995058</v>
      </c>
      <c r="M114" s="92">
        <v>6136537.533940375</v>
      </c>
      <c r="N114" s="92">
        <v>7403870.829450967</v>
      </c>
      <c r="O114" s="92">
        <v>4630745.003376588</v>
      </c>
      <c r="P114" s="92">
        <v>5208260.449746037</v>
      </c>
      <c r="Q114" s="92">
        <v>1505792.530563787</v>
      </c>
      <c r="R114" s="92">
        <v>2195610.37970493</v>
      </c>
      <c r="S114" s="92">
        <v>19519.49999999997</v>
      </c>
      <c r="T114" s="92">
        <v>15615.599999999979</v>
      </c>
      <c r="U114" s="92">
        <v>1964888.7618057686</v>
      </c>
      <c r="V114" s="92">
        <v>3348808.4471339514</v>
      </c>
      <c r="W114" s="92">
        <v>392.97481582138266</v>
      </c>
      <c r="X114" s="92">
        <v>20455.12511313458</v>
      </c>
      <c r="Y114" s="92">
        <v>12273.075067880749</v>
      </c>
      <c r="Z114" s="92">
        <v>65.0649999999999</v>
      </c>
      <c r="AA114" s="92">
        <v>3929.777523611537</v>
      </c>
      <c r="AB114" s="87">
        <v>500.0</v>
      </c>
      <c r="AC114" s="2">
        <v>4656118.188995058</v>
      </c>
      <c r="AD114" s="92">
        <v>4630745.003376588</v>
      </c>
      <c r="AE114" s="92">
        <v>1505792.530563787</v>
      </c>
      <c r="AF114" s="92">
        <v>1964888.7618057686</v>
      </c>
      <c r="AG114" s="92">
        <v>392.97481582138266</v>
      </c>
      <c r="AH114" s="2" t="s">
        <v>904</v>
      </c>
      <c r="AI114" s="2" t="s">
        <v>904</v>
      </c>
      <c r="AJ114" s="2" t="s">
        <v>904</v>
      </c>
      <c r="AK114" s="177">
        <v>15615.599999999979</v>
      </c>
      <c r="AL114" s="2" t="s">
        <v>904</v>
      </c>
      <c r="AM114" s="2" t="s">
        <v>904</v>
      </c>
      <c r="AN114" s="2" t="s">
        <v>904</v>
      </c>
      <c r="AO114" s="2" t="s">
        <v>904</v>
      </c>
      <c r="AP114" s="2" t="s">
        <v>904</v>
      </c>
      <c r="AQ114" s="2" t="s">
        <v>904</v>
      </c>
      <c r="AR114" s="2" t="s">
        <v>904</v>
      </c>
      <c r="AS114" s="2" t="s">
        <v>904</v>
      </c>
      <c r="AT114" s="2" t="s">
        <v>904</v>
      </c>
      <c r="AU114" s="2" t="s">
        <v>904</v>
      </c>
      <c r="AV114" s="2" t="s">
        <v>904</v>
      </c>
      <c r="AW114" s="2" t="s">
        <v>904</v>
      </c>
      <c r="AX114" s="2" t="s">
        <v>904</v>
      </c>
      <c r="AY114" s="2" t="s">
        <v>904</v>
      </c>
      <c r="AZ114" s="2" t="s">
        <v>904</v>
      </c>
      <c r="BA114" s="205">
        <v>93796.34185593639</v>
      </c>
      <c r="BB114" s="205">
        <v>27.267565064445023</v>
      </c>
      <c r="BC114" s="206" t="s">
        <v>904</v>
      </c>
      <c r="BD114" s="205">
        <v>27.267565064445023</v>
      </c>
      <c r="BE114" s="205">
        <v>5774.540243992721</v>
      </c>
      <c r="BF114" s="205">
        <v>0.0</v>
      </c>
      <c r="BG114" s="205">
        <v>19519.49999999997</v>
      </c>
      <c r="BH114" s="205">
        <v>15615.599999999979</v>
      </c>
      <c r="BI114" s="2" t="s">
        <v>904</v>
      </c>
      <c r="BJ114" s="2" t="s">
        <v>904</v>
      </c>
      <c r="BK114" s="203">
        <v>182.11142724052445</v>
      </c>
      <c r="BL114" s="2">
        <v>3.0</v>
      </c>
      <c r="BM114" s="207">
        <v>182.11142724052445</v>
      </c>
      <c r="BN114" s="208" t="s">
        <v>905</v>
      </c>
      <c r="BO114" s="87">
        <v>20.0</v>
      </c>
      <c r="BP114" s="101">
        <v>0.05</v>
      </c>
      <c r="BQ114" s="101">
        <v>0.04</v>
      </c>
      <c r="BR114" s="2">
        <v>100.0</v>
      </c>
      <c r="BS114" s="2">
        <v>100.0</v>
      </c>
    </row>
    <row r="115" ht="12.75" customHeight="1">
      <c r="A115" s="87" t="str">
        <f t="shared" si="1"/>
        <v>Colombia Salt marsh Restoration Planting Medium</v>
      </c>
      <c r="B115" s="87" t="s">
        <v>165</v>
      </c>
      <c r="C115" s="203" t="s">
        <v>189</v>
      </c>
      <c r="D115" s="2" t="s">
        <v>590</v>
      </c>
      <c r="E115" s="203" t="s">
        <v>168</v>
      </c>
      <c r="F115" s="2" t="s">
        <v>174</v>
      </c>
      <c r="G115" s="203" t="s">
        <v>902</v>
      </c>
      <c r="H115" s="177">
        <v>500.0</v>
      </c>
      <c r="I115" s="2" t="s">
        <v>903</v>
      </c>
      <c r="J115" s="2">
        <v>413.7689513323668</v>
      </c>
      <c r="K115" s="2">
        <v>75352.05427495242</v>
      </c>
      <c r="L115" s="204">
        <v>-4656118.188995058</v>
      </c>
      <c r="M115" s="92">
        <v>6136537.533940375</v>
      </c>
      <c r="N115" s="92">
        <v>7403870.829450967</v>
      </c>
      <c r="O115" s="92">
        <v>4630745.003376588</v>
      </c>
      <c r="P115" s="92">
        <v>5208260.449746037</v>
      </c>
      <c r="Q115" s="92">
        <v>1505792.530563787</v>
      </c>
      <c r="R115" s="92">
        <v>2195610.37970493</v>
      </c>
      <c r="S115" s="92">
        <v>19519.49999999997</v>
      </c>
      <c r="T115" s="92">
        <v>15615.599999999979</v>
      </c>
      <c r="U115" s="92">
        <v>1964888.7618057686</v>
      </c>
      <c r="V115" s="92">
        <v>3348808.4471339514</v>
      </c>
      <c r="W115" s="92">
        <v>392.97481582138266</v>
      </c>
      <c r="X115" s="92">
        <v>20455.12511313458</v>
      </c>
      <c r="Y115" s="92">
        <v>12273.075067880749</v>
      </c>
      <c r="Z115" s="92">
        <v>65.0649999999999</v>
      </c>
      <c r="AA115" s="92">
        <v>3929.777523611537</v>
      </c>
      <c r="AB115" s="87">
        <v>500.0</v>
      </c>
      <c r="AC115" s="2">
        <v>4656118.188995058</v>
      </c>
      <c r="AD115" s="92">
        <v>4630745.003376588</v>
      </c>
      <c r="AE115" s="92">
        <v>1505792.530563787</v>
      </c>
      <c r="AF115" s="92">
        <v>1964888.7618057686</v>
      </c>
      <c r="AG115" s="92">
        <v>392.97481582138266</v>
      </c>
      <c r="AH115" s="2" t="s">
        <v>904</v>
      </c>
      <c r="AI115" s="2" t="s">
        <v>904</v>
      </c>
      <c r="AJ115" s="2" t="s">
        <v>904</v>
      </c>
      <c r="AK115" s="177">
        <v>15615.599999999979</v>
      </c>
      <c r="AL115" s="2" t="s">
        <v>904</v>
      </c>
      <c r="AM115" s="2" t="s">
        <v>904</v>
      </c>
      <c r="AN115" s="2" t="s">
        <v>904</v>
      </c>
      <c r="AO115" s="2" t="s">
        <v>904</v>
      </c>
      <c r="AP115" s="2" t="s">
        <v>904</v>
      </c>
      <c r="AQ115" s="2" t="s">
        <v>904</v>
      </c>
      <c r="AR115" s="2" t="s">
        <v>904</v>
      </c>
      <c r="AS115" s="2" t="s">
        <v>904</v>
      </c>
      <c r="AT115" s="2" t="s">
        <v>904</v>
      </c>
      <c r="AU115" s="2" t="s">
        <v>904</v>
      </c>
      <c r="AV115" s="2" t="s">
        <v>904</v>
      </c>
      <c r="AW115" s="2" t="s">
        <v>904</v>
      </c>
      <c r="AX115" s="2" t="s">
        <v>904</v>
      </c>
      <c r="AY115" s="2" t="s">
        <v>904</v>
      </c>
      <c r="AZ115" s="2" t="s">
        <v>904</v>
      </c>
      <c r="BA115" s="205">
        <v>93796.34185593639</v>
      </c>
      <c r="BB115" s="205">
        <v>27.267565064445023</v>
      </c>
      <c r="BC115" s="206" t="s">
        <v>904</v>
      </c>
      <c r="BD115" s="205">
        <v>27.267565064445023</v>
      </c>
      <c r="BE115" s="205">
        <v>5774.540243992721</v>
      </c>
      <c r="BF115" s="205">
        <v>0.0</v>
      </c>
      <c r="BG115" s="205">
        <v>19519.49999999997</v>
      </c>
      <c r="BH115" s="205">
        <v>15615.599999999979</v>
      </c>
      <c r="BI115" s="2" t="s">
        <v>904</v>
      </c>
      <c r="BJ115" s="2" t="s">
        <v>904</v>
      </c>
      <c r="BK115" s="203">
        <v>182.11142724052445</v>
      </c>
      <c r="BL115" s="2">
        <v>3.0</v>
      </c>
      <c r="BM115" s="207">
        <v>182.11142724052445</v>
      </c>
      <c r="BN115" s="208" t="s">
        <v>905</v>
      </c>
      <c r="BO115" s="87">
        <v>20.0</v>
      </c>
      <c r="BP115" s="101">
        <v>0.05</v>
      </c>
      <c r="BQ115" s="101">
        <v>0.04</v>
      </c>
      <c r="BR115" s="2">
        <v>100.0</v>
      </c>
      <c r="BS115" s="2">
        <v>100.0</v>
      </c>
    </row>
    <row r="116" ht="12.75" customHeight="1">
      <c r="A116" s="87" t="str">
        <f t="shared" si="1"/>
        <v>Colombia Mangrove Restoration Planting Medium</v>
      </c>
      <c r="B116" s="87" t="s">
        <v>165</v>
      </c>
      <c r="C116" s="203" t="s">
        <v>189</v>
      </c>
      <c r="D116" s="2" t="s">
        <v>590</v>
      </c>
      <c r="E116" s="203" t="s">
        <v>160</v>
      </c>
      <c r="F116" s="2" t="s">
        <v>174</v>
      </c>
      <c r="G116" s="203" t="s">
        <v>902</v>
      </c>
      <c r="H116" s="177">
        <v>500.0</v>
      </c>
      <c r="I116" s="2" t="s">
        <v>903</v>
      </c>
      <c r="J116" s="2">
        <v>356578.18109863997</v>
      </c>
      <c r="K116" s="2">
        <v>1.0697345432959199E7</v>
      </c>
      <c r="L116" s="204">
        <v>-2209269.8314635456</v>
      </c>
      <c r="M116" s="92">
        <v>4553879.45621394</v>
      </c>
      <c r="N116" s="92">
        <v>5646943.858982574</v>
      </c>
      <c r="O116" s="92">
        <v>3215237.1844305457</v>
      </c>
      <c r="P116" s="92">
        <v>3584786.0</v>
      </c>
      <c r="Q116" s="92">
        <v>1338642.2717833947</v>
      </c>
      <c r="R116" s="92">
        <v>2062157.8589825737</v>
      </c>
      <c r="S116" s="92">
        <v>204358.0499999999</v>
      </c>
      <c r="T116" s="92">
        <v>163486.43999999994</v>
      </c>
      <c r="U116" s="92">
        <v>3388793.352524277</v>
      </c>
      <c r="V116" s="92">
        <v>5775604.209825738</v>
      </c>
      <c r="W116" s="92">
        <v>27.854783896535647</v>
      </c>
      <c r="X116" s="92">
        <v>15179.5981873798</v>
      </c>
      <c r="Y116" s="92">
        <v>9107.75891242788</v>
      </c>
      <c r="Z116" s="92">
        <v>681.1934999999996</v>
      </c>
      <c r="AA116" s="92">
        <v>6777.586705048554</v>
      </c>
      <c r="AB116" s="87">
        <v>500.0</v>
      </c>
      <c r="AC116" s="2">
        <v>2209269.8314635456</v>
      </c>
      <c r="AD116" s="92">
        <v>3215237.1844305457</v>
      </c>
      <c r="AE116" s="92">
        <v>1338642.2717833947</v>
      </c>
      <c r="AF116" s="92">
        <v>3388793.352524277</v>
      </c>
      <c r="AG116" s="92">
        <v>27.854783896535647</v>
      </c>
      <c r="AH116" s="2" t="s">
        <v>904</v>
      </c>
      <c r="AI116" s="2" t="s">
        <v>904</v>
      </c>
      <c r="AJ116" s="2" t="s">
        <v>904</v>
      </c>
      <c r="AK116" s="177">
        <v>163486.43999999994</v>
      </c>
      <c r="AL116" s="2" t="s">
        <v>904</v>
      </c>
      <c r="AM116" s="2" t="s">
        <v>904</v>
      </c>
      <c r="AN116" s="2" t="s">
        <v>904</v>
      </c>
      <c r="AO116" s="2" t="s">
        <v>904</v>
      </c>
      <c r="AP116" s="2" t="s">
        <v>904</v>
      </c>
      <c r="AQ116" s="2" t="s">
        <v>904</v>
      </c>
      <c r="AR116" s="2" t="s">
        <v>904</v>
      </c>
      <c r="AS116" s="2" t="s">
        <v>904</v>
      </c>
      <c r="AT116" s="2" t="s">
        <v>904</v>
      </c>
      <c r="AU116" s="2" t="s">
        <v>904</v>
      </c>
      <c r="AV116" s="2" t="s">
        <v>904</v>
      </c>
      <c r="AW116" s="2" t="s">
        <v>904</v>
      </c>
      <c r="AX116" s="2" t="s">
        <v>904</v>
      </c>
      <c r="AY116" s="2" t="s">
        <v>904</v>
      </c>
      <c r="AZ116" s="2" t="s">
        <v>904</v>
      </c>
      <c r="BA116" s="205">
        <v>5637106.199941218</v>
      </c>
      <c r="BB116" s="205">
        <v>37.294092640063184</v>
      </c>
      <c r="BC116" s="206" t="s">
        <v>904</v>
      </c>
      <c r="BD116" s="205">
        <v>37.294092640063184</v>
      </c>
      <c r="BE116" s="205">
        <v>37322.23151476589</v>
      </c>
      <c r="BF116" s="205">
        <v>0.0</v>
      </c>
      <c r="BG116" s="205">
        <v>204358.0499999999</v>
      </c>
      <c r="BH116" s="205">
        <v>163486.43999999994</v>
      </c>
      <c r="BI116" s="2" t="s">
        <v>904</v>
      </c>
      <c r="BJ116" s="2" t="s">
        <v>904</v>
      </c>
      <c r="BK116" s="203">
        <v>30.0</v>
      </c>
      <c r="BL116" s="2">
        <v>3.0</v>
      </c>
      <c r="BM116" s="207">
        <v>30.0</v>
      </c>
      <c r="BN116" s="208" t="s">
        <v>906</v>
      </c>
      <c r="BO116" s="87">
        <v>20.0</v>
      </c>
      <c r="BP116" s="101">
        <v>0.05</v>
      </c>
      <c r="BQ116" s="101">
        <v>0.04</v>
      </c>
      <c r="BR116" s="2">
        <v>100.0</v>
      </c>
      <c r="BS116" s="2">
        <v>100.0</v>
      </c>
    </row>
    <row r="117" ht="12.75" customHeight="1">
      <c r="A117" s="87" t="str">
        <f t="shared" si="1"/>
        <v>Colombia Mangrove Restoration Planting Medium</v>
      </c>
      <c r="B117" s="87" t="s">
        <v>165</v>
      </c>
      <c r="C117" s="203" t="s">
        <v>189</v>
      </c>
      <c r="D117" s="2" t="s">
        <v>590</v>
      </c>
      <c r="E117" s="203" t="s">
        <v>160</v>
      </c>
      <c r="F117" s="2" t="s">
        <v>174</v>
      </c>
      <c r="G117" s="203" t="s">
        <v>902</v>
      </c>
      <c r="H117" s="177">
        <v>500.0</v>
      </c>
      <c r="I117" s="2" t="s">
        <v>903</v>
      </c>
      <c r="J117" s="2">
        <v>356578.18109863997</v>
      </c>
      <c r="K117" s="2">
        <v>1.0697345432959199E7</v>
      </c>
      <c r="L117" s="204">
        <v>-2209269.8314635456</v>
      </c>
      <c r="M117" s="92">
        <v>4553879.45621394</v>
      </c>
      <c r="N117" s="92">
        <v>5646943.858982574</v>
      </c>
      <c r="O117" s="92">
        <v>3215237.1844305457</v>
      </c>
      <c r="P117" s="92">
        <v>3584786.0</v>
      </c>
      <c r="Q117" s="92">
        <v>1338642.2717833947</v>
      </c>
      <c r="R117" s="92">
        <v>2062157.8589825737</v>
      </c>
      <c r="S117" s="92">
        <v>204358.0499999999</v>
      </c>
      <c r="T117" s="92">
        <v>163486.43999999994</v>
      </c>
      <c r="U117" s="92">
        <v>3388793.352524277</v>
      </c>
      <c r="V117" s="92">
        <v>5775604.209825738</v>
      </c>
      <c r="W117" s="92">
        <v>27.854783896535647</v>
      </c>
      <c r="X117" s="92">
        <v>15179.5981873798</v>
      </c>
      <c r="Y117" s="92">
        <v>9107.75891242788</v>
      </c>
      <c r="Z117" s="92">
        <v>681.1934999999996</v>
      </c>
      <c r="AA117" s="92">
        <v>6777.586705048554</v>
      </c>
      <c r="AB117" s="87">
        <v>500.0</v>
      </c>
      <c r="AC117" s="2">
        <v>2209269.8314635456</v>
      </c>
      <c r="AD117" s="92">
        <v>3215237.1844305457</v>
      </c>
      <c r="AE117" s="92">
        <v>1338642.2717833947</v>
      </c>
      <c r="AF117" s="92">
        <v>3388793.352524277</v>
      </c>
      <c r="AG117" s="92">
        <v>27.854783896535647</v>
      </c>
      <c r="AH117" s="2" t="s">
        <v>904</v>
      </c>
      <c r="AI117" s="2" t="s">
        <v>904</v>
      </c>
      <c r="AJ117" s="2" t="s">
        <v>904</v>
      </c>
      <c r="AK117" s="177">
        <v>163486.43999999994</v>
      </c>
      <c r="AL117" s="2" t="s">
        <v>904</v>
      </c>
      <c r="AM117" s="2" t="s">
        <v>904</v>
      </c>
      <c r="AN117" s="2" t="s">
        <v>904</v>
      </c>
      <c r="AO117" s="2" t="s">
        <v>904</v>
      </c>
      <c r="AP117" s="2" t="s">
        <v>904</v>
      </c>
      <c r="AQ117" s="2" t="s">
        <v>904</v>
      </c>
      <c r="AR117" s="2" t="s">
        <v>904</v>
      </c>
      <c r="AS117" s="2" t="s">
        <v>904</v>
      </c>
      <c r="AT117" s="2" t="s">
        <v>904</v>
      </c>
      <c r="AU117" s="2" t="s">
        <v>904</v>
      </c>
      <c r="AV117" s="2" t="s">
        <v>904</v>
      </c>
      <c r="AW117" s="2" t="s">
        <v>904</v>
      </c>
      <c r="AX117" s="2" t="s">
        <v>904</v>
      </c>
      <c r="AY117" s="2" t="s">
        <v>904</v>
      </c>
      <c r="AZ117" s="2" t="s">
        <v>904</v>
      </c>
      <c r="BA117" s="205">
        <v>5637106.199941218</v>
      </c>
      <c r="BB117" s="205">
        <v>37.294092640063184</v>
      </c>
      <c r="BC117" s="206" t="s">
        <v>904</v>
      </c>
      <c r="BD117" s="205">
        <v>37.294092640063184</v>
      </c>
      <c r="BE117" s="205">
        <v>37322.23151476589</v>
      </c>
      <c r="BF117" s="205">
        <v>0.0</v>
      </c>
      <c r="BG117" s="205">
        <v>204358.0499999999</v>
      </c>
      <c r="BH117" s="205">
        <v>163486.43999999994</v>
      </c>
      <c r="BI117" s="2" t="s">
        <v>904</v>
      </c>
      <c r="BJ117" s="2" t="s">
        <v>904</v>
      </c>
      <c r="BK117" s="203">
        <v>30.0</v>
      </c>
      <c r="BL117" s="2">
        <v>3.0</v>
      </c>
      <c r="BM117" s="207">
        <v>30.0</v>
      </c>
      <c r="BN117" s="208" t="s">
        <v>906</v>
      </c>
      <c r="BO117" s="87">
        <v>20.0</v>
      </c>
      <c r="BP117" s="101">
        <v>0.05</v>
      </c>
      <c r="BQ117" s="101">
        <v>0.04</v>
      </c>
      <c r="BR117" s="2">
        <v>100.0</v>
      </c>
      <c r="BS117" s="2">
        <v>100.0</v>
      </c>
    </row>
    <row r="118" ht="12.75" customHeight="1">
      <c r="A118" s="87" t="str">
        <f t="shared" si="1"/>
        <v>Colombia Seagrass Restoration Planting Medium</v>
      </c>
      <c r="B118" s="87" t="s">
        <v>165</v>
      </c>
      <c r="C118" s="203" t="s">
        <v>189</v>
      </c>
      <c r="D118" s="2" t="s">
        <v>590</v>
      </c>
      <c r="E118" s="203" t="s">
        <v>167</v>
      </c>
      <c r="F118" s="2" t="s">
        <v>174</v>
      </c>
      <c r="G118" s="203" t="s">
        <v>902</v>
      </c>
      <c r="H118" s="177">
        <v>500.0</v>
      </c>
      <c r="I118" s="2" t="s">
        <v>903</v>
      </c>
      <c r="J118" s="2">
        <v>3144.1760533333277</v>
      </c>
      <c r="K118" s="2">
        <v>94325.28159999983</v>
      </c>
      <c r="L118" s="204">
        <v>-8256677.098380118</v>
      </c>
      <c r="M118" s="92">
        <v>8409626.96009101</v>
      </c>
      <c r="N118" s="92">
        <v>9952258.114352213</v>
      </c>
      <c r="O118" s="92">
        <v>6625008.737210394</v>
      </c>
      <c r="P118" s="92">
        <v>7495521.72418039</v>
      </c>
      <c r="Q118" s="92">
        <v>1784618.222880615</v>
      </c>
      <c r="R118" s="92">
        <v>2456736.390171823</v>
      </c>
      <c r="S118" s="92">
        <v>9223.499999999982</v>
      </c>
      <c r="T118" s="92">
        <v>7378.799999999988</v>
      </c>
      <c r="U118" s="92">
        <v>152949.86171089232</v>
      </c>
      <c r="V118" s="92">
        <v>260676.22699143787</v>
      </c>
      <c r="W118" s="92">
        <v>1139.7011655135013</v>
      </c>
      <c r="X118" s="92">
        <v>28032.089866970033</v>
      </c>
      <c r="Y118" s="92">
        <v>16819.25392018202</v>
      </c>
      <c r="Z118" s="92">
        <v>30.74499999999994</v>
      </c>
      <c r="AA118" s="92">
        <v>305.89972342178464</v>
      </c>
      <c r="AB118" s="87">
        <v>500.0</v>
      </c>
      <c r="AC118" s="2">
        <v>8256677.098380118</v>
      </c>
      <c r="AD118" s="92">
        <v>6625008.737210394</v>
      </c>
      <c r="AE118" s="92">
        <v>1784618.222880615</v>
      </c>
      <c r="AF118" s="92">
        <v>152949.86171089232</v>
      </c>
      <c r="AG118" s="92">
        <v>1139.7011655135013</v>
      </c>
      <c r="AH118" s="2" t="s">
        <v>904</v>
      </c>
      <c r="AI118" s="2" t="s">
        <v>904</v>
      </c>
      <c r="AJ118" s="2" t="s">
        <v>904</v>
      </c>
      <c r="AK118" s="177">
        <v>7378.799999999988</v>
      </c>
      <c r="AL118" s="2" t="s">
        <v>904</v>
      </c>
      <c r="AM118" s="2" t="s">
        <v>904</v>
      </c>
      <c r="AN118" s="2" t="s">
        <v>904</v>
      </c>
      <c r="AO118" s="2" t="s">
        <v>904</v>
      </c>
      <c r="AP118" s="2" t="s">
        <v>904</v>
      </c>
      <c r="AQ118" s="2" t="s">
        <v>904</v>
      </c>
      <c r="AR118" s="2" t="s">
        <v>904</v>
      </c>
      <c r="AS118" s="2" t="s">
        <v>904</v>
      </c>
      <c r="AT118" s="2" t="s">
        <v>904</v>
      </c>
      <c r="AU118" s="2" t="s">
        <v>904</v>
      </c>
      <c r="AV118" s="2" t="s">
        <v>904</v>
      </c>
      <c r="AW118" s="2" t="s">
        <v>904</v>
      </c>
      <c r="AX118" s="2" t="s">
        <v>904</v>
      </c>
      <c r="AY118" s="2" t="s">
        <v>904</v>
      </c>
      <c r="AZ118" s="2" t="s">
        <v>904</v>
      </c>
      <c r="BA118" s="205">
        <v>897719.3557148725</v>
      </c>
      <c r="BB118" s="205">
        <v>13.858311799781063</v>
      </c>
      <c r="BC118" s="206" t="s">
        <v>904</v>
      </c>
      <c r="BD118" s="205">
        <v>13.858311799781063</v>
      </c>
      <c r="BE118" s="205">
        <v>725.927292275639</v>
      </c>
      <c r="BF118" s="205">
        <v>0.0</v>
      </c>
      <c r="BG118" s="205">
        <v>9223.499999999982</v>
      </c>
      <c r="BH118" s="205">
        <v>7378.799999999988</v>
      </c>
      <c r="BI118" s="2" t="s">
        <v>904</v>
      </c>
      <c r="BJ118" s="2" t="s">
        <v>904</v>
      </c>
      <c r="BK118" s="203">
        <v>30.0</v>
      </c>
      <c r="BL118" s="2">
        <v>1.0</v>
      </c>
      <c r="BM118" s="207">
        <v>30.0</v>
      </c>
      <c r="BN118" s="208" t="s">
        <v>906</v>
      </c>
      <c r="BO118" s="87">
        <v>20.0</v>
      </c>
      <c r="BP118" s="101">
        <v>0.05</v>
      </c>
      <c r="BQ118" s="101">
        <v>0.04</v>
      </c>
      <c r="BR118" s="2">
        <v>100.0</v>
      </c>
      <c r="BS118" s="2">
        <v>100.0</v>
      </c>
    </row>
    <row r="119" ht="12.75" customHeight="1">
      <c r="A119" s="87" t="str">
        <f t="shared" si="1"/>
        <v>Colombia Seagrass Restoration Planting Medium</v>
      </c>
      <c r="B119" s="87" t="s">
        <v>165</v>
      </c>
      <c r="C119" s="203" t="s">
        <v>189</v>
      </c>
      <c r="D119" s="2" t="s">
        <v>590</v>
      </c>
      <c r="E119" s="203" t="s">
        <v>167</v>
      </c>
      <c r="F119" s="2" t="s">
        <v>174</v>
      </c>
      <c r="G119" s="203" t="s">
        <v>902</v>
      </c>
      <c r="H119" s="177">
        <v>500.0</v>
      </c>
      <c r="I119" s="2" t="s">
        <v>903</v>
      </c>
      <c r="J119" s="2">
        <v>3144.1760533333277</v>
      </c>
      <c r="K119" s="2">
        <v>94325.28159999983</v>
      </c>
      <c r="L119" s="204">
        <v>-8256677.098380118</v>
      </c>
      <c r="M119" s="92">
        <v>8409626.96009101</v>
      </c>
      <c r="N119" s="92">
        <v>9952258.114352213</v>
      </c>
      <c r="O119" s="92">
        <v>6625008.737210394</v>
      </c>
      <c r="P119" s="92">
        <v>7495521.72418039</v>
      </c>
      <c r="Q119" s="92">
        <v>1784618.222880615</v>
      </c>
      <c r="R119" s="92">
        <v>2456736.390171823</v>
      </c>
      <c r="S119" s="92">
        <v>9223.499999999982</v>
      </c>
      <c r="T119" s="92">
        <v>7378.799999999988</v>
      </c>
      <c r="U119" s="92">
        <v>152949.86171089232</v>
      </c>
      <c r="V119" s="92">
        <v>260676.22699143787</v>
      </c>
      <c r="W119" s="92">
        <v>1139.7011655135013</v>
      </c>
      <c r="X119" s="92">
        <v>28032.089866970033</v>
      </c>
      <c r="Y119" s="92">
        <v>16819.25392018202</v>
      </c>
      <c r="Z119" s="92">
        <v>30.74499999999994</v>
      </c>
      <c r="AA119" s="92">
        <v>305.89972342178464</v>
      </c>
      <c r="AB119" s="87">
        <v>500.0</v>
      </c>
      <c r="AC119" s="2">
        <v>8256677.098380118</v>
      </c>
      <c r="AD119" s="92">
        <v>6625008.737210394</v>
      </c>
      <c r="AE119" s="92">
        <v>1784618.222880615</v>
      </c>
      <c r="AF119" s="92">
        <v>152949.86171089232</v>
      </c>
      <c r="AG119" s="92">
        <v>1139.7011655135013</v>
      </c>
      <c r="AH119" s="2" t="s">
        <v>904</v>
      </c>
      <c r="AI119" s="2" t="s">
        <v>904</v>
      </c>
      <c r="AJ119" s="2" t="s">
        <v>904</v>
      </c>
      <c r="AK119" s="177">
        <v>7378.799999999988</v>
      </c>
      <c r="AL119" s="2" t="s">
        <v>904</v>
      </c>
      <c r="AM119" s="2" t="s">
        <v>904</v>
      </c>
      <c r="AN119" s="2" t="s">
        <v>904</v>
      </c>
      <c r="AO119" s="2" t="s">
        <v>904</v>
      </c>
      <c r="AP119" s="2" t="s">
        <v>904</v>
      </c>
      <c r="AQ119" s="2" t="s">
        <v>904</v>
      </c>
      <c r="AR119" s="2" t="s">
        <v>904</v>
      </c>
      <c r="AS119" s="2" t="s">
        <v>904</v>
      </c>
      <c r="AT119" s="2" t="s">
        <v>904</v>
      </c>
      <c r="AU119" s="2" t="s">
        <v>904</v>
      </c>
      <c r="AV119" s="2" t="s">
        <v>904</v>
      </c>
      <c r="AW119" s="2" t="s">
        <v>904</v>
      </c>
      <c r="AX119" s="2" t="s">
        <v>904</v>
      </c>
      <c r="AY119" s="2" t="s">
        <v>904</v>
      </c>
      <c r="AZ119" s="2" t="s">
        <v>904</v>
      </c>
      <c r="BA119" s="205">
        <v>897719.3557148725</v>
      </c>
      <c r="BB119" s="205">
        <v>13.858311799781063</v>
      </c>
      <c r="BC119" s="206" t="s">
        <v>904</v>
      </c>
      <c r="BD119" s="205">
        <v>13.858311799781063</v>
      </c>
      <c r="BE119" s="205">
        <v>725.927292275639</v>
      </c>
      <c r="BF119" s="205">
        <v>0.0</v>
      </c>
      <c r="BG119" s="205">
        <v>9223.499999999982</v>
      </c>
      <c r="BH119" s="205">
        <v>7378.799999999988</v>
      </c>
      <c r="BI119" s="2" t="s">
        <v>904</v>
      </c>
      <c r="BJ119" s="2" t="s">
        <v>904</v>
      </c>
      <c r="BK119" s="203">
        <v>30.0</v>
      </c>
      <c r="BL119" s="2">
        <v>1.0</v>
      </c>
      <c r="BM119" s="207">
        <v>30.0</v>
      </c>
      <c r="BN119" s="208" t="s">
        <v>906</v>
      </c>
      <c r="BO119" s="87">
        <v>20.0</v>
      </c>
      <c r="BP119" s="101">
        <v>0.05</v>
      </c>
      <c r="BQ119" s="101">
        <v>0.04</v>
      </c>
      <c r="BR119" s="2">
        <v>100.0</v>
      </c>
      <c r="BS119" s="2">
        <v>100.0</v>
      </c>
    </row>
    <row r="120" ht="12.75" customHeight="1">
      <c r="A120" s="87" t="str">
        <f t="shared" si="1"/>
        <v>Colombia Salt marsh Restoration Planting Medium</v>
      </c>
      <c r="B120" s="87" t="s">
        <v>165</v>
      </c>
      <c r="C120" s="203" t="s">
        <v>189</v>
      </c>
      <c r="D120" s="2" t="s">
        <v>590</v>
      </c>
      <c r="E120" s="203" t="s">
        <v>168</v>
      </c>
      <c r="F120" s="2" t="s">
        <v>174</v>
      </c>
      <c r="G120" s="203" t="s">
        <v>902</v>
      </c>
      <c r="H120" s="177">
        <v>500.0</v>
      </c>
      <c r="I120" s="2" t="s">
        <v>903</v>
      </c>
      <c r="J120" s="2">
        <v>413.7689513323668</v>
      </c>
      <c r="K120" s="2">
        <v>12413.068539971004</v>
      </c>
      <c r="L120" s="204">
        <v>-5655910.401952633</v>
      </c>
      <c r="M120" s="92">
        <v>5972417.116866057</v>
      </c>
      <c r="N120" s="92">
        <v>7124156.3490543645</v>
      </c>
      <c r="O120" s="92">
        <v>4630745.003376588</v>
      </c>
      <c r="P120" s="92">
        <v>5208260.449746037</v>
      </c>
      <c r="Q120" s="92">
        <v>1341672.1134894686</v>
      </c>
      <c r="R120" s="92">
        <v>1915895.8993083271</v>
      </c>
      <c r="S120" s="92">
        <v>19519.49999999997</v>
      </c>
      <c r="T120" s="92">
        <v>15615.599999999979</v>
      </c>
      <c r="U120" s="92">
        <v>323684.59106258606</v>
      </c>
      <c r="V120" s="92">
        <v>551663.6431679267</v>
      </c>
      <c r="W120" s="92">
        <v>382.46478629486313</v>
      </c>
      <c r="X120" s="92">
        <v>19908.05705622019</v>
      </c>
      <c r="Y120" s="92">
        <v>11944.834233732114</v>
      </c>
      <c r="Z120" s="92">
        <v>65.0649999999999</v>
      </c>
      <c r="AA120" s="92">
        <v>647.3691821251721</v>
      </c>
      <c r="AB120" s="87">
        <v>500.0</v>
      </c>
      <c r="AC120" s="2">
        <v>5655910.401952633</v>
      </c>
      <c r="AD120" s="92">
        <v>4630745.003376588</v>
      </c>
      <c r="AE120" s="92">
        <v>1341672.1134894686</v>
      </c>
      <c r="AF120" s="92">
        <v>323684.59106258606</v>
      </c>
      <c r="AG120" s="92">
        <v>382.46478629486313</v>
      </c>
      <c r="AH120" s="2" t="s">
        <v>904</v>
      </c>
      <c r="AI120" s="2" t="s">
        <v>904</v>
      </c>
      <c r="AJ120" s="2" t="s">
        <v>904</v>
      </c>
      <c r="AK120" s="177">
        <v>15615.599999999979</v>
      </c>
      <c r="AL120" s="2" t="s">
        <v>904</v>
      </c>
      <c r="AM120" s="2" t="s">
        <v>904</v>
      </c>
      <c r="AN120" s="2" t="s">
        <v>904</v>
      </c>
      <c r="AO120" s="2" t="s">
        <v>904</v>
      </c>
      <c r="AP120" s="2" t="s">
        <v>904</v>
      </c>
      <c r="AQ120" s="2" t="s">
        <v>904</v>
      </c>
      <c r="AR120" s="2" t="s">
        <v>904</v>
      </c>
      <c r="AS120" s="2" t="s">
        <v>904</v>
      </c>
      <c r="AT120" s="2" t="s">
        <v>904</v>
      </c>
      <c r="AU120" s="2" t="s">
        <v>904</v>
      </c>
      <c r="AV120" s="2" t="s">
        <v>904</v>
      </c>
      <c r="AW120" s="2" t="s">
        <v>904</v>
      </c>
      <c r="AX120" s="2" t="s">
        <v>904</v>
      </c>
      <c r="AY120" s="2" t="s">
        <v>904</v>
      </c>
      <c r="AZ120" s="2" t="s">
        <v>904</v>
      </c>
      <c r="BA120" s="205">
        <v>93796.34185593639</v>
      </c>
      <c r="BB120" s="205">
        <v>27.267565064445023</v>
      </c>
      <c r="BC120" s="206" t="s">
        <v>904</v>
      </c>
      <c r="BD120" s="205">
        <v>27.267565064445023</v>
      </c>
      <c r="BE120" s="205">
        <v>5774.540243992721</v>
      </c>
      <c r="BF120" s="205">
        <v>0.0</v>
      </c>
      <c r="BG120" s="205">
        <v>19519.49999999997</v>
      </c>
      <c r="BH120" s="205">
        <v>15615.599999999979</v>
      </c>
      <c r="BI120" s="2" t="s">
        <v>904</v>
      </c>
      <c r="BJ120" s="2" t="s">
        <v>904</v>
      </c>
      <c r="BK120" s="203">
        <v>30.0</v>
      </c>
      <c r="BL120" s="2">
        <v>1.0</v>
      </c>
      <c r="BM120" s="207">
        <v>30.0</v>
      </c>
      <c r="BN120" s="208" t="s">
        <v>906</v>
      </c>
      <c r="BO120" s="87">
        <v>20.0</v>
      </c>
      <c r="BP120" s="101">
        <v>0.05</v>
      </c>
      <c r="BQ120" s="101">
        <v>0.04</v>
      </c>
      <c r="BR120" s="2">
        <v>100.0</v>
      </c>
      <c r="BS120" s="2">
        <v>100.0</v>
      </c>
    </row>
    <row r="121" ht="12.75" customHeight="1">
      <c r="A121" s="87" t="str">
        <f t="shared" si="1"/>
        <v>Colombia Salt marsh Restoration Planting Medium</v>
      </c>
      <c r="B121" s="87" t="s">
        <v>165</v>
      </c>
      <c r="C121" s="203" t="s">
        <v>189</v>
      </c>
      <c r="D121" s="2" t="s">
        <v>590</v>
      </c>
      <c r="E121" s="203" t="s">
        <v>168</v>
      </c>
      <c r="F121" s="2" t="s">
        <v>174</v>
      </c>
      <c r="G121" s="203" t="s">
        <v>902</v>
      </c>
      <c r="H121" s="177">
        <v>500.0</v>
      </c>
      <c r="I121" s="2" t="s">
        <v>903</v>
      </c>
      <c r="J121" s="2">
        <v>413.7689513323668</v>
      </c>
      <c r="K121" s="2">
        <v>12413.068539971004</v>
      </c>
      <c r="L121" s="204">
        <v>-5655910.401952633</v>
      </c>
      <c r="M121" s="92">
        <v>5972417.116866057</v>
      </c>
      <c r="N121" s="92">
        <v>7124156.3490543645</v>
      </c>
      <c r="O121" s="92">
        <v>4630745.003376588</v>
      </c>
      <c r="P121" s="92">
        <v>5208260.449746037</v>
      </c>
      <c r="Q121" s="92">
        <v>1341672.1134894686</v>
      </c>
      <c r="R121" s="92">
        <v>1915895.8993083271</v>
      </c>
      <c r="S121" s="92">
        <v>19519.49999999997</v>
      </c>
      <c r="T121" s="92">
        <v>15615.599999999979</v>
      </c>
      <c r="U121" s="92">
        <v>323684.59106258606</v>
      </c>
      <c r="V121" s="92">
        <v>551663.6431679267</v>
      </c>
      <c r="W121" s="92">
        <v>382.46478629486313</v>
      </c>
      <c r="X121" s="92">
        <v>19908.05705622019</v>
      </c>
      <c r="Y121" s="92">
        <v>11944.834233732114</v>
      </c>
      <c r="Z121" s="92">
        <v>65.0649999999999</v>
      </c>
      <c r="AA121" s="92">
        <v>647.3691821251721</v>
      </c>
      <c r="AB121" s="87">
        <v>500.0</v>
      </c>
      <c r="AC121" s="2">
        <v>5655910.401952633</v>
      </c>
      <c r="AD121" s="92">
        <v>4630745.003376588</v>
      </c>
      <c r="AE121" s="92">
        <v>1341672.1134894686</v>
      </c>
      <c r="AF121" s="92">
        <v>323684.59106258606</v>
      </c>
      <c r="AG121" s="92">
        <v>382.46478629486313</v>
      </c>
      <c r="AH121" s="2" t="s">
        <v>904</v>
      </c>
      <c r="AI121" s="2" t="s">
        <v>904</v>
      </c>
      <c r="AJ121" s="2" t="s">
        <v>904</v>
      </c>
      <c r="AK121" s="177">
        <v>15615.599999999979</v>
      </c>
      <c r="AL121" s="2" t="s">
        <v>904</v>
      </c>
      <c r="AM121" s="2" t="s">
        <v>904</v>
      </c>
      <c r="AN121" s="2" t="s">
        <v>904</v>
      </c>
      <c r="AO121" s="2" t="s">
        <v>904</v>
      </c>
      <c r="AP121" s="2" t="s">
        <v>904</v>
      </c>
      <c r="AQ121" s="2" t="s">
        <v>904</v>
      </c>
      <c r="AR121" s="2" t="s">
        <v>904</v>
      </c>
      <c r="AS121" s="2" t="s">
        <v>904</v>
      </c>
      <c r="AT121" s="2" t="s">
        <v>904</v>
      </c>
      <c r="AU121" s="2" t="s">
        <v>904</v>
      </c>
      <c r="AV121" s="2" t="s">
        <v>904</v>
      </c>
      <c r="AW121" s="2" t="s">
        <v>904</v>
      </c>
      <c r="AX121" s="2" t="s">
        <v>904</v>
      </c>
      <c r="AY121" s="2" t="s">
        <v>904</v>
      </c>
      <c r="AZ121" s="2" t="s">
        <v>904</v>
      </c>
      <c r="BA121" s="205">
        <v>93796.34185593639</v>
      </c>
      <c r="BB121" s="205">
        <v>27.267565064445023</v>
      </c>
      <c r="BC121" s="206" t="s">
        <v>904</v>
      </c>
      <c r="BD121" s="205">
        <v>27.267565064445023</v>
      </c>
      <c r="BE121" s="205">
        <v>5774.540243992721</v>
      </c>
      <c r="BF121" s="205">
        <v>0.0</v>
      </c>
      <c r="BG121" s="205">
        <v>19519.49999999997</v>
      </c>
      <c r="BH121" s="205">
        <v>15615.599999999979</v>
      </c>
      <c r="BI121" s="2" t="s">
        <v>904</v>
      </c>
      <c r="BJ121" s="2" t="s">
        <v>904</v>
      </c>
      <c r="BK121" s="203">
        <v>30.0</v>
      </c>
      <c r="BL121" s="2">
        <v>1.0</v>
      </c>
      <c r="BM121" s="207">
        <v>30.0</v>
      </c>
      <c r="BN121" s="208" t="s">
        <v>906</v>
      </c>
      <c r="BO121" s="87">
        <v>20.0</v>
      </c>
      <c r="BP121" s="101">
        <v>0.05</v>
      </c>
      <c r="BQ121" s="101">
        <v>0.04</v>
      </c>
      <c r="BR121" s="2">
        <v>100.0</v>
      </c>
      <c r="BS121" s="2">
        <v>100.0</v>
      </c>
    </row>
    <row r="122" ht="12.75" customHeight="1">
      <c r="A122" s="87" t="str">
        <f t="shared" si="1"/>
        <v>Colombia Mangrove Restoration Planting Small</v>
      </c>
      <c r="B122" s="87" t="s">
        <v>165</v>
      </c>
      <c r="C122" s="203" t="s">
        <v>189</v>
      </c>
      <c r="D122" s="2" t="s">
        <v>590</v>
      </c>
      <c r="E122" s="203" t="s">
        <v>160</v>
      </c>
      <c r="F122" s="2" t="s">
        <v>174</v>
      </c>
      <c r="G122" s="203" t="s">
        <v>902</v>
      </c>
      <c r="H122" s="177">
        <v>100.0</v>
      </c>
      <c r="I122" s="2" t="s">
        <v>907</v>
      </c>
      <c r="J122" s="2">
        <v>356578.18109863997</v>
      </c>
      <c r="K122" s="2">
        <v>8.368064238340037E7</v>
      </c>
      <c r="L122" s="204">
        <v>478552.57254865766</v>
      </c>
      <c r="M122" s="92">
        <v>2825299.291267718</v>
      </c>
      <c r="N122" s="92">
        <v>3718643.792662925</v>
      </c>
      <c r="O122" s="92">
        <v>1654551.078923911</v>
      </c>
      <c r="P122" s="92">
        <v>1785986.0</v>
      </c>
      <c r="Q122" s="92">
        <v>1170748.2123438069</v>
      </c>
      <c r="R122" s="92">
        <v>1932657.792662925</v>
      </c>
      <c r="S122" s="92">
        <v>41919.59999999998</v>
      </c>
      <c r="T122" s="92">
        <v>33535.67999999999</v>
      </c>
      <c r="U122" s="92">
        <v>5472515.369635783</v>
      </c>
      <c r="V122" s="92">
        <v>9235706.26662925</v>
      </c>
      <c r="W122" s="92">
        <v>84.24756233562935</v>
      </c>
      <c r="X122" s="92">
        <v>47088.32152112864</v>
      </c>
      <c r="Y122" s="92">
        <v>5650.598582535436</v>
      </c>
      <c r="Z122" s="92">
        <v>698.6599999999996</v>
      </c>
      <c r="AA122" s="92">
        <v>54725.15369635783</v>
      </c>
      <c r="AB122" s="87">
        <v>500.0</v>
      </c>
      <c r="AC122" s="2">
        <v>0.0</v>
      </c>
      <c r="AD122" s="92">
        <v>1654551.078923911</v>
      </c>
      <c r="AE122" s="92">
        <v>1170748.2123438069</v>
      </c>
      <c r="AF122" s="92">
        <v>5472515.369635783</v>
      </c>
      <c r="AG122" s="92">
        <v>84.24756233562935</v>
      </c>
      <c r="AH122" s="2" t="s">
        <v>904</v>
      </c>
      <c r="AI122" s="2" t="s">
        <v>904</v>
      </c>
      <c r="AJ122" s="2" t="s">
        <v>904</v>
      </c>
      <c r="AK122" s="177">
        <v>33535.67999999999</v>
      </c>
      <c r="AL122" s="2" t="s">
        <v>904</v>
      </c>
      <c r="AM122" s="2" t="s">
        <v>904</v>
      </c>
      <c r="AN122" s="2" t="s">
        <v>904</v>
      </c>
      <c r="AO122" s="2" t="s">
        <v>904</v>
      </c>
      <c r="AP122" s="2" t="s">
        <v>904</v>
      </c>
      <c r="AQ122" s="2" t="s">
        <v>904</v>
      </c>
      <c r="AR122" s="2" t="s">
        <v>904</v>
      </c>
      <c r="AS122" s="2" t="s">
        <v>904</v>
      </c>
      <c r="AT122" s="2" t="s">
        <v>904</v>
      </c>
      <c r="AU122" s="2" t="s">
        <v>904</v>
      </c>
      <c r="AV122" s="2" t="s">
        <v>904</v>
      </c>
      <c r="AW122" s="2" t="s">
        <v>904</v>
      </c>
      <c r="AX122" s="2" t="s">
        <v>904</v>
      </c>
      <c r="AY122" s="2" t="s">
        <v>904</v>
      </c>
      <c r="AZ122" s="2" t="s">
        <v>904</v>
      </c>
      <c r="BA122" s="205">
        <v>5637106.199941218</v>
      </c>
      <c r="BB122" s="205">
        <v>7.458818528012628</v>
      </c>
      <c r="BC122" s="206" t="s">
        <v>904</v>
      </c>
      <c r="BD122" s="205">
        <v>7.458818528012628</v>
      </c>
      <c r="BE122" s="205">
        <v>7464.446302953176</v>
      </c>
      <c r="BF122" s="205">
        <v>0.0</v>
      </c>
      <c r="BG122" s="205">
        <v>41919.59999999998</v>
      </c>
      <c r="BH122" s="205">
        <v>33535.67999999999</v>
      </c>
      <c r="BI122" s="2" t="s">
        <v>904</v>
      </c>
      <c r="BJ122" s="2" t="s">
        <v>904</v>
      </c>
      <c r="BK122" s="203">
        <v>234.67684457185518</v>
      </c>
      <c r="BL122" s="2">
        <v>3.0</v>
      </c>
      <c r="BM122" s="207">
        <v>234.67684457185518</v>
      </c>
      <c r="BN122" s="208" t="s">
        <v>905</v>
      </c>
      <c r="BO122" s="87">
        <v>20.0</v>
      </c>
      <c r="BP122" s="101">
        <v>0.05</v>
      </c>
      <c r="BQ122" s="101">
        <v>0.04</v>
      </c>
      <c r="BR122" s="2">
        <v>100.0</v>
      </c>
      <c r="BS122" s="2">
        <v>100.0</v>
      </c>
    </row>
    <row r="123" ht="12.75" customHeight="1">
      <c r="A123" s="87" t="str">
        <f t="shared" si="1"/>
        <v>Colombia Mangrove Restoration Planting Small</v>
      </c>
      <c r="B123" s="87" t="s">
        <v>165</v>
      </c>
      <c r="C123" s="203" t="s">
        <v>189</v>
      </c>
      <c r="D123" s="2" t="s">
        <v>590</v>
      </c>
      <c r="E123" s="203" t="s">
        <v>160</v>
      </c>
      <c r="F123" s="2" t="s">
        <v>174</v>
      </c>
      <c r="G123" s="203" t="s">
        <v>902</v>
      </c>
      <c r="H123" s="177">
        <v>100.0</v>
      </c>
      <c r="I123" s="2" t="s">
        <v>907</v>
      </c>
      <c r="J123" s="2">
        <v>356578.18109863997</v>
      </c>
      <c r="K123" s="2">
        <v>8.368064238340037E7</v>
      </c>
      <c r="L123" s="204">
        <v>478552.57254865766</v>
      </c>
      <c r="M123" s="92">
        <v>2825299.291267718</v>
      </c>
      <c r="N123" s="92">
        <v>3718643.792662925</v>
      </c>
      <c r="O123" s="92">
        <v>1654551.078923911</v>
      </c>
      <c r="P123" s="92">
        <v>1785986.0</v>
      </c>
      <c r="Q123" s="92">
        <v>1170748.2123438069</v>
      </c>
      <c r="R123" s="92">
        <v>1932657.792662925</v>
      </c>
      <c r="S123" s="92">
        <v>41919.59999999998</v>
      </c>
      <c r="T123" s="92">
        <v>33535.67999999999</v>
      </c>
      <c r="U123" s="92">
        <v>5472515.369635783</v>
      </c>
      <c r="V123" s="92">
        <v>9235706.26662925</v>
      </c>
      <c r="W123" s="92">
        <v>84.24756233562935</v>
      </c>
      <c r="X123" s="92">
        <v>47088.32152112864</v>
      </c>
      <c r="Y123" s="92">
        <v>5650.598582535436</v>
      </c>
      <c r="Z123" s="92">
        <v>698.6599999999996</v>
      </c>
      <c r="AA123" s="92">
        <v>54725.15369635783</v>
      </c>
      <c r="AB123" s="87">
        <v>500.0</v>
      </c>
      <c r="AC123" s="2">
        <v>0.0</v>
      </c>
      <c r="AD123" s="92">
        <v>1654551.078923911</v>
      </c>
      <c r="AE123" s="92">
        <v>1170748.2123438069</v>
      </c>
      <c r="AF123" s="92">
        <v>5472515.369635783</v>
      </c>
      <c r="AG123" s="92">
        <v>84.24756233562935</v>
      </c>
      <c r="AH123" s="2" t="s">
        <v>904</v>
      </c>
      <c r="AI123" s="2" t="s">
        <v>904</v>
      </c>
      <c r="AJ123" s="2" t="s">
        <v>904</v>
      </c>
      <c r="AK123" s="177">
        <v>33535.67999999999</v>
      </c>
      <c r="AL123" s="2" t="s">
        <v>904</v>
      </c>
      <c r="AM123" s="2" t="s">
        <v>904</v>
      </c>
      <c r="AN123" s="2" t="s">
        <v>904</v>
      </c>
      <c r="AO123" s="2" t="s">
        <v>904</v>
      </c>
      <c r="AP123" s="2" t="s">
        <v>904</v>
      </c>
      <c r="AQ123" s="2" t="s">
        <v>904</v>
      </c>
      <c r="AR123" s="2" t="s">
        <v>904</v>
      </c>
      <c r="AS123" s="2" t="s">
        <v>904</v>
      </c>
      <c r="AT123" s="2" t="s">
        <v>904</v>
      </c>
      <c r="AU123" s="2" t="s">
        <v>904</v>
      </c>
      <c r="AV123" s="2" t="s">
        <v>904</v>
      </c>
      <c r="AW123" s="2" t="s">
        <v>904</v>
      </c>
      <c r="AX123" s="2" t="s">
        <v>904</v>
      </c>
      <c r="AY123" s="2" t="s">
        <v>904</v>
      </c>
      <c r="AZ123" s="2" t="s">
        <v>904</v>
      </c>
      <c r="BA123" s="205">
        <v>5637106.199941218</v>
      </c>
      <c r="BB123" s="205">
        <v>7.458818528012628</v>
      </c>
      <c r="BC123" s="206" t="s">
        <v>904</v>
      </c>
      <c r="BD123" s="205">
        <v>7.458818528012628</v>
      </c>
      <c r="BE123" s="205">
        <v>7464.446302953176</v>
      </c>
      <c r="BF123" s="205">
        <v>0.0</v>
      </c>
      <c r="BG123" s="205">
        <v>41919.59999999998</v>
      </c>
      <c r="BH123" s="205">
        <v>33535.67999999999</v>
      </c>
      <c r="BI123" s="2" t="s">
        <v>904</v>
      </c>
      <c r="BJ123" s="2" t="s">
        <v>904</v>
      </c>
      <c r="BK123" s="203">
        <v>234.67684457185518</v>
      </c>
      <c r="BL123" s="2">
        <v>3.0</v>
      </c>
      <c r="BM123" s="207">
        <v>234.67684457185518</v>
      </c>
      <c r="BN123" s="208" t="s">
        <v>905</v>
      </c>
      <c r="BO123" s="87">
        <v>20.0</v>
      </c>
      <c r="BP123" s="101">
        <v>0.05</v>
      </c>
      <c r="BQ123" s="101">
        <v>0.04</v>
      </c>
      <c r="BR123" s="2">
        <v>100.0</v>
      </c>
      <c r="BS123" s="2">
        <v>100.0</v>
      </c>
    </row>
    <row r="124" ht="12.75" customHeight="1">
      <c r="A124" s="87" t="str">
        <f t="shared" si="1"/>
        <v>Colombia Seagrass Restoration Planting Small</v>
      </c>
      <c r="B124" s="87" t="s">
        <v>165</v>
      </c>
      <c r="C124" s="203" t="s">
        <v>189</v>
      </c>
      <c r="D124" s="2" t="s">
        <v>590</v>
      </c>
      <c r="E124" s="203" t="s">
        <v>167</v>
      </c>
      <c r="F124" s="2" t="s">
        <v>174</v>
      </c>
      <c r="G124" s="203" t="s">
        <v>902</v>
      </c>
      <c r="H124" s="177">
        <v>100.0</v>
      </c>
      <c r="I124" s="2" t="s">
        <v>907</v>
      </c>
      <c r="J124" s="2">
        <v>3144.1760533333277</v>
      </c>
      <c r="K124" s="2">
        <v>3497098.920350909</v>
      </c>
      <c r="L124" s="204">
        <v>-2320098.9573512115</v>
      </c>
      <c r="M124" s="92">
        <v>3247303.557535518</v>
      </c>
      <c r="N124" s="92">
        <v>3963837.158461903</v>
      </c>
      <c r="O124" s="92">
        <v>2349877.042628037</v>
      </c>
      <c r="P124" s="92">
        <v>2568133.144836078</v>
      </c>
      <c r="Q124" s="92">
        <v>897426.5149074809</v>
      </c>
      <c r="R124" s="92">
        <v>1395704.013625825</v>
      </c>
      <c r="S124" s="92">
        <v>1891.999999999997</v>
      </c>
      <c r="T124" s="92">
        <v>1513.599999999997</v>
      </c>
      <c r="U124" s="92">
        <v>1170635.8322174044</v>
      </c>
      <c r="V124" s="92">
        <v>1975626.9213128923</v>
      </c>
      <c r="W124" s="92">
        <v>2145.417255242815</v>
      </c>
      <c r="X124" s="92">
        <v>54121.7259589253</v>
      </c>
      <c r="Y124" s="92">
        <v>6494.607115071036</v>
      </c>
      <c r="Z124" s="92">
        <v>31.533333333333285</v>
      </c>
      <c r="AA124" s="92">
        <v>11706.358322174045</v>
      </c>
      <c r="AB124" s="87">
        <v>500.0</v>
      </c>
      <c r="AC124" s="2">
        <v>2320098.9573512115</v>
      </c>
      <c r="AD124" s="92">
        <v>2349877.042628037</v>
      </c>
      <c r="AE124" s="92">
        <v>897426.5149074809</v>
      </c>
      <c r="AF124" s="92">
        <v>1170635.8322174044</v>
      </c>
      <c r="AG124" s="92">
        <v>2145.417255242815</v>
      </c>
      <c r="AH124" s="2" t="s">
        <v>904</v>
      </c>
      <c r="AI124" s="2" t="s">
        <v>904</v>
      </c>
      <c r="AJ124" s="2" t="s">
        <v>904</v>
      </c>
      <c r="AK124" s="177">
        <v>1513.599999999997</v>
      </c>
      <c r="AL124" s="2" t="s">
        <v>904</v>
      </c>
      <c r="AM124" s="2" t="s">
        <v>904</v>
      </c>
      <c r="AN124" s="2" t="s">
        <v>904</v>
      </c>
      <c r="AO124" s="2" t="s">
        <v>904</v>
      </c>
      <c r="AP124" s="2" t="s">
        <v>904</v>
      </c>
      <c r="AQ124" s="2" t="s">
        <v>904</v>
      </c>
      <c r="AR124" s="2" t="s">
        <v>904</v>
      </c>
      <c r="AS124" s="2" t="s">
        <v>904</v>
      </c>
      <c r="AT124" s="2" t="s">
        <v>904</v>
      </c>
      <c r="AU124" s="2" t="s">
        <v>904</v>
      </c>
      <c r="AV124" s="2" t="s">
        <v>904</v>
      </c>
      <c r="AW124" s="2" t="s">
        <v>904</v>
      </c>
      <c r="AX124" s="2" t="s">
        <v>904</v>
      </c>
      <c r="AY124" s="2" t="s">
        <v>904</v>
      </c>
      <c r="AZ124" s="2" t="s">
        <v>904</v>
      </c>
      <c r="BA124" s="205">
        <v>897719.3557148725</v>
      </c>
      <c r="BB124" s="205">
        <v>2.771662359956224</v>
      </c>
      <c r="BC124" s="206" t="s">
        <v>904</v>
      </c>
      <c r="BD124" s="205">
        <v>2.771662359956224</v>
      </c>
      <c r="BE124" s="205">
        <v>145.1854584551281</v>
      </c>
      <c r="BF124" s="205">
        <v>0.0</v>
      </c>
      <c r="BG124" s="205">
        <v>1891.999999999997</v>
      </c>
      <c r="BH124" s="205">
        <v>1513.599999999997</v>
      </c>
      <c r="BI124" s="2" t="s">
        <v>904</v>
      </c>
      <c r="BJ124" s="2" t="s">
        <v>904</v>
      </c>
      <c r="BK124" s="203">
        <v>1112.2465348730796</v>
      </c>
      <c r="BL124" s="2">
        <v>3.0</v>
      </c>
      <c r="BM124" s="207">
        <v>1112.2465348730796</v>
      </c>
      <c r="BN124" s="208" t="s">
        <v>905</v>
      </c>
      <c r="BO124" s="87">
        <v>20.0</v>
      </c>
      <c r="BP124" s="101">
        <v>0.05</v>
      </c>
      <c r="BQ124" s="101">
        <v>0.04</v>
      </c>
      <c r="BR124" s="2">
        <v>100.0</v>
      </c>
      <c r="BS124" s="2">
        <v>100.0</v>
      </c>
    </row>
    <row r="125" ht="12.75" customHeight="1">
      <c r="A125" s="87" t="str">
        <f t="shared" si="1"/>
        <v>Colombia Seagrass Restoration Planting Small</v>
      </c>
      <c r="B125" s="87" t="s">
        <v>165</v>
      </c>
      <c r="C125" s="203" t="s">
        <v>189</v>
      </c>
      <c r="D125" s="2" t="s">
        <v>590</v>
      </c>
      <c r="E125" s="203" t="s">
        <v>167</v>
      </c>
      <c r="F125" s="2" t="s">
        <v>174</v>
      </c>
      <c r="G125" s="203" t="s">
        <v>902</v>
      </c>
      <c r="H125" s="177">
        <v>100.0</v>
      </c>
      <c r="I125" s="2" t="s">
        <v>907</v>
      </c>
      <c r="J125" s="2">
        <v>3144.1760533333277</v>
      </c>
      <c r="K125" s="2">
        <v>3497098.920350909</v>
      </c>
      <c r="L125" s="204">
        <v>-2320098.9573512115</v>
      </c>
      <c r="M125" s="92">
        <v>3247303.557535518</v>
      </c>
      <c r="N125" s="92">
        <v>3963837.158461903</v>
      </c>
      <c r="O125" s="92">
        <v>2349877.042628037</v>
      </c>
      <c r="P125" s="92">
        <v>2568133.144836078</v>
      </c>
      <c r="Q125" s="92">
        <v>897426.5149074809</v>
      </c>
      <c r="R125" s="92">
        <v>1395704.013625825</v>
      </c>
      <c r="S125" s="92">
        <v>1891.999999999997</v>
      </c>
      <c r="T125" s="92">
        <v>1513.599999999997</v>
      </c>
      <c r="U125" s="92">
        <v>1170635.8322174044</v>
      </c>
      <c r="V125" s="92">
        <v>1975626.9213128923</v>
      </c>
      <c r="W125" s="92">
        <v>2145.417255242815</v>
      </c>
      <c r="X125" s="92">
        <v>54121.7259589253</v>
      </c>
      <c r="Y125" s="92">
        <v>6494.607115071036</v>
      </c>
      <c r="Z125" s="92">
        <v>31.533333333333285</v>
      </c>
      <c r="AA125" s="92">
        <v>11706.358322174045</v>
      </c>
      <c r="AB125" s="87">
        <v>500.0</v>
      </c>
      <c r="AC125" s="2">
        <v>2320098.9573512115</v>
      </c>
      <c r="AD125" s="92">
        <v>2349877.042628037</v>
      </c>
      <c r="AE125" s="92">
        <v>897426.5149074809</v>
      </c>
      <c r="AF125" s="92">
        <v>1170635.8322174044</v>
      </c>
      <c r="AG125" s="92">
        <v>2145.417255242815</v>
      </c>
      <c r="AH125" s="2" t="s">
        <v>904</v>
      </c>
      <c r="AI125" s="2" t="s">
        <v>904</v>
      </c>
      <c r="AJ125" s="2" t="s">
        <v>904</v>
      </c>
      <c r="AK125" s="177">
        <v>1513.599999999997</v>
      </c>
      <c r="AL125" s="2" t="s">
        <v>904</v>
      </c>
      <c r="AM125" s="2" t="s">
        <v>904</v>
      </c>
      <c r="AN125" s="2" t="s">
        <v>904</v>
      </c>
      <c r="AO125" s="2" t="s">
        <v>904</v>
      </c>
      <c r="AP125" s="2" t="s">
        <v>904</v>
      </c>
      <c r="AQ125" s="2" t="s">
        <v>904</v>
      </c>
      <c r="AR125" s="2" t="s">
        <v>904</v>
      </c>
      <c r="AS125" s="2" t="s">
        <v>904</v>
      </c>
      <c r="AT125" s="2" t="s">
        <v>904</v>
      </c>
      <c r="AU125" s="2" t="s">
        <v>904</v>
      </c>
      <c r="AV125" s="2" t="s">
        <v>904</v>
      </c>
      <c r="AW125" s="2" t="s">
        <v>904</v>
      </c>
      <c r="AX125" s="2" t="s">
        <v>904</v>
      </c>
      <c r="AY125" s="2" t="s">
        <v>904</v>
      </c>
      <c r="AZ125" s="2" t="s">
        <v>904</v>
      </c>
      <c r="BA125" s="205">
        <v>897719.3557148725</v>
      </c>
      <c r="BB125" s="205">
        <v>2.771662359956224</v>
      </c>
      <c r="BC125" s="206" t="s">
        <v>904</v>
      </c>
      <c r="BD125" s="205">
        <v>2.771662359956224</v>
      </c>
      <c r="BE125" s="205">
        <v>145.1854584551281</v>
      </c>
      <c r="BF125" s="205">
        <v>0.0</v>
      </c>
      <c r="BG125" s="205">
        <v>1891.999999999997</v>
      </c>
      <c r="BH125" s="205">
        <v>1513.599999999997</v>
      </c>
      <c r="BI125" s="2" t="s">
        <v>904</v>
      </c>
      <c r="BJ125" s="2" t="s">
        <v>904</v>
      </c>
      <c r="BK125" s="203">
        <v>1112.2465348730796</v>
      </c>
      <c r="BL125" s="2">
        <v>3.0</v>
      </c>
      <c r="BM125" s="207">
        <v>1112.2465348730796</v>
      </c>
      <c r="BN125" s="208" t="s">
        <v>905</v>
      </c>
      <c r="BO125" s="87">
        <v>20.0</v>
      </c>
      <c r="BP125" s="101">
        <v>0.05</v>
      </c>
      <c r="BQ125" s="101">
        <v>0.04</v>
      </c>
      <c r="BR125" s="2">
        <v>100.0</v>
      </c>
      <c r="BS125" s="2">
        <v>100.0</v>
      </c>
    </row>
    <row r="126" ht="12.75" customHeight="1">
      <c r="A126" s="87" t="str">
        <f t="shared" si="1"/>
        <v>Colombia Salt marsh Restoration Planting Small</v>
      </c>
      <c r="B126" s="87" t="s">
        <v>165</v>
      </c>
      <c r="C126" s="203" t="s">
        <v>189</v>
      </c>
      <c r="D126" s="2" t="s">
        <v>590</v>
      </c>
      <c r="E126" s="203" t="s">
        <v>168</v>
      </c>
      <c r="F126" s="2" t="s">
        <v>174</v>
      </c>
      <c r="G126" s="203" t="s">
        <v>902</v>
      </c>
      <c r="H126" s="177">
        <v>100.0</v>
      </c>
      <c r="I126" s="2" t="s">
        <v>907</v>
      </c>
      <c r="J126" s="2">
        <v>413.7689513323668</v>
      </c>
      <c r="K126" s="2">
        <v>191343.86132084462</v>
      </c>
      <c r="L126" s="204">
        <v>-1906436.66515843</v>
      </c>
      <c r="M126" s="92">
        <v>2732765.137710794</v>
      </c>
      <c r="N126" s="92">
        <v>3368676.3015579726</v>
      </c>
      <c r="O126" s="92">
        <v>1943203.6537678097</v>
      </c>
      <c r="P126" s="92">
        <v>2110680.889949207</v>
      </c>
      <c r="Q126" s="92">
        <v>789561.4839429841</v>
      </c>
      <c r="R126" s="92">
        <v>1257995.4116087654</v>
      </c>
      <c r="S126" s="92">
        <v>4003.999999999994</v>
      </c>
      <c r="T126" s="92">
        <v>3203.199999999995</v>
      </c>
      <c r="U126" s="92">
        <v>1030031.0671588066</v>
      </c>
      <c r="V126" s="92">
        <v>1738334.886104584</v>
      </c>
      <c r="W126" s="92">
        <v>853.1359695650594</v>
      </c>
      <c r="X126" s="92">
        <v>45546.08562851323</v>
      </c>
      <c r="Y126" s="92">
        <v>5465.530275421588</v>
      </c>
      <c r="Z126" s="92">
        <v>66.73333333333323</v>
      </c>
      <c r="AA126" s="92">
        <v>10300.310671588066</v>
      </c>
      <c r="AB126" s="87">
        <v>500.0</v>
      </c>
      <c r="AC126" s="2">
        <v>1906436.66515843</v>
      </c>
      <c r="AD126" s="92">
        <v>1943203.6537678097</v>
      </c>
      <c r="AE126" s="92">
        <v>789561.4839429841</v>
      </c>
      <c r="AF126" s="92">
        <v>1030031.0671588066</v>
      </c>
      <c r="AG126" s="92">
        <v>853.1359695650594</v>
      </c>
      <c r="AH126" s="2" t="s">
        <v>904</v>
      </c>
      <c r="AI126" s="2" t="s">
        <v>904</v>
      </c>
      <c r="AJ126" s="2" t="s">
        <v>904</v>
      </c>
      <c r="AK126" s="177">
        <v>3203.199999999995</v>
      </c>
      <c r="AL126" s="2" t="s">
        <v>904</v>
      </c>
      <c r="AM126" s="2" t="s">
        <v>904</v>
      </c>
      <c r="AN126" s="2" t="s">
        <v>904</v>
      </c>
      <c r="AO126" s="2" t="s">
        <v>904</v>
      </c>
      <c r="AP126" s="2" t="s">
        <v>904</v>
      </c>
      <c r="AQ126" s="2" t="s">
        <v>904</v>
      </c>
      <c r="AR126" s="2" t="s">
        <v>904</v>
      </c>
      <c r="AS126" s="2" t="s">
        <v>904</v>
      </c>
      <c r="AT126" s="2" t="s">
        <v>904</v>
      </c>
      <c r="AU126" s="2" t="s">
        <v>904</v>
      </c>
      <c r="AV126" s="2" t="s">
        <v>904</v>
      </c>
      <c r="AW126" s="2" t="s">
        <v>904</v>
      </c>
      <c r="AX126" s="2" t="s">
        <v>904</v>
      </c>
      <c r="AY126" s="2" t="s">
        <v>904</v>
      </c>
      <c r="AZ126" s="2" t="s">
        <v>904</v>
      </c>
      <c r="BA126" s="205">
        <v>93796.34185593639</v>
      </c>
      <c r="BB126" s="205">
        <v>5.453513012889005</v>
      </c>
      <c r="BC126" s="206" t="s">
        <v>904</v>
      </c>
      <c r="BD126" s="205">
        <v>5.453513012889005</v>
      </c>
      <c r="BE126" s="205">
        <v>1154.9080487985448</v>
      </c>
      <c r="BF126" s="205">
        <v>0.0</v>
      </c>
      <c r="BG126" s="205">
        <v>4003.999999999994</v>
      </c>
      <c r="BH126" s="205">
        <v>3203.199999999995</v>
      </c>
      <c r="BI126" s="2" t="s">
        <v>904</v>
      </c>
      <c r="BJ126" s="2" t="s">
        <v>904</v>
      </c>
      <c r="BK126" s="203">
        <v>462.44132312176436</v>
      </c>
      <c r="BL126" s="2">
        <v>3.0</v>
      </c>
      <c r="BM126" s="207">
        <v>462.44132312176436</v>
      </c>
      <c r="BN126" s="208" t="s">
        <v>905</v>
      </c>
      <c r="BO126" s="87">
        <v>20.0</v>
      </c>
      <c r="BP126" s="101">
        <v>0.05</v>
      </c>
      <c r="BQ126" s="101">
        <v>0.04</v>
      </c>
      <c r="BR126" s="2">
        <v>100.0</v>
      </c>
      <c r="BS126" s="2">
        <v>100.0</v>
      </c>
    </row>
    <row r="127" ht="12.75" customHeight="1">
      <c r="A127" s="87" t="str">
        <f t="shared" si="1"/>
        <v>Colombia Salt marsh Restoration Planting Small</v>
      </c>
      <c r="B127" s="87" t="s">
        <v>165</v>
      </c>
      <c r="C127" s="203" t="s">
        <v>189</v>
      </c>
      <c r="D127" s="2" t="s">
        <v>590</v>
      </c>
      <c r="E127" s="203" t="s">
        <v>168</v>
      </c>
      <c r="F127" s="2" t="s">
        <v>174</v>
      </c>
      <c r="G127" s="203" t="s">
        <v>902</v>
      </c>
      <c r="H127" s="177">
        <v>100.0</v>
      </c>
      <c r="I127" s="2" t="s">
        <v>907</v>
      </c>
      <c r="J127" s="2">
        <v>413.7689513323668</v>
      </c>
      <c r="K127" s="2">
        <v>191343.86132084462</v>
      </c>
      <c r="L127" s="204">
        <v>-1906436.66515843</v>
      </c>
      <c r="M127" s="92">
        <v>2732765.137710794</v>
      </c>
      <c r="N127" s="92">
        <v>3368676.3015579726</v>
      </c>
      <c r="O127" s="92">
        <v>1943203.6537678097</v>
      </c>
      <c r="P127" s="92">
        <v>2110680.889949207</v>
      </c>
      <c r="Q127" s="92">
        <v>789561.4839429841</v>
      </c>
      <c r="R127" s="92">
        <v>1257995.4116087654</v>
      </c>
      <c r="S127" s="92">
        <v>4003.999999999994</v>
      </c>
      <c r="T127" s="92">
        <v>3203.199999999995</v>
      </c>
      <c r="U127" s="92">
        <v>1030031.0671588066</v>
      </c>
      <c r="V127" s="92">
        <v>1738334.886104584</v>
      </c>
      <c r="W127" s="92">
        <v>853.1359695650594</v>
      </c>
      <c r="X127" s="92">
        <v>45546.08562851323</v>
      </c>
      <c r="Y127" s="92">
        <v>5465.530275421588</v>
      </c>
      <c r="Z127" s="92">
        <v>66.73333333333323</v>
      </c>
      <c r="AA127" s="92">
        <v>10300.310671588066</v>
      </c>
      <c r="AB127" s="87">
        <v>500.0</v>
      </c>
      <c r="AC127" s="2">
        <v>1906436.66515843</v>
      </c>
      <c r="AD127" s="92">
        <v>1943203.6537678097</v>
      </c>
      <c r="AE127" s="92">
        <v>789561.4839429841</v>
      </c>
      <c r="AF127" s="92">
        <v>1030031.0671588066</v>
      </c>
      <c r="AG127" s="92">
        <v>853.1359695650594</v>
      </c>
      <c r="AH127" s="2" t="s">
        <v>904</v>
      </c>
      <c r="AI127" s="2" t="s">
        <v>904</v>
      </c>
      <c r="AJ127" s="2" t="s">
        <v>904</v>
      </c>
      <c r="AK127" s="177">
        <v>3203.199999999995</v>
      </c>
      <c r="AL127" s="2" t="s">
        <v>904</v>
      </c>
      <c r="AM127" s="2" t="s">
        <v>904</v>
      </c>
      <c r="AN127" s="2" t="s">
        <v>904</v>
      </c>
      <c r="AO127" s="2" t="s">
        <v>904</v>
      </c>
      <c r="AP127" s="2" t="s">
        <v>904</v>
      </c>
      <c r="AQ127" s="2" t="s">
        <v>904</v>
      </c>
      <c r="AR127" s="2" t="s">
        <v>904</v>
      </c>
      <c r="AS127" s="2" t="s">
        <v>904</v>
      </c>
      <c r="AT127" s="2" t="s">
        <v>904</v>
      </c>
      <c r="AU127" s="2" t="s">
        <v>904</v>
      </c>
      <c r="AV127" s="2" t="s">
        <v>904</v>
      </c>
      <c r="AW127" s="2" t="s">
        <v>904</v>
      </c>
      <c r="AX127" s="2" t="s">
        <v>904</v>
      </c>
      <c r="AY127" s="2" t="s">
        <v>904</v>
      </c>
      <c r="AZ127" s="2" t="s">
        <v>904</v>
      </c>
      <c r="BA127" s="205">
        <v>93796.34185593639</v>
      </c>
      <c r="BB127" s="205">
        <v>5.453513012889005</v>
      </c>
      <c r="BC127" s="206" t="s">
        <v>904</v>
      </c>
      <c r="BD127" s="205">
        <v>5.453513012889005</v>
      </c>
      <c r="BE127" s="205">
        <v>1154.9080487985448</v>
      </c>
      <c r="BF127" s="205">
        <v>0.0</v>
      </c>
      <c r="BG127" s="205">
        <v>4003.999999999994</v>
      </c>
      <c r="BH127" s="205">
        <v>3203.199999999995</v>
      </c>
      <c r="BI127" s="2" t="s">
        <v>904</v>
      </c>
      <c r="BJ127" s="2" t="s">
        <v>904</v>
      </c>
      <c r="BK127" s="203">
        <v>462.44132312176436</v>
      </c>
      <c r="BL127" s="2">
        <v>3.0</v>
      </c>
      <c r="BM127" s="207">
        <v>462.44132312176436</v>
      </c>
      <c r="BN127" s="208" t="s">
        <v>905</v>
      </c>
      <c r="BO127" s="87">
        <v>20.0</v>
      </c>
      <c r="BP127" s="101">
        <v>0.05</v>
      </c>
      <c r="BQ127" s="101">
        <v>0.04</v>
      </c>
      <c r="BR127" s="2">
        <v>100.0</v>
      </c>
      <c r="BS127" s="2">
        <v>100.0</v>
      </c>
    </row>
    <row r="128" ht="12.75" customHeight="1">
      <c r="A128" s="87" t="str">
        <f t="shared" si="1"/>
        <v>Colombia Mangrove Restoration Planting Small</v>
      </c>
      <c r="B128" s="87" t="s">
        <v>165</v>
      </c>
      <c r="C128" s="203" t="s">
        <v>189</v>
      </c>
      <c r="D128" s="2" t="s">
        <v>590</v>
      </c>
      <c r="E128" s="203" t="s">
        <v>160</v>
      </c>
      <c r="F128" s="2" t="s">
        <v>174</v>
      </c>
      <c r="G128" s="203" t="s">
        <v>902</v>
      </c>
      <c r="H128" s="177">
        <v>100.0</v>
      </c>
      <c r="I128" s="2" t="s">
        <v>907</v>
      </c>
      <c r="J128" s="2">
        <v>356578.18109863997</v>
      </c>
      <c r="K128" s="2">
        <v>1.0697345432959199E7</v>
      </c>
      <c r="L128" s="204">
        <v>-1757783.7145183226</v>
      </c>
      <c r="M128" s="92">
        <v>2348005.8540853923</v>
      </c>
      <c r="N128" s="92">
        <v>2913138.153836515</v>
      </c>
      <c r="O128" s="92">
        <v>1654551.078923911</v>
      </c>
      <c r="P128" s="92">
        <v>1785986.0</v>
      </c>
      <c r="Q128" s="92">
        <v>693454.7751614812</v>
      </c>
      <c r="R128" s="92">
        <v>1127152.1538365148</v>
      </c>
      <c r="S128" s="92">
        <v>41919.59999999998</v>
      </c>
      <c r="T128" s="92">
        <v>33535.67999999999</v>
      </c>
      <c r="U128" s="92">
        <v>699580.997812526</v>
      </c>
      <c r="V128" s="92">
        <v>1180649.8783651476</v>
      </c>
      <c r="W128" s="92">
        <v>70.01515562187475</v>
      </c>
      <c r="X128" s="92">
        <v>39133.430901423206</v>
      </c>
      <c r="Y128" s="92">
        <v>4696.011708170785</v>
      </c>
      <c r="Z128" s="92">
        <v>698.6599999999996</v>
      </c>
      <c r="AA128" s="92">
        <v>6995.8099781252595</v>
      </c>
      <c r="AB128" s="87">
        <v>500.0</v>
      </c>
      <c r="AC128" s="2">
        <v>1757783.7145183226</v>
      </c>
      <c r="AD128" s="92">
        <v>1654551.078923911</v>
      </c>
      <c r="AE128" s="92">
        <v>693454.7751614812</v>
      </c>
      <c r="AF128" s="92">
        <v>699580.997812526</v>
      </c>
      <c r="AG128" s="92">
        <v>70.01515562187475</v>
      </c>
      <c r="AH128" s="2" t="s">
        <v>904</v>
      </c>
      <c r="AI128" s="2" t="s">
        <v>904</v>
      </c>
      <c r="AJ128" s="2" t="s">
        <v>904</v>
      </c>
      <c r="AK128" s="177">
        <v>33535.67999999999</v>
      </c>
      <c r="AL128" s="2" t="s">
        <v>904</v>
      </c>
      <c r="AM128" s="2" t="s">
        <v>904</v>
      </c>
      <c r="AN128" s="2" t="s">
        <v>904</v>
      </c>
      <c r="AO128" s="2" t="s">
        <v>904</v>
      </c>
      <c r="AP128" s="2" t="s">
        <v>904</v>
      </c>
      <c r="AQ128" s="2" t="s">
        <v>904</v>
      </c>
      <c r="AR128" s="2" t="s">
        <v>904</v>
      </c>
      <c r="AS128" s="2" t="s">
        <v>904</v>
      </c>
      <c r="AT128" s="2" t="s">
        <v>904</v>
      </c>
      <c r="AU128" s="2" t="s">
        <v>904</v>
      </c>
      <c r="AV128" s="2" t="s">
        <v>904</v>
      </c>
      <c r="AW128" s="2" t="s">
        <v>904</v>
      </c>
      <c r="AX128" s="2" t="s">
        <v>904</v>
      </c>
      <c r="AY128" s="2" t="s">
        <v>904</v>
      </c>
      <c r="AZ128" s="2" t="s">
        <v>904</v>
      </c>
      <c r="BA128" s="205">
        <v>5637106.199941218</v>
      </c>
      <c r="BB128" s="205">
        <v>7.458818528012628</v>
      </c>
      <c r="BC128" s="206" t="s">
        <v>904</v>
      </c>
      <c r="BD128" s="205">
        <v>7.458818528012628</v>
      </c>
      <c r="BE128" s="205">
        <v>7464.446302953176</v>
      </c>
      <c r="BF128" s="205">
        <v>0.0</v>
      </c>
      <c r="BG128" s="205">
        <v>41919.59999999998</v>
      </c>
      <c r="BH128" s="205">
        <v>33535.67999999999</v>
      </c>
      <c r="BI128" s="2" t="s">
        <v>904</v>
      </c>
      <c r="BJ128" s="2" t="s">
        <v>904</v>
      </c>
      <c r="BK128" s="203">
        <v>30.0</v>
      </c>
      <c r="BL128" s="2">
        <v>3.0</v>
      </c>
      <c r="BM128" s="207">
        <v>30.0</v>
      </c>
      <c r="BN128" s="208" t="s">
        <v>906</v>
      </c>
      <c r="BO128" s="87">
        <v>20.0</v>
      </c>
      <c r="BP128" s="101">
        <v>0.05</v>
      </c>
      <c r="BQ128" s="101">
        <v>0.04</v>
      </c>
      <c r="BR128" s="2">
        <v>100.0</v>
      </c>
      <c r="BS128" s="2">
        <v>100.0</v>
      </c>
    </row>
    <row r="129" ht="12.75" customHeight="1">
      <c r="A129" s="87" t="str">
        <f t="shared" si="1"/>
        <v>Colombia Mangrove Restoration Planting Small</v>
      </c>
      <c r="B129" s="87" t="s">
        <v>165</v>
      </c>
      <c r="C129" s="203" t="s">
        <v>189</v>
      </c>
      <c r="D129" s="2" t="s">
        <v>590</v>
      </c>
      <c r="E129" s="203" t="s">
        <v>160</v>
      </c>
      <c r="F129" s="2" t="s">
        <v>174</v>
      </c>
      <c r="G129" s="203" t="s">
        <v>902</v>
      </c>
      <c r="H129" s="177">
        <v>100.0</v>
      </c>
      <c r="I129" s="2" t="s">
        <v>907</v>
      </c>
      <c r="J129" s="2">
        <v>356578.18109863997</v>
      </c>
      <c r="K129" s="2">
        <v>1.0697345432959199E7</v>
      </c>
      <c r="L129" s="204">
        <v>-1757783.7145183226</v>
      </c>
      <c r="M129" s="92">
        <v>2348005.8540853923</v>
      </c>
      <c r="N129" s="92">
        <v>2913138.153836515</v>
      </c>
      <c r="O129" s="92">
        <v>1654551.078923911</v>
      </c>
      <c r="P129" s="92">
        <v>1785986.0</v>
      </c>
      <c r="Q129" s="92">
        <v>693454.7751614812</v>
      </c>
      <c r="R129" s="92">
        <v>1127152.1538365148</v>
      </c>
      <c r="S129" s="92">
        <v>41919.59999999998</v>
      </c>
      <c r="T129" s="92">
        <v>33535.67999999999</v>
      </c>
      <c r="U129" s="92">
        <v>699580.997812526</v>
      </c>
      <c r="V129" s="92">
        <v>1180649.8783651476</v>
      </c>
      <c r="W129" s="92">
        <v>70.01515562187475</v>
      </c>
      <c r="X129" s="92">
        <v>39133.430901423206</v>
      </c>
      <c r="Y129" s="92">
        <v>4696.011708170785</v>
      </c>
      <c r="Z129" s="92">
        <v>698.6599999999996</v>
      </c>
      <c r="AA129" s="92">
        <v>6995.8099781252595</v>
      </c>
      <c r="AB129" s="87">
        <v>500.0</v>
      </c>
      <c r="AC129" s="2">
        <v>1757783.7145183226</v>
      </c>
      <c r="AD129" s="92">
        <v>1654551.078923911</v>
      </c>
      <c r="AE129" s="92">
        <v>693454.7751614812</v>
      </c>
      <c r="AF129" s="92">
        <v>699580.997812526</v>
      </c>
      <c r="AG129" s="92">
        <v>70.01515562187475</v>
      </c>
      <c r="AH129" s="2" t="s">
        <v>904</v>
      </c>
      <c r="AI129" s="2" t="s">
        <v>904</v>
      </c>
      <c r="AJ129" s="2" t="s">
        <v>904</v>
      </c>
      <c r="AK129" s="177">
        <v>33535.67999999999</v>
      </c>
      <c r="AL129" s="2" t="s">
        <v>904</v>
      </c>
      <c r="AM129" s="2" t="s">
        <v>904</v>
      </c>
      <c r="AN129" s="2" t="s">
        <v>904</v>
      </c>
      <c r="AO129" s="2" t="s">
        <v>904</v>
      </c>
      <c r="AP129" s="2" t="s">
        <v>904</v>
      </c>
      <c r="AQ129" s="2" t="s">
        <v>904</v>
      </c>
      <c r="AR129" s="2" t="s">
        <v>904</v>
      </c>
      <c r="AS129" s="2" t="s">
        <v>904</v>
      </c>
      <c r="AT129" s="2" t="s">
        <v>904</v>
      </c>
      <c r="AU129" s="2" t="s">
        <v>904</v>
      </c>
      <c r="AV129" s="2" t="s">
        <v>904</v>
      </c>
      <c r="AW129" s="2" t="s">
        <v>904</v>
      </c>
      <c r="AX129" s="2" t="s">
        <v>904</v>
      </c>
      <c r="AY129" s="2" t="s">
        <v>904</v>
      </c>
      <c r="AZ129" s="2" t="s">
        <v>904</v>
      </c>
      <c r="BA129" s="205">
        <v>5637106.199941218</v>
      </c>
      <c r="BB129" s="205">
        <v>7.458818528012628</v>
      </c>
      <c r="BC129" s="206" t="s">
        <v>904</v>
      </c>
      <c r="BD129" s="205">
        <v>7.458818528012628</v>
      </c>
      <c r="BE129" s="205">
        <v>7464.446302953176</v>
      </c>
      <c r="BF129" s="205">
        <v>0.0</v>
      </c>
      <c r="BG129" s="205">
        <v>41919.59999999998</v>
      </c>
      <c r="BH129" s="205">
        <v>33535.67999999999</v>
      </c>
      <c r="BI129" s="2" t="s">
        <v>904</v>
      </c>
      <c r="BJ129" s="2" t="s">
        <v>904</v>
      </c>
      <c r="BK129" s="203">
        <v>30.0</v>
      </c>
      <c r="BL129" s="2">
        <v>3.0</v>
      </c>
      <c r="BM129" s="207">
        <v>30.0</v>
      </c>
      <c r="BN129" s="208" t="s">
        <v>906</v>
      </c>
      <c r="BO129" s="87">
        <v>20.0</v>
      </c>
      <c r="BP129" s="101">
        <v>0.05</v>
      </c>
      <c r="BQ129" s="101">
        <v>0.04</v>
      </c>
      <c r="BR129" s="2">
        <v>100.0</v>
      </c>
      <c r="BS129" s="2">
        <v>100.0</v>
      </c>
    </row>
    <row r="130" ht="12.75" customHeight="1">
      <c r="A130" s="87" t="str">
        <f t="shared" si="1"/>
        <v>Colombia Seagrass Restoration Planting Small</v>
      </c>
      <c r="B130" s="87" t="s">
        <v>165</v>
      </c>
      <c r="C130" s="203" t="s">
        <v>189</v>
      </c>
      <c r="D130" s="2" t="s">
        <v>590</v>
      </c>
      <c r="E130" s="203" t="s">
        <v>167</v>
      </c>
      <c r="F130" s="2" t="s">
        <v>174</v>
      </c>
      <c r="G130" s="203" t="s">
        <v>902</v>
      </c>
      <c r="H130" s="177">
        <v>100.0</v>
      </c>
      <c r="I130" s="2" t="s">
        <v>907</v>
      </c>
      <c r="J130" s="2">
        <v>3144.1760533333277</v>
      </c>
      <c r="K130" s="2">
        <v>94325.28159999983</v>
      </c>
      <c r="L130" s="204">
        <v>-3101822.5628147367</v>
      </c>
      <c r="M130" s="92">
        <v>3133397.464480337</v>
      </c>
      <c r="N130" s="92">
        <v>3771603.213670443</v>
      </c>
      <c r="O130" s="92">
        <v>2349877.042628037</v>
      </c>
      <c r="P130" s="92">
        <v>2568133.144836078</v>
      </c>
      <c r="Q130" s="92">
        <v>783520.4218523005</v>
      </c>
      <c r="R130" s="92">
        <v>1203470.0688343646</v>
      </c>
      <c r="S130" s="92">
        <v>1891.999999999997</v>
      </c>
      <c r="T130" s="92">
        <v>1513.599999999997</v>
      </c>
      <c r="U130" s="92">
        <v>31574.90166560026</v>
      </c>
      <c r="V130" s="92">
        <v>53287.47339828759</v>
      </c>
      <c r="W130" s="92">
        <v>2070.1621726217913</v>
      </c>
      <c r="X130" s="92">
        <v>52223.291074672285</v>
      </c>
      <c r="Y130" s="92">
        <v>6266.794928960674</v>
      </c>
      <c r="Z130" s="92">
        <v>31.533333333333285</v>
      </c>
      <c r="AA130" s="92">
        <v>315.7490166560026</v>
      </c>
      <c r="AB130" s="87">
        <v>500.0</v>
      </c>
      <c r="AC130" s="2">
        <v>3101822.5628147367</v>
      </c>
      <c r="AD130" s="92">
        <v>2349877.042628037</v>
      </c>
      <c r="AE130" s="92">
        <v>783520.4218523005</v>
      </c>
      <c r="AF130" s="92">
        <v>31574.90166560026</v>
      </c>
      <c r="AG130" s="92">
        <v>2070.1621726217913</v>
      </c>
      <c r="AH130" s="2" t="s">
        <v>904</v>
      </c>
      <c r="AI130" s="2" t="s">
        <v>904</v>
      </c>
      <c r="AJ130" s="2" t="s">
        <v>904</v>
      </c>
      <c r="AK130" s="177">
        <v>1513.599999999997</v>
      </c>
      <c r="AL130" s="2" t="s">
        <v>904</v>
      </c>
      <c r="AM130" s="2" t="s">
        <v>904</v>
      </c>
      <c r="AN130" s="2" t="s">
        <v>904</v>
      </c>
      <c r="AO130" s="2" t="s">
        <v>904</v>
      </c>
      <c r="AP130" s="2" t="s">
        <v>904</v>
      </c>
      <c r="AQ130" s="2" t="s">
        <v>904</v>
      </c>
      <c r="AR130" s="2" t="s">
        <v>904</v>
      </c>
      <c r="AS130" s="2" t="s">
        <v>904</v>
      </c>
      <c r="AT130" s="2" t="s">
        <v>904</v>
      </c>
      <c r="AU130" s="2" t="s">
        <v>904</v>
      </c>
      <c r="AV130" s="2" t="s">
        <v>904</v>
      </c>
      <c r="AW130" s="2" t="s">
        <v>904</v>
      </c>
      <c r="AX130" s="2" t="s">
        <v>904</v>
      </c>
      <c r="AY130" s="2" t="s">
        <v>904</v>
      </c>
      <c r="AZ130" s="2" t="s">
        <v>904</v>
      </c>
      <c r="BA130" s="205">
        <v>897719.3557148725</v>
      </c>
      <c r="BB130" s="205">
        <v>2.771662359956224</v>
      </c>
      <c r="BC130" s="206" t="s">
        <v>904</v>
      </c>
      <c r="BD130" s="205">
        <v>2.771662359956224</v>
      </c>
      <c r="BE130" s="205">
        <v>145.1854584551281</v>
      </c>
      <c r="BF130" s="205">
        <v>0.0</v>
      </c>
      <c r="BG130" s="205">
        <v>1891.999999999997</v>
      </c>
      <c r="BH130" s="205">
        <v>1513.599999999997</v>
      </c>
      <c r="BI130" s="2" t="s">
        <v>904</v>
      </c>
      <c r="BJ130" s="2" t="s">
        <v>904</v>
      </c>
      <c r="BK130" s="203">
        <v>30.0</v>
      </c>
      <c r="BL130" s="2">
        <v>1.0</v>
      </c>
      <c r="BM130" s="207">
        <v>30.0</v>
      </c>
      <c r="BN130" s="208" t="s">
        <v>906</v>
      </c>
      <c r="BO130" s="87">
        <v>20.0</v>
      </c>
      <c r="BP130" s="101">
        <v>0.05</v>
      </c>
      <c r="BQ130" s="101">
        <v>0.04</v>
      </c>
      <c r="BR130" s="2">
        <v>100.0</v>
      </c>
      <c r="BS130" s="2">
        <v>100.0</v>
      </c>
    </row>
    <row r="131" ht="12.75" customHeight="1">
      <c r="A131" s="87" t="str">
        <f t="shared" si="1"/>
        <v>Colombia Seagrass Restoration Planting Small</v>
      </c>
      <c r="B131" s="87" t="s">
        <v>165</v>
      </c>
      <c r="C131" s="203" t="s">
        <v>189</v>
      </c>
      <c r="D131" s="2" t="s">
        <v>590</v>
      </c>
      <c r="E131" s="203" t="s">
        <v>167</v>
      </c>
      <c r="F131" s="2" t="s">
        <v>174</v>
      </c>
      <c r="G131" s="203" t="s">
        <v>902</v>
      </c>
      <c r="H131" s="177">
        <v>100.0</v>
      </c>
      <c r="I131" s="2" t="s">
        <v>907</v>
      </c>
      <c r="J131" s="2">
        <v>3144.1760533333277</v>
      </c>
      <c r="K131" s="2">
        <v>94325.28159999983</v>
      </c>
      <c r="L131" s="204">
        <v>-3101822.5628147367</v>
      </c>
      <c r="M131" s="92">
        <v>3133397.464480337</v>
      </c>
      <c r="N131" s="92">
        <v>3771603.213670443</v>
      </c>
      <c r="O131" s="92">
        <v>2349877.042628037</v>
      </c>
      <c r="P131" s="92">
        <v>2568133.144836078</v>
      </c>
      <c r="Q131" s="92">
        <v>783520.4218523005</v>
      </c>
      <c r="R131" s="92">
        <v>1203470.0688343646</v>
      </c>
      <c r="S131" s="92">
        <v>1891.999999999997</v>
      </c>
      <c r="T131" s="92">
        <v>1513.599999999997</v>
      </c>
      <c r="U131" s="92">
        <v>31574.90166560026</v>
      </c>
      <c r="V131" s="92">
        <v>53287.47339828759</v>
      </c>
      <c r="W131" s="92">
        <v>2070.1621726217913</v>
      </c>
      <c r="X131" s="92">
        <v>52223.291074672285</v>
      </c>
      <c r="Y131" s="92">
        <v>6266.794928960674</v>
      </c>
      <c r="Z131" s="92">
        <v>31.533333333333285</v>
      </c>
      <c r="AA131" s="92">
        <v>315.7490166560026</v>
      </c>
      <c r="AB131" s="87">
        <v>500.0</v>
      </c>
      <c r="AC131" s="2">
        <v>3101822.5628147367</v>
      </c>
      <c r="AD131" s="92">
        <v>2349877.042628037</v>
      </c>
      <c r="AE131" s="92">
        <v>783520.4218523005</v>
      </c>
      <c r="AF131" s="92">
        <v>31574.90166560026</v>
      </c>
      <c r="AG131" s="92">
        <v>2070.1621726217913</v>
      </c>
      <c r="AH131" s="2" t="s">
        <v>904</v>
      </c>
      <c r="AI131" s="2" t="s">
        <v>904</v>
      </c>
      <c r="AJ131" s="2" t="s">
        <v>904</v>
      </c>
      <c r="AK131" s="177">
        <v>1513.599999999997</v>
      </c>
      <c r="AL131" s="2" t="s">
        <v>904</v>
      </c>
      <c r="AM131" s="2" t="s">
        <v>904</v>
      </c>
      <c r="AN131" s="2" t="s">
        <v>904</v>
      </c>
      <c r="AO131" s="2" t="s">
        <v>904</v>
      </c>
      <c r="AP131" s="2" t="s">
        <v>904</v>
      </c>
      <c r="AQ131" s="2" t="s">
        <v>904</v>
      </c>
      <c r="AR131" s="2" t="s">
        <v>904</v>
      </c>
      <c r="AS131" s="2" t="s">
        <v>904</v>
      </c>
      <c r="AT131" s="2" t="s">
        <v>904</v>
      </c>
      <c r="AU131" s="2" t="s">
        <v>904</v>
      </c>
      <c r="AV131" s="2" t="s">
        <v>904</v>
      </c>
      <c r="AW131" s="2" t="s">
        <v>904</v>
      </c>
      <c r="AX131" s="2" t="s">
        <v>904</v>
      </c>
      <c r="AY131" s="2" t="s">
        <v>904</v>
      </c>
      <c r="AZ131" s="2" t="s">
        <v>904</v>
      </c>
      <c r="BA131" s="205">
        <v>897719.3557148725</v>
      </c>
      <c r="BB131" s="205">
        <v>2.771662359956224</v>
      </c>
      <c r="BC131" s="206" t="s">
        <v>904</v>
      </c>
      <c r="BD131" s="205">
        <v>2.771662359956224</v>
      </c>
      <c r="BE131" s="205">
        <v>145.1854584551281</v>
      </c>
      <c r="BF131" s="205">
        <v>0.0</v>
      </c>
      <c r="BG131" s="205">
        <v>1891.999999999997</v>
      </c>
      <c r="BH131" s="205">
        <v>1513.599999999997</v>
      </c>
      <c r="BI131" s="2" t="s">
        <v>904</v>
      </c>
      <c r="BJ131" s="2" t="s">
        <v>904</v>
      </c>
      <c r="BK131" s="203">
        <v>30.0</v>
      </c>
      <c r="BL131" s="2">
        <v>1.0</v>
      </c>
      <c r="BM131" s="207">
        <v>30.0</v>
      </c>
      <c r="BN131" s="208" t="s">
        <v>906</v>
      </c>
      <c r="BO131" s="87">
        <v>20.0</v>
      </c>
      <c r="BP131" s="101">
        <v>0.05</v>
      </c>
      <c r="BQ131" s="101">
        <v>0.04</v>
      </c>
      <c r="BR131" s="2">
        <v>100.0</v>
      </c>
      <c r="BS131" s="2">
        <v>100.0</v>
      </c>
    </row>
    <row r="132" ht="12.75" customHeight="1">
      <c r="A132" s="87" t="str">
        <f t="shared" si="1"/>
        <v>Colombia Salt marsh Restoration Planting Small</v>
      </c>
      <c r="B132" s="87" t="s">
        <v>165</v>
      </c>
      <c r="C132" s="203" t="s">
        <v>189</v>
      </c>
      <c r="D132" s="2" t="s">
        <v>590</v>
      </c>
      <c r="E132" s="203" t="s">
        <v>168</v>
      </c>
      <c r="F132" s="2" t="s">
        <v>174</v>
      </c>
      <c r="G132" s="203" t="s">
        <v>902</v>
      </c>
      <c r="H132" s="177">
        <v>100.0</v>
      </c>
      <c r="I132" s="2" t="s">
        <v>907</v>
      </c>
      <c r="J132" s="2">
        <v>413.7689513323668</v>
      </c>
      <c r="K132" s="2">
        <v>12413.068539971004</v>
      </c>
      <c r="L132" s="204">
        <v>-2569622.857822526</v>
      </c>
      <c r="M132" s="92">
        <v>2636444.161347401</v>
      </c>
      <c r="N132" s="92">
        <v>3206119.9294108725</v>
      </c>
      <c r="O132" s="92">
        <v>1943203.6537678097</v>
      </c>
      <c r="P132" s="92">
        <v>2110680.889949207</v>
      </c>
      <c r="Q132" s="92">
        <v>693240.507579591</v>
      </c>
      <c r="R132" s="92">
        <v>1095439.0394616653</v>
      </c>
      <c r="S132" s="92">
        <v>4003.999999999994</v>
      </c>
      <c r="T132" s="92">
        <v>3203.199999999995</v>
      </c>
      <c r="U132" s="92">
        <v>66821.30352487497</v>
      </c>
      <c r="V132" s="92">
        <v>112771.16463358534</v>
      </c>
      <c r="W132" s="92">
        <v>823.0657346863777</v>
      </c>
      <c r="X132" s="92">
        <v>43940.73602245668</v>
      </c>
      <c r="Y132" s="92">
        <v>5272.888322694802</v>
      </c>
      <c r="Z132" s="92">
        <v>66.73333333333323</v>
      </c>
      <c r="AA132" s="92">
        <v>668.2130352487496</v>
      </c>
      <c r="AB132" s="87">
        <v>500.0</v>
      </c>
      <c r="AC132" s="2">
        <v>2569622.857822526</v>
      </c>
      <c r="AD132" s="92">
        <v>1943203.6537678097</v>
      </c>
      <c r="AE132" s="92">
        <v>693240.507579591</v>
      </c>
      <c r="AF132" s="92">
        <v>66821.30352487497</v>
      </c>
      <c r="AG132" s="92">
        <v>823.0657346863777</v>
      </c>
      <c r="AH132" s="2" t="s">
        <v>904</v>
      </c>
      <c r="AI132" s="2" t="s">
        <v>904</v>
      </c>
      <c r="AJ132" s="2" t="s">
        <v>904</v>
      </c>
      <c r="AK132" s="177">
        <v>3203.199999999995</v>
      </c>
      <c r="AL132" s="2" t="s">
        <v>904</v>
      </c>
      <c r="AM132" s="2" t="s">
        <v>904</v>
      </c>
      <c r="AN132" s="2" t="s">
        <v>904</v>
      </c>
      <c r="AO132" s="2" t="s">
        <v>904</v>
      </c>
      <c r="AP132" s="2" t="s">
        <v>904</v>
      </c>
      <c r="AQ132" s="2" t="s">
        <v>904</v>
      </c>
      <c r="AR132" s="2" t="s">
        <v>904</v>
      </c>
      <c r="AS132" s="2" t="s">
        <v>904</v>
      </c>
      <c r="AT132" s="2" t="s">
        <v>904</v>
      </c>
      <c r="AU132" s="2" t="s">
        <v>904</v>
      </c>
      <c r="AV132" s="2" t="s">
        <v>904</v>
      </c>
      <c r="AW132" s="2" t="s">
        <v>904</v>
      </c>
      <c r="AX132" s="2" t="s">
        <v>904</v>
      </c>
      <c r="AY132" s="2" t="s">
        <v>904</v>
      </c>
      <c r="AZ132" s="2" t="s">
        <v>904</v>
      </c>
      <c r="BA132" s="205">
        <v>93796.34185593639</v>
      </c>
      <c r="BB132" s="205">
        <v>5.453513012889005</v>
      </c>
      <c r="BC132" s="206" t="s">
        <v>904</v>
      </c>
      <c r="BD132" s="205">
        <v>5.453513012889005</v>
      </c>
      <c r="BE132" s="205">
        <v>1154.9080487985448</v>
      </c>
      <c r="BF132" s="205">
        <v>0.0</v>
      </c>
      <c r="BG132" s="205">
        <v>4003.999999999994</v>
      </c>
      <c r="BH132" s="205">
        <v>3203.199999999995</v>
      </c>
      <c r="BI132" s="2" t="s">
        <v>904</v>
      </c>
      <c r="BJ132" s="2" t="s">
        <v>904</v>
      </c>
      <c r="BK132" s="203">
        <v>30.0</v>
      </c>
      <c r="BL132" s="2">
        <v>1.0</v>
      </c>
      <c r="BM132" s="207">
        <v>30.0</v>
      </c>
      <c r="BN132" s="208" t="s">
        <v>906</v>
      </c>
      <c r="BO132" s="87">
        <v>20.0</v>
      </c>
      <c r="BP132" s="101">
        <v>0.05</v>
      </c>
      <c r="BQ132" s="101">
        <v>0.04</v>
      </c>
      <c r="BR132" s="2">
        <v>100.0</v>
      </c>
      <c r="BS132" s="2">
        <v>100.0</v>
      </c>
    </row>
    <row r="133" ht="12.75" customHeight="1">
      <c r="A133" s="87" t="str">
        <f t="shared" si="1"/>
        <v>Colombia Salt marsh Restoration Planting Small</v>
      </c>
      <c r="B133" s="87" t="s">
        <v>165</v>
      </c>
      <c r="C133" s="203" t="s">
        <v>189</v>
      </c>
      <c r="D133" s="2" t="s">
        <v>590</v>
      </c>
      <c r="E133" s="203" t="s">
        <v>168</v>
      </c>
      <c r="F133" s="2" t="s">
        <v>174</v>
      </c>
      <c r="G133" s="203" t="s">
        <v>902</v>
      </c>
      <c r="H133" s="177">
        <v>100.0</v>
      </c>
      <c r="I133" s="2" t="s">
        <v>907</v>
      </c>
      <c r="J133" s="2">
        <v>413.7689513323668</v>
      </c>
      <c r="K133" s="2">
        <v>12413.068539971004</v>
      </c>
      <c r="L133" s="204">
        <v>-2569622.857822526</v>
      </c>
      <c r="M133" s="92">
        <v>2636444.161347401</v>
      </c>
      <c r="N133" s="92">
        <v>3206119.9294108725</v>
      </c>
      <c r="O133" s="92">
        <v>1943203.6537678097</v>
      </c>
      <c r="P133" s="92">
        <v>2110680.889949207</v>
      </c>
      <c r="Q133" s="92">
        <v>693240.507579591</v>
      </c>
      <c r="R133" s="92">
        <v>1095439.0394616653</v>
      </c>
      <c r="S133" s="92">
        <v>4003.999999999994</v>
      </c>
      <c r="T133" s="92">
        <v>3203.199999999995</v>
      </c>
      <c r="U133" s="92">
        <v>66821.30352487497</v>
      </c>
      <c r="V133" s="92">
        <v>112771.16463358534</v>
      </c>
      <c r="W133" s="92">
        <v>823.0657346863777</v>
      </c>
      <c r="X133" s="92">
        <v>43940.73602245668</v>
      </c>
      <c r="Y133" s="92">
        <v>5272.888322694802</v>
      </c>
      <c r="Z133" s="92">
        <v>66.73333333333323</v>
      </c>
      <c r="AA133" s="92">
        <v>668.2130352487496</v>
      </c>
      <c r="AB133" s="87">
        <v>500.0</v>
      </c>
      <c r="AC133" s="2">
        <v>2569622.857822526</v>
      </c>
      <c r="AD133" s="92">
        <v>1943203.6537678097</v>
      </c>
      <c r="AE133" s="92">
        <v>693240.507579591</v>
      </c>
      <c r="AF133" s="92">
        <v>66821.30352487497</v>
      </c>
      <c r="AG133" s="92">
        <v>823.0657346863777</v>
      </c>
      <c r="AH133" s="2" t="s">
        <v>904</v>
      </c>
      <c r="AI133" s="2" t="s">
        <v>904</v>
      </c>
      <c r="AJ133" s="2" t="s">
        <v>904</v>
      </c>
      <c r="AK133" s="177">
        <v>3203.199999999995</v>
      </c>
      <c r="AL133" s="2" t="s">
        <v>904</v>
      </c>
      <c r="AM133" s="2" t="s">
        <v>904</v>
      </c>
      <c r="AN133" s="2" t="s">
        <v>904</v>
      </c>
      <c r="AO133" s="2" t="s">
        <v>904</v>
      </c>
      <c r="AP133" s="2" t="s">
        <v>904</v>
      </c>
      <c r="AQ133" s="2" t="s">
        <v>904</v>
      </c>
      <c r="AR133" s="2" t="s">
        <v>904</v>
      </c>
      <c r="AS133" s="2" t="s">
        <v>904</v>
      </c>
      <c r="AT133" s="2" t="s">
        <v>904</v>
      </c>
      <c r="AU133" s="2" t="s">
        <v>904</v>
      </c>
      <c r="AV133" s="2" t="s">
        <v>904</v>
      </c>
      <c r="AW133" s="2" t="s">
        <v>904</v>
      </c>
      <c r="AX133" s="2" t="s">
        <v>904</v>
      </c>
      <c r="AY133" s="2" t="s">
        <v>904</v>
      </c>
      <c r="AZ133" s="2" t="s">
        <v>904</v>
      </c>
      <c r="BA133" s="205">
        <v>93796.34185593639</v>
      </c>
      <c r="BB133" s="205">
        <v>5.453513012889005</v>
      </c>
      <c r="BC133" s="206" t="s">
        <v>904</v>
      </c>
      <c r="BD133" s="205">
        <v>5.453513012889005</v>
      </c>
      <c r="BE133" s="205">
        <v>1154.9080487985448</v>
      </c>
      <c r="BF133" s="205">
        <v>0.0</v>
      </c>
      <c r="BG133" s="205">
        <v>4003.999999999994</v>
      </c>
      <c r="BH133" s="205">
        <v>3203.199999999995</v>
      </c>
      <c r="BI133" s="2" t="s">
        <v>904</v>
      </c>
      <c r="BJ133" s="2" t="s">
        <v>904</v>
      </c>
      <c r="BK133" s="203">
        <v>30.0</v>
      </c>
      <c r="BL133" s="2">
        <v>1.0</v>
      </c>
      <c r="BM133" s="207">
        <v>30.0</v>
      </c>
      <c r="BN133" s="208" t="s">
        <v>906</v>
      </c>
      <c r="BO133" s="87">
        <v>20.0</v>
      </c>
      <c r="BP133" s="101">
        <v>0.05</v>
      </c>
      <c r="BQ133" s="101">
        <v>0.04</v>
      </c>
      <c r="BR133" s="2">
        <v>100.0</v>
      </c>
      <c r="BS133" s="2">
        <v>100.0</v>
      </c>
    </row>
    <row r="134" ht="12.75" customHeight="1">
      <c r="A134" s="87" t="str">
        <f t="shared" si="1"/>
        <v>Colombia Mangrove Restoration Planting Large</v>
      </c>
      <c r="B134" s="87" t="s">
        <v>165</v>
      </c>
      <c r="C134" s="203" t="s">
        <v>189</v>
      </c>
      <c r="D134" s="2" t="s">
        <v>590</v>
      </c>
      <c r="E134" s="203" t="s">
        <v>160</v>
      </c>
      <c r="F134" s="2" t="s">
        <v>174</v>
      </c>
      <c r="G134" s="203" t="s">
        <v>902</v>
      </c>
      <c r="H134" s="177">
        <v>1000.0</v>
      </c>
      <c r="I134" s="2" t="s">
        <v>908</v>
      </c>
      <c r="J134" s="2">
        <v>356578.18109863997</v>
      </c>
      <c r="K134" s="2">
        <v>2.0910827617478687E7</v>
      </c>
      <c r="L134" s="204">
        <v>-253187.4091996923</v>
      </c>
      <c r="M134" s="92">
        <v>7781895.12703246</v>
      </c>
      <c r="N134" s="92">
        <v>1.0145811069859277E7</v>
      </c>
      <c r="O134" s="92">
        <v>5104762.364411695</v>
      </c>
      <c r="P134" s="92">
        <v>5913286.0</v>
      </c>
      <c r="Q134" s="92">
        <v>2677132.762620765</v>
      </c>
      <c r="R134" s="92">
        <v>4232525.069859277</v>
      </c>
      <c r="S134" s="92">
        <v>387756.2999999998</v>
      </c>
      <c r="T134" s="92">
        <v>310205.0399999999</v>
      </c>
      <c r="U134" s="92">
        <v>1.2415842527391605E7</v>
      </c>
      <c r="V134" s="92">
        <v>2.1566837618592776E7</v>
      </c>
      <c r="W134" s="92">
        <v>25.086294945538157</v>
      </c>
      <c r="X134" s="92">
        <v>12969.825211720767</v>
      </c>
      <c r="Y134" s="92">
        <v>15563.79025406492</v>
      </c>
      <c r="Z134" s="92">
        <v>646.2604999999996</v>
      </c>
      <c r="AA134" s="92">
        <v>12415.842527391605</v>
      </c>
      <c r="AB134" s="87">
        <v>500.0</v>
      </c>
      <c r="AC134" s="2">
        <v>253187.4091996923</v>
      </c>
      <c r="AD134" s="92">
        <v>5104762.364411695</v>
      </c>
      <c r="AE134" s="92">
        <v>2677132.762620765</v>
      </c>
      <c r="AF134" s="92">
        <v>1.2415842527391605E7</v>
      </c>
      <c r="AG134" s="92">
        <v>25.086294945538157</v>
      </c>
      <c r="AH134" s="2" t="s">
        <v>904</v>
      </c>
      <c r="AI134" s="2" t="s">
        <v>904</v>
      </c>
      <c r="AJ134" s="2" t="s">
        <v>904</v>
      </c>
      <c r="AK134" s="177">
        <v>310205.0399999999</v>
      </c>
      <c r="AL134" s="2" t="s">
        <v>904</v>
      </c>
      <c r="AM134" s="2" t="s">
        <v>904</v>
      </c>
      <c r="AN134" s="2" t="s">
        <v>904</v>
      </c>
      <c r="AO134" s="2" t="s">
        <v>904</v>
      </c>
      <c r="AP134" s="2" t="s">
        <v>904</v>
      </c>
      <c r="AQ134" s="2" t="s">
        <v>904</v>
      </c>
      <c r="AR134" s="2" t="s">
        <v>904</v>
      </c>
      <c r="AS134" s="2" t="s">
        <v>904</v>
      </c>
      <c r="AT134" s="2" t="s">
        <v>904</v>
      </c>
      <c r="AU134" s="2" t="s">
        <v>904</v>
      </c>
      <c r="AV134" s="2" t="s">
        <v>904</v>
      </c>
      <c r="AW134" s="2" t="s">
        <v>904</v>
      </c>
      <c r="AX134" s="2" t="s">
        <v>904</v>
      </c>
      <c r="AY134" s="2" t="s">
        <v>904</v>
      </c>
      <c r="AZ134" s="2" t="s">
        <v>904</v>
      </c>
      <c r="BA134" s="205">
        <v>5637106.199941218</v>
      </c>
      <c r="BB134" s="205">
        <v>74.58818528012637</v>
      </c>
      <c r="BC134" s="206" t="s">
        <v>904</v>
      </c>
      <c r="BD134" s="205">
        <v>74.58818528012637</v>
      </c>
      <c r="BE134" s="205">
        <v>74644.46302953178</v>
      </c>
      <c r="BF134" s="205">
        <v>0.0</v>
      </c>
      <c r="BG134" s="205">
        <v>387756.2999999998</v>
      </c>
      <c r="BH134" s="205">
        <v>310205.0399999999</v>
      </c>
      <c r="BI134" s="2" t="s">
        <v>904</v>
      </c>
      <c r="BJ134" s="2" t="s">
        <v>904</v>
      </c>
      <c r="BK134" s="203">
        <v>58.643037420436386</v>
      </c>
      <c r="BL134" s="2">
        <v>3.0</v>
      </c>
      <c r="BM134" s="207">
        <v>58.643037420436386</v>
      </c>
      <c r="BN134" s="208" t="s">
        <v>905</v>
      </c>
      <c r="BO134" s="87">
        <v>20.0</v>
      </c>
      <c r="BP134" s="101">
        <v>0.05</v>
      </c>
      <c r="BQ134" s="101">
        <v>0.04</v>
      </c>
      <c r="BR134" s="2">
        <v>100.0</v>
      </c>
      <c r="BS134" s="2">
        <v>100.0</v>
      </c>
    </row>
    <row r="135" ht="12.75" customHeight="1">
      <c r="A135" s="87" t="str">
        <f t="shared" si="1"/>
        <v>Colombia Mangrove Restoration Planting Large</v>
      </c>
      <c r="B135" s="87" t="s">
        <v>165</v>
      </c>
      <c r="C135" s="203" t="s">
        <v>189</v>
      </c>
      <c r="D135" s="2" t="s">
        <v>590</v>
      </c>
      <c r="E135" s="203" t="s">
        <v>160</v>
      </c>
      <c r="F135" s="2" t="s">
        <v>174</v>
      </c>
      <c r="G135" s="203" t="s">
        <v>902</v>
      </c>
      <c r="H135" s="177">
        <v>1000.0</v>
      </c>
      <c r="I135" s="2" t="s">
        <v>908</v>
      </c>
      <c r="J135" s="2">
        <v>356578.18109863997</v>
      </c>
      <c r="K135" s="2">
        <v>2.0910827617478687E7</v>
      </c>
      <c r="L135" s="204">
        <v>-253187.4091996923</v>
      </c>
      <c r="M135" s="92">
        <v>7781895.12703246</v>
      </c>
      <c r="N135" s="92">
        <v>1.0145811069859277E7</v>
      </c>
      <c r="O135" s="92">
        <v>5104762.364411695</v>
      </c>
      <c r="P135" s="92">
        <v>5913286.0</v>
      </c>
      <c r="Q135" s="92">
        <v>2677132.762620765</v>
      </c>
      <c r="R135" s="92">
        <v>4232525.069859277</v>
      </c>
      <c r="S135" s="92">
        <v>387756.2999999998</v>
      </c>
      <c r="T135" s="92">
        <v>310205.0399999999</v>
      </c>
      <c r="U135" s="92">
        <v>1.2415842527391605E7</v>
      </c>
      <c r="V135" s="92">
        <v>2.1566837618592776E7</v>
      </c>
      <c r="W135" s="92">
        <v>25.086294945538157</v>
      </c>
      <c r="X135" s="92">
        <v>12969.825211720767</v>
      </c>
      <c r="Y135" s="92">
        <v>15563.79025406492</v>
      </c>
      <c r="Z135" s="92">
        <v>646.2604999999996</v>
      </c>
      <c r="AA135" s="92">
        <v>12415.842527391605</v>
      </c>
      <c r="AB135" s="87">
        <v>500.0</v>
      </c>
      <c r="AC135" s="2">
        <v>253187.4091996923</v>
      </c>
      <c r="AD135" s="92">
        <v>5104762.364411695</v>
      </c>
      <c r="AE135" s="92">
        <v>2677132.762620765</v>
      </c>
      <c r="AF135" s="92">
        <v>1.2415842527391605E7</v>
      </c>
      <c r="AG135" s="92">
        <v>25.086294945538157</v>
      </c>
      <c r="AH135" s="2" t="s">
        <v>904</v>
      </c>
      <c r="AI135" s="2" t="s">
        <v>904</v>
      </c>
      <c r="AJ135" s="2" t="s">
        <v>904</v>
      </c>
      <c r="AK135" s="177">
        <v>310205.0399999999</v>
      </c>
      <c r="AL135" s="2" t="s">
        <v>904</v>
      </c>
      <c r="AM135" s="2" t="s">
        <v>904</v>
      </c>
      <c r="AN135" s="2" t="s">
        <v>904</v>
      </c>
      <c r="AO135" s="2" t="s">
        <v>904</v>
      </c>
      <c r="AP135" s="2" t="s">
        <v>904</v>
      </c>
      <c r="AQ135" s="2" t="s">
        <v>904</v>
      </c>
      <c r="AR135" s="2" t="s">
        <v>904</v>
      </c>
      <c r="AS135" s="2" t="s">
        <v>904</v>
      </c>
      <c r="AT135" s="2" t="s">
        <v>904</v>
      </c>
      <c r="AU135" s="2" t="s">
        <v>904</v>
      </c>
      <c r="AV135" s="2" t="s">
        <v>904</v>
      </c>
      <c r="AW135" s="2" t="s">
        <v>904</v>
      </c>
      <c r="AX135" s="2" t="s">
        <v>904</v>
      </c>
      <c r="AY135" s="2" t="s">
        <v>904</v>
      </c>
      <c r="AZ135" s="2" t="s">
        <v>904</v>
      </c>
      <c r="BA135" s="205">
        <v>5637106.199941218</v>
      </c>
      <c r="BB135" s="205">
        <v>74.58818528012637</v>
      </c>
      <c r="BC135" s="206" t="s">
        <v>904</v>
      </c>
      <c r="BD135" s="205">
        <v>74.58818528012637</v>
      </c>
      <c r="BE135" s="205">
        <v>74644.46302953178</v>
      </c>
      <c r="BF135" s="205">
        <v>0.0</v>
      </c>
      <c r="BG135" s="205">
        <v>387756.2999999998</v>
      </c>
      <c r="BH135" s="205">
        <v>310205.0399999999</v>
      </c>
      <c r="BI135" s="2" t="s">
        <v>904</v>
      </c>
      <c r="BJ135" s="2" t="s">
        <v>904</v>
      </c>
      <c r="BK135" s="203">
        <v>58.643037420436386</v>
      </c>
      <c r="BL135" s="2">
        <v>3.0</v>
      </c>
      <c r="BM135" s="207">
        <v>58.643037420436386</v>
      </c>
      <c r="BN135" s="208" t="s">
        <v>905</v>
      </c>
      <c r="BO135" s="87">
        <v>20.0</v>
      </c>
      <c r="BP135" s="101">
        <v>0.05</v>
      </c>
      <c r="BQ135" s="101">
        <v>0.04</v>
      </c>
      <c r="BR135" s="2">
        <v>100.0</v>
      </c>
      <c r="BS135" s="2">
        <v>100.0</v>
      </c>
    </row>
    <row r="136" ht="12.75" customHeight="1">
      <c r="A136" s="87" t="str">
        <f t="shared" si="1"/>
        <v>Colombia Seagrass Restoration Planting Large</v>
      </c>
      <c r="B136" s="87" t="s">
        <v>165</v>
      </c>
      <c r="C136" s="203" t="s">
        <v>189</v>
      </c>
      <c r="D136" s="2" t="s">
        <v>590</v>
      </c>
      <c r="E136" s="203" t="s">
        <v>167</v>
      </c>
      <c r="F136" s="2" t="s">
        <v>174</v>
      </c>
      <c r="G136" s="203" t="s">
        <v>902</v>
      </c>
      <c r="H136" s="177">
        <v>1000.0</v>
      </c>
      <c r="I136" s="2" t="s">
        <v>908</v>
      </c>
      <c r="J136" s="2">
        <v>3144.1760533333277</v>
      </c>
      <c r="K136" s="2">
        <v>1440378.2585950324</v>
      </c>
      <c r="L136" s="204">
        <v>-1.1907188308896177E7</v>
      </c>
      <c r="M136" s="92">
        <v>1.502265253054811E7</v>
      </c>
      <c r="N136" s="92">
        <v>1.846634643797581E7</v>
      </c>
      <c r="O136" s="92">
        <v>1.1667059391285338E7</v>
      </c>
      <c r="P136" s="92">
        <v>1.373475744836078E7</v>
      </c>
      <c r="Q136" s="92">
        <v>3355593.139262774</v>
      </c>
      <c r="R136" s="92">
        <v>4731588.989615027</v>
      </c>
      <c r="S136" s="92">
        <v>17500.999999999964</v>
      </c>
      <c r="T136" s="92">
        <v>14000.799999999977</v>
      </c>
      <c r="U136" s="92">
        <v>4377573.463151044</v>
      </c>
      <c r="V136" s="92">
        <v>7604028.14669668</v>
      </c>
      <c r="W136" s="92">
        <v>1072.9852958793879</v>
      </c>
      <c r="X136" s="92">
        <v>25037.754217580183</v>
      </c>
      <c r="Y136" s="92">
        <v>30045.30506109622</v>
      </c>
      <c r="Z136" s="92">
        <v>29.168333333333273</v>
      </c>
      <c r="AA136" s="92">
        <v>4377.573463151044</v>
      </c>
      <c r="AB136" s="87">
        <v>500.0</v>
      </c>
      <c r="AC136" s="2">
        <v>1.1907188308896177E7</v>
      </c>
      <c r="AD136" s="92">
        <v>1.1667059391285338E7</v>
      </c>
      <c r="AE136" s="92">
        <v>3355593.139262774</v>
      </c>
      <c r="AF136" s="92">
        <v>4377573.463151044</v>
      </c>
      <c r="AG136" s="92">
        <v>1072.9852958793879</v>
      </c>
      <c r="AH136" s="2" t="s">
        <v>904</v>
      </c>
      <c r="AI136" s="2" t="s">
        <v>904</v>
      </c>
      <c r="AJ136" s="2" t="s">
        <v>904</v>
      </c>
      <c r="AK136" s="177">
        <v>14000.799999999977</v>
      </c>
      <c r="AL136" s="2" t="s">
        <v>904</v>
      </c>
      <c r="AM136" s="2" t="s">
        <v>904</v>
      </c>
      <c r="AN136" s="2" t="s">
        <v>904</v>
      </c>
      <c r="AO136" s="2" t="s">
        <v>904</v>
      </c>
      <c r="AP136" s="2" t="s">
        <v>904</v>
      </c>
      <c r="AQ136" s="2" t="s">
        <v>904</v>
      </c>
      <c r="AR136" s="2" t="s">
        <v>904</v>
      </c>
      <c r="AS136" s="2" t="s">
        <v>904</v>
      </c>
      <c r="AT136" s="2" t="s">
        <v>904</v>
      </c>
      <c r="AU136" s="2" t="s">
        <v>904</v>
      </c>
      <c r="AV136" s="2" t="s">
        <v>904</v>
      </c>
      <c r="AW136" s="2" t="s">
        <v>904</v>
      </c>
      <c r="AX136" s="2" t="s">
        <v>904</v>
      </c>
      <c r="AY136" s="2" t="s">
        <v>904</v>
      </c>
      <c r="AZ136" s="2" t="s">
        <v>904</v>
      </c>
      <c r="BA136" s="205">
        <v>897719.3557148725</v>
      </c>
      <c r="BB136" s="205">
        <v>27.716623599562126</v>
      </c>
      <c r="BC136" s="206" t="s">
        <v>904</v>
      </c>
      <c r="BD136" s="205">
        <v>27.716623599562126</v>
      </c>
      <c r="BE136" s="205">
        <v>1451.854584551278</v>
      </c>
      <c r="BF136" s="205">
        <v>0.0</v>
      </c>
      <c r="BG136" s="205">
        <v>17500.999999999964</v>
      </c>
      <c r="BH136" s="205">
        <v>14000.799999999977</v>
      </c>
      <c r="BI136" s="2" t="s">
        <v>904</v>
      </c>
      <c r="BJ136" s="2" t="s">
        <v>904</v>
      </c>
      <c r="BK136" s="203">
        <v>458.10992583192086</v>
      </c>
      <c r="BL136" s="2">
        <v>3.0</v>
      </c>
      <c r="BM136" s="207">
        <v>458.10992583192086</v>
      </c>
      <c r="BN136" s="208" t="s">
        <v>905</v>
      </c>
      <c r="BO136" s="87">
        <v>20.0</v>
      </c>
      <c r="BP136" s="101">
        <v>0.05</v>
      </c>
      <c r="BQ136" s="101">
        <v>0.04</v>
      </c>
      <c r="BR136" s="2">
        <v>100.0</v>
      </c>
      <c r="BS136" s="2">
        <v>100.0</v>
      </c>
    </row>
    <row r="137" ht="12.75" customHeight="1">
      <c r="A137" s="87" t="str">
        <f t="shared" si="1"/>
        <v>Colombia Seagrass Restoration Planting Large</v>
      </c>
      <c r="B137" s="87" t="s">
        <v>165</v>
      </c>
      <c r="C137" s="203" t="s">
        <v>189</v>
      </c>
      <c r="D137" s="2" t="s">
        <v>590</v>
      </c>
      <c r="E137" s="203" t="s">
        <v>167</v>
      </c>
      <c r="F137" s="2" t="s">
        <v>174</v>
      </c>
      <c r="G137" s="203" t="s">
        <v>902</v>
      </c>
      <c r="H137" s="177">
        <v>1000.0</v>
      </c>
      <c r="I137" s="2" t="s">
        <v>908</v>
      </c>
      <c r="J137" s="2">
        <v>3144.1760533333277</v>
      </c>
      <c r="K137" s="2">
        <v>1440378.2585950324</v>
      </c>
      <c r="L137" s="204">
        <v>-1.1907188308896177E7</v>
      </c>
      <c r="M137" s="92">
        <v>1.502265253054811E7</v>
      </c>
      <c r="N137" s="92">
        <v>1.846634643797581E7</v>
      </c>
      <c r="O137" s="92">
        <v>1.1667059391285338E7</v>
      </c>
      <c r="P137" s="92">
        <v>1.373475744836078E7</v>
      </c>
      <c r="Q137" s="92">
        <v>3355593.139262774</v>
      </c>
      <c r="R137" s="92">
        <v>4731588.989615027</v>
      </c>
      <c r="S137" s="92">
        <v>17500.999999999964</v>
      </c>
      <c r="T137" s="92">
        <v>14000.799999999977</v>
      </c>
      <c r="U137" s="92">
        <v>4377573.463151044</v>
      </c>
      <c r="V137" s="92">
        <v>7604028.14669668</v>
      </c>
      <c r="W137" s="92">
        <v>1072.9852958793879</v>
      </c>
      <c r="X137" s="92">
        <v>25037.754217580183</v>
      </c>
      <c r="Y137" s="92">
        <v>30045.30506109622</v>
      </c>
      <c r="Z137" s="92">
        <v>29.168333333333273</v>
      </c>
      <c r="AA137" s="92">
        <v>4377.573463151044</v>
      </c>
      <c r="AB137" s="87">
        <v>500.0</v>
      </c>
      <c r="AC137" s="2">
        <v>1.1907188308896177E7</v>
      </c>
      <c r="AD137" s="92">
        <v>1.1667059391285338E7</v>
      </c>
      <c r="AE137" s="92">
        <v>3355593.139262774</v>
      </c>
      <c r="AF137" s="92">
        <v>4377573.463151044</v>
      </c>
      <c r="AG137" s="92">
        <v>1072.9852958793879</v>
      </c>
      <c r="AH137" s="2" t="s">
        <v>904</v>
      </c>
      <c r="AI137" s="2" t="s">
        <v>904</v>
      </c>
      <c r="AJ137" s="2" t="s">
        <v>904</v>
      </c>
      <c r="AK137" s="177">
        <v>14000.799999999977</v>
      </c>
      <c r="AL137" s="2" t="s">
        <v>904</v>
      </c>
      <c r="AM137" s="2" t="s">
        <v>904</v>
      </c>
      <c r="AN137" s="2" t="s">
        <v>904</v>
      </c>
      <c r="AO137" s="2" t="s">
        <v>904</v>
      </c>
      <c r="AP137" s="2" t="s">
        <v>904</v>
      </c>
      <c r="AQ137" s="2" t="s">
        <v>904</v>
      </c>
      <c r="AR137" s="2" t="s">
        <v>904</v>
      </c>
      <c r="AS137" s="2" t="s">
        <v>904</v>
      </c>
      <c r="AT137" s="2" t="s">
        <v>904</v>
      </c>
      <c r="AU137" s="2" t="s">
        <v>904</v>
      </c>
      <c r="AV137" s="2" t="s">
        <v>904</v>
      </c>
      <c r="AW137" s="2" t="s">
        <v>904</v>
      </c>
      <c r="AX137" s="2" t="s">
        <v>904</v>
      </c>
      <c r="AY137" s="2" t="s">
        <v>904</v>
      </c>
      <c r="AZ137" s="2" t="s">
        <v>904</v>
      </c>
      <c r="BA137" s="205">
        <v>897719.3557148725</v>
      </c>
      <c r="BB137" s="205">
        <v>27.716623599562126</v>
      </c>
      <c r="BC137" s="206" t="s">
        <v>904</v>
      </c>
      <c r="BD137" s="205">
        <v>27.716623599562126</v>
      </c>
      <c r="BE137" s="205">
        <v>1451.854584551278</v>
      </c>
      <c r="BF137" s="205">
        <v>0.0</v>
      </c>
      <c r="BG137" s="205">
        <v>17500.999999999964</v>
      </c>
      <c r="BH137" s="205">
        <v>14000.799999999977</v>
      </c>
      <c r="BI137" s="2" t="s">
        <v>904</v>
      </c>
      <c r="BJ137" s="2" t="s">
        <v>904</v>
      </c>
      <c r="BK137" s="203">
        <v>458.10992583192086</v>
      </c>
      <c r="BL137" s="2">
        <v>3.0</v>
      </c>
      <c r="BM137" s="207">
        <v>458.10992583192086</v>
      </c>
      <c r="BN137" s="208" t="s">
        <v>905</v>
      </c>
      <c r="BO137" s="87">
        <v>20.0</v>
      </c>
      <c r="BP137" s="101">
        <v>0.05</v>
      </c>
      <c r="BQ137" s="101">
        <v>0.04</v>
      </c>
      <c r="BR137" s="2">
        <v>100.0</v>
      </c>
      <c r="BS137" s="2">
        <v>100.0</v>
      </c>
    </row>
    <row r="138" ht="12.75" customHeight="1">
      <c r="A138" s="87" t="str">
        <f t="shared" si="1"/>
        <v>Colombia Salt marsh Restoration Planting Large</v>
      </c>
      <c r="B138" s="87" t="s">
        <v>165</v>
      </c>
      <c r="C138" s="203" t="s">
        <v>189</v>
      </c>
      <c r="D138" s="2" t="s">
        <v>590</v>
      </c>
      <c r="E138" s="203" t="s">
        <v>168</v>
      </c>
      <c r="F138" s="2" t="s">
        <v>174</v>
      </c>
      <c r="G138" s="203" t="s">
        <v>902</v>
      </c>
      <c r="H138" s="177">
        <v>1000.0</v>
      </c>
      <c r="I138" s="2" t="s">
        <v>908</v>
      </c>
      <c r="J138" s="2">
        <v>413.7689513323668</v>
      </c>
      <c r="K138" s="2">
        <v>62413.24599985119</v>
      </c>
      <c r="L138" s="204">
        <v>-7948713.998785266</v>
      </c>
      <c r="M138" s="92">
        <v>1.0166463459331524E7</v>
      </c>
      <c r="N138" s="92">
        <v>1.2521239367881969E7</v>
      </c>
      <c r="O138" s="92">
        <v>7828986.731939508</v>
      </c>
      <c r="P138" s="92">
        <v>9160234.899492074</v>
      </c>
      <c r="Q138" s="92">
        <v>2337476.7273920155</v>
      </c>
      <c r="R138" s="92">
        <v>3361004.468389895</v>
      </c>
      <c r="S138" s="92">
        <v>37036.99999999994</v>
      </c>
      <c r="T138" s="92">
        <v>29629.59999999996</v>
      </c>
      <c r="U138" s="92">
        <v>3050391.2704989454</v>
      </c>
      <c r="V138" s="92">
        <v>5298657.184068253</v>
      </c>
      <c r="W138" s="92">
        <v>343.11848487092425</v>
      </c>
      <c r="X138" s="92">
        <v>16944.10576555254</v>
      </c>
      <c r="Y138" s="92">
        <v>20332.926918663048</v>
      </c>
      <c r="Z138" s="92">
        <v>61.72833333333324</v>
      </c>
      <c r="AA138" s="92">
        <v>3050.3912704989452</v>
      </c>
      <c r="AB138" s="87">
        <v>500.0</v>
      </c>
      <c r="AC138" s="2">
        <v>7948713.998785266</v>
      </c>
      <c r="AD138" s="92">
        <v>7828986.731939508</v>
      </c>
      <c r="AE138" s="92">
        <v>2337476.7273920155</v>
      </c>
      <c r="AF138" s="92">
        <v>3050391.2704989454</v>
      </c>
      <c r="AG138" s="92">
        <v>343.11848487092425</v>
      </c>
      <c r="AH138" s="2" t="s">
        <v>904</v>
      </c>
      <c r="AI138" s="2" t="s">
        <v>904</v>
      </c>
      <c r="AJ138" s="2" t="s">
        <v>904</v>
      </c>
      <c r="AK138" s="177">
        <v>29629.59999999996</v>
      </c>
      <c r="AL138" s="2" t="s">
        <v>904</v>
      </c>
      <c r="AM138" s="2" t="s">
        <v>904</v>
      </c>
      <c r="AN138" s="2" t="s">
        <v>904</v>
      </c>
      <c r="AO138" s="2" t="s">
        <v>904</v>
      </c>
      <c r="AP138" s="2" t="s">
        <v>904</v>
      </c>
      <c r="AQ138" s="2" t="s">
        <v>904</v>
      </c>
      <c r="AR138" s="2" t="s">
        <v>904</v>
      </c>
      <c r="AS138" s="2" t="s">
        <v>904</v>
      </c>
      <c r="AT138" s="2" t="s">
        <v>904</v>
      </c>
      <c r="AU138" s="2" t="s">
        <v>904</v>
      </c>
      <c r="AV138" s="2" t="s">
        <v>904</v>
      </c>
      <c r="AW138" s="2" t="s">
        <v>904</v>
      </c>
      <c r="AX138" s="2" t="s">
        <v>904</v>
      </c>
      <c r="AY138" s="2" t="s">
        <v>904</v>
      </c>
      <c r="AZ138" s="2" t="s">
        <v>904</v>
      </c>
      <c r="BA138" s="205">
        <v>93796.34185593639</v>
      </c>
      <c r="BB138" s="205">
        <v>54.535130128890046</v>
      </c>
      <c r="BC138" s="206" t="s">
        <v>904</v>
      </c>
      <c r="BD138" s="205">
        <v>54.535130128890046</v>
      </c>
      <c r="BE138" s="205">
        <v>11549.080487985442</v>
      </c>
      <c r="BF138" s="205">
        <v>0.0</v>
      </c>
      <c r="BG138" s="205">
        <v>37036.99999999994</v>
      </c>
      <c r="BH138" s="205">
        <v>29629.59999999996</v>
      </c>
      <c r="BI138" s="2" t="s">
        <v>904</v>
      </c>
      <c r="BJ138" s="2" t="s">
        <v>904</v>
      </c>
      <c r="BK138" s="203">
        <v>150.84081538471145</v>
      </c>
      <c r="BL138" s="2">
        <v>3.0</v>
      </c>
      <c r="BM138" s="207">
        <v>150.84081538471145</v>
      </c>
      <c r="BN138" s="208" t="s">
        <v>905</v>
      </c>
      <c r="BO138" s="87">
        <v>20.0</v>
      </c>
      <c r="BP138" s="101">
        <v>0.05</v>
      </c>
      <c r="BQ138" s="101">
        <v>0.04</v>
      </c>
      <c r="BR138" s="2">
        <v>100.0</v>
      </c>
      <c r="BS138" s="2">
        <v>100.0</v>
      </c>
    </row>
    <row r="139" ht="12.75" customHeight="1">
      <c r="A139" s="87" t="str">
        <f t="shared" si="1"/>
        <v>Colombia Salt marsh Restoration Planting Large</v>
      </c>
      <c r="B139" s="87" t="s">
        <v>165</v>
      </c>
      <c r="C139" s="203" t="s">
        <v>189</v>
      </c>
      <c r="D139" s="2" t="s">
        <v>590</v>
      </c>
      <c r="E139" s="203" t="s">
        <v>168</v>
      </c>
      <c r="F139" s="2" t="s">
        <v>174</v>
      </c>
      <c r="G139" s="203" t="s">
        <v>902</v>
      </c>
      <c r="H139" s="177">
        <v>1000.0</v>
      </c>
      <c r="I139" s="2" t="s">
        <v>908</v>
      </c>
      <c r="J139" s="2">
        <v>413.7689513323668</v>
      </c>
      <c r="K139" s="2">
        <v>62413.24599985119</v>
      </c>
      <c r="L139" s="204">
        <v>-7948713.998785266</v>
      </c>
      <c r="M139" s="92">
        <v>1.0166463459331524E7</v>
      </c>
      <c r="N139" s="92">
        <v>1.2521239367881969E7</v>
      </c>
      <c r="O139" s="92">
        <v>7828986.731939508</v>
      </c>
      <c r="P139" s="92">
        <v>9160234.899492074</v>
      </c>
      <c r="Q139" s="92">
        <v>2337476.7273920155</v>
      </c>
      <c r="R139" s="92">
        <v>3361004.468389895</v>
      </c>
      <c r="S139" s="92">
        <v>37036.99999999994</v>
      </c>
      <c r="T139" s="92">
        <v>29629.59999999996</v>
      </c>
      <c r="U139" s="92">
        <v>3050391.2704989454</v>
      </c>
      <c r="V139" s="92">
        <v>5298657.184068253</v>
      </c>
      <c r="W139" s="92">
        <v>343.11848487092425</v>
      </c>
      <c r="X139" s="92">
        <v>16944.10576555254</v>
      </c>
      <c r="Y139" s="92">
        <v>20332.926918663048</v>
      </c>
      <c r="Z139" s="92">
        <v>61.72833333333324</v>
      </c>
      <c r="AA139" s="92">
        <v>3050.3912704989452</v>
      </c>
      <c r="AB139" s="87">
        <v>500.0</v>
      </c>
      <c r="AC139" s="2">
        <v>7948713.998785266</v>
      </c>
      <c r="AD139" s="92">
        <v>7828986.731939508</v>
      </c>
      <c r="AE139" s="92">
        <v>2337476.7273920155</v>
      </c>
      <c r="AF139" s="92">
        <v>3050391.2704989454</v>
      </c>
      <c r="AG139" s="92">
        <v>343.11848487092425</v>
      </c>
      <c r="AH139" s="2" t="s">
        <v>904</v>
      </c>
      <c r="AI139" s="2" t="s">
        <v>904</v>
      </c>
      <c r="AJ139" s="2" t="s">
        <v>904</v>
      </c>
      <c r="AK139" s="177">
        <v>29629.59999999996</v>
      </c>
      <c r="AL139" s="2" t="s">
        <v>904</v>
      </c>
      <c r="AM139" s="2" t="s">
        <v>904</v>
      </c>
      <c r="AN139" s="2" t="s">
        <v>904</v>
      </c>
      <c r="AO139" s="2" t="s">
        <v>904</v>
      </c>
      <c r="AP139" s="2" t="s">
        <v>904</v>
      </c>
      <c r="AQ139" s="2" t="s">
        <v>904</v>
      </c>
      <c r="AR139" s="2" t="s">
        <v>904</v>
      </c>
      <c r="AS139" s="2" t="s">
        <v>904</v>
      </c>
      <c r="AT139" s="2" t="s">
        <v>904</v>
      </c>
      <c r="AU139" s="2" t="s">
        <v>904</v>
      </c>
      <c r="AV139" s="2" t="s">
        <v>904</v>
      </c>
      <c r="AW139" s="2" t="s">
        <v>904</v>
      </c>
      <c r="AX139" s="2" t="s">
        <v>904</v>
      </c>
      <c r="AY139" s="2" t="s">
        <v>904</v>
      </c>
      <c r="AZ139" s="2" t="s">
        <v>904</v>
      </c>
      <c r="BA139" s="205">
        <v>93796.34185593639</v>
      </c>
      <c r="BB139" s="205">
        <v>54.535130128890046</v>
      </c>
      <c r="BC139" s="206" t="s">
        <v>904</v>
      </c>
      <c r="BD139" s="205">
        <v>54.535130128890046</v>
      </c>
      <c r="BE139" s="205">
        <v>11549.080487985442</v>
      </c>
      <c r="BF139" s="205">
        <v>0.0</v>
      </c>
      <c r="BG139" s="205">
        <v>37036.99999999994</v>
      </c>
      <c r="BH139" s="205">
        <v>29629.59999999996</v>
      </c>
      <c r="BI139" s="2" t="s">
        <v>904</v>
      </c>
      <c r="BJ139" s="2" t="s">
        <v>904</v>
      </c>
      <c r="BK139" s="203">
        <v>150.84081538471145</v>
      </c>
      <c r="BL139" s="2">
        <v>3.0</v>
      </c>
      <c r="BM139" s="207">
        <v>150.84081538471145</v>
      </c>
      <c r="BN139" s="208" t="s">
        <v>905</v>
      </c>
      <c r="BO139" s="87">
        <v>20.0</v>
      </c>
      <c r="BP139" s="101">
        <v>0.05</v>
      </c>
      <c r="BQ139" s="101">
        <v>0.04</v>
      </c>
      <c r="BR139" s="2">
        <v>100.0</v>
      </c>
      <c r="BS139" s="2">
        <v>100.0</v>
      </c>
    </row>
    <row r="140" ht="12.75" customHeight="1">
      <c r="A140" s="87" t="str">
        <f t="shared" si="1"/>
        <v>Colombia Mangrove Restoration Planting Large</v>
      </c>
      <c r="B140" s="87" t="s">
        <v>165</v>
      </c>
      <c r="C140" s="203" t="s">
        <v>189</v>
      </c>
      <c r="D140" s="2" t="s">
        <v>590</v>
      </c>
      <c r="E140" s="203" t="s">
        <v>160</v>
      </c>
      <c r="F140" s="2" t="s">
        <v>174</v>
      </c>
      <c r="G140" s="203" t="s">
        <v>902</v>
      </c>
      <c r="H140" s="177">
        <v>1000.0</v>
      </c>
      <c r="I140" s="2" t="s">
        <v>908</v>
      </c>
      <c r="J140" s="2">
        <v>356578.18109863997</v>
      </c>
      <c r="K140" s="2">
        <v>1.0697345432959199E7</v>
      </c>
      <c r="L140" s="204">
        <v>-2983438.931127553</v>
      </c>
      <c r="M140" s="92">
        <v>7175467.735544052</v>
      </c>
      <c r="N140" s="92">
        <v>9092421.334056552</v>
      </c>
      <c r="O140" s="92">
        <v>5104762.364411695</v>
      </c>
      <c r="P140" s="92">
        <v>5913286.0</v>
      </c>
      <c r="Q140" s="92">
        <v>2070705.3711323568</v>
      </c>
      <c r="R140" s="92">
        <v>3179135.3340565525</v>
      </c>
      <c r="S140" s="92">
        <v>387756.2999999998</v>
      </c>
      <c r="T140" s="92">
        <v>310205.0399999999</v>
      </c>
      <c r="U140" s="92">
        <v>6351568.612507527</v>
      </c>
      <c r="V140" s="92">
        <v>1.1032940260565525E7</v>
      </c>
      <c r="W140" s="92">
        <v>23.1313705784537</v>
      </c>
      <c r="X140" s="92">
        <v>11959.11289257342</v>
      </c>
      <c r="Y140" s="92">
        <v>14350.935471088103</v>
      </c>
      <c r="Z140" s="92">
        <v>646.2604999999996</v>
      </c>
      <c r="AA140" s="92">
        <v>6351.568612507527</v>
      </c>
      <c r="AB140" s="87">
        <v>500.0</v>
      </c>
      <c r="AC140" s="2">
        <v>2983438.931127553</v>
      </c>
      <c r="AD140" s="92">
        <v>5104762.364411695</v>
      </c>
      <c r="AE140" s="92">
        <v>2070705.3711323568</v>
      </c>
      <c r="AF140" s="92">
        <v>6351568.612507527</v>
      </c>
      <c r="AG140" s="92">
        <v>23.1313705784537</v>
      </c>
      <c r="AH140" s="2" t="s">
        <v>904</v>
      </c>
      <c r="AI140" s="2" t="s">
        <v>904</v>
      </c>
      <c r="AJ140" s="2" t="s">
        <v>904</v>
      </c>
      <c r="AK140" s="177">
        <v>310205.0399999999</v>
      </c>
      <c r="AL140" s="2" t="s">
        <v>904</v>
      </c>
      <c r="AM140" s="2" t="s">
        <v>904</v>
      </c>
      <c r="AN140" s="2" t="s">
        <v>904</v>
      </c>
      <c r="AO140" s="2" t="s">
        <v>904</v>
      </c>
      <c r="AP140" s="2" t="s">
        <v>904</v>
      </c>
      <c r="AQ140" s="2" t="s">
        <v>904</v>
      </c>
      <c r="AR140" s="2" t="s">
        <v>904</v>
      </c>
      <c r="AS140" s="2" t="s">
        <v>904</v>
      </c>
      <c r="AT140" s="2" t="s">
        <v>904</v>
      </c>
      <c r="AU140" s="2" t="s">
        <v>904</v>
      </c>
      <c r="AV140" s="2" t="s">
        <v>904</v>
      </c>
      <c r="AW140" s="2" t="s">
        <v>904</v>
      </c>
      <c r="AX140" s="2" t="s">
        <v>904</v>
      </c>
      <c r="AY140" s="2" t="s">
        <v>904</v>
      </c>
      <c r="AZ140" s="2" t="s">
        <v>904</v>
      </c>
      <c r="BA140" s="205">
        <v>5637106.199941218</v>
      </c>
      <c r="BB140" s="205">
        <v>74.58818528012637</v>
      </c>
      <c r="BC140" s="206" t="s">
        <v>904</v>
      </c>
      <c r="BD140" s="205">
        <v>74.58818528012637</v>
      </c>
      <c r="BE140" s="205">
        <v>74644.46302953178</v>
      </c>
      <c r="BF140" s="205">
        <v>0.0</v>
      </c>
      <c r="BG140" s="205">
        <v>387756.2999999998</v>
      </c>
      <c r="BH140" s="205">
        <v>310205.0399999999</v>
      </c>
      <c r="BI140" s="2" t="s">
        <v>904</v>
      </c>
      <c r="BJ140" s="2" t="s">
        <v>904</v>
      </c>
      <c r="BK140" s="203">
        <v>30.0</v>
      </c>
      <c r="BL140" s="2">
        <v>3.0</v>
      </c>
      <c r="BM140" s="207">
        <v>30.0</v>
      </c>
      <c r="BN140" s="208" t="s">
        <v>906</v>
      </c>
      <c r="BO140" s="87">
        <v>20.0</v>
      </c>
      <c r="BP140" s="101">
        <v>0.05</v>
      </c>
      <c r="BQ140" s="101">
        <v>0.04</v>
      </c>
      <c r="BR140" s="2">
        <v>100.0</v>
      </c>
      <c r="BS140" s="2">
        <v>100.0</v>
      </c>
    </row>
    <row r="141" ht="12.75" customHeight="1">
      <c r="A141" s="87" t="str">
        <f t="shared" si="1"/>
        <v>Colombia Mangrove Restoration Planting Large</v>
      </c>
      <c r="B141" s="87" t="s">
        <v>165</v>
      </c>
      <c r="C141" s="203" t="s">
        <v>189</v>
      </c>
      <c r="D141" s="2" t="s">
        <v>590</v>
      </c>
      <c r="E141" s="203" t="s">
        <v>160</v>
      </c>
      <c r="F141" s="2" t="s">
        <v>174</v>
      </c>
      <c r="G141" s="203" t="s">
        <v>902</v>
      </c>
      <c r="H141" s="177">
        <v>1000.0</v>
      </c>
      <c r="I141" s="2" t="s">
        <v>908</v>
      </c>
      <c r="J141" s="2">
        <v>356578.18109863997</v>
      </c>
      <c r="K141" s="2">
        <v>1.0697345432959199E7</v>
      </c>
      <c r="L141" s="204">
        <v>-2983438.931127553</v>
      </c>
      <c r="M141" s="92">
        <v>7175467.735544052</v>
      </c>
      <c r="N141" s="92">
        <v>9092421.334056552</v>
      </c>
      <c r="O141" s="92">
        <v>5104762.364411695</v>
      </c>
      <c r="P141" s="92">
        <v>5913286.0</v>
      </c>
      <c r="Q141" s="92">
        <v>2070705.3711323568</v>
      </c>
      <c r="R141" s="92">
        <v>3179135.3340565525</v>
      </c>
      <c r="S141" s="92">
        <v>387756.2999999998</v>
      </c>
      <c r="T141" s="92">
        <v>310205.0399999999</v>
      </c>
      <c r="U141" s="92">
        <v>6351568.612507527</v>
      </c>
      <c r="V141" s="92">
        <v>1.1032940260565525E7</v>
      </c>
      <c r="W141" s="92">
        <v>23.1313705784537</v>
      </c>
      <c r="X141" s="92">
        <v>11959.11289257342</v>
      </c>
      <c r="Y141" s="92">
        <v>14350.935471088103</v>
      </c>
      <c r="Z141" s="92">
        <v>646.2604999999996</v>
      </c>
      <c r="AA141" s="92">
        <v>6351.568612507527</v>
      </c>
      <c r="AB141" s="87">
        <v>500.0</v>
      </c>
      <c r="AC141" s="2">
        <v>2983438.931127553</v>
      </c>
      <c r="AD141" s="92">
        <v>5104762.364411695</v>
      </c>
      <c r="AE141" s="92">
        <v>2070705.3711323568</v>
      </c>
      <c r="AF141" s="92">
        <v>6351568.612507527</v>
      </c>
      <c r="AG141" s="92">
        <v>23.1313705784537</v>
      </c>
      <c r="AH141" s="2" t="s">
        <v>904</v>
      </c>
      <c r="AI141" s="2" t="s">
        <v>904</v>
      </c>
      <c r="AJ141" s="2" t="s">
        <v>904</v>
      </c>
      <c r="AK141" s="177">
        <v>310205.0399999999</v>
      </c>
      <c r="AL141" s="2" t="s">
        <v>904</v>
      </c>
      <c r="AM141" s="2" t="s">
        <v>904</v>
      </c>
      <c r="AN141" s="2" t="s">
        <v>904</v>
      </c>
      <c r="AO141" s="2" t="s">
        <v>904</v>
      </c>
      <c r="AP141" s="2" t="s">
        <v>904</v>
      </c>
      <c r="AQ141" s="2" t="s">
        <v>904</v>
      </c>
      <c r="AR141" s="2" t="s">
        <v>904</v>
      </c>
      <c r="AS141" s="2" t="s">
        <v>904</v>
      </c>
      <c r="AT141" s="2" t="s">
        <v>904</v>
      </c>
      <c r="AU141" s="2" t="s">
        <v>904</v>
      </c>
      <c r="AV141" s="2" t="s">
        <v>904</v>
      </c>
      <c r="AW141" s="2" t="s">
        <v>904</v>
      </c>
      <c r="AX141" s="2" t="s">
        <v>904</v>
      </c>
      <c r="AY141" s="2" t="s">
        <v>904</v>
      </c>
      <c r="AZ141" s="2" t="s">
        <v>904</v>
      </c>
      <c r="BA141" s="205">
        <v>5637106.199941218</v>
      </c>
      <c r="BB141" s="205">
        <v>74.58818528012637</v>
      </c>
      <c r="BC141" s="206" t="s">
        <v>904</v>
      </c>
      <c r="BD141" s="205">
        <v>74.58818528012637</v>
      </c>
      <c r="BE141" s="205">
        <v>74644.46302953178</v>
      </c>
      <c r="BF141" s="205">
        <v>0.0</v>
      </c>
      <c r="BG141" s="205">
        <v>387756.2999999998</v>
      </c>
      <c r="BH141" s="205">
        <v>310205.0399999999</v>
      </c>
      <c r="BI141" s="2" t="s">
        <v>904</v>
      </c>
      <c r="BJ141" s="2" t="s">
        <v>904</v>
      </c>
      <c r="BK141" s="203">
        <v>30.0</v>
      </c>
      <c r="BL141" s="2">
        <v>3.0</v>
      </c>
      <c r="BM141" s="207">
        <v>30.0</v>
      </c>
      <c r="BN141" s="208" t="s">
        <v>906</v>
      </c>
      <c r="BO141" s="87">
        <v>20.0</v>
      </c>
      <c r="BP141" s="101">
        <v>0.05</v>
      </c>
      <c r="BQ141" s="101">
        <v>0.04</v>
      </c>
      <c r="BR141" s="2">
        <v>100.0</v>
      </c>
      <c r="BS141" s="2">
        <v>100.0</v>
      </c>
    </row>
    <row r="142" ht="12.75" customHeight="1">
      <c r="A142" s="87" t="str">
        <f t="shared" si="1"/>
        <v>Colombia Seagrass Restoration Planting Large</v>
      </c>
      <c r="B142" s="87" t="s">
        <v>165</v>
      </c>
      <c r="C142" s="203" t="s">
        <v>189</v>
      </c>
      <c r="D142" s="2" t="s">
        <v>590</v>
      </c>
      <c r="E142" s="203" t="s">
        <v>167</v>
      </c>
      <c r="F142" s="2" t="s">
        <v>174</v>
      </c>
      <c r="G142" s="203" t="s">
        <v>902</v>
      </c>
      <c r="H142" s="177">
        <v>1000.0</v>
      </c>
      <c r="I142" s="2" t="s">
        <v>908</v>
      </c>
      <c r="J142" s="2">
        <v>3144.1760533333277</v>
      </c>
      <c r="K142" s="2">
        <v>94325.28159999983</v>
      </c>
      <c r="L142" s="204">
        <v>-1.4330475267254379E7</v>
      </c>
      <c r="M142" s="92">
        <v>1.4613562365730122E7</v>
      </c>
      <c r="N142" s="92">
        <v>1.7755739716238778E7</v>
      </c>
      <c r="O142" s="92">
        <v>1.1667059391285338E7</v>
      </c>
      <c r="P142" s="92">
        <v>1.373475744836078E7</v>
      </c>
      <c r="Q142" s="92">
        <v>2946502.9744447838</v>
      </c>
      <c r="R142" s="92">
        <v>4020982.2678779964</v>
      </c>
      <c r="S142" s="92">
        <v>17500.999999999964</v>
      </c>
      <c r="T142" s="92">
        <v>14000.799999999977</v>
      </c>
      <c r="U142" s="92">
        <v>286671.8149711405</v>
      </c>
      <c r="V142" s="92">
        <v>497960.9293263758</v>
      </c>
      <c r="W142" s="92">
        <v>1043.7662394813258</v>
      </c>
      <c r="X142" s="92">
        <v>24355.937276216868</v>
      </c>
      <c r="Y142" s="92">
        <v>29227.124731460244</v>
      </c>
      <c r="Z142" s="92">
        <v>29.168333333333273</v>
      </c>
      <c r="AA142" s="92">
        <v>286.6718149711405</v>
      </c>
      <c r="AB142" s="87">
        <v>500.0</v>
      </c>
      <c r="AC142" s="2">
        <v>1.4330475267254379E7</v>
      </c>
      <c r="AD142" s="92">
        <v>1.1667059391285338E7</v>
      </c>
      <c r="AE142" s="92">
        <v>2946502.9744447838</v>
      </c>
      <c r="AF142" s="92">
        <v>286671.8149711405</v>
      </c>
      <c r="AG142" s="92">
        <v>1043.7662394813258</v>
      </c>
      <c r="AH142" s="2" t="s">
        <v>904</v>
      </c>
      <c r="AI142" s="2" t="s">
        <v>904</v>
      </c>
      <c r="AJ142" s="2" t="s">
        <v>904</v>
      </c>
      <c r="AK142" s="177">
        <v>14000.799999999977</v>
      </c>
      <c r="AL142" s="2" t="s">
        <v>904</v>
      </c>
      <c r="AM142" s="2" t="s">
        <v>904</v>
      </c>
      <c r="AN142" s="2" t="s">
        <v>904</v>
      </c>
      <c r="AO142" s="2" t="s">
        <v>904</v>
      </c>
      <c r="AP142" s="2" t="s">
        <v>904</v>
      </c>
      <c r="AQ142" s="2" t="s">
        <v>904</v>
      </c>
      <c r="AR142" s="2" t="s">
        <v>904</v>
      </c>
      <c r="AS142" s="2" t="s">
        <v>904</v>
      </c>
      <c r="AT142" s="2" t="s">
        <v>904</v>
      </c>
      <c r="AU142" s="2" t="s">
        <v>904</v>
      </c>
      <c r="AV142" s="2" t="s">
        <v>904</v>
      </c>
      <c r="AW142" s="2" t="s">
        <v>904</v>
      </c>
      <c r="AX142" s="2" t="s">
        <v>904</v>
      </c>
      <c r="AY142" s="2" t="s">
        <v>904</v>
      </c>
      <c r="AZ142" s="2" t="s">
        <v>904</v>
      </c>
      <c r="BA142" s="205">
        <v>897719.3557148725</v>
      </c>
      <c r="BB142" s="205">
        <v>27.716623599562126</v>
      </c>
      <c r="BC142" s="206" t="s">
        <v>904</v>
      </c>
      <c r="BD142" s="205">
        <v>27.716623599562126</v>
      </c>
      <c r="BE142" s="205">
        <v>1451.854584551278</v>
      </c>
      <c r="BF142" s="205">
        <v>0.0</v>
      </c>
      <c r="BG142" s="205">
        <v>17500.999999999964</v>
      </c>
      <c r="BH142" s="205">
        <v>14000.799999999977</v>
      </c>
      <c r="BI142" s="2" t="s">
        <v>904</v>
      </c>
      <c r="BJ142" s="2" t="s">
        <v>904</v>
      </c>
      <c r="BK142" s="203">
        <v>30.0</v>
      </c>
      <c r="BL142" s="2">
        <v>1.0</v>
      </c>
      <c r="BM142" s="207">
        <v>30.0</v>
      </c>
      <c r="BN142" s="208" t="s">
        <v>906</v>
      </c>
      <c r="BO142" s="87">
        <v>20.0</v>
      </c>
      <c r="BP142" s="101">
        <v>0.05</v>
      </c>
      <c r="BQ142" s="101">
        <v>0.04</v>
      </c>
      <c r="BR142" s="2">
        <v>100.0</v>
      </c>
      <c r="BS142" s="2">
        <v>100.0</v>
      </c>
    </row>
    <row r="143" ht="12.75" customHeight="1">
      <c r="A143" s="87" t="str">
        <f t="shared" si="1"/>
        <v>Colombia Seagrass Restoration Planting Large</v>
      </c>
      <c r="B143" s="87" t="s">
        <v>165</v>
      </c>
      <c r="C143" s="203" t="s">
        <v>189</v>
      </c>
      <c r="D143" s="2" t="s">
        <v>590</v>
      </c>
      <c r="E143" s="203" t="s">
        <v>167</v>
      </c>
      <c r="F143" s="2" t="s">
        <v>174</v>
      </c>
      <c r="G143" s="203" t="s">
        <v>902</v>
      </c>
      <c r="H143" s="177">
        <v>1000.0</v>
      </c>
      <c r="I143" s="2" t="s">
        <v>908</v>
      </c>
      <c r="J143" s="2">
        <v>3144.1760533333277</v>
      </c>
      <c r="K143" s="2">
        <v>94325.28159999983</v>
      </c>
      <c r="L143" s="204">
        <v>-1.4330475267254379E7</v>
      </c>
      <c r="M143" s="92">
        <v>1.4613562365730122E7</v>
      </c>
      <c r="N143" s="92">
        <v>1.7755739716238778E7</v>
      </c>
      <c r="O143" s="92">
        <v>1.1667059391285338E7</v>
      </c>
      <c r="P143" s="92">
        <v>1.373475744836078E7</v>
      </c>
      <c r="Q143" s="92">
        <v>2946502.9744447838</v>
      </c>
      <c r="R143" s="92">
        <v>4020982.2678779964</v>
      </c>
      <c r="S143" s="92">
        <v>17500.999999999964</v>
      </c>
      <c r="T143" s="92">
        <v>14000.799999999977</v>
      </c>
      <c r="U143" s="92">
        <v>286671.8149711405</v>
      </c>
      <c r="V143" s="92">
        <v>497960.9293263758</v>
      </c>
      <c r="W143" s="92">
        <v>1043.7662394813258</v>
      </c>
      <c r="X143" s="92">
        <v>24355.937276216868</v>
      </c>
      <c r="Y143" s="92">
        <v>29227.124731460244</v>
      </c>
      <c r="Z143" s="92">
        <v>29.168333333333273</v>
      </c>
      <c r="AA143" s="92">
        <v>286.6718149711405</v>
      </c>
      <c r="AB143" s="87">
        <v>500.0</v>
      </c>
      <c r="AC143" s="2">
        <v>1.4330475267254379E7</v>
      </c>
      <c r="AD143" s="92">
        <v>1.1667059391285338E7</v>
      </c>
      <c r="AE143" s="92">
        <v>2946502.9744447838</v>
      </c>
      <c r="AF143" s="92">
        <v>286671.8149711405</v>
      </c>
      <c r="AG143" s="92">
        <v>1043.7662394813258</v>
      </c>
      <c r="AH143" s="2" t="s">
        <v>904</v>
      </c>
      <c r="AI143" s="2" t="s">
        <v>904</v>
      </c>
      <c r="AJ143" s="2" t="s">
        <v>904</v>
      </c>
      <c r="AK143" s="177">
        <v>14000.799999999977</v>
      </c>
      <c r="AL143" s="2" t="s">
        <v>904</v>
      </c>
      <c r="AM143" s="2" t="s">
        <v>904</v>
      </c>
      <c r="AN143" s="2" t="s">
        <v>904</v>
      </c>
      <c r="AO143" s="2" t="s">
        <v>904</v>
      </c>
      <c r="AP143" s="2" t="s">
        <v>904</v>
      </c>
      <c r="AQ143" s="2" t="s">
        <v>904</v>
      </c>
      <c r="AR143" s="2" t="s">
        <v>904</v>
      </c>
      <c r="AS143" s="2" t="s">
        <v>904</v>
      </c>
      <c r="AT143" s="2" t="s">
        <v>904</v>
      </c>
      <c r="AU143" s="2" t="s">
        <v>904</v>
      </c>
      <c r="AV143" s="2" t="s">
        <v>904</v>
      </c>
      <c r="AW143" s="2" t="s">
        <v>904</v>
      </c>
      <c r="AX143" s="2" t="s">
        <v>904</v>
      </c>
      <c r="AY143" s="2" t="s">
        <v>904</v>
      </c>
      <c r="AZ143" s="2" t="s">
        <v>904</v>
      </c>
      <c r="BA143" s="205">
        <v>897719.3557148725</v>
      </c>
      <c r="BB143" s="205">
        <v>27.716623599562126</v>
      </c>
      <c r="BC143" s="206" t="s">
        <v>904</v>
      </c>
      <c r="BD143" s="205">
        <v>27.716623599562126</v>
      </c>
      <c r="BE143" s="205">
        <v>1451.854584551278</v>
      </c>
      <c r="BF143" s="205">
        <v>0.0</v>
      </c>
      <c r="BG143" s="205">
        <v>17500.999999999964</v>
      </c>
      <c r="BH143" s="205">
        <v>14000.799999999977</v>
      </c>
      <c r="BI143" s="2" t="s">
        <v>904</v>
      </c>
      <c r="BJ143" s="2" t="s">
        <v>904</v>
      </c>
      <c r="BK143" s="203">
        <v>30.0</v>
      </c>
      <c r="BL143" s="2">
        <v>1.0</v>
      </c>
      <c r="BM143" s="207">
        <v>30.0</v>
      </c>
      <c r="BN143" s="208" t="s">
        <v>906</v>
      </c>
      <c r="BO143" s="87">
        <v>20.0</v>
      </c>
      <c r="BP143" s="101">
        <v>0.05</v>
      </c>
      <c r="BQ143" s="101">
        <v>0.04</v>
      </c>
      <c r="BR143" s="2">
        <v>100.0</v>
      </c>
      <c r="BS143" s="2">
        <v>100.0</v>
      </c>
    </row>
    <row r="144" ht="12.75" customHeight="1">
      <c r="A144" s="87" t="str">
        <f t="shared" si="1"/>
        <v>Colombia Salt marsh Restoration Planting Large</v>
      </c>
      <c r="B144" s="87" t="s">
        <v>165</v>
      </c>
      <c r="C144" s="203" t="s">
        <v>189</v>
      </c>
      <c r="D144" s="2" t="s">
        <v>590</v>
      </c>
      <c r="E144" s="203" t="s">
        <v>168</v>
      </c>
      <c r="F144" s="2" t="s">
        <v>174</v>
      </c>
      <c r="G144" s="203" t="s">
        <v>902</v>
      </c>
      <c r="H144" s="177">
        <v>1000.0</v>
      </c>
      <c r="I144" s="2" t="s">
        <v>908</v>
      </c>
      <c r="J144" s="2">
        <v>413.7689513323668</v>
      </c>
      <c r="K144" s="2">
        <v>12413.068539971004</v>
      </c>
      <c r="L144" s="204">
        <v>-9399348.86166955</v>
      </c>
      <c r="M144" s="92">
        <v>9922092.088473195</v>
      </c>
      <c r="N144" s="92">
        <v>1.2096756078704678E7</v>
      </c>
      <c r="O144" s="92">
        <v>7828986.731939508</v>
      </c>
      <c r="P144" s="92">
        <v>9160234.899492074</v>
      </c>
      <c r="Q144" s="92">
        <v>2093105.356533688</v>
      </c>
      <c r="R144" s="92">
        <v>2936521.1792126046</v>
      </c>
      <c r="S144" s="92">
        <v>37036.99999999994</v>
      </c>
      <c r="T144" s="92">
        <v>29629.59999999996</v>
      </c>
      <c r="U144" s="92">
        <v>606677.5619156696</v>
      </c>
      <c r="V144" s="92">
        <v>1053824.2922953535</v>
      </c>
      <c r="W144" s="92">
        <v>334.87094285691364</v>
      </c>
      <c r="X144" s="92">
        <v>16536.820147455324</v>
      </c>
      <c r="Y144" s="92">
        <v>19844.18417694639</v>
      </c>
      <c r="Z144" s="92">
        <v>61.72833333333324</v>
      </c>
      <c r="AA144" s="92">
        <v>606.6775619156696</v>
      </c>
      <c r="AB144" s="87">
        <v>500.0</v>
      </c>
      <c r="AC144" s="2">
        <v>9399348.86166955</v>
      </c>
      <c r="AD144" s="92">
        <v>7828986.731939508</v>
      </c>
      <c r="AE144" s="92">
        <v>2093105.356533688</v>
      </c>
      <c r="AF144" s="92">
        <v>606677.5619156696</v>
      </c>
      <c r="AG144" s="92">
        <v>334.87094285691364</v>
      </c>
      <c r="AH144" s="2" t="s">
        <v>904</v>
      </c>
      <c r="AI144" s="2" t="s">
        <v>904</v>
      </c>
      <c r="AJ144" s="2" t="s">
        <v>904</v>
      </c>
      <c r="AK144" s="177">
        <v>29629.59999999996</v>
      </c>
      <c r="AL144" s="2" t="s">
        <v>904</v>
      </c>
      <c r="AM144" s="2" t="s">
        <v>904</v>
      </c>
      <c r="AN144" s="2" t="s">
        <v>904</v>
      </c>
      <c r="AO144" s="2" t="s">
        <v>904</v>
      </c>
      <c r="AP144" s="2" t="s">
        <v>904</v>
      </c>
      <c r="AQ144" s="2" t="s">
        <v>904</v>
      </c>
      <c r="AR144" s="2" t="s">
        <v>904</v>
      </c>
      <c r="AS144" s="2" t="s">
        <v>904</v>
      </c>
      <c r="AT144" s="2" t="s">
        <v>904</v>
      </c>
      <c r="AU144" s="2" t="s">
        <v>904</v>
      </c>
      <c r="AV144" s="2" t="s">
        <v>904</v>
      </c>
      <c r="AW144" s="2" t="s">
        <v>904</v>
      </c>
      <c r="AX144" s="2" t="s">
        <v>904</v>
      </c>
      <c r="AY144" s="2" t="s">
        <v>904</v>
      </c>
      <c r="AZ144" s="2" t="s">
        <v>904</v>
      </c>
      <c r="BA144" s="205">
        <v>93796.34185593639</v>
      </c>
      <c r="BB144" s="205">
        <v>54.535130128890046</v>
      </c>
      <c r="BC144" s="206" t="s">
        <v>904</v>
      </c>
      <c r="BD144" s="205">
        <v>54.535130128890046</v>
      </c>
      <c r="BE144" s="205">
        <v>11549.080487985442</v>
      </c>
      <c r="BF144" s="205">
        <v>0.0</v>
      </c>
      <c r="BG144" s="205">
        <v>37036.99999999994</v>
      </c>
      <c r="BH144" s="205">
        <v>29629.59999999996</v>
      </c>
      <c r="BI144" s="2" t="s">
        <v>904</v>
      </c>
      <c r="BJ144" s="2" t="s">
        <v>904</v>
      </c>
      <c r="BK144" s="203">
        <v>30.0</v>
      </c>
      <c r="BL144" s="2">
        <v>1.0</v>
      </c>
      <c r="BM144" s="207">
        <v>30.0</v>
      </c>
      <c r="BN144" s="208" t="s">
        <v>906</v>
      </c>
      <c r="BO144" s="87">
        <v>20.0</v>
      </c>
      <c r="BP144" s="101">
        <v>0.05</v>
      </c>
      <c r="BQ144" s="101">
        <v>0.04</v>
      </c>
      <c r="BR144" s="2">
        <v>100.0</v>
      </c>
      <c r="BS144" s="2">
        <v>100.0</v>
      </c>
    </row>
    <row r="145" ht="12.75" customHeight="1">
      <c r="A145" s="87" t="str">
        <f t="shared" si="1"/>
        <v>Colombia Salt marsh Restoration Planting Large</v>
      </c>
      <c r="B145" s="87" t="s">
        <v>165</v>
      </c>
      <c r="C145" s="203" t="s">
        <v>189</v>
      </c>
      <c r="D145" s="2" t="s">
        <v>590</v>
      </c>
      <c r="E145" s="203" t="s">
        <v>168</v>
      </c>
      <c r="F145" s="2" t="s">
        <v>174</v>
      </c>
      <c r="G145" s="203" t="s">
        <v>902</v>
      </c>
      <c r="H145" s="177">
        <v>1000.0</v>
      </c>
      <c r="I145" s="2" t="s">
        <v>908</v>
      </c>
      <c r="J145" s="2">
        <v>413.7689513323668</v>
      </c>
      <c r="K145" s="2">
        <v>12413.068539971004</v>
      </c>
      <c r="L145" s="204">
        <v>-9399348.86166955</v>
      </c>
      <c r="M145" s="92">
        <v>9922092.088473195</v>
      </c>
      <c r="N145" s="92">
        <v>1.2096756078704678E7</v>
      </c>
      <c r="O145" s="92">
        <v>7828986.731939508</v>
      </c>
      <c r="P145" s="92">
        <v>9160234.899492074</v>
      </c>
      <c r="Q145" s="92">
        <v>2093105.356533688</v>
      </c>
      <c r="R145" s="92">
        <v>2936521.1792126046</v>
      </c>
      <c r="S145" s="92">
        <v>37036.99999999994</v>
      </c>
      <c r="T145" s="92">
        <v>29629.59999999996</v>
      </c>
      <c r="U145" s="92">
        <v>606677.5619156696</v>
      </c>
      <c r="V145" s="92">
        <v>1053824.2922953535</v>
      </c>
      <c r="W145" s="92">
        <v>334.87094285691364</v>
      </c>
      <c r="X145" s="92">
        <v>16536.820147455324</v>
      </c>
      <c r="Y145" s="92">
        <v>19844.18417694639</v>
      </c>
      <c r="Z145" s="92">
        <v>61.72833333333324</v>
      </c>
      <c r="AA145" s="92">
        <v>606.6775619156696</v>
      </c>
      <c r="AB145" s="87">
        <v>500.0</v>
      </c>
      <c r="AC145" s="2">
        <v>9399348.86166955</v>
      </c>
      <c r="AD145" s="92">
        <v>7828986.731939508</v>
      </c>
      <c r="AE145" s="92">
        <v>2093105.356533688</v>
      </c>
      <c r="AF145" s="92">
        <v>606677.5619156696</v>
      </c>
      <c r="AG145" s="92">
        <v>334.87094285691364</v>
      </c>
      <c r="AH145" s="2" t="s">
        <v>904</v>
      </c>
      <c r="AI145" s="2" t="s">
        <v>904</v>
      </c>
      <c r="AJ145" s="2" t="s">
        <v>904</v>
      </c>
      <c r="AK145" s="177">
        <v>29629.59999999996</v>
      </c>
      <c r="AL145" s="2" t="s">
        <v>904</v>
      </c>
      <c r="AM145" s="2" t="s">
        <v>904</v>
      </c>
      <c r="AN145" s="2" t="s">
        <v>904</v>
      </c>
      <c r="AO145" s="2" t="s">
        <v>904</v>
      </c>
      <c r="AP145" s="2" t="s">
        <v>904</v>
      </c>
      <c r="AQ145" s="2" t="s">
        <v>904</v>
      </c>
      <c r="AR145" s="2" t="s">
        <v>904</v>
      </c>
      <c r="AS145" s="2" t="s">
        <v>904</v>
      </c>
      <c r="AT145" s="2" t="s">
        <v>904</v>
      </c>
      <c r="AU145" s="2" t="s">
        <v>904</v>
      </c>
      <c r="AV145" s="2" t="s">
        <v>904</v>
      </c>
      <c r="AW145" s="2" t="s">
        <v>904</v>
      </c>
      <c r="AX145" s="2" t="s">
        <v>904</v>
      </c>
      <c r="AY145" s="2" t="s">
        <v>904</v>
      </c>
      <c r="AZ145" s="2" t="s">
        <v>904</v>
      </c>
      <c r="BA145" s="205">
        <v>93796.34185593639</v>
      </c>
      <c r="BB145" s="205">
        <v>54.535130128890046</v>
      </c>
      <c r="BC145" s="206" t="s">
        <v>904</v>
      </c>
      <c r="BD145" s="205">
        <v>54.535130128890046</v>
      </c>
      <c r="BE145" s="205">
        <v>11549.080487985442</v>
      </c>
      <c r="BF145" s="205">
        <v>0.0</v>
      </c>
      <c r="BG145" s="205">
        <v>37036.99999999994</v>
      </c>
      <c r="BH145" s="205">
        <v>29629.59999999996</v>
      </c>
      <c r="BI145" s="2" t="s">
        <v>904</v>
      </c>
      <c r="BJ145" s="2" t="s">
        <v>904</v>
      </c>
      <c r="BK145" s="203">
        <v>30.0</v>
      </c>
      <c r="BL145" s="2">
        <v>1.0</v>
      </c>
      <c r="BM145" s="207">
        <v>30.0</v>
      </c>
      <c r="BN145" s="208" t="s">
        <v>906</v>
      </c>
      <c r="BO145" s="87">
        <v>20.0</v>
      </c>
      <c r="BP145" s="101">
        <v>0.05</v>
      </c>
      <c r="BQ145" s="101">
        <v>0.04</v>
      </c>
      <c r="BR145" s="2">
        <v>100.0</v>
      </c>
      <c r="BS145" s="2">
        <v>100.0</v>
      </c>
    </row>
    <row r="146" ht="12.75" customHeight="1">
      <c r="A146" s="87" t="str">
        <f t="shared" si="1"/>
        <v>India Mangrove Restoration Planting Medium</v>
      </c>
      <c r="B146" s="87" t="s">
        <v>162</v>
      </c>
      <c r="C146" s="203" t="s">
        <v>190</v>
      </c>
      <c r="D146" s="2" t="s">
        <v>591</v>
      </c>
      <c r="E146" s="203" t="s">
        <v>160</v>
      </c>
      <c r="F146" s="2" t="s">
        <v>174</v>
      </c>
      <c r="G146" s="203" t="s">
        <v>902</v>
      </c>
      <c r="H146" s="177">
        <v>500.0</v>
      </c>
      <c r="I146" s="2" t="s">
        <v>903</v>
      </c>
      <c r="J146" s="2">
        <v>214284.02111760003</v>
      </c>
      <c r="K146" s="2">
        <v>5685576.182380045</v>
      </c>
      <c r="L146" s="204">
        <v>-1520682.703487552</v>
      </c>
      <c r="M146" s="92">
        <v>2366102.41267005</v>
      </c>
      <c r="N146" s="92">
        <v>3006263.7430734616</v>
      </c>
      <c r="O146" s="92">
        <v>1573759.359134834</v>
      </c>
      <c r="P146" s="92">
        <v>1700600.0</v>
      </c>
      <c r="Q146" s="92">
        <v>792343.0535352158</v>
      </c>
      <c r="R146" s="92">
        <v>1305663.7430734616</v>
      </c>
      <c r="S146" s="92">
        <v>70668.0</v>
      </c>
      <c r="T146" s="92">
        <v>56534.39999999998</v>
      </c>
      <c r="U146" s="92">
        <v>1036429.0513313485</v>
      </c>
      <c r="V146" s="92">
        <v>1766411.6307346157</v>
      </c>
      <c r="W146" s="92">
        <v>41.85243697058871</v>
      </c>
      <c r="X146" s="92">
        <v>7887.0080422334995</v>
      </c>
      <c r="Y146" s="92">
        <v>4732.2048253401</v>
      </c>
      <c r="Z146" s="92">
        <v>235.56</v>
      </c>
      <c r="AA146" s="92">
        <v>2072.858102662697</v>
      </c>
      <c r="AB146" s="87">
        <v>500.0</v>
      </c>
      <c r="AC146" s="2">
        <v>1520682.703487552</v>
      </c>
      <c r="AD146" s="92">
        <v>1573759.359134834</v>
      </c>
      <c r="AE146" s="92">
        <v>792343.0535352158</v>
      </c>
      <c r="AF146" s="92">
        <v>1036429.0513313485</v>
      </c>
      <c r="AG146" s="92">
        <v>41.85243697058871</v>
      </c>
      <c r="AH146" s="2" t="s">
        <v>904</v>
      </c>
      <c r="AI146" s="2" t="s">
        <v>904</v>
      </c>
      <c r="AJ146" s="2" t="s">
        <v>904</v>
      </c>
      <c r="AK146" s="177">
        <v>56534.39999999998</v>
      </c>
      <c r="AL146" s="2" t="s">
        <v>904</v>
      </c>
      <c r="AM146" s="2" t="s">
        <v>904</v>
      </c>
      <c r="AN146" s="2" t="s">
        <v>904</v>
      </c>
      <c r="AO146" s="2" t="s">
        <v>904</v>
      </c>
      <c r="AP146" s="2" t="s">
        <v>904</v>
      </c>
      <c r="AQ146" s="2" t="s">
        <v>904</v>
      </c>
      <c r="AR146" s="2" t="s">
        <v>904</v>
      </c>
      <c r="AS146" s="2" t="s">
        <v>904</v>
      </c>
      <c r="AT146" s="2" t="s">
        <v>904</v>
      </c>
      <c r="AU146" s="2" t="s">
        <v>904</v>
      </c>
      <c r="AV146" s="2" t="s">
        <v>904</v>
      </c>
      <c r="AW146" s="2" t="s">
        <v>904</v>
      </c>
      <c r="AX146" s="2" t="s">
        <v>904</v>
      </c>
      <c r="AY146" s="2" t="s">
        <v>904</v>
      </c>
      <c r="AZ146" s="2" t="s">
        <v>904</v>
      </c>
      <c r="BA146" s="205">
        <v>8265713.534551408</v>
      </c>
      <c r="BB146" s="205">
        <v>15.665219039117005</v>
      </c>
      <c r="BC146" s="206" t="s">
        <v>904</v>
      </c>
      <c r="BD146" s="205">
        <v>15.665219039117005</v>
      </c>
      <c r="BE146" s="205">
        <v>17557.691329605565</v>
      </c>
      <c r="BF146" s="205">
        <v>0.0</v>
      </c>
      <c r="BG146" s="205">
        <v>70668.0</v>
      </c>
      <c r="BH146" s="205">
        <v>56534.39999999998</v>
      </c>
      <c r="BI146" s="2" t="s">
        <v>904</v>
      </c>
      <c r="BJ146" s="2" t="s">
        <v>904</v>
      </c>
      <c r="BK146" s="203">
        <v>26.53289849950956</v>
      </c>
      <c r="BL146" s="2">
        <v>3.0</v>
      </c>
      <c r="BM146" s="207">
        <v>26.53289849950956</v>
      </c>
      <c r="BN146" s="208" t="s">
        <v>905</v>
      </c>
      <c r="BO146" s="87">
        <v>20.0</v>
      </c>
      <c r="BP146" s="101">
        <v>0.05</v>
      </c>
      <c r="BQ146" s="101">
        <v>0.04</v>
      </c>
      <c r="BR146" s="2">
        <v>100.0</v>
      </c>
      <c r="BS146" s="2">
        <v>100.0</v>
      </c>
    </row>
    <row r="147" ht="12.75" customHeight="1">
      <c r="A147" s="87" t="str">
        <f t="shared" si="1"/>
        <v>India Mangrove Restoration Planting Medium</v>
      </c>
      <c r="B147" s="87" t="s">
        <v>162</v>
      </c>
      <c r="C147" s="203" t="s">
        <v>190</v>
      </c>
      <c r="D147" s="2" t="s">
        <v>591</v>
      </c>
      <c r="E147" s="203" t="s">
        <v>160</v>
      </c>
      <c r="F147" s="2" t="s">
        <v>174</v>
      </c>
      <c r="G147" s="203" t="s">
        <v>902</v>
      </c>
      <c r="H147" s="177">
        <v>500.0</v>
      </c>
      <c r="I147" s="2" t="s">
        <v>903</v>
      </c>
      <c r="J147" s="2">
        <v>214284.02111760003</v>
      </c>
      <c r="K147" s="2">
        <v>5685576.182380045</v>
      </c>
      <c r="L147" s="204">
        <v>-1520682.703487552</v>
      </c>
      <c r="M147" s="92">
        <v>2366102.41267005</v>
      </c>
      <c r="N147" s="92">
        <v>3006263.7430734616</v>
      </c>
      <c r="O147" s="92">
        <v>1573759.359134834</v>
      </c>
      <c r="P147" s="92">
        <v>1700600.0</v>
      </c>
      <c r="Q147" s="92">
        <v>792343.0535352158</v>
      </c>
      <c r="R147" s="92">
        <v>1305663.7430734616</v>
      </c>
      <c r="S147" s="92">
        <v>70668.0</v>
      </c>
      <c r="T147" s="92">
        <v>56534.39999999998</v>
      </c>
      <c r="U147" s="92">
        <v>1036429.0513313485</v>
      </c>
      <c r="V147" s="92">
        <v>1766411.6307346157</v>
      </c>
      <c r="W147" s="92">
        <v>41.85243697058871</v>
      </c>
      <c r="X147" s="92">
        <v>7887.0080422334995</v>
      </c>
      <c r="Y147" s="92">
        <v>4732.2048253401</v>
      </c>
      <c r="Z147" s="92">
        <v>235.56</v>
      </c>
      <c r="AA147" s="92">
        <v>2072.858102662697</v>
      </c>
      <c r="AB147" s="87">
        <v>500.0</v>
      </c>
      <c r="AC147" s="2">
        <v>1520682.703487552</v>
      </c>
      <c r="AD147" s="92">
        <v>1573759.359134834</v>
      </c>
      <c r="AE147" s="92">
        <v>792343.0535352158</v>
      </c>
      <c r="AF147" s="92">
        <v>1036429.0513313485</v>
      </c>
      <c r="AG147" s="92">
        <v>41.85243697058871</v>
      </c>
      <c r="AH147" s="2" t="s">
        <v>904</v>
      </c>
      <c r="AI147" s="2" t="s">
        <v>904</v>
      </c>
      <c r="AJ147" s="2" t="s">
        <v>904</v>
      </c>
      <c r="AK147" s="177">
        <v>56534.39999999998</v>
      </c>
      <c r="AL147" s="2" t="s">
        <v>904</v>
      </c>
      <c r="AM147" s="2" t="s">
        <v>904</v>
      </c>
      <c r="AN147" s="2" t="s">
        <v>904</v>
      </c>
      <c r="AO147" s="2" t="s">
        <v>904</v>
      </c>
      <c r="AP147" s="2" t="s">
        <v>904</v>
      </c>
      <c r="AQ147" s="2" t="s">
        <v>904</v>
      </c>
      <c r="AR147" s="2" t="s">
        <v>904</v>
      </c>
      <c r="AS147" s="2" t="s">
        <v>904</v>
      </c>
      <c r="AT147" s="2" t="s">
        <v>904</v>
      </c>
      <c r="AU147" s="2" t="s">
        <v>904</v>
      </c>
      <c r="AV147" s="2" t="s">
        <v>904</v>
      </c>
      <c r="AW147" s="2" t="s">
        <v>904</v>
      </c>
      <c r="AX147" s="2" t="s">
        <v>904</v>
      </c>
      <c r="AY147" s="2" t="s">
        <v>904</v>
      </c>
      <c r="AZ147" s="2" t="s">
        <v>904</v>
      </c>
      <c r="BA147" s="205">
        <v>8265713.534551408</v>
      </c>
      <c r="BB147" s="205">
        <v>15.665219039117005</v>
      </c>
      <c r="BC147" s="206" t="s">
        <v>904</v>
      </c>
      <c r="BD147" s="205">
        <v>15.665219039117005</v>
      </c>
      <c r="BE147" s="205">
        <v>17557.691329605565</v>
      </c>
      <c r="BF147" s="205">
        <v>0.0</v>
      </c>
      <c r="BG147" s="205">
        <v>70668.0</v>
      </c>
      <c r="BH147" s="205">
        <v>56534.39999999998</v>
      </c>
      <c r="BI147" s="2" t="s">
        <v>904</v>
      </c>
      <c r="BJ147" s="2" t="s">
        <v>904</v>
      </c>
      <c r="BK147" s="203">
        <v>26.53289849950956</v>
      </c>
      <c r="BL147" s="2">
        <v>3.0</v>
      </c>
      <c r="BM147" s="207">
        <v>26.53289849950956</v>
      </c>
      <c r="BN147" s="208" t="s">
        <v>905</v>
      </c>
      <c r="BO147" s="87">
        <v>20.0</v>
      </c>
      <c r="BP147" s="101">
        <v>0.05</v>
      </c>
      <c r="BQ147" s="101">
        <v>0.04</v>
      </c>
      <c r="BR147" s="2">
        <v>100.0</v>
      </c>
      <c r="BS147" s="2">
        <v>100.0</v>
      </c>
    </row>
    <row r="148" ht="12.75" customHeight="1">
      <c r="A148" s="87" t="str">
        <f t="shared" si="1"/>
        <v>India Seagrass Restoration Planting Medium</v>
      </c>
      <c r="B148" s="87" t="s">
        <v>162</v>
      </c>
      <c r="C148" s="203" t="s">
        <v>190</v>
      </c>
      <c r="D148" s="2" t="s">
        <v>591</v>
      </c>
      <c r="E148" s="203" t="s">
        <v>167</v>
      </c>
      <c r="F148" s="2" t="s">
        <v>174</v>
      </c>
      <c r="G148" s="203" t="s">
        <v>902</v>
      </c>
      <c r="H148" s="177">
        <v>500.0</v>
      </c>
      <c r="I148" s="2" t="s">
        <v>903</v>
      </c>
      <c r="J148" s="2">
        <v>3746.655073333326</v>
      </c>
      <c r="K148" s="2">
        <v>885556.9458600268</v>
      </c>
      <c r="L148" s="204">
        <v>-2035213.6322765055</v>
      </c>
      <c r="M148" s="92">
        <v>3017475.0498157707</v>
      </c>
      <c r="N148" s="92">
        <v>3770818.9039626997</v>
      </c>
      <c r="O148" s="92">
        <v>2093906.8541775239</v>
      </c>
      <c r="P148" s="92">
        <v>2297167.646606126</v>
      </c>
      <c r="Q148" s="92">
        <v>923568.1956382467</v>
      </c>
      <c r="R148" s="92">
        <v>1473651.2573565738</v>
      </c>
      <c r="S148" s="92">
        <v>9223.499999999982</v>
      </c>
      <c r="T148" s="92">
        <v>7378.799999999988</v>
      </c>
      <c r="U148" s="92">
        <v>1205037.6469617893</v>
      </c>
      <c r="V148" s="92">
        <v>2053775.4246970282</v>
      </c>
      <c r="W148" s="92">
        <v>408.9384520268574</v>
      </c>
      <c r="X148" s="92">
        <v>10058.250166052569</v>
      </c>
      <c r="Y148" s="92">
        <v>6034.950099631541</v>
      </c>
      <c r="Z148" s="92">
        <v>30.74499999999994</v>
      </c>
      <c r="AA148" s="92">
        <v>2410.0752939235786</v>
      </c>
      <c r="AB148" s="87">
        <v>500.0</v>
      </c>
      <c r="AC148" s="2">
        <v>2035213.6322765055</v>
      </c>
      <c r="AD148" s="92">
        <v>2093906.8541775239</v>
      </c>
      <c r="AE148" s="92">
        <v>923568.1956382467</v>
      </c>
      <c r="AF148" s="92">
        <v>1205037.6469617893</v>
      </c>
      <c r="AG148" s="92">
        <v>408.9384520268574</v>
      </c>
      <c r="AH148" s="2" t="s">
        <v>904</v>
      </c>
      <c r="AI148" s="2" t="s">
        <v>904</v>
      </c>
      <c r="AJ148" s="2" t="s">
        <v>904</v>
      </c>
      <c r="AK148" s="177">
        <v>7378.799999999988</v>
      </c>
      <c r="AL148" s="2" t="s">
        <v>904</v>
      </c>
      <c r="AM148" s="2" t="s">
        <v>904</v>
      </c>
      <c r="AN148" s="2" t="s">
        <v>904</v>
      </c>
      <c r="AO148" s="2" t="s">
        <v>904</v>
      </c>
      <c r="AP148" s="2" t="s">
        <v>904</v>
      </c>
      <c r="AQ148" s="2" t="s">
        <v>904</v>
      </c>
      <c r="AR148" s="2" t="s">
        <v>904</v>
      </c>
      <c r="AS148" s="2" t="s">
        <v>904</v>
      </c>
      <c r="AT148" s="2" t="s">
        <v>904</v>
      </c>
      <c r="AU148" s="2" t="s">
        <v>904</v>
      </c>
      <c r="AV148" s="2" t="s">
        <v>904</v>
      </c>
      <c r="AW148" s="2" t="s">
        <v>904</v>
      </c>
      <c r="AX148" s="2" t="s">
        <v>904</v>
      </c>
      <c r="AY148" s="2" t="s">
        <v>904</v>
      </c>
      <c r="AZ148" s="2" t="s">
        <v>904</v>
      </c>
      <c r="BA148" s="205">
        <v>1069738.0558422816</v>
      </c>
      <c r="BB148" s="205">
        <v>13.858311799781063</v>
      </c>
      <c r="BC148" s="206" t="s">
        <v>904</v>
      </c>
      <c r="BD148" s="205">
        <v>13.858311799781063</v>
      </c>
      <c r="BE148" s="205">
        <v>725.927292275639</v>
      </c>
      <c r="BF148" s="205">
        <v>0.0</v>
      </c>
      <c r="BG148" s="205">
        <v>9223.499999999982</v>
      </c>
      <c r="BH148" s="205">
        <v>7378.799999999988</v>
      </c>
      <c r="BI148" s="2" t="s">
        <v>904</v>
      </c>
      <c r="BJ148" s="2" t="s">
        <v>904</v>
      </c>
      <c r="BK148" s="203">
        <v>236.35934681122487</v>
      </c>
      <c r="BL148" s="2">
        <v>3.0</v>
      </c>
      <c r="BM148" s="207">
        <v>236.35934681122487</v>
      </c>
      <c r="BN148" s="208" t="s">
        <v>905</v>
      </c>
      <c r="BO148" s="87">
        <v>20.0</v>
      </c>
      <c r="BP148" s="101">
        <v>0.05</v>
      </c>
      <c r="BQ148" s="101">
        <v>0.04</v>
      </c>
      <c r="BR148" s="2">
        <v>100.0</v>
      </c>
      <c r="BS148" s="2">
        <v>100.0</v>
      </c>
    </row>
    <row r="149" ht="12.75" customHeight="1">
      <c r="A149" s="87" t="str">
        <f t="shared" si="1"/>
        <v>India Seagrass Restoration Planting Medium</v>
      </c>
      <c r="B149" s="87" t="s">
        <v>162</v>
      </c>
      <c r="C149" s="203" t="s">
        <v>190</v>
      </c>
      <c r="D149" s="2" t="s">
        <v>591</v>
      </c>
      <c r="E149" s="203" t="s">
        <v>167</v>
      </c>
      <c r="F149" s="2" t="s">
        <v>174</v>
      </c>
      <c r="G149" s="203" t="s">
        <v>902</v>
      </c>
      <c r="H149" s="177">
        <v>500.0</v>
      </c>
      <c r="I149" s="2" t="s">
        <v>903</v>
      </c>
      <c r="J149" s="2">
        <v>3746.655073333326</v>
      </c>
      <c r="K149" s="2">
        <v>885556.9458600268</v>
      </c>
      <c r="L149" s="204">
        <v>-2035213.6322765055</v>
      </c>
      <c r="M149" s="92">
        <v>3017475.0498157707</v>
      </c>
      <c r="N149" s="92">
        <v>3770818.9039626997</v>
      </c>
      <c r="O149" s="92">
        <v>2093906.8541775239</v>
      </c>
      <c r="P149" s="92">
        <v>2297167.646606126</v>
      </c>
      <c r="Q149" s="92">
        <v>923568.1956382467</v>
      </c>
      <c r="R149" s="92">
        <v>1473651.2573565738</v>
      </c>
      <c r="S149" s="92">
        <v>9223.499999999982</v>
      </c>
      <c r="T149" s="92">
        <v>7378.799999999988</v>
      </c>
      <c r="U149" s="92">
        <v>1205037.6469617893</v>
      </c>
      <c r="V149" s="92">
        <v>2053775.4246970282</v>
      </c>
      <c r="W149" s="92">
        <v>408.9384520268574</v>
      </c>
      <c r="X149" s="92">
        <v>10058.250166052569</v>
      </c>
      <c r="Y149" s="92">
        <v>6034.950099631541</v>
      </c>
      <c r="Z149" s="92">
        <v>30.74499999999994</v>
      </c>
      <c r="AA149" s="92">
        <v>2410.0752939235786</v>
      </c>
      <c r="AB149" s="87">
        <v>500.0</v>
      </c>
      <c r="AC149" s="2">
        <v>2035213.6322765055</v>
      </c>
      <c r="AD149" s="92">
        <v>2093906.8541775239</v>
      </c>
      <c r="AE149" s="92">
        <v>923568.1956382467</v>
      </c>
      <c r="AF149" s="92">
        <v>1205037.6469617893</v>
      </c>
      <c r="AG149" s="92">
        <v>408.9384520268574</v>
      </c>
      <c r="AH149" s="2" t="s">
        <v>904</v>
      </c>
      <c r="AI149" s="2" t="s">
        <v>904</v>
      </c>
      <c r="AJ149" s="2" t="s">
        <v>904</v>
      </c>
      <c r="AK149" s="177">
        <v>7378.799999999988</v>
      </c>
      <c r="AL149" s="2" t="s">
        <v>904</v>
      </c>
      <c r="AM149" s="2" t="s">
        <v>904</v>
      </c>
      <c r="AN149" s="2" t="s">
        <v>904</v>
      </c>
      <c r="AO149" s="2" t="s">
        <v>904</v>
      </c>
      <c r="AP149" s="2" t="s">
        <v>904</v>
      </c>
      <c r="AQ149" s="2" t="s">
        <v>904</v>
      </c>
      <c r="AR149" s="2" t="s">
        <v>904</v>
      </c>
      <c r="AS149" s="2" t="s">
        <v>904</v>
      </c>
      <c r="AT149" s="2" t="s">
        <v>904</v>
      </c>
      <c r="AU149" s="2" t="s">
        <v>904</v>
      </c>
      <c r="AV149" s="2" t="s">
        <v>904</v>
      </c>
      <c r="AW149" s="2" t="s">
        <v>904</v>
      </c>
      <c r="AX149" s="2" t="s">
        <v>904</v>
      </c>
      <c r="AY149" s="2" t="s">
        <v>904</v>
      </c>
      <c r="AZ149" s="2" t="s">
        <v>904</v>
      </c>
      <c r="BA149" s="205">
        <v>1069738.0558422816</v>
      </c>
      <c r="BB149" s="205">
        <v>13.858311799781063</v>
      </c>
      <c r="BC149" s="206" t="s">
        <v>904</v>
      </c>
      <c r="BD149" s="205">
        <v>13.858311799781063</v>
      </c>
      <c r="BE149" s="205">
        <v>725.927292275639</v>
      </c>
      <c r="BF149" s="205">
        <v>0.0</v>
      </c>
      <c r="BG149" s="205">
        <v>9223.499999999982</v>
      </c>
      <c r="BH149" s="205">
        <v>7378.799999999988</v>
      </c>
      <c r="BI149" s="2" t="s">
        <v>904</v>
      </c>
      <c r="BJ149" s="2" t="s">
        <v>904</v>
      </c>
      <c r="BK149" s="203">
        <v>236.35934681122487</v>
      </c>
      <c r="BL149" s="2">
        <v>3.0</v>
      </c>
      <c r="BM149" s="207">
        <v>236.35934681122487</v>
      </c>
      <c r="BN149" s="208" t="s">
        <v>905</v>
      </c>
      <c r="BO149" s="87">
        <v>20.0</v>
      </c>
      <c r="BP149" s="101">
        <v>0.05</v>
      </c>
      <c r="BQ149" s="101">
        <v>0.04</v>
      </c>
      <c r="BR149" s="2">
        <v>100.0</v>
      </c>
      <c r="BS149" s="2">
        <v>100.0</v>
      </c>
    </row>
    <row r="150" ht="12.75" customHeight="1">
      <c r="A150" s="87" t="str">
        <f t="shared" si="1"/>
        <v>India Salt marsh Restoration Planting Medium</v>
      </c>
      <c r="B150" s="87" t="s">
        <v>162</v>
      </c>
      <c r="C150" s="203" t="s">
        <v>190</v>
      </c>
      <c r="D150" s="2" t="s">
        <v>591</v>
      </c>
      <c r="E150" s="203" t="s">
        <v>168</v>
      </c>
      <c r="F150" s="2" t="s">
        <v>174</v>
      </c>
      <c r="G150" s="203" t="s">
        <v>902</v>
      </c>
      <c r="H150" s="177">
        <v>500.0</v>
      </c>
      <c r="I150" s="2" t="s">
        <v>903</v>
      </c>
      <c r="J150" s="2">
        <v>471.13729219612253</v>
      </c>
      <c r="K150" s="2">
        <v>48099.344877343945</v>
      </c>
      <c r="L150" s="204">
        <v>-1729888.2432884087</v>
      </c>
      <c r="M150" s="92">
        <v>2633566.2188984454</v>
      </c>
      <c r="N150" s="92">
        <v>3318717.3108373648</v>
      </c>
      <c r="O150" s="92">
        <v>1789689.6157052107</v>
      </c>
      <c r="P150" s="92">
        <v>1948254.7637371095</v>
      </c>
      <c r="Q150" s="92">
        <v>843876.6031932347</v>
      </c>
      <c r="R150" s="92">
        <v>1370462.5471002553</v>
      </c>
      <c r="S150" s="92">
        <v>19519.49999999997</v>
      </c>
      <c r="T150" s="92">
        <v>15615.599999999979</v>
      </c>
      <c r="U150" s="92">
        <v>1101520.1608876523</v>
      </c>
      <c r="V150" s="92">
        <v>1877348.016423516</v>
      </c>
      <c r="W150" s="92">
        <v>168.64969766761757</v>
      </c>
      <c r="X150" s="92">
        <v>8778.554062994817</v>
      </c>
      <c r="Y150" s="92">
        <v>5267.13243779689</v>
      </c>
      <c r="Z150" s="92">
        <v>65.0649999999999</v>
      </c>
      <c r="AA150" s="92">
        <v>2203.0403217753046</v>
      </c>
      <c r="AB150" s="87">
        <v>500.0</v>
      </c>
      <c r="AC150" s="2">
        <v>1729888.2432884087</v>
      </c>
      <c r="AD150" s="92">
        <v>1789689.6157052107</v>
      </c>
      <c r="AE150" s="92">
        <v>843876.6031932347</v>
      </c>
      <c r="AF150" s="92">
        <v>1101520.1608876523</v>
      </c>
      <c r="AG150" s="92">
        <v>168.64969766761757</v>
      </c>
      <c r="AH150" s="2" t="s">
        <v>904</v>
      </c>
      <c r="AI150" s="2" t="s">
        <v>904</v>
      </c>
      <c r="AJ150" s="2" t="s">
        <v>904</v>
      </c>
      <c r="AK150" s="177">
        <v>15615.599999999979</v>
      </c>
      <c r="AL150" s="2" t="s">
        <v>904</v>
      </c>
      <c r="AM150" s="2" t="s">
        <v>904</v>
      </c>
      <c r="AN150" s="2" t="s">
        <v>904</v>
      </c>
      <c r="AO150" s="2" t="s">
        <v>904</v>
      </c>
      <c r="AP150" s="2" t="s">
        <v>904</v>
      </c>
      <c r="AQ150" s="2" t="s">
        <v>904</v>
      </c>
      <c r="AR150" s="2" t="s">
        <v>904</v>
      </c>
      <c r="AS150" s="2" t="s">
        <v>904</v>
      </c>
      <c r="AT150" s="2" t="s">
        <v>904</v>
      </c>
      <c r="AU150" s="2" t="s">
        <v>904</v>
      </c>
      <c r="AV150" s="2" t="s">
        <v>904</v>
      </c>
      <c r="AW150" s="2" t="s">
        <v>904</v>
      </c>
      <c r="AX150" s="2" t="s">
        <v>904</v>
      </c>
      <c r="AY150" s="2" t="s">
        <v>904</v>
      </c>
      <c r="AZ150" s="2" t="s">
        <v>904</v>
      </c>
      <c r="BA150" s="205">
        <v>106801.04047828997</v>
      </c>
      <c r="BB150" s="205">
        <v>27.267565064445023</v>
      </c>
      <c r="BC150" s="206" t="s">
        <v>904</v>
      </c>
      <c r="BD150" s="205">
        <v>27.267565064445023</v>
      </c>
      <c r="BE150" s="205">
        <v>5929.804010001316</v>
      </c>
      <c r="BF150" s="205">
        <v>0.0</v>
      </c>
      <c r="BG150" s="205">
        <v>19519.49999999997</v>
      </c>
      <c r="BH150" s="205">
        <v>15615.599999999979</v>
      </c>
      <c r="BI150" s="2" t="s">
        <v>904</v>
      </c>
      <c r="BJ150" s="2" t="s">
        <v>904</v>
      </c>
      <c r="BK150" s="203">
        <v>102.09199244903205</v>
      </c>
      <c r="BL150" s="2">
        <v>3.0</v>
      </c>
      <c r="BM150" s="207">
        <v>102.09199244903205</v>
      </c>
      <c r="BN150" s="208" t="s">
        <v>905</v>
      </c>
      <c r="BO150" s="87">
        <v>20.0</v>
      </c>
      <c r="BP150" s="101">
        <v>0.05</v>
      </c>
      <c r="BQ150" s="101">
        <v>0.04</v>
      </c>
      <c r="BR150" s="2">
        <v>100.0</v>
      </c>
      <c r="BS150" s="2">
        <v>100.0</v>
      </c>
    </row>
    <row r="151" ht="12.75" customHeight="1">
      <c r="A151" s="87" t="str">
        <f t="shared" si="1"/>
        <v>India Salt marsh Restoration Planting Medium</v>
      </c>
      <c r="B151" s="87" t="s">
        <v>162</v>
      </c>
      <c r="C151" s="203" t="s">
        <v>190</v>
      </c>
      <c r="D151" s="2" t="s">
        <v>591</v>
      </c>
      <c r="E151" s="203" t="s">
        <v>168</v>
      </c>
      <c r="F151" s="2" t="s">
        <v>174</v>
      </c>
      <c r="G151" s="203" t="s">
        <v>902</v>
      </c>
      <c r="H151" s="177">
        <v>500.0</v>
      </c>
      <c r="I151" s="2" t="s">
        <v>903</v>
      </c>
      <c r="J151" s="2">
        <v>471.13729219612253</v>
      </c>
      <c r="K151" s="2">
        <v>48099.344877343945</v>
      </c>
      <c r="L151" s="204">
        <v>-1729888.2432884087</v>
      </c>
      <c r="M151" s="92">
        <v>2633566.2188984454</v>
      </c>
      <c r="N151" s="92">
        <v>3318717.3108373648</v>
      </c>
      <c r="O151" s="92">
        <v>1789689.6157052107</v>
      </c>
      <c r="P151" s="92">
        <v>1948254.7637371095</v>
      </c>
      <c r="Q151" s="92">
        <v>843876.6031932347</v>
      </c>
      <c r="R151" s="92">
        <v>1370462.5471002553</v>
      </c>
      <c r="S151" s="92">
        <v>19519.49999999997</v>
      </c>
      <c r="T151" s="92">
        <v>15615.599999999979</v>
      </c>
      <c r="U151" s="92">
        <v>1101520.1608876523</v>
      </c>
      <c r="V151" s="92">
        <v>1877348.016423516</v>
      </c>
      <c r="W151" s="92">
        <v>168.64969766761757</v>
      </c>
      <c r="X151" s="92">
        <v>8778.554062994817</v>
      </c>
      <c r="Y151" s="92">
        <v>5267.13243779689</v>
      </c>
      <c r="Z151" s="92">
        <v>65.0649999999999</v>
      </c>
      <c r="AA151" s="92">
        <v>2203.0403217753046</v>
      </c>
      <c r="AB151" s="87">
        <v>500.0</v>
      </c>
      <c r="AC151" s="2">
        <v>1729888.2432884087</v>
      </c>
      <c r="AD151" s="92">
        <v>1789689.6157052107</v>
      </c>
      <c r="AE151" s="92">
        <v>843876.6031932347</v>
      </c>
      <c r="AF151" s="92">
        <v>1101520.1608876523</v>
      </c>
      <c r="AG151" s="92">
        <v>168.64969766761757</v>
      </c>
      <c r="AH151" s="2" t="s">
        <v>904</v>
      </c>
      <c r="AI151" s="2" t="s">
        <v>904</v>
      </c>
      <c r="AJ151" s="2" t="s">
        <v>904</v>
      </c>
      <c r="AK151" s="177">
        <v>15615.599999999979</v>
      </c>
      <c r="AL151" s="2" t="s">
        <v>904</v>
      </c>
      <c r="AM151" s="2" t="s">
        <v>904</v>
      </c>
      <c r="AN151" s="2" t="s">
        <v>904</v>
      </c>
      <c r="AO151" s="2" t="s">
        <v>904</v>
      </c>
      <c r="AP151" s="2" t="s">
        <v>904</v>
      </c>
      <c r="AQ151" s="2" t="s">
        <v>904</v>
      </c>
      <c r="AR151" s="2" t="s">
        <v>904</v>
      </c>
      <c r="AS151" s="2" t="s">
        <v>904</v>
      </c>
      <c r="AT151" s="2" t="s">
        <v>904</v>
      </c>
      <c r="AU151" s="2" t="s">
        <v>904</v>
      </c>
      <c r="AV151" s="2" t="s">
        <v>904</v>
      </c>
      <c r="AW151" s="2" t="s">
        <v>904</v>
      </c>
      <c r="AX151" s="2" t="s">
        <v>904</v>
      </c>
      <c r="AY151" s="2" t="s">
        <v>904</v>
      </c>
      <c r="AZ151" s="2" t="s">
        <v>904</v>
      </c>
      <c r="BA151" s="205">
        <v>106801.04047828997</v>
      </c>
      <c r="BB151" s="205">
        <v>27.267565064445023</v>
      </c>
      <c r="BC151" s="206" t="s">
        <v>904</v>
      </c>
      <c r="BD151" s="205">
        <v>27.267565064445023</v>
      </c>
      <c r="BE151" s="205">
        <v>5929.804010001316</v>
      </c>
      <c r="BF151" s="205">
        <v>0.0</v>
      </c>
      <c r="BG151" s="205">
        <v>19519.49999999997</v>
      </c>
      <c r="BH151" s="205">
        <v>15615.599999999979</v>
      </c>
      <c r="BI151" s="2" t="s">
        <v>904</v>
      </c>
      <c r="BJ151" s="2" t="s">
        <v>904</v>
      </c>
      <c r="BK151" s="203">
        <v>102.09199244903205</v>
      </c>
      <c r="BL151" s="2">
        <v>3.0</v>
      </c>
      <c r="BM151" s="207">
        <v>102.09199244903205</v>
      </c>
      <c r="BN151" s="208" t="s">
        <v>905</v>
      </c>
      <c r="BO151" s="87">
        <v>20.0</v>
      </c>
      <c r="BP151" s="101">
        <v>0.05</v>
      </c>
      <c r="BQ151" s="101">
        <v>0.04</v>
      </c>
      <c r="BR151" s="2">
        <v>100.0</v>
      </c>
      <c r="BS151" s="2">
        <v>100.0</v>
      </c>
    </row>
    <row r="152" ht="12.75" customHeight="1">
      <c r="A152" s="87" t="str">
        <f t="shared" si="1"/>
        <v>India Mangrove Restoration Planting Medium</v>
      </c>
      <c r="B152" s="87" t="s">
        <v>162</v>
      </c>
      <c r="C152" s="203" t="s">
        <v>190</v>
      </c>
      <c r="D152" s="2" t="s">
        <v>591</v>
      </c>
      <c r="E152" s="203" t="s">
        <v>160</v>
      </c>
      <c r="F152" s="2" t="s">
        <v>174</v>
      </c>
      <c r="G152" s="203" t="s">
        <v>902</v>
      </c>
      <c r="H152" s="177">
        <v>500.0</v>
      </c>
      <c r="I152" s="2" t="s">
        <v>903</v>
      </c>
      <c r="J152" s="2">
        <v>214284.02111760003</v>
      </c>
      <c r="K152" s="2">
        <v>6428520.633528001</v>
      </c>
      <c r="L152" s="204">
        <v>-1445799.3624782437</v>
      </c>
      <c r="M152" s="92">
        <v>2379645.617228305</v>
      </c>
      <c r="N152" s="92">
        <v>3029345.761102954</v>
      </c>
      <c r="O152" s="92">
        <v>1573759.359134834</v>
      </c>
      <c r="P152" s="92">
        <v>1700600.0</v>
      </c>
      <c r="Q152" s="92">
        <v>805886.2580934709</v>
      </c>
      <c r="R152" s="92">
        <v>1328745.7611029542</v>
      </c>
      <c r="S152" s="92">
        <v>70668.0</v>
      </c>
      <c r="T152" s="92">
        <v>56534.39999999998</v>
      </c>
      <c r="U152" s="92">
        <v>1171861.0969139002</v>
      </c>
      <c r="V152" s="92">
        <v>1997231.8110295408</v>
      </c>
      <c r="W152" s="92">
        <v>42.091993852031784</v>
      </c>
      <c r="X152" s="92">
        <v>7932.152057427683</v>
      </c>
      <c r="Y152" s="92">
        <v>4759.29123445661</v>
      </c>
      <c r="Z152" s="92">
        <v>235.56</v>
      </c>
      <c r="AA152" s="92">
        <v>2343.7221938278003</v>
      </c>
      <c r="AB152" s="87">
        <v>500.0</v>
      </c>
      <c r="AC152" s="2">
        <v>1445799.3624782437</v>
      </c>
      <c r="AD152" s="92">
        <v>1573759.359134834</v>
      </c>
      <c r="AE152" s="92">
        <v>805886.2580934709</v>
      </c>
      <c r="AF152" s="92">
        <v>1171861.0969139002</v>
      </c>
      <c r="AG152" s="92">
        <v>42.091993852031784</v>
      </c>
      <c r="AH152" s="2" t="s">
        <v>904</v>
      </c>
      <c r="AI152" s="2" t="s">
        <v>904</v>
      </c>
      <c r="AJ152" s="2" t="s">
        <v>904</v>
      </c>
      <c r="AK152" s="177">
        <v>56534.39999999998</v>
      </c>
      <c r="AL152" s="2" t="s">
        <v>904</v>
      </c>
      <c r="AM152" s="2" t="s">
        <v>904</v>
      </c>
      <c r="AN152" s="2" t="s">
        <v>904</v>
      </c>
      <c r="AO152" s="2" t="s">
        <v>904</v>
      </c>
      <c r="AP152" s="2" t="s">
        <v>904</v>
      </c>
      <c r="AQ152" s="2" t="s">
        <v>904</v>
      </c>
      <c r="AR152" s="2" t="s">
        <v>904</v>
      </c>
      <c r="AS152" s="2" t="s">
        <v>904</v>
      </c>
      <c r="AT152" s="2" t="s">
        <v>904</v>
      </c>
      <c r="AU152" s="2" t="s">
        <v>904</v>
      </c>
      <c r="AV152" s="2" t="s">
        <v>904</v>
      </c>
      <c r="AW152" s="2" t="s">
        <v>904</v>
      </c>
      <c r="AX152" s="2" t="s">
        <v>904</v>
      </c>
      <c r="AY152" s="2" t="s">
        <v>904</v>
      </c>
      <c r="AZ152" s="2" t="s">
        <v>904</v>
      </c>
      <c r="BA152" s="205">
        <v>8265713.534551408</v>
      </c>
      <c r="BB152" s="205">
        <v>15.665219039117005</v>
      </c>
      <c r="BC152" s="206" t="s">
        <v>904</v>
      </c>
      <c r="BD152" s="205">
        <v>15.665219039117005</v>
      </c>
      <c r="BE152" s="205">
        <v>17557.691329605565</v>
      </c>
      <c r="BF152" s="205">
        <v>0.0</v>
      </c>
      <c r="BG152" s="205">
        <v>70668.0</v>
      </c>
      <c r="BH152" s="205">
        <v>56534.39999999998</v>
      </c>
      <c r="BI152" s="2" t="s">
        <v>904</v>
      </c>
      <c r="BJ152" s="2" t="s">
        <v>904</v>
      </c>
      <c r="BK152" s="203">
        <v>30.0</v>
      </c>
      <c r="BL152" s="2">
        <v>3.0</v>
      </c>
      <c r="BM152" s="207">
        <v>30.0</v>
      </c>
      <c r="BN152" s="208" t="s">
        <v>906</v>
      </c>
      <c r="BO152" s="87">
        <v>20.0</v>
      </c>
      <c r="BP152" s="101">
        <v>0.05</v>
      </c>
      <c r="BQ152" s="101">
        <v>0.04</v>
      </c>
      <c r="BR152" s="2">
        <v>100.0</v>
      </c>
      <c r="BS152" s="2">
        <v>100.0</v>
      </c>
    </row>
    <row r="153" ht="12.75" customHeight="1">
      <c r="A153" s="87" t="str">
        <f t="shared" si="1"/>
        <v>India Mangrove Restoration Planting Medium</v>
      </c>
      <c r="B153" s="87" t="s">
        <v>162</v>
      </c>
      <c r="C153" s="203" t="s">
        <v>190</v>
      </c>
      <c r="D153" s="2" t="s">
        <v>591</v>
      </c>
      <c r="E153" s="203" t="s">
        <v>160</v>
      </c>
      <c r="F153" s="2" t="s">
        <v>174</v>
      </c>
      <c r="G153" s="203" t="s">
        <v>902</v>
      </c>
      <c r="H153" s="177">
        <v>500.0</v>
      </c>
      <c r="I153" s="2" t="s">
        <v>903</v>
      </c>
      <c r="J153" s="2">
        <v>214284.02111760003</v>
      </c>
      <c r="K153" s="2">
        <v>6428520.633528001</v>
      </c>
      <c r="L153" s="204">
        <v>-1445799.3624782437</v>
      </c>
      <c r="M153" s="92">
        <v>2379645.617228305</v>
      </c>
      <c r="N153" s="92">
        <v>3029345.761102954</v>
      </c>
      <c r="O153" s="92">
        <v>1573759.359134834</v>
      </c>
      <c r="P153" s="92">
        <v>1700600.0</v>
      </c>
      <c r="Q153" s="92">
        <v>805886.2580934709</v>
      </c>
      <c r="R153" s="92">
        <v>1328745.7611029542</v>
      </c>
      <c r="S153" s="92">
        <v>70668.0</v>
      </c>
      <c r="T153" s="92">
        <v>56534.39999999998</v>
      </c>
      <c r="U153" s="92">
        <v>1171861.0969139002</v>
      </c>
      <c r="V153" s="92">
        <v>1997231.8110295408</v>
      </c>
      <c r="W153" s="92">
        <v>42.091993852031784</v>
      </c>
      <c r="X153" s="92">
        <v>7932.152057427683</v>
      </c>
      <c r="Y153" s="92">
        <v>4759.29123445661</v>
      </c>
      <c r="Z153" s="92">
        <v>235.56</v>
      </c>
      <c r="AA153" s="92">
        <v>2343.7221938278003</v>
      </c>
      <c r="AB153" s="87">
        <v>500.0</v>
      </c>
      <c r="AC153" s="2">
        <v>1445799.3624782437</v>
      </c>
      <c r="AD153" s="92">
        <v>1573759.359134834</v>
      </c>
      <c r="AE153" s="92">
        <v>805886.2580934709</v>
      </c>
      <c r="AF153" s="92">
        <v>1171861.0969139002</v>
      </c>
      <c r="AG153" s="92">
        <v>42.091993852031784</v>
      </c>
      <c r="AH153" s="2" t="s">
        <v>904</v>
      </c>
      <c r="AI153" s="2" t="s">
        <v>904</v>
      </c>
      <c r="AJ153" s="2" t="s">
        <v>904</v>
      </c>
      <c r="AK153" s="177">
        <v>56534.39999999998</v>
      </c>
      <c r="AL153" s="2" t="s">
        <v>904</v>
      </c>
      <c r="AM153" s="2" t="s">
        <v>904</v>
      </c>
      <c r="AN153" s="2" t="s">
        <v>904</v>
      </c>
      <c r="AO153" s="2" t="s">
        <v>904</v>
      </c>
      <c r="AP153" s="2" t="s">
        <v>904</v>
      </c>
      <c r="AQ153" s="2" t="s">
        <v>904</v>
      </c>
      <c r="AR153" s="2" t="s">
        <v>904</v>
      </c>
      <c r="AS153" s="2" t="s">
        <v>904</v>
      </c>
      <c r="AT153" s="2" t="s">
        <v>904</v>
      </c>
      <c r="AU153" s="2" t="s">
        <v>904</v>
      </c>
      <c r="AV153" s="2" t="s">
        <v>904</v>
      </c>
      <c r="AW153" s="2" t="s">
        <v>904</v>
      </c>
      <c r="AX153" s="2" t="s">
        <v>904</v>
      </c>
      <c r="AY153" s="2" t="s">
        <v>904</v>
      </c>
      <c r="AZ153" s="2" t="s">
        <v>904</v>
      </c>
      <c r="BA153" s="205">
        <v>8265713.534551408</v>
      </c>
      <c r="BB153" s="205">
        <v>15.665219039117005</v>
      </c>
      <c r="BC153" s="206" t="s">
        <v>904</v>
      </c>
      <c r="BD153" s="205">
        <v>15.665219039117005</v>
      </c>
      <c r="BE153" s="205">
        <v>17557.691329605565</v>
      </c>
      <c r="BF153" s="205">
        <v>0.0</v>
      </c>
      <c r="BG153" s="205">
        <v>70668.0</v>
      </c>
      <c r="BH153" s="205">
        <v>56534.39999999998</v>
      </c>
      <c r="BI153" s="2" t="s">
        <v>904</v>
      </c>
      <c r="BJ153" s="2" t="s">
        <v>904</v>
      </c>
      <c r="BK153" s="203">
        <v>30.0</v>
      </c>
      <c r="BL153" s="2">
        <v>3.0</v>
      </c>
      <c r="BM153" s="207">
        <v>30.0</v>
      </c>
      <c r="BN153" s="208" t="s">
        <v>906</v>
      </c>
      <c r="BO153" s="87">
        <v>20.0</v>
      </c>
      <c r="BP153" s="101">
        <v>0.05</v>
      </c>
      <c r="BQ153" s="101">
        <v>0.04</v>
      </c>
      <c r="BR153" s="2">
        <v>100.0</v>
      </c>
      <c r="BS153" s="2">
        <v>100.0</v>
      </c>
    </row>
    <row r="154" ht="12.75" customHeight="1">
      <c r="A154" s="87" t="str">
        <f t="shared" si="1"/>
        <v>India Seagrass Restoration Planting Medium</v>
      </c>
      <c r="B154" s="87" t="s">
        <v>162</v>
      </c>
      <c r="C154" s="203" t="s">
        <v>190</v>
      </c>
      <c r="D154" s="2" t="s">
        <v>591</v>
      </c>
      <c r="E154" s="203" t="s">
        <v>167</v>
      </c>
      <c r="F154" s="2" t="s">
        <v>174</v>
      </c>
      <c r="G154" s="203" t="s">
        <v>902</v>
      </c>
      <c r="H154" s="177">
        <v>500.0</v>
      </c>
      <c r="I154" s="2" t="s">
        <v>903</v>
      </c>
      <c r="J154" s="2">
        <v>3746.655073333326</v>
      </c>
      <c r="K154" s="2">
        <v>112399.65219999978</v>
      </c>
      <c r="L154" s="204">
        <v>-2759316.4095797883</v>
      </c>
      <c r="M154" s="92">
        <v>2912266.271290681</v>
      </c>
      <c r="N154" s="92">
        <v>3591508.9841921404</v>
      </c>
      <c r="O154" s="92">
        <v>2093906.8541775239</v>
      </c>
      <c r="P154" s="92">
        <v>2297167.646606126</v>
      </c>
      <c r="Q154" s="92">
        <v>818359.4171131571</v>
      </c>
      <c r="R154" s="92">
        <v>1294341.3375860148</v>
      </c>
      <c r="S154" s="92">
        <v>9223.499999999982</v>
      </c>
      <c r="T154" s="92">
        <v>7378.799999999988</v>
      </c>
      <c r="U154" s="92">
        <v>152949.86171089232</v>
      </c>
      <c r="V154" s="92">
        <v>260676.22699143787</v>
      </c>
      <c r="W154" s="92">
        <v>394.6802015626776</v>
      </c>
      <c r="X154" s="92">
        <v>9707.554237635602</v>
      </c>
      <c r="Y154" s="92">
        <v>5824.532542581362</v>
      </c>
      <c r="Z154" s="92">
        <v>30.74499999999994</v>
      </c>
      <c r="AA154" s="92">
        <v>305.89972342178464</v>
      </c>
      <c r="AB154" s="87">
        <v>500.0</v>
      </c>
      <c r="AC154" s="2">
        <v>2759316.4095797883</v>
      </c>
      <c r="AD154" s="92">
        <v>2093906.8541775239</v>
      </c>
      <c r="AE154" s="92">
        <v>818359.4171131571</v>
      </c>
      <c r="AF154" s="92">
        <v>152949.86171089232</v>
      </c>
      <c r="AG154" s="92">
        <v>394.6802015626776</v>
      </c>
      <c r="AH154" s="2" t="s">
        <v>904</v>
      </c>
      <c r="AI154" s="2" t="s">
        <v>904</v>
      </c>
      <c r="AJ154" s="2" t="s">
        <v>904</v>
      </c>
      <c r="AK154" s="177">
        <v>7378.799999999988</v>
      </c>
      <c r="AL154" s="2" t="s">
        <v>904</v>
      </c>
      <c r="AM154" s="2" t="s">
        <v>904</v>
      </c>
      <c r="AN154" s="2" t="s">
        <v>904</v>
      </c>
      <c r="AO154" s="2" t="s">
        <v>904</v>
      </c>
      <c r="AP154" s="2" t="s">
        <v>904</v>
      </c>
      <c r="AQ154" s="2" t="s">
        <v>904</v>
      </c>
      <c r="AR154" s="2" t="s">
        <v>904</v>
      </c>
      <c r="AS154" s="2" t="s">
        <v>904</v>
      </c>
      <c r="AT154" s="2" t="s">
        <v>904</v>
      </c>
      <c r="AU154" s="2" t="s">
        <v>904</v>
      </c>
      <c r="AV154" s="2" t="s">
        <v>904</v>
      </c>
      <c r="AW154" s="2" t="s">
        <v>904</v>
      </c>
      <c r="AX154" s="2" t="s">
        <v>904</v>
      </c>
      <c r="AY154" s="2" t="s">
        <v>904</v>
      </c>
      <c r="AZ154" s="2" t="s">
        <v>904</v>
      </c>
      <c r="BA154" s="205">
        <v>1069738.0558422816</v>
      </c>
      <c r="BB154" s="205">
        <v>13.858311799781063</v>
      </c>
      <c r="BC154" s="206" t="s">
        <v>904</v>
      </c>
      <c r="BD154" s="205">
        <v>13.858311799781063</v>
      </c>
      <c r="BE154" s="205">
        <v>725.927292275639</v>
      </c>
      <c r="BF154" s="205">
        <v>0.0</v>
      </c>
      <c r="BG154" s="205">
        <v>9223.499999999982</v>
      </c>
      <c r="BH154" s="205">
        <v>7378.799999999988</v>
      </c>
      <c r="BI154" s="2" t="s">
        <v>904</v>
      </c>
      <c r="BJ154" s="2" t="s">
        <v>904</v>
      </c>
      <c r="BK154" s="203">
        <v>30.0</v>
      </c>
      <c r="BL154" s="2">
        <v>1.0</v>
      </c>
      <c r="BM154" s="207">
        <v>30.0</v>
      </c>
      <c r="BN154" s="208" t="s">
        <v>906</v>
      </c>
      <c r="BO154" s="87">
        <v>20.0</v>
      </c>
      <c r="BP154" s="101">
        <v>0.05</v>
      </c>
      <c r="BQ154" s="101">
        <v>0.04</v>
      </c>
      <c r="BR154" s="2">
        <v>100.0</v>
      </c>
      <c r="BS154" s="2">
        <v>100.0</v>
      </c>
    </row>
    <row r="155" ht="12.75" customHeight="1">
      <c r="A155" s="87" t="str">
        <f t="shared" si="1"/>
        <v>India Seagrass Restoration Planting Medium</v>
      </c>
      <c r="B155" s="87" t="s">
        <v>162</v>
      </c>
      <c r="C155" s="203" t="s">
        <v>190</v>
      </c>
      <c r="D155" s="2" t="s">
        <v>591</v>
      </c>
      <c r="E155" s="203" t="s">
        <v>167</v>
      </c>
      <c r="F155" s="2" t="s">
        <v>174</v>
      </c>
      <c r="G155" s="203" t="s">
        <v>902</v>
      </c>
      <c r="H155" s="177">
        <v>500.0</v>
      </c>
      <c r="I155" s="2" t="s">
        <v>903</v>
      </c>
      <c r="J155" s="2">
        <v>3746.655073333326</v>
      </c>
      <c r="K155" s="2">
        <v>112399.65219999978</v>
      </c>
      <c r="L155" s="204">
        <v>-2759316.4095797883</v>
      </c>
      <c r="M155" s="92">
        <v>2912266.271290681</v>
      </c>
      <c r="N155" s="92">
        <v>3591508.9841921404</v>
      </c>
      <c r="O155" s="92">
        <v>2093906.8541775239</v>
      </c>
      <c r="P155" s="92">
        <v>2297167.646606126</v>
      </c>
      <c r="Q155" s="92">
        <v>818359.4171131571</v>
      </c>
      <c r="R155" s="92">
        <v>1294341.3375860148</v>
      </c>
      <c r="S155" s="92">
        <v>9223.499999999982</v>
      </c>
      <c r="T155" s="92">
        <v>7378.799999999988</v>
      </c>
      <c r="U155" s="92">
        <v>152949.86171089232</v>
      </c>
      <c r="V155" s="92">
        <v>260676.22699143787</v>
      </c>
      <c r="W155" s="92">
        <v>394.6802015626776</v>
      </c>
      <c r="X155" s="92">
        <v>9707.554237635602</v>
      </c>
      <c r="Y155" s="92">
        <v>5824.532542581362</v>
      </c>
      <c r="Z155" s="92">
        <v>30.74499999999994</v>
      </c>
      <c r="AA155" s="92">
        <v>305.89972342178464</v>
      </c>
      <c r="AB155" s="87">
        <v>500.0</v>
      </c>
      <c r="AC155" s="2">
        <v>2759316.4095797883</v>
      </c>
      <c r="AD155" s="92">
        <v>2093906.8541775239</v>
      </c>
      <c r="AE155" s="92">
        <v>818359.4171131571</v>
      </c>
      <c r="AF155" s="92">
        <v>152949.86171089232</v>
      </c>
      <c r="AG155" s="92">
        <v>394.6802015626776</v>
      </c>
      <c r="AH155" s="2" t="s">
        <v>904</v>
      </c>
      <c r="AI155" s="2" t="s">
        <v>904</v>
      </c>
      <c r="AJ155" s="2" t="s">
        <v>904</v>
      </c>
      <c r="AK155" s="177">
        <v>7378.799999999988</v>
      </c>
      <c r="AL155" s="2" t="s">
        <v>904</v>
      </c>
      <c r="AM155" s="2" t="s">
        <v>904</v>
      </c>
      <c r="AN155" s="2" t="s">
        <v>904</v>
      </c>
      <c r="AO155" s="2" t="s">
        <v>904</v>
      </c>
      <c r="AP155" s="2" t="s">
        <v>904</v>
      </c>
      <c r="AQ155" s="2" t="s">
        <v>904</v>
      </c>
      <c r="AR155" s="2" t="s">
        <v>904</v>
      </c>
      <c r="AS155" s="2" t="s">
        <v>904</v>
      </c>
      <c r="AT155" s="2" t="s">
        <v>904</v>
      </c>
      <c r="AU155" s="2" t="s">
        <v>904</v>
      </c>
      <c r="AV155" s="2" t="s">
        <v>904</v>
      </c>
      <c r="AW155" s="2" t="s">
        <v>904</v>
      </c>
      <c r="AX155" s="2" t="s">
        <v>904</v>
      </c>
      <c r="AY155" s="2" t="s">
        <v>904</v>
      </c>
      <c r="AZ155" s="2" t="s">
        <v>904</v>
      </c>
      <c r="BA155" s="205">
        <v>1069738.0558422816</v>
      </c>
      <c r="BB155" s="205">
        <v>13.858311799781063</v>
      </c>
      <c r="BC155" s="206" t="s">
        <v>904</v>
      </c>
      <c r="BD155" s="205">
        <v>13.858311799781063</v>
      </c>
      <c r="BE155" s="205">
        <v>725.927292275639</v>
      </c>
      <c r="BF155" s="205">
        <v>0.0</v>
      </c>
      <c r="BG155" s="205">
        <v>9223.499999999982</v>
      </c>
      <c r="BH155" s="205">
        <v>7378.799999999988</v>
      </c>
      <c r="BI155" s="2" t="s">
        <v>904</v>
      </c>
      <c r="BJ155" s="2" t="s">
        <v>904</v>
      </c>
      <c r="BK155" s="203">
        <v>30.0</v>
      </c>
      <c r="BL155" s="2">
        <v>1.0</v>
      </c>
      <c r="BM155" s="207">
        <v>30.0</v>
      </c>
      <c r="BN155" s="208" t="s">
        <v>906</v>
      </c>
      <c r="BO155" s="87">
        <v>20.0</v>
      </c>
      <c r="BP155" s="101">
        <v>0.05</v>
      </c>
      <c r="BQ155" s="101">
        <v>0.04</v>
      </c>
      <c r="BR155" s="2">
        <v>100.0</v>
      </c>
      <c r="BS155" s="2">
        <v>100.0</v>
      </c>
    </row>
    <row r="156" ht="12.75" customHeight="1">
      <c r="A156" s="87" t="str">
        <f t="shared" si="1"/>
        <v>India Salt marsh Restoration Planting Medium</v>
      </c>
      <c r="B156" s="87" t="s">
        <v>162</v>
      </c>
      <c r="C156" s="203" t="s">
        <v>190</v>
      </c>
      <c r="D156" s="2" t="s">
        <v>591</v>
      </c>
      <c r="E156" s="203" t="s">
        <v>168</v>
      </c>
      <c r="F156" s="2" t="s">
        <v>174</v>
      </c>
      <c r="G156" s="203" t="s">
        <v>902</v>
      </c>
      <c r="H156" s="177">
        <v>500.0</v>
      </c>
      <c r="I156" s="2" t="s">
        <v>903</v>
      </c>
      <c r="J156" s="2">
        <v>471.13729219612253</v>
      </c>
      <c r="K156" s="2">
        <v>14134.118765883675</v>
      </c>
      <c r="L156" s="204">
        <v>-2232098.0708533525</v>
      </c>
      <c r="M156" s="92">
        <v>2555782.6619159384</v>
      </c>
      <c r="N156" s="92">
        <v>3186148.8735118057</v>
      </c>
      <c r="O156" s="92">
        <v>1789689.6157052107</v>
      </c>
      <c r="P156" s="92">
        <v>1948254.7637371095</v>
      </c>
      <c r="Q156" s="92">
        <v>766093.0462107279</v>
      </c>
      <c r="R156" s="92">
        <v>1237894.1097746962</v>
      </c>
      <c r="S156" s="92">
        <v>19519.49999999997</v>
      </c>
      <c r="T156" s="92">
        <v>15615.599999999979</v>
      </c>
      <c r="U156" s="92">
        <v>323684.59106258606</v>
      </c>
      <c r="V156" s="92">
        <v>551663.6431679267</v>
      </c>
      <c r="W156" s="92">
        <v>163.66855336432425</v>
      </c>
      <c r="X156" s="92">
        <v>8519.275539719794</v>
      </c>
      <c r="Y156" s="92">
        <v>5111.565323831876</v>
      </c>
      <c r="Z156" s="92">
        <v>65.0649999999999</v>
      </c>
      <c r="AA156" s="92">
        <v>647.3691821251721</v>
      </c>
      <c r="AB156" s="87">
        <v>500.0</v>
      </c>
      <c r="AC156" s="2">
        <v>2232098.0708533525</v>
      </c>
      <c r="AD156" s="92">
        <v>1789689.6157052107</v>
      </c>
      <c r="AE156" s="92">
        <v>766093.0462107279</v>
      </c>
      <c r="AF156" s="92">
        <v>323684.59106258606</v>
      </c>
      <c r="AG156" s="92">
        <v>163.66855336432425</v>
      </c>
      <c r="AH156" s="2" t="s">
        <v>904</v>
      </c>
      <c r="AI156" s="2" t="s">
        <v>904</v>
      </c>
      <c r="AJ156" s="2" t="s">
        <v>904</v>
      </c>
      <c r="AK156" s="177">
        <v>15615.599999999979</v>
      </c>
      <c r="AL156" s="2" t="s">
        <v>904</v>
      </c>
      <c r="AM156" s="2" t="s">
        <v>904</v>
      </c>
      <c r="AN156" s="2" t="s">
        <v>904</v>
      </c>
      <c r="AO156" s="2" t="s">
        <v>904</v>
      </c>
      <c r="AP156" s="2" t="s">
        <v>904</v>
      </c>
      <c r="AQ156" s="2" t="s">
        <v>904</v>
      </c>
      <c r="AR156" s="2" t="s">
        <v>904</v>
      </c>
      <c r="AS156" s="2" t="s">
        <v>904</v>
      </c>
      <c r="AT156" s="2" t="s">
        <v>904</v>
      </c>
      <c r="AU156" s="2" t="s">
        <v>904</v>
      </c>
      <c r="AV156" s="2" t="s">
        <v>904</v>
      </c>
      <c r="AW156" s="2" t="s">
        <v>904</v>
      </c>
      <c r="AX156" s="2" t="s">
        <v>904</v>
      </c>
      <c r="AY156" s="2" t="s">
        <v>904</v>
      </c>
      <c r="AZ156" s="2" t="s">
        <v>904</v>
      </c>
      <c r="BA156" s="205">
        <v>106801.04047828997</v>
      </c>
      <c r="BB156" s="205">
        <v>27.267565064445023</v>
      </c>
      <c r="BC156" s="206" t="s">
        <v>904</v>
      </c>
      <c r="BD156" s="205">
        <v>27.267565064445023</v>
      </c>
      <c r="BE156" s="205">
        <v>5929.804010001316</v>
      </c>
      <c r="BF156" s="205">
        <v>0.0</v>
      </c>
      <c r="BG156" s="205">
        <v>19519.49999999997</v>
      </c>
      <c r="BH156" s="205">
        <v>15615.599999999979</v>
      </c>
      <c r="BI156" s="2" t="s">
        <v>904</v>
      </c>
      <c r="BJ156" s="2" t="s">
        <v>904</v>
      </c>
      <c r="BK156" s="203">
        <v>30.0</v>
      </c>
      <c r="BL156" s="2">
        <v>1.0</v>
      </c>
      <c r="BM156" s="207">
        <v>30.0</v>
      </c>
      <c r="BN156" s="208" t="s">
        <v>906</v>
      </c>
      <c r="BO156" s="87">
        <v>20.0</v>
      </c>
      <c r="BP156" s="101">
        <v>0.05</v>
      </c>
      <c r="BQ156" s="101">
        <v>0.04</v>
      </c>
      <c r="BR156" s="2">
        <v>100.0</v>
      </c>
      <c r="BS156" s="2">
        <v>100.0</v>
      </c>
    </row>
    <row r="157" ht="12.75" customHeight="1">
      <c r="A157" s="87" t="str">
        <f t="shared" si="1"/>
        <v>India Salt marsh Restoration Planting Medium</v>
      </c>
      <c r="B157" s="87" t="s">
        <v>162</v>
      </c>
      <c r="C157" s="203" t="s">
        <v>190</v>
      </c>
      <c r="D157" s="2" t="s">
        <v>591</v>
      </c>
      <c r="E157" s="203" t="s">
        <v>168</v>
      </c>
      <c r="F157" s="2" t="s">
        <v>174</v>
      </c>
      <c r="G157" s="203" t="s">
        <v>902</v>
      </c>
      <c r="H157" s="177">
        <v>500.0</v>
      </c>
      <c r="I157" s="2" t="s">
        <v>903</v>
      </c>
      <c r="J157" s="2">
        <v>471.13729219612253</v>
      </c>
      <c r="K157" s="2">
        <v>14134.118765883675</v>
      </c>
      <c r="L157" s="204">
        <v>-2232098.0708533525</v>
      </c>
      <c r="M157" s="92">
        <v>2555782.6619159384</v>
      </c>
      <c r="N157" s="92">
        <v>3186148.8735118057</v>
      </c>
      <c r="O157" s="92">
        <v>1789689.6157052107</v>
      </c>
      <c r="P157" s="92">
        <v>1948254.7637371095</v>
      </c>
      <c r="Q157" s="92">
        <v>766093.0462107279</v>
      </c>
      <c r="R157" s="92">
        <v>1237894.1097746962</v>
      </c>
      <c r="S157" s="92">
        <v>19519.49999999997</v>
      </c>
      <c r="T157" s="92">
        <v>15615.599999999979</v>
      </c>
      <c r="U157" s="92">
        <v>323684.59106258606</v>
      </c>
      <c r="V157" s="92">
        <v>551663.6431679267</v>
      </c>
      <c r="W157" s="92">
        <v>163.66855336432425</v>
      </c>
      <c r="X157" s="92">
        <v>8519.275539719794</v>
      </c>
      <c r="Y157" s="92">
        <v>5111.565323831876</v>
      </c>
      <c r="Z157" s="92">
        <v>65.0649999999999</v>
      </c>
      <c r="AA157" s="92">
        <v>647.3691821251721</v>
      </c>
      <c r="AB157" s="87">
        <v>500.0</v>
      </c>
      <c r="AC157" s="2">
        <v>2232098.0708533525</v>
      </c>
      <c r="AD157" s="92">
        <v>1789689.6157052107</v>
      </c>
      <c r="AE157" s="92">
        <v>766093.0462107279</v>
      </c>
      <c r="AF157" s="92">
        <v>323684.59106258606</v>
      </c>
      <c r="AG157" s="92">
        <v>163.66855336432425</v>
      </c>
      <c r="AH157" s="2" t="s">
        <v>904</v>
      </c>
      <c r="AI157" s="2" t="s">
        <v>904</v>
      </c>
      <c r="AJ157" s="2" t="s">
        <v>904</v>
      </c>
      <c r="AK157" s="177">
        <v>15615.599999999979</v>
      </c>
      <c r="AL157" s="2" t="s">
        <v>904</v>
      </c>
      <c r="AM157" s="2" t="s">
        <v>904</v>
      </c>
      <c r="AN157" s="2" t="s">
        <v>904</v>
      </c>
      <c r="AO157" s="2" t="s">
        <v>904</v>
      </c>
      <c r="AP157" s="2" t="s">
        <v>904</v>
      </c>
      <c r="AQ157" s="2" t="s">
        <v>904</v>
      </c>
      <c r="AR157" s="2" t="s">
        <v>904</v>
      </c>
      <c r="AS157" s="2" t="s">
        <v>904</v>
      </c>
      <c r="AT157" s="2" t="s">
        <v>904</v>
      </c>
      <c r="AU157" s="2" t="s">
        <v>904</v>
      </c>
      <c r="AV157" s="2" t="s">
        <v>904</v>
      </c>
      <c r="AW157" s="2" t="s">
        <v>904</v>
      </c>
      <c r="AX157" s="2" t="s">
        <v>904</v>
      </c>
      <c r="AY157" s="2" t="s">
        <v>904</v>
      </c>
      <c r="AZ157" s="2" t="s">
        <v>904</v>
      </c>
      <c r="BA157" s="205">
        <v>106801.04047828997</v>
      </c>
      <c r="BB157" s="205">
        <v>27.267565064445023</v>
      </c>
      <c r="BC157" s="206" t="s">
        <v>904</v>
      </c>
      <c r="BD157" s="205">
        <v>27.267565064445023</v>
      </c>
      <c r="BE157" s="205">
        <v>5929.804010001316</v>
      </c>
      <c r="BF157" s="205">
        <v>0.0</v>
      </c>
      <c r="BG157" s="205">
        <v>19519.49999999997</v>
      </c>
      <c r="BH157" s="205">
        <v>15615.599999999979</v>
      </c>
      <c r="BI157" s="2" t="s">
        <v>904</v>
      </c>
      <c r="BJ157" s="2" t="s">
        <v>904</v>
      </c>
      <c r="BK157" s="203">
        <v>30.0</v>
      </c>
      <c r="BL157" s="2">
        <v>1.0</v>
      </c>
      <c r="BM157" s="207">
        <v>30.0</v>
      </c>
      <c r="BN157" s="208" t="s">
        <v>906</v>
      </c>
      <c r="BO157" s="87">
        <v>20.0</v>
      </c>
      <c r="BP157" s="101">
        <v>0.05</v>
      </c>
      <c r="BQ157" s="101">
        <v>0.04</v>
      </c>
      <c r="BR157" s="2">
        <v>100.0</v>
      </c>
      <c r="BS157" s="2">
        <v>100.0</v>
      </c>
    </row>
    <row r="158" ht="12.75" customHeight="1">
      <c r="A158" s="87" t="str">
        <f t="shared" si="1"/>
        <v>India Mangrove Restoration Planting Small</v>
      </c>
      <c r="B158" s="87" t="s">
        <v>162</v>
      </c>
      <c r="C158" s="203" t="s">
        <v>190</v>
      </c>
      <c r="D158" s="2" t="s">
        <v>591</v>
      </c>
      <c r="E158" s="203" t="s">
        <v>160</v>
      </c>
      <c r="F158" s="2" t="s">
        <v>174</v>
      </c>
      <c r="G158" s="203" t="s">
        <v>902</v>
      </c>
      <c r="H158" s="177">
        <v>100.0</v>
      </c>
      <c r="I158" s="2" t="s">
        <v>907</v>
      </c>
      <c r="J158" s="2">
        <v>214284.02111760003</v>
      </c>
      <c r="K158" s="2">
        <v>2.506276229597788E7</v>
      </c>
      <c r="L158" s="204">
        <v>-1300420.4984799954</v>
      </c>
      <c r="M158" s="92">
        <v>2058307.637119392</v>
      </c>
      <c r="N158" s="92">
        <v>2636835.7449633563</v>
      </c>
      <c r="O158" s="92">
        <v>1335682.715065999</v>
      </c>
      <c r="P158" s="92">
        <v>1426200.0</v>
      </c>
      <c r="Q158" s="92">
        <v>722624.9220533929</v>
      </c>
      <c r="R158" s="92">
        <v>1210635.7449633563</v>
      </c>
      <c r="S158" s="92">
        <v>14495.999999999995</v>
      </c>
      <c r="T158" s="92">
        <v>11596.800000000001</v>
      </c>
      <c r="U158" s="92">
        <v>943163.418529427</v>
      </c>
      <c r="V158" s="92">
        <v>1591732.4496335639</v>
      </c>
      <c r="W158" s="92">
        <v>177.48927610370032</v>
      </c>
      <c r="X158" s="92">
        <v>34305.1272853232</v>
      </c>
      <c r="Y158" s="92">
        <v>4116.615274238784</v>
      </c>
      <c r="Z158" s="92">
        <v>241.5999999999999</v>
      </c>
      <c r="AA158" s="92">
        <v>9431.63418529427</v>
      </c>
      <c r="AB158" s="87">
        <v>500.0</v>
      </c>
      <c r="AC158" s="2">
        <v>1300420.4984799954</v>
      </c>
      <c r="AD158" s="92">
        <v>1335682.715065999</v>
      </c>
      <c r="AE158" s="92">
        <v>722624.9220533929</v>
      </c>
      <c r="AF158" s="92">
        <v>943163.418529427</v>
      </c>
      <c r="AG158" s="92">
        <v>177.48927610370032</v>
      </c>
      <c r="AH158" s="2" t="s">
        <v>904</v>
      </c>
      <c r="AI158" s="2" t="s">
        <v>904</v>
      </c>
      <c r="AJ158" s="2" t="s">
        <v>904</v>
      </c>
      <c r="AK158" s="177">
        <v>11596.800000000001</v>
      </c>
      <c r="AL158" s="2" t="s">
        <v>904</v>
      </c>
      <c r="AM158" s="2" t="s">
        <v>904</v>
      </c>
      <c r="AN158" s="2" t="s">
        <v>904</v>
      </c>
      <c r="AO158" s="2" t="s">
        <v>904</v>
      </c>
      <c r="AP158" s="2" t="s">
        <v>904</v>
      </c>
      <c r="AQ158" s="2" t="s">
        <v>904</v>
      </c>
      <c r="AR158" s="2" t="s">
        <v>904</v>
      </c>
      <c r="AS158" s="2" t="s">
        <v>904</v>
      </c>
      <c r="AT158" s="2" t="s">
        <v>904</v>
      </c>
      <c r="AU158" s="2" t="s">
        <v>904</v>
      </c>
      <c r="AV158" s="2" t="s">
        <v>904</v>
      </c>
      <c r="AW158" s="2" t="s">
        <v>904</v>
      </c>
      <c r="AX158" s="2" t="s">
        <v>904</v>
      </c>
      <c r="AY158" s="2" t="s">
        <v>904</v>
      </c>
      <c r="AZ158" s="2" t="s">
        <v>904</v>
      </c>
      <c r="BA158" s="205">
        <v>8265713.534551408</v>
      </c>
      <c r="BB158" s="205">
        <v>3.133043807823398</v>
      </c>
      <c r="BC158" s="206" t="s">
        <v>904</v>
      </c>
      <c r="BD158" s="205">
        <v>3.133043807823398</v>
      </c>
      <c r="BE158" s="205">
        <v>3511.538265921112</v>
      </c>
      <c r="BF158" s="205">
        <v>0.0</v>
      </c>
      <c r="BG158" s="205">
        <v>14495.999999999995</v>
      </c>
      <c r="BH158" s="205">
        <v>11596.800000000001</v>
      </c>
      <c r="BI158" s="2" t="s">
        <v>904</v>
      </c>
      <c r="BJ158" s="2" t="s">
        <v>904</v>
      </c>
      <c r="BK158" s="203">
        <v>116.9604815387673</v>
      </c>
      <c r="BL158" s="2">
        <v>3.0</v>
      </c>
      <c r="BM158" s="207">
        <v>116.9604815387673</v>
      </c>
      <c r="BN158" s="208" t="s">
        <v>905</v>
      </c>
      <c r="BO158" s="87">
        <v>20.0</v>
      </c>
      <c r="BP158" s="101">
        <v>0.05</v>
      </c>
      <c r="BQ158" s="101">
        <v>0.04</v>
      </c>
      <c r="BR158" s="2">
        <v>100.0</v>
      </c>
      <c r="BS158" s="2">
        <v>100.0</v>
      </c>
    </row>
    <row r="159" ht="12.75" customHeight="1">
      <c r="A159" s="87" t="str">
        <f t="shared" si="1"/>
        <v>India Mangrove Restoration Planting Small</v>
      </c>
      <c r="B159" s="87" t="s">
        <v>162</v>
      </c>
      <c r="C159" s="203" t="s">
        <v>190</v>
      </c>
      <c r="D159" s="2" t="s">
        <v>591</v>
      </c>
      <c r="E159" s="203" t="s">
        <v>160</v>
      </c>
      <c r="F159" s="2" t="s">
        <v>174</v>
      </c>
      <c r="G159" s="203" t="s">
        <v>902</v>
      </c>
      <c r="H159" s="177">
        <v>100.0</v>
      </c>
      <c r="I159" s="2" t="s">
        <v>907</v>
      </c>
      <c r="J159" s="2">
        <v>214284.02111760003</v>
      </c>
      <c r="K159" s="2">
        <v>2.506276229597788E7</v>
      </c>
      <c r="L159" s="204">
        <v>-1300420.4984799954</v>
      </c>
      <c r="M159" s="92">
        <v>2058307.637119392</v>
      </c>
      <c r="N159" s="92">
        <v>2636835.7449633563</v>
      </c>
      <c r="O159" s="92">
        <v>1335682.715065999</v>
      </c>
      <c r="P159" s="92">
        <v>1426200.0</v>
      </c>
      <c r="Q159" s="92">
        <v>722624.9220533929</v>
      </c>
      <c r="R159" s="92">
        <v>1210635.7449633563</v>
      </c>
      <c r="S159" s="92">
        <v>14495.999999999995</v>
      </c>
      <c r="T159" s="92">
        <v>11596.800000000001</v>
      </c>
      <c r="U159" s="92">
        <v>943163.418529427</v>
      </c>
      <c r="V159" s="92">
        <v>1591732.4496335639</v>
      </c>
      <c r="W159" s="92">
        <v>177.48927610370032</v>
      </c>
      <c r="X159" s="92">
        <v>34305.1272853232</v>
      </c>
      <c r="Y159" s="92">
        <v>4116.615274238784</v>
      </c>
      <c r="Z159" s="92">
        <v>241.5999999999999</v>
      </c>
      <c r="AA159" s="92">
        <v>9431.63418529427</v>
      </c>
      <c r="AB159" s="87">
        <v>500.0</v>
      </c>
      <c r="AC159" s="2">
        <v>1300420.4984799954</v>
      </c>
      <c r="AD159" s="92">
        <v>1335682.715065999</v>
      </c>
      <c r="AE159" s="92">
        <v>722624.9220533929</v>
      </c>
      <c r="AF159" s="92">
        <v>943163.418529427</v>
      </c>
      <c r="AG159" s="92">
        <v>177.48927610370032</v>
      </c>
      <c r="AH159" s="2" t="s">
        <v>904</v>
      </c>
      <c r="AI159" s="2" t="s">
        <v>904</v>
      </c>
      <c r="AJ159" s="2" t="s">
        <v>904</v>
      </c>
      <c r="AK159" s="177">
        <v>11596.800000000001</v>
      </c>
      <c r="AL159" s="2" t="s">
        <v>904</v>
      </c>
      <c r="AM159" s="2" t="s">
        <v>904</v>
      </c>
      <c r="AN159" s="2" t="s">
        <v>904</v>
      </c>
      <c r="AO159" s="2" t="s">
        <v>904</v>
      </c>
      <c r="AP159" s="2" t="s">
        <v>904</v>
      </c>
      <c r="AQ159" s="2" t="s">
        <v>904</v>
      </c>
      <c r="AR159" s="2" t="s">
        <v>904</v>
      </c>
      <c r="AS159" s="2" t="s">
        <v>904</v>
      </c>
      <c r="AT159" s="2" t="s">
        <v>904</v>
      </c>
      <c r="AU159" s="2" t="s">
        <v>904</v>
      </c>
      <c r="AV159" s="2" t="s">
        <v>904</v>
      </c>
      <c r="AW159" s="2" t="s">
        <v>904</v>
      </c>
      <c r="AX159" s="2" t="s">
        <v>904</v>
      </c>
      <c r="AY159" s="2" t="s">
        <v>904</v>
      </c>
      <c r="AZ159" s="2" t="s">
        <v>904</v>
      </c>
      <c r="BA159" s="205">
        <v>8265713.534551408</v>
      </c>
      <c r="BB159" s="205">
        <v>3.133043807823398</v>
      </c>
      <c r="BC159" s="206" t="s">
        <v>904</v>
      </c>
      <c r="BD159" s="205">
        <v>3.133043807823398</v>
      </c>
      <c r="BE159" s="205">
        <v>3511.538265921112</v>
      </c>
      <c r="BF159" s="205">
        <v>0.0</v>
      </c>
      <c r="BG159" s="205">
        <v>14495.999999999995</v>
      </c>
      <c r="BH159" s="205">
        <v>11596.800000000001</v>
      </c>
      <c r="BI159" s="2" t="s">
        <v>904</v>
      </c>
      <c r="BJ159" s="2" t="s">
        <v>904</v>
      </c>
      <c r="BK159" s="203">
        <v>116.9604815387673</v>
      </c>
      <c r="BL159" s="2">
        <v>3.0</v>
      </c>
      <c r="BM159" s="207">
        <v>116.9604815387673</v>
      </c>
      <c r="BN159" s="208" t="s">
        <v>905</v>
      </c>
      <c r="BO159" s="87">
        <v>20.0</v>
      </c>
      <c r="BP159" s="101">
        <v>0.05</v>
      </c>
      <c r="BQ159" s="101">
        <v>0.04</v>
      </c>
      <c r="BR159" s="2">
        <v>100.0</v>
      </c>
      <c r="BS159" s="2">
        <v>100.0</v>
      </c>
    </row>
    <row r="160" ht="12.75" customHeight="1">
      <c r="A160" s="87" t="str">
        <f t="shared" si="1"/>
        <v>India Seagrass Restoration Planting Small</v>
      </c>
      <c r="B160" s="87" t="s">
        <v>162</v>
      </c>
      <c r="C160" s="203" t="s">
        <v>190</v>
      </c>
      <c r="D160" s="2" t="s">
        <v>591</v>
      </c>
      <c r="E160" s="203" t="s">
        <v>167</v>
      </c>
      <c r="F160" s="2" t="s">
        <v>174</v>
      </c>
      <c r="G160" s="203" t="s">
        <v>902</v>
      </c>
      <c r="H160" s="177">
        <v>100.0</v>
      </c>
      <c r="I160" s="2" t="s">
        <v>907</v>
      </c>
      <c r="J160" s="2">
        <v>3746.655073333326</v>
      </c>
      <c r="K160" s="2">
        <v>3479705.575655864</v>
      </c>
      <c r="L160" s="204">
        <v>-1399631.4091501804</v>
      </c>
      <c r="M160" s="92">
        <v>2191112.502225005</v>
      </c>
      <c r="N160" s="92">
        <v>2789744.961347744</v>
      </c>
      <c r="O160" s="92">
        <v>1441752.0081727435</v>
      </c>
      <c r="P160" s="92">
        <v>1545513.5293212251</v>
      </c>
      <c r="Q160" s="92">
        <v>749360.4940522613</v>
      </c>
      <c r="R160" s="92">
        <v>1244231.4320265185</v>
      </c>
      <c r="S160" s="92">
        <v>1891.999999999997</v>
      </c>
      <c r="T160" s="92">
        <v>1513.599999999997</v>
      </c>
      <c r="U160" s="92">
        <v>977506.239797556</v>
      </c>
      <c r="V160" s="92">
        <v>1649691.2104914435</v>
      </c>
      <c r="W160" s="92">
        <v>1447.6166108780453</v>
      </c>
      <c r="X160" s="92">
        <v>36518.54170375008</v>
      </c>
      <c r="Y160" s="92">
        <v>4382.22500445001</v>
      </c>
      <c r="Z160" s="92">
        <v>31.533333333333285</v>
      </c>
      <c r="AA160" s="92">
        <v>9775.06239797556</v>
      </c>
      <c r="AB160" s="87">
        <v>500.0</v>
      </c>
      <c r="AC160" s="2">
        <v>1399631.4091501804</v>
      </c>
      <c r="AD160" s="92">
        <v>1441752.0081727435</v>
      </c>
      <c r="AE160" s="92">
        <v>749360.4940522613</v>
      </c>
      <c r="AF160" s="92">
        <v>977506.239797556</v>
      </c>
      <c r="AG160" s="92">
        <v>1447.6166108780453</v>
      </c>
      <c r="AH160" s="2" t="s">
        <v>904</v>
      </c>
      <c r="AI160" s="2" t="s">
        <v>904</v>
      </c>
      <c r="AJ160" s="2" t="s">
        <v>904</v>
      </c>
      <c r="AK160" s="177">
        <v>1513.599999999997</v>
      </c>
      <c r="AL160" s="2" t="s">
        <v>904</v>
      </c>
      <c r="AM160" s="2" t="s">
        <v>904</v>
      </c>
      <c r="AN160" s="2" t="s">
        <v>904</v>
      </c>
      <c r="AO160" s="2" t="s">
        <v>904</v>
      </c>
      <c r="AP160" s="2" t="s">
        <v>904</v>
      </c>
      <c r="AQ160" s="2" t="s">
        <v>904</v>
      </c>
      <c r="AR160" s="2" t="s">
        <v>904</v>
      </c>
      <c r="AS160" s="2" t="s">
        <v>904</v>
      </c>
      <c r="AT160" s="2" t="s">
        <v>904</v>
      </c>
      <c r="AU160" s="2" t="s">
        <v>904</v>
      </c>
      <c r="AV160" s="2" t="s">
        <v>904</v>
      </c>
      <c r="AW160" s="2" t="s">
        <v>904</v>
      </c>
      <c r="AX160" s="2" t="s">
        <v>904</v>
      </c>
      <c r="AY160" s="2" t="s">
        <v>904</v>
      </c>
      <c r="AZ160" s="2" t="s">
        <v>904</v>
      </c>
      <c r="BA160" s="205">
        <v>1069738.0558422816</v>
      </c>
      <c r="BB160" s="205">
        <v>2.771662359956224</v>
      </c>
      <c r="BC160" s="206" t="s">
        <v>904</v>
      </c>
      <c r="BD160" s="205">
        <v>2.771662359956224</v>
      </c>
      <c r="BE160" s="205">
        <v>145.1854584551281</v>
      </c>
      <c r="BF160" s="205">
        <v>0.0</v>
      </c>
      <c r="BG160" s="205">
        <v>1891.999999999997</v>
      </c>
      <c r="BH160" s="205">
        <v>1513.599999999997</v>
      </c>
      <c r="BI160" s="2" t="s">
        <v>904</v>
      </c>
      <c r="BJ160" s="2" t="s">
        <v>904</v>
      </c>
      <c r="BK160" s="203">
        <v>928.7499136022783</v>
      </c>
      <c r="BL160" s="2">
        <v>3.0</v>
      </c>
      <c r="BM160" s="207">
        <v>928.7499136022783</v>
      </c>
      <c r="BN160" s="208" t="s">
        <v>905</v>
      </c>
      <c r="BO160" s="87">
        <v>20.0</v>
      </c>
      <c r="BP160" s="101">
        <v>0.05</v>
      </c>
      <c r="BQ160" s="101">
        <v>0.04</v>
      </c>
      <c r="BR160" s="2">
        <v>100.0</v>
      </c>
      <c r="BS160" s="2">
        <v>100.0</v>
      </c>
    </row>
    <row r="161" ht="12.75" customHeight="1">
      <c r="A161" s="87" t="str">
        <f t="shared" si="1"/>
        <v>India Seagrass Restoration Planting Small</v>
      </c>
      <c r="B161" s="87" t="s">
        <v>162</v>
      </c>
      <c r="C161" s="203" t="s">
        <v>190</v>
      </c>
      <c r="D161" s="2" t="s">
        <v>591</v>
      </c>
      <c r="E161" s="203" t="s">
        <v>167</v>
      </c>
      <c r="F161" s="2" t="s">
        <v>174</v>
      </c>
      <c r="G161" s="203" t="s">
        <v>902</v>
      </c>
      <c r="H161" s="177">
        <v>100.0</v>
      </c>
      <c r="I161" s="2" t="s">
        <v>907</v>
      </c>
      <c r="J161" s="2">
        <v>3746.655073333326</v>
      </c>
      <c r="K161" s="2">
        <v>3479705.575655864</v>
      </c>
      <c r="L161" s="204">
        <v>-1399631.4091501804</v>
      </c>
      <c r="M161" s="92">
        <v>2191112.502225005</v>
      </c>
      <c r="N161" s="92">
        <v>2789744.961347744</v>
      </c>
      <c r="O161" s="92">
        <v>1441752.0081727435</v>
      </c>
      <c r="P161" s="92">
        <v>1545513.5293212251</v>
      </c>
      <c r="Q161" s="92">
        <v>749360.4940522613</v>
      </c>
      <c r="R161" s="92">
        <v>1244231.4320265185</v>
      </c>
      <c r="S161" s="92">
        <v>1891.999999999997</v>
      </c>
      <c r="T161" s="92">
        <v>1513.599999999997</v>
      </c>
      <c r="U161" s="92">
        <v>977506.239797556</v>
      </c>
      <c r="V161" s="92">
        <v>1649691.2104914435</v>
      </c>
      <c r="W161" s="92">
        <v>1447.6166108780453</v>
      </c>
      <c r="X161" s="92">
        <v>36518.54170375008</v>
      </c>
      <c r="Y161" s="92">
        <v>4382.22500445001</v>
      </c>
      <c r="Z161" s="92">
        <v>31.533333333333285</v>
      </c>
      <c r="AA161" s="92">
        <v>9775.06239797556</v>
      </c>
      <c r="AB161" s="87">
        <v>500.0</v>
      </c>
      <c r="AC161" s="2">
        <v>1399631.4091501804</v>
      </c>
      <c r="AD161" s="92">
        <v>1441752.0081727435</v>
      </c>
      <c r="AE161" s="92">
        <v>749360.4940522613</v>
      </c>
      <c r="AF161" s="92">
        <v>977506.239797556</v>
      </c>
      <c r="AG161" s="92">
        <v>1447.6166108780453</v>
      </c>
      <c r="AH161" s="2" t="s">
        <v>904</v>
      </c>
      <c r="AI161" s="2" t="s">
        <v>904</v>
      </c>
      <c r="AJ161" s="2" t="s">
        <v>904</v>
      </c>
      <c r="AK161" s="177">
        <v>1513.599999999997</v>
      </c>
      <c r="AL161" s="2" t="s">
        <v>904</v>
      </c>
      <c r="AM161" s="2" t="s">
        <v>904</v>
      </c>
      <c r="AN161" s="2" t="s">
        <v>904</v>
      </c>
      <c r="AO161" s="2" t="s">
        <v>904</v>
      </c>
      <c r="AP161" s="2" t="s">
        <v>904</v>
      </c>
      <c r="AQ161" s="2" t="s">
        <v>904</v>
      </c>
      <c r="AR161" s="2" t="s">
        <v>904</v>
      </c>
      <c r="AS161" s="2" t="s">
        <v>904</v>
      </c>
      <c r="AT161" s="2" t="s">
        <v>904</v>
      </c>
      <c r="AU161" s="2" t="s">
        <v>904</v>
      </c>
      <c r="AV161" s="2" t="s">
        <v>904</v>
      </c>
      <c r="AW161" s="2" t="s">
        <v>904</v>
      </c>
      <c r="AX161" s="2" t="s">
        <v>904</v>
      </c>
      <c r="AY161" s="2" t="s">
        <v>904</v>
      </c>
      <c r="AZ161" s="2" t="s">
        <v>904</v>
      </c>
      <c r="BA161" s="205">
        <v>1069738.0558422816</v>
      </c>
      <c r="BB161" s="205">
        <v>2.771662359956224</v>
      </c>
      <c r="BC161" s="206" t="s">
        <v>904</v>
      </c>
      <c r="BD161" s="205">
        <v>2.771662359956224</v>
      </c>
      <c r="BE161" s="205">
        <v>145.1854584551281</v>
      </c>
      <c r="BF161" s="205">
        <v>0.0</v>
      </c>
      <c r="BG161" s="205">
        <v>1891.999999999997</v>
      </c>
      <c r="BH161" s="205">
        <v>1513.599999999997</v>
      </c>
      <c r="BI161" s="2" t="s">
        <v>904</v>
      </c>
      <c r="BJ161" s="2" t="s">
        <v>904</v>
      </c>
      <c r="BK161" s="203">
        <v>928.7499136022783</v>
      </c>
      <c r="BL161" s="2">
        <v>3.0</v>
      </c>
      <c r="BM161" s="207">
        <v>928.7499136022783</v>
      </c>
      <c r="BN161" s="208" t="s">
        <v>905</v>
      </c>
      <c r="BO161" s="87">
        <v>20.0</v>
      </c>
      <c r="BP161" s="101">
        <v>0.05</v>
      </c>
      <c r="BQ161" s="101">
        <v>0.04</v>
      </c>
      <c r="BR161" s="2">
        <v>100.0</v>
      </c>
      <c r="BS161" s="2">
        <v>100.0</v>
      </c>
    </row>
    <row r="162" ht="12.75" customHeight="1">
      <c r="A162" s="87" t="str">
        <f t="shared" si="1"/>
        <v>India Salt marsh Restoration Planting Small</v>
      </c>
      <c r="B162" s="87" t="s">
        <v>162</v>
      </c>
      <c r="C162" s="203" t="s">
        <v>190</v>
      </c>
      <c r="D162" s="2" t="s">
        <v>591</v>
      </c>
      <c r="E162" s="203" t="s">
        <v>168</v>
      </c>
      <c r="F162" s="2" t="s">
        <v>174</v>
      </c>
      <c r="G162" s="203" t="s">
        <v>902</v>
      </c>
      <c r="H162" s="177">
        <v>100.0</v>
      </c>
      <c r="I162" s="2" t="s">
        <v>907</v>
      </c>
      <c r="J162" s="2">
        <v>471.13729219612253</v>
      </c>
      <c r="K162" s="2">
        <v>202299.56794029806</v>
      </c>
      <c r="L162" s="204">
        <v>-1341849.7220752966</v>
      </c>
      <c r="M162" s="92">
        <v>2112829.243656841</v>
      </c>
      <c r="N162" s="92">
        <v>2699300.2310426366</v>
      </c>
      <c r="O162" s="92">
        <v>1379715.5516999583</v>
      </c>
      <c r="P162" s="92">
        <v>1475730.9527474218</v>
      </c>
      <c r="Q162" s="92">
        <v>733113.6919568831</v>
      </c>
      <c r="R162" s="92">
        <v>1223569.2782952148</v>
      </c>
      <c r="S162" s="92">
        <v>4003.999999999994</v>
      </c>
      <c r="T162" s="92">
        <v>3203.199999999995</v>
      </c>
      <c r="U162" s="92">
        <v>956403.5123943276</v>
      </c>
      <c r="V162" s="92">
        <v>1614077.1320363397</v>
      </c>
      <c r="W162" s="92">
        <v>659.5995391036603</v>
      </c>
      <c r="X162" s="92">
        <v>35213.82072761402</v>
      </c>
      <c r="Y162" s="92">
        <v>4225.658487313683</v>
      </c>
      <c r="Z162" s="92">
        <v>66.73333333333323</v>
      </c>
      <c r="AA162" s="92">
        <v>9564.035123943275</v>
      </c>
      <c r="AB162" s="87">
        <v>500.0</v>
      </c>
      <c r="AC162" s="2">
        <v>1341849.7220752966</v>
      </c>
      <c r="AD162" s="92">
        <v>1379715.5516999583</v>
      </c>
      <c r="AE162" s="92">
        <v>733113.6919568831</v>
      </c>
      <c r="AF162" s="92">
        <v>956403.5123943276</v>
      </c>
      <c r="AG162" s="92">
        <v>659.5995391036603</v>
      </c>
      <c r="AH162" s="2" t="s">
        <v>904</v>
      </c>
      <c r="AI162" s="2" t="s">
        <v>904</v>
      </c>
      <c r="AJ162" s="2" t="s">
        <v>904</v>
      </c>
      <c r="AK162" s="177">
        <v>3203.199999999995</v>
      </c>
      <c r="AL162" s="2" t="s">
        <v>904</v>
      </c>
      <c r="AM162" s="2" t="s">
        <v>904</v>
      </c>
      <c r="AN162" s="2" t="s">
        <v>904</v>
      </c>
      <c r="AO162" s="2" t="s">
        <v>904</v>
      </c>
      <c r="AP162" s="2" t="s">
        <v>904</v>
      </c>
      <c r="AQ162" s="2" t="s">
        <v>904</v>
      </c>
      <c r="AR162" s="2" t="s">
        <v>904</v>
      </c>
      <c r="AS162" s="2" t="s">
        <v>904</v>
      </c>
      <c r="AT162" s="2" t="s">
        <v>904</v>
      </c>
      <c r="AU162" s="2" t="s">
        <v>904</v>
      </c>
      <c r="AV162" s="2" t="s">
        <v>904</v>
      </c>
      <c r="AW162" s="2" t="s">
        <v>904</v>
      </c>
      <c r="AX162" s="2" t="s">
        <v>904</v>
      </c>
      <c r="AY162" s="2" t="s">
        <v>904</v>
      </c>
      <c r="AZ162" s="2" t="s">
        <v>904</v>
      </c>
      <c r="BA162" s="205">
        <v>106801.04047828997</v>
      </c>
      <c r="BB162" s="205">
        <v>5.453513012889005</v>
      </c>
      <c r="BC162" s="206" t="s">
        <v>904</v>
      </c>
      <c r="BD162" s="205">
        <v>5.453513012889005</v>
      </c>
      <c r="BE162" s="205">
        <v>1185.9608020002634</v>
      </c>
      <c r="BF162" s="205">
        <v>0.0</v>
      </c>
      <c r="BG162" s="205">
        <v>4003.999999999994</v>
      </c>
      <c r="BH162" s="205">
        <v>3203.199999999995</v>
      </c>
      <c r="BI162" s="2" t="s">
        <v>904</v>
      </c>
      <c r="BJ162" s="2" t="s">
        <v>904</v>
      </c>
      <c r="BK162" s="203">
        <v>429.38559797997453</v>
      </c>
      <c r="BL162" s="2">
        <v>3.0</v>
      </c>
      <c r="BM162" s="207">
        <v>429.38559797997453</v>
      </c>
      <c r="BN162" s="208" t="s">
        <v>905</v>
      </c>
      <c r="BO162" s="87">
        <v>20.0</v>
      </c>
      <c r="BP162" s="101">
        <v>0.05</v>
      </c>
      <c r="BQ162" s="101">
        <v>0.04</v>
      </c>
      <c r="BR162" s="2">
        <v>100.0</v>
      </c>
      <c r="BS162" s="2">
        <v>100.0</v>
      </c>
    </row>
    <row r="163" ht="12.75" customHeight="1">
      <c r="A163" s="87" t="str">
        <f t="shared" si="1"/>
        <v>India Salt marsh Restoration Planting Small</v>
      </c>
      <c r="B163" s="87" t="s">
        <v>162</v>
      </c>
      <c r="C163" s="203" t="s">
        <v>190</v>
      </c>
      <c r="D163" s="2" t="s">
        <v>591</v>
      </c>
      <c r="E163" s="203" t="s">
        <v>168</v>
      </c>
      <c r="F163" s="2" t="s">
        <v>174</v>
      </c>
      <c r="G163" s="203" t="s">
        <v>902</v>
      </c>
      <c r="H163" s="177">
        <v>100.0</v>
      </c>
      <c r="I163" s="2" t="s">
        <v>907</v>
      </c>
      <c r="J163" s="2">
        <v>471.13729219612253</v>
      </c>
      <c r="K163" s="2">
        <v>202299.56794029806</v>
      </c>
      <c r="L163" s="204">
        <v>-1341849.7220752966</v>
      </c>
      <c r="M163" s="92">
        <v>2112829.243656841</v>
      </c>
      <c r="N163" s="92">
        <v>2699300.2310426366</v>
      </c>
      <c r="O163" s="92">
        <v>1379715.5516999583</v>
      </c>
      <c r="P163" s="92">
        <v>1475730.9527474218</v>
      </c>
      <c r="Q163" s="92">
        <v>733113.6919568831</v>
      </c>
      <c r="R163" s="92">
        <v>1223569.2782952148</v>
      </c>
      <c r="S163" s="92">
        <v>4003.999999999994</v>
      </c>
      <c r="T163" s="92">
        <v>3203.199999999995</v>
      </c>
      <c r="U163" s="92">
        <v>956403.5123943276</v>
      </c>
      <c r="V163" s="92">
        <v>1614077.1320363397</v>
      </c>
      <c r="W163" s="92">
        <v>659.5995391036603</v>
      </c>
      <c r="X163" s="92">
        <v>35213.82072761402</v>
      </c>
      <c r="Y163" s="92">
        <v>4225.658487313683</v>
      </c>
      <c r="Z163" s="92">
        <v>66.73333333333323</v>
      </c>
      <c r="AA163" s="92">
        <v>9564.035123943275</v>
      </c>
      <c r="AB163" s="87">
        <v>500.0</v>
      </c>
      <c r="AC163" s="2">
        <v>1341849.7220752966</v>
      </c>
      <c r="AD163" s="92">
        <v>1379715.5516999583</v>
      </c>
      <c r="AE163" s="92">
        <v>733113.6919568831</v>
      </c>
      <c r="AF163" s="92">
        <v>956403.5123943276</v>
      </c>
      <c r="AG163" s="92">
        <v>659.5995391036603</v>
      </c>
      <c r="AH163" s="2" t="s">
        <v>904</v>
      </c>
      <c r="AI163" s="2" t="s">
        <v>904</v>
      </c>
      <c r="AJ163" s="2" t="s">
        <v>904</v>
      </c>
      <c r="AK163" s="177">
        <v>3203.199999999995</v>
      </c>
      <c r="AL163" s="2" t="s">
        <v>904</v>
      </c>
      <c r="AM163" s="2" t="s">
        <v>904</v>
      </c>
      <c r="AN163" s="2" t="s">
        <v>904</v>
      </c>
      <c r="AO163" s="2" t="s">
        <v>904</v>
      </c>
      <c r="AP163" s="2" t="s">
        <v>904</v>
      </c>
      <c r="AQ163" s="2" t="s">
        <v>904</v>
      </c>
      <c r="AR163" s="2" t="s">
        <v>904</v>
      </c>
      <c r="AS163" s="2" t="s">
        <v>904</v>
      </c>
      <c r="AT163" s="2" t="s">
        <v>904</v>
      </c>
      <c r="AU163" s="2" t="s">
        <v>904</v>
      </c>
      <c r="AV163" s="2" t="s">
        <v>904</v>
      </c>
      <c r="AW163" s="2" t="s">
        <v>904</v>
      </c>
      <c r="AX163" s="2" t="s">
        <v>904</v>
      </c>
      <c r="AY163" s="2" t="s">
        <v>904</v>
      </c>
      <c r="AZ163" s="2" t="s">
        <v>904</v>
      </c>
      <c r="BA163" s="205">
        <v>106801.04047828997</v>
      </c>
      <c r="BB163" s="205">
        <v>5.453513012889005</v>
      </c>
      <c r="BC163" s="206" t="s">
        <v>904</v>
      </c>
      <c r="BD163" s="205">
        <v>5.453513012889005</v>
      </c>
      <c r="BE163" s="205">
        <v>1185.9608020002634</v>
      </c>
      <c r="BF163" s="205">
        <v>0.0</v>
      </c>
      <c r="BG163" s="205">
        <v>4003.999999999994</v>
      </c>
      <c r="BH163" s="205">
        <v>3203.199999999995</v>
      </c>
      <c r="BI163" s="2" t="s">
        <v>904</v>
      </c>
      <c r="BJ163" s="2" t="s">
        <v>904</v>
      </c>
      <c r="BK163" s="203">
        <v>429.38559797997453</v>
      </c>
      <c r="BL163" s="2">
        <v>3.0</v>
      </c>
      <c r="BM163" s="207">
        <v>429.38559797997453</v>
      </c>
      <c r="BN163" s="208" t="s">
        <v>905</v>
      </c>
      <c r="BO163" s="87">
        <v>20.0</v>
      </c>
      <c r="BP163" s="101">
        <v>0.05</v>
      </c>
      <c r="BQ163" s="101">
        <v>0.04</v>
      </c>
      <c r="BR163" s="2">
        <v>100.0</v>
      </c>
      <c r="BS163" s="2">
        <v>100.0</v>
      </c>
    </row>
    <row r="164" ht="12.75" customHeight="1">
      <c r="A164" s="87" t="str">
        <f t="shared" si="1"/>
        <v>India Mangrove Restoration Planting Small</v>
      </c>
      <c r="B164" s="87" t="s">
        <v>162</v>
      </c>
      <c r="C164" s="203" t="s">
        <v>190</v>
      </c>
      <c r="D164" s="2" t="s">
        <v>591</v>
      </c>
      <c r="E164" s="203" t="s">
        <v>160</v>
      </c>
      <c r="F164" s="2" t="s">
        <v>174</v>
      </c>
      <c r="G164" s="203" t="s">
        <v>902</v>
      </c>
      <c r="H164" s="177">
        <v>100.0</v>
      </c>
      <c r="I164" s="2" t="s">
        <v>907</v>
      </c>
      <c r="J164" s="2">
        <v>214284.02111760003</v>
      </c>
      <c r="K164" s="2">
        <v>6428520.633528001</v>
      </c>
      <c r="L164" s="204">
        <v>-1746264.658326656</v>
      </c>
      <c r="M164" s="92">
        <v>1988183.1438153149</v>
      </c>
      <c r="N164" s="92">
        <v>2518489.942620591</v>
      </c>
      <c r="O164" s="92">
        <v>1335682.715065999</v>
      </c>
      <c r="P164" s="92">
        <v>1426200.0</v>
      </c>
      <c r="Q164" s="92">
        <v>652500.428749316</v>
      </c>
      <c r="R164" s="92">
        <v>1092289.9426205908</v>
      </c>
      <c r="S164" s="92">
        <v>14495.999999999995</v>
      </c>
      <c r="T164" s="92">
        <v>11596.800000000001</v>
      </c>
      <c r="U164" s="92">
        <v>241918.4854886587</v>
      </c>
      <c r="V164" s="92">
        <v>408274.4262059081</v>
      </c>
      <c r="W164" s="92">
        <v>171.44239305802589</v>
      </c>
      <c r="X164" s="92">
        <v>33136.38573025525</v>
      </c>
      <c r="Y164" s="92">
        <v>3976.36628763063</v>
      </c>
      <c r="Z164" s="92">
        <v>241.5999999999999</v>
      </c>
      <c r="AA164" s="92">
        <v>2419.1848548865873</v>
      </c>
      <c r="AB164" s="87">
        <v>500.0</v>
      </c>
      <c r="AC164" s="2">
        <v>1746264.658326656</v>
      </c>
      <c r="AD164" s="92">
        <v>1335682.715065999</v>
      </c>
      <c r="AE164" s="92">
        <v>652500.428749316</v>
      </c>
      <c r="AF164" s="92">
        <v>241918.4854886587</v>
      </c>
      <c r="AG164" s="92">
        <v>171.44239305802589</v>
      </c>
      <c r="AH164" s="2" t="s">
        <v>904</v>
      </c>
      <c r="AI164" s="2" t="s">
        <v>904</v>
      </c>
      <c r="AJ164" s="2" t="s">
        <v>904</v>
      </c>
      <c r="AK164" s="177">
        <v>11596.800000000001</v>
      </c>
      <c r="AL164" s="2" t="s">
        <v>904</v>
      </c>
      <c r="AM164" s="2" t="s">
        <v>904</v>
      </c>
      <c r="AN164" s="2" t="s">
        <v>904</v>
      </c>
      <c r="AO164" s="2" t="s">
        <v>904</v>
      </c>
      <c r="AP164" s="2" t="s">
        <v>904</v>
      </c>
      <c r="AQ164" s="2" t="s">
        <v>904</v>
      </c>
      <c r="AR164" s="2" t="s">
        <v>904</v>
      </c>
      <c r="AS164" s="2" t="s">
        <v>904</v>
      </c>
      <c r="AT164" s="2" t="s">
        <v>904</v>
      </c>
      <c r="AU164" s="2" t="s">
        <v>904</v>
      </c>
      <c r="AV164" s="2" t="s">
        <v>904</v>
      </c>
      <c r="AW164" s="2" t="s">
        <v>904</v>
      </c>
      <c r="AX164" s="2" t="s">
        <v>904</v>
      </c>
      <c r="AY164" s="2" t="s">
        <v>904</v>
      </c>
      <c r="AZ164" s="2" t="s">
        <v>904</v>
      </c>
      <c r="BA164" s="205">
        <v>8265713.534551408</v>
      </c>
      <c r="BB164" s="205">
        <v>3.133043807823398</v>
      </c>
      <c r="BC164" s="206" t="s">
        <v>904</v>
      </c>
      <c r="BD164" s="205">
        <v>3.133043807823398</v>
      </c>
      <c r="BE164" s="205">
        <v>3511.538265921112</v>
      </c>
      <c r="BF164" s="205">
        <v>0.0</v>
      </c>
      <c r="BG164" s="205">
        <v>14495.999999999995</v>
      </c>
      <c r="BH164" s="205">
        <v>11596.800000000001</v>
      </c>
      <c r="BI164" s="2" t="s">
        <v>904</v>
      </c>
      <c r="BJ164" s="2" t="s">
        <v>904</v>
      </c>
      <c r="BK164" s="203">
        <v>30.0</v>
      </c>
      <c r="BL164" s="2">
        <v>1.0</v>
      </c>
      <c r="BM164" s="207">
        <v>30.0</v>
      </c>
      <c r="BN164" s="208" t="s">
        <v>906</v>
      </c>
      <c r="BO164" s="87">
        <v>20.0</v>
      </c>
      <c r="BP164" s="101">
        <v>0.05</v>
      </c>
      <c r="BQ164" s="101">
        <v>0.04</v>
      </c>
      <c r="BR164" s="2">
        <v>100.0</v>
      </c>
      <c r="BS164" s="2">
        <v>100.0</v>
      </c>
    </row>
    <row r="165" ht="12.75" customHeight="1">
      <c r="A165" s="87" t="str">
        <f t="shared" si="1"/>
        <v>India Mangrove Restoration Planting Small</v>
      </c>
      <c r="B165" s="87" t="s">
        <v>162</v>
      </c>
      <c r="C165" s="203" t="s">
        <v>190</v>
      </c>
      <c r="D165" s="2" t="s">
        <v>591</v>
      </c>
      <c r="E165" s="203" t="s">
        <v>160</v>
      </c>
      <c r="F165" s="2" t="s">
        <v>174</v>
      </c>
      <c r="G165" s="203" t="s">
        <v>902</v>
      </c>
      <c r="H165" s="177">
        <v>100.0</v>
      </c>
      <c r="I165" s="2" t="s">
        <v>907</v>
      </c>
      <c r="J165" s="2">
        <v>214284.02111760003</v>
      </c>
      <c r="K165" s="2">
        <v>6428520.633528001</v>
      </c>
      <c r="L165" s="204">
        <v>-1746264.658326656</v>
      </c>
      <c r="M165" s="92">
        <v>1988183.1438153149</v>
      </c>
      <c r="N165" s="92">
        <v>2518489.942620591</v>
      </c>
      <c r="O165" s="92">
        <v>1335682.715065999</v>
      </c>
      <c r="P165" s="92">
        <v>1426200.0</v>
      </c>
      <c r="Q165" s="92">
        <v>652500.428749316</v>
      </c>
      <c r="R165" s="92">
        <v>1092289.9426205908</v>
      </c>
      <c r="S165" s="92">
        <v>14495.999999999995</v>
      </c>
      <c r="T165" s="92">
        <v>11596.800000000001</v>
      </c>
      <c r="U165" s="92">
        <v>241918.4854886587</v>
      </c>
      <c r="V165" s="92">
        <v>408274.4262059081</v>
      </c>
      <c r="W165" s="92">
        <v>171.44239305802589</v>
      </c>
      <c r="X165" s="92">
        <v>33136.38573025525</v>
      </c>
      <c r="Y165" s="92">
        <v>3976.36628763063</v>
      </c>
      <c r="Z165" s="92">
        <v>241.5999999999999</v>
      </c>
      <c r="AA165" s="92">
        <v>2419.1848548865873</v>
      </c>
      <c r="AB165" s="87">
        <v>500.0</v>
      </c>
      <c r="AC165" s="2">
        <v>1746264.658326656</v>
      </c>
      <c r="AD165" s="92">
        <v>1335682.715065999</v>
      </c>
      <c r="AE165" s="92">
        <v>652500.428749316</v>
      </c>
      <c r="AF165" s="92">
        <v>241918.4854886587</v>
      </c>
      <c r="AG165" s="92">
        <v>171.44239305802589</v>
      </c>
      <c r="AH165" s="2" t="s">
        <v>904</v>
      </c>
      <c r="AI165" s="2" t="s">
        <v>904</v>
      </c>
      <c r="AJ165" s="2" t="s">
        <v>904</v>
      </c>
      <c r="AK165" s="177">
        <v>11596.800000000001</v>
      </c>
      <c r="AL165" s="2" t="s">
        <v>904</v>
      </c>
      <c r="AM165" s="2" t="s">
        <v>904</v>
      </c>
      <c r="AN165" s="2" t="s">
        <v>904</v>
      </c>
      <c r="AO165" s="2" t="s">
        <v>904</v>
      </c>
      <c r="AP165" s="2" t="s">
        <v>904</v>
      </c>
      <c r="AQ165" s="2" t="s">
        <v>904</v>
      </c>
      <c r="AR165" s="2" t="s">
        <v>904</v>
      </c>
      <c r="AS165" s="2" t="s">
        <v>904</v>
      </c>
      <c r="AT165" s="2" t="s">
        <v>904</v>
      </c>
      <c r="AU165" s="2" t="s">
        <v>904</v>
      </c>
      <c r="AV165" s="2" t="s">
        <v>904</v>
      </c>
      <c r="AW165" s="2" t="s">
        <v>904</v>
      </c>
      <c r="AX165" s="2" t="s">
        <v>904</v>
      </c>
      <c r="AY165" s="2" t="s">
        <v>904</v>
      </c>
      <c r="AZ165" s="2" t="s">
        <v>904</v>
      </c>
      <c r="BA165" s="205">
        <v>8265713.534551408</v>
      </c>
      <c r="BB165" s="205">
        <v>3.133043807823398</v>
      </c>
      <c r="BC165" s="206" t="s">
        <v>904</v>
      </c>
      <c r="BD165" s="205">
        <v>3.133043807823398</v>
      </c>
      <c r="BE165" s="205">
        <v>3511.538265921112</v>
      </c>
      <c r="BF165" s="205">
        <v>0.0</v>
      </c>
      <c r="BG165" s="205">
        <v>14495.999999999995</v>
      </c>
      <c r="BH165" s="205">
        <v>11596.800000000001</v>
      </c>
      <c r="BI165" s="2" t="s">
        <v>904</v>
      </c>
      <c r="BJ165" s="2" t="s">
        <v>904</v>
      </c>
      <c r="BK165" s="203">
        <v>30.0</v>
      </c>
      <c r="BL165" s="2">
        <v>1.0</v>
      </c>
      <c r="BM165" s="207">
        <v>30.0</v>
      </c>
      <c r="BN165" s="208" t="s">
        <v>906</v>
      </c>
      <c r="BO165" s="87">
        <v>20.0</v>
      </c>
      <c r="BP165" s="101">
        <v>0.05</v>
      </c>
      <c r="BQ165" s="101">
        <v>0.04</v>
      </c>
      <c r="BR165" s="2">
        <v>100.0</v>
      </c>
      <c r="BS165" s="2">
        <v>100.0</v>
      </c>
    </row>
    <row r="166" ht="12.75" customHeight="1">
      <c r="A166" s="87" t="str">
        <f t="shared" si="1"/>
        <v>India Seagrass Restoration Planting Small</v>
      </c>
      <c r="B166" s="87" t="s">
        <v>162</v>
      </c>
      <c r="C166" s="203" t="s">
        <v>190</v>
      </c>
      <c r="D166" s="2" t="s">
        <v>591</v>
      </c>
      <c r="E166" s="203" t="s">
        <v>167</v>
      </c>
      <c r="F166" s="2" t="s">
        <v>174</v>
      </c>
      <c r="G166" s="203" t="s">
        <v>902</v>
      </c>
      <c r="H166" s="177">
        <v>100.0</v>
      </c>
      <c r="I166" s="2" t="s">
        <v>907</v>
      </c>
      <c r="J166" s="2">
        <v>3746.655073333326</v>
      </c>
      <c r="K166" s="2">
        <v>112399.65219999978</v>
      </c>
      <c r="L166" s="204">
        <v>-2064944.466746209</v>
      </c>
      <c r="M166" s="92">
        <v>2096519.3684118092</v>
      </c>
      <c r="N166" s="92">
        <v>2630104.587638428</v>
      </c>
      <c r="O166" s="92">
        <v>1441752.0081727435</v>
      </c>
      <c r="P166" s="92">
        <v>1545513.5293212251</v>
      </c>
      <c r="Q166" s="92">
        <v>654767.3602390657</v>
      </c>
      <c r="R166" s="92">
        <v>1084591.0583172028</v>
      </c>
      <c r="S166" s="92">
        <v>1891.999999999997</v>
      </c>
      <c r="T166" s="92">
        <v>1513.599999999997</v>
      </c>
      <c r="U166" s="92">
        <v>31574.90166560026</v>
      </c>
      <c r="V166" s="92">
        <v>53287.47339828759</v>
      </c>
      <c r="W166" s="92">
        <v>1385.1211472065363</v>
      </c>
      <c r="X166" s="92">
        <v>34941.98947353016</v>
      </c>
      <c r="Y166" s="92">
        <v>4193.038736823619</v>
      </c>
      <c r="Z166" s="92">
        <v>31.533333333333285</v>
      </c>
      <c r="AA166" s="92">
        <v>315.7490166560026</v>
      </c>
      <c r="AB166" s="87">
        <v>500.0</v>
      </c>
      <c r="AC166" s="2">
        <v>2064944.466746209</v>
      </c>
      <c r="AD166" s="92">
        <v>1441752.0081727435</v>
      </c>
      <c r="AE166" s="92">
        <v>654767.3602390657</v>
      </c>
      <c r="AF166" s="92">
        <v>31574.90166560026</v>
      </c>
      <c r="AG166" s="92">
        <v>1385.1211472065363</v>
      </c>
      <c r="AH166" s="2" t="s">
        <v>904</v>
      </c>
      <c r="AI166" s="2" t="s">
        <v>904</v>
      </c>
      <c r="AJ166" s="2" t="s">
        <v>904</v>
      </c>
      <c r="AK166" s="177">
        <v>1513.599999999997</v>
      </c>
      <c r="AL166" s="2" t="s">
        <v>904</v>
      </c>
      <c r="AM166" s="2" t="s">
        <v>904</v>
      </c>
      <c r="AN166" s="2" t="s">
        <v>904</v>
      </c>
      <c r="AO166" s="2" t="s">
        <v>904</v>
      </c>
      <c r="AP166" s="2" t="s">
        <v>904</v>
      </c>
      <c r="AQ166" s="2" t="s">
        <v>904</v>
      </c>
      <c r="AR166" s="2" t="s">
        <v>904</v>
      </c>
      <c r="AS166" s="2" t="s">
        <v>904</v>
      </c>
      <c r="AT166" s="2" t="s">
        <v>904</v>
      </c>
      <c r="AU166" s="2" t="s">
        <v>904</v>
      </c>
      <c r="AV166" s="2" t="s">
        <v>904</v>
      </c>
      <c r="AW166" s="2" t="s">
        <v>904</v>
      </c>
      <c r="AX166" s="2" t="s">
        <v>904</v>
      </c>
      <c r="AY166" s="2" t="s">
        <v>904</v>
      </c>
      <c r="AZ166" s="2" t="s">
        <v>904</v>
      </c>
      <c r="BA166" s="205">
        <v>1069738.0558422816</v>
      </c>
      <c r="BB166" s="205">
        <v>2.771662359956224</v>
      </c>
      <c r="BC166" s="206" t="s">
        <v>904</v>
      </c>
      <c r="BD166" s="205">
        <v>2.771662359956224</v>
      </c>
      <c r="BE166" s="205">
        <v>145.1854584551281</v>
      </c>
      <c r="BF166" s="205">
        <v>0.0</v>
      </c>
      <c r="BG166" s="205">
        <v>1891.999999999997</v>
      </c>
      <c r="BH166" s="205">
        <v>1513.599999999997</v>
      </c>
      <c r="BI166" s="2" t="s">
        <v>904</v>
      </c>
      <c r="BJ166" s="2" t="s">
        <v>904</v>
      </c>
      <c r="BK166" s="203">
        <v>30.0</v>
      </c>
      <c r="BL166" s="2">
        <v>1.0</v>
      </c>
      <c r="BM166" s="207">
        <v>30.0</v>
      </c>
      <c r="BN166" s="208" t="s">
        <v>906</v>
      </c>
      <c r="BO166" s="87">
        <v>20.0</v>
      </c>
      <c r="BP166" s="101">
        <v>0.05</v>
      </c>
      <c r="BQ166" s="101">
        <v>0.04</v>
      </c>
      <c r="BR166" s="2">
        <v>100.0</v>
      </c>
      <c r="BS166" s="2">
        <v>100.0</v>
      </c>
    </row>
    <row r="167" ht="12.75" customHeight="1">
      <c r="A167" s="87" t="str">
        <f t="shared" si="1"/>
        <v>India Seagrass Restoration Planting Small</v>
      </c>
      <c r="B167" s="87" t="s">
        <v>162</v>
      </c>
      <c r="C167" s="203" t="s">
        <v>190</v>
      </c>
      <c r="D167" s="2" t="s">
        <v>591</v>
      </c>
      <c r="E167" s="203" t="s">
        <v>167</v>
      </c>
      <c r="F167" s="2" t="s">
        <v>174</v>
      </c>
      <c r="G167" s="203" t="s">
        <v>902</v>
      </c>
      <c r="H167" s="177">
        <v>100.0</v>
      </c>
      <c r="I167" s="2" t="s">
        <v>907</v>
      </c>
      <c r="J167" s="2">
        <v>3746.655073333326</v>
      </c>
      <c r="K167" s="2">
        <v>112399.65219999978</v>
      </c>
      <c r="L167" s="204">
        <v>-2064944.466746209</v>
      </c>
      <c r="M167" s="92">
        <v>2096519.3684118092</v>
      </c>
      <c r="N167" s="92">
        <v>2630104.587638428</v>
      </c>
      <c r="O167" s="92">
        <v>1441752.0081727435</v>
      </c>
      <c r="P167" s="92">
        <v>1545513.5293212251</v>
      </c>
      <c r="Q167" s="92">
        <v>654767.3602390657</v>
      </c>
      <c r="R167" s="92">
        <v>1084591.0583172028</v>
      </c>
      <c r="S167" s="92">
        <v>1891.999999999997</v>
      </c>
      <c r="T167" s="92">
        <v>1513.599999999997</v>
      </c>
      <c r="U167" s="92">
        <v>31574.90166560026</v>
      </c>
      <c r="V167" s="92">
        <v>53287.47339828759</v>
      </c>
      <c r="W167" s="92">
        <v>1385.1211472065363</v>
      </c>
      <c r="X167" s="92">
        <v>34941.98947353016</v>
      </c>
      <c r="Y167" s="92">
        <v>4193.038736823619</v>
      </c>
      <c r="Z167" s="92">
        <v>31.533333333333285</v>
      </c>
      <c r="AA167" s="92">
        <v>315.7490166560026</v>
      </c>
      <c r="AB167" s="87">
        <v>500.0</v>
      </c>
      <c r="AC167" s="2">
        <v>2064944.466746209</v>
      </c>
      <c r="AD167" s="92">
        <v>1441752.0081727435</v>
      </c>
      <c r="AE167" s="92">
        <v>654767.3602390657</v>
      </c>
      <c r="AF167" s="92">
        <v>31574.90166560026</v>
      </c>
      <c r="AG167" s="92">
        <v>1385.1211472065363</v>
      </c>
      <c r="AH167" s="2" t="s">
        <v>904</v>
      </c>
      <c r="AI167" s="2" t="s">
        <v>904</v>
      </c>
      <c r="AJ167" s="2" t="s">
        <v>904</v>
      </c>
      <c r="AK167" s="177">
        <v>1513.599999999997</v>
      </c>
      <c r="AL167" s="2" t="s">
        <v>904</v>
      </c>
      <c r="AM167" s="2" t="s">
        <v>904</v>
      </c>
      <c r="AN167" s="2" t="s">
        <v>904</v>
      </c>
      <c r="AO167" s="2" t="s">
        <v>904</v>
      </c>
      <c r="AP167" s="2" t="s">
        <v>904</v>
      </c>
      <c r="AQ167" s="2" t="s">
        <v>904</v>
      </c>
      <c r="AR167" s="2" t="s">
        <v>904</v>
      </c>
      <c r="AS167" s="2" t="s">
        <v>904</v>
      </c>
      <c r="AT167" s="2" t="s">
        <v>904</v>
      </c>
      <c r="AU167" s="2" t="s">
        <v>904</v>
      </c>
      <c r="AV167" s="2" t="s">
        <v>904</v>
      </c>
      <c r="AW167" s="2" t="s">
        <v>904</v>
      </c>
      <c r="AX167" s="2" t="s">
        <v>904</v>
      </c>
      <c r="AY167" s="2" t="s">
        <v>904</v>
      </c>
      <c r="AZ167" s="2" t="s">
        <v>904</v>
      </c>
      <c r="BA167" s="205">
        <v>1069738.0558422816</v>
      </c>
      <c r="BB167" s="205">
        <v>2.771662359956224</v>
      </c>
      <c r="BC167" s="206" t="s">
        <v>904</v>
      </c>
      <c r="BD167" s="205">
        <v>2.771662359956224</v>
      </c>
      <c r="BE167" s="205">
        <v>145.1854584551281</v>
      </c>
      <c r="BF167" s="205">
        <v>0.0</v>
      </c>
      <c r="BG167" s="205">
        <v>1891.999999999997</v>
      </c>
      <c r="BH167" s="205">
        <v>1513.599999999997</v>
      </c>
      <c r="BI167" s="2" t="s">
        <v>904</v>
      </c>
      <c r="BJ167" s="2" t="s">
        <v>904</v>
      </c>
      <c r="BK167" s="203">
        <v>30.0</v>
      </c>
      <c r="BL167" s="2">
        <v>1.0</v>
      </c>
      <c r="BM167" s="207">
        <v>30.0</v>
      </c>
      <c r="BN167" s="208" t="s">
        <v>906</v>
      </c>
      <c r="BO167" s="87">
        <v>20.0</v>
      </c>
      <c r="BP167" s="101">
        <v>0.05</v>
      </c>
      <c r="BQ167" s="101">
        <v>0.04</v>
      </c>
      <c r="BR167" s="2">
        <v>100.0</v>
      </c>
      <c r="BS167" s="2">
        <v>100.0</v>
      </c>
    </row>
    <row r="168" ht="12.75" customHeight="1">
      <c r="A168" s="87" t="str">
        <f t="shared" si="1"/>
        <v>India Salt marsh Restoration Planting Small</v>
      </c>
      <c r="B168" s="87" t="s">
        <v>162</v>
      </c>
      <c r="C168" s="203" t="s">
        <v>190</v>
      </c>
      <c r="D168" s="2" t="s">
        <v>591</v>
      </c>
      <c r="E168" s="203" t="s">
        <v>168</v>
      </c>
      <c r="F168" s="2" t="s">
        <v>174</v>
      </c>
      <c r="G168" s="203" t="s">
        <v>902</v>
      </c>
      <c r="H168" s="177">
        <v>100.0</v>
      </c>
      <c r="I168" s="2" t="s">
        <v>907</v>
      </c>
      <c r="J168" s="2">
        <v>471.13729219612253</v>
      </c>
      <c r="K168" s="2">
        <v>14134.118765883675</v>
      </c>
      <c r="L168" s="204">
        <v>-1957049.7192450212</v>
      </c>
      <c r="M168" s="92">
        <v>2023871.022769896</v>
      </c>
      <c r="N168" s="92">
        <v>2549169.634302361</v>
      </c>
      <c r="O168" s="92">
        <v>1379715.5516999583</v>
      </c>
      <c r="P168" s="92">
        <v>1475730.9527474218</v>
      </c>
      <c r="Q168" s="92">
        <v>644155.4710699378</v>
      </c>
      <c r="R168" s="92">
        <v>1073438.6815549391</v>
      </c>
      <c r="S168" s="92">
        <v>4003.999999999994</v>
      </c>
      <c r="T168" s="92">
        <v>3203.199999999995</v>
      </c>
      <c r="U168" s="92">
        <v>66821.30352487497</v>
      </c>
      <c r="V168" s="92">
        <v>112771.16463358534</v>
      </c>
      <c r="W168" s="92">
        <v>631.8278667488447</v>
      </c>
      <c r="X168" s="92">
        <v>33731.183712831604</v>
      </c>
      <c r="Y168" s="92">
        <v>4047.7420455397923</v>
      </c>
      <c r="Z168" s="92">
        <v>66.73333333333323</v>
      </c>
      <c r="AA168" s="92">
        <v>668.2130352487496</v>
      </c>
      <c r="AB168" s="87">
        <v>500.0</v>
      </c>
      <c r="AC168" s="2">
        <v>1957049.7192450212</v>
      </c>
      <c r="AD168" s="92">
        <v>1379715.5516999583</v>
      </c>
      <c r="AE168" s="92">
        <v>644155.4710699378</v>
      </c>
      <c r="AF168" s="92">
        <v>66821.30352487497</v>
      </c>
      <c r="AG168" s="92">
        <v>631.8278667488447</v>
      </c>
      <c r="AH168" s="2" t="s">
        <v>904</v>
      </c>
      <c r="AI168" s="2" t="s">
        <v>904</v>
      </c>
      <c r="AJ168" s="2" t="s">
        <v>904</v>
      </c>
      <c r="AK168" s="177">
        <v>3203.199999999995</v>
      </c>
      <c r="AL168" s="2" t="s">
        <v>904</v>
      </c>
      <c r="AM168" s="2" t="s">
        <v>904</v>
      </c>
      <c r="AN168" s="2" t="s">
        <v>904</v>
      </c>
      <c r="AO168" s="2" t="s">
        <v>904</v>
      </c>
      <c r="AP168" s="2" t="s">
        <v>904</v>
      </c>
      <c r="AQ168" s="2" t="s">
        <v>904</v>
      </c>
      <c r="AR168" s="2" t="s">
        <v>904</v>
      </c>
      <c r="AS168" s="2" t="s">
        <v>904</v>
      </c>
      <c r="AT168" s="2" t="s">
        <v>904</v>
      </c>
      <c r="AU168" s="2" t="s">
        <v>904</v>
      </c>
      <c r="AV168" s="2" t="s">
        <v>904</v>
      </c>
      <c r="AW168" s="2" t="s">
        <v>904</v>
      </c>
      <c r="AX168" s="2" t="s">
        <v>904</v>
      </c>
      <c r="AY168" s="2" t="s">
        <v>904</v>
      </c>
      <c r="AZ168" s="2" t="s">
        <v>904</v>
      </c>
      <c r="BA168" s="205">
        <v>106801.04047828997</v>
      </c>
      <c r="BB168" s="205">
        <v>5.453513012889005</v>
      </c>
      <c r="BC168" s="206" t="s">
        <v>904</v>
      </c>
      <c r="BD168" s="205">
        <v>5.453513012889005</v>
      </c>
      <c r="BE168" s="205">
        <v>1185.9608020002634</v>
      </c>
      <c r="BF168" s="205">
        <v>0.0</v>
      </c>
      <c r="BG168" s="205">
        <v>4003.999999999994</v>
      </c>
      <c r="BH168" s="205">
        <v>3203.199999999995</v>
      </c>
      <c r="BI168" s="2" t="s">
        <v>904</v>
      </c>
      <c r="BJ168" s="2" t="s">
        <v>904</v>
      </c>
      <c r="BK168" s="203">
        <v>30.0</v>
      </c>
      <c r="BL168" s="2">
        <v>1.0</v>
      </c>
      <c r="BM168" s="207">
        <v>30.0</v>
      </c>
      <c r="BN168" s="208" t="s">
        <v>906</v>
      </c>
      <c r="BO168" s="87">
        <v>20.0</v>
      </c>
      <c r="BP168" s="101">
        <v>0.05</v>
      </c>
      <c r="BQ168" s="101">
        <v>0.04</v>
      </c>
      <c r="BR168" s="2">
        <v>100.0</v>
      </c>
      <c r="BS168" s="2">
        <v>100.0</v>
      </c>
    </row>
    <row r="169" ht="12.75" customHeight="1">
      <c r="A169" s="87" t="str">
        <f t="shared" si="1"/>
        <v>India Salt marsh Restoration Planting Small</v>
      </c>
      <c r="B169" s="87" t="s">
        <v>162</v>
      </c>
      <c r="C169" s="203" t="s">
        <v>190</v>
      </c>
      <c r="D169" s="2" t="s">
        <v>591</v>
      </c>
      <c r="E169" s="203" t="s">
        <v>168</v>
      </c>
      <c r="F169" s="2" t="s">
        <v>174</v>
      </c>
      <c r="G169" s="203" t="s">
        <v>902</v>
      </c>
      <c r="H169" s="177">
        <v>100.0</v>
      </c>
      <c r="I169" s="2" t="s">
        <v>907</v>
      </c>
      <c r="J169" s="2">
        <v>471.13729219612253</v>
      </c>
      <c r="K169" s="2">
        <v>14134.118765883675</v>
      </c>
      <c r="L169" s="204">
        <v>-1957049.7192450212</v>
      </c>
      <c r="M169" s="92">
        <v>2023871.022769896</v>
      </c>
      <c r="N169" s="92">
        <v>2549169.634302361</v>
      </c>
      <c r="O169" s="92">
        <v>1379715.5516999583</v>
      </c>
      <c r="P169" s="92">
        <v>1475730.9527474218</v>
      </c>
      <c r="Q169" s="92">
        <v>644155.4710699378</v>
      </c>
      <c r="R169" s="92">
        <v>1073438.6815549391</v>
      </c>
      <c r="S169" s="92">
        <v>4003.999999999994</v>
      </c>
      <c r="T169" s="92">
        <v>3203.199999999995</v>
      </c>
      <c r="U169" s="92">
        <v>66821.30352487497</v>
      </c>
      <c r="V169" s="92">
        <v>112771.16463358534</v>
      </c>
      <c r="W169" s="92">
        <v>631.8278667488447</v>
      </c>
      <c r="X169" s="92">
        <v>33731.183712831604</v>
      </c>
      <c r="Y169" s="92">
        <v>4047.7420455397923</v>
      </c>
      <c r="Z169" s="92">
        <v>66.73333333333323</v>
      </c>
      <c r="AA169" s="92">
        <v>668.2130352487496</v>
      </c>
      <c r="AB169" s="87">
        <v>500.0</v>
      </c>
      <c r="AC169" s="2">
        <v>1957049.7192450212</v>
      </c>
      <c r="AD169" s="92">
        <v>1379715.5516999583</v>
      </c>
      <c r="AE169" s="92">
        <v>644155.4710699378</v>
      </c>
      <c r="AF169" s="92">
        <v>66821.30352487497</v>
      </c>
      <c r="AG169" s="92">
        <v>631.8278667488447</v>
      </c>
      <c r="AH169" s="2" t="s">
        <v>904</v>
      </c>
      <c r="AI169" s="2" t="s">
        <v>904</v>
      </c>
      <c r="AJ169" s="2" t="s">
        <v>904</v>
      </c>
      <c r="AK169" s="177">
        <v>3203.199999999995</v>
      </c>
      <c r="AL169" s="2" t="s">
        <v>904</v>
      </c>
      <c r="AM169" s="2" t="s">
        <v>904</v>
      </c>
      <c r="AN169" s="2" t="s">
        <v>904</v>
      </c>
      <c r="AO169" s="2" t="s">
        <v>904</v>
      </c>
      <c r="AP169" s="2" t="s">
        <v>904</v>
      </c>
      <c r="AQ169" s="2" t="s">
        <v>904</v>
      </c>
      <c r="AR169" s="2" t="s">
        <v>904</v>
      </c>
      <c r="AS169" s="2" t="s">
        <v>904</v>
      </c>
      <c r="AT169" s="2" t="s">
        <v>904</v>
      </c>
      <c r="AU169" s="2" t="s">
        <v>904</v>
      </c>
      <c r="AV169" s="2" t="s">
        <v>904</v>
      </c>
      <c r="AW169" s="2" t="s">
        <v>904</v>
      </c>
      <c r="AX169" s="2" t="s">
        <v>904</v>
      </c>
      <c r="AY169" s="2" t="s">
        <v>904</v>
      </c>
      <c r="AZ169" s="2" t="s">
        <v>904</v>
      </c>
      <c r="BA169" s="205">
        <v>106801.04047828997</v>
      </c>
      <c r="BB169" s="205">
        <v>5.453513012889005</v>
      </c>
      <c r="BC169" s="206" t="s">
        <v>904</v>
      </c>
      <c r="BD169" s="205">
        <v>5.453513012889005</v>
      </c>
      <c r="BE169" s="205">
        <v>1185.9608020002634</v>
      </c>
      <c r="BF169" s="205">
        <v>0.0</v>
      </c>
      <c r="BG169" s="205">
        <v>4003.999999999994</v>
      </c>
      <c r="BH169" s="205">
        <v>3203.199999999995</v>
      </c>
      <c r="BI169" s="2" t="s">
        <v>904</v>
      </c>
      <c r="BJ169" s="2" t="s">
        <v>904</v>
      </c>
      <c r="BK169" s="203">
        <v>30.0</v>
      </c>
      <c r="BL169" s="2">
        <v>1.0</v>
      </c>
      <c r="BM169" s="207">
        <v>30.0</v>
      </c>
      <c r="BN169" s="208" t="s">
        <v>906</v>
      </c>
      <c r="BO169" s="87">
        <v>20.0</v>
      </c>
      <c r="BP169" s="101">
        <v>0.05</v>
      </c>
      <c r="BQ169" s="101">
        <v>0.04</v>
      </c>
      <c r="BR169" s="2">
        <v>100.0</v>
      </c>
      <c r="BS169" s="2">
        <v>100.0</v>
      </c>
    </row>
    <row r="170" ht="12.75" customHeight="1">
      <c r="A170" s="87" t="str">
        <f t="shared" si="1"/>
        <v>India Mangrove Restoration Planting Large</v>
      </c>
      <c r="B170" s="87" t="s">
        <v>162</v>
      </c>
      <c r="C170" s="203" t="s">
        <v>190</v>
      </c>
      <c r="D170" s="2" t="s">
        <v>591</v>
      </c>
      <c r="E170" s="203" t="s">
        <v>160</v>
      </c>
      <c r="F170" s="2" t="s">
        <v>174</v>
      </c>
      <c r="G170" s="203" t="s">
        <v>902</v>
      </c>
      <c r="H170" s="177">
        <v>1000.0</v>
      </c>
      <c r="I170" s="2" t="s">
        <v>908</v>
      </c>
      <c r="J170" s="2">
        <v>214284.02111760003</v>
      </c>
      <c r="K170" s="2">
        <v>3348049.899744397</v>
      </c>
      <c r="L170" s="204">
        <v>-1873004.1284794142</v>
      </c>
      <c r="M170" s="92">
        <v>2800033.88781696</v>
      </c>
      <c r="N170" s="92">
        <v>3547187.9185658526</v>
      </c>
      <c r="O170" s="92">
        <v>1927221.3237616154</v>
      </c>
      <c r="P170" s="92">
        <v>2123600.0</v>
      </c>
      <c r="Q170" s="92">
        <v>872812.5640553446</v>
      </c>
      <c r="R170" s="92">
        <v>1423587.9185658526</v>
      </c>
      <c r="S170" s="92">
        <v>134088.0</v>
      </c>
      <c r="T170" s="92">
        <v>107270.39999999997</v>
      </c>
      <c r="U170" s="92">
        <v>1143912.8121943465</v>
      </c>
      <c r="V170" s="92">
        <v>1987024.3856585245</v>
      </c>
      <c r="W170" s="92">
        <v>26.102577111831046</v>
      </c>
      <c r="X170" s="92">
        <v>4666.7231463616</v>
      </c>
      <c r="Y170" s="92">
        <v>5600.06777563392</v>
      </c>
      <c r="Z170" s="92">
        <v>223.48</v>
      </c>
      <c r="AA170" s="92">
        <v>1143.9128121943465</v>
      </c>
      <c r="AB170" s="87">
        <v>500.0</v>
      </c>
      <c r="AC170" s="2">
        <v>1873004.1284794142</v>
      </c>
      <c r="AD170" s="92">
        <v>1927221.3237616154</v>
      </c>
      <c r="AE170" s="92">
        <v>872812.5640553446</v>
      </c>
      <c r="AF170" s="92">
        <v>1143912.8121943465</v>
      </c>
      <c r="AG170" s="92">
        <v>26.102577111831046</v>
      </c>
      <c r="AH170" s="2" t="s">
        <v>904</v>
      </c>
      <c r="AI170" s="2" t="s">
        <v>904</v>
      </c>
      <c r="AJ170" s="2" t="s">
        <v>904</v>
      </c>
      <c r="AK170" s="177">
        <v>107270.39999999997</v>
      </c>
      <c r="AL170" s="2" t="s">
        <v>904</v>
      </c>
      <c r="AM170" s="2" t="s">
        <v>904</v>
      </c>
      <c r="AN170" s="2" t="s">
        <v>904</v>
      </c>
      <c r="AO170" s="2" t="s">
        <v>904</v>
      </c>
      <c r="AP170" s="2" t="s">
        <v>904</v>
      </c>
      <c r="AQ170" s="2" t="s">
        <v>904</v>
      </c>
      <c r="AR170" s="2" t="s">
        <v>904</v>
      </c>
      <c r="AS170" s="2" t="s">
        <v>904</v>
      </c>
      <c r="AT170" s="2" t="s">
        <v>904</v>
      </c>
      <c r="AU170" s="2" t="s">
        <v>904</v>
      </c>
      <c r="AV170" s="2" t="s">
        <v>904</v>
      </c>
      <c r="AW170" s="2" t="s">
        <v>904</v>
      </c>
      <c r="AX170" s="2" t="s">
        <v>904</v>
      </c>
      <c r="AY170" s="2" t="s">
        <v>904</v>
      </c>
      <c r="AZ170" s="2" t="s">
        <v>904</v>
      </c>
      <c r="BA170" s="205">
        <v>8265713.534551408</v>
      </c>
      <c r="BB170" s="205">
        <v>31.33043807823401</v>
      </c>
      <c r="BC170" s="206" t="s">
        <v>904</v>
      </c>
      <c r="BD170" s="205">
        <v>31.33043807823401</v>
      </c>
      <c r="BE170" s="205">
        <v>35115.38265921113</v>
      </c>
      <c r="BF170" s="205">
        <v>0.0</v>
      </c>
      <c r="BG170" s="205">
        <v>134088.0</v>
      </c>
      <c r="BH170" s="205">
        <v>107270.39999999997</v>
      </c>
      <c r="BI170" s="2" t="s">
        <v>904</v>
      </c>
      <c r="BJ170" s="2" t="s">
        <v>904</v>
      </c>
      <c r="BK170" s="203">
        <v>15.624356320562848</v>
      </c>
      <c r="BL170" s="2">
        <v>3.0</v>
      </c>
      <c r="BM170" s="207">
        <v>15.624356320562848</v>
      </c>
      <c r="BN170" s="208" t="s">
        <v>905</v>
      </c>
      <c r="BO170" s="87">
        <v>20.0</v>
      </c>
      <c r="BP170" s="101">
        <v>0.05</v>
      </c>
      <c r="BQ170" s="101">
        <v>0.04</v>
      </c>
      <c r="BR170" s="2">
        <v>100.0</v>
      </c>
      <c r="BS170" s="2">
        <v>100.0</v>
      </c>
    </row>
    <row r="171" ht="12.75" customHeight="1">
      <c r="A171" s="87" t="str">
        <f t="shared" si="1"/>
        <v>India Mangrove Restoration Planting Large</v>
      </c>
      <c r="B171" s="87" t="s">
        <v>162</v>
      </c>
      <c r="C171" s="203" t="s">
        <v>190</v>
      </c>
      <c r="D171" s="2" t="s">
        <v>591</v>
      </c>
      <c r="E171" s="203" t="s">
        <v>160</v>
      </c>
      <c r="F171" s="2" t="s">
        <v>174</v>
      </c>
      <c r="G171" s="203" t="s">
        <v>902</v>
      </c>
      <c r="H171" s="177">
        <v>1000.0</v>
      </c>
      <c r="I171" s="2" t="s">
        <v>908</v>
      </c>
      <c r="J171" s="2">
        <v>214284.02111760003</v>
      </c>
      <c r="K171" s="2">
        <v>3348049.899744397</v>
      </c>
      <c r="L171" s="204">
        <v>-1873004.1284794142</v>
      </c>
      <c r="M171" s="92">
        <v>2800033.88781696</v>
      </c>
      <c r="N171" s="92">
        <v>3547187.9185658526</v>
      </c>
      <c r="O171" s="92">
        <v>1927221.3237616154</v>
      </c>
      <c r="P171" s="92">
        <v>2123600.0</v>
      </c>
      <c r="Q171" s="92">
        <v>872812.5640553446</v>
      </c>
      <c r="R171" s="92">
        <v>1423587.9185658526</v>
      </c>
      <c r="S171" s="92">
        <v>134088.0</v>
      </c>
      <c r="T171" s="92">
        <v>107270.39999999997</v>
      </c>
      <c r="U171" s="92">
        <v>1143912.8121943465</v>
      </c>
      <c r="V171" s="92">
        <v>1987024.3856585245</v>
      </c>
      <c r="W171" s="92">
        <v>26.102577111831046</v>
      </c>
      <c r="X171" s="92">
        <v>4666.7231463616</v>
      </c>
      <c r="Y171" s="92">
        <v>5600.06777563392</v>
      </c>
      <c r="Z171" s="92">
        <v>223.48</v>
      </c>
      <c r="AA171" s="92">
        <v>1143.9128121943465</v>
      </c>
      <c r="AB171" s="87">
        <v>500.0</v>
      </c>
      <c r="AC171" s="2">
        <v>1873004.1284794142</v>
      </c>
      <c r="AD171" s="92">
        <v>1927221.3237616154</v>
      </c>
      <c r="AE171" s="92">
        <v>872812.5640553446</v>
      </c>
      <c r="AF171" s="92">
        <v>1143912.8121943465</v>
      </c>
      <c r="AG171" s="92">
        <v>26.102577111831046</v>
      </c>
      <c r="AH171" s="2" t="s">
        <v>904</v>
      </c>
      <c r="AI171" s="2" t="s">
        <v>904</v>
      </c>
      <c r="AJ171" s="2" t="s">
        <v>904</v>
      </c>
      <c r="AK171" s="177">
        <v>107270.39999999997</v>
      </c>
      <c r="AL171" s="2" t="s">
        <v>904</v>
      </c>
      <c r="AM171" s="2" t="s">
        <v>904</v>
      </c>
      <c r="AN171" s="2" t="s">
        <v>904</v>
      </c>
      <c r="AO171" s="2" t="s">
        <v>904</v>
      </c>
      <c r="AP171" s="2" t="s">
        <v>904</v>
      </c>
      <c r="AQ171" s="2" t="s">
        <v>904</v>
      </c>
      <c r="AR171" s="2" t="s">
        <v>904</v>
      </c>
      <c r="AS171" s="2" t="s">
        <v>904</v>
      </c>
      <c r="AT171" s="2" t="s">
        <v>904</v>
      </c>
      <c r="AU171" s="2" t="s">
        <v>904</v>
      </c>
      <c r="AV171" s="2" t="s">
        <v>904</v>
      </c>
      <c r="AW171" s="2" t="s">
        <v>904</v>
      </c>
      <c r="AX171" s="2" t="s">
        <v>904</v>
      </c>
      <c r="AY171" s="2" t="s">
        <v>904</v>
      </c>
      <c r="AZ171" s="2" t="s">
        <v>904</v>
      </c>
      <c r="BA171" s="205">
        <v>8265713.534551408</v>
      </c>
      <c r="BB171" s="205">
        <v>31.33043807823401</v>
      </c>
      <c r="BC171" s="206" t="s">
        <v>904</v>
      </c>
      <c r="BD171" s="205">
        <v>31.33043807823401</v>
      </c>
      <c r="BE171" s="205">
        <v>35115.38265921113</v>
      </c>
      <c r="BF171" s="205">
        <v>0.0</v>
      </c>
      <c r="BG171" s="205">
        <v>134088.0</v>
      </c>
      <c r="BH171" s="205">
        <v>107270.39999999997</v>
      </c>
      <c r="BI171" s="2" t="s">
        <v>904</v>
      </c>
      <c r="BJ171" s="2" t="s">
        <v>904</v>
      </c>
      <c r="BK171" s="203">
        <v>15.624356320562848</v>
      </c>
      <c r="BL171" s="2">
        <v>3.0</v>
      </c>
      <c r="BM171" s="207">
        <v>15.624356320562848</v>
      </c>
      <c r="BN171" s="208" t="s">
        <v>905</v>
      </c>
      <c r="BO171" s="87">
        <v>20.0</v>
      </c>
      <c r="BP171" s="101">
        <v>0.05</v>
      </c>
      <c r="BQ171" s="101">
        <v>0.04</v>
      </c>
      <c r="BR171" s="2">
        <v>100.0</v>
      </c>
      <c r="BS171" s="2">
        <v>100.0</v>
      </c>
    </row>
    <row r="172" ht="12.75" customHeight="1">
      <c r="A172" s="87" t="str">
        <f t="shared" si="1"/>
        <v>India Seagrass Restoration Planting Large</v>
      </c>
      <c r="B172" s="87" t="s">
        <v>162</v>
      </c>
      <c r="C172" s="203" t="s">
        <v>190</v>
      </c>
      <c r="D172" s="2" t="s">
        <v>591</v>
      </c>
      <c r="E172" s="203" t="s">
        <v>167</v>
      </c>
      <c r="F172" s="2" t="s">
        <v>174</v>
      </c>
      <c r="G172" s="203" t="s">
        <v>902</v>
      </c>
      <c r="H172" s="177">
        <v>1000.0</v>
      </c>
      <c r="I172" s="2" t="s">
        <v>908</v>
      </c>
      <c r="J172" s="2">
        <v>3746.655073333326</v>
      </c>
      <c r="K172" s="2">
        <v>576043.5461545616</v>
      </c>
      <c r="L172" s="204">
        <v>-2889816.119539192</v>
      </c>
      <c r="M172" s="92">
        <v>4054100.10666095</v>
      </c>
      <c r="N172" s="92">
        <v>5076334.269722022</v>
      </c>
      <c r="O172" s="92">
        <v>2928274.417031644</v>
      </c>
      <c r="P172" s="92">
        <v>3316735.2932122517</v>
      </c>
      <c r="Q172" s="92">
        <v>1125825.689629306</v>
      </c>
      <c r="R172" s="92">
        <v>1759598.9765097706</v>
      </c>
      <c r="S172" s="92">
        <v>17500.999999999964</v>
      </c>
      <c r="T172" s="92">
        <v>14000.799999999977</v>
      </c>
      <c r="U172" s="92">
        <v>1469181.1375421714</v>
      </c>
      <c r="V172" s="92">
        <v>2552029.0673602913</v>
      </c>
      <c r="W172" s="92">
        <v>289.5620326453457</v>
      </c>
      <c r="X172" s="92">
        <v>6756.833511101583</v>
      </c>
      <c r="Y172" s="92">
        <v>8108.2002133219</v>
      </c>
      <c r="Z172" s="92">
        <v>29.168333333333273</v>
      </c>
      <c r="AA172" s="92">
        <v>1469.1811375421714</v>
      </c>
      <c r="AB172" s="87">
        <v>500.0</v>
      </c>
      <c r="AC172" s="2">
        <v>2889816.119539192</v>
      </c>
      <c r="AD172" s="92">
        <v>2928274.417031644</v>
      </c>
      <c r="AE172" s="92">
        <v>1125825.689629306</v>
      </c>
      <c r="AF172" s="92">
        <v>1469181.1375421714</v>
      </c>
      <c r="AG172" s="92">
        <v>289.5620326453457</v>
      </c>
      <c r="AH172" s="2" t="s">
        <v>904</v>
      </c>
      <c r="AI172" s="2" t="s">
        <v>904</v>
      </c>
      <c r="AJ172" s="2" t="s">
        <v>904</v>
      </c>
      <c r="AK172" s="177">
        <v>14000.799999999977</v>
      </c>
      <c r="AL172" s="2" t="s">
        <v>904</v>
      </c>
      <c r="AM172" s="2" t="s">
        <v>904</v>
      </c>
      <c r="AN172" s="2" t="s">
        <v>904</v>
      </c>
      <c r="AO172" s="2" t="s">
        <v>904</v>
      </c>
      <c r="AP172" s="2" t="s">
        <v>904</v>
      </c>
      <c r="AQ172" s="2" t="s">
        <v>904</v>
      </c>
      <c r="AR172" s="2" t="s">
        <v>904</v>
      </c>
      <c r="AS172" s="2" t="s">
        <v>904</v>
      </c>
      <c r="AT172" s="2" t="s">
        <v>904</v>
      </c>
      <c r="AU172" s="2" t="s">
        <v>904</v>
      </c>
      <c r="AV172" s="2" t="s">
        <v>904</v>
      </c>
      <c r="AW172" s="2" t="s">
        <v>904</v>
      </c>
      <c r="AX172" s="2" t="s">
        <v>904</v>
      </c>
      <c r="AY172" s="2" t="s">
        <v>904</v>
      </c>
      <c r="AZ172" s="2" t="s">
        <v>904</v>
      </c>
      <c r="BA172" s="205">
        <v>1069738.0558422816</v>
      </c>
      <c r="BB172" s="205">
        <v>27.716623599562126</v>
      </c>
      <c r="BC172" s="206" t="s">
        <v>904</v>
      </c>
      <c r="BD172" s="205">
        <v>27.716623599562126</v>
      </c>
      <c r="BE172" s="205">
        <v>1451.854584551278</v>
      </c>
      <c r="BF172" s="205">
        <v>0.0</v>
      </c>
      <c r="BG172" s="205">
        <v>17500.999999999964</v>
      </c>
      <c r="BH172" s="205">
        <v>14000.799999999977</v>
      </c>
      <c r="BI172" s="2" t="s">
        <v>904</v>
      </c>
      <c r="BJ172" s="2" t="s">
        <v>904</v>
      </c>
      <c r="BK172" s="203">
        <v>153.74875318908576</v>
      </c>
      <c r="BL172" s="2">
        <v>3.0</v>
      </c>
      <c r="BM172" s="207">
        <v>153.74875318908576</v>
      </c>
      <c r="BN172" s="208" t="s">
        <v>905</v>
      </c>
      <c r="BO172" s="87">
        <v>20.0</v>
      </c>
      <c r="BP172" s="101">
        <v>0.05</v>
      </c>
      <c r="BQ172" s="101">
        <v>0.04</v>
      </c>
      <c r="BR172" s="2">
        <v>100.0</v>
      </c>
      <c r="BS172" s="2">
        <v>100.0</v>
      </c>
    </row>
    <row r="173" ht="12.75" customHeight="1">
      <c r="A173" s="87" t="str">
        <f t="shared" si="1"/>
        <v>India Seagrass Restoration Planting Large</v>
      </c>
      <c r="B173" s="87" t="s">
        <v>162</v>
      </c>
      <c r="C173" s="203" t="s">
        <v>190</v>
      </c>
      <c r="D173" s="2" t="s">
        <v>591</v>
      </c>
      <c r="E173" s="203" t="s">
        <v>167</v>
      </c>
      <c r="F173" s="2" t="s">
        <v>174</v>
      </c>
      <c r="G173" s="203" t="s">
        <v>902</v>
      </c>
      <c r="H173" s="177">
        <v>1000.0</v>
      </c>
      <c r="I173" s="2" t="s">
        <v>908</v>
      </c>
      <c r="J173" s="2">
        <v>3746.655073333326</v>
      </c>
      <c r="K173" s="2">
        <v>576043.5461545616</v>
      </c>
      <c r="L173" s="204">
        <v>-2889816.119539192</v>
      </c>
      <c r="M173" s="92">
        <v>4054100.10666095</v>
      </c>
      <c r="N173" s="92">
        <v>5076334.269722022</v>
      </c>
      <c r="O173" s="92">
        <v>2928274.417031644</v>
      </c>
      <c r="P173" s="92">
        <v>3316735.2932122517</v>
      </c>
      <c r="Q173" s="92">
        <v>1125825.689629306</v>
      </c>
      <c r="R173" s="92">
        <v>1759598.9765097706</v>
      </c>
      <c r="S173" s="92">
        <v>17500.999999999964</v>
      </c>
      <c r="T173" s="92">
        <v>14000.799999999977</v>
      </c>
      <c r="U173" s="92">
        <v>1469181.1375421714</v>
      </c>
      <c r="V173" s="92">
        <v>2552029.0673602913</v>
      </c>
      <c r="W173" s="92">
        <v>289.5620326453457</v>
      </c>
      <c r="X173" s="92">
        <v>6756.833511101583</v>
      </c>
      <c r="Y173" s="92">
        <v>8108.2002133219</v>
      </c>
      <c r="Z173" s="92">
        <v>29.168333333333273</v>
      </c>
      <c r="AA173" s="92">
        <v>1469.1811375421714</v>
      </c>
      <c r="AB173" s="87">
        <v>500.0</v>
      </c>
      <c r="AC173" s="2">
        <v>2889816.119539192</v>
      </c>
      <c r="AD173" s="92">
        <v>2928274.417031644</v>
      </c>
      <c r="AE173" s="92">
        <v>1125825.689629306</v>
      </c>
      <c r="AF173" s="92">
        <v>1469181.1375421714</v>
      </c>
      <c r="AG173" s="92">
        <v>289.5620326453457</v>
      </c>
      <c r="AH173" s="2" t="s">
        <v>904</v>
      </c>
      <c r="AI173" s="2" t="s">
        <v>904</v>
      </c>
      <c r="AJ173" s="2" t="s">
        <v>904</v>
      </c>
      <c r="AK173" s="177">
        <v>14000.799999999977</v>
      </c>
      <c r="AL173" s="2" t="s">
        <v>904</v>
      </c>
      <c r="AM173" s="2" t="s">
        <v>904</v>
      </c>
      <c r="AN173" s="2" t="s">
        <v>904</v>
      </c>
      <c r="AO173" s="2" t="s">
        <v>904</v>
      </c>
      <c r="AP173" s="2" t="s">
        <v>904</v>
      </c>
      <c r="AQ173" s="2" t="s">
        <v>904</v>
      </c>
      <c r="AR173" s="2" t="s">
        <v>904</v>
      </c>
      <c r="AS173" s="2" t="s">
        <v>904</v>
      </c>
      <c r="AT173" s="2" t="s">
        <v>904</v>
      </c>
      <c r="AU173" s="2" t="s">
        <v>904</v>
      </c>
      <c r="AV173" s="2" t="s">
        <v>904</v>
      </c>
      <c r="AW173" s="2" t="s">
        <v>904</v>
      </c>
      <c r="AX173" s="2" t="s">
        <v>904</v>
      </c>
      <c r="AY173" s="2" t="s">
        <v>904</v>
      </c>
      <c r="AZ173" s="2" t="s">
        <v>904</v>
      </c>
      <c r="BA173" s="205">
        <v>1069738.0558422816</v>
      </c>
      <c r="BB173" s="205">
        <v>27.716623599562126</v>
      </c>
      <c r="BC173" s="206" t="s">
        <v>904</v>
      </c>
      <c r="BD173" s="205">
        <v>27.716623599562126</v>
      </c>
      <c r="BE173" s="205">
        <v>1451.854584551278</v>
      </c>
      <c r="BF173" s="205">
        <v>0.0</v>
      </c>
      <c r="BG173" s="205">
        <v>17500.999999999964</v>
      </c>
      <c r="BH173" s="205">
        <v>14000.799999999977</v>
      </c>
      <c r="BI173" s="2" t="s">
        <v>904</v>
      </c>
      <c r="BJ173" s="2" t="s">
        <v>904</v>
      </c>
      <c r="BK173" s="203">
        <v>153.74875318908576</v>
      </c>
      <c r="BL173" s="2">
        <v>3.0</v>
      </c>
      <c r="BM173" s="207">
        <v>153.74875318908576</v>
      </c>
      <c r="BN173" s="208" t="s">
        <v>905</v>
      </c>
      <c r="BO173" s="87">
        <v>20.0</v>
      </c>
      <c r="BP173" s="101">
        <v>0.05</v>
      </c>
      <c r="BQ173" s="101">
        <v>0.04</v>
      </c>
      <c r="BR173" s="2">
        <v>100.0</v>
      </c>
      <c r="BS173" s="2">
        <v>100.0</v>
      </c>
    </row>
    <row r="174" ht="12.75" customHeight="1">
      <c r="A174" s="87" t="str">
        <f t="shared" si="1"/>
        <v>India Salt marsh Restoration Planting Large</v>
      </c>
      <c r="B174" s="87" t="s">
        <v>162</v>
      </c>
      <c r="C174" s="203" t="s">
        <v>190</v>
      </c>
      <c r="D174" s="2" t="s">
        <v>591</v>
      </c>
      <c r="E174" s="203" t="s">
        <v>168</v>
      </c>
      <c r="F174" s="2" t="s">
        <v>174</v>
      </c>
      <c r="G174" s="203" t="s">
        <v>902</v>
      </c>
      <c r="H174" s="177">
        <v>1000.0</v>
      </c>
      <c r="I174" s="2" t="s">
        <v>908</v>
      </c>
      <c r="J174" s="2">
        <v>471.13729219612253</v>
      </c>
      <c r="K174" s="2">
        <v>29583.886750953614</v>
      </c>
      <c r="L174" s="204">
        <v>-2294143.6354849106</v>
      </c>
      <c r="M174" s="92">
        <v>3315168.4040911016</v>
      </c>
      <c r="N174" s="92">
        <v>4172618.8921906427</v>
      </c>
      <c r="O174" s="92">
        <v>2342791.240622651</v>
      </c>
      <c r="P174" s="92">
        <v>2618909.527474219</v>
      </c>
      <c r="Q174" s="92">
        <v>972377.1634684508</v>
      </c>
      <c r="R174" s="92">
        <v>1553709.3647164237</v>
      </c>
      <c r="S174" s="92">
        <v>37036.99999999994</v>
      </c>
      <c r="T174" s="92">
        <v>29629.59999999996</v>
      </c>
      <c r="U174" s="92">
        <v>1269826.6219029967</v>
      </c>
      <c r="V174" s="92">
        <v>2205741.938006166</v>
      </c>
      <c r="W174" s="92">
        <v>111.88704552512036</v>
      </c>
      <c r="X174" s="92">
        <v>5525.280673485169</v>
      </c>
      <c r="Y174" s="92">
        <v>6630.336808182204</v>
      </c>
      <c r="Z174" s="92">
        <v>61.72833333333324</v>
      </c>
      <c r="AA174" s="92">
        <v>1269.8266219029967</v>
      </c>
      <c r="AB174" s="87">
        <v>500.0</v>
      </c>
      <c r="AC174" s="2">
        <v>2294143.6354849106</v>
      </c>
      <c r="AD174" s="92">
        <v>2342791.240622651</v>
      </c>
      <c r="AE174" s="92">
        <v>972377.1634684508</v>
      </c>
      <c r="AF174" s="92">
        <v>1269826.6219029967</v>
      </c>
      <c r="AG174" s="92">
        <v>111.88704552512036</v>
      </c>
      <c r="AH174" s="2" t="s">
        <v>904</v>
      </c>
      <c r="AI174" s="2" t="s">
        <v>904</v>
      </c>
      <c r="AJ174" s="2" t="s">
        <v>904</v>
      </c>
      <c r="AK174" s="177">
        <v>29629.59999999996</v>
      </c>
      <c r="AL174" s="2" t="s">
        <v>904</v>
      </c>
      <c r="AM174" s="2" t="s">
        <v>904</v>
      </c>
      <c r="AN174" s="2" t="s">
        <v>904</v>
      </c>
      <c r="AO174" s="2" t="s">
        <v>904</v>
      </c>
      <c r="AP174" s="2" t="s">
        <v>904</v>
      </c>
      <c r="AQ174" s="2" t="s">
        <v>904</v>
      </c>
      <c r="AR174" s="2" t="s">
        <v>904</v>
      </c>
      <c r="AS174" s="2" t="s">
        <v>904</v>
      </c>
      <c r="AT174" s="2" t="s">
        <v>904</v>
      </c>
      <c r="AU174" s="2" t="s">
        <v>904</v>
      </c>
      <c r="AV174" s="2" t="s">
        <v>904</v>
      </c>
      <c r="AW174" s="2" t="s">
        <v>904</v>
      </c>
      <c r="AX174" s="2" t="s">
        <v>904</v>
      </c>
      <c r="AY174" s="2" t="s">
        <v>904</v>
      </c>
      <c r="AZ174" s="2" t="s">
        <v>904</v>
      </c>
      <c r="BA174" s="205">
        <v>106801.04047828997</v>
      </c>
      <c r="BB174" s="205">
        <v>54.535130128890046</v>
      </c>
      <c r="BC174" s="206" t="s">
        <v>904</v>
      </c>
      <c r="BD174" s="205">
        <v>54.535130128890046</v>
      </c>
      <c r="BE174" s="205">
        <v>11859.608020002632</v>
      </c>
      <c r="BF174" s="205">
        <v>0.0</v>
      </c>
      <c r="BG174" s="205">
        <v>37036.99999999994</v>
      </c>
      <c r="BH174" s="205">
        <v>29629.59999999996</v>
      </c>
      <c r="BI174" s="2" t="s">
        <v>904</v>
      </c>
      <c r="BJ174" s="2" t="s">
        <v>904</v>
      </c>
      <c r="BK174" s="203">
        <v>62.79249645693211</v>
      </c>
      <c r="BL174" s="2">
        <v>3.0</v>
      </c>
      <c r="BM174" s="207">
        <v>62.79249645693211</v>
      </c>
      <c r="BN174" s="208" t="s">
        <v>905</v>
      </c>
      <c r="BO174" s="87">
        <v>20.0</v>
      </c>
      <c r="BP174" s="101">
        <v>0.05</v>
      </c>
      <c r="BQ174" s="101">
        <v>0.04</v>
      </c>
      <c r="BR174" s="2">
        <v>100.0</v>
      </c>
      <c r="BS174" s="2">
        <v>100.0</v>
      </c>
    </row>
    <row r="175" ht="12.75" customHeight="1">
      <c r="A175" s="87" t="str">
        <f t="shared" si="1"/>
        <v>India Salt marsh Restoration Planting Large</v>
      </c>
      <c r="B175" s="87" t="s">
        <v>162</v>
      </c>
      <c r="C175" s="203" t="s">
        <v>190</v>
      </c>
      <c r="D175" s="2" t="s">
        <v>591</v>
      </c>
      <c r="E175" s="203" t="s">
        <v>168</v>
      </c>
      <c r="F175" s="2" t="s">
        <v>174</v>
      </c>
      <c r="G175" s="203" t="s">
        <v>902</v>
      </c>
      <c r="H175" s="177">
        <v>1000.0</v>
      </c>
      <c r="I175" s="2" t="s">
        <v>908</v>
      </c>
      <c r="J175" s="2">
        <v>471.13729219612253</v>
      </c>
      <c r="K175" s="2">
        <v>29583.886750953614</v>
      </c>
      <c r="L175" s="204">
        <v>-2294143.6354849106</v>
      </c>
      <c r="M175" s="92">
        <v>3315168.4040911016</v>
      </c>
      <c r="N175" s="92">
        <v>4172618.8921906427</v>
      </c>
      <c r="O175" s="92">
        <v>2342791.240622651</v>
      </c>
      <c r="P175" s="92">
        <v>2618909.527474219</v>
      </c>
      <c r="Q175" s="92">
        <v>972377.1634684508</v>
      </c>
      <c r="R175" s="92">
        <v>1553709.3647164237</v>
      </c>
      <c r="S175" s="92">
        <v>37036.99999999994</v>
      </c>
      <c r="T175" s="92">
        <v>29629.59999999996</v>
      </c>
      <c r="U175" s="92">
        <v>1269826.6219029967</v>
      </c>
      <c r="V175" s="92">
        <v>2205741.938006166</v>
      </c>
      <c r="W175" s="92">
        <v>111.88704552512036</v>
      </c>
      <c r="X175" s="92">
        <v>5525.280673485169</v>
      </c>
      <c r="Y175" s="92">
        <v>6630.336808182204</v>
      </c>
      <c r="Z175" s="92">
        <v>61.72833333333324</v>
      </c>
      <c r="AA175" s="92">
        <v>1269.8266219029967</v>
      </c>
      <c r="AB175" s="87">
        <v>500.0</v>
      </c>
      <c r="AC175" s="2">
        <v>2294143.6354849106</v>
      </c>
      <c r="AD175" s="92">
        <v>2342791.240622651</v>
      </c>
      <c r="AE175" s="92">
        <v>972377.1634684508</v>
      </c>
      <c r="AF175" s="92">
        <v>1269826.6219029967</v>
      </c>
      <c r="AG175" s="92">
        <v>111.88704552512036</v>
      </c>
      <c r="AH175" s="2" t="s">
        <v>904</v>
      </c>
      <c r="AI175" s="2" t="s">
        <v>904</v>
      </c>
      <c r="AJ175" s="2" t="s">
        <v>904</v>
      </c>
      <c r="AK175" s="177">
        <v>29629.59999999996</v>
      </c>
      <c r="AL175" s="2" t="s">
        <v>904</v>
      </c>
      <c r="AM175" s="2" t="s">
        <v>904</v>
      </c>
      <c r="AN175" s="2" t="s">
        <v>904</v>
      </c>
      <c r="AO175" s="2" t="s">
        <v>904</v>
      </c>
      <c r="AP175" s="2" t="s">
        <v>904</v>
      </c>
      <c r="AQ175" s="2" t="s">
        <v>904</v>
      </c>
      <c r="AR175" s="2" t="s">
        <v>904</v>
      </c>
      <c r="AS175" s="2" t="s">
        <v>904</v>
      </c>
      <c r="AT175" s="2" t="s">
        <v>904</v>
      </c>
      <c r="AU175" s="2" t="s">
        <v>904</v>
      </c>
      <c r="AV175" s="2" t="s">
        <v>904</v>
      </c>
      <c r="AW175" s="2" t="s">
        <v>904</v>
      </c>
      <c r="AX175" s="2" t="s">
        <v>904</v>
      </c>
      <c r="AY175" s="2" t="s">
        <v>904</v>
      </c>
      <c r="AZ175" s="2" t="s">
        <v>904</v>
      </c>
      <c r="BA175" s="205">
        <v>106801.04047828997</v>
      </c>
      <c r="BB175" s="205">
        <v>54.535130128890046</v>
      </c>
      <c r="BC175" s="206" t="s">
        <v>904</v>
      </c>
      <c r="BD175" s="205">
        <v>54.535130128890046</v>
      </c>
      <c r="BE175" s="205">
        <v>11859.608020002632</v>
      </c>
      <c r="BF175" s="205">
        <v>0.0</v>
      </c>
      <c r="BG175" s="205">
        <v>37036.99999999994</v>
      </c>
      <c r="BH175" s="205">
        <v>29629.59999999996</v>
      </c>
      <c r="BI175" s="2" t="s">
        <v>904</v>
      </c>
      <c r="BJ175" s="2" t="s">
        <v>904</v>
      </c>
      <c r="BK175" s="203">
        <v>62.79249645693211</v>
      </c>
      <c r="BL175" s="2">
        <v>3.0</v>
      </c>
      <c r="BM175" s="207">
        <v>62.79249645693211</v>
      </c>
      <c r="BN175" s="208" t="s">
        <v>905</v>
      </c>
      <c r="BO175" s="87">
        <v>20.0</v>
      </c>
      <c r="BP175" s="101">
        <v>0.05</v>
      </c>
      <c r="BQ175" s="101">
        <v>0.04</v>
      </c>
      <c r="BR175" s="2">
        <v>100.0</v>
      </c>
      <c r="BS175" s="2">
        <v>100.0</v>
      </c>
    </row>
    <row r="176" ht="12.75" customHeight="1">
      <c r="A176" s="87" t="str">
        <f t="shared" si="1"/>
        <v>India Mangrove Restoration Planting Large</v>
      </c>
      <c r="B176" s="87" t="s">
        <v>162</v>
      </c>
      <c r="C176" s="203" t="s">
        <v>190</v>
      </c>
      <c r="D176" s="2" t="s">
        <v>591</v>
      </c>
      <c r="E176" s="203" t="s">
        <v>160</v>
      </c>
      <c r="F176" s="2" t="s">
        <v>174</v>
      </c>
      <c r="G176" s="203" t="s">
        <v>902</v>
      </c>
      <c r="H176" s="177">
        <v>1000.0</v>
      </c>
      <c r="I176" s="2" t="s">
        <v>908</v>
      </c>
      <c r="J176" s="2">
        <v>214284.02111760003</v>
      </c>
      <c r="K176" s="2">
        <v>6428520.633528001</v>
      </c>
      <c r="L176" s="204">
        <v>-1338159.668533978</v>
      </c>
      <c r="M176" s="92">
        <v>2905282.9147276343</v>
      </c>
      <c r="N176" s="92">
        <v>3730009.879128708</v>
      </c>
      <c r="O176" s="92">
        <v>1927221.3237616154</v>
      </c>
      <c r="P176" s="92">
        <v>2123600.0</v>
      </c>
      <c r="Q176" s="92">
        <v>978061.5909660188</v>
      </c>
      <c r="R176" s="92">
        <v>1606409.879128708</v>
      </c>
      <c r="S176" s="92">
        <v>134088.0</v>
      </c>
      <c r="T176" s="92">
        <v>107270.39999999997</v>
      </c>
      <c r="U176" s="92">
        <v>2196403.08130109</v>
      </c>
      <c r="V176" s="92">
        <v>3815243.9912870815</v>
      </c>
      <c r="W176" s="92">
        <v>27.08373339455838</v>
      </c>
      <c r="X176" s="92">
        <v>4842.1381912127235</v>
      </c>
      <c r="Y176" s="92">
        <v>5810.565829455269</v>
      </c>
      <c r="Z176" s="92">
        <v>223.48</v>
      </c>
      <c r="AA176" s="92">
        <v>2196.40308130109</v>
      </c>
      <c r="AB176" s="87">
        <v>500.0</v>
      </c>
      <c r="AC176" s="2">
        <v>1338159.668533978</v>
      </c>
      <c r="AD176" s="92">
        <v>1927221.3237616154</v>
      </c>
      <c r="AE176" s="92">
        <v>978061.5909660188</v>
      </c>
      <c r="AF176" s="92">
        <v>2196403.08130109</v>
      </c>
      <c r="AG176" s="92">
        <v>27.08373339455838</v>
      </c>
      <c r="AH176" s="2" t="s">
        <v>904</v>
      </c>
      <c r="AI176" s="2" t="s">
        <v>904</v>
      </c>
      <c r="AJ176" s="2" t="s">
        <v>904</v>
      </c>
      <c r="AK176" s="177">
        <v>107270.39999999997</v>
      </c>
      <c r="AL176" s="2" t="s">
        <v>904</v>
      </c>
      <c r="AM176" s="2" t="s">
        <v>904</v>
      </c>
      <c r="AN176" s="2" t="s">
        <v>904</v>
      </c>
      <c r="AO176" s="2" t="s">
        <v>904</v>
      </c>
      <c r="AP176" s="2" t="s">
        <v>904</v>
      </c>
      <c r="AQ176" s="2" t="s">
        <v>904</v>
      </c>
      <c r="AR176" s="2" t="s">
        <v>904</v>
      </c>
      <c r="AS176" s="2" t="s">
        <v>904</v>
      </c>
      <c r="AT176" s="2" t="s">
        <v>904</v>
      </c>
      <c r="AU176" s="2" t="s">
        <v>904</v>
      </c>
      <c r="AV176" s="2" t="s">
        <v>904</v>
      </c>
      <c r="AW176" s="2" t="s">
        <v>904</v>
      </c>
      <c r="AX176" s="2" t="s">
        <v>904</v>
      </c>
      <c r="AY176" s="2" t="s">
        <v>904</v>
      </c>
      <c r="AZ176" s="2" t="s">
        <v>904</v>
      </c>
      <c r="BA176" s="205">
        <v>8265713.534551408</v>
      </c>
      <c r="BB176" s="205">
        <v>31.33043807823401</v>
      </c>
      <c r="BC176" s="206" t="s">
        <v>904</v>
      </c>
      <c r="BD176" s="205">
        <v>31.33043807823401</v>
      </c>
      <c r="BE176" s="205">
        <v>35115.38265921113</v>
      </c>
      <c r="BF176" s="205">
        <v>0.0</v>
      </c>
      <c r="BG176" s="205">
        <v>134088.0</v>
      </c>
      <c r="BH176" s="205">
        <v>107270.39999999997</v>
      </c>
      <c r="BI176" s="2" t="s">
        <v>904</v>
      </c>
      <c r="BJ176" s="2" t="s">
        <v>904</v>
      </c>
      <c r="BK176" s="203">
        <v>30.0</v>
      </c>
      <c r="BL176" s="2">
        <v>3.0</v>
      </c>
      <c r="BM176" s="207">
        <v>30.0</v>
      </c>
      <c r="BN176" s="208" t="s">
        <v>906</v>
      </c>
      <c r="BO176" s="87">
        <v>20.0</v>
      </c>
      <c r="BP176" s="101">
        <v>0.05</v>
      </c>
      <c r="BQ176" s="101">
        <v>0.04</v>
      </c>
      <c r="BR176" s="2">
        <v>100.0</v>
      </c>
      <c r="BS176" s="2">
        <v>100.0</v>
      </c>
    </row>
    <row r="177" ht="12.75" customHeight="1">
      <c r="A177" s="87" t="str">
        <f t="shared" si="1"/>
        <v>India Mangrove Restoration Planting Large</v>
      </c>
      <c r="B177" s="87" t="s">
        <v>162</v>
      </c>
      <c r="C177" s="203" t="s">
        <v>190</v>
      </c>
      <c r="D177" s="2" t="s">
        <v>591</v>
      </c>
      <c r="E177" s="203" t="s">
        <v>160</v>
      </c>
      <c r="F177" s="2" t="s">
        <v>174</v>
      </c>
      <c r="G177" s="203" t="s">
        <v>902</v>
      </c>
      <c r="H177" s="177">
        <v>1000.0</v>
      </c>
      <c r="I177" s="2" t="s">
        <v>908</v>
      </c>
      <c r="J177" s="2">
        <v>214284.02111760003</v>
      </c>
      <c r="K177" s="2">
        <v>6428520.633528001</v>
      </c>
      <c r="L177" s="204">
        <v>-1338159.668533978</v>
      </c>
      <c r="M177" s="92">
        <v>2905282.9147276343</v>
      </c>
      <c r="N177" s="92">
        <v>3730009.879128708</v>
      </c>
      <c r="O177" s="92">
        <v>1927221.3237616154</v>
      </c>
      <c r="P177" s="92">
        <v>2123600.0</v>
      </c>
      <c r="Q177" s="92">
        <v>978061.5909660188</v>
      </c>
      <c r="R177" s="92">
        <v>1606409.879128708</v>
      </c>
      <c r="S177" s="92">
        <v>134088.0</v>
      </c>
      <c r="T177" s="92">
        <v>107270.39999999997</v>
      </c>
      <c r="U177" s="92">
        <v>2196403.08130109</v>
      </c>
      <c r="V177" s="92">
        <v>3815243.9912870815</v>
      </c>
      <c r="W177" s="92">
        <v>27.08373339455838</v>
      </c>
      <c r="X177" s="92">
        <v>4842.1381912127235</v>
      </c>
      <c r="Y177" s="92">
        <v>5810.565829455269</v>
      </c>
      <c r="Z177" s="92">
        <v>223.48</v>
      </c>
      <c r="AA177" s="92">
        <v>2196.40308130109</v>
      </c>
      <c r="AB177" s="87">
        <v>500.0</v>
      </c>
      <c r="AC177" s="2">
        <v>1338159.668533978</v>
      </c>
      <c r="AD177" s="92">
        <v>1927221.3237616154</v>
      </c>
      <c r="AE177" s="92">
        <v>978061.5909660188</v>
      </c>
      <c r="AF177" s="92">
        <v>2196403.08130109</v>
      </c>
      <c r="AG177" s="92">
        <v>27.08373339455838</v>
      </c>
      <c r="AH177" s="2" t="s">
        <v>904</v>
      </c>
      <c r="AI177" s="2" t="s">
        <v>904</v>
      </c>
      <c r="AJ177" s="2" t="s">
        <v>904</v>
      </c>
      <c r="AK177" s="177">
        <v>107270.39999999997</v>
      </c>
      <c r="AL177" s="2" t="s">
        <v>904</v>
      </c>
      <c r="AM177" s="2" t="s">
        <v>904</v>
      </c>
      <c r="AN177" s="2" t="s">
        <v>904</v>
      </c>
      <c r="AO177" s="2" t="s">
        <v>904</v>
      </c>
      <c r="AP177" s="2" t="s">
        <v>904</v>
      </c>
      <c r="AQ177" s="2" t="s">
        <v>904</v>
      </c>
      <c r="AR177" s="2" t="s">
        <v>904</v>
      </c>
      <c r="AS177" s="2" t="s">
        <v>904</v>
      </c>
      <c r="AT177" s="2" t="s">
        <v>904</v>
      </c>
      <c r="AU177" s="2" t="s">
        <v>904</v>
      </c>
      <c r="AV177" s="2" t="s">
        <v>904</v>
      </c>
      <c r="AW177" s="2" t="s">
        <v>904</v>
      </c>
      <c r="AX177" s="2" t="s">
        <v>904</v>
      </c>
      <c r="AY177" s="2" t="s">
        <v>904</v>
      </c>
      <c r="AZ177" s="2" t="s">
        <v>904</v>
      </c>
      <c r="BA177" s="205">
        <v>8265713.534551408</v>
      </c>
      <c r="BB177" s="205">
        <v>31.33043807823401</v>
      </c>
      <c r="BC177" s="206" t="s">
        <v>904</v>
      </c>
      <c r="BD177" s="205">
        <v>31.33043807823401</v>
      </c>
      <c r="BE177" s="205">
        <v>35115.38265921113</v>
      </c>
      <c r="BF177" s="205">
        <v>0.0</v>
      </c>
      <c r="BG177" s="205">
        <v>134088.0</v>
      </c>
      <c r="BH177" s="205">
        <v>107270.39999999997</v>
      </c>
      <c r="BI177" s="2" t="s">
        <v>904</v>
      </c>
      <c r="BJ177" s="2" t="s">
        <v>904</v>
      </c>
      <c r="BK177" s="203">
        <v>30.0</v>
      </c>
      <c r="BL177" s="2">
        <v>3.0</v>
      </c>
      <c r="BM177" s="207">
        <v>30.0</v>
      </c>
      <c r="BN177" s="208" t="s">
        <v>906</v>
      </c>
      <c r="BO177" s="87">
        <v>20.0</v>
      </c>
      <c r="BP177" s="101">
        <v>0.05</v>
      </c>
      <c r="BQ177" s="101">
        <v>0.04</v>
      </c>
      <c r="BR177" s="2">
        <v>100.0</v>
      </c>
      <c r="BS177" s="2">
        <v>100.0</v>
      </c>
    </row>
    <row r="178" ht="12.75" customHeight="1">
      <c r="A178" s="87" t="str">
        <f t="shared" si="1"/>
        <v>India Seagrass Restoration Planting Large</v>
      </c>
      <c r="B178" s="87" t="s">
        <v>162</v>
      </c>
      <c r="C178" s="203" t="s">
        <v>190</v>
      </c>
      <c r="D178" s="2" t="s">
        <v>591</v>
      </c>
      <c r="E178" s="203" t="s">
        <v>167</v>
      </c>
      <c r="F178" s="2" t="s">
        <v>174</v>
      </c>
      <c r="G178" s="203" t="s">
        <v>902</v>
      </c>
      <c r="H178" s="177">
        <v>1000.0</v>
      </c>
      <c r="I178" s="2" t="s">
        <v>908</v>
      </c>
      <c r="J178" s="2">
        <v>3746.655073333326</v>
      </c>
      <c r="K178" s="2">
        <v>112399.65219999978</v>
      </c>
      <c r="L178" s="204">
        <v>-3649177.3594327066</v>
      </c>
      <c r="M178" s="92">
        <v>3935849.174403847</v>
      </c>
      <c r="N178" s="92">
        <v>4870927.455918631</v>
      </c>
      <c r="O178" s="92">
        <v>2928274.417031644</v>
      </c>
      <c r="P178" s="92">
        <v>3316735.2932122517</v>
      </c>
      <c r="Q178" s="92">
        <v>1007574.757372203</v>
      </c>
      <c r="R178" s="92">
        <v>1554192.1627063793</v>
      </c>
      <c r="S178" s="92">
        <v>17500.999999999964</v>
      </c>
      <c r="T178" s="92">
        <v>14000.799999999977</v>
      </c>
      <c r="U178" s="92">
        <v>286671.8149711405</v>
      </c>
      <c r="V178" s="92">
        <v>497960.9293263758</v>
      </c>
      <c r="W178" s="92">
        <v>281.11602011341165</v>
      </c>
      <c r="X178" s="92">
        <v>6559.748624006412</v>
      </c>
      <c r="Y178" s="92">
        <v>7871.698348807694</v>
      </c>
      <c r="Z178" s="92">
        <v>29.168333333333273</v>
      </c>
      <c r="AA178" s="92">
        <v>286.6718149711405</v>
      </c>
      <c r="AB178" s="87">
        <v>500.0</v>
      </c>
      <c r="AC178" s="2">
        <v>3649177.3594327066</v>
      </c>
      <c r="AD178" s="92">
        <v>2928274.417031644</v>
      </c>
      <c r="AE178" s="92">
        <v>1007574.757372203</v>
      </c>
      <c r="AF178" s="92">
        <v>286671.8149711405</v>
      </c>
      <c r="AG178" s="92">
        <v>281.11602011341165</v>
      </c>
      <c r="AH178" s="2" t="s">
        <v>904</v>
      </c>
      <c r="AI178" s="2" t="s">
        <v>904</v>
      </c>
      <c r="AJ178" s="2" t="s">
        <v>904</v>
      </c>
      <c r="AK178" s="177">
        <v>14000.799999999977</v>
      </c>
      <c r="AL178" s="2" t="s">
        <v>904</v>
      </c>
      <c r="AM178" s="2" t="s">
        <v>904</v>
      </c>
      <c r="AN178" s="2" t="s">
        <v>904</v>
      </c>
      <c r="AO178" s="2" t="s">
        <v>904</v>
      </c>
      <c r="AP178" s="2" t="s">
        <v>904</v>
      </c>
      <c r="AQ178" s="2" t="s">
        <v>904</v>
      </c>
      <c r="AR178" s="2" t="s">
        <v>904</v>
      </c>
      <c r="AS178" s="2" t="s">
        <v>904</v>
      </c>
      <c r="AT178" s="2" t="s">
        <v>904</v>
      </c>
      <c r="AU178" s="2" t="s">
        <v>904</v>
      </c>
      <c r="AV178" s="2" t="s">
        <v>904</v>
      </c>
      <c r="AW178" s="2" t="s">
        <v>904</v>
      </c>
      <c r="AX178" s="2" t="s">
        <v>904</v>
      </c>
      <c r="AY178" s="2" t="s">
        <v>904</v>
      </c>
      <c r="AZ178" s="2" t="s">
        <v>904</v>
      </c>
      <c r="BA178" s="205">
        <v>1069738.0558422816</v>
      </c>
      <c r="BB178" s="205">
        <v>27.716623599562126</v>
      </c>
      <c r="BC178" s="206" t="s">
        <v>904</v>
      </c>
      <c r="BD178" s="205">
        <v>27.716623599562126</v>
      </c>
      <c r="BE178" s="205">
        <v>1451.854584551278</v>
      </c>
      <c r="BF178" s="205">
        <v>0.0</v>
      </c>
      <c r="BG178" s="205">
        <v>17500.999999999964</v>
      </c>
      <c r="BH178" s="205">
        <v>14000.799999999977</v>
      </c>
      <c r="BI178" s="2" t="s">
        <v>904</v>
      </c>
      <c r="BJ178" s="2" t="s">
        <v>904</v>
      </c>
      <c r="BK178" s="203">
        <v>30.0</v>
      </c>
      <c r="BL178" s="2">
        <v>1.0</v>
      </c>
      <c r="BM178" s="207">
        <v>30.0</v>
      </c>
      <c r="BN178" s="208" t="s">
        <v>906</v>
      </c>
      <c r="BO178" s="87">
        <v>20.0</v>
      </c>
      <c r="BP178" s="101">
        <v>0.05</v>
      </c>
      <c r="BQ178" s="101">
        <v>0.04</v>
      </c>
      <c r="BR178" s="2">
        <v>100.0</v>
      </c>
      <c r="BS178" s="2">
        <v>100.0</v>
      </c>
    </row>
    <row r="179" ht="12.75" customHeight="1">
      <c r="A179" s="87" t="str">
        <f t="shared" si="1"/>
        <v>India Seagrass Restoration Planting Large</v>
      </c>
      <c r="B179" s="87" t="s">
        <v>162</v>
      </c>
      <c r="C179" s="203" t="s">
        <v>190</v>
      </c>
      <c r="D179" s="2" t="s">
        <v>591</v>
      </c>
      <c r="E179" s="203" t="s">
        <v>167</v>
      </c>
      <c r="F179" s="2" t="s">
        <v>174</v>
      </c>
      <c r="G179" s="203" t="s">
        <v>902</v>
      </c>
      <c r="H179" s="177">
        <v>1000.0</v>
      </c>
      <c r="I179" s="2" t="s">
        <v>908</v>
      </c>
      <c r="J179" s="2">
        <v>3746.655073333326</v>
      </c>
      <c r="K179" s="2">
        <v>112399.65219999978</v>
      </c>
      <c r="L179" s="204">
        <v>-3649177.3594327066</v>
      </c>
      <c r="M179" s="92">
        <v>3935849.174403847</v>
      </c>
      <c r="N179" s="92">
        <v>4870927.455918631</v>
      </c>
      <c r="O179" s="92">
        <v>2928274.417031644</v>
      </c>
      <c r="P179" s="92">
        <v>3316735.2932122517</v>
      </c>
      <c r="Q179" s="92">
        <v>1007574.757372203</v>
      </c>
      <c r="R179" s="92">
        <v>1554192.1627063793</v>
      </c>
      <c r="S179" s="92">
        <v>17500.999999999964</v>
      </c>
      <c r="T179" s="92">
        <v>14000.799999999977</v>
      </c>
      <c r="U179" s="92">
        <v>286671.8149711405</v>
      </c>
      <c r="V179" s="92">
        <v>497960.9293263758</v>
      </c>
      <c r="W179" s="92">
        <v>281.11602011341165</v>
      </c>
      <c r="X179" s="92">
        <v>6559.748624006412</v>
      </c>
      <c r="Y179" s="92">
        <v>7871.698348807694</v>
      </c>
      <c r="Z179" s="92">
        <v>29.168333333333273</v>
      </c>
      <c r="AA179" s="92">
        <v>286.6718149711405</v>
      </c>
      <c r="AB179" s="87">
        <v>500.0</v>
      </c>
      <c r="AC179" s="2">
        <v>3649177.3594327066</v>
      </c>
      <c r="AD179" s="92">
        <v>2928274.417031644</v>
      </c>
      <c r="AE179" s="92">
        <v>1007574.757372203</v>
      </c>
      <c r="AF179" s="92">
        <v>286671.8149711405</v>
      </c>
      <c r="AG179" s="92">
        <v>281.11602011341165</v>
      </c>
      <c r="AH179" s="2" t="s">
        <v>904</v>
      </c>
      <c r="AI179" s="2" t="s">
        <v>904</v>
      </c>
      <c r="AJ179" s="2" t="s">
        <v>904</v>
      </c>
      <c r="AK179" s="177">
        <v>14000.799999999977</v>
      </c>
      <c r="AL179" s="2" t="s">
        <v>904</v>
      </c>
      <c r="AM179" s="2" t="s">
        <v>904</v>
      </c>
      <c r="AN179" s="2" t="s">
        <v>904</v>
      </c>
      <c r="AO179" s="2" t="s">
        <v>904</v>
      </c>
      <c r="AP179" s="2" t="s">
        <v>904</v>
      </c>
      <c r="AQ179" s="2" t="s">
        <v>904</v>
      </c>
      <c r="AR179" s="2" t="s">
        <v>904</v>
      </c>
      <c r="AS179" s="2" t="s">
        <v>904</v>
      </c>
      <c r="AT179" s="2" t="s">
        <v>904</v>
      </c>
      <c r="AU179" s="2" t="s">
        <v>904</v>
      </c>
      <c r="AV179" s="2" t="s">
        <v>904</v>
      </c>
      <c r="AW179" s="2" t="s">
        <v>904</v>
      </c>
      <c r="AX179" s="2" t="s">
        <v>904</v>
      </c>
      <c r="AY179" s="2" t="s">
        <v>904</v>
      </c>
      <c r="AZ179" s="2" t="s">
        <v>904</v>
      </c>
      <c r="BA179" s="205">
        <v>1069738.0558422816</v>
      </c>
      <c r="BB179" s="205">
        <v>27.716623599562126</v>
      </c>
      <c r="BC179" s="206" t="s">
        <v>904</v>
      </c>
      <c r="BD179" s="205">
        <v>27.716623599562126</v>
      </c>
      <c r="BE179" s="205">
        <v>1451.854584551278</v>
      </c>
      <c r="BF179" s="205">
        <v>0.0</v>
      </c>
      <c r="BG179" s="205">
        <v>17500.999999999964</v>
      </c>
      <c r="BH179" s="205">
        <v>14000.799999999977</v>
      </c>
      <c r="BI179" s="2" t="s">
        <v>904</v>
      </c>
      <c r="BJ179" s="2" t="s">
        <v>904</v>
      </c>
      <c r="BK179" s="203">
        <v>30.0</v>
      </c>
      <c r="BL179" s="2">
        <v>1.0</v>
      </c>
      <c r="BM179" s="207">
        <v>30.0</v>
      </c>
      <c r="BN179" s="208" t="s">
        <v>906</v>
      </c>
      <c r="BO179" s="87">
        <v>20.0</v>
      </c>
      <c r="BP179" s="101">
        <v>0.05</v>
      </c>
      <c r="BQ179" s="101">
        <v>0.04</v>
      </c>
      <c r="BR179" s="2">
        <v>100.0</v>
      </c>
      <c r="BS179" s="2">
        <v>100.0</v>
      </c>
    </row>
    <row r="180" ht="12.75" customHeight="1">
      <c r="A180" s="87" t="str">
        <f t="shared" si="1"/>
        <v>India Salt marsh Restoration Planting Large</v>
      </c>
      <c r="B180" s="87" t="s">
        <v>162</v>
      </c>
      <c r="C180" s="203" t="s">
        <v>190</v>
      </c>
      <c r="D180" s="2" t="s">
        <v>591</v>
      </c>
      <c r="E180" s="203" t="s">
        <v>168</v>
      </c>
      <c r="F180" s="2" t="s">
        <v>174</v>
      </c>
      <c r="G180" s="203" t="s">
        <v>902</v>
      </c>
      <c r="H180" s="177">
        <v>1000.0</v>
      </c>
      <c r="I180" s="2" t="s">
        <v>908</v>
      </c>
      <c r="J180" s="2">
        <v>471.13729219612253</v>
      </c>
      <c r="K180" s="2">
        <v>14134.118765883675</v>
      </c>
      <c r="L180" s="204">
        <v>-2705088.656906711</v>
      </c>
      <c r="M180" s="92">
        <v>3248853.4980923687</v>
      </c>
      <c r="N180" s="92">
        <v>4057427.1276195617</v>
      </c>
      <c r="O180" s="92">
        <v>2342791.240622651</v>
      </c>
      <c r="P180" s="92">
        <v>2618909.527474219</v>
      </c>
      <c r="Q180" s="92">
        <v>906062.257469718</v>
      </c>
      <c r="R180" s="92">
        <v>1438517.6001453425</v>
      </c>
      <c r="S180" s="92">
        <v>37036.99999999994</v>
      </c>
      <c r="T180" s="92">
        <v>29629.59999999996</v>
      </c>
      <c r="U180" s="92">
        <v>606677.5619156696</v>
      </c>
      <c r="V180" s="92">
        <v>1053824.2922953535</v>
      </c>
      <c r="W180" s="92">
        <v>109.6489152095328</v>
      </c>
      <c r="X180" s="92">
        <v>5414.7558301539475</v>
      </c>
      <c r="Y180" s="92">
        <v>6497.706996184737</v>
      </c>
      <c r="Z180" s="92">
        <v>61.72833333333324</v>
      </c>
      <c r="AA180" s="92">
        <v>606.6775619156696</v>
      </c>
      <c r="AB180" s="87">
        <v>500.0</v>
      </c>
      <c r="AC180" s="2">
        <v>2705088.656906711</v>
      </c>
      <c r="AD180" s="92">
        <v>2342791.240622651</v>
      </c>
      <c r="AE180" s="92">
        <v>906062.257469718</v>
      </c>
      <c r="AF180" s="92">
        <v>606677.5619156696</v>
      </c>
      <c r="AG180" s="92">
        <v>109.6489152095328</v>
      </c>
      <c r="AH180" s="2" t="s">
        <v>904</v>
      </c>
      <c r="AI180" s="2" t="s">
        <v>904</v>
      </c>
      <c r="AJ180" s="2" t="s">
        <v>904</v>
      </c>
      <c r="AK180" s="177">
        <v>29629.59999999996</v>
      </c>
      <c r="AL180" s="2" t="s">
        <v>904</v>
      </c>
      <c r="AM180" s="2" t="s">
        <v>904</v>
      </c>
      <c r="AN180" s="2" t="s">
        <v>904</v>
      </c>
      <c r="AO180" s="2" t="s">
        <v>904</v>
      </c>
      <c r="AP180" s="2" t="s">
        <v>904</v>
      </c>
      <c r="AQ180" s="2" t="s">
        <v>904</v>
      </c>
      <c r="AR180" s="2" t="s">
        <v>904</v>
      </c>
      <c r="AS180" s="2" t="s">
        <v>904</v>
      </c>
      <c r="AT180" s="2" t="s">
        <v>904</v>
      </c>
      <c r="AU180" s="2" t="s">
        <v>904</v>
      </c>
      <c r="AV180" s="2" t="s">
        <v>904</v>
      </c>
      <c r="AW180" s="2" t="s">
        <v>904</v>
      </c>
      <c r="AX180" s="2" t="s">
        <v>904</v>
      </c>
      <c r="AY180" s="2" t="s">
        <v>904</v>
      </c>
      <c r="AZ180" s="2" t="s">
        <v>904</v>
      </c>
      <c r="BA180" s="205">
        <v>106801.04047828997</v>
      </c>
      <c r="BB180" s="205">
        <v>54.535130128890046</v>
      </c>
      <c r="BC180" s="206" t="s">
        <v>904</v>
      </c>
      <c r="BD180" s="205">
        <v>54.535130128890046</v>
      </c>
      <c r="BE180" s="205">
        <v>11859.608020002632</v>
      </c>
      <c r="BF180" s="205">
        <v>0.0</v>
      </c>
      <c r="BG180" s="205">
        <v>37036.99999999994</v>
      </c>
      <c r="BH180" s="205">
        <v>29629.59999999996</v>
      </c>
      <c r="BI180" s="2" t="s">
        <v>904</v>
      </c>
      <c r="BJ180" s="2" t="s">
        <v>904</v>
      </c>
      <c r="BK180" s="203">
        <v>30.0</v>
      </c>
      <c r="BL180" s="2">
        <v>1.0</v>
      </c>
      <c r="BM180" s="207">
        <v>30.0</v>
      </c>
      <c r="BN180" s="208" t="s">
        <v>906</v>
      </c>
      <c r="BO180" s="87">
        <v>20.0</v>
      </c>
      <c r="BP180" s="101">
        <v>0.05</v>
      </c>
      <c r="BQ180" s="101">
        <v>0.04</v>
      </c>
      <c r="BR180" s="2">
        <v>100.0</v>
      </c>
      <c r="BS180" s="2">
        <v>100.0</v>
      </c>
    </row>
    <row r="181" ht="12.75" customHeight="1">
      <c r="A181" s="87" t="str">
        <f t="shared" si="1"/>
        <v>India Salt marsh Restoration Planting Large</v>
      </c>
      <c r="B181" s="87" t="s">
        <v>162</v>
      </c>
      <c r="C181" s="203" t="s">
        <v>190</v>
      </c>
      <c r="D181" s="2" t="s">
        <v>591</v>
      </c>
      <c r="E181" s="203" t="s">
        <v>168</v>
      </c>
      <c r="F181" s="2" t="s">
        <v>174</v>
      </c>
      <c r="G181" s="203" t="s">
        <v>902</v>
      </c>
      <c r="H181" s="177">
        <v>1000.0</v>
      </c>
      <c r="I181" s="2" t="s">
        <v>908</v>
      </c>
      <c r="J181" s="2">
        <v>471.13729219612253</v>
      </c>
      <c r="K181" s="2">
        <v>14134.118765883675</v>
      </c>
      <c r="L181" s="204">
        <v>-2705088.656906711</v>
      </c>
      <c r="M181" s="92">
        <v>3248853.4980923687</v>
      </c>
      <c r="N181" s="92">
        <v>4057427.1276195617</v>
      </c>
      <c r="O181" s="92">
        <v>2342791.240622651</v>
      </c>
      <c r="P181" s="92">
        <v>2618909.527474219</v>
      </c>
      <c r="Q181" s="92">
        <v>906062.257469718</v>
      </c>
      <c r="R181" s="92">
        <v>1438517.6001453425</v>
      </c>
      <c r="S181" s="92">
        <v>37036.99999999994</v>
      </c>
      <c r="T181" s="92">
        <v>29629.59999999996</v>
      </c>
      <c r="U181" s="92">
        <v>606677.5619156696</v>
      </c>
      <c r="V181" s="92">
        <v>1053824.2922953535</v>
      </c>
      <c r="W181" s="92">
        <v>109.6489152095328</v>
      </c>
      <c r="X181" s="92">
        <v>5414.7558301539475</v>
      </c>
      <c r="Y181" s="92">
        <v>6497.706996184737</v>
      </c>
      <c r="Z181" s="92">
        <v>61.72833333333324</v>
      </c>
      <c r="AA181" s="92">
        <v>606.6775619156696</v>
      </c>
      <c r="AB181" s="87">
        <v>500.0</v>
      </c>
      <c r="AC181" s="2">
        <v>2705088.656906711</v>
      </c>
      <c r="AD181" s="92">
        <v>2342791.240622651</v>
      </c>
      <c r="AE181" s="92">
        <v>906062.257469718</v>
      </c>
      <c r="AF181" s="92">
        <v>606677.5619156696</v>
      </c>
      <c r="AG181" s="92">
        <v>109.6489152095328</v>
      </c>
      <c r="AH181" s="2" t="s">
        <v>904</v>
      </c>
      <c r="AI181" s="2" t="s">
        <v>904</v>
      </c>
      <c r="AJ181" s="2" t="s">
        <v>904</v>
      </c>
      <c r="AK181" s="177">
        <v>29629.59999999996</v>
      </c>
      <c r="AL181" s="2" t="s">
        <v>904</v>
      </c>
      <c r="AM181" s="2" t="s">
        <v>904</v>
      </c>
      <c r="AN181" s="2" t="s">
        <v>904</v>
      </c>
      <c r="AO181" s="2" t="s">
        <v>904</v>
      </c>
      <c r="AP181" s="2" t="s">
        <v>904</v>
      </c>
      <c r="AQ181" s="2" t="s">
        <v>904</v>
      </c>
      <c r="AR181" s="2" t="s">
        <v>904</v>
      </c>
      <c r="AS181" s="2" t="s">
        <v>904</v>
      </c>
      <c r="AT181" s="2" t="s">
        <v>904</v>
      </c>
      <c r="AU181" s="2" t="s">
        <v>904</v>
      </c>
      <c r="AV181" s="2" t="s">
        <v>904</v>
      </c>
      <c r="AW181" s="2" t="s">
        <v>904</v>
      </c>
      <c r="AX181" s="2" t="s">
        <v>904</v>
      </c>
      <c r="AY181" s="2" t="s">
        <v>904</v>
      </c>
      <c r="AZ181" s="2" t="s">
        <v>904</v>
      </c>
      <c r="BA181" s="205">
        <v>106801.04047828997</v>
      </c>
      <c r="BB181" s="205">
        <v>54.535130128890046</v>
      </c>
      <c r="BC181" s="206" t="s">
        <v>904</v>
      </c>
      <c r="BD181" s="205">
        <v>54.535130128890046</v>
      </c>
      <c r="BE181" s="205">
        <v>11859.608020002632</v>
      </c>
      <c r="BF181" s="205">
        <v>0.0</v>
      </c>
      <c r="BG181" s="205">
        <v>37036.99999999994</v>
      </c>
      <c r="BH181" s="205">
        <v>29629.59999999996</v>
      </c>
      <c r="BI181" s="2" t="s">
        <v>904</v>
      </c>
      <c r="BJ181" s="2" t="s">
        <v>904</v>
      </c>
      <c r="BK181" s="203">
        <v>30.0</v>
      </c>
      <c r="BL181" s="2">
        <v>1.0</v>
      </c>
      <c r="BM181" s="207">
        <v>30.0</v>
      </c>
      <c r="BN181" s="208" t="s">
        <v>906</v>
      </c>
      <c r="BO181" s="87">
        <v>20.0</v>
      </c>
      <c r="BP181" s="101">
        <v>0.05</v>
      </c>
      <c r="BQ181" s="101">
        <v>0.04</v>
      </c>
      <c r="BR181" s="2">
        <v>100.0</v>
      </c>
      <c r="BS181" s="2">
        <v>100.0</v>
      </c>
    </row>
    <row r="182" ht="12.75" customHeight="1">
      <c r="A182" s="87" t="str">
        <f t="shared" si="1"/>
        <v>Indonesia Mangrove Restoration Planting Medium</v>
      </c>
      <c r="B182" s="87" t="s">
        <v>162</v>
      </c>
      <c r="C182" s="203" t="s">
        <v>184</v>
      </c>
      <c r="D182" s="203" t="s">
        <v>585</v>
      </c>
      <c r="E182" s="203" t="s">
        <v>160</v>
      </c>
      <c r="F182" s="203" t="s">
        <v>174</v>
      </c>
      <c r="G182" s="203" t="s">
        <v>902</v>
      </c>
      <c r="H182" s="177">
        <v>500.0</v>
      </c>
      <c r="I182" s="2" t="s">
        <v>903</v>
      </c>
      <c r="J182" s="2">
        <v>1.3194628191229E7</v>
      </c>
      <c r="K182" s="2">
        <v>2.006028655865832E8</v>
      </c>
      <c r="L182" s="204">
        <v>-1241102.9356169798</v>
      </c>
      <c r="M182" s="92">
        <v>3458075.4026427595</v>
      </c>
      <c r="N182" s="92">
        <v>4470595.803198943</v>
      </c>
      <c r="O182" s="92">
        <v>2159999.4128794507</v>
      </c>
      <c r="P182" s="92">
        <v>2371800.0</v>
      </c>
      <c r="Q182" s="92">
        <v>1298075.9897633088</v>
      </c>
      <c r="R182" s="92">
        <v>2098795.8031989434</v>
      </c>
      <c r="S182" s="92">
        <v>377383.5</v>
      </c>
      <c r="T182" s="92">
        <v>301906.8</v>
      </c>
      <c r="U182" s="92">
        <v>3171428.7986350884</v>
      </c>
      <c r="V182" s="92">
        <v>5405144.431989433</v>
      </c>
      <c r="W182" s="92">
        <v>11.454115649739455</v>
      </c>
      <c r="X182" s="92">
        <v>11526.918008809198</v>
      </c>
      <c r="Y182" s="92">
        <v>6916.150805285519</v>
      </c>
      <c r="Z182" s="92">
        <v>1257.945</v>
      </c>
      <c r="AA182" s="92">
        <v>6342.8575972701765</v>
      </c>
      <c r="AB182" s="87">
        <v>500.0</v>
      </c>
      <c r="AC182" s="2">
        <v>1241102.9356169798</v>
      </c>
      <c r="AD182" s="92">
        <v>2159999.4128794507</v>
      </c>
      <c r="AE182" s="92">
        <v>1298075.9897633088</v>
      </c>
      <c r="AF182" s="92">
        <v>3171428.7986350884</v>
      </c>
      <c r="AG182" s="92">
        <v>11.454115649739455</v>
      </c>
      <c r="AH182" s="2" t="s">
        <v>904</v>
      </c>
      <c r="AI182" s="2" t="s">
        <v>904</v>
      </c>
      <c r="AJ182" s="2" t="s">
        <v>904</v>
      </c>
      <c r="AK182" s="177">
        <v>301906.8</v>
      </c>
      <c r="AL182" s="2" t="s">
        <v>904</v>
      </c>
      <c r="AM182" s="2" t="s">
        <v>904</v>
      </c>
      <c r="AN182" s="2" t="s">
        <v>904</v>
      </c>
      <c r="AO182" s="2" t="s">
        <v>904</v>
      </c>
      <c r="AP182" s="2" t="s">
        <v>904</v>
      </c>
      <c r="AQ182" s="2" t="s">
        <v>904</v>
      </c>
      <c r="AR182" s="2" t="s">
        <v>904</v>
      </c>
      <c r="AS182" s="2" t="s">
        <v>904</v>
      </c>
      <c r="AT182" s="2" t="s">
        <v>904</v>
      </c>
      <c r="AU182" s="2" t="s">
        <v>904</v>
      </c>
      <c r="AV182" s="2" t="s">
        <v>904</v>
      </c>
      <c r="AW182" s="2" t="s">
        <v>904</v>
      </c>
      <c r="AX182" s="2" t="s">
        <v>904</v>
      </c>
      <c r="AY182" s="2" t="s">
        <v>904</v>
      </c>
      <c r="AZ182" s="2" t="s">
        <v>904</v>
      </c>
      <c r="BA182" s="205">
        <v>5.87233731666956E7</v>
      </c>
      <c r="BB182" s="205">
        <v>35.87971451425426</v>
      </c>
      <c r="BC182" s="206" t="s">
        <v>904</v>
      </c>
      <c r="BD182" s="205">
        <v>35.87971451425426</v>
      </c>
      <c r="BE182" s="205">
        <v>49970.125086729335</v>
      </c>
      <c r="BF182" s="205">
        <v>0.0</v>
      </c>
      <c r="BG182" s="205">
        <v>377383.5</v>
      </c>
      <c r="BH182" s="205">
        <v>301906.8</v>
      </c>
      <c r="BI182" s="2" t="s">
        <v>904</v>
      </c>
      <c r="BJ182" s="2" t="s">
        <v>904</v>
      </c>
      <c r="BK182" s="203">
        <v>15.203373879070877</v>
      </c>
      <c r="BL182" s="2">
        <v>3.0</v>
      </c>
      <c r="BM182" s="207">
        <v>15.203373879070877</v>
      </c>
      <c r="BN182" s="208" t="s">
        <v>905</v>
      </c>
      <c r="BO182" s="87">
        <v>20.0</v>
      </c>
      <c r="BP182" s="101">
        <v>0.05</v>
      </c>
      <c r="BQ182" s="101">
        <v>0.04</v>
      </c>
      <c r="BR182" s="2">
        <v>100.0</v>
      </c>
      <c r="BS182" s="2">
        <v>100.0</v>
      </c>
    </row>
    <row r="183" ht="12.75" customHeight="1">
      <c r="A183" s="87" t="str">
        <f t="shared" si="1"/>
        <v>Indonesia Mangrove Restoration Planting Medium</v>
      </c>
      <c r="B183" s="87" t="s">
        <v>162</v>
      </c>
      <c r="C183" s="203" t="s">
        <v>184</v>
      </c>
      <c r="D183" s="203" t="s">
        <v>585</v>
      </c>
      <c r="E183" s="203" t="s">
        <v>160</v>
      </c>
      <c r="F183" s="203" t="s">
        <v>174</v>
      </c>
      <c r="G183" s="203" t="s">
        <v>902</v>
      </c>
      <c r="H183" s="177">
        <v>500.0</v>
      </c>
      <c r="I183" s="2" t="s">
        <v>903</v>
      </c>
      <c r="J183" s="2">
        <v>1.3194628191229E7</v>
      </c>
      <c r="K183" s="2">
        <v>2.006028655865832E8</v>
      </c>
      <c r="L183" s="204">
        <v>-1241102.9356169798</v>
      </c>
      <c r="M183" s="92">
        <v>3458075.4026427595</v>
      </c>
      <c r="N183" s="92">
        <v>4470595.803198943</v>
      </c>
      <c r="O183" s="92">
        <v>2159999.4128794507</v>
      </c>
      <c r="P183" s="92">
        <v>2371800.0</v>
      </c>
      <c r="Q183" s="92">
        <v>1298075.9897633088</v>
      </c>
      <c r="R183" s="92">
        <v>2098795.8031989434</v>
      </c>
      <c r="S183" s="92">
        <v>377383.5</v>
      </c>
      <c r="T183" s="92">
        <v>301906.8</v>
      </c>
      <c r="U183" s="92">
        <v>3171428.7986350884</v>
      </c>
      <c r="V183" s="92">
        <v>5405144.431989433</v>
      </c>
      <c r="W183" s="92">
        <v>11.454115649739455</v>
      </c>
      <c r="X183" s="92">
        <v>11526.918008809198</v>
      </c>
      <c r="Y183" s="92">
        <v>6916.150805285519</v>
      </c>
      <c r="Z183" s="92">
        <v>1257.945</v>
      </c>
      <c r="AA183" s="92">
        <v>6342.8575972701765</v>
      </c>
      <c r="AB183" s="87">
        <v>500.0</v>
      </c>
      <c r="AC183" s="2">
        <v>1241102.9356169798</v>
      </c>
      <c r="AD183" s="92">
        <v>2159999.4128794507</v>
      </c>
      <c r="AE183" s="92">
        <v>1298075.9897633088</v>
      </c>
      <c r="AF183" s="92">
        <v>3171428.7986350884</v>
      </c>
      <c r="AG183" s="92">
        <v>11.454115649739455</v>
      </c>
      <c r="AH183" s="2" t="s">
        <v>904</v>
      </c>
      <c r="AI183" s="2" t="s">
        <v>904</v>
      </c>
      <c r="AJ183" s="2" t="s">
        <v>904</v>
      </c>
      <c r="AK183" s="177">
        <v>301906.8</v>
      </c>
      <c r="AL183" s="2" t="s">
        <v>904</v>
      </c>
      <c r="AM183" s="2" t="s">
        <v>904</v>
      </c>
      <c r="AN183" s="2" t="s">
        <v>904</v>
      </c>
      <c r="AO183" s="2" t="s">
        <v>904</v>
      </c>
      <c r="AP183" s="2" t="s">
        <v>904</v>
      </c>
      <c r="AQ183" s="2" t="s">
        <v>904</v>
      </c>
      <c r="AR183" s="2" t="s">
        <v>904</v>
      </c>
      <c r="AS183" s="2" t="s">
        <v>904</v>
      </c>
      <c r="AT183" s="2" t="s">
        <v>904</v>
      </c>
      <c r="AU183" s="2" t="s">
        <v>904</v>
      </c>
      <c r="AV183" s="2" t="s">
        <v>904</v>
      </c>
      <c r="AW183" s="2" t="s">
        <v>904</v>
      </c>
      <c r="AX183" s="2" t="s">
        <v>904</v>
      </c>
      <c r="AY183" s="2" t="s">
        <v>904</v>
      </c>
      <c r="AZ183" s="2" t="s">
        <v>904</v>
      </c>
      <c r="BA183" s="205">
        <v>5.87233731666956E7</v>
      </c>
      <c r="BB183" s="205">
        <v>35.87971451425426</v>
      </c>
      <c r="BC183" s="206" t="s">
        <v>904</v>
      </c>
      <c r="BD183" s="205">
        <v>35.87971451425426</v>
      </c>
      <c r="BE183" s="205">
        <v>49970.125086729335</v>
      </c>
      <c r="BF183" s="205">
        <v>0.0</v>
      </c>
      <c r="BG183" s="205">
        <v>377383.5</v>
      </c>
      <c r="BH183" s="205">
        <v>301906.8</v>
      </c>
      <c r="BI183" s="2" t="s">
        <v>904</v>
      </c>
      <c r="BJ183" s="2" t="s">
        <v>904</v>
      </c>
      <c r="BK183" s="203">
        <v>15.203373879070877</v>
      </c>
      <c r="BL183" s="2">
        <v>3.0</v>
      </c>
      <c r="BM183" s="207">
        <v>15.203373879070877</v>
      </c>
      <c r="BN183" s="208" t="s">
        <v>905</v>
      </c>
      <c r="BO183" s="87">
        <v>20.0</v>
      </c>
      <c r="BP183" s="101">
        <v>0.05</v>
      </c>
      <c r="BQ183" s="101">
        <v>0.04</v>
      </c>
      <c r="BR183" s="2">
        <v>100.0</v>
      </c>
      <c r="BS183" s="2">
        <v>100.0</v>
      </c>
    </row>
    <row r="184" ht="12.75" customHeight="1">
      <c r="A184" s="87" t="str">
        <f t="shared" si="1"/>
        <v>Indonesia Seagrass Restoration Planting Medium</v>
      </c>
      <c r="B184" s="87" t="s">
        <v>162</v>
      </c>
      <c r="C184" s="203" t="s">
        <v>184</v>
      </c>
      <c r="D184" s="203" t="s">
        <v>585</v>
      </c>
      <c r="E184" s="203" t="s">
        <v>167</v>
      </c>
      <c r="F184" s="203" t="s">
        <v>174</v>
      </c>
      <c r="G184" s="203" t="s">
        <v>902</v>
      </c>
      <c r="H184" s="177">
        <v>500.0</v>
      </c>
      <c r="I184" s="2" t="s">
        <v>903</v>
      </c>
      <c r="J184" s="2">
        <v>21283.965706666626</v>
      </c>
      <c r="K184" s="2">
        <v>8119209.676076613</v>
      </c>
      <c r="L184" s="204">
        <v>-3622612.5823138</v>
      </c>
      <c r="M184" s="92">
        <v>5167232.136351036</v>
      </c>
      <c r="N184" s="92">
        <v>6376550.003106218</v>
      </c>
      <c r="O184" s="92">
        <v>3676464.4130039113</v>
      </c>
      <c r="P184" s="92">
        <v>4111064.275819609</v>
      </c>
      <c r="Q184" s="92">
        <v>1490767.7233471246</v>
      </c>
      <c r="R184" s="92">
        <v>2265485.727286609</v>
      </c>
      <c r="S184" s="92">
        <v>9223.499999999982</v>
      </c>
      <c r="T184" s="92">
        <v>7378.799999999988</v>
      </c>
      <c r="U184" s="92">
        <v>1944863.1178864168</v>
      </c>
      <c r="V184" s="92">
        <v>3314678.2475928883</v>
      </c>
      <c r="W184" s="92">
        <v>700.2808229456069</v>
      </c>
      <c r="X184" s="92">
        <v>17224.10712117012</v>
      </c>
      <c r="Y184" s="92">
        <v>10334.464272702071</v>
      </c>
      <c r="Z184" s="92">
        <v>30.74499999999994</v>
      </c>
      <c r="AA184" s="92">
        <v>3889.7262357728337</v>
      </c>
      <c r="AB184" s="87">
        <v>500.0</v>
      </c>
      <c r="AC184" s="2">
        <v>3622612.5823138</v>
      </c>
      <c r="AD184" s="92">
        <v>3676464.4130039113</v>
      </c>
      <c r="AE184" s="92">
        <v>1490767.7233471246</v>
      </c>
      <c r="AF184" s="92">
        <v>1944863.1178864168</v>
      </c>
      <c r="AG184" s="92">
        <v>700.2808229456069</v>
      </c>
      <c r="AH184" s="2" t="s">
        <v>904</v>
      </c>
      <c r="AI184" s="2" t="s">
        <v>904</v>
      </c>
      <c r="AJ184" s="2" t="s">
        <v>904</v>
      </c>
      <c r="AK184" s="177">
        <v>7378.799999999988</v>
      </c>
      <c r="AL184" s="2" t="s">
        <v>904</v>
      </c>
      <c r="AM184" s="2" t="s">
        <v>904</v>
      </c>
      <c r="AN184" s="2" t="s">
        <v>904</v>
      </c>
      <c r="AO184" s="2" t="s">
        <v>904</v>
      </c>
      <c r="AP184" s="2" t="s">
        <v>904</v>
      </c>
      <c r="AQ184" s="2" t="s">
        <v>904</v>
      </c>
      <c r="AR184" s="2" t="s">
        <v>904</v>
      </c>
      <c r="AS184" s="2" t="s">
        <v>904</v>
      </c>
      <c r="AT184" s="2" t="s">
        <v>904</v>
      </c>
      <c r="AU184" s="2" t="s">
        <v>904</v>
      </c>
      <c r="AV184" s="2" t="s">
        <v>904</v>
      </c>
      <c r="AW184" s="2" t="s">
        <v>904</v>
      </c>
      <c r="AX184" s="2" t="s">
        <v>904</v>
      </c>
      <c r="AY184" s="2" t="s">
        <v>904</v>
      </c>
      <c r="AZ184" s="2" t="s">
        <v>904</v>
      </c>
      <c r="BA184" s="205">
        <v>6076958.68715421</v>
      </c>
      <c r="BB184" s="205">
        <v>13.858311799781063</v>
      </c>
      <c r="BC184" s="206" t="s">
        <v>904</v>
      </c>
      <c r="BD184" s="205">
        <v>13.858311799781063</v>
      </c>
      <c r="BE184" s="205">
        <v>725.927292275639</v>
      </c>
      <c r="BF184" s="205">
        <v>0.0</v>
      </c>
      <c r="BG184" s="205">
        <v>9223.499999999982</v>
      </c>
      <c r="BH184" s="205">
        <v>7378.799999999988</v>
      </c>
      <c r="BI184" s="2" t="s">
        <v>904</v>
      </c>
      <c r="BJ184" s="2" t="s">
        <v>904</v>
      </c>
      <c r="BK184" s="203">
        <v>381.47071781521856</v>
      </c>
      <c r="BL184" s="2">
        <v>3.0</v>
      </c>
      <c r="BM184" s="207">
        <v>381.47071781521856</v>
      </c>
      <c r="BN184" s="208" t="s">
        <v>905</v>
      </c>
      <c r="BO184" s="87">
        <v>20.0</v>
      </c>
      <c r="BP184" s="101">
        <v>0.05</v>
      </c>
      <c r="BQ184" s="101">
        <v>0.04</v>
      </c>
      <c r="BR184" s="2">
        <v>100.0</v>
      </c>
      <c r="BS184" s="2">
        <v>100.0</v>
      </c>
    </row>
    <row r="185" ht="12.75" customHeight="1">
      <c r="A185" s="87" t="str">
        <f t="shared" si="1"/>
        <v>Indonesia Seagrass Restoration Planting Medium</v>
      </c>
      <c r="B185" s="87" t="s">
        <v>162</v>
      </c>
      <c r="C185" s="203" t="s">
        <v>184</v>
      </c>
      <c r="D185" s="203" t="s">
        <v>585</v>
      </c>
      <c r="E185" s="203" t="s">
        <v>167</v>
      </c>
      <c r="F185" s="203" t="s">
        <v>174</v>
      </c>
      <c r="G185" s="203" t="s">
        <v>902</v>
      </c>
      <c r="H185" s="177">
        <v>500.0</v>
      </c>
      <c r="I185" s="2" t="s">
        <v>903</v>
      </c>
      <c r="J185" s="2">
        <v>21283.965706666626</v>
      </c>
      <c r="K185" s="2">
        <v>8119209.676076613</v>
      </c>
      <c r="L185" s="204">
        <v>-3622612.5823138</v>
      </c>
      <c r="M185" s="92">
        <v>5167232.136351036</v>
      </c>
      <c r="N185" s="92">
        <v>6376550.003106218</v>
      </c>
      <c r="O185" s="92">
        <v>3676464.4130039113</v>
      </c>
      <c r="P185" s="92">
        <v>4111064.275819609</v>
      </c>
      <c r="Q185" s="92">
        <v>1490767.7233471246</v>
      </c>
      <c r="R185" s="92">
        <v>2265485.727286609</v>
      </c>
      <c r="S185" s="92">
        <v>9223.499999999982</v>
      </c>
      <c r="T185" s="92">
        <v>7378.799999999988</v>
      </c>
      <c r="U185" s="92">
        <v>1944863.1178864168</v>
      </c>
      <c r="V185" s="92">
        <v>3314678.2475928883</v>
      </c>
      <c r="W185" s="92">
        <v>700.2808229456069</v>
      </c>
      <c r="X185" s="92">
        <v>17224.10712117012</v>
      </c>
      <c r="Y185" s="92">
        <v>10334.464272702071</v>
      </c>
      <c r="Z185" s="92">
        <v>30.74499999999994</v>
      </c>
      <c r="AA185" s="92">
        <v>3889.7262357728337</v>
      </c>
      <c r="AB185" s="87">
        <v>500.0</v>
      </c>
      <c r="AC185" s="2">
        <v>3622612.5823138</v>
      </c>
      <c r="AD185" s="92">
        <v>3676464.4130039113</v>
      </c>
      <c r="AE185" s="92">
        <v>1490767.7233471246</v>
      </c>
      <c r="AF185" s="92">
        <v>1944863.1178864168</v>
      </c>
      <c r="AG185" s="92">
        <v>700.2808229456069</v>
      </c>
      <c r="AH185" s="2" t="s">
        <v>904</v>
      </c>
      <c r="AI185" s="2" t="s">
        <v>904</v>
      </c>
      <c r="AJ185" s="2" t="s">
        <v>904</v>
      </c>
      <c r="AK185" s="177">
        <v>7378.799999999988</v>
      </c>
      <c r="AL185" s="2" t="s">
        <v>904</v>
      </c>
      <c r="AM185" s="2" t="s">
        <v>904</v>
      </c>
      <c r="AN185" s="2" t="s">
        <v>904</v>
      </c>
      <c r="AO185" s="2" t="s">
        <v>904</v>
      </c>
      <c r="AP185" s="2" t="s">
        <v>904</v>
      </c>
      <c r="AQ185" s="2" t="s">
        <v>904</v>
      </c>
      <c r="AR185" s="2" t="s">
        <v>904</v>
      </c>
      <c r="AS185" s="2" t="s">
        <v>904</v>
      </c>
      <c r="AT185" s="2" t="s">
        <v>904</v>
      </c>
      <c r="AU185" s="2" t="s">
        <v>904</v>
      </c>
      <c r="AV185" s="2" t="s">
        <v>904</v>
      </c>
      <c r="AW185" s="2" t="s">
        <v>904</v>
      </c>
      <c r="AX185" s="2" t="s">
        <v>904</v>
      </c>
      <c r="AY185" s="2" t="s">
        <v>904</v>
      </c>
      <c r="AZ185" s="2" t="s">
        <v>904</v>
      </c>
      <c r="BA185" s="205">
        <v>6076958.68715421</v>
      </c>
      <c r="BB185" s="205">
        <v>13.858311799781063</v>
      </c>
      <c r="BC185" s="206" t="s">
        <v>904</v>
      </c>
      <c r="BD185" s="205">
        <v>13.858311799781063</v>
      </c>
      <c r="BE185" s="205">
        <v>725.927292275639</v>
      </c>
      <c r="BF185" s="205">
        <v>0.0</v>
      </c>
      <c r="BG185" s="205">
        <v>9223.499999999982</v>
      </c>
      <c r="BH185" s="205">
        <v>7378.799999999988</v>
      </c>
      <c r="BI185" s="2" t="s">
        <v>904</v>
      </c>
      <c r="BJ185" s="2" t="s">
        <v>904</v>
      </c>
      <c r="BK185" s="203">
        <v>381.47071781521856</v>
      </c>
      <c r="BL185" s="2">
        <v>3.0</v>
      </c>
      <c r="BM185" s="207">
        <v>381.47071781521856</v>
      </c>
      <c r="BN185" s="208" t="s">
        <v>905</v>
      </c>
      <c r="BO185" s="87">
        <v>20.0</v>
      </c>
      <c r="BP185" s="101">
        <v>0.05</v>
      </c>
      <c r="BQ185" s="101">
        <v>0.04</v>
      </c>
      <c r="BR185" s="2">
        <v>100.0</v>
      </c>
      <c r="BS185" s="2">
        <v>100.0</v>
      </c>
    </row>
    <row r="186" ht="12.75" customHeight="1">
      <c r="A186" s="87" t="str">
        <f t="shared" si="1"/>
        <v>Indonesia Salt marsh Restoration Planting Medium</v>
      </c>
      <c r="B186" s="87" t="s">
        <v>162</v>
      </c>
      <c r="C186" s="203" t="s">
        <v>184</v>
      </c>
      <c r="D186" s="203" t="s">
        <v>585</v>
      </c>
      <c r="E186" s="203" t="s">
        <v>168</v>
      </c>
      <c r="F186" s="203" t="s">
        <v>174</v>
      </c>
      <c r="G186" s="203" t="s">
        <v>902</v>
      </c>
      <c r="H186" s="177">
        <v>500.0</v>
      </c>
      <c r="I186" s="2" t="s">
        <v>903</v>
      </c>
      <c r="J186" s="2">
        <v>1538.032167397889</v>
      </c>
      <c r="K186" s="2">
        <v>233679.56360758268</v>
      </c>
      <c r="L186" s="204">
        <v>-2708604.3830748256</v>
      </c>
      <c r="M186" s="92">
        <v>4045701.356408439</v>
      </c>
      <c r="N186" s="92">
        <v>5054671.288799442</v>
      </c>
      <c r="O186" s="92">
        <v>2789533.688594835</v>
      </c>
      <c r="P186" s="92">
        <v>3093825.5502539636</v>
      </c>
      <c r="Q186" s="92">
        <v>1256167.6678136042</v>
      </c>
      <c r="R186" s="92">
        <v>1960845.7385454793</v>
      </c>
      <c r="S186" s="92">
        <v>19519.49999999997</v>
      </c>
      <c r="T186" s="92">
        <v>15615.599999999979</v>
      </c>
      <c r="U186" s="92">
        <v>1639291.1147403046</v>
      </c>
      <c r="V186" s="92">
        <v>2793884.335370138</v>
      </c>
      <c r="W186" s="92">
        <v>259.08074978921366</v>
      </c>
      <c r="X186" s="92">
        <v>13485.671188028131</v>
      </c>
      <c r="Y186" s="92">
        <v>8091.402712816878</v>
      </c>
      <c r="Z186" s="92">
        <v>65.0649999999999</v>
      </c>
      <c r="AA186" s="92">
        <v>3278.5822294806094</v>
      </c>
      <c r="AB186" s="87">
        <v>500.0</v>
      </c>
      <c r="AC186" s="2">
        <v>2708604.3830748256</v>
      </c>
      <c r="AD186" s="92">
        <v>2789533.688594835</v>
      </c>
      <c r="AE186" s="92">
        <v>1256167.6678136042</v>
      </c>
      <c r="AF186" s="92">
        <v>1639291.1147403046</v>
      </c>
      <c r="AG186" s="92">
        <v>259.08074978921366</v>
      </c>
      <c r="AH186" s="2" t="s">
        <v>904</v>
      </c>
      <c r="AI186" s="2" t="s">
        <v>904</v>
      </c>
      <c r="AJ186" s="2" t="s">
        <v>904</v>
      </c>
      <c r="AK186" s="177">
        <v>15615.599999999979</v>
      </c>
      <c r="AL186" s="2" t="s">
        <v>904</v>
      </c>
      <c r="AM186" s="2" t="s">
        <v>904</v>
      </c>
      <c r="AN186" s="2" t="s">
        <v>904</v>
      </c>
      <c r="AO186" s="2" t="s">
        <v>904</v>
      </c>
      <c r="AP186" s="2" t="s">
        <v>904</v>
      </c>
      <c r="AQ186" s="2" t="s">
        <v>904</v>
      </c>
      <c r="AR186" s="2" t="s">
        <v>904</v>
      </c>
      <c r="AS186" s="2" t="s">
        <v>904</v>
      </c>
      <c r="AT186" s="2" t="s">
        <v>904</v>
      </c>
      <c r="AU186" s="2" t="s">
        <v>904</v>
      </c>
      <c r="AV186" s="2" t="s">
        <v>904</v>
      </c>
      <c r="AW186" s="2" t="s">
        <v>904</v>
      </c>
      <c r="AX186" s="2" t="s">
        <v>904</v>
      </c>
      <c r="AY186" s="2" t="s">
        <v>904</v>
      </c>
      <c r="AZ186" s="2" t="s">
        <v>904</v>
      </c>
      <c r="BA186" s="205">
        <v>348653.01152767864</v>
      </c>
      <c r="BB186" s="205">
        <v>27.267565064445023</v>
      </c>
      <c r="BC186" s="206" t="s">
        <v>904</v>
      </c>
      <c r="BD186" s="205">
        <v>27.267565064445023</v>
      </c>
      <c r="BE186" s="205">
        <v>5974.879038245689</v>
      </c>
      <c r="BF186" s="205">
        <v>0.0</v>
      </c>
      <c r="BG186" s="205">
        <v>19519.49999999997</v>
      </c>
      <c r="BH186" s="205">
        <v>15615.599999999979</v>
      </c>
      <c r="BI186" s="2" t="s">
        <v>904</v>
      </c>
      <c r="BJ186" s="2" t="s">
        <v>904</v>
      </c>
      <c r="BK186" s="203">
        <v>151.93411981943922</v>
      </c>
      <c r="BL186" s="2">
        <v>3.0</v>
      </c>
      <c r="BM186" s="207">
        <v>151.93411981943922</v>
      </c>
      <c r="BN186" s="208" t="s">
        <v>905</v>
      </c>
      <c r="BO186" s="87">
        <v>20.0</v>
      </c>
      <c r="BP186" s="101">
        <v>0.05</v>
      </c>
      <c r="BQ186" s="101">
        <v>0.04</v>
      </c>
      <c r="BR186" s="2">
        <v>100.0</v>
      </c>
      <c r="BS186" s="2">
        <v>100.0</v>
      </c>
    </row>
    <row r="187" ht="12.75" customHeight="1">
      <c r="A187" s="87" t="str">
        <f t="shared" si="1"/>
        <v>Indonesia Salt marsh Restoration Planting Medium</v>
      </c>
      <c r="B187" s="87" t="s">
        <v>162</v>
      </c>
      <c r="C187" s="203" t="s">
        <v>184</v>
      </c>
      <c r="D187" s="203" t="s">
        <v>585</v>
      </c>
      <c r="E187" s="203" t="s">
        <v>168</v>
      </c>
      <c r="F187" s="203" t="s">
        <v>174</v>
      </c>
      <c r="G187" s="203" t="s">
        <v>902</v>
      </c>
      <c r="H187" s="177">
        <v>500.0</v>
      </c>
      <c r="I187" s="2" t="s">
        <v>903</v>
      </c>
      <c r="J187" s="2">
        <v>1538.032167397889</v>
      </c>
      <c r="K187" s="2">
        <v>233679.56360758268</v>
      </c>
      <c r="L187" s="204">
        <v>-2708604.3830748256</v>
      </c>
      <c r="M187" s="92">
        <v>4045701.356408439</v>
      </c>
      <c r="N187" s="92">
        <v>5054671.288799442</v>
      </c>
      <c r="O187" s="92">
        <v>2789533.688594835</v>
      </c>
      <c r="P187" s="92">
        <v>3093825.5502539636</v>
      </c>
      <c r="Q187" s="92">
        <v>1256167.6678136042</v>
      </c>
      <c r="R187" s="92">
        <v>1960845.7385454793</v>
      </c>
      <c r="S187" s="92">
        <v>19519.49999999997</v>
      </c>
      <c r="T187" s="92">
        <v>15615.599999999979</v>
      </c>
      <c r="U187" s="92">
        <v>1639291.1147403046</v>
      </c>
      <c r="V187" s="92">
        <v>2793884.335370138</v>
      </c>
      <c r="W187" s="92">
        <v>259.08074978921366</v>
      </c>
      <c r="X187" s="92">
        <v>13485.671188028131</v>
      </c>
      <c r="Y187" s="92">
        <v>8091.402712816878</v>
      </c>
      <c r="Z187" s="92">
        <v>65.0649999999999</v>
      </c>
      <c r="AA187" s="92">
        <v>3278.5822294806094</v>
      </c>
      <c r="AB187" s="87">
        <v>500.0</v>
      </c>
      <c r="AC187" s="2">
        <v>2708604.3830748256</v>
      </c>
      <c r="AD187" s="92">
        <v>2789533.688594835</v>
      </c>
      <c r="AE187" s="92">
        <v>1256167.6678136042</v>
      </c>
      <c r="AF187" s="92">
        <v>1639291.1147403046</v>
      </c>
      <c r="AG187" s="92">
        <v>259.08074978921366</v>
      </c>
      <c r="AH187" s="2" t="s">
        <v>904</v>
      </c>
      <c r="AI187" s="2" t="s">
        <v>904</v>
      </c>
      <c r="AJ187" s="2" t="s">
        <v>904</v>
      </c>
      <c r="AK187" s="177">
        <v>15615.599999999979</v>
      </c>
      <c r="AL187" s="2" t="s">
        <v>904</v>
      </c>
      <c r="AM187" s="2" t="s">
        <v>904</v>
      </c>
      <c r="AN187" s="2" t="s">
        <v>904</v>
      </c>
      <c r="AO187" s="2" t="s">
        <v>904</v>
      </c>
      <c r="AP187" s="2" t="s">
        <v>904</v>
      </c>
      <c r="AQ187" s="2" t="s">
        <v>904</v>
      </c>
      <c r="AR187" s="2" t="s">
        <v>904</v>
      </c>
      <c r="AS187" s="2" t="s">
        <v>904</v>
      </c>
      <c r="AT187" s="2" t="s">
        <v>904</v>
      </c>
      <c r="AU187" s="2" t="s">
        <v>904</v>
      </c>
      <c r="AV187" s="2" t="s">
        <v>904</v>
      </c>
      <c r="AW187" s="2" t="s">
        <v>904</v>
      </c>
      <c r="AX187" s="2" t="s">
        <v>904</v>
      </c>
      <c r="AY187" s="2" t="s">
        <v>904</v>
      </c>
      <c r="AZ187" s="2" t="s">
        <v>904</v>
      </c>
      <c r="BA187" s="205">
        <v>348653.01152767864</v>
      </c>
      <c r="BB187" s="205">
        <v>27.267565064445023</v>
      </c>
      <c r="BC187" s="206" t="s">
        <v>904</v>
      </c>
      <c r="BD187" s="205">
        <v>27.267565064445023</v>
      </c>
      <c r="BE187" s="205">
        <v>5974.879038245689</v>
      </c>
      <c r="BF187" s="205">
        <v>0.0</v>
      </c>
      <c r="BG187" s="205">
        <v>19519.49999999997</v>
      </c>
      <c r="BH187" s="205">
        <v>15615.599999999979</v>
      </c>
      <c r="BI187" s="2" t="s">
        <v>904</v>
      </c>
      <c r="BJ187" s="2" t="s">
        <v>904</v>
      </c>
      <c r="BK187" s="203">
        <v>151.93411981943922</v>
      </c>
      <c r="BL187" s="2">
        <v>3.0</v>
      </c>
      <c r="BM187" s="207">
        <v>151.93411981943922</v>
      </c>
      <c r="BN187" s="208" t="s">
        <v>905</v>
      </c>
      <c r="BO187" s="87">
        <v>20.0</v>
      </c>
      <c r="BP187" s="101">
        <v>0.05</v>
      </c>
      <c r="BQ187" s="101">
        <v>0.04</v>
      </c>
      <c r="BR187" s="2">
        <v>100.0</v>
      </c>
      <c r="BS187" s="2">
        <v>100.0</v>
      </c>
    </row>
    <row r="188" ht="12.75" customHeight="1">
      <c r="A188" s="87" t="str">
        <f t="shared" si="1"/>
        <v>Indonesia Mangrove Restoration Planting Medium</v>
      </c>
      <c r="B188" s="87" t="s">
        <v>162</v>
      </c>
      <c r="C188" s="203" t="s">
        <v>184</v>
      </c>
      <c r="D188" s="203" t="s">
        <v>585</v>
      </c>
      <c r="E188" s="203" t="s">
        <v>160</v>
      </c>
      <c r="F188" s="203" t="s">
        <v>174</v>
      </c>
      <c r="G188" s="203" t="s">
        <v>902</v>
      </c>
      <c r="H188" s="177">
        <v>500.0</v>
      </c>
      <c r="I188" s="2" t="s">
        <v>903</v>
      </c>
      <c r="J188" s="2">
        <v>1.3194628191229E7</v>
      </c>
      <c r="K188" s="2">
        <v>3.9583884573687005E8</v>
      </c>
      <c r="L188" s="204">
        <v>147858.5514262095</v>
      </c>
      <c r="M188" s="92">
        <v>3766733.5108745797</v>
      </c>
      <c r="N188" s="92">
        <v>4996649.440542349</v>
      </c>
      <c r="O188" s="92">
        <v>2159999.4128794507</v>
      </c>
      <c r="P188" s="92">
        <v>2371800.0</v>
      </c>
      <c r="Q188" s="92">
        <v>1606734.097995129</v>
      </c>
      <c r="R188" s="92">
        <v>2624849.4405423487</v>
      </c>
      <c r="S188" s="92">
        <v>377383.5</v>
      </c>
      <c r="T188" s="92">
        <v>301906.8</v>
      </c>
      <c r="U188" s="92">
        <v>6258009.880953288</v>
      </c>
      <c r="V188" s="92">
        <v>1.0665680805423485E7</v>
      </c>
      <c r="W188" s="92">
        <v>12.4764778762008</v>
      </c>
      <c r="X188" s="92">
        <v>12555.778369581933</v>
      </c>
      <c r="Y188" s="92">
        <v>7533.467021749159</v>
      </c>
      <c r="Z188" s="92">
        <v>1257.945</v>
      </c>
      <c r="AA188" s="92">
        <v>12516.019761906575</v>
      </c>
      <c r="AB188" s="87">
        <v>500.0</v>
      </c>
      <c r="AC188" s="2">
        <v>0.0</v>
      </c>
      <c r="AD188" s="92">
        <v>2159999.4128794507</v>
      </c>
      <c r="AE188" s="92">
        <v>1606734.097995129</v>
      </c>
      <c r="AF188" s="92">
        <v>6258009.880953288</v>
      </c>
      <c r="AG188" s="92">
        <v>12.4764778762008</v>
      </c>
      <c r="AH188" s="2" t="s">
        <v>904</v>
      </c>
      <c r="AI188" s="2" t="s">
        <v>904</v>
      </c>
      <c r="AJ188" s="2" t="s">
        <v>904</v>
      </c>
      <c r="AK188" s="177">
        <v>301906.8</v>
      </c>
      <c r="AL188" s="2" t="s">
        <v>904</v>
      </c>
      <c r="AM188" s="2" t="s">
        <v>904</v>
      </c>
      <c r="AN188" s="2" t="s">
        <v>904</v>
      </c>
      <c r="AO188" s="2" t="s">
        <v>904</v>
      </c>
      <c r="AP188" s="2" t="s">
        <v>904</v>
      </c>
      <c r="AQ188" s="2" t="s">
        <v>904</v>
      </c>
      <c r="AR188" s="2" t="s">
        <v>904</v>
      </c>
      <c r="AS188" s="2" t="s">
        <v>904</v>
      </c>
      <c r="AT188" s="2" t="s">
        <v>904</v>
      </c>
      <c r="AU188" s="2" t="s">
        <v>904</v>
      </c>
      <c r="AV188" s="2" t="s">
        <v>904</v>
      </c>
      <c r="AW188" s="2" t="s">
        <v>904</v>
      </c>
      <c r="AX188" s="2" t="s">
        <v>904</v>
      </c>
      <c r="AY188" s="2" t="s">
        <v>904</v>
      </c>
      <c r="AZ188" s="2" t="s">
        <v>904</v>
      </c>
      <c r="BA188" s="205">
        <v>5.87233731666956E7</v>
      </c>
      <c r="BB188" s="205">
        <v>35.87971451425426</v>
      </c>
      <c r="BC188" s="206" t="s">
        <v>904</v>
      </c>
      <c r="BD188" s="205">
        <v>35.87971451425426</v>
      </c>
      <c r="BE188" s="205">
        <v>49970.125086729335</v>
      </c>
      <c r="BF188" s="205">
        <v>0.0</v>
      </c>
      <c r="BG188" s="205">
        <v>377383.5</v>
      </c>
      <c r="BH188" s="205">
        <v>301906.8</v>
      </c>
      <c r="BI188" s="2" t="s">
        <v>904</v>
      </c>
      <c r="BJ188" s="2" t="s">
        <v>904</v>
      </c>
      <c r="BK188" s="203">
        <v>30.0</v>
      </c>
      <c r="BL188" s="2">
        <v>3.0</v>
      </c>
      <c r="BM188" s="207">
        <v>30.0</v>
      </c>
      <c r="BN188" s="208" t="s">
        <v>906</v>
      </c>
      <c r="BO188" s="87">
        <v>20.0</v>
      </c>
      <c r="BP188" s="101">
        <v>0.05</v>
      </c>
      <c r="BQ188" s="101">
        <v>0.04</v>
      </c>
      <c r="BR188" s="2">
        <v>100.0</v>
      </c>
      <c r="BS188" s="2">
        <v>100.0</v>
      </c>
    </row>
    <row r="189" ht="12.75" customHeight="1">
      <c r="A189" s="87" t="str">
        <f t="shared" si="1"/>
        <v>Indonesia Mangrove Restoration Planting Medium</v>
      </c>
      <c r="B189" s="87" t="s">
        <v>162</v>
      </c>
      <c r="C189" s="203" t="s">
        <v>184</v>
      </c>
      <c r="D189" s="203" t="s">
        <v>585</v>
      </c>
      <c r="E189" s="203" t="s">
        <v>160</v>
      </c>
      <c r="F189" s="203" t="s">
        <v>174</v>
      </c>
      <c r="G189" s="203" t="s">
        <v>902</v>
      </c>
      <c r="H189" s="177">
        <v>500.0</v>
      </c>
      <c r="I189" s="2" t="s">
        <v>903</v>
      </c>
      <c r="J189" s="2">
        <v>1.3194628191229E7</v>
      </c>
      <c r="K189" s="2">
        <v>3.9583884573687005E8</v>
      </c>
      <c r="L189" s="204">
        <v>147858.5514262095</v>
      </c>
      <c r="M189" s="92">
        <v>3766733.5108745797</v>
      </c>
      <c r="N189" s="92">
        <v>4996649.440542349</v>
      </c>
      <c r="O189" s="92">
        <v>2159999.4128794507</v>
      </c>
      <c r="P189" s="92">
        <v>2371800.0</v>
      </c>
      <c r="Q189" s="92">
        <v>1606734.097995129</v>
      </c>
      <c r="R189" s="92">
        <v>2624849.4405423487</v>
      </c>
      <c r="S189" s="92">
        <v>377383.5</v>
      </c>
      <c r="T189" s="92">
        <v>301906.8</v>
      </c>
      <c r="U189" s="92">
        <v>6258009.880953288</v>
      </c>
      <c r="V189" s="92">
        <v>1.0665680805423485E7</v>
      </c>
      <c r="W189" s="92">
        <v>12.4764778762008</v>
      </c>
      <c r="X189" s="92">
        <v>12555.778369581933</v>
      </c>
      <c r="Y189" s="92">
        <v>7533.467021749159</v>
      </c>
      <c r="Z189" s="92">
        <v>1257.945</v>
      </c>
      <c r="AA189" s="92">
        <v>12516.019761906575</v>
      </c>
      <c r="AB189" s="87">
        <v>500.0</v>
      </c>
      <c r="AC189" s="2">
        <v>0.0</v>
      </c>
      <c r="AD189" s="92">
        <v>2159999.4128794507</v>
      </c>
      <c r="AE189" s="92">
        <v>1606734.097995129</v>
      </c>
      <c r="AF189" s="92">
        <v>6258009.880953288</v>
      </c>
      <c r="AG189" s="92">
        <v>12.4764778762008</v>
      </c>
      <c r="AH189" s="2" t="s">
        <v>904</v>
      </c>
      <c r="AI189" s="2" t="s">
        <v>904</v>
      </c>
      <c r="AJ189" s="2" t="s">
        <v>904</v>
      </c>
      <c r="AK189" s="177">
        <v>301906.8</v>
      </c>
      <c r="AL189" s="2" t="s">
        <v>904</v>
      </c>
      <c r="AM189" s="2" t="s">
        <v>904</v>
      </c>
      <c r="AN189" s="2" t="s">
        <v>904</v>
      </c>
      <c r="AO189" s="2" t="s">
        <v>904</v>
      </c>
      <c r="AP189" s="2" t="s">
        <v>904</v>
      </c>
      <c r="AQ189" s="2" t="s">
        <v>904</v>
      </c>
      <c r="AR189" s="2" t="s">
        <v>904</v>
      </c>
      <c r="AS189" s="2" t="s">
        <v>904</v>
      </c>
      <c r="AT189" s="2" t="s">
        <v>904</v>
      </c>
      <c r="AU189" s="2" t="s">
        <v>904</v>
      </c>
      <c r="AV189" s="2" t="s">
        <v>904</v>
      </c>
      <c r="AW189" s="2" t="s">
        <v>904</v>
      </c>
      <c r="AX189" s="2" t="s">
        <v>904</v>
      </c>
      <c r="AY189" s="2" t="s">
        <v>904</v>
      </c>
      <c r="AZ189" s="2" t="s">
        <v>904</v>
      </c>
      <c r="BA189" s="205">
        <v>5.87233731666956E7</v>
      </c>
      <c r="BB189" s="205">
        <v>35.87971451425426</v>
      </c>
      <c r="BC189" s="206" t="s">
        <v>904</v>
      </c>
      <c r="BD189" s="205">
        <v>35.87971451425426</v>
      </c>
      <c r="BE189" s="205">
        <v>49970.125086729335</v>
      </c>
      <c r="BF189" s="205">
        <v>0.0</v>
      </c>
      <c r="BG189" s="205">
        <v>377383.5</v>
      </c>
      <c r="BH189" s="205">
        <v>301906.8</v>
      </c>
      <c r="BI189" s="2" t="s">
        <v>904</v>
      </c>
      <c r="BJ189" s="2" t="s">
        <v>904</v>
      </c>
      <c r="BK189" s="203">
        <v>30.0</v>
      </c>
      <c r="BL189" s="2">
        <v>3.0</v>
      </c>
      <c r="BM189" s="207">
        <v>30.0</v>
      </c>
      <c r="BN189" s="208" t="s">
        <v>906</v>
      </c>
      <c r="BO189" s="87">
        <v>20.0</v>
      </c>
      <c r="BP189" s="101">
        <v>0.05</v>
      </c>
      <c r="BQ189" s="101">
        <v>0.04</v>
      </c>
      <c r="BR189" s="2">
        <v>100.0</v>
      </c>
      <c r="BS189" s="2">
        <v>100.0</v>
      </c>
    </row>
    <row r="190" ht="12.75" customHeight="1">
      <c r="A190" s="87" t="str">
        <f t="shared" si="1"/>
        <v>Indonesia Seagrass Restoration Planting Medium</v>
      </c>
      <c r="B190" s="87" t="s">
        <v>162</v>
      </c>
      <c r="C190" s="203" t="s">
        <v>184</v>
      </c>
      <c r="D190" s="203" t="s">
        <v>585</v>
      </c>
      <c r="E190" s="203" t="s">
        <v>167</v>
      </c>
      <c r="F190" s="203" t="s">
        <v>174</v>
      </c>
      <c r="G190" s="203" t="s">
        <v>902</v>
      </c>
      <c r="H190" s="177">
        <v>500.0</v>
      </c>
      <c r="I190" s="2" t="s">
        <v>903</v>
      </c>
      <c r="J190" s="2">
        <v>21283.965706666626</v>
      </c>
      <c r="K190" s="2">
        <v>638518.9711999987</v>
      </c>
      <c r="L190" s="204">
        <v>-4835090.949022591</v>
      </c>
      <c r="M190" s="92">
        <v>4988040.810733483</v>
      </c>
      <c r="N190" s="92">
        <v>6071149.801046073</v>
      </c>
      <c r="O190" s="92">
        <v>3676464.4130039113</v>
      </c>
      <c r="P190" s="92">
        <v>4111064.275819609</v>
      </c>
      <c r="Q190" s="92">
        <v>1311576.397729572</v>
      </c>
      <c r="R190" s="92">
        <v>1960085.525226464</v>
      </c>
      <c r="S190" s="92">
        <v>9223.499999999982</v>
      </c>
      <c r="T190" s="92">
        <v>7378.799999999988</v>
      </c>
      <c r="U190" s="92">
        <v>152949.86171089232</v>
      </c>
      <c r="V190" s="92">
        <v>260676.22699143787</v>
      </c>
      <c r="W190" s="92">
        <v>675.9962067996817</v>
      </c>
      <c r="X190" s="92">
        <v>16626.802702444944</v>
      </c>
      <c r="Y190" s="92">
        <v>9976.081621466967</v>
      </c>
      <c r="Z190" s="92">
        <v>30.74499999999994</v>
      </c>
      <c r="AA190" s="92">
        <v>305.89972342178464</v>
      </c>
      <c r="AB190" s="87">
        <v>500.0</v>
      </c>
      <c r="AC190" s="2">
        <v>4835090.949022591</v>
      </c>
      <c r="AD190" s="92">
        <v>3676464.4130039113</v>
      </c>
      <c r="AE190" s="92">
        <v>1311576.397729572</v>
      </c>
      <c r="AF190" s="92">
        <v>152949.86171089232</v>
      </c>
      <c r="AG190" s="92">
        <v>675.9962067996817</v>
      </c>
      <c r="AH190" s="2" t="s">
        <v>904</v>
      </c>
      <c r="AI190" s="2" t="s">
        <v>904</v>
      </c>
      <c r="AJ190" s="2" t="s">
        <v>904</v>
      </c>
      <c r="AK190" s="177">
        <v>7378.799999999988</v>
      </c>
      <c r="AL190" s="2" t="s">
        <v>904</v>
      </c>
      <c r="AM190" s="2" t="s">
        <v>904</v>
      </c>
      <c r="AN190" s="2" t="s">
        <v>904</v>
      </c>
      <c r="AO190" s="2" t="s">
        <v>904</v>
      </c>
      <c r="AP190" s="2" t="s">
        <v>904</v>
      </c>
      <c r="AQ190" s="2" t="s">
        <v>904</v>
      </c>
      <c r="AR190" s="2" t="s">
        <v>904</v>
      </c>
      <c r="AS190" s="2" t="s">
        <v>904</v>
      </c>
      <c r="AT190" s="2" t="s">
        <v>904</v>
      </c>
      <c r="AU190" s="2" t="s">
        <v>904</v>
      </c>
      <c r="AV190" s="2" t="s">
        <v>904</v>
      </c>
      <c r="AW190" s="2" t="s">
        <v>904</v>
      </c>
      <c r="AX190" s="2" t="s">
        <v>904</v>
      </c>
      <c r="AY190" s="2" t="s">
        <v>904</v>
      </c>
      <c r="AZ190" s="2" t="s">
        <v>904</v>
      </c>
      <c r="BA190" s="205">
        <v>6076958.68715421</v>
      </c>
      <c r="BB190" s="205">
        <v>13.858311799781063</v>
      </c>
      <c r="BC190" s="206" t="s">
        <v>904</v>
      </c>
      <c r="BD190" s="205">
        <v>13.858311799781063</v>
      </c>
      <c r="BE190" s="205">
        <v>725.927292275639</v>
      </c>
      <c r="BF190" s="205">
        <v>0.0</v>
      </c>
      <c r="BG190" s="205">
        <v>9223.499999999982</v>
      </c>
      <c r="BH190" s="205">
        <v>7378.799999999988</v>
      </c>
      <c r="BI190" s="2" t="s">
        <v>904</v>
      </c>
      <c r="BJ190" s="2" t="s">
        <v>904</v>
      </c>
      <c r="BK190" s="203">
        <v>30.0</v>
      </c>
      <c r="BL190" s="2">
        <v>1.0</v>
      </c>
      <c r="BM190" s="207">
        <v>30.0</v>
      </c>
      <c r="BN190" s="208" t="s">
        <v>906</v>
      </c>
      <c r="BO190" s="87">
        <v>20.0</v>
      </c>
      <c r="BP190" s="101">
        <v>0.05</v>
      </c>
      <c r="BQ190" s="101">
        <v>0.04</v>
      </c>
      <c r="BR190" s="2">
        <v>100.0</v>
      </c>
      <c r="BS190" s="2">
        <v>100.0</v>
      </c>
    </row>
    <row r="191" ht="12.75" customHeight="1">
      <c r="A191" s="87" t="str">
        <f t="shared" si="1"/>
        <v>Indonesia Seagrass Restoration Planting Medium</v>
      </c>
      <c r="B191" s="87" t="s">
        <v>162</v>
      </c>
      <c r="C191" s="203" t="s">
        <v>184</v>
      </c>
      <c r="D191" s="203" t="s">
        <v>585</v>
      </c>
      <c r="E191" s="203" t="s">
        <v>167</v>
      </c>
      <c r="F191" s="203" t="s">
        <v>174</v>
      </c>
      <c r="G191" s="203" t="s">
        <v>902</v>
      </c>
      <c r="H191" s="177">
        <v>500.0</v>
      </c>
      <c r="I191" s="2" t="s">
        <v>903</v>
      </c>
      <c r="J191" s="2">
        <v>21283.965706666626</v>
      </c>
      <c r="K191" s="2">
        <v>638518.9711999987</v>
      </c>
      <c r="L191" s="204">
        <v>-4835090.949022591</v>
      </c>
      <c r="M191" s="92">
        <v>4988040.810733483</v>
      </c>
      <c r="N191" s="92">
        <v>6071149.801046073</v>
      </c>
      <c r="O191" s="92">
        <v>3676464.4130039113</v>
      </c>
      <c r="P191" s="92">
        <v>4111064.275819609</v>
      </c>
      <c r="Q191" s="92">
        <v>1311576.397729572</v>
      </c>
      <c r="R191" s="92">
        <v>1960085.525226464</v>
      </c>
      <c r="S191" s="92">
        <v>9223.499999999982</v>
      </c>
      <c r="T191" s="92">
        <v>7378.799999999988</v>
      </c>
      <c r="U191" s="92">
        <v>152949.86171089232</v>
      </c>
      <c r="V191" s="92">
        <v>260676.22699143787</v>
      </c>
      <c r="W191" s="92">
        <v>675.9962067996817</v>
      </c>
      <c r="X191" s="92">
        <v>16626.802702444944</v>
      </c>
      <c r="Y191" s="92">
        <v>9976.081621466967</v>
      </c>
      <c r="Z191" s="92">
        <v>30.74499999999994</v>
      </c>
      <c r="AA191" s="92">
        <v>305.89972342178464</v>
      </c>
      <c r="AB191" s="87">
        <v>500.0</v>
      </c>
      <c r="AC191" s="2">
        <v>4835090.949022591</v>
      </c>
      <c r="AD191" s="92">
        <v>3676464.4130039113</v>
      </c>
      <c r="AE191" s="92">
        <v>1311576.397729572</v>
      </c>
      <c r="AF191" s="92">
        <v>152949.86171089232</v>
      </c>
      <c r="AG191" s="92">
        <v>675.9962067996817</v>
      </c>
      <c r="AH191" s="2" t="s">
        <v>904</v>
      </c>
      <c r="AI191" s="2" t="s">
        <v>904</v>
      </c>
      <c r="AJ191" s="2" t="s">
        <v>904</v>
      </c>
      <c r="AK191" s="177">
        <v>7378.799999999988</v>
      </c>
      <c r="AL191" s="2" t="s">
        <v>904</v>
      </c>
      <c r="AM191" s="2" t="s">
        <v>904</v>
      </c>
      <c r="AN191" s="2" t="s">
        <v>904</v>
      </c>
      <c r="AO191" s="2" t="s">
        <v>904</v>
      </c>
      <c r="AP191" s="2" t="s">
        <v>904</v>
      </c>
      <c r="AQ191" s="2" t="s">
        <v>904</v>
      </c>
      <c r="AR191" s="2" t="s">
        <v>904</v>
      </c>
      <c r="AS191" s="2" t="s">
        <v>904</v>
      </c>
      <c r="AT191" s="2" t="s">
        <v>904</v>
      </c>
      <c r="AU191" s="2" t="s">
        <v>904</v>
      </c>
      <c r="AV191" s="2" t="s">
        <v>904</v>
      </c>
      <c r="AW191" s="2" t="s">
        <v>904</v>
      </c>
      <c r="AX191" s="2" t="s">
        <v>904</v>
      </c>
      <c r="AY191" s="2" t="s">
        <v>904</v>
      </c>
      <c r="AZ191" s="2" t="s">
        <v>904</v>
      </c>
      <c r="BA191" s="205">
        <v>6076958.68715421</v>
      </c>
      <c r="BB191" s="205">
        <v>13.858311799781063</v>
      </c>
      <c r="BC191" s="206" t="s">
        <v>904</v>
      </c>
      <c r="BD191" s="205">
        <v>13.858311799781063</v>
      </c>
      <c r="BE191" s="205">
        <v>725.927292275639</v>
      </c>
      <c r="BF191" s="205">
        <v>0.0</v>
      </c>
      <c r="BG191" s="205">
        <v>9223.499999999982</v>
      </c>
      <c r="BH191" s="205">
        <v>7378.799999999988</v>
      </c>
      <c r="BI191" s="2" t="s">
        <v>904</v>
      </c>
      <c r="BJ191" s="2" t="s">
        <v>904</v>
      </c>
      <c r="BK191" s="203">
        <v>30.0</v>
      </c>
      <c r="BL191" s="2">
        <v>1.0</v>
      </c>
      <c r="BM191" s="207">
        <v>30.0</v>
      </c>
      <c r="BN191" s="208" t="s">
        <v>906</v>
      </c>
      <c r="BO191" s="87">
        <v>20.0</v>
      </c>
      <c r="BP191" s="101">
        <v>0.05</v>
      </c>
      <c r="BQ191" s="101">
        <v>0.04</v>
      </c>
      <c r="BR191" s="2">
        <v>100.0</v>
      </c>
      <c r="BS191" s="2">
        <v>100.0</v>
      </c>
    </row>
    <row r="192" ht="12.75" customHeight="1">
      <c r="A192" s="87" t="str">
        <f t="shared" si="1"/>
        <v>Indonesia Salt marsh Restoration Planting Medium</v>
      </c>
      <c r="B192" s="87" t="s">
        <v>162</v>
      </c>
      <c r="C192" s="203" t="s">
        <v>184</v>
      </c>
      <c r="D192" s="203" t="s">
        <v>585</v>
      </c>
      <c r="E192" s="203" t="s">
        <v>168</v>
      </c>
      <c r="F192" s="203" t="s">
        <v>174</v>
      </c>
      <c r="G192" s="203" t="s">
        <v>902</v>
      </c>
      <c r="H192" s="177">
        <v>500.0</v>
      </c>
      <c r="I192" s="2" t="s">
        <v>903</v>
      </c>
      <c r="J192" s="2">
        <v>1538.032167397889</v>
      </c>
      <c r="K192" s="2">
        <v>46140.96502193667</v>
      </c>
      <c r="L192" s="204">
        <v>-3590456.112978081</v>
      </c>
      <c r="M192" s="92">
        <v>3914140.704040667</v>
      </c>
      <c r="N192" s="92">
        <v>4830449.219579222</v>
      </c>
      <c r="O192" s="92">
        <v>2789533.688594835</v>
      </c>
      <c r="P192" s="92">
        <v>3093825.5502539636</v>
      </c>
      <c r="Q192" s="92">
        <v>1124607.0154458324</v>
      </c>
      <c r="R192" s="92">
        <v>1736623.6693252581</v>
      </c>
      <c r="S192" s="92">
        <v>19519.49999999997</v>
      </c>
      <c r="T192" s="92">
        <v>15615.599999999979</v>
      </c>
      <c r="U192" s="92">
        <v>323684.59106258606</v>
      </c>
      <c r="V192" s="92">
        <v>551663.6431679267</v>
      </c>
      <c r="W192" s="92">
        <v>250.65579958763496</v>
      </c>
      <c r="X192" s="92">
        <v>13047.135680135556</v>
      </c>
      <c r="Y192" s="92">
        <v>7828.281408081334</v>
      </c>
      <c r="Z192" s="92">
        <v>65.0649999999999</v>
      </c>
      <c r="AA192" s="92">
        <v>647.3691821251721</v>
      </c>
      <c r="AB192" s="87">
        <v>500.0</v>
      </c>
      <c r="AC192" s="2">
        <v>3590456.112978081</v>
      </c>
      <c r="AD192" s="92">
        <v>2789533.688594835</v>
      </c>
      <c r="AE192" s="92">
        <v>1124607.0154458324</v>
      </c>
      <c r="AF192" s="92">
        <v>323684.59106258606</v>
      </c>
      <c r="AG192" s="92">
        <v>250.65579958763496</v>
      </c>
      <c r="AH192" s="2" t="s">
        <v>904</v>
      </c>
      <c r="AI192" s="2" t="s">
        <v>904</v>
      </c>
      <c r="AJ192" s="2" t="s">
        <v>904</v>
      </c>
      <c r="AK192" s="177">
        <v>15615.599999999979</v>
      </c>
      <c r="AL192" s="2" t="s">
        <v>904</v>
      </c>
      <c r="AM192" s="2" t="s">
        <v>904</v>
      </c>
      <c r="AN192" s="2" t="s">
        <v>904</v>
      </c>
      <c r="AO192" s="2" t="s">
        <v>904</v>
      </c>
      <c r="AP192" s="2" t="s">
        <v>904</v>
      </c>
      <c r="AQ192" s="2" t="s">
        <v>904</v>
      </c>
      <c r="AR192" s="2" t="s">
        <v>904</v>
      </c>
      <c r="AS192" s="2" t="s">
        <v>904</v>
      </c>
      <c r="AT192" s="2" t="s">
        <v>904</v>
      </c>
      <c r="AU192" s="2" t="s">
        <v>904</v>
      </c>
      <c r="AV192" s="2" t="s">
        <v>904</v>
      </c>
      <c r="AW192" s="2" t="s">
        <v>904</v>
      </c>
      <c r="AX192" s="2" t="s">
        <v>904</v>
      </c>
      <c r="AY192" s="2" t="s">
        <v>904</v>
      </c>
      <c r="AZ192" s="2" t="s">
        <v>904</v>
      </c>
      <c r="BA192" s="205">
        <v>348653.01152767864</v>
      </c>
      <c r="BB192" s="205">
        <v>27.267565064445023</v>
      </c>
      <c r="BC192" s="206" t="s">
        <v>904</v>
      </c>
      <c r="BD192" s="205">
        <v>27.267565064445023</v>
      </c>
      <c r="BE192" s="205">
        <v>5974.879038245689</v>
      </c>
      <c r="BF192" s="205">
        <v>0.0</v>
      </c>
      <c r="BG192" s="205">
        <v>19519.49999999997</v>
      </c>
      <c r="BH192" s="205">
        <v>15615.599999999979</v>
      </c>
      <c r="BI192" s="2" t="s">
        <v>904</v>
      </c>
      <c r="BJ192" s="2" t="s">
        <v>904</v>
      </c>
      <c r="BK192" s="203">
        <v>30.0</v>
      </c>
      <c r="BL192" s="2">
        <v>1.0</v>
      </c>
      <c r="BM192" s="207">
        <v>30.0</v>
      </c>
      <c r="BN192" s="208" t="s">
        <v>906</v>
      </c>
      <c r="BO192" s="87">
        <v>20.0</v>
      </c>
      <c r="BP192" s="101">
        <v>0.05</v>
      </c>
      <c r="BQ192" s="101">
        <v>0.04</v>
      </c>
      <c r="BR192" s="2">
        <v>100.0</v>
      </c>
      <c r="BS192" s="2">
        <v>100.0</v>
      </c>
    </row>
    <row r="193" ht="12.75" customHeight="1">
      <c r="A193" s="87" t="str">
        <f t="shared" si="1"/>
        <v>Indonesia Salt marsh Restoration Planting Medium</v>
      </c>
      <c r="B193" s="87" t="s">
        <v>162</v>
      </c>
      <c r="C193" s="203" t="s">
        <v>184</v>
      </c>
      <c r="D193" s="203" t="s">
        <v>585</v>
      </c>
      <c r="E193" s="203" t="s">
        <v>168</v>
      </c>
      <c r="F193" s="203" t="s">
        <v>174</v>
      </c>
      <c r="G193" s="203" t="s">
        <v>902</v>
      </c>
      <c r="H193" s="177">
        <v>500.0</v>
      </c>
      <c r="I193" s="2" t="s">
        <v>903</v>
      </c>
      <c r="J193" s="2">
        <v>1538.032167397889</v>
      </c>
      <c r="K193" s="2">
        <v>46140.96502193667</v>
      </c>
      <c r="L193" s="204">
        <v>-3590456.112978081</v>
      </c>
      <c r="M193" s="92">
        <v>3914140.704040667</v>
      </c>
      <c r="N193" s="92">
        <v>4830449.219579222</v>
      </c>
      <c r="O193" s="92">
        <v>2789533.688594835</v>
      </c>
      <c r="P193" s="92">
        <v>3093825.5502539636</v>
      </c>
      <c r="Q193" s="92">
        <v>1124607.0154458324</v>
      </c>
      <c r="R193" s="92">
        <v>1736623.6693252581</v>
      </c>
      <c r="S193" s="92">
        <v>19519.49999999997</v>
      </c>
      <c r="T193" s="92">
        <v>15615.599999999979</v>
      </c>
      <c r="U193" s="92">
        <v>323684.59106258606</v>
      </c>
      <c r="V193" s="92">
        <v>551663.6431679267</v>
      </c>
      <c r="W193" s="92">
        <v>250.65579958763496</v>
      </c>
      <c r="X193" s="92">
        <v>13047.135680135556</v>
      </c>
      <c r="Y193" s="92">
        <v>7828.281408081334</v>
      </c>
      <c r="Z193" s="92">
        <v>65.0649999999999</v>
      </c>
      <c r="AA193" s="92">
        <v>647.3691821251721</v>
      </c>
      <c r="AB193" s="87">
        <v>500.0</v>
      </c>
      <c r="AC193" s="2">
        <v>3590456.112978081</v>
      </c>
      <c r="AD193" s="92">
        <v>2789533.688594835</v>
      </c>
      <c r="AE193" s="92">
        <v>1124607.0154458324</v>
      </c>
      <c r="AF193" s="92">
        <v>323684.59106258606</v>
      </c>
      <c r="AG193" s="92">
        <v>250.65579958763496</v>
      </c>
      <c r="AH193" s="2" t="s">
        <v>904</v>
      </c>
      <c r="AI193" s="2" t="s">
        <v>904</v>
      </c>
      <c r="AJ193" s="2" t="s">
        <v>904</v>
      </c>
      <c r="AK193" s="177">
        <v>15615.599999999979</v>
      </c>
      <c r="AL193" s="2" t="s">
        <v>904</v>
      </c>
      <c r="AM193" s="2" t="s">
        <v>904</v>
      </c>
      <c r="AN193" s="2" t="s">
        <v>904</v>
      </c>
      <c r="AO193" s="2" t="s">
        <v>904</v>
      </c>
      <c r="AP193" s="2" t="s">
        <v>904</v>
      </c>
      <c r="AQ193" s="2" t="s">
        <v>904</v>
      </c>
      <c r="AR193" s="2" t="s">
        <v>904</v>
      </c>
      <c r="AS193" s="2" t="s">
        <v>904</v>
      </c>
      <c r="AT193" s="2" t="s">
        <v>904</v>
      </c>
      <c r="AU193" s="2" t="s">
        <v>904</v>
      </c>
      <c r="AV193" s="2" t="s">
        <v>904</v>
      </c>
      <c r="AW193" s="2" t="s">
        <v>904</v>
      </c>
      <c r="AX193" s="2" t="s">
        <v>904</v>
      </c>
      <c r="AY193" s="2" t="s">
        <v>904</v>
      </c>
      <c r="AZ193" s="2" t="s">
        <v>904</v>
      </c>
      <c r="BA193" s="205">
        <v>348653.01152767864</v>
      </c>
      <c r="BB193" s="205">
        <v>27.267565064445023</v>
      </c>
      <c r="BC193" s="206" t="s">
        <v>904</v>
      </c>
      <c r="BD193" s="205">
        <v>27.267565064445023</v>
      </c>
      <c r="BE193" s="205">
        <v>5974.879038245689</v>
      </c>
      <c r="BF193" s="205">
        <v>0.0</v>
      </c>
      <c r="BG193" s="205">
        <v>19519.49999999997</v>
      </c>
      <c r="BH193" s="205">
        <v>15615.599999999979</v>
      </c>
      <c r="BI193" s="2" t="s">
        <v>904</v>
      </c>
      <c r="BJ193" s="2" t="s">
        <v>904</v>
      </c>
      <c r="BK193" s="203">
        <v>30.0</v>
      </c>
      <c r="BL193" s="2">
        <v>1.0</v>
      </c>
      <c r="BM193" s="207">
        <v>30.0</v>
      </c>
      <c r="BN193" s="208" t="s">
        <v>906</v>
      </c>
      <c r="BO193" s="87">
        <v>20.0</v>
      </c>
      <c r="BP193" s="101">
        <v>0.05</v>
      </c>
      <c r="BQ193" s="101">
        <v>0.04</v>
      </c>
      <c r="BR193" s="2">
        <v>100.0</v>
      </c>
      <c r="BS193" s="2">
        <v>100.0</v>
      </c>
    </row>
    <row r="194" ht="12.75" customHeight="1">
      <c r="A194" s="87" t="str">
        <f t="shared" si="1"/>
        <v>Indonesia Mangrove Restoration Planting Small</v>
      </c>
      <c r="B194" s="87" t="s">
        <v>162</v>
      </c>
      <c r="C194" s="203" t="s">
        <v>184</v>
      </c>
      <c r="D194" s="203" t="s">
        <v>585</v>
      </c>
      <c r="E194" s="203" t="s">
        <v>160</v>
      </c>
      <c r="F194" s="203" t="s">
        <v>174</v>
      </c>
      <c r="G194" s="203" t="s">
        <v>902</v>
      </c>
      <c r="H194" s="177">
        <v>100.0</v>
      </c>
      <c r="I194" s="2" t="s">
        <v>907</v>
      </c>
      <c r="J194" s="2">
        <v>1.3194628191229E7</v>
      </c>
      <c r="K194" s="2">
        <v>7.929361363545032E8</v>
      </c>
      <c r="L194" s="204">
        <v>-715057.3513451722</v>
      </c>
      <c r="M194" s="92">
        <v>2516565.202712124</v>
      </c>
      <c r="N194" s="92">
        <v>3318915.0851640394</v>
      </c>
      <c r="O194" s="92">
        <v>1465898.4097633134</v>
      </c>
      <c r="P194" s="92">
        <v>1571800.0</v>
      </c>
      <c r="Q194" s="92">
        <v>1050666.792948811</v>
      </c>
      <c r="R194" s="92">
        <v>1747115.0851640392</v>
      </c>
      <c r="S194" s="92">
        <v>77412.0</v>
      </c>
      <c r="T194" s="92">
        <v>61929.60000000003</v>
      </c>
      <c r="U194" s="92">
        <v>2587908.7641319293</v>
      </c>
      <c r="V194" s="92">
        <v>4367491.651640392</v>
      </c>
      <c r="W194" s="92">
        <v>40.63590274621704</v>
      </c>
      <c r="X194" s="92">
        <v>41942.7533785354</v>
      </c>
      <c r="Y194" s="92">
        <v>5033.130405424248</v>
      </c>
      <c r="Z194" s="92">
        <v>1290.2</v>
      </c>
      <c r="AA194" s="92">
        <v>25879.087641319293</v>
      </c>
      <c r="AB194" s="87">
        <v>500.0</v>
      </c>
      <c r="AC194" s="2">
        <v>715057.3513451722</v>
      </c>
      <c r="AD194" s="92">
        <v>1465898.4097633134</v>
      </c>
      <c r="AE194" s="92">
        <v>1050666.792948811</v>
      </c>
      <c r="AF194" s="92">
        <v>2587908.7641319293</v>
      </c>
      <c r="AG194" s="92">
        <v>40.63590274621704</v>
      </c>
      <c r="AH194" s="2" t="s">
        <v>904</v>
      </c>
      <c r="AI194" s="2" t="s">
        <v>904</v>
      </c>
      <c r="AJ194" s="2" t="s">
        <v>904</v>
      </c>
      <c r="AK194" s="177">
        <v>61929.60000000003</v>
      </c>
      <c r="AL194" s="2" t="s">
        <v>904</v>
      </c>
      <c r="AM194" s="2" t="s">
        <v>904</v>
      </c>
      <c r="AN194" s="2" t="s">
        <v>904</v>
      </c>
      <c r="AO194" s="2" t="s">
        <v>904</v>
      </c>
      <c r="AP194" s="2" t="s">
        <v>904</v>
      </c>
      <c r="AQ194" s="2" t="s">
        <v>904</v>
      </c>
      <c r="AR194" s="2" t="s">
        <v>904</v>
      </c>
      <c r="AS194" s="2" t="s">
        <v>904</v>
      </c>
      <c r="AT194" s="2" t="s">
        <v>904</v>
      </c>
      <c r="AU194" s="2" t="s">
        <v>904</v>
      </c>
      <c r="AV194" s="2" t="s">
        <v>904</v>
      </c>
      <c r="AW194" s="2" t="s">
        <v>904</v>
      </c>
      <c r="AX194" s="2" t="s">
        <v>904</v>
      </c>
      <c r="AY194" s="2" t="s">
        <v>904</v>
      </c>
      <c r="AZ194" s="2" t="s">
        <v>904</v>
      </c>
      <c r="BA194" s="205">
        <v>5.87233731666956E7</v>
      </c>
      <c r="BB194" s="205">
        <v>7.175942902850849</v>
      </c>
      <c r="BC194" s="206" t="s">
        <v>904</v>
      </c>
      <c r="BD194" s="205">
        <v>7.175942902850849</v>
      </c>
      <c r="BE194" s="205">
        <v>9994.025017345864</v>
      </c>
      <c r="BF194" s="205">
        <v>0.0</v>
      </c>
      <c r="BG194" s="205">
        <v>77412.0</v>
      </c>
      <c r="BH194" s="205">
        <v>61929.60000000003</v>
      </c>
      <c r="BI194" s="2" t="s">
        <v>904</v>
      </c>
      <c r="BJ194" s="2" t="s">
        <v>904</v>
      </c>
      <c r="BK194" s="203">
        <v>60.095375546966885</v>
      </c>
      <c r="BL194" s="2">
        <v>3.0</v>
      </c>
      <c r="BM194" s="207">
        <v>60.095375546966885</v>
      </c>
      <c r="BN194" s="208" t="s">
        <v>905</v>
      </c>
      <c r="BO194" s="87">
        <v>20.0</v>
      </c>
      <c r="BP194" s="101">
        <v>0.05</v>
      </c>
      <c r="BQ194" s="101">
        <v>0.04</v>
      </c>
      <c r="BR194" s="2">
        <v>100.0</v>
      </c>
      <c r="BS194" s="2">
        <v>100.0</v>
      </c>
    </row>
    <row r="195" ht="12.75" customHeight="1">
      <c r="A195" s="87" t="str">
        <f t="shared" si="1"/>
        <v>Indonesia Mangrove Restoration Planting Small</v>
      </c>
      <c r="B195" s="87" t="s">
        <v>162</v>
      </c>
      <c r="C195" s="203" t="s">
        <v>184</v>
      </c>
      <c r="D195" s="203" t="s">
        <v>585</v>
      </c>
      <c r="E195" s="203" t="s">
        <v>160</v>
      </c>
      <c r="F195" s="203" t="s">
        <v>174</v>
      </c>
      <c r="G195" s="203" t="s">
        <v>902</v>
      </c>
      <c r="H195" s="177">
        <v>100.0</v>
      </c>
      <c r="I195" s="2" t="s">
        <v>907</v>
      </c>
      <c r="J195" s="2">
        <v>1.3194628191229E7</v>
      </c>
      <c r="K195" s="2">
        <v>7.929361363545032E8</v>
      </c>
      <c r="L195" s="204">
        <v>-715057.3513451722</v>
      </c>
      <c r="M195" s="92">
        <v>2516565.202712124</v>
      </c>
      <c r="N195" s="92">
        <v>3318915.0851640394</v>
      </c>
      <c r="O195" s="92">
        <v>1465898.4097633134</v>
      </c>
      <c r="P195" s="92">
        <v>1571800.0</v>
      </c>
      <c r="Q195" s="92">
        <v>1050666.792948811</v>
      </c>
      <c r="R195" s="92">
        <v>1747115.0851640392</v>
      </c>
      <c r="S195" s="92">
        <v>77412.0</v>
      </c>
      <c r="T195" s="92">
        <v>61929.60000000003</v>
      </c>
      <c r="U195" s="92">
        <v>2587908.7641319293</v>
      </c>
      <c r="V195" s="92">
        <v>4367491.651640392</v>
      </c>
      <c r="W195" s="92">
        <v>40.63590274621704</v>
      </c>
      <c r="X195" s="92">
        <v>41942.7533785354</v>
      </c>
      <c r="Y195" s="92">
        <v>5033.130405424248</v>
      </c>
      <c r="Z195" s="92">
        <v>1290.2</v>
      </c>
      <c r="AA195" s="92">
        <v>25879.087641319293</v>
      </c>
      <c r="AB195" s="87">
        <v>500.0</v>
      </c>
      <c r="AC195" s="2">
        <v>715057.3513451722</v>
      </c>
      <c r="AD195" s="92">
        <v>1465898.4097633134</v>
      </c>
      <c r="AE195" s="92">
        <v>1050666.792948811</v>
      </c>
      <c r="AF195" s="92">
        <v>2587908.7641319293</v>
      </c>
      <c r="AG195" s="92">
        <v>40.63590274621704</v>
      </c>
      <c r="AH195" s="2" t="s">
        <v>904</v>
      </c>
      <c r="AI195" s="2" t="s">
        <v>904</v>
      </c>
      <c r="AJ195" s="2" t="s">
        <v>904</v>
      </c>
      <c r="AK195" s="177">
        <v>61929.60000000003</v>
      </c>
      <c r="AL195" s="2" t="s">
        <v>904</v>
      </c>
      <c r="AM195" s="2" t="s">
        <v>904</v>
      </c>
      <c r="AN195" s="2" t="s">
        <v>904</v>
      </c>
      <c r="AO195" s="2" t="s">
        <v>904</v>
      </c>
      <c r="AP195" s="2" t="s">
        <v>904</v>
      </c>
      <c r="AQ195" s="2" t="s">
        <v>904</v>
      </c>
      <c r="AR195" s="2" t="s">
        <v>904</v>
      </c>
      <c r="AS195" s="2" t="s">
        <v>904</v>
      </c>
      <c r="AT195" s="2" t="s">
        <v>904</v>
      </c>
      <c r="AU195" s="2" t="s">
        <v>904</v>
      </c>
      <c r="AV195" s="2" t="s">
        <v>904</v>
      </c>
      <c r="AW195" s="2" t="s">
        <v>904</v>
      </c>
      <c r="AX195" s="2" t="s">
        <v>904</v>
      </c>
      <c r="AY195" s="2" t="s">
        <v>904</v>
      </c>
      <c r="AZ195" s="2" t="s">
        <v>904</v>
      </c>
      <c r="BA195" s="205">
        <v>5.87233731666956E7</v>
      </c>
      <c r="BB195" s="205">
        <v>7.175942902850849</v>
      </c>
      <c r="BC195" s="206" t="s">
        <v>904</v>
      </c>
      <c r="BD195" s="205">
        <v>7.175942902850849</v>
      </c>
      <c r="BE195" s="205">
        <v>9994.025017345864</v>
      </c>
      <c r="BF195" s="205">
        <v>0.0</v>
      </c>
      <c r="BG195" s="205">
        <v>77412.0</v>
      </c>
      <c r="BH195" s="205">
        <v>61929.60000000003</v>
      </c>
      <c r="BI195" s="2" t="s">
        <v>904</v>
      </c>
      <c r="BJ195" s="2" t="s">
        <v>904</v>
      </c>
      <c r="BK195" s="203">
        <v>60.095375546966885</v>
      </c>
      <c r="BL195" s="2">
        <v>3.0</v>
      </c>
      <c r="BM195" s="207">
        <v>60.095375546966885</v>
      </c>
      <c r="BN195" s="208" t="s">
        <v>905</v>
      </c>
      <c r="BO195" s="87">
        <v>20.0</v>
      </c>
      <c r="BP195" s="101">
        <v>0.05</v>
      </c>
      <c r="BQ195" s="101">
        <v>0.04</v>
      </c>
      <c r="BR195" s="2">
        <v>100.0</v>
      </c>
      <c r="BS195" s="2">
        <v>100.0</v>
      </c>
    </row>
    <row r="196" ht="12.75" customHeight="1">
      <c r="A196" s="87" t="str">
        <f t="shared" si="1"/>
        <v>Indonesia Seagrass Restoration Planting Small</v>
      </c>
      <c r="B196" s="87" t="s">
        <v>162</v>
      </c>
      <c r="C196" s="203" t="s">
        <v>184</v>
      </c>
      <c r="D196" s="203" t="s">
        <v>585</v>
      </c>
      <c r="E196" s="203" t="s">
        <v>167</v>
      </c>
      <c r="F196" s="203" t="s">
        <v>174</v>
      </c>
      <c r="G196" s="203" t="s">
        <v>902</v>
      </c>
      <c r="H196" s="177">
        <v>100.0</v>
      </c>
      <c r="I196" s="2" t="s">
        <v>907</v>
      </c>
      <c r="J196" s="2">
        <v>21283.965706666626</v>
      </c>
      <c r="K196" s="2">
        <v>2.5969239989573393E7</v>
      </c>
      <c r="L196" s="204">
        <v>-1684811.4028411827</v>
      </c>
      <c r="M196" s="92">
        <v>2759618.864797429</v>
      </c>
      <c r="N196" s="92">
        <v>3521589.7780841114</v>
      </c>
      <c r="O196" s="92">
        <v>1775138.331357321</v>
      </c>
      <c r="P196" s="92">
        <v>1919652.8551639218</v>
      </c>
      <c r="Q196" s="92">
        <v>984480.533440108</v>
      </c>
      <c r="R196" s="92">
        <v>1601936.9229201898</v>
      </c>
      <c r="S196" s="92">
        <v>1891.999999999997</v>
      </c>
      <c r="T196" s="92">
        <v>1513.599999999997</v>
      </c>
      <c r="U196" s="92">
        <v>1284184.5520425716</v>
      </c>
      <c r="V196" s="92">
        <v>2167257.7441472593</v>
      </c>
      <c r="W196" s="92">
        <v>1823.2154233598274</v>
      </c>
      <c r="X196" s="92">
        <v>45993.64774662382</v>
      </c>
      <c r="Y196" s="92">
        <v>5519.237729594858</v>
      </c>
      <c r="Z196" s="92">
        <v>31.533333333333285</v>
      </c>
      <c r="AA196" s="92">
        <v>12841.845520425715</v>
      </c>
      <c r="AB196" s="87">
        <v>500.0</v>
      </c>
      <c r="AC196" s="2">
        <v>1684811.4028411827</v>
      </c>
      <c r="AD196" s="92">
        <v>1775138.331357321</v>
      </c>
      <c r="AE196" s="92">
        <v>984480.533440108</v>
      </c>
      <c r="AF196" s="92">
        <v>1284184.5520425716</v>
      </c>
      <c r="AG196" s="92">
        <v>1823.2154233598274</v>
      </c>
      <c r="AH196" s="2" t="s">
        <v>904</v>
      </c>
      <c r="AI196" s="2" t="s">
        <v>904</v>
      </c>
      <c r="AJ196" s="2" t="s">
        <v>904</v>
      </c>
      <c r="AK196" s="177">
        <v>1513.599999999997</v>
      </c>
      <c r="AL196" s="2" t="s">
        <v>904</v>
      </c>
      <c r="AM196" s="2" t="s">
        <v>904</v>
      </c>
      <c r="AN196" s="2" t="s">
        <v>904</v>
      </c>
      <c r="AO196" s="2" t="s">
        <v>904</v>
      </c>
      <c r="AP196" s="2" t="s">
        <v>904</v>
      </c>
      <c r="AQ196" s="2" t="s">
        <v>904</v>
      </c>
      <c r="AR196" s="2" t="s">
        <v>904</v>
      </c>
      <c r="AS196" s="2" t="s">
        <v>904</v>
      </c>
      <c r="AT196" s="2" t="s">
        <v>904</v>
      </c>
      <c r="AU196" s="2" t="s">
        <v>904</v>
      </c>
      <c r="AV196" s="2" t="s">
        <v>904</v>
      </c>
      <c r="AW196" s="2" t="s">
        <v>904</v>
      </c>
      <c r="AX196" s="2" t="s">
        <v>904</v>
      </c>
      <c r="AY196" s="2" t="s">
        <v>904</v>
      </c>
      <c r="AZ196" s="2" t="s">
        <v>904</v>
      </c>
      <c r="BA196" s="205">
        <v>6076958.68715421</v>
      </c>
      <c r="BB196" s="205">
        <v>2.771662359956224</v>
      </c>
      <c r="BC196" s="206" t="s">
        <v>904</v>
      </c>
      <c r="BD196" s="205">
        <v>2.771662359956224</v>
      </c>
      <c r="BE196" s="205">
        <v>145.1854584551281</v>
      </c>
      <c r="BF196" s="205">
        <v>0.0</v>
      </c>
      <c r="BG196" s="205">
        <v>1891.999999999997</v>
      </c>
      <c r="BH196" s="205">
        <v>1513.599999999997</v>
      </c>
      <c r="BI196" s="2" t="s">
        <v>904</v>
      </c>
      <c r="BJ196" s="2" t="s">
        <v>904</v>
      </c>
      <c r="BK196" s="203">
        <v>1220.13164029104</v>
      </c>
      <c r="BL196" s="2">
        <v>3.0</v>
      </c>
      <c r="BM196" s="207">
        <v>1220.13164029104</v>
      </c>
      <c r="BN196" s="208" t="s">
        <v>905</v>
      </c>
      <c r="BO196" s="87">
        <v>20.0</v>
      </c>
      <c r="BP196" s="101">
        <v>0.05</v>
      </c>
      <c r="BQ196" s="101">
        <v>0.04</v>
      </c>
      <c r="BR196" s="2">
        <v>100.0</v>
      </c>
      <c r="BS196" s="2">
        <v>100.0</v>
      </c>
    </row>
    <row r="197" ht="12.75" customHeight="1">
      <c r="A197" s="87" t="str">
        <f t="shared" si="1"/>
        <v>Indonesia Seagrass Restoration Planting Small</v>
      </c>
      <c r="B197" s="87" t="s">
        <v>162</v>
      </c>
      <c r="C197" s="203" t="s">
        <v>184</v>
      </c>
      <c r="D197" s="203" t="s">
        <v>585</v>
      </c>
      <c r="E197" s="203" t="s">
        <v>167</v>
      </c>
      <c r="F197" s="203" t="s">
        <v>174</v>
      </c>
      <c r="G197" s="203" t="s">
        <v>902</v>
      </c>
      <c r="H197" s="177">
        <v>100.0</v>
      </c>
      <c r="I197" s="2" t="s">
        <v>907</v>
      </c>
      <c r="J197" s="2">
        <v>21283.965706666626</v>
      </c>
      <c r="K197" s="2">
        <v>2.5969239989573393E7</v>
      </c>
      <c r="L197" s="204">
        <v>-1684811.4028411827</v>
      </c>
      <c r="M197" s="92">
        <v>2759618.864797429</v>
      </c>
      <c r="N197" s="92">
        <v>3521589.7780841114</v>
      </c>
      <c r="O197" s="92">
        <v>1775138.331357321</v>
      </c>
      <c r="P197" s="92">
        <v>1919652.8551639218</v>
      </c>
      <c r="Q197" s="92">
        <v>984480.533440108</v>
      </c>
      <c r="R197" s="92">
        <v>1601936.9229201898</v>
      </c>
      <c r="S197" s="92">
        <v>1891.999999999997</v>
      </c>
      <c r="T197" s="92">
        <v>1513.599999999997</v>
      </c>
      <c r="U197" s="92">
        <v>1284184.5520425716</v>
      </c>
      <c r="V197" s="92">
        <v>2167257.7441472593</v>
      </c>
      <c r="W197" s="92">
        <v>1823.2154233598274</v>
      </c>
      <c r="X197" s="92">
        <v>45993.64774662382</v>
      </c>
      <c r="Y197" s="92">
        <v>5519.237729594858</v>
      </c>
      <c r="Z197" s="92">
        <v>31.533333333333285</v>
      </c>
      <c r="AA197" s="92">
        <v>12841.845520425715</v>
      </c>
      <c r="AB197" s="87">
        <v>500.0</v>
      </c>
      <c r="AC197" s="2">
        <v>1684811.4028411827</v>
      </c>
      <c r="AD197" s="92">
        <v>1775138.331357321</v>
      </c>
      <c r="AE197" s="92">
        <v>984480.533440108</v>
      </c>
      <c r="AF197" s="92">
        <v>1284184.5520425716</v>
      </c>
      <c r="AG197" s="92">
        <v>1823.2154233598274</v>
      </c>
      <c r="AH197" s="2" t="s">
        <v>904</v>
      </c>
      <c r="AI197" s="2" t="s">
        <v>904</v>
      </c>
      <c r="AJ197" s="2" t="s">
        <v>904</v>
      </c>
      <c r="AK197" s="177">
        <v>1513.599999999997</v>
      </c>
      <c r="AL197" s="2" t="s">
        <v>904</v>
      </c>
      <c r="AM197" s="2" t="s">
        <v>904</v>
      </c>
      <c r="AN197" s="2" t="s">
        <v>904</v>
      </c>
      <c r="AO197" s="2" t="s">
        <v>904</v>
      </c>
      <c r="AP197" s="2" t="s">
        <v>904</v>
      </c>
      <c r="AQ197" s="2" t="s">
        <v>904</v>
      </c>
      <c r="AR197" s="2" t="s">
        <v>904</v>
      </c>
      <c r="AS197" s="2" t="s">
        <v>904</v>
      </c>
      <c r="AT197" s="2" t="s">
        <v>904</v>
      </c>
      <c r="AU197" s="2" t="s">
        <v>904</v>
      </c>
      <c r="AV197" s="2" t="s">
        <v>904</v>
      </c>
      <c r="AW197" s="2" t="s">
        <v>904</v>
      </c>
      <c r="AX197" s="2" t="s">
        <v>904</v>
      </c>
      <c r="AY197" s="2" t="s">
        <v>904</v>
      </c>
      <c r="AZ197" s="2" t="s">
        <v>904</v>
      </c>
      <c r="BA197" s="205">
        <v>6076958.68715421</v>
      </c>
      <c r="BB197" s="205">
        <v>2.771662359956224</v>
      </c>
      <c r="BC197" s="206" t="s">
        <v>904</v>
      </c>
      <c r="BD197" s="205">
        <v>2.771662359956224</v>
      </c>
      <c r="BE197" s="205">
        <v>145.1854584551281</v>
      </c>
      <c r="BF197" s="205">
        <v>0.0</v>
      </c>
      <c r="BG197" s="205">
        <v>1891.999999999997</v>
      </c>
      <c r="BH197" s="205">
        <v>1513.599999999997</v>
      </c>
      <c r="BI197" s="2" t="s">
        <v>904</v>
      </c>
      <c r="BJ197" s="2" t="s">
        <v>904</v>
      </c>
      <c r="BK197" s="203">
        <v>1220.13164029104</v>
      </c>
      <c r="BL197" s="2">
        <v>3.0</v>
      </c>
      <c r="BM197" s="207">
        <v>1220.13164029104</v>
      </c>
      <c r="BN197" s="208" t="s">
        <v>905</v>
      </c>
      <c r="BO197" s="87">
        <v>20.0</v>
      </c>
      <c r="BP197" s="101">
        <v>0.05</v>
      </c>
      <c r="BQ197" s="101">
        <v>0.04</v>
      </c>
      <c r="BR197" s="2">
        <v>100.0</v>
      </c>
      <c r="BS197" s="2">
        <v>100.0</v>
      </c>
    </row>
    <row r="198" ht="12.75" customHeight="1">
      <c r="A198" s="87" t="str">
        <f t="shared" si="1"/>
        <v>Indonesia Salt marsh Restoration Planting Small</v>
      </c>
      <c r="B198" s="87" t="s">
        <v>162</v>
      </c>
      <c r="C198" s="203" t="s">
        <v>184</v>
      </c>
      <c r="D198" s="203" t="s">
        <v>585</v>
      </c>
      <c r="E198" s="203" t="s">
        <v>168</v>
      </c>
      <c r="F198" s="203" t="s">
        <v>174</v>
      </c>
      <c r="G198" s="203" t="s">
        <v>902</v>
      </c>
      <c r="H198" s="177">
        <v>100.0</v>
      </c>
      <c r="I198" s="2" t="s">
        <v>907</v>
      </c>
      <c r="J198" s="2">
        <v>1538.032167397889</v>
      </c>
      <c r="K198" s="2">
        <v>843722.772362663</v>
      </c>
      <c r="L198" s="204">
        <v>-1514737.0489554277</v>
      </c>
      <c r="M198" s="92">
        <v>2530918.581329995</v>
      </c>
      <c r="N198" s="92">
        <v>3257123.2712503113</v>
      </c>
      <c r="O198" s="92">
        <v>1594274.0267719408</v>
      </c>
      <c r="P198" s="92">
        <v>1716205.1100507928</v>
      </c>
      <c r="Q198" s="92">
        <v>936644.5545580542</v>
      </c>
      <c r="R198" s="92">
        <v>1540918.1611995185</v>
      </c>
      <c r="S198" s="92">
        <v>4003.999999999994</v>
      </c>
      <c r="T198" s="92">
        <v>3203.199999999995</v>
      </c>
      <c r="U198" s="92">
        <v>1221878.5505697716</v>
      </c>
      <c r="V198" s="92">
        <v>2062106.841978254</v>
      </c>
      <c r="W198" s="92">
        <v>790.1219347308938</v>
      </c>
      <c r="X198" s="92">
        <v>42181.976355499915</v>
      </c>
      <c r="Y198" s="92">
        <v>5061.83716265999</v>
      </c>
      <c r="Z198" s="92">
        <v>66.73333333333323</v>
      </c>
      <c r="AA198" s="92">
        <v>12218.785505697715</v>
      </c>
      <c r="AB198" s="87">
        <v>500.0</v>
      </c>
      <c r="AC198" s="2">
        <v>1514737.0489554277</v>
      </c>
      <c r="AD198" s="92">
        <v>1594274.0267719408</v>
      </c>
      <c r="AE198" s="92">
        <v>936644.5545580542</v>
      </c>
      <c r="AF198" s="92">
        <v>1221878.5505697716</v>
      </c>
      <c r="AG198" s="92">
        <v>790.1219347308938</v>
      </c>
      <c r="AH198" s="2" t="s">
        <v>904</v>
      </c>
      <c r="AI198" s="2" t="s">
        <v>904</v>
      </c>
      <c r="AJ198" s="2" t="s">
        <v>904</v>
      </c>
      <c r="AK198" s="177">
        <v>3203.199999999995</v>
      </c>
      <c r="AL198" s="2" t="s">
        <v>904</v>
      </c>
      <c r="AM198" s="2" t="s">
        <v>904</v>
      </c>
      <c r="AN198" s="2" t="s">
        <v>904</v>
      </c>
      <c r="AO198" s="2" t="s">
        <v>904</v>
      </c>
      <c r="AP198" s="2" t="s">
        <v>904</v>
      </c>
      <c r="AQ198" s="2" t="s">
        <v>904</v>
      </c>
      <c r="AR198" s="2" t="s">
        <v>904</v>
      </c>
      <c r="AS198" s="2" t="s">
        <v>904</v>
      </c>
      <c r="AT198" s="2" t="s">
        <v>904</v>
      </c>
      <c r="AU198" s="2" t="s">
        <v>904</v>
      </c>
      <c r="AV198" s="2" t="s">
        <v>904</v>
      </c>
      <c r="AW198" s="2" t="s">
        <v>904</v>
      </c>
      <c r="AX198" s="2" t="s">
        <v>904</v>
      </c>
      <c r="AY198" s="2" t="s">
        <v>904</v>
      </c>
      <c r="AZ198" s="2" t="s">
        <v>904</v>
      </c>
      <c r="BA198" s="205">
        <v>348653.01152767864</v>
      </c>
      <c r="BB198" s="205">
        <v>5.453513012889005</v>
      </c>
      <c r="BC198" s="206" t="s">
        <v>904</v>
      </c>
      <c r="BD198" s="205">
        <v>5.453513012889005</v>
      </c>
      <c r="BE198" s="205">
        <v>1194.975807649138</v>
      </c>
      <c r="BF198" s="205">
        <v>0.0</v>
      </c>
      <c r="BG198" s="205">
        <v>4003.999999999994</v>
      </c>
      <c r="BH198" s="205">
        <v>3203.199999999995</v>
      </c>
      <c r="BI198" s="2" t="s">
        <v>904</v>
      </c>
      <c r="BJ198" s="2" t="s">
        <v>904</v>
      </c>
      <c r="BK198" s="203">
        <v>548.5729039010351</v>
      </c>
      <c r="BL198" s="2">
        <v>3.0</v>
      </c>
      <c r="BM198" s="207">
        <v>548.5729039010351</v>
      </c>
      <c r="BN198" s="208" t="s">
        <v>905</v>
      </c>
      <c r="BO198" s="87">
        <v>20.0</v>
      </c>
      <c r="BP198" s="101">
        <v>0.05</v>
      </c>
      <c r="BQ198" s="101">
        <v>0.04</v>
      </c>
      <c r="BR198" s="2">
        <v>100.0</v>
      </c>
      <c r="BS198" s="2">
        <v>100.0</v>
      </c>
    </row>
    <row r="199" ht="12.75" customHeight="1">
      <c r="A199" s="87" t="str">
        <f t="shared" si="1"/>
        <v>Indonesia Salt marsh Restoration Planting Small</v>
      </c>
      <c r="B199" s="87" t="s">
        <v>162</v>
      </c>
      <c r="C199" s="203" t="s">
        <v>184</v>
      </c>
      <c r="D199" s="203" t="s">
        <v>585</v>
      </c>
      <c r="E199" s="203" t="s">
        <v>168</v>
      </c>
      <c r="F199" s="203" t="s">
        <v>174</v>
      </c>
      <c r="G199" s="203" t="s">
        <v>902</v>
      </c>
      <c r="H199" s="177">
        <v>100.0</v>
      </c>
      <c r="I199" s="2" t="s">
        <v>907</v>
      </c>
      <c r="J199" s="2">
        <v>1538.032167397889</v>
      </c>
      <c r="K199" s="2">
        <v>843722.772362663</v>
      </c>
      <c r="L199" s="204">
        <v>-1514737.0489554277</v>
      </c>
      <c r="M199" s="92">
        <v>2530918.581329995</v>
      </c>
      <c r="N199" s="92">
        <v>3257123.2712503113</v>
      </c>
      <c r="O199" s="92">
        <v>1594274.0267719408</v>
      </c>
      <c r="P199" s="92">
        <v>1716205.1100507928</v>
      </c>
      <c r="Q199" s="92">
        <v>936644.5545580542</v>
      </c>
      <c r="R199" s="92">
        <v>1540918.1611995185</v>
      </c>
      <c r="S199" s="92">
        <v>4003.999999999994</v>
      </c>
      <c r="T199" s="92">
        <v>3203.199999999995</v>
      </c>
      <c r="U199" s="92">
        <v>1221878.5505697716</v>
      </c>
      <c r="V199" s="92">
        <v>2062106.841978254</v>
      </c>
      <c r="W199" s="92">
        <v>790.1219347308938</v>
      </c>
      <c r="X199" s="92">
        <v>42181.976355499915</v>
      </c>
      <c r="Y199" s="92">
        <v>5061.83716265999</v>
      </c>
      <c r="Z199" s="92">
        <v>66.73333333333323</v>
      </c>
      <c r="AA199" s="92">
        <v>12218.785505697715</v>
      </c>
      <c r="AB199" s="87">
        <v>500.0</v>
      </c>
      <c r="AC199" s="2">
        <v>1514737.0489554277</v>
      </c>
      <c r="AD199" s="92">
        <v>1594274.0267719408</v>
      </c>
      <c r="AE199" s="92">
        <v>936644.5545580542</v>
      </c>
      <c r="AF199" s="92">
        <v>1221878.5505697716</v>
      </c>
      <c r="AG199" s="92">
        <v>790.1219347308938</v>
      </c>
      <c r="AH199" s="2" t="s">
        <v>904</v>
      </c>
      <c r="AI199" s="2" t="s">
        <v>904</v>
      </c>
      <c r="AJ199" s="2" t="s">
        <v>904</v>
      </c>
      <c r="AK199" s="177">
        <v>3203.199999999995</v>
      </c>
      <c r="AL199" s="2" t="s">
        <v>904</v>
      </c>
      <c r="AM199" s="2" t="s">
        <v>904</v>
      </c>
      <c r="AN199" s="2" t="s">
        <v>904</v>
      </c>
      <c r="AO199" s="2" t="s">
        <v>904</v>
      </c>
      <c r="AP199" s="2" t="s">
        <v>904</v>
      </c>
      <c r="AQ199" s="2" t="s">
        <v>904</v>
      </c>
      <c r="AR199" s="2" t="s">
        <v>904</v>
      </c>
      <c r="AS199" s="2" t="s">
        <v>904</v>
      </c>
      <c r="AT199" s="2" t="s">
        <v>904</v>
      </c>
      <c r="AU199" s="2" t="s">
        <v>904</v>
      </c>
      <c r="AV199" s="2" t="s">
        <v>904</v>
      </c>
      <c r="AW199" s="2" t="s">
        <v>904</v>
      </c>
      <c r="AX199" s="2" t="s">
        <v>904</v>
      </c>
      <c r="AY199" s="2" t="s">
        <v>904</v>
      </c>
      <c r="AZ199" s="2" t="s">
        <v>904</v>
      </c>
      <c r="BA199" s="205">
        <v>348653.01152767864</v>
      </c>
      <c r="BB199" s="205">
        <v>5.453513012889005</v>
      </c>
      <c r="BC199" s="206" t="s">
        <v>904</v>
      </c>
      <c r="BD199" s="205">
        <v>5.453513012889005</v>
      </c>
      <c r="BE199" s="205">
        <v>1194.975807649138</v>
      </c>
      <c r="BF199" s="205">
        <v>0.0</v>
      </c>
      <c r="BG199" s="205">
        <v>4003.999999999994</v>
      </c>
      <c r="BH199" s="205">
        <v>3203.199999999995</v>
      </c>
      <c r="BI199" s="2" t="s">
        <v>904</v>
      </c>
      <c r="BJ199" s="2" t="s">
        <v>904</v>
      </c>
      <c r="BK199" s="203">
        <v>548.5729039010351</v>
      </c>
      <c r="BL199" s="2">
        <v>3.0</v>
      </c>
      <c r="BM199" s="207">
        <v>548.5729039010351</v>
      </c>
      <c r="BN199" s="208" t="s">
        <v>905</v>
      </c>
      <c r="BO199" s="87">
        <v>20.0</v>
      </c>
      <c r="BP199" s="101">
        <v>0.05</v>
      </c>
      <c r="BQ199" s="101">
        <v>0.04</v>
      </c>
      <c r="BR199" s="2">
        <v>100.0</v>
      </c>
      <c r="BS199" s="2">
        <v>100.0</v>
      </c>
    </row>
    <row r="200" ht="12.75" customHeight="1">
      <c r="A200" s="87" t="str">
        <f t="shared" si="1"/>
        <v>Indonesia Mangrove Restoration Planting Small</v>
      </c>
      <c r="B200" s="87" t="s">
        <v>162</v>
      </c>
      <c r="C200" s="203" t="s">
        <v>184</v>
      </c>
      <c r="D200" s="203" t="s">
        <v>585</v>
      </c>
      <c r="E200" s="203" t="s">
        <v>160</v>
      </c>
      <c r="F200" s="203" t="s">
        <v>174</v>
      </c>
      <c r="G200" s="203" t="s">
        <v>902</v>
      </c>
      <c r="H200" s="177">
        <v>100.0</v>
      </c>
      <c r="I200" s="2" t="s">
        <v>907</v>
      </c>
      <c r="J200" s="2">
        <v>1.3194628191229E7</v>
      </c>
      <c r="K200" s="2">
        <v>3.9583884573687005E8</v>
      </c>
      <c r="L200" s="204">
        <v>-1338216.905803456</v>
      </c>
      <c r="M200" s="92">
        <v>2386964.4049319895</v>
      </c>
      <c r="N200" s="92">
        <v>3100193.9269084698</v>
      </c>
      <c r="O200" s="92">
        <v>1465898.4097633134</v>
      </c>
      <c r="P200" s="92">
        <v>1571800.0</v>
      </c>
      <c r="Q200" s="92">
        <v>921065.9951686759</v>
      </c>
      <c r="R200" s="92">
        <v>1528393.9269084698</v>
      </c>
      <c r="S200" s="92">
        <v>77412.0</v>
      </c>
      <c r="T200" s="92">
        <v>61929.60000000003</v>
      </c>
      <c r="U200" s="92">
        <v>1291900.7863305775</v>
      </c>
      <c r="V200" s="92">
        <v>2180280.0690846965</v>
      </c>
      <c r="W200" s="92">
        <v>38.543191057781556</v>
      </c>
      <c r="X200" s="92">
        <v>39782.74008219982</v>
      </c>
      <c r="Y200" s="92">
        <v>4773.928809863979</v>
      </c>
      <c r="Z200" s="92">
        <v>1290.2</v>
      </c>
      <c r="AA200" s="92">
        <v>12919.007863305775</v>
      </c>
      <c r="AB200" s="87">
        <v>500.0</v>
      </c>
      <c r="AC200" s="2">
        <v>1338216.905803456</v>
      </c>
      <c r="AD200" s="92">
        <v>1465898.4097633134</v>
      </c>
      <c r="AE200" s="92">
        <v>921065.9951686759</v>
      </c>
      <c r="AF200" s="92">
        <v>1291900.7863305775</v>
      </c>
      <c r="AG200" s="92">
        <v>38.543191057781556</v>
      </c>
      <c r="AH200" s="2" t="s">
        <v>904</v>
      </c>
      <c r="AI200" s="2" t="s">
        <v>904</v>
      </c>
      <c r="AJ200" s="2" t="s">
        <v>904</v>
      </c>
      <c r="AK200" s="177">
        <v>61929.60000000003</v>
      </c>
      <c r="AL200" s="2" t="s">
        <v>904</v>
      </c>
      <c r="AM200" s="2" t="s">
        <v>904</v>
      </c>
      <c r="AN200" s="2" t="s">
        <v>904</v>
      </c>
      <c r="AO200" s="2" t="s">
        <v>904</v>
      </c>
      <c r="AP200" s="2" t="s">
        <v>904</v>
      </c>
      <c r="AQ200" s="2" t="s">
        <v>904</v>
      </c>
      <c r="AR200" s="2" t="s">
        <v>904</v>
      </c>
      <c r="AS200" s="2" t="s">
        <v>904</v>
      </c>
      <c r="AT200" s="2" t="s">
        <v>904</v>
      </c>
      <c r="AU200" s="2" t="s">
        <v>904</v>
      </c>
      <c r="AV200" s="2" t="s">
        <v>904</v>
      </c>
      <c r="AW200" s="2" t="s">
        <v>904</v>
      </c>
      <c r="AX200" s="2" t="s">
        <v>904</v>
      </c>
      <c r="AY200" s="2" t="s">
        <v>904</v>
      </c>
      <c r="AZ200" s="2" t="s">
        <v>904</v>
      </c>
      <c r="BA200" s="205">
        <v>5.87233731666956E7</v>
      </c>
      <c r="BB200" s="205">
        <v>7.175942902850849</v>
      </c>
      <c r="BC200" s="206" t="s">
        <v>904</v>
      </c>
      <c r="BD200" s="205">
        <v>7.175942902850849</v>
      </c>
      <c r="BE200" s="205">
        <v>9994.025017345864</v>
      </c>
      <c r="BF200" s="205">
        <v>0.0</v>
      </c>
      <c r="BG200" s="205">
        <v>77412.0</v>
      </c>
      <c r="BH200" s="205">
        <v>61929.60000000003</v>
      </c>
      <c r="BI200" s="2" t="s">
        <v>904</v>
      </c>
      <c r="BJ200" s="2" t="s">
        <v>904</v>
      </c>
      <c r="BK200" s="203">
        <v>30.0</v>
      </c>
      <c r="BL200" s="2">
        <v>3.0</v>
      </c>
      <c r="BM200" s="207">
        <v>30.0</v>
      </c>
      <c r="BN200" s="208" t="s">
        <v>906</v>
      </c>
      <c r="BO200" s="87">
        <v>20.0</v>
      </c>
      <c r="BP200" s="101">
        <v>0.05</v>
      </c>
      <c r="BQ200" s="101">
        <v>0.04</v>
      </c>
      <c r="BR200" s="2">
        <v>100.0</v>
      </c>
      <c r="BS200" s="2">
        <v>100.0</v>
      </c>
    </row>
    <row r="201" ht="12.75" customHeight="1">
      <c r="A201" s="87" t="str">
        <f t="shared" si="1"/>
        <v>Indonesia Mangrove Restoration Planting Small</v>
      </c>
      <c r="B201" s="87" t="s">
        <v>162</v>
      </c>
      <c r="C201" s="203" t="s">
        <v>184</v>
      </c>
      <c r="D201" s="203" t="s">
        <v>585</v>
      </c>
      <c r="E201" s="203" t="s">
        <v>160</v>
      </c>
      <c r="F201" s="203" t="s">
        <v>174</v>
      </c>
      <c r="G201" s="203" t="s">
        <v>902</v>
      </c>
      <c r="H201" s="177">
        <v>100.0</v>
      </c>
      <c r="I201" s="2" t="s">
        <v>907</v>
      </c>
      <c r="J201" s="2">
        <v>1.3194628191229E7</v>
      </c>
      <c r="K201" s="2">
        <v>3.9583884573687005E8</v>
      </c>
      <c r="L201" s="204">
        <v>-1338216.905803456</v>
      </c>
      <c r="M201" s="92">
        <v>2386964.4049319895</v>
      </c>
      <c r="N201" s="92">
        <v>3100193.9269084698</v>
      </c>
      <c r="O201" s="92">
        <v>1465898.4097633134</v>
      </c>
      <c r="P201" s="92">
        <v>1571800.0</v>
      </c>
      <c r="Q201" s="92">
        <v>921065.9951686759</v>
      </c>
      <c r="R201" s="92">
        <v>1528393.9269084698</v>
      </c>
      <c r="S201" s="92">
        <v>77412.0</v>
      </c>
      <c r="T201" s="92">
        <v>61929.60000000003</v>
      </c>
      <c r="U201" s="92">
        <v>1291900.7863305775</v>
      </c>
      <c r="V201" s="92">
        <v>2180280.0690846965</v>
      </c>
      <c r="W201" s="92">
        <v>38.543191057781556</v>
      </c>
      <c r="X201" s="92">
        <v>39782.74008219982</v>
      </c>
      <c r="Y201" s="92">
        <v>4773.928809863979</v>
      </c>
      <c r="Z201" s="92">
        <v>1290.2</v>
      </c>
      <c r="AA201" s="92">
        <v>12919.007863305775</v>
      </c>
      <c r="AB201" s="87">
        <v>500.0</v>
      </c>
      <c r="AC201" s="2">
        <v>1338216.905803456</v>
      </c>
      <c r="AD201" s="92">
        <v>1465898.4097633134</v>
      </c>
      <c r="AE201" s="92">
        <v>921065.9951686759</v>
      </c>
      <c r="AF201" s="92">
        <v>1291900.7863305775</v>
      </c>
      <c r="AG201" s="92">
        <v>38.543191057781556</v>
      </c>
      <c r="AH201" s="2" t="s">
        <v>904</v>
      </c>
      <c r="AI201" s="2" t="s">
        <v>904</v>
      </c>
      <c r="AJ201" s="2" t="s">
        <v>904</v>
      </c>
      <c r="AK201" s="177">
        <v>61929.60000000003</v>
      </c>
      <c r="AL201" s="2" t="s">
        <v>904</v>
      </c>
      <c r="AM201" s="2" t="s">
        <v>904</v>
      </c>
      <c r="AN201" s="2" t="s">
        <v>904</v>
      </c>
      <c r="AO201" s="2" t="s">
        <v>904</v>
      </c>
      <c r="AP201" s="2" t="s">
        <v>904</v>
      </c>
      <c r="AQ201" s="2" t="s">
        <v>904</v>
      </c>
      <c r="AR201" s="2" t="s">
        <v>904</v>
      </c>
      <c r="AS201" s="2" t="s">
        <v>904</v>
      </c>
      <c r="AT201" s="2" t="s">
        <v>904</v>
      </c>
      <c r="AU201" s="2" t="s">
        <v>904</v>
      </c>
      <c r="AV201" s="2" t="s">
        <v>904</v>
      </c>
      <c r="AW201" s="2" t="s">
        <v>904</v>
      </c>
      <c r="AX201" s="2" t="s">
        <v>904</v>
      </c>
      <c r="AY201" s="2" t="s">
        <v>904</v>
      </c>
      <c r="AZ201" s="2" t="s">
        <v>904</v>
      </c>
      <c r="BA201" s="205">
        <v>5.87233731666956E7</v>
      </c>
      <c r="BB201" s="205">
        <v>7.175942902850849</v>
      </c>
      <c r="BC201" s="206" t="s">
        <v>904</v>
      </c>
      <c r="BD201" s="205">
        <v>7.175942902850849</v>
      </c>
      <c r="BE201" s="205">
        <v>9994.025017345864</v>
      </c>
      <c r="BF201" s="205">
        <v>0.0</v>
      </c>
      <c r="BG201" s="205">
        <v>77412.0</v>
      </c>
      <c r="BH201" s="205">
        <v>61929.60000000003</v>
      </c>
      <c r="BI201" s="2" t="s">
        <v>904</v>
      </c>
      <c r="BJ201" s="2" t="s">
        <v>904</v>
      </c>
      <c r="BK201" s="203">
        <v>30.0</v>
      </c>
      <c r="BL201" s="2">
        <v>3.0</v>
      </c>
      <c r="BM201" s="207">
        <v>30.0</v>
      </c>
      <c r="BN201" s="208" t="s">
        <v>906</v>
      </c>
      <c r="BO201" s="87">
        <v>20.0</v>
      </c>
      <c r="BP201" s="101">
        <v>0.05</v>
      </c>
      <c r="BQ201" s="101">
        <v>0.04</v>
      </c>
      <c r="BR201" s="2">
        <v>100.0</v>
      </c>
      <c r="BS201" s="2">
        <v>100.0</v>
      </c>
    </row>
    <row r="202" ht="12.75" customHeight="1">
      <c r="A202" s="87" t="str">
        <f t="shared" si="1"/>
        <v>Indonesia Seagrass Restoration Planting Small</v>
      </c>
      <c r="B202" s="87" t="s">
        <v>162</v>
      </c>
      <c r="C202" s="203" t="s">
        <v>184</v>
      </c>
      <c r="D202" s="203" t="s">
        <v>585</v>
      </c>
      <c r="E202" s="203" t="s">
        <v>167</v>
      </c>
      <c r="F202" s="203" t="s">
        <v>174</v>
      </c>
      <c r="G202" s="203" t="s">
        <v>902</v>
      </c>
      <c r="H202" s="177">
        <v>100.0</v>
      </c>
      <c r="I202" s="2" t="s">
        <v>907</v>
      </c>
      <c r="J202" s="2">
        <v>21283.965706666626</v>
      </c>
      <c r="K202" s="2">
        <v>638518.9711999987</v>
      </c>
      <c r="L202" s="204">
        <v>-2602782.9980941317</v>
      </c>
      <c r="M202" s="92">
        <v>2634357.899759732</v>
      </c>
      <c r="N202" s="92">
        <v>3310192.7510092147</v>
      </c>
      <c r="O202" s="92">
        <v>1775138.331357321</v>
      </c>
      <c r="P202" s="92">
        <v>1919652.8551639218</v>
      </c>
      <c r="Q202" s="92">
        <v>859219.568402411</v>
      </c>
      <c r="R202" s="92">
        <v>1390539.8958452928</v>
      </c>
      <c r="S202" s="92">
        <v>1891.999999999997</v>
      </c>
      <c r="T202" s="92">
        <v>1513.599999999997</v>
      </c>
      <c r="U202" s="92">
        <v>31574.90166560026</v>
      </c>
      <c r="V202" s="92">
        <v>53287.47339828759</v>
      </c>
      <c r="W202" s="92">
        <v>1740.458443287353</v>
      </c>
      <c r="X202" s="92">
        <v>43905.964995995535</v>
      </c>
      <c r="Y202" s="92">
        <v>5268.715799519465</v>
      </c>
      <c r="Z202" s="92">
        <v>31.533333333333285</v>
      </c>
      <c r="AA202" s="92">
        <v>315.7490166560026</v>
      </c>
      <c r="AB202" s="87">
        <v>500.0</v>
      </c>
      <c r="AC202" s="2">
        <v>2602782.9980941317</v>
      </c>
      <c r="AD202" s="92">
        <v>1775138.331357321</v>
      </c>
      <c r="AE202" s="92">
        <v>859219.568402411</v>
      </c>
      <c r="AF202" s="92">
        <v>31574.90166560026</v>
      </c>
      <c r="AG202" s="92">
        <v>1740.458443287353</v>
      </c>
      <c r="AH202" s="2" t="s">
        <v>904</v>
      </c>
      <c r="AI202" s="2" t="s">
        <v>904</v>
      </c>
      <c r="AJ202" s="2" t="s">
        <v>904</v>
      </c>
      <c r="AK202" s="177">
        <v>1513.599999999997</v>
      </c>
      <c r="AL202" s="2" t="s">
        <v>904</v>
      </c>
      <c r="AM202" s="2" t="s">
        <v>904</v>
      </c>
      <c r="AN202" s="2" t="s">
        <v>904</v>
      </c>
      <c r="AO202" s="2" t="s">
        <v>904</v>
      </c>
      <c r="AP202" s="2" t="s">
        <v>904</v>
      </c>
      <c r="AQ202" s="2" t="s">
        <v>904</v>
      </c>
      <c r="AR202" s="2" t="s">
        <v>904</v>
      </c>
      <c r="AS202" s="2" t="s">
        <v>904</v>
      </c>
      <c r="AT202" s="2" t="s">
        <v>904</v>
      </c>
      <c r="AU202" s="2" t="s">
        <v>904</v>
      </c>
      <c r="AV202" s="2" t="s">
        <v>904</v>
      </c>
      <c r="AW202" s="2" t="s">
        <v>904</v>
      </c>
      <c r="AX202" s="2" t="s">
        <v>904</v>
      </c>
      <c r="AY202" s="2" t="s">
        <v>904</v>
      </c>
      <c r="AZ202" s="2" t="s">
        <v>904</v>
      </c>
      <c r="BA202" s="205">
        <v>6076958.68715421</v>
      </c>
      <c r="BB202" s="205">
        <v>2.771662359956224</v>
      </c>
      <c r="BC202" s="206" t="s">
        <v>904</v>
      </c>
      <c r="BD202" s="205">
        <v>2.771662359956224</v>
      </c>
      <c r="BE202" s="205">
        <v>145.1854584551281</v>
      </c>
      <c r="BF202" s="205">
        <v>0.0</v>
      </c>
      <c r="BG202" s="205">
        <v>1891.999999999997</v>
      </c>
      <c r="BH202" s="205">
        <v>1513.599999999997</v>
      </c>
      <c r="BI202" s="2" t="s">
        <v>904</v>
      </c>
      <c r="BJ202" s="2" t="s">
        <v>904</v>
      </c>
      <c r="BK202" s="203">
        <v>30.0</v>
      </c>
      <c r="BL202" s="2">
        <v>1.0</v>
      </c>
      <c r="BM202" s="207">
        <v>30.0</v>
      </c>
      <c r="BN202" s="208" t="s">
        <v>906</v>
      </c>
      <c r="BO202" s="87">
        <v>20.0</v>
      </c>
      <c r="BP202" s="101">
        <v>0.05</v>
      </c>
      <c r="BQ202" s="101">
        <v>0.04</v>
      </c>
      <c r="BR202" s="2">
        <v>100.0</v>
      </c>
      <c r="BS202" s="2">
        <v>100.0</v>
      </c>
    </row>
    <row r="203" ht="12.75" customHeight="1">
      <c r="A203" s="87" t="str">
        <f t="shared" si="1"/>
        <v>Indonesia Seagrass Restoration Planting Small</v>
      </c>
      <c r="B203" s="87" t="s">
        <v>162</v>
      </c>
      <c r="C203" s="203" t="s">
        <v>184</v>
      </c>
      <c r="D203" s="203" t="s">
        <v>585</v>
      </c>
      <c r="E203" s="203" t="s">
        <v>167</v>
      </c>
      <c r="F203" s="203" t="s">
        <v>174</v>
      </c>
      <c r="G203" s="203" t="s">
        <v>902</v>
      </c>
      <c r="H203" s="177">
        <v>100.0</v>
      </c>
      <c r="I203" s="2" t="s">
        <v>907</v>
      </c>
      <c r="J203" s="2">
        <v>21283.965706666626</v>
      </c>
      <c r="K203" s="2">
        <v>638518.9711999987</v>
      </c>
      <c r="L203" s="204">
        <v>-2602782.9980941317</v>
      </c>
      <c r="M203" s="92">
        <v>2634357.899759732</v>
      </c>
      <c r="N203" s="92">
        <v>3310192.7510092147</v>
      </c>
      <c r="O203" s="92">
        <v>1775138.331357321</v>
      </c>
      <c r="P203" s="92">
        <v>1919652.8551639218</v>
      </c>
      <c r="Q203" s="92">
        <v>859219.568402411</v>
      </c>
      <c r="R203" s="92">
        <v>1390539.8958452928</v>
      </c>
      <c r="S203" s="92">
        <v>1891.999999999997</v>
      </c>
      <c r="T203" s="92">
        <v>1513.599999999997</v>
      </c>
      <c r="U203" s="92">
        <v>31574.90166560026</v>
      </c>
      <c r="V203" s="92">
        <v>53287.47339828759</v>
      </c>
      <c r="W203" s="92">
        <v>1740.458443287353</v>
      </c>
      <c r="X203" s="92">
        <v>43905.964995995535</v>
      </c>
      <c r="Y203" s="92">
        <v>5268.715799519465</v>
      </c>
      <c r="Z203" s="92">
        <v>31.533333333333285</v>
      </c>
      <c r="AA203" s="92">
        <v>315.7490166560026</v>
      </c>
      <c r="AB203" s="87">
        <v>500.0</v>
      </c>
      <c r="AC203" s="2">
        <v>2602782.9980941317</v>
      </c>
      <c r="AD203" s="92">
        <v>1775138.331357321</v>
      </c>
      <c r="AE203" s="92">
        <v>859219.568402411</v>
      </c>
      <c r="AF203" s="92">
        <v>31574.90166560026</v>
      </c>
      <c r="AG203" s="92">
        <v>1740.458443287353</v>
      </c>
      <c r="AH203" s="2" t="s">
        <v>904</v>
      </c>
      <c r="AI203" s="2" t="s">
        <v>904</v>
      </c>
      <c r="AJ203" s="2" t="s">
        <v>904</v>
      </c>
      <c r="AK203" s="177">
        <v>1513.599999999997</v>
      </c>
      <c r="AL203" s="2" t="s">
        <v>904</v>
      </c>
      <c r="AM203" s="2" t="s">
        <v>904</v>
      </c>
      <c r="AN203" s="2" t="s">
        <v>904</v>
      </c>
      <c r="AO203" s="2" t="s">
        <v>904</v>
      </c>
      <c r="AP203" s="2" t="s">
        <v>904</v>
      </c>
      <c r="AQ203" s="2" t="s">
        <v>904</v>
      </c>
      <c r="AR203" s="2" t="s">
        <v>904</v>
      </c>
      <c r="AS203" s="2" t="s">
        <v>904</v>
      </c>
      <c r="AT203" s="2" t="s">
        <v>904</v>
      </c>
      <c r="AU203" s="2" t="s">
        <v>904</v>
      </c>
      <c r="AV203" s="2" t="s">
        <v>904</v>
      </c>
      <c r="AW203" s="2" t="s">
        <v>904</v>
      </c>
      <c r="AX203" s="2" t="s">
        <v>904</v>
      </c>
      <c r="AY203" s="2" t="s">
        <v>904</v>
      </c>
      <c r="AZ203" s="2" t="s">
        <v>904</v>
      </c>
      <c r="BA203" s="205">
        <v>6076958.68715421</v>
      </c>
      <c r="BB203" s="205">
        <v>2.771662359956224</v>
      </c>
      <c r="BC203" s="206" t="s">
        <v>904</v>
      </c>
      <c r="BD203" s="205">
        <v>2.771662359956224</v>
      </c>
      <c r="BE203" s="205">
        <v>145.1854584551281</v>
      </c>
      <c r="BF203" s="205">
        <v>0.0</v>
      </c>
      <c r="BG203" s="205">
        <v>1891.999999999997</v>
      </c>
      <c r="BH203" s="205">
        <v>1513.599999999997</v>
      </c>
      <c r="BI203" s="2" t="s">
        <v>904</v>
      </c>
      <c r="BJ203" s="2" t="s">
        <v>904</v>
      </c>
      <c r="BK203" s="203">
        <v>30.0</v>
      </c>
      <c r="BL203" s="2">
        <v>1.0</v>
      </c>
      <c r="BM203" s="207">
        <v>30.0</v>
      </c>
      <c r="BN203" s="208" t="s">
        <v>906</v>
      </c>
      <c r="BO203" s="87">
        <v>20.0</v>
      </c>
      <c r="BP203" s="101">
        <v>0.05</v>
      </c>
      <c r="BQ203" s="101">
        <v>0.04</v>
      </c>
      <c r="BR203" s="2">
        <v>100.0</v>
      </c>
      <c r="BS203" s="2">
        <v>100.0</v>
      </c>
    </row>
    <row r="204" ht="12.75" customHeight="1">
      <c r="A204" s="87" t="str">
        <f t="shared" si="1"/>
        <v>Indonesia Salt marsh Restoration Planting Small</v>
      </c>
      <c r="B204" s="87" t="s">
        <v>162</v>
      </c>
      <c r="C204" s="203" t="s">
        <v>184</v>
      </c>
      <c r="D204" s="203" t="s">
        <v>585</v>
      </c>
      <c r="E204" s="203" t="s">
        <v>168</v>
      </c>
      <c r="F204" s="203" t="s">
        <v>174</v>
      </c>
      <c r="G204" s="203" t="s">
        <v>902</v>
      </c>
      <c r="H204" s="177">
        <v>100.0</v>
      </c>
      <c r="I204" s="2" t="s">
        <v>907</v>
      </c>
      <c r="J204" s="2">
        <v>1538.032167397889</v>
      </c>
      <c r="K204" s="2">
        <v>46140.96502193667</v>
      </c>
      <c r="L204" s="204">
        <v>-2348591.55310063</v>
      </c>
      <c r="M204" s="92">
        <v>2415412.8566255053</v>
      </c>
      <c r="N204" s="92">
        <v>3062189.7035158444</v>
      </c>
      <c r="O204" s="92">
        <v>1594274.0267719408</v>
      </c>
      <c r="P204" s="92">
        <v>1716205.1100507928</v>
      </c>
      <c r="Q204" s="92">
        <v>821138.8298535645</v>
      </c>
      <c r="R204" s="92">
        <v>1345984.5934650516</v>
      </c>
      <c r="S204" s="92">
        <v>4003.999999999994</v>
      </c>
      <c r="T204" s="92">
        <v>3203.199999999995</v>
      </c>
      <c r="U204" s="92">
        <v>66821.30352487497</v>
      </c>
      <c r="V204" s="92">
        <v>112771.16463358534</v>
      </c>
      <c r="W204" s="92">
        <v>754.0624552402314</v>
      </c>
      <c r="X204" s="92">
        <v>40256.88094375842</v>
      </c>
      <c r="Y204" s="92">
        <v>4830.825713251011</v>
      </c>
      <c r="Z204" s="92">
        <v>66.73333333333323</v>
      </c>
      <c r="AA204" s="92">
        <v>668.2130352487496</v>
      </c>
      <c r="AB204" s="87">
        <v>500.0</v>
      </c>
      <c r="AC204" s="2">
        <v>2348591.55310063</v>
      </c>
      <c r="AD204" s="92">
        <v>1594274.0267719408</v>
      </c>
      <c r="AE204" s="92">
        <v>821138.8298535645</v>
      </c>
      <c r="AF204" s="92">
        <v>66821.30352487497</v>
      </c>
      <c r="AG204" s="92">
        <v>754.0624552402314</v>
      </c>
      <c r="AH204" s="2" t="s">
        <v>904</v>
      </c>
      <c r="AI204" s="2" t="s">
        <v>904</v>
      </c>
      <c r="AJ204" s="2" t="s">
        <v>904</v>
      </c>
      <c r="AK204" s="177">
        <v>3203.199999999995</v>
      </c>
      <c r="AL204" s="2" t="s">
        <v>904</v>
      </c>
      <c r="AM204" s="2" t="s">
        <v>904</v>
      </c>
      <c r="AN204" s="2" t="s">
        <v>904</v>
      </c>
      <c r="AO204" s="2" t="s">
        <v>904</v>
      </c>
      <c r="AP204" s="2" t="s">
        <v>904</v>
      </c>
      <c r="AQ204" s="2" t="s">
        <v>904</v>
      </c>
      <c r="AR204" s="2" t="s">
        <v>904</v>
      </c>
      <c r="AS204" s="2" t="s">
        <v>904</v>
      </c>
      <c r="AT204" s="2" t="s">
        <v>904</v>
      </c>
      <c r="AU204" s="2" t="s">
        <v>904</v>
      </c>
      <c r="AV204" s="2" t="s">
        <v>904</v>
      </c>
      <c r="AW204" s="2" t="s">
        <v>904</v>
      </c>
      <c r="AX204" s="2" t="s">
        <v>904</v>
      </c>
      <c r="AY204" s="2" t="s">
        <v>904</v>
      </c>
      <c r="AZ204" s="2" t="s">
        <v>904</v>
      </c>
      <c r="BA204" s="205">
        <v>348653.01152767864</v>
      </c>
      <c r="BB204" s="205">
        <v>5.453513012889005</v>
      </c>
      <c r="BC204" s="206" t="s">
        <v>904</v>
      </c>
      <c r="BD204" s="205">
        <v>5.453513012889005</v>
      </c>
      <c r="BE204" s="205">
        <v>1194.975807649138</v>
      </c>
      <c r="BF204" s="205">
        <v>0.0</v>
      </c>
      <c r="BG204" s="205">
        <v>4003.999999999994</v>
      </c>
      <c r="BH204" s="205">
        <v>3203.199999999995</v>
      </c>
      <c r="BI204" s="2" t="s">
        <v>904</v>
      </c>
      <c r="BJ204" s="2" t="s">
        <v>904</v>
      </c>
      <c r="BK204" s="203">
        <v>30.0</v>
      </c>
      <c r="BL204" s="2">
        <v>1.0</v>
      </c>
      <c r="BM204" s="207">
        <v>30.0</v>
      </c>
      <c r="BN204" s="208" t="s">
        <v>906</v>
      </c>
      <c r="BO204" s="87">
        <v>20.0</v>
      </c>
      <c r="BP204" s="101">
        <v>0.05</v>
      </c>
      <c r="BQ204" s="101">
        <v>0.04</v>
      </c>
      <c r="BR204" s="2">
        <v>100.0</v>
      </c>
      <c r="BS204" s="2">
        <v>100.0</v>
      </c>
    </row>
    <row r="205" ht="12.75" customHeight="1">
      <c r="A205" s="87" t="str">
        <f t="shared" si="1"/>
        <v>Indonesia Salt marsh Restoration Planting Small</v>
      </c>
      <c r="B205" s="87" t="s">
        <v>162</v>
      </c>
      <c r="C205" s="203" t="s">
        <v>184</v>
      </c>
      <c r="D205" s="203" t="s">
        <v>585</v>
      </c>
      <c r="E205" s="203" t="s">
        <v>168</v>
      </c>
      <c r="F205" s="203" t="s">
        <v>174</v>
      </c>
      <c r="G205" s="203" t="s">
        <v>902</v>
      </c>
      <c r="H205" s="177">
        <v>100.0</v>
      </c>
      <c r="I205" s="2" t="s">
        <v>907</v>
      </c>
      <c r="J205" s="2">
        <v>1538.032167397889</v>
      </c>
      <c r="K205" s="2">
        <v>46140.96502193667</v>
      </c>
      <c r="L205" s="204">
        <v>-2348591.55310063</v>
      </c>
      <c r="M205" s="92">
        <v>2415412.8566255053</v>
      </c>
      <c r="N205" s="92">
        <v>3062189.7035158444</v>
      </c>
      <c r="O205" s="92">
        <v>1594274.0267719408</v>
      </c>
      <c r="P205" s="92">
        <v>1716205.1100507928</v>
      </c>
      <c r="Q205" s="92">
        <v>821138.8298535645</v>
      </c>
      <c r="R205" s="92">
        <v>1345984.5934650516</v>
      </c>
      <c r="S205" s="92">
        <v>4003.999999999994</v>
      </c>
      <c r="T205" s="92">
        <v>3203.199999999995</v>
      </c>
      <c r="U205" s="92">
        <v>66821.30352487497</v>
      </c>
      <c r="V205" s="92">
        <v>112771.16463358534</v>
      </c>
      <c r="W205" s="92">
        <v>754.0624552402314</v>
      </c>
      <c r="X205" s="92">
        <v>40256.88094375842</v>
      </c>
      <c r="Y205" s="92">
        <v>4830.825713251011</v>
      </c>
      <c r="Z205" s="92">
        <v>66.73333333333323</v>
      </c>
      <c r="AA205" s="92">
        <v>668.2130352487496</v>
      </c>
      <c r="AB205" s="87">
        <v>500.0</v>
      </c>
      <c r="AC205" s="2">
        <v>2348591.55310063</v>
      </c>
      <c r="AD205" s="92">
        <v>1594274.0267719408</v>
      </c>
      <c r="AE205" s="92">
        <v>821138.8298535645</v>
      </c>
      <c r="AF205" s="92">
        <v>66821.30352487497</v>
      </c>
      <c r="AG205" s="92">
        <v>754.0624552402314</v>
      </c>
      <c r="AH205" s="2" t="s">
        <v>904</v>
      </c>
      <c r="AI205" s="2" t="s">
        <v>904</v>
      </c>
      <c r="AJ205" s="2" t="s">
        <v>904</v>
      </c>
      <c r="AK205" s="177">
        <v>3203.199999999995</v>
      </c>
      <c r="AL205" s="2" t="s">
        <v>904</v>
      </c>
      <c r="AM205" s="2" t="s">
        <v>904</v>
      </c>
      <c r="AN205" s="2" t="s">
        <v>904</v>
      </c>
      <c r="AO205" s="2" t="s">
        <v>904</v>
      </c>
      <c r="AP205" s="2" t="s">
        <v>904</v>
      </c>
      <c r="AQ205" s="2" t="s">
        <v>904</v>
      </c>
      <c r="AR205" s="2" t="s">
        <v>904</v>
      </c>
      <c r="AS205" s="2" t="s">
        <v>904</v>
      </c>
      <c r="AT205" s="2" t="s">
        <v>904</v>
      </c>
      <c r="AU205" s="2" t="s">
        <v>904</v>
      </c>
      <c r="AV205" s="2" t="s">
        <v>904</v>
      </c>
      <c r="AW205" s="2" t="s">
        <v>904</v>
      </c>
      <c r="AX205" s="2" t="s">
        <v>904</v>
      </c>
      <c r="AY205" s="2" t="s">
        <v>904</v>
      </c>
      <c r="AZ205" s="2" t="s">
        <v>904</v>
      </c>
      <c r="BA205" s="205">
        <v>348653.01152767864</v>
      </c>
      <c r="BB205" s="205">
        <v>5.453513012889005</v>
      </c>
      <c r="BC205" s="206" t="s">
        <v>904</v>
      </c>
      <c r="BD205" s="205">
        <v>5.453513012889005</v>
      </c>
      <c r="BE205" s="205">
        <v>1194.975807649138</v>
      </c>
      <c r="BF205" s="205">
        <v>0.0</v>
      </c>
      <c r="BG205" s="205">
        <v>4003.999999999994</v>
      </c>
      <c r="BH205" s="205">
        <v>3203.199999999995</v>
      </c>
      <c r="BI205" s="2" t="s">
        <v>904</v>
      </c>
      <c r="BJ205" s="2" t="s">
        <v>904</v>
      </c>
      <c r="BK205" s="203">
        <v>30.0</v>
      </c>
      <c r="BL205" s="2">
        <v>1.0</v>
      </c>
      <c r="BM205" s="207">
        <v>30.0</v>
      </c>
      <c r="BN205" s="208" t="s">
        <v>906</v>
      </c>
      <c r="BO205" s="87">
        <v>20.0</v>
      </c>
      <c r="BP205" s="101">
        <v>0.05</v>
      </c>
      <c r="BQ205" s="101">
        <v>0.04</v>
      </c>
      <c r="BR205" s="2">
        <v>100.0</v>
      </c>
      <c r="BS205" s="2">
        <v>100.0</v>
      </c>
    </row>
    <row r="206" ht="12.75" customHeight="1">
      <c r="A206" s="87" t="str">
        <f t="shared" si="1"/>
        <v>Indonesia Mangrove Restoration Planting Large</v>
      </c>
      <c r="B206" s="87" t="s">
        <v>162</v>
      </c>
      <c r="C206" s="203" t="s">
        <v>184</v>
      </c>
      <c r="D206" s="203" t="s">
        <v>585</v>
      </c>
      <c r="E206" s="203" t="s">
        <v>160</v>
      </c>
      <c r="F206" s="203" t="s">
        <v>174</v>
      </c>
      <c r="G206" s="203" t="s">
        <v>902</v>
      </c>
      <c r="H206" s="177">
        <v>1000.0</v>
      </c>
      <c r="I206" s="2" t="s">
        <v>908</v>
      </c>
      <c r="J206" s="2">
        <v>1.3194628191229E7</v>
      </c>
      <c r="K206" s="2">
        <v>1.2974936313865635E8</v>
      </c>
      <c r="L206" s="204">
        <v>-1936335.8625854077</v>
      </c>
      <c r="M206" s="92">
        <v>4625825.10389811</v>
      </c>
      <c r="N206" s="92">
        <v>5982004.870794684</v>
      </c>
      <c r="O206" s="92">
        <v>3043082.7537790313</v>
      </c>
      <c r="P206" s="92">
        <v>3451800.0</v>
      </c>
      <c r="Q206" s="92">
        <v>1582742.350119079</v>
      </c>
      <c r="R206" s="92">
        <v>2530204.870794684</v>
      </c>
      <c r="S206" s="92">
        <v>716061.0</v>
      </c>
      <c r="T206" s="92">
        <v>572848.7999999999</v>
      </c>
      <c r="U206" s="92">
        <v>3844669.1705702906</v>
      </c>
      <c r="V206" s="92">
        <v>6678351.107946841</v>
      </c>
      <c r="W206" s="92">
        <v>8.0751240185859</v>
      </c>
      <c r="X206" s="92">
        <v>7709.70850649685</v>
      </c>
      <c r="Y206" s="92">
        <v>9251.65020779622</v>
      </c>
      <c r="Z206" s="92">
        <v>1193.435</v>
      </c>
      <c r="AA206" s="92">
        <v>3844.6691705702906</v>
      </c>
      <c r="AB206" s="87">
        <v>500.0</v>
      </c>
      <c r="AC206" s="2">
        <v>1936335.8625854077</v>
      </c>
      <c r="AD206" s="92">
        <v>3043082.7537790313</v>
      </c>
      <c r="AE206" s="92">
        <v>1582742.350119079</v>
      </c>
      <c r="AF206" s="92">
        <v>3844669.1705702906</v>
      </c>
      <c r="AG206" s="92">
        <v>8.0751240185859</v>
      </c>
      <c r="AH206" s="2" t="s">
        <v>904</v>
      </c>
      <c r="AI206" s="2" t="s">
        <v>904</v>
      </c>
      <c r="AJ206" s="2" t="s">
        <v>904</v>
      </c>
      <c r="AK206" s="177">
        <v>572848.7999999999</v>
      </c>
      <c r="AL206" s="2" t="s">
        <v>904</v>
      </c>
      <c r="AM206" s="2" t="s">
        <v>904</v>
      </c>
      <c r="AN206" s="2" t="s">
        <v>904</v>
      </c>
      <c r="AO206" s="2" t="s">
        <v>904</v>
      </c>
      <c r="AP206" s="2" t="s">
        <v>904</v>
      </c>
      <c r="AQ206" s="2" t="s">
        <v>904</v>
      </c>
      <c r="AR206" s="2" t="s">
        <v>904</v>
      </c>
      <c r="AS206" s="2" t="s">
        <v>904</v>
      </c>
      <c r="AT206" s="2" t="s">
        <v>904</v>
      </c>
      <c r="AU206" s="2" t="s">
        <v>904</v>
      </c>
      <c r="AV206" s="2" t="s">
        <v>904</v>
      </c>
      <c r="AW206" s="2" t="s">
        <v>904</v>
      </c>
      <c r="AX206" s="2" t="s">
        <v>904</v>
      </c>
      <c r="AY206" s="2" t="s">
        <v>904</v>
      </c>
      <c r="AZ206" s="2" t="s">
        <v>904</v>
      </c>
      <c r="BA206" s="205">
        <v>5.87233731666956E7</v>
      </c>
      <c r="BB206" s="205">
        <v>71.75942902850852</v>
      </c>
      <c r="BC206" s="206" t="s">
        <v>904</v>
      </c>
      <c r="BD206" s="205">
        <v>71.75942902850852</v>
      </c>
      <c r="BE206" s="205">
        <v>99940.25017345867</v>
      </c>
      <c r="BF206" s="205">
        <v>0.0</v>
      </c>
      <c r="BG206" s="205">
        <v>716061.0</v>
      </c>
      <c r="BH206" s="205">
        <v>572848.7999999999</v>
      </c>
      <c r="BI206" s="2" t="s">
        <v>904</v>
      </c>
      <c r="BJ206" s="2" t="s">
        <v>904</v>
      </c>
      <c r="BK206" s="203">
        <v>9.833499001124258</v>
      </c>
      <c r="BL206" s="2">
        <v>3.0</v>
      </c>
      <c r="BM206" s="207">
        <v>9.833499001124258</v>
      </c>
      <c r="BN206" s="208" t="s">
        <v>905</v>
      </c>
      <c r="BO206" s="87">
        <v>20.0</v>
      </c>
      <c r="BP206" s="101">
        <v>0.05</v>
      </c>
      <c r="BQ206" s="101">
        <v>0.04</v>
      </c>
      <c r="BR206" s="2">
        <v>100.0</v>
      </c>
      <c r="BS206" s="2">
        <v>100.0</v>
      </c>
    </row>
    <row r="207" ht="12.75" customHeight="1">
      <c r="A207" s="87" t="str">
        <f t="shared" si="1"/>
        <v>Indonesia Mangrove Restoration Planting Large</v>
      </c>
      <c r="B207" s="87" t="s">
        <v>162</v>
      </c>
      <c r="C207" s="203" t="s">
        <v>184</v>
      </c>
      <c r="D207" s="203" t="s">
        <v>585</v>
      </c>
      <c r="E207" s="203" t="s">
        <v>160</v>
      </c>
      <c r="F207" s="203" t="s">
        <v>174</v>
      </c>
      <c r="G207" s="203" t="s">
        <v>902</v>
      </c>
      <c r="H207" s="177">
        <v>1000.0</v>
      </c>
      <c r="I207" s="2" t="s">
        <v>908</v>
      </c>
      <c r="J207" s="2">
        <v>1.3194628191229E7</v>
      </c>
      <c r="K207" s="2">
        <v>1.2974936313865635E8</v>
      </c>
      <c r="L207" s="204">
        <v>-1936335.8625854077</v>
      </c>
      <c r="M207" s="92">
        <v>4625825.10389811</v>
      </c>
      <c r="N207" s="92">
        <v>5982004.870794684</v>
      </c>
      <c r="O207" s="92">
        <v>3043082.7537790313</v>
      </c>
      <c r="P207" s="92">
        <v>3451800.0</v>
      </c>
      <c r="Q207" s="92">
        <v>1582742.350119079</v>
      </c>
      <c r="R207" s="92">
        <v>2530204.870794684</v>
      </c>
      <c r="S207" s="92">
        <v>716061.0</v>
      </c>
      <c r="T207" s="92">
        <v>572848.7999999999</v>
      </c>
      <c r="U207" s="92">
        <v>3844669.1705702906</v>
      </c>
      <c r="V207" s="92">
        <v>6678351.107946841</v>
      </c>
      <c r="W207" s="92">
        <v>8.0751240185859</v>
      </c>
      <c r="X207" s="92">
        <v>7709.70850649685</v>
      </c>
      <c r="Y207" s="92">
        <v>9251.65020779622</v>
      </c>
      <c r="Z207" s="92">
        <v>1193.435</v>
      </c>
      <c r="AA207" s="92">
        <v>3844.6691705702906</v>
      </c>
      <c r="AB207" s="87">
        <v>500.0</v>
      </c>
      <c r="AC207" s="2">
        <v>1936335.8625854077</v>
      </c>
      <c r="AD207" s="92">
        <v>3043082.7537790313</v>
      </c>
      <c r="AE207" s="92">
        <v>1582742.350119079</v>
      </c>
      <c r="AF207" s="92">
        <v>3844669.1705702906</v>
      </c>
      <c r="AG207" s="92">
        <v>8.0751240185859</v>
      </c>
      <c r="AH207" s="2" t="s">
        <v>904</v>
      </c>
      <c r="AI207" s="2" t="s">
        <v>904</v>
      </c>
      <c r="AJ207" s="2" t="s">
        <v>904</v>
      </c>
      <c r="AK207" s="177">
        <v>572848.7999999999</v>
      </c>
      <c r="AL207" s="2" t="s">
        <v>904</v>
      </c>
      <c r="AM207" s="2" t="s">
        <v>904</v>
      </c>
      <c r="AN207" s="2" t="s">
        <v>904</v>
      </c>
      <c r="AO207" s="2" t="s">
        <v>904</v>
      </c>
      <c r="AP207" s="2" t="s">
        <v>904</v>
      </c>
      <c r="AQ207" s="2" t="s">
        <v>904</v>
      </c>
      <c r="AR207" s="2" t="s">
        <v>904</v>
      </c>
      <c r="AS207" s="2" t="s">
        <v>904</v>
      </c>
      <c r="AT207" s="2" t="s">
        <v>904</v>
      </c>
      <c r="AU207" s="2" t="s">
        <v>904</v>
      </c>
      <c r="AV207" s="2" t="s">
        <v>904</v>
      </c>
      <c r="AW207" s="2" t="s">
        <v>904</v>
      </c>
      <c r="AX207" s="2" t="s">
        <v>904</v>
      </c>
      <c r="AY207" s="2" t="s">
        <v>904</v>
      </c>
      <c r="AZ207" s="2" t="s">
        <v>904</v>
      </c>
      <c r="BA207" s="205">
        <v>5.87233731666956E7</v>
      </c>
      <c r="BB207" s="205">
        <v>71.75942902850852</v>
      </c>
      <c r="BC207" s="206" t="s">
        <v>904</v>
      </c>
      <c r="BD207" s="205">
        <v>71.75942902850852</v>
      </c>
      <c r="BE207" s="205">
        <v>99940.25017345867</v>
      </c>
      <c r="BF207" s="205">
        <v>0.0</v>
      </c>
      <c r="BG207" s="205">
        <v>716061.0</v>
      </c>
      <c r="BH207" s="205">
        <v>572848.7999999999</v>
      </c>
      <c r="BI207" s="2" t="s">
        <v>904</v>
      </c>
      <c r="BJ207" s="2" t="s">
        <v>904</v>
      </c>
      <c r="BK207" s="203">
        <v>9.833499001124258</v>
      </c>
      <c r="BL207" s="2">
        <v>3.0</v>
      </c>
      <c r="BM207" s="207">
        <v>9.833499001124258</v>
      </c>
      <c r="BN207" s="208" t="s">
        <v>905</v>
      </c>
      <c r="BO207" s="87">
        <v>20.0</v>
      </c>
      <c r="BP207" s="101">
        <v>0.05</v>
      </c>
      <c r="BQ207" s="101">
        <v>0.04</v>
      </c>
      <c r="BR207" s="2">
        <v>100.0</v>
      </c>
      <c r="BS207" s="2">
        <v>100.0</v>
      </c>
    </row>
    <row r="208" ht="12.75" customHeight="1">
      <c r="A208" s="87" t="str">
        <f t="shared" si="1"/>
        <v>Indonesia Seagrass Restoration Planting Large</v>
      </c>
      <c r="B208" s="87" t="s">
        <v>162</v>
      </c>
      <c r="C208" s="203" t="s">
        <v>184</v>
      </c>
      <c r="D208" s="203" t="s">
        <v>585</v>
      </c>
      <c r="E208" s="203" t="s">
        <v>167</v>
      </c>
      <c r="F208" s="203" t="s">
        <v>174</v>
      </c>
      <c r="G208" s="203" t="s">
        <v>902</v>
      </c>
      <c r="H208" s="177">
        <v>1000.0</v>
      </c>
      <c r="I208" s="2" t="s">
        <v>908</v>
      </c>
      <c r="J208" s="2">
        <v>21283.965706666626</v>
      </c>
      <c r="K208" s="2">
        <v>6040708.649747998</v>
      </c>
      <c r="L208" s="204">
        <v>-5987596.733377306</v>
      </c>
      <c r="M208" s="92">
        <v>8040303.356745766</v>
      </c>
      <c r="N208" s="92">
        <v>1.0021308927855503E7</v>
      </c>
      <c r="O208" s="92">
        <v>5961604.891592528</v>
      </c>
      <c r="P208" s="92">
        <v>6930328.551639218</v>
      </c>
      <c r="Q208" s="92">
        <v>2078698.4651532376</v>
      </c>
      <c r="R208" s="92">
        <v>3090980.376216286</v>
      </c>
      <c r="S208" s="92">
        <v>17500.999999999964</v>
      </c>
      <c r="T208" s="92">
        <v>14000.799999999977</v>
      </c>
      <c r="U208" s="92">
        <v>2712058.670834258</v>
      </c>
      <c r="V208" s="92">
        <v>4710959.31161645</v>
      </c>
      <c r="W208" s="92">
        <v>574.2745669351593</v>
      </c>
      <c r="X208" s="92">
        <v>13400.505594576276</v>
      </c>
      <c r="Y208" s="92">
        <v>16080.606713491532</v>
      </c>
      <c r="Z208" s="92">
        <v>29.168333333333273</v>
      </c>
      <c r="AA208" s="92">
        <v>2712.058670834258</v>
      </c>
      <c r="AB208" s="87">
        <v>500.0</v>
      </c>
      <c r="AC208" s="2">
        <v>5987596.733377306</v>
      </c>
      <c r="AD208" s="92">
        <v>5961604.891592528</v>
      </c>
      <c r="AE208" s="92">
        <v>2078698.4651532376</v>
      </c>
      <c r="AF208" s="92">
        <v>2712058.670834258</v>
      </c>
      <c r="AG208" s="92">
        <v>574.2745669351593</v>
      </c>
      <c r="AH208" s="2" t="s">
        <v>904</v>
      </c>
      <c r="AI208" s="2" t="s">
        <v>904</v>
      </c>
      <c r="AJ208" s="2" t="s">
        <v>904</v>
      </c>
      <c r="AK208" s="177">
        <v>14000.799999999977</v>
      </c>
      <c r="AL208" s="2" t="s">
        <v>904</v>
      </c>
      <c r="AM208" s="2" t="s">
        <v>904</v>
      </c>
      <c r="AN208" s="2" t="s">
        <v>904</v>
      </c>
      <c r="AO208" s="2" t="s">
        <v>904</v>
      </c>
      <c r="AP208" s="2" t="s">
        <v>904</v>
      </c>
      <c r="AQ208" s="2" t="s">
        <v>904</v>
      </c>
      <c r="AR208" s="2" t="s">
        <v>904</v>
      </c>
      <c r="AS208" s="2" t="s">
        <v>904</v>
      </c>
      <c r="AT208" s="2" t="s">
        <v>904</v>
      </c>
      <c r="AU208" s="2" t="s">
        <v>904</v>
      </c>
      <c r="AV208" s="2" t="s">
        <v>904</v>
      </c>
      <c r="AW208" s="2" t="s">
        <v>904</v>
      </c>
      <c r="AX208" s="2" t="s">
        <v>904</v>
      </c>
      <c r="AY208" s="2" t="s">
        <v>904</v>
      </c>
      <c r="AZ208" s="2" t="s">
        <v>904</v>
      </c>
      <c r="BA208" s="205">
        <v>6076958.68715421</v>
      </c>
      <c r="BB208" s="205">
        <v>27.716623599562126</v>
      </c>
      <c r="BC208" s="206" t="s">
        <v>904</v>
      </c>
      <c r="BD208" s="205">
        <v>27.716623599562126</v>
      </c>
      <c r="BE208" s="205">
        <v>1451.854584551278</v>
      </c>
      <c r="BF208" s="205">
        <v>0.0</v>
      </c>
      <c r="BG208" s="205">
        <v>17500.999999999964</v>
      </c>
      <c r="BH208" s="205">
        <v>14000.799999999977</v>
      </c>
      <c r="BI208" s="2" t="s">
        <v>904</v>
      </c>
      <c r="BJ208" s="2" t="s">
        <v>904</v>
      </c>
      <c r="BK208" s="203">
        <v>283.81499636864714</v>
      </c>
      <c r="BL208" s="2">
        <v>3.0</v>
      </c>
      <c r="BM208" s="207">
        <v>283.81499636864714</v>
      </c>
      <c r="BN208" s="208" t="s">
        <v>905</v>
      </c>
      <c r="BO208" s="87">
        <v>20.0</v>
      </c>
      <c r="BP208" s="101">
        <v>0.05</v>
      </c>
      <c r="BQ208" s="101">
        <v>0.04</v>
      </c>
      <c r="BR208" s="2">
        <v>100.0</v>
      </c>
      <c r="BS208" s="2">
        <v>100.0</v>
      </c>
    </row>
    <row r="209" ht="12.75" customHeight="1">
      <c r="A209" s="87" t="str">
        <f t="shared" si="1"/>
        <v>Indonesia Seagrass Restoration Planting Large</v>
      </c>
      <c r="B209" s="87" t="s">
        <v>162</v>
      </c>
      <c r="C209" s="203" t="s">
        <v>184</v>
      </c>
      <c r="D209" s="203" t="s">
        <v>585</v>
      </c>
      <c r="E209" s="203" t="s">
        <v>167</v>
      </c>
      <c r="F209" s="203" t="s">
        <v>174</v>
      </c>
      <c r="G209" s="203" t="s">
        <v>902</v>
      </c>
      <c r="H209" s="177">
        <v>1000.0</v>
      </c>
      <c r="I209" s="2" t="s">
        <v>908</v>
      </c>
      <c r="J209" s="2">
        <v>21283.965706666626</v>
      </c>
      <c r="K209" s="2">
        <v>6040708.649747998</v>
      </c>
      <c r="L209" s="204">
        <v>-5987596.733377306</v>
      </c>
      <c r="M209" s="92">
        <v>8040303.356745766</v>
      </c>
      <c r="N209" s="92">
        <v>1.0021308927855503E7</v>
      </c>
      <c r="O209" s="92">
        <v>5961604.891592528</v>
      </c>
      <c r="P209" s="92">
        <v>6930328.551639218</v>
      </c>
      <c r="Q209" s="92">
        <v>2078698.4651532376</v>
      </c>
      <c r="R209" s="92">
        <v>3090980.376216286</v>
      </c>
      <c r="S209" s="92">
        <v>17500.999999999964</v>
      </c>
      <c r="T209" s="92">
        <v>14000.799999999977</v>
      </c>
      <c r="U209" s="92">
        <v>2712058.670834258</v>
      </c>
      <c r="V209" s="92">
        <v>4710959.31161645</v>
      </c>
      <c r="W209" s="92">
        <v>574.2745669351593</v>
      </c>
      <c r="X209" s="92">
        <v>13400.505594576276</v>
      </c>
      <c r="Y209" s="92">
        <v>16080.606713491532</v>
      </c>
      <c r="Z209" s="92">
        <v>29.168333333333273</v>
      </c>
      <c r="AA209" s="92">
        <v>2712.058670834258</v>
      </c>
      <c r="AB209" s="87">
        <v>500.0</v>
      </c>
      <c r="AC209" s="2">
        <v>5987596.733377306</v>
      </c>
      <c r="AD209" s="92">
        <v>5961604.891592528</v>
      </c>
      <c r="AE209" s="92">
        <v>2078698.4651532376</v>
      </c>
      <c r="AF209" s="92">
        <v>2712058.670834258</v>
      </c>
      <c r="AG209" s="92">
        <v>574.2745669351593</v>
      </c>
      <c r="AH209" s="2" t="s">
        <v>904</v>
      </c>
      <c r="AI209" s="2" t="s">
        <v>904</v>
      </c>
      <c r="AJ209" s="2" t="s">
        <v>904</v>
      </c>
      <c r="AK209" s="177">
        <v>14000.799999999977</v>
      </c>
      <c r="AL209" s="2" t="s">
        <v>904</v>
      </c>
      <c r="AM209" s="2" t="s">
        <v>904</v>
      </c>
      <c r="AN209" s="2" t="s">
        <v>904</v>
      </c>
      <c r="AO209" s="2" t="s">
        <v>904</v>
      </c>
      <c r="AP209" s="2" t="s">
        <v>904</v>
      </c>
      <c r="AQ209" s="2" t="s">
        <v>904</v>
      </c>
      <c r="AR209" s="2" t="s">
        <v>904</v>
      </c>
      <c r="AS209" s="2" t="s">
        <v>904</v>
      </c>
      <c r="AT209" s="2" t="s">
        <v>904</v>
      </c>
      <c r="AU209" s="2" t="s">
        <v>904</v>
      </c>
      <c r="AV209" s="2" t="s">
        <v>904</v>
      </c>
      <c r="AW209" s="2" t="s">
        <v>904</v>
      </c>
      <c r="AX209" s="2" t="s">
        <v>904</v>
      </c>
      <c r="AY209" s="2" t="s">
        <v>904</v>
      </c>
      <c r="AZ209" s="2" t="s">
        <v>904</v>
      </c>
      <c r="BA209" s="205">
        <v>6076958.68715421</v>
      </c>
      <c r="BB209" s="205">
        <v>27.716623599562126</v>
      </c>
      <c r="BC209" s="206" t="s">
        <v>904</v>
      </c>
      <c r="BD209" s="205">
        <v>27.716623599562126</v>
      </c>
      <c r="BE209" s="205">
        <v>1451.854584551278</v>
      </c>
      <c r="BF209" s="205">
        <v>0.0</v>
      </c>
      <c r="BG209" s="205">
        <v>17500.999999999964</v>
      </c>
      <c r="BH209" s="205">
        <v>14000.799999999977</v>
      </c>
      <c r="BI209" s="2" t="s">
        <v>904</v>
      </c>
      <c r="BJ209" s="2" t="s">
        <v>904</v>
      </c>
      <c r="BK209" s="203">
        <v>283.81499636864714</v>
      </c>
      <c r="BL209" s="2">
        <v>3.0</v>
      </c>
      <c r="BM209" s="207">
        <v>283.81499636864714</v>
      </c>
      <c r="BN209" s="208" t="s">
        <v>905</v>
      </c>
      <c r="BO209" s="87">
        <v>20.0</v>
      </c>
      <c r="BP209" s="101">
        <v>0.05</v>
      </c>
      <c r="BQ209" s="101">
        <v>0.04</v>
      </c>
      <c r="BR209" s="2">
        <v>100.0</v>
      </c>
      <c r="BS209" s="2">
        <v>100.0</v>
      </c>
    </row>
    <row r="210" ht="12.75" customHeight="1">
      <c r="A210" s="87" t="str">
        <f t="shared" si="1"/>
        <v>Indonesia Salt marsh Restoration Planting Large</v>
      </c>
      <c r="B210" s="87" t="s">
        <v>162</v>
      </c>
      <c r="C210" s="203" t="s">
        <v>184</v>
      </c>
      <c r="D210" s="203" t="s">
        <v>585</v>
      </c>
      <c r="E210" s="203" t="s">
        <v>168</v>
      </c>
      <c r="F210" s="203" t="s">
        <v>174</v>
      </c>
      <c r="G210" s="203" t="s">
        <v>902</v>
      </c>
      <c r="H210" s="177">
        <v>1000.0</v>
      </c>
      <c r="I210" s="2" t="s">
        <v>908</v>
      </c>
      <c r="J210" s="2">
        <v>1538.032167397889</v>
      </c>
      <c r="K210" s="2">
        <v>161528.92669797144</v>
      </c>
      <c r="L210" s="204">
        <v>-4226614.971952239</v>
      </c>
      <c r="M210" s="92">
        <v>5881776.74932107</v>
      </c>
      <c r="N210" s="92">
        <v>7379365.084297603</v>
      </c>
      <c r="O210" s="92">
        <v>4254656.855414705</v>
      </c>
      <c r="P210" s="92">
        <v>4895851.100507927</v>
      </c>
      <c r="Q210" s="92">
        <v>1627119.8939063645</v>
      </c>
      <c r="R210" s="92">
        <v>2483513.9837896754</v>
      </c>
      <c r="S210" s="92">
        <v>37036.99999999994</v>
      </c>
      <c r="T210" s="92">
        <v>29629.59999999996</v>
      </c>
      <c r="U210" s="92">
        <v>2123838.8789959266</v>
      </c>
      <c r="V210" s="92">
        <v>3689196.9377274425</v>
      </c>
      <c r="W210" s="92">
        <v>198.5101637997502</v>
      </c>
      <c r="X210" s="92">
        <v>9802.961248868449</v>
      </c>
      <c r="Y210" s="92">
        <v>11763.553498642139</v>
      </c>
      <c r="Z210" s="92">
        <v>61.72833333333324</v>
      </c>
      <c r="AA210" s="92">
        <v>2123.8388789959267</v>
      </c>
      <c r="AB210" s="87">
        <v>500.0</v>
      </c>
      <c r="AC210" s="2">
        <v>4226614.971952239</v>
      </c>
      <c r="AD210" s="92">
        <v>4254656.855414705</v>
      </c>
      <c r="AE210" s="92">
        <v>1627119.8939063645</v>
      </c>
      <c r="AF210" s="92">
        <v>2123838.8789959266</v>
      </c>
      <c r="AG210" s="92">
        <v>198.5101637997502</v>
      </c>
      <c r="AH210" s="2" t="s">
        <v>904</v>
      </c>
      <c r="AI210" s="2" t="s">
        <v>904</v>
      </c>
      <c r="AJ210" s="2" t="s">
        <v>904</v>
      </c>
      <c r="AK210" s="177">
        <v>29629.59999999996</v>
      </c>
      <c r="AL210" s="2" t="s">
        <v>904</v>
      </c>
      <c r="AM210" s="2" t="s">
        <v>904</v>
      </c>
      <c r="AN210" s="2" t="s">
        <v>904</v>
      </c>
      <c r="AO210" s="2" t="s">
        <v>904</v>
      </c>
      <c r="AP210" s="2" t="s">
        <v>904</v>
      </c>
      <c r="AQ210" s="2" t="s">
        <v>904</v>
      </c>
      <c r="AR210" s="2" t="s">
        <v>904</v>
      </c>
      <c r="AS210" s="2" t="s">
        <v>904</v>
      </c>
      <c r="AT210" s="2" t="s">
        <v>904</v>
      </c>
      <c r="AU210" s="2" t="s">
        <v>904</v>
      </c>
      <c r="AV210" s="2" t="s">
        <v>904</v>
      </c>
      <c r="AW210" s="2" t="s">
        <v>904</v>
      </c>
      <c r="AX210" s="2" t="s">
        <v>904</v>
      </c>
      <c r="AY210" s="2" t="s">
        <v>904</v>
      </c>
      <c r="AZ210" s="2" t="s">
        <v>904</v>
      </c>
      <c r="BA210" s="205">
        <v>348653.01152767864</v>
      </c>
      <c r="BB210" s="205">
        <v>54.535130128890046</v>
      </c>
      <c r="BC210" s="206" t="s">
        <v>904</v>
      </c>
      <c r="BD210" s="205">
        <v>54.535130128890046</v>
      </c>
      <c r="BE210" s="205">
        <v>11949.758076491378</v>
      </c>
      <c r="BF210" s="205">
        <v>0.0</v>
      </c>
      <c r="BG210" s="205">
        <v>37036.99999999994</v>
      </c>
      <c r="BH210" s="205">
        <v>29629.59999999996</v>
      </c>
      <c r="BI210" s="2" t="s">
        <v>904</v>
      </c>
      <c r="BJ210" s="2" t="s">
        <v>904</v>
      </c>
      <c r="BK210" s="203">
        <v>105.02311337951615</v>
      </c>
      <c r="BL210" s="2">
        <v>3.0</v>
      </c>
      <c r="BM210" s="207">
        <v>105.02311337951615</v>
      </c>
      <c r="BN210" s="208" t="s">
        <v>905</v>
      </c>
      <c r="BO210" s="87">
        <v>20.0</v>
      </c>
      <c r="BP210" s="101">
        <v>0.05</v>
      </c>
      <c r="BQ210" s="101">
        <v>0.04</v>
      </c>
      <c r="BR210" s="2">
        <v>100.0</v>
      </c>
      <c r="BS210" s="2">
        <v>100.0</v>
      </c>
    </row>
    <row r="211" ht="12.75" customHeight="1">
      <c r="A211" s="87" t="str">
        <f t="shared" si="1"/>
        <v>Indonesia Salt marsh Restoration Planting Large</v>
      </c>
      <c r="B211" s="87" t="s">
        <v>162</v>
      </c>
      <c r="C211" s="203" t="s">
        <v>184</v>
      </c>
      <c r="D211" s="203" t="s">
        <v>585</v>
      </c>
      <c r="E211" s="203" t="s">
        <v>168</v>
      </c>
      <c r="F211" s="203" t="s">
        <v>174</v>
      </c>
      <c r="G211" s="203" t="s">
        <v>902</v>
      </c>
      <c r="H211" s="177">
        <v>1000.0</v>
      </c>
      <c r="I211" s="2" t="s">
        <v>908</v>
      </c>
      <c r="J211" s="2">
        <v>1538.032167397889</v>
      </c>
      <c r="K211" s="2">
        <v>161528.92669797144</v>
      </c>
      <c r="L211" s="204">
        <v>-4226614.971952239</v>
      </c>
      <c r="M211" s="92">
        <v>5881776.74932107</v>
      </c>
      <c r="N211" s="92">
        <v>7379365.084297603</v>
      </c>
      <c r="O211" s="92">
        <v>4254656.855414705</v>
      </c>
      <c r="P211" s="92">
        <v>4895851.100507927</v>
      </c>
      <c r="Q211" s="92">
        <v>1627119.8939063645</v>
      </c>
      <c r="R211" s="92">
        <v>2483513.9837896754</v>
      </c>
      <c r="S211" s="92">
        <v>37036.99999999994</v>
      </c>
      <c r="T211" s="92">
        <v>29629.59999999996</v>
      </c>
      <c r="U211" s="92">
        <v>2123838.8789959266</v>
      </c>
      <c r="V211" s="92">
        <v>3689196.9377274425</v>
      </c>
      <c r="W211" s="92">
        <v>198.5101637997502</v>
      </c>
      <c r="X211" s="92">
        <v>9802.961248868449</v>
      </c>
      <c r="Y211" s="92">
        <v>11763.553498642139</v>
      </c>
      <c r="Z211" s="92">
        <v>61.72833333333324</v>
      </c>
      <c r="AA211" s="92">
        <v>2123.8388789959267</v>
      </c>
      <c r="AB211" s="87">
        <v>500.0</v>
      </c>
      <c r="AC211" s="2">
        <v>4226614.971952239</v>
      </c>
      <c r="AD211" s="92">
        <v>4254656.855414705</v>
      </c>
      <c r="AE211" s="92">
        <v>1627119.8939063645</v>
      </c>
      <c r="AF211" s="92">
        <v>2123838.8789959266</v>
      </c>
      <c r="AG211" s="92">
        <v>198.5101637997502</v>
      </c>
      <c r="AH211" s="2" t="s">
        <v>904</v>
      </c>
      <c r="AI211" s="2" t="s">
        <v>904</v>
      </c>
      <c r="AJ211" s="2" t="s">
        <v>904</v>
      </c>
      <c r="AK211" s="177">
        <v>29629.59999999996</v>
      </c>
      <c r="AL211" s="2" t="s">
        <v>904</v>
      </c>
      <c r="AM211" s="2" t="s">
        <v>904</v>
      </c>
      <c r="AN211" s="2" t="s">
        <v>904</v>
      </c>
      <c r="AO211" s="2" t="s">
        <v>904</v>
      </c>
      <c r="AP211" s="2" t="s">
        <v>904</v>
      </c>
      <c r="AQ211" s="2" t="s">
        <v>904</v>
      </c>
      <c r="AR211" s="2" t="s">
        <v>904</v>
      </c>
      <c r="AS211" s="2" t="s">
        <v>904</v>
      </c>
      <c r="AT211" s="2" t="s">
        <v>904</v>
      </c>
      <c r="AU211" s="2" t="s">
        <v>904</v>
      </c>
      <c r="AV211" s="2" t="s">
        <v>904</v>
      </c>
      <c r="AW211" s="2" t="s">
        <v>904</v>
      </c>
      <c r="AX211" s="2" t="s">
        <v>904</v>
      </c>
      <c r="AY211" s="2" t="s">
        <v>904</v>
      </c>
      <c r="AZ211" s="2" t="s">
        <v>904</v>
      </c>
      <c r="BA211" s="205">
        <v>348653.01152767864</v>
      </c>
      <c r="BB211" s="205">
        <v>54.535130128890046</v>
      </c>
      <c r="BC211" s="206" t="s">
        <v>904</v>
      </c>
      <c r="BD211" s="205">
        <v>54.535130128890046</v>
      </c>
      <c r="BE211" s="205">
        <v>11949.758076491378</v>
      </c>
      <c r="BF211" s="205">
        <v>0.0</v>
      </c>
      <c r="BG211" s="205">
        <v>37036.99999999994</v>
      </c>
      <c r="BH211" s="205">
        <v>29629.59999999996</v>
      </c>
      <c r="BI211" s="2" t="s">
        <v>904</v>
      </c>
      <c r="BJ211" s="2" t="s">
        <v>904</v>
      </c>
      <c r="BK211" s="203">
        <v>105.02311337951615</v>
      </c>
      <c r="BL211" s="2">
        <v>3.0</v>
      </c>
      <c r="BM211" s="207">
        <v>105.02311337951615</v>
      </c>
      <c r="BN211" s="208" t="s">
        <v>905</v>
      </c>
      <c r="BO211" s="87">
        <v>20.0</v>
      </c>
      <c r="BP211" s="101">
        <v>0.05</v>
      </c>
      <c r="BQ211" s="101">
        <v>0.04</v>
      </c>
      <c r="BR211" s="2">
        <v>100.0</v>
      </c>
      <c r="BS211" s="2">
        <v>100.0</v>
      </c>
    </row>
    <row r="212" ht="12.75" customHeight="1">
      <c r="A212" s="87" t="str">
        <f t="shared" si="1"/>
        <v>Indonesia Mangrove Restoration Planting Large</v>
      </c>
      <c r="B212" s="87" t="s">
        <v>162</v>
      </c>
      <c r="C212" s="203" t="s">
        <v>184</v>
      </c>
      <c r="D212" s="203" t="s">
        <v>585</v>
      </c>
      <c r="E212" s="203" t="s">
        <v>160</v>
      </c>
      <c r="F212" s="203" t="s">
        <v>174</v>
      </c>
      <c r="G212" s="203" t="s">
        <v>902</v>
      </c>
      <c r="H212" s="177">
        <v>1000.0</v>
      </c>
      <c r="I212" s="2" t="s">
        <v>908</v>
      </c>
      <c r="J212" s="2">
        <v>1.3194628191229E7</v>
      </c>
      <c r="K212" s="2">
        <v>3.9583884573687005E8</v>
      </c>
      <c r="L212" s="204">
        <v>1618185.3019064236</v>
      </c>
      <c r="M212" s="92">
        <v>5414288.342261059</v>
      </c>
      <c r="N212" s="92">
        <v>7351598.484155046</v>
      </c>
      <c r="O212" s="92">
        <v>3043082.7537790313</v>
      </c>
      <c r="P212" s="92">
        <v>3451800.0</v>
      </c>
      <c r="Q212" s="92">
        <v>2371205.5884820283</v>
      </c>
      <c r="R212" s="92">
        <v>3899798.4841550463</v>
      </c>
      <c r="S212" s="92">
        <v>716061.0</v>
      </c>
      <c r="T212" s="92">
        <v>572848.7999999999</v>
      </c>
      <c r="U212" s="92">
        <v>1.1729301554199776E7</v>
      </c>
      <c r="V212" s="92">
        <v>2.037428724155047E7</v>
      </c>
      <c r="W212" s="92">
        <v>9.451513806542074</v>
      </c>
      <c r="X212" s="92">
        <v>9023.813903768432</v>
      </c>
      <c r="Y212" s="92">
        <v>10828.576684522119</v>
      </c>
      <c r="Z212" s="92">
        <v>1193.435</v>
      </c>
      <c r="AA212" s="92">
        <v>11729.301554199776</v>
      </c>
      <c r="AB212" s="87">
        <v>500.0</v>
      </c>
      <c r="AC212" s="2">
        <v>0.0</v>
      </c>
      <c r="AD212" s="92">
        <v>3043082.7537790313</v>
      </c>
      <c r="AE212" s="92">
        <v>2371205.5884820283</v>
      </c>
      <c r="AF212" s="92">
        <v>1.1729301554199776E7</v>
      </c>
      <c r="AG212" s="92">
        <v>9.451513806542074</v>
      </c>
      <c r="AH212" s="2" t="s">
        <v>904</v>
      </c>
      <c r="AI212" s="2" t="s">
        <v>904</v>
      </c>
      <c r="AJ212" s="2" t="s">
        <v>904</v>
      </c>
      <c r="AK212" s="177">
        <v>572848.7999999999</v>
      </c>
      <c r="AL212" s="2" t="s">
        <v>904</v>
      </c>
      <c r="AM212" s="2" t="s">
        <v>904</v>
      </c>
      <c r="AN212" s="2" t="s">
        <v>904</v>
      </c>
      <c r="AO212" s="2" t="s">
        <v>904</v>
      </c>
      <c r="AP212" s="2" t="s">
        <v>904</v>
      </c>
      <c r="AQ212" s="2" t="s">
        <v>904</v>
      </c>
      <c r="AR212" s="2" t="s">
        <v>904</v>
      </c>
      <c r="AS212" s="2" t="s">
        <v>904</v>
      </c>
      <c r="AT212" s="2" t="s">
        <v>904</v>
      </c>
      <c r="AU212" s="2" t="s">
        <v>904</v>
      </c>
      <c r="AV212" s="2" t="s">
        <v>904</v>
      </c>
      <c r="AW212" s="2" t="s">
        <v>904</v>
      </c>
      <c r="AX212" s="2" t="s">
        <v>904</v>
      </c>
      <c r="AY212" s="2" t="s">
        <v>904</v>
      </c>
      <c r="AZ212" s="2" t="s">
        <v>904</v>
      </c>
      <c r="BA212" s="205">
        <v>5.87233731666956E7</v>
      </c>
      <c r="BB212" s="205">
        <v>71.75942902850852</v>
      </c>
      <c r="BC212" s="206" t="s">
        <v>904</v>
      </c>
      <c r="BD212" s="205">
        <v>71.75942902850852</v>
      </c>
      <c r="BE212" s="205">
        <v>99940.25017345867</v>
      </c>
      <c r="BF212" s="205">
        <v>0.0</v>
      </c>
      <c r="BG212" s="205">
        <v>716061.0</v>
      </c>
      <c r="BH212" s="205">
        <v>572848.7999999999</v>
      </c>
      <c r="BI212" s="2" t="s">
        <v>904</v>
      </c>
      <c r="BJ212" s="2" t="s">
        <v>904</v>
      </c>
      <c r="BK212" s="203">
        <v>30.0</v>
      </c>
      <c r="BL212" s="2">
        <v>3.0</v>
      </c>
      <c r="BM212" s="207">
        <v>30.0</v>
      </c>
      <c r="BN212" s="208" t="s">
        <v>906</v>
      </c>
      <c r="BO212" s="87">
        <v>20.0</v>
      </c>
      <c r="BP212" s="101">
        <v>0.05</v>
      </c>
      <c r="BQ212" s="101">
        <v>0.04</v>
      </c>
      <c r="BR212" s="2">
        <v>100.0</v>
      </c>
      <c r="BS212" s="2">
        <v>100.0</v>
      </c>
    </row>
    <row r="213" ht="12.75" customHeight="1">
      <c r="A213" s="87" t="str">
        <f t="shared" si="1"/>
        <v>Indonesia Mangrove Restoration Planting Large</v>
      </c>
      <c r="B213" s="87" t="s">
        <v>162</v>
      </c>
      <c r="C213" s="203" t="s">
        <v>184</v>
      </c>
      <c r="D213" s="203" t="s">
        <v>585</v>
      </c>
      <c r="E213" s="203" t="s">
        <v>160</v>
      </c>
      <c r="F213" s="203" t="s">
        <v>174</v>
      </c>
      <c r="G213" s="203" t="s">
        <v>902</v>
      </c>
      <c r="H213" s="177">
        <v>1000.0</v>
      </c>
      <c r="I213" s="2" t="s">
        <v>908</v>
      </c>
      <c r="J213" s="2">
        <v>1.3194628191229E7</v>
      </c>
      <c r="K213" s="2">
        <v>3.9583884573687005E8</v>
      </c>
      <c r="L213" s="204">
        <v>1618185.3019064236</v>
      </c>
      <c r="M213" s="92">
        <v>5414288.342261059</v>
      </c>
      <c r="N213" s="92">
        <v>7351598.484155046</v>
      </c>
      <c r="O213" s="92">
        <v>3043082.7537790313</v>
      </c>
      <c r="P213" s="92">
        <v>3451800.0</v>
      </c>
      <c r="Q213" s="92">
        <v>2371205.5884820283</v>
      </c>
      <c r="R213" s="92">
        <v>3899798.4841550463</v>
      </c>
      <c r="S213" s="92">
        <v>716061.0</v>
      </c>
      <c r="T213" s="92">
        <v>572848.7999999999</v>
      </c>
      <c r="U213" s="92">
        <v>1.1729301554199776E7</v>
      </c>
      <c r="V213" s="92">
        <v>2.037428724155047E7</v>
      </c>
      <c r="W213" s="92">
        <v>9.451513806542074</v>
      </c>
      <c r="X213" s="92">
        <v>9023.813903768432</v>
      </c>
      <c r="Y213" s="92">
        <v>10828.576684522119</v>
      </c>
      <c r="Z213" s="92">
        <v>1193.435</v>
      </c>
      <c r="AA213" s="92">
        <v>11729.301554199776</v>
      </c>
      <c r="AB213" s="87">
        <v>500.0</v>
      </c>
      <c r="AC213" s="2">
        <v>0.0</v>
      </c>
      <c r="AD213" s="92">
        <v>3043082.7537790313</v>
      </c>
      <c r="AE213" s="92">
        <v>2371205.5884820283</v>
      </c>
      <c r="AF213" s="92">
        <v>1.1729301554199776E7</v>
      </c>
      <c r="AG213" s="92">
        <v>9.451513806542074</v>
      </c>
      <c r="AH213" s="2" t="s">
        <v>904</v>
      </c>
      <c r="AI213" s="2" t="s">
        <v>904</v>
      </c>
      <c r="AJ213" s="2" t="s">
        <v>904</v>
      </c>
      <c r="AK213" s="177">
        <v>572848.7999999999</v>
      </c>
      <c r="AL213" s="2" t="s">
        <v>904</v>
      </c>
      <c r="AM213" s="2" t="s">
        <v>904</v>
      </c>
      <c r="AN213" s="2" t="s">
        <v>904</v>
      </c>
      <c r="AO213" s="2" t="s">
        <v>904</v>
      </c>
      <c r="AP213" s="2" t="s">
        <v>904</v>
      </c>
      <c r="AQ213" s="2" t="s">
        <v>904</v>
      </c>
      <c r="AR213" s="2" t="s">
        <v>904</v>
      </c>
      <c r="AS213" s="2" t="s">
        <v>904</v>
      </c>
      <c r="AT213" s="2" t="s">
        <v>904</v>
      </c>
      <c r="AU213" s="2" t="s">
        <v>904</v>
      </c>
      <c r="AV213" s="2" t="s">
        <v>904</v>
      </c>
      <c r="AW213" s="2" t="s">
        <v>904</v>
      </c>
      <c r="AX213" s="2" t="s">
        <v>904</v>
      </c>
      <c r="AY213" s="2" t="s">
        <v>904</v>
      </c>
      <c r="AZ213" s="2" t="s">
        <v>904</v>
      </c>
      <c r="BA213" s="205">
        <v>5.87233731666956E7</v>
      </c>
      <c r="BB213" s="205">
        <v>71.75942902850852</v>
      </c>
      <c r="BC213" s="206" t="s">
        <v>904</v>
      </c>
      <c r="BD213" s="205">
        <v>71.75942902850852</v>
      </c>
      <c r="BE213" s="205">
        <v>99940.25017345867</v>
      </c>
      <c r="BF213" s="205">
        <v>0.0</v>
      </c>
      <c r="BG213" s="205">
        <v>716061.0</v>
      </c>
      <c r="BH213" s="205">
        <v>572848.7999999999</v>
      </c>
      <c r="BI213" s="2" t="s">
        <v>904</v>
      </c>
      <c r="BJ213" s="2" t="s">
        <v>904</v>
      </c>
      <c r="BK213" s="203">
        <v>30.0</v>
      </c>
      <c r="BL213" s="2">
        <v>3.0</v>
      </c>
      <c r="BM213" s="207">
        <v>30.0</v>
      </c>
      <c r="BN213" s="208" t="s">
        <v>906</v>
      </c>
      <c r="BO213" s="87">
        <v>20.0</v>
      </c>
      <c r="BP213" s="101">
        <v>0.05</v>
      </c>
      <c r="BQ213" s="101">
        <v>0.04</v>
      </c>
      <c r="BR213" s="2">
        <v>100.0</v>
      </c>
      <c r="BS213" s="2">
        <v>100.0</v>
      </c>
    </row>
    <row r="214" ht="12.75" customHeight="1">
      <c r="A214" s="87" t="str">
        <f t="shared" si="1"/>
        <v>Indonesia Seagrass Restoration Planting Large</v>
      </c>
      <c r="B214" s="87" t="s">
        <v>162</v>
      </c>
      <c r="C214" s="203" t="s">
        <v>184</v>
      </c>
      <c r="D214" s="203" t="s">
        <v>585</v>
      </c>
      <c r="E214" s="203" t="s">
        <v>167</v>
      </c>
      <c r="F214" s="203" t="s">
        <v>174</v>
      </c>
      <c r="G214" s="203" t="s">
        <v>902</v>
      </c>
      <c r="H214" s="177">
        <v>1000.0</v>
      </c>
      <c r="I214" s="2" t="s">
        <v>908</v>
      </c>
      <c r="J214" s="2">
        <v>21283.965706666626</v>
      </c>
      <c r="K214" s="2">
        <v>638518.9711999987</v>
      </c>
      <c r="L214" s="204">
        <v>-7511092.856188313</v>
      </c>
      <c r="M214" s="92">
        <v>7797764.671159454</v>
      </c>
      <c r="N214" s="92">
        <v>9600009.089626497</v>
      </c>
      <c r="O214" s="92">
        <v>5961604.891592528</v>
      </c>
      <c r="P214" s="92">
        <v>6930328.551639218</v>
      </c>
      <c r="Q214" s="92">
        <v>1836159.7795669257</v>
      </c>
      <c r="R214" s="92">
        <v>2669680.5379872783</v>
      </c>
      <c r="S214" s="92">
        <v>17500.999999999964</v>
      </c>
      <c r="T214" s="92">
        <v>14000.799999999977</v>
      </c>
      <c r="U214" s="92">
        <v>286671.8149711405</v>
      </c>
      <c r="V214" s="92">
        <v>497960.9293263758</v>
      </c>
      <c r="W214" s="92">
        <v>556.9513650048187</v>
      </c>
      <c r="X214" s="92">
        <v>12996.274451932422</v>
      </c>
      <c r="Y214" s="92">
        <v>15595.529342318907</v>
      </c>
      <c r="Z214" s="92">
        <v>29.168333333333273</v>
      </c>
      <c r="AA214" s="92">
        <v>286.6718149711405</v>
      </c>
      <c r="AB214" s="87">
        <v>500.0</v>
      </c>
      <c r="AC214" s="2">
        <v>7511092.856188313</v>
      </c>
      <c r="AD214" s="92">
        <v>5961604.891592528</v>
      </c>
      <c r="AE214" s="92">
        <v>1836159.7795669257</v>
      </c>
      <c r="AF214" s="92">
        <v>286671.8149711405</v>
      </c>
      <c r="AG214" s="92">
        <v>556.9513650048187</v>
      </c>
      <c r="AH214" s="2" t="s">
        <v>904</v>
      </c>
      <c r="AI214" s="2" t="s">
        <v>904</v>
      </c>
      <c r="AJ214" s="2" t="s">
        <v>904</v>
      </c>
      <c r="AK214" s="177">
        <v>14000.799999999977</v>
      </c>
      <c r="AL214" s="2" t="s">
        <v>904</v>
      </c>
      <c r="AM214" s="2" t="s">
        <v>904</v>
      </c>
      <c r="AN214" s="2" t="s">
        <v>904</v>
      </c>
      <c r="AO214" s="2" t="s">
        <v>904</v>
      </c>
      <c r="AP214" s="2" t="s">
        <v>904</v>
      </c>
      <c r="AQ214" s="2" t="s">
        <v>904</v>
      </c>
      <c r="AR214" s="2" t="s">
        <v>904</v>
      </c>
      <c r="AS214" s="2" t="s">
        <v>904</v>
      </c>
      <c r="AT214" s="2" t="s">
        <v>904</v>
      </c>
      <c r="AU214" s="2" t="s">
        <v>904</v>
      </c>
      <c r="AV214" s="2" t="s">
        <v>904</v>
      </c>
      <c r="AW214" s="2" t="s">
        <v>904</v>
      </c>
      <c r="AX214" s="2" t="s">
        <v>904</v>
      </c>
      <c r="AY214" s="2" t="s">
        <v>904</v>
      </c>
      <c r="AZ214" s="2" t="s">
        <v>904</v>
      </c>
      <c r="BA214" s="205">
        <v>6076958.68715421</v>
      </c>
      <c r="BB214" s="205">
        <v>27.716623599562126</v>
      </c>
      <c r="BC214" s="206" t="s">
        <v>904</v>
      </c>
      <c r="BD214" s="205">
        <v>27.716623599562126</v>
      </c>
      <c r="BE214" s="205">
        <v>1451.854584551278</v>
      </c>
      <c r="BF214" s="205">
        <v>0.0</v>
      </c>
      <c r="BG214" s="205">
        <v>17500.999999999964</v>
      </c>
      <c r="BH214" s="205">
        <v>14000.799999999977</v>
      </c>
      <c r="BI214" s="2" t="s">
        <v>904</v>
      </c>
      <c r="BJ214" s="2" t="s">
        <v>904</v>
      </c>
      <c r="BK214" s="203">
        <v>30.0</v>
      </c>
      <c r="BL214" s="2">
        <v>1.0</v>
      </c>
      <c r="BM214" s="207">
        <v>30.0</v>
      </c>
      <c r="BN214" s="208" t="s">
        <v>906</v>
      </c>
      <c r="BO214" s="87">
        <v>20.0</v>
      </c>
      <c r="BP214" s="101">
        <v>0.05</v>
      </c>
      <c r="BQ214" s="101">
        <v>0.04</v>
      </c>
      <c r="BR214" s="2">
        <v>100.0</v>
      </c>
      <c r="BS214" s="2">
        <v>100.0</v>
      </c>
    </row>
    <row r="215" ht="12.75" customHeight="1">
      <c r="A215" s="87" t="str">
        <f t="shared" si="1"/>
        <v>Indonesia Seagrass Restoration Planting Large</v>
      </c>
      <c r="B215" s="87" t="s">
        <v>162</v>
      </c>
      <c r="C215" s="203" t="s">
        <v>184</v>
      </c>
      <c r="D215" s="203" t="s">
        <v>585</v>
      </c>
      <c r="E215" s="203" t="s">
        <v>167</v>
      </c>
      <c r="F215" s="203" t="s">
        <v>174</v>
      </c>
      <c r="G215" s="203" t="s">
        <v>902</v>
      </c>
      <c r="H215" s="177">
        <v>1000.0</v>
      </c>
      <c r="I215" s="2" t="s">
        <v>908</v>
      </c>
      <c r="J215" s="2">
        <v>21283.965706666626</v>
      </c>
      <c r="K215" s="2">
        <v>638518.9711999987</v>
      </c>
      <c r="L215" s="204">
        <v>-7511092.856188313</v>
      </c>
      <c r="M215" s="92">
        <v>7797764.671159454</v>
      </c>
      <c r="N215" s="92">
        <v>9600009.089626497</v>
      </c>
      <c r="O215" s="92">
        <v>5961604.891592528</v>
      </c>
      <c r="P215" s="92">
        <v>6930328.551639218</v>
      </c>
      <c r="Q215" s="92">
        <v>1836159.7795669257</v>
      </c>
      <c r="R215" s="92">
        <v>2669680.5379872783</v>
      </c>
      <c r="S215" s="92">
        <v>17500.999999999964</v>
      </c>
      <c r="T215" s="92">
        <v>14000.799999999977</v>
      </c>
      <c r="U215" s="92">
        <v>286671.8149711405</v>
      </c>
      <c r="V215" s="92">
        <v>497960.9293263758</v>
      </c>
      <c r="W215" s="92">
        <v>556.9513650048187</v>
      </c>
      <c r="X215" s="92">
        <v>12996.274451932422</v>
      </c>
      <c r="Y215" s="92">
        <v>15595.529342318907</v>
      </c>
      <c r="Z215" s="92">
        <v>29.168333333333273</v>
      </c>
      <c r="AA215" s="92">
        <v>286.6718149711405</v>
      </c>
      <c r="AB215" s="87">
        <v>500.0</v>
      </c>
      <c r="AC215" s="2">
        <v>7511092.856188313</v>
      </c>
      <c r="AD215" s="92">
        <v>5961604.891592528</v>
      </c>
      <c r="AE215" s="92">
        <v>1836159.7795669257</v>
      </c>
      <c r="AF215" s="92">
        <v>286671.8149711405</v>
      </c>
      <c r="AG215" s="92">
        <v>556.9513650048187</v>
      </c>
      <c r="AH215" s="2" t="s">
        <v>904</v>
      </c>
      <c r="AI215" s="2" t="s">
        <v>904</v>
      </c>
      <c r="AJ215" s="2" t="s">
        <v>904</v>
      </c>
      <c r="AK215" s="177">
        <v>14000.799999999977</v>
      </c>
      <c r="AL215" s="2" t="s">
        <v>904</v>
      </c>
      <c r="AM215" s="2" t="s">
        <v>904</v>
      </c>
      <c r="AN215" s="2" t="s">
        <v>904</v>
      </c>
      <c r="AO215" s="2" t="s">
        <v>904</v>
      </c>
      <c r="AP215" s="2" t="s">
        <v>904</v>
      </c>
      <c r="AQ215" s="2" t="s">
        <v>904</v>
      </c>
      <c r="AR215" s="2" t="s">
        <v>904</v>
      </c>
      <c r="AS215" s="2" t="s">
        <v>904</v>
      </c>
      <c r="AT215" s="2" t="s">
        <v>904</v>
      </c>
      <c r="AU215" s="2" t="s">
        <v>904</v>
      </c>
      <c r="AV215" s="2" t="s">
        <v>904</v>
      </c>
      <c r="AW215" s="2" t="s">
        <v>904</v>
      </c>
      <c r="AX215" s="2" t="s">
        <v>904</v>
      </c>
      <c r="AY215" s="2" t="s">
        <v>904</v>
      </c>
      <c r="AZ215" s="2" t="s">
        <v>904</v>
      </c>
      <c r="BA215" s="205">
        <v>6076958.68715421</v>
      </c>
      <c r="BB215" s="205">
        <v>27.716623599562126</v>
      </c>
      <c r="BC215" s="206" t="s">
        <v>904</v>
      </c>
      <c r="BD215" s="205">
        <v>27.716623599562126</v>
      </c>
      <c r="BE215" s="205">
        <v>1451.854584551278</v>
      </c>
      <c r="BF215" s="205">
        <v>0.0</v>
      </c>
      <c r="BG215" s="205">
        <v>17500.999999999964</v>
      </c>
      <c r="BH215" s="205">
        <v>14000.799999999977</v>
      </c>
      <c r="BI215" s="2" t="s">
        <v>904</v>
      </c>
      <c r="BJ215" s="2" t="s">
        <v>904</v>
      </c>
      <c r="BK215" s="203">
        <v>30.0</v>
      </c>
      <c r="BL215" s="2">
        <v>1.0</v>
      </c>
      <c r="BM215" s="207">
        <v>30.0</v>
      </c>
      <c r="BN215" s="208" t="s">
        <v>906</v>
      </c>
      <c r="BO215" s="87">
        <v>20.0</v>
      </c>
      <c r="BP215" s="101">
        <v>0.05</v>
      </c>
      <c r="BQ215" s="101">
        <v>0.04</v>
      </c>
      <c r="BR215" s="2">
        <v>100.0</v>
      </c>
      <c r="BS215" s="2">
        <v>100.0</v>
      </c>
    </row>
    <row r="216" ht="12.75" customHeight="1">
      <c r="A216" s="87" t="str">
        <f t="shared" si="1"/>
        <v>Indonesia Salt marsh Restoration Planting Large</v>
      </c>
      <c r="B216" s="87" t="s">
        <v>162</v>
      </c>
      <c r="C216" s="203" t="s">
        <v>184</v>
      </c>
      <c r="D216" s="203" t="s">
        <v>585</v>
      </c>
      <c r="E216" s="203" t="s">
        <v>168</v>
      </c>
      <c r="F216" s="203" t="s">
        <v>174</v>
      </c>
      <c r="G216" s="203" t="s">
        <v>902</v>
      </c>
      <c r="H216" s="177">
        <v>1000.0</v>
      </c>
      <c r="I216" s="2" t="s">
        <v>908</v>
      </c>
      <c r="J216" s="2">
        <v>1538.032167397889</v>
      </c>
      <c r="K216" s="2">
        <v>46140.96502193667</v>
      </c>
      <c r="L216" s="204">
        <v>-5154319.236240664</v>
      </c>
      <c r="M216" s="92">
        <v>5730060.617613044</v>
      </c>
      <c r="N216" s="92">
        <v>7115827.819754394</v>
      </c>
      <c r="O216" s="92">
        <v>4254656.855414705</v>
      </c>
      <c r="P216" s="92">
        <v>4895851.100507927</v>
      </c>
      <c r="Q216" s="92">
        <v>1475403.7621983388</v>
      </c>
      <c r="R216" s="92">
        <v>2219976.7192464666</v>
      </c>
      <c r="S216" s="92">
        <v>37036.99999999994</v>
      </c>
      <c r="T216" s="92">
        <v>29629.59999999996</v>
      </c>
      <c r="U216" s="92">
        <v>606677.5619156696</v>
      </c>
      <c r="V216" s="92">
        <v>1053824.2922953535</v>
      </c>
      <c r="W216" s="92">
        <v>193.38973923417973</v>
      </c>
      <c r="X216" s="92">
        <v>9550.101029355073</v>
      </c>
      <c r="Y216" s="92">
        <v>11460.121235226088</v>
      </c>
      <c r="Z216" s="92">
        <v>61.72833333333324</v>
      </c>
      <c r="AA216" s="92">
        <v>606.6775619156696</v>
      </c>
      <c r="AB216" s="87">
        <v>500.0</v>
      </c>
      <c r="AC216" s="2">
        <v>5154319.236240664</v>
      </c>
      <c r="AD216" s="92">
        <v>4254656.855414705</v>
      </c>
      <c r="AE216" s="92">
        <v>1475403.7621983388</v>
      </c>
      <c r="AF216" s="92">
        <v>606677.5619156696</v>
      </c>
      <c r="AG216" s="92">
        <v>193.38973923417973</v>
      </c>
      <c r="AH216" s="2" t="s">
        <v>904</v>
      </c>
      <c r="AI216" s="2" t="s">
        <v>904</v>
      </c>
      <c r="AJ216" s="2" t="s">
        <v>904</v>
      </c>
      <c r="AK216" s="177">
        <v>29629.59999999996</v>
      </c>
      <c r="AL216" s="2" t="s">
        <v>904</v>
      </c>
      <c r="AM216" s="2" t="s">
        <v>904</v>
      </c>
      <c r="AN216" s="2" t="s">
        <v>904</v>
      </c>
      <c r="AO216" s="2" t="s">
        <v>904</v>
      </c>
      <c r="AP216" s="2" t="s">
        <v>904</v>
      </c>
      <c r="AQ216" s="2" t="s">
        <v>904</v>
      </c>
      <c r="AR216" s="2" t="s">
        <v>904</v>
      </c>
      <c r="AS216" s="2" t="s">
        <v>904</v>
      </c>
      <c r="AT216" s="2" t="s">
        <v>904</v>
      </c>
      <c r="AU216" s="2" t="s">
        <v>904</v>
      </c>
      <c r="AV216" s="2" t="s">
        <v>904</v>
      </c>
      <c r="AW216" s="2" t="s">
        <v>904</v>
      </c>
      <c r="AX216" s="2" t="s">
        <v>904</v>
      </c>
      <c r="AY216" s="2" t="s">
        <v>904</v>
      </c>
      <c r="AZ216" s="2" t="s">
        <v>904</v>
      </c>
      <c r="BA216" s="205">
        <v>348653.01152767864</v>
      </c>
      <c r="BB216" s="205">
        <v>54.535130128890046</v>
      </c>
      <c r="BC216" s="206" t="s">
        <v>904</v>
      </c>
      <c r="BD216" s="205">
        <v>54.535130128890046</v>
      </c>
      <c r="BE216" s="205">
        <v>11949.758076491378</v>
      </c>
      <c r="BF216" s="205">
        <v>0.0</v>
      </c>
      <c r="BG216" s="205">
        <v>37036.99999999994</v>
      </c>
      <c r="BH216" s="205">
        <v>29629.59999999996</v>
      </c>
      <c r="BI216" s="2" t="s">
        <v>904</v>
      </c>
      <c r="BJ216" s="2" t="s">
        <v>904</v>
      </c>
      <c r="BK216" s="203">
        <v>30.0</v>
      </c>
      <c r="BL216" s="2">
        <v>1.0</v>
      </c>
      <c r="BM216" s="207">
        <v>30.0</v>
      </c>
      <c r="BN216" s="208" t="s">
        <v>906</v>
      </c>
      <c r="BO216" s="87">
        <v>20.0</v>
      </c>
      <c r="BP216" s="101">
        <v>0.05</v>
      </c>
      <c r="BQ216" s="101">
        <v>0.04</v>
      </c>
      <c r="BR216" s="2">
        <v>100.0</v>
      </c>
      <c r="BS216" s="2">
        <v>100.0</v>
      </c>
    </row>
    <row r="217" ht="12.75" customHeight="1">
      <c r="A217" s="87" t="str">
        <f t="shared" si="1"/>
        <v>Indonesia Salt marsh Restoration Planting Large</v>
      </c>
      <c r="B217" s="87" t="s">
        <v>162</v>
      </c>
      <c r="C217" s="203" t="s">
        <v>184</v>
      </c>
      <c r="D217" s="203" t="s">
        <v>585</v>
      </c>
      <c r="E217" s="203" t="s">
        <v>168</v>
      </c>
      <c r="F217" s="203" t="s">
        <v>174</v>
      </c>
      <c r="G217" s="203" t="s">
        <v>902</v>
      </c>
      <c r="H217" s="177">
        <v>1000.0</v>
      </c>
      <c r="I217" s="2" t="s">
        <v>908</v>
      </c>
      <c r="J217" s="2">
        <v>1538.032167397889</v>
      </c>
      <c r="K217" s="2">
        <v>46140.96502193667</v>
      </c>
      <c r="L217" s="204">
        <v>-5154319.236240664</v>
      </c>
      <c r="M217" s="92">
        <v>5730060.617613044</v>
      </c>
      <c r="N217" s="92">
        <v>7115827.819754394</v>
      </c>
      <c r="O217" s="92">
        <v>4254656.855414705</v>
      </c>
      <c r="P217" s="92">
        <v>4895851.100507927</v>
      </c>
      <c r="Q217" s="92">
        <v>1475403.7621983388</v>
      </c>
      <c r="R217" s="92">
        <v>2219976.7192464666</v>
      </c>
      <c r="S217" s="92">
        <v>37036.99999999994</v>
      </c>
      <c r="T217" s="92">
        <v>29629.59999999996</v>
      </c>
      <c r="U217" s="92">
        <v>606677.5619156696</v>
      </c>
      <c r="V217" s="92">
        <v>1053824.2922953535</v>
      </c>
      <c r="W217" s="92">
        <v>193.38973923417973</v>
      </c>
      <c r="X217" s="92">
        <v>9550.101029355073</v>
      </c>
      <c r="Y217" s="92">
        <v>11460.121235226088</v>
      </c>
      <c r="Z217" s="92">
        <v>61.72833333333324</v>
      </c>
      <c r="AA217" s="92">
        <v>606.6775619156696</v>
      </c>
      <c r="AB217" s="87">
        <v>500.0</v>
      </c>
      <c r="AC217" s="2">
        <v>5154319.236240664</v>
      </c>
      <c r="AD217" s="92">
        <v>4254656.855414705</v>
      </c>
      <c r="AE217" s="92">
        <v>1475403.7621983388</v>
      </c>
      <c r="AF217" s="92">
        <v>606677.5619156696</v>
      </c>
      <c r="AG217" s="92">
        <v>193.38973923417973</v>
      </c>
      <c r="AH217" s="2" t="s">
        <v>904</v>
      </c>
      <c r="AI217" s="2" t="s">
        <v>904</v>
      </c>
      <c r="AJ217" s="2" t="s">
        <v>904</v>
      </c>
      <c r="AK217" s="177">
        <v>29629.59999999996</v>
      </c>
      <c r="AL217" s="2" t="s">
        <v>904</v>
      </c>
      <c r="AM217" s="2" t="s">
        <v>904</v>
      </c>
      <c r="AN217" s="2" t="s">
        <v>904</v>
      </c>
      <c r="AO217" s="2" t="s">
        <v>904</v>
      </c>
      <c r="AP217" s="2" t="s">
        <v>904</v>
      </c>
      <c r="AQ217" s="2" t="s">
        <v>904</v>
      </c>
      <c r="AR217" s="2" t="s">
        <v>904</v>
      </c>
      <c r="AS217" s="2" t="s">
        <v>904</v>
      </c>
      <c r="AT217" s="2" t="s">
        <v>904</v>
      </c>
      <c r="AU217" s="2" t="s">
        <v>904</v>
      </c>
      <c r="AV217" s="2" t="s">
        <v>904</v>
      </c>
      <c r="AW217" s="2" t="s">
        <v>904</v>
      </c>
      <c r="AX217" s="2" t="s">
        <v>904</v>
      </c>
      <c r="AY217" s="2" t="s">
        <v>904</v>
      </c>
      <c r="AZ217" s="2" t="s">
        <v>904</v>
      </c>
      <c r="BA217" s="205">
        <v>348653.01152767864</v>
      </c>
      <c r="BB217" s="205">
        <v>54.535130128890046</v>
      </c>
      <c r="BC217" s="206" t="s">
        <v>904</v>
      </c>
      <c r="BD217" s="205">
        <v>54.535130128890046</v>
      </c>
      <c r="BE217" s="205">
        <v>11949.758076491378</v>
      </c>
      <c r="BF217" s="205">
        <v>0.0</v>
      </c>
      <c r="BG217" s="205">
        <v>37036.99999999994</v>
      </c>
      <c r="BH217" s="205">
        <v>29629.59999999996</v>
      </c>
      <c r="BI217" s="2" t="s">
        <v>904</v>
      </c>
      <c r="BJ217" s="2" t="s">
        <v>904</v>
      </c>
      <c r="BK217" s="203">
        <v>30.0</v>
      </c>
      <c r="BL217" s="2">
        <v>1.0</v>
      </c>
      <c r="BM217" s="207">
        <v>30.0</v>
      </c>
      <c r="BN217" s="208" t="s">
        <v>906</v>
      </c>
      <c r="BO217" s="87">
        <v>20.0</v>
      </c>
      <c r="BP217" s="101">
        <v>0.05</v>
      </c>
      <c r="BQ217" s="101">
        <v>0.04</v>
      </c>
      <c r="BR217" s="2">
        <v>100.0</v>
      </c>
      <c r="BS217" s="2">
        <v>100.0</v>
      </c>
    </row>
    <row r="218" ht="12.75" customHeight="1">
      <c r="A218" s="87" t="str">
        <f t="shared" si="1"/>
        <v>Kenya Mangrove Restoration Planting Medium</v>
      </c>
      <c r="B218" s="87" t="s">
        <v>164</v>
      </c>
      <c r="C218" s="203" t="s">
        <v>187</v>
      </c>
      <c r="D218" s="2" t="s">
        <v>588</v>
      </c>
      <c r="E218" s="203" t="s">
        <v>160</v>
      </c>
      <c r="F218" s="2" t="s">
        <v>174</v>
      </c>
      <c r="G218" s="203" t="s">
        <v>902</v>
      </c>
      <c r="H218" s="177">
        <v>500.0</v>
      </c>
      <c r="I218" s="2" t="s">
        <v>903</v>
      </c>
      <c r="J218" s="2">
        <v>40145.87061400001</v>
      </c>
      <c r="K218" s="2">
        <v>653263.2958748146</v>
      </c>
      <c r="L218" s="204">
        <v>-1270176.7397359242</v>
      </c>
      <c r="M218" s="92">
        <v>2284201.14621772</v>
      </c>
      <c r="N218" s="92">
        <v>2924743.339251563</v>
      </c>
      <c r="O218" s="92">
        <v>1486695.4061044778</v>
      </c>
      <c r="P218" s="92">
        <v>1601266.6666666665</v>
      </c>
      <c r="Q218" s="92">
        <v>797505.7401132424</v>
      </c>
      <c r="R218" s="92">
        <v>1323476.6725848964</v>
      </c>
      <c r="S218" s="92">
        <v>145899.0</v>
      </c>
      <c r="T218" s="92">
        <v>116719.20000000004</v>
      </c>
      <c r="U218" s="92">
        <v>1312295.906659008</v>
      </c>
      <c r="V218" s="92">
        <v>2236578.325848965</v>
      </c>
      <c r="W218" s="92">
        <v>19.570054851453055</v>
      </c>
      <c r="X218" s="92">
        <v>7614.003820725734</v>
      </c>
      <c r="Y218" s="92">
        <v>4568.40229243544</v>
      </c>
      <c r="Z218" s="92">
        <v>486.33</v>
      </c>
      <c r="AA218" s="92">
        <v>2624.591813318016</v>
      </c>
      <c r="AB218" s="87">
        <v>500.0</v>
      </c>
      <c r="AC218" s="2">
        <v>1270176.7397359242</v>
      </c>
      <c r="AD218" s="92">
        <v>1486695.4061044778</v>
      </c>
      <c r="AE218" s="92">
        <v>797505.7401132424</v>
      </c>
      <c r="AF218" s="92">
        <v>1312295.906659008</v>
      </c>
      <c r="AG218" s="92">
        <v>19.570054851453055</v>
      </c>
      <c r="AH218" s="2" t="s">
        <v>904</v>
      </c>
      <c r="AI218" s="2" t="s">
        <v>904</v>
      </c>
      <c r="AJ218" s="2" t="s">
        <v>904</v>
      </c>
      <c r="AK218" s="177">
        <v>116719.20000000004</v>
      </c>
      <c r="AL218" s="2" t="s">
        <v>904</v>
      </c>
      <c r="AM218" s="2" t="s">
        <v>904</v>
      </c>
      <c r="AN218" s="2" t="s">
        <v>904</v>
      </c>
      <c r="AO218" s="2" t="s">
        <v>904</v>
      </c>
      <c r="AP218" s="2" t="s">
        <v>904</v>
      </c>
      <c r="AQ218" s="2" t="s">
        <v>904</v>
      </c>
      <c r="AR218" s="2" t="s">
        <v>904</v>
      </c>
      <c r="AS218" s="2" t="s">
        <v>904</v>
      </c>
      <c r="AT218" s="2" t="s">
        <v>904</v>
      </c>
      <c r="AU218" s="2" t="s">
        <v>904</v>
      </c>
      <c r="AV218" s="2" t="s">
        <v>904</v>
      </c>
      <c r="AW218" s="2" t="s">
        <v>904</v>
      </c>
      <c r="AX218" s="2" t="s">
        <v>904</v>
      </c>
      <c r="AY218" s="2" t="s">
        <v>904</v>
      </c>
      <c r="AZ218" s="2" t="s">
        <v>904</v>
      </c>
      <c r="BA218" s="205">
        <v>1105493.3940079215</v>
      </c>
      <c r="BB218" s="205">
        <v>27.08775443489293</v>
      </c>
      <c r="BC218" s="206" t="s">
        <v>904</v>
      </c>
      <c r="BD218" s="205">
        <v>27.08775443489293</v>
      </c>
      <c r="BE218" s="205">
        <v>29928.527419058435</v>
      </c>
      <c r="BF218" s="205">
        <v>0.0</v>
      </c>
      <c r="BG218" s="205">
        <v>145899.0</v>
      </c>
      <c r="BH218" s="205">
        <v>116719.20000000004</v>
      </c>
      <c r="BI218" s="2" t="s">
        <v>904</v>
      </c>
      <c r="BJ218" s="2" t="s">
        <v>904</v>
      </c>
      <c r="BK218" s="203">
        <v>16.2722413509449</v>
      </c>
      <c r="BL218" s="2">
        <v>3.0</v>
      </c>
      <c r="BM218" s="207">
        <v>16.2722413509449</v>
      </c>
      <c r="BN218" s="208" t="s">
        <v>905</v>
      </c>
      <c r="BO218" s="87">
        <v>20.0</v>
      </c>
      <c r="BP218" s="101">
        <v>0.05</v>
      </c>
      <c r="BQ218" s="101">
        <v>0.04</v>
      </c>
      <c r="BR218" s="2">
        <v>100.0</v>
      </c>
      <c r="BS218" s="2">
        <v>100.0</v>
      </c>
    </row>
    <row r="219" ht="12.75" customHeight="1">
      <c r="A219" s="87" t="str">
        <f t="shared" si="1"/>
        <v>Kenya Mangrove Restoration Planting Medium</v>
      </c>
      <c r="B219" s="87" t="s">
        <v>164</v>
      </c>
      <c r="C219" s="203" t="s">
        <v>187</v>
      </c>
      <c r="D219" s="2" t="s">
        <v>588</v>
      </c>
      <c r="E219" s="203" t="s">
        <v>160</v>
      </c>
      <c r="F219" s="2" t="s">
        <v>174</v>
      </c>
      <c r="G219" s="203" t="s">
        <v>902</v>
      </c>
      <c r="H219" s="177">
        <v>500.0</v>
      </c>
      <c r="I219" s="2" t="s">
        <v>903</v>
      </c>
      <c r="J219" s="2">
        <v>40145.87061400001</v>
      </c>
      <c r="K219" s="2">
        <v>653263.2958748146</v>
      </c>
      <c r="L219" s="204">
        <v>-1270176.7397359242</v>
      </c>
      <c r="M219" s="92">
        <v>2284201.14621772</v>
      </c>
      <c r="N219" s="92">
        <v>2924743.339251563</v>
      </c>
      <c r="O219" s="92">
        <v>1486695.4061044778</v>
      </c>
      <c r="P219" s="92">
        <v>1601266.6666666665</v>
      </c>
      <c r="Q219" s="92">
        <v>797505.7401132424</v>
      </c>
      <c r="R219" s="92">
        <v>1323476.6725848964</v>
      </c>
      <c r="S219" s="92">
        <v>145899.0</v>
      </c>
      <c r="T219" s="92">
        <v>116719.20000000004</v>
      </c>
      <c r="U219" s="92">
        <v>1312295.906659008</v>
      </c>
      <c r="V219" s="92">
        <v>2236578.325848965</v>
      </c>
      <c r="W219" s="92">
        <v>19.570054851453055</v>
      </c>
      <c r="X219" s="92">
        <v>7614.003820725734</v>
      </c>
      <c r="Y219" s="92">
        <v>4568.40229243544</v>
      </c>
      <c r="Z219" s="92">
        <v>486.33</v>
      </c>
      <c r="AA219" s="92">
        <v>2624.591813318016</v>
      </c>
      <c r="AB219" s="87">
        <v>500.0</v>
      </c>
      <c r="AC219" s="2">
        <v>1270176.7397359242</v>
      </c>
      <c r="AD219" s="92">
        <v>1486695.4061044778</v>
      </c>
      <c r="AE219" s="92">
        <v>797505.7401132424</v>
      </c>
      <c r="AF219" s="92">
        <v>1312295.906659008</v>
      </c>
      <c r="AG219" s="92">
        <v>19.570054851453055</v>
      </c>
      <c r="AH219" s="2" t="s">
        <v>904</v>
      </c>
      <c r="AI219" s="2" t="s">
        <v>904</v>
      </c>
      <c r="AJ219" s="2" t="s">
        <v>904</v>
      </c>
      <c r="AK219" s="177">
        <v>116719.20000000004</v>
      </c>
      <c r="AL219" s="2" t="s">
        <v>904</v>
      </c>
      <c r="AM219" s="2" t="s">
        <v>904</v>
      </c>
      <c r="AN219" s="2" t="s">
        <v>904</v>
      </c>
      <c r="AO219" s="2" t="s">
        <v>904</v>
      </c>
      <c r="AP219" s="2" t="s">
        <v>904</v>
      </c>
      <c r="AQ219" s="2" t="s">
        <v>904</v>
      </c>
      <c r="AR219" s="2" t="s">
        <v>904</v>
      </c>
      <c r="AS219" s="2" t="s">
        <v>904</v>
      </c>
      <c r="AT219" s="2" t="s">
        <v>904</v>
      </c>
      <c r="AU219" s="2" t="s">
        <v>904</v>
      </c>
      <c r="AV219" s="2" t="s">
        <v>904</v>
      </c>
      <c r="AW219" s="2" t="s">
        <v>904</v>
      </c>
      <c r="AX219" s="2" t="s">
        <v>904</v>
      </c>
      <c r="AY219" s="2" t="s">
        <v>904</v>
      </c>
      <c r="AZ219" s="2" t="s">
        <v>904</v>
      </c>
      <c r="BA219" s="205">
        <v>1105493.3940079215</v>
      </c>
      <c r="BB219" s="205">
        <v>27.08775443489293</v>
      </c>
      <c r="BC219" s="206" t="s">
        <v>904</v>
      </c>
      <c r="BD219" s="205">
        <v>27.08775443489293</v>
      </c>
      <c r="BE219" s="205">
        <v>29928.527419058435</v>
      </c>
      <c r="BF219" s="205">
        <v>0.0</v>
      </c>
      <c r="BG219" s="205">
        <v>145899.0</v>
      </c>
      <c r="BH219" s="205">
        <v>116719.20000000004</v>
      </c>
      <c r="BI219" s="2" t="s">
        <v>904</v>
      </c>
      <c r="BJ219" s="2" t="s">
        <v>904</v>
      </c>
      <c r="BK219" s="203">
        <v>16.2722413509449</v>
      </c>
      <c r="BL219" s="2">
        <v>3.0</v>
      </c>
      <c r="BM219" s="207">
        <v>16.2722413509449</v>
      </c>
      <c r="BN219" s="208" t="s">
        <v>905</v>
      </c>
      <c r="BO219" s="87">
        <v>20.0</v>
      </c>
      <c r="BP219" s="101">
        <v>0.05</v>
      </c>
      <c r="BQ219" s="101">
        <v>0.04</v>
      </c>
      <c r="BR219" s="2">
        <v>100.0</v>
      </c>
      <c r="BS219" s="2">
        <v>100.0</v>
      </c>
    </row>
    <row r="220" ht="12.75" customHeight="1">
      <c r="A220" s="87" t="str">
        <f t="shared" si="1"/>
        <v>Kenya Seagrass Restoration Planting Medium</v>
      </c>
      <c r="B220" s="87" t="s">
        <v>164</v>
      </c>
      <c r="C220" s="203" t="s">
        <v>187</v>
      </c>
      <c r="D220" s="2" t="s">
        <v>588</v>
      </c>
      <c r="E220" s="203" t="s">
        <v>167</v>
      </c>
      <c r="F220" s="2" t="s">
        <v>174</v>
      </c>
      <c r="G220" s="203" t="s">
        <v>902</v>
      </c>
      <c r="H220" s="177">
        <v>500.0</v>
      </c>
      <c r="I220" s="2" t="s">
        <v>903</v>
      </c>
      <c r="J220" s="2">
        <v>821.1469199999985</v>
      </c>
      <c r="K220" s="2">
        <v>179053.9571139026</v>
      </c>
      <c r="L220" s="204">
        <v>-1809072.5929425189</v>
      </c>
      <c r="M220" s="92">
        <v>2717827.4328818046</v>
      </c>
      <c r="N220" s="92">
        <v>3412165.2404914033</v>
      </c>
      <c r="O220" s="92">
        <v>1865811.656135593</v>
      </c>
      <c r="P220" s="92">
        <v>2036082.7356215687</v>
      </c>
      <c r="Q220" s="92">
        <v>852015.7767462117</v>
      </c>
      <c r="R220" s="92">
        <v>1376082.5048698348</v>
      </c>
      <c r="S220" s="92">
        <v>9223.499999999982</v>
      </c>
      <c r="T220" s="92">
        <v>7378.799999999988</v>
      </c>
      <c r="U220" s="92">
        <v>1111708.4049287022</v>
      </c>
      <c r="V220" s="92">
        <v>1894712.0923800473</v>
      </c>
      <c r="W220" s="92">
        <v>368.3291907738127</v>
      </c>
      <c r="X220" s="92">
        <v>9059.424776272683</v>
      </c>
      <c r="Y220" s="92">
        <v>5435.654865763609</v>
      </c>
      <c r="Z220" s="92">
        <v>30.74499999999994</v>
      </c>
      <c r="AA220" s="92">
        <v>2223.416809857404</v>
      </c>
      <c r="AB220" s="87">
        <v>500.0</v>
      </c>
      <c r="AC220" s="2">
        <v>1809072.5929425189</v>
      </c>
      <c r="AD220" s="92">
        <v>1865811.656135593</v>
      </c>
      <c r="AE220" s="92">
        <v>852015.7767462117</v>
      </c>
      <c r="AF220" s="92">
        <v>1111708.4049287022</v>
      </c>
      <c r="AG220" s="92">
        <v>368.3291907738127</v>
      </c>
      <c r="AH220" s="2" t="s">
        <v>904</v>
      </c>
      <c r="AI220" s="2" t="s">
        <v>904</v>
      </c>
      <c r="AJ220" s="2" t="s">
        <v>904</v>
      </c>
      <c r="AK220" s="177">
        <v>7378.799999999988</v>
      </c>
      <c r="AL220" s="2" t="s">
        <v>904</v>
      </c>
      <c r="AM220" s="2" t="s">
        <v>904</v>
      </c>
      <c r="AN220" s="2" t="s">
        <v>904</v>
      </c>
      <c r="AO220" s="2" t="s">
        <v>904</v>
      </c>
      <c r="AP220" s="2" t="s">
        <v>904</v>
      </c>
      <c r="AQ220" s="2" t="s">
        <v>904</v>
      </c>
      <c r="AR220" s="2" t="s">
        <v>904</v>
      </c>
      <c r="AS220" s="2" t="s">
        <v>904</v>
      </c>
      <c r="AT220" s="2" t="s">
        <v>904</v>
      </c>
      <c r="AU220" s="2" t="s">
        <v>904</v>
      </c>
      <c r="AV220" s="2" t="s">
        <v>904</v>
      </c>
      <c r="AW220" s="2" t="s">
        <v>904</v>
      </c>
      <c r="AX220" s="2" t="s">
        <v>904</v>
      </c>
      <c r="AY220" s="2" t="s">
        <v>904</v>
      </c>
      <c r="AZ220" s="2" t="s">
        <v>904</v>
      </c>
      <c r="BA220" s="205">
        <v>234452.35618665314</v>
      </c>
      <c r="BB220" s="205">
        <v>13.858311799781063</v>
      </c>
      <c r="BC220" s="206" t="s">
        <v>904</v>
      </c>
      <c r="BD220" s="205">
        <v>13.858311799781063</v>
      </c>
      <c r="BE220" s="205">
        <v>725.927292275639</v>
      </c>
      <c r="BF220" s="205">
        <v>0.0</v>
      </c>
      <c r="BG220" s="205">
        <v>9223.499999999982</v>
      </c>
      <c r="BH220" s="205">
        <v>7378.799999999988</v>
      </c>
      <c r="BI220" s="2" t="s">
        <v>904</v>
      </c>
      <c r="BJ220" s="2" t="s">
        <v>904</v>
      </c>
      <c r="BK220" s="203">
        <v>218.0534965824422</v>
      </c>
      <c r="BL220" s="2">
        <v>3.0</v>
      </c>
      <c r="BM220" s="207">
        <v>218.0534965824422</v>
      </c>
      <c r="BN220" s="208" t="s">
        <v>905</v>
      </c>
      <c r="BO220" s="87">
        <v>20.0</v>
      </c>
      <c r="BP220" s="101">
        <v>0.05</v>
      </c>
      <c r="BQ220" s="101">
        <v>0.04</v>
      </c>
      <c r="BR220" s="2">
        <v>100.0</v>
      </c>
      <c r="BS220" s="2">
        <v>100.0</v>
      </c>
    </row>
    <row r="221" ht="12.75" customHeight="1">
      <c r="A221" s="87" t="str">
        <f t="shared" si="1"/>
        <v>Kenya Seagrass Restoration Planting Medium</v>
      </c>
      <c r="B221" s="87" t="s">
        <v>164</v>
      </c>
      <c r="C221" s="203" t="s">
        <v>187</v>
      </c>
      <c r="D221" s="2" t="s">
        <v>588</v>
      </c>
      <c r="E221" s="203" t="s">
        <v>167</v>
      </c>
      <c r="F221" s="2" t="s">
        <v>174</v>
      </c>
      <c r="G221" s="203" t="s">
        <v>902</v>
      </c>
      <c r="H221" s="177">
        <v>500.0</v>
      </c>
      <c r="I221" s="2" t="s">
        <v>903</v>
      </c>
      <c r="J221" s="2">
        <v>821.1469199999985</v>
      </c>
      <c r="K221" s="2">
        <v>179053.9571139026</v>
      </c>
      <c r="L221" s="204">
        <v>-1809072.5929425189</v>
      </c>
      <c r="M221" s="92">
        <v>2717827.4328818046</v>
      </c>
      <c r="N221" s="92">
        <v>3412165.2404914033</v>
      </c>
      <c r="O221" s="92">
        <v>1865811.656135593</v>
      </c>
      <c r="P221" s="92">
        <v>2036082.7356215687</v>
      </c>
      <c r="Q221" s="92">
        <v>852015.7767462117</v>
      </c>
      <c r="R221" s="92">
        <v>1376082.5048698348</v>
      </c>
      <c r="S221" s="92">
        <v>9223.499999999982</v>
      </c>
      <c r="T221" s="92">
        <v>7378.799999999988</v>
      </c>
      <c r="U221" s="92">
        <v>1111708.4049287022</v>
      </c>
      <c r="V221" s="92">
        <v>1894712.0923800473</v>
      </c>
      <c r="W221" s="92">
        <v>368.3291907738127</v>
      </c>
      <c r="X221" s="92">
        <v>9059.424776272683</v>
      </c>
      <c r="Y221" s="92">
        <v>5435.654865763609</v>
      </c>
      <c r="Z221" s="92">
        <v>30.74499999999994</v>
      </c>
      <c r="AA221" s="92">
        <v>2223.416809857404</v>
      </c>
      <c r="AB221" s="87">
        <v>500.0</v>
      </c>
      <c r="AC221" s="2">
        <v>1809072.5929425189</v>
      </c>
      <c r="AD221" s="92">
        <v>1865811.656135593</v>
      </c>
      <c r="AE221" s="92">
        <v>852015.7767462117</v>
      </c>
      <c r="AF221" s="92">
        <v>1111708.4049287022</v>
      </c>
      <c r="AG221" s="92">
        <v>368.3291907738127</v>
      </c>
      <c r="AH221" s="2" t="s">
        <v>904</v>
      </c>
      <c r="AI221" s="2" t="s">
        <v>904</v>
      </c>
      <c r="AJ221" s="2" t="s">
        <v>904</v>
      </c>
      <c r="AK221" s="177">
        <v>7378.799999999988</v>
      </c>
      <c r="AL221" s="2" t="s">
        <v>904</v>
      </c>
      <c r="AM221" s="2" t="s">
        <v>904</v>
      </c>
      <c r="AN221" s="2" t="s">
        <v>904</v>
      </c>
      <c r="AO221" s="2" t="s">
        <v>904</v>
      </c>
      <c r="AP221" s="2" t="s">
        <v>904</v>
      </c>
      <c r="AQ221" s="2" t="s">
        <v>904</v>
      </c>
      <c r="AR221" s="2" t="s">
        <v>904</v>
      </c>
      <c r="AS221" s="2" t="s">
        <v>904</v>
      </c>
      <c r="AT221" s="2" t="s">
        <v>904</v>
      </c>
      <c r="AU221" s="2" t="s">
        <v>904</v>
      </c>
      <c r="AV221" s="2" t="s">
        <v>904</v>
      </c>
      <c r="AW221" s="2" t="s">
        <v>904</v>
      </c>
      <c r="AX221" s="2" t="s">
        <v>904</v>
      </c>
      <c r="AY221" s="2" t="s">
        <v>904</v>
      </c>
      <c r="AZ221" s="2" t="s">
        <v>904</v>
      </c>
      <c r="BA221" s="205">
        <v>234452.35618665314</v>
      </c>
      <c r="BB221" s="205">
        <v>13.858311799781063</v>
      </c>
      <c r="BC221" s="206" t="s">
        <v>904</v>
      </c>
      <c r="BD221" s="205">
        <v>13.858311799781063</v>
      </c>
      <c r="BE221" s="205">
        <v>725.927292275639</v>
      </c>
      <c r="BF221" s="205">
        <v>0.0</v>
      </c>
      <c r="BG221" s="205">
        <v>9223.499999999982</v>
      </c>
      <c r="BH221" s="205">
        <v>7378.799999999988</v>
      </c>
      <c r="BI221" s="2" t="s">
        <v>904</v>
      </c>
      <c r="BJ221" s="2" t="s">
        <v>904</v>
      </c>
      <c r="BK221" s="203">
        <v>218.0534965824422</v>
      </c>
      <c r="BL221" s="2">
        <v>3.0</v>
      </c>
      <c r="BM221" s="207">
        <v>218.0534965824422</v>
      </c>
      <c r="BN221" s="208" t="s">
        <v>905</v>
      </c>
      <c r="BO221" s="87">
        <v>20.0</v>
      </c>
      <c r="BP221" s="101">
        <v>0.05</v>
      </c>
      <c r="BQ221" s="101">
        <v>0.04</v>
      </c>
      <c r="BR221" s="2">
        <v>100.0</v>
      </c>
      <c r="BS221" s="2">
        <v>100.0</v>
      </c>
    </row>
    <row r="222" ht="12.75" customHeight="1">
      <c r="A222" s="87" t="str">
        <f t="shared" si="1"/>
        <v>Kenya Salt marsh Restoration Planting Medium</v>
      </c>
      <c r="B222" s="87" t="s">
        <v>164</v>
      </c>
      <c r="C222" s="203" t="s">
        <v>187</v>
      </c>
      <c r="D222" s="2" t="s">
        <v>588</v>
      </c>
      <c r="E222" s="203" t="s">
        <v>168</v>
      </c>
      <c r="F222" s="2" t="s">
        <v>174</v>
      </c>
      <c r="G222" s="203" t="s">
        <v>902</v>
      </c>
      <c r="H222" s="177">
        <v>500.0</v>
      </c>
      <c r="I222" s="2" t="s">
        <v>903</v>
      </c>
      <c r="J222" s="2">
        <v>14.16530529944224</v>
      </c>
      <c r="K222" s="2">
        <v>1361.1842264705165</v>
      </c>
      <c r="L222" s="204">
        <v>-1591349.2772510205</v>
      </c>
      <c r="M222" s="92">
        <v>2438330.8413242204</v>
      </c>
      <c r="N222" s="92">
        <v>3083182.7832410666</v>
      </c>
      <c r="O222" s="92">
        <v>1644078.975033324</v>
      </c>
      <c r="P222" s="92">
        <v>1781773.0542301573</v>
      </c>
      <c r="Q222" s="92">
        <v>794251.8662908967</v>
      </c>
      <c r="R222" s="92">
        <v>1301409.7290109093</v>
      </c>
      <c r="S222" s="92">
        <v>19519.49999999997</v>
      </c>
      <c r="T222" s="92">
        <v>15615.599999999979</v>
      </c>
      <c r="U222" s="92">
        <v>1036792.2431889512</v>
      </c>
      <c r="V222" s="92">
        <v>1767030.6275879291</v>
      </c>
      <c r="W222" s="92">
        <v>156.14711194729782</v>
      </c>
      <c r="X222" s="92">
        <v>8127.769471080735</v>
      </c>
      <c r="Y222" s="92">
        <v>4876.661682648441</v>
      </c>
      <c r="Z222" s="92">
        <v>65.0649999999999</v>
      </c>
      <c r="AA222" s="92">
        <v>2073.5844863779025</v>
      </c>
      <c r="AB222" s="87">
        <v>500.0</v>
      </c>
      <c r="AC222" s="2">
        <v>1591349.2772510205</v>
      </c>
      <c r="AD222" s="92">
        <v>1644078.975033324</v>
      </c>
      <c r="AE222" s="92">
        <v>794251.8662908967</v>
      </c>
      <c r="AF222" s="92">
        <v>1036792.2431889512</v>
      </c>
      <c r="AG222" s="92">
        <v>156.14711194729782</v>
      </c>
      <c r="AH222" s="2" t="s">
        <v>904</v>
      </c>
      <c r="AI222" s="2" t="s">
        <v>904</v>
      </c>
      <c r="AJ222" s="2" t="s">
        <v>904</v>
      </c>
      <c r="AK222" s="177">
        <v>15615.599999999979</v>
      </c>
      <c r="AL222" s="2" t="s">
        <v>904</v>
      </c>
      <c r="AM222" s="2" t="s">
        <v>904</v>
      </c>
      <c r="AN222" s="2" t="s">
        <v>904</v>
      </c>
      <c r="AO222" s="2" t="s">
        <v>904</v>
      </c>
      <c r="AP222" s="2" t="s">
        <v>904</v>
      </c>
      <c r="AQ222" s="2" t="s">
        <v>904</v>
      </c>
      <c r="AR222" s="2" t="s">
        <v>904</v>
      </c>
      <c r="AS222" s="2" t="s">
        <v>904</v>
      </c>
      <c r="AT222" s="2" t="s">
        <v>904</v>
      </c>
      <c r="AU222" s="2" t="s">
        <v>904</v>
      </c>
      <c r="AV222" s="2" t="s">
        <v>904</v>
      </c>
      <c r="AW222" s="2" t="s">
        <v>904</v>
      </c>
      <c r="AX222" s="2" t="s">
        <v>904</v>
      </c>
      <c r="AY222" s="2" t="s">
        <v>904</v>
      </c>
      <c r="AZ222" s="2" t="s">
        <v>904</v>
      </c>
      <c r="BA222" s="205">
        <v>3211.1008186617864</v>
      </c>
      <c r="BB222" s="205">
        <v>27.267565064445023</v>
      </c>
      <c r="BC222" s="206" t="s">
        <v>904</v>
      </c>
      <c r="BD222" s="205">
        <v>27.267565064445023</v>
      </c>
      <c r="BE222" s="205">
        <v>4993.29732893819</v>
      </c>
      <c r="BF222" s="205">
        <v>0.0</v>
      </c>
      <c r="BG222" s="205">
        <v>19519.49999999997</v>
      </c>
      <c r="BH222" s="205">
        <v>15615.599999999979</v>
      </c>
      <c r="BI222" s="2" t="s">
        <v>904</v>
      </c>
      <c r="BJ222" s="2" t="s">
        <v>904</v>
      </c>
      <c r="BK222" s="203">
        <v>96.09282664201478</v>
      </c>
      <c r="BL222" s="2">
        <v>3.0</v>
      </c>
      <c r="BM222" s="207">
        <v>96.09282664201478</v>
      </c>
      <c r="BN222" s="208" t="s">
        <v>905</v>
      </c>
      <c r="BO222" s="87">
        <v>20.0</v>
      </c>
      <c r="BP222" s="101">
        <v>0.05</v>
      </c>
      <c r="BQ222" s="101">
        <v>0.04</v>
      </c>
      <c r="BR222" s="2">
        <v>100.0</v>
      </c>
      <c r="BS222" s="2">
        <v>100.0</v>
      </c>
    </row>
    <row r="223" ht="12.75" customHeight="1">
      <c r="A223" s="87" t="str">
        <f t="shared" si="1"/>
        <v>Kenya Salt marsh Restoration Planting Medium</v>
      </c>
      <c r="B223" s="87" t="s">
        <v>164</v>
      </c>
      <c r="C223" s="203" t="s">
        <v>187</v>
      </c>
      <c r="D223" s="2" t="s">
        <v>588</v>
      </c>
      <c r="E223" s="203" t="s">
        <v>168</v>
      </c>
      <c r="F223" s="2" t="s">
        <v>174</v>
      </c>
      <c r="G223" s="203" t="s">
        <v>902</v>
      </c>
      <c r="H223" s="177">
        <v>500.0</v>
      </c>
      <c r="I223" s="2" t="s">
        <v>903</v>
      </c>
      <c r="J223" s="2">
        <v>14.16530529944224</v>
      </c>
      <c r="K223" s="2">
        <v>1361.1842264705165</v>
      </c>
      <c r="L223" s="204">
        <v>-1591349.2772510205</v>
      </c>
      <c r="M223" s="92">
        <v>2438330.8413242204</v>
      </c>
      <c r="N223" s="92">
        <v>3083182.7832410666</v>
      </c>
      <c r="O223" s="92">
        <v>1644078.975033324</v>
      </c>
      <c r="P223" s="92">
        <v>1781773.0542301573</v>
      </c>
      <c r="Q223" s="92">
        <v>794251.8662908967</v>
      </c>
      <c r="R223" s="92">
        <v>1301409.7290109093</v>
      </c>
      <c r="S223" s="92">
        <v>19519.49999999997</v>
      </c>
      <c r="T223" s="92">
        <v>15615.599999999979</v>
      </c>
      <c r="U223" s="92">
        <v>1036792.2431889512</v>
      </c>
      <c r="V223" s="92">
        <v>1767030.6275879291</v>
      </c>
      <c r="W223" s="92">
        <v>156.14711194729782</v>
      </c>
      <c r="X223" s="92">
        <v>8127.769471080735</v>
      </c>
      <c r="Y223" s="92">
        <v>4876.661682648441</v>
      </c>
      <c r="Z223" s="92">
        <v>65.0649999999999</v>
      </c>
      <c r="AA223" s="92">
        <v>2073.5844863779025</v>
      </c>
      <c r="AB223" s="87">
        <v>500.0</v>
      </c>
      <c r="AC223" s="2">
        <v>1591349.2772510205</v>
      </c>
      <c r="AD223" s="92">
        <v>1644078.975033324</v>
      </c>
      <c r="AE223" s="92">
        <v>794251.8662908967</v>
      </c>
      <c r="AF223" s="92">
        <v>1036792.2431889512</v>
      </c>
      <c r="AG223" s="92">
        <v>156.14711194729782</v>
      </c>
      <c r="AH223" s="2" t="s">
        <v>904</v>
      </c>
      <c r="AI223" s="2" t="s">
        <v>904</v>
      </c>
      <c r="AJ223" s="2" t="s">
        <v>904</v>
      </c>
      <c r="AK223" s="177">
        <v>15615.599999999979</v>
      </c>
      <c r="AL223" s="2" t="s">
        <v>904</v>
      </c>
      <c r="AM223" s="2" t="s">
        <v>904</v>
      </c>
      <c r="AN223" s="2" t="s">
        <v>904</v>
      </c>
      <c r="AO223" s="2" t="s">
        <v>904</v>
      </c>
      <c r="AP223" s="2" t="s">
        <v>904</v>
      </c>
      <c r="AQ223" s="2" t="s">
        <v>904</v>
      </c>
      <c r="AR223" s="2" t="s">
        <v>904</v>
      </c>
      <c r="AS223" s="2" t="s">
        <v>904</v>
      </c>
      <c r="AT223" s="2" t="s">
        <v>904</v>
      </c>
      <c r="AU223" s="2" t="s">
        <v>904</v>
      </c>
      <c r="AV223" s="2" t="s">
        <v>904</v>
      </c>
      <c r="AW223" s="2" t="s">
        <v>904</v>
      </c>
      <c r="AX223" s="2" t="s">
        <v>904</v>
      </c>
      <c r="AY223" s="2" t="s">
        <v>904</v>
      </c>
      <c r="AZ223" s="2" t="s">
        <v>904</v>
      </c>
      <c r="BA223" s="205">
        <v>3211.1008186617864</v>
      </c>
      <c r="BB223" s="205">
        <v>27.267565064445023</v>
      </c>
      <c r="BC223" s="206" t="s">
        <v>904</v>
      </c>
      <c r="BD223" s="205">
        <v>27.267565064445023</v>
      </c>
      <c r="BE223" s="205">
        <v>4993.29732893819</v>
      </c>
      <c r="BF223" s="205">
        <v>0.0</v>
      </c>
      <c r="BG223" s="205">
        <v>19519.49999999997</v>
      </c>
      <c r="BH223" s="205">
        <v>15615.599999999979</v>
      </c>
      <c r="BI223" s="2" t="s">
        <v>904</v>
      </c>
      <c r="BJ223" s="2" t="s">
        <v>904</v>
      </c>
      <c r="BK223" s="203">
        <v>96.09282664201478</v>
      </c>
      <c r="BL223" s="2">
        <v>3.0</v>
      </c>
      <c r="BM223" s="207">
        <v>96.09282664201478</v>
      </c>
      <c r="BN223" s="208" t="s">
        <v>905</v>
      </c>
      <c r="BO223" s="87">
        <v>20.0</v>
      </c>
      <c r="BP223" s="101">
        <v>0.05</v>
      </c>
      <c r="BQ223" s="101">
        <v>0.04</v>
      </c>
      <c r="BR223" s="2">
        <v>100.0</v>
      </c>
      <c r="BS223" s="2">
        <v>100.0</v>
      </c>
    </row>
    <row r="224" ht="12.75" customHeight="1">
      <c r="A224" s="87" t="str">
        <f t="shared" si="1"/>
        <v>Kenya Mangrove Restoration Planting Medium</v>
      </c>
      <c r="B224" s="87" t="s">
        <v>164</v>
      </c>
      <c r="C224" s="203" t="s">
        <v>187</v>
      </c>
      <c r="D224" s="2" t="s">
        <v>588</v>
      </c>
      <c r="E224" s="203" t="s">
        <v>160</v>
      </c>
      <c r="F224" s="2" t="s">
        <v>174</v>
      </c>
      <c r="G224" s="203" t="s">
        <v>902</v>
      </c>
      <c r="H224" s="177">
        <v>500.0</v>
      </c>
      <c r="I224" s="2" t="s">
        <v>903</v>
      </c>
      <c r="J224" s="2">
        <v>40145.87061400001</v>
      </c>
      <c r="K224" s="2">
        <v>1204376.1184200002</v>
      </c>
      <c r="L224" s="204">
        <v>-748888.4832776678</v>
      </c>
      <c r="M224" s="92">
        <v>2394910.427712686</v>
      </c>
      <c r="N224" s="92">
        <v>3113427.9020894873</v>
      </c>
      <c r="O224" s="92">
        <v>1486695.4061044778</v>
      </c>
      <c r="P224" s="92">
        <v>1601266.6666666665</v>
      </c>
      <c r="Q224" s="92">
        <v>908215.0216082082</v>
      </c>
      <c r="R224" s="92">
        <v>1512161.2354228208</v>
      </c>
      <c r="S224" s="92">
        <v>145899.0</v>
      </c>
      <c r="T224" s="92">
        <v>116719.20000000004</v>
      </c>
      <c r="U224" s="92">
        <v>2419388.721608665</v>
      </c>
      <c r="V224" s="92">
        <v>4123423.9542282065</v>
      </c>
      <c r="W224" s="92">
        <v>20.518564449659397</v>
      </c>
      <c r="X224" s="92">
        <v>7983.034759042286</v>
      </c>
      <c r="Y224" s="92">
        <v>4789.8208554253715</v>
      </c>
      <c r="Z224" s="92">
        <v>486.33</v>
      </c>
      <c r="AA224" s="92">
        <v>4838.77744321733</v>
      </c>
      <c r="AB224" s="87">
        <v>500.0</v>
      </c>
      <c r="AC224" s="2">
        <v>748888.4832776678</v>
      </c>
      <c r="AD224" s="92">
        <v>1486695.4061044778</v>
      </c>
      <c r="AE224" s="92">
        <v>908215.0216082082</v>
      </c>
      <c r="AF224" s="92">
        <v>2419388.721608665</v>
      </c>
      <c r="AG224" s="92">
        <v>20.518564449659397</v>
      </c>
      <c r="AH224" s="2" t="s">
        <v>904</v>
      </c>
      <c r="AI224" s="2" t="s">
        <v>904</v>
      </c>
      <c r="AJ224" s="2" t="s">
        <v>904</v>
      </c>
      <c r="AK224" s="177">
        <v>116719.20000000004</v>
      </c>
      <c r="AL224" s="2" t="s">
        <v>904</v>
      </c>
      <c r="AM224" s="2" t="s">
        <v>904</v>
      </c>
      <c r="AN224" s="2" t="s">
        <v>904</v>
      </c>
      <c r="AO224" s="2" t="s">
        <v>904</v>
      </c>
      <c r="AP224" s="2" t="s">
        <v>904</v>
      </c>
      <c r="AQ224" s="2" t="s">
        <v>904</v>
      </c>
      <c r="AR224" s="2" t="s">
        <v>904</v>
      </c>
      <c r="AS224" s="2" t="s">
        <v>904</v>
      </c>
      <c r="AT224" s="2" t="s">
        <v>904</v>
      </c>
      <c r="AU224" s="2" t="s">
        <v>904</v>
      </c>
      <c r="AV224" s="2" t="s">
        <v>904</v>
      </c>
      <c r="AW224" s="2" t="s">
        <v>904</v>
      </c>
      <c r="AX224" s="2" t="s">
        <v>904</v>
      </c>
      <c r="AY224" s="2" t="s">
        <v>904</v>
      </c>
      <c r="AZ224" s="2" t="s">
        <v>904</v>
      </c>
      <c r="BA224" s="205">
        <v>1105493.3940079215</v>
      </c>
      <c r="BB224" s="205">
        <v>27.08775443489293</v>
      </c>
      <c r="BC224" s="206" t="s">
        <v>904</v>
      </c>
      <c r="BD224" s="205">
        <v>27.08775443489293</v>
      </c>
      <c r="BE224" s="205">
        <v>29928.527419058435</v>
      </c>
      <c r="BF224" s="205">
        <v>0.0</v>
      </c>
      <c r="BG224" s="205">
        <v>145899.0</v>
      </c>
      <c r="BH224" s="205">
        <v>116719.20000000004</v>
      </c>
      <c r="BI224" s="2" t="s">
        <v>904</v>
      </c>
      <c r="BJ224" s="2" t="s">
        <v>904</v>
      </c>
      <c r="BK224" s="203">
        <v>30.0</v>
      </c>
      <c r="BL224" s="2">
        <v>3.0</v>
      </c>
      <c r="BM224" s="207">
        <v>30.0</v>
      </c>
      <c r="BN224" s="208" t="s">
        <v>906</v>
      </c>
      <c r="BO224" s="87">
        <v>20.0</v>
      </c>
      <c r="BP224" s="101">
        <v>0.05</v>
      </c>
      <c r="BQ224" s="101">
        <v>0.04</v>
      </c>
      <c r="BR224" s="2">
        <v>100.0</v>
      </c>
      <c r="BS224" s="2">
        <v>100.0</v>
      </c>
    </row>
    <row r="225" ht="12.75" customHeight="1">
      <c r="A225" s="87" t="str">
        <f t="shared" si="1"/>
        <v>Kenya Mangrove Restoration Planting Medium</v>
      </c>
      <c r="B225" s="87" t="s">
        <v>164</v>
      </c>
      <c r="C225" s="203" t="s">
        <v>187</v>
      </c>
      <c r="D225" s="2" t="s">
        <v>588</v>
      </c>
      <c r="E225" s="203" t="s">
        <v>160</v>
      </c>
      <c r="F225" s="2" t="s">
        <v>174</v>
      </c>
      <c r="G225" s="203" t="s">
        <v>902</v>
      </c>
      <c r="H225" s="177">
        <v>500.0</v>
      </c>
      <c r="I225" s="2" t="s">
        <v>903</v>
      </c>
      <c r="J225" s="2">
        <v>40145.87061400001</v>
      </c>
      <c r="K225" s="2">
        <v>1204376.1184200002</v>
      </c>
      <c r="L225" s="204">
        <v>-748888.4832776678</v>
      </c>
      <c r="M225" s="92">
        <v>2394910.427712686</v>
      </c>
      <c r="N225" s="92">
        <v>3113427.9020894873</v>
      </c>
      <c r="O225" s="92">
        <v>1486695.4061044778</v>
      </c>
      <c r="P225" s="92">
        <v>1601266.6666666665</v>
      </c>
      <c r="Q225" s="92">
        <v>908215.0216082082</v>
      </c>
      <c r="R225" s="92">
        <v>1512161.2354228208</v>
      </c>
      <c r="S225" s="92">
        <v>145899.0</v>
      </c>
      <c r="T225" s="92">
        <v>116719.20000000004</v>
      </c>
      <c r="U225" s="92">
        <v>2419388.721608665</v>
      </c>
      <c r="V225" s="92">
        <v>4123423.9542282065</v>
      </c>
      <c r="W225" s="92">
        <v>20.518564449659397</v>
      </c>
      <c r="X225" s="92">
        <v>7983.034759042286</v>
      </c>
      <c r="Y225" s="92">
        <v>4789.8208554253715</v>
      </c>
      <c r="Z225" s="92">
        <v>486.33</v>
      </c>
      <c r="AA225" s="92">
        <v>4838.77744321733</v>
      </c>
      <c r="AB225" s="87">
        <v>500.0</v>
      </c>
      <c r="AC225" s="2">
        <v>748888.4832776678</v>
      </c>
      <c r="AD225" s="92">
        <v>1486695.4061044778</v>
      </c>
      <c r="AE225" s="92">
        <v>908215.0216082082</v>
      </c>
      <c r="AF225" s="92">
        <v>2419388.721608665</v>
      </c>
      <c r="AG225" s="92">
        <v>20.518564449659397</v>
      </c>
      <c r="AH225" s="2" t="s">
        <v>904</v>
      </c>
      <c r="AI225" s="2" t="s">
        <v>904</v>
      </c>
      <c r="AJ225" s="2" t="s">
        <v>904</v>
      </c>
      <c r="AK225" s="177">
        <v>116719.20000000004</v>
      </c>
      <c r="AL225" s="2" t="s">
        <v>904</v>
      </c>
      <c r="AM225" s="2" t="s">
        <v>904</v>
      </c>
      <c r="AN225" s="2" t="s">
        <v>904</v>
      </c>
      <c r="AO225" s="2" t="s">
        <v>904</v>
      </c>
      <c r="AP225" s="2" t="s">
        <v>904</v>
      </c>
      <c r="AQ225" s="2" t="s">
        <v>904</v>
      </c>
      <c r="AR225" s="2" t="s">
        <v>904</v>
      </c>
      <c r="AS225" s="2" t="s">
        <v>904</v>
      </c>
      <c r="AT225" s="2" t="s">
        <v>904</v>
      </c>
      <c r="AU225" s="2" t="s">
        <v>904</v>
      </c>
      <c r="AV225" s="2" t="s">
        <v>904</v>
      </c>
      <c r="AW225" s="2" t="s">
        <v>904</v>
      </c>
      <c r="AX225" s="2" t="s">
        <v>904</v>
      </c>
      <c r="AY225" s="2" t="s">
        <v>904</v>
      </c>
      <c r="AZ225" s="2" t="s">
        <v>904</v>
      </c>
      <c r="BA225" s="205">
        <v>1105493.3940079215</v>
      </c>
      <c r="BB225" s="205">
        <v>27.08775443489293</v>
      </c>
      <c r="BC225" s="206" t="s">
        <v>904</v>
      </c>
      <c r="BD225" s="205">
        <v>27.08775443489293</v>
      </c>
      <c r="BE225" s="205">
        <v>29928.527419058435</v>
      </c>
      <c r="BF225" s="205">
        <v>0.0</v>
      </c>
      <c r="BG225" s="205">
        <v>145899.0</v>
      </c>
      <c r="BH225" s="205">
        <v>116719.20000000004</v>
      </c>
      <c r="BI225" s="2" t="s">
        <v>904</v>
      </c>
      <c r="BJ225" s="2" t="s">
        <v>904</v>
      </c>
      <c r="BK225" s="203">
        <v>30.0</v>
      </c>
      <c r="BL225" s="2">
        <v>3.0</v>
      </c>
      <c r="BM225" s="207">
        <v>30.0</v>
      </c>
      <c r="BN225" s="208" t="s">
        <v>906</v>
      </c>
      <c r="BO225" s="87">
        <v>20.0</v>
      </c>
      <c r="BP225" s="101">
        <v>0.05</v>
      </c>
      <c r="BQ225" s="101">
        <v>0.04</v>
      </c>
      <c r="BR225" s="2">
        <v>100.0</v>
      </c>
      <c r="BS225" s="2">
        <v>100.0</v>
      </c>
    </row>
    <row r="226" ht="12.75" customHeight="1">
      <c r="A226" s="87" t="str">
        <f t="shared" si="1"/>
        <v>Kenya Seagrass Restoration Planting Medium</v>
      </c>
      <c r="B226" s="87" t="s">
        <v>164</v>
      </c>
      <c r="C226" s="203" t="s">
        <v>187</v>
      </c>
      <c r="D226" s="2" t="s">
        <v>588</v>
      </c>
      <c r="E226" s="203" t="s">
        <v>167</v>
      </c>
      <c r="F226" s="2" t="s">
        <v>174</v>
      </c>
      <c r="G226" s="203" t="s">
        <v>902</v>
      </c>
      <c r="H226" s="177">
        <v>500.0</v>
      </c>
      <c r="I226" s="2" t="s">
        <v>903</v>
      </c>
      <c r="J226" s="2">
        <v>821.1469199999985</v>
      </c>
      <c r="K226" s="2">
        <v>24634.407599999955</v>
      </c>
      <c r="L226" s="204">
        <v>-2469001.716849131</v>
      </c>
      <c r="M226" s="92">
        <v>2621951.5785600236</v>
      </c>
      <c r="N226" s="92">
        <v>3248761.6539525427</v>
      </c>
      <c r="O226" s="92">
        <v>1865811.656135593</v>
      </c>
      <c r="P226" s="92">
        <v>2036082.7356215687</v>
      </c>
      <c r="Q226" s="92">
        <v>756139.9224244307</v>
      </c>
      <c r="R226" s="92">
        <v>1212678.918330974</v>
      </c>
      <c r="S226" s="92">
        <v>9223.499999999982</v>
      </c>
      <c r="T226" s="92">
        <v>7378.799999999988</v>
      </c>
      <c r="U226" s="92">
        <v>152949.86171089232</v>
      </c>
      <c r="V226" s="92">
        <v>260676.22699143787</v>
      </c>
      <c r="W226" s="92">
        <v>355.33576984875964</v>
      </c>
      <c r="X226" s="92">
        <v>8739.838595200079</v>
      </c>
      <c r="Y226" s="92">
        <v>5243.903157120048</v>
      </c>
      <c r="Z226" s="92">
        <v>30.74499999999994</v>
      </c>
      <c r="AA226" s="92">
        <v>305.89972342178464</v>
      </c>
      <c r="AB226" s="87">
        <v>500.0</v>
      </c>
      <c r="AC226" s="2">
        <v>2469001.716849131</v>
      </c>
      <c r="AD226" s="92">
        <v>1865811.656135593</v>
      </c>
      <c r="AE226" s="92">
        <v>756139.9224244307</v>
      </c>
      <c r="AF226" s="92">
        <v>152949.86171089232</v>
      </c>
      <c r="AG226" s="92">
        <v>355.33576984875964</v>
      </c>
      <c r="AH226" s="2" t="s">
        <v>904</v>
      </c>
      <c r="AI226" s="2" t="s">
        <v>904</v>
      </c>
      <c r="AJ226" s="2" t="s">
        <v>904</v>
      </c>
      <c r="AK226" s="177">
        <v>7378.799999999988</v>
      </c>
      <c r="AL226" s="2" t="s">
        <v>904</v>
      </c>
      <c r="AM226" s="2" t="s">
        <v>904</v>
      </c>
      <c r="AN226" s="2" t="s">
        <v>904</v>
      </c>
      <c r="AO226" s="2" t="s">
        <v>904</v>
      </c>
      <c r="AP226" s="2" t="s">
        <v>904</v>
      </c>
      <c r="AQ226" s="2" t="s">
        <v>904</v>
      </c>
      <c r="AR226" s="2" t="s">
        <v>904</v>
      </c>
      <c r="AS226" s="2" t="s">
        <v>904</v>
      </c>
      <c r="AT226" s="2" t="s">
        <v>904</v>
      </c>
      <c r="AU226" s="2" t="s">
        <v>904</v>
      </c>
      <c r="AV226" s="2" t="s">
        <v>904</v>
      </c>
      <c r="AW226" s="2" t="s">
        <v>904</v>
      </c>
      <c r="AX226" s="2" t="s">
        <v>904</v>
      </c>
      <c r="AY226" s="2" t="s">
        <v>904</v>
      </c>
      <c r="AZ226" s="2" t="s">
        <v>904</v>
      </c>
      <c r="BA226" s="205">
        <v>234452.35618665314</v>
      </c>
      <c r="BB226" s="205">
        <v>13.858311799781063</v>
      </c>
      <c r="BC226" s="206" t="s">
        <v>904</v>
      </c>
      <c r="BD226" s="205">
        <v>13.858311799781063</v>
      </c>
      <c r="BE226" s="205">
        <v>725.927292275639</v>
      </c>
      <c r="BF226" s="205">
        <v>0.0</v>
      </c>
      <c r="BG226" s="205">
        <v>9223.499999999982</v>
      </c>
      <c r="BH226" s="205">
        <v>7378.799999999988</v>
      </c>
      <c r="BI226" s="2" t="s">
        <v>904</v>
      </c>
      <c r="BJ226" s="2" t="s">
        <v>904</v>
      </c>
      <c r="BK226" s="203">
        <v>30.0</v>
      </c>
      <c r="BL226" s="2">
        <v>1.0</v>
      </c>
      <c r="BM226" s="207">
        <v>30.0</v>
      </c>
      <c r="BN226" s="208" t="s">
        <v>906</v>
      </c>
      <c r="BO226" s="87">
        <v>20.0</v>
      </c>
      <c r="BP226" s="101">
        <v>0.05</v>
      </c>
      <c r="BQ226" s="101">
        <v>0.04</v>
      </c>
      <c r="BR226" s="2">
        <v>100.0</v>
      </c>
      <c r="BS226" s="2">
        <v>100.0</v>
      </c>
    </row>
    <row r="227" ht="12.75" customHeight="1">
      <c r="A227" s="87" t="str">
        <f t="shared" si="1"/>
        <v>Kenya Seagrass Restoration Planting Medium</v>
      </c>
      <c r="B227" s="87" t="s">
        <v>164</v>
      </c>
      <c r="C227" s="203" t="s">
        <v>187</v>
      </c>
      <c r="D227" s="2" t="s">
        <v>588</v>
      </c>
      <c r="E227" s="203" t="s">
        <v>167</v>
      </c>
      <c r="F227" s="2" t="s">
        <v>174</v>
      </c>
      <c r="G227" s="203" t="s">
        <v>902</v>
      </c>
      <c r="H227" s="177">
        <v>500.0</v>
      </c>
      <c r="I227" s="2" t="s">
        <v>903</v>
      </c>
      <c r="J227" s="2">
        <v>821.1469199999985</v>
      </c>
      <c r="K227" s="2">
        <v>24634.407599999955</v>
      </c>
      <c r="L227" s="204">
        <v>-2469001.716849131</v>
      </c>
      <c r="M227" s="92">
        <v>2621951.5785600236</v>
      </c>
      <c r="N227" s="92">
        <v>3248761.6539525427</v>
      </c>
      <c r="O227" s="92">
        <v>1865811.656135593</v>
      </c>
      <c r="P227" s="92">
        <v>2036082.7356215687</v>
      </c>
      <c r="Q227" s="92">
        <v>756139.9224244307</v>
      </c>
      <c r="R227" s="92">
        <v>1212678.918330974</v>
      </c>
      <c r="S227" s="92">
        <v>9223.499999999982</v>
      </c>
      <c r="T227" s="92">
        <v>7378.799999999988</v>
      </c>
      <c r="U227" s="92">
        <v>152949.86171089232</v>
      </c>
      <c r="V227" s="92">
        <v>260676.22699143787</v>
      </c>
      <c r="W227" s="92">
        <v>355.33576984875964</v>
      </c>
      <c r="X227" s="92">
        <v>8739.838595200079</v>
      </c>
      <c r="Y227" s="92">
        <v>5243.903157120048</v>
      </c>
      <c r="Z227" s="92">
        <v>30.74499999999994</v>
      </c>
      <c r="AA227" s="92">
        <v>305.89972342178464</v>
      </c>
      <c r="AB227" s="87">
        <v>500.0</v>
      </c>
      <c r="AC227" s="2">
        <v>2469001.716849131</v>
      </c>
      <c r="AD227" s="92">
        <v>1865811.656135593</v>
      </c>
      <c r="AE227" s="92">
        <v>756139.9224244307</v>
      </c>
      <c r="AF227" s="92">
        <v>152949.86171089232</v>
      </c>
      <c r="AG227" s="92">
        <v>355.33576984875964</v>
      </c>
      <c r="AH227" s="2" t="s">
        <v>904</v>
      </c>
      <c r="AI227" s="2" t="s">
        <v>904</v>
      </c>
      <c r="AJ227" s="2" t="s">
        <v>904</v>
      </c>
      <c r="AK227" s="177">
        <v>7378.799999999988</v>
      </c>
      <c r="AL227" s="2" t="s">
        <v>904</v>
      </c>
      <c r="AM227" s="2" t="s">
        <v>904</v>
      </c>
      <c r="AN227" s="2" t="s">
        <v>904</v>
      </c>
      <c r="AO227" s="2" t="s">
        <v>904</v>
      </c>
      <c r="AP227" s="2" t="s">
        <v>904</v>
      </c>
      <c r="AQ227" s="2" t="s">
        <v>904</v>
      </c>
      <c r="AR227" s="2" t="s">
        <v>904</v>
      </c>
      <c r="AS227" s="2" t="s">
        <v>904</v>
      </c>
      <c r="AT227" s="2" t="s">
        <v>904</v>
      </c>
      <c r="AU227" s="2" t="s">
        <v>904</v>
      </c>
      <c r="AV227" s="2" t="s">
        <v>904</v>
      </c>
      <c r="AW227" s="2" t="s">
        <v>904</v>
      </c>
      <c r="AX227" s="2" t="s">
        <v>904</v>
      </c>
      <c r="AY227" s="2" t="s">
        <v>904</v>
      </c>
      <c r="AZ227" s="2" t="s">
        <v>904</v>
      </c>
      <c r="BA227" s="205">
        <v>234452.35618665314</v>
      </c>
      <c r="BB227" s="205">
        <v>13.858311799781063</v>
      </c>
      <c r="BC227" s="206" t="s">
        <v>904</v>
      </c>
      <c r="BD227" s="205">
        <v>13.858311799781063</v>
      </c>
      <c r="BE227" s="205">
        <v>725.927292275639</v>
      </c>
      <c r="BF227" s="205">
        <v>0.0</v>
      </c>
      <c r="BG227" s="205">
        <v>9223.499999999982</v>
      </c>
      <c r="BH227" s="205">
        <v>7378.799999999988</v>
      </c>
      <c r="BI227" s="2" t="s">
        <v>904</v>
      </c>
      <c r="BJ227" s="2" t="s">
        <v>904</v>
      </c>
      <c r="BK227" s="203">
        <v>30.0</v>
      </c>
      <c r="BL227" s="2">
        <v>1.0</v>
      </c>
      <c r="BM227" s="207">
        <v>30.0</v>
      </c>
      <c r="BN227" s="208" t="s">
        <v>906</v>
      </c>
      <c r="BO227" s="87">
        <v>20.0</v>
      </c>
      <c r="BP227" s="101">
        <v>0.05</v>
      </c>
      <c r="BQ227" s="101">
        <v>0.04</v>
      </c>
      <c r="BR227" s="2">
        <v>100.0</v>
      </c>
      <c r="BS227" s="2">
        <v>100.0</v>
      </c>
    </row>
    <row r="228" ht="12.75" customHeight="1">
      <c r="A228" s="87" t="str">
        <f t="shared" si="1"/>
        <v>Kenya Salt marsh Restoration Planting Medium</v>
      </c>
      <c r="B228" s="87" t="s">
        <v>164</v>
      </c>
      <c r="C228" s="203" t="s">
        <v>187</v>
      </c>
      <c r="D228" s="2" t="s">
        <v>588</v>
      </c>
      <c r="E228" s="203" t="s">
        <v>168</v>
      </c>
      <c r="F228" s="2" t="s">
        <v>174</v>
      </c>
      <c r="G228" s="203" t="s">
        <v>902</v>
      </c>
      <c r="H228" s="177">
        <v>500.0</v>
      </c>
      <c r="I228" s="2" t="s">
        <v>903</v>
      </c>
      <c r="J228" s="2">
        <v>14.16530529944224</v>
      </c>
      <c r="K228" s="2">
        <v>424.9591589832672</v>
      </c>
      <c r="L228" s="204">
        <v>-2043335.485048998</v>
      </c>
      <c r="M228" s="92">
        <v>2367020.076111584</v>
      </c>
      <c r="N228" s="92">
        <v>2961646.084799066</v>
      </c>
      <c r="O228" s="92">
        <v>1644078.975033324</v>
      </c>
      <c r="P228" s="92">
        <v>1781773.0542301573</v>
      </c>
      <c r="Q228" s="92">
        <v>722941.1010782601</v>
      </c>
      <c r="R228" s="92">
        <v>1179873.030568909</v>
      </c>
      <c r="S228" s="92">
        <v>19519.49999999997</v>
      </c>
      <c r="T228" s="92">
        <v>15615.599999999979</v>
      </c>
      <c r="U228" s="92">
        <v>323684.59106258606</v>
      </c>
      <c r="V228" s="92">
        <v>551663.6431679267</v>
      </c>
      <c r="W228" s="92">
        <v>151.58047568531387</v>
      </c>
      <c r="X228" s="92">
        <v>7890.066920371946</v>
      </c>
      <c r="Y228" s="92">
        <v>4734.040152223168</v>
      </c>
      <c r="Z228" s="92">
        <v>65.0649999999999</v>
      </c>
      <c r="AA228" s="92">
        <v>647.3691821251721</v>
      </c>
      <c r="AB228" s="87">
        <v>500.0</v>
      </c>
      <c r="AC228" s="2">
        <v>2043335.485048998</v>
      </c>
      <c r="AD228" s="92">
        <v>1644078.975033324</v>
      </c>
      <c r="AE228" s="92">
        <v>722941.1010782601</v>
      </c>
      <c r="AF228" s="92">
        <v>323684.59106258606</v>
      </c>
      <c r="AG228" s="92">
        <v>151.58047568531387</v>
      </c>
      <c r="AH228" s="2" t="s">
        <v>904</v>
      </c>
      <c r="AI228" s="2" t="s">
        <v>904</v>
      </c>
      <c r="AJ228" s="2" t="s">
        <v>904</v>
      </c>
      <c r="AK228" s="177">
        <v>15615.599999999979</v>
      </c>
      <c r="AL228" s="2" t="s">
        <v>904</v>
      </c>
      <c r="AM228" s="2" t="s">
        <v>904</v>
      </c>
      <c r="AN228" s="2" t="s">
        <v>904</v>
      </c>
      <c r="AO228" s="2" t="s">
        <v>904</v>
      </c>
      <c r="AP228" s="2" t="s">
        <v>904</v>
      </c>
      <c r="AQ228" s="2" t="s">
        <v>904</v>
      </c>
      <c r="AR228" s="2" t="s">
        <v>904</v>
      </c>
      <c r="AS228" s="2" t="s">
        <v>904</v>
      </c>
      <c r="AT228" s="2" t="s">
        <v>904</v>
      </c>
      <c r="AU228" s="2" t="s">
        <v>904</v>
      </c>
      <c r="AV228" s="2" t="s">
        <v>904</v>
      </c>
      <c r="AW228" s="2" t="s">
        <v>904</v>
      </c>
      <c r="AX228" s="2" t="s">
        <v>904</v>
      </c>
      <c r="AY228" s="2" t="s">
        <v>904</v>
      </c>
      <c r="AZ228" s="2" t="s">
        <v>904</v>
      </c>
      <c r="BA228" s="205">
        <v>3211.1008186617864</v>
      </c>
      <c r="BB228" s="205">
        <v>27.267565064445023</v>
      </c>
      <c r="BC228" s="206" t="s">
        <v>904</v>
      </c>
      <c r="BD228" s="205">
        <v>27.267565064445023</v>
      </c>
      <c r="BE228" s="205">
        <v>4993.29732893819</v>
      </c>
      <c r="BF228" s="205">
        <v>0.0</v>
      </c>
      <c r="BG228" s="205">
        <v>19519.49999999997</v>
      </c>
      <c r="BH228" s="205">
        <v>15615.599999999979</v>
      </c>
      <c r="BI228" s="2" t="s">
        <v>904</v>
      </c>
      <c r="BJ228" s="2" t="s">
        <v>904</v>
      </c>
      <c r="BK228" s="203">
        <v>30.0</v>
      </c>
      <c r="BL228" s="2">
        <v>1.0</v>
      </c>
      <c r="BM228" s="207">
        <v>30.0</v>
      </c>
      <c r="BN228" s="208" t="s">
        <v>906</v>
      </c>
      <c r="BO228" s="87">
        <v>20.0</v>
      </c>
      <c r="BP228" s="101">
        <v>0.05</v>
      </c>
      <c r="BQ228" s="101">
        <v>0.04</v>
      </c>
      <c r="BR228" s="2">
        <v>100.0</v>
      </c>
      <c r="BS228" s="2">
        <v>100.0</v>
      </c>
    </row>
    <row r="229" ht="12.75" customHeight="1">
      <c r="A229" s="87" t="str">
        <f t="shared" si="1"/>
        <v>Kenya Salt marsh Restoration Planting Medium</v>
      </c>
      <c r="B229" s="87" t="s">
        <v>164</v>
      </c>
      <c r="C229" s="203" t="s">
        <v>187</v>
      </c>
      <c r="D229" s="2" t="s">
        <v>588</v>
      </c>
      <c r="E229" s="203" t="s">
        <v>168</v>
      </c>
      <c r="F229" s="2" t="s">
        <v>174</v>
      </c>
      <c r="G229" s="203" t="s">
        <v>902</v>
      </c>
      <c r="H229" s="177">
        <v>500.0</v>
      </c>
      <c r="I229" s="2" t="s">
        <v>903</v>
      </c>
      <c r="J229" s="2">
        <v>14.16530529944224</v>
      </c>
      <c r="K229" s="2">
        <v>424.9591589832672</v>
      </c>
      <c r="L229" s="204">
        <v>-2043335.485048998</v>
      </c>
      <c r="M229" s="92">
        <v>2367020.076111584</v>
      </c>
      <c r="N229" s="92">
        <v>2961646.084799066</v>
      </c>
      <c r="O229" s="92">
        <v>1644078.975033324</v>
      </c>
      <c r="P229" s="92">
        <v>1781773.0542301573</v>
      </c>
      <c r="Q229" s="92">
        <v>722941.1010782601</v>
      </c>
      <c r="R229" s="92">
        <v>1179873.030568909</v>
      </c>
      <c r="S229" s="92">
        <v>19519.49999999997</v>
      </c>
      <c r="T229" s="92">
        <v>15615.599999999979</v>
      </c>
      <c r="U229" s="92">
        <v>323684.59106258606</v>
      </c>
      <c r="V229" s="92">
        <v>551663.6431679267</v>
      </c>
      <c r="W229" s="92">
        <v>151.58047568531387</v>
      </c>
      <c r="X229" s="92">
        <v>7890.066920371946</v>
      </c>
      <c r="Y229" s="92">
        <v>4734.040152223168</v>
      </c>
      <c r="Z229" s="92">
        <v>65.0649999999999</v>
      </c>
      <c r="AA229" s="92">
        <v>647.3691821251721</v>
      </c>
      <c r="AB229" s="87">
        <v>500.0</v>
      </c>
      <c r="AC229" s="2">
        <v>2043335.485048998</v>
      </c>
      <c r="AD229" s="92">
        <v>1644078.975033324</v>
      </c>
      <c r="AE229" s="92">
        <v>722941.1010782601</v>
      </c>
      <c r="AF229" s="92">
        <v>323684.59106258606</v>
      </c>
      <c r="AG229" s="92">
        <v>151.58047568531387</v>
      </c>
      <c r="AH229" s="2" t="s">
        <v>904</v>
      </c>
      <c r="AI229" s="2" t="s">
        <v>904</v>
      </c>
      <c r="AJ229" s="2" t="s">
        <v>904</v>
      </c>
      <c r="AK229" s="177">
        <v>15615.599999999979</v>
      </c>
      <c r="AL229" s="2" t="s">
        <v>904</v>
      </c>
      <c r="AM229" s="2" t="s">
        <v>904</v>
      </c>
      <c r="AN229" s="2" t="s">
        <v>904</v>
      </c>
      <c r="AO229" s="2" t="s">
        <v>904</v>
      </c>
      <c r="AP229" s="2" t="s">
        <v>904</v>
      </c>
      <c r="AQ229" s="2" t="s">
        <v>904</v>
      </c>
      <c r="AR229" s="2" t="s">
        <v>904</v>
      </c>
      <c r="AS229" s="2" t="s">
        <v>904</v>
      </c>
      <c r="AT229" s="2" t="s">
        <v>904</v>
      </c>
      <c r="AU229" s="2" t="s">
        <v>904</v>
      </c>
      <c r="AV229" s="2" t="s">
        <v>904</v>
      </c>
      <c r="AW229" s="2" t="s">
        <v>904</v>
      </c>
      <c r="AX229" s="2" t="s">
        <v>904</v>
      </c>
      <c r="AY229" s="2" t="s">
        <v>904</v>
      </c>
      <c r="AZ229" s="2" t="s">
        <v>904</v>
      </c>
      <c r="BA229" s="205">
        <v>3211.1008186617864</v>
      </c>
      <c r="BB229" s="205">
        <v>27.267565064445023</v>
      </c>
      <c r="BC229" s="206" t="s">
        <v>904</v>
      </c>
      <c r="BD229" s="205">
        <v>27.267565064445023</v>
      </c>
      <c r="BE229" s="205">
        <v>4993.29732893819</v>
      </c>
      <c r="BF229" s="205">
        <v>0.0</v>
      </c>
      <c r="BG229" s="205">
        <v>19519.49999999997</v>
      </c>
      <c r="BH229" s="205">
        <v>15615.599999999979</v>
      </c>
      <c r="BI229" s="2" t="s">
        <v>904</v>
      </c>
      <c r="BJ229" s="2" t="s">
        <v>904</v>
      </c>
      <c r="BK229" s="203">
        <v>30.0</v>
      </c>
      <c r="BL229" s="2">
        <v>1.0</v>
      </c>
      <c r="BM229" s="207">
        <v>30.0</v>
      </c>
      <c r="BN229" s="208" t="s">
        <v>906</v>
      </c>
      <c r="BO229" s="87">
        <v>20.0</v>
      </c>
      <c r="BP229" s="101">
        <v>0.05</v>
      </c>
      <c r="BQ229" s="101">
        <v>0.04</v>
      </c>
      <c r="BR229" s="2">
        <v>100.0</v>
      </c>
      <c r="BS229" s="2">
        <v>100.0</v>
      </c>
    </row>
    <row r="230" ht="12.75" customHeight="1">
      <c r="A230" s="87" t="str">
        <f t="shared" si="1"/>
        <v>Kenya Mangrove Restoration Planting Small</v>
      </c>
      <c r="B230" s="87" t="s">
        <v>164</v>
      </c>
      <c r="C230" s="203" t="s">
        <v>187</v>
      </c>
      <c r="D230" s="2" t="s">
        <v>588</v>
      </c>
      <c r="E230" s="203" t="s">
        <v>160</v>
      </c>
      <c r="F230" s="2" t="s">
        <v>174</v>
      </c>
      <c r="G230" s="203" t="s">
        <v>902</v>
      </c>
      <c r="H230" s="177">
        <v>100.0</v>
      </c>
      <c r="I230" s="2" t="s">
        <v>907</v>
      </c>
      <c r="J230" s="2">
        <v>40145.87061400001</v>
      </c>
      <c r="K230" s="2">
        <v>2920643.563828792</v>
      </c>
      <c r="L230" s="204">
        <v>-1126860.6268786564</v>
      </c>
      <c r="M230" s="92">
        <v>2049394.0907916059</v>
      </c>
      <c r="N230" s="92">
        <v>2636958.2532748105</v>
      </c>
      <c r="O230" s="92">
        <v>1313170.1553254435</v>
      </c>
      <c r="P230" s="92">
        <v>1401266.6666666665</v>
      </c>
      <c r="Q230" s="92">
        <v>736223.9354661625</v>
      </c>
      <c r="R230" s="92">
        <v>1235691.586608144</v>
      </c>
      <c r="S230" s="92">
        <v>29928.00000000001</v>
      </c>
      <c r="T230" s="92">
        <v>23942.399999999987</v>
      </c>
      <c r="U230" s="92">
        <v>1211197.5768795018</v>
      </c>
      <c r="V230" s="92">
        <v>2044081.0660814405</v>
      </c>
      <c r="W230" s="92">
        <v>85.59685289660214</v>
      </c>
      <c r="X230" s="92">
        <v>34156.5681798601</v>
      </c>
      <c r="Y230" s="92">
        <v>4098.788181583212</v>
      </c>
      <c r="Z230" s="92">
        <v>498.8000000000002</v>
      </c>
      <c r="AA230" s="92">
        <v>12111.975768795019</v>
      </c>
      <c r="AB230" s="87">
        <v>500.0</v>
      </c>
      <c r="AC230" s="2">
        <v>1126860.6268786564</v>
      </c>
      <c r="AD230" s="92">
        <v>1313170.1553254435</v>
      </c>
      <c r="AE230" s="92">
        <v>736223.9354661625</v>
      </c>
      <c r="AF230" s="92">
        <v>1211197.5768795018</v>
      </c>
      <c r="AG230" s="92">
        <v>85.59685289660214</v>
      </c>
      <c r="AH230" s="2" t="s">
        <v>904</v>
      </c>
      <c r="AI230" s="2" t="s">
        <v>904</v>
      </c>
      <c r="AJ230" s="2" t="s">
        <v>904</v>
      </c>
      <c r="AK230" s="177">
        <v>23942.399999999987</v>
      </c>
      <c r="AL230" s="2" t="s">
        <v>904</v>
      </c>
      <c r="AM230" s="2" t="s">
        <v>904</v>
      </c>
      <c r="AN230" s="2" t="s">
        <v>904</v>
      </c>
      <c r="AO230" s="2" t="s">
        <v>904</v>
      </c>
      <c r="AP230" s="2" t="s">
        <v>904</v>
      </c>
      <c r="AQ230" s="2" t="s">
        <v>904</v>
      </c>
      <c r="AR230" s="2" t="s">
        <v>904</v>
      </c>
      <c r="AS230" s="2" t="s">
        <v>904</v>
      </c>
      <c r="AT230" s="2" t="s">
        <v>904</v>
      </c>
      <c r="AU230" s="2" t="s">
        <v>904</v>
      </c>
      <c r="AV230" s="2" t="s">
        <v>904</v>
      </c>
      <c r="AW230" s="2" t="s">
        <v>904</v>
      </c>
      <c r="AX230" s="2" t="s">
        <v>904</v>
      </c>
      <c r="AY230" s="2" t="s">
        <v>904</v>
      </c>
      <c r="AZ230" s="2" t="s">
        <v>904</v>
      </c>
      <c r="BA230" s="205">
        <v>1105493.3940079215</v>
      </c>
      <c r="BB230" s="205">
        <v>5.417550886978589</v>
      </c>
      <c r="BC230" s="206" t="s">
        <v>904</v>
      </c>
      <c r="BD230" s="205">
        <v>5.417550886978589</v>
      </c>
      <c r="BE230" s="205">
        <v>5985.705483811685</v>
      </c>
      <c r="BF230" s="205">
        <v>0.0</v>
      </c>
      <c r="BG230" s="205">
        <v>29928.00000000001</v>
      </c>
      <c r="BH230" s="205">
        <v>23942.399999999987</v>
      </c>
      <c r="BI230" s="2" t="s">
        <v>904</v>
      </c>
      <c r="BJ230" s="2" t="s">
        <v>904</v>
      </c>
      <c r="BK230" s="203">
        <v>72.75078405723453</v>
      </c>
      <c r="BL230" s="2">
        <v>3.0</v>
      </c>
      <c r="BM230" s="207">
        <v>72.75078405723453</v>
      </c>
      <c r="BN230" s="208" t="s">
        <v>905</v>
      </c>
      <c r="BO230" s="87">
        <v>20.0</v>
      </c>
      <c r="BP230" s="101">
        <v>0.05</v>
      </c>
      <c r="BQ230" s="101">
        <v>0.04</v>
      </c>
      <c r="BR230" s="2">
        <v>100.0</v>
      </c>
      <c r="BS230" s="2">
        <v>100.0</v>
      </c>
    </row>
    <row r="231" ht="12.75" customHeight="1">
      <c r="A231" s="87" t="str">
        <f t="shared" si="1"/>
        <v>Kenya Mangrove Restoration Planting Small</v>
      </c>
      <c r="B231" s="87" t="s">
        <v>164</v>
      </c>
      <c r="C231" s="203" t="s">
        <v>187</v>
      </c>
      <c r="D231" s="2" t="s">
        <v>588</v>
      </c>
      <c r="E231" s="203" t="s">
        <v>160</v>
      </c>
      <c r="F231" s="2" t="s">
        <v>174</v>
      </c>
      <c r="G231" s="203" t="s">
        <v>902</v>
      </c>
      <c r="H231" s="177">
        <v>100.0</v>
      </c>
      <c r="I231" s="2" t="s">
        <v>907</v>
      </c>
      <c r="J231" s="2">
        <v>40145.87061400001</v>
      </c>
      <c r="K231" s="2">
        <v>2920643.563828792</v>
      </c>
      <c r="L231" s="204">
        <v>-1126860.6268786564</v>
      </c>
      <c r="M231" s="92">
        <v>2049394.0907916059</v>
      </c>
      <c r="N231" s="92">
        <v>2636958.2532748105</v>
      </c>
      <c r="O231" s="92">
        <v>1313170.1553254435</v>
      </c>
      <c r="P231" s="92">
        <v>1401266.6666666665</v>
      </c>
      <c r="Q231" s="92">
        <v>736223.9354661625</v>
      </c>
      <c r="R231" s="92">
        <v>1235691.586608144</v>
      </c>
      <c r="S231" s="92">
        <v>29928.00000000001</v>
      </c>
      <c r="T231" s="92">
        <v>23942.399999999987</v>
      </c>
      <c r="U231" s="92">
        <v>1211197.5768795018</v>
      </c>
      <c r="V231" s="92">
        <v>2044081.0660814405</v>
      </c>
      <c r="W231" s="92">
        <v>85.59685289660214</v>
      </c>
      <c r="X231" s="92">
        <v>34156.5681798601</v>
      </c>
      <c r="Y231" s="92">
        <v>4098.788181583212</v>
      </c>
      <c r="Z231" s="92">
        <v>498.8000000000002</v>
      </c>
      <c r="AA231" s="92">
        <v>12111.975768795019</v>
      </c>
      <c r="AB231" s="87">
        <v>500.0</v>
      </c>
      <c r="AC231" s="2">
        <v>1126860.6268786564</v>
      </c>
      <c r="AD231" s="92">
        <v>1313170.1553254435</v>
      </c>
      <c r="AE231" s="92">
        <v>736223.9354661625</v>
      </c>
      <c r="AF231" s="92">
        <v>1211197.5768795018</v>
      </c>
      <c r="AG231" s="92">
        <v>85.59685289660214</v>
      </c>
      <c r="AH231" s="2" t="s">
        <v>904</v>
      </c>
      <c r="AI231" s="2" t="s">
        <v>904</v>
      </c>
      <c r="AJ231" s="2" t="s">
        <v>904</v>
      </c>
      <c r="AK231" s="177">
        <v>23942.399999999987</v>
      </c>
      <c r="AL231" s="2" t="s">
        <v>904</v>
      </c>
      <c r="AM231" s="2" t="s">
        <v>904</v>
      </c>
      <c r="AN231" s="2" t="s">
        <v>904</v>
      </c>
      <c r="AO231" s="2" t="s">
        <v>904</v>
      </c>
      <c r="AP231" s="2" t="s">
        <v>904</v>
      </c>
      <c r="AQ231" s="2" t="s">
        <v>904</v>
      </c>
      <c r="AR231" s="2" t="s">
        <v>904</v>
      </c>
      <c r="AS231" s="2" t="s">
        <v>904</v>
      </c>
      <c r="AT231" s="2" t="s">
        <v>904</v>
      </c>
      <c r="AU231" s="2" t="s">
        <v>904</v>
      </c>
      <c r="AV231" s="2" t="s">
        <v>904</v>
      </c>
      <c r="AW231" s="2" t="s">
        <v>904</v>
      </c>
      <c r="AX231" s="2" t="s">
        <v>904</v>
      </c>
      <c r="AY231" s="2" t="s">
        <v>904</v>
      </c>
      <c r="AZ231" s="2" t="s">
        <v>904</v>
      </c>
      <c r="BA231" s="205">
        <v>1105493.3940079215</v>
      </c>
      <c r="BB231" s="205">
        <v>5.417550886978589</v>
      </c>
      <c r="BC231" s="206" t="s">
        <v>904</v>
      </c>
      <c r="BD231" s="205">
        <v>5.417550886978589</v>
      </c>
      <c r="BE231" s="205">
        <v>5985.705483811685</v>
      </c>
      <c r="BF231" s="205">
        <v>0.0</v>
      </c>
      <c r="BG231" s="205">
        <v>29928.00000000001</v>
      </c>
      <c r="BH231" s="205">
        <v>23942.399999999987</v>
      </c>
      <c r="BI231" s="2" t="s">
        <v>904</v>
      </c>
      <c r="BJ231" s="2" t="s">
        <v>904</v>
      </c>
      <c r="BK231" s="203">
        <v>72.75078405723453</v>
      </c>
      <c r="BL231" s="2">
        <v>3.0</v>
      </c>
      <c r="BM231" s="207">
        <v>72.75078405723453</v>
      </c>
      <c r="BN231" s="208" t="s">
        <v>905</v>
      </c>
      <c r="BO231" s="87">
        <v>20.0</v>
      </c>
      <c r="BP231" s="101">
        <v>0.05</v>
      </c>
      <c r="BQ231" s="101">
        <v>0.04</v>
      </c>
      <c r="BR231" s="2">
        <v>100.0</v>
      </c>
      <c r="BS231" s="2">
        <v>100.0</v>
      </c>
    </row>
    <row r="232" ht="12.75" customHeight="1">
      <c r="A232" s="87" t="str">
        <f t="shared" si="1"/>
        <v>Kenya Seagrass Restoration Planting Small</v>
      </c>
      <c r="B232" s="87" t="s">
        <v>164</v>
      </c>
      <c r="C232" s="203" t="s">
        <v>187</v>
      </c>
      <c r="D232" s="2" t="s">
        <v>588</v>
      </c>
      <c r="E232" s="203" t="s">
        <v>167</v>
      </c>
      <c r="F232" s="2" t="s">
        <v>174</v>
      </c>
      <c r="G232" s="203" t="s">
        <v>902</v>
      </c>
      <c r="H232" s="177">
        <v>100.0</v>
      </c>
      <c r="I232" s="2" t="s">
        <v>907</v>
      </c>
      <c r="J232" s="2">
        <v>821.1469199999985</v>
      </c>
      <c r="K232" s="2">
        <v>737661.4474214729</v>
      </c>
      <c r="L232" s="204">
        <v>-1353833.9434799203</v>
      </c>
      <c r="M232" s="92">
        <v>2115294.8964455957</v>
      </c>
      <c r="N232" s="92">
        <v>2696325.6098564677</v>
      </c>
      <c r="O232" s="92">
        <v>1390480.1357239455</v>
      </c>
      <c r="P232" s="92">
        <v>1488229.880457647</v>
      </c>
      <c r="Q232" s="92">
        <v>724814.7607216504</v>
      </c>
      <c r="R232" s="92">
        <v>1208095.7293988205</v>
      </c>
      <c r="S232" s="92">
        <v>1891.999999999997</v>
      </c>
      <c r="T232" s="92">
        <v>1513.599999999997</v>
      </c>
      <c r="U232" s="92">
        <v>945490.0658880634</v>
      </c>
      <c r="V232" s="92">
        <v>1595659.0227245453</v>
      </c>
      <c r="W232" s="92">
        <v>1397.525697968816</v>
      </c>
      <c r="X232" s="92">
        <v>35254.914940759925</v>
      </c>
      <c r="Y232" s="92">
        <v>4230.589792891191</v>
      </c>
      <c r="Z232" s="92">
        <v>31.533333333333285</v>
      </c>
      <c r="AA232" s="92">
        <v>9454.900658880633</v>
      </c>
      <c r="AB232" s="87">
        <v>500.0</v>
      </c>
      <c r="AC232" s="2">
        <v>1353833.9434799203</v>
      </c>
      <c r="AD232" s="92">
        <v>1390480.1357239455</v>
      </c>
      <c r="AE232" s="92">
        <v>724814.7607216504</v>
      </c>
      <c r="AF232" s="92">
        <v>945490.0658880634</v>
      </c>
      <c r="AG232" s="92">
        <v>1397.525697968816</v>
      </c>
      <c r="AH232" s="2" t="s">
        <v>904</v>
      </c>
      <c r="AI232" s="2" t="s">
        <v>904</v>
      </c>
      <c r="AJ232" s="2" t="s">
        <v>904</v>
      </c>
      <c r="AK232" s="177">
        <v>1513.599999999997</v>
      </c>
      <c r="AL232" s="2" t="s">
        <v>904</v>
      </c>
      <c r="AM232" s="2" t="s">
        <v>904</v>
      </c>
      <c r="AN232" s="2" t="s">
        <v>904</v>
      </c>
      <c r="AO232" s="2" t="s">
        <v>904</v>
      </c>
      <c r="AP232" s="2" t="s">
        <v>904</v>
      </c>
      <c r="AQ232" s="2" t="s">
        <v>904</v>
      </c>
      <c r="AR232" s="2" t="s">
        <v>904</v>
      </c>
      <c r="AS232" s="2" t="s">
        <v>904</v>
      </c>
      <c r="AT232" s="2" t="s">
        <v>904</v>
      </c>
      <c r="AU232" s="2" t="s">
        <v>904</v>
      </c>
      <c r="AV232" s="2" t="s">
        <v>904</v>
      </c>
      <c r="AW232" s="2" t="s">
        <v>904</v>
      </c>
      <c r="AX232" s="2" t="s">
        <v>904</v>
      </c>
      <c r="AY232" s="2" t="s">
        <v>904</v>
      </c>
      <c r="AZ232" s="2" t="s">
        <v>904</v>
      </c>
      <c r="BA232" s="205">
        <v>234452.35618665314</v>
      </c>
      <c r="BB232" s="205">
        <v>2.771662359956224</v>
      </c>
      <c r="BC232" s="206" t="s">
        <v>904</v>
      </c>
      <c r="BD232" s="205">
        <v>2.771662359956224</v>
      </c>
      <c r="BE232" s="205">
        <v>145.1854584551281</v>
      </c>
      <c r="BF232" s="205">
        <v>0.0</v>
      </c>
      <c r="BG232" s="205">
        <v>1891.999999999997</v>
      </c>
      <c r="BH232" s="205">
        <v>1513.599999999997</v>
      </c>
      <c r="BI232" s="2" t="s">
        <v>904</v>
      </c>
      <c r="BJ232" s="2" t="s">
        <v>904</v>
      </c>
      <c r="BK232" s="203">
        <v>898.3306512572368</v>
      </c>
      <c r="BL232" s="2">
        <v>3.0</v>
      </c>
      <c r="BM232" s="207">
        <v>898.3306512572368</v>
      </c>
      <c r="BN232" s="208" t="s">
        <v>905</v>
      </c>
      <c r="BO232" s="87">
        <v>20.0</v>
      </c>
      <c r="BP232" s="101">
        <v>0.05</v>
      </c>
      <c r="BQ232" s="101">
        <v>0.04</v>
      </c>
      <c r="BR232" s="2">
        <v>100.0</v>
      </c>
      <c r="BS232" s="2">
        <v>100.0</v>
      </c>
    </row>
    <row r="233" ht="12.75" customHeight="1">
      <c r="A233" s="87" t="str">
        <f t="shared" si="1"/>
        <v>Kenya Seagrass Restoration Planting Small</v>
      </c>
      <c r="B233" s="87" t="s">
        <v>164</v>
      </c>
      <c r="C233" s="203" t="s">
        <v>187</v>
      </c>
      <c r="D233" s="2" t="s">
        <v>588</v>
      </c>
      <c r="E233" s="203" t="s">
        <v>167</v>
      </c>
      <c r="F233" s="2" t="s">
        <v>174</v>
      </c>
      <c r="G233" s="203" t="s">
        <v>902</v>
      </c>
      <c r="H233" s="177">
        <v>100.0</v>
      </c>
      <c r="I233" s="2" t="s">
        <v>907</v>
      </c>
      <c r="J233" s="2">
        <v>821.1469199999985</v>
      </c>
      <c r="K233" s="2">
        <v>737661.4474214729</v>
      </c>
      <c r="L233" s="204">
        <v>-1353833.9434799203</v>
      </c>
      <c r="M233" s="92">
        <v>2115294.8964455957</v>
      </c>
      <c r="N233" s="92">
        <v>2696325.6098564677</v>
      </c>
      <c r="O233" s="92">
        <v>1390480.1357239455</v>
      </c>
      <c r="P233" s="92">
        <v>1488229.880457647</v>
      </c>
      <c r="Q233" s="92">
        <v>724814.7607216504</v>
      </c>
      <c r="R233" s="92">
        <v>1208095.7293988205</v>
      </c>
      <c r="S233" s="92">
        <v>1891.999999999997</v>
      </c>
      <c r="T233" s="92">
        <v>1513.599999999997</v>
      </c>
      <c r="U233" s="92">
        <v>945490.0658880634</v>
      </c>
      <c r="V233" s="92">
        <v>1595659.0227245453</v>
      </c>
      <c r="W233" s="92">
        <v>1397.525697968816</v>
      </c>
      <c r="X233" s="92">
        <v>35254.914940759925</v>
      </c>
      <c r="Y233" s="92">
        <v>4230.589792891191</v>
      </c>
      <c r="Z233" s="92">
        <v>31.533333333333285</v>
      </c>
      <c r="AA233" s="92">
        <v>9454.900658880633</v>
      </c>
      <c r="AB233" s="87">
        <v>500.0</v>
      </c>
      <c r="AC233" s="2">
        <v>1353833.9434799203</v>
      </c>
      <c r="AD233" s="92">
        <v>1390480.1357239455</v>
      </c>
      <c r="AE233" s="92">
        <v>724814.7607216504</v>
      </c>
      <c r="AF233" s="92">
        <v>945490.0658880634</v>
      </c>
      <c r="AG233" s="92">
        <v>1397.525697968816</v>
      </c>
      <c r="AH233" s="2" t="s">
        <v>904</v>
      </c>
      <c r="AI233" s="2" t="s">
        <v>904</v>
      </c>
      <c r="AJ233" s="2" t="s">
        <v>904</v>
      </c>
      <c r="AK233" s="177">
        <v>1513.599999999997</v>
      </c>
      <c r="AL233" s="2" t="s">
        <v>904</v>
      </c>
      <c r="AM233" s="2" t="s">
        <v>904</v>
      </c>
      <c r="AN233" s="2" t="s">
        <v>904</v>
      </c>
      <c r="AO233" s="2" t="s">
        <v>904</v>
      </c>
      <c r="AP233" s="2" t="s">
        <v>904</v>
      </c>
      <c r="AQ233" s="2" t="s">
        <v>904</v>
      </c>
      <c r="AR233" s="2" t="s">
        <v>904</v>
      </c>
      <c r="AS233" s="2" t="s">
        <v>904</v>
      </c>
      <c r="AT233" s="2" t="s">
        <v>904</v>
      </c>
      <c r="AU233" s="2" t="s">
        <v>904</v>
      </c>
      <c r="AV233" s="2" t="s">
        <v>904</v>
      </c>
      <c r="AW233" s="2" t="s">
        <v>904</v>
      </c>
      <c r="AX233" s="2" t="s">
        <v>904</v>
      </c>
      <c r="AY233" s="2" t="s">
        <v>904</v>
      </c>
      <c r="AZ233" s="2" t="s">
        <v>904</v>
      </c>
      <c r="BA233" s="205">
        <v>234452.35618665314</v>
      </c>
      <c r="BB233" s="205">
        <v>2.771662359956224</v>
      </c>
      <c r="BC233" s="206" t="s">
        <v>904</v>
      </c>
      <c r="BD233" s="205">
        <v>2.771662359956224</v>
      </c>
      <c r="BE233" s="205">
        <v>145.1854584551281</v>
      </c>
      <c r="BF233" s="205">
        <v>0.0</v>
      </c>
      <c r="BG233" s="205">
        <v>1891.999999999997</v>
      </c>
      <c r="BH233" s="205">
        <v>1513.599999999997</v>
      </c>
      <c r="BI233" s="2" t="s">
        <v>904</v>
      </c>
      <c r="BJ233" s="2" t="s">
        <v>904</v>
      </c>
      <c r="BK233" s="203">
        <v>898.3306512572368</v>
      </c>
      <c r="BL233" s="2">
        <v>3.0</v>
      </c>
      <c r="BM233" s="207">
        <v>898.3306512572368</v>
      </c>
      <c r="BN233" s="208" t="s">
        <v>905</v>
      </c>
      <c r="BO233" s="87">
        <v>20.0</v>
      </c>
      <c r="BP233" s="101">
        <v>0.05</v>
      </c>
      <c r="BQ233" s="101">
        <v>0.04</v>
      </c>
      <c r="BR233" s="2">
        <v>100.0</v>
      </c>
      <c r="BS233" s="2">
        <v>100.0</v>
      </c>
    </row>
    <row r="234" ht="12.75" customHeight="1">
      <c r="A234" s="87" t="str">
        <f t="shared" si="1"/>
        <v>Kenya Salt marsh Restoration Planting Small</v>
      </c>
      <c r="B234" s="87" t="s">
        <v>164</v>
      </c>
      <c r="C234" s="203" t="s">
        <v>187</v>
      </c>
      <c r="D234" s="2" t="s">
        <v>588</v>
      </c>
      <c r="E234" s="203" t="s">
        <v>168</v>
      </c>
      <c r="F234" s="2" t="s">
        <v>174</v>
      </c>
      <c r="G234" s="203" t="s">
        <v>902</v>
      </c>
      <c r="H234" s="177">
        <v>100.0</v>
      </c>
      <c r="I234" s="2" t="s">
        <v>907</v>
      </c>
      <c r="J234" s="2">
        <v>14.16530529944224</v>
      </c>
      <c r="K234" s="2">
        <v>5915.858989943336</v>
      </c>
      <c r="L234" s="204">
        <v>-1311692.4975317814</v>
      </c>
      <c r="M234" s="92">
        <v>2058303.5455115754</v>
      </c>
      <c r="N234" s="92">
        <v>2630514.0990599887</v>
      </c>
      <c r="O234" s="92">
        <v>1345264.0595776003</v>
      </c>
      <c r="P234" s="92">
        <v>1437367.9441793647</v>
      </c>
      <c r="Q234" s="92">
        <v>713039.485933975</v>
      </c>
      <c r="R234" s="92">
        <v>1193146.1548806238</v>
      </c>
      <c r="S234" s="92">
        <v>4003.999999999994</v>
      </c>
      <c r="T234" s="92">
        <v>3203.199999999995</v>
      </c>
      <c r="U234" s="92">
        <v>930219.7654079251</v>
      </c>
      <c r="V234" s="92">
        <v>1569888.056302004</v>
      </c>
      <c r="W234" s="92">
        <v>642.5772806916767</v>
      </c>
      <c r="X234" s="92">
        <v>34305.05909185959</v>
      </c>
      <c r="Y234" s="92">
        <v>4116.607091023151</v>
      </c>
      <c r="Z234" s="92">
        <v>66.73333333333323</v>
      </c>
      <c r="AA234" s="92">
        <v>9302.197654079251</v>
      </c>
      <c r="AB234" s="87">
        <v>500.0</v>
      </c>
      <c r="AC234" s="2">
        <v>1311692.4975317814</v>
      </c>
      <c r="AD234" s="92">
        <v>1345264.0595776003</v>
      </c>
      <c r="AE234" s="92">
        <v>713039.485933975</v>
      </c>
      <c r="AF234" s="92">
        <v>930219.7654079251</v>
      </c>
      <c r="AG234" s="92">
        <v>642.5772806916767</v>
      </c>
      <c r="AH234" s="2" t="s">
        <v>904</v>
      </c>
      <c r="AI234" s="2" t="s">
        <v>904</v>
      </c>
      <c r="AJ234" s="2" t="s">
        <v>904</v>
      </c>
      <c r="AK234" s="177">
        <v>3203.199999999995</v>
      </c>
      <c r="AL234" s="2" t="s">
        <v>904</v>
      </c>
      <c r="AM234" s="2" t="s">
        <v>904</v>
      </c>
      <c r="AN234" s="2" t="s">
        <v>904</v>
      </c>
      <c r="AO234" s="2" t="s">
        <v>904</v>
      </c>
      <c r="AP234" s="2" t="s">
        <v>904</v>
      </c>
      <c r="AQ234" s="2" t="s">
        <v>904</v>
      </c>
      <c r="AR234" s="2" t="s">
        <v>904</v>
      </c>
      <c r="AS234" s="2" t="s">
        <v>904</v>
      </c>
      <c r="AT234" s="2" t="s">
        <v>904</v>
      </c>
      <c r="AU234" s="2" t="s">
        <v>904</v>
      </c>
      <c r="AV234" s="2" t="s">
        <v>904</v>
      </c>
      <c r="AW234" s="2" t="s">
        <v>904</v>
      </c>
      <c r="AX234" s="2" t="s">
        <v>904</v>
      </c>
      <c r="AY234" s="2" t="s">
        <v>904</v>
      </c>
      <c r="AZ234" s="2" t="s">
        <v>904</v>
      </c>
      <c r="BA234" s="205">
        <v>3211.1008186617864</v>
      </c>
      <c r="BB234" s="205">
        <v>5.453513012889005</v>
      </c>
      <c r="BC234" s="206" t="s">
        <v>904</v>
      </c>
      <c r="BD234" s="205">
        <v>5.453513012889005</v>
      </c>
      <c r="BE234" s="205">
        <v>998.6594657876379</v>
      </c>
      <c r="BF234" s="205">
        <v>0.0</v>
      </c>
      <c r="BG234" s="205">
        <v>4003.999999999994</v>
      </c>
      <c r="BH234" s="205">
        <v>3203.199999999995</v>
      </c>
      <c r="BI234" s="2" t="s">
        <v>904</v>
      </c>
      <c r="BJ234" s="2" t="s">
        <v>904</v>
      </c>
      <c r="BK234" s="203">
        <v>417.6301791516116</v>
      </c>
      <c r="BL234" s="2">
        <v>3.0</v>
      </c>
      <c r="BM234" s="207">
        <v>417.6301791516116</v>
      </c>
      <c r="BN234" s="208" t="s">
        <v>905</v>
      </c>
      <c r="BO234" s="87">
        <v>20.0</v>
      </c>
      <c r="BP234" s="101">
        <v>0.05</v>
      </c>
      <c r="BQ234" s="101">
        <v>0.04</v>
      </c>
      <c r="BR234" s="2">
        <v>100.0</v>
      </c>
      <c r="BS234" s="2">
        <v>100.0</v>
      </c>
    </row>
    <row r="235" ht="12.75" customHeight="1">
      <c r="A235" s="87" t="str">
        <f t="shared" si="1"/>
        <v>Kenya Salt marsh Restoration Planting Small</v>
      </c>
      <c r="B235" s="87" t="s">
        <v>164</v>
      </c>
      <c r="C235" s="203" t="s">
        <v>187</v>
      </c>
      <c r="D235" s="2" t="s">
        <v>588</v>
      </c>
      <c r="E235" s="203" t="s">
        <v>168</v>
      </c>
      <c r="F235" s="2" t="s">
        <v>174</v>
      </c>
      <c r="G235" s="203" t="s">
        <v>902</v>
      </c>
      <c r="H235" s="177">
        <v>100.0</v>
      </c>
      <c r="I235" s="2" t="s">
        <v>907</v>
      </c>
      <c r="J235" s="2">
        <v>14.16530529944224</v>
      </c>
      <c r="K235" s="2">
        <v>5915.858989943336</v>
      </c>
      <c r="L235" s="204">
        <v>-1311692.4975317814</v>
      </c>
      <c r="M235" s="92">
        <v>2058303.5455115754</v>
      </c>
      <c r="N235" s="92">
        <v>2630514.0990599887</v>
      </c>
      <c r="O235" s="92">
        <v>1345264.0595776003</v>
      </c>
      <c r="P235" s="92">
        <v>1437367.9441793647</v>
      </c>
      <c r="Q235" s="92">
        <v>713039.485933975</v>
      </c>
      <c r="R235" s="92">
        <v>1193146.1548806238</v>
      </c>
      <c r="S235" s="92">
        <v>4003.999999999994</v>
      </c>
      <c r="T235" s="92">
        <v>3203.199999999995</v>
      </c>
      <c r="U235" s="92">
        <v>930219.7654079251</v>
      </c>
      <c r="V235" s="92">
        <v>1569888.056302004</v>
      </c>
      <c r="W235" s="92">
        <v>642.5772806916767</v>
      </c>
      <c r="X235" s="92">
        <v>34305.05909185959</v>
      </c>
      <c r="Y235" s="92">
        <v>4116.607091023151</v>
      </c>
      <c r="Z235" s="92">
        <v>66.73333333333323</v>
      </c>
      <c r="AA235" s="92">
        <v>9302.197654079251</v>
      </c>
      <c r="AB235" s="87">
        <v>500.0</v>
      </c>
      <c r="AC235" s="2">
        <v>1311692.4975317814</v>
      </c>
      <c r="AD235" s="92">
        <v>1345264.0595776003</v>
      </c>
      <c r="AE235" s="92">
        <v>713039.485933975</v>
      </c>
      <c r="AF235" s="92">
        <v>930219.7654079251</v>
      </c>
      <c r="AG235" s="92">
        <v>642.5772806916767</v>
      </c>
      <c r="AH235" s="2" t="s">
        <v>904</v>
      </c>
      <c r="AI235" s="2" t="s">
        <v>904</v>
      </c>
      <c r="AJ235" s="2" t="s">
        <v>904</v>
      </c>
      <c r="AK235" s="177">
        <v>3203.199999999995</v>
      </c>
      <c r="AL235" s="2" t="s">
        <v>904</v>
      </c>
      <c r="AM235" s="2" t="s">
        <v>904</v>
      </c>
      <c r="AN235" s="2" t="s">
        <v>904</v>
      </c>
      <c r="AO235" s="2" t="s">
        <v>904</v>
      </c>
      <c r="AP235" s="2" t="s">
        <v>904</v>
      </c>
      <c r="AQ235" s="2" t="s">
        <v>904</v>
      </c>
      <c r="AR235" s="2" t="s">
        <v>904</v>
      </c>
      <c r="AS235" s="2" t="s">
        <v>904</v>
      </c>
      <c r="AT235" s="2" t="s">
        <v>904</v>
      </c>
      <c r="AU235" s="2" t="s">
        <v>904</v>
      </c>
      <c r="AV235" s="2" t="s">
        <v>904</v>
      </c>
      <c r="AW235" s="2" t="s">
        <v>904</v>
      </c>
      <c r="AX235" s="2" t="s">
        <v>904</v>
      </c>
      <c r="AY235" s="2" t="s">
        <v>904</v>
      </c>
      <c r="AZ235" s="2" t="s">
        <v>904</v>
      </c>
      <c r="BA235" s="205">
        <v>3211.1008186617864</v>
      </c>
      <c r="BB235" s="205">
        <v>5.453513012889005</v>
      </c>
      <c r="BC235" s="206" t="s">
        <v>904</v>
      </c>
      <c r="BD235" s="205">
        <v>5.453513012889005</v>
      </c>
      <c r="BE235" s="205">
        <v>998.6594657876379</v>
      </c>
      <c r="BF235" s="205">
        <v>0.0</v>
      </c>
      <c r="BG235" s="205">
        <v>4003.999999999994</v>
      </c>
      <c r="BH235" s="205">
        <v>3203.199999999995</v>
      </c>
      <c r="BI235" s="2" t="s">
        <v>904</v>
      </c>
      <c r="BJ235" s="2" t="s">
        <v>904</v>
      </c>
      <c r="BK235" s="203">
        <v>417.6301791516116</v>
      </c>
      <c r="BL235" s="2">
        <v>3.0</v>
      </c>
      <c r="BM235" s="207">
        <v>417.6301791516116</v>
      </c>
      <c r="BN235" s="208" t="s">
        <v>905</v>
      </c>
      <c r="BO235" s="87">
        <v>20.0</v>
      </c>
      <c r="BP235" s="101">
        <v>0.05</v>
      </c>
      <c r="BQ235" s="101">
        <v>0.04</v>
      </c>
      <c r="BR235" s="2">
        <v>100.0</v>
      </c>
      <c r="BS235" s="2">
        <v>100.0</v>
      </c>
    </row>
    <row r="236" ht="12.75" customHeight="1">
      <c r="A236" s="87" t="str">
        <f t="shared" si="1"/>
        <v>Kenya Mangrove Restoration Planting Small</v>
      </c>
      <c r="B236" s="87" t="s">
        <v>164</v>
      </c>
      <c r="C236" s="203" t="s">
        <v>187</v>
      </c>
      <c r="D236" s="2" t="s">
        <v>588</v>
      </c>
      <c r="E236" s="203" t="s">
        <v>160</v>
      </c>
      <c r="F236" s="2" t="s">
        <v>174</v>
      </c>
      <c r="G236" s="203" t="s">
        <v>902</v>
      </c>
      <c r="H236" s="177">
        <v>100.0</v>
      </c>
      <c r="I236" s="2" t="s">
        <v>907</v>
      </c>
      <c r="J236" s="2">
        <v>40145.87061400001</v>
      </c>
      <c r="K236" s="2">
        <v>1204376.1184200002</v>
      </c>
      <c r="L236" s="204">
        <v>-1509127.7500115153</v>
      </c>
      <c r="M236" s="92">
        <v>1978220.0866474237</v>
      </c>
      <c r="N236" s="92">
        <v>2516841.2409512307</v>
      </c>
      <c r="O236" s="92">
        <v>1313170.1553254435</v>
      </c>
      <c r="P236" s="92">
        <v>1401266.6666666665</v>
      </c>
      <c r="Q236" s="92">
        <v>665049.9313219802</v>
      </c>
      <c r="R236" s="92">
        <v>1115574.5742845642</v>
      </c>
      <c r="S236" s="92">
        <v>29928.00000000001</v>
      </c>
      <c r="T236" s="92">
        <v>23942.399999999987</v>
      </c>
      <c r="U236" s="92">
        <v>499457.53543767787</v>
      </c>
      <c r="V236" s="92">
        <v>842910.9428456414</v>
      </c>
      <c r="W236" s="92">
        <v>82.62413486732427</v>
      </c>
      <c r="X236" s="92">
        <v>32970.334777457065</v>
      </c>
      <c r="Y236" s="92">
        <v>3956.440173294847</v>
      </c>
      <c r="Z236" s="92">
        <v>498.8000000000002</v>
      </c>
      <c r="AA236" s="92">
        <v>4994.575354376779</v>
      </c>
      <c r="AB236" s="87">
        <v>500.0</v>
      </c>
      <c r="AC236" s="2">
        <v>1509127.7500115153</v>
      </c>
      <c r="AD236" s="92">
        <v>1313170.1553254435</v>
      </c>
      <c r="AE236" s="92">
        <v>665049.9313219802</v>
      </c>
      <c r="AF236" s="92">
        <v>499457.53543767787</v>
      </c>
      <c r="AG236" s="92">
        <v>82.62413486732427</v>
      </c>
      <c r="AH236" s="2" t="s">
        <v>904</v>
      </c>
      <c r="AI236" s="2" t="s">
        <v>904</v>
      </c>
      <c r="AJ236" s="2" t="s">
        <v>904</v>
      </c>
      <c r="AK236" s="177">
        <v>23942.399999999987</v>
      </c>
      <c r="AL236" s="2" t="s">
        <v>904</v>
      </c>
      <c r="AM236" s="2" t="s">
        <v>904</v>
      </c>
      <c r="AN236" s="2" t="s">
        <v>904</v>
      </c>
      <c r="AO236" s="2" t="s">
        <v>904</v>
      </c>
      <c r="AP236" s="2" t="s">
        <v>904</v>
      </c>
      <c r="AQ236" s="2" t="s">
        <v>904</v>
      </c>
      <c r="AR236" s="2" t="s">
        <v>904</v>
      </c>
      <c r="AS236" s="2" t="s">
        <v>904</v>
      </c>
      <c r="AT236" s="2" t="s">
        <v>904</v>
      </c>
      <c r="AU236" s="2" t="s">
        <v>904</v>
      </c>
      <c r="AV236" s="2" t="s">
        <v>904</v>
      </c>
      <c r="AW236" s="2" t="s">
        <v>904</v>
      </c>
      <c r="AX236" s="2" t="s">
        <v>904</v>
      </c>
      <c r="AY236" s="2" t="s">
        <v>904</v>
      </c>
      <c r="AZ236" s="2" t="s">
        <v>904</v>
      </c>
      <c r="BA236" s="205">
        <v>1105493.3940079215</v>
      </c>
      <c r="BB236" s="205">
        <v>5.417550886978589</v>
      </c>
      <c r="BC236" s="206" t="s">
        <v>904</v>
      </c>
      <c r="BD236" s="205">
        <v>5.417550886978589</v>
      </c>
      <c r="BE236" s="205">
        <v>5985.705483811685</v>
      </c>
      <c r="BF236" s="205">
        <v>0.0</v>
      </c>
      <c r="BG236" s="205">
        <v>29928.00000000001</v>
      </c>
      <c r="BH236" s="205">
        <v>23942.399999999987</v>
      </c>
      <c r="BI236" s="2" t="s">
        <v>904</v>
      </c>
      <c r="BJ236" s="2" t="s">
        <v>904</v>
      </c>
      <c r="BK236" s="203">
        <v>30.0</v>
      </c>
      <c r="BL236" s="2">
        <v>2.0</v>
      </c>
      <c r="BM236" s="207">
        <v>30.0</v>
      </c>
      <c r="BN236" s="208" t="s">
        <v>906</v>
      </c>
      <c r="BO236" s="87">
        <v>20.0</v>
      </c>
      <c r="BP236" s="101">
        <v>0.05</v>
      </c>
      <c r="BQ236" s="101">
        <v>0.04</v>
      </c>
      <c r="BR236" s="2">
        <v>100.0</v>
      </c>
      <c r="BS236" s="2">
        <v>100.0</v>
      </c>
    </row>
    <row r="237" ht="12.75" customHeight="1">
      <c r="A237" s="87" t="str">
        <f t="shared" si="1"/>
        <v>Kenya Mangrove Restoration Planting Small</v>
      </c>
      <c r="B237" s="87" t="s">
        <v>164</v>
      </c>
      <c r="C237" s="203" t="s">
        <v>187</v>
      </c>
      <c r="D237" s="2" t="s">
        <v>588</v>
      </c>
      <c r="E237" s="203" t="s">
        <v>160</v>
      </c>
      <c r="F237" s="2" t="s">
        <v>174</v>
      </c>
      <c r="G237" s="203" t="s">
        <v>902</v>
      </c>
      <c r="H237" s="177">
        <v>100.0</v>
      </c>
      <c r="I237" s="2" t="s">
        <v>907</v>
      </c>
      <c r="J237" s="2">
        <v>40145.87061400001</v>
      </c>
      <c r="K237" s="2">
        <v>1204376.1184200002</v>
      </c>
      <c r="L237" s="204">
        <v>-1509127.7500115153</v>
      </c>
      <c r="M237" s="92">
        <v>1978220.0866474237</v>
      </c>
      <c r="N237" s="92">
        <v>2516841.2409512307</v>
      </c>
      <c r="O237" s="92">
        <v>1313170.1553254435</v>
      </c>
      <c r="P237" s="92">
        <v>1401266.6666666665</v>
      </c>
      <c r="Q237" s="92">
        <v>665049.9313219802</v>
      </c>
      <c r="R237" s="92">
        <v>1115574.5742845642</v>
      </c>
      <c r="S237" s="92">
        <v>29928.00000000001</v>
      </c>
      <c r="T237" s="92">
        <v>23942.399999999987</v>
      </c>
      <c r="U237" s="92">
        <v>499457.53543767787</v>
      </c>
      <c r="V237" s="92">
        <v>842910.9428456414</v>
      </c>
      <c r="W237" s="92">
        <v>82.62413486732427</v>
      </c>
      <c r="X237" s="92">
        <v>32970.334777457065</v>
      </c>
      <c r="Y237" s="92">
        <v>3956.440173294847</v>
      </c>
      <c r="Z237" s="92">
        <v>498.8000000000002</v>
      </c>
      <c r="AA237" s="92">
        <v>4994.575354376779</v>
      </c>
      <c r="AB237" s="87">
        <v>500.0</v>
      </c>
      <c r="AC237" s="2">
        <v>1509127.7500115153</v>
      </c>
      <c r="AD237" s="92">
        <v>1313170.1553254435</v>
      </c>
      <c r="AE237" s="92">
        <v>665049.9313219802</v>
      </c>
      <c r="AF237" s="92">
        <v>499457.53543767787</v>
      </c>
      <c r="AG237" s="92">
        <v>82.62413486732427</v>
      </c>
      <c r="AH237" s="2" t="s">
        <v>904</v>
      </c>
      <c r="AI237" s="2" t="s">
        <v>904</v>
      </c>
      <c r="AJ237" s="2" t="s">
        <v>904</v>
      </c>
      <c r="AK237" s="177">
        <v>23942.399999999987</v>
      </c>
      <c r="AL237" s="2" t="s">
        <v>904</v>
      </c>
      <c r="AM237" s="2" t="s">
        <v>904</v>
      </c>
      <c r="AN237" s="2" t="s">
        <v>904</v>
      </c>
      <c r="AO237" s="2" t="s">
        <v>904</v>
      </c>
      <c r="AP237" s="2" t="s">
        <v>904</v>
      </c>
      <c r="AQ237" s="2" t="s">
        <v>904</v>
      </c>
      <c r="AR237" s="2" t="s">
        <v>904</v>
      </c>
      <c r="AS237" s="2" t="s">
        <v>904</v>
      </c>
      <c r="AT237" s="2" t="s">
        <v>904</v>
      </c>
      <c r="AU237" s="2" t="s">
        <v>904</v>
      </c>
      <c r="AV237" s="2" t="s">
        <v>904</v>
      </c>
      <c r="AW237" s="2" t="s">
        <v>904</v>
      </c>
      <c r="AX237" s="2" t="s">
        <v>904</v>
      </c>
      <c r="AY237" s="2" t="s">
        <v>904</v>
      </c>
      <c r="AZ237" s="2" t="s">
        <v>904</v>
      </c>
      <c r="BA237" s="205">
        <v>1105493.3940079215</v>
      </c>
      <c r="BB237" s="205">
        <v>5.417550886978589</v>
      </c>
      <c r="BC237" s="206" t="s">
        <v>904</v>
      </c>
      <c r="BD237" s="205">
        <v>5.417550886978589</v>
      </c>
      <c r="BE237" s="205">
        <v>5985.705483811685</v>
      </c>
      <c r="BF237" s="205">
        <v>0.0</v>
      </c>
      <c r="BG237" s="205">
        <v>29928.00000000001</v>
      </c>
      <c r="BH237" s="205">
        <v>23942.399999999987</v>
      </c>
      <c r="BI237" s="2" t="s">
        <v>904</v>
      </c>
      <c r="BJ237" s="2" t="s">
        <v>904</v>
      </c>
      <c r="BK237" s="203">
        <v>30.0</v>
      </c>
      <c r="BL237" s="2">
        <v>2.0</v>
      </c>
      <c r="BM237" s="207">
        <v>30.0</v>
      </c>
      <c r="BN237" s="208" t="s">
        <v>906</v>
      </c>
      <c r="BO237" s="87">
        <v>20.0</v>
      </c>
      <c r="BP237" s="101">
        <v>0.05</v>
      </c>
      <c r="BQ237" s="101">
        <v>0.04</v>
      </c>
      <c r="BR237" s="2">
        <v>100.0</v>
      </c>
      <c r="BS237" s="2">
        <v>100.0</v>
      </c>
    </row>
    <row r="238" ht="12.75" customHeight="1">
      <c r="A238" s="87" t="str">
        <f t="shared" si="1"/>
        <v>Kenya Seagrass Restoration Planting Small</v>
      </c>
      <c r="B238" s="87" t="s">
        <v>164</v>
      </c>
      <c r="C238" s="203" t="s">
        <v>187</v>
      </c>
      <c r="D238" s="2" t="s">
        <v>588</v>
      </c>
      <c r="E238" s="203" t="s">
        <v>167</v>
      </c>
      <c r="F238" s="2" t="s">
        <v>174</v>
      </c>
      <c r="G238" s="203" t="s">
        <v>902</v>
      </c>
      <c r="H238" s="177">
        <v>100.0</v>
      </c>
      <c r="I238" s="2" t="s">
        <v>907</v>
      </c>
      <c r="J238" s="2">
        <v>821.1469199999985</v>
      </c>
      <c r="K238" s="2">
        <v>24634.407599999955</v>
      </c>
      <c r="L238" s="204">
        <v>-1992328.4783577493</v>
      </c>
      <c r="M238" s="92">
        <v>2023903.3800233495</v>
      </c>
      <c r="N238" s="92">
        <v>2542088.4549238416</v>
      </c>
      <c r="O238" s="92">
        <v>1390480.1357239455</v>
      </c>
      <c r="P238" s="92">
        <v>1488229.880457647</v>
      </c>
      <c r="Q238" s="92">
        <v>633423.2442994041</v>
      </c>
      <c r="R238" s="92">
        <v>1053858.5744661947</v>
      </c>
      <c r="S238" s="92">
        <v>1891.999999999997</v>
      </c>
      <c r="T238" s="92">
        <v>1513.599999999997</v>
      </c>
      <c r="U238" s="92">
        <v>31574.90166560026</v>
      </c>
      <c r="V238" s="92">
        <v>53287.47339828759</v>
      </c>
      <c r="W238" s="92">
        <v>1337.1454677744143</v>
      </c>
      <c r="X238" s="92">
        <v>33731.72300038916</v>
      </c>
      <c r="Y238" s="92">
        <v>4047.8067600466993</v>
      </c>
      <c r="Z238" s="92">
        <v>31.533333333333285</v>
      </c>
      <c r="AA238" s="92">
        <v>315.7490166560026</v>
      </c>
      <c r="AB238" s="87">
        <v>500.0</v>
      </c>
      <c r="AC238" s="2">
        <v>1992328.4783577493</v>
      </c>
      <c r="AD238" s="92">
        <v>1390480.1357239455</v>
      </c>
      <c r="AE238" s="92">
        <v>633423.2442994041</v>
      </c>
      <c r="AF238" s="92">
        <v>31574.90166560026</v>
      </c>
      <c r="AG238" s="92">
        <v>1337.1454677744143</v>
      </c>
      <c r="AH238" s="2" t="s">
        <v>904</v>
      </c>
      <c r="AI238" s="2" t="s">
        <v>904</v>
      </c>
      <c r="AJ238" s="2" t="s">
        <v>904</v>
      </c>
      <c r="AK238" s="177">
        <v>1513.599999999997</v>
      </c>
      <c r="AL238" s="2" t="s">
        <v>904</v>
      </c>
      <c r="AM238" s="2" t="s">
        <v>904</v>
      </c>
      <c r="AN238" s="2" t="s">
        <v>904</v>
      </c>
      <c r="AO238" s="2" t="s">
        <v>904</v>
      </c>
      <c r="AP238" s="2" t="s">
        <v>904</v>
      </c>
      <c r="AQ238" s="2" t="s">
        <v>904</v>
      </c>
      <c r="AR238" s="2" t="s">
        <v>904</v>
      </c>
      <c r="AS238" s="2" t="s">
        <v>904</v>
      </c>
      <c r="AT238" s="2" t="s">
        <v>904</v>
      </c>
      <c r="AU238" s="2" t="s">
        <v>904</v>
      </c>
      <c r="AV238" s="2" t="s">
        <v>904</v>
      </c>
      <c r="AW238" s="2" t="s">
        <v>904</v>
      </c>
      <c r="AX238" s="2" t="s">
        <v>904</v>
      </c>
      <c r="AY238" s="2" t="s">
        <v>904</v>
      </c>
      <c r="AZ238" s="2" t="s">
        <v>904</v>
      </c>
      <c r="BA238" s="205">
        <v>234452.35618665314</v>
      </c>
      <c r="BB238" s="205">
        <v>2.771662359956224</v>
      </c>
      <c r="BC238" s="206" t="s">
        <v>904</v>
      </c>
      <c r="BD238" s="205">
        <v>2.771662359956224</v>
      </c>
      <c r="BE238" s="205">
        <v>145.1854584551281</v>
      </c>
      <c r="BF238" s="205">
        <v>0.0</v>
      </c>
      <c r="BG238" s="205">
        <v>1891.999999999997</v>
      </c>
      <c r="BH238" s="205">
        <v>1513.599999999997</v>
      </c>
      <c r="BI238" s="2" t="s">
        <v>904</v>
      </c>
      <c r="BJ238" s="2" t="s">
        <v>904</v>
      </c>
      <c r="BK238" s="203">
        <v>30.0</v>
      </c>
      <c r="BL238" s="2">
        <v>1.0</v>
      </c>
      <c r="BM238" s="207">
        <v>30.0</v>
      </c>
      <c r="BN238" s="208" t="s">
        <v>906</v>
      </c>
      <c r="BO238" s="87">
        <v>20.0</v>
      </c>
      <c r="BP238" s="101">
        <v>0.05</v>
      </c>
      <c r="BQ238" s="101">
        <v>0.04</v>
      </c>
      <c r="BR238" s="2">
        <v>100.0</v>
      </c>
      <c r="BS238" s="2">
        <v>100.0</v>
      </c>
    </row>
    <row r="239" ht="12.75" customHeight="1">
      <c r="A239" s="87" t="str">
        <f t="shared" si="1"/>
        <v>Kenya Seagrass Restoration Planting Small</v>
      </c>
      <c r="B239" s="87" t="s">
        <v>164</v>
      </c>
      <c r="C239" s="203" t="s">
        <v>187</v>
      </c>
      <c r="D239" s="2" t="s">
        <v>588</v>
      </c>
      <c r="E239" s="203" t="s">
        <v>167</v>
      </c>
      <c r="F239" s="2" t="s">
        <v>174</v>
      </c>
      <c r="G239" s="203" t="s">
        <v>902</v>
      </c>
      <c r="H239" s="177">
        <v>100.0</v>
      </c>
      <c r="I239" s="2" t="s">
        <v>907</v>
      </c>
      <c r="J239" s="2">
        <v>821.1469199999985</v>
      </c>
      <c r="K239" s="2">
        <v>24634.407599999955</v>
      </c>
      <c r="L239" s="204">
        <v>-1992328.4783577493</v>
      </c>
      <c r="M239" s="92">
        <v>2023903.3800233495</v>
      </c>
      <c r="N239" s="92">
        <v>2542088.4549238416</v>
      </c>
      <c r="O239" s="92">
        <v>1390480.1357239455</v>
      </c>
      <c r="P239" s="92">
        <v>1488229.880457647</v>
      </c>
      <c r="Q239" s="92">
        <v>633423.2442994041</v>
      </c>
      <c r="R239" s="92">
        <v>1053858.5744661947</v>
      </c>
      <c r="S239" s="92">
        <v>1891.999999999997</v>
      </c>
      <c r="T239" s="92">
        <v>1513.599999999997</v>
      </c>
      <c r="U239" s="92">
        <v>31574.90166560026</v>
      </c>
      <c r="V239" s="92">
        <v>53287.47339828759</v>
      </c>
      <c r="W239" s="92">
        <v>1337.1454677744143</v>
      </c>
      <c r="X239" s="92">
        <v>33731.72300038916</v>
      </c>
      <c r="Y239" s="92">
        <v>4047.8067600466993</v>
      </c>
      <c r="Z239" s="92">
        <v>31.533333333333285</v>
      </c>
      <c r="AA239" s="92">
        <v>315.7490166560026</v>
      </c>
      <c r="AB239" s="87">
        <v>500.0</v>
      </c>
      <c r="AC239" s="2">
        <v>1992328.4783577493</v>
      </c>
      <c r="AD239" s="92">
        <v>1390480.1357239455</v>
      </c>
      <c r="AE239" s="92">
        <v>633423.2442994041</v>
      </c>
      <c r="AF239" s="92">
        <v>31574.90166560026</v>
      </c>
      <c r="AG239" s="92">
        <v>1337.1454677744143</v>
      </c>
      <c r="AH239" s="2" t="s">
        <v>904</v>
      </c>
      <c r="AI239" s="2" t="s">
        <v>904</v>
      </c>
      <c r="AJ239" s="2" t="s">
        <v>904</v>
      </c>
      <c r="AK239" s="177">
        <v>1513.599999999997</v>
      </c>
      <c r="AL239" s="2" t="s">
        <v>904</v>
      </c>
      <c r="AM239" s="2" t="s">
        <v>904</v>
      </c>
      <c r="AN239" s="2" t="s">
        <v>904</v>
      </c>
      <c r="AO239" s="2" t="s">
        <v>904</v>
      </c>
      <c r="AP239" s="2" t="s">
        <v>904</v>
      </c>
      <c r="AQ239" s="2" t="s">
        <v>904</v>
      </c>
      <c r="AR239" s="2" t="s">
        <v>904</v>
      </c>
      <c r="AS239" s="2" t="s">
        <v>904</v>
      </c>
      <c r="AT239" s="2" t="s">
        <v>904</v>
      </c>
      <c r="AU239" s="2" t="s">
        <v>904</v>
      </c>
      <c r="AV239" s="2" t="s">
        <v>904</v>
      </c>
      <c r="AW239" s="2" t="s">
        <v>904</v>
      </c>
      <c r="AX239" s="2" t="s">
        <v>904</v>
      </c>
      <c r="AY239" s="2" t="s">
        <v>904</v>
      </c>
      <c r="AZ239" s="2" t="s">
        <v>904</v>
      </c>
      <c r="BA239" s="205">
        <v>234452.35618665314</v>
      </c>
      <c r="BB239" s="205">
        <v>2.771662359956224</v>
      </c>
      <c r="BC239" s="206" t="s">
        <v>904</v>
      </c>
      <c r="BD239" s="205">
        <v>2.771662359956224</v>
      </c>
      <c r="BE239" s="205">
        <v>145.1854584551281</v>
      </c>
      <c r="BF239" s="205">
        <v>0.0</v>
      </c>
      <c r="BG239" s="205">
        <v>1891.999999999997</v>
      </c>
      <c r="BH239" s="205">
        <v>1513.599999999997</v>
      </c>
      <c r="BI239" s="2" t="s">
        <v>904</v>
      </c>
      <c r="BJ239" s="2" t="s">
        <v>904</v>
      </c>
      <c r="BK239" s="203">
        <v>30.0</v>
      </c>
      <c r="BL239" s="2">
        <v>1.0</v>
      </c>
      <c r="BM239" s="207">
        <v>30.0</v>
      </c>
      <c r="BN239" s="208" t="s">
        <v>906</v>
      </c>
      <c r="BO239" s="87">
        <v>20.0</v>
      </c>
      <c r="BP239" s="101">
        <v>0.05</v>
      </c>
      <c r="BQ239" s="101">
        <v>0.04</v>
      </c>
      <c r="BR239" s="2">
        <v>100.0</v>
      </c>
      <c r="BS239" s="2">
        <v>100.0</v>
      </c>
    </row>
    <row r="240" ht="12.75" customHeight="1">
      <c r="A240" s="87" t="str">
        <f t="shared" si="1"/>
        <v>Kenya Salt marsh Restoration Planting Small</v>
      </c>
      <c r="B240" s="87" t="s">
        <v>164</v>
      </c>
      <c r="C240" s="203" t="s">
        <v>187</v>
      </c>
      <c r="D240" s="2" t="s">
        <v>588</v>
      </c>
      <c r="E240" s="203" t="s">
        <v>168</v>
      </c>
      <c r="F240" s="2" t="s">
        <v>174</v>
      </c>
      <c r="G240" s="203" t="s">
        <v>902</v>
      </c>
      <c r="H240" s="177">
        <v>100.0</v>
      </c>
      <c r="I240" s="2" t="s">
        <v>907</v>
      </c>
      <c r="J240" s="2">
        <v>14.16530529944224</v>
      </c>
      <c r="K240" s="2">
        <v>424.9591589832672</v>
      </c>
      <c r="L240" s="204">
        <v>-1905142.3957983954</v>
      </c>
      <c r="M240" s="92">
        <v>1971963.6993232705</v>
      </c>
      <c r="N240" s="92">
        <v>2484802.4098931467</v>
      </c>
      <c r="O240" s="92">
        <v>1345264.0595776003</v>
      </c>
      <c r="P240" s="92">
        <v>1437367.9441793647</v>
      </c>
      <c r="Q240" s="92">
        <v>626699.63974567</v>
      </c>
      <c r="R240" s="92">
        <v>1047434.4657137818</v>
      </c>
      <c r="S240" s="92">
        <v>4003.999999999994</v>
      </c>
      <c r="T240" s="92">
        <v>3203.199999999995</v>
      </c>
      <c r="U240" s="92">
        <v>66821.30352487497</v>
      </c>
      <c r="V240" s="92">
        <v>112771.16463358534</v>
      </c>
      <c r="W240" s="92">
        <v>615.6230330055175</v>
      </c>
      <c r="X240" s="92">
        <v>32866.06165538784</v>
      </c>
      <c r="Y240" s="92">
        <v>3943.927398646541</v>
      </c>
      <c r="Z240" s="92">
        <v>66.73333333333323</v>
      </c>
      <c r="AA240" s="92">
        <v>668.2130352487496</v>
      </c>
      <c r="AB240" s="87">
        <v>500.0</v>
      </c>
      <c r="AC240" s="2">
        <v>1905142.3957983954</v>
      </c>
      <c r="AD240" s="92">
        <v>1345264.0595776003</v>
      </c>
      <c r="AE240" s="92">
        <v>626699.63974567</v>
      </c>
      <c r="AF240" s="92">
        <v>66821.30352487497</v>
      </c>
      <c r="AG240" s="92">
        <v>615.6230330055175</v>
      </c>
      <c r="AH240" s="2" t="s">
        <v>904</v>
      </c>
      <c r="AI240" s="2" t="s">
        <v>904</v>
      </c>
      <c r="AJ240" s="2" t="s">
        <v>904</v>
      </c>
      <c r="AK240" s="177">
        <v>3203.199999999995</v>
      </c>
      <c r="AL240" s="2" t="s">
        <v>904</v>
      </c>
      <c r="AM240" s="2" t="s">
        <v>904</v>
      </c>
      <c r="AN240" s="2" t="s">
        <v>904</v>
      </c>
      <c r="AO240" s="2" t="s">
        <v>904</v>
      </c>
      <c r="AP240" s="2" t="s">
        <v>904</v>
      </c>
      <c r="AQ240" s="2" t="s">
        <v>904</v>
      </c>
      <c r="AR240" s="2" t="s">
        <v>904</v>
      </c>
      <c r="AS240" s="2" t="s">
        <v>904</v>
      </c>
      <c r="AT240" s="2" t="s">
        <v>904</v>
      </c>
      <c r="AU240" s="2" t="s">
        <v>904</v>
      </c>
      <c r="AV240" s="2" t="s">
        <v>904</v>
      </c>
      <c r="AW240" s="2" t="s">
        <v>904</v>
      </c>
      <c r="AX240" s="2" t="s">
        <v>904</v>
      </c>
      <c r="AY240" s="2" t="s">
        <v>904</v>
      </c>
      <c r="AZ240" s="2" t="s">
        <v>904</v>
      </c>
      <c r="BA240" s="205">
        <v>3211.1008186617864</v>
      </c>
      <c r="BB240" s="205">
        <v>5.453513012889005</v>
      </c>
      <c r="BC240" s="206" t="s">
        <v>904</v>
      </c>
      <c r="BD240" s="205">
        <v>5.453513012889005</v>
      </c>
      <c r="BE240" s="205">
        <v>998.6594657876379</v>
      </c>
      <c r="BF240" s="205">
        <v>0.0</v>
      </c>
      <c r="BG240" s="205">
        <v>4003.999999999994</v>
      </c>
      <c r="BH240" s="205">
        <v>3203.199999999995</v>
      </c>
      <c r="BI240" s="2" t="s">
        <v>904</v>
      </c>
      <c r="BJ240" s="2" t="s">
        <v>904</v>
      </c>
      <c r="BK240" s="203">
        <v>30.0</v>
      </c>
      <c r="BL240" s="2">
        <v>1.0</v>
      </c>
      <c r="BM240" s="207">
        <v>30.0</v>
      </c>
      <c r="BN240" s="208" t="s">
        <v>906</v>
      </c>
      <c r="BO240" s="87">
        <v>20.0</v>
      </c>
      <c r="BP240" s="101">
        <v>0.05</v>
      </c>
      <c r="BQ240" s="101">
        <v>0.04</v>
      </c>
      <c r="BR240" s="2">
        <v>100.0</v>
      </c>
      <c r="BS240" s="2">
        <v>100.0</v>
      </c>
    </row>
    <row r="241" ht="12.75" customHeight="1">
      <c r="A241" s="87" t="str">
        <f t="shared" si="1"/>
        <v>Kenya Salt marsh Restoration Planting Small</v>
      </c>
      <c r="B241" s="87" t="s">
        <v>164</v>
      </c>
      <c r="C241" s="203" t="s">
        <v>187</v>
      </c>
      <c r="D241" s="2" t="s">
        <v>588</v>
      </c>
      <c r="E241" s="203" t="s">
        <v>168</v>
      </c>
      <c r="F241" s="2" t="s">
        <v>174</v>
      </c>
      <c r="G241" s="203" t="s">
        <v>902</v>
      </c>
      <c r="H241" s="177">
        <v>100.0</v>
      </c>
      <c r="I241" s="2" t="s">
        <v>907</v>
      </c>
      <c r="J241" s="2">
        <v>14.16530529944224</v>
      </c>
      <c r="K241" s="2">
        <v>424.9591589832672</v>
      </c>
      <c r="L241" s="204">
        <v>-1905142.3957983954</v>
      </c>
      <c r="M241" s="92">
        <v>1971963.6993232705</v>
      </c>
      <c r="N241" s="92">
        <v>2484802.4098931467</v>
      </c>
      <c r="O241" s="92">
        <v>1345264.0595776003</v>
      </c>
      <c r="P241" s="92">
        <v>1437367.9441793647</v>
      </c>
      <c r="Q241" s="92">
        <v>626699.63974567</v>
      </c>
      <c r="R241" s="92">
        <v>1047434.4657137818</v>
      </c>
      <c r="S241" s="92">
        <v>4003.999999999994</v>
      </c>
      <c r="T241" s="92">
        <v>3203.199999999995</v>
      </c>
      <c r="U241" s="92">
        <v>66821.30352487497</v>
      </c>
      <c r="V241" s="92">
        <v>112771.16463358534</v>
      </c>
      <c r="W241" s="92">
        <v>615.6230330055175</v>
      </c>
      <c r="X241" s="92">
        <v>32866.06165538784</v>
      </c>
      <c r="Y241" s="92">
        <v>3943.927398646541</v>
      </c>
      <c r="Z241" s="92">
        <v>66.73333333333323</v>
      </c>
      <c r="AA241" s="92">
        <v>668.2130352487496</v>
      </c>
      <c r="AB241" s="87">
        <v>500.0</v>
      </c>
      <c r="AC241" s="2">
        <v>1905142.3957983954</v>
      </c>
      <c r="AD241" s="92">
        <v>1345264.0595776003</v>
      </c>
      <c r="AE241" s="92">
        <v>626699.63974567</v>
      </c>
      <c r="AF241" s="92">
        <v>66821.30352487497</v>
      </c>
      <c r="AG241" s="92">
        <v>615.6230330055175</v>
      </c>
      <c r="AH241" s="2" t="s">
        <v>904</v>
      </c>
      <c r="AI241" s="2" t="s">
        <v>904</v>
      </c>
      <c r="AJ241" s="2" t="s">
        <v>904</v>
      </c>
      <c r="AK241" s="177">
        <v>3203.199999999995</v>
      </c>
      <c r="AL241" s="2" t="s">
        <v>904</v>
      </c>
      <c r="AM241" s="2" t="s">
        <v>904</v>
      </c>
      <c r="AN241" s="2" t="s">
        <v>904</v>
      </c>
      <c r="AO241" s="2" t="s">
        <v>904</v>
      </c>
      <c r="AP241" s="2" t="s">
        <v>904</v>
      </c>
      <c r="AQ241" s="2" t="s">
        <v>904</v>
      </c>
      <c r="AR241" s="2" t="s">
        <v>904</v>
      </c>
      <c r="AS241" s="2" t="s">
        <v>904</v>
      </c>
      <c r="AT241" s="2" t="s">
        <v>904</v>
      </c>
      <c r="AU241" s="2" t="s">
        <v>904</v>
      </c>
      <c r="AV241" s="2" t="s">
        <v>904</v>
      </c>
      <c r="AW241" s="2" t="s">
        <v>904</v>
      </c>
      <c r="AX241" s="2" t="s">
        <v>904</v>
      </c>
      <c r="AY241" s="2" t="s">
        <v>904</v>
      </c>
      <c r="AZ241" s="2" t="s">
        <v>904</v>
      </c>
      <c r="BA241" s="205">
        <v>3211.1008186617864</v>
      </c>
      <c r="BB241" s="205">
        <v>5.453513012889005</v>
      </c>
      <c r="BC241" s="206" t="s">
        <v>904</v>
      </c>
      <c r="BD241" s="205">
        <v>5.453513012889005</v>
      </c>
      <c r="BE241" s="205">
        <v>998.6594657876379</v>
      </c>
      <c r="BF241" s="205">
        <v>0.0</v>
      </c>
      <c r="BG241" s="205">
        <v>4003.999999999994</v>
      </c>
      <c r="BH241" s="205">
        <v>3203.199999999995</v>
      </c>
      <c r="BI241" s="2" t="s">
        <v>904</v>
      </c>
      <c r="BJ241" s="2" t="s">
        <v>904</v>
      </c>
      <c r="BK241" s="203">
        <v>30.0</v>
      </c>
      <c r="BL241" s="2">
        <v>1.0</v>
      </c>
      <c r="BM241" s="207">
        <v>30.0</v>
      </c>
      <c r="BN241" s="208" t="s">
        <v>906</v>
      </c>
      <c r="BO241" s="87">
        <v>20.0</v>
      </c>
      <c r="BP241" s="101">
        <v>0.05</v>
      </c>
      <c r="BQ241" s="101">
        <v>0.04</v>
      </c>
      <c r="BR241" s="2">
        <v>100.0</v>
      </c>
      <c r="BS241" s="2">
        <v>100.0</v>
      </c>
    </row>
    <row r="242" ht="12.75" customHeight="1">
      <c r="A242" s="87" t="str">
        <f t="shared" si="1"/>
        <v>Kenya Mangrove Restoration Planting Large</v>
      </c>
      <c r="B242" s="87" t="s">
        <v>164</v>
      </c>
      <c r="C242" s="203" t="s">
        <v>187</v>
      </c>
      <c r="D242" s="2" t="s">
        <v>588</v>
      </c>
      <c r="E242" s="203" t="s">
        <v>160</v>
      </c>
      <c r="F242" s="2" t="s">
        <v>174</v>
      </c>
      <c r="G242" s="203" t="s">
        <v>902</v>
      </c>
      <c r="H242" s="177">
        <v>1000.0</v>
      </c>
      <c r="I242" s="2" t="s">
        <v>908</v>
      </c>
      <c r="J242" s="2">
        <v>40145.87061400001</v>
      </c>
      <c r="K242" s="2">
        <v>379267.2724227057</v>
      </c>
      <c r="L242" s="204">
        <v>-1526559.4451741846</v>
      </c>
      <c r="M242" s="92">
        <v>2632832.913763631</v>
      </c>
      <c r="N242" s="92">
        <v>3362557.7270052126</v>
      </c>
      <c r="O242" s="92">
        <v>1765188.1348204976</v>
      </c>
      <c r="P242" s="92">
        <v>1931266.6666666665</v>
      </c>
      <c r="Q242" s="92">
        <v>867644.7789431338</v>
      </c>
      <c r="R242" s="92">
        <v>1431291.060338546</v>
      </c>
      <c r="S242" s="92">
        <v>276834.0</v>
      </c>
      <c r="T242" s="92">
        <v>221467.20000000007</v>
      </c>
      <c r="U242" s="92">
        <v>1427988.7704827804</v>
      </c>
      <c r="V242" s="92">
        <v>2480476.2033854616</v>
      </c>
      <c r="W242" s="92">
        <v>11.888139253865269</v>
      </c>
      <c r="X242" s="92">
        <v>4388.054856272719</v>
      </c>
      <c r="Y242" s="92">
        <v>5265.665827527262</v>
      </c>
      <c r="Z242" s="92">
        <v>461.39</v>
      </c>
      <c r="AA242" s="92">
        <v>1427.9887704827804</v>
      </c>
      <c r="AB242" s="87">
        <v>500.0</v>
      </c>
      <c r="AC242" s="2">
        <v>1526559.4451741846</v>
      </c>
      <c r="AD242" s="92">
        <v>1765188.1348204976</v>
      </c>
      <c r="AE242" s="92">
        <v>867644.7789431338</v>
      </c>
      <c r="AF242" s="92">
        <v>1427988.7704827804</v>
      </c>
      <c r="AG242" s="92">
        <v>11.888139253865269</v>
      </c>
      <c r="AH242" s="2" t="s">
        <v>904</v>
      </c>
      <c r="AI242" s="2" t="s">
        <v>904</v>
      </c>
      <c r="AJ242" s="2" t="s">
        <v>904</v>
      </c>
      <c r="AK242" s="177">
        <v>221467.20000000007</v>
      </c>
      <c r="AL242" s="2" t="s">
        <v>904</v>
      </c>
      <c r="AM242" s="2" t="s">
        <v>904</v>
      </c>
      <c r="AN242" s="2" t="s">
        <v>904</v>
      </c>
      <c r="AO242" s="2" t="s">
        <v>904</v>
      </c>
      <c r="AP242" s="2" t="s">
        <v>904</v>
      </c>
      <c r="AQ242" s="2" t="s">
        <v>904</v>
      </c>
      <c r="AR242" s="2" t="s">
        <v>904</v>
      </c>
      <c r="AS242" s="2" t="s">
        <v>904</v>
      </c>
      <c r="AT242" s="2" t="s">
        <v>904</v>
      </c>
      <c r="AU242" s="2" t="s">
        <v>904</v>
      </c>
      <c r="AV242" s="2" t="s">
        <v>904</v>
      </c>
      <c r="AW242" s="2" t="s">
        <v>904</v>
      </c>
      <c r="AX242" s="2" t="s">
        <v>904</v>
      </c>
      <c r="AY242" s="2" t="s">
        <v>904</v>
      </c>
      <c r="AZ242" s="2" t="s">
        <v>904</v>
      </c>
      <c r="BA242" s="205">
        <v>1105493.3940079215</v>
      </c>
      <c r="BB242" s="205">
        <v>54.17550886978586</v>
      </c>
      <c r="BC242" s="206" t="s">
        <v>904</v>
      </c>
      <c r="BD242" s="205">
        <v>54.17550886978586</v>
      </c>
      <c r="BE242" s="205">
        <v>59857.05483811687</v>
      </c>
      <c r="BF242" s="205">
        <v>0.0</v>
      </c>
      <c r="BG242" s="205">
        <v>276834.0</v>
      </c>
      <c r="BH242" s="205">
        <v>221467.20000000007</v>
      </c>
      <c r="BI242" s="2" t="s">
        <v>904</v>
      </c>
      <c r="BJ242" s="2" t="s">
        <v>904</v>
      </c>
      <c r="BK242" s="203">
        <v>9.447229979624465</v>
      </c>
      <c r="BL242" s="2">
        <v>3.0</v>
      </c>
      <c r="BM242" s="207">
        <v>9.447229979624465</v>
      </c>
      <c r="BN242" s="208" t="s">
        <v>905</v>
      </c>
      <c r="BO242" s="87">
        <v>20.0</v>
      </c>
      <c r="BP242" s="101">
        <v>0.05</v>
      </c>
      <c r="BQ242" s="101">
        <v>0.04</v>
      </c>
      <c r="BR242" s="2">
        <v>100.0</v>
      </c>
      <c r="BS242" s="2">
        <v>100.0</v>
      </c>
    </row>
    <row r="243" ht="12.75" customHeight="1">
      <c r="A243" s="87" t="str">
        <f t="shared" si="1"/>
        <v>Kenya Mangrove Restoration Planting Large</v>
      </c>
      <c r="B243" s="87" t="s">
        <v>164</v>
      </c>
      <c r="C243" s="203" t="s">
        <v>187</v>
      </c>
      <c r="D243" s="2" t="s">
        <v>588</v>
      </c>
      <c r="E243" s="203" t="s">
        <v>160</v>
      </c>
      <c r="F243" s="2" t="s">
        <v>174</v>
      </c>
      <c r="G243" s="203" t="s">
        <v>902</v>
      </c>
      <c r="H243" s="177">
        <v>1000.0</v>
      </c>
      <c r="I243" s="2" t="s">
        <v>908</v>
      </c>
      <c r="J243" s="2">
        <v>40145.87061400001</v>
      </c>
      <c r="K243" s="2">
        <v>379267.2724227057</v>
      </c>
      <c r="L243" s="204">
        <v>-1526559.4451741846</v>
      </c>
      <c r="M243" s="92">
        <v>2632832.913763631</v>
      </c>
      <c r="N243" s="92">
        <v>3362557.7270052126</v>
      </c>
      <c r="O243" s="92">
        <v>1765188.1348204976</v>
      </c>
      <c r="P243" s="92">
        <v>1931266.6666666665</v>
      </c>
      <c r="Q243" s="92">
        <v>867644.7789431338</v>
      </c>
      <c r="R243" s="92">
        <v>1431291.060338546</v>
      </c>
      <c r="S243" s="92">
        <v>276834.0</v>
      </c>
      <c r="T243" s="92">
        <v>221467.20000000007</v>
      </c>
      <c r="U243" s="92">
        <v>1427988.7704827804</v>
      </c>
      <c r="V243" s="92">
        <v>2480476.2033854616</v>
      </c>
      <c r="W243" s="92">
        <v>11.888139253865269</v>
      </c>
      <c r="X243" s="92">
        <v>4388.054856272719</v>
      </c>
      <c r="Y243" s="92">
        <v>5265.665827527262</v>
      </c>
      <c r="Z243" s="92">
        <v>461.39</v>
      </c>
      <c r="AA243" s="92">
        <v>1427.9887704827804</v>
      </c>
      <c r="AB243" s="87">
        <v>500.0</v>
      </c>
      <c r="AC243" s="2">
        <v>1526559.4451741846</v>
      </c>
      <c r="AD243" s="92">
        <v>1765188.1348204976</v>
      </c>
      <c r="AE243" s="92">
        <v>867644.7789431338</v>
      </c>
      <c r="AF243" s="92">
        <v>1427988.7704827804</v>
      </c>
      <c r="AG243" s="92">
        <v>11.888139253865269</v>
      </c>
      <c r="AH243" s="2" t="s">
        <v>904</v>
      </c>
      <c r="AI243" s="2" t="s">
        <v>904</v>
      </c>
      <c r="AJ243" s="2" t="s">
        <v>904</v>
      </c>
      <c r="AK243" s="177">
        <v>221467.20000000007</v>
      </c>
      <c r="AL243" s="2" t="s">
        <v>904</v>
      </c>
      <c r="AM243" s="2" t="s">
        <v>904</v>
      </c>
      <c r="AN243" s="2" t="s">
        <v>904</v>
      </c>
      <c r="AO243" s="2" t="s">
        <v>904</v>
      </c>
      <c r="AP243" s="2" t="s">
        <v>904</v>
      </c>
      <c r="AQ243" s="2" t="s">
        <v>904</v>
      </c>
      <c r="AR243" s="2" t="s">
        <v>904</v>
      </c>
      <c r="AS243" s="2" t="s">
        <v>904</v>
      </c>
      <c r="AT243" s="2" t="s">
        <v>904</v>
      </c>
      <c r="AU243" s="2" t="s">
        <v>904</v>
      </c>
      <c r="AV243" s="2" t="s">
        <v>904</v>
      </c>
      <c r="AW243" s="2" t="s">
        <v>904</v>
      </c>
      <c r="AX243" s="2" t="s">
        <v>904</v>
      </c>
      <c r="AY243" s="2" t="s">
        <v>904</v>
      </c>
      <c r="AZ243" s="2" t="s">
        <v>904</v>
      </c>
      <c r="BA243" s="205">
        <v>1105493.3940079215</v>
      </c>
      <c r="BB243" s="205">
        <v>54.17550886978586</v>
      </c>
      <c r="BC243" s="206" t="s">
        <v>904</v>
      </c>
      <c r="BD243" s="205">
        <v>54.17550886978586</v>
      </c>
      <c r="BE243" s="205">
        <v>59857.05483811687</v>
      </c>
      <c r="BF243" s="205">
        <v>0.0</v>
      </c>
      <c r="BG243" s="205">
        <v>276834.0</v>
      </c>
      <c r="BH243" s="205">
        <v>221467.20000000007</v>
      </c>
      <c r="BI243" s="2" t="s">
        <v>904</v>
      </c>
      <c r="BJ243" s="2" t="s">
        <v>904</v>
      </c>
      <c r="BK243" s="203">
        <v>9.447229979624465</v>
      </c>
      <c r="BL243" s="2">
        <v>3.0</v>
      </c>
      <c r="BM243" s="207">
        <v>9.447229979624465</v>
      </c>
      <c r="BN243" s="208" t="s">
        <v>905</v>
      </c>
      <c r="BO243" s="87">
        <v>20.0</v>
      </c>
      <c r="BP243" s="101">
        <v>0.05</v>
      </c>
      <c r="BQ243" s="101">
        <v>0.04</v>
      </c>
      <c r="BR243" s="2">
        <v>100.0</v>
      </c>
      <c r="BS243" s="2">
        <v>100.0</v>
      </c>
    </row>
    <row r="244" ht="12.75" customHeight="1">
      <c r="A244" s="87" t="str">
        <f t="shared" si="1"/>
        <v>Kenya Seagrass Restoration Planting Large</v>
      </c>
      <c r="B244" s="87" t="s">
        <v>164</v>
      </c>
      <c r="C244" s="203" t="s">
        <v>187</v>
      </c>
      <c r="D244" s="2" t="s">
        <v>588</v>
      </c>
      <c r="E244" s="203" t="s">
        <v>167</v>
      </c>
      <c r="F244" s="2" t="s">
        <v>174</v>
      </c>
      <c r="G244" s="203" t="s">
        <v>902</v>
      </c>
      <c r="H244" s="177">
        <v>1000.0</v>
      </c>
      <c r="I244" s="2" t="s">
        <v>908</v>
      </c>
      <c r="J244" s="2">
        <v>821.1469199999985</v>
      </c>
      <c r="K244" s="2">
        <v>112111.2046938625</v>
      </c>
      <c r="L244" s="204">
        <v>-2451667.316719913</v>
      </c>
      <c r="M244" s="92">
        <v>3494498.92319714</v>
      </c>
      <c r="N244" s="92">
        <v>4386592.086525269</v>
      </c>
      <c r="O244" s="92">
        <v>2494818.669273872</v>
      </c>
      <c r="P244" s="92">
        <v>2800898.804576471</v>
      </c>
      <c r="Q244" s="92">
        <v>999680.2539232683</v>
      </c>
      <c r="R244" s="92">
        <v>1585693.2819487979</v>
      </c>
      <c r="S244" s="92">
        <v>17500.999999999964</v>
      </c>
      <c r="T244" s="92">
        <v>14000.799999999977</v>
      </c>
      <c r="U244" s="92">
        <v>1304643.6127082133</v>
      </c>
      <c r="V244" s="92">
        <v>2266220.506851377</v>
      </c>
      <c r="W244" s="92">
        <v>249.59280349673915</v>
      </c>
      <c r="X244" s="92">
        <v>5824.164871995234</v>
      </c>
      <c r="Y244" s="92">
        <v>6988.99784639428</v>
      </c>
      <c r="Z244" s="92">
        <v>29.168333333333273</v>
      </c>
      <c r="AA244" s="92">
        <v>1304.6436127082134</v>
      </c>
      <c r="AB244" s="87">
        <v>500.0</v>
      </c>
      <c r="AC244" s="2">
        <v>2451667.316719913</v>
      </c>
      <c r="AD244" s="92">
        <v>2494818.669273872</v>
      </c>
      <c r="AE244" s="92">
        <v>999680.2539232683</v>
      </c>
      <c r="AF244" s="92">
        <v>1304643.6127082133</v>
      </c>
      <c r="AG244" s="92">
        <v>249.59280349673915</v>
      </c>
      <c r="AH244" s="2" t="s">
        <v>904</v>
      </c>
      <c r="AI244" s="2" t="s">
        <v>904</v>
      </c>
      <c r="AJ244" s="2" t="s">
        <v>904</v>
      </c>
      <c r="AK244" s="177">
        <v>14000.799999999977</v>
      </c>
      <c r="AL244" s="2" t="s">
        <v>904</v>
      </c>
      <c r="AM244" s="2" t="s">
        <v>904</v>
      </c>
      <c r="AN244" s="2" t="s">
        <v>904</v>
      </c>
      <c r="AO244" s="2" t="s">
        <v>904</v>
      </c>
      <c r="AP244" s="2" t="s">
        <v>904</v>
      </c>
      <c r="AQ244" s="2" t="s">
        <v>904</v>
      </c>
      <c r="AR244" s="2" t="s">
        <v>904</v>
      </c>
      <c r="AS244" s="2" t="s">
        <v>904</v>
      </c>
      <c r="AT244" s="2" t="s">
        <v>904</v>
      </c>
      <c r="AU244" s="2" t="s">
        <v>904</v>
      </c>
      <c r="AV244" s="2" t="s">
        <v>904</v>
      </c>
      <c r="AW244" s="2" t="s">
        <v>904</v>
      </c>
      <c r="AX244" s="2" t="s">
        <v>904</v>
      </c>
      <c r="AY244" s="2" t="s">
        <v>904</v>
      </c>
      <c r="AZ244" s="2" t="s">
        <v>904</v>
      </c>
      <c r="BA244" s="205">
        <v>234452.35618665314</v>
      </c>
      <c r="BB244" s="205">
        <v>27.716623599562126</v>
      </c>
      <c r="BC244" s="206" t="s">
        <v>904</v>
      </c>
      <c r="BD244" s="205">
        <v>27.716623599562126</v>
      </c>
      <c r="BE244" s="205">
        <v>1451.854584551278</v>
      </c>
      <c r="BF244" s="205">
        <v>0.0</v>
      </c>
      <c r="BG244" s="205">
        <v>17500.999999999964</v>
      </c>
      <c r="BH244" s="205">
        <v>14000.799999999977</v>
      </c>
      <c r="BI244" s="2" t="s">
        <v>904</v>
      </c>
      <c r="BJ244" s="2" t="s">
        <v>904</v>
      </c>
      <c r="BK244" s="203">
        <v>136.53001912722598</v>
      </c>
      <c r="BL244" s="2">
        <v>3.0</v>
      </c>
      <c r="BM244" s="207">
        <v>136.53001912722598</v>
      </c>
      <c r="BN244" s="208" t="s">
        <v>905</v>
      </c>
      <c r="BO244" s="87">
        <v>20.0</v>
      </c>
      <c r="BP244" s="101">
        <v>0.05</v>
      </c>
      <c r="BQ244" s="101">
        <v>0.04</v>
      </c>
      <c r="BR244" s="2">
        <v>100.0</v>
      </c>
      <c r="BS244" s="2">
        <v>100.0</v>
      </c>
    </row>
    <row r="245" ht="12.75" customHeight="1">
      <c r="A245" s="87" t="str">
        <f t="shared" si="1"/>
        <v>Kenya Seagrass Restoration Planting Large</v>
      </c>
      <c r="B245" s="87" t="s">
        <v>164</v>
      </c>
      <c r="C245" s="203" t="s">
        <v>187</v>
      </c>
      <c r="D245" s="2" t="s">
        <v>588</v>
      </c>
      <c r="E245" s="203" t="s">
        <v>167</v>
      </c>
      <c r="F245" s="2" t="s">
        <v>174</v>
      </c>
      <c r="G245" s="203" t="s">
        <v>902</v>
      </c>
      <c r="H245" s="177">
        <v>1000.0</v>
      </c>
      <c r="I245" s="2" t="s">
        <v>908</v>
      </c>
      <c r="J245" s="2">
        <v>821.1469199999985</v>
      </c>
      <c r="K245" s="2">
        <v>112111.2046938625</v>
      </c>
      <c r="L245" s="204">
        <v>-2451667.316719913</v>
      </c>
      <c r="M245" s="92">
        <v>3494498.92319714</v>
      </c>
      <c r="N245" s="92">
        <v>4386592.086525269</v>
      </c>
      <c r="O245" s="92">
        <v>2494818.669273872</v>
      </c>
      <c r="P245" s="92">
        <v>2800898.804576471</v>
      </c>
      <c r="Q245" s="92">
        <v>999680.2539232683</v>
      </c>
      <c r="R245" s="92">
        <v>1585693.2819487979</v>
      </c>
      <c r="S245" s="92">
        <v>17500.999999999964</v>
      </c>
      <c r="T245" s="92">
        <v>14000.799999999977</v>
      </c>
      <c r="U245" s="92">
        <v>1304643.6127082133</v>
      </c>
      <c r="V245" s="92">
        <v>2266220.506851377</v>
      </c>
      <c r="W245" s="92">
        <v>249.59280349673915</v>
      </c>
      <c r="X245" s="92">
        <v>5824.164871995234</v>
      </c>
      <c r="Y245" s="92">
        <v>6988.99784639428</v>
      </c>
      <c r="Z245" s="92">
        <v>29.168333333333273</v>
      </c>
      <c r="AA245" s="92">
        <v>1304.6436127082134</v>
      </c>
      <c r="AB245" s="87">
        <v>500.0</v>
      </c>
      <c r="AC245" s="2">
        <v>2451667.316719913</v>
      </c>
      <c r="AD245" s="92">
        <v>2494818.669273872</v>
      </c>
      <c r="AE245" s="92">
        <v>999680.2539232683</v>
      </c>
      <c r="AF245" s="92">
        <v>1304643.6127082133</v>
      </c>
      <c r="AG245" s="92">
        <v>249.59280349673915</v>
      </c>
      <c r="AH245" s="2" t="s">
        <v>904</v>
      </c>
      <c r="AI245" s="2" t="s">
        <v>904</v>
      </c>
      <c r="AJ245" s="2" t="s">
        <v>904</v>
      </c>
      <c r="AK245" s="177">
        <v>14000.799999999977</v>
      </c>
      <c r="AL245" s="2" t="s">
        <v>904</v>
      </c>
      <c r="AM245" s="2" t="s">
        <v>904</v>
      </c>
      <c r="AN245" s="2" t="s">
        <v>904</v>
      </c>
      <c r="AO245" s="2" t="s">
        <v>904</v>
      </c>
      <c r="AP245" s="2" t="s">
        <v>904</v>
      </c>
      <c r="AQ245" s="2" t="s">
        <v>904</v>
      </c>
      <c r="AR245" s="2" t="s">
        <v>904</v>
      </c>
      <c r="AS245" s="2" t="s">
        <v>904</v>
      </c>
      <c r="AT245" s="2" t="s">
        <v>904</v>
      </c>
      <c r="AU245" s="2" t="s">
        <v>904</v>
      </c>
      <c r="AV245" s="2" t="s">
        <v>904</v>
      </c>
      <c r="AW245" s="2" t="s">
        <v>904</v>
      </c>
      <c r="AX245" s="2" t="s">
        <v>904</v>
      </c>
      <c r="AY245" s="2" t="s">
        <v>904</v>
      </c>
      <c r="AZ245" s="2" t="s">
        <v>904</v>
      </c>
      <c r="BA245" s="205">
        <v>234452.35618665314</v>
      </c>
      <c r="BB245" s="205">
        <v>27.716623599562126</v>
      </c>
      <c r="BC245" s="206" t="s">
        <v>904</v>
      </c>
      <c r="BD245" s="205">
        <v>27.716623599562126</v>
      </c>
      <c r="BE245" s="205">
        <v>1451.854584551278</v>
      </c>
      <c r="BF245" s="205">
        <v>0.0</v>
      </c>
      <c r="BG245" s="205">
        <v>17500.999999999964</v>
      </c>
      <c r="BH245" s="205">
        <v>14000.799999999977</v>
      </c>
      <c r="BI245" s="2" t="s">
        <v>904</v>
      </c>
      <c r="BJ245" s="2" t="s">
        <v>904</v>
      </c>
      <c r="BK245" s="203">
        <v>136.53001912722598</v>
      </c>
      <c r="BL245" s="2">
        <v>3.0</v>
      </c>
      <c r="BM245" s="207">
        <v>136.53001912722598</v>
      </c>
      <c r="BN245" s="208" t="s">
        <v>905</v>
      </c>
      <c r="BO245" s="87">
        <v>20.0</v>
      </c>
      <c r="BP245" s="101">
        <v>0.05</v>
      </c>
      <c r="BQ245" s="101">
        <v>0.04</v>
      </c>
      <c r="BR245" s="2">
        <v>100.0</v>
      </c>
      <c r="BS245" s="2">
        <v>100.0</v>
      </c>
    </row>
    <row r="246" ht="12.75" customHeight="1">
      <c r="A246" s="87" t="str">
        <f t="shared" si="1"/>
        <v>Kenya Salt marsh Restoration Planting Large</v>
      </c>
      <c r="B246" s="87" t="s">
        <v>164</v>
      </c>
      <c r="C246" s="203" t="s">
        <v>187</v>
      </c>
      <c r="D246" s="2" t="s">
        <v>588</v>
      </c>
      <c r="E246" s="203" t="s">
        <v>168</v>
      </c>
      <c r="F246" s="2" t="s">
        <v>174</v>
      </c>
      <c r="G246" s="203" t="s">
        <v>902</v>
      </c>
      <c r="H246" s="177">
        <v>1000.0</v>
      </c>
      <c r="I246" s="2" t="s">
        <v>908</v>
      </c>
      <c r="J246" s="2">
        <v>14.16530529944224</v>
      </c>
      <c r="K246" s="2">
        <v>812.7786026393187</v>
      </c>
      <c r="L246" s="204">
        <v>-2019153.0387575766</v>
      </c>
      <c r="M246" s="92">
        <v>2956514.4446021775</v>
      </c>
      <c r="N246" s="92">
        <v>3728927.313773898</v>
      </c>
      <c r="O246" s="92">
        <v>2068081.660229416</v>
      </c>
      <c r="P246" s="92">
        <v>2292279.4417936485</v>
      </c>
      <c r="Q246" s="92">
        <v>888432.7843727616</v>
      </c>
      <c r="R246" s="92">
        <v>1436647.8719802494</v>
      </c>
      <c r="S246" s="92">
        <v>37036.99999999994</v>
      </c>
      <c r="T246" s="92">
        <v>29629.59999999996</v>
      </c>
      <c r="U246" s="92">
        <v>1160333.9535173126</v>
      </c>
      <c r="V246" s="92">
        <v>2015548.5947601667</v>
      </c>
      <c r="W246" s="92">
        <v>99.78246228778592</v>
      </c>
      <c r="X246" s="92">
        <v>4927.524074336962</v>
      </c>
      <c r="Y246" s="92">
        <v>5913.0288892043545</v>
      </c>
      <c r="Z246" s="92">
        <v>61.72833333333324</v>
      </c>
      <c r="AA246" s="92">
        <v>1160.3339535173127</v>
      </c>
      <c r="AB246" s="87">
        <v>500.0</v>
      </c>
      <c r="AC246" s="2">
        <v>2019153.0387575766</v>
      </c>
      <c r="AD246" s="92">
        <v>2068081.660229416</v>
      </c>
      <c r="AE246" s="92">
        <v>888432.7843727616</v>
      </c>
      <c r="AF246" s="92">
        <v>1160333.9535173126</v>
      </c>
      <c r="AG246" s="92">
        <v>99.78246228778592</v>
      </c>
      <c r="AH246" s="2" t="s">
        <v>904</v>
      </c>
      <c r="AI246" s="2" t="s">
        <v>904</v>
      </c>
      <c r="AJ246" s="2" t="s">
        <v>904</v>
      </c>
      <c r="AK246" s="177">
        <v>29629.59999999996</v>
      </c>
      <c r="AL246" s="2" t="s">
        <v>904</v>
      </c>
      <c r="AM246" s="2" t="s">
        <v>904</v>
      </c>
      <c r="AN246" s="2" t="s">
        <v>904</v>
      </c>
      <c r="AO246" s="2" t="s">
        <v>904</v>
      </c>
      <c r="AP246" s="2" t="s">
        <v>904</v>
      </c>
      <c r="AQ246" s="2" t="s">
        <v>904</v>
      </c>
      <c r="AR246" s="2" t="s">
        <v>904</v>
      </c>
      <c r="AS246" s="2" t="s">
        <v>904</v>
      </c>
      <c r="AT246" s="2" t="s">
        <v>904</v>
      </c>
      <c r="AU246" s="2" t="s">
        <v>904</v>
      </c>
      <c r="AV246" s="2" t="s">
        <v>904</v>
      </c>
      <c r="AW246" s="2" t="s">
        <v>904</v>
      </c>
      <c r="AX246" s="2" t="s">
        <v>904</v>
      </c>
      <c r="AY246" s="2" t="s">
        <v>904</v>
      </c>
      <c r="AZ246" s="2" t="s">
        <v>904</v>
      </c>
      <c r="BA246" s="205">
        <v>3211.1008186617864</v>
      </c>
      <c r="BB246" s="205">
        <v>54.535130128890046</v>
      </c>
      <c r="BC246" s="206" t="s">
        <v>904</v>
      </c>
      <c r="BD246" s="205">
        <v>54.535130128890046</v>
      </c>
      <c r="BE246" s="205">
        <v>9986.59465787638</v>
      </c>
      <c r="BF246" s="205">
        <v>0.0</v>
      </c>
      <c r="BG246" s="205">
        <v>37036.99999999994</v>
      </c>
      <c r="BH246" s="205">
        <v>29629.59999999996</v>
      </c>
      <c r="BI246" s="2" t="s">
        <v>904</v>
      </c>
      <c r="BJ246" s="2" t="s">
        <v>904</v>
      </c>
      <c r="BK246" s="203">
        <v>57.378121082312425</v>
      </c>
      <c r="BL246" s="2">
        <v>3.0</v>
      </c>
      <c r="BM246" s="207">
        <v>57.378121082312425</v>
      </c>
      <c r="BN246" s="208" t="s">
        <v>905</v>
      </c>
      <c r="BO246" s="87">
        <v>20.0</v>
      </c>
      <c r="BP246" s="101">
        <v>0.05</v>
      </c>
      <c r="BQ246" s="101">
        <v>0.04</v>
      </c>
      <c r="BR246" s="2">
        <v>100.0</v>
      </c>
      <c r="BS246" s="2">
        <v>100.0</v>
      </c>
    </row>
    <row r="247" ht="12.75" customHeight="1">
      <c r="A247" s="87" t="str">
        <f t="shared" si="1"/>
        <v>Kenya Salt marsh Restoration Planting Large</v>
      </c>
      <c r="B247" s="87" t="s">
        <v>164</v>
      </c>
      <c r="C247" s="203" t="s">
        <v>187</v>
      </c>
      <c r="D247" s="2" t="s">
        <v>588</v>
      </c>
      <c r="E247" s="203" t="s">
        <v>168</v>
      </c>
      <c r="F247" s="2" t="s">
        <v>174</v>
      </c>
      <c r="G247" s="203" t="s">
        <v>902</v>
      </c>
      <c r="H247" s="177">
        <v>1000.0</v>
      </c>
      <c r="I247" s="2" t="s">
        <v>908</v>
      </c>
      <c r="J247" s="2">
        <v>14.16530529944224</v>
      </c>
      <c r="K247" s="2">
        <v>812.7786026393187</v>
      </c>
      <c r="L247" s="204">
        <v>-2019153.0387575766</v>
      </c>
      <c r="M247" s="92">
        <v>2956514.4446021775</v>
      </c>
      <c r="N247" s="92">
        <v>3728927.313773898</v>
      </c>
      <c r="O247" s="92">
        <v>2068081.660229416</v>
      </c>
      <c r="P247" s="92">
        <v>2292279.4417936485</v>
      </c>
      <c r="Q247" s="92">
        <v>888432.7843727616</v>
      </c>
      <c r="R247" s="92">
        <v>1436647.8719802494</v>
      </c>
      <c r="S247" s="92">
        <v>37036.99999999994</v>
      </c>
      <c r="T247" s="92">
        <v>29629.59999999996</v>
      </c>
      <c r="U247" s="92">
        <v>1160333.9535173126</v>
      </c>
      <c r="V247" s="92">
        <v>2015548.5947601667</v>
      </c>
      <c r="W247" s="92">
        <v>99.78246228778592</v>
      </c>
      <c r="X247" s="92">
        <v>4927.524074336962</v>
      </c>
      <c r="Y247" s="92">
        <v>5913.0288892043545</v>
      </c>
      <c r="Z247" s="92">
        <v>61.72833333333324</v>
      </c>
      <c r="AA247" s="92">
        <v>1160.3339535173127</v>
      </c>
      <c r="AB247" s="87">
        <v>500.0</v>
      </c>
      <c r="AC247" s="2">
        <v>2019153.0387575766</v>
      </c>
      <c r="AD247" s="92">
        <v>2068081.660229416</v>
      </c>
      <c r="AE247" s="92">
        <v>888432.7843727616</v>
      </c>
      <c r="AF247" s="92">
        <v>1160333.9535173126</v>
      </c>
      <c r="AG247" s="92">
        <v>99.78246228778592</v>
      </c>
      <c r="AH247" s="2" t="s">
        <v>904</v>
      </c>
      <c r="AI247" s="2" t="s">
        <v>904</v>
      </c>
      <c r="AJ247" s="2" t="s">
        <v>904</v>
      </c>
      <c r="AK247" s="177">
        <v>29629.59999999996</v>
      </c>
      <c r="AL247" s="2" t="s">
        <v>904</v>
      </c>
      <c r="AM247" s="2" t="s">
        <v>904</v>
      </c>
      <c r="AN247" s="2" t="s">
        <v>904</v>
      </c>
      <c r="AO247" s="2" t="s">
        <v>904</v>
      </c>
      <c r="AP247" s="2" t="s">
        <v>904</v>
      </c>
      <c r="AQ247" s="2" t="s">
        <v>904</v>
      </c>
      <c r="AR247" s="2" t="s">
        <v>904</v>
      </c>
      <c r="AS247" s="2" t="s">
        <v>904</v>
      </c>
      <c r="AT247" s="2" t="s">
        <v>904</v>
      </c>
      <c r="AU247" s="2" t="s">
        <v>904</v>
      </c>
      <c r="AV247" s="2" t="s">
        <v>904</v>
      </c>
      <c r="AW247" s="2" t="s">
        <v>904</v>
      </c>
      <c r="AX247" s="2" t="s">
        <v>904</v>
      </c>
      <c r="AY247" s="2" t="s">
        <v>904</v>
      </c>
      <c r="AZ247" s="2" t="s">
        <v>904</v>
      </c>
      <c r="BA247" s="205">
        <v>3211.1008186617864</v>
      </c>
      <c r="BB247" s="205">
        <v>54.535130128890046</v>
      </c>
      <c r="BC247" s="206" t="s">
        <v>904</v>
      </c>
      <c r="BD247" s="205">
        <v>54.535130128890046</v>
      </c>
      <c r="BE247" s="205">
        <v>9986.59465787638</v>
      </c>
      <c r="BF247" s="205">
        <v>0.0</v>
      </c>
      <c r="BG247" s="205">
        <v>37036.99999999994</v>
      </c>
      <c r="BH247" s="205">
        <v>29629.59999999996</v>
      </c>
      <c r="BI247" s="2" t="s">
        <v>904</v>
      </c>
      <c r="BJ247" s="2" t="s">
        <v>904</v>
      </c>
      <c r="BK247" s="203">
        <v>57.378121082312425</v>
      </c>
      <c r="BL247" s="2">
        <v>3.0</v>
      </c>
      <c r="BM247" s="207">
        <v>57.378121082312425</v>
      </c>
      <c r="BN247" s="208" t="s">
        <v>905</v>
      </c>
      <c r="BO247" s="87">
        <v>20.0</v>
      </c>
      <c r="BP247" s="101">
        <v>0.05</v>
      </c>
      <c r="BQ247" s="101">
        <v>0.04</v>
      </c>
      <c r="BR247" s="2">
        <v>100.0</v>
      </c>
      <c r="BS247" s="2">
        <v>100.0</v>
      </c>
    </row>
    <row r="248" ht="12.75" customHeight="1">
      <c r="A248" s="87" t="str">
        <f t="shared" si="1"/>
        <v>Kenya Mangrove Restoration Planting Large</v>
      </c>
      <c r="B248" s="87" t="s">
        <v>164</v>
      </c>
      <c r="C248" s="203" t="s">
        <v>187</v>
      </c>
      <c r="D248" s="2" t="s">
        <v>588</v>
      </c>
      <c r="E248" s="203" t="s">
        <v>160</v>
      </c>
      <c r="F248" s="2" t="s">
        <v>174</v>
      </c>
      <c r="G248" s="203" t="s">
        <v>902</v>
      </c>
      <c r="H248" s="177">
        <v>1000.0</v>
      </c>
      <c r="I248" s="2" t="s">
        <v>908</v>
      </c>
      <c r="J248" s="2">
        <v>40145.87061400001</v>
      </c>
      <c r="K248" s="2">
        <v>1204376.1184200002</v>
      </c>
      <c r="L248" s="204">
        <v>-104808.9118285859</v>
      </c>
      <c r="M248" s="92">
        <v>2943496.725851522</v>
      </c>
      <c r="N248" s="92">
        <v>3902193.7585102078</v>
      </c>
      <c r="O248" s="92">
        <v>1765188.1348204976</v>
      </c>
      <c r="P248" s="92">
        <v>1931266.6666666665</v>
      </c>
      <c r="Q248" s="92">
        <v>1178308.5910310245</v>
      </c>
      <c r="R248" s="92">
        <v>1970927.0918435415</v>
      </c>
      <c r="S248" s="92">
        <v>276834.0</v>
      </c>
      <c r="T248" s="92">
        <v>221467.20000000007</v>
      </c>
      <c r="U248" s="92">
        <v>4534626.8913616855</v>
      </c>
      <c r="V248" s="92">
        <v>7876836.518435413</v>
      </c>
      <c r="W248" s="92">
        <v>13.290892402358097</v>
      </c>
      <c r="X248" s="92">
        <v>4905.827876419203</v>
      </c>
      <c r="Y248" s="92">
        <v>5886.993451703043</v>
      </c>
      <c r="Z248" s="92">
        <v>461.39</v>
      </c>
      <c r="AA248" s="92">
        <v>4534.626891361686</v>
      </c>
      <c r="AB248" s="87">
        <v>500.0</v>
      </c>
      <c r="AC248" s="2">
        <v>104808.9118285859</v>
      </c>
      <c r="AD248" s="92">
        <v>1765188.1348204976</v>
      </c>
      <c r="AE248" s="92">
        <v>1178308.5910310245</v>
      </c>
      <c r="AF248" s="92">
        <v>4534626.8913616855</v>
      </c>
      <c r="AG248" s="92">
        <v>13.290892402358097</v>
      </c>
      <c r="AH248" s="2" t="s">
        <v>904</v>
      </c>
      <c r="AI248" s="2" t="s">
        <v>904</v>
      </c>
      <c r="AJ248" s="2" t="s">
        <v>904</v>
      </c>
      <c r="AK248" s="177">
        <v>221467.20000000007</v>
      </c>
      <c r="AL248" s="2" t="s">
        <v>904</v>
      </c>
      <c r="AM248" s="2" t="s">
        <v>904</v>
      </c>
      <c r="AN248" s="2" t="s">
        <v>904</v>
      </c>
      <c r="AO248" s="2" t="s">
        <v>904</v>
      </c>
      <c r="AP248" s="2" t="s">
        <v>904</v>
      </c>
      <c r="AQ248" s="2" t="s">
        <v>904</v>
      </c>
      <c r="AR248" s="2" t="s">
        <v>904</v>
      </c>
      <c r="AS248" s="2" t="s">
        <v>904</v>
      </c>
      <c r="AT248" s="2" t="s">
        <v>904</v>
      </c>
      <c r="AU248" s="2" t="s">
        <v>904</v>
      </c>
      <c r="AV248" s="2" t="s">
        <v>904</v>
      </c>
      <c r="AW248" s="2" t="s">
        <v>904</v>
      </c>
      <c r="AX248" s="2" t="s">
        <v>904</v>
      </c>
      <c r="AY248" s="2" t="s">
        <v>904</v>
      </c>
      <c r="AZ248" s="2" t="s">
        <v>904</v>
      </c>
      <c r="BA248" s="205">
        <v>1105493.3940079215</v>
      </c>
      <c r="BB248" s="205">
        <v>54.17550886978586</v>
      </c>
      <c r="BC248" s="206" t="s">
        <v>904</v>
      </c>
      <c r="BD248" s="205">
        <v>54.17550886978586</v>
      </c>
      <c r="BE248" s="205">
        <v>59857.05483811687</v>
      </c>
      <c r="BF248" s="205">
        <v>0.0</v>
      </c>
      <c r="BG248" s="205">
        <v>276834.0</v>
      </c>
      <c r="BH248" s="205">
        <v>221467.20000000007</v>
      </c>
      <c r="BI248" s="2" t="s">
        <v>904</v>
      </c>
      <c r="BJ248" s="2" t="s">
        <v>904</v>
      </c>
      <c r="BK248" s="203">
        <v>30.0</v>
      </c>
      <c r="BL248" s="2">
        <v>3.0</v>
      </c>
      <c r="BM248" s="207">
        <v>30.0</v>
      </c>
      <c r="BN248" s="208" t="s">
        <v>906</v>
      </c>
      <c r="BO248" s="87">
        <v>20.0</v>
      </c>
      <c r="BP248" s="101">
        <v>0.05</v>
      </c>
      <c r="BQ248" s="101">
        <v>0.04</v>
      </c>
      <c r="BR248" s="2">
        <v>100.0</v>
      </c>
      <c r="BS248" s="2">
        <v>100.0</v>
      </c>
    </row>
    <row r="249" ht="12.75" customHeight="1">
      <c r="A249" s="87" t="str">
        <f t="shared" si="1"/>
        <v>Kenya Mangrove Restoration Planting Large</v>
      </c>
      <c r="B249" s="87" t="s">
        <v>164</v>
      </c>
      <c r="C249" s="203" t="s">
        <v>187</v>
      </c>
      <c r="D249" s="2" t="s">
        <v>588</v>
      </c>
      <c r="E249" s="203" t="s">
        <v>160</v>
      </c>
      <c r="F249" s="2" t="s">
        <v>174</v>
      </c>
      <c r="G249" s="203" t="s">
        <v>902</v>
      </c>
      <c r="H249" s="177">
        <v>1000.0</v>
      </c>
      <c r="I249" s="2" t="s">
        <v>908</v>
      </c>
      <c r="J249" s="2">
        <v>40145.87061400001</v>
      </c>
      <c r="K249" s="2">
        <v>1204376.1184200002</v>
      </c>
      <c r="L249" s="204">
        <v>-104808.9118285859</v>
      </c>
      <c r="M249" s="92">
        <v>2943496.725851522</v>
      </c>
      <c r="N249" s="92">
        <v>3902193.7585102078</v>
      </c>
      <c r="O249" s="92">
        <v>1765188.1348204976</v>
      </c>
      <c r="P249" s="92">
        <v>1931266.6666666665</v>
      </c>
      <c r="Q249" s="92">
        <v>1178308.5910310245</v>
      </c>
      <c r="R249" s="92">
        <v>1970927.0918435415</v>
      </c>
      <c r="S249" s="92">
        <v>276834.0</v>
      </c>
      <c r="T249" s="92">
        <v>221467.20000000007</v>
      </c>
      <c r="U249" s="92">
        <v>4534626.8913616855</v>
      </c>
      <c r="V249" s="92">
        <v>7876836.518435413</v>
      </c>
      <c r="W249" s="92">
        <v>13.290892402358097</v>
      </c>
      <c r="X249" s="92">
        <v>4905.827876419203</v>
      </c>
      <c r="Y249" s="92">
        <v>5886.993451703043</v>
      </c>
      <c r="Z249" s="92">
        <v>461.39</v>
      </c>
      <c r="AA249" s="92">
        <v>4534.626891361686</v>
      </c>
      <c r="AB249" s="87">
        <v>500.0</v>
      </c>
      <c r="AC249" s="2">
        <v>104808.9118285859</v>
      </c>
      <c r="AD249" s="92">
        <v>1765188.1348204976</v>
      </c>
      <c r="AE249" s="92">
        <v>1178308.5910310245</v>
      </c>
      <c r="AF249" s="92">
        <v>4534626.8913616855</v>
      </c>
      <c r="AG249" s="92">
        <v>13.290892402358097</v>
      </c>
      <c r="AH249" s="2" t="s">
        <v>904</v>
      </c>
      <c r="AI249" s="2" t="s">
        <v>904</v>
      </c>
      <c r="AJ249" s="2" t="s">
        <v>904</v>
      </c>
      <c r="AK249" s="177">
        <v>221467.20000000007</v>
      </c>
      <c r="AL249" s="2" t="s">
        <v>904</v>
      </c>
      <c r="AM249" s="2" t="s">
        <v>904</v>
      </c>
      <c r="AN249" s="2" t="s">
        <v>904</v>
      </c>
      <c r="AO249" s="2" t="s">
        <v>904</v>
      </c>
      <c r="AP249" s="2" t="s">
        <v>904</v>
      </c>
      <c r="AQ249" s="2" t="s">
        <v>904</v>
      </c>
      <c r="AR249" s="2" t="s">
        <v>904</v>
      </c>
      <c r="AS249" s="2" t="s">
        <v>904</v>
      </c>
      <c r="AT249" s="2" t="s">
        <v>904</v>
      </c>
      <c r="AU249" s="2" t="s">
        <v>904</v>
      </c>
      <c r="AV249" s="2" t="s">
        <v>904</v>
      </c>
      <c r="AW249" s="2" t="s">
        <v>904</v>
      </c>
      <c r="AX249" s="2" t="s">
        <v>904</v>
      </c>
      <c r="AY249" s="2" t="s">
        <v>904</v>
      </c>
      <c r="AZ249" s="2" t="s">
        <v>904</v>
      </c>
      <c r="BA249" s="205">
        <v>1105493.3940079215</v>
      </c>
      <c r="BB249" s="205">
        <v>54.17550886978586</v>
      </c>
      <c r="BC249" s="206" t="s">
        <v>904</v>
      </c>
      <c r="BD249" s="205">
        <v>54.17550886978586</v>
      </c>
      <c r="BE249" s="205">
        <v>59857.05483811687</v>
      </c>
      <c r="BF249" s="205">
        <v>0.0</v>
      </c>
      <c r="BG249" s="205">
        <v>276834.0</v>
      </c>
      <c r="BH249" s="205">
        <v>221467.20000000007</v>
      </c>
      <c r="BI249" s="2" t="s">
        <v>904</v>
      </c>
      <c r="BJ249" s="2" t="s">
        <v>904</v>
      </c>
      <c r="BK249" s="203">
        <v>30.0</v>
      </c>
      <c r="BL249" s="2">
        <v>3.0</v>
      </c>
      <c r="BM249" s="207">
        <v>30.0</v>
      </c>
      <c r="BN249" s="208" t="s">
        <v>906</v>
      </c>
      <c r="BO249" s="87">
        <v>20.0</v>
      </c>
      <c r="BP249" s="101">
        <v>0.05</v>
      </c>
      <c r="BQ249" s="101">
        <v>0.04</v>
      </c>
      <c r="BR249" s="2">
        <v>100.0</v>
      </c>
      <c r="BS249" s="2">
        <v>100.0</v>
      </c>
    </row>
    <row r="250" ht="12.75" customHeight="1">
      <c r="A250" s="87" t="str">
        <f t="shared" si="1"/>
        <v>Kenya Seagrass Restoration Planting Large</v>
      </c>
      <c r="B250" s="87" t="s">
        <v>164</v>
      </c>
      <c r="C250" s="203" t="s">
        <v>187</v>
      </c>
      <c r="D250" s="2" t="s">
        <v>588</v>
      </c>
      <c r="E250" s="203" t="s">
        <v>167</v>
      </c>
      <c r="F250" s="2" t="s">
        <v>174</v>
      </c>
      <c r="G250" s="203" t="s">
        <v>902</v>
      </c>
      <c r="H250" s="177">
        <v>1000.0</v>
      </c>
      <c r="I250" s="2" t="s">
        <v>908</v>
      </c>
      <c r="J250" s="2">
        <v>821.1469199999985</v>
      </c>
      <c r="K250" s="2">
        <v>24634.407599999955</v>
      </c>
      <c r="L250" s="204">
        <v>-3106029.9284522925</v>
      </c>
      <c r="M250" s="92">
        <v>3392701.743423433</v>
      </c>
      <c r="N250" s="92">
        <v>4209766.128772769</v>
      </c>
      <c r="O250" s="92">
        <v>2494818.669273872</v>
      </c>
      <c r="P250" s="92">
        <v>2800898.804576471</v>
      </c>
      <c r="Q250" s="92">
        <v>897883.0741495609</v>
      </c>
      <c r="R250" s="92">
        <v>1408867.3241962977</v>
      </c>
      <c r="S250" s="92">
        <v>17500.999999999964</v>
      </c>
      <c r="T250" s="92">
        <v>14000.799999999977</v>
      </c>
      <c r="U250" s="92">
        <v>286671.8149711405</v>
      </c>
      <c r="V250" s="92">
        <v>497960.9293263758</v>
      </c>
      <c r="W250" s="92">
        <v>242.3219918449973</v>
      </c>
      <c r="X250" s="92">
        <v>5654.502905705722</v>
      </c>
      <c r="Y250" s="92">
        <v>6785.403486846866</v>
      </c>
      <c r="Z250" s="92">
        <v>29.168333333333273</v>
      </c>
      <c r="AA250" s="92">
        <v>286.6718149711405</v>
      </c>
      <c r="AB250" s="87">
        <v>500.0</v>
      </c>
      <c r="AC250" s="2">
        <v>3106029.9284522925</v>
      </c>
      <c r="AD250" s="92">
        <v>2494818.669273872</v>
      </c>
      <c r="AE250" s="92">
        <v>897883.0741495609</v>
      </c>
      <c r="AF250" s="92">
        <v>286671.8149711405</v>
      </c>
      <c r="AG250" s="92">
        <v>242.3219918449973</v>
      </c>
      <c r="AH250" s="2" t="s">
        <v>904</v>
      </c>
      <c r="AI250" s="2" t="s">
        <v>904</v>
      </c>
      <c r="AJ250" s="2" t="s">
        <v>904</v>
      </c>
      <c r="AK250" s="177">
        <v>14000.799999999977</v>
      </c>
      <c r="AL250" s="2" t="s">
        <v>904</v>
      </c>
      <c r="AM250" s="2" t="s">
        <v>904</v>
      </c>
      <c r="AN250" s="2" t="s">
        <v>904</v>
      </c>
      <c r="AO250" s="2" t="s">
        <v>904</v>
      </c>
      <c r="AP250" s="2" t="s">
        <v>904</v>
      </c>
      <c r="AQ250" s="2" t="s">
        <v>904</v>
      </c>
      <c r="AR250" s="2" t="s">
        <v>904</v>
      </c>
      <c r="AS250" s="2" t="s">
        <v>904</v>
      </c>
      <c r="AT250" s="2" t="s">
        <v>904</v>
      </c>
      <c r="AU250" s="2" t="s">
        <v>904</v>
      </c>
      <c r="AV250" s="2" t="s">
        <v>904</v>
      </c>
      <c r="AW250" s="2" t="s">
        <v>904</v>
      </c>
      <c r="AX250" s="2" t="s">
        <v>904</v>
      </c>
      <c r="AY250" s="2" t="s">
        <v>904</v>
      </c>
      <c r="AZ250" s="2" t="s">
        <v>904</v>
      </c>
      <c r="BA250" s="205">
        <v>234452.35618665314</v>
      </c>
      <c r="BB250" s="205">
        <v>27.716623599562126</v>
      </c>
      <c r="BC250" s="206" t="s">
        <v>904</v>
      </c>
      <c r="BD250" s="205">
        <v>27.716623599562126</v>
      </c>
      <c r="BE250" s="205">
        <v>1451.854584551278</v>
      </c>
      <c r="BF250" s="205">
        <v>0.0</v>
      </c>
      <c r="BG250" s="205">
        <v>17500.999999999964</v>
      </c>
      <c r="BH250" s="205">
        <v>14000.799999999977</v>
      </c>
      <c r="BI250" s="2" t="s">
        <v>904</v>
      </c>
      <c r="BJ250" s="2" t="s">
        <v>904</v>
      </c>
      <c r="BK250" s="203">
        <v>30.0</v>
      </c>
      <c r="BL250" s="2">
        <v>1.0</v>
      </c>
      <c r="BM250" s="207">
        <v>30.0</v>
      </c>
      <c r="BN250" s="208" t="s">
        <v>906</v>
      </c>
      <c r="BO250" s="87">
        <v>20.0</v>
      </c>
      <c r="BP250" s="101">
        <v>0.05</v>
      </c>
      <c r="BQ250" s="101">
        <v>0.04</v>
      </c>
      <c r="BR250" s="2">
        <v>100.0</v>
      </c>
      <c r="BS250" s="2">
        <v>100.0</v>
      </c>
    </row>
    <row r="251" ht="12.75" customHeight="1">
      <c r="A251" s="87" t="str">
        <f t="shared" si="1"/>
        <v>Kenya Seagrass Restoration Planting Large</v>
      </c>
      <c r="B251" s="87" t="s">
        <v>164</v>
      </c>
      <c r="C251" s="203" t="s">
        <v>187</v>
      </c>
      <c r="D251" s="2" t="s">
        <v>588</v>
      </c>
      <c r="E251" s="203" t="s">
        <v>167</v>
      </c>
      <c r="F251" s="2" t="s">
        <v>174</v>
      </c>
      <c r="G251" s="203" t="s">
        <v>902</v>
      </c>
      <c r="H251" s="177">
        <v>1000.0</v>
      </c>
      <c r="I251" s="2" t="s">
        <v>908</v>
      </c>
      <c r="J251" s="2">
        <v>821.1469199999985</v>
      </c>
      <c r="K251" s="2">
        <v>24634.407599999955</v>
      </c>
      <c r="L251" s="204">
        <v>-3106029.9284522925</v>
      </c>
      <c r="M251" s="92">
        <v>3392701.743423433</v>
      </c>
      <c r="N251" s="92">
        <v>4209766.128772769</v>
      </c>
      <c r="O251" s="92">
        <v>2494818.669273872</v>
      </c>
      <c r="P251" s="92">
        <v>2800898.804576471</v>
      </c>
      <c r="Q251" s="92">
        <v>897883.0741495609</v>
      </c>
      <c r="R251" s="92">
        <v>1408867.3241962977</v>
      </c>
      <c r="S251" s="92">
        <v>17500.999999999964</v>
      </c>
      <c r="T251" s="92">
        <v>14000.799999999977</v>
      </c>
      <c r="U251" s="92">
        <v>286671.8149711405</v>
      </c>
      <c r="V251" s="92">
        <v>497960.9293263758</v>
      </c>
      <c r="W251" s="92">
        <v>242.3219918449973</v>
      </c>
      <c r="X251" s="92">
        <v>5654.502905705722</v>
      </c>
      <c r="Y251" s="92">
        <v>6785.403486846866</v>
      </c>
      <c r="Z251" s="92">
        <v>29.168333333333273</v>
      </c>
      <c r="AA251" s="92">
        <v>286.6718149711405</v>
      </c>
      <c r="AB251" s="87">
        <v>500.0</v>
      </c>
      <c r="AC251" s="2">
        <v>3106029.9284522925</v>
      </c>
      <c r="AD251" s="92">
        <v>2494818.669273872</v>
      </c>
      <c r="AE251" s="92">
        <v>897883.0741495609</v>
      </c>
      <c r="AF251" s="92">
        <v>286671.8149711405</v>
      </c>
      <c r="AG251" s="92">
        <v>242.3219918449973</v>
      </c>
      <c r="AH251" s="2" t="s">
        <v>904</v>
      </c>
      <c r="AI251" s="2" t="s">
        <v>904</v>
      </c>
      <c r="AJ251" s="2" t="s">
        <v>904</v>
      </c>
      <c r="AK251" s="177">
        <v>14000.799999999977</v>
      </c>
      <c r="AL251" s="2" t="s">
        <v>904</v>
      </c>
      <c r="AM251" s="2" t="s">
        <v>904</v>
      </c>
      <c r="AN251" s="2" t="s">
        <v>904</v>
      </c>
      <c r="AO251" s="2" t="s">
        <v>904</v>
      </c>
      <c r="AP251" s="2" t="s">
        <v>904</v>
      </c>
      <c r="AQ251" s="2" t="s">
        <v>904</v>
      </c>
      <c r="AR251" s="2" t="s">
        <v>904</v>
      </c>
      <c r="AS251" s="2" t="s">
        <v>904</v>
      </c>
      <c r="AT251" s="2" t="s">
        <v>904</v>
      </c>
      <c r="AU251" s="2" t="s">
        <v>904</v>
      </c>
      <c r="AV251" s="2" t="s">
        <v>904</v>
      </c>
      <c r="AW251" s="2" t="s">
        <v>904</v>
      </c>
      <c r="AX251" s="2" t="s">
        <v>904</v>
      </c>
      <c r="AY251" s="2" t="s">
        <v>904</v>
      </c>
      <c r="AZ251" s="2" t="s">
        <v>904</v>
      </c>
      <c r="BA251" s="205">
        <v>234452.35618665314</v>
      </c>
      <c r="BB251" s="205">
        <v>27.716623599562126</v>
      </c>
      <c r="BC251" s="206" t="s">
        <v>904</v>
      </c>
      <c r="BD251" s="205">
        <v>27.716623599562126</v>
      </c>
      <c r="BE251" s="205">
        <v>1451.854584551278</v>
      </c>
      <c r="BF251" s="205">
        <v>0.0</v>
      </c>
      <c r="BG251" s="205">
        <v>17500.999999999964</v>
      </c>
      <c r="BH251" s="205">
        <v>14000.799999999977</v>
      </c>
      <c r="BI251" s="2" t="s">
        <v>904</v>
      </c>
      <c r="BJ251" s="2" t="s">
        <v>904</v>
      </c>
      <c r="BK251" s="203">
        <v>30.0</v>
      </c>
      <c r="BL251" s="2">
        <v>1.0</v>
      </c>
      <c r="BM251" s="207">
        <v>30.0</v>
      </c>
      <c r="BN251" s="208" t="s">
        <v>906</v>
      </c>
      <c r="BO251" s="87">
        <v>20.0</v>
      </c>
      <c r="BP251" s="101">
        <v>0.05</v>
      </c>
      <c r="BQ251" s="101">
        <v>0.04</v>
      </c>
      <c r="BR251" s="2">
        <v>100.0</v>
      </c>
      <c r="BS251" s="2">
        <v>100.0</v>
      </c>
    </row>
    <row r="252" ht="12.75" customHeight="1">
      <c r="A252" s="87" t="str">
        <f t="shared" si="1"/>
        <v>Kenya Salt marsh Restoration Planting Large</v>
      </c>
      <c r="B252" s="87" t="s">
        <v>164</v>
      </c>
      <c r="C252" s="203" t="s">
        <v>187</v>
      </c>
      <c r="D252" s="2" t="s">
        <v>588</v>
      </c>
      <c r="E252" s="203" t="s">
        <v>168</v>
      </c>
      <c r="F252" s="2" t="s">
        <v>174</v>
      </c>
      <c r="G252" s="203" t="s">
        <v>902</v>
      </c>
      <c r="H252" s="177">
        <v>1000.0</v>
      </c>
      <c r="I252" s="2" t="s">
        <v>908</v>
      </c>
      <c r="J252" s="2">
        <v>14.16530529944224</v>
      </c>
      <c r="K252" s="2">
        <v>424.9591589832672</v>
      </c>
      <c r="L252" s="204">
        <v>-2360048.675938583</v>
      </c>
      <c r="M252" s="92">
        <v>2901148.805442014</v>
      </c>
      <c r="N252" s="92">
        <v>3632754.8835274167</v>
      </c>
      <c r="O252" s="92">
        <v>2068081.660229416</v>
      </c>
      <c r="P252" s="92">
        <v>2292279.4417936485</v>
      </c>
      <c r="Q252" s="92">
        <v>833067.1452125974</v>
      </c>
      <c r="R252" s="92">
        <v>1340475.4417337682</v>
      </c>
      <c r="S252" s="92">
        <v>37036.99999999994</v>
      </c>
      <c r="T252" s="92">
        <v>29629.59999999996</v>
      </c>
      <c r="U252" s="92">
        <v>606677.5619156696</v>
      </c>
      <c r="V252" s="92">
        <v>1053824.2922953535</v>
      </c>
      <c r="W252" s="92">
        <v>97.9138700975382</v>
      </c>
      <c r="X252" s="92">
        <v>4835.248009070023</v>
      </c>
      <c r="Y252" s="92">
        <v>5802.297610884028</v>
      </c>
      <c r="Z252" s="92">
        <v>61.72833333333324</v>
      </c>
      <c r="AA252" s="92">
        <v>606.6775619156696</v>
      </c>
      <c r="AB252" s="87">
        <v>500.0</v>
      </c>
      <c r="AC252" s="2">
        <v>2360048.675938583</v>
      </c>
      <c r="AD252" s="92">
        <v>2068081.660229416</v>
      </c>
      <c r="AE252" s="92">
        <v>833067.1452125974</v>
      </c>
      <c r="AF252" s="92">
        <v>606677.5619156696</v>
      </c>
      <c r="AG252" s="92">
        <v>97.9138700975382</v>
      </c>
      <c r="AH252" s="2" t="s">
        <v>904</v>
      </c>
      <c r="AI252" s="2" t="s">
        <v>904</v>
      </c>
      <c r="AJ252" s="2" t="s">
        <v>904</v>
      </c>
      <c r="AK252" s="177">
        <v>29629.59999999996</v>
      </c>
      <c r="AL252" s="2" t="s">
        <v>904</v>
      </c>
      <c r="AM252" s="2" t="s">
        <v>904</v>
      </c>
      <c r="AN252" s="2" t="s">
        <v>904</v>
      </c>
      <c r="AO252" s="2" t="s">
        <v>904</v>
      </c>
      <c r="AP252" s="2" t="s">
        <v>904</v>
      </c>
      <c r="AQ252" s="2" t="s">
        <v>904</v>
      </c>
      <c r="AR252" s="2" t="s">
        <v>904</v>
      </c>
      <c r="AS252" s="2" t="s">
        <v>904</v>
      </c>
      <c r="AT252" s="2" t="s">
        <v>904</v>
      </c>
      <c r="AU252" s="2" t="s">
        <v>904</v>
      </c>
      <c r="AV252" s="2" t="s">
        <v>904</v>
      </c>
      <c r="AW252" s="2" t="s">
        <v>904</v>
      </c>
      <c r="AX252" s="2" t="s">
        <v>904</v>
      </c>
      <c r="AY252" s="2" t="s">
        <v>904</v>
      </c>
      <c r="AZ252" s="2" t="s">
        <v>904</v>
      </c>
      <c r="BA252" s="205">
        <v>3211.1008186617864</v>
      </c>
      <c r="BB252" s="205">
        <v>54.535130128890046</v>
      </c>
      <c r="BC252" s="206" t="s">
        <v>904</v>
      </c>
      <c r="BD252" s="205">
        <v>54.535130128890046</v>
      </c>
      <c r="BE252" s="205">
        <v>9986.59465787638</v>
      </c>
      <c r="BF252" s="205">
        <v>0.0</v>
      </c>
      <c r="BG252" s="205">
        <v>37036.99999999994</v>
      </c>
      <c r="BH252" s="205">
        <v>29629.59999999996</v>
      </c>
      <c r="BI252" s="2" t="s">
        <v>904</v>
      </c>
      <c r="BJ252" s="2" t="s">
        <v>904</v>
      </c>
      <c r="BK252" s="203">
        <v>30.0</v>
      </c>
      <c r="BL252" s="2">
        <v>1.0</v>
      </c>
      <c r="BM252" s="207">
        <v>30.0</v>
      </c>
      <c r="BN252" s="208" t="s">
        <v>906</v>
      </c>
      <c r="BO252" s="87">
        <v>20.0</v>
      </c>
      <c r="BP252" s="101">
        <v>0.05</v>
      </c>
      <c r="BQ252" s="101">
        <v>0.04</v>
      </c>
      <c r="BR252" s="2">
        <v>100.0</v>
      </c>
      <c r="BS252" s="2">
        <v>100.0</v>
      </c>
    </row>
    <row r="253" ht="12.75" customHeight="1">
      <c r="A253" s="87" t="str">
        <f t="shared" si="1"/>
        <v>Kenya Salt marsh Restoration Planting Large</v>
      </c>
      <c r="B253" s="87" t="s">
        <v>164</v>
      </c>
      <c r="C253" s="203" t="s">
        <v>187</v>
      </c>
      <c r="D253" s="2" t="s">
        <v>588</v>
      </c>
      <c r="E253" s="203" t="s">
        <v>168</v>
      </c>
      <c r="F253" s="2" t="s">
        <v>174</v>
      </c>
      <c r="G253" s="203" t="s">
        <v>902</v>
      </c>
      <c r="H253" s="177">
        <v>1000.0</v>
      </c>
      <c r="I253" s="2" t="s">
        <v>908</v>
      </c>
      <c r="J253" s="2">
        <v>14.16530529944224</v>
      </c>
      <c r="K253" s="2">
        <v>424.9591589832672</v>
      </c>
      <c r="L253" s="204">
        <v>-2360048.675938583</v>
      </c>
      <c r="M253" s="92">
        <v>2901148.805442014</v>
      </c>
      <c r="N253" s="92">
        <v>3632754.8835274167</v>
      </c>
      <c r="O253" s="92">
        <v>2068081.660229416</v>
      </c>
      <c r="P253" s="92">
        <v>2292279.4417936485</v>
      </c>
      <c r="Q253" s="92">
        <v>833067.1452125974</v>
      </c>
      <c r="R253" s="92">
        <v>1340475.4417337682</v>
      </c>
      <c r="S253" s="92">
        <v>37036.99999999994</v>
      </c>
      <c r="T253" s="92">
        <v>29629.59999999996</v>
      </c>
      <c r="U253" s="92">
        <v>606677.5619156696</v>
      </c>
      <c r="V253" s="92">
        <v>1053824.2922953535</v>
      </c>
      <c r="W253" s="92">
        <v>97.9138700975382</v>
      </c>
      <c r="X253" s="92">
        <v>4835.248009070023</v>
      </c>
      <c r="Y253" s="92">
        <v>5802.297610884028</v>
      </c>
      <c r="Z253" s="92">
        <v>61.72833333333324</v>
      </c>
      <c r="AA253" s="92">
        <v>606.6775619156696</v>
      </c>
      <c r="AB253" s="87">
        <v>500.0</v>
      </c>
      <c r="AC253" s="2">
        <v>2360048.675938583</v>
      </c>
      <c r="AD253" s="92">
        <v>2068081.660229416</v>
      </c>
      <c r="AE253" s="92">
        <v>833067.1452125974</v>
      </c>
      <c r="AF253" s="92">
        <v>606677.5619156696</v>
      </c>
      <c r="AG253" s="92">
        <v>97.9138700975382</v>
      </c>
      <c r="AH253" s="2" t="s">
        <v>904</v>
      </c>
      <c r="AI253" s="2" t="s">
        <v>904</v>
      </c>
      <c r="AJ253" s="2" t="s">
        <v>904</v>
      </c>
      <c r="AK253" s="177">
        <v>29629.59999999996</v>
      </c>
      <c r="AL253" s="2" t="s">
        <v>904</v>
      </c>
      <c r="AM253" s="2" t="s">
        <v>904</v>
      </c>
      <c r="AN253" s="2" t="s">
        <v>904</v>
      </c>
      <c r="AO253" s="2" t="s">
        <v>904</v>
      </c>
      <c r="AP253" s="2" t="s">
        <v>904</v>
      </c>
      <c r="AQ253" s="2" t="s">
        <v>904</v>
      </c>
      <c r="AR253" s="2" t="s">
        <v>904</v>
      </c>
      <c r="AS253" s="2" t="s">
        <v>904</v>
      </c>
      <c r="AT253" s="2" t="s">
        <v>904</v>
      </c>
      <c r="AU253" s="2" t="s">
        <v>904</v>
      </c>
      <c r="AV253" s="2" t="s">
        <v>904</v>
      </c>
      <c r="AW253" s="2" t="s">
        <v>904</v>
      </c>
      <c r="AX253" s="2" t="s">
        <v>904</v>
      </c>
      <c r="AY253" s="2" t="s">
        <v>904</v>
      </c>
      <c r="AZ253" s="2" t="s">
        <v>904</v>
      </c>
      <c r="BA253" s="205">
        <v>3211.1008186617864</v>
      </c>
      <c r="BB253" s="205">
        <v>54.535130128890046</v>
      </c>
      <c r="BC253" s="206" t="s">
        <v>904</v>
      </c>
      <c r="BD253" s="205">
        <v>54.535130128890046</v>
      </c>
      <c r="BE253" s="205">
        <v>9986.59465787638</v>
      </c>
      <c r="BF253" s="205">
        <v>0.0</v>
      </c>
      <c r="BG253" s="205">
        <v>37036.99999999994</v>
      </c>
      <c r="BH253" s="205">
        <v>29629.59999999996</v>
      </c>
      <c r="BI253" s="2" t="s">
        <v>904</v>
      </c>
      <c r="BJ253" s="2" t="s">
        <v>904</v>
      </c>
      <c r="BK253" s="203">
        <v>30.0</v>
      </c>
      <c r="BL253" s="2">
        <v>1.0</v>
      </c>
      <c r="BM253" s="207">
        <v>30.0</v>
      </c>
      <c r="BN253" s="208" t="s">
        <v>906</v>
      </c>
      <c r="BO253" s="87">
        <v>20.0</v>
      </c>
      <c r="BP253" s="101">
        <v>0.05</v>
      </c>
      <c r="BQ253" s="101">
        <v>0.04</v>
      </c>
      <c r="BR253" s="2">
        <v>100.0</v>
      </c>
      <c r="BS253" s="2">
        <v>100.0</v>
      </c>
    </row>
    <row r="254" ht="12.75" customHeight="1">
      <c r="A254" s="87" t="str">
        <f t="shared" si="1"/>
        <v>Mexico Mangrove Restoration Planting Medium</v>
      </c>
      <c r="B254" s="87" t="s">
        <v>161</v>
      </c>
      <c r="C254" s="203" t="s">
        <v>188</v>
      </c>
      <c r="D254" s="2" t="s">
        <v>589</v>
      </c>
      <c r="E254" s="203" t="s">
        <v>160</v>
      </c>
      <c r="F254" s="2" t="s">
        <v>174</v>
      </c>
      <c r="G254" s="203" t="s">
        <v>902</v>
      </c>
      <c r="H254" s="177">
        <v>500.0</v>
      </c>
      <c r="I254" s="2" t="s">
        <v>903</v>
      </c>
      <c r="J254" s="2">
        <v>1258400.7995164797</v>
      </c>
      <c r="K254" s="2">
        <v>7.609027786186625E7</v>
      </c>
      <c r="L254" s="204">
        <v>-8388038.194492691</v>
      </c>
      <c r="M254" s="92">
        <v>1.1007313134651052E7</v>
      </c>
      <c r="N254" s="92">
        <v>1.3280007889803287E7</v>
      </c>
      <c r="O254" s="92">
        <v>8262546.080538145</v>
      </c>
      <c r="P254" s="92">
        <v>9370466.666666666</v>
      </c>
      <c r="Q254" s="92">
        <v>2744767.0541129066</v>
      </c>
      <c r="R254" s="92">
        <v>3909541.2231366215</v>
      </c>
      <c r="S254" s="92">
        <v>107249.98049999999</v>
      </c>
      <c r="T254" s="92">
        <v>85799.98440000003</v>
      </c>
      <c r="U254" s="92">
        <v>3584589.9944294533</v>
      </c>
      <c r="V254" s="92">
        <v>6109305.262566214</v>
      </c>
      <c r="W254" s="92">
        <v>128.2903862002456</v>
      </c>
      <c r="X254" s="92">
        <v>36691.04378217017</v>
      </c>
      <c r="Y254" s="92">
        <v>22014.626269302105</v>
      </c>
      <c r="Z254" s="92">
        <v>357.499935</v>
      </c>
      <c r="AA254" s="92">
        <v>7169.179988858907</v>
      </c>
      <c r="AB254" s="87">
        <v>500.0</v>
      </c>
      <c r="AC254" s="2">
        <v>8388038.194492691</v>
      </c>
      <c r="AD254" s="92">
        <v>8262546.080538145</v>
      </c>
      <c r="AE254" s="92">
        <v>2744767.0541129066</v>
      </c>
      <c r="AF254" s="92">
        <v>3584589.9944294533</v>
      </c>
      <c r="AG254" s="92">
        <v>128.2903862002456</v>
      </c>
      <c r="AH254" s="2" t="s">
        <v>904</v>
      </c>
      <c r="AI254" s="2" t="s">
        <v>904</v>
      </c>
      <c r="AJ254" s="2" t="s">
        <v>904</v>
      </c>
      <c r="AK254" s="177">
        <v>85799.98440000003</v>
      </c>
      <c r="AL254" s="2" t="s">
        <v>904</v>
      </c>
      <c r="AM254" s="2" t="s">
        <v>904</v>
      </c>
      <c r="AN254" s="2" t="s">
        <v>904</v>
      </c>
      <c r="AO254" s="2" t="s">
        <v>904</v>
      </c>
      <c r="AP254" s="2" t="s">
        <v>904</v>
      </c>
      <c r="AQ254" s="2" t="s">
        <v>904</v>
      </c>
      <c r="AR254" s="2" t="s">
        <v>904</v>
      </c>
      <c r="AS254" s="2" t="s">
        <v>904</v>
      </c>
      <c r="AT254" s="2" t="s">
        <v>904</v>
      </c>
      <c r="AU254" s="2" t="s">
        <v>904</v>
      </c>
      <c r="AV254" s="2" t="s">
        <v>904</v>
      </c>
      <c r="AW254" s="2" t="s">
        <v>904</v>
      </c>
      <c r="AX254" s="2" t="s">
        <v>904</v>
      </c>
      <c r="AY254" s="2" t="s">
        <v>904</v>
      </c>
      <c r="AZ254" s="2" t="s">
        <v>904</v>
      </c>
      <c r="BA254" s="205">
        <v>1.9727622011975363E7</v>
      </c>
      <c r="BB254" s="205">
        <v>51.91727520509096</v>
      </c>
      <c r="BC254" s="206" t="s">
        <v>904</v>
      </c>
      <c r="BD254" s="205">
        <v>51.91727520509096</v>
      </c>
      <c r="BE254" s="205">
        <v>54090.01269892713</v>
      </c>
      <c r="BF254" s="205">
        <v>0.0</v>
      </c>
      <c r="BG254" s="205">
        <v>107249.98049999999</v>
      </c>
      <c r="BH254" s="205">
        <v>85799.98440000003</v>
      </c>
      <c r="BI254" s="2" t="s">
        <v>904</v>
      </c>
      <c r="BJ254" s="2" t="s">
        <v>904</v>
      </c>
      <c r="BK254" s="203">
        <v>60.46585308202499</v>
      </c>
      <c r="BL254" s="2">
        <v>3.0</v>
      </c>
      <c r="BM254" s="207">
        <v>60.46585308202499</v>
      </c>
      <c r="BN254" s="208" t="s">
        <v>905</v>
      </c>
      <c r="BO254" s="87">
        <v>20.0</v>
      </c>
      <c r="BP254" s="101">
        <v>0.05</v>
      </c>
      <c r="BQ254" s="101">
        <v>0.04</v>
      </c>
      <c r="BR254" s="2">
        <v>100.0</v>
      </c>
      <c r="BS254" s="2">
        <v>100.0</v>
      </c>
    </row>
    <row r="255" ht="12.75" customHeight="1">
      <c r="A255" s="87" t="str">
        <f t="shared" si="1"/>
        <v>Mexico Mangrove Restoration Planting Medium</v>
      </c>
      <c r="B255" s="87" t="s">
        <v>161</v>
      </c>
      <c r="C255" s="203" t="s">
        <v>188</v>
      </c>
      <c r="D255" s="2" t="s">
        <v>589</v>
      </c>
      <c r="E255" s="203" t="s">
        <v>160</v>
      </c>
      <c r="F255" s="2" t="s">
        <v>174</v>
      </c>
      <c r="G255" s="203" t="s">
        <v>902</v>
      </c>
      <c r="H255" s="177">
        <v>500.0</v>
      </c>
      <c r="I255" s="2" t="s">
        <v>903</v>
      </c>
      <c r="J255" s="2">
        <v>1258400.7995164797</v>
      </c>
      <c r="K255" s="2">
        <v>7.609027786186625E7</v>
      </c>
      <c r="L255" s="204">
        <v>-8388038.194492691</v>
      </c>
      <c r="M255" s="92">
        <v>1.1007313134651052E7</v>
      </c>
      <c r="N255" s="92">
        <v>1.3280007889803287E7</v>
      </c>
      <c r="O255" s="92">
        <v>8262546.080538145</v>
      </c>
      <c r="P255" s="92">
        <v>9370466.666666666</v>
      </c>
      <c r="Q255" s="92">
        <v>2744767.0541129066</v>
      </c>
      <c r="R255" s="92">
        <v>3909541.2231366215</v>
      </c>
      <c r="S255" s="92">
        <v>107249.98049999999</v>
      </c>
      <c r="T255" s="92">
        <v>85799.98440000003</v>
      </c>
      <c r="U255" s="92">
        <v>3584589.9944294533</v>
      </c>
      <c r="V255" s="92">
        <v>6109305.262566214</v>
      </c>
      <c r="W255" s="92">
        <v>128.2903862002456</v>
      </c>
      <c r="X255" s="92">
        <v>36691.04378217017</v>
      </c>
      <c r="Y255" s="92">
        <v>22014.626269302105</v>
      </c>
      <c r="Z255" s="92">
        <v>357.499935</v>
      </c>
      <c r="AA255" s="92">
        <v>7169.179988858907</v>
      </c>
      <c r="AB255" s="87">
        <v>500.0</v>
      </c>
      <c r="AC255" s="2">
        <v>8388038.194492691</v>
      </c>
      <c r="AD255" s="92">
        <v>8262546.080538145</v>
      </c>
      <c r="AE255" s="92">
        <v>2744767.0541129066</v>
      </c>
      <c r="AF255" s="92">
        <v>3584589.9944294533</v>
      </c>
      <c r="AG255" s="92">
        <v>128.2903862002456</v>
      </c>
      <c r="AH255" s="2" t="s">
        <v>904</v>
      </c>
      <c r="AI255" s="2" t="s">
        <v>904</v>
      </c>
      <c r="AJ255" s="2" t="s">
        <v>904</v>
      </c>
      <c r="AK255" s="177">
        <v>85799.98440000003</v>
      </c>
      <c r="AL255" s="2" t="s">
        <v>904</v>
      </c>
      <c r="AM255" s="2" t="s">
        <v>904</v>
      </c>
      <c r="AN255" s="2" t="s">
        <v>904</v>
      </c>
      <c r="AO255" s="2" t="s">
        <v>904</v>
      </c>
      <c r="AP255" s="2" t="s">
        <v>904</v>
      </c>
      <c r="AQ255" s="2" t="s">
        <v>904</v>
      </c>
      <c r="AR255" s="2" t="s">
        <v>904</v>
      </c>
      <c r="AS255" s="2" t="s">
        <v>904</v>
      </c>
      <c r="AT255" s="2" t="s">
        <v>904</v>
      </c>
      <c r="AU255" s="2" t="s">
        <v>904</v>
      </c>
      <c r="AV255" s="2" t="s">
        <v>904</v>
      </c>
      <c r="AW255" s="2" t="s">
        <v>904</v>
      </c>
      <c r="AX255" s="2" t="s">
        <v>904</v>
      </c>
      <c r="AY255" s="2" t="s">
        <v>904</v>
      </c>
      <c r="AZ255" s="2" t="s">
        <v>904</v>
      </c>
      <c r="BA255" s="205">
        <v>1.9727622011975363E7</v>
      </c>
      <c r="BB255" s="205">
        <v>51.91727520509096</v>
      </c>
      <c r="BC255" s="206" t="s">
        <v>904</v>
      </c>
      <c r="BD255" s="205">
        <v>51.91727520509096</v>
      </c>
      <c r="BE255" s="205">
        <v>54090.01269892713</v>
      </c>
      <c r="BF255" s="205">
        <v>0.0</v>
      </c>
      <c r="BG255" s="205">
        <v>107249.98049999999</v>
      </c>
      <c r="BH255" s="205">
        <v>85799.98440000003</v>
      </c>
      <c r="BI255" s="2" t="s">
        <v>904</v>
      </c>
      <c r="BJ255" s="2" t="s">
        <v>904</v>
      </c>
      <c r="BK255" s="203">
        <v>60.46585308202499</v>
      </c>
      <c r="BL255" s="2">
        <v>3.0</v>
      </c>
      <c r="BM255" s="207">
        <v>60.46585308202499</v>
      </c>
      <c r="BN255" s="208" t="s">
        <v>905</v>
      </c>
      <c r="BO255" s="87">
        <v>20.0</v>
      </c>
      <c r="BP255" s="101">
        <v>0.05</v>
      </c>
      <c r="BQ255" s="101">
        <v>0.04</v>
      </c>
      <c r="BR255" s="2">
        <v>100.0</v>
      </c>
      <c r="BS255" s="2">
        <v>100.0</v>
      </c>
    </row>
    <row r="256" ht="12.75" customHeight="1">
      <c r="A256" s="87" t="str">
        <f t="shared" si="1"/>
        <v>Mexico Seagrass Restoration Planting Medium</v>
      </c>
      <c r="B256" s="87" t="s">
        <v>161</v>
      </c>
      <c r="C256" s="203" t="s">
        <v>188</v>
      </c>
      <c r="D256" s="2" t="s">
        <v>589</v>
      </c>
      <c r="E256" s="203" t="s">
        <v>167</v>
      </c>
      <c r="F256" s="2" t="s">
        <v>174</v>
      </c>
      <c r="G256" s="203" t="s">
        <v>902</v>
      </c>
      <c r="H256" s="177">
        <v>500.0</v>
      </c>
      <c r="I256" s="2" t="s">
        <v>903</v>
      </c>
      <c r="J256" s="2">
        <v>69461.54467999986</v>
      </c>
      <c r="K256" s="2">
        <v>1.0584513823027736E8</v>
      </c>
      <c r="L256" s="204">
        <v>-2.1015242417706195E7</v>
      </c>
      <c r="M256" s="92">
        <v>2.6339441905447774E7</v>
      </c>
      <c r="N256" s="92">
        <v>3.135348402965542E7</v>
      </c>
      <c r="O256" s="92">
        <v>2.0383650826532956E7</v>
      </c>
      <c r="P256" s="92">
        <v>2.3272406023292802E7</v>
      </c>
      <c r="Q256" s="92">
        <v>5955791.078914819</v>
      </c>
      <c r="R256" s="92">
        <v>8081078.006362618</v>
      </c>
      <c r="S256" s="92">
        <v>9223.499999999982</v>
      </c>
      <c r="T256" s="92">
        <v>7378.799999999988</v>
      </c>
      <c r="U256" s="92">
        <v>7768806.625148627</v>
      </c>
      <c r="V256" s="92">
        <v>1.3240569011417478E7</v>
      </c>
      <c r="W256" s="92">
        <v>3569.610492959264</v>
      </c>
      <c r="X256" s="92">
        <v>87798.13968482592</v>
      </c>
      <c r="Y256" s="92">
        <v>52678.883810895546</v>
      </c>
      <c r="Z256" s="92">
        <v>30.74499999999994</v>
      </c>
      <c r="AA256" s="92">
        <v>15537.613250297254</v>
      </c>
      <c r="AB256" s="87">
        <v>500.0</v>
      </c>
      <c r="AC256" s="2">
        <v>2.1015242417706195E7</v>
      </c>
      <c r="AD256" s="92">
        <v>2.0383650826532956E7</v>
      </c>
      <c r="AE256" s="92">
        <v>5955791.078914819</v>
      </c>
      <c r="AF256" s="92">
        <v>7768806.625148627</v>
      </c>
      <c r="AG256" s="92">
        <v>3569.610492959264</v>
      </c>
      <c r="AH256" s="2" t="s">
        <v>904</v>
      </c>
      <c r="AI256" s="2" t="s">
        <v>904</v>
      </c>
      <c r="AJ256" s="2" t="s">
        <v>904</v>
      </c>
      <c r="AK256" s="177">
        <v>7378.799999999988</v>
      </c>
      <c r="AL256" s="2" t="s">
        <v>904</v>
      </c>
      <c r="AM256" s="2" t="s">
        <v>904</v>
      </c>
      <c r="AN256" s="2" t="s">
        <v>904</v>
      </c>
      <c r="AO256" s="2" t="s">
        <v>904</v>
      </c>
      <c r="AP256" s="2" t="s">
        <v>904</v>
      </c>
      <c r="AQ256" s="2" t="s">
        <v>904</v>
      </c>
      <c r="AR256" s="2" t="s">
        <v>904</v>
      </c>
      <c r="AS256" s="2" t="s">
        <v>904</v>
      </c>
      <c r="AT256" s="2" t="s">
        <v>904</v>
      </c>
      <c r="AU256" s="2" t="s">
        <v>904</v>
      </c>
      <c r="AV256" s="2" t="s">
        <v>904</v>
      </c>
      <c r="AW256" s="2" t="s">
        <v>904</v>
      </c>
      <c r="AX256" s="2" t="s">
        <v>904</v>
      </c>
      <c r="AY256" s="2" t="s">
        <v>904</v>
      </c>
      <c r="AZ256" s="2" t="s">
        <v>904</v>
      </c>
      <c r="BA256" s="205">
        <v>1.9832532300785445E7</v>
      </c>
      <c r="BB256" s="205">
        <v>13.858311799781063</v>
      </c>
      <c r="BC256" s="206" t="s">
        <v>904</v>
      </c>
      <c r="BD256" s="205">
        <v>13.858311799781063</v>
      </c>
      <c r="BE256" s="205">
        <v>725.927292275639</v>
      </c>
      <c r="BF256" s="205">
        <v>0.0</v>
      </c>
      <c r="BG256" s="205">
        <v>9223.499999999982</v>
      </c>
      <c r="BH256" s="205">
        <v>7378.799999999988</v>
      </c>
      <c r="BI256" s="2" t="s">
        <v>904</v>
      </c>
      <c r="BJ256" s="2" t="s">
        <v>904</v>
      </c>
      <c r="BK256" s="203">
        <v>1523.7947661240748</v>
      </c>
      <c r="BL256" s="2">
        <v>3.0</v>
      </c>
      <c r="BM256" s="207">
        <v>1523.7947661240748</v>
      </c>
      <c r="BN256" s="208" t="s">
        <v>905</v>
      </c>
      <c r="BO256" s="87">
        <v>20.0</v>
      </c>
      <c r="BP256" s="101">
        <v>0.05</v>
      </c>
      <c r="BQ256" s="101">
        <v>0.04</v>
      </c>
      <c r="BR256" s="2">
        <v>100.0</v>
      </c>
      <c r="BS256" s="2">
        <v>100.0</v>
      </c>
    </row>
    <row r="257" ht="12.75" customHeight="1">
      <c r="A257" s="87" t="str">
        <f t="shared" si="1"/>
        <v>Mexico Seagrass Restoration Planting Medium</v>
      </c>
      <c r="B257" s="87" t="s">
        <v>161</v>
      </c>
      <c r="C257" s="203" t="s">
        <v>188</v>
      </c>
      <c r="D257" s="2" t="s">
        <v>589</v>
      </c>
      <c r="E257" s="203" t="s">
        <v>167</v>
      </c>
      <c r="F257" s="2" t="s">
        <v>174</v>
      </c>
      <c r="G257" s="203" t="s">
        <v>902</v>
      </c>
      <c r="H257" s="177">
        <v>500.0</v>
      </c>
      <c r="I257" s="2" t="s">
        <v>903</v>
      </c>
      <c r="J257" s="2">
        <v>69461.54467999986</v>
      </c>
      <c r="K257" s="2">
        <v>1.0584513823027736E8</v>
      </c>
      <c r="L257" s="204">
        <v>-2.1015242417706195E7</v>
      </c>
      <c r="M257" s="92">
        <v>2.6339441905447774E7</v>
      </c>
      <c r="N257" s="92">
        <v>3.135348402965542E7</v>
      </c>
      <c r="O257" s="92">
        <v>2.0383650826532956E7</v>
      </c>
      <c r="P257" s="92">
        <v>2.3272406023292802E7</v>
      </c>
      <c r="Q257" s="92">
        <v>5955791.078914819</v>
      </c>
      <c r="R257" s="92">
        <v>8081078.006362618</v>
      </c>
      <c r="S257" s="92">
        <v>9223.499999999982</v>
      </c>
      <c r="T257" s="92">
        <v>7378.799999999988</v>
      </c>
      <c r="U257" s="92">
        <v>7768806.625148627</v>
      </c>
      <c r="V257" s="92">
        <v>1.3240569011417478E7</v>
      </c>
      <c r="W257" s="92">
        <v>3569.610492959264</v>
      </c>
      <c r="X257" s="92">
        <v>87798.13968482592</v>
      </c>
      <c r="Y257" s="92">
        <v>52678.883810895546</v>
      </c>
      <c r="Z257" s="92">
        <v>30.74499999999994</v>
      </c>
      <c r="AA257" s="92">
        <v>15537.613250297254</v>
      </c>
      <c r="AB257" s="87">
        <v>500.0</v>
      </c>
      <c r="AC257" s="2">
        <v>2.1015242417706195E7</v>
      </c>
      <c r="AD257" s="92">
        <v>2.0383650826532956E7</v>
      </c>
      <c r="AE257" s="92">
        <v>5955791.078914819</v>
      </c>
      <c r="AF257" s="92">
        <v>7768806.625148627</v>
      </c>
      <c r="AG257" s="92">
        <v>3569.610492959264</v>
      </c>
      <c r="AH257" s="2" t="s">
        <v>904</v>
      </c>
      <c r="AI257" s="2" t="s">
        <v>904</v>
      </c>
      <c r="AJ257" s="2" t="s">
        <v>904</v>
      </c>
      <c r="AK257" s="177">
        <v>7378.799999999988</v>
      </c>
      <c r="AL257" s="2" t="s">
        <v>904</v>
      </c>
      <c r="AM257" s="2" t="s">
        <v>904</v>
      </c>
      <c r="AN257" s="2" t="s">
        <v>904</v>
      </c>
      <c r="AO257" s="2" t="s">
        <v>904</v>
      </c>
      <c r="AP257" s="2" t="s">
        <v>904</v>
      </c>
      <c r="AQ257" s="2" t="s">
        <v>904</v>
      </c>
      <c r="AR257" s="2" t="s">
        <v>904</v>
      </c>
      <c r="AS257" s="2" t="s">
        <v>904</v>
      </c>
      <c r="AT257" s="2" t="s">
        <v>904</v>
      </c>
      <c r="AU257" s="2" t="s">
        <v>904</v>
      </c>
      <c r="AV257" s="2" t="s">
        <v>904</v>
      </c>
      <c r="AW257" s="2" t="s">
        <v>904</v>
      </c>
      <c r="AX257" s="2" t="s">
        <v>904</v>
      </c>
      <c r="AY257" s="2" t="s">
        <v>904</v>
      </c>
      <c r="AZ257" s="2" t="s">
        <v>904</v>
      </c>
      <c r="BA257" s="205">
        <v>1.9832532300785445E7</v>
      </c>
      <c r="BB257" s="205">
        <v>13.858311799781063</v>
      </c>
      <c r="BC257" s="206" t="s">
        <v>904</v>
      </c>
      <c r="BD257" s="205">
        <v>13.858311799781063</v>
      </c>
      <c r="BE257" s="205">
        <v>725.927292275639</v>
      </c>
      <c r="BF257" s="205">
        <v>0.0</v>
      </c>
      <c r="BG257" s="205">
        <v>9223.499999999982</v>
      </c>
      <c r="BH257" s="205">
        <v>7378.799999999988</v>
      </c>
      <c r="BI257" s="2" t="s">
        <v>904</v>
      </c>
      <c r="BJ257" s="2" t="s">
        <v>904</v>
      </c>
      <c r="BK257" s="203">
        <v>1523.7947661240748</v>
      </c>
      <c r="BL257" s="2">
        <v>3.0</v>
      </c>
      <c r="BM257" s="207">
        <v>1523.7947661240748</v>
      </c>
      <c r="BN257" s="208" t="s">
        <v>905</v>
      </c>
      <c r="BO257" s="87">
        <v>20.0</v>
      </c>
      <c r="BP257" s="101">
        <v>0.05</v>
      </c>
      <c r="BQ257" s="101">
        <v>0.04</v>
      </c>
      <c r="BR257" s="2">
        <v>100.0</v>
      </c>
      <c r="BS257" s="2">
        <v>100.0</v>
      </c>
    </row>
    <row r="258" ht="12.75" customHeight="1">
      <c r="A258" s="87" t="str">
        <f t="shared" si="1"/>
        <v>Mexico Salt marsh Restoration Planting Medium</v>
      </c>
      <c r="B258" s="87" t="s">
        <v>161</v>
      </c>
      <c r="C258" s="203" t="s">
        <v>188</v>
      </c>
      <c r="D258" s="2" t="s">
        <v>589</v>
      </c>
      <c r="E258" s="203" t="s">
        <v>168</v>
      </c>
      <c r="F258" s="2" t="s">
        <v>174</v>
      </c>
      <c r="G258" s="203" t="s">
        <v>902</v>
      </c>
      <c r="H258" s="177">
        <v>500.0</v>
      </c>
      <c r="I258" s="2" t="s">
        <v>903</v>
      </c>
      <c r="J258" s="2">
        <v>10765.473013360646</v>
      </c>
      <c r="K258" s="2">
        <v>5300775.699981341</v>
      </c>
      <c r="L258" s="204">
        <v>-1.363213842482226E7</v>
      </c>
      <c r="M258" s="92">
        <v>1.7366784353003334E7</v>
      </c>
      <c r="N258" s="92">
        <v>2.0773840614554424E7</v>
      </c>
      <c r="O258" s="92">
        <v>1.3294413546331212E7</v>
      </c>
      <c r="P258" s="92">
        <v>1.5141616889846595E7</v>
      </c>
      <c r="Q258" s="92">
        <v>4072370.8066721214</v>
      </c>
      <c r="R258" s="92">
        <v>5632223.724707829</v>
      </c>
      <c r="S258" s="92">
        <v>19519.49999999997</v>
      </c>
      <c r="T258" s="92">
        <v>15615.599999999979</v>
      </c>
      <c r="U258" s="92">
        <v>5312599.556729683</v>
      </c>
      <c r="V258" s="92">
        <v>9054394.639351645</v>
      </c>
      <c r="W258" s="92">
        <v>1112.1432639798252</v>
      </c>
      <c r="X258" s="92">
        <v>57889.28117667778</v>
      </c>
      <c r="Y258" s="92">
        <v>34733.56870600667</v>
      </c>
      <c r="Z258" s="92">
        <v>65.0649999999999</v>
      </c>
      <c r="AA258" s="92">
        <v>10625.199113459366</v>
      </c>
      <c r="AB258" s="87">
        <v>500.0</v>
      </c>
      <c r="AC258" s="2">
        <v>1.363213842482226E7</v>
      </c>
      <c r="AD258" s="92">
        <v>1.3294413546331212E7</v>
      </c>
      <c r="AE258" s="92">
        <v>4072370.8066721214</v>
      </c>
      <c r="AF258" s="92">
        <v>5312599.556729683</v>
      </c>
      <c r="AG258" s="92">
        <v>1112.1432639798252</v>
      </c>
      <c r="AH258" s="2" t="s">
        <v>904</v>
      </c>
      <c r="AI258" s="2" t="s">
        <v>904</v>
      </c>
      <c r="AJ258" s="2" t="s">
        <v>904</v>
      </c>
      <c r="AK258" s="177">
        <v>15615.599999999979</v>
      </c>
      <c r="AL258" s="2" t="s">
        <v>904</v>
      </c>
      <c r="AM258" s="2" t="s">
        <v>904</v>
      </c>
      <c r="AN258" s="2" t="s">
        <v>904</v>
      </c>
      <c r="AO258" s="2" t="s">
        <v>904</v>
      </c>
      <c r="AP258" s="2" t="s">
        <v>904</v>
      </c>
      <c r="AQ258" s="2" t="s">
        <v>904</v>
      </c>
      <c r="AR258" s="2" t="s">
        <v>904</v>
      </c>
      <c r="AS258" s="2" t="s">
        <v>904</v>
      </c>
      <c r="AT258" s="2" t="s">
        <v>904</v>
      </c>
      <c r="AU258" s="2" t="s">
        <v>904</v>
      </c>
      <c r="AV258" s="2" t="s">
        <v>904</v>
      </c>
      <c r="AW258" s="2" t="s">
        <v>904</v>
      </c>
      <c r="AX258" s="2" t="s">
        <v>904</v>
      </c>
      <c r="AY258" s="2" t="s">
        <v>904</v>
      </c>
      <c r="AZ258" s="2" t="s">
        <v>904</v>
      </c>
      <c r="BA258" s="205">
        <v>2494962.0762942005</v>
      </c>
      <c r="BB258" s="205">
        <v>5.756559078752332</v>
      </c>
      <c r="BC258" s="206" t="s">
        <v>904</v>
      </c>
      <c r="BD258" s="205">
        <v>5.756559078752332</v>
      </c>
      <c r="BE258" s="205">
        <v>1187.962602850826</v>
      </c>
      <c r="BF258" s="205">
        <v>0.0</v>
      </c>
      <c r="BG258" s="205">
        <v>19519.49999999997</v>
      </c>
      <c r="BH258" s="205">
        <v>15615.599999999979</v>
      </c>
      <c r="BI258" s="2" t="s">
        <v>904</v>
      </c>
      <c r="BJ258" s="2" t="s">
        <v>904</v>
      </c>
      <c r="BK258" s="203">
        <v>492.38669711983266</v>
      </c>
      <c r="BL258" s="2">
        <v>3.0</v>
      </c>
      <c r="BM258" s="207">
        <v>492.38669711983266</v>
      </c>
      <c r="BN258" s="208" t="s">
        <v>905</v>
      </c>
      <c r="BO258" s="87">
        <v>20.0</v>
      </c>
      <c r="BP258" s="101">
        <v>0.05</v>
      </c>
      <c r="BQ258" s="101">
        <v>0.04</v>
      </c>
      <c r="BR258" s="2">
        <v>100.0</v>
      </c>
      <c r="BS258" s="2">
        <v>100.0</v>
      </c>
    </row>
    <row r="259" ht="12.75" customHeight="1">
      <c r="A259" s="87" t="str">
        <f t="shared" si="1"/>
        <v>Mexico Salt marsh Restoration Planting Medium</v>
      </c>
      <c r="B259" s="87" t="s">
        <v>161</v>
      </c>
      <c r="C259" s="203" t="s">
        <v>188</v>
      </c>
      <c r="D259" s="2" t="s">
        <v>589</v>
      </c>
      <c r="E259" s="203" t="s">
        <v>168</v>
      </c>
      <c r="F259" s="2" t="s">
        <v>174</v>
      </c>
      <c r="G259" s="203" t="s">
        <v>902</v>
      </c>
      <c r="H259" s="177">
        <v>500.0</v>
      </c>
      <c r="I259" s="2" t="s">
        <v>903</v>
      </c>
      <c r="J259" s="2">
        <v>10765.473013360646</v>
      </c>
      <c r="K259" s="2">
        <v>5300775.699981341</v>
      </c>
      <c r="L259" s="204">
        <v>-1.363213842482226E7</v>
      </c>
      <c r="M259" s="92">
        <v>1.7366784353003334E7</v>
      </c>
      <c r="N259" s="92">
        <v>2.0773840614554424E7</v>
      </c>
      <c r="O259" s="92">
        <v>1.3294413546331212E7</v>
      </c>
      <c r="P259" s="92">
        <v>1.5141616889846595E7</v>
      </c>
      <c r="Q259" s="92">
        <v>4072370.8066721214</v>
      </c>
      <c r="R259" s="92">
        <v>5632223.724707829</v>
      </c>
      <c r="S259" s="92">
        <v>19519.49999999997</v>
      </c>
      <c r="T259" s="92">
        <v>15615.599999999979</v>
      </c>
      <c r="U259" s="92">
        <v>5312599.556729683</v>
      </c>
      <c r="V259" s="92">
        <v>9054394.639351645</v>
      </c>
      <c r="W259" s="92">
        <v>1112.1432639798252</v>
      </c>
      <c r="X259" s="92">
        <v>57889.28117667778</v>
      </c>
      <c r="Y259" s="92">
        <v>34733.56870600667</v>
      </c>
      <c r="Z259" s="92">
        <v>65.0649999999999</v>
      </c>
      <c r="AA259" s="92">
        <v>10625.199113459366</v>
      </c>
      <c r="AB259" s="87">
        <v>500.0</v>
      </c>
      <c r="AC259" s="2">
        <v>1.363213842482226E7</v>
      </c>
      <c r="AD259" s="92">
        <v>1.3294413546331212E7</v>
      </c>
      <c r="AE259" s="92">
        <v>4072370.8066721214</v>
      </c>
      <c r="AF259" s="92">
        <v>5312599.556729683</v>
      </c>
      <c r="AG259" s="92">
        <v>1112.1432639798252</v>
      </c>
      <c r="AH259" s="2" t="s">
        <v>904</v>
      </c>
      <c r="AI259" s="2" t="s">
        <v>904</v>
      </c>
      <c r="AJ259" s="2" t="s">
        <v>904</v>
      </c>
      <c r="AK259" s="177">
        <v>15615.599999999979</v>
      </c>
      <c r="AL259" s="2" t="s">
        <v>904</v>
      </c>
      <c r="AM259" s="2" t="s">
        <v>904</v>
      </c>
      <c r="AN259" s="2" t="s">
        <v>904</v>
      </c>
      <c r="AO259" s="2" t="s">
        <v>904</v>
      </c>
      <c r="AP259" s="2" t="s">
        <v>904</v>
      </c>
      <c r="AQ259" s="2" t="s">
        <v>904</v>
      </c>
      <c r="AR259" s="2" t="s">
        <v>904</v>
      </c>
      <c r="AS259" s="2" t="s">
        <v>904</v>
      </c>
      <c r="AT259" s="2" t="s">
        <v>904</v>
      </c>
      <c r="AU259" s="2" t="s">
        <v>904</v>
      </c>
      <c r="AV259" s="2" t="s">
        <v>904</v>
      </c>
      <c r="AW259" s="2" t="s">
        <v>904</v>
      </c>
      <c r="AX259" s="2" t="s">
        <v>904</v>
      </c>
      <c r="AY259" s="2" t="s">
        <v>904</v>
      </c>
      <c r="AZ259" s="2" t="s">
        <v>904</v>
      </c>
      <c r="BA259" s="205">
        <v>2494962.0762942005</v>
      </c>
      <c r="BB259" s="205">
        <v>5.756559078752332</v>
      </c>
      <c r="BC259" s="206" t="s">
        <v>904</v>
      </c>
      <c r="BD259" s="205">
        <v>5.756559078752332</v>
      </c>
      <c r="BE259" s="205">
        <v>1187.962602850826</v>
      </c>
      <c r="BF259" s="205">
        <v>0.0</v>
      </c>
      <c r="BG259" s="205">
        <v>19519.49999999997</v>
      </c>
      <c r="BH259" s="205">
        <v>15615.599999999979</v>
      </c>
      <c r="BI259" s="2" t="s">
        <v>904</v>
      </c>
      <c r="BJ259" s="2" t="s">
        <v>904</v>
      </c>
      <c r="BK259" s="203">
        <v>492.38669711983266</v>
      </c>
      <c r="BL259" s="2">
        <v>3.0</v>
      </c>
      <c r="BM259" s="207">
        <v>492.38669711983266</v>
      </c>
      <c r="BN259" s="208" t="s">
        <v>905</v>
      </c>
      <c r="BO259" s="87">
        <v>20.0</v>
      </c>
      <c r="BP259" s="101">
        <v>0.05</v>
      </c>
      <c r="BQ259" s="101">
        <v>0.04</v>
      </c>
      <c r="BR259" s="2">
        <v>100.0</v>
      </c>
      <c r="BS259" s="2">
        <v>100.0</v>
      </c>
    </row>
    <row r="260" ht="12.75" customHeight="1">
      <c r="A260" s="87" t="str">
        <f t="shared" si="1"/>
        <v>Mexico Mangrove Restoration Planting Medium</v>
      </c>
      <c r="B260" s="87" t="s">
        <v>161</v>
      </c>
      <c r="C260" s="203" t="s">
        <v>188</v>
      </c>
      <c r="D260" s="2" t="s">
        <v>589</v>
      </c>
      <c r="E260" s="203" t="s">
        <v>160</v>
      </c>
      <c r="F260" s="2" t="s">
        <v>174</v>
      </c>
      <c r="G260" s="203" t="s">
        <v>902</v>
      </c>
      <c r="H260" s="177">
        <v>500.0</v>
      </c>
      <c r="I260" s="2" t="s">
        <v>903</v>
      </c>
      <c r="J260" s="2">
        <v>1258400.7995164797</v>
      </c>
      <c r="K260" s="2">
        <v>3.775202398549439E7</v>
      </c>
      <c r="L260" s="204">
        <v>-9382905.288952008</v>
      </c>
      <c r="M260" s="92">
        <v>1.0826702779279998E7</v>
      </c>
      <c r="N260" s="92">
        <v>1.2972189200285923E7</v>
      </c>
      <c r="O260" s="92">
        <v>8262546.080538145</v>
      </c>
      <c r="P260" s="92">
        <v>9370466.666666666</v>
      </c>
      <c r="Q260" s="92">
        <v>2564156.698741853</v>
      </c>
      <c r="R260" s="92">
        <v>3601722.5336192567</v>
      </c>
      <c r="S260" s="92">
        <v>107249.98049999999</v>
      </c>
      <c r="T260" s="92">
        <v>85799.98440000003</v>
      </c>
      <c r="U260" s="92">
        <v>1778486.4407189176</v>
      </c>
      <c r="V260" s="92">
        <v>3031118.367392567</v>
      </c>
      <c r="W260" s="92">
        <v>126.18537002064996</v>
      </c>
      <c r="X260" s="92">
        <v>36089.00926426666</v>
      </c>
      <c r="Y260" s="92">
        <v>21653.405558559996</v>
      </c>
      <c r="Z260" s="92">
        <v>357.499935</v>
      </c>
      <c r="AA260" s="92">
        <v>3556.9728814378354</v>
      </c>
      <c r="AB260" s="87">
        <v>500.0</v>
      </c>
      <c r="AC260" s="2">
        <v>9382905.288952008</v>
      </c>
      <c r="AD260" s="92">
        <v>8262546.080538145</v>
      </c>
      <c r="AE260" s="92">
        <v>2564156.698741853</v>
      </c>
      <c r="AF260" s="92">
        <v>1778486.4407189176</v>
      </c>
      <c r="AG260" s="92">
        <v>126.18537002064996</v>
      </c>
      <c r="AH260" s="2" t="s">
        <v>904</v>
      </c>
      <c r="AI260" s="2" t="s">
        <v>904</v>
      </c>
      <c r="AJ260" s="2" t="s">
        <v>904</v>
      </c>
      <c r="AK260" s="177">
        <v>85799.98440000003</v>
      </c>
      <c r="AL260" s="2" t="s">
        <v>904</v>
      </c>
      <c r="AM260" s="2" t="s">
        <v>904</v>
      </c>
      <c r="AN260" s="2" t="s">
        <v>904</v>
      </c>
      <c r="AO260" s="2" t="s">
        <v>904</v>
      </c>
      <c r="AP260" s="2" t="s">
        <v>904</v>
      </c>
      <c r="AQ260" s="2" t="s">
        <v>904</v>
      </c>
      <c r="AR260" s="2" t="s">
        <v>904</v>
      </c>
      <c r="AS260" s="2" t="s">
        <v>904</v>
      </c>
      <c r="AT260" s="2" t="s">
        <v>904</v>
      </c>
      <c r="AU260" s="2" t="s">
        <v>904</v>
      </c>
      <c r="AV260" s="2" t="s">
        <v>904</v>
      </c>
      <c r="AW260" s="2" t="s">
        <v>904</v>
      </c>
      <c r="AX260" s="2" t="s">
        <v>904</v>
      </c>
      <c r="AY260" s="2" t="s">
        <v>904</v>
      </c>
      <c r="AZ260" s="2" t="s">
        <v>904</v>
      </c>
      <c r="BA260" s="205">
        <v>1.9727622011975363E7</v>
      </c>
      <c r="BB260" s="205">
        <v>51.91727520509096</v>
      </c>
      <c r="BC260" s="206" t="s">
        <v>904</v>
      </c>
      <c r="BD260" s="205">
        <v>51.91727520509096</v>
      </c>
      <c r="BE260" s="205">
        <v>54090.01269892713</v>
      </c>
      <c r="BF260" s="205">
        <v>0.0</v>
      </c>
      <c r="BG260" s="205">
        <v>107249.98049999999</v>
      </c>
      <c r="BH260" s="205">
        <v>85799.98440000003</v>
      </c>
      <c r="BI260" s="2" t="s">
        <v>904</v>
      </c>
      <c r="BJ260" s="2" t="s">
        <v>904</v>
      </c>
      <c r="BK260" s="203">
        <v>30.0</v>
      </c>
      <c r="BL260" s="2">
        <v>1.0</v>
      </c>
      <c r="BM260" s="207">
        <v>30.0</v>
      </c>
      <c r="BN260" s="208" t="s">
        <v>906</v>
      </c>
      <c r="BO260" s="87">
        <v>20.0</v>
      </c>
      <c r="BP260" s="101">
        <v>0.05</v>
      </c>
      <c r="BQ260" s="101">
        <v>0.04</v>
      </c>
      <c r="BR260" s="2">
        <v>100.0</v>
      </c>
      <c r="BS260" s="2">
        <v>100.0</v>
      </c>
    </row>
    <row r="261" ht="12.75" customHeight="1">
      <c r="A261" s="87" t="str">
        <f t="shared" si="1"/>
        <v>Mexico Mangrove Restoration Planting Medium</v>
      </c>
      <c r="B261" s="87" t="s">
        <v>161</v>
      </c>
      <c r="C261" s="203" t="s">
        <v>188</v>
      </c>
      <c r="D261" s="2" t="s">
        <v>589</v>
      </c>
      <c r="E261" s="203" t="s">
        <v>160</v>
      </c>
      <c r="F261" s="2" t="s">
        <v>174</v>
      </c>
      <c r="G261" s="203" t="s">
        <v>902</v>
      </c>
      <c r="H261" s="177">
        <v>500.0</v>
      </c>
      <c r="I261" s="2" t="s">
        <v>903</v>
      </c>
      <c r="J261" s="2">
        <v>1258400.7995164797</v>
      </c>
      <c r="K261" s="2">
        <v>3.775202398549439E7</v>
      </c>
      <c r="L261" s="204">
        <v>-9382905.288952008</v>
      </c>
      <c r="M261" s="92">
        <v>1.0826702779279998E7</v>
      </c>
      <c r="N261" s="92">
        <v>1.2972189200285923E7</v>
      </c>
      <c r="O261" s="92">
        <v>8262546.080538145</v>
      </c>
      <c r="P261" s="92">
        <v>9370466.666666666</v>
      </c>
      <c r="Q261" s="92">
        <v>2564156.698741853</v>
      </c>
      <c r="R261" s="92">
        <v>3601722.5336192567</v>
      </c>
      <c r="S261" s="92">
        <v>107249.98049999999</v>
      </c>
      <c r="T261" s="92">
        <v>85799.98440000003</v>
      </c>
      <c r="U261" s="92">
        <v>1778486.4407189176</v>
      </c>
      <c r="V261" s="92">
        <v>3031118.367392567</v>
      </c>
      <c r="W261" s="92">
        <v>126.18537002064996</v>
      </c>
      <c r="X261" s="92">
        <v>36089.00926426666</v>
      </c>
      <c r="Y261" s="92">
        <v>21653.405558559996</v>
      </c>
      <c r="Z261" s="92">
        <v>357.499935</v>
      </c>
      <c r="AA261" s="92">
        <v>3556.9728814378354</v>
      </c>
      <c r="AB261" s="87">
        <v>500.0</v>
      </c>
      <c r="AC261" s="2">
        <v>9382905.288952008</v>
      </c>
      <c r="AD261" s="92">
        <v>8262546.080538145</v>
      </c>
      <c r="AE261" s="92">
        <v>2564156.698741853</v>
      </c>
      <c r="AF261" s="92">
        <v>1778486.4407189176</v>
      </c>
      <c r="AG261" s="92">
        <v>126.18537002064996</v>
      </c>
      <c r="AH261" s="2" t="s">
        <v>904</v>
      </c>
      <c r="AI261" s="2" t="s">
        <v>904</v>
      </c>
      <c r="AJ261" s="2" t="s">
        <v>904</v>
      </c>
      <c r="AK261" s="177">
        <v>85799.98440000003</v>
      </c>
      <c r="AL261" s="2" t="s">
        <v>904</v>
      </c>
      <c r="AM261" s="2" t="s">
        <v>904</v>
      </c>
      <c r="AN261" s="2" t="s">
        <v>904</v>
      </c>
      <c r="AO261" s="2" t="s">
        <v>904</v>
      </c>
      <c r="AP261" s="2" t="s">
        <v>904</v>
      </c>
      <c r="AQ261" s="2" t="s">
        <v>904</v>
      </c>
      <c r="AR261" s="2" t="s">
        <v>904</v>
      </c>
      <c r="AS261" s="2" t="s">
        <v>904</v>
      </c>
      <c r="AT261" s="2" t="s">
        <v>904</v>
      </c>
      <c r="AU261" s="2" t="s">
        <v>904</v>
      </c>
      <c r="AV261" s="2" t="s">
        <v>904</v>
      </c>
      <c r="AW261" s="2" t="s">
        <v>904</v>
      </c>
      <c r="AX261" s="2" t="s">
        <v>904</v>
      </c>
      <c r="AY261" s="2" t="s">
        <v>904</v>
      </c>
      <c r="AZ261" s="2" t="s">
        <v>904</v>
      </c>
      <c r="BA261" s="205">
        <v>1.9727622011975363E7</v>
      </c>
      <c r="BB261" s="205">
        <v>51.91727520509096</v>
      </c>
      <c r="BC261" s="206" t="s">
        <v>904</v>
      </c>
      <c r="BD261" s="205">
        <v>51.91727520509096</v>
      </c>
      <c r="BE261" s="205">
        <v>54090.01269892713</v>
      </c>
      <c r="BF261" s="205">
        <v>0.0</v>
      </c>
      <c r="BG261" s="205">
        <v>107249.98049999999</v>
      </c>
      <c r="BH261" s="205">
        <v>85799.98440000003</v>
      </c>
      <c r="BI261" s="2" t="s">
        <v>904</v>
      </c>
      <c r="BJ261" s="2" t="s">
        <v>904</v>
      </c>
      <c r="BK261" s="203">
        <v>30.0</v>
      </c>
      <c r="BL261" s="2">
        <v>1.0</v>
      </c>
      <c r="BM261" s="207">
        <v>30.0</v>
      </c>
      <c r="BN261" s="208" t="s">
        <v>906</v>
      </c>
      <c r="BO261" s="87">
        <v>20.0</v>
      </c>
      <c r="BP261" s="101">
        <v>0.05</v>
      </c>
      <c r="BQ261" s="101">
        <v>0.04</v>
      </c>
      <c r="BR261" s="2">
        <v>100.0</v>
      </c>
      <c r="BS261" s="2">
        <v>100.0</v>
      </c>
    </row>
    <row r="262" ht="12.75" customHeight="1">
      <c r="A262" s="87" t="str">
        <f t="shared" si="1"/>
        <v>Mexico Seagrass Restoration Planting Medium</v>
      </c>
      <c r="B262" s="87" t="s">
        <v>161</v>
      </c>
      <c r="C262" s="203" t="s">
        <v>188</v>
      </c>
      <c r="D262" s="2" t="s">
        <v>589</v>
      </c>
      <c r="E262" s="203" t="s">
        <v>167</v>
      </c>
      <c r="F262" s="2" t="s">
        <v>174</v>
      </c>
      <c r="G262" s="203" t="s">
        <v>902</v>
      </c>
      <c r="H262" s="177">
        <v>500.0</v>
      </c>
      <c r="I262" s="2" t="s">
        <v>903</v>
      </c>
      <c r="J262" s="2">
        <v>69461.54467999986</v>
      </c>
      <c r="K262" s="2">
        <v>2083846.340399996</v>
      </c>
      <c r="L262" s="204">
        <v>-2.542490636739311E7</v>
      </c>
      <c r="M262" s="92">
        <v>2.5577856229104E7</v>
      </c>
      <c r="N262" s="92">
        <v>3.0055494751212817E7</v>
      </c>
      <c r="O262" s="92">
        <v>2.0383650826532956E7</v>
      </c>
      <c r="P262" s="92">
        <v>2.3272406023292802E7</v>
      </c>
      <c r="Q262" s="92">
        <v>5194205.402571046</v>
      </c>
      <c r="R262" s="92">
        <v>6783088.727920014</v>
      </c>
      <c r="S262" s="92">
        <v>9223.499999999982</v>
      </c>
      <c r="T262" s="92">
        <v>7378.799999999988</v>
      </c>
      <c r="U262" s="92">
        <v>152949.86171089232</v>
      </c>
      <c r="V262" s="92">
        <v>260676.22699143787</v>
      </c>
      <c r="W262" s="92">
        <v>3466.39781930721</v>
      </c>
      <c r="X262" s="92">
        <v>85259.52076368</v>
      </c>
      <c r="Y262" s="92">
        <v>51155.712458208</v>
      </c>
      <c r="Z262" s="92">
        <v>30.74499999999994</v>
      </c>
      <c r="AA262" s="92">
        <v>305.89972342178464</v>
      </c>
      <c r="AB262" s="87">
        <v>500.0</v>
      </c>
      <c r="AC262" s="2">
        <v>2.542490636739311E7</v>
      </c>
      <c r="AD262" s="92">
        <v>2.0383650826532956E7</v>
      </c>
      <c r="AE262" s="92">
        <v>5194205.402571046</v>
      </c>
      <c r="AF262" s="92">
        <v>152949.86171089232</v>
      </c>
      <c r="AG262" s="92">
        <v>3466.39781930721</v>
      </c>
      <c r="AH262" s="2" t="s">
        <v>904</v>
      </c>
      <c r="AI262" s="2" t="s">
        <v>904</v>
      </c>
      <c r="AJ262" s="2" t="s">
        <v>904</v>
      </c>
      <c r="AK262" s="177">
        <v>7378.799999999988</v>
      </c>
      <c r="AL262" s="2" t="s">
        <v>904</v>
      </c>
      <c r="AM262" s="2" t="s">
        <v>904</v>
      </c>
      <c r="AN262" s="2" t="s">
        <v>904</v>
      </c>
      <c r="AO262" s="2" t="s">
        <v>904</v>
      </c>
      <c r="AP262" s="2" t="s">
        <v>904</v>
      </c>
      <c r="AQ262" s="2" t="s">
        <v>904</v>
      </c>
      <c r="AR262" s="2" t="s">
        <v>904</v>
      </c>
      <c r="AS262" s="2" t="s">
        <v>904</v>
      </c>
      <c r="AT262" s="2" t="s">
        <v>904</v>
      </c>
      <c r="AU262" s="2" t="s">
        <v>904</v>
      </c>
      <c r="AV262" s="2" t="s">
        <v>904</v>
      </c>
      <c r="AW262" s="2" t="s">
        <v>904</v>
      </c>
      <c r="AX262" s="2" t="s">
        <v>904</v>
      </c>
      <c r="AY262" s="2" t="s">
        <v>904</v>
      </c>
      <c r="AZ262" s="2" t="s">
        <v>904</v>
      </c>
      <c r="BA262" s="205">
        <v>1.9832532300785445E7</v>
      </c>
      <c r="BB262" s="205">
        <v>13.858311799781063</v>
      </c>
      <c r="BC262" s="206" t="s">
        <v>904</v>
      </c>
      <c r="BD262" s="205">
        <v>13.858311799781063</v>
      </c>
      <c r="BE262" s="205">
        <v>725.927292275639</v>
      </c>
      <c r="BF262" s="205">
        <v>0.0</v>
      </c>
      <c r="BG262" s="205">
        <v>9223.499999999982</v>
      </c>
      <c r="BH262" s="205">
        <v>7378.799999999988</v>
      </c>
      <c r="BI262" s="2" t="s">
        <v>904</v>
      </c>
      <c r="BJ262" s="2" t="s">
        <v>904</v>
      </c>
      <c r="BK262" s="203">
        <v>30.0</v>
      </c>
      <c r="BL262" s="2">
        <v>1.0</v>
      </c>
      <c r="BM262" s="207">
        <v>30.0</v>
      </c>
      <c r="BN262" s="208" t="s">
        <v>906</v>
      </c>
      <c r="BO262" s="87">
        <v>20.0</v>
      </c>
      <c r="BP262" s="101">
        <v>0.05</v>
      </c>
      <c r="BQ262" s="101">
        <v>0.04</v>
      </c>
      <c r="BR262" s="2">
        <v>100.0</v>
      </c>
      <c r="BS262" s="2">
        <v>100.0</v>
      </c>
    </row>
    <row r="263" ht="12.75" customHeight="1">
      <c r="A263" s="87" t="str">
        <f t="shared" si="1"/>
        <v>Mexico Seagrass Restoration Planting Medium</v>
      </c>
      <c r="B263" s="87" t="s">
        <v>161</v>
      </c>
      <c r="C263" s="203" t="s">
        <v>188</v>
      </c>
      <c r="D263" s="2" t="s">
        <v>589</v>
      </c>
      <c r="E263" s="203" t="s">
        <v>167</v>
      </c>
      <c r="F263" s="2" t="s">
        <v>174</v>
      </c>
      <c r="G263" s="203" t="s">
        <v>902</v>
      </c>
      <c r="H263" s="177">
        <v>500.0</v>
      </c>
      <c r="I263" s="2" t="s">
        <v>903</v>
      </c>
      <c r="J263" s="2">
        <v>69461.54467999986</v>
      </c>
      <c r="K263" s="2">
        <v>2083846.340399996</v>
      </c>
      <c r="L263" s="204">
        <v>-2.542490636739311E7</v>
      </c>
      <c r="M263" s="92">
        <v>2.5577856229104E7</v>
      </c>
      <c r="N263" s="92">
        <v>3.0055494751212817E7</v>
      </c>
      <c r="O263" s="92">
        <v>2.0383650826532956E7</v>
      </c>
      <c r="P263" s="92">
        <v>2.3272406023292802E7</v>
      </c>
      <c r="Q263" s="92">
        <v>5194205.402571046</v>
      </c>
      <c r="R263" s="92">
        <v>6783088.727920014</v>
      </c>
      <c r="S263" s="92">
        <v>9223.499999999982</v>
      </c>
      <c r="T263" s="92">
        <v>7378.799999999988</v>
      </c>
      <c r="U263" s="92">
        <v>152949.86171089232</v>
      </c>
      <c r="V263" s="92">
        <v>260676.22699143787</v>
      </c>
      <c r="W263" s="92">
        <v>3466.39781930721</v>
      </c>
      <c r="X263" s="92">
        <v>85259.52076368</v>
      </c>
      <c r="Y263" s="92">
        <v>51155.712458208</v>
      </c>
      <c r="Z263" s="92">
        <v>30.74499999999994</v>
      </c>
      <c r="AA263" s="92">
        <v>305.89972342178464</v>
      </c>
      <c r="AB263" s="87">
        <v>500.0</v>
      </c>
      <c r="AC263" s="2">
        <v>2.542490636739311E7</v>
      </c>
      <c r="AD263" s="92">
        <v>2.0383650826532956E7</v>
      </c>
      <c r="AE263" s="92">
        <v>5194205.402571046</v>
      </c>
      <c r="AF263" s="92">
        <v>152949.86171089232</v>
      </c>
      <c r="AG263" s="92">
        <v>3466.39781930721</v>
      </c>
      <c r="AH263" s="2" t="s">
        <v>904</v>
      </c>
      <c r="AI263" s="2" t="s">
        <v>904</v>
      </c>
      <c r="AJ263" s="2" t="s">
        <v>904</v>
      </c>
      <c r="AK263" s="177">
        <v>7378.799999999988</v>
      </c>
      <c r="AL263" s="2" t="s">
        <v>904</v>
      </c>
      <c r="AM263" s="2" t="s">
        <v>904</v>
      </c>
      <c r="AN263" s="2" t="s">
        <v>904</v>
      </c>
      <c r="AO263" s="2" t="s">
        <v>904</v>
      </c>
      <c r="AP263" s="2" t="s">
        <v>904</v>
      </c>
      <c r="AQ263" s="2" t="s">
        <v>904</v>
      </c>
      <c r="AR263" s="2" t="s">
        <v>904</v>
      </c>
      <c r="AS263" s="2" t="s">
        <v>904</v>
      </c>
      <c r="AT263" s="2" t="s">
        <v>904</v>
      </c>
      <c r="AU263" s="2" t="s">
        <v>904</v>
      </c>
      <c r="AV263" s="2" t="s">
        <v>904</v>
      </c>
      <c r="AW263" s="2" t="s">
        <v>904</v>
      </c>
      <c r="AX263" s="2" t="s">
        <v>904</v>
      </c>
      <c r="AY263" s="2" t="s">
        <v>904</v>
      </c>
      <c r="AZ263" s="2" t="s">
        <v>904</v>
      </c>
      <c r="BA263" s="205">
        <v>1.9832532300785445E7</v>
      </c>
      <c r="BB263" s="205">
        <v>13.858311799781063</v>
      </c>
      <c r="BC263" s="206" t="s">
        <v>904</v>
      </c>
      <c r="BD263" s="205">
        <v>13.858311799781063</v>
      </c>
      <c r="BE263" s="205">
        <v>725.927292275639</v>
      </c>
      <c r="BF263" s="205">
        <v>0.0</v>
      </c>
      <c r="BG263" s="205">
        <v>9223.499999999982</v>
      </c>
      <c r="BH263" s="205">
        <v>7378.799999999988</v>
      </c>
      <c r="BI263" s="2" t="s">
        <v>904</v>
      </c>
      <c r="BJ263" s="2" t="s">
        <v>904</v>
      </c>
      <c r="BK263" s="203">
        <v>30.0</v>
      </c>
      <c r="BL263" s="2">
        <v>1.0</v>
      </c>
      <c r="BM263" s="207">
        <v>30.0</v>
      </c>
      <c r="BN263" s="208" t="s">
        <v>906</v>
      </c>
      <c r="BO263" s="87">
        <v>20.0</v>
      </c>
      <c r="BP263" s="101">
        <v>0.05</v>
      </c>
      <c r="BQ263" s="101">
        <v>0.04</v>
      </c>
      <c r="BR263" s="2">
        <v>100.0</v>
      </c>
      <c r="BS263" s="2">
        <v>100.0</v>
      </c>
    </row>
    <row r="264" ht="12.75" customHeight="1">
      <c r="A264" s="87" t="str">
        <f t="shared" si="1"/>
        <v>Mexico Salt marsh Restoration Planting Medium</v>
      </c>
      <c r="B264" s="87" t="s">
        <v>161</v>
      </c>
      <c r="C264" s="203" t="s">
        <v>188</v>
      </c>
      <c r="D264" s="2" t="s">
        <v>589</v>
      </c>
      <c r="E264" s="203" t="s">
        <v>168</v>
      </c>
      <c r="F264" s="2" t="s">
        <v>174</v>
      </c>
      <c r="G264" s="203" t="s">
        <v>902</v>
      </c>
      <c r="H264" s="177">
        <v>500.0</v>
      </c>
      <c r="I264" s="2" t="s">
        <v>903</v>
      </c>
      <c r="J264" s="2">
        <v>10765.473013360646</v>
      </c>
      <c r="K264" s="2">
        <v>322964.1904008194</v>
      </c>
      <c r="L264" s="204">
        <v>-1.6544208265374038E7</v>
      </c>
      <c r="M264" s="92">
        <v>1.6867892856436625E7</v>
      </c>
      <c r="N264" s="92">
        <v>1.9923567514936052E7</v>
      </c>
      <c r="O264" s="92">
        <v>1.3294413546331212E7</v>
      </c>
      <c r="P264" s="92">
        <v>1.5141616889846595E7</v>
      </c>
      <c r="Q264" s="92">
        <v>3573479.3101054113</v>
      </c>
      <c r="R264" s="92">
        <v>4781950.625089457</v>
      </c>
      <c r="S264" s="92">
        <v>19519.49999999997</v>
      </c>
      <c r="T264" s="92">
        <v>15615.599999999979</v>
      </c>
      <c r="U264" s="92">
        <v>323684.59106258606</v>
      </c>
      <c r="V264" s="92">
        <v>551663.6431679267</v>
      </c>
      <c r="W264" s="92">
        <v>1080.1949881167966</v>
      </c>
      <c r="X264" s="92">
        <v>56226.30952145542</v>
      </c>
      <c r="Y264" s="92">
        <v>33735.78571287325</v>
      </c>
      <c r="Z264" s="92">
        <v>65.0649999999999</v>
      </c>
      <c r="AA264" s="92">
        <v>647.3691821251721</v>
      </c>
      <c r="AB264" s="87">
        <v>500.0</v>
      </c>
      <c r="AC264" s="2">
        <v>1.6544208265374038E7</v>
      </c>
      <c r="AD264" s="92">
        <v>1.3294413546331212E7</v>
      </c>
      <c r="AE264" s="92">
        <v>3573479.3101054113</v>
      </c>
      <c r="AF264" s="92">
        <v>323684.59106258606</v>
      </c>
      <c r="AG264" s="92">
        <v>1080.1949881167966</v>
      </c>
      <c r="AH264" s="2" t="s">
        <v>904</v>
      </c>
      <c r="AI264" s="2" t="s">
        <v>904</v>
      </c>
      <c r="AJ264" s="2" t="s">
        <v>904</v>
      </c>
      <c r="AK264" s="177">
        <v>15615.599999999979</v>
      </c>
      <c r="AL264" s="2" t="s">
        <v>904</v>
      </c>
      <c r="AM264" s="2" t="s">
        <v>904</v>
      </c>
      <c r="AN264" s="2" t="s">
        <v>904</v>
      </c>
      <c r="AO264" s="2" t="s">
        <v>904</v>
      </c>
      <c r="AP264" s="2" t="s">
        <v>904</v>
      </c>
      <c r="AQ264" s="2" t="s">
        <v>904</v>
      </c>
      <c r="AR264" s="2" t="s">
        <v>904</v>
      </c>
      <c r="AS264" s="2" t="s">
        <v>904</v>
      </c>
      <c r="AT264" s="2" t="s">
        <v>904</v>
      </c>
      <c r="AU264" s="2" t="s">
        <v>904</v>
      </c>
      <c r="AV264" s="2" t="s">
        <v>904</v>
      </c>
      <c r="AW264" s="2" t="s">
        <v>904</v>
      </c>
      <c r="AX264" s="2" t="s">
        <v>904</v>
      </c>
      <c r="AY264" s="2" t="s">
        <v>904</v>
      </c>
      <c r="AZ264" s="2" t="s">
        <v>904</v>
      </c>
      <c r="BA264" s="205">
        <v>2494962.0762942005</v>
      </c>
      <c r="BB264" s="205">
        <v>5.756559078752332</v>
      </c>
      <c r="BC264" s="206" t="s">
        <v>904</v>
      </c>
      <c r="BD264" s="205">
        <v>5.756559078752332</v>
      </c>
      <c r="BE264" s="205">
        <v>1187.962602850826</v>
      </c>
      <c r="BF264" s="205">
        <v>0.0</v>
      </c>
      <c r="BG264" s="205">
        <v>19519.49999999997</v>
      </c>
      <c r="BH264" s="205">
        <v>15615.599999999979</v>
      </c>
      <c r="BI264" s="2" t="s">
        <v>904</v>
      </c>
      <c r="BJ264" s="2" t="s">
        <v>904</v>
      </c>
      <c r="BK264" s="203">
        <v>30.0</v>
      </c>
      <c r="BL264" s="2">
        <v>1.0</v>
      </c>
      <c r="BM264" s="207">
        <v>30.0</v>
      </c>
      <c r="BN264" s="208" t="s">
        <v>906</v>
      </c>
      <c r="BO264" s="87">
        <v>20.0</v>
      </c>
      <c r="BP264" s="101">
        <v>0.05</v>
      </c>
      <c r="BQ264" s="101">
        <v>0.04</v>
      </c>
      <c r="BR264" s="2">
        <v>100.0</v>
      </c>
      <c r="BS264" s="2">
        <v>100.0</v>
      </c>
    </row>
    <row r="265" ht="12.75" customHeight="1">
      <c r="A265" s="87" t="str">
        <f t="shared" si="1"/>
        <v>Mexico Salt marsh Restoration Planting Medium</v>
      </c>
      <c r="B265" s="87" t="s">
        <v>161</v>
      </c>
      <c r="C265" s="203" t="s">
        <v>188</v>
      </c>
      <c r="D265" s="2" t="s">
        <v>589</v>
      </c>
      <c r="E265" s="203" t="s">
        <v>168</v>
      </c>
      <c r="F265" s="2" t="s">
        <v>174</v>
      </c>
      <c r="G265" s="203" t="s">
        <v>902</v>
      </c>
      <c r="H265" s="177">
        <v>500.0</v>
      </c>
      <c r="I265" s="2" t="s">
        <v>903</v>
      </c>
      <c r="J265" s="2">
        <v>10765.473013360646</v>
      </c>
      <c r="K265" s="2">
        <v>322964.1904008194</v>
      </c>
      <c r="L265" s="204">
        <v>-1.6544208265374038E7</v>
      </c>
      <c r="M265" s="92">
        <v>1.6867892856436625E7</v>
      </c>
      <c r="N265" s="92">
        <v>1.9923567514936052E7</v>
      </c>
      <c r="O265" s="92">
        <v>1.3294413546331212E7</v>
      </c>
      <c r="P265" s="92">
        <v>1.5141616889846595E7</v>
      </c>
      <c r="Q265" s="92">
        <v>3573479.3101054113</v>
      </c>
      <c r="R265" s="92">
        <v>4781950.625089457</v>
      </c>
      <c r="S265" s="92">
        <v>19519.49999999997</v>
      </c>
      <c r="T265" s="92">
        <v>15615.599999999979</v>
      </c>
      <c r="U265" s="92">
        <v>323684.59106258606</v>
      </c>
      <c r="V265" s="92">
        <v>551663.6431679267</v>
      </c>
      <c r="W265" s="92">
        <v>1080.1949881167966</v>
      </c>
      <c r="X265" s="92">
        <v>56226.30952145542</v>
      </c>
      <c r="Y265" s="92">
        <v>33735.78571287325</v>
      </c>
      <c r="Z265" s="92">
        <v>65.0649999999999</v>
      </c>
      <c r="AA265" s="92">
        <v>647.3691821251721</v>
      </c>
      <c r="AB265" s="87">
        <v>500.0</v>
      </c>
      <c r="AC265" s="2">
        <v>1.6544208265374038E7</v>
      </c>
      <c r="AD265" s="92">
        <v>1.3294413546331212E7</v>
      </c>
      <c r="AE265" s="92">
        <v>3573479.3101054113</v>
      </c>
      <c r="AF265" s="92">
        <v>323684.59106258606</v>
      </c>
      <c r="AG265" s="92">
        <v>1080.1949881167966</v>
      </c>
      <c r="AH265" s="2" t="s">
        <v>904</v>
      </c>
      <c r="AI265" s="2" t="s">
        <v>904</v>
      </c>
      <c r="AJ265" s="2" t="s">
        <v>904</v>
      </c>
      <c r="AK265" s="177">
        <v>15615.599999999979</v>
      </c>
      <c r="AL265" s="2" t="s">
        <v>904</v>
      </c>
      <c r="AM265" s="2" t="s">
        <v>904</v>
      </c>
      <c r="AN265" s="2" t="s">
        <v>904</v>
      </c>
      <c r="AO265" s="2" t="s">
        <v>904</v>
      </c>
      <c r="AP265" s="2" t="s">
        <v>904</v>
      </c>
      <c r="AQ265" s="2" t="s">
        <v>904</v>
      </c>
      <c r="AR265" s="2" t="s">
        <v>904</v>
      </c>
      <c r="AS265" s="2" t="s">
        <v>904</v>
      </c>
      <c r="AT265" s="2" t="s">
        <v>904</v>
      </c>
      <c r="AU265" s="2" t="s">
        <v>904</v>
      </c>
      <c r="AV265" s="2" t="s">
        <v>904</v>
      </c>
      <c r="AW265" s="2" t="s">
        <v>904</v>
      </c>
      <c r="AX265" s="2" t="s">
        <v>904</v>
      </c>
      <c r="AY265" s="2" t="s">
        <v>904</v>
      </c>
      <c r="AZ265" s="2" t="s">
        <v>904</v>
      </c>
      <c r="BA265" s="205">
        <v>2494962.0762942005</v>
      </c>
      <c r="BB265" s="205">
        <v>5.756559078752332</v>
      </c>
      <c r="BC265" s="206" t="s">
        <v>904</v>
      </c>
      <c r="BD265" s="205">
        <v>5.756559078752332</v>
      </c>
      <c r="BE265" s="205">
        <v>1187.962602850826</v>
      </c>
      <c r="BF265" s="205">
        <v>0.0</v>
      </c>
      <c r="BG265" s="205">
        <v>19519.49999999997</v>
      </c>
      <c r="BH265" s="205">
        <v>15615.599999999979</v>
      </c>
      <c r="BI265" s="2" t="s">
        <v>904</v>
      </c>
      <c r="BJ265" s="2" t="s">
        <v>904</v>
      </c>
      <c r="BK265" s="203">
        <v>30.0</v>
      </c>
      <c r="BL265" s="2">
        <v>1.0</v>
      </c>
      <c r="BM265" s="207">
        <v>30.0</v>
      </c>
      <c r="BN265" s="208" t="s">
        <v>906</v>
      </c>
      <c r="BO265" s="87">
        <v>20.0</v>
      </c>
      <c r="BP265" s="101">
        <v>0.05</v>
      </c>
      <c r="BQ265" s="101">
        <v>0.04</v>
      </c>
      <c r="BR265" s="2">
        <v>100.0</v>
      </c>
      <c r="BS265" s="2">
        <v>100.0</v>
      </c>
    </row>
    <row r="266" ht="12.75" customHeight="1">
      <c r="A266" s="87" t="str">
        <f t="shared" si="1"/>
        <v>Mexico Mangrove Restoration Planting Small</v>
      </c>
      <c r="B266" s="87" t="s">
        <v>161</v>
      </c>
      <c r="C266" s="203" t="s">
        <v>188</v>
      </c>
      <c r="D266" s="2" t="s">
        <v>589</v>
      </c>
      <c r="E266" s="203" t="s">
        <v>160</v>
      </c>
      <c r="F266" s="2" t="s">
        <v>174</v>
      </c>
      <c r="G266" s="203" t="s">
        <v>902</v>
      </c>
      <c r="H266" s="177">
        <v>100.0</v>
      </c>
      <c r="I266" s="2" t="s">
        <v>907</v>
      </c>
      <c r="J266" s="2">
        <v>1258400.7995164797</v>
      </c>
      <c r="K266" s="2">
        <v>1.691045011389581E8</v>
      </c>
      <c r="L266" s="204">
        <v>-2637587.098968488</v>
      </c>
      <c r="M266" s="92">
        <v>3974742.5025252644</v>
      </c>
      <c r="N266" s="92">
        <v>4940626.994108748</v>
      </c>
      <c r="O266" s="92">
        <v>2714596.7626308603</v>
      </c>
      <c r="P266" s="92">
        <v>2976066.6666666665</v>
      </c>
      <c r="Q266" s="92">
        <v>1260145.7398944043</v>
      </c>
      <c r="R266" s="92">
        <v>1964560.3274420807</v>
      </c>
      <c r="S266" s="92">
        <v>21999.996000000003</v>
      </c>
      <c r="T266" s="92">
        <v>17599.996800000004</v>
      </c>
      <c r="U266" s="92">
        <v>1644592.8727861533</v>
      </c>
      <c r="V266" s="92">
        <v>2775501.8808208047</v>
      </c>
      <c r="W266" s="92">
        <v>225.83768325033236</v>
      </c>
      <c r="X266" s="92">
        <v>66245.70837542108</v>
      </c>
      <c r="Y266" s="92">
        <v>7949.485005050528</v>
      </c>
      <c r="Z266" s="92">
        <v>366.6666000000001</v>
      </c>
      <c r="AA266" s="92">
        <v>16445.928727861534</v>
      </c>
      <c r="AB266" s="87">
        <v>500.0</v>
      </c>
      <c r="AC266" s="2">
        <v>2637587.098968488</v>
      </c>
      <c r="AD266" s="92">
        <v>2714596.7626308603</v>
      </c>
      <c r="AE266" s="92">
        <v>1260145.7398944043</v>
      </c>
      <c r="AF266" s="92">
        <v>1644592.8727861533</v>
      </c>
      <c r="AG266" s="92">
        <v>225.83768325033236</v>
      </c>
      <c r="AH266" s="2" t="s">
        <v>904</v>
      </c>
      <c r="AI266" s="2" t="s">
        <v>904</v>
      </c>
      <c r="AJ266" s="2" t="s">
        <v>904</v>
      </c>
      <c r="AK266" s="177">
        <v>17599.996800000004</v>
      </c>
      <c r="AL266" s="2" t="s">
        <v>904</v>
      </c>
      <c r="AM266" s="2" t="s">
        <v>904</v>
      </c>
      <c r="AN266" s="2" t="s">
        <v>904</v>
      </c>
      <c r="AO266" s="2" t="s">
        <v>904</v>
      </c>
      <c r="AP266" s="2" t="s">
        <v>904</v>
      </c>
      <c r="AQ266" s="2" t="s">
        <v>904</v>
      </c>
      <c r="AR266" s="2" t="s">
        <v>904</v>
      </c>
      <c r="AS266" s="2" t="s">
        <v>904</v>
      </c>
      <c r="AT266" s="2" t="s">
        <v>904</v>
      </c>
      <c r="AU266" s="2" t="s">
        <v>904</v>
      </c>
      <c r="AV266" s="2" t="s">
        <v>904</v>
      </c>
      <c r="AW266" s="2" t="s">
        <v>904</v>
      </c>
      <c r="AX266" s="2" t="s">
        <v>904</v>
      </c>
      <c r="AY266" s="2" t="s">
        <v>904</v>
      </c>
      <c r="AZ266" s="2" t="s">
        <v>904</v>
      </c>
      <c r="BA266" s="205">
        <v>1.9727622011975363E7</v>
      </c>
      <c r="BB266" s="205">
        <v>10.383455041018195</v>
      </c>
      <c r="BC266" s="206" t="s">
        <v>904</v>
      </c>
      <c r="BD266" s="205">
        <v>10.383455041018195</v>
      </c>
      <c r="BE266" s="205">
        <v>10818.002539785424</v>
      </c>
      <c r="BF266" s="205">
        <v>0.0</v>
      </c>
      <c r="BG266" s="205">
        <v>21999.996000000003</v>
      </c>
      <c r="BH266" s="205">
        <v>17599.996800000004</v>
      </c>
      <c r="BI266" s="2" t="s">
        <v>904</v>
      </c>
      <c r="BJ266" s="2" t="s">
        <v>904</v>
      </c>
      <c r="BK266" s="203">
        <v>134.38047814649656</v>
      </c>
      <c r="BL266" s="2">
        <v>3.0</v>
      </c>
      <c r="BM266" s="207">
        <v>134.38047814649656</v>
      </c>
      <c r="BN266" s="208" t="s">
        <v>905</v>
      </c>
      <c r="BO266" s="87">
        <v>20.0</v>
      </c>
      <c r="BP266" s="101">
        <v>0.05</v>
      </c>
      <c r="BQ266" s="101">
        <v>0.04</v>
      </c>
      <c r="BR266" s="2">
        <v>100.0</v>
      </c>
      <c r="BS266" s="2">
        <v>100.0</v>
      </c>
    </row>
    <row r="267" ht="12.75" customHeight="1">
      <c r="A267" s="87" t="str">
        <f t="shared" si="1"/>
        <v>Mexico Mangrove Restoration Planting Small</v>
      </c>
      <c r="B267" s="87" t="s">
        <v>161</v>
      </c>
      <c r="C267" s="203" t="s">
        <v>188</v>
      </c>
      <c r="D267" s="2" t="s">
        <v>589</v>
      </c>
      <c r="E267" s="203" t="s">
        <v>160</v>
      </c>
      <c r="F267" s="2" t="s">
        <v>174</v>
      </c>
      <c r="G267" s="203" t="s">
        <v>902</v>
      </c>
      <c r="H267" s="177">
        <v>100.0</v>
      </c>
      <c r="I267" s="2" t="s">
        <v>907</v>
      </c>
      <c r="J267" s="2">
        <v>1258400.7995164797</v>
      </c>
      <c r="K267" s="2">
        <v>1.691045011389581E8</v>
      </c>
      <c r="L267" s="204">
        <v>-2637587.098968488</v>
      </c>
      <c r="M267" s="92">
        <v>3974742.5025252644</v>
      </c>
      <c r="N267" s="92">
        <v>4940626.994108748</v>
      </c>
      <c r="O267" s="92">
        <v>2714596.7626308603</v>
      </c>
      <c r="P267" s="92">
        <v>2976066.6666666665</v>
      </c>
      <c r="Q267" s="92">
        <v>1260145.7398944043</v>
      </c>
      <c r="R267" s="92">
        <v>1964560.3274420807</v>
      </c>
      <c r="S267" s="92">
        <v>21999.996000000003</v>
      </c>
      <c r="T267" s="92">
        <v>17599.996800000004</v>
      </c>
      <c r="U267" s="92">
        <v>1644592.8727861533</v>
      </c>
      <c r="V267" s="92">
        <v>2775501.8808208047</v>
      </c>
      <c r="W267" s="92">
        <v>225.83768325033236</v>
      </c>
      <c r="X267" s="92">
        <v>66245.70837542108</v>
      </c>
      <c r="Y267" s="92">
        <v>7949.485005050528</v>
      </c>
      <c r="Z267" s="92">
        <v>366.6666000000001</v>
      </c>
      <c r="AA267" s="92">
        <v>16445.928727861534</v>
      </c>
      <c r="AB267" s="87">
        <v>500.0</v>
      </c>
      <c r="AC267" s="2">
        <v>2637587.098968488</v>
      </c>
      <c r="AD267" s="92">
        <v>2714596.7626308603</v>
      </c>
      <c r="AE267" s="92">
        <v>1260145.7398944043</v>
      </c>
      <c r="AF267" s="92">
        <v>1644592.8727861533</v>
      </c>
      <c r="AG267" s="92">
        <v>225.83768325033236</v>
      </c>
      <c r="AH267" s="2" t="s">
        <v>904</v>
      </c>
      <c r="AI267" s="2" t="s">
        <v>904</v>
      </c>
      <c r="AJ267" s="2" t="s">
        <v>904</v>
      </c>
      <c r="AK267" s="177">
        <v>17599.996800000004</v>
      </c>
      <c r="AL267" s="2" t="s">
        <v>904</v>
      </c>
      <c r="AM267" s="2" t="s">
        <v>904</v>
      </c>
      <c r="AN267" s="2" t="s">
        <v>904</v>
      </c>
      <c r="AO267" s="2" t="s">
        <v>904</v>
      </c>
      <c r="AP267" s="2" t="s">
        <v>904</v>
      </c>
      <c r="AQ267" s="2" t="s">
        <v>904</v>
      </c>
      <c r="AR267" s="2" t="s">
        <v>904</v>
      </c>
      <c r="AS267" s="2" t="s">
        <v>904</v>
      </c>
      <c r="AT267" s="2" t="s">
        <v>904</v>
      </c>
      <c r="AU267" s="2" t="s">
        <v>904</v>
      </c>
      <c r="AV267" s="2" t="s">
        <v>904</v>
      </c>
      <c r="AW267" s="2" t="s">
        <v>904</v>
      </c>
      <c r="AX267" s="2" t="s">
        <v>904</v>
      </c>
      <c r="AY267" s="2" t="s">
        <v>904</v>
      </c>
      <c r="AZ267" s="2" t="s">
        <v>904</v>
      </c>
      <c r="BA267" s="205">
        <v>1.9727622011975363E7</v>
      </c>
      <c r="BB267" s="205">
        <v>10.383455041018195</v>
      </c>
      <c r="BC267" s="206" t="s">
        <v>904</v>
      </c>
      <c r="BD267" s="205">
        <v>10.383455041018195</v>
      </c>
      <c r="BE267" s="205">
        <v>10818.002539785424</v>
      </c>
      <c r="BF267" s="205">
        <v>0.0</v>
      </c>
      <c r="BG267" s="205">
        <v>21999.996000000003</v>
      </c>
      <c r="BH267" s="205">
        <v>17599.996800000004</v>
      </c>
      <c r="BI267" s="2" t="s">
        <v>904</v>
      </c>
      <c r="BJ267" s="2" t="s">
        <v>904</v>
      </c>
      <c r="BK267" s="203">
        <v>134.38047814649656</v>
      </c>
      <c r="BL267" s="2">
        <v>3.0</v>
      </c>
      <c r="BM267" s="207">
        <v>134.38047814649656</v>
      </c>
      <c r="BN267" s="208" t="s">
        <v>905</v>
      </c>
      <c r="BO267" s="87">
        <v>20.0</v>
      </c>
      <c r="BP267" s="101">
        <v>0.05</v>
      </c>
      <c r="BQ267" s="101">
        <v>0.04</v>
      </c>
      <c r="BR267" s="2">
        <v>100.0</v>
      </c>
      <c r="BS267" s="2">
        <v>100.0</v>
      </c>
    </row>
    <row r="268" ht="12.75" customHeight="1">
      <c r="A268" s="87" t="str">
        <f t="shared" si="1"/>
        <v>Mexico Seagrass Restoration Planting Small</v>
      </c>
      <c r="B268" s="87" t="s">
        <v>161</v>
      </c>
      <c r="C268" s="203" t="s">
        <v>188</v>
      </c>
      <c r="D268" s="2" t="s">
        <v>589</v>
      </c>
      <c r="E268" s="203" t="s">
        <v>167</v>
      </c>
      <c r="F268" s="2" t="s">
        <v>174</v>
      </c>
      <c r="G268" s="203" t="s">
        <v>902</v>
      </c>
      <c r="H268" s="177">
        <v>100.0</v>
      </c>
      <c r="I268" s="2" t="s">
        <v>907</v>
      </c>
      <c r="J268" s="2">
        <v>69461.54467999986</v>
      </c>
      <c r="K268" s="2">
        <v>1.6484585295874804E8</v>
      </c>
      <c r="L268" s="204">
        <v>-5210599.46206362</v>
      </c>
      <c r="M268" s="92">
        <v>7101255.859659558</v>
      </c>
      <c r="N268" s="92">
        <v>8556605.038123142</v>
      </c>
      <c r="O268" s="92">
        <v>5186351.455931763</v>
      </c>
      <c r="P268" s="92">
        <v>5756454.537991894</v>
      </c>
      <c r="Q268" s="92">
        <v>1914904.403727795</v>
      </c>
      <c r="R268" s="92">
        <v>2800150.5001312485</v>
      </c>
      <c r="S268" s="92">
        <v>1891.999999999997</v>
      </c>
      <c r="T268" s="92">
        <v>1513.599999999997</v>
      </c>
      <c r="U268" s="92">
        <v>2497780.9045917313</v>
      </c>
      <c r="V268" s="92">
        <v>4215387.110870744</v>
      </c>
      <c r="W268" s="92">
        <v>4691.63309966938</v>
      </c>
      <c r="X268" s="92">
        <v>118354.2643276593</v>
      </c>
      <c r="Y268" s="92">
        <v>14202.511719319116</v>
      </c>
      <c r="Z268" s="92">
        <v>31.533333333333285</v>
      </c>
      <c r="AA268" s="92">
        <v>24977.80904591731</v>
      </c>
      <c r="AB268" s="87">
        <v>500.0</v>
      </c>
      <c r="AC268" s="2">
        <v>5210599.46206362</v>
      </c>
      <c r="AD268" s="92">
        <v>5186351.455931763</v>
      </c>
      <c r="AE268" s="92">
        <v>1914904.403727795</v>
      </c>
      <c r="AF268" s="92">
        <v>2497780.9045917313</v>
      </c>
      <c r="AG268" s="92">
        <v>4691.63309966938</v>
      </c>
      <c r="AH268" s="2" t="s">
        <v>904</v>
      </c>
      <c r="AI268" s="2" t="s">
        <v>904</v>
      </c>
      <c r="AJ268" s="2" t="s">
        <v>904</v>
      </c>
      <c r="AK268" s="177">
        <v>1513.599999999997</v>
      </c>
      <c r="AL268" s="2" t="s">
        <v>904</v>
      </c>
      <c r="AM268" s="2" t="s">
        <v>904</v>
      </c>
      <c r="AN268" s="2" t="s">
        <v>904</v>
      </c>
      <c r="AO268" s="2" t="s">
        <v>904</v>
      </c>
      <c r="AP268" s="2" t="s">
        <v>904</v>
      </c>
      <c r="AQ268" s="2" t="s">
        <v>904</v>
      </c>
      <c r="AR268" s="2" t="s">
        <v>904</v>
      </c>
      <c r="AS268" s="2" t="s">
        <v>904</v>
      </c>
      <c r="AT268" s="2" t="s">
        <v>904</v>
      </c>
      <c r="AU268" s="2" t="s">
        <v>904</v>
      </c>
      <c r="AV268" s="2" t="s">
        <v>904</v>
      </c>
      <c r="AW268" s="2" t="s">
        <v>904</v>
      </c>
      <c r="AX268" s="2" t="s">
        <v>904</v>
      </c>
      <c r="AY268" s="2" t="s">
        <v>904</v>
      </c>
      <c r="AZ268" s="2" t="s">
        <v>904</v>
      </c>
      <c r="BA268" s="205">
        <v>1.9832532300785445E7</v>
      </c>
      <c r="BB268" s="205">
        <v>2.771662359956224</v>
      </c>
      <c r="BC268" s="206" t="s">
        <v>904</v>
      </c>
      <c r="BD268" s="205">
        <v>2.771662359956224</v>
      </c>
      <c r="BE268" s="205">
        <v>145.1854584551281</v>
      </c>
      <c r="BF268" s="205">
        <v>0.0</v>
      </c>
      <c r="BG268" s="205">
        <v>1891.999999999997</v>
      </c>
      <c r="BH268" s="205">
        <v>1513.599999999997</v>
      </c>
      <c r="BI268" s="2" t="s">
        <v>904</v>
      </c>
      <c r="BJ268" s="2" t="s">
        <v>904</v>
      </c>
      <c r="BK268" s="203">
        <v>2373.195898797976</v>
      </c>
      <c r="BL268" s="2">
        <v>3.0</v>
      </c>
      <c r="BM268" s="207">
        <v>2373.195898797976</v>
      </c>
      <c r="BN268" s="208" t="s">
        <v>905</v>
      </c>
      <c r="BO268" s="87">
        <v>20.0</v>
      </c>
      <c r="BP268" s="101">
        <v>0.05</v>
      </c>
      <c r="BQ268" s="101">
        <v>0.04</v>
      </c>
      <c r="BR268" s="2">
        <v>100.0</v>
      </c>
      <c r="BS268" s="2">
        <v>100.0</v>
      </c>
    </row>
    <row r="269" ht="12.75" customHeight="1">
      <c r="A269" s="87" t="str">
        <f t="shared" si="1"/>
        <v>Mexico Seagrass Restoration Planting Small</v>
      </c>
      <c r="B269" s="87" t="s">
        <v>161</v>
      </c>
      <c r="C269" s="203" t="s">
        <v>188</v>
      </c>
      <c r="D269" s="2" t="s">
        <v>589</v>
      </c>
      <c r="E269" s="203" t="s">
        <v>167</v>
      </c>
      <c r="F269" s="2" t="s">
        <v>174</v>
      </c>
      <c r="G269" s="203" t="s">
        <v>902</v>
      </c>
      <c r="H269" s="177">
        <v>100.0</v>
      </c>
      <c r="I269" s="2" t="s">
        <v>907</v>
      </c>
      <c r="J269" s="2">
        <v>69461.54467999986</v>
      </c>
      <c r="K269" s="2">
        <v>1.6484585295874804E8</v>
      </c>
      <c r="L269" s="204">
        <v>-5210599.46206362</v>
      </c>
      <c r="M269" s="92">
        <v>7101255.859659558</v>
      </c>
      <c r="N269" s="92">
        <v>8556605.038123142</v>
      </c>
      <c r="O269" s="92">
        <v>5186351.455931763</v>
      </c>
      <c r="P269" s="92">
        <v>5756454.537991894</v>
      </c>
      <c r="Q269" s="92">
        <v>1914904.403727795</v>
      </c>
      <c r="R269" s="92">
        <v>2800150.5001312485</v>
      </c>
      <c r="S269" s="92">
        <v>1891.999999999997</v>
      </c>
      <c r="T269" s="92">
        <v>1513.599999999997</v>
      </c>
      <c r="U269" s="92">
        <v>2497780.9045917313</v>
      </c>
      <c r="V269" s="92">
        <v>4215387.110870744</v>
      </c>
      <c r="W269" s="92">
        <v>4691.63309966938</v>
      </c>
      <c r="X269" s="92">
        <v>118354.2643276593</v>
      </c>
      <c r="Y269" s="92">
        <v>14202.511719319116</v>
      </c>
      <c r="Z269" s="92">
        <v>31.533333333333285</v>
      </c>
      <c r="AA269" s="92">
        <v>24977.80904591731</v>
      </c>
      <c r="AB269" s="87">
        <v>500.0</v>
      </c>
      <c r="AC269" s="2">
        <v>5210599.46206362</v>
      </c>
      <c r="AD269" s="92">
        <v>5186351.455931763</v>
      </c>
      <c r="AE269" s="92">
        <v>1914904.403727795</v>
      </c>
      <c r="AF269" s="92">
        <v>2497780.9045917313</v>
      </c>
      <c r="AG269" s="92">
        <v>4691.63309966938</v>
      </c>
      <c r="AH269" s="2" t="s">
        <v>904</v>
      </c>
      <c r="AI269" s="2" t="s">
        <v>904</v>
      </c>
      <c r="AJ269" s="2" t="s">
        <v>904</v>
      </c>
      <c r="AK269" s="177">
        <v>1513.599999999997</v>
      </c>
      <c r="AL269" s="2" t="s">
        <v>904</v>
      </c>
      <c r="AM269" s="2" t="s">
        <v>904</v>
      </c>
      <c r="AN269" s="2" t="s">
        <v>904</v>
      </c>
      <c r="AO269" s="2" t="s">
        <v>904</v>
      </c>
      <c r="AP269" s="2" t="s">
        <v>904</v>
      </c>
      <c r="AQ269" s="2" t="s">
        <v>904</v>
      </c>
      <c r="AR269" s="2" t="s">
        <v>904</v>
      </c>
      <c r="AS269" s="2" t="s">
        <v>904</v>
      </c>
      <c r="AT269" s="2" t="s">
        <v>904</v>
      </c>
      <c r="AU269" s="2" t="s">
        <v>904</v>
      </c>
      <c r="AV269" s="2" t="s">
        <v>904</v>
      </c>
      <c r="AW269" s="2" t="s">
        <v>904</v>
      </c>
      <c r="AX269" s="2" t="s">
        <v>904</v>
      </c>
      <c r="AY269" s="2" t="s">
        <v>904</v>
      </c>
      <c r="AZ269" s="2" t="s">
        <v>904</v>
      </c>
      <c r="BA269" s="205">
        <v>1.9832532300785445E7</v>
      </c>
      <c r="BB269" s="205">
        <v>2.771662359956224</v>
      </c>
      <c r="BC269" s="206" t="s">
        <v>904</v>
      </c>
      <c r="BD269" s="205">
        <v>2.771662359956224</v>
      </c>
      <c r="BE269" s="205">
        <v>145.1854584551281</v>
      </c>
      <c r="BF269" s="205">
        <v>0.0</v>
      </c>
      <c r="BG269" s="205">
        <v>1891.999999999997</v>
      </c>
      <c r="BH269" s="205">
        <v>1513.599999999997</v>
      </c>
      <c r="BI269" s="2" t="s">
        <v>904</v>
      </c>
      <c r="BJ269" s="2" t="s">
        <v>904</v>
      </c>
      <c r="BK269" s="203">
        <v>2373.195898797976</v>
      </c>
      <c r="BL269" s="2">
        <v>3.0</v>
      </c>
      <c r="BM269" s="207">
        <v>2373.195898797976</v>
      </c>
      <c r="BN269" s="208" t="s">
        <v>905</v>
      </c>
      <c r="BO269" s="87">
        <v>20.0</v>
      </c>
      <c r="BP269" s="101">
        <v>0.05</v>
      </c>
      <c r="BQ269" s="101">
        <v>0.04</v>
      </c>
      <c r="BR269" s="2">
        <v>100.0</v>
      </c>
      <c r="BS269" s="2">
        <v>100.0</v>
      </c>
    </row>
    <row r="270" ht="12.75" customHeight="1">
      <c r="A270" s="87" t="str">
        <f t="shared" si="1"/>
        <v>Mexico Salt marsh Restoration Planting Small</v>
      </c>
      <c r="B270" s="87" t="s">
        <v>161</v>
      </c>
      <c r="C270" s="203" t="s">
        <v>188</v>
      </c>
      <c r="D270" s="2" t="s">
        <v>589</v>
      </c>
      <c r="E270" s="203" t="s">
        <v>168</v>
      </c>
      <c r="F270" s="2" t="s">
        <v>174</v>
      </c>
      <c r="G270" s="203" t="s">
        <v>902</v>
      </c>
      <c r="H270" s="177">
        <v>100.0</v>
      </c>
      <c r="I270" s="2" t="s">
        <v>907</v>
      </c>
      <c r="J270" s="2">
        <v>10765.473013360646</v>
      </c>
      <c r="K270" s="2">
        <v>9651588.461013047</v>
      </c>
      <c r="L270" s="204">
        <v>-3699937.952522037</v>
      </c>
      <c r="M270" s="92">
        <v>5271541.48925057</v>
      </c>
      <c r="N270" s="92">
        <v>6439879.348237345</v>
      </c>
      <c r="O270" s="92">
        <v>3740703.069380819</v>
      </c>
      <c r="P270" s="92">
        <v>4130296.7113026525</v>
      </c>
      <c r="Q270" s="92">
        <v>1530838.4198697507</v>
      </c>
      <c r="R270" s="92">
        <v>2309582.6369346925</v>
      </c>
      <c r="S270" s="92">
        <v>4003.999999999994</v>
      </c>
      <c r="T270" s="92">
        <v>3203.199999999995</v>
      </c>
      <c r="U270" s="92">
        <v>1996914.0270632855</v>
      </c>
      <c r="V270" s="92">
        <v>3370097.687801594</v>
      </c>
      <c r="W270" s="92">
        <v>1645.7110043864193</v>
      </c>
      <c r="X270" s="92">
        <v>87859.02482084282</v>
      </c>
      <c r="Y270" s="92">
        <v>10543.08297850114</v>
      </c>
      <c r="Z270" s="92">
        <v>66.73333333333323</v>
      </c>
      <c r="AA270" s="92">
        <v>19969.140270632855</v>
      </c>
      <c r="AB270" s="87">
        <v>500.0</v>
      </c>
      <c r="AC270" s="2">
        <v>3699937.952522037</v>
      </c>
      <c r="AD270" s="92">
        <v>3740703.069380819</v>
      </c>
      <c r="AE270" s="92">
        <v>1530838.4198697507</v>
      </c>
      <c r="AF270" s="92">
        <v>1996914.0270632855</v>
      </c>
      <c r="AG270" s="92">
        <v>1645.7110043864193</v>
      </c>
      <c r="AH270" s="2" t="s">
        <v>904</v>
      </c>
      <c r="AI270" s="2" t="s">
        <v>904</v>
      </c>
      <c r="AJ270" s="2" t="s">
        <v>904</v>
      </c>
      <c r="AK270" s="177">
        <v>3203.199999999995</v>
      </c>
      <c r="AL270" s="2" t="s">
        <v>904</v>
      </c>
      <c r="AM270" s="2" t="s">
        <v>904</v>
      </c>
      <c r="AN270" s="2" t="s">
        <v>904</v>
      </c>
      <c r="AO270" s="2" t="s">
        <v>904</v>
      </c>
      <c r="AP270" s="2" t="s">
        <v>904</v>
      </c>
      <c r="AQ270" s="2" t="s">
        <v>904</v>
      </c>
      <c r="AR270" s="2" t="s">
        <v>904</v>
      </c>
      <c r="AS270" s="2" t="s">
        <v>904</v>
      </c>
      <c r="AT270" s="2" t="s">
        <v>904</v>
      </c>
      <c r="AU270" s="2" t="s">
        <v>904</v>
      </c>
      <c r="AV270" s="2" t="s">
        <v>904</v>
      </c>
      <c r="AW270" s="2" t="s">
        <v>904</v>
      </c>
      <c r="AX270" s="2" t="s">
        <v>904</v>
      </c>
      <c r="AY270" s="2" t="s">
        <v>904</v>
      </c>
      <c r="AZ270" s="2" t="s">
        <v>904</v>
      </c>
      <c r="BA270" s="205">
        <v>2494962.0762942005</v>
      </c>
      <c r="BB270" s="205">
        <v>1.1513118157504607</v>
      </c>
      <c r="BC270" s="206" t="s">
        <v>904</v>
      </c>
      <c r="BD270" s="205">
        <v>1.1513118157504607</v>
      </c>
      <c r="BE270" s="205">
        <v>237.59252057016514</v>
      </c>
      <c r="BF270" s="205">
        <v>0.0</v>
      </c>
      <c r="BG270" s="205">
        <v>4003.999999999994</v>
      </c>
      <c r="BH270" s="205">
        <v>3203.199999999995</v>
      </c>
      <c r="BI270" s="2" t="s">
        <v>904</v>
      </c>
      <c r="BJ270" s="2" t="s">
        <v>904</v>
      </c>
      <c r="BK270" s="203">
        <v>896.5317593602068</v>
      </c>
      <c r="BL270" s="2">
        <v>3.0</v>
      </c>
      <c r="BM270" s="207">
        <v>896.5317593602068</v>
      </c>
      <c r="BN270" s="208" t="s">
        <v>905</v>
      </c>
      <c r="BO270" s="87">
        <v>20.0</v>
      </c>
      <c r="BP270" s="101">
        <v>0.05</v>
      </c>
      <c r="BQ270" s="101">
        <v>0.04</v>
      </c>
      <c r="BR270" s="2">
        <v>100.0</v>
      </c>
      <c r="BS270" s="2">
        <v>100.0</v>
      </c>
    </row>
    <row r="271" ht="12.75" customHeight="1">
      <c r="A271" s="87" t="str">
        <f t="shared" si="1"/>
        <v>Mexico Salt marsh Restoration Planting Small</v>
      </c>
      <c r="B271" s="87" t="s">
        <v>161</v>
      </c>
      <c r="C271" s="203" t="s">
        <v>188</v>
      </c>
      <c r="D271" s="2" t="s">
        <v>589</v>
      </c>
      <c r="E271" s="203" t="s">
        <v>168</v>
      </c>
      <c r="F271" s="2" t="s">
        <v>174</v>
      </c>
      <c r="G271" s="203" t="s">
        <v>902</v>
      </c>
      <c r="H271" s="177">
        <v>100.0</v>
      </c>
      <c r="I271" s="2" t="s">
        <v>907</v>
      </c>
      <c r="J271" s="2">
        <v>10765.473013360646</v>
      </c>
      <c r="K271" s="2">
        <v>9651588.461013047</v>
      </c>
      <c r="L271" s="204">
        <v>-3699937.952522037</v>
      </c>
      <c r="M271" s="92">
        <v>5271541.48925057</v>
      </c>
      <c r="N271" s="92">
        <v>6439879.348237345</v>
      </c>
      <c r="O271" s="92">
        <v>3740703.069380819</v>
      </c>
      <c r="P271" s="92">
        <v>4130296.7113026525</v>
      </c>
      <c r="Q271" s="92">
        <v>1530838.4198697507</v>
      </c>
      <c r="R271" s="92">
        <v>2309582.6369346925</v>
      </c>
      <c r="S271" s="92">
        <v>4003.999999999994</v>
      </c>
      <c r="T271" s="92">
        <v>3203.199999999995</v>
      </c>
      <c r="U271" s="92">
        <v>1996914.0270632855</v>
      </c>
      <c r="V271" s="92">
        <v>3370097.687801594</v>
      </c>
      <c r="W271" s="92">
        <v>1645.7110043864193</v>
      </c>
      <c r="X271" s="92">
        <v>87859.02482084282</v>
      </c>
      <c r="Y271" s="92">
        <v>10543.08297850114</v>
      </c>
      <c r="Z271" s="92">
        <v>66.73333333333323</v>
      </c>
      <c r="AA271" s="92">
        <v>19969.140270632855</v>
      </c>
      <c r="AB271" s="87">
        <v>500.0</v>
      </c>
      <c r="AC271" s="2">
        <v>3699937.952522037</v>
      </c>
      <c r="AD271" s="92">
        <v>3740703.069380819</v>
      </c>
      <c r="AE271" s="92">
        <v>1530838.4198697507</v>
      </c>
      <c r="AF271" s="92">
        <v>1996914.0270632855</v>
      </c>
      <c r="AG271" s="92">
        <v>1645.7110043864193</v>
      </c>
      <c r="AH271" s="2" t="s">
        <v>904</v>
      </c>
      <c r="AI271" s="2" t="s">
        <v>904</v>
      </c>
      <c r="AJ271" s="2" t="s">
        <v>904</v>
      </c>
      <c r="AK271" s="177">
        <v>3203.199999999995</v>
      </c>
      <c r="AL271" s="2" t="s">
        <v>904</v>
      </c>
      <c r="AM271" s="2" t="s">
        <v>904</v>
      </c>
      <c r="AN271" s="2" t="s">
        <v>904</v>
      </c>
      <c r="AO271" s="2" t="s">
        <v>904</v>
      </c>
      <c r="AP271" s="2" t="s">
        <v>904</v>
      </c>
      <c r="AQ271" s="2" t="s">
        <v>904</v>
      </c>
      <c r="AR271" s="2" t="s">
        <v>904</v>
      </c>
      <c r="AS271" s="2" t="s">
        <v>904</v>
      </c>
      <c r="AT271" s="2" t="s">
        <v>904</v>
      </c>
      <c r="AU271" s="2" t="s">
        <v>904</v>
      </c>
      <c r="AV271" s="2" t="s">
        <v>904</v>
      </c>
      <c r="AW271" s="2" t="s">
        <v>904</v>
      </c>
      <c r="AX271" s="2" t="s">
        <v>904</v>
      </c>
      <c r="AY271" s="2" t="s">
        <v>904</v>
      </c>
      <c r="AZ271" s="2" t="s">
        <v>904</v>
      </c>
      <c r="BA271" s="205">
        <v>2494962.0762942005</v>
      </c>
      <c r="BB271" s="205">
        <v>1.1513118157504607</v>
      </c>
      <c r="BC271" s="206" t="s">
        <v>904</v>
      </c>
      <c r="BD271" s="205">
        <v>1.1513118157504607</v>
      </c>
      <c r="BE271" s="205">
        <v>237.59252057016514</v>
      </c>
      <c r="BF271" s="205">
        <v>0.0</v>
      </c>
      <c r="BG271" s="205">
        <v>4003.999999999994</v>
      </c>
      <c r="BH271" s="205">
        <v>3203.199999999995</v>
      </c>
      <c r="BI271" s="2" t="s">
        <v>904</v>
      </c>
      <c r="BJ271" s="2" t="s">
        <v>904</v>
      </c>
      <c r="BK271" s="203">
        <v>896.5317593602068</v>
      </c>
      <c r="BL271" s="2">
        <v>3.0</v>
      </c>
      <c r="BM271" s="207">
        <v>896.5317593602068</v>
      </c>
      <c r="BN271" s="208" t="s">
        <v>905</v>
      </c>
      <c r="BO271" s="87">
        <v>20.0</v>
      </c>
      <c r="BP271" s="101">
        <v>0.05</v>
      </c>
      <c r="BQ271" s="101">
        <v>0.04</v>
      </c>
      <c r="BR271" s="2">
        <v>100.0</v>
      </c>
      <c r="BS271" s="2">
        <v>100.0</v>
      </c>
    </row>
    <row r="272" ht="12.75" customHeight="1">
      <c r="A272" s="87" t="str">
        <f t="shared" si="1"/>
        <v>Mexico Mangrove Restoration Planting Small</v>
      </c>
      <c r="B272" s="87" t="s">
        <v>161</v>
      </c>
      <c r="C272" s="203" t="s">
        <v>188</v>
      </c>
      <c r="D272" s="2" t="s">
        <v>589</v>
      </c>
      <c r="E272" s="203" t="s">
        <v>160</v>
      </c>
      <c r="F272" s="2" t="s">
        <v>174</v>
      </c>
      <c r="G272" s="203" t="s">
        <v>902</v>
      </c>
      <c r="H272" s="177">
        <v>100.0</v>
      </c>
      <c r="I272" s="2" t="s">
        <v>907</v>
      </c>
      <c r="J272" s="2">
        <v>1258400.7995164797</v>
      </c>
      <c r="K272" s="2">
        <v>3.775202398549439E7</v>
      </c>
      <c r="L272" s="204">
        <v>-3479848.257895042</v>
      </c>
      <c r="M272" s="92">
        <v>3846998.2105079386</v>
      </c>
      <c r="N272" s="92">
        <v>4725038.973130918</v>
      </c>
      <c r="O272" s="92">
        <v>2714596.7626308603</v>
      </c>
      <c r="P272" s="92">
        <v>2976066.6666666665</v>
      </c>
      <c r="Q272" s="92">
        <v>1132401.4478770785</v>
      </c>
      <c r="R272" s="92">
        <v>1748972.3064642516</v>
      </c>
      <c r="S272" s="92">
        <v>21999.996000000003</v>
      </c>
      <c r="T272" s="92">
        <v>17599.996800000004</v>
      </c>
      <c r="U272" s="92">
        <v>367149.9526128966</v>
      </c>
      <c r="V272" s="92">
        <v>619621.6710425135</v>
      </c>
      <c r="W272" s="92">
        <v>218.57948352058438</v>
      </c>
      <c r="X272" s="92">
        <v>64116.63684179898</v>
      </c>
      <c r="Y272" s="92">
        <v>7693.996421015877</v>
      </c>
      <c r="Z272" s="92">
        <v>366.6666000000001</v>
      </c>
      <c r="AA272" s="92">
        <v>3671.4995261289664</v>
      </c>
      <c r="AB272" s="87">
        <v>500.0</v>
      </c>
      <c r="AC272" s="2">
        <v>3479848.257895042</v>
      </c>
      <c r="AD272" s="92">
        <v>2714596.7626308603</v>
      </c>
      <c r="AE272" s="92">
        <v>1132401.4478770785</v>
      </c>
      <c r="AF272" s="92">
        <v>367149.9526128966</v>
      </c>
      <c r="AG272" s="92">
        <v>218.57948352058438</v>
      </c>
      <c r="AH272" s="2" t="s">
        <v>904</v>
      </c>
      <c r="AI272" s="2" t="s">
        <v>904</v>
      </c>
      <c r="AJ272" s="2" t="s">
        <v>904</v>
      </c>
      <c r="AK272" s="177">
        <v>17599.996800000004</v>
      </c>
      <c r="AL272" s="2" t="s">
        <v>904</v>
      </c>
      <c r="AM272" s="2" t="s">
        <v>904</v>
      </c>
      <c r="AN272" s="2" t="s">
        <v>904</v>
      </c>
      <c r="AO272" s="2" t="s">
        <v>904</v>
      </c>
      <c r="AP272" s="2" t="s">
        <v>904</v>
      </c>
      <c r="AQ272" s="2" t="s">
        <v>904</v>
      </c>
      <c r="AR272" s="2" t="s">
        <v>904</v>
      </c>
      <c r="AS272" s="2" t="s">
        <v>904</v>
      </c>
      <c r="AT272" s="2" t="s">
        <v>904</v>
      </c>
      <c r="AU272" s="2" t="s">
        <v>904</v>
      </c>
      <c r="AV272" s="2" t="s">
        <v>904</v>
      </c>
      <c r="AW272" s="2" t="s">
        <v>904</v>
      </c>
      <c r="AX272" s="2" t="s">
        <v>904</v>
      </c>
      <c r="AY272" s="2" t="s">
        <v>904</v>
      </c>
      <c r="AZ272" s="2" t="s">
        <v>904</v>
      </c>
      <c r="BA272" s="205">
        <v>1.9727622011975363E7</v>
      </c>
      <c r="BB272" s="205">
        <v>10.383455041018195</v>
      </c>
      <c r="BC272" s="206" t="s">
        <v>904</v>
      </c>
      <c r="BD272" s="205">
        <v>10.383455041018195</v>
      </c>
      <c r="BE272" s="205">
        <v>10818.002539785424</v>
      </c>
      <c r="BF272" s="205">
        <v>0.0</v>
      </c>
      <c r="BG272" s="205">
        <v>21999.996000000003</v>
      </c>
      <c r="BH272" s="205">
        <v>17599.996800000004</v>
      </c>
      <c r="BI272" s="2" t="s">
        <v>904</v>
      </c>
      <c r="BJ272" s="2" t="s">
        <v>904</v>
      </c>
      <c r="BK272" s="203">
        <v>30.0</v>
      </c>
      <c r="BL272" s="2">
        <v>1.0</v>
      </c>
      <c r="BM272" s="207">
        <v>30.0</v>
      </c>
      <c r="BN272" s="208" t="s">
        <v>906</v>
      </c>
      <c r="BO272" s="87">
        <v>20.0</v>
      </c>
      <c r="BP272" s="101">
        <v>0.05</v>
      </c>
      <c r="BQ272" s="101">
        <v>0.04</v>
      </c>
      <c r="BR272" s="2">
        <v>100.0</v>
      </c>
      <c r="BS272" s="2">
        <v>100.0</v>
      </c>
    </row>
    <row r="273" ht="12.75" customHeight="1">
      <c r="A273" s="87" t="str">
        <f t="shared" si="1"/>
        <v>Mexico Mangrove Restoration Planting Small</v>
      </c>
      <c r="B273" s="87" t="s">
        <v>161</v>
      </c>
      <c r="C273" s="203" t="s">
        <v>188</v>
      </c>
      <c r="D273" s="2" t="s">
        <v>589</v>
      </c>
      <c r="E273" s="203" t="s">
        <v>160</v>
      </c>
      <c r="F273" s="2" t="s">
        <v>174</v>
      </c>
      <c r="G273" s="203" t="s">
        <v>902</v>
      </c>
      <c r="H273" s="177">
        <v>100.0</v>
      </c>
      <c r="I273" s="2" t="s">
        <v>907</v>
      </c>
      <c r="J273" s="2">
        <v>1258400.7995164797</v>
      </c>
      <c r="K273" s="2">
        <v>3.775202398549439E7</v>
      </c>
      <c r="L273" s="204">
        <v>-3479848.257895042</v>
      </c>
      <c r="M273" s="92">
        <v>3846998.2105079386</v>
      </c>
      <c r="N273" s="92">
        <v>4725038.973130918</v>
      </c>
      <c r="O273" s="92">
        <v>2714596.7626308603</v>
      </c>
      <c r="P273" s="92">
        <v>2976066.6666666665</v>
      </c>
      <c r="Q273" s="92">
        <v>1132401.4478770785</v>
      </c>
      <c r="R273" s="92">
        <v>1748972.3064642516</v>
      </c>
      <c r="S273" s="92">
        <v>21999.996000000003</v>
      </c>
      <c r="T273" s="92">
        <v>17599.996800000004</v>
      </c>
      <c r="U273" s="92">
        <v>367149.9526128966</v>
      </c>
      <c r="V273" s="92">
        <v>619621.6710425135</v>
      </c>
      <c r="W273" s="92">
        <v>218.57948352058438</v>
      </c>
      <c r="X273" s="92">
        <v>64116.63684179898</v>
      </c>
      <c r="Y273" s="92">
        <v>7693.996421015877</v>
      </c>
      <c r="Z273" s="92">
        <v>366.6666000000001</v>
      </c>
      <c r="AA273" s="92">
        <v>3671.4995261289664</v>
      </c>
      <c r="AB273" s="87">
        <v>500.0</v>
      </c>
      <c r="AC273" s="2">
        <v>3479848.257895042</v>
      </c>
      <c r="AD273" s="92">
        <v>2714596.7626308603</v>
      </c>
      <c r="AE273" s="92">
        <v>1132401.4478770785</v>
      </c>
      <c r="AF273" s="92">
        <v>367149.9526128966</v>
      </c>
      <c r="AG273" s="92">
        <v>218.57948352058438</v>
      </c>
      <c r="AH273" s="2" t="s">
        <v>904</v>
      </c>
      <c r="AI273" s="2" t="s">
        <v>904</v>
      </c>
      <c r="AJ273" s="2" t="s">
        <v>904</v>
      </c>
      <c r="AK273" s="177">
        <v>17599.996800000004</v>
      </c>
      <c r="AL273" s="2" t="s">
        <v>904</v>
      </c>
      <c r="AM273" s="2" t="s">
        <v>904</v>
      </c>
      <c r="AN273" s="2" t="s">
        <v>904</v>
      </c>
      <c r="AO273" s="2" t="s">
        <v>904</v>
      </c>
      <c r="AP273" s="2" t="s">
        <v>904</v>
      </c>
      <c r="AQ273" s="2" t="s">
        <v>904</v>
      </c>
      <c r="AR273" s="2" t="s">
        <v>904</v>
      </c>
      <c r="AS273" s="2" t="s">
        <v>904</v>
      </c>
      <c r="AT273" s="2" t="s">
        <v>904</v>
      </c>
      <c r="AU273" s="2" t="s">
        <v>904</v>
      </c>
      <c r="AV273" s="2" t="s">
        <v>904</v>
      </c>
      <c r="AW273" s="2" t="s">
        <v>904</v>
      </c>
      <c r="AX273" s="2" t="s">
        <v>904</v>
      </c>
      <c r="AY273" s="2" t="s">
        <v>904</v>
      </c>
      <c r="AZ273" s="2" t="s">
        <v>904</v>
      </c>
      <c r="BA273" s="205">
        <v>1.9727622011975363E7</v>
      </c>
      <c r="BB273" s="205">
        <v>10.383455041018195</v>
      </c>
      <c r="BC273" s="206" t="s">
        <v>904</v>
      </c>
      <c r="BD273" s="205">
        <v>10.383455041018195</v>
      </c>
      <c r="BE273" s="205">
        <v>10818.002539785424</v>
      </c>
      <c r="BF273" s="205">
        <v>0.0</v>
      </c>
      <c r="BG273" s="205">
        <v>21999.996000000003</v>
      </c>
      <c r="BH273" s="205">
        <v>17599.996800000004</v>
      </c>
      <c r="BI273" s="2" t="s">
        <v>904</v>
      </c>
      <c r="BJ273" s="2" t="s">
        <v>904</v>
      </c>
      <c r="BK273" s="203">
        <v>30.0</v>
      </c>
      <c r="BL273" s="2">
        <v>1.0</v>
      </c>
      <c r="BM273" s="207">
        <v>30.0</v>
      </c>
      <c r="BN273" s="208" t="s">
        <v>906</v>
      </c>
      <c r="BO273" s="87">
        <v>20.0</v>
      </c>
      <c r="BP273" s="101">
        <v>0.05</v>
      </c>
      <c r="BQ273" s="101">
        <v>0.04</v>
      </c>
      <c r="BR273" s="2">
        <v>100.0</v>
      </c>
      <c r="BS273" s="2">
        <v>100.0</v>
      </c>
    </row>
    <row r="274" ht="12.75" customHeight="1">
      <c r="A274" s="87" t="str">
        <f t="shared" si="1"/>
        <v>Mexico Seagrass Restoration Planting Small</v>
      </c>
      <c r="B274" s="87" t="s">
        <v>161</v>
      </c>
      <c r="C274" s="203" t="s">
        <v>188</v>
      </c>
      <c r="D274" s="2" t="s">
        <v>589</v>
      </c>
      <c r="E274" s="203" t="s">
        <v>167</v>
      </c>
      <c r="F274" s="2" t="s">
        <v>174</v>
      </c>
      <c r="G274" s="203" t="s">
        <v>902</v>
      </c>
      <c r="H274" s="177">
        <v>100.0</v>
      </c>
      <c r="I274" s="2" t="s">
        <v>907</v>
      </c>
      <c r="J274" s="2">
        <v>69461.54467999986</v>
      </c>
      <c r="K274" s="2">
        <v>2083846.340399996</v>
      </c>
      <c r="L274" s="204">
        <v>-6823060.357701344</v>
      </c>
      <c r="M274" s="92">
        <v>6854635.259366944</v>
      </c>
      <c r="N274" s="92">
        <v>8140395.074375898</v>
      </c>
      <c r="O274" s="92">
        <v>5186351.455931763</v>
      </c>
      <c r="P274" s="92">
        <v>5756454.537991894</v>
      </c>
      <c r="Q274" s="92">
        <v>1668283.8034351817</v>
      </c>
      <c r="R274" s="92">
        <v>2383940.5363840032</v>
      </c>
      <c r="S274" s="92">
        <v>1891.999999999997</v>
      </c>
      <c r="T274" s="92">
        <v>1513.599999999997</v>
      </c>
      <c r="U274" s="92">
        <v>31574.90166560026</v>
      </c>
      <c r="V274" s="92">
        <v>53287.47339828759</v>
      </c>
      <c r="W274" s="92">
        <v>4528.696656558508</v>
      </c>
      <c r="X274" s="92">
        <v>114243.92098944908</v>
      </c>
      <c r="Y274" s="92">
        <v>13709.270518733889</v>
      </c>
      <c r="Z274" s="92">
        <v>31.533333333333285</v>
      </c>
      <c r="AA274" s="92">
        <v>315.7490166560026</v>
      </c>
      <c r="AB274" s="87">
        <v>500.0</v>
      </c>
      <c r="AC274" s="2">
        <v>6823060.357701344</v>
      </c>
      <c r="AD274" s="92">
        <v>5186351.455931763</v>
      </c>
      <c r="AE274" s="92">
        <v>1668283.8034351817</v>
      </c>
      <c r="AF274" s="92">
        <v>31574.90166560026</v>
      </c>
      <c r="AG274" s="92">
        <v>4528.696656558508</v>
      </c>
      <c r="AH274" s="2" t="s">
        <v>904</v>
      </c>
      <c r="AI274" s="2" t="s">
        <v>904</v>
      </c>
      <c r="AJ274" s="2" t="s">
        <v>904</v>
      </c>
      <c r="AK274" s="177">
        <v>1513.599999999997</v>
      </c>
      <c r="AL274" s="2" t="s">
        <v>904</v>
      </c>
      <c r="AM274" s="2" t="s">
        <v>904</v>
      </c>
      <c r="AN274" s="2" t="s">
        <v>904</v>
      </c>
      <c r="AO274" s="2" t="s">
        <v>904</v>
      </c>
      <c r="AP274" s="2" t="s">
        <v>904</v>
      </c>
      <c r="AQ274" s="2" t="s">
        <v>904</v>
      </c>
      <c r="AR274" s="2" t="s">
        <v>904</v>
      </c>
      <c r="AS274" s="2" t="s">
        <v>904</v>
      </c>
      <c r="AT274" s="2" t="s">
        <v>904</v>
      </c>
      <c r="AU274" s="2" t="s">
        <v>904</v>
      </c>
      <c r="AV274" s="2" t="s">
        <v>904</v>
      </c>
      <c r="AW274" s="2" t="s">
        <v>904</v>
      </c>
      <c r="AX274" s="2" t="s">
        <v>904</v>
      </c>
      <c r="AY274" s="2" t="s">
        <v>904</v>
      </c>
      <c r="AZ274" s="2" t="s">
        <v>904</v>
      </c>
      <c r="BA274" s="205">
        <v>1.9832532300785445E7</v>
      </c>
      <c r="BB274" s="205">
        <v>2.771662359956224</v>
      </c>
      <c r="BC274" s="206" t="s">
        <v>904</v>
      </c>
      <c r="BD274" s="205">
        <v>2.771662359956224</v>
      </c>
      <c r="BE274" s="205">
        <v>145.1854584551281</v>
      </c>
      <c r="BF274" s="205">
        <v>0.0</v>
      </c>
      <c r="BG274" s="205">
        <v>1891.999999999997</v>
      </c>
      <c r="BH274" s="205">
        <v>1513.599999999997</v>
      </c>
      <c r="BI274" s="2" t="s">
        <v>904</v>
      </c>
      <c r="BJ274" s="2" t="s">
        <v>904</v>
      </c>
      <c r="BK274" s="203">
        <v>30.0</v>
      </c>
      <c r="BL274" s="2">
        <v>1.0</v>
      </c>
      <c r="BM274" s="207">
        <v>30.0</v>
      </c>
      <c r="BN274" s="208" t="s">
        <v>906</v>
      </c>
      <c r="BO274" s="87">
        <v>20.0</v>
      </c>
      <c r="BP274" s="101">
        <v>0.05</v>
      </c>
      <c r="BQ274" s="101">
        <v>0.04</v>
      </c>
      <c r="BR274" s="2">
        <v>100.0</v>
      </c>
      <c r="BS274" s="2">
        <v>100.0</v>
      </c>
    </row>
    <row r="275" ht="12.75" customHeight="1">
      <c r="A275" s="87" t="str">
        <f t="shared" si="1"/>
        <v>Mexico Seagrass Restoration Planting Small</v>
      </c>
      <c r="B275" s="87" t="s">
        <v>161</v>
      </c>
      <c r="C275" s="203" t="s">
        <v>188</v>
      </c>
      <c r="D275" s="2" t="s">
        <v>589</v>
      </c>
      <c r="E275" s="203" t="s">
        <v>167</v>
      </c>
      <c r="F275" s="2" t="s">
        <v>174</v>
      </c>
      <c r="G275" s="203" t="s">
        <v>902</v>
      </c>
      <c r="H275" s="177">
        <v>100.0</v>
      </c>
      <c r="I275" s="2" t="s">
        <v>907</v>
      </c>
      <c r="J275" s="2">
        <v>69461.54467999986</v>
      </c>
      <c r="K275" s="2">
        <v>2083846.340399996</v>
      </c>
      <c r="L275" s="204">
        <v>-6823060.357701344</v>
      </c>
      <c r="M275" s="92">
        <v>6854635.259366944</v>
      </c>
      <c r="N275" s="92">
        <v>8140395.074375898</v>
      </c>
      <c r="O275" s="92">
        <v>5186351.455931763</v>
      </c>
      <c r="P275" s="92">
        <v>5756454.537991894</v>
      </c>
      <c r="Q275" s="92">
        <v>1668283.8034351817</v>
      </c>
      <c r="R275" s="92">
        <v>2383940.5363840032</v>
      </c>
      <c r="S275" s="92">
        <v>1891.999999999997</v>
      </c>
      <c r="T275" s="92">
        <v>1513.599999999997</v>
      </c>
      <c r="U275" s="92">
        <v>31574.90166560026</v>
      </c>
      <c r="V275" s="92">
        <v>53287.47339828759</v>
      </c>
      <c r="W275" s="92">
        <v>4528.696656558508</v>
      </c>
      <c r="X275" s="92">
        <v>114243.92098944908</v>
      </c>
      <c r="Y275" s="92">
        <v>13709.270518733889</v>
      </c>
      <c r="Z275" s="92">
        <v>31.533333333333285</v>
      </c>
      <c r="AA275" s="92">
        <v>315.7490166560026</v>
      </c>
      <c r="AB275" s="87">
        <v>500.0</v>
      </c>
      <c r="AC275" s="2">
        <v>6823060.357701344</v>
      </c>
      <c r="AD275" s="92">
        <v>5186351.455931763</v>
      </c>
      <c r="AE275" s="92">
        <v>1668283.8034351817</v>
      </c>
      <c r="AF275" s="92">
        <v>31574.90166560026</v>
      </c>
      <c r="AG275" s="92">
        <v>4528.696656558508</v>
      </c>
      <c r="AH275" s="2" t="s">
        <v>904</v>
      </c>
      <c r="AI275" s="2" t="s">
        <v>904</v>
      </c>
      <c r="AJ275" s="2" t="s">
        <v>904</v>
      </c>
      <c r="AK275" s="177">
        <v>1513.599999999997</v>
      </c>
      <c r="AL275" s="2" t="s">
        <v>904</v>
      </c>
      <c r="AM275" s="2" t="s">
        <v>904</v>
      </c>
      <c r="AN275" s="2" t="s">
        <v>904</v>
      </c>
      <c r="AO275" s="2" t="s">
        <v>904</v>
      </c>
      <c r="AP275" s="2" t="s">
        <v>904</v>
      </c>
      <c r="AQ275" s="2" t="s">
        <v>904</v>
      </c>
      <c r="AR275" s="2" t="s">
        <v>904</v>
      </c>
      <c r="AS275" s="2" t="s">
        <v>904</v>
      </c>
      <c r="AT275" s="2" t="s">
        <v>904</v>
      </c>
      <c r="AU275" s="2" t="s">
        <v>904</v>
      </c>
      <c r="AV275" s="2" t="s">
        <v>904</v>
      </c>
      <c r="AW275" s="2" t="s">
        <v>904</v>
      </c>
      <c r="AX275" s="2" t="s">
        <v>904</v>
      </c>
      <c r="AY275" s="2" t="s">
        <v>904</v>
      </c>
      <c r="AZ275" s="2" t="s">
        <v>904</v>
      </c>
      <c r="BA275" s="205">
        <v>1.9832532300785445E7</v>
      </c>
      <c r="BB275" s="205">
        <v>2.771662359956224</v>
      </c>
      <c r="BC275" s="206" t="s">
        <v>904</v>
      </c>
      <c r="BD275" s="205">
        <v>2.771662359956224</v>
      </c>
      <c r="BE275" s="205">
        <v>145.1854584551281</v>
      </c>
      <c r="BF275" s="205">
        <v>0.0</v>
      </c>
      <c r="BG275" s="205">
        <v>1891.999999999997</v>
      </c>
      <c r="BH275" s="205">
        <v>1513.599999999997</v>
      </c>
      <c r="BI275" s="2" t="s">
        <v>904</v>
      </c>
      <c r="BJ275" s="2" t="s">
        <v>904</v>
      </c>
      <c r="BK275" s="203">
        <v>30.0</v>
      </c>
      <c r="BL275" s="2">
        <v>1.0</v>
      </c>
      <c r="BM275" s="207">
        <v>30.0</v>
      </c>
      <c r="BN275" s="208" t="s">
        <v>906</v>
      </c>
      <c r="BO275" s="87">
        <v>20.0</v>
      </c>
      <c r="BP275" s="101">
        <v>0.05</v>
      </c>
      <c r="BQ275" s="101">
        <v>0.04</v>
      </c>
      <c r="BR275" s="2">
        <v>100.0</v>
      </c>
      <c r="BS275" s="2">
        <v>100.0</v>
      </c>
    </row>
    <row r="276" ht="12.75" customHeight="1">
      <c r="A276" s="87" t="str">
        <f t="shared" si="1"/>
        <v>Mexico Salt marsh Restoration Planting Small</v>
      </c>
      <c r="B276" s="87" t="s">
        <v>161</v>
      </c>
      <c r="C276" s="203" t="s">
        <v>188</v>
      </c>
      <c r="D276" s="2" t="s">
        <v>589</v>
      </c>
      <c r="E276" s="203" t="s">
        <v>168</v>
      </c>
      <c r="F276" s="2" t="s">
        <v>174</v>
      </c>
      <c r="G276" s="203" t="s">
        <v>902</v>
      </c>
      <c r="H276" s="177">
        <v>100.0</v>
      </c>
      <c r="I276" s="2" t="s">
        <v>907</v>
      </c>
      <c r="J276" s="2">
        <v>10765.473013360646</v>
      </c>
      <c r="K276" s="2">
        <v>322964.1904008194</v>
      </c>
      <c r="L276" s="204">
        <v>-5011710.9133718535</v>
      </c>
      <c r="M276" s="92">
        <v>5078532.216896729</v>
      </c>
      <c r="N276" s="92">
        <v>6114146.695920544</v>
      </c>
      <c r="O276" s="92">
        <v>3740703.069380819</v>
      </c>
      <c r="P276" s="92">
        <v>4130296.7113026525</v>
      </c>
      <c r="Q276" s="92">
        <v>1337829.1475159097</v>
      </c>
      <c r="R276" s="92">
        <v>1983849.9846178917</v>
      </c>
      <c r="S276" s="92">
        <v>4003.999999999994</v>
      </c>
      <c r="T276" s="92">
        <v>3203.199999999995</v>
      </c>
      <c r="U276" s="92">
        <v>66821.30352487497</v>
      </c>
      <c r="V276" s="92">
        <v>112771.16463358534</v>
      </c>
      <c r="W276" s="92">
        <v>1585.455861918312</v>
      </c>
      <c r="X276" s="92">
        <v>84642.20361494548</v>
      </c>
      <c r="Y276" s="92">
        <v>10157.064433793457</v>
      </c>
      <c r="Z276" s="92">
        <v>66.73333333333323</v>
      </c>
      <c r="AA276" s="92">
        <v>668.2130352487496</v>
      </c>
      <c r="AB276" s="87">
        <v>500.0</v>
      </c>
      <c r="AC276" s="2">
        <v>5011710.9133718535</v>
      </c>
      <c r="AD276" s="92">
        <v>3740703.069380819</v>
      </c>
      <c r="AE276" s="92">
        <v>1337829.1475159097</v>
      </c>
      <c r="AF276" s="92">
        <v>66821.30352487497</v>
      </c>
      <c r="AG276" s="92">
        <v>1585.455861918312</v>
      </c>
      <c r="AH276" s="2" t="s">
        <v>904</v>
      </c>
      <c r="AI276" s="2" t="s">
        <v>904</v>
      </c>
      <c r="AJ276" s="2" t="s">
        <v>904</v>
      </c>
      <c r="AK276" s="177">
        <v>3203.199999999995</v>
      </c>
      <c r="AL276" s="2" t="s">
        <v>904</v>
      </c>
      <c r="AM276" s="2" t="s">
        <v>904</v>
      </c>
      <c r="AN276" s="2" t="s">
        <v>904</v>
      </c>
      <c r="AO276" s="2" t="s">
        <v>904</v>
      </c>
      <c r="AP276" s="2" t="s">
        <v>904</v>
      </c>
      <c r="AQ276" s="2" t="s">
        <v>904</v>
      </c>
      <c r="AR276" s="2" t="s">
        <v>904</v>
      </c>
      <c r="AS276" s="2" t="s">
        <v>904</v>
      </c>
      <c r="AT276" s="2" t="s">
        <v>904</v>
      </c>
      <c r="AU276" s="2" t="s">
        <v>904</v>
      </c>
      <c r="AV276" s="2" t="s">
        <v>904</v>
      </c>
      <c r="AW276" s="2" t="s">
        <v>904</v>
      </c>
      <c r="AX276" s="2" t="s">
        <v>904</v>
      </c>
      <c r="AY276" s="2" t="s">
        <v>904</v>
      </c>
      <c r="AZ276" s="2" t="s">
        <v>904</v>
      </c>
      <c r="BA276" s="205">
        <v>2494962.0762942005</v>
      </c>
      <c r="BB276" s="205">
        <v>1.1513118157504607</v>
      </c>
      <c r="BC276" s="206" t="s">
        <v>904</v>
      </c>
      <c r="BD276" s="205">
        <v>1.1513118157504607</v>
      </c>
      <c r="BE276" s="205">
        <v>237.59252057016514</v>
      </c>
      <c r="BF276" s="205">
        <v>0.0</v>
      </c>
      <c r="BG276" s="205">
        <v>4003.999999999994</v>
      </c>
      <c r="BH276" s="205">
        <v>3203.199999999995</v>
      </c>
      <c r="BI276" s="2" t="s">
        <v>904</v>
      </c>
      <c r="BJ276" s="2" t="s">
        <v>904</v>
      </c>
      <c r="BK276" s="203">
        <v>30.0</v>
      </c>
      <c r="BL276" s="2">
        <v>1.0</v>
      </c>
      <c r="BM276" s="207">
        <v>30.0</v>
      </c>
      <c r="BN276" s="208" t="s">
        <v>906</v>
      </c>
      <c r="BO276" s="87">
        <v>20.0</v>
      </c>
      <c r="BP276" s="101">
        <v>0.05</v>
      </c>
      <c r="BQ276" s="101">
        <v>0.04</v>
      </c>
      <c r="BR276" s="2">
        <v>100.0</v>
      </c>
      <c r="BS276" s="2">
        <v>100.0</v>
      </c>
    </row>
    <row r="277" ht="12.75" customHeight="1">
      <c r="A277" s="87" t="str">
        <f t="shared" si="1"/>
        <v>Mexico Salt marsh Restoration Planting Small</v>
      </c>
      <c r="B277" s="87" t="s">
        <v>161</v>
      </c>
      <c r="C277" s="203" t="s">
        <v>188</v>
      </c>
      <c r="D277" s="2" t="s">
        <v>589</v>
      </c>
      <c r="E277" s="203" t="s">
        <v>168</v>
      </c>
      <c r="F277" s="2" t="s">
        <v>174</v>
      </c>
      <c r="G277" s="203" t="s">
        <v>902</v>
      </c>
      <c r="H277" s="177">
        <v>100.0</v>
      </c>
      <c r="I277" s="2" t="s">
        <v>907</v>
      </c>
      <c r="J277" s="2">
        <v>10765.473013360646</v>
      </c>
      <c r="K277" s="2">
        <v>322964.1904008194</v>
      </c>
      <c r="L277" s="204">
        <v>-5011710.9133718535</v>
      </c>
      <c r="M277" s="92">
        <v>5078532.216896729</v>
      </c>
      <c r="N277" s="92">
        <v>6114146.695920544</v>
      </c>
      <c r="O277" s="92">
        <v>3740703.069380819</v>
      </c>
      <c r="P277" s="92">
        <v>4130296.7113026525</v>
      </c>
      <c r="Q277" s="92">
        <v>1337829.1475159097</v>
      </c>
      <c r="R277" s="92">
        <v>1983849.9846178917</v>
      </c>
      <c r="S277" s="92">
        <v>4003.999999999994</v>
      </c>
      <c r="T277" s="92">
        <v>3203.199999999995</v>
      </c>
      <c r="U277" s="92">
        <v>66821.30352487497</v>
      </c>
      <c r="V277" s="92">
        <v>112771.16463358534</v>
      </c>
      <c r="W277" s="92">
        <v>1585.455861918312</v>
      </c>
      <c r="X277" s="92">
        <v>84642.20361494548</v>
      </c>
      <c r="Y277" s="92">
        <v>10157.064433793457</v>
      </c>
      <c r="Z277" s="92">
        <v>66.73333333333323</v>
      </c>
      <c r="AA277" s="92">
        <v>668.2130352487496</v>
      </c>
      <c r="AB277" s="87">
        <v>500.0</v>
      </c>
      <c r="AC277" s="2">
        <v>5011710.9133718535</v>
      </c>
      <c r="AD277" s="92">
        <v>3740703.069380819</v>
      </c>
      <c r="AE277" s="92">
        <v>1337829.1475159097</v>
      </c>
      <c r="AF277" s="92">
        <v>66821.30352487497</v>
      </c>
      <c r="AG277" s="92">
        <v>1585.455861918312</v>
      </c>
      <c r="AH277" s="2" t="s">
        <v>904</v>
      </c>
      <c r="AI277" s="2" t="s">
        <v>904</v>
      </c>
      <c r="AJ277" s="2" t="s">
        <v>904</v>
      </c>
      <c r="AK277" s="177">
        <v>3203.199999999995</v>
      </c>
      <c r="AL277" s="2" t="s">
        <v>904</v>
      </c>
      <c r="AM277" s="2" t="s">
        <v>904</v>
      </c>
      <c r="AN277" s="2" t="s">
        <v>904</v>
      </c>
      <c r="AO277" s="2" t="s">
        <v>904</v>
      </c>
      <c r="AP277" s="2" t="s">
        <v>904</v>
      </c>
      <c r="AQ277" s="2" t="s">
        <v>904</v>
      </c>
      <c r="AR277" s="2" t="s">
        <v>904</v>
      </c>
      <c r="AS277" s="2" t="s">
        <v>904</v>
      </c>
      <c r="AT277" s="2" t="s">
        <v>904</v>
      </c>
      <c r="AU277" s="2" t="s">
        <v>904</v>
      </c>
      <c r="AV277" s="2" t="s">
        <v>904</v>
      </c>
      <c r="AW277" s="2" t="s">
        <v>904</v>
      </c>
      <c r="AX277" s="2" t="s">
        <v>904</v>
      </c>
      <c r="AY277" s="2" t="s">
        <v>904</v>
      </c>
      <c r="AZ277" s="2" t="s">
        <v>904</v>
      </c>
      <c r="BA277" s="205">
        <v>2494962.0762942005</v>
      </c>
      <c r="BB277" s="205">
        <v>1.1513118157504607</v>
      </c>
      <c r="BC277" s="206" t="s">
        <v>904</v>
      </c>
      <c r="BD277" s="205">
        <v>1.1513118157504607</v>
      </c>
      <c r="BE277" s="205">
        <v>237.59252057016514</v>
      </c>
      <c r="BF277" s="205">
        <v>0.0</v>
      </c>
      <c r="BG277" s="205">
        <v>4003.999999999994</v>
      </c>
      <c r="BH277" s="205">
        <v>3203.199999999995</v>
      </c>
      <c r="BI277" s="2" t="s">
        <v>904</v>
      </c>
      <c r="BJ277" s="2" t="s">
        <v>904</v>
      </c>
      <c r="BK277" s="203">
        <v>30.0</v>
      </c>
      <c r="BL277" s="2">
        <v>1.0</v>
      </c>
      <c r="BM277" s="207">
        <v>30.0</v>
      </c>
      <c r="BN277" s="208" t="s">
        <v>906</v>
      </c>
      <c r="BO277" s="87">
        <v>20.0</v>
      </c>
      <c r="BP277" s="101">
        <v>0.05</v>
      </c>
      <c r="BQ277" s="101">
        <v>0.04</v>
      </c>
      <c r="BR277" s="2">
        <v>100.0</v>
      </c>
      <c r="BS277" s="2">
        <v>100.0</v>
      </c>
    </row>
    <row r="278" ht="12.75" customHeight="1">
      <c r="A278" s="87" t="str">
        <f t="shared" si="1"/>
        <v>Mexico Mangrove Restoration Planting Large</v>
      </c>
      <c r="B278" s="87" t="s">
        <v>161</v>
      </c>
      <c r="C278" s="203" t="s">
        <v>188</v>
      </c>
      <c r="D278" s="2" t="s">
        <v>589</v>
      </c>
      <c r="E278" s="203" t="s">
        <v>160</v>
      </c>
      <c r="F278" s="2" t="s">
        <v>174</v>
      </c>
      <c r="G278" s="203" t="s">
        <v>902</v>
      </c>
      <c r="H278" s="177">
        <v>1000.0</v>
      </c>
      <c r="I278" s="2" t="s">
        <v>908</v>
      </c>
      <c r="J278" s="2">
        <v>1258400.7995164797</v>
      </c>
      <c r="K278" s="2">
        <v>6.6099763323097035E7</v>
      </c>
      <c r="L278" s="204">
        <v>-1.5071472029822245E7</v>
      </c>
      <c r="M278" s="92">
        <v>1.925106192888389E7</v>
      </c>
      <c r="N278" s="92">
        <v>2.3768737668729126E7</v>
      </c>
      <c r="O278" s="92">
        <v>1.4782832289437255E7</v>
      </c>
      <c r="P278" s="92">
        <v>1.7443466666666668E7</v>
      </c>
      <c r="Q278" s="92">
        <v>4468229.639446638</v>
      </c>
      <c r="R278" s="92">
        <v>6325271.002062457</v>
      </c>
      <c r="S278" s="92">
        <v>203499.963</v>
      </c>
      <c r="T278" s="92">
        <v>162799.97040000005</v>
      </c>
      <c r="U278" s="92">
        <v>5836414.53052685</v>
      </c>
      <c r="V278" s="92">
        <v>1.0138096079824567E7</v>
      </c>
      <c r="W278" s="92">
        <v>118.24978764789681</v>
      </c>
      <c r="X278" s="92">
        <v>32085.103214806484</v>
      </c>
      <c r="Y278" s="92">
        <v>38502.12385776778</v>
      </c>
      <c r="Z278" s="92">
        <v>339.166605</v>
      </c>
      <c r="AA278" s="92">
        <v>5836.41453052685</v>
      </c>
      <c r="AB278" s="87">
        <v>500.0</v>
      </c>
      <c r="AC278" s="2">
        <v>1.5071472029822245E7</v>
      </c>
      <c r="AD278" s="92">
        <v>1.4782832289437255E7</v>
      </c>
      <c r="AE278" s="92">
        <v>4468229.639446638</v>
      </c>
      <c r="AF278" s="92">
        <v>5836414.53052685</v>
      </c>
      <c r="AG278" s="92">
        <v>118.24978764789681</v>
      </c>
      <c r="AH278" s="2" t="s">
        <v>904</v>
      </c>
      <c r="AI278" s="2" t="s">
        <v>904</v>
      </c>
      <c r="AJ278" s="2" t="s">
        <v>904</v>
      </c>
      <c r="AK278" s="177">
        <v>162799.97040000005</v>
      </c>
      <c r="AL278" s="2" t="s">
        <v>904</v>
      </c>
      <c r="AM278" s="2" t="s">
        <v>904</v>
      </c>
      <c r="AN278" s="2" t="s">
        <v>904</v>
      </c>
      <c r="AO278" s="2" t="s">
        <v>904</v>
      </c>
      <c r="AP278" s="2" t="s">
        <v>904</v>
      </c>
      <c r="AQ278" s="2" t="s">
        <v>904</v>
      </c>
      <c r="AR278" s="2" t="s">
        <v>904</v>
      </c>
      <c r="AS278" s="2" t="s">
        <v>904</v>
      </c>
      <c r="AT278" s="2" t="s">
        <v>904</v>
      </c>
      <c r="AU278" s="2" t="s">
        <v>904</v>
      </c>
      <c r="AV278" s="2" t="s">
        <v>904</v>
      </c>
      <c r="AW278" s="2" t="s">
        <v>904</v>
      </c>
      <c r="AX278" s="2" t="s">
        <v>904</v>
      </c>
      <c r="AY278" s="2" t="s">
        <v>904</v>
      </c>
      <c r="AZ278" s="2" t="s">
        <v>904</v>
      </c>
      <c r="BA278" s="205">
        <v>1.9727622011975363E7</v>
      </c>
      <c r="BB278" s="205">
        <v>103.83455041018192</v>
      </c>
      <c r="BC278" s="206" t="s">
        <v>904</v>
      </c>
      <c r="BD278" s="205">
        <v>103.83455041018192</v>
      </c>
      <c r="BE278" s="205">
        <v>108180.02539785426</v>
      </c>
      <c r="BF278" s="205">
        <v>0.0</v>
      </c>
      <c r="BG278" s="205">
        <v>203499.963</v>
      </c>
      <c r="BH278" s="205">
        <v>162799.97040000005</v>
      </c>
      <c r="BI278" s="2" t="s">
        <v>904</v>
      </c>
      <c r="BJ278" s="2" t="s">
        <v>904</v>
      </c>
      <c r="BK278" s="203">
        <v>52.526796985900525</v>
      </c>
      <c r="BL278" s="2">
        <v>3.0</v>
      </c>
      <c r="BM278" s="207">
        <v>52.526796985900525</v>
      </c>
      <c r="BN278" s="208" t="s">
        <v>905</v>
      </c>
      <c r="BO278" s="87">
        <v>20.0</v>
      </c>
      <c r="BP278" s="101">
        <v>0.05</v>
      </c>
      <c r="BQ278" s="101">
        <v>0.04</v>
      </c>
      <c r="BR278" s="2">
        <v>100.0</v>
      </c>
      <c r="BS278" s="2">
        <v>100.0</v>
      </c>
    </row>
    <row r="279" ht="12.75" customHeight="1">
      <c r="A279" s="87" t="str">
        <f t="shared" si="1"/>
        <v>Mexico Mangrove Restoration Planting Large</v>
      </c>
      <c r="B279" s="87" t="s">
        <v>161</v>
      </c>
      <c r="C279" s="203" t="s">
        <v>188</v>
      </c>
      <c r="D279" s="2" t="s">
        <v>589</v>
      </c>
      <c r="E279" s="203" t="s">
        <v>160</v>
      </c>
      <c r="F279" s="2" t="s">
        <v>174</v>
      </c>
      <c r="G279" s="203" t="s">
        <v>902</v>
      </c>
      <c r="H279" s="177">
        <v>1000.0</v>
      </c>
      <c r="I279" s="2" t="s">
        <v>908</v>
      </c>
      <c r="J279" s="2">
        <v>1258400.7995164797</v>
      </c>
      <c r="K279" s="2">
        <v>6.6099763323097035E7</v>
      </c>
      <c r="L279" s="204">
        <v>-1.5071472029822245E7</v>
      </c>
      <c r="M279" s="92">
        <v>1.925106192888389E7</v>
      </c>
      <c r="N279" s="92">
        <v>2.3768737668729126E7</v>
      </c>
      <c r="O279" s="92">
        <v>1.4782832289437255E7</v>
      </c>
      <c r="P279" s="92">
        <v>1.7443466666666668E7</v>
      </c>
      <c r="Q279" s="92">
        <v>4468229.639446638</v>
      </c>
      <c r="R279" s="92">
        <v>6325271.002062457</v>
      </c>
      <c r="S279" s="92">
        <v>203499.963</v>
      </c>
      <c r="T279" s="92">
        <v>162799.97040000005</v>
      </c>
      <c r="U279" s="92">
        <v>5836414.53052685</v>
      </c>
      <c r="V279" s="92">
        <v>1.0138096079824567E7</v>
      </c>
      <c r="W279" s="92">
        <v>118.24978764789681</v>
      </c>
      <c r="X279" s="92">
        <v>32085.103214806484</v>
      </c>
      <c r="Y279" s="92">
        <v>38502.12385776778</v>
      </c>
      <c r="Z279" s="92">
        <v>339.166605</v>
      </c>
      <c r="AA279" s="92">
        <v>5836.41453052685</v>
      </c>
      <c r="AB279" s="87">
        <v>500.0</v>
      </c>
      <c r="AC279" s="2">
        <v>1.5071472029822245E7</v>
      </c>
      <c r="AD279" s="92">
        <v>1.4782832289437255E7</v>
      </c>
      <c r="AE279" s="92">
        <v>4468229.639446638</v>
      </c>
      <c r="AF279" s="92">
        <v>5836414.53052685</v>
      </c>
      <c r="AG279" s="92">
        <v>118.24978764789681</v>
      </c>
      <c r="AH279" s="2" t="s">
        <v>904</v>
      </c>
      <c r="AI279" s="2" t="s">
        <v>904</v>
      </c>
      <c r="AJ279" s="2" t="s">
        <v>904</v>
      </c>
      <c r="AK279" s="177">
        <v>162799.97040000005</v>
      </c>
      <c r="AL279" s="2" t="s">
        <v>904</v>
      </c>
      <c r="AM279" s="2" t="s">
        <v>904</v>
      </c>
      <c r="AN279" s="2" t="s">
        <v>904</v>
      </c>
      <c r="AO279" s="2" t="s">
        <v>904</v>
      </c>
      <c r="AP279" s="2" t="s">
        <v>904</v>
      </c>
      <c r="AQ279" s="2" t="s">
        <v>904</v>
      </c>
      <c r="AR279" s="2" t="s">
        <v>904</v>
      </c>
      <c r="AS279" s="2" t="s">
        <v>904</v>
      </c>
      <c r="AT279" s="2" t="s">
        <v>904</v>
      </c>
      <c r="AU279" s="2" t="s">
        <v>904</v>
      </c>
      <c r="AV279" s="2" t="s">
        <v>904</v>
      </c>
      <c r="AW279" s="2" t="s">
        <v>904</v>
      </c>
      <c r="AX279" s="2" t="s">
        <v>904</v>
      </c>
      <c r="AY279" s="2" t="s">
        <v>904</v>
      </c>
      <c r="AZ279" s="2" t="s">
        <v>904</v>
      </c>
      <c r="BA279" s="205">
        <v>1.9727622011975363E7</v>
      </c>
      <c r="BB279" s="205">
        <v>103.83455041018192</v>
      </c>
      <c r="BC279" s="206" t="s">
        <v>904</v>
      </c>
      <c r="BD279" s="205">
        <v>103.83455041018192</v>
      </c>
      <c r="BE279" s="205">
        <v>108180.02539785426</v>
      </c>
      <c r="BF279" s="205">
        <v>0.0</v>
      </c>
      <c r="BG279" s="205">
        <v>203499.963</v>
      </c>
      <c r="BH279" s="205">
        <v>162799.97040000005</v>
      </c>
      <c r="BI279" s="2" t="s">
        <v>904</v>
      </c>
      <c r="BJ279" s="2" t="s">
        <v>904</v>
      </c>
      <c r="BK279" s="203">
        <v>52.526796985900525</v>
      </c>
      <c r="BL279" s="2">
        <v>3.0</v>
      </c>
      <c r="BM279" s="207">
        <v>52.526796985900525</v>
      </c>
      <c r="BN279" s="208" t="s">
        <v>905</v>
      </c>
      <c r="BO279" s="87">
        <v>20.0</v>
      </c>
      <c r="BP279" s="101">
        <v>0.05</v>
      </c>
      <c r="BQ279" s="101">
        <v>0.04</v>
      </c>
      <c r="BR279" s="2">
        <v>100.0</v>
      </c>
      <c r="BS279" s="2">
        <v>100.0</v>
      </c>
    </row>
    <row r="280" ht="12.75" customHeight="1">
      <c r="A280" s="87" t="str">
        <f t="shared" si="1"/>
        <v>Mexico Seagrass Restoration Planting Large</v>
      </c>
      <c r="B280" s="87" t="s">
        <v>161</v>
      </c>
      <c r="C280" s="203" t="s">
        <v>188</v>
      </c>
      <c r="D280" s="2" t="s">
        <v>589</v>
      </c>
      <c r="E280" s="203" t="s">
        <v>167</v>
      </c>
      <c r="F280" s="2" t="s">
        <v>174</v>
      </c>
      <c r="G280" s="203" t="s">
        <v>902</v>
      </c>
      <c r="H280" s="177">
        <v>1000.0</v>
      </c>
      <c r="I280" s="2" t="s">
        <v>908</v>
      </c>
      <c r="J280" s="2">
        <v>69461.54467999986</v>
      </c>
      <c r="K280" s="2">
        <v>1.009707597347632E8</v>
      </c>
      <c r="L280" s="204">
        <v>-3.913403342524632E7</v>
      </c>
      <c r="M280" s="92">
        <v>4.875934420910278E7</v>
      </c>
      <c r="N280" s="92">
        <v>5.9890057769911505E7</v>
      </c>
      <c r="O280" s="92">
        <v>3.811057973698052E7</v>
      </c>
      <c r="P280" s="92">
        <v>4.524734537991893E7</v>
      </c>
      <c r="Q280" s="92">
        <v>1.064876447212226E7</v>
      </c>
      <c r="R280" s="92">
        <v>1.4642712389992574E7</v>
      </c>
      <c r="S280" s="92">
        <v>17500.999999999964</v>
      </c>
      <c r="T280" s="92">
        <v>14000.799999999977</v>
      </c>
      <c r="U280" s="92">
        <v>1.3890405636446027E7</v>
      </c>
      <c r="V280" s="92">
        <v>2.412821539550835E7</v>
      </c>
      <c r="W280" s="92">
        <v>3482.6112942905306</v>
      </c>
      <c r="X280" s="92">
        <v>81265.57368183797</v>
      </c>
      <c r="Y280" s="92">
        <v>97518.68841820557</v>
      </c>
      <c r="Z280" s="92">
        <v>29.168333333333273</v>
      </c>
      <c r="AA280" s="92">
        <v>13890.405636446027</v>
      </c>
      <c r="AB280" s="87">
        <v>500.0</v>
      </c>
      <c r="AC280" s="2">
        <v>3.913403342524632E7</v>
      </c>
      <c r="AD280" s="92">
        <v>3.811057973698052E7</v>
      </c>
      <c r="AE280" s="92">
        <v>1.064876447212226E7</v>
      </c>
      <c r="AF280" s="92">
        <v>1.3890405636446027E7</v>
      </c>
      <c r="AG280" s="92">
        <v>3482.6112942905306</v>
      </c>
      <c r="AH280" s="2" t="s">
        <v>904</v>
      </c>
      <c r="AI280" s="2" t="s">
        <v>904</v>
      </c>
      <c r="AJ280" s="2" t="s">
        <v>904</v>
      </c>
      <c r="AK280" s="177">
        <v>14000.799999999977</v>
      </c>
      <c r="AL280" s="2" t="s">
        <v>904</v>
      </c>
      <c r="AM280" s="2" t="s">
        <v>904</v>
      </c>
      <c r="AN280" s="2" t="s">
        <v>904</v>
      </c>
      <c r="AO280" s="2" t="s">
        <v>904</v>
      </c>
      <c r="AP280" s="2" t="s">
        <v>904</v>
      </c>
      <c r="AQ280" s="2" t="s">
        <v>904</v>
      </c>
      <c r="AR280" s="2" t="s">
        <v>904</v>
      </c>
      <c r="AS280" s="2" t="s">
        <v>904</v>
      </c>
      <c r="AT280" s="2" t="s">
        <v>904</v>
      </c>
      <c r="AU280" s="2" t="s">
        <v>904</v>
      </c>
      <c r="AV280" s="2" t="s">
        <v>904</v>
      </c>
      <c r="AW280" s="2" t="s">
        <v>904</v>
      </c>
      <c r="AX280" s="2" t="s">
        <v>904</v>
      </c>
      <c r="AY280" s="2" t="s">
        <v>904</v>
      </c>
      <c r="AZ280" s="2" t="s">
        <v>904</v>
      </c>
      <c r="BA280" s="205">
        <v>1.9832532300785445E7</v>
      </c>
      <c r="BB280" s="205">
        <v>27.716623599562126</v>
      </c>
      <c r="BC280" s="206" t="s">
        <v>904</v>
      </c>
      <c r="BD280" s="205">
        <v>27.716623599562126</v>
      </c>
      <c r="BE280" s="205">
        <v>1451.854584551278</v>
      </c>
      <c r="BF280" s="205">
        <v>0.0</v>
      </c>
      <c r="BG280" s="205">
        <v>17500.999999999964</v>
      </c>
      <c r="BH280" s="205">
        <v>14000.799999999977</v>
      </c>
      <c r="BI280" s="2" t="s">
        <v>904</v>
      </c>
      <c r="BJ280" s="2" t="s">
        <v>904</v>
      </c>
      <c r="BK280" s="203">
        <v>1453.6209956159503</v>
      </c>
      <c r="BL280" s="2">
        <v>3.0</v>
      </c>
      <c r="BM280" s="207">
        <v>1453.6209956159503</v>
      </c>
      <c r="BN280" s="208" t="s">
        <v>905</v>
      </c>
      <c r="BO280" s="87">
        <v>20.0</v>
      </c>
      <c r="BP280" s="101">
        <v>0.05</v>
      </c>
      <c r="BQ280" s="101">
        <v>0.04</v>
      </c>
      <c r="BR280" s="2">
        <v>100.0</v>
      </c>
      <c r="BS280" s="2">
        <v>100.0</v>
      </c>
    </row>
    <row r="281" ht="12.75" customHeight="1">
      <c r="A281" s="87" t="str">
        <f t="shared" si="1"/>
        <v>Mexico Seagrass Restoration Planting Large</v>
      </c>
      <c r="B281" s="87" t="s">
        <v>161</v>
      </c>
      <c r="C281" s="203" t="s">
        <v>188</v>
      </c>
      <c r="D281" s="2" t="s">
        <v>589</v>
      </c>
      <c r="E281" s="203" t="s">
        <v>167</v>
      </c>
      <c r="F281" s="2" t="s">
        <v>174</v>
      </c>
      <c r="G281" s="203" t="s">
        <v>902</v>
      </c>
      <c r="H281" s="177">
        <v>1000.0</v>
      </c>
      <c r="I281" s="2" t="s">
        <v>908</v>
      </c>
      <c r="J281" s="2">
        <v>69461.54467999986</v>
      </c>
      <c r="K281" s="2">
        <v>1.009707597347632E8</v>
      </c>
      <c r="L281" s="204">
        <v>-3.913403342524632E7</v>
      </c>
      <c r="M281" s="92">
        <v>4.875934420910278E7</v>
      </c>
      <c r="N281" s="92">
        <v>5.9890057769911505E7</v>
      </c>
      <c r="O281" s="92">
        <v>3.811057973698052E7</v>
      </c>
      <c r="P281" s="92">
        <v>4.524734537991893E7</v>
      </c>
      <c r="Q281" s="92">
        <v>1.064876447212226E7</v>
      </c>
      <c r="R281" s="92">
        <v>1.4642712389992574E7</v>
      </c>
      <c r="S281" s="92">
        <v>17500.999999999964</v>
      </c>
      <c r="T281" s="92">
        <v>14000.799999999977</v>
      </c>
      <c r="U281" s="92">
        <v>1.3890405636446027E7</v>
      </c>
      <c r="V281" s="92">
        <v>2.412821539550835E7</v>
      </c>
      <c r="W281" s="92">
        <v>3482.6112942905306</v>
      </c>
      <c r="X281" s="92">
        <v>81265.57368183797</v>
      </c>
      <c r="Y281" s="92">
        <v>97518.68841820557</v>
      </c>
      <c r="Z281" s="92">
        <v>29.168333333333273</v>
      </c>
      <c r="AA281" s="92">
        <v>13890.405636446027</v>
      </c>
      <c r="AB281" s="87">
        <v>500.0</v>
      </c>
      <c r="AC281" s="2">
        <v>3.913403342524632E7</v>
      </c>
      <c r="AD281" s="92">
        <v>3.811057973698052E7</v>
      </c>
      <c r="AE281" s="92">
        <v>1.064876447212226E7</v>
      </c>
      <c r="AF281" s="92">
        <v>1.3890405636446027E7</v>
      </c>
      <c r="AG281" s="92">
        <v>3482.6112942905306</v>
      </c>
      <c r="AH281" s="2" t="s">
        <v>904</v>
      </c>
      <c r="AI281" s="2" t="s">
        <v>904</v>
      </c>
      <c r="AJ281" s="2" t="s">
        <v>904</v>
      </c>
      <c r="AK281" s="177">
        <v>14000.799999999977</v>
      </c>
      <c r="AL281" s="2" t="s">
        <v>904</v>
      </c>
      <c r="AM281" s="2" t="s">
        <v>904</v>
      </c>
      <c r="AN281" s="2" t="s">
        <v>904</v>
      </c>
      <c r="AO281" s="2" t="s">
        <v>904</v>
      </c>
      <c r="AP281" s="2" t="s">
        <v>904</v>
      </c>
      <c r="AQ281" s="2" t="s">
        <v>904</v>
      </c>
      <c r="AR281" s="2" t="s">
        <v>904</v>
      </c>
      <c r="AS281" s="2" t="s">
        <v>904</v>
      </c>
      <c r="AT281" s="2" t="s">
        <v>904</v>
      </c>
      <c r="AU281" s="2" t="s">
        <v>904</v>
      </c>
      <c r="AV281" s="2" t="s">
        <v>904</v>
      </c>
      <c r="AW281" s="2" t="s">
        <v>904</v>
      </c>
      <c r="AX281" s="2" t="s">
        <v>904</v>
      </c>
      <c r="AY281" s="2" t="s">
        <v>904</v>
      </c>
      <c r="AZ281" s="2" t="s">
        <v>904</v>
      </c>
      <c r="BA281" s="205">
        <v>1.9832532300785445E7</v>
      </c>
      <c r="BB281" s="205">
        <v>27.716623599562126</v>
      </c>
      <c r="BC281" s="206" t="s">
        <v>904</v>
      </c>
      <c r="BD281" s="205">
        <v>27.716623599562126</v>
      </c>
      <c r="BE281" s="205">
        <v>1451.854584551278</v>
      </c>
      <c r="BF281" s="205">
        <v>0.0</v>
      </c>
      <c r="BG281" s="205">
        <v>17500.999999999964</v>
      </c>
      <c r="BH281" s="205">
        <v>14000.799999999977</v>
      </c>
      <c r="BI281" s="2" t="s">
        <v>904</v>
      </c>
      <c r="BJ281" s="2" t="s">
        <v>904</v>
      </c>
      <c r="BK281" s="203">
        <v>1453.6209956159503</v>
      </c>
      <c r="BL281" s="2">
        <v>3.0</v>
      </c>
      <c r="BM281" s="207">
        <v>1453.6209956159503</v>
      </c>
      <c r="BN281" s="208" t="s">
        <v>905</v>
      </c>
      <c r="BO281" s="87">
        <v>20.0</v>
      </c>
      <c r="BP281" s="101">
        <v>0.05</v>
      </c>
      <c r="BQ281" s="101">
        <v>0.04</v>
      </c>
      <c r="BR281" s="2">
        <v>100.0</v>
      </c>
      <c r="BS281" s="2">
        <v>100.0</v>
      </c>
    </row>
    <row r="282" ht="12.75" customHeight="1">
      <c r="A282" s="87" t="str">
        <f t="shared" si="1"/>
        <v>Mexico Salt marsh Restoration Planting Large</v>
      </c>
      <c r="B282" s="87" t="s">
        <v>161</v>
      </c>
      <c r="C282" s="203" t="s">
        <v>188</v>
      </c>
      <c r="D282" s="2" t="s">
        <v>589</v>
      </c>
      <c r="E282" s="203" t="s">
        <v>168</v>
      </c>
      <c r="F282" s="2" t="s">
        <v>174</v>
      </c>
      <c r="G282" s="203" t="s">
        <v>902</v>
      </c>
      <c r="H282" s="177">
        <v>1000.0</v>
      </c>
      <c r="I282" s="2" t="s">
        <v>908</v>
      </c>
      <c r="J282" s="2">
        <v>10765.473013360646</v>
      </c>
      <c r="K282" s="2">
        <v>4878003.152598457</v>
      </c>
      <c r="L282" s="204">
        <v>-2.50646292425476E7</v>
      </c>
      <c r="M282" s="92">
        <v>3.1490882792469647E7</v>
      </c>
      <c r="N282" s="92">
        <v>3.874669587015352E7</v>
      </c>
      <c r="O282" s="92">
        <v>2.4466944083811186E7</v>
      </c>
      <c r="P282" s="92">
        <v>2.8985767113026526E7</v>
      </c>
      <c r="Q282" s="92">
        <v>7023938.7086584605</v>
      </c>
      <c r="R282" s="92">
        <v>9760928.757126989</v>
      </c>
      <c r="S282" s="92">
        <v>37036.99999999994</v>
      </c>
      <c r="T282" s="92">
        <v>29629.59999999996</v>
      </c>
      <c r="U282" s="92">
        <v>9163167.767803011</v>
      </c>
      <c r="V282" s="92">
        <v>1.5916805555816602E7</v>
      </c>
      <c r="W282" s="92">
        <v>1062.818357064209</v>
      </c>
      <c r="X282" s="92">
        <v>52484.80465411608</v>
      </c>
      <c r="Y282" s="92">
        <v>62981.76558493929</v>
      </c>
      <c r="Z282" s="92">
        <v>61.72833333333324</v>
      </c>
      <c r="AA282" s="92">
        <v>9163.167767803012</v>
      </c>
      <c r="AB282" s="87">
        <v>500.0</v>
      </c>
      <c r="AC282" s="2">
        <v>2.50646292425476E7</v>
      </c>
      <c r="AD282" s="92">
        <v>2.4466944083811186E7</v>
      </c>
      <c r="AE282" s="92">
        <v>7023938.7086584605</v>
      </c>
      <c r="AF282" s="92">
        <v>9163167.767803011</v>
      </c>
      <c r="AG282" s="92">
        <v>1062.818357064209</v>
      </c>
      <c r="AH282" s="2" t="s">
        <v>904</v>
      </c>
      <c r="AI282" s="2" t="s">
        <v>904</v>
      </c>
      <c r="AJ282" s="2" t="s">
        <v>904</v>
      </c>
      <c r="AK282" s="177">
        <v>29629.59999999996</v>
      </c>
      <c r="AL282" s="2" t="s">
        <v>904</v>
      </c>
      <c r="AM282" s="2" t="s">
        <v>904</v>
      </c>
      <c r="AN282" s="2" t="s">
        <v>904</v>
      </c>
      <c r="AO282" s="2" t="s">
        <v>904</v>
      </c>
      <c r="AP282" s="2" t="s">
        <v>904</v>
      </c>
      <c r="AQ282" s="2" t="s">
        <v>904</v>
      </c>
      <c r="AR282" s="2" t="s">
        <v>904</v>
      </c>
      <c r="AS282" s="2" t="s">
        <v>904</v>
      </c>
      <c r="AT282" s="2" t="s">
        <v>904</v>
      </c>
      <c r="AU282" s="2" t="s">
        <v>904</v>
      </c>
      <c r="AV282" s="2" t="s">
        <v>904</v>
      </c>
      <c r="AW282" s="2" t="s">
        <v>904</v>
      </c>
      <c r="AX282" s="2" t="s">
        <v>904</v>
      </c>
      <c r="AY282" s="2" t="s">
        <v>904</v>
      </c>
      <c r="AZ282" s="2" t="s">
        <v>904</v>
      </c>
      <c r="BA282" s="205">
        <v>2494962.0762942005</v>
      </c>
      <c r="BB282" s="205">
        <v>11.513118157504664</v>
      </c>
      <c r="BC282" s="206" t="s">
        <v>904</v>
      </c>
      <c r="BD282" s="205">
        <v>11.513118157504664</v>
      </c>
      <c r="BE282" s="205">
        <v>2375.925205701652</v>
      </c>
      <c r="BF282" s="205">
        <v>0.0</v>
      </c>
      <c r="BG282" s="205">
        <v>37036.99999999994</v>
      </c>
      <c r="BH282" s="205">
        <v>29629.59999999996</v>
      </c>
      <c r="BI282" s="2" t="s">
        <v>904</v>
      </c>
      <c r="BJ282" s="2" t="s">
        <v>904</v>
      </c>
      <c r="BK282" s="203">
        <v>453.11554323201045</v>
      </c>
      <c r="BL282" s="2">
        <v>3.0</v>
      </c>
      <c r="BM282" s="207">
        <v>453.11554323201045</v>
      </c>
      <c r="BN282" s="208" t="s">
        <v>905</v>
      </c>
      <c r="BO282" s="87">
        <v>20.0</v>
      </c>
      <c r="BP282" s="101">
        <v>0.05</v>
      </c>
      <c r="BQ282" s="101">
        <v>0.04</v>
      </c>
      <c r="BR282" s="2">
        <v>100.0</v>
      </c>
      <c r="BS282" s="2">
        <v>100.0</v>
      </c>
    </row>
    <row r="283" ht="12.75" customHeight="1">
      <c r="A283" s="87" t="str">
        <f t="shared" si="1"/>
        <v>Mexico Salt marsh Restoration Planting Large</v>
      </c>
      <c r="B283" s="87" t="s">
        <v>161</v>
      </c>
      <c r="C283" s="203" t="s">
        <v>188</v>
      </c>
      <c r="D283" s="2" t="s">
        <v>589</v>
      </c>
      <c r="E283" s="203" t="s">
        <v>168</v>
      </c>
      <c r="F283" s="2" t="s">
        <v>174</v>
      </c>
      <c r="G283" s="203" t="s">
        <v>902</v>
      </c>
      <c r="H283" s="177">
        <v>1000.0</v>
      </c>
      <c r="I283" s="2" t="s">
        <v>908</v>
      </c>
      <c r="J283" s="2">
        <v>10765.473013360646</v>
      </c>
      <c r="K283" s="2">
        <v>4878003.152598457</v>
      </c>
      <c r="L283" s="204">
        <v>-2.50646292425476E7</v>
      </c>
      <c r="M283" s="92">
        <v>3.1490882792469647E7</v>
      </c>
      <c r="N283" s="92">
        <v>3.874669587015352E7</v>
      </c>
      <c r="O283" s="92">
        <v>2.4466944083811186E7</v>
      </c>
      <c r="P283" s="92">
        <v>2.8985767113026526E7</v>
      </c>
      <c r="Q283" s="92">
        <v>7023938.7086584605</v>
      </c>
      <c r="R283" s="92">
        <v>9760928.757126989</v>
      </c>
      <c r="S283" s="92">
        <v>37036.99999999994</v>
      </c>
      <c r="T283" s="92">
        <v>29629.59999999996</v>
      </c>
      <c r="U283" s="92">
        <v>9163167.767803011</v>
      </c>
      <c r="V283" s="92">
        <v>1.5916805555816602E7</v>
      </c>
      <c r="W283" s="92">
        <v>1062.818357064209</v>
      </c>
      <c r="X283" s="92">
        <v>52484.80465411608</v>
      </c>
      <c r="Y283" s="92">
        <v>62981.76558493929</v>
      </c>
      <c r="Z283" s="92">
        <v>61.72833333333324</v>
      </c>
      <c r="AA283" s="92">
        <v>9163.167767803012</v>
      </c>
      <c r="AB283" s="87">
        <v>500.0</v>
      </c>
      <c r="AC283" s="2">
        <v>2.50646292425476E7</v>
      </c>
      <c r="AD283" s="92">
        <v>2.4466944083811186E7</v>
      </c>
      <c r="AE283" s="92">
        <v>7023938.7086584605</v>
      </c>
      <c r="AF283" s="92">
        <v>9163167.767803011</v>
      </c>
      <c r="AG283" s="92">
        <v>1062.818357064209</v>
      </c>
      <c r="AH283" s="2" t="s">
        <v>904</v>
      </c>
      <c r="AI283" s="2" t="s">
        <v>904</v>
      </c>
      <c r="AJ283" s="2" t="s">
        <v>904</v>
      </c>
      <c r="AK283" s="177">
        <v>29629.59999999996</v>
      </c>
      <c r="AL283" s="2" t="s">
        <v>904</v>
      </c>
      <c r="AM283" s="2" t="s">
        <v>904</v>
      </c>
      <c r="AN283" s="2" t="s">
        <v>904</v>
      </c>
      <c r="AO283" s="2" t="s">
        <v>904</v>
      </c>
      <c r="AP283" s="2" t="s">
        <v>904</v>
      </c>
      <c r="AQ283" s="2" t="s">
        <v>904</v>
      </c>
      <c r="AR283" s="2" t="s">
        <v>904</v>
      </c>
      <c r="AS283" s="2" t="s">
        <v>904</v>
      </c>
      <c r="AT283" s="2" t="s">
        <v>904</v>
      </c>
      <c r="AU283" s="2" t="s">
        <v>904</v>
      </c>
      <c r="AV283" s="2" t="s">
        <v>904</v>
      </c>
      <c r="AW283" s="2" t="s">
        <v>904</v>
      </c>
      <c r="AX283" s="2" t="s">
        <v>904</v>
      </c>
      <c r="AY283" s="2" t="s">
        <v>904</v>
      </c>
      <c r="AZ283" s="2" t="s">
        <v>904</v>
      </c>
      <c r="BA283" s="205">
        <v>2494962.0762942005</v>
      </c>
      <c r="BB283" s="205">
        <v>11.513118157504664</v>
      </c>
      <c r="BC283" s="206" t="s">
        <v>904</v>
      </c>
      <c r="BD283" s="205">
        <v>11.513118157504664</v>
      </c>
      <c r="BE283" s="205">
        <v>2375.925205701652</v>
      </c>
      <c r="BF283" s="205">
        <v>0.0</v>
      </c>
      <c r="BG283" s="205">
        <v>37036.99999999994</v>
      </c>
      <c r="BH283" s="205">
        <v>29629.59999999996</v>
      </c>
      <c r="BI283" s="2" t="s">
        <v>904</v>
      </c>
      <c r="BJ283" s="2" t="s">
        <v>904</v>
      </c>
      <c r="BK283" s="203">
        <v>453.11554323201045</v>
      </c>
      <c r="BL283" s="2">
        <v>3.0</v>
      </c>
      <c r="BM283" s="207">
        <v>453.11554323201045</v>
      </c>
      <c r="BN283" s="208" t="s">
        <v>905</v>
      </c>
      <c r="BO283" s="87">
        <v>20.0</v>
      </c>
      <c r="BP283" s="101">
        <v>0.05</v>
      </c>
      <c r="BQ283" s="101">
        <v>0.04</v>
      </c>
      <c r="BR283" s="2">
        <v>100.0</v>
      </c>
      <c r="BS283" s="2">
        <v>100.0</v>
      </c>
    </row>
    <row r="284" ht="12.75" customHeight="1">
      <c r="A284" s="87" t="str">
        <f t="shared" si="1"/>
        <v>Mexico Mangrove Restoration Planting Large</v>
      </c>
      <c r="B284" s="87" t="s">
        <v>161</v>
      </c>
      <c r="C284" s="203" t="s">
        <v>188</v>
      </c>
      <c r="D284" s="2" t="s">
        <v>589</v>
      </c>
      <c r="E284" s="203" t="s">
        <v>160</v>
      </c>
      <c r="F284" s="2" t="s">
        <v>174</v>
      </c>
      <c r="G284" s="203" t="s">
        <v>902</v>
      </c>
      <c r="H284" s="177">
        <v>1000.0</v>
      </c>
      <c r="I284" s="2" t="s">
        <v>908</v>
      </c>
      <c r="J284" s="2">
        <v>1258400.7995164797</v>
      </c>
      <c r="K284" s="2">
        <v>3.775202398549439E7</v>
      </c>
      <c r="L284" s="204">
        <v>-1.6493885323770588E7</v>
      </c>
      <c r="M284" s="92">
        <v>1.9000759734957945E7</v>
      </c>
      <c r="N284" s="92">
        <v>2.3333952291895535E7</v>
      </c>
      <c r="O284" s="92">
        <v>1.4782832289437255E7</v>
      </c>
      <c r="P284" s="92">
        <v>1.7443466666666668E7</v>
      </c>
      <c r="Q284" s="92">
        <v>4217927.445520689</v>
      </c>
      <c r="R284" s="92">
        <v>5890485.625228868</v>
      </c>
      <c r="S284" s="92">
        <v>203499.963</v>
      </c>
      <c r="T284" s="92">
        <v>162799.97040000005</v>
      </c>
      <c r="U284" s="92">
        <v>3333392.5912673604</v>
      </c>
      <c r="V284" s="92">
        <v>5790242.311488674</v>
      </c>
      <c r="W284" s="92">
        <v>116.71230460468155</v>
      </c>
      <c r="X284" s="92">
        <v>31667.932891596574</v>
      </c>
      <c r="Y284" s="92">
        <v>38001.51946991589</v>
      </c>
      <c r="Z284" s="92">
        <v>339.166605</v>
      </c>
      <c r="AA284" s="92">
        <v>3333.3925912673603</v>
      </c>
      <c r="AB284" s="87">
        <v>500.0</v>
      </c>
      <c r="AC284" s="2">
        <v>1.6493885323770588E7</v>
      </c>
      <c r="AD284" s="92">
        <v>1.4782832289437255E7</v>
      </c>
      <c r="AE284" s="92">
        <v>4217927.445520689</v>
      </c>
      <c r="AF284" s="92">
        <v>3333392.5912673604</v>
      </c>
      <c r="AG284" s="92">
        <v>116.71230460468155</v>
      </c>
      <c r="AH284" s="2" t="s">
        <v>904</v>
      </c>
      <c r="AI284" s="2" t="s">
        <v>904</v>
      </c>
      <c r="AJ284" s="2" t="s">
        <v>904</v>
      </c>
      <c r="AK284" s="177">
        <v>162799.97040000005</v>
      </c>
      <c r="AL284" s="2" t="s">
        <v>904</v>
      </c>
      <c r="AM284" s="2" t="s">
        <v>904</v>
      </c>
      <c r="AN284" s="2" t="s">
        <v>904</v>
      </c>
      <c r="AO284" s="2" t="s">
        <v>904</v>
      </c>
      <c r="AP284" s="2" t="s">
        <v>904</v>
      </c>
      <c r="AQ284" s="2" t="s">
        <v>904</v>
      </c>
      <c r="AR284" s="2" t="s">
        <v>904</v>
      </c>
      <c r="AS284" s="2" t="s">
        <v>904</v>
      </c>
      <c r="AT284" s="2" t="s">
        <v>904</v>
      </c>
      <c r="AU284" s="2" t="s">
        <v>904</v>
      </c>
      <c r="AV284" s="2" t="s">
        <v>904</v>
      </c>
      <c r="AW284" s="2" t="s">
        <v>904</v>
      </c>
      <c r="AX284" s="2" t="s">
        <v>904</v>
      </c>
      <c r="AY284" s="2" t="s">
        <v>904</v>
      </c>
      <c r="AZ284" s="2" t="s">
        <v>904</v>
      </c>
      <c r="BA284" s="205">
        <v>1.9727622011975363E7</v>
      </c>
      <c r="BB284" s="205">
        <v>103.83455041018192</v>
      </c>
      <c r="BC284" s="206" t="s">
        <v>904</v>
      </c>
      <c r="BD284" s="205">
        <v>103.83455041018192</v>
      </c>
      <c r="BE284" s="205">
        <v>108180.02539785426</v>
      </c>
      <c r="BF284" s="205">
        <v>0.0</v>
      </c>
      <c r="BG284" s="205">
        <v>203499.963</v>
      </c>
      <c r="BH284" s="205">
        <v>162799.97040000005</v>
      </c>
      <c r="BI284" s="2" t="s">
        <v>904</v>
      </c>
      <c r="BJ284" s="2" t="s">
        <v>904</v>
      </c>
      <c r="BK284" s="203">
        <v>30.0</v>
      </c>
      <c r="BL284" s="2">
        <v>2.0</v>
      </c>
      <c r="BM284" s="207">
        <v>30.0</v>
      </c>
      <c r="BN284" s="208" t="s">
        <v>906</v>
      </c>
      <c r="BO284" s="87">
        <v>20.0</v>
      </c>
      <c r="BP284" s="101">
        <v>0.05</v>
      </c>
      <c r="BQ284" s="101">
        <v>0.04</v>
      </c>
      <c r="BR284" s="2">
        <v>100.0</v>
      </c>
      <c r="BS284" s="2">
        <v>100.0</v>
      </c>
    </row>
    <row r="285" ht="12.75" customHeight="1">
      <c r="A285" s="87" t="str">
        <f t="shared" si="1"/>
        <v>Mexico Mangrove Restoration Planting Large</v>
      </c>
      <c r="B285" s="87" t="s">
        <v>161</v>
      </c>
      <c r="C285" s="203" t="s">
        <v>188</v>
      </c>
      <c r="D285" s="2" t="s">
        <v>589</v>
      </c>
      <c r="E285" s="203" t="s">
        <v>160</v>
      </c>
      <c r="F285" s="2" t="s">
        <v>174</v>
      </c>
      <c r="G285" s="203" t="s">
        <v>902</v>
      </c>
      <c r="H285" s="177">
        <v>1000.0</v>
      </c>
      <c r="I285" s="2" t="s">
        <v>908</v>
      </c>
      <c r="J285" s="2">
        <v>1258400.7995164797</v>
      </c>
      <c r="K285" s="2">
        <v>3.775202398549439E7</v>
      </c>
      <c r="L285" s="204">
        <v>-1.6493885323770588E7</v>
      </c>
      <c r="M285" s="92">
        <v>1.9000759734957945E7</v>
      </c>
      <c r="N285" s="92">
        <v>2.3333952291895535E7</v>
      </c>
      <c r="O285" s="92">
        <v>1.4782832289437255E7</v>
      </c>
      <c r="P285" s="92">
        <v>1.7443466666666668E7</v>
      </c>
      <c r="Q285" s="92">
        <v>4217927.445520689</v>
      </c>
      <c r="R285" s="92">
        <v>5890485.625228868</v>
      </c>
      <c r="S285" s="92">
        <v>203499.963</v>
      </c>
      <c r="T285" s="92">
        <v>162799.97040000005</v>
      </c>
      <c r="U285" s="92">
        <v>3333392.5912673604</v>
      </c>
      <c r="V285" s="92">
        <v>5790242.311488674</v>
      </c>
      <c r="W285" s="92">
        <v>116.71230460468155</v>
      </c>
      <c r="X285" s="92">
        <v>31667.932891596574</v>
      </c>
      <c r="Y285" s="92">
        <v>38001.51946991589</v>
      </c>
      <c r="Z285" s="92">
        <v>339.166605</v>
      </c>
      <c r="AA285" s="92">
        <v>3333.3925912673603</v>
      </c>
      <c r="AB285" s="87">
        <v>500.0</v>
      </c>
      <c r="AC285" s="2">
        <v>1.6493885323770588E7</v>
      </c>
      <c r="AD285" s="92">
        <v>1.4782832289437255E7</v>
      </c>
      <c r="AE285" s="92">
        <v>4217927.445520689</v>
      </c>
      <c r="AF285" s="92">
        <v>3333392.5912673604</v>
      </c>
      <c r="AG285" s="92">
        <v>116.71230460468155</v>
      </c>
      <c r="AH285" s="2" t="s">
        <v>904</v>
      </c>
      <c r="AI285" s="2" t="s">
        <v>904</v>
      </c>
      <c r="AJ285" s="2" t="s">
        <v>904</v>
      </c>
      <c r="AK285" s="177">
        <v>162799.97040000005</v>
      </c>
      <c r="AL285" s="2" t="s">
        <v>904</v>
      </c>
      <c r="AM285" s="2" t="s">
        <v>904</v>
      </c>
      <c r="AN285" s="2" t="s">
        <v>904</v>
      </c>
      <c r="AO285" s="2" t="s">
        <v>904</v>
      </c>
      <c r="AP285" s="2" t="s">
        <v>904</v>
      </c>
      <c r="AQ285" s="2" t="s">
        <v>904</v>
      </c>
      <c r="AR285" s="2" t="s">
        <v>904</v>
      </c>
      <c r="AS285" s="2" t="s">
        <v>904</v>
      </c>
      <c r="AT285" s="2" t="s">
        <v>904</v>
      </c>
      <c r="AU285" s="2" t="s">
        <v>904</v>
      </c>
      <c r="AV285" s="2" t="s">
        <v>904</v>
      </c>
      <c r="AW285" s="2" t="s">
        <v>904</v>
      </c>
      <c r="AX285" s="2" t="s">
        <v>904</v>
      </c>
      <c r="AY285" s="2" t="s">
        <v>904</v>
      </c>
      <c r="AZ285" s="2" t="s">
        <v>904</v>
      </c>
      <c r="BA285" s="205">
        <v>1.9727622011975363E7</v>
      </c>
      <c r="BB285" s="205">
        <v>103.83455041018192</v>
      </c>
      <c r="BC285" s="206" t="s">
        <v>904</v>
      </c>
      <c r="BD285" s="205">
        <v>103.83455041018192</v>
      </c>
      <c r="BE285" s="205">
        <v>108180.02539785426</v>
      </c>
      <c r="BF285" s="205">
        <v>0.0</v>
      </c>
      <c r="BG285" s="205">
        <v>203499.963</v>
      </c>
      <c r="BH285" s="205">
        <v>162799.97040000005</v>
      </c>
      <c r="BI285" s="2" t="s">
        <v>904</v>
      </c>
      <c r="BJ285" s="2" t="s">
        <v>904</v>
      </c>
      <c r="BK285" s="203">
        <v>30.0</v>
      </c>
      <c r="BL285" s="2">
        <v>2.0</v>
      </c>
      <c r="BM285" s="207">
        <v>30.0</v>
      </c>
      <c r="BN285" s="208" t="s">
        <v>906</v>
      </c>
      <c r="BO285" s="87">
        <v>20.0</v>
      </c>
      <c r="BP285" s="101">
        <v>0.05</v>
      </c>
      <c r="BQ285" s="101">
        <v>0.04</v>
      </c>
      <c r="BR285" s="2">
        <v>100.0</v>
      </c>
      <c r="BS285" s="2">
        <v>100.0</v>
      </c>
    </row>
    <row r="286" ht="12.75" customHeight="1">
      <c r="A286" s="87" t="str">
        <f t="shared" si="1"/>
        <v>Mexico Seagrass Restoration Planting Large</v>
      </c>
      <c r="B286" s="87" t="s">
        <v>161</v>
      </c>
      <c r="C286" s="203" t="s">
        <v>188</v>
      </c>
      <c r="D286" s="2" t="s">
        <v>589</v>
      </c>
      <c r="E286" s="203" t="s">
        <v>167</v>
      </c>
      <c r="F286" s="2" t="s">
        <v>174</v>
      </c>
      <c r="G286" s="203" t="s">
        <v>902</v>
      </c>
      <c r="H286" s="177">
        <v>1000.0</v>
      </c>
      <c r="I286" s="2" t="s">
        <v>908</v>
      </c>
      <c r="J286" s="2">
        <v>69461.54467999986</v>
      </c>
      <c r="K286" s="2">
        <v>2083846.340399996</v>
      </c>
      <c r="L286" s="204">
        <v>-4.711229901198415E7</v>
      </c>
      <c r="M286" s="92">
        <v>4.739897082695529E7</v>
      </c>
      <c r="N286" s="92">
        <v>5.752703232329331E7</v>
      </c>
      <c r="O286" s="92">
        <v>3.811057973698052E7</v>
      </c>
      <c r="P286" s="92">
        <v>4.524734537991893E7</v>
      </c>
      <c r="Q286" s="92">
        <v>9288391.089974772</v>
      </c>
      <c r="R286" s="92">
        <v>1.2279686943374379E7</v>
      </c>
      <c r="S286" s="92">
        <v>17500.999999999964</v>
      </c>
      <c r="T286" s="92">
        <v>14000.799999999977</v>
      </c>
      <c r="U286" s="92">
        <v>286671.8149711405</v>
      </c>
      <c r="V286" s="92">
        <v>497960.9293263758</v>
      </c>
      <c r="W286" s="92">
        <v>3385.4473192214277</v>
      </c>
      <c r="X286" s="92">
        <v>78998.28471159215</v>
      </c>
      <c r="Y286" s="92">
        <v>94797.94165391057</v>
      </c>
      <c r="Z286" s="92">
        <v>29.168333333333273</v>
      </c>
      <c r="AA286" s="92">
        <v>286.6718149711405</v>
      </c>
      <c r="AB286" s="87">
        <v>500.0</v>
      </c>
      <c r="AC286" s="2">
        <v>4.711229901198415E7</v>
      </c>
      <c r="AD286" s="92">
        <v>3.811057973698052E7</v>
      </c>
      <c r="AE286" s="92">
        <v>9288391.089974772</v>
      </c>
      <c r="AF286" s="92">
        <v>286671.8149711405</v>
      </c>
      <c r="AG286" s="92">
        <v>3385.4473192214277</v>
      </c>
      <c r="AH286" s="2" t="s">
        <v>904</v>
      </c>
      <c r="AI286" s="2" t="s">
        <v>904</v>
      </c>
      <c r="AJ286" s="2" t="s">
        <v>904</v>
      </c>
      <c r="AK286" s="177">
        <v>14000.799999999977</v>
      </c>
      <c r="AL286" s="2" t="s">
        <v>904</v>
      </c>
      <c r="AM286" s="2" t="s">
        <v>904</v>
      </c>
      <c r="AN286" s="2" t="s">
        <v>904</v>
      </c>
      <c r="AO286" s="2" t="s">
        <v>904</v>
      </c>
      <c r="AP286" s="2" t="s">
        <v>904</v>
      </c>
      <c r="AQ286" s="2" t="s">
        <v>904</v>
      </c>
      <c r="AR286" s="2" t="s">
        <v>904</v>
      </c>
      <c r="AS286" s="2" t="s">
        <v>904</v>
      </c>
      <c r="AT286" s="2" t="s">
        <v>904</v>
      </c>
      <c r="AU286" s="2" t="s">
        <v>904</v>
      </c>
      <c r="AV286" s="2" t="s">
        <v>904</v>
      </c>
      <c r="AW286" s="2" t="s">
        <v>904</v>
      </c>
      <c r="AX286" s="2" t="s">
        <v>904</v>
      </c>
      <c r="AY286" s="2" t="s">
        <v>904</v>
      </c>
      <c r="AZ286" s="2" t="s">
        <v>904</v>
      </c>
      <c r="BA286" s="205">
        <v>1.9832532300785445E7</v>
      </c>
      <c r="BB286" s="205">
        <v>27.716623599562126</v>
      </c>
      <c r="BC286" s="206" t="s">
        <v>904</v>
      </c>
      <c r="BD286" s="205">
        <v>27.716623599562126</v>
      </c>
      <c r="BE286" s="205">
        <v>1451.854584551278</v>
      </c>
      <c r="BF286" s="205">
        <v>0.0</v>
      </c>
      <c r="BG286" s="205">
        <v>17500.999999999964</v>
      </c>
      <c r="BH286" s="205">
        <v>14000.799999999977</v>
      </c>
      <c r="BI286" s="2" t="s">
        <v>904</v>
      </c>
      <c r="BJ286" s="2" t="s">
        <v>904</v>
      </c>
      <c r="BK286" s="203">
        <v>30.0</v>
      </c>
      <c r="BL286" s="2">
        <v>1.0</v>
      </c>
      <c r="BM286" s="207">
        <v>30.0</v>
      </c>
      <c r="BN286" s="208" t="s">
        <v>906</v>
      </c>
      <c r="BO286" s="87">
        <v>20.0</v>
      </c>
      <c r="BP286" s="101">
        <v>0.05</v>
      </c>
      <c r="BQ286" s="101">
        <v>0.04</v>
      </c>
      <c r="BR286" s="2">
        <v>100.0</v>
      </c>
      <c r="BS286" s="2">
        <v>100.0</v>
      </c>
    </row>
    <row r="287" ht="12.75" customHeight="1">
      <c r="A287" s="87" t="str">
        <f t="shared" si="1"/>
        <v>Mexico Seagrass Restoration Planting Large</v>
      </c>
      <c r="B287" s="87" t="s">
        <v>161</v>
      </c>
      <c r="C287" s="203" t="s">
        <v>188</v>
      </c>
      <c r="D287" s="2" t="s">
        <v>589</v>
      </c>
      <c r="E287" s="203" t="s">
        <v>167</v>
      </c>
      <c r="F287" s="2" t="s">
        <v>174</v>
      </c>
      <c r="G287" s="203" t="s">
        <v>902</v>
      </c>
      <c r="H287" s="177">
        <v>1000.0</v>
      </c>
      <c r="I287" s="2" t="s">
        <v>908</v>
      </c>
      <c r="J287" s="2">
        <v>69461.54467999986</v>
      </c>
      <c r="K287" s="2">
        <v>2083846.340399996</v>
      </c>
      <c r="L287" s="204">
        <v>-4.711229901198415E7</v>
      </c>
      <c r="M287" s="92">
        <v>4.739897082695529E7</v>
      </c>
      <c r="N287" s="92">
        <v>5.752703232329331E7</v>
      </c>
      <c r="O287" s="92">
        <v>3.811057973698052E7</v>
      </c>
      <c r="P287" s="92">
        <v>4.524734537991893E7</v>
      </c>
      <c r="Q287" s="92">
        <v>9288391.089974772</v>
      </c>
      <c r="R287" s="92">
        <v>1.2279686943374379E7</v>
      </c>
      <c r="S287" s="92">
        <v>17500.999999999964</v>
      </c>
      <c r="T287" s="92">
        <v>14000.799999999977</v>
      </c>
      <c r="U287" s="92">
        <v>286671.8149711405</v>
      </c>
      <c r="V287" s="92">
        <v>497960.9293263758</v>
      </c>
      <c r="W287" s="92">
        <v>3385.4473192214277</v>
      </c>
      <c r="X287" s="92">
        <v>78998.28471159215</v>
      </c>
      <c r="Y287" s="92">
        <v>94797.94165391057</v>
      </c>
      <c r="Z287" s="92">
        <v>29.168333333333273</v>
      </c>
      <c r="AA287" s="92">
        <v>286.6718149711405</v>
      </c>
      <c r="AB287" s="87">
        <v>500.0</v>
      </c>
      <c r="AC287" s="2">
        <v>4.711229901198415E7</v>
      </c>
      <c r="AD287" s="92">
        <v>3.811057973698052E7</v>
      </c>
      <c r="AE287" s="92">
        <v>9288391.089974772</v>
      </c>
      <c r="AF287" s="92">
        <v>286671.8149711405</v>
      </c>
      <c r="AG287" s="92">
        <v>3385.4473192214277</v>
      </c>
      <c r="AH287" s="2" t="s">
        <v>904</v>
      </c>
      <c r="AI287" s="2" t="s">
        <v>904</v>
      </c>
      <c r="AJ287" s="2" t="s">
        <v>904</v>
      </c>
      <c r="AK287" s="177">
        <v>14000.799999999977</v>
      </c>
      <c r="AL287" s="2" t="s">
        <v>904</v>
      </c>
      <c r="AM287" s="2" t="s">
        <v>904</v>
      </c>
      <c r="AN287" s="2" t="s">
        <v>904</v>
      </c>
      <c r="AO287" s="2" t="s">
        <v>904</v>
      </c>
      <c r="AP287" s="2" t="s">
        <v>904</v>
      </c>
      <c r="AQ287" s="2" t="s">
        <v>904</v>
      </c>
      <c r="AR287" s="2" t="s">
        <v>904</v>
      </c>
      <c r="AS287" s="2" t="s">
        <v>904</v>
      </c>
      <c r="AT287" s="2" t="s">
        <v>904</v>
      </c>
      <c r="AU287" s="2" t="s">
        <v>904</v>
      </c>
      <c r="AV287" s="2" t="s">
        <v>904</v>
      </c>
      <c r="AW287" s="2" t="s">
        <v>904</v>
      </c>
      <c r="AX287" s="2" t="s">
        <v>904</v>
      </c>
      <c r="AY287" s="2" t="s">
        <v>904</v>
      </c>
      <c r="AZ287" s="2" t="s">
        <v>904</v>
      </c>
      <c r="BA287" s="205">
        <v>1.9832532300785445E7</v>
      </c>
      <c r="BB287" s="205">
        <v>27.716623599562126</v>
      </c>
      <c r="BC287" s="206" t="s">
        <v>904</v>
      </c>
      <c r="BD287" s="205">
        <v>27.716623599562126</v>
      </c>
      <c r="BE287" s="205">
        <v>1451.854584551278</v>
      </c>
      <c r="BF287" s="205">
        <v>0.0</v>
      </c>
      <c r="BG287" s="205">
        <v>17500.999999999964</v>
      </c>
      <c r="BH287" s="205">
        <v>14000.799999999977</v>
      </c>
      <c r="BI287" s="2" t="s">
        <v>904</v>
      </c>
      <c r="BJ287" s="2" t="s">
        <v>904</v>
      </c>
      <c r="BK287" s="203">
        <v>30.0</v>
      </c>
      <c r="BL287" s="2">
        <v>1.0</v>
      </c>
      <c r="BM287" s="207">
        <v>30.0</v>
      </c>
      <c r="BN287" s="208" t="s">
        <v>906</v>
      </c>
      <c r="BO287" s="87">
        <v>20.0</v>
      </c>
      <c r="BP287" s="101">
        <v>0.05</v>
      </c>
      <c r="BQ287" s="101">
        <v>0.04</v>
      </c>
      <c r="BR287" s="2">
        <v>100.0</v>
      </c>
      <c r="BS287" s="2">
        <v>100.0</v>
      </c>
    </row>
    <row r="288" ht="12.75" customHeight="1">
      <c r="A288" s="87" t="str">
        <f t="shared" si="1"/>
        <v>Mexico Salt marsh Restoration Planting Large</v>
      </c>
      <c r="B288" s="87" t="s">
        <v>161</v>
      </c>
      <c r="C288" s="203" t="s">
        <v>188</v>
      </c>
      <c r="D288" s="2" t="s">
        <v>589</v>
      </c>
      <c r="E288" s="203" t="s">
        <v>168</v>
      </c>
      <c r="F288" s="2" t="s">
        <v>174</v>
      </c>
      <c r="G288" s="203" t="s">
        <v>902</v>
      </c>
      <c r="H288" s="177">
        <v>1000.0</v>
      </c>
      <c r="I288" s="2" t="s">
        <v>908</v>
      </c>
      <c r="J288" s="2">
        <v>10765.473013360646</v>
      </c>
      <c r="K288" s="2">
        <v>322964.1904008194</v>
      </c>
      <c r="L288" s="204">
        <v>-3.005416296714408E7</v>
      </c>
      <c r="M288" s="92">
        <v>3.0635233771880914E7</v>
      </c>
      <c r="N288" s="92">
        <v>3.726039774380139E7</v>
      </c>
      <c r="O288" s="92">
        <v>2.4466944083811186E7</v>
      </c>
      <c r="P288" s="92">
        <v>2.8985767113026526E7</v>
      </c>
      <c r="Q288" s="92">
        <v>6168289.688069726</v>
      </c>
      <c r="R288" s="92">
        <v>8274630.630774864</v>
      </c>
      <c r="S288" s="92">
        <v>37036.99999999994</v>
      </c>
      <c r="T288" s="92">
        <v>29629.59999999996</v>
      </c>
      <c r="U288" s="92">
        <v>606677.5619156696</v>
      </c>
      <c r="V288" s="92">
        <v>1053824.2922953535</v>
      </c>
      <c r="W288" s="92">
        <v>1033.940173741156</v>
      </c>
      <c r="X288" s="92">
        <v>51058.72295313486</v>
      </c>
      <c r="Y288" s="92">
        <v>61270.46754376183</v>
      </c>
      <c r="Z288" s="92">
        <v>61.72833333333324</v>
      </c>
      <c r="AA288" s="92">
        <v>606.6775619156696</v>
      </c>
      <c r="AB288" s="87">
        <v>500.0</v>
      </c>
      <c r="AC288" s="2">
        <v>3.005416296714408E7</v>
      </c>
      <c r="AD288" s="92">
        <v>2.4466944083811186E7</v>
      </c>
      <c r="AE288" s="92">
        <v>6168289.688069726</v>
      </c>
      <c r="AF288" s="92">
        <v>606677.5619156696</v>
      </c>
      <c r="AG288" s="92">
        <v>1033.940173741156</v>
      </c>
      <c r="AH288" s="2" t="s">
        <v>904</v>
      </c>
      <c r="AI288" s="2" t="s">
        <v>904</v>
      </c>
      <c r="AJ288" s="2" t="s">
        <v>904</v>
      </c>
      <c r="AK288" s="177">
        <v>29629.59999999996</v>
      </c>
      <c r="AL288" s="2" t="s">
        <v>904</v>
      </c>
      <c r="AM288" s="2" t="s">
        <v>904</v>
      </c>
      <c r="AN288" s="2" t="s">
        <v>904</v>
      </c>
      <c r="AO288" s="2" t="s">
        <v>904</v>
      </c>
      <c r="AP288" s="2" t="s">
        <v>904</v>
      </c>
      <c r="AQ288" s="2" t="s">
        <v>904</v>
      </c>
      <c r="AR288" s="2" t="s">
        <v>904</v>
      </c>
      <c r="AS288" s="2" t="s">
        <v>904</v>
      </c>
      <c r="AT288" s="2" t="s">
        <v>904</v>
      </c>
      <c r="AU288" s="2" t="s">
        <v>904</v>
      </c>
      <c r="AV288" s="2" t="s">
        <v>904</v>
      </c>
      <c r="AW288" s="2" t="s">
        <v>904</v>
      </c>
      <c r="AX288" s="2" t="s">
        <v>904</v>
      </c>
      <c r="AY288" s="2" t="s">
        <v>904</v>
      </c>
      <c r="AZ288" s="2" t="s">
        <v>904</v>
      </c>
      <c r="BA288" s="205">
        <v>2494962.0762942005</v>
      </c>
      <c r="BB288" s="205">
        <v>11.513118157504664</v>
      </c>
      <c r="BC288" s="206" t="s">
        <v>904</v>
      </c>
      <c r="BD288" s="205">
        <v>11.513118157504664</v>
      </c>
      <c r="BE288" s="205">
        <v>2375.925205701652</v>
      </c>
      <c r="BF288" s="205">
        <v>0.0</v>
      </c>
      <c r="BG288" s="205">
        <v>37036.99999999994</v>
      </c>
      <c r="BH288" s="205">
        <v>29629.59999999996</v>
      </c>
      <c r="BI288" s="2" t="s">
        <v>904</v>
      </c>
      <c r="BJ288" s="2" t="s">
        <v>904</v>
      </c>
      <c r="BK288" s="203">
        <v>30.0</v>
      </c>
      <c r="BL288" s="2">
        <v>1.0</v>
      </c>
      <c r="BM288" s="207">
        <v>30.0</v>
      </c>
      <c r="BN288" s="208" t="s">
        <v>906</v>
      </c>
      <c r="BO288" s="87">
        <v>20.0</v>
      </c>
      <c r="BP288" s="101">
        <v>0.05</v>
      </c>
      <c r="BQ288" s="101">
        <v>0.04</v>
      </c>
      <c r="BR288" s="2">
        <v>100.0</v>
      </c>
      <c r="BS288" s="2">
        <v>100.0</v>
      </c>
    </row>
    <row r="289" ht="12.75" customHeight="1">
      <c r="A289" s="87" t="str">
        <f t="shared" si="1"/>
        <v>Mexico Salt marsh Restoration Planting Large</v>
      </c>
      <c r="B289" s="87" t="s">
        <v>161</v>
      </c>
      <c r="C289" s="203" t="s">
        <v>188</v>
      </c>
      <c r="D289" s="2" t="s">
        <v>589</v>
      </c>
      <c r="E289" s="203" t="s">
        <v>168</v>
      </c>
      <c r="F289" s="2" t="s">
        <v>174</v>
      </c>
      <c r="G289" s="203" t="s">
        <v>902</v>
      </c>
      <c r="H289" s="177">
        <v>1000.0</v>
      </c>
      <c r="I289" s="2" t="s">
        <v>908</v>
      </c>
      <c r="J289" s="2">
        <v>10765.473013360646</v>
      </c>
      <c r="K289" s="2">
        <v>322964.1904008194</v>
      </c>
      <c r="L289" s="204">
        <v>-3.005416296714408E7</v>
      </c>
      <c r="M289" s="92">
        <v>3.0635233771880914E7</v>
      </c>
      <c r="N289" s="92">
        <v>3.726039774380139E7</v>
      </c>
      <c r="O289" s="92">
        <v>2.4466944083811186E7</v>
      </c>
      <c r="P289" s="92">
        <v>2.8985767113026526E7</v>
      </c>
      <c r="Q289" s="92">
        <v>6168289.688069726</v>
      </c>
      <c r="R289" s="92">
        <v>8274630.630774864</v>
      </c>
      <c r="S289" s="92">
        <v>37036.99999999994</v>
      </c>
      <c r="T289" s="92">
        <v>29629.59999999996</v>
      </c>
      <c r="U289" s="92">
        <v>606677.5619156696</v>
      </c>
      <c r="V289" s="92">
        <v>1053824.2922953535</v>
      </c>
      <c r="W289" s="92">
        <v>1033.940173741156</v>
      </c>
      <c r="X289" s="92">
        <v>51058.72295313486</v>
      </c>
      <c r="Y289" s="92">
        <v>61270.46754376183</v>
      </c>
      <c r="Z289" s="92">
        <v>61.72833333333324</v>
      </c>
      <c r="AA289" s="92">
        <v>606.6775619156696</v>
      </c>
      <c r="AB289" s="87">
        <v>500.0</v>
      </c>
      <c r="AC289" s="2">
        <v>3.005416296714408E7</v>
      </c>
      <c r="AD289" s="92">
        <v>2.4466944083811186E7</v>
      </c>
      <c r="AE289" s="92">
        <v>6168289.688069726</v>
      </c>
      <c r="AF289" s="92">
        <v>606677.5619156696</v>
      </c>
      <c r="AG289" s="92">
        <v>1033.940173741156</v>
      </c>
      <c r="AH289" s="2" t="s">
        <v>904</v>
      </c>
      <c r="AI289" s="2" t="s">
        <v>904</v>
      </c>
      <c r="AJ289" s="2" t="s">
        <v>904</v>
      </c>
      <c r="AK289" s="177">
        <v>29629.59999999996</v>
      </c>
      <c r="AL289" s="2" t="s">
        <v>904</v>
      </c>
      <c r="AM289" s="2" t="s">
        <v>904</v>
      </c>
      <c r="AN289" s="2" t="s">
        <v>904</v>
      </c>
      <c r="AO289" s="2" t="s">
        <v>904</v>
      </c>
      <c r="AP289" s="2" t="s">
        <v>904</v>
      </c>
      <c r="AQ289" s="2" t="s">
        <v>904</v>
      </c>
      <c r="AR289" s="2" t="s">
        <v>904</v>
      </c>
      <c r="AS289" s="2" t="s">
        <v>904</v>
      </c>
      <c r="AT289" s="2" t="s">
        <v>904</v>
      </c>
      <c r="AU289" s="2" t="s">
        <v>904</v>
      </c>
      <c r="AV289" s="2" t="s">
        <v>904</v>
      </c>
      <c r="AW289" s="2" t="s">
        <v>904</v>
      </c>
      <c r="AX289" s="2" t="s">
        <v>904</v>
      </c>
      <c r="AY289" s="2" t="s">
        <v>904</v>
      </c>
      <c r="AZ289" s="2" t="s">
        <v>904</v>
      </c>
      <c r="BA289" s="205">
        <v>2494962.0762942005</v>
      </c>
      <c r="BB289" s="205">
        <v>11.513118157504664</v>
      </c>
      <c r="BC289" s="206" t="s">
        <v>904</v>
      </c>
      <c r="BD289" s="205">
        <v>11.513118157504664</v>
      </c>
      <c r="BE289" s="205">
        <v>2375.925205701652</v>
      </c>
      <c r="BF289" s="205">
        <v>0.0</v>
      </c>
      <c r="BG289" s="205">
        <v>37036.99999999994</v>
      </c>
      <c r="BH289" s="205">
        <v>29629.59999999996</v>
      </c>
      <c r="BI289" s="2" t="s">
        <v>904</v>
      </c>
      <c r="BJ289" s="2" t="s">
        <v>904</v>
      </c>
      <c r="BK289" s="203">
        <v>30.0</v>
      </c>
      <c r="BL289" s="2">
        <v>1.0</v>
      </c>
      <c r="BM289" s="207">
        <v>30.0</v>
      </c>
      <c r="BN289" s="208" t="s">
        <v>906</v>
      </c>
      <c r="BO289" s="87">
        <v>20.0</v>
      </c>
      <c r="BP289" s="101">
        <v>0.05</v>
      </c>
      <c r="BQ289" s="101">
        <v>0.04</v>
      </c>
      <c r="BR289" s="2">
        <v>100.0</v>
      </c>
      <c r="BS289" s="2">
        <v>100.0</v>
      </c>
    </row>
    <row r="290" ht="12.75" customHeight="1">
      <c r="A290" s="87" t="str">
        <f t="shared" si="1"/>
        <v>United States Mangrove Restoration Planting Medium</v>
      </c>
      <c r="B290" s="87" t="s">
        <v>161</v>
      </c>
      <c r="C290" s="203" t="s">
        <v>183</v>
      </c>
      <c r="D290" s="203" t="s">
        <v>583</v>
      </c>
      <c r="E290" s="203" t="s">
        <v>160</v>
      </c>
      <c r="F290" s="203" t="s">
        <v>174</v>
      </c>
      <c r="G290" s="203" t="s">
        <v>902</v>
      </c>
      <c r="H290" s="177">
        <v>500.0</v>
      </c>
      <c r="I290" s="2" t="s">
        <v>903</v>
      </c>
      <c r="J290" s="2">
        <v>166588.7605462688</v>
      </c>
      <c r="K290" s="2">
        <v>9238259.105483247</v>
      </c>
      <c r="L290" s="204">
        <v>-8925684.18781862</v>
      </c>
      <c r="M290" s="92">
        <v>1.1776783751285154E7</v>
      </c>
      <c r="N290" s="92">
        <v>1.4943353282142656E7</v>
      </c>
      <c r="O290" s="92">
        <v>7638953.50379451</v>
      </c>
      <c r="P290" s="92">
        <v>8645066.666666666</v>
      </c>
      <c r="Q290" s="92">
        <v>4137830.2474906435</v>
      </c>
      <c r="R290" s="92">
        <v>6298286.61547599</v>
      </c>
      <c r="S290" s="92">
        <v>100824.16500000001</v>
      </c>
      <c r="T290" s="92">
        <v>80659.33200000004</v>
      </c>
      <c r="U290" s="92">
        <v>3090588.310125596</v>
      </c>
      <c r="V290" s="92">
        <v>5267365.990759902</v>
      </c>
      <c r="W290" s="92">
        <v>146.00646272752604</v>
      </c>
      <c r="X290" s="92">
        <v>39255.94583761718</v>
      </c>
      <c r="Y290" s="92">
        <v>23553.56750257031</v>
      </c>
      <c r="Z290" s="92">
        <v>336.08055</v>
      </c>
      <c r="AA290" s="92">
        <v>6181.176620251192</v>
      </c>
      <c r="AB290" s="87">
        <v>500.0</v>
      </c>
      <c r="AC290" s="2">
        <v>8925684.18781862</v>
      </c>
      <c r="AD290" s="92">
        <v>7638953.50379451</v>
      </c>
      <c r="AE290" s="92">
        <v>4137830.2474906435</v>
      </c>
      <c r="AF290" s="92">
        <v>3090588.310125596</v>
      </c>
      <c r="AG290" s="92">
        <v>146.00646272752604</v>
      </c>
      <c r="AH290" s="2" t="s">
        <v>904</v>
      </c>
      <c r="AI290" s="2" t="s">
        <v>904</v>
      </c>
      <c r="AJ290" s="2" t="s">
        <v>904</v>
      </c>
      <c r="AK290" s="177">
        <v>80659.33200000004</v>
      </c>
      <c r="AL290" s="2" t="s">
        <v>904</v>
      </c>
      <c r="AM290" s="2" t="s">
        <v>904</v>
      </c>
      <c r="AN290" s="2" t="s">
        <v>904</v>
      </c>
      <c r="AO290" s="2" t="s">
        <v>904</v>
      </c>
      <c r="AP290" s="2" t="s">
        <v>904</v>
      </c>
      <c r="AQ290" s="2" t="s">
        <v>904</v>
      </c>
      <c r="AR290" s="2" t="s">
        <v>904</v>
      </c>
      <c r="AS290" s="2" t="s">
        <v>904</v>
      </c>
      <c r="AT290" s="2" t="s">
        <v>904</v>
      </c>
      <c r="AU290" s="2" t="s">
        <v>904</v>
      </c>
      <c r="AV290" s="2" t="s">
        <v>904</v>
      </c>
      <c r="AW290" s="2" t="s">
        <v>904</v>
      </c>
      <c r="AX290" s="2" t="s">
        <v>904</v>
      </c>
      <c r="AY290" s="2" t="s">
        <v>904</v>
      </c>
      <c r="AZ290" s="2" t="s">
        <v>904</v>
      </c>
      <c r="BA290" s="205">
        <v>4453780.038371273</v>
      </c>
      <c r="BB290" s="205">
        <v>81.58860524149316</v>
      </c>
      <c r="BC290" s="206" t="s">
        <v>904</v>
      </c>
      <c r="BD290" s="205">
        <v>81.58860524149316</v>
      </c>
      <c r="BE290" s="205">
        <v>73923.36901865329</v>
      </c>
      <c r="BF290" s="205">
        <v>0.0</v>
      </c>
      <c r="BG290" s="205">
        <v>100824.16500000001</v>
      </c>
      <c r="BH290" s="205">
        <v>80659.33200000004</v>
      </c>
      <c r="BI290" s="2" t="s">
        <v>904</v>
      </c>
      <c r="BJ290" s="2" t="s">
        <v>904</v>
      </c>
      <c r="BK290" s="203">
        <v>55.45547655910068</v>
      </c>
      <c r="BL290" s="2">
        <v>1.0</v>
      </c>
      <c r="BM290" s="207">
        <v>55.45547655910068</v>
      </c>
      <c r="BN290" s="208" t="s">
        <v>905</v>
      </c>
      <c r="BO290" s="87">
        <v>20.0</v>
      </c>
      <c r="BP290" s="101">
        <v>0.05</v>
      </c>
      <c r="BQ290" s="101">
        <v>0.04</v>
      </c>
      <c r="BR290" s="2">
        <v>100.0</v>
      </c>
      <c r="BS290" s="2">
        <v>100.0</v>
      </c>
    </row>
    <row r="291" ht="12.75" customHeight="1">
      <c r="A291" s="87" t="str">
        <f t="shared" si="1"/>
        <v>United States Mangrove Restoration Planting Medium</v>
      </c>
      <c r="B291" s="87" t="s">
        <v>161</v>
      </c>
      <c r="C291" s="203" t="s">
        <v>183</v>
      </c>
      <c r="D291" s="203" t="s">
        <v>583</v>
      </c>
      <c r="E291" s="203" t="s">
        <v>160</v>
      </c>
      <c r="F291" s="203" t="s">
        <v>174</v>
      </c>
      <c r="G291" s="203" t="s">
        <v>902</v>
      </c>
      <c r="H291" s="177">
        <v>500.0</v>
      </c>
      <c r="I291" s="2" t="s">
        <v>903</v>
      </c>
      <c r="J291" s="2">
        <v>166588.7605462688</v>
      </c>
      <c r="K291" s="2">
        <v>9238259.105483247</v>
      </c>
      <c r="L291" s="204">
        <v>-8925684.18781862</v>
      </c>
      <c r="M291" s="92">
        <v>1.1776783751285154E7</v>
      </c>
      <c r="N291" s="92">
        <v>1.4943353282142656E7</v>
      </c>
      <c r="O291" s="92">
        <v>7638953.50379451</v>
      </c>
      <c r="P291" s="92">
        <v>8645066.666666666</v>
      </c>
      <c r="Q291" s="92">
        <v>4137830.2474906435</v>
      </c>
      <c r="R291" s="92">
        <v>6298286.61547599</v>
      </c>
      <c r="S291" s="92">
        <v>100824.16500000001</v>
      </c>
      <c r="T291" s="92">
        <v>80659.33200000004</v>
      </c>
      <c r="U291" s="92">
        <v>3090588.310125596</v>
      </c>
      <c r="V291" s="92">
        <v>5267365.990759902</v>
      </c>
      <c r="W291" s="92">
        <v>146.00646272752604</v>
      </c>
      <c r="X291" s="92">
        <v>39255.94583761718</v>
      </c>
      <c r="Y291" s="92">
        <v>23553.56750257031</v>
      </c>
      <c r="Z291" s="92">
        <v>336.08055</v>
      </c>
      <c r="AA291" s="92">
        <v>6181.176620251192</v>
      </c>
      <c r="AB291" s="87">
        <v>500.0</v>
      </c>
      <c r="AC291" s="2">
        <v>8925684.18781862</v>
      </c>
      <c r="AD291" s="92">
        <v>7638953.50379451</v>
      </c>
      <c r="AE291" s="92">
        <v>4137830.2474906435</v>
      </c>
      <c r="AF291" s="92">
        <v>3090588.310125596</v>
      </c>
      <c r="AG291" s="92">
        <v>146.00646272752604</v>
      </c>
      <c r="AH291" s="2" t="s">
        <v>904</v>
      </c>
      <c r="AI291" s="2" t="s">
        <v>904</v>
      </c>
      <c r="AJ291" s="2" t="s">
        <v>904</v>
      </c>
      <c r="AK291" s="177">
        <v>80659.33200000004</v>
      </c>
      <c r="AL291" s="2" t="s">
        <v>904</v>
      </c>
      <c r="AM291" s="2" t="s">
        <v>904</v>
      </c>
      <c r="AN291" s="2" t="s">
        <v>904</v>
      </c>
      <c r="AO291" s="2" t="s">
        <v>904</v>
      </c>
      <c r="AP291" s="2" t="s">
        <v>904</v>
      </c>
      <c r="AQ291" s="2" t="s">
        <v>904</v>
      </c>
      <c r="AR291" s="2" t="s">
        <v>904</v>
      </c>
      <c r="AS291" s="2" t="s">
        <v>904</v>
      </c>
      <c r="AT291" s="2" t="s">
        <v>904</v>
      </c>
      <c r="AU291" s="2" t="s">
        <v>904</v>
      </c>
      <c r="AV291" s="2" t="s">
        <v>904</v>
      </c>
      <c r="AW291" s="2" t="s">
        <v>904</v>
      </c>
      <c r="AX291" s="2" t="s">
        <v>904</v>
      </c>
      <c r="AY291" s="2" t="s">
        <v>904</v>
      </c>
      <c r="AZ291" s="2" t="s">
        <v>904</v>
      </c>
      <c r="BA291" s="205">
        <v>4453780.038371273</v>
      </c>
      <c r="BB291" s="205">
        <v>81.58860524149316</v>
      </c>
      <c r="BC291" s="206" t="s">
        <v>904</v>
      </c>
      <c r="BD291" s="205">
        <v>81.58860524149316</v>
      </c>
      <c r="BE291" s="205">
        <v>73923.36901865329</v>
      </c>
      <c r="BF291" s="205">
        <v>0.0</v>
      </c>
      <c r="BG291" s="205">
        <v>100824.16500000001</v>
      </c>
      <c r="BH291" s="205">
        <v>80659.33200000004</v>
      </c>
      <c r="BI291" s="2" t="s">
        <v>904</v>
      </c>
      <c r="BJ291" s="2" t="s">
        <v>904</v>
      </c>
      <c r="BK291" s="203">
        <v>55.45547655910068</v>
      </c>
      <c r="BL291" s="2">
        <v>1.0</v>
      </c>
      <c r="BM291" s="207">
        <v>55.45547655910068</v>
      </c>
      <c r="BN291" s="208" t="s">
        <v>905</v>
      </c>
      <c r="BO291" s="87">
        <v>20.0</v>
      </c>
      <c r="BP291" s="101">
        <v>0.05</v>
      </c>
      <c r="BQ291" s="101">
        <v>0.04</v>
      </c>
      <c r="BR291" s="2">
        <v>100.0</v>
      </c>
      <c r="BS291" s="2">
        <v>100.0</v>
      </c>
    </row>
    <row r="292" ht="12.75" customHeight="1">
      <c r="A292" s="87" t="str">
        <f t="shared" si="1"/>
        <v>United States Seagrass Restoration Planting Medium</v>
      </c>
      <c r="B292" s="87" t="s">
        <v>161</v>
      </c>
      <c r="C292" s="203" t="s">
        <v>183</v>
      </c>
      <c r="D292" s="203" t="s">
        <v>583</v>
      </c>
      <c r="E292" s="203" t="s">
        <v>167</v>
      </c>
      <c r="F292" s="203" t="s">
        <v>174</v>
      </c>
      <c r="G292" s="203" t="s">
        <v>902</v>
      </c>
      <c r="H292" s="177">
        <v>500.0</v>
      </c>
      <c r="I292" s="2" t="s">
        <v>903</v>
      </c>
      <c r="J292" s="2">
        <v>104600.71467999982</v>
      </c>
      <c r="K292" s="2">
        <v>1.0335468740940644E8</v>
      </c>
      <c r="L292" s="204">
        <v>-2.0998937036313824E7</v>
      </c>
      <c r="M292" s="92">
        <v>2.515974728607189E7</v>
      </c>
      <c r="N292" s="92">
        <v>3.06267880716457E7</v>
      </c>
      <c r="O292" s="92">
        <v>1.8358086357174255E7</v>
      </c>
      <c r="P292" s="92">
        <v>2.093905620029757E7</v>
      </c>
      <c r="Q292" s="92">
        <v>6801660.928897634</v>
      </c>
      <c r="R292" s="92">
        <v>9687731.871348126</v>
      </c>
      <c r="S292" s="92">
        <v>9223.499999999982</v>
      </c>
      <c r="T292" s="92">
        <v>7378.799999999988</v>
      </c>
      <c r="U292" s="92">
        <v>5037596.283735463</v>
      </c>
      <c r="V292" s="92">
        <v>8585699.768937623</v>
      </c>
      <c r="W292" s="92">
        <v>3409.7342773990254</v>
      </c>
      <c r="X292" s="92">
        <v>83865.8242869063</v>
      </c>
      <c r="Y292" s="92">
        <v>50319.494572143776</v>
      </c>
      <c r="Z292" s="92">
        <v>30.74499999999994</v>
      </c>
      <c r="AA292" s="92">
        <v>10075.192567470927</v>
      </c>
      <c r="AB292" s="87">
        <v>500.0</v>
      </c>
      <c r="AC292" s="2">
        <v>2.0998937036313824E7</v>
      </c>
      <c r="AD292" s="92">
        <v>1.8358086357174255E7</v>
      </c>
      <c r="AE292" s="92">
        <v>6801660.928897634</v>
      </c>
      <c r="AF292" s="92">
        <v>5037596.283735463</v>
      </c>
      <c r="AG292" s="92">
        <v>3409.7342773990254</v>
      </c>
      <c r="AH292" s="2" t="s">
        <v>904</v>
      </c>
      <c r="AI292" s="2" t="s">
        <v>904</v>
      </c>
      <c r="AJ292" s="2" t="s">
        <v>904</v>
      </c>
      <c r="AK292" s="177">
        <v>7378.799999999988</v>
      </c>
      <c r="AL292" s="2" t="s">
        <v>904</v>
      </c>
      <c r="AM292" s="2" t="s">
        <v>904</v>
      </c>
      <c r="AN292" s="2" t="s">
        <v>904</v>
      </c>
      <c r="AO292" s="2" t="s">
        <v>904</v>
      </c>
      <c r="AP292" s="2" t="s">
        <v>904</v>
      </c>
      <c r="AQ292" s="2" t="s">
        <v>904</v>
      </c>
      <c r="AR292" s="2" t="s">
        <v>904</v>
      </c>
      <c r="AS292" s="2" t="s">
        <v>904</v>
      </c>
      <c r="AT292" s="2" t="s">
        <v>904</v>
      </c>
      <c r="AU292" s="2" t="s">
        <v>904</v>
      </c>
      <c r="AV292" s="2" t="s">
        <v>904</v>
      </c>
      <c r="AW292" s="2" t="s">
        <v>904</v>
      </c>
      <c r="AX292" s="2" t="s">
        <v>904</v>
      </c>
      <c r="AY292" s="2" t="s">
        <v>904</v>
      </c>
      <c r="AZ292" s="2" t="s">
        <v>904</v>
      </c>
      <c r="BA292" s="205">
        <v>2.9865403398862943E7</v>
      </c>
      <c r="BB292" s="205">
        <v>13.858311799781063</v>
      </c>
      <c r="BC292" s="206" t="s">
        <v>904</v>
      </c>
      <c r="BD292" s="205">
        <v>13.858311799781063</v>
      </c>
      <c r="BE292" s="205">
        <v>725.927292275639</v>
      </c>
      <c r="BF292" s="205">
        <v>0.0</v>
      </c>
      <c r="BG292" s="205">
        <v>9223.499999999982</v>
      </c>
      <c r="BH292" s="205">
        <v>7378.799999999988</v>
      </c>
      <c r="BI292" s="2" t="s">
        <v>904</v>
      </c>
      <c r="BJ292" s="2" t="s">
        <v>904</v>
      </c>
      <c r="BK292" s="203">
        <v>988.0877747881045</v>
      </c>
      <c r="BL292" s="2">
        <v>1.0</v>
      </c>
      <c r="BM292" s="207">
        <v>988.0877747881045</v>
      </c>
      <c r="BN292" s="208" t="s">
        <v>905</v>
      </c>
      <c r="BO292" s="87">
        <v>20.0</v>
      </c>
      <c r="BP292" s="101">
        <v>0.05</v>
      </c>
      <c r="BQ292" s="101">
        <v>0.04</v>
      </c>
      <c r="BR292" s="2">
        <v>100.0</v>
      </c>
      <c r="BS292" s="2">
        <v>100.0</v>
      </c>
    </row>
    <row r="293" ht="12.75" customHeight="1">
      <c r="A293" s="87" t="str">
        <f t="shared" si="1"/>
        <v>United States Seagrass Restoration Planting Medium</v>
      </c>
      <c r="B293" s="87" t="s">
        <v>161</v>
      </c>
      <c r="C293" s="203" t="s">
        <v>183</v>
      </c>
      <c r="D293" s="203" t="s">
        <v>583</v>
      </c>
      <c r="E293" s="203" t="s">
        <v>167</v>
      </c>
      <c r="F293" s="203" t="s">
        <v>174</v>
      </c>
      <c r="G293" s="203" t="s">
        <v>902</v>
      </c>
      <c r="H293" s="177">
        <v>500.0</v>
      </c>
      <c r="I293" s="2" t="s">
        <v>903</v>
      </c>
      <c r="J293" s="2">
        <v>104600.71467999982</v>
      </c>
      <c r="K293" s="2">
        <v>1.0335468740940644E8</v>
      </c>
      <c r="L293" s="204">
        <v>-2.0998937036313824E7</v>
      </c>
      <c r="M293" s="92">
        <v>2.515974728607189E7</v>
      </c>
      <c r="N293" s="92">
        <v>3.06267880716457E7</v>
      </c>
      <c r="O293" s="92">
        <v>1.8358086357174255E7</v>
      </c>
      <c r="P293" s="92">
        <v>2.093905620029757E7</v>
      </c>
      <c r="Q293" s="92">
        <v>6801660.928897634</v>
      </c>
      <c r="R293" s="92">
        <v>9687731.871348126</v>
      </c>
      <c r="S293" s="92">
        <v>9223.499999999982</v>
      </c>
      <c r="T293" s="92">
        <v>7378.799999999988</v>
      </c>
      <c r="U293" s="92">
        <v>5037596.283735463</v>
      </c>
      <c r="V293" s="92">
        <v>8585699.768937623</v>
      </c>
      <c r="W293" s="92">
        <v>3409.7342773990254</v>
      </c>
      <c r="X293" s="92">
        <v>83865.8242869063</v>
      </c>
      <c r="Y293" s="92">
        <v>50319.494572143776</v>
      </c>
      <c r="Z293" s="92">
        <v>30.74499999999994</v>
      </c>
      <c r="AA293" s="92">
        <v>10075.192567470927</v>
      </c>
      <c r="AB293" s="87">
        <v>500.0</v>
      </c>
      <c r="AC293" s="2">
        <v>2.0998937036313824E7</v>
      </c>
      <c r="AD293" s="92">
        <v>1.8358086357174255E7</v>
      </c>
      <c r="AE293" s="92">
        <v>6801660.928897634</v>
      </c>
      <c r="AF293" s="92">
        <v>5037596.283735463</v>
      </c>
      <c r="AG293" s="92">
        <v>3409.7342773990254</v>
      </c>
      <c r="AH293" s="2" t="s">
        <v>904</v>
      </c>
      <c r="AI293" s="2" t="s">
        <v>904</v>
      </c>
      <c r="AJ293" s="2" t="s">
        <v>904</v>
      </c>
      <c r="AK293" s="177">
        <v>7378.799999999988</v>
      </c>
      <c r="AL293" s="2" t="s">
        <v>904</v>
      </c>
      <c r="AM293" s="2" t="s">
        <v>904</v>
      </c>
      <c r="AN293" s="2" t="s">
        <v>904</v>
      </c>
      <c r="AO293" s="2" t="s">
        <v>904</v>
      </c>
      <c r="AP293" s="2" t="s">
        <v>904</v>
      </c>
      <c r="AQ293" s="2" t="s">
        <v>904</v>
      </c>
      <c r="AR293" s="2" t="s">
        <v>904</v>
      </c>
      <c r="AS293" s="2" t="s">
        <v>904</v>
      </c>
      <c r="AT293" s="2" t="s">
        <v>904</v>
      </c>
      <c r="AU293" s="2" t="s">
        <v>904</v>
      </c>
      <c r="AV293" s="2" t="s">
        <v>904</v>
      </c>
      <c r="AW293" s="2" t="s">
        <v>904</v>
      </c>
      <c r="AX293" s="2" t="s">
        <v>904</v>
      </c>
      <c r="AY293" s="2" t="s">
        <v>904</v>
      </c>
      <c r="AZ293" s="2" t="s">
        <v>904</v>
      </c>
      <c r="BA293" s="205">
        <v>2.9865403398862943E7</v>
      </c>
      <c r="BB293" s="205">
        <v>13.858311799781063</v>
      </c>
      <c r="BC293" s="206" t="s">
        <v>904</v>
      </c>
      <c r="BD293" s="205">
        <v>13.858311799781063</v>
      </c>
      <c r="BE293" s="205">
        <v>725.927292275639</v>
      </c>
      <c r="BF293" s="205">
        <v>0.0</v>
      </c>
      <c r="BG293" s="205">
        <v>9223.499999999982</v>
      </c>
      <c r="BH293" s="205">
        <v>7378.799999999988</v>
      </c>
      <c r="BI293" s="2" t="s">
        <v>904</v>
      </c>
      <c r="BJ293" s="2" t="s">
        <v>904</v>
      </c>
      <c r="BK293" s="203">
        <v>988.0877747881045</v>
      </c>
      <c r="BL293" s="2">
        <v>1.0</v>
      </c>
      <c r="BM293" s="207">
        <v>988.0877747881045</v>
      </c>
      <c r="BN293" s="208" t="s">
        <v>905</v>
      </c>
      <c r="BO293" s="87">
        <v>20.0</v>
      </c>
      <c r="BP293" s="101">
        <v>0.05</v>
      </c>
      <c r="BQ293" s="101">
        <v>0.04</v>
      </c>
      <c r="BR293" s="2">
        <v>100.0</v>
      </c>
      <c r="BS293" s="2">
        <v>100.0</v>
      </c>
    </row>
    <row r="294" ht="12.75" customHeight="1">
      <c r="A294" s="87" t="str">
        <f t="shared" si="1"/>
        <v>United States Salt marsh Restoration Planting Medium</v>
      </c>
      <c r="B294" s="87" t="s">
        <v>161</v>
      </c>
      <c r="C294" s="203" t="s">
        <v>183</v>
      </c>
      <c r="D294" s="203" t="s">
        <v>583</v>
      </c>
      <c r="E294" s="203" t="s">
        <v>168</v>
      </c>
      <c r="F294" s="203" t="s">
        <v>174</v>
      </c>
      <c r="G294" s="203" t="s">
        <v>902</v>
      </c>
      <c r="H294" s="177">
        <v>500.0</v>
      </c>
      <c r="I294" s="2" t="s">
        <v>903</v>
      </c>
      <c r="J294" s="2">
        <v>166735.75267829827</v>
      </c>
      <c r="K294" s="2">
        <v>6.0183789971165664E7</v>
      </c>
      <c r="L294" s="204">
        <v>-1.391018360355848E7</v>
      </c>
      <c r="M294" s="92">
        <v>1.7327915987270784E7</v>
      </c>
      <c r="N294" s="92">
        <v>2.1446393617427833E7</v>
      </c>
      <c r="O294" s="92">
        <v>1.2088816531688703E7</v>
      </c>
      <c r="P294" s="92">
        <v>1.3748704268636806E7</v>
      </c>
      <c r="Q294" s="92">
        <v>5239099.455582081</v>
      </c>
      <c r="R294" s="92">
        <v>7697689.348791029</v>
      </c>
      <c r="S294" s="92">
        <v>19519.49999999997</v>
      </c>
      <c r="T294" s="92">
        <v>15615.599999999979</v>
      </c>
      <c r="U294" s="92">
        <v>3894498.7567642117</v>
      </c>
      <c r="V294" s="92">
        <v>6637490.420586909</v>
      </c>
      <c r="W294" s="92">
        <v>1109.6541911467255</v>
      </c>
      <c r="X294" s="92">
        <v>57759.71995756928</v>
      </c>
      <c r="Y294" s="92">
        <v>34655.831974541565</v>
      </c>
      <c r="Z294" s="92">
        <v>65.0649999999999</v>
      </c>
      <c r="AA294" s="92">
        <v>7788.997513528423</v>
      </c>
      <c r="AB294" s="87">
        <v>500.0</v>
      </c>
      <c r="AC294" s="2">
        <v>1.391018360355848E7</v>
      </c>
      <c r="AD294" s="92">
        <v>1.2088816531688703E7</v>
      </c>
      <c r="AE294" s="92">
        <v>5239099.455582081</v>
      </c>
      <c r="AF294" s="92">
        <v>3894498.7567642117</v>
      </c>
      <c r="AG294" s="92">
        <v>1109.6541911467255</v>
      </c>
      <c r="AH294" s="2" t="s">
        <v>904</v>
      </c>
      <c r="AI294" s="2" t="s">
        <v>904</v>
      </c>
      <c r="AJ294" s="2" t="s">
        <v>904</v>
      </c>
      <c r="AK294" s="177">
        <v>15615.599999999979</v>
      </c>
      <c r="AL294" s="2" t="s">
        <v>904</v>
      </c>
      <c r="AM294" s="2" t="s">
        <v>904</v>
      </c>
      <c r="AN294" s="2" t="s">
        <v>904</v>
      </c>
      <c r="AO294" s="2" t="s">
        <v>904</v>
      </c>
      <c r="AP294" s="2" t="s">
        <v>904</v>
      </c>
      <c r="AQ294" s="2" t="s">
        <v>904</v>
      </c>
      <c r="AR294" s="2" t="s">
        <v>904</v>
      </c>
      <c r="AS294" s="2" t="s">
        <v>904</v>
      </c>
      <c r="AT294" s="2" t="s">
        <v>904</v>
      </c>
      <c r="AU294" s="2" t="s">
        <v>904</v>
      </c>
      <c r="AV294" s="2" t="s">
        <v>904</v>
      </c>
      <c r="AW294" s="2" t="s">
        <v>904</v>
      </c>
      <c r="AX294" s="2" t="s">
        <v>904</v>
      </c>
      <c r="AY294" s="2" t="s">
        <v>904</v>
      </c>
      <c r="AZ294" s="2" t="s">
        <v>904</v>
      </c>
      <c r="BA294" s="205">
        <v>3.865747200641543E7</v>
      </c>
      <c r="BB294" s="205">
        <v>5.359814933382609</v>
      </c>
      <c r="BC294" s="206" t="s">
        <v>904</v>
      </c>
      <c r="BD294" s="205">
        <v>5.359814933382609</v>
      </c>
      <c r="BE294" s="205">
        <v>1230.9327748854778</v>
      </c>
      <c r="BF294" s="205">
        <v>0.0</v>
      </c>
      <c r="BG294" s="205">
        <v>19519.49999999997</v>
      </c>
      <c r="BH294" s="205">
        <v>15615.599999999979</v>
      </c>
      <c r="BI294" s="2" t="s">
        <v>904</v>
      </c>
      <c r="BJ294" s="2" t="s">
        <v>904</v>
      </c>
      <c r="BK294" s="203">
        <v>360.9531189587449</v>
      </c>
      <c r="BL294" s="2">
        <v>1.0</v>
      </c>
      <c r="BM294" s="207">
        <v>360.9531189587449</v>
      </c>
      <c r="BN294" s="208" t="s">
        <v>905</v>
      </c>
      <c r="BO294" s="87">
        <v>20.0</v>
      </c>
      <c r="BP294" s="101">
        <v>0.05</v>
      </c>
      <c r="BQ294" s="101">
        <v>0.04</v>
      </c>
      <c r="BR294" s="2">
        <v>100.0</v>
      </c>
      <c r="BS294" s="2">
        <v>100.0</v>
      </c>
    </row>
    <row r="295" ht="12.75" customHeight="1">
      <c r="A295" s="87" t="str">
        <f t="shared" si="1"/>
        <v>United States Salt marsh Restoration Planting Medium</v>
      </c>
      <c r="B295" s="87" t="s">
        <v>161</v>
      </c>
      <c r="C295" s="203" t="s">
        <v>183</v>
      </c>
      <c r="D295" s="203" t="s">
        <v>583</v>
      </c>
      <c r="E295" s="203" t="s">
        <v>168</v>
      </c>
      <c r="F295" s="203" t="s">
        <v>174</v>
      </c>
      <c r="G295" s="203" t="s">
        <v>902</v>
      </c>
      <c r="H295" s="177">
        <v>500.0</v>
      </c>
      <c r="I295" s="2" t="s">
        <v>903</v>
      </c>
      <c r="J295" s="2">
        <v>166735.75267829827</v>
      </c>
      <c r="K295" s="2">
        <v>6.0183789971165664E7</v>
      </c>
      <c r="L295" s="204">
        <v>-1.391018360355848E7</v>
      </c>
      <c r="M295" s="92">
        <v>1.7327915987270784E7</v>
      </c>
      <c r="N295" s="92">
        <v>2.1446393617427833E7</v>
      </c>
      <c r="O295" s="92">
        <v>1.2088816531688703E7</v>
      </c>
      <c r="P295" s="92">
        <v>1.3748704268636806E7</v>
      </c>
      <c r="Q295" s="92">
        <v>5239099.455582081</v>
      </c>
      <c r="R295" s="92">
        <v>7697689.348791029</v>
      </c>
      <c r="S295" s="92">
        <v>19519.49999999997</v>
      </c>
      <c r="T295" s="92">
        <v>15615.599999999979</v>
      </c>
      <c r="U295" s="92">
        <v>3894498.7567642117</v>
      </c>
      <c r="V295" s="92">
        <v>6637490.420586909</v>
      </c>
      <c r="W295" s="92">
        <v>1109.6541911467255</v>
      </c>
      <c r="X295" s="92">
        <v>57759.71995756928</v>
      </c>
      <c r="Y295" s="92">
        <v>34655.831974541565</v>
      </c>
      <c r="Z295" s="92">
        <v>65.0649999999999</v>
      </c>
      <c r="AA295" s="92">
        <v>7788.997513528423</v>
      </c>
      <c r="AB295" s="87">
        <v>500.0</v>
      </c>
      <c r="AC295" s="2">
        <v>1.391018360355848E7</v>
      </c>
      <c r="AD295" s="92">
        <v>1.2088816531688703E7</v>
      </c>
      <c r="AE295" s="92">
        <v>5239099.455582081</v>
      </c>
      <c r="AF295" s="92">
        <v>3894498.7567642117</v>
      </c>
      <c r="AG295" s="92">
        <v>1109.6541911467255</v>
      </c>
      <c r="AH295" s="2" t="s">
        <v>904</v>
      </c>
      <c r="AI295" s="2" t="s">
        <v>904</v>
      </c>
      <c r="AJ295" s="2" t="s">
        <v>904</v>
      </c>
      <c r="AK295" s="177">
        <v>15615.599999999979</v>
      </c>
      <c r="AL295" s="2" t="s">
        <v>904</v>
      </c>
      <c r="AM295" s="2" t="s">
        <v>904</v>
      </c>
      <c r="AN295" s="2" t="s">
        <v>904</v>
      </c>
      <c r="AO295" s="2" t="s">
        <v>904</v>
      </c>
      <c r="AP295" s="2" t="s">
        <v>904</v>
      </c>
      <c r="AQ295" s="2" t="s">
        <v>904</v>
      </c>
      <c r="AR295" s="2" t="s">
        <v>904</v>
      </c>
      <c r="AS295" s="2" t="s">
        <v>904</v>
      </c>
      <c r="AT295" s="2" t="s">
        <v>904</v>
      </c>
      <c r="AU295" s="2" t="s">
        <v>904</v>
      </c>
      <c r="AV295" s="2" t="s">
        <v>904</v>
      </c>
      <c r="AW295" s="2" t="s">
        <v>904</v>
      </c>
      <c r="AX295" s="2" t="s">
        <v>904</v>
      </c>
      <c r="AY295" s="2" t="s">
        <v>904</v>
      </c>
      <c r="AZ295" s="2" t="s">
        <v>904</v>
      </c>
      <c r="BA295" s="205">
        <v>3.865747200641543E7</v>
      </c>
      <c r="BB295" s="205">
        <v>5.359814933382609</v>
      </c>
      <c r="BC295" s="206" t="s">
        <v>904</v>
      </c>
      <c r="BD295" s="205">
        <v>5.359814933382609</v>
      </c>
      <c r="BE295" s="205">
        <v>1230.9327748854778</v>
      </c>
      <c r="BF295" s="205">
        <v>0.0</v>
      </c>
      <c r="BG295" s="205">
        <v>19519.49999999997</v>
      </c>
      <c r="BH295" s="205">
        <v>15615.599999999979</v>
      </c>
      <c r="BI295" s="2" t="s">
        <v>904</v>
      </c>
      <c r="BJ295" s="2" t="s">
        <v>904</v>
      </c>
      <c r="BK295" s="203">
        <v>360.9531189587449</v>
      </c>
      <c r="BL295" s="2">
        <v>1.0</v>
      </c>
      <c r="BM295" s="207">
        <v>360.9531189587449</v>
      </c>
      <c r="BN295" s="208" t="s">
        <v>905</v>
      </c>
      <c r="BO295" s="87">
        <v>20.0</v>
      </c>
      <c r="BP295" s="101">
        <v>0.05</v>
      </c>
      <c r="BQ295" s="101">
        <v>0.04</v>
      </c>
      <c r="BR295" s="2">
        <v>100.0</v>
      </c>
      <c r="BS295" s="2">
        <v>100.0</v>
      </c>
    </row>
    <row r="296" ht="12.75" customHeight="1">
      <c r="A296" s="87" t="str">
        <f t="shared" si="1"/>
        <v>United States Mangrove Restoration Planting Medium</v>
      </c>
      <c r="B296" s="87" t="s">
        <v>161</v>
      </c>
      <c r="C296" s="203" t="s">
        <v>183</v>
      </c>
      <c r="D296" s="203" t="s">
        <v>583</v>
      </c>
      <c r="E296" s="203" t="s">
        <v>160</v>
      </c>
      <c r="F296" s="203" t="s">
        <v>174</v>
      </c>
      <c r="G296" s="203" t="s">
        <v>902</v>
      </c>
      <c r="H296" s="177">
        <v>500.0</v>
      </c>
      <c r="I296" s="2" t="s">
        <v>903</v>
      </c>
      <c r="J296" s="2">
        <v>166588.7605462688</v>
      </c>
      <c r="K296" s="2">
        <v>4997662.816388064</v>
      </c>
      <c r="L296" s="204">
        <v>-9962988.33606057</v>
      </c>
      <c r="M296" s="92">
        <v>1.163491787407393E7</v>
      </c>
      <c r="N296" s="92">
        <v>1.4701567763695085E7</v>
      </c>
      <c r="O296" s="92">
        <v>7638953.50379451</v>
      </c>
      <c r="P296" s="92">
        <v>8645066.666666666</v>
      </c>
      <c r="Q296" s="92">
        <v>3995964.37027942</v>
      </c>
      <c r="R296" s="92">
        <v>6056501.097028419</v>
      </c>
      <c r="S296" s="92">
        <v>100824.16500000001</v>
      </c>
      <c r="T296" s="92">
        <v>80659.33200000004</v>
      </c>
      <c r="U296" s="92">
        <v>1671929.538013359</v>
      </c>
      <c r="V296" s="92">
        <v>2849510.806284191</v>
      </c>
      <c r="W296" s="92">
        <v>144.24763490570348</v>
      </c>
      <c r="X296" s="92">
        <v>38783.05958024643</v>
      </c>
      <c r="Y296" s="92">
        <v>23269.83574814786</v>
      </c>
      <c r="Z296" s="92">
        <v>336.08055</v>
      </c>
      <c r="AA296" s="92">
        <v>3343.859076026718</v>
      </c>
      <c r="AB296" s="87">
        <v>500.0</v>
      </c>
      <c r="AC296" s="2">
        <v>9962988.33606057</v>
      </c>
      <c r="AD296" s="92">
        <v>7638953.50379451</v>
      </c>
      <c r="AE296" s="92">
        <v>3995964.37027942</v>
      </c>
      <c r="AF296" s="92">
        <v>1671929.538013359</v>
      </c>
      <c r="AG296" s="92">
        <v>144.24763490570348</v>
      </c>
      <c r="AH296" s="2" t="s">
        <v>904</v>
      </c>
      <c r="AI296" s="2" t="s">
        <v>904</v>
      </c>
      <c r="AJ296" s="2" t="s">
        <v>904</v>
      </c>
      <c r="AK296" s="177">
        <v>80659.33200000004</v>
      </c>
      <c r="AL296" s="2" t="s">
        <v>904</v>
      </c>
      <c r="AM296" s="2" t="s">
        <v>904</v>
      </c>
      <c r="AN296" s="2" t="s">
        <v>904</v>
      </c>
      <c r="AO296" s="2" t="s">
        <v>904</v>
      </c>
      <c r="AP296" s="2" t="s">
        <v>904</v>
      </c>
      <c r="AQ296" s="2" t="s">
        <v>904</v>
      </c>
      <c r="AR296" s="2" t="s">
        <v>904</v>
      </c>
      <c r="AS296" s="2" t="s">
        <v>904</v>
      </c>
      <c r="AT296" s="2" t="s">
        <v>904</v>
      </c>
      <c r="AU296" s="2" t="s">
        <v>904</v>
      </c>
      <c r="AV296" s="2" t="s">
        <v>904</v>
      </c>
      <c r="AW296" s="2" t="s">
        <v>904</v>
      </c>
      <c r="AX296" s="2" t="s">
        <v>904</v>
      </c>
      <c r="AY296" s="2" t="s">
        <v>904</v>
      </c>
      <c r="AZ296" s="2" t="s">
        <v>904</v>
      </c>
      <c r="BA296" s="205">
        <v>4453780.038371273</v>
      </c>
      <c r="BB296" s="205">
        <v>81.58860524149316</v>
      </c>
      <c r="BC296" s="206" t="s">
        <v>904</v>
      </c>
      <c r="BD296" s="205">
        <v>81.58860524149316</v>
      </c>
      <c r="BE296" s="205">
        <v>73923.36901865329</v>
      </c>
      <c r="BF296" s="205">
        <v>0.0</v>
      </c>
      <c r="BG296" s="205">
        <v>100824.16500000001</v>
      </c>
      <c r="BH296" s="205">
        <v>80659.33200000004</v>
      </c>
      <c r="BI296" s="2" t="s">
        <v>904</v>
      </c>
      <c r="BJ296" s="2" t="s">
        <v>904</v>
      </c>
      <c r="BK296" s="203">
        <v>30.0</v>
      </c>
      <c r="BL296" s="2">
        <v>1.0</v>
      </c>
      <c r="BM296" s="207">
        <v>30.0</v>
      </c>
      <c r="BN296" s="208" t="s">
        <v>906</v>
      </c>
      <c r="BO296" s="87">
        <v>20.0</v>
      </c>
      <c r="BP296" s="101">
        <v>0.05</v>
      </c>
      <c r="BQ296" s="101">
        <v>0.04</v>
      </c>
      <c r="BR296" s="2">
        <v>100.0</v>
      </c>
      <c r="BS296" s="2">
        <v>100.0</v>
      </c>
    </row>
    <row r="297" ht="12.75" customHeight="1">
      <c r="A297" s="87" t="str">
        <f t="shared" si="1"/>
        <v>United States Mangrove Restoration Planting Medium</v>
      </c>
      <c r="B297" s="87" t="s">
        <v>161</v>
      </c>
      <c r="C297" s="203" t="s">
        <v>183</v>
      </c>
      <c r="D297" s="203" t="s">
        <v>583</v>
      </c>
      <c r="E297" s="203" t="s">
        <v>160</v>
      </c>
      <c r="F297" s="203" t="s">
        <v>174</v>
      </c>
      <c r="G297" s="203" t="s">
        <v>902</v>
      </c>
      <c r="H297" s="177">
        <v>500.0</v>
      </c>
      <c r="I297" s="2" t="s">
        <v>903</v>
      </c>
      <c r="J297" s="2">
        <v>166588.7605462688</v>
      </c>
      <c r="K297" s="2">
        <v>4997662.816388064</v>
      </c>
      <c r="L297" s="204">
        <v>-9962988.33606057</v>
      </c>
      <c r="M297" s="92">
        <v>1.163491787407393E7</v>
      </c>
      <c r="N297" s="92">
        <v>1.4701567763695085E7</v>
      </c>
      <c r="O297" s="92">
        <v>7638953.50379451</v>
      </c>
      <c r="P297" s="92">
        <v>8645066.666666666</v>
      </c>
      <c r="Q297" s="92">
        <v>3995964.37027942</v>
      </c>
      <c r="R297" s="92">
        <v>6056501.097028419</v>
      </c>
      <c r="S297" s="92">
        <v>100824.16500000001</v>
      </c>
      <c r="T297" s="92">
        <v>80659.33200000004</v>
      </c>
      <c r="U297" s="92">
        <v>1671929.538013359</v>
      </c>
      <c r="V297" s="92">
        <v>2849510.806284191</v>
      </c>
      <c r="W297" s="92">
        <v>144.24763490570348</v>
      </c>
      <c r="X297" s="92">
        <v>38783.05958024643</v>
      </c>
      <c r="Y297" s="92">
        <v>23269.83574814786</v>
      </c>
      <c r="Z297" s="92">
        <v>336.08055</v>
      </c>
      <c r="AA297" s="92">
        <v>3343.859076026718</v>
      </c>
      <c r="AB297" s="87">
        <v>500.0</v>
      </c>
      <c r="AC297" s="2">
        <v>9962988.33606057</v>
      </c>
      <c r="AD297" s="92">
        <v>7638953.50379451</v>
      </c>
      <c r="AE297" s="92">
        <v>3995964.37027942</v>
      </c>
      <c r="AF297" s="92">
        <v>1671929.538013359</v>
      </c>
      <c r="AG297" s="92">
        <v>144.24763490570348</v>
      </c>
      <c r="AH297" s="2" t="s">
        <v>904</v>
      </c>
      <c r="AI297" s="2" t="s">
        <v>904</v>
      </c>
      <c r="AJ297" s="2" t="s">
        <v>904</v>
      </c>
      <c r="AK297" s="177">
        <v>80659.33200000004</v>
      </c>
      <c r="AL297" s="2" t="s">
        <v>904</v>
      </c>
      <c r="AM297" s="2" t="s">
        <v>904</v>
      </c>
      <c r="AN297" s="2" t="s">
        <v>904</v>
      </c>
      <c r="AO297" s="2" t="s">
        <v>904</v>
      </c>
      <c r="AP297" s="2" t="s">
        <v>904</v>
      </c>
      <c r="AQ297" s="2" t="s">
        <v>904</v>
      </c>
      <c r="AR297" s="2" t="s">
        <v>904</v>
      </c>
      <c r="AS297" s="2" t="s">
        <v>904</v>
      </c>
      <c r="AT297" s="2" t="s">
        <v>904</v>
      </c>
      <c r="AU297" s="2" t="s">
        <v>904</v>
      </c>
      <c r="AV297" s="2" t="s">
        <v>904</v>
      </c>
      <c r="AW297" s="2" t="s">
        <v>904</v>
      </c>
      <c r="AX297" s="2" t="s">
        <v>904</v>
      </c>
      <c r="AY297" s="2" t="s">
        <v>904</v>
      </c>
      <c r="AZ297" s="2" t="s">
        <v>904</v>
      </c>
      <c r="BA297" s="205">
        <v>4453780.038371273</v>
      </c>
      <c r="BB297" s="205">
        <v>81.58860524149316</v>
      </c>
      <c r="BC297" s="206" t="s">
        <v>904</v>
      </c>
      <c r="BD297" s="205">
        <v>81.58860524149316</v>
      </c>
      <c r="BE297" s="205">
        <v>73923.36901865329</v>
      </c>
      <c r="BF297" s="205">
        <v>0.0</v>
      </c>
      <c r="BG297" s="205">
        <v>100824.16500000001</v>
      </c>
      <c r="BH297" s="205">
        <v>80659.33200000004</v>
      </c>
      <c r="BI297" s="2" t="s">
        <v>904</v>
      </c>
      <c r="BJ297" s="2" t="s">
        <v>904</v>
      </c>
      <c r="BK297" s="203">
        <v>30.0</v>
      </c>
      <c r="BL297" s="2">
        <v>1.0</v>
      </c>
      <c r="BM297" s="207">
        <v>30.0</v>
      </c>
      <c r="BN297" s="208" t="s">
        <v>906</v>
      </c>
      <c r="BO297" s="87">
        <v>20.0</v>
      </c>
      <c r="BP297" s="101">
        <v>0.05</v>
      </c>
      <c r="BQ297" s="101">
        <v>0.04</v>
      </c>
      <c r="BR297" s="2">
        <v>100.0</v>
      </c>
      <c r="BS297" s="2">
        <v>100.0</v>
      </c>
    </row>
    <row r="298" ht="12.75" customHeight="1">
      <c r="A298" s="87" t="str">
        <f t="shared" si="1"/>
        <v>United States Seagrass Restoration Planting Medium</v>
      </c>
      <c r="B298" s="87" t="s">
        <v>161</v>
      </c>
      <c r="C298" s="203" t="s">
        <v>183</v>
      </c>
      <c r="D298" s="203" t="s">
        <v>583</v>
      </c>
      <c r="E298" s="203" t="s">
        <v>167</v>
      </c>
      <c r="F298" s="203" t="s">
        <v>174</v>
      </c>
      <c r="G298" s="203" t="s">
        <v>902</v>
      </c>
      <c r="H298" s="177">
        <v>500.0</v>
      </c>
      <c r="I298" s="2" t="s">
        <v>903</v>
      </c>
      <c r="J298" s="2">
        <v>104600.71467999982</v>
      </c>
      <c r="K298" s="2">
        <v>3138021.4403999946</v>
      </c>
      <c r="L298" s="204">
        <v>-2.451833278215854E7</v>
      </c>
      <c r="M298" s="92">
        <v>2.467128264386943E7</v>
      </c>
      <c r="N298" s="92">
        <v>2.979428571745108E7</v>
      </c>
      <c r="O298" s="92">
        <v>1.8358086357174255E7</v>
      </c>
      <c r="P298" s="92">
        <v>2.093905620029757E7</v>
      </c>
      <c r="Q298" s="92">
        <v>6313196.286695177</v>
      </c>
      <c r="R298" s="92">
        <v>8855229.517153507</v>
      </c>
      <c r="S298" s="92">
        <v>9223.499999999982</v>
      </c>
      <c r="T298" s="92">
        <v>7378.799999999988</v>
      </c>
      <c r="U298" s="92">
        <v>152949.86171089232</v>
      </c>
      <c r="V298" s="92">
        <v>260676.22699143787</v>
      </c>
      <c r="W298" s="92">
        <v>3343.5358925393652</v>
      </c>
      <c r="X298" s="92">
        <v>82237.6088128981</v>
      </c>
      <c r="Y298" s="92">
        <v>49342.56528773886</v>
      </c>
      <c r="Z298" s="92">
        <v>30.74499999999994</v>
      </c>
      <c r="AA298" s="92">
        <v>305.89972342178464</v>
      </c>
      <c r="AB298" s="87">
        <v>500.0</v>
      </c>
      <c r="AC298" s="2">
        <v>2.451833278215854E7</v>
      </c>
      <c r="AD298" s="92">
        <v>1.8358086357174255E7</v>
      </c>
      <c r="AE298" s="92">
        <v>6313196.286695177</v>
      </c>
      <c r="AF298" s="92">
        <v>152949.86171089232</v>
      </c>
      <c r="AG298" s="92">
        <v>3343.5358925393652</v>
      </c>
      <c r="AH298" s="2" t="s">
        <v>904</v>
      </c>
      <c r="AI298" s="2" t="s">
        <v>904</v>
      </c>
      <c r="AJ298" s="2" t="s">
        <v>904</v>
      </c>
      <c r="AK298" s="177">
        <v>7378.799999999988</v>
      </c>
      <c r="AL298" s="2" t="s">
        <v>904</v>
      </c>
      <c r="AM298" s="2" t="s">
        <v>904</v>
      </c>
      <c r="AN298" s="2" t="s">
        <v>904</v>
      </c>
      <c r="AO298" s="2" t="s">
        <v>904</v>
      </c>
      <c r="AP298" s="2" t="s">
        <v>904</v>
      </c>
      <c r="AQ298" s="2" t="s">
        <v>904</v>
      </c>
      <c r="AR298" s="2" t="s">
        <v>904</v>
      </c>
      <c r="AS298" s="2" t="s">
        <v>904</v>
      </c>
      <c r="AT298" s="2" t="s">
        <v>904</v>
      </c>
      <c r="AU298" s="2" t="s">
        <v>904</v>
      </c>
      <c r="AV298" s="2" t="s">
        <v>904</v>
      </c>
      <c r="AW298" s="2" t="s">
        <v>904</v>
      </c>
      <c r="AX298" s="2" t="s">
        <v>904</v>
      </c>
      <c r="AY298" s="2" t="s">
        <v>904</v>
      </c>
      <c r="AZ298" s="2" t="s">
        <v>904</v>
      </c>
      <c r="BA298" s="205">
        <v>2.9865403398862943E7</v>
      </c>
      <c r="BB298" s="205">
        <v>13.858311799781063</v>
      </c>
      <c r="BC298" s="206" t="s">
        <v>904</v>
      </c>
      <c r="BD298" s="205">
        <v>13.858311799781063</v>
      </c>
      <c r="BE298" s="205">
        <v>725.927292275639</v>
      </c>
      <c r="BF298" s="205">
        <v>0.0</v>
      </c>
      <c r="BG298" s="205">
        <v>9223.499999999982</v>
      </c>
      <c r="BH298" s="205">
        <v>7378.799999999988</v>
      </c>
      <c r="BI298" s="2" t="s">
        <v>904</v>
      </c>
      <c r="BJ298" s="2" t="s">
        <v>904</v>
      </c>
      <c r="BK298" s="203">
        <v>30.0</v>
      </c>
      <c r="BL298" s="2">
        <v>1.0</v>
      </c>
      <c r="BM298" s="207">
        <v>30.0</v>
      </c>
      <c r="BN298" s="208" t="s">
        <v>906</v>
      </c>
      <c r="BO298" s="87">
        <v>20.0</v>
      </c>
      <c r="BP298" s="101">
        <v>0.05</v>
      </c>
      <c r="BQ298" s="101">
        <v>0.04</v>
      </c>
      <c r="BR298" s="2">
        <v>100.0</v>
      </c>
      <c r="BS298" s="2">
        <v>100.0</v>
      </c>
    </row>
    <row r="299" ht="12.75" customHeight="1">
      <c r="A299" s="87" t="str">
        <f t="shared" si="1"/>
        <v>United States Seagrass Restoration Planting Medium</v>
      </c>
      <c r="B299" s="87" t="s">
        <v>161</v>
      </c>
      <c r="C299" s="203" t="s">
        <v>183</v>
      </c>
      <c r="D299" s="203" t="s">
        <v>583</v>
      </c>
      <c r="E299" s="203" t="s">
        <v>167</v>
      </c>
      <c r="F299" s="203" t="s">
        <v>174</v>
      </c>
      <c r="G299" s="203" t="s">
        <v>902</v>
      </c>
      <c r="H299" s="177">
        <v>500.0</v>
      </c>
      <c r="I299" s="2" t="s">
        <v>903</v>
      </c>
      <c r="J299" s="2">
        <v>104600.71467999982</v>
      </c>
      <c r="K299" s="2">
        <v>3138021.4403999946</v>
      </c>
      <c r="L299" s="204">
        <v>-2.451833278215854E7</v>
      </c>
      <c r="M299" s="92">
        <v>2.467128264386943E7</v>
      </c>
      <c r="N299" s="92">
        <v>2.979428571745108E7</v>
      </c>
      <c r="O299" s="92">
        <v>1.8358086357174255E7</v>
      </c>
      <c r="P299" s="92">
        <v>2.093905620029757E7</v>
      </c>
      <c r="Q299" s="92">
        <v>6313196.286695177</v>
      </c>
      <c r="R299" s="92">
        <v>8855229.517153507</v>
      </c>
      <c r="S299" s="92">
        <v>9223.499999999982</v>
      </c>
      <c r="T299" s="92">
        <v>7378.799999999988</v>
      </c>
      <c r="U299" s="92">
        <v>152949.86171089232</v>
      </c>
      <c r="V299" s="92">
        <v>260676.22699143787</v>
      </c>
      <c r="W299" s="92">
        <v>3343.5358925393652</v>
      </c>
      <c r="X299" s="92">
        <v>82237.6088128981</v>
      </c>
      <c r="Y299" s="92">
        <v>49342.56528773886</v>
      </c>
      <c r="Z299" s="92">
        <v>30.74499999999994</v>
      </c>
      <c r="AA299" s="92">
        <v>305.89972342178464</v>
      </c>
      <c r="AB299" s="87">
        <v>500.0</v>
      </c>
      <c r="AC299" s="2">
        <v>2.451833278215854E7</v>
      </c>
      <c r="AD299" s="92">
        <v>1.8358086357174255E7</v>
      </c>
      <c r="AE299" s="92">
        <v>6313196.286695177</v>
      </c>
      <c r="AF299" s="92">
        <v>152949.86171089232</v>
      </c>
      <c r="AG299" s="92">
        <v>3343.5358925393652</v>
      </c>
      <c r="AH299" s="2" t="s">
        <v>904</v>
      </c>
      <c r="AI299" s="2" t="s">
        <v>904</v>
      </c>
      <c r="AJ299" s="2" t="s">
        <v>904</v>
      </c>
      <c r="AK299" s="177">
        <v>7378.799999999988</v>
      </c>
      <c r="AL299" s="2" t="s">
        <v>904</v>
      </c>
      <c r="AM299" s="2" t="s">
        <v>904</v>
      </c>
      <c r="AN299" s="2" t="s">
        <v>904</v>
      </c>
      <c r="AO299" s="2" t="s">
        <v>904</v>
      </c>
      <c r="AP299" s="2" t="s">
        <v>904</v>
      </c>
      <c r="AQ299" s="2" t="s">
        <v>904</v>
      </c>
      <c r="AR299" s="2" t="s">
        <v>904</v>
      </c>
      <c r="AS299" s="2" t="s">
        <v>904</v>
      </c>
      <c r="AT299" s="2" t="s">
        <v>904</v>
      </c>
      <c r="AU299" s="2" t="s">
        <v>904</v>
      </c>
      <c r="AV299" s="2" t="s">
        <v>904</v>
      </c>
      <c r="AW299" s="2" t="s">
        <v>904</v>
      </c>
      <c r="AX299" s="2" t="s">
        <v>904</v>
      </c>
      <c r="AY299" s="2" t="s">
        <v>904</v>
      </c>
      <c r="AZ299" s="2" t="s">
        <v>904</v>
      </c>
      <c r="BA299" s="205">
        <v>2.9865403398862943E7</v>
      </c>
      <c r="BB299" s="205">
        <v>13.858311799781063</v>
      </c>
      <c r="BC299" s="206" t="s">
        <v>904</v>
      </c>
      <c r="BD299" s="205">
        <v>13.858311799781063</v>
      </c>
      <c r="BE299" s="205">
        <v>725.927292275639</v>
      </c>
      <c r="BF299" s="205">
        <v>0.0</v>
      </c>
      <c r="BG299" s="205">
        <v>9223.499999999982</v>
      </c>
      <c r="BH299" s="205">
        <v>7378.799999999988</v>
      </c>
      <c r="BI299" s="2" t="s">
        <v>904</v>
      </c>
      <c r="BJ299" s="2" t="s">
        <v>904</v>
      </c>
      <c r="BK299" s="203">
        <v>30.0</v>
      </c>
      <c r="BL299" s="2">
        <v>1.0</v>
      </c>
      <c r="BM299" s="207">
        <v>30.0</v>
      </c>
      <c r="BN299" s="208" t="s">
        <v>906</v>
      </c>
      <c r="BO299" s="87">
        <v>20.0</v>
      </c>
      <c r="BP299" s="101">
        <v>0.05</v>
      </c>
      <c r="BQ299" s="101">
        <v>0.04</v>
      </c>
      <c r="BR299" s="2">
        <v>100.0</v>
      </c>
      <c r="BS299" s="2">
        <v>100.0</v>
      </c>
    </row>
    <row r="300" ht="12.75" customHeight="1">
      <c r="A300" s="87" t="str">
        <f t="shared" si="1"/>
        <v>United States Salt marsh Restoration Planting Medium</v>
      </c>
      <c r="B300" s="87" t="s">
        <v>161</v>
      </c>
      <c r="C300" s="203" t="s">
        <v>183</v>
      </c>
      <c r="D300" s="203" t="s">
        <v>583</v>
      </c>
      <c r="E300" s="203" t="s">
        <v>168</v>
      </c>
      <c r="F300" s="203" t="s">
        <v>174</v>
      </c>
      <c r="G300" s="203" t="s">
        <v>902</v>
      </c>
      <c r="H300" s="177">
        <v>500.0</v>
      </c>
      <c r="I300" s="2" t="s">
        <v>903</v>
      </c>
      <c r="J300" s="2">
        <v>166735.75267829827</v>
      </c>
      <c r="K300" s="2">
        <v>5002072.580348948</v>
      </c>
      <c r="L300" s="204">
        <v>-1.6647149979638036E7</v>
      </c>
      <c r="M300" s="92">
        <v>1.6970834570700623E7</v>
      </c>
      <c r="N300" s="92">
        <v>2.0837810939685937E7</v>
      </c>
      <c r="O300" s="92">
        <v>1.2088816531688703E7</v>
      </c>
      <c r="P300" s="92">
        <v>1.3748704268636806E7</v>
      </c>
      <c r="Q300" s="92">
        <v>4882018.039011919</v>
      </c>
      <c r="R300" s="92">
        <v>7089106.671049131</v>
      </c>
      <c r="S300" s="92">
        <v>19519.49999999997</v>
      </c>
      <c r="T300" s="92">
        <v>15615.599999999979</v>
      </c>
      <c r="U300" s="92">
        <v>323684.59106258606</v>
      </c>
      <c r="V300" s="92">
        <v>551663.6431679267</v>
      </c>
      <c r="W300" s="92">
        <v>1086.7872237186305</v>
      </c>
      <c r="X300" s="92">
        <v>56569.448569002074</v>
      </c>
      <c r="Y300" s="92">
        <v>33941.669141401246</v>
      </c>
      <c r="Z300" s="92">
        <v>65.0649999999999</v>
      </c>
      <c r="AA300" s="92">
        <v>647.3691821251721</v>
      </c>
      <c r="AB300" s="87">
        <v>500.0</v>
      </c>
      <c r="AC300" s="2">
        <v>1.6647149979638036E7</v>
      </c>
      <c r="AD300" s="92">
        <v>1.2088816531688703E7</v>
      </c>
      <c r="AE300" s="92">
        <v>4882018.039011919</v>
      </c>
      <c r="AF300" s="92">
        <v>323684.59106258606</v>
      </c>
      <c r="AG300" s="92">
        <v>1086.7872237186305</v>
      </c>
      <c r="AH300" s="2" t="s">
        <v>904</v>
      </c>
      <c r="AI300" s="2" t="s">
        <v>904</v>
      </c>
      <c r="AJ300" s="2" t="s">
        <v>904</v>
      </c>
      <c r="AK300" s="177">
        <v>15615.599999999979</v>
      </c>
      <c r="AL300" s="2" t="s">
        <v>904</v>
      </c>
      <c r="AM300" s="2" t="s">
        <v>904</v>
      </c>
      <c r="AN300" s="2" t="s">
        <v>904</v>
      </c>
      <c r="AO300" s="2" t="s">
        <v>904</v>
      </c>
      <c r="AP300" s="2" t="s">
        <v>904</v>
      </c>
      <c r="AQ300" s="2" t="s">
        <v>904</v>
      </c>
      <c r="AR300" s="2" t="s">
        <v>904</v>
      </c>
      <c r="AS300" s="2" t="s">
        <v>904</v>
      </c>
      <c r="AT300" s="2" t="s">
        <v>904</v>
      </c>
      <c r="AU300" s="2" t="s">
        <v>904</v>
      </c>
      <c r="AV300" s="2" t="s">
        <v>904</v>
      </c>
      <c r="AW300" s="2" t="s">
        <v>904</v>
      </c>
      <c r="AX300" s="2" t="s">
        <v>904</v>
      </c>
      <c r="AY300" s="2" t="s">
        <v>904</v>
      </c>
      <c r="AZ300" s="2" t="s">
        <v>904</v>
      </c>
      <c r="BA300" s="205">
        <v>3.865747200641543E7</v>
      </c>
      <c r="BB300" s="205">
        <v>5.359814933382609</v>
      </c>
      <c r="BC300" s="206" t="s">
        <v>904</v>
      </c>
      <c r="BD300" s="205">
        <v>5.359814933382609</v>
      </c>
      <c r="BE300" s="205">
        <v>1230.9327748854778</v>
      </c>
      <c r="BF300" s="205">
        <v>0.0</v>
      </c>
      <c r="BG300" s="205">
        <v>19519.49999999997</v>
      </c>
      <c r="BH300" s="205">
        <v>15615.599999999979</v>
      </c>
      <c r="BI300" s="2" t="s">
        <v>904</v>
      </c>
      <c r="BJ300" s="2" t="s">
        <v>904</v>
      </c>
      <c r="BK300" s="203">
        <v>30.0</v>
      </c>
      <c r="BL300" s="2">
        <v>1.0</v>
      </c>
      <c r="BM300" s="207">
        <v>30.0</v>
      </c>
      <c r="BN300" s="208" t="s">
        <v>906</v>
      </c>
      <c r="BO300" s="87">
        <v>20.0</v>
      </c>
      <c r="BP300" s="101">
        <v>0.05</v>
      </c>
      <c r="BQ300" s="101">
        <v>0.04</v>
      </c>
      <c r="BR300" s="2">
        <v>100.0</v>
      </c>
      <c r="BS300" s="2">
        <v>100.0</v>
      </c>
    </row>
    <row r="301" ht="12.75" customHeight="1">
      <c r="A301" s="87" t="str">
        <f t="shared" si="1"/>
        <v>United States Salt marsh Restoration Planting Medium</v>
      </c>
      <c r="B301" s="87" t="s">
        <v>161</v>
      </c>
      <c r="C301" s="203" t="s">
        <v>183</v>
      </c>
      <c r="D301" s="203" t="s">
        <v>583</v>
      </c>
      <c r="E301" s="203" t="s">
        <v>168</v>
      </c>
      <c r="F301" s="203" t="s">
        <v>174</v>
      </c>
      <c r="G301" s="203" t="s">
        <v>902</v>
      </c>
      <c r="H301" s="177">
        <v>500.0</v>
      </c>
      <c r="I301" s="2" t="s">
        <v>903</v>
      </c>
      <c r="J301" s="2">
        <v>166735.75267829827</v>
      </c>
      <c r="K301" s="2">
        <v>5002072.580348948</v>
      </c>
      <c r="L301" s="204">
        <v>-1.6647149979638036E7</v>
      </c>
      <c r="M301" s="92">
        <v>1.6970834570700623E7</v>
      </c>
      <c r="N301" s="92">
        <v>2.0837810939685937E7</v>
      </c>
      <c r="O301" s="92">
        <v>1.2088816531688703E7</v>
      </c>
      <c r="P301" s="92">
        <v>1.3748704268636806E7</v>
      </c>
      <c r="Q301" s="92">
        <v>4882018.039011919</v>
      </c>
      <c r="R301" s="92">
        <v>7089106.671049131</v>
      </c>
      <c r="S301" s="92">
        <v>19519.49999999997</v>
      </c>
      <c r="T301" s="92">
        <v>15615.599999999979</v>
      </c>
      <c r="U301" s="92">
        <v>323684.59106258606</v>
      </c>
      <c r="V301" s="92">
        <v>551663.6431679267</v>
      </c>
      <c r="W301" s="92">
        <v>1086.7872237186305</v>
      </c>
      <c r="X301" s="92">
        <v>56569.448569002074</v>
      </c>
      <c r="Y301" s="92">
        <v>33941.669141401246</v>
      </c>
      <c r="Z301" s="92">
        <v>65.0649999999999</v>
      </c>
      <c r="AA301" s="92">
        <v>647.3691821251721</v>
      </c>
      <c r="AB301" s="87">
        <v>500.0</v>
      </c>
      <c r="AC301" s="2">
        <v>1.6647149979638036E7</v>
      </c>
      <c r="AD301" s="92">
        <v>1.2088816531688703E7</v>
      </c>
      <c r="AE301" s="92">
        <v>4882018.039011919</v>
      </c>
      <c r="AF301" s="92">
        <v>323684.59106258606</v>
      </c>
      <c r="AG301" s="92">
        <v>1086.7872237186305</v>
      </c>
      <c r="AH301" s="2" t="s">
        <v>904</v>
      </c>
      <c r="AI301" s="2" t="s">
        <v>904</v>
      </c>
      <c r="AJ301" s="2" t="s">
        <v>904</v>
      </c>
      <c r="AK301" s="177">
        <v>15615.599999999979</v>
      </c>
      <c r="AL301" s="2" t="s">
        <v>904</v>
      </c>
      <c r="AM301" s="2" t="s">
        <v>904</v>
      </c>
      <c r="AN301" s="2" t="s">
        <v>904</v>
      </c>
      <c r="AO301" s="2" t="s">
        <v>904</v>
      </c>
      <c r="AP301" s="2" t="s">
        <v>904</v>
      </c>
      <c r="AQ301" s="2" t="s">
        <v>904</v>
      </c>
      <c r="AR301" s="2" t="s">
        <v>904</v>
      </c>
      <c r="AS301" s="2" t="s">
        <v>904</v>
      </c>
      <c r="AT301" s="2" t="s">
        <v>904</v>
      </c>
      <c r="AU301" s="2" t="s">
        <v>904</v>
      </c>
      <c r="AV301" s="2" t="s">
        <v>904</v>
      </c>
      <c r="AW301" s="2" t="s">
        <v>904</v>
      </c>
      <c r="AX301" s="2" t="s">
        <v>904</v>
      </c>
      <c r="AY301" s="2" t="s">
        <v>904</v>
      </c>
      <c r="AZ301" s="2" t="s">
        <v>904</v>
      </c>
      <c r="BA301" s="205">
        <v>3.865747200641543E7</v>
      </c>
      <c r="BB301" s="205">
        <v>5.359814933382609</v>
      </c>
      <c r="BC301" s="206" t="s">
        <v>904</v>
      </c>
      <c r="BD301" s="205">
        <v>5.359814933382609</v>
      </c>
      <c r="BE301" s="205">
        <v>1230.9327748854778</v>
      </c>
      <c r="BF301" s="205">
        <v>0.0</v>
      </c>
      <c r="BG301" s="205">
        <v>19519.49999999997</v>
      </c>
      <c r="BH301" s="205">
        <v>15615.599999999979</v>
      </c>
      <c r="BI301" s="2" t="s">
        <v>904</v>
      </c>
      <c r="BJ301" s="2" t="s">
        <v>904</v>
      </c>
      <c r="BK301" s="203">
        <v>30.0</v>
      </c>
      <c r="BL301" s="2">
        <v>1.0</v>
      </c>
      <c r="BM301" s="207">
        <v>30.0</v>
      </c>
      <c r="BN301" s="208" t="s">
        <v>906</v>
      </c>
      <c r="BO301" s="87">
        <v>20.0</v>
      </c>
      <c r="BP301" s="101">
        <v>0.05</v>
      </c>
      <c r="BQ301" s="101">
        <v>0.04</v>
      </c>
      <c r="BR301" s="2">
        <v>100.0</v>
      </c>
      <c r="BS301" s="2">
        <v>100.0</v>
      </c>
    </row>
    <row r="302" ht="12.75" customHeight="1">
      <c r="A302" s="87" t="str">
        <f t="shared" si="1"/>
        <v>United States Mangrove Restoration Planting Small</v>
      </c>
      <c r="B302" s="87" t="s">
        <v>161</v>
      </c>
      <c r="C302" s="203" t="s">
        <v>183</v>
      </c>
      <c r="D302" s="203" t="s">
        <v>583</v>
      </c>
      <c r="E302" s="203" t="s">
        <v>160</v>
      </c>
      <c r="F302" s="203" t="s">
        <v>174</v>
      </c>
      <c r="G302" s="203" t="s">
        <v>902</v>
      </c>
      <c r="H302" s="177">
        <v>100.0</v>
      </c>
      <c r="I302" s="2" t="s">
        <v>907</v>
      </c>
      <c r="J302" s="2">
        <v>166588.7605462688</v>
      </c>
      <c r="K302" s="2">
        <v>3.1669146332759984E7</v>
      </c>
      <c r="L302" s="204">
        <v>-3460330.4779714025</v>
      </c>
      <c r="M302" s="92">
        <v>5638391.112764079</v>
      </c>
      <c r="N302" s="92">
        <v>7704975.860617388</v>
      </c>
      <c r="O302" s="92">
        <v>2732700.5632680925</v>
      </c>
      <c r="P302" s="92">
        <v>2990266.6666666665</v>
      </c>
      <c r="Q302" s="92">
        <v>2905690.549495987</v>
      </c>
      <c r="R302" s="92">
        <v>4714709.193950721</v>
      </c>
      <c r="S302" s="92">
        <v>20681.880000000012</v>
      </c>
      <c r="T302" s="92">
        <v>16545.504</v>
      </c>
      <c r="U302" s="92">
        <v>2187158.68549938</v>
      </c>
      <c r="V302" s="92">
        <v>3691164.6315072114</v>
      </c>
      <c r="W302" s="92">
        <v>340.78086184404407</v>
      </c>
      <c r="X302" s="92">
        <v>93973.18521273465</v>
      </c>
      <c r="Y302" s="92">
        <v>11276.782225528159</v>
      </c>
      <c r="Z302" s="92">
        <v>344.6980000000002</v>
      </c>
      <c r="AA302" s="92">
        <v>21871.5868549938</v>
      </c>
      <c r="AB302" s="87">
        <v>500.0</v>
      </c>
      <c r="AC302" s="2">
        <v>3460330.4779714025</v>
      </c>
      <c r="AD302" s="92">
        <v>2732700.5632680925</v>
      </c>
      <c r="AE302" s="92">
        <v>2905690.549495987</v>
      </c>
      <c r="AF302" s="92">
        <v>2187158.68549938</v>
      </c>
      <c r="AG302" s="92">
        <v>340.78086184404407</v>
      </c>
      <c r="AH302" s="2" t="s">
        <v>904</v>
      </c>
      <c r="AI302" s="2" t="s">
        <v>904</v>
      </c>
      <c r="AJ302" s="2" t="s">
        <v>904</v>
      </c>
      <c r="AK302" s="177">
        <v>16545.504</v>
      </c>
      <c r="AL302" s="2" t="s">
        <v>904</v>
      </c>
      <c r="AM302" s="2" t="s">
        <v>904</v>
      </c>
      <c r="AN302" s="2" t="s">
        <v>904</v>
      </c>
      <c r="AO302" s="2" t="s">
        <v>904</v>
      </c>
      <c r="AP302" s="2" t="s">
        <v>904</v>
      </c>
      <c r="AQ302" s="2" t="s">
        <v>904</v>
      </c>
      <c r="AR302" s="2" t="s">
        <v>904</v>
      </c>
      <c r="AS302" s="2" t="s">
        <v>904</v>
      </c>
      <c r="AT302" s="2" t="s">
        <v>904</v>
      </c>
      <c r="AU302" s="2" t="s">
        <v>904</v>
      </c>
      <c r="AV302" s="2" t="s">
        <v>904</v>
      </c>
      <c r="AW302" s="2" t="s">
        <v>904</v>
      </c>
      <c r="AX302" s="2" t="s">
        <v>904</v>
      </c>
      <c r="AY302" s="2" t="s">
        <v>904</v>
      </c>
      <c r="AZ302" s="2" t="s">
        <v>904</v>
      </c>
      <c r="BA302" s="205">
        <v>4453780.038371273</v>
      </c>
      <c r="BB302" s="205">
        <v>16.317721048298623</v>
      </c>
      <c r="BC302" s="206" t="s">
        <v>904</v>
      </c>
      <c r="BD302" s="205">
        <v>16.317721048298623</v>
      </c>
      <c r="BE302" s="205">
        <v>14784.673803730659</v>
      </c>
      <c r="BF302" s="205">
        <v>0.0</v>
      </c>
      <c r="BG302" s="205">
        <v>20681.880000000012</v>
      </c>
      <c r="BH302" s="205">
        <v>16545.504</v>
      </c>
      <c r="BI302" s="2" t="s">
        <v>904</v>
      </c>
      <c r="BJ302" s="2" t="s">
        <v>904</v>
      </c>
      <c r="BK302" s="203">
        <v>190.10373946544917</v>
      </c>
      <c r="BL302" s="2">
        <v>2.0</v>
      </c>
      <c r="BM302" s="207">
        <v>190.10373946544917</v>
      </c>
      <c r="BN302" s="208" t="s">
        <v>905</v>
      </c>
      <c r="BO302" s="87">
        <v>20.0</v>
      </c>
      <c r="BP302" s="101">
        <v>0.05</v>
      </c>
      <c r="BQ302" s="101">
        <v>0.04</v>
      </c>
      <c r="BR302" s="2">
        <v>100.0</v>
      </c>
      <c r="BS302" s="2">
        <v>100.0</v>
      </c>
    </row>
    <row r="303" ht="12.75" customHeight="1">
      <c r="A303" s="87" t="str">
        <f t="shared" si="1"/>
        <v>United States Mangrove Restoration Planting Small</v>
      </c>
      <c r="B303" s="87" t="s">
        <v>161</v>
      </c>
      <c r="C303" s="203" t="s">
        <v>183</v>
      </c>
      <c r="D303" s="203" t="s">
        <v>583</v>
      </c>
      <c r="E303" s="203" t="s">
        <v>160</v>
      </c>
      <c r="F303" s="203" t="s">
        <v>174</v>
      </c>
      <c r="G303" s="203" t="s">
        <v>902</v>
      </c>
      <c r="H303" s="177">
        <v>100.0</v>
      </c>
      <c r="I303" s="2" t="s">
        <v>907</v>
      </c>
      <c r="J303" s="2">
        <v>166588.7605462688</v>
      </c>
      <c r="K303" s="2">
        <v>3.1669146332759984E7</v>
      </c>
      <c r="L303" s="204">
        <v>-3460330.4779714025</v>
      </c>
      <c r="M303" s="92">
        <v>5638391.112764079</v>
      </c>
      <c r="N303" s="92">
        <v>7704975.860617388</v>
      </c>
      <c r="O303" s="92">
        <v>2732700.5632680925</v>
      </c>
      <c r="P303" s="92">
        <v>2990266.6666666665</v>
      </c>
      <c r="Q303" s="92">
        <v>2905690.549495987</v>
      </c>
      <c r="R303" s="92">
        <v>4714709.193950721</v>
      </c>
      <c r="S303" s="92">
        <v>20681.880000000012</v>
      </c>
      <c r="T303" s="92">
        <v>16545.504</v>
      </c>
      <c r="U303" s="92">
        <v>2187158.68549938</v>
      </c>
      <c r="V303" s="92">
        <v>3691164.6315072114</v>
      </c>
      <c r="W303" s="92">
        <v>340.78086184404407</v>
      </c>
      <c r="X303" s="92">
        <v>93973.18521273465</v>
      </c>
      <c r="Y303" s="92">
        <v>11276.782225528159</v>
      </c>
      <c r="Z303" s="92">
        <v>344.6980000000002</v>
      </c>
      <c r="AA303" s="92">
        <v>21871.5868549938</v>
      </c>
      <c r="AB303" s="87">
        <v>500.0</v>
      </c>
      <c r="AC303" s="2">
        <v>3460330.4779714025</v>
      </c>
      <c r="AD303" s="92">
        <v>2732700.5632680925</v>
      </c>
      <c r="AE303" s="92">
        <v>2905690.549495987</v>
      </c>
      <c r="AF303" s="92">
        <v>2187158.68549938</v>
      </c>
      <c r="AG303" s="92">
        <v>340.78086184404407</v>
      </c>
      <c r="AH303" s="2" t="s">
        <v>904</v>
      </c>
      <c r="AI303" s="2" t="s">
        <v>904</v>
      </c>
      <c r="AJ303" s="2" t="s">
        <v>904</v>
      </c>
      <c r="AK303" s="177">
        <v>16545.504</v>
      </c>
      <c r="AL303" s="2" t="s">
        <v>904</v>
      </c>
      <c r="AM303" s="2" t="s">
        <v>904</v>
      </c>
      <c r="AN303" s="2" t="s">
        <v>904</v>
      </c>
      <c r="AO303" s="2" t="s">
        <v>904</v>
      </c>
      <c r="AP303" s="2" t="s">
        <v>904</v>
      </c>
      <c r="AQ303" s="2" t="s">
        <v>904</v>
      </c>
      <c r="AR303" s="2" t="s">
        <v>904</v>
      </c>
      <c r="AS303" s="2" t="s">
        <v>904</v>
      </c>
      <c r="AT303" s="2" t="s">
        <v>904</v>
      </c>
      <c r="AU303" s="2" t="s">
        <v>904</v>
      </c>
      <c r="AV303" s="2" t="s">
        <v>904</v>
      </c>
      <c r="AW303" s="2" t="s">
        <v>904</v>
      </c>
      <c r="AX303" s="2" t="s">
        <v>904</v>
      </c>
      <c r="AY303" s="2" t="s">
        <v>904</v>
      </c>
      <c r="AZ303" s="2" t="s">
        <v>904</v>
      </c>
      <c r="BA303" s="205">
        <v>4453780.038371273</v>
      </c>
      <c r="BB303" s="205">
        <v>16.317721048298623</v>
      </c>
      <c r="BC303" s="206" t="s">
        <v>904</v>
      </c>
      <c r="BD303" s="205">
        <v>16.317721048298623</v>
      </c>
      <c r="BE303" s="205">
        <v>14784.673803730659</v>
      </c>
      <c r="BF303" s="205">
        <v>0.0</v>
      </c>
      <c r="BG303" s="205">
        <v>20681.880000000012</v>
      </c>
      <c r="BH303" s="205">
        <v>16545.504</v>
      </c>
      <c r="BI303" s="2" t="s">
        <v>904</v>
      </c>
      <c r="BJ303" s="2" t="s">
        <v>904</v>
      </c>
      <c r="BK303" s="203">
        <v>190.10373946544917</v>
      </c>
      <c r="BL303" s="2">
        <v>2.0</v>
      </c>
      <c r="BM303" s="207">
        <v>190.10373946544917</v>
      </c>
      <c r="BN303" s="208" t="s">
        <v>905</v>
      </c>
      <c r="BO303" s="87">
        <v>20.0</v>
      </c>
      <c r="BP303" s="101">
        <v>0.05</v>
      </c>
      <c r="BQ303" s="101">
        <v>0.04</v>
      </c>
      <c r="BR303" s="2">
        <v>100.0</v>
      </c>
      <c r="BS303" s="2">
        <v>100.0</v>
      </c>
    </row>
    <row r="304" ht="12.75" customHeight="1">
      <c r="A304" s="87" t="str">
        <f t="shared" si="1"/>
        <v>United States Seagrass Restoration Planting Small</v>
      </c>
      <c r="B304" s="87" t="s">
        <v>161</v>
      </c>
      <c r="C304" s="203" t="s">
        <v>183</v>
      </c>
      <c r="D304" s="203" t="s">
        <v>583</v>
      </c>
      <c r="E304" s="203" t="s">
        <v>167</v>
      </c>
      <c r="F304" s="203" t="s">
        <v>174</v>
      </c>
      <c r="G304" s="203" t="s">
        <v>902</v>
      </c>
      <c r="H304" s="177">
        <v>100.0</v>
      </c>
      <c r="I304" s="2" t="s">
        <v>907</v>
      </c>
      <c r="J304" s="2">
        <v>104600.71467999982</v>
      </c>
      <c r="K304" s="2">
        <v>2.5682304729524302E8</v>
      </c>
      <c r="L304" s="204">
        <v>-5871851.176703105</v>
      </c>
      <c r="M304" s="92">
        <v>8367432.986414826</v>
      </c>
      <c r="N304" s="92">
        <v>1.0842221722181104E7</v>
      </c>
      <c r="O304" s="92">
        <v>4918562.949055335</v>
      </c>
      <c r="P304" s="92">
        <v>5449064.573392848</v>
      </c>
      <c r="Q304" s="92">
        <v>3448870.0373594905</v>
      </c>
      <c r="R304" s="92">
        <v>5393157.148788257</v>
      </c>
      <c r="S304" s="92">
        <v>1891.999999999997</v>
      </c>
      <c r="T304" s="92">
        <v>1513.599999999997</v>
      </c>
      <c r="U304" s="92">
        <v>2584164.13584907</v>
      </c>
      <c r="V304" s="92">
        <v>4361172.018973831</v>
      </c>
      <c r="W304" s="92">
        <v>5528.16661364617</v>
      </c>
      <c r="X304" s="92">
        <v>139457.21644024708</v>
      </c>
      <c r="Y304" s="92">
        <v>16734.86597282965</v>
      </c>
      <c r="Z304" s="92">
        <v>31.533333333333285</v>
      </c>
      <c r="AA304" s="92">
        <v>25841.6413584907</v>
      </c>
      <c r="AB304" s="87">
        <v>500.0</v>
      </c>
      <c r="AC304" s="2">
        <v>5871851.176703105</v>
      </c>
      <c r="AD304" s="92">
        <v>4918562.949055335</v>
      </c>
      <c r="AE304" s="92">
        <v>3448870.0373594905</v>
      </c>
      <c r="AF304" s="92">
        <v>2584164.13584907</v>
      </c>
      <c r="AG304" s="92">
        <v>5528.16661364617</v>
      </c>
      <c r="AH304" s="2" t="s">
        <v>904</v>
      </c>
      <c r="AI304" s="2" t="s">
        <v>904</v>
      </c>
      <c r="AJ304" s="2" t="s">
        <v>904</v>
      </c>
      <c r="AK304" s="177">
        <v>1513.599999999997</v>
      </c>
      <c r="AL304" s="2" t="s">
        <v>904</v>
      </c>
      <c r="AM304" s="2" t="s">
        <v>904</v>
      </c>
      <c r="AN304" s="2" t="s">
        <v>904</v>
      </c>
      <c r="AO304" s="2" t="s">
        <v>904</v>
      </c>
      <c r="AP304" s="2" t="s">
        <v>904</v>
      </c>
      <c r="AQ304" s="2" t="s">
        <v>904</v>
      </c>
      <c r="AR304" s="2" t="s">
        <v>904</v>
      </c>
      <c r="AS304" s="2" t="s">
        <v>904</v>
      </c>
      <c r="AT304" s="2" t="s">
        <v>904</v>
      </c>
      <c r="AU304" s="2" t="s">
        <v>904</v>
      </c>
      <c r="AV304" s="2" t="s">
        <v>904</v>
      </c>
      <c r="AW304" s="2" t="s">
        <v>904</v>
      </c>
      <c r="AX304" s="2" t="s">
        <v>904</v>
      </c>
      <c r="AY304" s="2" t="s">
        <v>904</v>
      </c>
      <c r="AZ304" s="2" t="s">
        <v>904</v>
      </c>
      <c r="BA304" s="205">
        <v>2.9865403398862943E7</v>
      </c>
      <c r="BB304" s="205">
        <v>2.771662359956224</v>
      </c>
      <c r="BC304" s="206" t="s">
        <v>904</v>
      </c>
      <c r="BD304" s="205">
        <v>2.771662359956224</v>
      </c>
      <c r="BE304" s="205">
        <v>145.1854584551281</v>
      </c>
      <c r="BF304" s="205">
        <v>0.0</v>
      </c>
      <c r="BG304" s="205">
        <v>1891.999999999997</v>
      </c>
      <c r="BH304" s="205">
        <v>1513.599999999997</v>
      </c>
      <c r="BI304" s="2" t="s">
        <v>904</v>
      </c>
      <c r="BJ304" s="2" t="s">
        <v>904</v>
      </c>
      <c r="BK304" s="203">
        <v>2455.2704833894304</v>
      </c>
      <c r="BL304" s="2">
        <v>1.0</v>
      </c>
      <c r="BM304" s="207">
        <v>2455.2704833894304</v>
      </c>
      <c r="BN304" s="208" t="s">
        <v>905</v>
      </c>
      <c r="BO304" s="87">
        <v>20.0</v>
      </c>
      <c r="BP304" s="101">
        <v>0.05</v>
      </c>
      <c r="BQ304" s="101">
        <v>0.04</v>
      </c>
      <c r="BR304" s="2">
        <v>100.0</v>
      </c>
      <c r="BS304" s="2">
        <v>100.0</v>
      </c>
    </row>
    <row r="305" ht="12.75" customHeight="1">
      <c r="A305" s="87" t="str">
        <f t="shared" si="1"/>
        <v>United States Seagrass Restoration Planting Small</v>
      </c>
      <c r="B305" s="87" t="s">
        <v>161</v>
      </c>
      <c r="C305" s="203" t="s">
        <v>183</v>
      </c>
      <c r="D305" s="203" t="s">
        <v>583</v>
      </c>
      <c r="E305" s="203" t="s">
        <v>167</v>
      </c>
      <c r="F305" s="203" t="s">
        <v>174</v>
      </c>
      <c r="G305" s="203" t="s">
        <v>902</v>
      </c>
      <c r="H305" s="177">
        <v>100.0</v>
      </c>
      <c r="I305" s="2" t="s">
        <v>907</v>
      </c>
      <c r="J305" s="2">
        <v>104600.71467999982</v>
      </c>
      <c r="K305" s="2">
        <v>2.5682304729524302E8</v>
      </c>
      <c r="L305" s="204">
        <v>-5871851.176703105</v>
      </c>
      <c r="M305" s="92">
        <v>8367432.986414826</v>
      </c>
      <c r="N305" s="92">
        <v>1.0842221722181104E7</v>
      </c>
      <c r="O305" s="92">
        <v>4918562.949055335</v>
      </c>
      <c r="P305" s="92">
        <v>5449064.573392848</v>
      </c>
      <c r="Q305" s="92">
        <v>3448870.0373594905</v>
      </c>
      <c r="R305" s="92">
        <v>5393157.148788257</v>
      </c>
      <c r="S305" s="92">
        <v>1891.999999999997</v>
      </c>
      <c r="T305" s="92">
        <v>1513.599999999997</v>
      </c>
      <c r="U305" s="92">
        <v>2584164.13584907</v>
      </c>
      <c r="V305" s="92">
        <v>4361172.018973831</v>
      </c>
      <c r="W305" s="92">
        <v>5528.16661364617</v>
      </c>
      <c r="X305" s="92">
        <v>139457.21644024708</v>
      </c>
      <c r="Y305" s="92">
        <v>16734.86597282965</v>
      </c>
      <c r="Z305" s="92">
        <v>31.533333333333285</v>
      </c>
      <c r="AA305" s="92">
        <v>25841.6413584907</v>
      </c>
      <c r="AB305" s="87">
        <v>500.0</v>
      </c>
      <c r="AC305" s="2">
        <v>5871851.176703105</v>
      </c>
      <c r="AD305" s="92">
        <v>4918562.949055335</v>
      </c>
      <c r="AE305" s="92">
        <v>3448870.0373594905</v>
      </c>
      <c r="AF305" s="92">
        <v>2584164.13584907</v>
      </c>
      <c r="AG305" s="92">
        <v>5528.16661364617</v>
      </c>
      <c r="AH305" s="2" t="s">
        <v>904</v>
      </c>
      <c r="AI305" s="2" t="s">
        <v>904</v>
      </c>
      <c r="AJ305" s="2" t="s">
        <v>904</v>
      </c>
      <c r="AK305" s="177">
        <v>1513.599999999997</v>
      </c>
      <c r="AL305" s="2" t="s">
        <v>904</v>
      </c>
      <c r="AM305" s="2" t="s">
        <v>904</v>
      </c>
      <c r="AN305" s="2" t="s">
        <v>904</v>
      </c>
      <c r="AO305" s="2" t="s">
        <v>904</v>
      </c>
      <c r="AP305" s="2" t="s">
        <v>904</v>
      </c>
      <c r="AQ305" s="2" t="s">
        <v>904</v>
      </c>
      <c r="AR305" s="2" t="s">
        <v>904</v>
      </c>
      <c r="AS305" s="2" t="s">
        <v>904</v>
      </c>
      <c r="AT305" s="2" t="s">
        <v>904</v>
      </c>
      <c r="AU305" s="2" t="s">
        <v>904</v>
      </c>
      <c r="AV305" s="2" t="s">
        <v>904</v>
      </c>
      <c r="AW305" s="2" t="s">
        <v>904</v>
      </c>
      <c r="AX305" s="2" t="s">
        <v>904</v>
      </c>
      <c r="AY305" s="2" t="s">
        <v>904</v>
      </c>
      <c r="AZ305" s="2" t="s">
        <v>904</v>
      </c>
      <c r="BA305" s="205">
        <v>2.9865403398862943E7</v>
      </c>
      <c r="BB305" s="205">
        <v>2.771662359956224</v>
      </c>
      <c r="BC305" s="206" t="s">
        <v>904</v>
      </c>
      <c r="BD305" s="205">
        <v>2.771662359956224</v>
      </c>
      <c r="BE305" s="205">
        <v>145.1854584551281</v>
      </c>
      <c r="BF305" s="205">
        <v>0.0</v>
      </c>
      <c r="BG305" s="205">
        <v>1891.999999999997</v>
      </c>
      <c r="BH305" s="205">
        <v>1513.599999999997</v>
      </c>
      <c r="BI305" s="2" t="s">
        <v>904</v>
      </c>
      <c r="BJ305" s="2" t="s">
        <v>904</v>
      </c>
      <c r="BK305" s="203">
        <v>2455.2704833894304</v>
      </c>
      <c r="BL305" s="2">
        <v>1.0</v>
      </c>
      <c r="BM305" s="207">
        <v>2455.2704833894304</v>
      </c>
      <c r="BN305" s="208" t="s">
        <v>905</v>
      </c>
      <c r="BO305" s="87">
        <v>20.0</v>
      </c>
      <c r="BP305" s="101">
        <v>0.05</v>
      </c>
      <c r="BQ305" s="101">
        <v>0.04</v>
      </c>
      <c r="BR305" s="2">
        <v>100.0</v>
      </c>
      <c r="BS305" s="2">
        <v>100.0</v>
      </c>
    </row>
    <row r="306" ht="12.75" customHeight="1">
      <c r="A306" s="87" t="str">
        <f t="shared" si="1"/>
        <v>United States Salt marsh Restoration Planting Small</v>
      </c>
      <c r="B306" s="87" t="s">
        <v>161</v>
      </c>
      <c r="C306" s="203" t="s">
        <v>183</v>
      </c>
      <c r="D306" s="203" t="s">
        <v>583</v>
      </c>
      <c r="E306" s="203" t="s">
        <v>168</v>
      </c>
      <c r="F306" s="203" t="s">
        <v>174</v>
      </c>
      <c r="G306" s="203" t="s">
        <v>902</v>
      </c>
      <c r="H306" s="177">
        <v>100.0</v>
      </c>
      <c r="I306" s="2" t="s">
        <v>907</v>
      </c>
      <c r="J306" s="2">
        <v>166735.75267829827</v>
      </c>
      <c r="K306" s="2">
        <v>1.7599476982758698E8</v>
      </c>
      <c r="L306" s="204">
        <v>-4451349.320521694</v>
      </c>
      <c r="M306" s="92">
        <v>6770357.376829447</v>
      </c>
      <c r="N306" s="92">
        <v>9005776.496711265</v>
      </c>
      <c r="O306" s="92">
        <v>3640123.6120935753</v>
      </c>
      <c r="P306" s="92">
        <v>4010994.1870606947</v>
      </c>
      <c r="Q306" s="92">
        <v>3130233.764735872</v>
      </c>
      <c r="R306" s="92">
        <v>4994782.30965057</v>
      </c>
      <c r="S306" s="92">
        <v>4003.999999999994</v>
      </c>
      <c r="T306" s="92">
        <v>3203.199999999995</v>
      </c>
      <c r="U306" s="92">
        <v>2351065.432285131</v>
      </c>
      <c r="V306" s="92">
        <v>3967782.323041026</v>
      </c>
      <c r="W306" s="92">
        <v>2113.6230572020036</v>
      </c>
      <c r="X306" s="92">
        <v>112839.28961382412</v>
      </c>
      <c r="Y306" s="92">
        <v>13540.714753658895</v>
      </c>
      <c r="Z306" s="92">
        <v>66.73333333333323</v>
      </c>
      <c r="AA306" s="92">
        <v>23510.65432285131</v>
      </c>
      <c r="AB306" s="87">
        <v>500.0</v>
      </c>
      <c r="AC306" s="2">
        <v>4451349.320521694</v>
      </c>
      <c r="AD306" s="92">
        <v>3640123.6120935753</v>
      </c>
      <c r="AE306" s="92">
        <v>3130233.764735872</v>
      </c>
      <c r="AF306" s="92">
        <v>2351065.432285131</v>
      </c>
      <c r="AG306" s="92">
        <v>2113.6230572020036</v>
      </c>
      <c r="AH306" s="2" t="s">
        <v>904</v>
      </c>
      <c r="AI306" s="2" t="s">
        <v>904</v>
      </c>
      <c r="AJ306" s="2" t="s">
        <v>904</v>
      </c>
      <c r="AK306" s="177">
        <v>3203.199999999995</v>
      </c>
      <c r="AL306" s="2" t="s">
        <v>904</v>
      </c>
      <c r="AM306" s="2" t="s">
        <v>904</v>
      </c>
      <c r="AN306" s="2" t="s">
        <v>904</v>
      </c>
      <c r="AO306" s="2" t="s">
        <v>904</v>
      </c>
      <c r="AP306" s="2" t="s">
        <v>904</v>
      </c>
      <c r="AQ306" s="2" t="s">
        <v>904</v>
      </c>
      <c r="AR306" s="2" t="s">
        <v>904</v>
      </c>
      <c r="AS306" s="2" t="s">
        <v>904</v>
      </c>
      <c r="AT306" s="2" t="s">
        <v>904</v>
      </c>
      <c r="AU306" s="2" t="s">
        <v>904</v>
      </c>
      <c r="AV306" s="2" t="s">
        <v>904</v>
      </c>
      <c r="AW306" s="2" t="s">
        <v>904</v>
      </c>
      <c r="AX306" s="2" t="s">
        <v>904</v>
      </c>
      <c r="AY306" s="2" t="s">
        <v>904</v>
      </c>
      <c r="AZ306" s="2" t="s">
        <v>904</v>
      </c>
      <c r="BA306" s="205">
        <v>3.865747200641543E7</v>
      </c>
      <c r="BB306" s="205">
        <v>1.0719629866765246</v>
      </c>
      <c r="BC306" s="206" t="s">
        <v>904</v>
      </c>
      <c r="BD306" s="205">
        <v>1.0719629866765246</v>
      </c>
      <c r="BE306" s="205">
        <v>246.18655497709554</v>
      </c>
      <c r="BF306" s="205">
        <v>0.0</v>
      </c>
      <c r="BG306" s="205">
        <v>4003.999999999994</v>
      </c>
      <c r="BH306" s="205">
        <v>3203.199999999995</v>
      </c>
      <c r="BI306" s="2" t="s">
        <v>904</v>
      </c>
      <c r="BJ306" s="2" t="s">
        <v>904</v>
      </c>
      <c r="BK306" s="203">
        <v>1055.5310843688885</v>
      </c>
      <c r="BL306" s="2">
        <v>2.0</v>
      </c>
      <c r="BM306" s="207">
        <v>1055.5310843688885</v>
      </c>
      <c r="BN306" s="208" t="s">
        <v>905</v>
      </c>
      <c r="BO306" s="87">
        <v>20.0</v>
      </c>
      <c r="BP306" s="101">
        <v>0.05</v>
      </c>
      <c r="BQ306" s="101">
        <v>0.04</v>
      </c>
      <c r="BR306" s="2">
        <v>100.0</v>
      </c>
      <c r="BS306" s="2">
        <v>100.0</v>
      </c>
    </row>
    <row r="307" ht="12.75" customHeight="1">
      <c r="A307" s="87" t="str">
        <f t="shared" si="1"/>
        <v>United States Salt marsh Restoration Planting Small</v>
      </c>
      <c r="B307" s="87" t="s">
        <v>161</v>
      </c>
      <c r="C307" s="203" t="s">
        <v>183</v>
      </c>
      <c r="D307" s="203" t="s">
        <v>583</v>
      </c>
      <c r="E307" s="203" t="s">
        <v>168</v>
      </c>
      <c r="F307" s="203" t="s">
        <v>174</v>
      </c>
      <c r="G307" s="203" t="s">
        <v>902</v>
      </c>
      <c r="H307" s="177">
        <v>100.0</v>
      </c>
      <c r="I307" s="2" t="s">
        <v>907</v>
      </c>
      <c r="J307" s="2">
        <v>166735.75267829827</v>
      </c>
      <c r="K307" s="2">
        <v>1.7599476982758698E8</v>
      </c>
      <c r="L307" s="204">
        <v>-4451349.320521694</v>
      </c>
      <c r="M307" s="92">
        <v>6770357.376829447</v>
      </c>
      <c r="N307" s="92">
        <v>9005776.496711265</v>
      </c>
      <c r="O307" s="92">
        <v>3640123.6120935753</v>
      </c>
      <c r="P307" s="92">
        <v>4010994.1870606947</v>
      </c>
      <c r="Q307" s="92">
        <v>3130233.764735872</v>
      </c>
      <c r="R307" s="92">
        <v>4994782.30965057</v>
      </c>
      <c r="S307" s="92">
        <v>4003.999999999994</v>
      </c>
      <c r="T307" s="92">
        <v>3203.199999999995</v>
      </c>
      <c r="U307" s="92">
        <v>2351065.432285131</v>
      </c>
      <c r="V307" s="92">
        <v>3967782.323041026</v>
      </c>
      <c r="W307" s="92">
        <v>2113.6230572020036</v>
      </c>
      <c r="X307" s="92">
        <v>112839.28961382412</v>
      </c>
      <c r="Y307" s="92">
        <v>13540.714753658895</v>
      </c>
      <c r="Z307" s="92">
        <v>66.73333333333323</v>
      </c>
      <c r="AA307" s="92">
        <v>23510.65432285131</v>
      </c>
      <c r="AB307" s="87">
        <v>500.0</v>
      </c>
      <c r="AC307" s="2">
        <v>4451349.320521694</v>
      </c>
      <c r="AD307" s="92">
        <v>3640123.6120935753</v>
      </c>
      <c r="AE307" s="92">
        <v>3130233.764735872</v>
      </c>
      <c r="AF307" s="92">
        <v>2351065.432285131</v>
      </c>
      <c r="AG307" s="92">
        <v>2113.6230572020036</v>
      </c>
      <c r="AH307" s="2" t="s">
        <v>904</v>
      </c>
      <c r="AI307" s="2" t="s">
        <v>904</v>
      </c>
      <c r="AJ307" s="2" t="s">
        <v>904</v>
      </c>
      <c r="AK307" s="177">
        <v>3203.199999999995</v>
      </c>
      <c r="AL307" s="2" t="s">
        <v>904</v>
      </c>
      <c r="AM307" s="2" t="s">
        <v>904</v>
      </c>
      <c r="AN307" s="2" t="s">
        <v>904</v>
      </c>
      <c r="AO307" s="2" t="s">
        <v>904</v>
      </c>
      <c r="AP307" s="2" t="s">
        <v>904</v>
      </c>
      <c r="AQ307" s="2" t="s">
        <v>904</v>
      </c>
      <c r="AR307" s="2" t="s">
        <v>904</v>
      </c>
      <c r="AS307" s="2" t="s">
        <v>904</v>
      </c>
      <c r="AT307" s="2" t="s">
        <v>904</v>
      </c>
      <c r="AU307" s="2" t="s">
        <v>904</v>
      </c>
      <c r="AV307" s="2" t="s">
        <v>904</v>
      </c>
      <c r="AW307" s="2" t="s">
        <v>904</v>
      </c>
      <c r="AX307" s="2" t="s">
        <v>904</v>
      </c>
      <c r="AY307" s="2" t="s">
        <v>904</v>
      </c>
      <c r="AZ307" s="2" t="s">
        <v>904</v>
      </c>
      <c r="BA307" s="205">
        <v>3.865747200641543E7</v>
      </c>
      <c r="BB307" s="205">
        <v>1.0719629866765246</v>
      </c>
      <c r="BC307" s="206" t="s">
        <v>904</v>
      </c>
      <c r="BD307" s="205">
        <v>1.0719629866765246</v>
      </c>
      <c r="BE307" s="205">
        <v>246.18655497709554</v>
      </c>
      <c r="BF307" s="205">
        <v>0.0</v>
      </c>
      <c r="BG307" s="205">
        <v>4003.999999999994</v>
      </c>
      <c r="BH307" s="205">
        <v>3203.199999999995</v>
      </c>
      <c r="BI307" s="2" t="s">
        <v>904</v>
      </c>
      <c r="BJ307" s="2" t="s">
        <v>904</v>
      </c>
      <c r="BK307" s="203">
        <v>1055.5310843688885</v>
      </c>
      <c r="BL307" s="2">
        <v>2.0</v>
      </c>
      <c r="BM307" s="207">
        <v>1055.5310843688885</v>
      </c>
      <c r="BN307" s="208" t="s">
        <v>905</v>
      </c>
      <c r="BO307" s="87">
        <v>20.0</v>
      </c>
      <c r="BP307" s="101">
        <v>0.05</v>
      </c>
      <c r="BQ307" s="101">
        <v>0.04</v>
      </c>
      <c r="BR307" s="2">
        <v>100.0</v>
      </c>
      <c r="BS307" s="2">
        <v>100.0</v>
      </c>
    </row>
    <row r="308" ht="12.75" customHeight="1">
      <c r="A308" s="87" t="str">
        <f t="shared" si="1"/>
        <v>United States Mangrove Restoration Planting Small</v>
      </c>
      <c r="B308" s="87" t="s">
        <v>161</v>
      </c>
      <c r="C308" s="203" t="s">
        <v>183</v>
      </c>
      <c r="D308" s="203" t="s">
        <v>583</v>
      </c>
      <c r="E308" s="203" t="s">
        <v>160</v>
      </c>
      <c r="F308" s="203" t="s">
        <v>174</v>
      </c>
      <c r="G308" s="203" t="s">
        <v>902</v>
      </c>
      <c r="H308" s="177">
        <v>100.0</v>
      </c>
      <c r="I308" s="2" t="s">
        <v>907</v>
      </c>
      <c r="J308" s="2">
        <v>166588.7605462688</v>
      </c>
      <c r="K308" s="2">
        <v>4997662.816388064</v>
      </c>
      <c r="L308" s="204">
        <v>-5109038.090655066</v>
      </c>
      <c r="M308" s="92">
        <v>5454190.483498484</v>
      </c>
      <c r="N308" s="92">
        <v>7394109.1400843505</v>
      </c>
      <c r="O308" s="92">
        <v>2732700.5632680925</v>
      </c>
      <c r="P308" s="92">
        <v>2990266.6666666665</v>
      </c>
      <c r="Q308" s="92">
        <v>2721489.920230391</v>
      </c>
      <c r="R308" s="92">
        <v>4403842.4734176835</v>
      </c>
      <c r="S308" s="92">
        <v>20681.880000000012</v>
      </c>
      <c r="T308" s="92">
        <v>16545.504</v>
      </c>
      <c r="U308" s="92">
        <v>345152.3928434176</v>
      </c>
      <c r="V308" s="92">
        <v>582497.4261768382</v>
      </c>
      <c r="W308" s="92">
        <v>329.6478900551161</v>
      </c>
      <c r="X308" s="92">
        <v>90903.17472497473</v>
      </c>
      <c r="Y308" s="92">
        <v>10908.380966996967</v>
      </c>
      <c r="Z308" s="92">
        <v>344.6980000000002</v>
      </c>
      <c r="AA308" s="92">
        <v>3451.523928434176</v>
      </c>
      <c r="AB308" s="87">
        <v>500.0</v>
      </c>
      <c r="AC308" s="2">
        <v>5109038.090655066</v>
      </c>
      <c r="AD308" s="92">
        <v>2732700.5632680925</v>
      </c>
      <c r="AE308" s="92">
        <v>2721489.920230391</v>
      </c>
      <c r="AF308" s="92">
        <v>345152.3928434176</v>
      </c>
      <c r="AG308" s="92">
        <v>329.6478900551161</v>
      </c>
      <c r="AH308" s="2" t="s">
        <v>904</v>
      </c>
      <c r="AI308" s="2" t="s">
        <v>904</v>
      </c>
      <c r="AJ308" s="2" t="s">
        <v>904</v>
      </c>
      <c r="AK308" s="177">
        <v>16545.504</v>
      </c>
      <c r="AL308" s="2" t="s">
        <v>904</v>
      </c>
      <c r="AM308" s="2" t="s">
        <v>904</v>
      </c>
      <c r="AN308" s="2" t="s">
        <v>904</v>
      </c>
      <c r="AO308" s="2" t="s">
        <v>904</v>
      </c>
      <c r="AP308" s="2" t="s">
        <v>904</v>
      </c>
      <c r="AQ308" s="2" t="s">
        <v>904</v>
      </c>
      <c r="AR308" s="2" t="s">
        <v>904</v>
      </c>
      <c r="AS308" s="2" t="s">
        <v>904</v>
      </c>
      <c r="AT308" s="2" t="s">
        <v>904</v>
      </c>
      <c r="AU308" s="2" t="s">
        <v>904</v>
      </c>
      <c r="AV308" s="2" t="s">
        <v>904</v>
      </c>
      <c r="AW308" s="2" t="s">
        <v>904</v>
      </c>
      <c r="AX308" s="2" t="s">
        <v>904</v>
      </c>
      <c r="AY308" s="2" t="s">
        <v>904</v>
      </c>
      <c r="AZ308" s="2" t="s">
        <v>904</v>
      </c>
      <c r="BA308" s="205">
        <v>4453780.038371273</v>
      </c>
      <c r="BB308" s="205">
        <v>16.317721048298623</v>
      </c>
      <c r="BC308" s="206" t="s">
        <v>904</v>
      </c>
      <c r="BD308" s="205">
        <v>16.317721048298623</v>
      </c>
      <c r="BE308" s="205">
        <v>14784.673803730659</v>
      </c>
      <c r="BF308" s="205">
        <v>0.0</v>
      </c>
      <c r="BG308" s="205">
        <v>20681.880000000012</v>
      </c>
      <c r="BH308" s="205">
        <v>16545.504</v>
      </c>
      <c r="BI308" s="2" t="s">
        <v>904</v>
      </c>
      <c r="BJ308" s="2" t="s">
        <v>904</v>
      </c>
      <c r="BK308" s="203">
        <v>30.0</v>
      </c>
      <c r="BL308" s="2">
        <v>1.0</v>
      </c>
      <c r="BM308" s="207">
        <v>30.0</v>
      </c>
      <c r="BN308" s="208" t="s">
        <v>906</v>
      </c>
      <c r="BO308" s="87">
        <v>20.0</v>
      </c>
      <c r="BP308" s="101">
        <v>0.05</v>
      </c>
      <c r="BQ308" s="101">
        <v>0.04</v>
      </c>
      <c r="BR308" s="2">
        <v>100.0</v>
      </c>
      <c r="BS308" s="2">
        <v>100.0</v>
      </c>
    </row>
    <row r="309" ht="12.75" customHeight="1">
      <c r="A309" s="87" t="str">
        <f t="shared" si="1"/>
        <v>United States Mangrove Restoration Planting Small</v>
      </c>
      <c r="B309" s="87" t="s">
        <v>161</v>
      </c>
      <c r="C309" s="203" t="s">
        <v>183</v>
      </c>
      <c r="D309" s="203" t="s">
        <v>583</v>
      </c>
      <c r="E309" s="203" t="s">
        <v>160</v>
      </c>
      <c r="F309" s="203" t="s">
        <v>174</v>
      </c>
      <c r="G309" s="203" t="s">
        <v>902</v>
      </c>
      <c r="H309" s="177">
        <v>100.0</v>
      </c>
      <c r="I309" s="2" t="s">
        <v>907</v>
      </c>
      <c r="J309" s="2">
        <v>166588.7605462688</v>
      </c>
      <c r="K309" s="2">
        <v>4997662.816388064</v>
      </c>
      <c r="L309" s="204">
        <v>-5109038.090655066</v>
      </c>
      <c r="M309" s="92">
        <v>5454190.483498484</v>
      </c>
      <c r="N309" s="92">
        <v>7394109.1400843505</v>
      </c>
      <c r="O309" s="92">
        <v>2732700.5632680925</v>
      </c>
      <c r="P309" s="92">
        <v>2990266.6666666665</v>
      </c>
      <c r="Q309" s="92">
        <v>2721489.920230391</v>
      </c>
      <c r="R309" s="92">
        <v>4403842.4734176835</v>
      </c>
      <c r="S309" s="92">
        <v>20681.880000000012</v>
      </c>
      <c r="T309" s="92">
        <v>16545.504</v>
      </c>
      <c r="U309" s="92">
        <v>345152.3928434176</v>
      </c>
      <c r="V309" s="92">
        <v>582497.4261768382</v>
      </c>
      <c r="W309" s="92">
        <v>329.6478900551161</v>
      </c>
      <c r="X309" s="92">
        <v>90903.17472497473</v>
      </c>
      <c r="Y309" s="92">
        <v>10908.380966996967</v>
      </c>
      <c r="Z309" s="92">
        <v>344.6980000000002</v>
      </c>
      <c r="AA309" s="92">
        <v>3451.523928434176</v>
      </c>
      <c r="AB309" s="87">
        <v>500.0</v>
      </c>
      <c r="AC309" s="2">
        <v>5109038.090655066</v>
      </c>
      <c r="AD309" s="92">
        <v>2732700.5632680925</v>
      </c>
      <c r="AE309" s="92">
        <v>2721489.920230391</v>
      </c>
      <c r="AF309" s="92">
        <v>345152.3928434176</v>
      </c>
      <c r="AG309" s="92">
        <v>329.6478900551161</v>
      </c>
      <c r="AH309" s="2" t="s">
        <v>904</v>
      </c>
      <c r="AI309" s="2" t="s">
        <v>904</v>
      </c>
      <c r="AJ309" s="2" t="s">
        <v>904</v>
      </c>
      <c r="AK309" s="177">
        <v>16545.504</v>
      </c>
      <c r="AL309" s="2" t="s">
        <v>904</v>
      </c>
      <c r="AM309" s="2" t="s">
        <v>904</v>
      </c>
      <c r="AN309" s="2" t="s">
        <v>904</v>
      </c>
      <c r="AO309" s="2" t="s">
        <v>904</v>
      </c>
      <c r="AP309" s="2" t="s">
        <v>904</v>
      </c>
      <c r="AQ309" s="2" t="s">
        <v>904</v>
      </c>
      <c r="AR309" s="2" t="s">
        <v>904</v>
      </c>
      <c r="AS309" s="2" t="s">
        <v>904</v>
      </c>
      <c r="AT309" s="2" t="s">
        <v>904</v>
      </c>
      <c r="AU309" s="2" t="s">
        <v>904</v>
      </c>
      <c r="AV309" s="2" t="s">
        <v>904</v>
      </c>
      <c r="AW309" s="2" t="s">
        <v>904</v>
      </c>
      <c r="AX309" s="2" t="s">
        <v>904</v>
      </c>
      <c r="AY309" s="2" t="s">
        <v>904</v>
      </c>
      <c r="AZ309" s="2" t="s">
        <v>904</v>
      </c>
      <c r="BA309" s="205">
        <v>4453780.038371273</v>
      </c>
      <c r="BB309" s="205">
        <v>16.317721048298623</v>
      </c>
      <c r="BC309" s="206" t="s">
        <v>904</v>
      </c>
      <c r="BD309" s="205">
        <v>16.317721048298623</v>
      </c>
      <c r="BE309" s="205">
        <v>14784.673803730659</v>
      </c>
      <c r="BF309" s="205">
        <v>0.0</v>
      </c>
      <c r="BG309" s="205">
        <v>20681.880000000012</v>
      </c>
      <c r="BH309" s="205">
        <v>16545.504</v>
      </c>
      <c r="BI309" s="2" t="s">
        <v>904</v>
      </c>
      <c r="BJ309" s="2" t="s">
        <v>904</v>
      </c>
      <c r="BK309" s="203">
        <v>30.0</v>
      </c>
      <c r="BL309" s="2">
        <v>1.0</v>
      </c>
      <c r="BM309" s="207">
        <v>30.0</v>
      </c>
      <c r="BN309" s="208" t="s">
        <v>906</v>
      </c>
      <c r="BO309" s="87">
        <v>20.0</v>
      </c>
      <c r="BP309" s="101">
        <v>0.05</v>
      </c>
      <c r="BQ309" s="101">
        <v>0.04</v>
      </c>
      <c r="BR309" s="2">
        <v>100.0</v>
      </c>
      <c r="BS309" s="2">
        <v>100.0</v>
      </c>
    </row>
    <row r="310" ht="12.75" customHeight="1">
      <c r="A310" s="87" t="str">
        <f t="shared" si="1"/>
        <v>United States Seagrass Restoration Planting Small</v>
      </c>
      <c r="B310" s="87" t="s">
        <v>161</v>
      </c>
      <c r="C310" s="203" t="s">
        <v>183</v>
      </c>
      <c r="D310" s="203" t="s">
        <v>583</v>
      </c>
      <c r="E310" s="203" t="s">
        <v>167</v>
      </c>
      <c r="F310" s="203" t="s">
        <v>174</v>
      </c>
      <c r="G310" s="203" t="s">
        <v>902</v>
      </c>
      <c r="H310" s="177">
        <v>100.0</v>
      </c>
      <c r="I310" s="2" t="s">
        <v>907</v>
      </c>
      <c r="J310" s="2">
        <v>104600.71467999982</v>
      </c>
      <c r="K310" s="2">
        <v>3138021.4403999946</v>
      </c>
      <c r="L310" s="204">
        <v>-8080599.161330878</v>
      </c>
      <c r="M310" s="92">
        <v>8112174.062996478</v>
      </c>
      <c r="N310" s="92">
        <v>1.041143326762355E7</v>
      </c>
      <c r="O310" s="92">
        <v>4918562.949055335</v>
      </c>
      <c r="P310" s="92">
        <v>5449064.573392848</v>
      </c>
      <c r="Q310" s="92">
        <v>3193611.1139411433</v>
      </c>
      <c r="R310" s="92">
        <v>4962368.694230702</v>
      </c>
      <c r="S310" s="92">
        <v>1891.999999999997</v>
      </c>
      <c r="T310" s="92">
        <v>1513.599999999997</v>
      </c>
      <c r="U310" s="92">
        <v>31574.90166560026</v>
      </c>
      <c r="V310" s="92">
        <v>53287.47339828759</v>
      </c>
      <c r="W310" s="92">
        <v>5359.523033163646</v>
      </c>
      <c r="X310" s="92">
        <v>135202.90104994128</v>
      </c>
      <c r="Y310" s="92">
        <v>16224.348125992956</v>
      </c>
      <c r="Z310" s="92">
        <v>31.533333333333285</v>
      </c>
      <c r="AA310" s="92">
        <v>315.7490166560026</v>
      </c>
      <c r="AB310" s="87">
        <v>500.0</v>
      </c>
      <c r="AC310" s="2">
        <v>8080599.161330878</v>
      </c>
      <c r="AD310" s="92">
        <v>4918562.949055335</v>
      </c>
      <c r="AE310" s="92">
        <v>3193611.1139411433</v>
      </c>
      <c r="AF310" s="92">
        <v>31574.90166560026</v>
      </c>
      <c r="AG310" s="92">
        <v>5359.523033163646</v>
      </c>
      <c r="AH310" s="2" t="s">
        <v>904</v>
      </c>
      <c r="AI310" s="2" t="s">
        <v>904</v>
      </c>
      <c r="AJ310" s="2" t="s">
        <v>904</v>
      </c>
      <c r="AK310" s="177">
        <v>1513.599999999997</v>
      </c>
      <c r="AL310" s="2" t="s">
        <v>904</v>
      </c>
      <c r="AM310" s="2" t="s">
        <v>904</v>
      </c>
      <c r="AN310" s="2" t="s">
        <v>904</v>
      </c>
      <c r="AO310" s="2" t="s">
        <v>904</v>
      </c>
      <c r="AP310" s="2" t="s">
        <v>904</v>
      </c>
      <c r="AQ310" s="2" t="s">
        <v>904</v>
      </c>
      <c r="AR310" s="2" t="s">
        <v>904</v>
      </c>
      <c r="AS310" s="2" t="s">
        <v>904</v>
      </c>
      <c r="AT310" s="2" t="s">
        <v>904</v>
      </c>
      <c r="AU310" s="2" t="s">
        <v>904</v>
      </c>
      <c r="AV310" s="2" t="s">
        <v>904</v>
      </c>
      <c r="AW310" s="2" t="s">
        <v>904</v>
      </c>
      <c r="AX310" s="2" t="s">
        <v>904</v>
      </c>
      <c r="AY310" s="2" t="s">
        <v>904</v>
      </c>
      <c r="AZ310" s="2" t="s">
        <v>904</v>
      </c>
      <c r="BA310" s="205">
        <v>2.9865403398862943E7</v>
      </c>
      <c r="BB310" s="205">
        <v>2.771662359956224</v>
      </c>
      <c r="BC310" s="206" t="s">
        <v>904</v>
      </c>
      <c r="BD310" s="205">
        <v>2.771662359956224</v>
      </c>
      <c r="BE310" s="205">
        <v>145.1854584551281</v>
      </c>
      <c r="BF310" s="205">
        <v>0.0</v>
      </c>
      <c r="BG310" s="205">
        <v>1891.999999999997</v>
      </c>
      <c r="BH310" s="205">
        <v>1513.599999999997</v>
      </c>
      <c r="BI310" s="2" t="s">
        <v>904</v>
      </c>
      <c r="BJ310" s="2" t="s">
        <v>904</v>
      </c>
      <c r="BK310" s="203">
        <v>30.0</v>
      </c>
      <c r="BL310" s="2">
        <v>1.0</v>
      </c>
      <c r="BM310" s="207">
        <v>30.0</v>
      </c>
      <c r="BN310" s="208" t="s">
        <v>906</v>
      </c>
      <c r="BO310" s="87">
        <v>20.0</v>
      </c>
      <c r="BP310" s="101">
        <v>0.05</v>
      </c>
      <c r="BQ310" s="101">
        <v>0.04</v>
      </c>
      <c r="BR310" s="2">
        <v>100.0</v>
      </c>
      <c r="BS310" s="2">
        <v>100.0</v>
      </c>
    </row>
    <row r="311" ht="12.75" customHeight="1">
      <c r="A311" s="87" t="str">
        <f t="shared" si="1"/>
        <v>United States Seagrass Restoration Planting Small</v>
      </c>
      <c r="B311" s="87" t="s">
        <v>161</v>
      </c>
      <c r="C311" s="203" t="s">
        <v>183</v>
      </c>
      <c r="D311" s="203" t="s">
        <v>583</v>
      </c>
      <c r="E311" s="203" t="s">
        <v>167</v>
      </c>
      <c r="F311" s="203" t="s">
        <v>174</v>
      </c>
      <c r="G311" s="203" t="s">
        <v>902</v>
      </c>
      <c r="H311" s="177">
        <v>100.0</v>
      </c>
      <c r="I311" s="2" t="s">
        <v>907</v>
      </c>
      <c r="J311" s="2">
        <v>104600.71467999982</v>
      </c>
      <c r="K311" s="2">
        <v>3138021.4403999946</v>
      </c>
      <c r="L311" s="204">
        <v>-8080599.161330878</v>
      </c>
      <c r="M311" s="92">
        <v>8112174.062996478</v>
      </c>
      <c r="N311" s="92">
        <v>1.041143326762355E7</v>
      </c>
      <c r="O311" s="92">
        <v>4918562.949055335</v>
      </c>
      <c r="P311" s="92">
        <v>5449064.573392848</v>
      </c>
      <c r="Q311" s="92">
        <v>3193611.1139411433</v>
      </c>
      <c r="R311" s="92">
        <v>4962368.694230702</v>
      </c>
      <c r="S311" s="92">
        <v>1891.999999999997</v>
      </c>
      <c r="T311" s="92">
        <v>1513.599999999997</v>
      </c>
      <c r="U311" s="92">
        <v>31574.90166560026</v>
      </c>
      <c r="V311" s="92">
        <v>53287.47339828759</v>
      </c>
      <c r="W311" s="92">
        <v>5359.523033163646</v>
      </c>
      <c r="X311" s="92">
        <v>135202.90104994128</v>
      </c>
      <c r="Y311" s="92">
        <v>16224.348125992956</v>
      </c>
      <c r="Z311" s="92">
        <v>31.533333333333285</v>
      </c>
      <c r="AA311" s="92">
        <v>315.7490166560026</v>
      </c>
      <c r="AB311" s="87">
        <v>500.0</v>
      </c>
      <c r="AC311" s="2">
        <v>8080599.161330878</v>
      </c>
      <c r="AD311" s="92">
        <v>4918562.949055335</v>
      </c>
      <c r="AE311" s="92">
        <v>3193611.1139411433</v>
      </c>
      <c r="AF311" s="92">
        <v>31574.90166560026</v>
      </c>
      <c r="AG311" s="92">
        <v>5359.523033163646</v>
      </c>
      <c r="AH311" s="2" t="s">
        <v>904</v>
      </c>
      <c r="AI311" s="2" t="s">
        <v>904</v>
      </c>
      <c r="AJ311" s="2" t="s">
        <v>904</v>
      </c>
      <c r="AK311" s="177">
        <v>1513.599999999997</v>
      </c>
      <c r="AL311" s="2" t="s">
        <v>904</v>
      </c>
      <c r="AM311" s="2" t="s">
        <v>904</v>
      </c>
      <c r="AN311" s="2" t="s">
        <v>904</v>
      </c>
      <c r="AO311" s="2" t="s">
        <v>904</v>
      </c>
      <c r="AP311" s="2" t="s">
        <v>904</v>
      </c>
      <c r="AQ311" s="2" t="s">
        <v>904</v>
      </c>
      <c r="AR311" s="2" t="s">
        <v>904</v>
      </c>
      <c r="AS311" s="2" t="s">
        <v>904</v>
      </c>
      <c r="AT311" s="2" t="s">
        <v>904</v>
      </c>
      <c r="AU311" s="2" t="s">
        <v>904</v>
      </c>
      <c r="AV311" s="2" t="s">
        <v>904</v>
      </c>
      <c r="AW311" s="2" t="s">
        <v>904</v>
      </c>
      <c r="AX311" s="2" t="s">
        <v>904</v>
      </c>
      <c r="AY311" s="2" t="s">
        <v>904</v>
      </c>
      <c r="AZ311" s="2" t="s">
        <v>904</v>
      </c>
      <c r="BA311" s="205">
        <v>2.9865403398862943E7</v>
      </c>
      <c r="BB311" s="205">
        <v>2.771662359956224</v>
      </c>
      <c r="BC311" s="206" t="s">
        <v>904</v>
      </c>
      <c r="BD311" s="205">
        <v>2.771662359956224</v>
      </c>
      <c r="BE311" s="205">
        <v>145.1854584551281</v>
      </c>
      <c r="BF311" s="205">
        <v>0.0</v>
      </c>
      <c r="BG311" s="205">
        <v>1891.999999999997</v>
      </c>
      <c r="BH311" s="205">
        <v>1513.599999999997</v>
      </c>
      <c r="BI311" s="2" t="s">
        <v>904</v>
      </c>
      <c r="BJ311" s="2" t="s">
        <v>904</v>
      </c>
      <c r="BK311" s="203">
        <v>30.0</v>
      </c>
      <c r="BL311" s="2">
        <v>1.0</v>
      </c>
      <c r="BM311" s="207">
        <v>30.0</v>
      </c>
      <c r="BN311" s="208" t="s">
        <v>906</v>
      </c>
      <c r="BO311" s="87">
        <v>20.0</v>
      </c>
      <c r="BP311" s="101">
        <v>0.05</v>
      </c>
      <c r="BQ311" s="101">
        <v>0.04</v>
      </c>
      <c r="BR311" s="2">
        <v>100.0</v>
      </c>
      <c r="BS311" s="2">
        <v>100.0</v>
      </c>
    </row>
    <row r="312" ht="12.75" customHeight="1">
      <c r="A312" s="87" t="str">
        <f t="shared" si="1"/>
        <v>United States Salt marsh Restoration Planting Small</v>
      </c>
      <c r="B312" s="87" t="s">
        <v>161</v>
      </c>
      <c r="C312" s="203" t="s">
        <v>183</v>
      </c>
      <c r="D312" s="203" t="s">
        <v>583</v>
      </c>
      <c r="E312" s="203" t="s">
        <v>168</v>
      </c>
      <c r="F312" s="203" t="s">
        <v>174</v>
      </c>
      <c r="G312" s="203" t="s">
        <v>902</v>
      </c>
      <c r="H312" s="177">
        <v>100.0</v>
      </c>
      <c r="I312" s="2" t="s">
        <v>907</v>
      </c>
      <c r="J312" s="2">
        <v>166735.75267829827</v>
      </c>
      <c r="K312" s="2">
        <v>5002072.580348948</v>
      </c>
      <c r="L312" s="204">
        <v>-6475111.660428547</v>
      </c>
      <c r="M312" s="92">
        <v>6541932.963953422</v>
      </c>
      <c r="N312" s="92">
        <v>8620275.380870521</v>
      </c>
      <c r="O312" s="92">
        <v>3640123.6120935753</v>
      </c>
      <c r="P312" s="92">
        <v>4010994.1870606947</v>
      </c>
      <c r="Q312" s="92">
        <v>2901809.3518598466</v>
      </c>
      <c r="R312" s="92">
        <v>4609281.193809826</v>
      </c>
      <c r="S312" s="92">
        <v>4003.999999999994</v>
      </c>
      <c r="T312" s="92">
        <v>3203.199999999995</v>
      </c>
      <c r="U312" s="92">
        <v>66821.30352487497</v>
      </c>
      <c r="V312" s="92">
        <v>112771.16463358534</v>
      </c>
      <c r="W312" s="92">
        <v>2042.3117394959518</v>
      </c>
      <c r="X312" s="92">
        <v>109032.21606589037</v>
      </c>
      <c r="Y312" s="92">
        <v>13083.865927906845</v>
      </c>
      <c r="Z312" s="92">
        <v>66.73333333333323</v>
      </c>
      <c r="AA312" s="92">
        <v>668.2130352487496</v>
      </c>
      <c r="AB312" s="87">
        <v>500.0</v>
      </c>
      <c r="AC312" s="2">
        <v>6475111.660428547</v>
      </c>
      <c r="AD312" s="92">
        <v>3640123.6120935753</v>
      </c>
      <c r="AE312" s="92">
        <v>2901809.3518598466</v>
      </c>
      <c r="AF312" s="92">
        <v>66821.30352487497</v>
      </c>
      <c r="AG312" s="92">
        <v>2042.3117394959518</v>
      </c>
      <c r="AH312" s="2" t="s">
        <v>904</v>
      </c>
      <c r="AI312" s="2" t="s">
        <v>904</v>
      </c>
      <c r="AJ312" s="2" t="s">
        <v>904</v>
      </c>
      <c r="AK312" s="177">
        <v>3203.199999999995</v>
      </c>
      <c r="AL312" s="2" t="s">
        <v>904</v>
      </c>
      <c r="AM312" s="2" t="s">
        <v>904</v>
      </c>
      <c r="AN312" s="2" t="s">
        <v>904</v>
      </c>
      <c r="AO312" s="2" t="s">
        <v>904</v>
      </c>
      <c r="AP312" s="2" t="s">
        <v>904</v>
      </c>
      <c r="AQ312" s="2" t="s">
        <v>904</v>
      </c>
      <c r="AR312" s="2" t="s">
        <v>904</v>
      </c>
      <c r="AS312" s="2" t="s">
        <v>904</v>
      </c>
      <c r="AT312" s="2" t="s">
        <v>904</v>
      </c>
      <c r="AU312" s="2" t="s">
        <v>904</v>
      </c>
      <c r="AV312" s="2" t="s">
        <v>904</v>
      </c>
      <c r="AW312" s="2" t="s">
        <v>904</v>
      </c>
      <c r="AX312" s="2" t="s">
        <v>904</v>
      </c>
      <c r="AY312" s="2" t="s">
        <v>904</v>
      </c>
      <c r="AZ312" s="2" t="s">
        <v>904</v>
      </c>
      <c r="BA312" s="205">
        <v>3.865747200641543E7</v>
      </c>
      <c r="BB312" s="205">
        <v>1.0719629866765246</v>
      </c>
      <c r="BC312" s="206" t="s">
        <v>904</v>
      </c>
      <c r="BD312" s="205">
        <v>1.0719629866765246</v>
      </c>
      <c r="BE312" s="205">
        <v>246.18655497709554</v>
      </c>
      <c r="BF312" s="205">
        <v>0.0</v>
      </c>
      <c r="BG312" s="205">
        <v>4003.999999999994</v>
      </c>
      <c r="BH312" s="205">
        <v>3203.199999999995</v>
      </c>
      <c r="BI312" s="2" t="s">
        <v>904</v>
      </c>
      <c r="BJ312" s="2" t="s">
        <v>904</v>
      </c>
      <c r="BK312" s="203">
        <v>30.0</v>
      </c>
      <c r="BL312" s="2">
        <v>1.0</v>
      </c>
      <c r="BM312" s="207">
        <v>30.0</v>
      </c>
      <c r="BN312" s="208" t="s">
        <v>906</v>
      </c>
      <c r="BO312" s="87">
        <v>20.0</v>
      </c>
      <c r="BP312" s="101">
        <v>0.05</v>
      </c>
      <c r="BQ312" s="101">
        <v>0.04</v>
      </c>
      <c r="BR312" s="2">
        <v>100.0</v>
      </c>
      <c r="BS312" s="2">
        <v>100.0</v>
      </c>
    </row>
    <row r="313" ht="12.75" customHeight="1">
      <c r="A313" s="87" t="str">
        <f t="shared" si="1"/>
        <v>United States Salt marsh Restoration Planting Small</v>
      </c>
      <c r="B313" s="87" t="s">
        <v>161</v>
      </c>
      <c r="C313" s="203" t="s">
        <v>183</v>
      </c>
      <c r="D313" s="203" t="s">
        <v>583</v>
      </c>
      <c r="E313" s="203" t="s">
        <v>168</v>
      </c>
      <c r="F313" s="203" t="s">
        <v>174</v>
      </c>
      <c r="G313" s="203" t="s">
        <v>902</v>
      </c>
      <c r="H313" s="177">
        <v>100.0</v>
      </c>
      <c r="I313" s="2" t="s">
        <v>907</v>
      </c>
      <c r="J313" s="2">
        <v>166735.75267829827</v>
      </c>
      <c r="K313" s="2">
        <v>5002072.580348948</v>
      </c>
      <c r="L313" s="204">
        <v>-6475111.660428547</v>
      </c>
      <c r="M313" s="92">
        <v>6541932.963953422</v>
      </c>
      <c r="N313" s="92">
        <v>8620275.380870521</v>
      </c>
      <c r="O313" s="92">
        <v>3640123.6120935753</v>
      </c>
      <c r="P313" s="92">
        <v>4010994.1870606947</v>
      </c>
      <c r="Q313" s="92">
        <v>2901809.3518598466</v>
      </c>
      <c r="R313" s="92">
        <v>4609281.193809826</v>
      </c>
      <c r="S313" s="92">
        <v>4003.999999999994</v>
      </c>
      <c r="T313" s="92">
        <v>3203.199999999995</v>
      </c>
      <c r="U313" s="92">
        <v>66821.30352487497</v>
      </c>
      <c r="V313" s="92">
        <v>112771.16463358534</v>
      </c>
      <c r="W313" s="92">
        <v>2042.3117394959518</v>
      </c>
      <c r="X313" s="92">
        <v>109032.21606589037</v>
      </c>
      <c r="Y313" s="92">
        <v>13083.865927906845</v>
      </c>
      <c r="Z313" s="92">
        <v>66.73333333333323</v>
      </c>
      <c r="AA313" s="92">
        <v>668.2130352487496</v>
      </c>
      <c r="AB313" s="87">
        <v>500.0</v>
      </c>
      <c r="AC313" s="2">
        <v>6475111.660428547</v>
      </c>
      <c r="AD313" s="92">
        <v>3640123.6120935753</v>
      </c>
      <c r="AE313" s="92">
        <v>2901809.3518598466</v>
      </c>
      <c r="AF313" s="92">
        <v>66821.30352487497</v>
      </c>
      <c r="AG313" s="92">
        <v>2042.3117394959518</v>
      </c>
      <c r="AH313" s="2" t="s">
        <v>904</v>
      </c>
      <c r="AI313" s="2" t="s">
        <v>904</v>
      </c>
      <c r="AJ313" s="2" t="s">
        <v>904</v>
      </c>
      <c r="AK313" s="177">
        <v>3203.199999999995</v>
      </c>
      <c r="AL313" s="2" t="s">
        <v>904</v>
      </c>
      <c r="AM313" s="2" t="s">
        <v>904</v>
      </c>
      <c r="AN313" s="2" t="s">
        <v>904</v>
      </c>
      <c r="AO313" s="2" t="s">
        <v>904</v>
      </c>
      <c r="AP313" s="2" t="s">
        <v>904</v>
      </c>
      <c r="AQ313" s="2" t="s">
        <v>904</v>
      </c>
      <c r="AR313" s="2" t="s">
        <v>904</v>
      </c>
      <c r="AS313" s="2" t="s">
        <v>904</v>
      </c>
      <c r="AT313" s="2" t="s">
        <v>904</v>
      </c>
      <c r="AU313" s="2" t="s">
        <v>904</v>
      </c>
      <c r="AV313" s="2" t="s">
        <v>904</v>
      </c>
      <c r="AW313" s="2" t="s">
        <v>904</v>
      </c>
      <c r="AX313" s="2" t="s">
        <v>904</v>
      </c>
      <c r="AY313" s="2" t="s">
        <v>904</v>
      </c>
      <c r="AZ313" s="2" t="s">
        <v>904</v>
      </c>
      <c r="BA313" s="205">
        <v>3.865747200641543E7</v>
      </c>
      <c r="BB313" s="205">
        <v>1.0719629866765246</v>
      </c>
      <c r="BC313" s="206" t="s">
        <v>904</v>
      </c>
      <c r="BD313" s="205">
        <v>1.0719629866765246</v>
      </c>
      <c r="BE313" s="205">
        <v>246.18655497709554</v>
      </c>
      <c r="BF313" s="205">
        <v>0.0</v>
      </c>
      <c r="BG313" s="205">
        <v>4003.999999999994</v>
      </c>
      <c r="BH313" s="205">
        <v>3203.199999999995</v>
      </c>
      <c r="BI313" s="2" t="s">
        <v>904</v>
      </c>
      <c r="BJ313" s="2" t="s">
        <v>904</v>
      </c>
      <c r="BK313" s="203">
        <v>30.0</v>
      </c>
      <c r="BL313" s="2">
        <v>1.0</v>
      </c>
      <c r="BM313" s="207">
        <v>30.0</v>
      </c>
      <c r="BN313" s="208" t="s">
        <v>906</v>
      </c>
      <c r="BO313" s="87">
        <v>20.0</v>
      </c>
      <c r="BP313" s="101">
        <v>0.05</v>
      </c>
      <c r="BQ313" s="101">
        <v>0.04</v>
      </c>
      <c r="BR313" s="2">
        <v>100.0</v>
      </c>
      <c r="BS313" s="2">
        <v>100.0</v>
      </c>
    </row>
    <row r="314" ht="12.75" customHeight="1">
      <c r="A314" s="87" t="str">
        <f t="shared" si="1"/>
        <v>United States Mangrove Restoration Planting Large</v>
      </c>
      <c r="B314" s="87" t="s">
        <v>161</v>
      </c>
      <c r="C314" s="203" t="s">
        <v>183</v>
      </c>
      <c r="D314" s="203" t="s">
        <v>583</v>
      </c>
      <c r="E314" s="203" t="s">
        <v>160</v>
      </c>
      <c r="F314" s="203" t="s">
        <v>174</v>
      </c>
      <c r="G314" s="203" t="s">
        <v>902</v>
      </c>
      <c r="H314" s="177">
        <v>1000.0</v>
      </c>
      <c r="I314" s="2" t="s">
        <v>908</v>
      </c>
      <c r="J314" s="2">
        <v>166588.7605462688</v>
      </c>
      <c r="K314" s="2">
        <v>6601291.929585183</v>
      </c>
      <c r="L314" s="204">
        <v>-1.5426378151762009E7</v>
      </c>
      <c r="M314" s="92">
        <v>1.89821464913555E7</v>
      </c>
      <c r="N314" s="92">
        <v>2.4065007592337742E7</v>
      </c>
      <c r="O314" s="92">
        <v>1.3413981018075349E7</v>
      </c>
      <c r="P314" s="92">
        <v>1.5793566666666666E7</v>
      </c>
      <c r="Q314" s="92">
        <v>5568165.473280152</v>
      </c>
      <c r="R314" s="92">
        <v>8271440.925671076</v>
      </c>
      <c r="S314" s="92">
        <v>191307.39</v>
      </c>
      <c r="T314" s="92">
        <v>153045.91200000007</v>
      </c>
      <c r="U314" s="92">
        <v>4139194.795007814</v>
      </c>
      <c r="V314" s="92">
        <v>7189954.432710753</v>
      </c>
      <c r="W314" s="92">
        <v>124.02909847964769</v>
      </c>
      <c r="X314" s="92">
        <v>31636.910818925837</v>
      </c>
      <c r="Y314" s="92">
        <v>37964.292982711006</v>
      </c>
      <c r="Z314" s="92">
        <v>318.84565000000003</v>
      </c>
      <c r="AA314" s="92">
        <v>4139.194795007814</v>
      </c>
      <c r="AB314" s="87">
        <v>500.0</v>
      </c>
      <c r="AC314" s="2">
        <v>1.5426378151762009E7</v>
      </c>
      <c r="AD314" s="92">
        <v>1.3413981018075349E7</v>
      </c>
      <c r="AE314" s="92">
        <v>5568165.473280152</v>
      </c>
      <c r="AF314" s="92">
        <v>4139194.795007814</v>
      </c>
      <c r="AG314" s="92">
        <v>124.02909847964769</v>
      </c>
      <c r="AH314" s="2" t="s">
        <v>904</v>
      </c>
      <c r="AI314" s="2" t="s">
        <v>904</v>
      </c>
      <c r="AJ314" s="2" t="s">
        <v>904</v>
      </c>
      <c r="AK314" s="177">
        <v>153045.91200000007</v>
      </c>
      <c r="AL314" s="2" t="s">
        <v>904</v>
      </c>
      <c r="AM314" s="2" t="s">
        <v>904</v>
      </c>
      <c r="AN314" s="2" t="s">
        <v>904</v>
      </c>
      <c r="AO314" s="2" t="s">
        <v>904</v>
      </c>
      <c r="AP314" s="2" t="s">
        <v>904</v>
      </c>
      <c r="AQ314" s="2" t="s">
        <v>904</v>
      </c>
      <c r="AR314" s="2" t="s">
        <v>904</v>
      </c>
      <c r="AS314" s="2" t="s">
        <v>904</v>
      </c>
      <c r="AT314" s="2" t="s">
        <v>904</v>
      </c>
      <c r="AU314" s="2" t="s">
        <v>904</v>
      </c>
      <c r="AV314" s="2" t="s">
        <v>904</v>
      </c>
      <c r="AW314" s="2" t="s">
        <v>904</v>
      </c>
      <c r="AX314" s="2" t="s">
        <v>904</v>
      </c>
      <c r="AY314" s="2" t="s">
        <v>904</v>
      </c>
      <c r="AZ314" s="2" t="s">
        <v>904</v>
      </c>
      <c r="BA314" s="205">
        <v>4453780.038371273</v>
      </c>
      <c r="BB314" s="205">
        <v>163.1772104829863</v>
      </c>
      <c r="BC314" s="206" t="s">
        <v>904</v>
      </c>
      <c r="BD314" s="205">
        <v>163.1772104829863</v>
      </c>
      <c r="BE314" s="205">
        <v>147846.73803730658</v>
      </c>
      <c r="BF314" s="205">
        <v>0.0</v>
      </c>
      <c r="BG314" s="205">
        <v>191307.39</v>
      </c>
      <c r="BH314" s="205">
        <v>153045.91200000007</v>
      </c>
      <c r="BI314" s="2" t="s">
        <v>904</v>
      </c>
      <c r="BJ314" s="2" t="s">
        <v>904</v>
      </c>
      <c r="BK314" s="203">
        <v>39.626274353315225</v>
      </c>
      <c r="BL314" s="2">
        <v>1.0</v>
      </c>
      <c r="BM314" s="207">
        <v>39.626274353315225</v>
      </c>
      <c r="BN314" s="208" t="s">
        <v>905</v>
      </c>
      <c r="BO314" s="87">
        <v>20.0</v>
      </c>
      <c r="BP314" s="101">
        <v>0.05</v>
      </c>
      <c r="BQ314" s="101">
        <v>0.04</v>
      </c>
      <c r="BR314" s="2">
        <v>100.0</v>
      </c>
      <c r="BS314" s="2">
        <v>100.0</v>
      </c>
    </row>
    <row r="315" ht="12.75" customHeight="1">
      <c r="A315" s="87" t="str">
        <f t="shared" si="1"/>
        <v>United States Mangrove Restoration Planting Large</v>
      </c>
      <c r="B315" s="87" t="s">
        <v>161</v>
      </c>
      <c r="C315" s="203" t="s">
        <v>183</v>
      </c>
      <c r="D315" s="203" t="s">
        <v>583</v>
      </c>
      <c r="E315" s="203" t="s">
        <v>160</v>
      </c>
      <c r="F315" s="203" t="s">
        <v>174</v>
      </c>
      <c r="G315" s="203" t="s">
        <v>902</v>
      </c>
      <c r="H315" s="177">
        <v>1000.0</v>
      </c>
      <c r="I315" s="2" t="s">
        <v>908</v>
      </c>
      <c r="J315" s="2">
        <v>166588.7605462688</v>
      </c>
      <c r="K315" s="2">
        <v>6601291.929585183</v>
      </c>
      <c r="L315" s="204">
        <v>-1.5426378151762009E7</v>
      </c>
      <c r="M315" s="92">
        <v>1.89821464913555E7</v>
      </c>
      <c r="N315" s="92">
        <v>2.4065007592337742E7</v>
      </c>
      <c r="O315" s="92">
        <v>1.3413981018075349E7</v>
      </c>
      <c r="P315" s="92">
        <v>1.5793566666666666E7</v>
      </c>
      <c r="Q315" s="92">
        <v>5568165.473280152</v>
      </c>
      <c r="R315" s="92">
        <v>8271440.925671076</v>
      </c>
      <c r="S315" s="92">
        <v>191307.39</v>
      </c>
      <c r="T315" s="92">
        <v>153045.91200000007</v>
      </c>
      <c r="U315" s="92">
        <v>4139194.795007814</v>
      </c>
      <c r="V315" s="92">
        <v>7189954.432710753</v>
      </c>
      <c r="W315" s="92">
        <v>124.02909847964769</v>
      </c>
      <c r="X315" s="92">
        <v>31636.910818925837</v>
      </c>
      <c r="Y315" s="92">
        <v>37964.292982711006</v>
      </c>
      <c r="Z315" s="92">
        <v>318.84565000000003</v>
      </c>
      <c r="AA315" s="92">
        <v>4139.194795007814</v>
      </c>
      <c r="AB315" s="87">
        <v>500.0</v>
      </c>
      <c r="AC315" s="2">
        <v>1.5426378151762009E7</v>
      </c>
      <c r="AD315" s="92">
        <v>1.3413981018075349E7</v>
      </c>
      <c r="AE315" s="92">
        <v>5568165.473280152</v>
      </c>
      <c r="AF315" s="92">
        <v>4139194.795007814</v>
      </c>
      <c r="AG315" s="92">
        <v>124.02909847964769</v>
      </c>
      <c r="AH315" s="2" t="s">
        <v>904</v>
      </c>
      <c r="AI315" s="2" t="s">
        <v>904</v>
      </c>
      <c r="AJ315" s="2" t="s">
        <v>904</v>
      </c>
      <c r="AK315" s="177">
        <v>153045.91200000007</v>
      </c>
      <c r="AL315" s="2" t="s">
        <v>904</v>
      </c>
      <c r="AM315" s="2" t="s">
        <v>904</v>
      </c>
      <c r="AN315" s="2" t="s">
        <v>904</v>
      </c>
      <c r="AO315" s="2" t="s">
        <v>904</v>
      </c>
      <c r="AP315" s="2" t="s">
        <v>904</v>
      </c>
      <c r="AQ315" s="2" t="s">
        <v>904</v>
      </c>
      <c r="AR315" s="2" t="s">
        <v>904</v>
      </c>
      <c r="AS315" s="2" t="s">
        <v>904</v>
      </c>
      <c r="AT315" s="2" t="s">
        <v>904</v>
      </c>
      <c r="AU315" s="2" t="s">
        <v>904</v>
      </c>
      <c r="AV315" s="2" t="s">
        <v>904</v>
      </c>
      <c r="AW315" s="2" t="s">
        <v>904</v>
      </c>
      <c r="AX315" s="2" t="s">
        <v>904</v>
      </c>
      <c r="AY315" s="2" t="s">
        <v>904</v>
      </c>
      <c r="AZ315" s="2" t="s">
        <v>904</v>
      </c>
      <c r="BA315" s="205">
        <v>4453780.038371273</v>
      </c>
      <c r="BB315" s="205">
        <v>163.1772104829863</v>
      </c>
      <c r="BC315" s="206" t="s">
        <v>904</v>
      </c>
      <c r="BD315" s="205">
        <v>163.1772104829863</v>
      </c>
      <c r="BE315" s="205">
        <v>147846.73803730658</v>
      </c>
      <c r="BF315" s="205">
        <v>0.0</v>
      </c>
      <c r="BG315" s="205">
        <v>191307.39</v>
      </c>
      <c r="BH315" s="205">
        <v>153045.91200000007</v>
      </c>
      <c r="BI315" s="2" t="s">
        <v>904</v>
      </c>
      <c r="BJ315" s="2" t="s">
        <v>904</v>
      </c>
      <c r="BK315" s="203">
        <v>39.626274353315225</v>
      </c>
      <c r="BL315" s="2">
        <v>1.0</v>
      </c>
      <c r="BM315" s="207">
        <v>39.626274353315225</v>
      </c>
      <c r="BN315" s="208" t="s">
        <v>905</v>
      </c>
      <c r="BO315" s="87">
        <v>20.0</v>
      </c>
      <c r="BP315" s="101">
        <v>0.05</v>
      </c>
      <c r="BQ315" s="101">
        <v>0.04</v>
      </c>
      <c r="BR315" s="2">
        <v>100.0</v>
      </c>
      <c r="BS315" s="2">
        <v>100.0</v>
      </c>
    </row>
    <row r="316" ht="12.75" customHeight="1">
      <c r="A316" s="87" t="str">
        <f t="shared" si="1"/>
        <v>United States Seagrass Restoration Planting Large</v>
      </c>
      <c r="B316" s="87" t="s">
        <v>161</v>
      </c>
      <c r="C316" s="203" t="s">
        <v>183</v>
      </c>
      <c r="D316" s="203" t="s">
        <v>583</v>
      </c>
      <c r="E316" s="203" t="s">
        <v>167</v>
      </c>
      <c r="F316" s="203" t="s">
        <v>174</v>
      </c>
      <c r="G316" s="203" t="s">
        <v>902</v>
      </c>
      <c r="H316" s="177">
        <v>1000.0</v>
      </c>
      <c r="I316" s="2" t="s">
        <v>908</v>
      </c>
      <c r="J316" s="2">
        <v>104600.71467999982</v>
      </c>
      <c r="K316" s="2">
        <v>8.633337212794238E7</v>
      </c>
      <c r="L316" s="204">
        <v>-3.864381934131628E7</v>
      </c>
      <c r="M316" s="92">
        <v>4.473904780227861E7</v>
      </c>
      <c r="N316" s="92">
        <v>5.542071027516738E7</v>
      </c>
      <c r="O316" s="92">
        <v>3.404355474921004E7</v>
      </c>
      <c r="P316" s="92">
        <v>4.038154573392847E7</v>
      </c>
      <c r="Q316" s="92">
        <v>1.0695493053068573E7</v>
      </c>
      <c r="R316" s="92">
        <v>1.5039164541238911E7</v>
      </c>
      <c r="S316" s="92">
        <v>17500.999999999964</v>
      </c>
      <c r="T316" s="92">
        <v>14000.799999999977</v>
      </c>
      <c r="U316" s="92">
        <v>7886926.507851201</v>
      </c>
      <c r="V316" s="92">
        <v>1.3699921123301866E7</v>
      </c>
      <c r="W316" s="92">
        <v>3195.4636736671246</v>
      </c>
      <c r="X316" s="92">
        <v>74565.07967046434</v>
      </c>
      <c r="Y316" s="92">
        <v>89478.09560455721</v>
      </c>
      <c r="Z316" s="92">
        <v>29.168333333333273</v>
      </c>
      <c r="AA316" s="92">
        <v>7886.926507851201</v>
      </c>
      <c r="AB316" s="87">
        <v>500.0</v>
      </c>
      <c r="AC316" s="2">
        <v>3.864381934131628E7</v>
      </c>
      <c r="AD316" s="92">
        <v>3.404355474921004E7</v>
      </c>
      <c r="AE316" s="92">
        <v>1.0695493053068573E7</v>
      </c>
      <c r="AF316" s="92">
        <v>7886926.507851201</v>
      </c>
      <c r="AG316" s="92">
        <v>3195.4636736671246</v>
      </c>
      <c r="AH316" s="2" t="s">
        <v>904</v>
      </c>
      <c r="AI316" s="2" t="s">
        <v>904</v>
      </c>
      <c r="AJ316" s="2" t="s">
        <v>904</v>
      </c>
      <c r="AK316" s="177">
        <v>14000.799999999977</v>
      </c>
      <c r="AL316" s="2" t="s">
        <v>904</v>
      </c>
      <c r="AM316" s="2" t="s">
        <v>904</v>
      </c>
      <c r="AN316" s="2" t="s">
        <v>904</v>
      </c>
      <c r="AO316" s="2" t="s">
        <v>904</v>
      </c>
      <c r="AP316" s="2" t="s">
        <v>904</v>
      </c>
      <c r="AQ316" s="2" t="s">
        <v>904</v>
      </c>
      <c r="AR316" s="2" t="s">
        <v>904</v>
      </c>
      <c r="AS316" s="2" t="s">
        <v>904</v>
      </c>
      <c r="AT316" s="2" t="s">
        <v>904</v>
      </c>
      <c r="AU316" s="2" t="s">
        <v>904</v>
      </c>
      <c r="AV316" s="2" t="s">
        <v>904</v>
      </c>
      <c r="AW316" s="2" t="s">
        <v>904</v>
      </c>
      <c r="AX316" s="2" t="s">
        <v>904</v>
      </c>
      <c r="AY316" s="2" t="s">
        <v>904</v>
      </c>
      <c r="AZ316" s="2" t="s">
        <v>904</v>
      </c>
      <c r="BA316" s="205">
        <v>2.9865403398862943E7</v>
      </c>
      <c r="BB316" s="205">
        <v>27.716623599562126</v>
      </c>
      <c r="BC316" s="206" t="s">
        <v>904</v>
      </c>
      <c r="BD316" s="205">
        <v>27.716623599562126</v>
      </c>
      <c r="BE316" s="205">
        <v>1451.854584551278</v>
      </c>
      <c r="BF316" s="205">
        <v>0.0</v>
      </c>
      <c r="BG316" s="205">
        <v>17500.999999999964</v>
      </c>
      <c r="BH316" s="205">
        <v>14000.799999999977</v>
      </c>
      <c r="BI316" s="2" t="s">
        <v>904</v>
      </c>
      <c r="BJ316" s="2" t="s">
        <v>904</v>
      </c>
      <c r="BK316" s="203">
        <v>825.3612070630504</v>
      </c>
      <c r="BL316" s="2">
        <v>1.0</v>
      </c>
      <c r="BM316" s="207">
        <v>825.3612070630504</v>
      </c>
      <c r="BN316" s="208" t="s">
        <v>905</v>
      </c>
      <c r="BO316" s="87">
        <v>20.0</v>
      </c>
      <c r="BP316" s="101">
        <v>0.05</v>
      </c>
      <c r="BQ316" s="101">
        <v>0.04</v>
      </c>
      <c r="BR316" s="2">
        <v>100.0</v>
      </c>
      <c r="BS316" s="2">
        <v>100.0</v>
      </c>
    </row>
    <row r="317" ht="12.75" customHeight="1">
      <c r="A317" s="87" t="str">
        <f t="shared" si="1"/>
        <v>United States Seagrass Restoration Planting Large</v>
      </c>
      <c r="B317" s="87" t="s">
        <v>161</v>
      </c>
      <c r="C317" s="203" t="s">
        <v>183</v>
      </c>
      <c r="D317" s="203" t="s">
        <v>583</v>
      </c>
      <c r="E317" s="203" t="s">
        <v>167</v>
      </c>
      <c r="F317" s="203" t="s">
        <v>174</v>
      </c>
      <c r="G317" s="203" t="s">
        <v>902</v>
      </c>
      <c r="H317" s="177">
        <v>1000.0</v>
      </c>
      <c r="I317" s="2" t="s">
        <v>908</v>
      </c>
      <c r="J317" s="2">
        <v>104600.71467999982</v>
      </c>
      <c r="K317" s="2">
        <v>8.633337212794238E7</v>
      </c>
      <c r="L317" s="204">
        <v>-3.864381934131628E7</v>
      </c>
      <c r="M317" s="92">
        <v>4.473904780227861E7</v>
      </c>
      <c r="N317" s="92">
        <v>5.542071027516738E7</v>
      </c>
      <c r="O317" s="92">
        <v>3.404355474921004E7</v>
      </c>
      <c r="P317" s="92">
        <v>4.038154573392847E7</v>
      </c>
      <c r="Q317" s="92">
        <v>1.0695493053068573E7</v>
      </c>
      <c r="R317" s="92">
        <v>1.5039164541238911E7</v>
      </c>
      <c r="S317" s="92">
        <v>17500.999999999964</v>
      </c>
      <c r="T317" s="92">
        <v>14000.799999999977</v>
      </c>
      <c r="U317" s="92">
        <v>7886926.507851201</v>
      </c>
      <c r="V317" s="92">
        <v>1.3699921123301866E7</v>
      </c>
      <c r="W317" s="92">
        <v>3195.4636736671246</v>
      </c>
      <c r="X317" s="92">
        <v>74565.07967046434</v>
      </c>
      <c r="Y317" s="92">
        <v>89478.09560455721</v>
      </c>
      <c r="Z317" s="92">
        <v>29.168333333333273</v>
      </c>
      <c r="AA317" s="92">
        <v>7886.926507851201</v>
      </c>
      <c r="AB317" s="87">
        <v>500.0</v>
      </c>
      <c r="AC317" s="2">
        <v>3.864381934131628E7</v>
      </c>
      <c r="AD317" s="92">
        <v>3.404355474921004E7</v>
      </c>
      <c r="AE317" s="92">
        <v>1.0695493053068573E7</v>
      </c>
      <c r="AF317" s="92">
        <v>7886926.507851201</v>
      </c>
      <c r="AG317" s="92">
        <v>3195.4636736671246</v>
      </c>
      <c r="AH317" s="2" t="s">
        <v>904</v>
      </c>
      <c r="AI317" s="2" t="s">
        <v>904</v>
      </c>
      <c r="AJ317" s="2" t="s">
        <v>904</v>
      </c>
      <c r="AK317" s="177">
        <v>14000.799999999977</v>
      </c>
      <c r="AL317" s="2" t="s">
        <v>904</v>
      </c>
      <c r="AM317" s="2" t="s">
        <v>904</v>
      </c>
      <c r="AN317" s="2" t="s">
        <v>904</v>
      </c>
      <c r="AO317" s="2" t="s">
        <v>904</v>
      </c>
      <c r="AP317" s="2" t="s">
        <v>904</v>
      </c>
      <c r="AQ317" s="2" t="s">
        <v>904</v>
      </c>
      <c r="AR317" s="2" t="s">
        <v>904</v>
      </c>
      <c r="AS317" s="2" t="s">
        <v>904</v>
      </c>
      <c r="AT317" s="2" t="s">
        <v>904</v>
      </c>
      <c r="AU317" s="2" t="s">
        <v>904</v>
      </c>
      <c r="AV317" s="2" t="s">
        <v>904</v>
      </c>
      <c r="AW317" s="2" t="s">
        <v>904</v>
      </c>
      <c r="AX317" s="2" t="s">
        <v>904</v>
      </c>
      <c r="AY317" s="2" t="s">
        <v>904</v>
      </c>
      <c r="AZ317" s="2" t="s">
        <v>904</v>
      </c>
      <c r="BA317" s="205">
        <v>2.9865403398862943E7</v>
      </c>
      <c r="BB317" s="205">
        <v>27.716623599562126</v>
      </c>
      <c r="BC317" s="206" t="s">
        <v>904</v>
      </c>
      <c r="BD317" s="205">
        <v>27.716623599562126</v>
      </c>
      <c r="BE317" s="205">
        <v>1451.854584551278</v>
      </c>
      <c r="BF317" s="205">
        <v>0.0</v>
      </c>
      <c r="BG317" s="205">
        <v>17500.999999999964</v>
      </c>
      <c r="BH317" s="205">
        <v>14000.799999999977</v>
      </c>
      <c r="BI317" s="2" t="s">
        <v>904</v>
      </c>
      <c r="BJ317" s="2" t="s">
        <v>904</v>
      </c>
      <c r="BK317" s="203">
        <v>825.3612070630504</v>
      </c>
      <c r="BL317" s="2">
        <v>1.0</v>
      </c>
      <c r="BM317" s="207">
        <v>825.3612070630504</v>
      </c>
      <c r="BN317" s="208" t="s">
        <v>905</v>
      </c>
      <c r="BO317" s="87">
        <v>20.0</v>
      </c>
      <c r="BP317" s="101">
        <v>0.05</v>
      </c>
      <c r="BQ317" s="101">
        <v>0.04</v>
      </c>
      <c r="BR317" s="2">
        <v>100.0</v>
      </c>
      <c r="BS317" s="2">
        <v>100.0</v>
      </c>
    </row>
    <row r="318" ht="12.75" customHeight="1">
      <c r="A318" s="87" t="str">
        <f t="shared" si="1"/>
        <v>United States Salt marsh Restoration Planting Large</v>
      </c>
      <c r="B318" s="87" t="s">
        <v>161</v>
      </c>
      <c r="C318" s="203" t="s">
        <v>183</v>
      </c>
      <c r="D318" s="203" t="s">
        <v>583</v>
      </c>
      <c r="E318" s="203" t="s">
        <v>168</v>
      </c>
      <c r="F318" s="203" t="s">
        <v>174</v>
      </c>
      <c r="G318" s="203" t="s">
        <v>902</v>
      </c>
      <c r="H318" s="177">
        <v>1000.0</v>
      </c>
      <c r="I318" s="2" t="s">
        <v>908</v>
      </c>
      <c r="J318" s="2">
        <v>166735.75267829827</v>
      </c>
      <c r="K318" s="2">
        <v>4.688866607439149E7</v>
      </c>
      <c r="L318" s="204">
        <v>-2.5064329986810576E7</v>
      </c>
      <c r="M318" s="92">
        <v>2.966617676455239E7</v>
      </c>
      <c r="N318" s="92">
        <v>3.706724099585186E7</v>
      </c>
      <c r="O318" s="92">
        <v>2.1977992555487104E7</v>
      </c>
      <c r="P318" s="92">
        <v>2.6000841870606948E7</v>
      </c>
      <c r="Q318" s="92">
        <v>7688184.2090652855</v>
      </c>
      <c r="R318" s="92">
        <v>1.1066399125244915E7</v>
      </c>
      <c r="S318" s="92">
        <v>37036.99999999994</v>
      </c>
      <c r="T318" s="92">
        <v>29629.59999999996</v>
      </c>
      <c r="U318" s="92">
        <v>5686903.010412808</v>
      </c>
      <c r="V318" s="92">
        <v>9878388.3178024</v>
      </c>
      <c r="W318" s="92">
        <v>1001.2344670381116</v>
      </c>
      <c r="X318" s="92">
        <v>49443.62794092065</v>
      </c>
      <c r="Y318" s="92">
        <v>59332.353529104774</v>
      </c>
      <c r="Z318" s="92">
        <v>61.72833333333324</v>
      </c>
      <c r="AA318" s="92">
        <v>5686.903010412808</v>
      </c>
      <c r="AB318" s="87">
        <v>500.0</v>
      </c>
      <c r="AC318" s="2">
        <v>2.5064329986810576E7</v>
      </c>
      <c r="AD318" s="92">
        <v>2.1977992555487104E7</v>
      </c>
      <c r="AE318" s="92">
        <v>7688184.2090652855</v>
      </c>
      <c r="AF318" s="92">
        <v>5686903.010412808</v>
      </c>
      <c r="AG318" s="92">
        <v>1001.2344670381116</v>
      </c>
      <c r="AH318" s="2" t="s">
        <v>904</v>
      </c>
      <c r="AI318" s="2" t="s">
        <v>904</v>
      </c>
      <c r="AJ318" s="2" t="s">
        <v>904</v>
      </c>
      <c r="AK318" s="177">
        <v>29629.59999999996</v>
      </c>
      <c r="AL318" s="2" t="s">
        <v>904</v>
      </c>
      <c r="AM318" s="2" t="s">
        <v>904</v>
      </c>
      <c r="AN318" s="2" t="s">
        <v>904</v>
      </c>
      <c r="AO318" s="2" t="s">
        <v>904</v>
      </c>
      <c r="AP318" s="2" t="s">
        <v>904</v>
      </c>
      <c r="AQ318" s="2" t="s">
        <v>904</v>
      </c>
      <c r="AR318" s="2" t="s">
        <v>904</v>
      </c>
      <c r="AS318" s="2" t="s">
        <v>904</v>
      </c>
      <c r="AT318" s="2" t="s">
        <v>904</v>
      </c>
      <c r="AU318" s="2" t="s">
        <v>904</v>
      </c>
      <c r="AV318" s="2" t="s">
        <v>904</v>
      </c>
      <c r="AW318" s="2" t="s">
        <v>904</v>
      </c>
      <c r="AX318" s="2" t="s">
        <v>904</v>
      </c>
      <c r="AY318" s="2" t="s">
        <v>904</v>
      </c>
      <c r="AZ318" s="2" t="s">
        <v>904</v>
      </c>
      <c r="BA318" s="205">
        <v>3.865747200641543E7</v>
      </c>
      <c r="BB318" s="205">
        <v>10.719629866765217</v>
      </c>
      <c r="BC318" s="206" t="s">
        <v>904</v>
      </c>
      <c r="BD318" s="205">
        <v>10.719629866765217</v>
      </c>
      <c r="BE318" s="205">
        <v>2461.8655497709556</v>
      </c>
      <c r="BF318" s="205">
        <v>0.0</v>
      </c>
      <c r="BG318" s="205">
        <v>37036.99999999994</v>
      </c>
      <c r="BH318" s="205">
        <v>29629.59999999996</v>
      </c>
      <c r="BI318" s="2" t="s">
        <v>904</v>
      </c>
      <c r="BJ318" s="2" t="s">
        <v>904</v>
      </c>
      <c r="BK318" s="203">
        <v>281.2154281323153</v>
      </c>
      <c r="BL318" s="2">
        <v>1.0</v>
      </c>
      <c r="BM318" s="207">
        <v>281.2154281323153</v>
      </c>
      <c r="BN318" s="208" t="s">
        <v>905</v>
      </c>
      <c r="BO318" s="87">
        <v>20.0</v>
      </c>
      <c r="BP318" s="101">
        <v>0.05</v>
      </c>
      <c r="BQ318" s="101">
        <v>0.04</v>
      </c>
      <c r="BR318" s="2">
        <v>100.0</v>
      </c>
      <c r="BS318" s="2">
        <v>100.0</v>
      </c>
    </row>
    <row r="319" ht="12.75" customHeight="1">
      <c r="A319" s="87" t="str">
        <f t="shared" si="1"/>
        <v>United States Salt marsh Restoration Planting Large</v>
      </c>
      <c r="B319" s="87" t="s">
        <v>161</v>
      </c>
      <c r="C319" s="203" t="s">
        <v>183</v>
      </c>
      <c r="D319" s="203" t="s">
        <v>583</v>
      </c>
      <c r="E319" s="203" t="s">
        <v>168</v>
      </c>
      <c r="F319" s="203" t="s">
        <v>174</v>
      </c>
      <c r="G319" s="203" t="s">
        <v>902</v>
      </c>
      <c r="H319" s="177">
        <v>1000.0</v>
      </c>
      <c r="I319" s="2" t="s">
        <v>908</v>
      </c>
      <c r="J319" s="2">
        <v>166735.75267829827</v>
      </c>
      <c r="K319" s="2">
        <v>4.688866607439149E7</v>
      </c>
      <c r="L319" s="204">
        <v>-2.5064329986810576E7</v>
      </c>
      <c r="M319" s="92">
        <v>2.966617676455239E7</v>
      </c>
      <c r="N319" s="92">
        <v>3.706724099585186E7</v>
      </c>
      <c r="O319" s="92">
        <v>2.1977992555487104E7</v>
      </c>
      <c r="P319" s="92">
        <v>2.6000841870606948E7</v>
      </c>
      <c r="Q319" s="92">
        <v>7688184.2090652855</v>
      </c>
      <c r="R319" s="92">
        <v>1.1066399125244915E7</v>
      </c>
      <c r="S319" s="92">
        <v>37036.99999999994</v>
      </c>
      <c r="T319" s="92">
        <v>29629.59999999996</v>
      </c>
      <c r="U319" s="92">
        <v>5686903.010412808</v>
      </c>
      <c r="V319" s="92">
        <v>9878388.3178024</v>
      </c>
      <c r="W319" s="92">
        <v>1001.2344670381116</v>
      </c>
      <c r="X319" s="92">
        <v>49443.62794092065</v>
      </c>
      <c r="Y319" s="92">
        <v>59332.353529104774</v>
      </c>
      <c r="Z319" s="92">
        <v>61.72833333333324</v>
      </c>
      <c r="AA319" s="92">
        <v>5686.903010412808</v>
      </c>
      <c r="AB319" s="87">
        <v>500.0</v>
      </c>
      <c r="AC319" s="2">
        <v>2.5064329986810576E7</v>
      </c>
      <c r="AD319" s="92">
        <v>2.1977992555487104E7</v>
      </c>
      <c r="AE319" s="92">
        <v>7688184.2090652855</v>
      </c>
      <c r="AF319" s="92">
        <v>5686903.010412808</v>
      </c>
      <c r="AG319" s="92">
        <v>1001.2344670381116</v>
      </c>
      <c r="AH319" s="2" t="s">
        <v>904</v>
      </c>
      <c r="AI319" s="2" t="s">
        <v>904</v>
      </c>
      <c r="AJ319" s="2" t="s">
        <v>904</v>
      </c>
      <c r="AK319" s="177">
        <v>29629.59999999996</v>
      </c>
      <c r="AL319" s="2" t="s">
        <v>904</v>
      </c>
      <c r="AM319" s="2" t="s">
        <v>904</v>
      </c>
      <c r="AN319" s="2" t="s">
        <v>904</v>
      </c>
      <c r="AO319" s="2" t="s">
        <v>904</v>
      </c>
      <c r="AP319" s="2" t="s">
        <v>904</v>
      </c>
      <c r="AQ319" s="2" t="s">
        <v>904</v>
      </c>
      <c r="AR319" s="2" t="s">
        <v>904</v>
      </c>
      <c r="AS319" s="2" t="s">
        <v>904</v>
      </c>
      <c r="AT319" s="2" t="s">
        <v>904</v>
      </c>
      <c r="AU319" s="2" t="s">
        <v>904</v>
      </c>
      <c r="AV319" s="2" t="s">
        <v>904</v>
      </c>
      <c r="AW319" s="2" t="s">
        <v>904</v>
      </c>
      <c r="AX319" s="2" t="s">
        <v>904</v>
      </c>
      <c r="AY319" s="2" t="s">
        <v>904</v>
      </c>
      <c r="AZ319" s="2" t="s">
        <v>904</v>
      </c>
      <c r="BA319" s="205">
        <v>3.865747200641543E7</v>
      </c>
      <c r="BB319" s="205">
        <v>10.719629866765217</v>
      </c>
      <c r="BC319" s="206" t="s">
        <v>904</v>
      </c>
      <c r="BD319" s="205">
        <v>10.719629866765217</v>
      </c>
      <c r="BE319" s="205">
        <v>2461.8655497709556</v>
      </c>
      <c r="BF319" s="205">
        <v>0.0</v>
      </c>
      <c r="BG319" s="205">
        <v>37036.99999999994</v>
      </c>
      <c r="BH319" s="205">
        <v>29629.59999999996</v>
      </c>
      <c r="BI319" s="2" t="s">
        <v>904</v>
      </c>
      <c r="BJ319" s="2" t="s">
        <v>904</v>
      </c>
      <c r="BK319" s="203">
        <v>281.2154281323153</v>
      </c>
      <c r="BL319" s="2">
        <v>1.0</v>
      </c>
      <c r="BM319" s="207">
        <v>281.2154281323153</v>
      </c>
      <c r="BN319" s="208" t="s">
        <v>905</v>
      </c>
      <c r="BO319" s="87">
        <v>20.0</v>
      </c>
      <c r="BP319" s="101">
        <v>0.05</v>
      </c>
      <c r="BQ319" s="101">
        <v>0.04</v>
      </c>
      <c r="BR319" s="2">
        <v>100.0</v>
      </c>
      <c r="BS319" s="2">
        <v>100.0</v>
      </c>
    </row>
    <row r="320" ht="12.75" customHeight="1">
      <c r="A320" s="87" t="str">
        <f t="shared" si="1"/>
        <v>United States Mangrove Restoration Planting Large</v>
      </c>
      <c r="B320" s="87" t="s">
        <v>161</v>
      </c>
      <c r="C320" s="203" t="s">
        <v>183</v>
      </c>
      <c r="D320" s="203" t="s">
        <v>583</v>
      </c>
      <c r="E320" s="203" t="s">
        <v>160</v>
      </c>
      <c r="F320" s="203" t="s">
        <v>174</v>
      </c>
      <c r="G320" s="203" t="s">
        <v>902</v>
      </c>
      <c r="H320" s="177">
        <v>1000.0</v>
      </c>
      <c r="I320" s="2" t="s">
        <v>908</v>
      </c>
      <c r="J320" s="2">
        <v>166588.7605462688</v>
      </c>
      <c r="K320" s="2">
        <v>4997662.816388064</v>
      </c>
      <c r="L320" s="204">
        <v>-1.602833677354923E7</v>
      </c>
      <c r="M320" s="92">
        <v>1.888159445776462E7</v>
      </c>
      <c r="N320" s="92">
        <v>2.38903445055686E7</v>
      </c>
      <c r="O320" s="92">
        <v>1.3413981018075349E7</v>
      </c>
      <c r="P320" s="92">
        <v>1.5793566666666666E7</v>
      </c>
      <c r="Q320" s="92">
        <v>5467613.439689272</v>
      </c>
      <c r="R320" s="92">
        <v>8096777.838901935</v>
      </c>
      <c r="S320" s="92">
        <v>191307.39</v>
      </c>
      <c r="T320" s="92">
        <v>153045.91200000007</v>
      </c>
      <c r="U320" s="92">
        <v>3133674.4590990185</v>
      </c>
      <c r="V320" s="92">
        <v>5443323.565019347</v>
      </c>
      <c r="W320" s="92">
        <v>123.37209279895443</v>
      </c>
      <c r="X320" s="92">
        <v>31469.32409627437</v>
      </c>
      <c r="Y320" s="92">
        <v>37763.188915529245</v>
      </c>
      <c r="Z320" s="92">
        <v>318.84565000000003</v>
      </c>
      <c r="AA320" s="92">
        <v>3133.6744590990183</v>
      </c>
      <c r="AB320" s="87">
        <v>500.0</v>
      </c>
      <c r="AC320" s="2">
        <v>1.602833677354923E7</v>
      </c>
      <c r="AD320" s="92">
        <v>1.3413981018075349E7</v>
      </c>
      <c r="AE320" s="92">
        <v>5467613.439689272</v>
      </c>
      <c r="AF320" s="92">
        <v>3133674.4590990185</v>
      </c>
      <c r="AG320" s="92">
        <v>123.37209279895443</v>
      </c>
      <c r="AH320" s="2" t="s">
        <v>904</v>
      </c>
      <c r="AI320" s="2" t="s">
        <v>904</v>
      </c>
      <c r="AJ320" s="2" t="s">
        <v>904</v>
      </c>
      <c r="AK320" s="177">
        <v>153045.91200000007</v>
      </c>
      <c r="AL320" s="2" t="s">
        <v>904</v>
      </c>
      <c r="AM320" s="2" t="s">
        <v>904</v>
      </c>
      <c r="AN320" s="2" t="s">
        <v>904</v>
      </c>
      <c r="AO320" s="2" t="s">
        <v>904</v>
      </c>
      <c r="AP320" s="2" t="s">
        <v>904</v>
      </c>
      <c r="AQ320" s="2" t="s">
        <v>904</v>
      </c>
      <c r="AR320" s="2" t="s">
        <v>904</v>
      </c>
      <c r="AS320" s="2" t="s">
        <v>904</v>
      </c>
      <c r="AT320" s="2" t="s">
        <v>904</v>
      </c>
      <c r="AU320" s="2" t="s">
        <v>904</v>
      </c>
      <c r="AV320" s="2" t="s">
        <v>904</v>
      </c>
      <c r="AW320" s="2" t="s">
        <v>904</v>
      </c>
      <c r="AX320" s="2" t="s">
        <v>904</v>
      </c>
      <c r="AY320" s="2" t="s">
        <v>904</v>
      </c>
      <c r="AZ320" s="2" t="s">
        <v>904</v>
      </c>
      <c r="BA320" s="205">
        <v>4453780.038371273</v>
      </c>
      <c r="BB320" s="205">
        <v>163.1772104829863</v>
      </c>
      <c r="BC320" s="206" t="s">
        <v>904</v>
      </c>
      <c r="BD320" s="205">
        <v>163.1772104829863</v>
      </c>
      <c r="BE320" s="205">
        <v>147846.73803730658</v>
      </c>
      <c r="BF320" s="205">
        <v>0.0</v>
      </c>
      <c r="BG320" s="205">
        <v>191307.39</v>
      </c>
      <c r="BH320" s="205">
        <v>153045.91200000007</v>
      </c>
      <c r="BI320" s="2" t="s">
        <v>904</v>
      </c>
      <c r="BJ320" s="2" t="s">
        <v>904</v>
      </c>
      <c r="BK320" s="203">
        <v>30.0</v>
      </c>
      <c r="BL320" s="2">
        <v>1.0</v>
      </c>
      <c r="BM320" s="207">
        <v>30.0</v>
      </c>
      <c r="BN320" s="208" t="s">
        <v>906</v>
      </c>
      <c r="BO320" s="87">
        <v>20.0</v>
      </c>
      <c r="BP320" s="101">
        <v>0.05</v>
      </c>
      <c r="BQ320" s="101">
        <v>0.04</v>
      </c>
      <c r="BR320" s="2">
        <v>100.0</v>
      </c>
      <c r="BS320" s="2">
        <v>100.0</v>
      </c>
    </row>
    <row r="321" ht="12.75" customHeight="1">
      <c r="A321" s="87" t="str">
        <f t="shared" si="1"/>
        <v>United States Mangrove Restoration Planting Large</v>
      </c>
      <c r="B321" s="87" t="s">
        <v>161</v>
      </c>
      <c r="C321" s="203" t="s">
        <v>183</v>
      </c>
      <c r="D321" s="203" t="s">
        <v>583</v>
      </c>
      <c r="E321" s="203" t="s">
        <v>160</v>
      </c>
      <c r="F321" s="203" t="s">
        <v>174</v>
      </c>
      <c r="G321" s="203" t="s">
        <v>902</v>
      </c>
      <c r="H321" s="177">
        <v>1000.0</v>
      </c>
      <c r="I321" s="2" t="s">
        <v>908</v>
      </c>
      <c r="J321" s="2">
        <v>166588.7605462688</v>
      </c>
      <c r="K321" s="2">
        <v>4997662.816388064</v>
      </c>
      <c r="L321" s="204">
        <v>-1.602833677354923E7</v>
      </c>
      <c r="M321" s="92">
        <v>1.888159445776462E7</v>
      </c>
      <c r="N321" s="92">
        <v>2.38903445055686E7</v>
      </c>
      <c r="O321" s="92">
        <v>1.3413981018075349E7</v>
      </c>
      <c r="P321" s="92">
        <v>1.5793566666666666E7</v>
      </c>
      <c r="Q321" s="92">
        <v>5467613.439689272</v>
      </c>
      <c r="R321" s="92">
        <v>8096777.838901935</v>
      </c>
      <c r="S321" s="92">
        <v>191307.39</v>
      </c>
      <c r="T321" s="92">
        <v>153045.91200000007</v>
      </c>
      <c r="U321" s="92">
        <v>3133674.4590990185</v>
      </c>
      <c r="V321" s="92">
        <v>5443323.565019347</v>
      </c>
      <c r="W321" s="92">
        <v>123.37209279895443</v>
      </c>
      <c r="X321" s="92">
        <v>31469.32409627437</v>
      </c>
      <c r="Y321" s="92">
        <v>37763.188915529245</v>
      </c>
      <c r="Z321" s="92">
        <v>318.84565000000003</v>
      </c>
      <c r="AA321" s="92">
        <v>3133.6744590990183</v>
      </c>
      <c r="AB321" s="87">
        <v>500.0</v>
      </c>
      <c r="AC321" s="2">
        <v>1.602833677354923E7</v>
      </c>
      <c r="AD321" s="92">
        <v>1.3413981018075349E7</v>
      </c>
      <c r="AE321" s="92">
        <v>5467613.439689272</v>
      </c>
      <c r="AF321" s="92">
        <v>3133674.4590990185</v>
      </c>
      <c r="AG321" s="92">
        <v>123.37209279895443</v>
      </c>
      <c r="AH321" s="2" t="s">
        <v>904</v>
      </c>
      <c r="AI321" s="2" t="s">
        <v>904</v>
      </c>
      <c r="AJ321" s="2" t="s">
        <v>904</v>
      </c>
      <c r="AK321" s="177">
        <v>153045.91200000007</v>
      </c>
      <c r="AL321" s="2" t="s">
        <v>904</v>
      </c>
      <c r="AM321" s="2" t="s">
        <v>904</v>
      </c>
      <c r="AN321" s="2" t="s">
        <v>904</v>
      </c>
      <c r="AO321" s="2" t="s">
        <v>904</v>
      </c>
      <c r="AP321" s="2" t="s">
        <v>904</v>
      </c>
      <c r="AQ321" s="2" t="s">
        <v>904</v>
      </c>
      <c r="AR321" s="2" t="s">
        <v>904</v>
      </c>
      <c r="AS321" s="2" t="s">
        <v>904</v>
      </c>
      <c r="AT321" s="2" t="s">
        <v>904</v>
      </c>
      <c r="AU321" s="2" t="s">
        <v>904</v>
      </c>
      <c r="AV321" s="2" t="s">
        <v>904</v>
      </c>
      <c r="AW321" s="2" t="s">
        <v>904</v>
      </c>
      <c r="AX321" s="2" t="s">
        <v>904</v>
      </c>
      <c r="AY321" s="2" t="s">
        <v>904</v>
      </c>
      <c r="AZ321" s="2" t="s">
        <v>904</v>
      </c>
      <c r="BA321" s="205">
        <v>4453780.038371273</v>
      </c>
      <c r="BB321" s="205">
        <v>163.1772104829863</v>
      </c>
      <c r="BC321" s="206" t="s">
        <v>904</v>
      </c>
      <c r="BD321" s="205">
        <v>163.1772104829863</v>
      </c>
      <c r="BE321" s="205">
        <v>147846.73803730658</v>
      </c>
      <c r="BF321" s="205">
        <v>0.0</v>
      </c>
      <c r="BG321" s="205">
        <v>191307.39</v>
      </c>
      <c r="BH321" s="205">
        <v>153045.91200000007</v>
      </c>
      <c r="BI321" s="2" t="s">
        <v>904</v>
      </c>
      <c r="BJ321" s="2" t="s">
        <v>904</v>
      </c>
      <c r="BK321" s="203">
        <v>30.0</v>
      </c>
      <c r="BL321" s="2">
        <v>1.0</v>
      </c>
      <c r="BM321" s="207">
        <v>30.0</v>
      </c>
      <c r="BN321" s="208" t="s">
        <v>906</v>
      </c>
      <c r="BO321" s="87">
        <v>20.0</v>
      </c>
      <c r="BP321" s="101">
        <v>0.05</v>
      </c>
      <c r="BQ321" s="101">
        <v>0.04</v>
      </c>
      <c r="BR321" s="2">
        <v>100.0</v>
      </c>
      <c r="BS321" s="2">
        <v>100.0</v>
      </c>
    </row>
    <row r="322" ht="12.75" customHeight="1">
      <c r="A322" s="87" t="str">
        <f t="shared" si="1"/>
        <v>United States Seagrass Restoration Planting Large</v>
      </c>
      <c r="B322" s="87" t="s">
        <v>161</v>
      </c>
      <c r="C322" s="203" t="s">
        <v>183</v>
      </c>
      <c r="D322" s="203" t="s">
        <v>583</v>
      </c>
      <c r="E322" s="203" t="s">
        <v>167</v>
      </c>
      <c r="F322" s="203" t="s">
        <v>174</v>
      </c>
      <c r="G322" s="203" t="s">
        <v>902</v>
      </c>
      <c r="H322" s="177">
        <v>1000.0</v>
      </c>
      <c r="I322" s="2" t="s">
        <v>908</v>
      </c>
      <c r="J322" s="2">
        <v>104600.71467999982</v>
      </c>
      <c r="K322" s="2">
        <v>3138021.4403999946</v>
      </c>
      <c r="L322" s="204">
        <v>-4.369235051801946E7</v>
      </c>
      <c r="M322" s="92">
        <v>4.39790223329906E7</v>
      </c>
      <c r="N322" s="92">
        <v>5.4100514255769834E7</v>
      </c>
      <c r="O322" s="92">
        <v>3.404355474921004E7</v>
      </c>
      <c r="P322" s="92">
        <v>4.038154573392847E7</v>
      </c>
      <c r="Q322" s="92">
        <v>9935467.583780566</v>
      </c>
      <c r="R322" s="92">
        <v>1.3718968521841364E7</v>
      </c>
      <c r="S322" s="92">
        <v>17500.999999999964</v>
      </c>
      <c r="T322" s="92">
        <v>14000.799999999977</v>
      </c>
      <c r="U322" s="92">
        <v>286671.8149711405</v>
      </c>
      <c r="V322" s="92">
        <v>497960.9293263758</v>
      </c>
      <c r="W322" s="92">
        <v>3141.17924211407</v>
      </c>
      <c r="X322" s="92">
        <v>73298.37055498433</v>
      </c>
      <c r="Y322" s="92">
        <v>87958.0446659812</v>
      </c>
      <c r="Z322" s="92">
        <v>29.168333333333273</v>
      </c>
      <c r="AA322" s="92">
        <v>286.6718149711405</v>
      </c>
      <c r="AB322" s="87">
        <v>500.0</v>
      </c>
      <c r="AC322" s="2">
        <v>4.369235051801946E7</v>
      </c>
      <c r="AD322" s="92">
        <v>3.404355474921004E7</v>
      </c>
      <c r="AE322" s="92">
        <v>9935467.583780566</v>
      </c>
      <c r="AF322" s="92">
        <v>286671.8149711405</v>
      </c>
      <c r="AG322" s="92">
        <v>3141.17924211407</v>
      </c>
      <c r="AH322" s="2" t="s">
        <v>904</v>
      </c>
      <c r="AI322" s="2" t="s">
        <v>904</v>
      </c>
      <c r="AJ322" s="2" t="s">
        <v>904</v>
      </c>
      <c r="AK322" s="177">
        <v>14000.799999999977</v>
      </c>
      <c r="AL322" s="2" t="s">
        <v>904</v>
      </c>
      <c r="AM322" s="2" t="s">
        <v>904</v>
      </c>
      <c r="AN322" s="2" t="s">
        <v>904</v>
      </c>
      <c r="AO322" s="2" t="s">
        <v>904</v>
      </c>
      <c r="AP322" s="2" t="s">
        <v>904</v>
      </c>
      <c r="AQ322" s="2" t="s">
        <v>904</v>
      </c>
      <c r="AR322" s="2" t="s">
        <v>904</v>
      </c>
      <c r="AS322" s="2" t="s">
        <v>904</v>
      </c>
      <c r="AT322" s="2" t="s">
        <v>904</v>
      </c>
      <c r="AU322" s="2" t="s">
        <v>904</v>
      </c>
      <c r="AV322" s="2" t="s">
        <v>904</v>
      </c>
      <c r="AW322" s="2" t="s">
        <v>904</v>
      </c>
      <c r="AX322" s="2" t="s">
        <v>904</v>
      </c>
      <c r="AY322" s="2" t="s">
        <v>904</v>
      </c>
      <c r="AZ322" s="2" t="s">
        <v>904</v>
      </c>
      <c r="BA322" s="205">
        <v>2.9865403398862943E7</v>
      </c>
      <c r="BB322" s="205">
        <v>27.716623599562126</v>
      </c>
      <c r="BC322" s="206" t="s">
        <v>904</v>
      </c>
      <c r="BD322" s="205">
        <v>27.716623599562126</v>
      </c>
      <c r="BE322" s="205">
        <v>1451.854584551278</v>
      </c>
      <c r="BF322" s="205">
        <v>0.0</v>
      </c>
      <c r="BG322" s="205">
        <v>17500.999999999964</v>
      </c>
      <c r="BH322" s="205">
        <v>14000.799999999977</v>
      </c>
      <c r="BI322" s="2" t="s">
        <v>904</v>
      </c>
      <c r="BJ322" s="2" t="s">
        <v>904</v>
      </c>
      <c r="BK322" s="203">
        <v>30.0</v>
      </c>
      <c r="BL322" s="2">
        <v>1.0</v>
      </c>
      <c r="BM322" s="207">
        <v>30.0</v>
      </c>
      <c r="BN322" s="208" t="s">
        <v>906</v>
      </c>
      <c r="BO322" s="87">
        <v>20.0</v>
      </c>
      <c r="BP322" s="101">
        <v>0.05</v>
      </c>
      <c r="BQ322" s="101">
        <v>0.04</v>
      </c>
      <c r="BR322" s="2">
        <v>100.0</v>
      </c>
      <c r="BS322" s="2">
        <v>100.0</v>
      </c>
    </row>
    <row r="323" ht="12.75" customHeight="1">
      <c r="A323" s="87" t="str">
        <f t="shared" si="1"/>
        <v>United States Seagrass Restoration Planting Large</v>
      </c>
      <c r="B323" s="87" t="s">
        <v>161</v>
      </c>
      <c r="C323" s="203" t="s">
        <v>183</v>
      </c>
      <c r="D323" s="203" t="s">
        <v>583</v>
      </c>
      <c r="E323" s="203" t="s">
        <v>167</v>
      </c>
      <c r="F323" s="203" t="s">
        <v>174</v>
      </c>
      <c r="G323" s="203" t="s">
        <v>902</v>
      </c>
      <c r="H323" s="177">
        <v>1000.0</v>
      </c>
      <c r="I323" s="2" t="s">
        <v>908</v>
      </c>
      <c r="J323" s="2">
        <v>104600.71467999982</v>
      </c>
      <c r="K323" s="2">
        <v>3138021.4403999946</v>
      </c>
      <c r="L323" s="204">
        <v>-4.369235051801946E7</v>
      </c>
      <c r="M323" s="92">
        <v>4.39790223329906E7</v>
      </c>
      <c r="N323" s="92">
        <v>5.4100514255769834E7</v>
      </c>
      <c r="O323" s="92">
        <v>3.404355474921004E7</v>
      </c>
      <c r="P323" s="92">
        <v>4.038154573392847E7</v>
      </c>
      <c r="Q323" s="92">
        <v>9935467.583780566</v>
      </c>
      <c r="R323" s="92">
        <v>1.3718968521841364E7</v>
      </c>
      <c r="S323" s="92">
        <v>17500.999999999964</v>
      </c>
      <c r="T323" s="92">
        <v>14000.799999999977</v>
      </c>
      <c r="U323" s="92">
        <v>286671.8149711405</v>
      </c>
      <c r="V323" s="92">
        <v>497960.9293263758</v>
      </c>
      <c r="W323" s="92">
        <v>3141.17924211407</v>
      </c>
      <c r="X323" s="92">
        <v>73298.37055498433</v>
      </c>
      <c r="Y323" s="92">
        <v>87958.0446659812</v>
      </c>
      <c r="Z323" s="92">
        <v>29.168333333333273</v>
      </c>
      <c r="AA323" s="92">
        <v>286.6718149711405</v>
      </c>
      <c r="AB323" s="87">
        <v>500.0</v>
      </c>
      <c r="AC323" s="2">
        <v>4.369235051801946E7</v>
      </c>
      <c r="AD323" s="92">
        <v>3.404355474921004E7</v>
      </c>
      <c r="AE323" s="92">
        <v>9935467.583780566</v>
      </c>
      <c r="AF323" s="92">
        <v>286671.8149711405</v>
      </c>
      <c r="AG323" s="92">
        <v>3141.17924211407</v>
      </c>
      <c r="AH323" s="2" t="s">
        <v>904</v>
      </c>
      <c r="AI323" s="2" t="s">
        <v>904</v>
      </c>
      <c r="AJ323" s="2" t="s">
        <v>904</v>
      </c>
      <c r="AK323" s="177">
        <v>14000.799999999977</v>
      </c>
      <c r="AL323" s="2" t="s">
        <v>904</v>
      </c>
      <c r="AM323" s="2" t="s">
        <v>904</v>
      </c>
      <c r="AN323" s="2" t="s">
        <v>904</v>
      </c>
      <c r="AO323" s="2" t="s">
        <v>904</v>
      </c>
      <c r="AP323" s="2" t="s">
        <v>904</v>
      </c>
      <c r="AQ323" s="2" t="s">
        <v>904</v>
      </c>
      <c r="AR323" s="2" t="s">
        <v>904</v>
      </c>
      <c r="AS323" s="2" t="s">
        <v>904</v>
      </c>
      <c r="AT323" s="2" t="s">
        <v>904</v>
      </c>
      <c r="AU323" s="2" t="s">
        <v>904</v>
      </c>
      <c r="AV323" s="2" t="s">
        <v>904</v>
      </c>
      <c r="AW323" s="2" t="s">
        <v>904</v>
      </c>
      <c r="AX323" s="2" t="s">
        <v>904</v>
      </c>
      <c r="AY323" s="2" t="s">
        <v>904</v>
      </c>
      <c r="AZ323" s="2" t="s">
        <v>904</v>
      </c>
      <c r="BA323" s="205">
        <v>2.9865403398862943E7</v>
      </c>
      <c r="BB323" s="205">
        <v>27.716623599562126</v>
      </c>
      <c r="BC323" s="206" t="s">
        <v>904</v>
      </c>
      <c r="BD323" s="205">
        <v>27.716623599562126</v>
      </c>
      <c r="BE323" s="205">
        <v>1451.854584551278</v>
      </c>
      <c r="BF323" s="205">
        <v>0.0</v>
      </c>
      <c r="BG323" s="205">
        <v>17500.999999999964</v>
      </c>
      <c r="BH323" s="205">
        <v>14000.799999999977</v>
      </c>
      <c r="BI323" s="2" t="s">
        <v>904</v>
      </c>
      <c r="BJ323" s="2" t="s">
        <v>904</v>
      </c>
      <c r="BK323" s="203">
        <v>30.0</v>
      </c>
      <c r="BL323" s="2">
        <v>1.0</v>
      </c>
      <c r="BM323" s="207">
        <v>30.0</v>
      </c>
      <c r="BN323" s="208" t="s">
        <v>906</v>
      </c>
      <c r="BO323" s="87">
        <v>20.0</v>
      </c>
      <c r="BP323" s="101">
        <v>0.05</v>
      </c>
      <c r="BQ323" s="101">
        <v>0.04</v>
      </c>
      <c r="BR323" s="2">
        <v>100.0</v>
      </c>
      <c r="BS323" s="2">
        <v>100.0</v>
      </c>
    </row>
    <row r="324" ht="12.75" customHeight="1">
      <c r="A324" s="87" t="str">
        <f t="shared" si="1"/>
        <v>United States Salt marsh Restoration Planting Large</v>
      </c>
      <c r="B324" s="87" t="s">
        <v>161</v>
      </c>
      <c r="C324" s="203" t="s">
        <v>183</v>
      </c>
      <c r="D324" s="203" t="s">
        <v>583</v>
      </c>
      <c r="E324" s="203" t="s">
        <v>168</v>
      </c>
      <c r="F324" s="203" t="s">
        <v>174</v>
      </c>
      <c r="G324" s="203" t="s">
        <v>902</v>
      </c>
      <c r="H324" s="177">
        <v>1000.0</v>
      </c>
      <c r="I324" s="2" t="s">
        <v>908</v>
      </c>
      <c r="J324" s="2">
        <v>166735.75267829827</v>
      </c>
      <c r="K324" s="2">
        <v>5002072.580348948</v>
      </c>
      <c r="L324" s="204">
        <v>-2.8551476657787006E7</v>
      </c>
      <c r="M324" s="92">
        <v>2.9158154219702676E7</v>
      </c>
      <c r="N324" s="92">
        <v>3.618478459330116E7</v>
      </c>
      <c r="O324" s="92">
        <v>2.1977992555487104E7</v>
      </c>
      <c r="P324" s="92">
        <v>2.6000841870606948E7</v>
      </c>
      <c r="Q324" s="92">
        <v>7180161.664215572</v>
      </c>
      <c r="R324" s="92">
        <v>1.018394272269421E7</v>
      </c>
      <c r="S324" s="92">
        <v>37036.99999999994</v>
      </c>
      <c r="T324" s="92">
        <v>29629.59999999996</v>
      </c>
      <c r="U324" s="92">
        <v>606677.5619156696</v>
      </c>
      <c r="V324" s="92">
        <v>1053824.2922953535</v>
      </c>
      <c r="W324" s="92">
        <v>984.0886890036556</v>
      </c>
      <c r="X324" s="92">
        <v>48596.92369950446</v>
      </c>
      <c r="Y324" s="92">
        <v>58316.30843940535</v>
      </c>
      <c r="Z324" s="92">
        <v>61.72833333333324</v>
      </c>
      <c r="AA324" s="92">
        <v>606.6775619156696</v>
      </c>
      <c r="AB324" s="87">
        <v>500.0</v>
      </c>
      <c r="AC324" s="2">
        <v>2.8551476657787006E7</v>
      </c>
      <c r="AD324" s="92">
        <v>2.1977992555487104E7</v>
      </c>
      <c r="AE324" s="92">
        <v>7180161.664215572</v>
      </c>
      <c r="AF324" s="92">
        <v>606677.5619156696</v>
      </c>
      <c r="AG324" s="92">
        <v>984.0886890036556</v>
      </c>
      <c r="AH324" s="2" t="s">
        <v>904</v>
      </c>
      <c r="AI324" s="2" t="s">
        <v>904</v>
      </c>
      <c r="AJ324" s="2" t="s">
        <v>904</v>
      </c>
      <c r="AK324" s="177">
        <v>29629.59999999996</v>
      </c>
      <c r="AL324" s="2" t="s">
        <v>904</v>
      </c>
      <c r="AM324" s="2" t="s">
        <v>904</v>
      </c>
      <c r="AN324" s="2" t="s">
        <v>904</v>
      </c>
      <c r="AO324" s="2" t="s">
        <v>904</v>
      </c>
      <c r="AP324" s="2" t="s">
        <v>904</v>
      </c>
      <c r="AQ324" s="2" t="s">
        <v>904</v>
      </c>
      <c r="AR324" s="2" t="s">
        <v>904</v>
      </c>
      <c r="AS324" s="2" t="s">
        <v>904</v>
      </c>
      <c r="AT324" s="2" t="s">
        <v>904</v>
      </c>
      <c r="AU324" s="2" t="s">
        <v>904</v>
      </c>
      <c r="AV324" s="2" t="s">
        <v>904</v>
      </c>
      <c r="AW324" s="2" t="s">
        <v>904</v>
      </c>
      <c r="AX324" s="2" t="s">
        <v>904</v>
      </c>
      <c r="AY324" s="2" t="s">
        <v>904</v>
      </c>
      <c r="AZ324" s="2" t="s">
        <v>904</v>
      </c>
      <c r="BA324" s="205">
        <v>3.865747200641543E7</v>
      </c>
      <c r="BB324" s="205">
        <v>10.719629866765217</v>
      </c>
      <c r="BC324" s="206" t="s">
        <v>904</v>
      </c>
      <c r="BD324" s="205">
        <v>10.719629866765217</v>
      </c>
      <c r="BE324" s="205">
        <v>2461.8655497709556</v>
      </c>
      <c r="BF324" s="205">
        <v>0.0</v>
      </c>
      <c r="BG324" s="205">
        <v>37036.99999999994</v>
      </c>
      <c r="BH324" s="205">
        <v>29629.59999999996</v>
      </c>
      <c r="BI324" s="2" t="s">
        <v>904</v>
      </c>
      <c r="BJ324" s="2" t="s">
        <v>904</v>
      </c>
      <c r="BK324" s="203">
        <v>30.0</v>
      </c>
      <c r="BL324" s="2">
        <v>1.0</v>
      </c>
      <c r="BM324" s="207">
        <v>30.0</v>
      </c>
      <c r="BN324" s="208" t="s">
        <v>906</v>
      </c>
      <c r="BO324" s="87">
        <v>20.0</v>
      </c>
      <c r="BP324" s="101">
        <v>0.05</v>
      </c>
      <c r="BQ324" s="101">
        <v>0.04</v>
      </c>
      <c r="BR324" s="2">
        <v>100.0</v>
      </c>
      <c r="BS324" s="2">
        <v>100.0</v>
      </c>
    </row>
    <row r="325" ht="12.75" customHeight="1">
      <c r="A325" s="87" t="str">
        <f t="shared" si="1"/>
        <v>United States Salt marsh Restoration Planting Large</v>
      </c>
      <c r="B325" s="87" t="s">
        <v>161</v>
      </c>
      <c r="C325" s="203" t="s">
        <v>183</v>
      </c>
      <c r="D325" s="203" t="s">
        <v>583</v>
      </c>
      <c r="E325" s="203" t="s">
        <v>168</v>
      </c>
      <c r="F325" s="203" t="s">
        <v>174</v>
      </c>
      <c r="G325" s="203" t="s">
        <v>902</v>
      </c>
      <c r="H325" s="177">
        <v>1000.0</v>
      </c>
      <c r="I325" s="2" t="s">
        <v>908</v>
      </c>
      <c r="J325" s="2">
        <v>166735.75267829827</v>
      </c>
      <c r="K325" s="2">
        <v>5002072.580348948</v>
      </c>
      <c r="L325" s="204">
        <v>-2.8551476657787006E7</v>
      </c>
      <c r="M325" s="92">
        <v>2.9158154219702676E7</v>
      </c>
      <c r="N325" s="92">
        <v>3.618478459330116E7</v>
      </c>
      <c r="O325" s="92">
        <v>2.1977992555487104E7</v>
      </c>
      <c r="P325" s="92">
        <v>2.6000841870606948E7</v>
      </c>
      <c r="Q325" s="92">
        <v>7180161.664215572</v>
      </c>
      <c r="R325" s="92">
        <v>1.018394272269421E7</v>
      </c>
      <c r="S325" s="92">
        <v>37036.99999999994</v>
      </c>
      <c r="T325" s="92">
        <v>29629.59999999996</v>
      </c>
      <c r="U325" s="92">
        <v>606677.5619156696</v>
      </c>
      <c r="V325" s="92">
        <v>1053824.2922953535</v>
      </c>
      <c r="W325" s="92">
        <v>984.0886890036556</v>
      </c>
      <c r="X325" s="92">
        <v>48596.92369950446</v>
      </c>
      <c r="Y325" s="92">
        <v>58316.30843940535</v>
      </c>
      <c r="Z325" s="92">
        <v>61.72833333333324</v>
      </c>
      <c r="AA325" s="92">
        <v>606.6775619156696</v>
      </c>
      <c r="AB325" s="87">
        <v>500.0</v>
      </c>
      <c r="AC325" s="2">
        <v>2.8551476657787006E7</v>
      </c>
      <c r="AD325" s="92">
        <v>2.1977992555487104E7</v>
      </c>
      <c r="AE325" s="92">
        <v>7180161.664215572</v>
      </c>
      <c r="AF325" s="92">
        <v>606677.5619156696</v>
      </c>
      <c r="AG325" s="92">
        <v>984.0886890036556</v>
      </c>
      <c r="AH325" s="2" t="s">
        <v>904</v>
      </c>
      <c r="AI325" s="2" t="s">
        <v>904</v>
      </c>
      <c r="AJ325" s="2" t="s">
        <v>904</v>
      </c>
      <c r="AK325" s="177">
        <v>29629.59999999996</v>
      </c>
      <c r="AL325" s="2" t="s">
        <v>904</v>
      </c>
      <c r="AM325" s="2" t="s">
        <v>904</v>
      </c>
      <c r="AN325" s="2" t="s">
        <v>904</v>
      </c>
      <c r="AO325" s="2" t="s">
        <v>904</v>
      </c>
      <c r="AP325" s="2" t="s">
        <v>904</v>
      </c>
      <c r="AQ325" s="2" t="s">
        <v>904</v>
      </c>
      <c r="AR325" s="2" t="s">
        <v>904</v>
      </c>
      <c r="AS325" s="2" t="s">
        <v>904</v>
      </c>
      <c r="AT325" s="2" t="s">
        <v>904</v>
      </c>
      <c r="AU325" s="2" t="s">
        <v>904</v>
      </c>
      <c r="AV325" s="2" t="s">
        <v>904</v>
      </c>
      <c r="AW325" s="2" t="s">
        <v>904</v>
      </c>
      <c r="AX325" s="2" t="s">
        <v>904</v>
      </c>
      <c r="AY325" s="2" t="s">
        <v>904</v>
      </c>
      <c r="AZ325" s="2" t="s">
        <v>904</v>
      </c>
      <c r="BA325" s="205">
        <v>3.865747200641543E7</v>
      </c>
      <c r="BB325" s="205">
        <v>10.719629866765217</v>
      </c>
      <c r="BC325" s="206" t="s">
        <v>904</v>
      </c>
      <c r="BD325" s="205">
        <v>10.719629866765217</v>
      </c>
      <c r="BE325" s="205">
        <v>2461.8655497709556</v>
      </c>
      <c r="BF325" s="205">
        <v>0.0</v>
      </c>
      <c r="BG325" s="205">
        <v>37036.99999999994</v>
      </c>
      <c r="BH325" s="205">
        <v>29629.59999999996</v>
      </c>
      <c r="BI325" s="2" t="s">
        <v>904</v>
      </c>
      <c r="BJ325" s="2" t="s">
        <v>904</v>
      </c>
      <c r="BK325" s="203">
        <v>30.0</v>
      </c>
      <c r="BL325" s="2">
        <v>1.0</v>
      </c>
      <c r="BM325" s="207">
        <v>30.0</v>
      </c>
      <c r="BN325" s="208" t="s">
        <v>906</v>
      </c>
      <c r="BO325" s="87">
        <v>20.0</v>
      </c>
      <c r="BP325" s="101">
        <v>0.05</v>
      </c>
      <c r="BQ325" s="101">
        <v>0.04</v>
      </c>
      <c r="BR325" s="2">
        <v>100.0</v>
      </c>
      <c r="BS325" s="2">
        <v>100.0</v>
      </c>
    </row>
    <row r="326" ht="12.75" customHeight="1">
      <c r="A326" s="87" t="str">
        <f t="shared" si="1"/>
        <v>Australia Mangrove Restoration Hydrology Medium</v>
      </c>
      <c r="B326" s="87" t="s">
        <v>163</v>
      </c>
      <c r="C326" s="203" t="s">
        <v>185</v>
      </c>
      <c r="D326" s="203" t="s">
        <v>586</v>
      </c>
      <c r="E326" s="203" t="s">
        <v>160</v>
      </c>
      <c r="F326" s="203" t="s">
        <v>174</v>
      </c>
      <c r="G326" s="203" t="s">
        <v>909</v>
      </c>
      <c r="H326" s="177">
        <v>500.0</v>
      </c>
      <c r="I326" s="2" t="s">
        <v>903</v>
      </c>
      <c r="J326" s="2">
        <v>503833.4939662501</v>
      </c>
      <c r="K326" s="2">
        <v>4.565356843602582E7</v>
      </c>
      <c r="L326" s="204">
        <v>-7892403.678842459</v>
      </c>
      <c r="M326" s="92">
        <v>1.0972653263751589E7</v>
      </c>
      <c r="N326" s="92">
        <v>1.3863157397271246E7</v>
      </c>
      <c r="O326" s="92">
        <v>7237200.520596268</v>
      </c>
      <c r="P326" s="92">
        <v>8181116.666666666</v>
      </c>
      <c r="Q326" s="92">
        <v>3735452.743155322</v>
      </c>
      <c r="R326" s="92">
        <v>5682040.730604581</v>
      </c>
      <c r="S326" s="92">
        <v>71028.75</v>
      </c>
      <c r="T326" s="92">
        <v>56823.0</v>
      </c>
      <c r="U326" s="92">
        <v>3557574.0411003064</v>
      </c>
      <c r="V326" s="92">
        <v>6063261.306045805</v>
      </c>
      <c r="W326" s="92">
        <v>193.1023223650914</v>
      </c>
      <c r="X326" s="92">
        <v>21945.306527503177</v>
      </c>
      <c r="Y326" s="92">
        <v>21945.306527503177</v>
      </c>
      <c r="Z326" s="92">
        <v>142.0575</v>
      </c>
      <c r="AA326" s="92">
        <v>7115.148082200613</v>
      </c>
      <c r="AB326" s="87">
        <v>500.0</v>
      </c>
      <c r="AC326" s="2">
        <v>7892403.678842459</v>
      </c>
      <c r="AD326" s="92">
        <v>7237200.520596268</v>
      </c>
      <c r="AE326" s="92">
        <v>3735452.743155322</v>
      </c>
      <c r="AF326" s="92">
        <v>3557574.0411003064</v>
      </c>
      <c r="AG326" s="92">
        <v>193.1023223650914</v>
      </c>
      <c r="AH326" s="2" t="s">
        <v>904</v>
      </c>
      <c r="AI326" s="2" t="s">
        <v>904</v>
      </c>
      <c r="AJ326" s="2" t="s">
        <v>904</v>
      </c>
      <c r="AK326" s="177">
        <v>56823.0</v>
      </c>
      <c r="AL326" s="2" t="s">
        <v>904</v>
      </c>
      <c r="AM326" s="2" t="s">
        <v>904</v>
      </c>
      <c r="AN326" s="2" t="s">
        <v>904</v>
      </c>
      <c r="AO326" s="2" t="s">
        <v>904</v>
      </c>
      <c r="AP326" s="2" t="s">
        <v>904</v>
      </c>
      <c r="AQ326" s="2" t="s">
        <v>904</v>
      </c>
      <c r="AR326" s="2" t="s">
        <v>904</v>
      </c>
      <c r="AS326" s="2" t="s">
        <v>904</v>
      </c>
      <c r="AT326" s="2" t="s">
        <v>904</v>
      </c>
      <c r="AU326" s="2" t="s">
        <v>904</v>
      </c>
      <c r="AV326" s="2" t="s">
        <v>904</v>
      </c>
      <c r="AW326" s="2" t="s">
        <v>904</v>
      </c>
      <c r="AX326" s="2" t="s">
        <v>904</v>
      </c>
      <c r="AY326" s="2" t="s">
        <v>904</v>
      </c>
      <c r="AZ326" s="2" t="s">
        <v>904</v>
      </c>
      <c r="BA326" s="205">
        <v>2.0774154021367002E7</v>
      </c>
      <c r="BB326" s="205">
        <v>14.771701910043362</v>
      </c>
      <c r="BC326" s="206" t="s">
        <v>904</v>
      </c>
      <c r="BD326" s="205">
        <v>14.771701910043362</v>
      </c>
      <c r="BE326" s="205">
        <v>16092.942010017732</v>
      </c>
      <c r="BF326" s="205">
        <v>0.0</v>
      </c>
      <c r="BG326" s="205">
        <v>71028.75</v>
      </c>
      <c r="BH326" s="205">
        <v>56823.0</v>
      </c>
      <c r="BI326" s="2" t="s">
        <v>904</v>
      </c>
      <c r="BJ326" s="2" t="s">
        <v>904</v>
      </c>
      <c r="BK326" s="203">
        <v>90.61241259812707</v>
      </c>
      <c r="BL326" s="2">
        <v>2.0</v>
      </c>
      <c r="BM326" s="207">
        <v>90.61241259812707</v>
      </c>
      <c r="BN326" s="208" t="s">
        <v>905</v>
      </c>
      <c r="BO326" s="87">
        <v>20.0</v>
      </c>
      <c r="BP326" s="101">
        <v>0.05</v>
      </c>
      <c r="BQ326" s="101">
        <v>0.04</v>
      </c>
      <c r="BR326" s="2">
        <v>100.0</v>
      </c>
      <c r="BS326" s="2">
        <v>100.0</v>
      </c>
    </row>
    <row r="327" ht="12.75" customHeight="1">
      <c r="A327" s="87" t="str">
        <f t="shared" si="1"/>
        <v>Australia Mangrove Restoration Hydrology Medium</v>
      </c>
      <c r="B327" s="87" t="s">
        <v>163</v>
      </c>
      <c r="C327" s="203" t="s">
        <v>185</v>
      </c>
      <c r="D327" s="203" t="s">
        <v>586</v>
      </c>
      <c r="E327" s="203" t="s">
        <v>160</v>
      </c>
      <c r="F327" s="203" t="s">
        <v>174</v>
      </c>
      <c r="G327" s="203" t="s">
        <v>909</v>
      </c>
      <c r="H327" s="177">
        <v>500.0</v>
      </c>
      <c r="I327" s="2" t="s">
        <v>903</v>
      </c>
      <c r="J327" s="2">
        <v>503833.4939662501</v>
      </c>
      <c r="K327" s="2">
        <v>4.565356843602582E7</v>
      </c>
      <c r="L327" s="204">
        <v>-7892403.678842459</v>
      </c>
      <c r="M327" s="92">
        <v>1.0972653263751589E7</v>
      </c>
      <c r="N327" s="92">
        <v>1.3863157397271246E7</v>
      </c>
      <c r="O327" s="92">
        <v>7237200.520596268</v>
      </c>
      <c r="P327" s="92">
        <v>8181116.666666666</v>
      </c>
      <c r="Q327" s="92">
        <v>3735452.743155322</v>
      </c>
      <c r="R327" s="92">
        <v>5682040.730604581</v>
      </c>
      <c r="S327" s="92">
        <v>71028.75</v>
      </c>
      <c r="T327" s="92">
        <v>56823.0</v>
      </c>
      <c r="U327" s="92">
        <v>3557574.0411003064</v>
      </c>
      <c r="V327" s="92">
        <v>6063261.306045805</v>
      </c>
      <c r="W327" s="92">
        <v>193.1023223650914</v>
      </c>
      <c r="X327" s="92">
        <v>21945.306527503177</v>
      </c>
      <c r="Y327" s="92">
        <v>21945.306527503177</v>
      </c>
      <c r="Z327" s="92">
        <v>142.0575</v>
      </c>
      <c r="AA327" s="92">
        <v>7115.148082200613</v>
      </c>
      <c r="AB327" s="87">
        <v>500.0</v>
      </c>
      <c r="AC327" s="2">
        <v>7892403.678842459</v>
      </c>
      <c r="AD327" s="92">
        <v>7237200.520596268</v>
      </c>
      <c r="AE327" s="92">
        <v>3735452.743155322</v>
      </c>
      <c r="AF327" s="92">
        <v>3557574.0411003064</v>
      </c>
      <c r="AG327" s="92">
        <v>193.1023223650914</v>
      </c>
      <c r="AH327" s="2" t="s">
        <v>904</v>
      </c>
      <c r="AI327" s="2" t="s">
        <v>904</v>
      </c>
      <c r="AJ327" s="2" t="s">
        <v>904</v>
      </c>
      <c r="AK327" s="177">
        <v>56823.0</v>
      </c>
      <c r="AL327" s="2" t="s">
        <v>904</v>
      </c>
      <c r="AM327" s="2" t="s">
        <v>904</v>
      </c>
      <c r="AN327" s="2" t="s">
        <v>904</v>
      </c>
      <c r="AO327" s="2" t="s">
        <v>904</v>
      </c>
      <c r="AP327" s="2" t="s">
        <v>904</v>
      </c>
      <c r="AQ327" s="2" t="s">
        <v>904</v>
      </c>
      <c r="AR327" s="2" t="s">
        <v>904</v>
      </c>
      <c r="AS327" s="2" t="s">
        <v>904</v>
      </c>
      <c r="AT327" s="2" t="s">
        <v>904</v>
      </c>
      <c r="AU327" s="2" t="s">
        <v>904</v>
      </c>
      <c r="AV327" s="2" t="s">
        <v>904</v>
      </c>
      <c r="AW327" s="2" t="s">
        <v>904</v>
      </c>
      <c r="AX327" s="2" t="s">
        <v>904</v>
      </c>
      <c r="AY327" s="2" t="s">
        <v>904</v>
      </c>
      <c r="AZ327" s="2" t="s">
        <v>904</v>
      </c>
      <c r="BA327" s="205">
        <v>2.0774154021367002E7</v>
      </c>
      <c r="BB327" s="205">
        <v>14.771701910043362</v>
      </c>
      <c r="BC327" s="206" t="s">
        <v>904</v>
      </c>
      <c r="BD327" s="205">
        <v>14.771701910043362</v>
      </c>
      <c r="BE327" s="205">
        <v>16092.942010017732</v>
      </c>
      <c r="BF327" s="205">
        <v>0.0</v>
      </c>
      <c r="BG327" s="205">
        <v>71028.75</v>
      </c>
      <c r="BH327" s="205">
        <v>56823.0</v>
      </c>
      <c r="BI327" s="2" t="s">
        <v>904</v>
      </c>
      <c r="BJ327" s="2" t="s">
        <v>904</v>
      </c>
      <c r="BK327" s="203">
        <v>90.61241259812707</v>
      </c>
      <c r="BL327" s="2">
        <v>2.0</v>
      </c>
      <c r="BM327" s="207">
        <v>90.61241259812707</v>
      </c>
      <c r="BN327" s="208" t="s">
        <v>905</v>
      </c>
      <c r="BO327" s="87">
        <v>20.0</v>
      </c>
      <c r="BP327" s="101">
        <v>0.05</v>
      </c>
      <c r="BQ327" s="101">
        <v>0.04</v>
      </c>
      <c r="BR327" s="2">
        <v>100.0</v>
      </c>
      <c r="BS327" s="2">
        <v>100.0</v>
      </c>
    </row>
    <row r="328" ht="12.75" customHeight="1">
      <c r="A328" s="87" t="str">
        <f t="shared" si="1"/>
        <v>Australia Salt marsh Restoration Hydrology Medium</v>
      </c>
      <c r="B328" s="87" t="s">
        <v>163</v>
      </c>
      <c r="C328" s="203" t="s">
        <v>185</v>
      </c>
      <c r="D328" s="203" t="s">
        <v>586</v>
      </c>
      <c r="E328" s="203" t="s">
        <v>168</v>
      </c>
      <c r="F328" s="203" t="s">
        <v>174</v>
      </c>
      <c r="G328" s="203" t="s">
        <v>909</v>
      </c>
      <c r="H328" s="177">
        <v>500.0</v>
      </c>
      <c r="I328" s="2" t="s">
        <v>903</v>
      </c>
      <c r="J328" s="2">
        <v>18742.408583810084</v>
      </c>
      <c r="K328" s="2">
        <v>4741661.441397203</v>
      </c>
      <c r="L328" s="204">
        <v>-1.2381934902064482E7</v>
      </c>
      <c r="M328" s="92">
        <v>1.6106049225051932E7</v>
      </c>
      <c r="N328" s="92">
        <v>1.989202658400868E7</v>
      </c>
      <c r="O328" s="92">
        <v>1.1329173312746266E7</v>
      </c>
      <c r="P328" s="92">
        <v>1.2874282743317429E7</v>
      </c>
      <c r="Q328" s="92">
        <v>4776875.912305666</v>
      </c>
      <c r="R328" s="92">
        <v>7017743.840691248</v>
      </c>
      <c r="S328" s="92">
        <v>32532.499999999927</v>
      </c>
      <c r="T328" s="92">
        <v>26025.999999999953</v>
      </c>
      <c r="U328" s="92">
        <v>4549405.630767303</v>
      </c>
      <c r="V328" s="92">
        <v>7753664.381362219</v>
      </c>
      <c r="W328" s="92">
        <v>618.8445871456221</v>
      </c>
      <c r="X328" s="92">
        <v>32212.098450103866</v>
      </c>
      <c r="Y328" s="92">
        <v>32212.098450103866</v>
      </c>
      <c r="Z328" s="92">
        <v>65.06499999999986</v>
      </c>
      <c r="AA328" s="92">
        <v>9098.811261534605</v>
      </c>
      <c r="AB328" s="87">
        <v>500.0</v>
      </c>
      <c r="AC328" s="2">
        <v>1.2381934902064482E7</v>
      </c>
      <c r="AD328" s="92">
        <v>1.1329173312746266E7</v>
      </c>
      <c r="AE328" s="92">
        <v>4776875.912305666</v>
      </c>
      <c r="AF328" s="92">
        <v>4549405.630767303</v>
      </c>
      <c r="AG328" s="92">
        <v>618.8445871456221</v>
      </c>
      <c r="AH328" s="2" t="s">
        <v>904</v>
      </c>
      <c r="AI328" s="2" t="s">
        <v>904</v>
      </c>
      <c r="AJ328" s="2" t="s">
        <v>904</v>
      </c>
      <c r="AK328" s="177">
        <v>26025.999999999953</v>
      </c>
      <c r="AL328" s="2" t="s">
        <v>904</v>
      </c>
      <c r="AM328" s="2" t="s">
        <v>904</v>
      </c>
      <c r="AN328" s="2" t="s">
        <v>904</v>
      </c>
      <c r="AO328" s="2" t="s">
        <v>904</v>
      </c>
      <c r="AP328" s="2" t="s">
        <v>904</v>
      </c>
      <c r="AQ328" s="2" t="s">
        <v>904</v>
      </c>
      <c r="AR328" s="2" t="s">
        <v>904</v>
      </c>
      <c r="AS328" s="2" t="s">
        <v>904</v>
      </c>
      <c r="AT328" s="2" t="s">
        <v>904</v>
      </c>
      <c r="AU328" s="2" t="s">
        <v>904</v>
      </c>
      <c r="AV328" s="2" t="s">
        <v>904</v>
      </c>
      <c r="AW328" s="2" t="s">
        <v>904</v>
      </c>
      <c r="AX328" s="2" t="s">
        <v>904</v>
      </c>
      <c r="AY328" s="2" t="s">
        <v>904</v>
      </c>
      <c r="AZ328" s="2" t="s">
        <v>904</v>
      </c>
      <c r="BA328" s="205">
        <v>4263802.103693904</v>
      </c>
      <c r="BB328" s="205">
        <v>23.86219062102731</v>
      </c>
      <c r="BC328" s="206" t="s">
        <v>904</v>
      </c>
      <c r="BD328" s="205">
        <v>23.86219062102731</v>
      </c>
      <c r="BE328" s="205">
        <v>5050.744189832246</v>
      </c>
      <c r="BF328" s="205">
        <v>0.0</v>
      </c>
      <c r="BG328" s="205">
        <v>32532.499999999927</v>
      </c>
      <c r="BH328" s="205">
        <v>26025.999999999953</v>
      </c>
      <c r="BI328" s="2" t="s">
        <v>904</v>
      </c>
      <c r="BJ328" s="2" t="s">
        <v>904</v>
      </c>
      <c r="BK328" s="203">
        <v>252.99104008932485</v>
      </c>
      <c r="BL328" s="2">
        <v>2.0</v>
      </c>
      <c r="BM328" s="207">
        <v>252.99104008932485</v>
      </c>
      <c r="BN328" s="208" t="s">
        <v>905</v>
      </c>
      <c r="BO328" s="87">
        <v>20.0</v>
      </c>
      <c r="BP328" s="101">
        <v>0.05</v>
      </c>
      <c r="BQ328" s="101">
        <v>0.04</v>
      </c>
      <c r="BR328" s="2">
        <v>100.0</v>
      </c>
      <c r="BS328" s="2">
        <v>100.0</v>
      </c>
    </row>
    <row r="329" ht="12.75" customHeight="1">
      <c r="A329" s="87" t="str">
        <f t="shared" si="1"/>
        <v>Australia Salt marsh Restoration Hydrology Medium</v>
      </c>
      <c r="B329" s="87" t="s">
        <v>163</v>
      </c>
      <c r="C329" s="203" t="s">
        <v>185</v>
      </c>
      <c r="D329" s="203" t="s">
        <v>586</v>
      </c>
      <c r="E329" s="203" t="s">
        <v>168</v>
      </c>
      <c r="F329" s="203" t="s">
        <v>174</v>
      </c>
      <c r="G329" s="203" t="s">
        <v>909</v>
      </c>
      <c r="H329" s="177">
        <v>500.0</v>
      </c>
      <c r="I329" s="2" t="s">
        <v>903</v>
      </c>
      <c r="J329" s="2">
        <v>18742.408583810084</v>
      </c>
      <c r="K329" s="2">
        <v>4741661.441397203</v>
      </c>
      <c r="L329" s="204">
        <v>-1.2381934902064482E7</v>
      </c>
      <c r="M329" s="92">
        <v>1.6106049225051932E7</v>
      </c>
      <c r="N329" s="92">
        <v>1.989202658400868E7</v>
      </c>
      <c r="O329" s="92">
        <v>1.1329173312746266E7</v>
      </c>
      <c r="P329" s="92">
        <v>1.2874282743317429E7</v>
      </c>
      <c r="Q329" s="92">
        <v>4776875.912305666</v>
      </c>
      <c r="R329" s="92">
        <v>7017743.840691248</v>
      </c>
      <c r="S329" s="92">
        <v>32532.499999999927</v>
      </c>
      <c r="T329" s="92">
        <v>26025.999999999953</v>
      </c>
      <c r="U329" s="92">
        <v>4549405.630767303</v>
      </c>
      <c r="V329" s="92">
        <v>7753664.381362219</v>
      </c>
      <c r="W329" s="92">
        <v>618.8445871456221</v>
      </c>
      <c r="X329" s="92">
        <v>32212.098450103866</v>
      </c>
      <c r="Y329" s="92">
        <v>32212.098450103866</v>
      </c>
      <c r="Z329" s="92">
        <v>65.06499999999986</v>
      </c>
      <c r="AA329" s="92">
        <v>9098.811261534605</v>
      </c>
      <c r="AB329" s="87">
        <v>500.0</v>
      </c>
      <c r="AC329" s="2">
        <v>1.2381934902064482E7</v>
      </c>
      <c r="AD329" s="92">
        <v>1.1329173312746266E7</v>
      </c>
      <c r="AE329" s="92">
        <v>4776875.912305666</v>
      </c>
      <c r="AF329" s="92">
        <v>4549405.630767303</v>
      </c>
      <c r="AG329" s="92">
        <v>618.8445871456221</v>
      </c>
      <c r="AH329" s="2" t="s">
        <v>904</v>
      </c>
      <c r="AI329" s="2" t="s">
        <v>904</v>
      </c>
      <c r="AJ329" s="2" t="s">
        <v>904</v>
      </c>
      <c r="AK329" s="177">
        <v>26025.999999999953</v>
      </c>
      <c r="AL329" s="2" t="s">
        <v>904</v>
      </c>
      <c r="AM329" s="2" t="s">
        <v>904</v>
      </c>
      <c r="AN329" s="2" t="s">
        <v>904</v>
      </c>
      <c r="AO329" s="2" t="s">
        <v>904</v>
      </c>
      <c r="AP329" s="2" t="s">
        <v>904</v>
      </c>
      <c r="AQ329" s="2" t="s">
        <v>904</v>
      </c>
      <c r="AR329" s="2" t="s">
        <v>904</v>
      </c>
      <c r="AS329" s="2" t="s">
        <v>904</v>
      </c>
      <c r="AT329" s="2" t="s">
        <v>904</v>
      </c>
      <c r="AU329" s="2" t="s">
        <v>904</v>
      </c>
      <c r="AV329" s="2" t="s">
        <v>904</v>
      </c>
      <c r="AW329" s="2" t="s">
        <v>904</v>
      </c>
      <c r="AX329" s="2" t="s">
        <v>904</v>
      </c>
      <c r="AY329" s="2" t="s">
        <v>904</v>
      </c>
      <c r="AZ329" s="2" t="s">
        <v>904</v>
      </c>
      <c r="BA329" s="205">
        <v>4263802.103693904</v>
      </c>
      <c r="BB329" s="205">
        <v>23.86219062102731</v>
      </c>
      <c r="BC329" s="206" t="s">
        <v>904</v>
      </c>
      <c r="BD329" s="205">
        <v>23.86219062102731</v>
      </c>
      <c r="BE329" s="205">
        <v>5050.744189832246</v>
      </c>
      <c r="BF329" s="205">
        <v>0.0</v>
      </c>
      <c r="BG329" s="205">
        <v>32532.499999999927</v>
      </c>
      <c r="BH329" s="205">
        <v>26025.999999999953</v>
      </c>
      <c r="BI329" s="2" t="s">
        <v>904</v>
      </c>
      <c r="BJ329" s="2" t="s">
        <v>904</v>
      </c>
      <c r="BK329" s="203">
        <v>252.99104008932485</v>
      </c>
      <c r="BL329" s="2">
        <v>2.0</v>
      </c>
      <c r="BM329" s="207">
        <v>252.99104008932485</v>
      </c>
      <c r="BN329" s="208" t="s">
        <v>905</v>
      </c>
      <c r="BO329" s="87">
        <v>20.0</v>
      </c>
      <c r="BP329" s="101">
        <v>0.05</v>
      </c>
      <c r="BQ329" s="101">
        <v>0.04</v>
      </c>
      <c r="BR329" s="2">
        <v>100.0</v>
      </c>
      <c r="BS329" s="2">
        <v>100.0</v>
      </c>
    </row>
    <row r="330" ht="12.75" customHeight="1">
      <c r="A330" s="87" t="str">
        <f t="shared" si="1"/>
        <v>Australia Mangrove Restoration Hydrology Medium</v>
      </c>
      <c r="B330" s="87" t="s">
        <v>163</v>
      </c>
      <c r="C330" s="203" t="s">
        <v>185</v>
      </c>
      <c r="D330" s="203" t="s">
        <v>586</v>
      </c>
      <c r="E330" s="203" t="s">
        <v>160</v>
      </c>
      <c r="F330" s="203" t="s">
        <v>174</v>
      </c>
      <c r="G330" s="203" t="s">
        <v>909</v>
      </c>
      <c r="H330" s="177">
        <v>500.0</v>
      </c>
      <c r="I330" s="2" t="s">
        <v>903</v>
      </c>
      <c r="J330" s="2">
        <v>503833.4939662501</v>
      </c>
      <c r="K330" s="2">
        <v>1.5115004818987504E7</v>
      </c>
      <c r="L330" s="204">
        <v>-9556836.907942332</v>
      </c>
      <c r="M330" s="92">
        <v>1.073468018760814E7</v>
      </c>
      <c r="N330" s="92">
        <v>1.34575740059513E7</v>
      </c>
      <c r="O330" s="92">
        <v>7237200.520596268</v>
      </c>
      <c r="P330" s="92">
        <v>8181116.666666666</v>
      </c>
      <c r="Q330" s="92">
        <v>3497479.667011872</v>
      </c>
      <c r="R330" s="92">
        <v>5276457.339284633</v>
      </c>
      <c r="S330" s="92">
        <v>71028.75</v>
      </c>
      <c r="T330" s="92">
        <v>56823.0</v>
      </c>
      <c r="U330" s="92">
        <v>1177843.2796658063</v>
      </c>
      <c r="V330" s="92">
        <v>2007427.3928463298</v>
      </c>
      <c r="W330" s="92">
        <v>188.9143513649075</v>
      </c>
      <c r="X330" s="92">
        <v>21469.360375216278</v>
      </c>
      <c r="Y330" s="92">
        <v>21469.360375216278</v>
      </c>
      <c r="Z330" s="92">
        <v>142.0575</v>
      </c>
      <c r="AA330" s="92">
        <v>2355.6865593316124</v>
      </c>
      <c r="AB330" s="87">
        <v>500.0</v>
      </c>
      <c r="AC330" s="2">
        <v>9556836.907942332</v>
      </c>
      <c r="AD330" s="92">
        <v>7237200.520596268</v>
      </c>
      <c r="AE330" s="92">
        <v>3497479.667011872</v>
      </c>
      <c r="AF330" s="92">
        <v>1177843.2796658063</v>
      </c>
      <c r="AG330" s="92">
        <v>188.9143513649075</v>
      </c>
      <c r="AH330" s="2" t="s">
        <v>904</v>
      </c>
      <c r="AI330" s="2" t="s">
        <v>904</v>
      </c>
      <c r="AJ330" s="2" t="s">
        <v>904</v>
      </c>
      <c r="AK330" s="177">
        <v>56823.0</v>
      </c>
      <c r="AL330" s="2" t="s">
        <v>904</v>
      </c>
      <c r="AM330" s="2" t="s">
        <v>904</v>
      </c>
      <c r="AN330" s="2" t="s">
        <v>904</v>
      </c>
      <c r="AO330" s="2" t="s">
        <v>904</v>
      </c>
      <c r="AP330" s="2" t="s">
        <v>904</v>
      </c>
      <c r="AQ330" s="2" t="s">
        <v>904</v>
      </c>
      <c r="AR330" s="2" t="s">
        <v>904</v>
      </c>
      <c r="AS330" s="2" t="s">
        <v>904</v>
      </c>
      <c r="AT330" s="2" t="s">
        <v>904</v>
      </c>
      <c r="AU330" s="2" t="s">
        <v>904</v>
      </c>
      <c r="AV330" s="2" t="s">
        <v>904</v>
      </c>
      <c r="AW330" s="2" t="s">
        <v>904</v>
      </c>
      <c r="AX330" s="2" t="s">
        <v>904</v>
      </c>
      <c r="AY330" s="2" t="s">
        <v>904</v>
      </c>
      <c r="AZ330" s="2" t="s">
        <v>904</v>
      </c>
      <c r="BA330" s="205">
        <v>2.0774154021367002E7</v>
      </c>
      <c r="BB330" s="205">
        <v>14.771701910043362</v>
      </c>
      <c r="BC330" s="206" t="s">
        <v>904</v>
      </c>
      <c r="BD330" s="205">
        <v>14.771701910043362</v>
      </c>
      <c r="BE330" s="205">
        <v>16092.942010017732</v>
      </c>
      <c r="BF330" s="205">
        <v>0.0</v>
      </c>
      <c r="BG330" s="205">
        <v>71028.75</v>
      </c>
      <c r="BH330" s="205">
        <v>56823.0</v>
      </c>
      <c r="BI330" s="2" t="s">
        <v>904</v>
      </c>
      <c r="BJ330" s="2" t="s">
        <v>904</v>
      </c>
      <c r="BK330" s="203">
        <v>30.0</v>
      </c>
      <c r="BL330" s="2">
        <v>1.0</v>
      </c>
      <c r="BM330" s="207">
        <v>30.0</v>
      </c>
      <c r="BN330" s="208" t="s">
        <v>906</v>
      </c>
      <c r="BO330" s="87">
        <v>20.0</v>
      </c>
      <c r="BP330" s="101">
        <v>0.05</v>
      </c>
      <c r="BQ330" s="101">
        <v>0.04</v>
      </c>
      <c r="BR330" s="2">
        <v>100.0</v>
      </c>
      <c r="BS330" s="2">
        <v>100.0</v>
      </c>
    </row>
    <row r="331" ht="12.75" customHeight="1">
      <c r="A331" s="87" t="str">
        <f t="shared" si="1"/>
        <v>Australia Mangrove Restoration Hydrology Medium</v>
      </c>
      <c r="B331" s="87" t="s">
        <v>163</v>
      </c>
      <c r="C331" s="203" t="s">
        <v>185</v>
      </c>
      <c r="D331" s="203" t="s">
        <v>586</v>
      </c>
      <c r="E331" s="203" t="s">
        <v>160</v>
      </c>
      <c r="F331" s="203" t="s">
        <v>174</v>
      </c>
      <c r="G331" s="203" t="s">
        <v>909</v>
      </c>
      <c r="H331" s="177">
        <v>500.0</v>
      </c>
      <c r="I331" s="2" t="s">
        <v>903</v>
      </c>
      <c r="J331" s="2">
        <v>503833.4939662501</v>
      </c>
      <c r="K331" s="2">
        <v>1.5115004818987504E7</v>
      </c>
      <c r="L331" s="204">
        <v>-9556836.907942332</v>
      </c>
      <c r="M331" s="92">
        <v>1.073468018760814E7</v>
      </c>
      <c r="N331" s="92">
        <v>1.34575740059513E7</v>
      </c>
      <c r="O331" s="92">
        <v>7237200.520596268</v>
      </c>
      <c r="P331" s="92">
        <v>8181116.666666666</v>
      </c>
      <c r="Q331" s="92">
        <v>3497479.667011872</v>
      </c>
      <c r="R331" s="92">
        <v>5276457.339284633</v>
      </c>
      <c r="S331" s="92">
        <v>71028.75</v>
      </c>
      <c r="T331" s="92">
        <v>56823.0</v>
      </c>
      <c r="U331" s="92">
        <v>1177843.2796658063</v>
      </c>
      <c r="V331" s="92">
        <v>2007427.3928463298</v>
      </c>
      <c r="W331" s="92">
        <v>188.9143513649075</v>
      </c>
      <c r="X331" s="92">
        <v>21469.360375216278</v>
      </c>
      <c r="Y331" s="92">
        <v>21469.360375216278</v>
      </c>
      <c r="Z331" s="92">
        <v>142.0575</v>
      </c>
      <c r="AA331" s="92">
        <v>2355.6865593316124</v>
      </c>
      <c r="AB331" s="87">
        <v>500.0</v>
      </c>
      <c r="AC331" s="2">
        <v>9556836.907942332</v>
      </c>
      <c r="AD331" s="92">
        <v>7237200.520596268</v>
      </c>
      <c r="AE331" s="92">
        <v>3497479.667011872</v>
      </c>
      <c r="AF331" s="92">
        <v>1177843.2796658063</v>
      </c>
      <c r="AG331" s="92">
        <v>188.9143513649075</v>
      </c>
      <c r="AH331" s="2" t="s">
        <v>904</v>
      </c>
      <c r="AI331" s="2" t="s">
        <v>904</v>
      </c>
      <c r="AJ331" s="2" t="s">
        <v>904</v>
      </c>
      <c r="AK331" s="177">
        <v>56823.0</v>
      </c>
      <c r="AL331" s="2" t="s">
        <v>904</v>
      </c>
      <c r="AM331" s="2" t="s">
        <v>904</v>
      </c>
      <c r="AN331" s="2" t="s">
        <v>904</v>
      </c>
      <c r="AO331" s="2" t="s">
        <v>904</v>
      </c>
      <c r="AP331" s="2" t="s">
        <v>904</v>
      </c>
      <c r="AQ331" s="2" t="s">
        <v>904</v>
      </c>
      <c r="AR331" s="2" t="s">
        <v>904</v>
      </c>
      <c r="AS331" s="2" t="s">
        <v>904</v>
      </c>
      <c r="AT331" s="2" t="s">
        <v>904</v>
      </c>
      <c r="AU331" s="2" t="s">
        <v>904</v>
      </c>
      <c r="AV331" s="2" t="s">
        <v>904</v>
      </c>
      <c r="AW331" s="2" t="s">
        <v>904</v>
      </c>
      <c r="AX331" s="2" t="s">
        <v>904</v>
      </c>
      <c r="AY331" s="2" t="s">
        <v>904</v>
      </c>
      <c r="AZ331" s="2" t="s">
        <v>904</v>
      </c>
      <c r="BA331" s="205">
        <v>2.0774154021367002E7</v>
      </c>
      <c r="BB331" s="205">
        <v>14.771701910043362</v>
      </c>
      <c r="BC331" s="206" t="s">
        <v>904</v>
      </c>
      <c r="BD331" s="205">
        <v>14.771701910043362</v>
      </c>
      <c r="BE331" s="205">
        <v>16092.942010017732</v>
      </c>
      <c r="BF331" s="205">
        <v>0.0</v>
      </c>
      <c r="BG331" s="205">
        <v>71028.75</v>
      </c>
      <c r="BH331" s="205">
        <v>56823.0</v>
      </c>
      <c r="BI331" s="2" t="s">
        <v>904</v>
      </c>
      <c r="BJ331" s="2" t="s">
        <v>904</v>
      </c>
      <c r="BK331" s="203">
        <v>30.0</v>
      </c>
      <c r="BL331" s="2">
        <v>1.0</v>
      </c>
      <c r="BM331" s="207">
        <v>30.0</v>
      </c>
      <c r="BN331" s="208" t="s">
        <v>906</v>
      </c>
      <c r="BO331" s="87">
        <v>20.0</v>
      </c>
      <c r="BP331" s="101">
        <v>0.05</v>
      </c>
      <c r="BQ331" s="101">
        <v>0.04</v>
      </c>
      <c r="BR331" s="2">
        <v>100.0</v>
      </c>
      <c r="BS331" s="2">
        <v>100.0</v>
      </c>
    </row>
    <row r="332" ht="12.75" customHeight="1">
      <c r="A332" s="87" t="str">
        <f t="shared" si="1"/>
        <v>Australia Salt marsh Restoration Hydrology Medium</v>
      </c>
      <c r="B332" s="87" t="s">
        <v>163</v>
      </c>
      <c r="C332" s="203" t="s">
        <v>185</v>
      </c>
      <c r="D332" s="203" t="s">
        <v>586</v>
      </c>
      <c r="E332" s="203" t="s">
        <v>168</v>
      </c>
      <c r="F332" s="203" t="s">
        <v>174</v>
      </c>
      <c r="G332" s="203" t="s">
        <v>909</v>
      </c>
      <c r="H332" s="177">
        <v>500.0</v>
      </c>
      <c r="I332" s="2" t="s">
        <v>903</v>
      </c>
      <c r="J332" s="2">
        <v>18742.408583810084</v>
      </c>
      <c r="K332" s="2">
        <v>562272.2575143025</v>
      </c>
      <c r="L332" s="204">
        <v>-1.5165581775381323E7</v>
      </c>
      <c r="M332" s="92">
        <v>1.5705056093818966E7</v>
      </c>
      <c r="N332" s="92">
        <v>1.920860408640044E7</v>
      </c>
      <c r="O332" s="92">
        <v>1.1329173312746266E7</v>
      </c>
      <c r="P332" s="92">
        <v>1.2874282743317429E7</v>
      </c>
      <c r="Q332" s="92">
        <v>4375882.7810727</v>
      </c>
      <c r="R332" s="92">
        <v>6334321.343083014</v>
      </c>
      <c r="S332" s="92">
        <v>32532.499999999927</v>
      </c>
      <c r="T332" s="92">
        <v>26025.999999999953</v>
      </c>
      <c r="U332" s="92">
        <v>539474.3184376435</v>
      </c>
      <c r="V332" s="92">
        <v>919439.4052798778</v>
      </c>
      <c r="W332" s="92">
        <v>603.437181811227</v>
      </c>
      <c r="X332" s="92">
        <v>31410.112187637933</v>
      </c>
      <c r="Y332" s="92">
        <v>31410.112187637933</v>
      </c>
      <c r="Z332" s="92">
        <v>65.06499999999986</v>
      </c>
      <c r="AA332" s="92">
        <v>1078.9486368752869</v>
      </c>
      <c r="AB332" s="87">
        <v>500.0</v>
      </c>
      <c r="AC332" s="2">
        <v>1.5165581775381323E7</v>
      </c>
      <c r="AD332" s="92">
        <v>1.1329173312746266E7</v>
      </c>
      <c r="AE332" s="92">
        <v>4375882.7810727</v>
      </c>
      <c r="AF332" s="92">
        <v>539474.3184376435</v>
      </c>
      <c r="AG332" s="92">
        <v>603.437181811227</v>
      </c>
      <c r="AH332" s="2" t="s">
        <v>904</v>
      </c>
      <c r="AI332" s="2" t="s">
        <v>904</v>
      </c>
      <c r="AJ332" s="2" t="s">
        <v>904</v>
      </c>
      <c r="AK332" s="177">
        <v>26025.999999999953</v>
      </c>
      <c r="AL332" s="2" t="s">
        <v>904</v>
      </c>
      <c r="AM332" s="2" t="s">
        <v>904</v>
      </c>
      <c r="AN332" s="2" t="s">
        <v>904</v>
      </c>
      <c r="AO332" s="2" t="s">
        <v>904</v>
      </c>
      <c r="AP332" s="2" t="s">
        <v>904</v>
      </c>
      <c r="AQ332" s="2" t="s">
        <v>904</v>
      </c>
      <c r="AR332" s="2" t="s">
        <v>904</v>
      </c>
      <c r="AS332" s="2" t="s">
        <v>904</v>
      </c>
      <c r="AT332" s="2" t="s">
        <v>904</v>
      </c>
      <c r="AU332" s="2" t="s">
        <v>904</v>
      </c>
      <c r="AV332" s="2" t="s">
        <v>904</v>
      </c>
      <c r="AW332" s="2" t="s">
        <v>904</v>
      </c>
      <c r="AX332" s="2" t="s">
        <v>904</v>
      </c>
      <c r="AY332" s="2" t="s">
        <v>904</v>
      </c>
      <c r="AZ332" s="2" t="s">
        <v>904</v>
      </c>
      <c r="BA332" s="205">
        <v>4263802.103693904</v>
      </c>
      <c r="BB332" s="205">
        <v>23.86219062102731</v>
      </c>
      <c r="BC332" s="206" t="s">
        <v>904</v>
      </c>
      <c r="BD332" s="205">
        <v>23.86219062102731</v>
      </c>
      <c r="BE332" s="205">
        <v>5050.744189832246</v>
      </c>
      <c r="BF332" s="205">
        <v>0.0</v>
      </c>
      <c r="BG332" s="205">
        <v>32532.499999999927</v>
      </c>
      <c r="BH332" s="205">
        <v>26025.999999999953</v>
      </c>
      <c r="BI332" s="2" t="s">
        <v>904</v>
      </c>
      <c r="BJ332" s="2" t="s">
        <v>904</v>
      </c>
      <c r="BK332" s="203">
        <v>30.0</v>
      </c>
      <c r="BL332" s="2">
        <v>1.0</v>
      </c>
      <c r="BM332" s="207">
        <v>30.0</v>
      </c>
      <c r="BN332" s="208" t="s">
        <v>906</v>
      </c>
      <c r="BO332" s="87">
        <v>20.0</v>
      </c>
      <c r="BP332" s="101">
        <v>0.05</v>
      </c>
      <c r="BQ332" s="101">
        <v>0.04</v>
      </c>
      <c r="BR332" s="2">
        <v>100.0</v>
      </c>
      <c r="BS332" s="2">
        <v>100.0</v>
      </c>
    </row>
    <row r="333" ht="12.75" customHeight="1">
      <c r="A333" s="87" t="str">
        <f t="shared" si="1"/>
        <v>Australia Salt marsh Restoration Hydrology Medium</v>
      </c>
      <c r="B333" s="87" t="s">
        <v>163</v>
      </c>
      <c r="C333" s="203" t="s">
        <v>185</v>
      </c>
      <c r="D333" s="203" t="s">
        <v>586</v>
      </c>
      <c r="E333" s="203" t="s">
        <v>168</v>
      </c>
      <c r="F333" s="203" t="s">
        <v>174</v>
      </c>
      <c r="G333" s="203" t="s">
        <v>909</v>
      </c>
      <c r="H333" s="177">
        <v>500.0</v>
      </c>
      <c r="I333" s="2" t="s">
        <v>903</v>
      </c>
      <c r="J333" s="2">
        <v>18742.408583810084</v>
      </c>
      <c r="K333" s="2">
        <v>562272.2575143025</v>
      </c>
      <c r="L333" s="204">
        <v>-1.5165581775381323E7</v>
      </c>
      <c r="M333" s="92">
        <v>1.5705056093818966E7</v>
      </c>
      <c r="N333" s="92">
        <v>1.920860408640044E7</v>
      </c>
      <c r="O333" s="92">
        <v>1.1329173312746266E7</v>
      </c>
      <c r="P333" s="92">
        <v>1.2874282743317429E7</v>
      </c>
      <c r="Q333" s="92">
        <v>4375882.7810727</v>
      </c>
      <c r="R333" s="92">
        <v>6334321.343083014</v>
      </c>
      <c r="S333" s="92">
        <v>32532.499999999927</v>
      </c>
      <c r="T333" s="92">
        <v>26025.999999999953</v>
      </c>
      <c r="U333" s="92">
        <v>539474.3184376435</v>
      </c>
      <c r="V333" s="92">
        <v>919439.4052798778</v>
      </c>
      <c r="W333" s="92">
        <v>603.437181811227</v>
      </c>
      <c r="X333" s="92">
        <v>31410.112187637933</v>
      </c>
      <c r="Y333" s="92">
        <v>31410.112187637933</v>
      </c>
      <c r="Z333" s="92">
        <v>65.06499999999986</v>
      </c>
      <c r="AA333" s="92">
        <v>1078.9486368752869</v>
      </c>
      <c r="AB333" s="87">
        <v>500.0</v>
      </c>
      <c r="AC333" s="2">
        <v>1.5165581775381323E7</v>
      </c>
      <c r="AD333" s="92">
        <v>1.1329173312746266E7</v>
      </c>
      <c r="AE333" s="92">
        <v>4375882.7810727</v>
      </c>
      <c r="AF333" s="92">
        <v>539474.3184376435</v>
      </c>
      <c r="AG333" s="92">
        <v>603.437181811227</v>
      </c>
      <c r="AH333" s="2" t="s">
        <v>904</v>
      </c>
      <c r="AI333" s="2" t="s">
        <v>904</v>
      </c>
      <c r="AJ333" s="2" t="s">
        <v>904</v>
      </c>
      <c r="AK333" s="177">
        <v>26025.999999999953</v>
      </c>
      <c r="AL333" s="2" t="s">
        <v>904</v>
      </c>
      <c r="AM333" s="2" t="s">
        <v>904</v>
      </c>
      <c r="AN333" s="2" t="s">
        <v>904</v>
      </c>
      <c r="AO333" s="2" t="s">
        <v>904</v>
      </c>
      <c r="AP333" s="2" t="s">
        <v>904</v>
      </c>
      <c r="AQ333" s="2" t="s">
        <v>904</v>
      </c>
      <c r="AR333" s="2" t="s">
        <v>904</v>
      </c>
      <c r="AS333" s="2" t="s">
        <v>904</v>
      </c>
      <c r="AT333" s="2" t="s">
        <v>904</v>
      </c>
      <c r="AU333" s="2" t="s">
        <v>904</v>
      </c>
      <c r="AV333" s="2" t="s">
        <v>904</v>
      </c>
      <c r="AW333" s="2" t="s">
        <v>904</v>
      </c>
      <c r="AX333" s="2" t="s">
        <v>904</v>
      </c>
      <c r="AY333" s="2" t="s">
        <v>904</v>
      </c>
      <c r="AZ333" s="2" t="s">
        <v>904</v>
      </c>
      <c r="BA333" s="205">
        <v>4263802.103693904</v>
      </c>
      <c r="BB333" s="205">
        <v>23.86219062102731</v>
      </c>
      <c r="BC333" s="206" t="s">
        <v>904</v>
      </c>
      <c r="BD333" s="205">
        <v>23.86219062102731</v>
      </c>
      <c r="BE333" s="205">
        <v>5050.744189832246</v>
      </c>
      <c r="BF333" s="205">
        <v>0.0</v>
      </c>
      <c r="BG333" s="205">
        <v>32532.499999999927</v>
      </c>
      <c r="BH333" s="205">
        <v>26025.999999999953</v>
      </c>
      <c r="BI333" s="2" t="s">
        <v>904</v>
      </c>
      <c r="BJ333" s="2" t="s">
        <v>904</v>
      </c>
      <c r="BK333" s="203">
        <v>30.0</v>
      </c>
      <c r="BL333" s="2">
        <v>1.0</v>
      </c>
      <c r="BM333" s="207">
        <v>30.0</v>
      </c>
      <c r="BN333" s="208" t="s">
        <v>906</v>
      </c>
      <c r="BO333" s="87">
        <v>20.0</v>
      </c>
      <c r="BP333" s="101">
        <v>0.05</v>
      </c>
      <c r="BQ333" s="101">
        <v>0.04</v>
      </c>
      <c r="BR333" s="2">
        <v>100.0</v>
      </c>
      <c r="BS333" s="2">
        <v>100.0</v>
      </c>
    </row>
    <row r="334" ht="12.75" customHeight="1">
      <c r="A334" s="87" t="str">
        <f t="shared" si="1"/>
        <v>Australia Mangrove Restoration Hydrology Small</v>
      </c>
      <c r="B334" s="87" t="s">
        <v>163</v>
      </c>
      <c r="C334" s="203" t="s">
        <v>185</v>
      </c>
      <c r="D334" s="203" t="s">
        <v>586</v>
      </c>
      <c r="E334" s="203" t="s">
        <v>160</v>
      </c>
      <c r="F334" s="203" t="s">
        <v>174</v>
      </c>
      <c r="G334" s="203" t="s">
        <v>909</v>
      </c>
      <c r="H334" s="177">
        <v>100.0</v>
      </c>
      <c r="I334" s="2" t="s">
        <v>907</v>
      </c>
      <c r="J334" s="2">
        <v>503833.4939662501</v>
      </c>
      <c r="K334" s="2">
        <v>1.5255140197522554E8</v>
      </c>
      <c r="L334" s="204">
        <v>-3001103.475999615</v>
      </c>
      <c r="M334" s="92">
        <v>5302325.766928209</v>
      </c>
      <c r="N334" s="92">
        <v>7162481.0230766805</v>
      </c>
      <c r="O334" s="92">
        <v>2725544.0003413744</v>
      </c>
      <c r="P334" s="92">
        <v>2981116.6666666665</v>
      </c>
      <c r="Q334" s="92">
        <v>2576781.7665868346</v>
      </c>
      <c r="R334" s="92">
        <v>4181364.356410014</v>
      </c>
      <c r="S334" s="92">
        <v>14570.0</v>
      </c>
      <c r="T334" s="92">
        <v>11655.999999999998</v>
      </c>
      <c r="U334" s="92">
        <v>2454077.8729398446</v>
      </c>
      <c r="V334" s="92">
        <v>4141631.564100139</v>
      </c>
      <c r="W334" s="92">
        <v>454.90097519974347</v>
      </c>
      <c r="X334" s="92">
        <v>53023.25766928209</v>
      </c>
      <c r="Y334" s="92">
        <v>10604.651533856419</v>
      </c>
      <c r="Z334" s="92">
        <v>145.7</v>
      </c>
      <c r="AA334" s="92">
        <v>24540.778729398447</v>
      </c>
      <c r="AB334" s="87">
        <v>500.0</v>
      </c>
      <c r="AC334" s="2">
        <v>3001103.475999615</v>
      </c>
      <c r="AD334" s="92">
        <v>2725544.0003413744</v>
      </c>
      <c r="AE334" s="92">
        <v>2576781.7665868346</v>
      </c>
      <c r="AF334" s="92">
        <v>2454077.8729398446</v>
      </c>
      <c r="AG334" s="92">
        <v>454.90097519974347</v>
      </c>
      <c r="AH334" s="2" t="s">
        <v>904</v>
      </c>
      <c r="AI334" s="2" t="s">
        <v>904</v>
      </c>
      <c r="AJ334" s="2" t="s">
        <v>904</v>
      </c>
      <c r="AK334" s="177">
        <v>11655.999999999998</v>
      </c>
      <c r="AL334" s="2" t="s">
        <v>904</v>
      </c>
      <c r="AM334" s="2" t="s">
        <v>904</v>
      </c>
      <c r="AN334" s="2" t="s">
        <v>904</v>
      </c>
      <c r="AO334" s="2" t="s">
        <v>904</v>
      </c>
      <c r="AP334" s="2" t="s">
        <v>904</v>
      </c>
      <c r="AQ334" s="2" t="s">
        <v>904</v>
      </c>
      <c r="AR334" s="2" t="s">
        <v>904</v>
      </c>
      <c r="AS334" s="2" t="s">
        <v>904</v>
      </c>
      <c r="AT334" s="2" t="s">
        <v>904</v>
      </c>
      <c r="AU334" s="2" t="s">
        <v>904</v>
      </c>
      <c r="AV334" s="2" t="s">
        <v>904</v>
      </c>
      <c r="AW334" s="2" t="s">
        <v>904</v>
      </c>
      <c r="AX334" s="2" t="s">
        <v>904</v>
      </c>
      <c r="AY334" s="2" t="s">
        <v>904</v>
      </c>
      <c r="AZ334" s="2" t="s">
        <v>904</v>
      </c>
      <c r="BA334" s="205">
        <v>2.0774154021367002E7</v>
      </c>
      <c r="BB334" s="205">
        <v>2.9543403820086667</v>
      </c>
      <c r="BC334" s="206" t="s">
        <v>904</v>
      </c>
      <c r="BD334" s="205">
        <v>2.9543403820086667</v>
      </c>
      <c r="BE334" s="205">
        <v>3218.5884020035446</v>
      </c>
      <c r="BF334" s="205">
        <v>0.0</v>
      </c>
      <c r="BG334" s="205">
        <v>14570.0</v>
      </c>
      <c r="BH334" s="205">
        <v>11655.999999999998</v>
      </c>
      <c r="BI334" s="2" t="s">
        <v>904</v>
      </c>
      <c r="BJ334" s="2" t="s">
        <v>904</v>
      </c>
      <c r="BK334" s="203">
        <v>302.7813827427765</v>
      </c>
      <c r="BL334" s="2">
        <v>2.0</v>
      </c>
      <c r="BM334" s="207">
        <v>302.7813827427765</v>
      </c>
      <c r="BN334" s="208" t="s">
        <v>905</v>
      </c>
      <c r="BO334" s="87">
        <v>20.0</v>
      </c>
      <c r="BP334" s="101">
        <v>0.05</v>
      </c>
      <c r="BQ334" s="101">
        <v>0.04</v>
      </c>
      <c r="BR334" s="2">
        <v>100.0</v>
      </c>
      <c r="BS334" s="2">
        <v>100.0</v>
      </c>
    </row>
    <row r="335" ht="12.75" customHeight="1">
      <c r="A335" s="87" t="str">
        <f t="shared" si="1"/>
        <v>Australia Mangrove Restoration Hydrology Small</v>
      </c>
      <c r="B335" s="87" t="s">
        <v>163</v>
      </c>
      <c r="C335" s="203" t="s">
        <v>185</v>
      </c>
      <c r="D335" s="203" t="s">
        <v>586</v>
      </c>
      <c r="E335" s="203" t="s">
        <v>160</v>
      </c>
      <c r="F335" s="203" t="s">
        <v>174</v>
      </c>
      <c r="G335" s="203" t="s">
        <v>909</v>
      </c>
      <c r="H335" s="177">
        <v>100.0</v>
      </c>
      <c r="I335" s="2" t="s">
        <v>907</v>
      </c>
      <c r="J335" s="2">
        <v>503833.4939662501</v>
      </c>
      <c r="K335" s="2">
        <v>1.5255140197522554E8</v>
      </c>
      <c r="L335" s="204">
        <v>-3001103.475999615</v>
      </c>
      <c r="M335" s="92">
        <v>5302325.766928209</v>
      </c>
      <c r="N335" s="92">
        <v>7162481.0230766805</v>
      </c>
      <c r="O335" s="92">
        <v>2725544.0003413744</v>
      </c>
      <c r="P335" s="92">
        <v>2981116.6666666665</v>
      </c>
      <c r="Q335" s="92">
        <v>2576781.7665868346</v>
      </c>
      <c r="R335" s="92">
        <v>4181364.356410014</v>
      </c>
      <c r="S335" s="92">
        <v>14570.0</v>
      </c>
      <c r="T335" s="92">
        <v>11655.999999999998</v>
      </c>
      <c r="U335" s="92">
        <v>2454077.8729398446</v>
      </c>
      <c r="V335" s="92">
        <v>4141631.564100139</v>
      </c>
      <c r="W335" s="92">
        <v>454.90097519974347</v>
      </c>
      <c r="X335" s="92">
        <v>53023.25766928209</v>
      </c>
      <c r="Y335" s="92">
        <v>10604.651533856419</v>
      </c>
      <c r="Z335" s="92">
        <v>145.7</v>
      </c>
      <c r="AA335" s="92">
        <v>24540.778729398447</v>
      </c>
      <c r="AB335" s="87">
        <v>500.0</v>
      </c>
      <c r="AC335" s="2">
        <v>3001103.475999615</v>
      </c>
      <c r="AD335" s="92">
        <v>2725544.0003413744</v>
      </c>
      <c r="AE335" s="92">
        <v>2576781.7665868346</v>
      </c>
      <c r="AF335" s="92">
        <v>2454077.8729398446</v>
      </c>
      <c r="AG335" s="92">
        <v>454.90097519974347</v>
      </c>
      <c r="AH335" s="2" t="s">
        <v>904</v>
      </c>
      <c r="AI335" s="2" t="s">
        <v>904</v>
      </c>
      <c r="AJ335" s="2" t="s">
        <v>904</v>
      </c>
      <c r="AK335" s="177">
        <v>11655.999999999998</v>
      </c>
      <c r="AL335" s="2" t="s">
        <v>904</v>
      </c>
      <c r="AM335" s="2" t="s">
        <v>904</v>
      </c>
      <c r="AN335" s="2" t="s">
        <v>904</v>
      </c>
      <c r="AO335" s="2" t="s">
        <v>904</v>
      </c>
      <c r="AP335" s="2" t="s">
        <v>904</v>
      </c>
      <c r="AQ335" s="2" t="s">
        <v>904</v>
      </c>
      <c r="AR335" s="2" t="s">
        <v>904</v>
      </c>
      <c r="AS335" s="2" t="s">
        <v>904</v>
      </c>
      <c r="AT335" s="2" t="s">
        <v>904</v>
      </c>
      <c r="AU335" s="2" t="s">
        <v>904</v>
      </c>
      <c r="AV335" s="2" t="s">
        <v>904</v>
      </c>
      <c r="AW335" s="2" t="s">
        <v>904</v>
      </c>
      <c r="AX335" s="2" t="s">
        <v>904</v>
      </c>
      <c r="AY335" s="2" t="s">
        <v>904</v>
      </c>
      <c r="AZ335" s="2" t="s">
        <v>904</v>
      </c>
      <c r="BA335" s="205">
        <v>2.0774154021367002E7</v>
      </c>
      <c r="BB335" s="205">
        <v>2.9543403820086667</v>
      </c>
      <c r="BC335" s="206" t="s">
        <v>904</v>
      </c>
      <c r="BD335" s="205">
        <v>2.9543403820086667</v>
      </c>
      <c r="BE335" s="205">
        <v>3218.5884020035446</v>
      </c>
      <c r="BF335" s="205">
        <v>0.0</v>
      </c>
      <c r="BG335" s="205">
        <v>14570.0</v>
      </c>
      <c r="BH335" s="205">
        <v>11655.999999999998</v>
      </c>
      <c r="BI335" s="2" t="s">
        <v>904</v>
      </c>
      <c r="BJ335" s="2" t="s">
        <v>904</v>
      </c>
      <c r="BK335" s="203">
        <v>302.7813827427765</v>
      </c>
      <c r="BL335" s="2">
        <v>2.0</v>
      </c>
      <c r="BM335" s="207">
        <v>302.7813827427765</v>
      </c>
      <c r="BN335" s="208" t="s">
        <v>905</v>
      </c>
      <c r="BO335" s="87">
        <v>20.0</v>
      </c>
      <c r="BP335" s="101">
        <v>0.05</v>
      </c>
      <c r="BQ335" s="101">
        <v>0.04</v>
      </c>
      <c r="BR335" s="2">
        <v>100.0</v>
      </c>
      <c r="BS335" s="2">
        <v>100.0</v>
      </c>
    </row>
    <row r="336" ht="12.75" customHeight="1">
      <c r="A336" s="87" t="str">
        <f t="shared" si="1"/>
        <v>Australia Salt marsh Restoration Hydrology Small</v>
      </c>
      <c r="B336" s="87" t="s">
        <v>163</v>
      </c>
      <c r="C336" s="203" t="s">
        <v>185</v>
      </c>
      <c r="D336" s="203" t="s">
        <v>586</v>
      </c>
      <c r="E336" s="203" t="s">
        <v>168</v>
      </c>
      <c r="F336" s="203" t="s">
        <v>174</v>
      </c>
      <c r="G336" s="203" t="s">
        <v>909</v>
      </c>
      <c r="H336" s="177">
        <v>100.0</v>
      </c>
      <c r="I336" s="2" t="s">
        <v>907</v>
      </c>
      <c r="J336" s="2">
        <v>18742.408583810084</v>
      </c>
      <c r="K336" s="2">
        <v>1.3411070236434584E7</v>
      </c>
      <c r="L336" s="204">
        <v>-3902945.3788325144</v>
      </c>
      <c r="M336" s="92">
        <v>6349122.036931694</v>
      </c>
      <c r="N336" s="92">
        <v>8368546.747405553</v>
      </c>
      <c r="O336" s="92">
        <v>3559985.510897453</v>
      </c>
      <c r="P336" s="92">
        <v>3919749.8819968193</v>
      </c>
      <c r="Q336" s="92">
        <v>2789136.5260342406</v>
      </c>
      <c r="R336" s="92">
        <v>4448796.8654087335</v>
      </c>
      <c r="S336" s="92">
        <v>6673.333333333321</v>
      </c>
      <c r="T336" s="92">
        <v>5338.666666666656</v>
      </c>
      <c r="U336" s="92">
        <v>2656320.500984991</v>
      </c>
      <c r="V336" s="92">
        <v>4482946.915643948</v>
      </c>
      <c r="W336" s="92">
        <v>1189.271110813881</v>
      </c>
      <c r="X336" s="92">
        <v>63491.220369316936</v>
      </c>
      <c r="Y336" s="92">
        <v>12698.244073863387</v>
      </c>
      <c r="Z336" s="92">
        <v>66.7333333333332</v>
      </c>
      <c r="AA336" s="92">
        <v>26563.20500984991</v>
      </c>
      <c r="AB336" s="87">
        <v>500.0</v>
      </c>
      <c r="AC336" s="2">
        <v>3902945.3788325144</v>
      </c>
      <c r="AD336" s="92">
        <v>3559985.510897453</v>
      </c>
      <c r="AE336" s="92">
        <v>2789136.5260342406</v>
      </c>
      <c r="AF336" s="92">
        <v>2656320.500984991</v>
      </c>
      <c r="AG336" s="92">
        <v>1189.271110813881</v>
      </c>
      <c r="AH336" s="2" t="s">
        <v>904</v>
      </c>
      <c r="AI336" s="2" t="s">
        <v>904</v>
      </c>
      <c r="AJ336" s="2" t="s">
        <v>904</v>
      </c>
      <c r="AK336" s="177">
        <v>5338.666666666656</v>
      </c>
      <c r="AL336" s="2" t="s">
        <v>904</v>
      </c>
      <c r="AM336" s="2" t="s">
        <v>904</v>
      </c>
      <c r="AN336" s="2" t="s">
        <v>904</v>
      </c>
      <c r="AO336" s="2" t="s">
        <v>904</v>
      </c>
      <c r="AP336" s="2" t="s">
        <v>904</v>
      </c>
      <c r="AQ336" s="2" t="s">
        <v>904</v>
      </c>
      <c r="AR336" s="2" t="s">
        <v>904</v>
      </c>
      <c r="AS336" s="2" t="s">
        <v>904</v>
      </c>
      <c r="AT336" s="2" t="s">
        <v>904</v>
      </c>
      <c r="AU336" s="2" t="s">
        <v>904</v>
      </c>
      <c r="AV336" s="2" t="s">
        <v>904</v>
      </c>
      <c r="AW336" s="2" t="s">
        <v>904</v>
      </c>
      <c r="AX336" s="2" t="s">
        <v>904</v>
      </c>
      <c r="AY336" s="2" t="s">
        <v>904</v>
      </c>
      <c r="AZ336" s="2" t="s">
        <v>904</v>
      </c>
      <c r="BA336" s="205">
        <v>4263802.103693904</v>
      </c>
      <c r="BB336" s="205">
        <v>4.772438124205465</v>
      </c>
      <c r="BC336" s="206" t="s">
        <v>904</v>
      </c>
      <c r="BD336" s="205">
        <v>4.772438124205465</v>
      </c>
      <c r="BE336" s="205">
        <v>1010.1488379664489</v>
      </c>
      <c r="BF336" s="205">
        <v>0.0</v>
      </c>
      <c r="BG336" s="205">
        <v>6673.333333333321</v>
      </c>
      <c r="BH336" s="205">
        <v>5338.666666666656</v>
      </c>
      <c r="BI336" s="2" t="s">
        <v>904</v>
      </c>
      <c r="BJ336" s="2" t="s">
        <v>904</v>
      </c>
      <c r="BK336" s="203">
        <v>715.5467866610926</v>
      </c>
      <c r="BL336" s="2">
        <v>2.0</v>
      </c>
      <c r="BM336" s="207">
        <v>715.5467866610926</v>
      </c>
      <c r="BN336" s="208" t="s">
        <v>905</v>
      </c>
      <c r="BO336" s="87">
        <v>20.0</v>
      </c>
      <c r="BP336" s="101">
        <v>0.05</v>
      </c>
      <c r="BQ336" s="101">
        <v>0.04</v>
      </c>
      <c r="BR336" s="2">
        <v>100.0</v>
      </c>
      <c r="BS336" s="2">
        <v>100.0</v>
      </c>
    </row>
    <row r="337" ht="12.75" customHeight="1">
      <c r="A337" s="87" t="str">
        <f t="shared" si="1"/>
        <v>Australia Salt marsh Restoration Hydrology Small</v>
      </c>
      <c r="B337" s="87" t="s">
        <v>163</v>
      </c>
      <c r="C337" s="203" t="s">
        <v>185</v>
      </c>
      <c r="D337" s="203" t="s">
        <v>586</v>
      </c>
      <c r="E337" s="203" t="s">
        <v>168</v>
      </c>
      <c r="F337" s="203" t="s">
        <v>174</v>
      </c>
      <c r="G337" s="203" t="s">
        <v>909</v>
      </c>
      <c r="H337" s="177">
        <v>100.0</v>
      </c>
      <c r="I337" s="2" t="s">
        <v>907</v>
      </c>
      <c r="J337" s="2">
        <v>18742.408583810084</v>
      </c>
      <c r="K337" s="2">
        <v>1.3411070236434584E7</v>
      </c>
      <c r="L337" s="204">
        <v>-3902945.3788325144</v>
      </c>
      <c r="M337" s="92">
        <v>6349122.036931694</v>
      </c>
      <c r="N337" s="92">
        <v>8368546.747405553</v>
      </c>
      <c r="O337" s="92">
        <v>3559985.510897453</v>
      </c>
      <c r="P337" s="92">
        <v>3919749.8819968193</v>
      </c>
      <c r="Q337" s="92">
        <v>2789136.5260342406</v>
      </c>
      <c r="R337" s="92">
        <v>4448796.8654087335</v>
      </c>
      <c r="S337" s="92">
        <v>6673.333333333321</v>
      </c>
      <c r="T337" s="92">
        <v>5338.666666666656</v>
      </c>
      <c r="U337" s="92">
        <v>2656320.500984991</v>
      </c>
      <c r="V337" s="92">
        <v>4482946.915643948</v>
      </c>
      <c r="W337" s="92">
        <v>1189.271110813881</v>
      </c>
      <c r="X337" s="92">
        <v>63491.220369316936</v>
      </c>
      <c r="Y337" s="92">
        <v>12698.244073863387</v>
      </c>
      <c r="Z337" s="92">
        <v>66.7333333333332</v>
      </c>
      <c r="AA337" s="92">
        <v>26563.20500984991</v>
      </c>
      <c r="AB337" s="87">
        <v>500.0</v>
      </c>
      <c r="AC337" s="2">
        <v>3902945.3788325144</v>
      </c>
      <c r="AD337" s="92">
        <v>3559985.510897453</v>
      </c>
      <c r="AE337" s="92">
        <v>2789136.5260342406</v>
      </c>
      <c r="AF337" s="92">
        <v>2656320.500984991</v>
      </c>
      <c r="AG337" s="92">
        <v>1189.271110813881</v>
      </c>
      <c r="AH337" s="2" t="s">
        <v>904</v>
      </c>
      <c r="AI337" s="2" t="s">
        <v>904</v>
      </c>
      <c r="AJ337" s="2" t="s">
        <v>904</v>
      </c>
      <c r="AK337" s="177">
        <v>5338.666666666656</v>
      </c>
      <c r="AL337" s="2" t="s">
        <v>904</v>
      </c>
      <c r="AM337" s="2" t="s">
        <v>904</v>
      </c>
      <c r="AN337" s="2" t="s">
        <v>904</v>
      </c>
      <c r="AO337" s="2" t="s">
        <v>904</v>
      </c>
      <c r="AP337" s="2" t="s">
        <v>904</v>
      </c>
      <c r="AQ337" s="2" t="s">
        <v>904</v>
      </c>
      <c r="AR337" s="2" t="s">
        <v>904</v>
      </c>
      <c r="AS337" s="2" t="s">
        <v>904</v>
      </c>
      <c r="AT337" s="2" t="s">
        <v>904</v>
      </c>
      <c r="AU337" s="2" t="s">
        <v>904</v>
      </c>
      <c r="AV337" s="2" t="s">
        <v>904</v>
      </c>
      <c r="AW337" s="2" t="s">
        <v>904</v>
      </c>
      <c r="AX337" s="2" t="s">
        <v>904</v>
      </c>
      <c r="AY337" s="2" t="s">
        <v>904</v>
      </c>
      <c r="AZ337" s="2" t="s">
        <v>904</v>
      </c>
      <c r="BA337" s="205">
        <v>4263802.103693904</v>
      </c>
      <c r="BB337" s="205">
        <v>4.772438124205465</v>
      </c>
      <c r="BC337" s="206" t="s">
        <v>904</v>
      </c>
      <c r="BD337" s="205">
        <v>4.772438124205465</v>
      </c>
      <c r="BE337" s="205">
        <v>1010.1488379664489</v>
      </c>
      <c r="BF337" s="205">
        <v>0.0</v>
      </c>
      <c r="BG337" s="205">
        <v>6673.333333333321</v>
      </c>
      <c r="BH337" s="205">
        <v>5338.666666666656</v>
      </c>
      <c r="BI337" s="2" t="s">
        <v>904</v>
      </c>
      <c r="BJ337" s="2" t="s">
        <v>904</v>
      </c>
      <c r="BK337" s="203">
        <v>715.5467866610926</v>
      </c>
      <c r="BL337" s="2">
        <v>2.0</v>
      </c>
      <c r="BM337" s="207">
        <v>715.5467866610926</v>
      </c>
      <c r="BN337" s="208" t="s">
        <v>905</v>
      </c>
      <c r="BO337" s="87">
        <v>20.0</v>
      </c>
      <c r="BP337" s="101">
        <v>0.05</v>
      </c>
      <c r="BQ337" s="101">
        <v>0.04</v>
      </c>
      <c r="BR337" s="2">
        <v>100.0</v>
      </c>
      <c r="BS337" s="2">
        <v>100.0</v>
      </c>
    </row>
    <row r="338" ht="12.75" customHeight="1">
      <c r="A338" s="87" t="str">
        <f t="shared" si="1"/>
        <v>Australia Mangrove Restoration Hydrology Small</v>
      </c>
      <c r="B338" s="87" t="s">
        <v>163</v>
      </c>
      <c r="C338" s="203" t="s">
        <v>185</v>
      </c>
      <c r="D338" s="203" t="s">
        <v>586</v>
      </c>
      <c r="E338" s="203" t="s">
        <v>160</v>
      </c>
      <c r="F338" s="203" t="s">
        <v>174</v>
      </c>
      <c r="G338" s="203" t="s">
        <v>909</v>
      </c>
      <c r="H338" s="177">
        <v>100.0</v>
      </c>
      <c r="I338" s="2" t="s">
        <v>907</v>
      </c>
      <c r="J338" s="2">
        <v>503833.4939662501</v>
      </c>
      <c r="K338" s="2">
        <v>1.5115004818987504E7</v>
      </c>
      <c r="L338" s="204">
        <v>-4838079.879453982</v>
      </c>
      <c r="M338" s="92">
        <v>5081233.324098695</v>
      </c>
      <c r="N338" s="92">
        <v>6789353.727523593</v>
      </c>
      <c r="O338" s="92">
        <v>2725544.0003413744</v>
      </c>
      <c r="P338" s="92">
        <v>2981116.6666666665</v>
      </c>
      <c r="Q338" s="92">
        <v>2355689.3237573206</v>
      </c>
      <c r="R338" s="92">
        <v>3808237.0608569267</v>
      </c>
      <c r="S338" s="92">
        <v>14570.0</v>
      </c>
      <c r="T338" s="92">
        <v>11655.999999999998</v>
      </c>
      <c r="U338" s="92">
        <v>243153.4446447129</v>
      </c>
      <c r="V338" s="92">
        <v>410358.6085692661</v>
      </c>
      <c r="W338" s="92">
        <v>435.9328521018099</v>
      </c>
      <c r="X338" s="92">
        <v>50812.33324098695</v>
      </c>
      <c r="Y338" s="92">
        <v>10162.46664819739</v>
      </c>
      <c r="Z338" s="92">
        <v>145.7</v>
      </c>
      <c r="AA338" s="92">
        <v>2431.534446447129</v>
      </c>
      <c r="AB338" s="87">
        <v>500.0</v>
      </c>
      <c r="AC338" s="2">
        <v>4838079.879453982</v>
      </c>
      <c r="AD338" s="92">
        <v>2725544.0003413744</v>
      </c>
      <c r="AE338" s="92">
        <v>2355689.3237573206</v>
      </c>
      <c r="AF338" s="92">
        <v>243153.4446447129</v>
      </c>
      <c r="AG338" s="92">
        <v>435.9328521018099</v>
      </c>
      <c r="AH338" s="2" t="s">
        <v>904</v>
      </c>
      <c r="AI338" s="2" t="s">
        <v>904</v>
      </c>
      <c r="AJ338" s="2" t="s">
        <v>904</v>
      </c>
      <c r="AK338" s="177">
        <v>11655.999999999998</v>
      </c>
      <c r="AL338" s="2" t="s">
        <v>904</v>
      </c>
      <c r="AM338" s="2" t="s">
        <v>904</v>
      </c>
      <c r="AN338" s="2" t="s">
        <v>904</v>
      </c>
      <c r="AO338" s="2" t="s">
        <v>904</v>
      </c>
      <c r="AP338" s="2" t="s">
        <v>904</v>
      </c>
      <c r="AQ338" s="2" t="s">
        <v>904</v>
      </c>
      <c r="AR338" s="2" t="s">
        <v>904</v>
      </c>
      <c r="AS338" s="2" t="s">
        <v>904</v>
      </c>
      <c r="AT338" s="2" t="s">
        <v>904</v>
      </c>
      <c r="AU338" s="2" t="s">
        <v>904</v>
      </c>
      <c r="AV338" s="2" t="s">
        <v>904</v>
      </c>
      <c r="AW338" s="2" t="s">
        <v>904</v>
      </c>
      <c r="AX338" s="2" t="s">
        <v>904</v>
      </c>
      <c r="AY338" s="2" t="s">
        <v>904</v>
      </c>
      <c r="AZ338" s="2" t="s">
        <v>904</v>
      </c>
      <c r="BA338" s="205">
        <v>2.0774154021367002E7</v>
      </c>
      <c r="BB338" s="205">
        <v>2.9543403820086667</v>
      </c>
      <c r="BC338" s="206" t="s">
        <v>904</v>
      </c>
      <c r="BD338" s="205">
        <v>2.9543403820086667</v>
      </c>
      <c r="BE338" s="205">
        <v>3218.5884020035446</v>
      </c>
      <c r="BF338" s="205">
        <v>0.0</v>
      </c>
      <c r="BG338" s="205">
        <v>14570.0</v>
      </c>
      <c r="BH338" s="205">
        <v>11655.999999999998</v>
      </c>
      <c r="BI338" s="2" t="s">
        <v>904</v>
      </c>
      <c r="BJ338" s="2" t="s">
        <v>904</v>
      </c>
      <c r="BK338" s="203">
        <v>30.0</v>
      </c>
      <c r="BL338" s="2">
        <v>1.0</v>
      </c>
      <c r="BM338" s="207">
        <v>30.0</v>
      </c>
      <c r="BN338" s="208" t="s">
        <v>906</v>
      </c>
      <c r="BO338" s="87">
        <v>20.0</v>
      </c>
      <c r="BP338" s="101">
        <v>0.05</v>
      </c>
      <c r="BQ338" s="101">
        <v>0.04</v>
      </c>
      <c r="BR338" s="2">
        <v>100.0</v>
      </c>
      <c r="BS338" s="2">
        <v>100.0</v>
      </c>
    </row>
    <row r="339" ht="12.75" customHeight="1">
      <c r="A339" s="87" t="str">
        <f t="shared" si="1"/>
        <v>Australia Mangrove Restoration Hydrology Small</v>
      </c>
      <c r="B339" s="87" t="s">
        <v>163</v>
      </c>
      <c r="C339" s="203" t="s">
        <v>185</v>
      </c>
      <c r="D339" s="203" t="s">
        <v>586</v>
      </c>
      <c r="E339" s="203" t="s">
        <v>160</v>
      </c>
      <c r="F339" s="203" t="s">
        <v>174</v>
      </c>
      <c r="G339" s="203" t="s">
        <v>909</v>
      </c>
      <c r="H339" s="177">
        <v>100.0</v>
      </c>
      <c r="I339" s="2" t="s">
        <v>907</v>
      </c>
      <c r="J339" s="2">
        <v>503833.4939662501</v>
      </c>
      <c r="K339" s="2">
        <v>1.5115004818987504E7</v>
      </c>
      <c r="L339" s="204">
        <v>-4838079.879453982</v>
      </c>
      <c r="M339" s="92">
        <v>5081233.324098695</v>
      </c>
      <c r="N339" s="92">
        <v>6789353.727523593</v>
      </c>
      <c r="O339" s="92">
        <v>2725544.0003413744</v>
      </c>
      <c r="P339" s="92">
        <v>2981116.6666666665</v>
      </c>
      <c r="Q339" s="92">
        <v>2355689.3237573206</v>
      </c>
      <c r="R339" s="92">
        <v>3808237.0608569267</v>
      </c>
      <c r="S339" s="92">
        <v>14570.0</v>
      </c>
      <c r="T339" s="92">
        <v>11655.999999999998</v>
      </c>
      <c r="U339" s="92">
        <v>243153.4446447129</v>
      </c>
      <c r="V339" s="92">
        <v>410358.6085692661</v>
      </c>
      <c r="W339" s="92">
        <v>435.9328521018099</v>
      </c>
      <c r="X339" s="92">
        <v>50812.33324098695</v>
      </c>
      <c r="Y339" s="92">
        <v>10162.46664819739</v>
      </c>
      <c r="Z339" s="92">
        <v>145.7</v>
      </c>
      <c r="AA339" s="92">
        <v>2431.534446447129</v>
      </c>
      <c r="AB339" s="87">
        <v>500.0</v>
      </c>
      <c r="AC339" s="2">
        <v>4838079.879453982</v>
      </c>
      <c r="AD339" s="92">
        <v>2725544.0003413744</v>
      </c>
      <c r="AE339" s="92">
        <v>2355689.3237573206</v>
      </c>
      <c r="AF339" s="92">
        <v>243153.4446447129</v>
      </c>
      <c r="AG339" s="92">
        <v>435.9328521018099</v>
      </c>
      <c r="AH339" s="2" t="s">
        <v>904</v>
      </c>
      <c r="AI339" s="2" t="s">
        <v>904</v>
      </c>
      <c r="AJ339" s="2" t="s">
        <v>904</v>
      </c>
      <c r="AK339" s="177">
        <v>11655.999999999998</v>
      </c>
      <c r="AL339" s="2" t="s">
        <v>904</v>
      </c>
      <c r="AM339" s="2" t="s">
        <v>904</v>
      </c>
      <c r="AN339" s="2" t="s">
        <v>904</v>
      </c>
      <c r="AO339" s="2" t="s">
        <v>904</v>
      </c>
      <c r="AP339" s="2" t="s">
        <v>904</v>
      </c>
      <c r="AQ339" s="2" t="s">
        <v>904</v>
      </c>
      <c r="AR339" s="2" t="s">
        <v>904</v>
      </c>
      <c r="AS339" s="2" t="s">
        <v>904</v>
      </c>
      <c r="AT339" s="2" t="s">
        <v>904</v>
      </c>
      <c r="AU339" s="2" t="s">
        <v>904</v>
      </c>
      <c r="AV339" s="2" t="s">
        <v>904</v>
      </c>
      <c r="AW339" s="2" t="s">
        <v>904</v>
      </c>
      <c r="AX339" s="2" t="s">
        <v>904</v>
      </c>
      <c r="AY339" s="2" t="s">
        <v>904</v>
      </c>
      <c r="AZ339" s="2" t="s">
        <v>904</v>
      </c>
      <c r="BA339" s="205">
        <v>2.0774154021367002E7</v>
      </c>
      <c r="BB339" s="205">
        <v>2.9543403820086667</v>
      </c>
      <c r="BC339" s="206" t="s">
        <v>904</v>
      </c>
      <c r="BD339" s="205">
        <v>2.9543403820086667</v>
      </c>
      <c r="BE339" s="205">
        <v>3218.5884020035446</v>
      </c>
      <c r="BF339" s="205">
        <v>0.0</v>
      </c>
      <c r="BG339" s="205">
        <v>14570.0</v>
      </c>
      <c r="BH339" s="205">
        <v>11655.999999999998</v>
      </c>
      <c r="BI339" s="2" t="s">
        <v>904</v>
      </c>
      <c r="BJ339" s="2" t="s">
        <v>904</v>
      </c>
      <c r="BK339" s="203">
        <v>30.0</v>
      </c>
      <c r="BL339" s="2">
        <v>1.0</v>
      </c>
      <c r="BM339" s="207">
        <v>30.0</v>
      </c>
      <c r="BN339" s="208" t="s">
        <v>906</v>
      </c>
      <c r="BO339" s="87">
        <v>20.0</v>
      </c>
      <c r="BP339" s="101">
        <v>0.05</v>
      </c>
      <c r="BQ339" s="101">
        <v>0.04</v>
      </c>
      <c r="BR339" s="2">
        <v>100.0</v>
      </c>
      <c r="BS339" s="2">
        <v>100.0</v>
      </c>
    </row>
    <row r="340" ht="12.75" customHeight="1">
      <c r="A340" s="87" t="str">
        <f t="shared" si="1"/>
        <v>Australia Salt marsh Restoration Hydrology Small</v>
      </c>
      <c r="B340" s="87" t="s">
        <v>163</v>
      </c>
      <c r="C340" s="203" t="s">
        <v>185</v>
      </c>
      <c r="D340" s="203" t="s">
        <v>586</v>
      </c>
      <c r="E340" s="203" t="s">
        <v>168</v>
      </c>
      <c r="F340" s="203" t="s">
        <v>174</v>
      </c>
      <c r="G340" s="203" t="s">
        <v>909</v>
      </c>
      <c r="H340" s="177">
        <v>100.0</v>
      </c>
      <c r="I340" s="2" t="s">
        <v>907</v>
      </c>
      <c r="J340" s="2">
        <v>18742.408583810084</v>
      </c>
      <c r="K340" s="2">
        <v>562272.2575143025</v>
      </c>
      <c r="L340" s="204">
        <v>-5983258.031545882</v>
      </c>
      <c r="M340" s="92">
        <v>6094626.870754007</v>
      </c>
      <c r="N340" s="92">
        <v>7939047.249946754</v>
      </c>
      <c r="O340" s="92">
        <v>3559985.510897453</v>
      </c>
      <c r="P340" s="92">
        <v>3919749.8819968193</v>
      </c>
      <c r="Q340" s="92">
        <v>2534641.3598565543</v>
      </c>
      <c r="R340" s="92">
        <v>4019297.3679499356</v>
      </c>
      <c r="S340" s="92">
        <v>6673.333333333321</v>
      </c>
      <c r="T340" s="92">
        <v>5338.666666666656</v>
      </c>
      <c r="U340" s="92">
        <v>111368.83920812496</v>
      </c>
      <c r="V340" s="92">
        <v>187951.94105597556</v>
      </c>
      <c r="W340" s="92">
        <v>1141.6009373290497</v>
      </c>
      <c r="X340" s="92">
        <v>60946.268707540075</v>
      </c>
      <c r="Y340" s="92">
        <v>12189.253741508015</v>
      </c>
      <c r="Z340" s="92">
        <v>66.7333333333332</v>
      </c>
      <c r="AA340" s="92">
        <v>1113.6883920812497</v>
      </c>
      <c r="AB340" s="87">
        <v>500.0</v>
      </c>
      <c r="AC340" s="2">
        <v>5983258.031545882</v>
      </c>
      <c r="AD340" s="92">
        <v>3559985.510897453</v>
      </c>
      <c r="AE340" s="92">
        <v>2534641.3598565543</v>
      </c>
      <c r="AF340" s="92">
        <v>111368.83920812496</v>
      </c>
      <c r="AG340" s="92">
        <v>1141.6009373290497</v>
      </c>
      <c r="AH340" s="2" t="s">
        <v>904</v>
      </c>
      <c r="AI340" s="2" t="s">
        <v>904</v>
      </c>
      <c r="AJ340" s="2" t="s">
        <v>904</v>
      </c>
      <c r="AK340" s="177">
        <v>5338.666666666656</v>
      </c>
      <c r="AL340" s="2" t="s">
        <v>904</v>
      </c>
      <c r="AM340" s="2" t="s">
        <v>904</v>
      </c>
      <c r="AN340" s="2" t="s">
        <v>904</v>
      </c>
      <c r="AO340" s="2" t="s">
        <v>904</v>
      </c>
      <c r="AP340" s="2" t="s">
        <v>904</v>
      </c>
      <c r="AQ340" s="2" t="s">
        <v>904</v>
      </c>
      <c r="AR340" s="2" t="s">
        <v>904</v>
      </c>
      <c r="AS340" s="2" t="s">
        <v>904</v>
      </c>
      <c r="AT340" s="2" t="s">
        <v>904</v>
      </c>
      <c r="AU340" s="2" t="s">
        <v>904</v>
      </c>
      <c r="AV340" s="2" t="s">
        <v>904</v>
      </c>
      <c r="AW340" s="2" t="s">
        <v>904</v>
      </c>
      <c r="AX340" s="2" t="s">
        <v>904</v>
      </c>
      <c r="AY340" s="2" t="s">
        <v>904</v>
      </c>
      <c r="AZ340" s="2" t="s">
        <v>904</v>
      </c>
      <c r="BA340" s="205">
        <v>4263802.103693904</v>
      </c>
      <c r="BB340" s="205">
        <v>4.772438124205465</v>
      </c>
      <c r="BC340" s="206" t="s">
        <v>904</v>
      </c>
      <c r="BD340" s="205">
        <v>4.772438124205465</v>
      </c>
      <c r="BE340" s="205">
        <v>1010.1488379664489</v>
      </c>
      <c r="BF340" s="205">
        <v>0.0</v>
      </c>
      <c r="BG340" s="205">
        <v>6673.333333333321</v>
      </c>
      <c r="BH340" s="205">
        <v>5338.666666666656</v>
      </c>
      <c r="BI340" s="2" t="s">
        <v>904</v>
      </c>
      <c r="BJ340" s="2" t="s">
        <v>904</v>
      </c>
      <c r="BK340" s="203">
        <v>30.0</v>
      </c>
      <c r="BL340" s="2">
        <v>1.0</v>
      </c>
      <c r="BM340" s="207">
        <v>30.0</v>
      </c>
      <c r="BN340" s="208" t="s">
        <v>906</v>
      </c>
      <c r="BO340" s="87">
        <v>20.0</v>
      </c>
      <c r="BP340" s="101">
        <v>0.05</v>
      </c>
      <c r="BQ340" s="101">
        <v>0.04</v>
      </c>
      <c r="BR340" s="2">
        <v>100.0</v>
      </c>
      <c r="BS340" s="2">
        <v>100.0</v>
      </c>
    </row>
    <row r="341" ht="12.75" customHeight="1">
      <c r="A341" s="87" t="str">
        <f t="shared" si="1"/>
        <v>Australia Salt marsh Restoration Hydrology Small</v>
      </c>
      <c r="B341" s="87" t="s">
        <v>163</v>
      </c>
      <c r="C341" s="203" t="s">
        <v>185</v>
      </c>
      <c r="D341" s="203" t="s">
        <v>586</v>
      </c>
      <c r="E341" s="203" t="s">
        <v>168</v>
      </c>
      <c r="F341" s="203" t="s">
        <v>174</v>
      </c>
      <c r="G341" s="203" t="s">
        <v>909</v>
      </c>
      <c r="H341" s="177">
        <v>100.0</v>
      </c>
      <c r="I341" s="2" t="s">
        <v>907</v>
      </c>
      <c r="J341" s="2">
        <v>18742.408583810084</v>
      </c>
      <c r="K341" s="2">
        <v>562272.2575143025</v>
      </c>
      <c r="L341" s="204">
        <v>-5983258.031545882</v>
      </c>
      <c r="M341" s="92">
        <v>6094626.870754007</v>
      </c>
      <c r="N341" s="92">
        <v>7939047.249946754</v>
      </c>
      <c r="O341" s="92">
        <v>3559985.510897453</v>
      </c>
      <c r="P341" s="92">
        <v>3919749.8819968193</v>
      </c>
      <c r="Q341" s="92">
        <v>2534641.3598565543</v>
      </c>
      <c r="R341" s="92">
        <v>4019297.3679499356</v>
      </c>
      <c r="S341" s="92">
        <v>6673.333333333321</v>
      </c>
      <c r="T341" s="92">
        <v>5338.666666666656</v>
      </c>
      <c r="U341" s="92">
        <v>111368.83920812496</v>
      </c>
      <c r="V341" s="92">
        <v>187951.94105597556</v>
      </c>
      <c r="W341" s="92">
        <v>1141.6009373290497</v>
      </c>
      <c r="X341" s="92">
        <v>60946.268707540075</v>
      </c>
      <c r="Y341" s="92">
        <v>12189.253741508015</v>
      </c>
      <c r="Z341" s="92">
        <v>66.7333333333332</v>
      </c>
      <c r="AA341" s="92">
        <v>1113.6883920812497</v>
      </c>
      <c r="AB341" s="87">
        <v>500.0</v>
      </c>
      <c r="AC341" s="2">
        <v>5983258.031545882</v>
      </c>
      <c r="AD341" s="92">
        <v>3559985.510897453</v>
      </c>
      <c r="AE341" s="92">
        <v>2534641.3598565543</v>
      </c>
      <c r="AF341" s="92">
        <v>111368.83920812496</v>
      </c>
      <c r="AG341" s="92">
        <v>1141.6009373290497</v>
      </c>
      <c r="AH341" s="2" t="s">
        <v>904</v>
      </c>
      <c r="AI341" s="2" t="s">
        <v>904</v>
      </c>
      <c r="AJ341" s="2" t="s">
        <v>904</v>
      </c>
      <c r="AK341" s="177">
        <v>5338.666666666656</v>
      </c>
      <c r="AL341" s="2" t="s">
        <v>904</v>
      </c>
      <c r="AM341" s="2" t="s">
        <v>904</v>
      </c>
      <c r="AN341" s="2" t="s">
        <v>904</v>
      </c>
      <c r="AO341" s="2" t="s">
        <v>904</v>
      </c>
      <c r="AP341" s="2" t="s">
        <v>904</v>
      </c>
      <c r="AQ341" s="2" t="s">
        <v>904</v>
      </c>
      <c r="AR341" s="2" t="s">
        <v>904</v>
      </c>
      <c r="AS341" s="2" t="s">
        <v>904</v>
      </c>
      <c r="AT341" s="2" t="s">
        <v>904</v>
      </c>
      <c r="AU341" s="2" t="s">
        <v>904</v>
      </c>
      <c r="AV341" s="2" t="s">
        <v>904</v>
      </c>
      <c r="AW341" s="2" t="s">
        <v>904</v>
      </c>
      <c r="AX341" s="2" t="s">
        <v>904</v>
      </c>
      <c r="AY341" s="2" t="s">
        <v>904</v>
      </c>
      <c r="AZ341" s="2" t="s">
        <v>904</v>
      </c>
      <c r="BA341" s="205">
        <v>4263802.103693904</v>
      </c>
      <c r="BB341" s="205">
        <v>4.772438124205465</v>
      </c>
      <c r="BC341" s="206" t="s">
        <v>904</v>
      </c>
      <c r="BD341" s="205">
        <v>4.772438124205465</v>
      </c>
      <c r="BE341" s="205">
        <v>1010.1488379664489</v>
      </c>
      <c r="BF341" s="205">
        <v>0.0</v>
      </c>
      <c r="BG341" s="205">
        <v>6673.333333333321</v>
      </c>
      <c r="BH341" s="205">
        <v>5338.666666666656</v>
      </c>
      <c r="BI341" s="2" t="s">
        <v>904</v>
      </c>
      <c r="BJ341" s="2" t="s">
        <v>904</v>
      </c>
      <c r="BK341" s="203">
        <v>30.0</v>
      </c>
      <c r="BL341" s="2">
        <v>1.0</v>
      </c>
      <c r="BM341" s="207">
        <v>30.0</v>
      </c>
      <c r="BN341" s="208" t="s">
        <v>906</v>
      </c>
      <c r="BO341" s="87">
        <v>20.0</v>
      </c>
      <c r="BP341" s="101">
        <v>0.05</v>
      </c>
      <c r="BQ341" s="101">
        <v>0.04</v>
      </c>
      <c r="BR341" s="2">
        <v>100.0</v>
      </c>
      <c r="BS341" s="2">
        <v>100.0</v>
      </c>
    </row>
    <row r="342" ht="12.75" customHeight="1">
      <c r="A342" s="87" t="str">
        <f t="shared" si="1"/>
        <v>Australia Mangrove Restoration Hydrology Large</v>
      </c>
      <c r="B342" s="87" t="s">
        <v>163</v>
      </c>
      <c r="C342" s="203" t="s">
        <v>185</v>
      </c>
      <c r="D342" s="203" t="s">
        <v>586</v>
      </c>
      <c r="E342" s="203" t="s">
        <v>160</v>
      </c>
      <c r="F342" s="203" t="s">
        <v>174</v>
      </c>
      <c r="G342" s="203" t="s">
        <v>909</v>
      </c>
      <c r="H342" s="177">
        <v>1000.0</v>
      </c>
      <c r="I342" s="2" t="s">
        <v>908</v>
      </c>
      <c r="J342" s="2">
        <v>503833.4939662501</v>
      </c>
      <c r="K342" s="2">
        <v>3.3129540507254317E7</v>
      </c>
      <c r="L342" s="204">
        <v>-1.3707471919226632E7</v>
      </c>
      <c r="M342" s="92">
        <v>1.763460489472648E7</v>
      </c>
      <c r="N342" s="92">
        <v>2.2311886252973378E7</v>
      </c>
      <c r="O342" s="92">
        <v>1.2553948350841966E7</v>
      </c>
      <c r="P342" s="92">
        <v>1.4761116666666666E7</v>
      </c>
      <c r="Q342" s="92">
        <v>5080656.543884516</v>
      </c>
      <c r="R342" s="92">
        <v>7550769.5863067135</v>
      </c>
      <c r="S342" s="92">
        <v>134772.5</v>
      </c>
      <c r="T342" s="92">
        <v>107818.0</v>
      </c>
      <c r="U342" s="92">
        <v>4838720.517985254</v>
      </c>
      <c r="V342" s="92">
        <v>8405059.863067131</v>
      </c>
      <c r="W342" s="92">
        <v>163.55900586846798</v>
      </c>
      <c r="X342" s="92">
        <v>17634.604894726483</v>
      </c>
      <c r="Y342" s="92">
        <v>35269.209789452965</v>
      </c>
      <c r="Z342" s="92">
        <v>134.7725</v>
      </c>
      <c r="AA342" s="92">
        <v>4838.7205179852535</v>
      </c>
      <c r="AB342" s="87">
        <v>500.0</v>
      </c>
      <c r="AC342" s="2">
        <v>1.3707471919226632E7</v>
      </c>
      <c r="AD342" s="92">
        <v>1.2553948350841966E7</v>
      </c>
      <c r="AE342" s="92">
        <v>5080656.543884516</v>
      </c>
      <c r="AF342" s="92">
        <v>4838720.517985254</v>
      </c>
      <c r="AG342" s="92">
        <v>163.55900586846798</v>
      </c>
      <c r="AH342" s="2" t="s">
        <v>904</v>
      </c>
      <c r="AI342" s="2" t="s">
        <v>904</v>
      </c>
      <c r="AJ342" s="2" t="s">
        <v>904</v>
      </c>
      <c r="AK342" s="177">
        <v>107818.0</v>
      </c>
      <c r="AL342" s="2" t="s">
        <v>904</v>
      </c>
      <c r="AM342" s="2" t="s">
        <v>904</v>
      </c>
      <c r="AN342" s="2" t="s">
        <v>904</v>
      </c>
      <c r="AO342" s="2" t="s">
        <v>904</v>
      </c>
      <c r="AP342" s="2" t="s">
        <v>904</v>
      </c>
      <c r="AQ342" s="2" t="s">
        <v>904</v>
      </c>
      <c r="AR342" s="2" t="s">
        <v>904</v>
      </c>
      <c r="AS342" s="2" t="s">
        <v>904</v>
      </c>
      <c r="AT342" s="2" t="s">
        <v>904</v>
      </c>
      <c r="AU342" s="2" t="s">
        <v>904</v>
      </c>
      <c r="AV342" s="2" t="s">
        <v>904</v>
      </c>
      <c r="AW342" s="2" t="s">
        <v>904</v>
      </c>
      <c r="AX342" s="2" t="s">
        <v>904</v>
      </c>
      <c r="AY342" s="2" t="s">
        <v>904</v>
      </c>
      <c r="AZ342" s="2" t="s">
        <v>904</v>
      </c>
      <c r="BA342" s="205">
        <v>2.0774154021367002E7</v>
      </c>
      <c r="BB342" s="205">
        <v>29.543403820086723</v>
      </c>
      <c r="BC342" s="206" t="s">
        <v>904</v>
      </c>
      <c r="BD342" s="205">
        <v>29.543403820086723</v>
      </c>
      <c r="BE342" s="205">
        <v>32185.884020035464</v>
      </c>
      <c r="BF342" s="205">
        <v>0.0</v>
      </c>
      <c r="BG342" s="205">
        <v>134772.5</v>
      </c>
      <c r="BH342" s="205">
        <v>107818.0</v>
      </c>
      <c r="BI342" s="2" t="s">
        <v>904</v>
      </c>
      <c r="BJ342" s="2" t="s">
        <v>904</v>
      </c>
      <c r="BK342" s="203">
        <v>65.75493869304675</v>
      </c>
      <c r="BL342" s="2">
        <v>2.0</v>
      </c>
      <c r="BM342" s="207">
        <v>65.75493869304675</v>
      </c>
      <c r="BN342" s="208" t="s">
        <v>905</v>
      </c>
      <c r="BO342" s="87">
        <v>20.0</v>
      </c>
      <c r="BP342" s="101">
        <v>0.05</v>
      </c>
      <c r="BQ342" s="101">
        <v>0.04</v>
      </c>
      <c r="BR342" s="2">
        <v>100.0</v>
      </c>
      <c r="BS342" s="2">
        <v>100.0</v>
      </c>
    </row>
    <row r="343" ht="12.75" customHeight="1">
      <c r="A343" s="87" t="str">
        <f t="shared" si="1"/>
        <v>Australia Mangrove Restoration Hydrology Large</v>
      </c>
      <c r="B343" s="87" t="s">
        <v>163</v>
      </c>
      <c r="C343" s="203" t="s">
        <v>185</v>
      </c>
      <c r="D343" s="203" t="s">
        <v>586</v>
      </c>
      <c r="E343" s="203" t="s">
        <v>160</v>
      </c>
      <c r="F343" s="203" t="s">
        <v>174</v>
      </c>
      <c r="G343" s="203" t="s">
        <v>909</v>
      </c>
      <c r="H343" s="177">
        <v>1000.0</v>
      </c>
      <c r="I343" s="2" t="s">
        <v>908</v>
      </c>
      <c r="J343" s="2">
        <v>503833.4939662501</v>
      </c>
      <c r="K343" s="2">
        <v>3.3129540507254317E7</v>
      </c>
      <c r="L343" s="204">
        <v>-1.3707471919226632E7</v>
      </c>
      <c r="M343" s="92">
        <v>1.763460489472648E7</v>
      </c>
      <c r="N343" s="92">
        <v>2.2311886252973378E7</v>
      </c>
      <c r="O343" s="92">
        <v>1.2553948350841966E7</v>
      </c>
      <c r="P343" s="92">
        <v>1.4761116666666666E7</v>
      </c>
      <c r="Q343" s="92">
        <v>5080656.543884516</v>
      </c>
      <c r="R343" s="92">
        <v>7550769.5863067135</v>
      </c>
      <c r="S343" s="92">
        <v>134772.5</v>
      </c>
      <c r="T343" s="92">
        <v>107818.0</v>
      </c>
      <c r="U343" s="92">
        <v>4838720.517985254</v>
      </c>
      <c r="V343" s="92">
        <v>8405059.863067131</v>
      </c>
      <c r="W343" s="92">
        <v>163.55900586846798</v>
      </c>
      <c r="X343" s="92">
        <v>17634.604894726483</v>
      </c>
      <c r="Y343" s="92">
        <v>35269.209789452965</v>
      </c>
      <c r="Z343" s="92">
        <v>134.7725</v>
      </c>
      <c r="AA343" s="92">
        <v>4838.7205179852535</v>
      </c>
      <c r="AB343" s="87">
        <v>500.0</v>
      </c>
      <c r="AC343" s="2">
        <v>1.3707471919226632E7</v>
      </c>
      <c r="AD343" s="92">
        <v>1.2553948350841966E7</v>
      </c>
      <c r="AE343" s="92">
        <v>5080656.543884516</v>
      </c>
      <c r="AF343" s="92">
        <v>4838720.517985254</v>
      </c>
      <c r="AG343" s="92">
        <v>163.55900586846798</v>
      </c>
      <c r="AH343" s="2" t="s">
        <v>904</v>
      </c>
      <c r="AI343" s="2" t="s">
        <v>904</v>
      </c>
      <c r="AJ343" s="2" t="s">
        <v>904</v>
      </c>
      <c r="AK343" s="177">
        <v>107818.0</v>
      </c>
      <c r="AL343" s="2" t="s">
        <v>904</v>
      </c>
      <c r="AM343" s="2" t="s">
        <v>904</v>
      </c>
      <c r="AN343" s="2" t="s">
        <v>904</v>
      </c>
      <c r="AO343" s="2" t="s">
        <v>904</v>
      </c>
      <c r="AP343" s="2" t="s">
        <v>904</v>
      </c>
      <c r="AQ343" s="2" t="s">
        <v>904</v>
      </c>
      <c r="AR343" s="2" t="s">
        <v>904</v>
      </c>
      <c r="AS343" s="2" t="s">
        <v>904</v>
      </c>
      <c r="AT343" s="2" t="s">
        <v>904</v>
      </c>
      <c r="AU343" s="2" t="s">
        <v>904</v>
      </c>
      <c r="AV343" s="2" t="s">
        <v>904</v>
      </c>
      <c r="AW343" s="2" t="s">
        <v>904</v>
      </c>
      <c r="AX343" s="2" t="s">
        <v>904</v>
      </c>
      <c r="AY343" s="2" t="s">
        <v>904</v>
      </c>
      <c r="AZ343" s="2" t="s">
        <v>904</v>
      </c>
      <c r="BA343" s="205">
        <v>2.0774154021367002E7</v>
      </c>
      <c r="BB343" s="205">
        <v>29.543403820086723</v>
      </c>
      <c r="BC343" s="206" t="s">
        <v>904</v>
      </c>
      <c r="BD343" s="205">
        <v>29.543403820086723</v>
      </c>
      <c r="BE343" s="205">
        <v>32185.884020035464</v>
      </c>
      <c r="BF343" s="205">
        <v>0.0</v>
      </c>
      <c r="BG343" s="205">
        <v>134772.5</v>
      </c>
      <c r="BH343" s="205">
        <v>107818.0</v>
      </c>
      <c r="BI343" s="2" t="s">
        <v>904</v>
      </c>
      <c r="BJ343" s="2" t="s">
        <v>904</v>
      </c>
      <c r="BK343" s="203">
        <v>65.75493869304675</v>
      </c>
      <c r="BL343" s="2">
        <v>2.0</v>
      </c>
      <c r="BM343" s="207">
        <v>65.75493869304675</v>
      </c>
      <c r="BN343" s="208" t="s">
        <v>905</v>
      </c>
      <c r="BO343" s="87">
        <v>20.0</v>
      </c>
      <c r="BP343" s="101">
        <v>0.05</v>
      </c>
      <c r="BQ343" s="101">
        <v>0.04</v>
      </c>
      <c r="BR343" s="2">
        <v>100.0</v>
      </c>
      <c r="BS343" s="2">
        <v>100.0</v>
      </c>
    </row>
    <row r="344" ht="12.75" customHeight="1">
      <c r="A344" s="87" t="str">
        <f t="shared" si="1"/>
        <v>Australia Salt marsh Restoration Hydrology Large</v>
      </c>
      <c r="B344" s="87" t="s">
        <v>163</v>
      </c>
      <c r="C344" s="203" t="s">
        <v>185</v>
      </c>
      <c r="D344" s="203" t="s">
        <v>586</v>
      </c>
      <c r="E344" s="203" t="s">
        <v>168</v>
      </c>
      <c r="F344" s="203" t="s">
        <v>174</v>
      </c>
      <c r="G344" s="203" t="s">
        <v>909</v>
      </c>
      <c r="H344" s="177">
        <v>1000.0</v>
      </c>
      <c r="I344" s="2" t="s">
        <v>908</v>
      </c>
      <c r="J344" s="2">
        <v>18742.408583810084</v>
      </c>
      <c r="K344" s="2">
        <v>3752345.8306383006</v>
      </c>
      <c r="L344" s="204">
        <v>-2.2293152993266866E7</v>
      </c>
      <c r="M344" s="92">
        <v>2.7514381142692357E7</v>
      </c>
      <c r="N344" s="92">
        <v>3.4363792674719386E7</v>
      </c>
      <c r="O344" s="92">
        <v>2.0429180011473842E7</v>
      </c>
      <c r="P344" s="92">
        <v>2.4147448819968194E7</v>
      </c>
      <c r="Q344" s="92">
        <v>7085201.131218517</v>
      </c>
      <c r="R344" s="92">
        <v>1.021634385475119E7</v>
      </c>
      <c r="S344" s="92">
        <v>61728.3333333332</v>
      </c>
      <c r="T344" s="92">
        <v>49382.66666666658</v>
      </c>
      <c r="U344" s="92">
        <v>6747810.601160496</v>
      </c>
      <c r="V344" s="92">
        <v>1.172122916307806E7</v>
      </c>
      <c r="W344" s="92">
        <v>557.1667753062966</v>
      </c>
      <c r="X344" s="92">
        <v>27514.381142692357</v>
      </c>
      <c r="Y344" s="92">
        <v>55028.76228538471</v>
      </c>
      <c r="Z344" s="92">
        <v>61.7283333333332</v>
      </c>
      <c r="AA344" s="92">
        <v>6747.810601160496</v>
      </c>
      <c r="AB344" s="87">
        <v>500.0</v>
      </c>
      <c r="AC344" s="2">
        <v>2.2293152993266866E7</v>
      </c>
      <c r="AD344" s="92">
        <v>2.0429180011473842E7</v>
      </c>
      <c r="AE344" s="92">
        <v>7085201.131218517</v>
      </c>
      <c r="AF344" s="92">
        <v>6747810.601160496</v>
      </c>
      <c r="AG344" s="92">
        <v>557.1667753062966</v>
      </c>
      <c r="AH344" s="2" t="s">
        <v>904</v>
      </c>
      <c r="AI344" s="2" t="s">
        <v>904</v>
      </c>
      <c r="AJ344" s="2" t="s">
        <v>904</v>
      </c>
      <c r="AK344" s="177">
        <v>49382.66666666658</v>
      </c>
      <c r="AL344" s="2" t="s">
        <v>904</v>
      </c>
      <c r="AM344" s="2" t="s">
        <v>904</v>
      </c>
      <c r="AN344" s="2" t="s">
        <v>904</v>
      </c>
      <c r="AO344" s="2" t="s">
        <v>904</v>
      </c>
      <c r="AP344" s="2" t="s">
        <v>904</v>
      </c>
      <c r="AQ344" s="2" t="s">
        <v>904</v>
      </c>
      <c r="AR344" s="2" t="s">
        <v>904</v>
      </c>
      <c r="AS344" s="2" t="s">
        <v>904</v>
      </c>
      <c r="AT344" s="2" t="s">
        <v>904</v>
      </c>
      <c r="AU344" s="2" t="s">
        <v>904</v>
      </c>
      <c r="AV344" s="2" t="s">
        <v>904</v>
      </c>
      <c r="AW344" s="2" t="s">
        <v>904</v>
      </c>
      <c r="AX344" s="2" t="s">
        <v>904</v>
      </c>
      <c r="AY344" s="2" t="s">
        <v>904</v>
      </c>
      <c r="AZ344" s="2" t="s">
        <v>904</v>
      </c>
      <c r="BA344" s="205">
        <v>4263802.103693904</v>
      </c>
      <c r="BB344" s="205">
        <v>47.72438124205462</v>
      </c>
      <c r="BC344" s="206" t="s">
        <v>904</v>
      </c>
      <c r="BD344" s="205">
        <v>47.72438124205462</v>
      </c>
      <c r="BE344" s="205">
        <v>10101.488379664492</v>
      </c>
      <c r="BF344" s="205">
        <v>0.0</v>
      </c>
      <c r="BG344" s="205">
        <v>61728.3333333332</v>
      </c>
      <c r="BH344" s="205">
        <v>49382.66666666658</v>
      </c>
      <c r="BI344" s="2" t="s">
        <v>904</v>
      </c>
      <c r="BJ344" s="2" t="s">
        <v>904</v>
      </c>
      <c r="BK344" s="203">
        <v>200.20616954640622</v>
      </c>
      <c r="BL344" s="2">
        <v>2.0</v>
      </c>
      <c r="BM344" s="207">
        <v>200.20616954640622</v>
      </c>
      <c r="BN344" s="208" t="s">
        <v>905</v>
      </c>
      <c r="BO344" s="87">
        <v>20.0</v>
      </c>
      <c r="BP344" s="101">
        <v>0.05</v>
      </c>
      <c r="BQ344" s="101">
        <v>0.04</v>
      </c>
      <c r="BR344" s="2">
        <v>100.0</v>
      </c>
      <c r="BS344" s="2">
        <v>100.0</v>
      </c>
    </row>
    <row r="345" ht="12.75" customHeight="1">
      <c r="A345" s="87" t="str">
        <f t="shared" si="1"/>
        <v>Australia Salt marsh Restoration Hydrology Large</v>
      </c>
      <c r="B345" s="87" t="s">
        <v>163</v>
      </c>
      <c r="C345" s="203" t="s">
        <v>185</v>
      </c>
      <c r="D345" s="203" t="s">
        <v>586</v>
      </c>
      <c r="E345" s="203" t="s">
        <v>168</v>
      </c>
      <c r="F345" s="203" t="s">
        <v>174</v>
      </c>
      <c r="G345" s="203" t="s">
        <v>909</v>
      </c>
      <c r="H345" s="177">
        <v>1000.0</v>
      </c>
      <c r="I345" s="2" t="s">
        <v>908</v>
      </c>
      <c r="J345" s="2">
        <v>18742.408583810084</v>
      </c>
      <c r="K345" s="2">
        <v>3752345.8306383006</v>
      </c>
      <c r="L345" s="204">
        <v>-2.2293152993266866E7</v>
      </c>
      <c r="M345" s="92">
        <v>2.7514381142692357E7</v>
      </c>
      <c r="N345" s="92">
        <v>3.4363792674719386E7</v>
      </c>
      <c r="O345" s="92">
        <v>2.0429180011473842E7</v>
      </c>
      <c r="P345" s="92">
        <v>2.4147448819968194E7</v>
      </c>
      <c r="Q345" s="92">
        <v>7085201.131218517</v>
      </c>
      <c r="R345" s="92">
        <v>1.021634385475119E7</v>
      </c>
      <c r="S345" s="92">
        <v>61728.3333333332</v>
      </c>
      <c r="T345" s="92">
        <v>49382.66666666658</v>
      </c>
      <c r="U345" s="92">
        <v>6747810.601160496</v>
      </c>
      <c r="V345" s="92">
        <v>1.172122916307806E7</v>
      </c>
      <c r="W345" s="92">
        <v>557.1667753062966</v>
      </c>
      <c r="X345" s="92">
        <v>27514.381142692357</v>
      </c>
      <c r="Y345" s="92">
        <v>55028.76228538471</v>
      </c>
      <c r="Z345" s="92">
        <v>61.7283333333332</v>
      </c>
      <c r="AA345" s="92">
        <v>6747.810601160496</v>
      </c>
      <c r="AB345" s="87">
        <v>500.0</v>
      </c>
      <c r="AC345" s="2">
        <v>2.2293152993266866E7</v>
      </c>
      <c r="AD345" s="92">
        <v>2.0429180011473842E7</v>
      </c>
      <c r="AE345" s="92">
        <v>7085201.131218517</v>
      </c>
      <c r="AF345" s="92">
        <v>6747810.601160496</v>
      </c>
      <c r="AG345" s="92">
        <v>557.1667753062966</v>
      </c>
      <c r="AH345" s="2" t="s">
        <v>904</v>
      </c>
      <c r="AI345" s="2" t="s">
        <v>904</v>
      </c>
      <c r="AJ345" s="2" t="s">
        <v>904</v>
      </c>
      <c r="AK345" s="177">
        <v>49382.66666666658</v>
      </c>
      <c r="AL345" s="2" t="s">
        <v>904</v>
      </c>
      <c r="AM345" s="2" t="s">
        <v>904</v>
      </c>
      <c r="AN345" s="2" t="s">
        <v>904</v>
      </c>
      <c r="AO345" s="2" t="s">
        <v>904</v>
      </c>
      <c r="AP345" s="2" t="s">
        <v>904</v>
      </c>
      <c r="AQ345" s="2" t="s">
        <v>904</v>
      </c>
      <c r="AR345" s="2" t="s">
        <v>904</v>
      </c>
      <c r="AS345" s="2" t="s">
        <v>904</v>
      </c>
      <c r="AT345" s="2" t="s">
        <v>904</v>
      </c>
      <c r="AU345" s="2" t="s">
        <v>904</v>
      </c>
      <c r="AV345" s="2" t="s">
        <v>904</v>
      </c>
      <c r="AW345" s="2" t="s">
        <v>904</v>
      </c>
      <c r="AX345" s="2" t="s">
        <v>904</v>
      </c>
      <c r="AY345" s="2" t="s">
        <v>904</v>
      </c>
      <c r="AZ345" s="2" t="s">
        <v>904</v>
      </c>
      <c r="BA345" s="205">
        <v>4263802.103693904</v>
      </c>
      <c r="BB345" s="205">
        <v>47.72438124205462</v>
      </c>
      <c r="BC345" s="206" t="s">
        <v>904</v>
      </c>
      <c r="BD345" s="205">
        <v>47.72438124205462</v>
      </c>
      <c r="BE345" s="205">
        <v>10101.488379664492</v>
      </c>
      <c r="BF345" s="205">
        <v>0.0</v>
      </c>
      <c r="BG345" s="205">
        <v>61728.3333333332</v>
      </c>
      <c r="BH345" s="205">
        <v>49382.66666666658</v>
      </c>
      <c r="BI345" s="2" t="s">
        <v>904</v>
      </c>
      <c r="BJ345" s="2" t="s">
        <v>904</v>
      </c>
      <c r="BK345" s="203">
        <v>200.20616954640622</v>
      </c>
      <c r="BL345" s="2">
        <v>2.0</v>
      </c>
      <c r="BM345" s="207">
        <v>200.20616954640622</v>
      </c>
      <c r="BN345" s="208" t="s">
        <v>905</v>
      </c>
      <c r="BO345" s="87">
        <v>20.0</v>
      </c>
      <c r="BP345" s="101">
        <v>0.05</v>
      </c>
      <c r="BQ345" s="101">
        <v>0.04</v>
      </c>
      <c r="BR345" s="2">
        <v>100.0</v>
      </c>
      <c r="BS345" s="2">
        <v>100.0</v>
      </c>
    </row>
    <row r="346" ht="12.75" customHeight="1">
      <c r="A346" s="87" t="str">
        <f t="shared" si="1"/>
        <v>Australia Mangrove Restoration Hydrology Large</v>
      </c>
      <c r="B346" s="87" t="s">
        <v>163</v>
      </c>
      <c r="C346" s="203" t="s">
        <v>185</v>
      </c>
      <c r="D346" s="203" t="s">
        <v>586</v>
      </c>
      <c r="E346" s="203" t="s">
        <v>160</v>
      </c>
      <c r="F346" s="203" t="s">
        <v>174</v>
      </c>
      <c r="G346" s="203" t="s">
        <v>909</v>
      </c>
      <c r="H346" s="177">
        <v>1000.0</v>
      </c>
      <c r="I346" s="2" t="s">
        <v>908</v>
      </c>
      <c r="J346" s="2">
        <v>503833.4939662501</v>
      </c>
      <c r="K346" s="2">
        <v>1.5115004818987504E7</v>
      </c>
      <c r="L346" s="204">
        <v>-1.5290215720122138E7</v>
      </c>
      <c r="M346" s="92">
        <v>1.737149438331535E7</v>
      </c>
      <c r="N346" s="92">
        <v>2.1854852293108806E7</v>
      </c>
      <c r="O346" s="92">
        <v>1.2553948350841966E7</v>
      </c>
      <c r="P346" s="92">
        <v>1.4761116666666666E7</v>
      </c>
      <c r="Q346" s="92">
        <v>4817546.032473385</v>
      </c>
      <c r="R346" s="92">
        <v>7093735.626442141</v>
      </c>
      <c r="S346" s="92">
        <v>134772.5</v>
      </c>
      <c r="T346" s="92">
        <v>107818.0</v>
      </c>
      <c r="U346" s="92">
        <v>2207615.4038739563</v>
      </c>
      <c r="V346" s="92">
        <v>3834720.2644214104</v>
      </c>
      <c r="W346" s="92">
        <v>161.11868503696368</v>
      </c>
      <c r="X346" s="92">
        <v>17371.494383315352</v>
      </c>
      <c r="Y346" s="92">
        <v>34742.988766630704</v>
      </c>
      <c r="Z346" s="92">
        <v>134.7725</v>
      </c>
      <c r="AA346" s="92">
        <v>2207.6154038739564</v>
      </c>
      <c r="AB346" s="87">
        <v>500.0</v>
      </c>
      <c r="AC346" s="2">
        <v>1.5290215720122138E7</v>
      </c>
      <c r="AD346" s="92">
        <v>1.2553948350841966E7</v>
      </c>
      <c r="AE346" s="92">
        <v>4817546.032473385</v>
      </c>
      <c r="AF346" s="92">
        <v>2207615.4038739563</v>
      </c>
      <c r="AG346" s="92">
        <v>161.11868503696368</v>
      </c>
      <c r="AH346" s="2" t="s">
        <v>904</v>
      </c>
      <c r="AI346" s="2" t="s">
        <v>904</v>
      </c>
      <c r="AJ346" s="2" t="s">
        <v>904</v>
      </c>
      <c r="AK346" s="177">
        <v>107818.0</v>
      </c>
      <c r="AL346" s="2" t="s">
        <v>904</v>
      </c>
      <c r="AM346" s="2" t="s">
        <v>904</v>
      </c>
      <c r="AN346" s="2" t="s">
        <v>904</v>
      </c>
      <c r="AO346" s="2" t="s">
        <v>904</v>
      </c>
      <c r="AP346" s="2" t="s">
        <v>904</v>
      </c>
      <c r="AQ346" s="2" t="s">
        <v>904</v>
      </c>
      <c r="AR346" s="2" t="s">
        <v>904</v>
      </c>
      <c r="AS346" s="2" t="s">
        <v>904</v>
      </c>
      <c r="AT346" s="2" t="s">
        <v>904</v>
      </c>
      <c r="AU346" s="2" t="s">
        <v>904</v>
      </c>
      <c r="AV346" s="2" t="s">
        <v>904</v>
      </c>
      <c r="AW346" s="2" t="s">
        <v>904</v>
      </c>
      <c r="AX346" s="2" t="s">
        <v>904</v>
      </c>
      <c r="AY346" s="2" t="s">
        <v>904</v>
      </c>
      <c r="AZ346" s="2" t="s">
        <v>904</v>
      </c>
      <c r="BA346" s="205">
        <v>2.0774154021367002E7</v>
      </c>
      <c r="BB346" s="205">
        <v>29.543403820086723</v>
      </c>
      <c r="BC346" s="206" t="s">
        <v>904</v>
      </c>
      <c r="BD346" s="205">
        <v>29.543403820086723</v>
      </c>
      <c r="BE346" s="205">
        <v>32185.884020035464</v>
      </c>
      <c r="BF346" s="205">
        <v>0.0</v>
      </c>
      <c r="BG346" s="205">
        <v>134772.5</v>
      </c>
      <c r="BH346" s="205">
        <v>107818.0</v>
      </c>
      <c r="BI346" s="2" t="s">
        <v>904</v>
      </c>
      <c r="BJ346" s="2" t="s">
        <v>904</v>
      </c>
      <c r="BK346" s="203">
        <v>30.0</v>
      </c>
      <c r="BL346" s="2">
        <v>1.0</v>
      </c>
      <c r="BM346" s="207">
        <v>30.0</v>
      </c>
      <c r="BN346" s="208" t="s">
        <v>906</v>
      </c>
      <c r="BO346" s="87">
        <v>20.0</v>
      </c>
      <c r="BP346" s="101">
        <v>0.05</v>
      </c>
      <c r="BQ346" s="101">
        <v>0.04</v>
      </c>
      <c r="BR346" s="2">
        <v>100.0</v>
      </c>
      <c r="BS346" s="2">
        <v>100.0</v>
      </c>
    </row>
    <row r="347" ht="12.75" customHeight="1">
      <c r="A347" s="87" t="str">
        <f t="shared" si="1"/>
        <v>Australia Mangrove Restoration Hydrology Large</v>
      </c>
      <c r="B347" s="87" t="s">
        <v>163</v>
      </c>
      <c r="C347" s="203" t="s">
        <v>185</v>
      </c>
      <c r="D347" s="203" t="s">
        <v>586</v>
      </c>
      <c r="E347" s="203" t="s">
        <v>160</v>
      </c>
      <c r="F347" s="203" t="s">
        <v>174</v>
      </c>
      <c r="G347" s="203" t="s">
        <v>909</v>
      </c>
      <c r="H347" s="177">
        <v>1000.0</v>
      </c>
      <c r="I347" s="2" t="s">
        <v>908</v>
      </c>
      <c r="J347" s="2">
        <v>503833.4939662501</v>
      </c>
      <c r="K347" s="2">
        <v>1.5115004818987504E7</v>
      </c>
      <c r="L347" s="204">
        <v>-1.5290215720122138E7</v>
      </c>
      <c r="M347" s="92">
        <v>1.737149438331535E7</v>
      </c>
      <c r="N347" s="92">
        <v>2.1854852293108806E7</v>
      </c>
      <c r="O347" s="92">
        <v>1.2553948350841966E7</v>
      </c>
      <c r="P347" s="92">
        <v>1.4761116666666666E7</v>
      </c>
      <c r="Q347" s="92">
        <v>4817546.032473385</v>
      </c>
      <c r="R347" s="92">
        <v>7093735.626442141</v>
      </c>
      <c r="S347" s="92">
        <v>134772.5</v>
      </c>
      <c r="T347" s="92">
        <v>107818.0</v>
      </c>
      <c r="U347" s="92">
        <v>2207615.4038739563</v>
      </c>
      <c r="V347" s="92">
        <v>3834720.2644214104</v>
      </c>
      <c r="W347" s="92">
        <v>161.11868503696368</v>
      </c>
      <c r="X347" s="92">
        <v>17371.494383315352</v>
      </c>
      <c r="Y347" s="92">
        <v>34742.988766630704</v>
      </c>
      <c r="Z347" s="92">
        <v>134.7725</v>
      </c>
      <c r="AA347" s="92">
        <v>2207.6154038739564</v>
      </c>
      <c r="AB347" s="87">
        <v>500.0</v>
      </c>
      <c r="AC347" s="2">
        <v>1.5290215720122138E7</v>
      </c>
      <c r="AD347" s="92">
        <v>1.2553948350841966E7</v>
      </c>
      <c r="AE347" s="92">
        <v>4817546.032473385</v>
      </c>
      <c r="AF347" s="92">
        <v>2207615.4038739563</v>
      </c>
      <c r="AG347" s="92">
        <v>161.11868503696368</v>
      </c>
      <c r="AH347" s="2" t="s">
        <v>904</v>
      </c>
      <c r="AI347" s="2" t="s">
        <v>904</v>
      </c>
      <c r="AJ347" s="2" t="s">
        <v>904</v>
      </c>
      <c r="AK347" s="177">
        <v>107818.0</v>
      </c>
      <c r="AL347" s="2" t="s">
        <v>904</v>
      </c>
      <c r="AM347" s="2" t="s">
        <v>904</v>
      </c>
      <c r="AN347" s="2" t="s">
        <v>904</v>
      </c>
      <c r="AO347" s="2" t="s">
        <v>904</v>
      </c>
      <c r="AP347" s="2" t="s">
        <v>904</v>
      </c>
      <c r="AQ347" s="2" t="s">
        <v>904</v>
      </c>
      <c r="AR347" s="2" t="s">
        <v>904</v>
      </c>
      <c r="AS347" s="2" t="s">
        <v>904</v>
      </c>
      <c r="AT347" s="2" t="s">
        <v>904</v>
      </c>
      <c r="AU347" s="2" t="s">
        <v>904</v>
      </c>
      <c r="AV347" s="2" t="s">
        <v>904</v>
      </c>
      <c r="AW347" s="2" t="s">
        <v>904</v>
      </c>
      <c r="AX347" s="2" t="s">
        <v>904</v>
      </c>
      <c r="AY347" s="2" t="s">
        <v>904</v>
      </c>
      <c r="AZ347" s="2" t="s">
        <v>904</v>
      </c>
      <c r="BA347" s="205">
        <v>2.0774154021367002E7</v>
      </c>
      <c r="BB347" s="205">
        <v>29.543403820086723</v>
      </c>
      <c r="BC347" s="206" t="s">
        <v>904</v>
      </c>
      <c r="BD347" s="205">
        <v>29.543403820086723</v>
      </c>
      <c r="BE347" s="205">
        <v>32185.884020035464</v>
      </c>
      <c r="BF347" s="205">
        <v>0.0</v>
      </c>
      <c r="BG347" s="205">
        <v>134772.5</v>
      </c>
      <c r="BH347" s="205">
        <v>107818.0</v>
      </c>
      <c r="BI347" s="2" t="s">
        <v>904</v>
      </c>
      <c r="BJ347" s="2" t="s">
        <v>904</v>
      </c>
      <c r="BK347" s="203">
        <v>30.0</v>
      </c>
      <c r="BL347" s="2">
        <v>1.0</v>
      </c>
      <c r="BM347" s="207">
        <v>30.0</v>
      </c>
      <c r="BN347" s="208" t="s">
        <v>906</v>
      </c>
      <c r="BO347" s="87">
        <v>20.0</v>
      </c>
      <c r="BP347" s="101">
        <v>0.05</v>
      </c>
      <c r="BQ347" s="101">
        <v>0.04</v>
      </c>
      <c r="BR347" s="2">
        <v>100.0</v>
      </c>
      <c r="BS347" s="2">
        <v>100.0</v>
      </c>
    </row>
    <row r="348" ht="12.75" customHeight="1">
      <c r="A348" s="87" t="str">
        <f t="shared" si="1"/>
        <v>Australia Salt marsh Restoration Hydrology Large</v>
      </c>
      <c r="B348" s="87" t="s">
        <v>163</v>
      </c>
      <c r="C348" s="203" t="s">
        <v>185</v>
      </c>
      <c r="D348" s="203" t="s">
        <v>586</v>
      </c>
      <c r="E348" s="203" t="s">
        <v>168</v>
      </c>
      <c r="F348" s="203" t="s">
        <v>174</v>
      </c>
      <c r="G348" s="203" t="s">
        <v>909</v>
      </c>
      <c r="H348" s="177">
        <v>1000.0</v>
      </c>
      <c r="I348" s="2" t="s">
        <v>908</v>
      </c>
      <c r="J348" s="2">
        <v>18742.408583810084</v>
      </c>
      <c r="K348" s="2">
        <v>562272.2575143025</v>
      </c>
      <c r="L348" s="204">
        <v>-2.5929583739702806E7</v>
      </c>
      <c r="M348" s="92">
        <v>2.6940713009562254E7</v>
      </c>
      <c r="N348" s="92">
        <v>3.3367307140460804E7</v>
      </c>
      <c r="O348" s="92">
        <v>2.0429180011473842E7</v>
      </c>
      <c r="P348" s="92">
        <v>2.4147448819968194E7</v>
      </c>
      <c r="Q348" s="92">
        <v>6511532.998088413</v>
      </c>
      <c r="R348" s="92">
        <v>9219858.32049261</v>
      </c>
      <c r="S348" s="92">
        <v>61728.3333333332</v>
      </c>
      <c r="T348" s="92">
        <v>49382.66666666658</v>
      </c>
      <c r="U348" s="92">
        <v>1011129.2698594494</v>
      </c>
      <c r="V348" s="92">
        <v>1756373.8204922557</v>
      </c>
      <c r="W348" s="92">
        <v>545.5499839936206</v>
      </c>
      <c r="X348" s="92">
        <v>26940.713009562252</v>
      </c>
      <c r="Y348" s="92">
        <v>53881.426019124505</v>
      </c>
      <c r="Z348" s="92">
        <v>61.7283333333332</v>
      </c>
      <c r="AA348" s="92">
        <v>1011.1292698594493</v>
      </c>
      <c r="AB348" s="87">
        <v>500.0</v>
      </c>
      <c r="AC348" s="2">
        <v>2.5929583739702806E7</v>
      </c>
      <c r="AD348" s="92">
        <v>2.0429180011473842E7</v>
      </c>
      <c r="AE348" s="92">
        <v>6511532.998088413</v>
      </c>
      <c r="AF348" s="92">
        <v>1011129.2698594494</v>
      </c>
      <c r="AG348" s="92">
        <v>545.5499839936206</v>
      </c>
      <c r="AH348" s="2" t="s">
        <v>904</v>
      </c>
      <c r="AI348" s="2" t="s">
        <v>904</v>
      </c>
      <c r="AJ348" s="2" t="s">
        <v>904</v>
      </c>
      <c r="AK348" s="177">
        <v>49382.66666666658</v>
      </c>
      <c r="AL348" s="2" t="s">
        <v>904</v>
      </c>
      <c r="AM348" s="2" t="s">
        <v>904</v>
      </c>
      <c r="AN348" s="2" t="s">
        <v>904</v>
      </c>
      <c r="AO348" s="2" t="s">
        <v>904</v>
      </c>
      <c r="AP348" s="2" t="s">
        <v>904</v>
      </c>
      <c r="AQ348" s="2" t="s">
        <v>904</v>
      </c>
      <c r="AR348" s="2" t="s">
        <v>904</v>
      </c>
      <c r="AS348" s="2" t="s">
        <v>904</v>
      </c>
      <c r="AT348" s="2" t="s">
        <v>904</v>
      </c>
      <c r="AU348" s="2" t="s">
        <v>904</v>
      </c>
      <c r="AV348" s="2" t="s">
        <v>904</v>
      </c>
      <c r="AW348" s="2" t="s">
        <v>904</v>
      </c>
      <c r="AX348" s="2" t="s">
        <v>904</v>
      </c>
      <c r="AY348" s="2" t="s">
        <v>904</v>
      </c>
      <c r="AZ348" s="2" t="s">
        <v>904</v>
      </c>
      <c r="BA348" s="205">
        <v>4263802.103693904</v>
      </c>
      <c r="BB348" s="205">
        <v>47.72438124205462</v>
      </c>
      <c r="BC348" s="206" t="s">
        <v>904</v>
      </c>
      <c r="BD348" s="205">
        <v>47.72438124205462</v>
      </c>
      <c r="BE348" s="205">
        <v>10101.488379664492</v>
      </c>
      <c r="BF348" s="205">
        <v>0.0</v>
      </c>
      <c r="BG348" s="205">
        <v>61728.3333333332</v>
      </c>
      <c r="BH348" s="205">
        <v>49382.66666666658</v>
      </c>
      <c r="BI348" s="2" t="s">
        <v>904</v>
      </c>
      <c r="BJ348" s="2" t="s">
        <v>904</v>
      </c>
      <c r="BK348" s="203">
        <v>30.0</v>
      </c>
      <c r="BL348" s="2">
        <v>1.0</v>
      </c>
      <c r="BM348" s="207">
        <v>30.0</v>
      </c>
      <c r="BN348" s="208" t="s">
        <v>906</v>
      </c>
      <c r="BO348" s="87">
        <v>20.0</v>
      </c>
      <c r="BP348" s="101">
        <v>0.05</v>
      </c>
      <c r="BQ348" s="101">
        <v>0.04</v>
      </c>
      <c r="BR348" s="2">
        <v>100.0</v>
      </c>
      <c r="BS348" s="2">
        <v>100.0</v>
      </c>
    </row>
    <row r="349" ht="12.75" customHeight="1">
      <c r="A349" s="87" t="str">
        <f t="shared" si="1"/>
        <v>Australia Salt marsh Restoration Hydrology Large</v>
      </c>
      <c r="B349" s="87" t="s">
        <v>163</v>
      </c>
      <c r="C349" s="203" t="s">
        <v>185</v>
      </c>
      <c r="D349" s="203" t="s">
        <v>586</v>
      </c>
      <c r="E349" s="203" t="s">
        <v>168</v>
      </c>
      <c r="F349" s="203" t="s">
        <v>174</v>
      </c>
      <c r="G349" s="203" t="s">
        <v>909</v>
      </c>
      <c r="H349" s="177">
        <v>1000.0</v>
      </c>
      <c r="I349" s="2" t="s">
        <v>908</v>
      </c>
      <c r="J349" s="2">
        <v>18742.408583810084</v>
      </c>
      <c r="K349" s="2">
        <v>562272.2575143025</v>
      </c>
      <c r="L349" s="204">
        <v>-2.5929583739702806E7</v>
      </c>
      <c r="M349" s="92">
        <v>2.6940713009562254E7</v>
      </c>
      <c r="N349" s="92">
        <v>3.3367307140460804E7</v>
      </c>
      <c r="O349" s="92">
        <v>2.0429180011473842E7</v>
      </c>
      <c r="P349" s="92">
        <v>2.4147448819968194E7</v>
      </c>
      <c r="Q349" s="92">
        <v>6511532.998088413</v>
      </c>
      <c r="R349" s="92">
        <v>9219858.32049261</v>
      </c>
      <c r="S349" s="92">
        <v>61728.3333333332</v>
      </c>
      <c r="T349" s="92">
        <v>49382.66666666658</v>
      </c>
      <c r="U349" s="92">
        <v>1011129.2698594494</v>
      </c>
      <c r="V349" s="92">
        <v>1756373.8204922557</v>
      </c>
      <c r="W349" s="92">
        <v>545.5499839936206</v>
      </c>
      <c r="X349" s="92">
        <v>26940.713009562252</v>
      </c>
      <c r="Y349" s="92">
        <v>53881.426019124505</v>
      </c>
      <c r="Z349" s="92">
        <v>61.7283333333332</v>
      </c>
      <c r="AA349" s="92">
        <v>1011.1292698594493</v>
      </c>
      <c r="AB349" s="87">
        <v>500.0</v>
      </c>
      <c r="AC349" s="2">
        <v>2.5929583739702806E7</v>
      </c>
      <c r="AD349" s="92">
        <v>2.0429180011473842E7</v>
      </c>
      <c r="AE349" s="92">
        <v>6511532.998088413</v>
      </c>
      <c r="AF349" s="92">
        <v>1011129.2698594494</v>
      </c>
      <c r="AG349" s="92">
        <v>545.5499839936206</v>
      </c>
      <c r="AH349" s="2" t="s">
        <v>904</v>
      </c>
      <c r="AI349" s="2" t="s">
        <v>904</v>
      </c>
      <c r="AJ349" s="2" t="s">
        <v>904</v>
      </c>
      <c r="AK349" s="177">
        <v>49382.66666666658</v>
      </c>
      <c r="AL349" s="2" t="s">
        <v>904</v>
      </c>
      <c r="AM349" s="2" t="s">
        <v>904</v>
      </c>
      <c r="AN349" s="2" t="s">
        <v>904</v>
      </c>
      <c r="AO349" s="2" t="s">
        <v>904</v>
      </c>
      <c r="AP349" s="2" t="s">
        <v>904</v>
      </c>
      <c r="AQ349" s="2" t="s">
        <v>904</v>
      </c>
      <c r="AR349" s="2" t="s">
        <v>904</v>
      </c>
      <c r="AS349" s="2" t="s">
        <v>904</v>
      </c>
      <c r="AT349" s="2" t="s">
        <v>904</v>
      </c>
      <c r="AU349" s="2" t="s">
        <v>904</v>
      </c>
      <c r="AV349" s="2" t="s">
        <v>904</v>
      </c>
      <c r="AW349" s="2" t="s">
        <v>904</v>
      </c>
      <c r="AX349" s="2" t="s">
        <v>904</v>
      </c>
      <c r="AY349" s="2" t="s">
        <v>904</v>
      </c>
      <c r="AZ349" s="2" t="s">
        <v>904</v>
      </c>
      <c r="BA349" s="205">
        <v>4263802.103693904</v>
      </c>
      <c r="BB349" s="205">
        <v>47.72438124205462</v>
      </c>
      <c r="BC349" s="206" t="s">
        <v>904</v>
      </c>
      <c r="BD349" s="205">
        <v>47.72438124205462</v>
      </c>
      <c r="BE349" s="205">
        <v>10101.488379664492</v>
      </c>
      <c r="BF349" s="205">
        <v>0.0</v>
      </c>
      <c r="BG349" s="205">
        <v>61728.3333333332</v>
      </c>
      <c r="BH349" s="205">
        <v>49382.66666666658</v>
      </c>
      <c r="BI349" s="2" t="s">
        <v>904</v>
      </c>
      <c r="BJ349" s="2" t="s">
        <v>904</v>
      </c>
      <c r="BK349" s="203">
        <v>30.0</v>
      </c>
      <c r="BL349" s="2">
        <v>1.0</v>
      </c>
      <c r="BM349" s="207">
        <v>30.0</v>
      </c>
      <c r="BN349" s="208" t="s">
        <v>906</v>
      </c>
      <c r="BO349" s="87">
        <v>20.0</v>
      </c>
      <c r="BP349" s="101">
        <v>0.05</v>
      </c>
      <c r="BQ349" s="101">
        <v>0.04</v>
      </c>
      <c r="BR349" s="2">
        <v>100.0</v>
      </c>
      <c r="BS349" s="2">
        <v>100.0</v>
      </c>
    </row>
    <row r="350" ht="12.75" customHeight="1">
      <c r="A350" s="87" t="str">
        <f t="shared" si="1"/>
        <v>Caribbean Mangrove Restoration Hydrology Medium</v>
      </c>
      <c r="B350" s="87" t="s">
        <v>161</v>
      </c>
      <c r="C350" s="203" t="s">
        <v>186</v>
      </c>
      <c r="D350" s="2" t="s">
        <v>587</v>
      </c>
      <c r="E350" s="203" t="s">
        <v>160</v>
      </c>
      <c r="F350" s="2" t="s">
        <v>174</v>
      </c>
      <c r="G350" s="203" t="s">
        <v>909</v>
      </c>
      <c r="H350" s="177">
        <v>500.0</v>
      </c>
      <c r="I350" s="2" t="s">
        <v>903</v>
      </c>
      <c r="J350" s="2">
        <v>103500.257963828</v>
      </c>
      <c r="K350" s="2">
        <v>1.0094610424565603E8</v>
      </c>
      <c r="L350" s="204">
        <v>2439883.1540923193</v>
      </c>
      <c r="M350" s="92">
        <v>3.0902159375199083E7</v>
      </c>
      <c r="N350" s="92">
        <v>3.9718137701379225E7</v>
      </c>
      <c r="O350" s="92">
        <v>1.9458361437690377E7</v>
      </c>
      <c r="P350" s="92">
        <v>2.2201866666666668E7</v>
      </c>
      <c r="Q350" s="92">
        <v>1.1443797937508706E7</v>
      </c>
      <c r="R350" s="92">
        <v>1.7516271034712557E7</v>
      </c>
      <c r="S350" s="92">
        <v>102531.0</v>
      </c>
      <c r="T350" s="92">
        <v>82024.8</v>
      </c>
      <c r="U350" s="92">
        <v>5.527584697542093E7</v>
      </c>
      <c r="V350" s="92">
        <v>9.420799124712557E7</v>
      </c>
      <c r="W350" s="92">
        <v>376.7416607562479</v>
      </c>
      <c r="X350" s="92">
        <v>61804.31875039817</v>
      </c>
      <c r="Y350" s="92">
        <v>61804.31875039817</v>
      </c>
      <c r="Z350" s="92">
        <v>205.062</v>
      </c>
      <c r="AA350" s="92">
        <v>110551.69395084186</v>
      </c>
      <c r="AB350" s="87">
        <v>500.0</v>
      </c>
      <c r="AC350" s="2">
        <v>0.0</v>
      </c>
      <c r="AD350" s="92">
        <v>1.9458361437690377E7</v>
      </c>
      <c r="AE350" s="92">
        <v>1.1443797937508706E7</v>
      </c>
      <c r="AF350" s="92">
        <v>5.527584697542093E7</v>
      </c>
      <c r="AG350" s="92">
        <v>376.7416607562479</v>
      </c>
      <c r="AH350" s="2" t="s">
        <v>904</v>
      </c>
      <c r="AI350" s="2" t="s">
        <v>904</v>
      </c>
      <c r="AJ350" s="2" t="s">
        <v>904</v>
      </c>
      <c r="AK350" s="177">
        <v>82024.8</v>
      </c>
      <c r="AL350" s="2" t="s">
        <v>904</v>
      </c>
      <c r="AM350" s="2" t="s">
        <v>904</v>
      </c>
      <c r="AN350" s="2" t="s">
        <v>904</v>
      </c>
      <c r="AO350" s="2" t="s">
        <v>904</v>
      </c>
      <c r="AP350" s="2" t="s">
        <v>904</v>
      </c>
      <c r="AQ350" s="2" t="s">
        <v>904</v>
      </c>
      <c r="AR350" s="2" t="s">
        <v>904</v>
      </c>
      <c r="AS350" s="2" t="s">
        <v>904</v>
      </c>
      <c r="AT350" s="2" t="s">
        <v>904</v>
      </c>
      <c r="AU350" s="2" t="s">
        <v>904</v>
      </c>
      <c r="AV350" s="2" t="s">
        <v>904</v>
      </c>
      <c r="AW350" s="2" t="s">
        <v>904</v>
      </c>
      <c r="AX350" s="2" t="s">
        <v>904</v>
      </c>
      <c r="AY350" s="2" t="s">
        <v>904</v>
      </c>
      <c r="AZ350" s="2" t="s">
        <v>904</v>
      </c>
      <c r="BA350" s="205">
        <v>2946139.333649704</v>
      </c>
      <c r="BB350" s="205">
        <v>68.33114264928236</v>
      </c>
      <c r="BC350" s="206" t="s">
        <v>904</v>
      </c>
      <c r="BD350" s="205">
        <v>68.33114264928236</v>
      </c>
      <c r="BE350" s="205">
        <v>85568.86730777902</v>
      </c>
      <c r="BF350" s="205">
        <v>0.0</v>
      </c>
      <c r="BG350" s="205">
        <v>102531.0</v>
      </c>
      <c r="BH350" s="205">
        <v>82024.8</v>
      </c>
      <c r="BI350" s="2" t="s">
        <v>904</v>
      </c>
      <c r="BJ350" s="2" t="s">
        <v>904</v>
      </c>
      <c r="BK350" s="203">
        <v>975.322247804787</v>
      </c>
      <c r="BL350" s="2">
        <v>3.0</v>
      </c>
      <c r="BM350" s="207">
        <v>975.322247804787</v>
      </c>
      <c r="BN350" s="208" t="s">
        <v>905</v>
      </c>
      <c r="BO350" s="87">
        <v>20.0</v>
      </c>
      <c r="BP350" s="101">
        <v>0.05</v>
      </c>
      <c r="BQ350" s="101">
        <v>0.04</v>
      </c>
      <c r="BR350" s="2">
        <v>100.0</v>
      </c>
      <c r="BS350" s="2">
        <v>100.0</v>
      </c>
    </row>
    <row r="351" ht="12.75" customHeight="1">
      <c r="A351" s="87" t="str">
        <f t="shared" si="1"/>
        <v>Caribbean Mangrove Restoration Hydrology Medium</v>
      </c>
      <c r="B351" s="87" t="s">
        <v>161</v>
      </c>
      <c r="C351" s="203" t="s">
        <v>186</v>
      </c>
      <c r="D351" s="2" t="s">
        <v>587</v>
      </c>
      <c r="E351" s="203" t="s">
        <v>160</v>
      </c>
      <c r="F351" s="2" t="s">
        <v>174</v>
      </c>
      <c r="G351" s="203" t="s">
        <v>909</v>
      </c>
      <c r="H351" s="177">
        <v>500.0</v>
      </c>
      <c r="I351" s="2" t="s">
        <v>903</v>
      </c>
      <c r="J351" s="2">
        <v>103500.257963828</v>
      </c>
      <c r="K351" s="2">
        <v>1.0094610424565603E8</v>
      </c>
      <c r="L351" s="204">
        <v>2439883.1540923193</v>
      </c>
      <c r="M351" s="92">
        <v>3.0902159375199083E7</v>
      </c>
      <c r="N351" s="92">
        <v>3.9718137701379225E7</v>
      </c>
      <c r="O351" s="92">
        <v>1.9458361437690377E7</v>
      </c>
      <c r="P351" s="92">
        <v>2.2201866666666668E7</v>
      </c>
      <c r="Q351" s="92">
        <v>1.1443797937508706E7</v>
      </c>
      <c r="R351" s="92">
        <v>1.7516271034712557E7</v>
      </c>
      <c r="S351" s="92">
        <v>102531.0</v>
      </c>
      <c r="T351" s="92">
        <v>82024.8</v>
      </c>
      <c r="U351" s="92">
        <v>5.527584697542093E7</v>
      </c>
      <c r="V351" s="92">
        <v>9.420799124712557E7</v>
      </c>
      <c r="W351" s="92">
        <v>376.7416607562479</v>
      </c>
      <c r="X351" s="92">
        <v>61804.31875039817</v>
      </c>
      <c r="Y351" s="92">
        <v>61804.31875039817</v>
      </c>
      <c r="Z351" s="92">
        <v>205.062</v>
      </c>
      <c r="AA351" s="92">
        <v>110551.69395084186</v>
      </c>
      <c r="AB351" s="87">
        <v>500.0</v>
      </c>
      <c r="AC351" s="2">
        <v>0.0</v>
      </c>
      <c r="AD351" s="92">
        <v>1.9458361437690377E7</v>
      </c>
      <c r="AE351" s="92">
        <v>1.1443797937508706E7</v>
      </c>
      <c r="AF351" s="92">
        <v>5.527584697542093E7</v>
      </c>
      <c r="AG351" s="92">
        <v>376.7416607562479</v>
      </c>
      <c r="AH351" s="2" t="s">
        <v>904</v>
      </c>
      <c r="AI351" s="2" t="s">
        <v>904</v>
      </c>
      <c r="AJ351" s="2" t="s">
        <v>904</v>
      </c>
      <c r="AK351" s="177">
        <v>82024.8</v>
      </c>
      <c r="AL351" s="2" t="s">
        <v>904</v>
      </c>
      <c r="AM351" s="2" t="s">
        <v>904</v>
      </c>
      <c r="AN351" s="2" t="s">
        <v>904</v>
      </c>
      <c r="AO351" s="2" t="s">
        <v>904</v>
      </c>
      <c r="AP351" s="2" t="s">
        <v>904</v>
      </c>
      <c r="AQ351" s="2" t="s">
        <v>904</v>
      </c>
      <c r="AR351" s="2" t="s">
        <v>904</v>
      </c>
      <c r="AS351" s="2" t="s">
        <v>904</v>
      </c>
      <c r="AT351" s="2" t="s">
        <v>904</v>
      </c>
      <c r="AU351" s="2" t="s">
        <v>904</v>
      </c>
      <c r="AV351" s="2" t="s">
        <v>904</v>
      </c>
      <c r="AW351" s="2" t="s">
        <v>904</v>
      </c>
      <c r="AX351" s="2" t="s">
        <v>904</v>
      </c>
      <c r="AY351" s="2" t="s">
        <v>904</v>
      </c>
      <c r="AZ351" s="2" t="s">
        <v>904</v>
      </c>
      <c r="BA351" s="205">
        <v>2946139.333649704</v>
      </c>
      <c r="BB351" s="205">
        <v>68.33114264928236</v>
      </c>
      <c r="BC351" s="206" t="s">
        <v>904</v>
      </c>
      <c r="BD351" s="205">
        <v>68.33114264928236</v>
      </c>
      <c r="BE351" s="205">
        <v>85568.86730777902</v>
      </c>
      <c r="BF351" s="205">
        <v>0.0</v>
      </c>
      <c r="BG351" s="205">
        <v>102531.0</v>
      </c>
      <c r="BH351" s="205">
        <v>82024.8</v>
      </c>
      <c r="BI351" s="2" t="s">
        <v>904</v>
      </c>
      <c r="BJ351" s="2" t="s">
        <v>904</v>
      </c>
      <c r="BK351" s="203">
        <v>975.322247804787</v>
      </c>
      <c r="BL351" s="2">
        <v>3.0</v>
      </c>
      <c r="BM351" s="207">
        <v>975.322247804787</v>
      </c>
      <c r="BN351" s="208" t="s">
        <v>905</v>
      </c>
      <c r="BO351" s="87">
        <v>20.0</v>
      </c>
      <c r="BP351" s="101">
        <v>0.05</v>
      </c>
      <c r="BQ351" s="101">
        <v>0.04</v>
      </c>
      <c r="BR351" s="2">
        <v>100.0</v>
      </c>
      <c r="BS351" s="2">
        <v>100.0</v>
      </c>
    </row>
    <row r="352" ht="12.75" customHeight="1">
      <c r="A352" s="87" t="str">
        <f t="shared" si="1"/>
        <v>Caribbean Salt marsh Restoration Hydrology Medium</v>
      </c>
      <c r="B352" s="87" t="s">
        <v>161</v>
      </c>
      <c r="C352" s="203" t="s">
        <v>186</v>
      </c>
      <c r="D352" s="2" t="s">
        <v>587</v>
      </c>
      <c r="E352" s="203" t="s">
        <v>168</v>
      </c>
      <c r="F352" s="2" t="s">
        <v>174</v>
      </c>
      <c r="G352" s="203" t="s">
        <v>909</v>
      </c>
      <c r="H352" s="177">
        <v>500.0</v>
      </c>
      <c r="I352" s="2" t="s">
        <v>903</v>
      </c>
      <c r="J352" s="2">
        <v>1047.6264731115316</v>
      </c>
      <c r="K352" s="2">
        <v>3458409.52459858</v>
      </c>
      <c r="L352" s="204">
        <v>-1.0170960254424639E7</v>
      </c>
      <c r="M352" s="92">
        <v>4.725536578025059E7</v>
      </c>
      <c r="N352" s="92">
        <v>5.897667876573722E7</v>
      </c>
      <c r="O352" s="92">
        <v>3.2414491599050846E7</v>
      </c>
      <c r="P352" s="92">
        <v>3.706151350366836E7</v>
      </c>
      <c r="Q352" s="92">
        <v>1.484087418119974E7</v>
      </c>
      <c r="R352" s="92">
        <v>2.191516526206886E7</v>
      </c>
      <c r="S352" s="92">
        <v>32532.499999999927</v>
      </c>
      <c r="T352" s="92">
        <v>26025.999999999953</v>
      </c>
      <c r="U352" s="92">
        <v>5.9363496724798985E7</v>
      </c>
      <c r="V352" s="92">
        <v>1.0117467367502138E8</v>
      </c>
      <c r="W352" s="92">
        <v>1815.6983701010786</v>
      </c>
      <c r="X352" s="92">
        <v>94510.73156050117</v>
      </c>
      <c r="Y352" s="92">
        <v>94510.73156050117</v>
      </c>
      <c r="Z352" s="92">
        <v>65.06499999999986</v>
      </c>
      <c r="AA352" s="92">
        <v>118726.99344959797</v>
      </c>
      <c r="AB352" s="87">
        <v>500.0</v>
      </c>
      <c r="AC352" s="2">
        <v>1.0170960254424639E7</v>
      </c>
      <c r="AD352" s="92">
        <v>3.2414491599050846E7</v>
      </c>
      <c r="AE352" s="92">
        <v>1.484087418119974E7</v>
      </c>
      <c r="AF352" s="92">
        <v>5.9363496724798985E7</v>
      </c>
      <c r="AG352" s="92">
        <v>1815.6983701010786</v>
      </c>
      <c r="AH352" s="2" t="s">
        <v>904</v>
      </c>
      <c r="AI352" s="2" t="s">
        <v>904</v>
      </c>
      <c r="AJ352" s="2" t="s">
        <v>904</v>
      </c>
      <c r="AK352" s="177">
        <v>26025.999999999953</v>
      </c>
      <c r="AL352" s="2" t="s">
        <v>904</v>
      </c>
      <c r="AM352" s="2" t="s">
        <v>904</v>
      </c>
      <c r="AN352" s="2" t="s">
        <v>904</v>
      </c>
      <c r="AO352" s="2" t="s">
        <v>904</v>
      </c>
      <c r="AP352" s="2" t="s">
        <v>904</v>
      </c>
      <c r="AQ352" s="2" t="s">
        <v>904</v>
      </c>
      <c r="AR352" s="2" t="s">
        <v>904</v>
      </c>
      <c r="AS352" s="2" t="s">
        <v>904</v>
      </c>
      <c r="AT352" s="2" t="s">
        <v>904</v>
      </c>
      <c r="AU352" s="2" t="s">
        <v>904</v>
      </c>
      <c r="AV352" s="2" t="s">
        <v>904</v>
      </c>
      <c r="AW352" s="2" t="s">
        <v>904</v>
      </c>
      <c r="AX352" s="2" t="s">
        <v>904</v>
      </c>
      <c r="AY352" s="2" t="s">
        <v>904</v>
      </c>
      <c r="AZ352" s="2" t="s">
        <v>904</v>
      </c>
      <c r="BA352" s="205">
        <v>237484.06083366642</v>
      </c>
      <c r="BB352" s="205">
        <v>27.267565064445023</v>
      </c>
      <c r="BC352" s="206" t="s">
        <v>904</v>
      </c>
      <c r="BD352" s="205">
        <v>27.267565064445023</v>
      </c>
      <c r="BE352" s="205">
        <v>5566.088806866538</v>
      </c>
      <c r="BF352" s="205">
        <v>0.0</v>
      </c>
      <c r="BG352" s="205">
        <v>32532.499999999927</v>
      </c>
      <c r="BH352" s="205">
        <v>26025.999999999953</v>
      </c>
      <c r="BI352" s="2" t="s">
        <v>904</v>
      </c>
      <c r="BJ352" s="2" t="s">
        <v>904</v>
      </c>
      <c r="BK352" s="203">
        <v>3301.1856929568</v>
      </c>
      <c r="BL352" s="2">
        <v>3.0</v>
      </c>
      <c r="BM352" s="207">
        <v>3301.1856929568</v>
      </c>
      <c r="BN352" s="208" t="s">
        <v>905</v>
      </c>
      <c r="BO352" s="87">
        <v>20.0</v>
      </c>
      <c r="BP352" s="101">
        <v>0.05</v>
      </c>
      <c r="BQ352" s="101">
        <v>0.04</v>
      </c>
      <c r="BR352" s="2">
        <v>100.0</v>
      </c>
      <c r="BS352" s="2">
        <v>100.0</v>
      </c>
    </row>
    <row r="353" ht="12.75" customHeight="1">
      <c r="A353" s="87" t="str">
        <f t="shared" si="1"/>
        <v>Caribbean Salt marsh Restoration Hydrology Medium</v>
      </c>
      <c r="B353" s="87" t="s">
        <v>161</v>
      </c>
      <c r="C353" s="203" t="s">
        <v>186</v>
      </c>
      <c r="D353" s="2" t="s">
        <v>587</v>
      </c>
      <c r="E353" s="203" t="s">
        <v>168</v>
      </c>
      <c r="F353" s="2" t="s">
        <v>174</v>
      </c>
      <c r="G353" s="203" t="s">
        <v>909</v>
      </c>
      <c r="H353" s="177">
        <v>500.0</v>
      </c>
      <c r="I353" s="2" t="s">
        <v>903</v>
      </c>
      <c r="J353" s="2">
        <v>1047.6264731115316</v>
      </c>
      <c r="K353" s="2">
        <v>3458409.52459858</v>
      </c>
      <c r="L353" s="204">
        <v>-1.0170960254424639E7</v>
      </c>
      <c r="M353" s="92">
        <v>4.725536578025059E7</v>
      </c>
      <c r="N353" s="92">
        <v>5.897667876573722E7</v>
      </c>
      <c r="O353" s="92">
        <v>3.2414491599050846E7</v>
      </c>
      <c r="P353" s="92">
        <v>3.706151350366836E7</v>
      </c>
      <c r="Q353" s="92">
        <v>1.484087418119974E7</v>
      </c>
      <c r="R353" s="92">
        <v>2.191516526206886E7</v>
      </c>
      <c r="S353" s="92">
        <v>32532.499999999927</v>
      </c>
      <c r="T353" s="92">
        <v>26025.999999999953</v>
      </c>
      <c r="U353" s="92">
        <v>5.9363496724798985E7</v>
      </c>
      <c r="V353" s="92">
        <v>1.0117467367502138E8</v>
      </c>
      <c r="W353" s="92">
        <v>1815.6983701010786</v>
      </c>
      <c r="X353" s="92">
        <v>94510.73156050117</v>
      </c>
      <c r="Y353" s="92">
        <v>94510.73156050117</v>
      </c>
      <c r="Z353" s="92">
        <v>65.06499999999986</v>
      </c>
      <c r="AA353" s="92">
        <v>118726.99344959797</v>
      </c>
      <c r="AB353" s="87">
        <v>500.0</v>
      </c>
      <c r="AC353" s="2">
        <v>1.0170960254424639E7</v>
      </c>
      <c r="AD353" s="92">
        <v>3.2414491599050846E7</v>
      </c>
      <c r="AE353" s="92">
        <v>1.484087418119974E7</v>
      </c>
      <c r="AF353" s="92">
        <v>5.9363496724798985E7</v>
      </c>
      <c r="AG353" s="92">
        <v>1815.6983701010786</v>
      </c>
      <c r="AH353" s="2" t="s">
        <v>904</v>
      </c>
      <c r="AI353" s="2" t="s">
        <v>904</v>
      </c>
      <c r="AJ353" s="2" t="s">
        <v>904</v>
      </c>
      <c r="AK353" s="177">
        <v>26025.999999999953</v>
      </c>
      <c r="AL353" s="2" t="s">
        <v>904</v>
      </c>
      <c r="AM353" s="2" t="s">
        <v>904</v>
      </c>
      <c r="AN353" s="2" t="s">
        <v>904</v>
      </c>
      <c r="AO353" s="2" t="s">
        <v>904</v>
      </c>
      <c r="AP353" s="2" t="s">
        <v>904</v>
      </c>
      <c r="AQ353" s="2" t="s">
        <v>904</v>
      </c>
      <c r="AR353" s="2" t="s">
        <v>904</v>
      </c>
      <c r="AS353" s="2" t="s">
        <v>904</v>
      </c>
      <c r="AT353" s="2" t="s">
        <v>904</v>
      </c>
      <c r="AU353" s="2" t="s">
        <v>904</v>
      </c>
      <c r="AV353" s="2" t="s">
        <v>904</v>
      </c>
      <c r="AW353" s="2" t="s">
        <v>904</v>
      </c>
      <c r="AX353" s="2" t="s">
        <v>904</v>
      </c>
      <c r="AY353" s="2" t="s">
        <v>904</v>
      </c>
      <c r="AZ353" s="2" t="s">
        <v>904</v>
      </c>
      <c r="BA353" s="205">
        <v>237484.06083366642</v>
      </c>
      <c r="BB353" s="205">
        <v>27.267565064445023</v>
      </c>
      <c r="BC353" s="206" t="s">
        <v>904</v>
      </c>
      <c r="BD353" s="205">
        <v>27.267565064445023</v>
      </c>
      <c r="BE353" s="205">
        <v>5566.088806866538</v>
      </c>
      <c r="BF353" s="205">
        <v>0.0</v>
      </c>
      <c r="BG353" s="205">
        <v>32532.499999999927</v>
      </c>
      <c r="BH353" s="205">
        <v>26025.999999999953</v>
      </c>
      <c r="BI353" s="2" t="s">
        <v>904</v>
      </c>
      <c r="BJ353" s="2" t="s">
        <v>904</v>
      </c>
      <c r="BK353" s="203">
        <v>3301.1856929568</v>
      </c>
      <c r="BL353" s="2">
        <v>3.0</v>
      </c>
      <c r="BM353" s="207">
        <v>3301.1856929568</v>
      </c>
      <c r="BN353" s="208" t="s">
        <v>905</v>
      </c>
      <c r="BO353" s="87">
        <v>20.0</v>
      </c>
      <c r="BP353" s="101">
        <v>0.05</v>
      </c>
      <c r="BQ353" s="101">
        <v>0.04</v>
      </c>
      <c r="BR353" s="2">
        <v>100.0</v>
      </c>
      <c r="BS353" s="2">
        <v>100.0</v>
      </c>
    </row>
    <row r="354" ht="12.75" customHeight="1">
      <c r="A354" s="87" t="str">
        <f t="shared" si="1"/>
        <v>Caribbean Mangrove Restoration Hydrology Medium</v>
      </c>
      <c r="B354" s="87" t="s">
        <v>161</v>
      </c>
      <c r="C354" s="203" t="s">
        <v>186</v>
      </c>
      <c r="D354" s="2" t="s">
        <v>587</v>
      </c>
      <c r="E354" s="203" t="s">
        <v>160</v>
      </c>
      <c r="F354" s="2" t="s">
        <v>174</v>
      </c>
      <c r="G354" s="203" t="s">
        <v>909</v>
      </c>
      <c r="H354" s="177">
        <v>500.0</v>
      </c>
      <c r="I354" s="2" t="s">
        <v>903</v>
      </c>
      <c r="J354" s="2">
        <v>103500.257963828</v>
      </c>
      <c r="K354" s="2">
        <v>3105007.73891484</v>
      </c>
      <c r="L354" s="204">
        <v>-2.3890777158314537E7</v>
      </c>
      <c r="M354" s="92">
        <v>2.5544598012303054E7</v>
      </c>
      <c r="N354" s="92">
        <v>3.0587113545275755E7</v>
      </c>
      <c r="O354" s="92">
        <v>1.9458361437690377E7</v>
      </c>
      <c r="P354" s="92">
        <v>2.2201866666666668E7</v>
      </c>
      <c r="Q354" s="92">
        <v>6086236.574612678</v>
      </c>
      <c r="R354" s="92">
        <v>8385246.878609087</v>
      </c>
      <c r="S354" s="92">
        <v>102531.0</v>
      </c>
      <c r="T354" s="92">
        <v>82024.8</v>
      </c>
      <c r="U354" s="92">
        <v>1700233.3464606202</v>
      </c>
      <c r="V354" s="92">
        <v>2897749.686090873</v>
      </c>
      <c r="W354" s="92">
        <v>311.4253007907737</v>
      </c>
      <c r="X354" s="92">
        <v>51089.196024606106</v>
      </c>
      <c r="Y354" s="92">
        <v>51089.196024606106</v>
      </c>
      <c r="Z354" s="92">
        <v>205.062</v>
      </c>
      <c r="AA354" s="92">
        <v>3400.4666929212403</v>
      </c>
      <c r="AB354" s="87">
        <v>500.0</v>
      </c>
      <c r="AC354" s="2">
        <v>2.3890777158314537E7</v>
      </c>
      <c r="AD354" s="92">
        <v>1.9458361437690377E7</v>
      </c>
      <c r="AE354" s="92">
        <v>6086236.574612678</v>
      </c>
      <c r="AF354" s="92">
        <v>1700233.3464606202</v>
      </c>
      <c r="AG354" s="92">
        <v>311.4253007907737</v>
      </c>
      <c r="AH354" s="2" t="s">
        <v>904</v>
      </c>
      <c r="AI354" s="2" t="s">
        <v>904</v>
      </c>
      <c r="AJ354" s="2" t="s">
        <v>904</v>
      </c>
      <c r="AK354" s="177">
        <v>82024.8</v>
      </c>
      <c r="AL354" s="2" t="s">
        <v>904</v>
      </c>
      <c r="AM354" s="2" t="s">
        <v>904</v>
      </c>
      <c r="AN354" s="2" t="s">
        <v>904</v>
      </c>
      <c r="AO354" s="2" t="s">
        <v>904</v>
      </c>
      <c r="AP354" s="2" t="s">
        <v>904</v>
      </c>
      <c r="AQ354" s="2" t="s">
        <v>904</v>
      </c>
      <c r="AR354" s="2" t="s">
        <v>904</v>
      </c>
      <c r="AS354" s="2" t="s">
        <v>904</v>
      </c>
      <c r="AT354" s="2" t="s">
        <v>904</v>
      </c>
      <c r="AU354" s="2" t="s">
        <v>904</v>
      </c>
      <c r="AV354" s="2" t="s">
        <v>904</v>
      </c>
      <c r="AW354" s="2" t="s">
        <v>904</v>
      </c>
      <c r="AX354" s="2" t="s">
        <v>904</v>
      </c>
      <c r="AY354" s="2" t="s">
        <v>904</v>
      </c>
      <c r="AZ354" s="2" t="s">
        <v>904</v>
      </c>
      <c r="BA354" s="205">
        <v>2946139.333649704</v>
      </c>
      <c r="BB354" s="205">
        <v>68.33114264928236</v>
      </c>
      <c r="BC354" s="206" t="s">
        <v>904</v>
      </c>
      <c r="BD354" s="205">
        <v>68.33114264928236</v>
      </c>
      <c r="BE354" s="205">
        <v>85568.86730777902</v>
      </c>
      <c r="BF354" s="205">
        <v>0.0</v>
      </c>
      <c r="BG354" s="205">
        <v>102531.0</v>
      </c>
      <c r="BH354" s="205">
        <v>82024.8</v>
      </c>
      <c r="BI354" s="2" t="s">
        <v>904</v>
      </c>
      <c r="BJ354" s="2" t="s">
        <v>904</v>
      </c>
      <c r="BK354" s="203">
        <v>30.0</v>
      </c>
      <c r="BL354" s="2">
        <v>1.0</v>
      </c>
      <c r="BM354" s="207">
        <v>30.0</v>
      </c>
      <c r="BN354" s="208" t="s">
        <v>906</v>
      </c>
      <c r="BO354" s="87">
        <v>20.0</v>
      </c>
      <c r="BP354" s="101">
        <v>0.05</v>
      </c>
      <c r="BQ354" s="101">
        <v>0.04</v>
      </c>
      <c r="BR354" s="2">
        <v>100.0</v>
      </c>
      <c r="BS354" s="2">
        <v>100.0</v>
      </c>
    </row>
    <row r="355" ht="12.75" customHeight="1">
      <c r="A355" s="87" t="str">
        <f t="shared" si="1"/>
        <v>Caribbean Mangrove Restoration Hydrology Medium</v>
      </c>
      <c r="B355" s="87" t="s">
        <v>161</v>
      </c>
      <c r="C355" s="203" t="s">
        <v>186</v>
      </c>
      <c r="D355" s="2" t="s">
        <v>587</v>
      </c>
      <c r="E355" s="203" t="s">
        <v>160</v>
      </c>
      <c r="F355" s="2" t="s">
        <v>174</v>
      </c>
      <c r="G355" s="203" t="s">
        <v>909</v>
      </c>
      <c r="H355" s="177">
        <v>500.0</v>
      </c>
      <c r="I355" s="2" t="s">
        <v>903</v>
      </c>
      <c r="J355" s="2">
        <v>103500.257963828</v>
      </c>
      <c r="K355" s="2">
        <v>3105007.73891484</v>
      </c>
      <c r="L355" s="204">
        <v>-2.3890777158314537E7</v>
      </c>
      <c r="M355" s="92">
        <v>2.5544598012303054E7</v>
      </c>
      <c r="N355" s="92">
        <v>3.0587113545275755E7</v>
      </c>
      <c r="O355" s="92">
        <v>1.9458361437690377E7</v>
      </c>
      <c r="P355" s="92">
        <v>2.2201866666666668E7</v>
      </c>
      <c r="Q355" s="92">
        <v>6086236.574612678</v>
      </c>
      <c r="R355" s="92">
        <v>8385246.878609087</v>
      </c>
      <c r="S355" s="92">
        <v>102531.0</v>
      </c>
      <c r="T355" s="92">
        <v>82024.8</v>
      </c>
      <c r="U355" s="92">
        <v>1700233.3464606202</v>
      </c>
      <c r="V355" s="92">
        <v>2897749.686090873</v>
      </c>
      <c r="W355" s="92">
        <v>311.4253007907737</v>
      </c>
      <c r="X355" s="92">
        <v>51089.196024606106</v>
      </c>
      <c r="Y355" s="92">
        <v>51089.196024606106</v>
      </c>
      <c r="Z355" s="92">
        <v>205.062</v>
      </c>
      <c r="AA355" s="92">
        <v>3400.4666929212403</v>
      </c>
      <c r="AB355" s="87">
        <v>500.0</v>
      </c>
      <c r="AC355" s="2">
        <v>2.3890777158314537E7</v>
      </c>
      <c r="AD355" s="92">
        <v>1.9458361437690377E7</v>
      </c>
      <c r="AE355" s="92">
        <v>6086236.574612678</v>
      </c>
      <c r="AF355" s="92">
        <v>1700233.3464606202</v>
      </c>
      <c r="AG355" s="92">
        <v>311.4253007907737</v>
      </c>
      <c r="AH355" s="2" t="s">
        <v>904</v>
      </c>
      <c r="AI355" s="2" t="s">
        <v>904</v>
      </c>
      <c r="AJ355" s="2" t="s">
        <v>904</v>
      </c>
      <c r="AK355" s="177">
        <v>82024.8</v>
      </c>
      <c r="AL355" s="2" t="s">
        <v>904</v>
      </c>
      <c r="AM355" s="2" t="s">
        <v>904</v>
      </c>
      <c r="AN355" s="2" t="s">
        <v>904</v>
      </c>
      <c r="AO355" s="2" t="s">
        <v>904</v>
      </c>
      <c r="AP355" s="2" t="s">
        <v>904</v>
      </c>
      <c r="AQ355" s="2" t="s">
        <v>904</v>
      </c>
      <c r="AR355" s="2" t="s">
        <v>904</v>
      </c>
      <c r="AS355" s="2" t="s">
        <v>904</v>
      </c>
      <c r="AT355" s="2" t="s">
        <v>904</v>
      </c>
      <c r="AU355" s="2" t="s">
        <v>904</v>
      </c>
      <c r="AV355" s="2" t="s">
        <v>904</v>
      </c>
      <c r="AW355" s="2" t="s">
        <v>904</v>
      </c>
      <c r="AX355" s="2" t="s">
        <v>904</v>
      </c>
      <c r="AY355" s="2" t="s">
        <v>904</v>
      </c>
      <c r="AZ355" s="2" t="s">
        <v>904</v>
      </c>
      <c r="BA355" s="205">
        <v>2946139.333649704</v>
      </c>
      <c r="BB355" s="205">
        <v>68.33114264928236</v>
      </c>
      <c r="BC355" s="206" t="s">
        <v>904</v>
      </c>
      <c r="BD355" s="205">
        <v>68.33114264928236</v>
      </c>
      <c r="BE355" s="205">
        <v>85568.86730777902</v>
      </c>
      <c r="BF355" s="205">
        <v>0.0</v>
      </c>
      <c r="BG355" s="205">
        <v>102531.0</v>
      </c>
      <c r="BH355" s="205">
        <v>82024.8</v>
      </c>
      <c r="BI355" s="2" t="s">
        <v>904</v>
      </c>
      <c r="BJ355" s="2" t="s">
        <v>904</v>
      </c>
      <c r="BK355" s="203">
        <v>30.0</v>
      </c>
      <c r="BL355" s="2">
        <v>1.0</v>
      </c>
      <c r="BM355" s="207">
        <v>30.0</v>
      </c>
      <c r="BN355" s="208" t="s">
        <v>906</v>
      </c>
      <c r="BO355" s="87">
        <v>20.0</v>
      </c>
      <c r="BP355" s="101">
        <v>0.05</v>
      </c>
      <c r="BQ355" s="101">
        <v>0.04</v>
      </c>
      <c r="BR355" s="2">
        <v>100.0</v>
      </c>
      <c r="BS355" s="2">
        <v>100.0</v>
      </c>
    </row>
    <row r="356" ht="12.75" customHeight="1">
      <c r="A356" s="87" t="str">
        <f t="shared" si="1"/>
        <v>Caribbean Salt marsh Restoration Hydrology Medium</v>
      </c>
      <c r="B356" s="87" t="s">
        <v>161</v>
      </c>
      <c r="C356" s="203" t="s">
        <v>186</v>
      </c>
      <c r="D356" s="2" t="s">
        <v>587</v>
      </c>
      <c r="E356" s="203" t="s">
        <v>168</v>
      </c>
      <c r="F356" s="2" t="s">
        <v>174</v>
      </c>
      <c r="G356" s="203" t="s">
        <v>909</v>
      </c>
      <c r="H356" s="177">
        <v>500.0</v>
      </c>
      <c r="I356" s="2" t="s">
        <v>903</v>
      </c>
      <c r="J356" s="2">
        <v>1047.6264731115316</v>
      </c>
      <c r="K356" s="2">
        <v>31428.794193345948</v>
      </c>
      <c r="L356" s="204">
        <v>-4.083348922117681E7</v>
      </c>
      <c r="M356" s="92">
        <v>4.1372963539614454E7</v>
      </c>
      <c r="N356" s="92">
        <v>4.895115533876307E7</v>
      </c>
      <c r="O356" s="92">
        <v>3.2414491599050846E7</v>
      </c>
      <c r="P356" s="92">
        <v>3.706151350366836E7</v>
      </c>
      <c r="Q356" s="92">
        <v>8958471.940563608</v>
      </c>
      <c r="R356" s="92">
        <v>1.188964183509471E7</v>
      </c>
      <c r="S356" s="92">
        <v>32532.499999999927</v>
      </c>
      <c r="T356" s="92">
        <v>26025.999999999953</v>
      </c>
      <c r="U356" s="92">
        <v>539474.3184376435</v>
      </c>
      <c r="V356" s="92">
        <v>919439.4052798778</v>
      </c>
      <c r="W356" s="92">
        <v>1589.6781502964163</v>
      </c>
      <c r="X356" s="92">
        <v>82745.9270792289</v>
      </c>
      <c r="Y356" s="92">
        <v>82745.9270792289</v>
      </c>
      <c r="Z356" s="92">
        <v>65.06499999999986</v>
      </c>
      <c r="AA356" s="92">
        <v>1078.9486368752869</v>
      </c>
      <c r="AB356" s="87">
        <v>500.0</v>
      </c>
      <c r="AC356" s="2">
        <v>4.083348922117681E7</v>
      </c>
      <c r="AD356" s="92">
        <v>3.2414491599050846E7</v>
      </c>
      <c r="AE356" s="92">
        <v>8958471.940563608</v>
      </c>
      <c r="AF356" s="92">
        <v>539474.3184376435</v>
      </c>
      <c r="AG356" s="92">
        <v>1589.6781502964163</v>
      </c>
      <c r="AH356" s="2" t="s">
        <v>904</v>
      </c>
      <c r="AI356" s="2" t="s">
        <v>904</v>
      </c>
      <c r="AJ356" s="2" t="s">
        <v>904</v>
      </c>
      <c r="AK356" s="177">
        <v>26025.999999999953</v>
      </c>
      <c r="AL356" s="2" t="s">
        <v>904</v>
      </c>
      <c r="AM356" s="2" t="s">
        <v>904</v>
      </c>
      <c r="AN356" s="2" t="s">
        <v>904</v>
      </c>
      <c r="AO356" s="2" t="s">
        <v>904</v>
      </c>
      <c r="AP356" s="2" t="s">
        <v>904</v>
      </c>
      <c r="AQ356" s="2" t="s">
        <v>904</v>
      </c>
      <c r="AR356" s="2" t="s">
        <v>904</v>
      </c>
      <c r="AS356" s="2" t="s">
        <v>904</v>
      </c>
      <c r="AT356" s="2" t="s">
        <v>904</v>
      </c>
      <c r="AU356" s="2" t="s">
        <v>904</v>
      </c>
      <c r="AV356" s="2" t="s">
        <v>904</v>
      </c>
      <c r="AW356" s="2" t="s">
        <v>904</v>
      </c>
      <c r="AX356" s="2" t="s">
        <v>904</v>
      </c>
      <c r="AY356" s="2" t="s">
        <v>904</v>
      </c>
      <c r="AZ356" s="2" t="s">
        <v>904</v>
      </c>
      <c r="BA356" s="205">
        <v>237484.06083366642</v>
      </c>
      <c r="BB356" s="205">
        <v>27.267565064445023</v>
      </c>
      <c r="BC356" s="206" t="s">
        <v>904</v>
      </c>
      <c r="BD356" s="205">
        <v>27.267565064445023</v>
      </c>
      <c r="BE356" s="205">
        <v>5566.088806866538</v>
      </c>
      <c r="BF356" s="205">
        <v>0.0</v>
      </c>
      <c r="BG356" s="205">
        <v>32532.499999999927</v>
      </c>
      <c r="BH356" s="205">
        <v>26025.999999999953</v>
      </c>
      <c r="BI356" s="2" t="s">
        <v>904</v>
      </c>
      <c r="BJ356" s="2" t="s">
        <v>904</v>
      </c>
      <c r="BK356" s="203">
        <v>30.0</v>
      </c>
      <c r="BL356" s="2">
        <v>1.0</v>
      </c>
      <c r="BM356" s="207">
        <v>30.0</v>
      </c>
      <c r="BN356" s="208" t="s">
        <v>906</v>
      </c>
      <c r="BO356" s="87">
        <v>20.0</v>
      </c>
      <c r="BP356" s="101">
        <v>0.05</v>
      </c>
      <c r="BQ356" s="101">
        <v>0.04</v>
      </c>
      <c r="BR356" s="2">
        <v>100.0</v>
      </c>
      <c r="BS356" s="2">
        <v>100.0</v>
      </c>
    </row>
    <row r="357" ht="12.75" customHeight="1">
      <c r="A357" s="87" t="str">
        <f t="shared" si="1"/>
        <v>Caribbean Salt marsh Restoration Hydrology Medium</v>
      </c>
      <c r="B357" s="87" t="s">
        <v>161</v>
      </c>
      <c r="C357" s="203" t="s">
        <v>186</v>
      </c>
      <c r="D357" s="2" t="s">
        <v>587</v>
      </c>
      <c r="E357" s="203" t="s">
        <v>168</v>
      </c>
      <c r="F357" s="2" t="s">
        <v>174</v>
      </c>
      <c r="G357" s="203" t="s">
        <v>909</v>
      </c>
      <c r="H357" s="177">
        <v>500.0</v>
      </c>
      <c r="I357" s="2" t="s">
        <v>903</v>
      </c>
      <c r="J357" s="2">
        <v>1047.6264731115316</v>
      </c>
      <c r="K357" s="2">
        <v>31428.794193345948</v>
      </c>
      <c r="L357" s="204">
        <v>-4.083348922117681E7</v>
      </c>
      <c r="M357" s="92">
        <v>4.1372963539614454E7</v>
      </c>
      <c r="N357" s="92">
        <v>4.895115533876307E7</v>
      </c>
      <c r="O357" s="92">
        <v>3.2414491599050846E7</v>
      </c>
      <c r="P357" s="92">
        <v>3.706151350366836E7</v>
      </c>
      <c r="Q357" s="92">
        <v>8958471.940563608</v>
      </c>
      <c r="R357" s="92">
        <v>1.188964183509471E7</v>
      </c>
      <c r="S357" s="92">
        <v>32532.499999999927</v>
      </c>
      <c r="T357" s="92">
        <v>26025.999999999953</v>
      </c>
      <c r="U357" s="92">
        <v>539474.3184376435</v>
      </c>
      <c r="V357" s="92">
        <v>919439.4052798778</v>
      </c>
      <c r="W357" s="92">
        <v>1589.6781502964163</v>
      </c>
      <c r="X357" s="92">
        <v>82745.9270792289</v>
      </c>
      <c r="Y357" s="92">
        <v>82745.9270792289</v>
      </c>
      <c r="Z357" s="92">
        <v>65.06499999999986</v>
      </c>
      <c r="AA357" s="92">
        <v>1078.9486368752869</v>
      </c>
      <c r="AB357" s="87">
        <v>500.0</v>
      </c>
      <c r="AC357" s="2">
        <v>4.083348922117681E7</v>
      </c>
      <c r="AD357" s="92">
        <v>3.2414491599050846E7</v>
      </c>
      <c r="AE357" s="92">
        <v>8958471.940563608</v>
      </c>
      <c r="AF357" s="92">
        <v>539474.3184376435</v>
      </c>
      <c r="AG357" s="92">
        <v>1589.6781502964163</v>
      </c>
      <c r="AH357" s="2" t="s">
        <v>904</v>
      </c>
      <c r="AI357" s="2" t="s">
        <v>904</v>
      </c>
      <c r="AJ357" s="2" t="s">
        <v>904</v>
      </c>
      <c r="AK357" s="177">
        <v>26025.999999999953</v>
      </c>
      <c r="AL357" s="2" t="s">
        <v>904</v>
      </c>
      <c r="AM357" s="2" t="s">
        <v>904</v>
      </c>
      <c r="AN357" s="2" t="s">
        <v>904</v>
      </c>
      <c r="AO357" s="2" t="s">
        <v>904</v>
      </c>
      <c r="AP357" s="2" t="s">
        <v>904</v>
      </c>
      <c r="AQ357" s="2" t="s">
        <v>904</v>
      </c>
      <c r="AR357" s="2" t="s">
        <v>904</v>
      </c>
      <c r="AS357" s="2" t="s">
        <v>904</v>
      </c>
      <c r="AT357" s="2" t="s">
        <v>904</v>
      </c>
      <c r="AU357" s="2" t="s">
        <v>904</v>
      </c>
      <c r="AV357" s="2" t="s">
        <v>904</v>
      </c>
      <c r="AW357" s="2" t="s">
        <v>904</v>
      </c>
      <c r="AX357" s="2" t="s">
        <v>904</v>
      </c>
      <c r="AY357" s="2" t="s">
        <v>904</v>
      </c>
      <c r="AZ357" s="2" t="s">
        <v>904</v>
      </c>
      <c r="BA357" s="205">
        <v>237484.06083366642</v>
      </c>
      <c r="BB357" s="205">
        <v>27.267565064445023</v>
      </c>
      <c r="BC357" s="206" t="s">
        <v>904</v>
      </c>
      <c r="BD357" s="205">
        <v>27.267565064445023</v>
      </c>
      <c r="BE357" s="205">
        <v>5566.088806866538</v>
      </c>
      <c r="BF357" s="205">
        <v>0.0</v>
      </c>
      <c r="BG357" s="205">
        <v>32532.499999999927</v>
      </c>
      <c r="BH357" s="205">
        <v>26025.999999999953</v>
      </c>
      <c r="BI357" s="2" t="s">
        <v>904</v>
      </c>
      <c r="BJ357" s="2" t="s">
        <v>904</v>
      </c>
      <c r="BK357" s="203">
        <v>30.0</v>
      </c>
      <c r="BL357" s="2">
        <v>1.0</v>
      </c>
      <c r="BM357" s="207">
        <v>30.0</v>
      </c>
      <c r="BN357" s="208" t="s">
        <v>906</v>
      </c>
      <c r="BO357" s="87">
        <v>20.0</v>
      </c>
      <c r="BP357" s="101">
        <v>0.05</v>
      </c>
      <c r="BQ357" s="101">
        <v>0.04</v>
      </c>
      <c r="BR357" s="2">
        <v>100.0</v>
      </c>
      <c r="BS357" s="2">
        <v>100.0</v>
      </c>
    </row>
    <row r="358" ht="12.75" customHeight="1">
      <c r="A358" s="87" t="str">
        <f t="shared" si="1"/>
        <v>Caribbean Mangrove Restoration Hydrology Small</v>
      </c>
      <c r="B358" s="87" t="s">
        <v>161</v>
      </c>
      <c r="C358" s="203" t="s">
        <v>186</v>
      </c>
      <c r="D358" s="2" t="s">
        <v>587</v>
      </c>
      <c r="E358" s="203" t="s">
        <v>160</v>
      </c>
      <c r="F358" s="2" t="s">
        <v>174</v>
      </c>
      <c r="G358" s="203" t="s">
        <v>909</v>
      </c>
      <c r="H358" s="177">
        <v>100.0</v>
      </c>
      <c r="I358" s="2" t="s">
        <v>907</v>
      </c>
      <c r="J358" s="2">
        <v>103500.257963828</v>
      </c>
      <c r="K358" s="2">
        <v>2.1546662579422337E8</v>
      </c>
      <c r="L358" s="204">
        <v>4466197.099213239</v>
      </c>
      <c r="M358" s="92">
        <v>1.0215348401317831E7</v>
      </c>
      <c r="N358" s="92">
        <v>1.3816013712226778E7</v>
      </c>
      <c r="O358" s="92">
        <v>5173415.743058716</v>
      </c>
      <c r="P358" s="92">
        <v>5737466.666666666</v>
      </c>
      <c r="Q358" s="92">
        <v>5041932.658259114</v>
      </c>
      <c r="R358" s="92">
        <v>8078547.045560112</v>
      </c>
      <c r="S358" s="92">
        <v>21031.999999999996</v>
      </c>
      <c r="T358" s="92">
        <v>16825.600000000006</v>
      </c>
      <c r="U358" s="92">
        <v>2.435671819714986E7</v>
      </c>
      <c r="V358" s="92">
        <v>4.110568535560111E7</v>
      </c>
      <c r="W358" s="92">
        <v>607.1313000022482</v>
      </c>
      <c r="X358" s="92">
        <v>102153.48401317831</v>
      </c>
      <c r="Y358" s="92">
        <v>20430.696802635663</v>
      </c>
      <c r="Z358" s="92">
        <v>210.31999999999996</v>
      </c>
      <c r="AA358" s="92">
        <v>243567.18197149862</v>
      </c>
      <c r="AB358" s="87">
        <v>500.0</v>
      </c>
      <c r="AC358" s="2">
        <v>0.0</v>
      </c>
      <c r="AD358" s="92">
        <v>5173415.743058716</v>
      </c>
      <c r="AE358" s="92">
        <v>5041932.658259114</v>
      </c>
      <c r="AF358" s="92">
        <v>2.435671819714986E7</v>
      </c>
      <c r="AG358" s="92">
        <v>607.1313000022482</v>
      </c>
      <c r="AH358" s="2" t="s">
        <v>904</v>
      </c>
      <c r="AI358" s="2" t="s">
        <v>904</v>
      </c>
      <c r="AJ358" s="2" t="s">
        <v>904</v>
      </c>
      <c r="AK358" s="177">
        <v>16825.600000000006</v>
      </c>
      <c r="AL358" s="2" t="s">
        <v>904</v>
      </c>
      <c r="AM358" s="2" t="s">
        <v>904</v>
      </c>
      <c r="AN358" s="2" t="s">
        <v>904</v>
      </c>
      <c r="AO358" s="2" t="s">
        <v>904</v>
      </c>
      <c r="AP358" s="2" t="s">
        <v>904</v>
      </c>
      <c r="AQ358" s="2" t="s">
        <v>904</v>
      </c>
      <c r="AR358" s="2" t="s">
        <v>904</v>
      </c>
      <c r="AS358" s="2" t="s">
        <v>904</v>
      </c>
      <c r="AT358" s="2" t="s">
        <v>904</v>
      </c>
      <c r="AU358" s="2" t="s">
        <v>904</v>
      </c>
      <c r="AV358" s="2" t="s">
        <v>904</v>
      </c>
      <c r="AW358" s="2" t="s">
        <v>904</v>
      </c>
      <c r="AX358" s="2" t="s">
        <v>904</v>
      </c>
      <c r="AY358" s="2" t="s">
        <v>904</v>
      </c>
      <c r="AZ358" s="2" t="s">
        <v>904</v>
      </c>
      <c r="BA358" s="205">
        <v>2946139.333649704</v>
      </c>
      <c r="BB358" s="205">
        <v>13.666228529856468</v>
      </c>
      <c r="BC358" s="206" t="s">
        <v>904</v>
      </c>
      <c r="BD358" s="205">
        <v>13.666228529856468</v>
      </c>
      <c r="BE358" s="205">
        <v>17113.773461555804</v>
      </c>
      <c r="BF358" s="205">
        <v>0.0</v>
      </c>
      <c r="BG358" s="205">
        <v>21031.999999999996</v>
      </c>
      <c r="BH358" s="205">
        <v>16825.600000000006</v>
      </c>
      <c r="BI358" s="2" t="s">
        <v>904</v>
      </c>
      <c r="BJ358" s="2" t="s">
        <v>904</v>
      </c>
      <c r="BK358" s="203">
        <v>2081.797959088432</v>
      </c>
      <c r="BL358" s="2">
        <v>3.0</v>
      </c>
      <c r="BM358" s="207">
        <v>2081.797959088432</v>
      </c>
      <c r="BN358" s="208" t="s">
        <v>905</v>
      </c>
      <c r="BO358" s="87">
        <v>20.0</v>
      </c>
      <c r="BP358" s="101">
        <v>0.05</v>
      </c>
      <c r="BQ358" s="101">
        <v>0.04</v>
      </c>
      <c r="BR358" s="2">
        <v>100.0</v>
      </c>
      <c r="BS358" s="2">
        <v>100.0</v>
      </c>
    </row>
    <row r="359" ht="12.75" customHeight="1">
      <c r="A359" s="87" t="str">
        <f t="shared" si="1"/>
        <v>Caribbean Mangrove Restoration Hydrology Small</v>
      </c>
      <c r="B359" s="87" t="s">
        <v>161</v>
      </c>
      <c r="C359" s="203" t="s">
        <v>186</v>
      </c>
      <c r="D359" s="2" t="s">
        <v>587</v>
      </c>
      <c r="E359" s="203" t="s">
        <v>160</v>
      </c>
      <c r="F359" s="2" t="s">
        <v>174</v>
      </c>
      <c r="G359" s="203" t="s">
        <v>909</v>
      </c>
      <c r="H359" s="177">
        <v>100.0</v>
      </c>
      <c r="I359" s="2" t="s">
        <v>907</v>
      </c>
      <c r="J359" s="2">
        <v>103500.257963828</v>
      </c>
      <c r="K359" s="2">
        <v>2.1546662579422337E8</v>
      </c>
      <c r="L359" s="204">
        <v>4466197.099213239</v>
      </c>
      <c r="M359" s="92">
        <v>1.0215348401317831E7</v>
      </c>
      <c r="N359" s="92">
        <v>1.3816013712226778E7</v>
      </c>
      <c r="O359" s="92">
        <v>5173415.743058716</v>
      </c>
      <c r="P359" s="92">
        <v>5737466.666666666</v>
      </c>
      <c r="Q359" s="92">
        <v>5041932.658259114</v>
      </c>
      <c r="R359" s="92">
        <v>8078547.045560112</v>
      </c>
      <c r="S359" s="92">
        <v>21031.999999999996</v>
      </c>
      <c r="T359" s="92">
        <v>16825.600000000006</v>
      </c>
      <c r="U359" s="92">
        <v>2.435671819714986E7</v>
      </c>
      <c r="V359" s="92">
        <v>4.110568535560111E7</v>
      </c>
      <c r="W359" s="92">
        <v>607.1313000022482</v>
      </c>
      <c r="X359" s="92">
        <v>102153.48401317831</v>
      </c>
      <c r="Y359" s="92">
        <v>20430.696802635663</v>
      </c>
      <c r="Z359" s="92">
        <v>210.31999999999996</v>
      </c>
      <c r="AA359" s="92">
        <v>243567.18197149862</v>
      </c>
      <c r="AB359" s="87">
        <v>500.0</v>
      </c>
      <c r="AC359" s="2">
        <v>0.0</v>
      </c>
      <c r="AD359" s="92">
        <v>5173415.743058716</v>
      </c>
      <c r="AE359" s="92">
        <v>5041932.658259114</v>
      </c>
      <c r="AF359" s="92">
        <v>2.435671819714986E7</v>
      </c>
      <c r="AG359" s="92">
        <v>607.1313000022482</v>
      </c>
      <c r="AH359" s="2" t="s">
        <v>904</v>
      </c>
      <c r="AI359" s="2" t="s">
        <v>904</v>
      </c>
      <c r="AJ359" s="2" t="s">
        <v>904</v>
      </c>
      <c r="AK359" s="177">
        <v>16825.600000000006</v>
      </c>
      <c r="AL359" s="2" t="s">
        <v>904</v>
      </c>
      <c r="AM359" s="2" t="s">
        <v>904</v>
      </c>
      <c r="AN359" s="2" t="s">
        <v>904</v>
      </c>
      <c r="AO359" s="2" t="s">
        <v>904</v>
      </c>
      <c r="AP359" s="2" t="s">
        <v>904</v>
      </c>
      <c r="AQ359" s="2" t="s">
        <v>904</v>
      </c>
      <c r="AR359" s="2" t="s">
        <v>904</v>
      </c>
      <c r="AS359" s="2" t="s">
        <v>904</v>
      </c>
      <c r="AT359" s="2" t="s">
        <v>904</v>
      </c>
      <c r="AU359" s="2" t="s">
        <v>904</v>
      </c>
      <c r="AV359" s="2" t="s">
        <v>904</v>
      </c>
      <c r="AW359" s="2" t="s">
        <v>904</v>
      </c>
      <c r="AX359" s="2" t="s">
        <v>904</v>
      </c>
      <c r="AY359" s="2" t="s">
        <v>904</v>
      </c>
      <c r="AZ359" s="2" t="s">
        <v>904</v>
      </c>
      <c r="BA359" s="205">
        <v>2946139.333649704</v>
      </c>
      <c r="BB359" s="205">
        <v>13.666228529856468</v>
      </c>
      <c r="BC359" s="206" t="s">
        <v>904</v>
      </c>
      <c r="BD359" s="205">
        <v>13.666228529856468</v>
      </c>
      <c r="BE359" s="205">
        <v>17113.773461555804</v>
      </c>
      <c r="BF359" s="205">
        <v>0.0</v>
      </c>
      <c r="BG359" s="205">
        <v>21031.999999999996</v>
      </c>
      <c r="BH359" s="205">
        <v>16825.600000000006</v>
      </c>
      <c r="BI359" s="2" t="s">
        <v>904</v>
      </c>
      <c r="BJ359" s="2" t="s">
        <v>904</v>
      </c>
      <c r="BK359" s="203">
        <v>2081.797959088432</v>
      </c>
      <c r="BL359" s="2">
        <v>3.0</v>
      </c>
      <c r="BM359" s="207">
        <v>2081.797959088432</v>
      </c>
      <c r="BN359" s="208" t="s">
        <v>905</v>
      </c>
      <c r="BO359" s="87">
        <v>20.0</v>
      </c>
      <c r="BP359" s="101">
        <v>0.05</v>
      </c>
      <c r="BQ359" s="101">
        <v>0.04</v>
      </c>
      <c r="BR359" s="2">
        <v>100.0</v>
      </c>
      <c r="BS359" s="2">
        <v>100.0</v>
      </c>
    </row>
    <row r="360" ht="12.75" customHeight="1">
      <c r="A360" s="87" t="str">
        <f t="shared" si="1"/>
        <v>Caribbean Salt marsh Restoration Hydrology Small</v>
      </c>
      <c r="B360" s="87" t="s">
        <v>161</v>
      </c>
      <c r="C360" s="203" t="s">
        <v>186</v>
      </c>
      <c r="D360" s="2" t="s">
        <v>587</v>
      </c>
      <c r="E360" s="203" t="s">
        <v>168</v>
      </c>
      <c r="F360" s="2" t="s">
        <v>174</v>
      </c>
      <c r="G360" s="203" t="s">
        <v>909</v>
      </c>
      <c r="H360" s="177">
        <v>100.0</v>
      </c>
      <c r="I360" s="2" t="s">
        <v>907</v>
      </c>
      <c r="J360" s="2">
        <v>1047.6264731115316</v>
      </c>
      <c r="K360" s="2">
        <v>6049749.16755337</v>
      </c>
      <c r="L360" s="204">
        <v>205817.72936055437</v>
      </c>
      <c r="M360" s="92">
        <v>1.3174815319197226E7</v>
      </c>
      <c r="N360" s="92">
        <v>1.703566152302676E7</v>
      </c>
      <c r="O360" s="92">
        <v>7815450.128904773</v>
      </c>
      <c r="P360" s="92">
        <v>8709396.034067005</v>
      </c>
      <c r="Q360" s="92">
        <v>5359365.190292454</v>
      </c>
      <c r="R360" s="92">
        <v>8326265.488959756</v>
      </c>
      <c r="S360" s="92">
        <v>6673.333333333321</v>
      </c>
      <c r="T360" s="92">
        <v>5338.666666666656</v>
      </c>
      <c r="U360" s="92">
        <v>2.1437460761169937E7</v>
      </c>
      <c r="V360" s="92">
        <v>3.617899216713078E7</v>
      </c>
      <c r="W360" s="92">
        <v>2467.8100622871975</v>
      </c>
      <c r="X360" s="92">
        <v>131748.15319197226</v>
      </c>
      <c r="Y360" s="92">
        <v>26349.630638394454</v>
      </c>
      <c r="Z360" s="92">
        <v>66.7333333333332</v>
      </c>
      <c r="AA360" s="92">
        <v>214374.60761169938</v>
      </c>
      <c r="AB360" s="87">
        <v>500.0</v>
      </c>
      <c r="AC360" s="2">
        <v>0.0</v>
      </c>
      <c r="AD360" s="92">
        <v>7815450.128904773</v>
      </c>
      <c r="AE360" s="92">
        <v>5359365.190292454</v>
      </c>
      <c r="AF360" s="92">
        <v>2.1437460761169937E7</v>
      </c>
      <c r="AG360" s="92">
        <v>2467.8100622871975</v>
      </c>
      <c r="AH360" s="2" t="s">
        <v>904</v>
      </c>
      <c r="AI360" s="2" t="s">
        <v>904</v>
      </c>
      <c r="AJ360" s="2" t="s">
        <v>904</v>
      </c>
      <c r="AK360" s="177">
        <v>5338.666666666656</v>
      </c>
      <c r="AL360" s="2" t="s">
        <v>904</v>
      </c>
      <c r="AM360" s="2" t="s">
        <v>904</v>
      </c>
      <c r="AN360" s="2" t="s">
        <v>904</v>
      </c>
      <c r="AO360" s="2" t="s">
        <v>904</v>
      </c>
      <c r="AP360" s="2" t="s">
        <v>904</v>
      </c>
      <c r="AQ360" s="2" t="s">
        <v>904</v>
      </c>
      <c r="AR360" s="2" t="s">
        <v>904</v>
      </c>
      <c r="AS360" s="2" t="s">
        <v>904</v>
      </c>
      <c r="AT360" s="2" t="s">
        <v>904</v>
      </c>
      <c r="AU360" s="2" t="s">
        <v>904</v>
      </c>
      <c r="AV360" s="2" t="s">
        <v>904</v>
      </c>
      <c r="AW360" s="2" t="s">
        <v>904</v>
      </c>
      <c r="AX360" s="2" t="s">
        <v>904</v>
      </c>
      <c r="AY360" s="2" t="s">
        <v>904</v>
      </c>
      <c r="AZ360" s="2" t="s">
        <v>904</v>
      </c>
      <c r="BA360" s="205">
        <v>237484.06083366642</v>
      </c>
      <c r="BB360" s="205">
        <v>5.453513012889005</v>
      </c>
      <c r="BC360" s="206" t="s">
        <v>904</v>
      </c>
      <c r="BD360" s="205">
        <v>5.453513012889005</v>
      </c>
      <c r="BE360" s="205">
        <v>1113.217761373308</v>
      </c>
      <c r="BF360" s="205">
        <v>0.0</v>
      </c>
      <c r="BG360" s="205">
        <v>6673.333333333321</v>
      </c>
      <c r="BH360" s="205">
        <v>5338.666666666656</v>
      </c>
      <c r="BI360" s="2" t="s">
        <v>904</v>
      </c>
      <c r="BJ360" s="2" t="s">
        <v>904</v>
      </c>
      <c r="BK360" s="203">
        <v>5774.719637988096</v>
      </c>
      <c r="BL360" s="2">
        <v>3.0</v>
      </c>
      <c r="BM360" s="207">
        <v>5774.719637988096</v>
      </c>
      <c r="BN360" s="208" t="s">
        <v>905</v>
      </c>
      <c r="BO360" s="87">
        <v>20.0</v>
      </c>
      <c r="BP360" s="101">
        <v>0.05</v>
      </c>
      <c r="BQ360" s="101">
        <v>0.04</v>
      </c>
      <c r="BR360" s="2">
        <v>100.0</v>
      </c>
      <c r="BS360" s="2">
        <v>100.0</v>
      </c>
    </row>
    <row r="361" ht="12.75" customHeight="1">
      <c r="A361" s="87" t="str">
        <f t="shared" si="1"/>
        <v>Caribbean Salt marsh Restoration Hydrology Small</v>
      </c>
      <c r="B361" s="87" t="s">
        <v>161</v>
      </c>
      <c r="C361" s="203" t="s">
        <v>186</v>
      </c>
      <c r="D361" s="2" t="s">
        <v>587</v>
      </c>
      <c r="E361" s="203" t="s">
        <v>168</v>
      </c>
      <c r="F361" s="2" t="s">
        <v>174</v>
      </c>
      <c r="G361" s="203" t="s">
        <v>909</v>
      </c>
      <c r="H361" s="177">
        <v>100.0</v>
      </c>
      <c r="I361" s="2" t="s">
        <v>907</v>
      </c>
      <c r="J361" s="2">
        <v>1047.6264731115316</v>
      </c>
      <c r="K361" s="2">
        <v>6049749.16755337</v>
      </c>
      <c r="L361" s="204">
        <v>205817.72936055437</v>
      </c>
      <c r="M361" s="92">
        <v>1.3174815319197226E7</v>
      </c>
      <c r="N361" s="92">
        <v>1.703566152302676E7</v>
      </c>
      <c r="O361" s="92">
        <v>7815450.128904773</v>
      </c>
      <c r="P361" s="92">
        <v>8709396.034067005</v>
      </c>
      <c r="Q361" s="92">
        <v>5359365.190292454</v>
      </c>
      <c r="R361" s="92">
        <v>8326265.488959756</v>
      </c>
      <c r="S361" s="92">
        <v>6673.333333333321</v>
      </c>
      <c r="T361" s="92">
        <v>5338.666666666656</v>
      </c>
      <c r="U361" s="92">
        <v>2.1437460761169937E7</v>
      </c>
      <c r="V361" s="92">
        <v>3.617899216713078E7</v>
      </c>
      <c r="W361" s="92">
        <v>2467.8100622871975</v>
      </c>
      <c r="X361" s="92">
        <v>131748.15319197226</v>
      </c>
      <c r="Y361" s="92">
        <v>26349.630638394454</v>
      </c>
      <c r="Z361" s="92">
        <v>66.7333333333332</v>
      </c>
      <c r="AA361" s="92">
        <v>214374.60761169938</v>
      </c>
      <c r="AB361" s="87">
        <v>500.0</v>
      </c>
      <c r="AC361" s="2">
        <v>0.0</v>
      </c>
      <c r="AD361" s="92">
        <v>7815450.128904773</v>
      </c>
      <c r="AE361" s="92">
        <v>5359365.190292454</v>
      </c>
      <c r="AF361" s="92">
        <v>2.1437460761169937E7</v>
      </c>
      <c r="AG361" s="92">
        <v>2467.8100622871975</v>
      </c>
      <c r="AH361" s="2" t="s">
        <v>904</v>
      </c>
      <c r="AI361" s="2" t="s">
        <v>904</v>
      </c>
      <c r="AJ361" s="2" t="s">
        <v>904</v>
      </c>
      <c r="AK361" s="177">
        <v>5338.666666666656</v>
      </c>
      <c r="AL361" s="2" t="s">
        <v>904</v>
      </c>
      <c r="AM361" s="2" t="s">
        <v>904</v>
      </c>
      <c r="AN361" s="2" t="s">
        <v>904</v>
      </c>
      <c r="AO361" s="2" t="s">
        <v>904</v>
      </c>
      <c r="AP361" s="2" t="s">
        <v>904</v>
      </c>
      <c r="AQ361" s="2" t="s">
        <v>904</v>
      </c>
      <c r="AR361" s="2" t="s">
        <v>904</v>
      </c>
      <c r="AS361" s="2" t="s">
        <v>904</v>
      </c>
      <c r="AT361" s="2" t="s">
        <v>904</v>
      </c>
      <c r="AU361" s="2" t="s">
        <v>904</v>
      </c>
      <c r="AV361" s="2" t="s">
        <v>904</v>
      </c>
      <c r="AW361" s="2" t="s">
        <v>904</v>
      </c>
      <c r="AX361" s="2" t="s">
        <v>904</v>
      </c>
      <c r="AY361" s="2" t="s">
        <v>904</v>
      </c>
      <c r="AZ361" s="2" t="s">
        <v>904</v>
      </c>
      <c r="BA361" s="205">
        <v>237484.06083366642</v>
      </c>
      <c r="BB361" s="205">
        <v>5.453513012889005</v>
      </c>
      <c r="BC361" s="206" t="s">
        <v>904</v>
      </c>
      <c r="BD361" s="205">
        <v>5.453513012889005</v>
      </c>
      <c r="BE361" s="205">
        <v>1113.217761373308</v>
      </c>
      <c r="BF361" s="205">
        <v>0.0</v>
      </c>
      <c r="BG361" s="205">
        <v>6673.333333333321</v>
      </c>
      <c r="BH361" s="205">
        <v>5338.666666666656</v>
      </c>
      <c r="BI361" s="2" t="s">
        <v>904</v>
      </c>
      <c r="BJ361" s="2" t="s">
        <v>904</v>
      </c>
      <c r="BK361" s="203">
        <v>5774.719637988096</v>
      </c>
      <c r="BL361" s="2">
        <v>3.0</v>
      </c>
      <c r="BM361" s="207">
        <v>5774.719637988096</v>
      </c>
      <c r="BN361" s="208" t="s">
        <v>905</v>
      </c>
      <c r="BO361" s="87">
        <v>20.0</v>
      </c>
      <c r="BP361" s="101">
        <v>0.05</v>
      </c>
      <c r="BQ361" s="101">
        <v>0.04</v>
      </c>
      <c r="BR361" s="2">
        <v>100.0</v>
      </c>
      <c r="BS361" s="2">
        <v>100.0</v>
      </c>
    </row>
    <row r="362" ht="12.75" customHeight="1">
      <c r="A362" s="87" t="str">
        <f t="shared" si="1"/>
        <v>Caribbean Mangrove Restoration Hydrology Small</v>
      </c>
      <c r="B362" s="87" t="s">
        <v>161</v>
      </c>
      <c r="C362" s="203" t="s">
        <v>186</v>
      </c>
      <c r="D362" s="2" t="s">
        <v>587</v>
      </c>
      <c r="E362" s="203" t="s">
        <v>160</v>
      </c>
      <c r="F362" s="2" t="s">
        <v>174</v>
      </c>
      <c r="G362" s="203" t="s">
        <v>909</v>
      </c>
      <c r="H362" s="177">
        <v>100.0</v>
      </c>
      <c r="I362" s="2" t="s">
        <v>907</v>
      </c>
      <c r="J362" s="2">
        <v>103500.257963828</v>
      </c>
      <c r="K362" s="2">
        <v>3105007.73891484</v>
      </c>
      <c r="L362" s="204">
        <v>-7463780.704939094</v>
      </c>
      <c r="M362" s="92">
        <v>7814776.123454372</v>
      </c>
      <c r="N362" s="92">
        <v>9764681.019188484</v>
      </c>
      <c r="O362" s="92">
        <v>5173415.743058716</v>
      </c>
      <c r="P362" s="92">
        <v>5737466.666666666</v>
      </c>
      <c r="Q362" s="92">
        <v>2641360.3803956565</v>
      </c>
      <c r="R362" s="92">
        <v>4027214.3525218177</v>
      </c>
      <c r="S362" s="92">
        <v>21031.999999999996</v>
      </c>
      <c r="T362" s="92">
        <v>16825.600000000006</v>
      </c>
      <c r="U362" s="92">
        <v>350995.4185152779</v>
      </c>
      <c r="V362" s="92">
        <v>592358.4252181746</v>
      </c>
      <c r="W362" s="92">
        <v>464.45750068077035</v>
      </c>
      <c r="X362" s="92">
        <v>78147.76123454372</v>
      </c>
      <c r="Y362" s="92">
        <v>15629.552246908745</v>
      </c>
      <c r="Z362" s="92">
        <v>210.31999999999996</v>
      </c>
      <c r="AA362" s="92">
        <v>3509.9541851527792</v>
      </c>
      <c r="AB362" s="87">
        <v>500.0</v>
      </c>
      <c r="AC362" s="2">
        <v>7463780.704939094</v>
      </c>
      <c r="AD362" s="92">
        <v>5173415.743058716</v>
      </c>
      <c r="AE362" s="92">
        <v>2641360.3803956565</v>
      </c>
      <c r="AF362" s="92">
        <v>350995.4185152779</v>
      </c>
      <c r="AG362" s="92">
        <v>464.45750068077035</v>
      </c>
      <c r="AH362" s="2" t="s">
        <v>904</v>
      </c>
      <c r="AI362" s="2" t="s">
        <v>904</v>
      </c>
      <c r="AJ362" s="2" t="s">
        <v>904</v>
      </c>
      <c r="AK362" s="177">
        <v>16825.600000000006</v>
      </c>
      <c r="AL362" s="2" t="s">
        <v>904</v>
      </c>
      <c r="AM362" s="2" t="s">
        <v>904</v>
      </c>
      <c r="AN362" s="2" t="s">
        <v>904</v>
      </c>
      <c r="AO362" s="2" t="s">
        <v>904</v>
      </c>
      <c r="AP362" s="2" t="s">
        <v>904</v>
      </c>
      <c r="AQ362" s="2" t="s">
        <v>904</v>
      </c>
      <c r="AR362" s="2" t="s">
        <v>904</v>
      </c>
      <c r="AS362" s="2" t="s">
        <v>904</v>
      </c>
      <c r="AT362" s="2" t="s">
        <v>904</v>
      </c>
      <c r="AU362" s="2" t="s">
        <v>904</v>
      </c>
      <c r="AV362" s="2" t="s">
        <v>904</v>
      </c>
      <c r="AW362" s="2" t="s">
        <v>904</v>
      </c>
      <c r="AX362" s="2" t="s">
        <v>904</v>
      </c>
      <c r="AY362" s="2" t="s">
        <v>904</v>
      </c>
      <c r="AZ362" s="2" t="s">
        <v>904</v>
      </c>
      <c r="BA362" s="205">
        <v>2946139.333649704</v>
      </c>
      <c r="BB362" s="205">
        <v>13.666228529856468</v>
      </c>
      <c r="BC362" s="206" t="s">
        <v>904</v>
      </c>
      <c r="BD362" s="205">
        <v>13.666228529856468</v>
      </c>
      <c r="BE362" s="205">
        <v>17113.773461555804</v>
      </c>
      <c r="BF362" s="205">
        <v>0.0</v>
      </c>
      <c r="BG362" s="205">
        <v>21031.999999999996</v>
      </c>
      <c r="BH362" s="205">
        <v>16825.600000000006</v>
      </c>
      <c r="BI362" s="2" t="s">
        <v>904</v>
      </c>
      <c r="BJ362" s="2" t="s">
        <v>904</v>
      </c>
      <c r="BK362" s="203">
        <v>30.0</v>
      </c>
      <c r="BL362" s="2">
        <v>1.0</v>
      </c>
      <c r="BM362" s="207">
        <v>30.0</v>
      </c>
      <c r="BN362" s="208" t="s">
        <v>906</v>
      </c>
      <c r="BO362" s="87">
        <v>20.0</v>
      </c>
      <c r="BP362" s="101">
        <v>0.05</v>
      </c>
      <c r="BQ362" s="101">
        <v>0.04</v>
      </c>
      <c r="BR362" s="2">
        <v>100.0</v>
      </c>
      <c r="BS362" s="2">
        <v>100.0</v>
      </c>
    </row>
    <row r="363" ht="12.75" customHeight="1">
      <c r="A363" s="87" t="str">
        <f t="shared" si="1"/>
        <v>Caribbean Mangrove Restoration Hydrology Small</v>
      </c>
      <c r="B363" s="87" t="s">
        <v>161</v>
      </c>
      <c r="C363" s="203" t="s">
        <v>186</v>
      </c>
      <c r="D363" s="2" t="s">
        <v>587</v>
      </c>
      <c r="E363" s="203" t="s">
        <v>160</v>
      </c>
      <c r="F363" s="2" t="s">
        <v>174</v>
      </c>
      <c r="G363" s="203" t="s">
        <v>909</v>
      </c>
      <c r="H363" s="177">
        <v>100.0</v>
      </c>
      <c r="I363" s="2" t="s">
        <v>907</v>
      </c>
      <c r="J363" s="2">
        <v>103500.257963828</v>
      </c>
      <c r="K363" s="2">
        <v>3105007.73891484</v>
      </c>
      <c r="L363" s="204">
        <v>-7463780.704939094</v>
      </c>
      <c r="M363" s="92">
        <v>7814776.123454372</v>
      </c>
      <c r="N363" s="92">
        <v>9764681.019188484</v>
      </c>
      <c r="O363" s="92">
        <v>5173415.743058716</v>
      </c>
      <c r="P363" s="92">
        <v>5737466.666666666</v>
      </c>
      <c r="Q363" s="92">
        <v>2641360.3803956565</v>
      </c>
      <c r="R363" s="92">
        <v>4027214.3525218177</v>
      </c>
      <c r="S363" s="92">
        <v>21031.999999999996</v>
      </c>
      <c r="T363" s="92">
        <v>16825.600000000006</v>
      </c>
      <c r="U363" s="92">
        <v>350995.4185152779</v>
      </c>
      <c r="V363" s="92">
        <v>592358.4252181746</v>
      </c>
      <c r="W363" s="92">
        <v>464.45750068077035</v>
      </c>
      <c r="X363" s="92">
        <v>78147.76123454372</v>
      </c>
      <c r="Y363" s="92">
        <v>15629.552246908745</v>
      </c>
      <c r="Z363" s="92">
        <v>210.31999999999996</v>
      </c>
      <c r="AA363" s="92">
        <v>3509.9541851527792</v>
      </c>
      <c r="AB363" s="87">
        <v>500.0</v>
      </c>
      <c r="AC363" s="2">
        <v>7463780.704939094</v>
      </c>
      <c r="AD363" s="92">
        <v>5173415.743058716</v>
      </c>
      <c r="AE363" s="92">
        <v>2641360.3803956565</v>
      </c>
      <c r="AF363" s="92">
        <v>350995.4185152779</v>
      </c>
      <c r="AG363" s="92">
        <v>464.45750068077035</v>
      </c>
      <c r="AH363" s="2" t="s">
        <v>904</v>
      </c>
      <c r="AI363" s="2" t="s">
        <v>904</v>
      </c>
      <c r="AJ363" s="2" t="s">
        <v>904</v>
      </c>
      <c r="AK363" s="177">
        <v>16825.600000000006</v>
      </c>
      <c r="AL363" s="2" t="s">
        <v>904</v>
      </c>
      <c r="AM363" s="2" t="s">
        <v>904</v>
      </c>
      <c r="AN363" s="2" t="s">
        <v>904</v>
      </c>
      <c r="AO363" s="2" t="s">
        <v>904</v>
      </c>
      <c r="AP363" s="2" t="s">
        <v>904</v>
      </c>
      <c r="AQ363" s="2" t="s">
        <v>904</v>
      </c>
      <c r="AR363" s="2" t="s">
        <v>904</v>
      </c>
      <c r="AS363" s="2" t="s">
        <v>904</v>
      </c>
      <c r="AT363" s="2" t="s">
        <v>904</v>
      </c>
      <c r="AU363" s="2" t="s">
        <v>904</v>
      </c>
      <c r="AV363" s="2" t="s">
        <v>904</v>
      </c>
      <c r="AW363" s="2" t="s">
        <v>904</v>
      </c>
      <c r="AX363" s="2" t="s">
        <v>904</v>
      </c>
      <c r="AY363" s="2" t="s">
        <v>904</v>
      </c>
      <c r="AZ363" s="2" t="s">
        <v>904</v>
      </c>
      <c r="BA363" s="205">
        <v>2946139.333649704</v>
      </c>
      <c r="BB363" s="205">
        <v>13.666228529856468</v>
      </c>
      <c r="BC363" s="206" t="s">
        <v>904</v>
      </c>
      <c r="BD363" s="205">
        <v>13.666228529856468</v>
      </c>
      <c r="BE363" s="205">
        <v>17113.773461555804</v>
      </c>
      <c r="BF363" s="205">
        <v>0.0</v>
      </c>
      <c r="BG363" s="205">
        <v>21031.999999999996</v>
      </c>
      <c r="BH363" s="205">
        <v>16825.600000000006</v>
      </c>
      <c r="BI363" s="2" t="s">
        <v>904</v>
      </c>
      <c r="BJ363" s="2" t="s">
        <v>904</v>
      </c>
      <c r="BK363" s="203">
        <v>30.0</v>
      </c>
      <c r="BL363" s="2">
        <v>1.0</v>
      </c>
      <c r="BM363" s="207">
        <v>30.0</v>
      </c>
      <c r="BN363" s="208" t="s">
        <v>906</v>
      </c>
      <c r="BO363" s="87">
        <v>20.0</v>
      </c>
      <c r="BP363" s="101">
        <v>0.05</v>
      </c>
      <c r="BQ363" s="101">
        <v>0.04</v>
      </c>
      <c r="BR363" s="2">
        <v>100.0</v>
      </c>
      <c r="BS363" s="2">
        <v>100.0</v>
      </c>
    </row>
    <row r="364" ht="12.75" customHeight="1">
      <c r="A364" s="87" t="str">
        <f t="shared" si="1"/>
        <v>Caribbean Salt marsh Restoration Hydrology Small</v>
      </c>
      <c r="B364" s="87" t="s">
        <v>161</v>
      </c>
      <c r="C364" s="203" t="s">
        <v>186</v>
      </c>
      <c r="D364" s="2" t="s">
        <v>587</v>
      </c>
      <c r="E364" s="203" t="s">
        <v>168</v>
      </c>
      <c r="F364" s="2" t="s">
        <v>174</v>
      </c>
      <c r="G364" s="203" t="s">
        <v>909</v>
      </c>
      <c r="H364" s="177">
        <v>100.0</v>
      </c>
      <c r="I364" s="2" t="s">
        <v>907</v>
      </c>
      <c r="J364" s="2">
        <v>1047.6264731115316</v>
      </c>
      <c r="K364" s="2">
        <v>31428.794193345948</v>
      </c>
      <c r="L364" s="204">
        <v>-1.0930837287792923E7</v>
      </c>
      <c r="M364" s="92">
        <v>1.1042206127001047E7</v>
      </c>
      <c r="N364" s="92">
        <v>1.343655750041928E7</v>
      </c>
      <c r="O364" s="92">
        <v>7815450.128904773</v>
      </c>
      <c r="P364" s="92">
        <v>8709396.034067005</v>
      </c>
      <c r="Q364" s="92">
        <v>3226755.9980962737</v>
      </c>
      <c r="R364" s="92">
        <v>4727161.466352275</v>
      </c>
      <c r="S364" s="92">
        <v>6673.333333333321</v>
      </c>
      <c r="T364" s="92">
        <v>5338.666666666656</v>
      </c>
      <c r="U364" s="92">
        <v>111368.83920812496</v>
      </c>
      <c r="V364" s="92">
        <v>187951.94105597556</v>
      </c>
      <c r="W364" s="92">
        <v>2068.345303509191</v>
      </c>
      <c r="X364" s="92">
        <v>110422.06127001047</v>
      </c>
      <c r="Y364" s="92">
        <v>22084.412254002094</v>
      </c>
      <c r="Z364" s="92">
        <v>66.7333333333332</v>
      </c>
      <c r="AA364" s="92">
        <v>1113.6883920812497</v>
      </c>
      <c r="AB364" s="87">
        <v>500.0</v>
      </c>
      <c r="AC364" s="2">
        <v>1.0930837287792923E7</v>
      </c>
      <c r="AD364" s="92">
        <v>7815450.128904773</v>
      </c>
      <c r="AE364" s="92">
        <v>3226755.9980962737</v>
      </c>
      <c r="AF364" s="92">
        <v>111368.83920812496</v>
      </c>
      <c r="AG364" s="92">
        <v>2068.345303509191</v>
      </c>
      <c r="AH364" s="2" t="s">
        <v>904</v>
      </c>
      <c r="AI364" s="2" t="s">
        <v>904</v>
      </c>
      <c r="AJ364" s="2" t="s">
        <v>904</v>
      </c>
      <c r="AK364" s="177">
        <v>5338.666666666656</v>
      </c>
      <c r="AL364" s="2" t="s">
        <v>904</v>
      </c>
      <c r="AM364" s="2" t="s">
        <v>904</v>
      </c>
      <c r="AN364" s="2" t="s">
        <v>904</v>
      </c>
      <c r="AO364" s="2" t="s">
        <v>904</v>
      </c>
      <c r="AP364" s="2" t="s">
        <v>904</v>
      </c>
      <c r="AQ364" s="2" t="s">
        <v>904</v>
      </c>
      <c r="AR364" s="2" t="s">
        <v>904</v>
      </c>
      <c r="AS364" s="2" t="s">
        <v>904</v>
      </c>
      <c r="AT364" s="2" t="s">
        <v>904</v>
      </c>
      <c r="AU364" s="2" t="s">
        <v>904</v>
      </c>
      <c r="AV364" s="2" t="s">
        <v>904</v>
      </c>
      <c r="AW364" s="2" t="s">
        <v>904</v>
      </c>
      <c r="AX364" s="2" t="s">
        <v>904</v>
      </c>
      <c r="AY364" s="2" t="s">
        <v>904</v>
      </c>
      <c r="AZ364" s="2" t="s">
        <v>904</v>
      </c>
      <c r="BA364" s="205">
        <v>237484.06083366642</v>
      </c>
      <c r="BB364" s="205">
        <v>5.453513012889005</v>
      </c>
      <c r="BC364" s="206" t="s">
        <v>904</v>
      </c>
      <c r="BD364" s="205">
        <v>5.453513012889005</v>
      </c>
      <c r="BE364" s="205">
        <v>1113.217761373308</v>
      </c>
      <c r="BF364" s="205">
        <v>0.0</v>
      </c>
      <c r="BG364" s="205">
        <v>6673.333333333321</v>
      </c>
      <c r="BH364" s="205">
        <v>5338.666666666656</v>
      </c>
      <c r="BI364" s="2" t="s">
        <v>904</v>
      </c>
      <c r="BJ364" s="2" t="s">
        <v>904</v>
      </c>
      <c r="BK364" s="203">
        <v>30.0</v>
      </c>
      <c r="BL364" s="2">
        <v>1.0</v>
      </c>
      <c r="BM364" s="207">
        <v>30.0</v>
      </c>
      <c r="BN364" s="208" t="s">
        <v>906</v>
      </c>
      <c r="BO364" s="87">
        <v>20.0</v>
      </c>
      <c r="BP364" s="101">
        <v>0.05</v>
      </c>
      <c r="BQ364" s="101">
        <v>0.04</v>
      </c>
      <c r="BR364" s="2">
        <v>100.0</v>
      </c>
      <c r="BS364" s="2">
        <v>100.0</v>
      </c>
    </row>
    <row r="365" ht="12.75" customHeight="1">
      <c r="A365" s="87" t="str">
        <f t="shared" si="1"/>
        <v>Caribbean Salt marsh Restoration Hydrology Small</v>
      </c>
      <c r="B365" s="87" t="s">
        <v>161</v>
      </c>
      <c r="C365" s="203" t="s">
        <v>186</v>
      </c>
      <c r="D365" s="2" t="s">
        <v>587</v>
      </c>
      <c r="E365" s="203" t="s">
        <v>168</v>
      </c>
      <c r="F365" s="2" t="s">
        <v>174</v>
      </c>
      <c r="G365" s="203" t="s">
        <v>909</v>
      </c>
      <c r="H365" s="177">
        <v>100.0</v>
      </c>
      <c r="I365" s="2" t="s">
        <v>907</v>
      </c>
      <c r="J365" s="2">
        <v>1047.6264731115316</v>
      </c>
      <c r="K365" s="2">
        <v>31428.794193345948</v>
      </c>
      <c r="L365" s="204">
        <v>-1.0930837287792923E7</v>
      </c>
      <c r="M365" s="92">
        <v>1.1042206127001047E7</v>
      </c>
      <c r="N365" s="92">
        <v>1.343655750041928E7</v>
      </c>
      <c r="O365" s="92">
        <v>7815450.128904773</v>
      </c>
      <c r="P365" s="92">
        <v>8709396.034067005</v>
      </c>
      <c r="Q365" s="92">
        <v>3226755.9980962737</v>
      </c>
      <c r="R365" s="92">
        <v>4727161.466352275</v>
      </c>
      <c r="S365" s="92">
        <v>6673.333333333321</v>
      </c>
      <c r="T365" s="92">
        <v>5338.666666666656</v>
      </c>
      <c r="U365" s="92">
        <v>111368.83920812496</v>
      </c>
      <c r="V365" s="92">
        <v>187951.94105597556</v>
      </c>
      <c r="W365" s="92">
        <v>2068.345303509191</v>
      </c>
      <c r="X365" s="92">
        <v>110422.06127001047</v>
      </c>
      <c r="Y365" s="92">
        <v>22084.412254002094</v>
      </c>
      <c r="Z365" s="92">
        <v>66.7333333333332</v>
      </c>
      <c r="AA365" s="92">
        <v>1113.6883920812497</v>
      </c>
      <c r="AB365" s="87">
        <v>500.0</v>
      </c>
      <c r="AC365" s="2">
        <v>1.0930837287792923E7</v>
      </c>
      <c r="AD365" s="92">
        <v>7815450.128904773</v>
      </c>
      <c r="AE365" s="92">
        <v>3226755.9980962737</v>
      </c>
      <c r="AF365" s="92">
        <v>111368.83920812496</v>
      </c>
      <c r="AG365" s="92">
        <v>2068.345303509191</v>
      </c>
      <c r="AH365" s="2" t="s">
        <v>904</v>
      </c>
      <c r="AI365" s="2" t="s">
        <v>904</v>
      </c>
      <c r="AJ365" s="2" t="s">
        <v>904</v>
      </c>
      <c r="AK365" s="177">
        <v>5338.666666666656</v>
      </c>
      <c r="AL365" s="2" t="s">
        <v>904</v>
      </c>
      <c r="AM365" s="2" t="s">
        <v>904</v>
      </c>
      <c r="AN365" s="2" t="s">
        <v>904</v>
      </c>
      <c r="AO365" s="2" t="s">
        <v>904</v>
      </c>
      <c r="AP365" s="2" t="s">
        <v>904</v>
      </c>
      <c r="AQ365" s="2" t="s">
        <v>904</v>
      </c>
      <c r="AR365" s="2" t="s">
        <v>904</v>
      </c>
      <c r="AS365" s="2" t="s">
        <v>904</v>
      </c>
      <c r="AT365" s="2" t="s">
        <v>904</v>
      </c>
      <c r="AU365" s="2" t="s">
        <v>904</v>
      </c>
      <c r="AV365" s="2" t="s">
        <v>904</v>
      </c>
      <c r="AW365" s="2" t="s">
        <v>904</v>
      </c>
      <c r="AX365" s="2" t="s">
        <v>904</v>
      </c>
      <c r="AY365" s="2" t="s">
        <v>904</v>
      </c>
      <c r="AZ365" s="2" t="s">
        <v>904</v>
      </c>
      <c r="BA365" s="205">
        <v>237484.06083366642</v>
      </c>
      <c r="BB365" s="205">
        <v>5.453513012889005</v>
      </c>
      <c r="BC365" s="206" t="s">
        <v>904</v>
      </c>
      <c r="BD365" s="205">
        <v>5.453513012889005</v>
      </c>
      <c r="BE365" s="205">
        <v>1113.217761373308</v>
      </c>
      <c r="BF365" s="205">
        <v>0.0</v>
      </c>
      <c r="BG365" s="205">
        <v>6673.333333333321</v>
      </c>
      <c r="BH365" s="205">
        <v>5338.666666666656</v>
      </c>
      <c r="BI365" s="2" t="s">
        <v>904</v>
      </c>
      <c r="BJ365" s="2" t="s">
        <v>904</v>
      </c>
      <c r="BK365" s="203">
        <v>30.0</v>
      </c>
      <c r="BL365" s="2">
        <v>1.0</v>
      </c>
      <c r="BM365" s="207">
        <v>30.0</v>
      </c>
      <c r="BN365" s="208" t="s">
        <v>906</v>
      </c>
      <c r="BO365" s="87">
        <v>20.0</v>
      </c>
      <c r="BP365" s="101">
        <v>0.05</v>
      </c>
      <c r="BQ365" s="101">
        <v>0.04</v>
      </c>
      <c r="BR365" s="2">
        <v>100.0</v>
      </c>
      <c r="BS365" s="2">
        <v>100.0</v>
      </c>
    </row>
    <row r="366" ht="12.75" customHeight="1">
      <c r="A366" s="87" t="str">
        <f t="shared" si="1"/>
        <v>Caribbean Mangrove Restoration Hydrology Large</v>
      </c>
      <c r="B366" s="87" t="s">
        <v>161</v>
      </c>
      <c r="C366" s="203" t="s">
        <v>186</v>
      </c>
      <c r="D366" s="2" t="s">
        <v>587</v>
      </c>
      <c r="E366" s="203" t="s">
        <v>160</v>
      </c>
      <c r="F366" s="2" t="s">
        <v>174</v>
      </c>
      <c r="G366" s="203" t="s">
        <v>909</v>
      </c>
      <c r="H366" s="177">
        <v>1000.0</v>
      </c>
      <c r="I366" s="2" t="s">
        <v>908</v>
      </c>
      <c r="J366" s="2">
        <v>103500.257963828</v>
      </c>
      <c r="K366" s="2">
        <v>8.884280616380072E7</v>
      </c>
      <c r="L366" s="204">
        <v>8070.939075112343</v>
      </c>
      <c r="M366" s="92">
        <v>5.500353489690058E7</v>
      </c>
      <c r="N366" s="92">
        <v>7.19541367348469E7</v>
      </c>
      <c r="O366" s="92">
        <v>3.6125693421070255E7</v>
      </c>
      <c r="P366" s="92">
        <v>4.2862366666666664E7</v>
      </c>
      <c r="Q366" s="92">
        <v>1.887784147583032E7</v>
      </c>
      <c r="R366" s="92">
        <v>2.9091770068180237E7</v>
      </c>
      <c r="S366" s="92">
        <v>194546.0</v>
      </c>
      <c r="T366" s="92">
        <v>155636.80000000002</v>
      </c>
      <c r="U366" s="92">
        <v>9.11809300504679E7</v>
      </c>
      <c r="V366" s="92">
        <v>1.583850880818024E8</v>
      </c>
      <c r="W366" s="92">
        <v>353.4095721378271</v>
      </c>
      <c r="X366" s="92">
        <v>55003.53489690058</v>
      </c>
      <c r="Y366" s="92">
        <v>110007.06979380116</v>
      </c>
      <c r="Z366" s="92">
        <v>194.546</v>
      </c>
      <c r="AA366" s="92">
        <v>91180.9300504679</v>
      </c>
      <c r="AB366" s="87">
        <v>500.0</v>
      </c>
      <c r="AC366" s="2">
        <v>0.0</v>
      </c>
      <c r="AD366" s="92">
        <v>3.6125693421070255E7</v>
      </c>
      <c r="AE366" s="92">
        <v>1.887784147583032E7</v>
      </c>
      <c r="AF366" s="92">
        <v>9.11809300504679E7</v>
      </c>
      <c r="AG366" s="92">
        <v>353.4095721378271</v>
      </c>
      <c r="AH366" s="2" t="s">
        <v>904</v>
      </c>
      <c r="AI366" s="2" t="s">
        <v>904</v>
      </c>
      <c r="AJ366" s="2" t="s">
        <v>904</v>
      </c>
      <c r="AK366" s="177">
        <v>155636.80000000002</v>
      </c>
      <c r="AL366" s="2" t="s">
        <v>904</v>
      </c>
      <c r="AM366" s="2" t="s">
        <v>904</v>
      </c>
      <c r="AN366" s="2" t="s">
        <v>904</v>
      </c>
      <c r="AO366" s="2" t="s">
        <v>904</v>
      </c>
      <c r="AP366" s="2" t="s">
        <v>904</v>
      </c>
      <c r="AQ366" s="2" t="s">
        <v>904</v>
      </c>
      <c r="AR366" s="2" t="s">
        <v>904</v>
      </c>
      <c r="AS366" s="2" t="s">
        <v>904</v>
      </c>
      <c r="AT366" s="2" t="s">
        <v>904</v>
      </c>
      <c r="AU366" s="2" t="s">
        <v>904</v>
      </c>
      <c r="AV366" s="2" t="s">
        <v>904</v>
      </c>
      <c r="AW366" s="2" t="s">
        <v>904</v>
      </c>
      <c r="AX366" s="2" t="s">
        <v>904</v>
      </c>
      <c r="AY366" s="2" t="s">
        <v>904</v>
      </c>
      <c r="AZ366" s="2" t="s">
        <v>904</v>
      </c>
      <c r="BA366" s="205">
        <v>2946139.333649704</v>
      </c>
      <c r="BB366" s="205">
        <v>136.6622852985647</v>
      </c>
      <c r="BC366" s="206" t="s">
        <v>904</v>
      </c>
      <c r="BD366" s="205">
        <v>136.6622852985647</v>
      </c>
      <c r="BE366" s="205">
        <v>171137.73461555803</v>
      </c>
      <c r="BF366" s="205">
        <v>0.0</v>
      </c>
      <c r="BG366" s="205">
        <v>194546.0</v>
      </c>
      <c r="BH366" s="205">
        <v>155636.80000000002</v>
      </c>
      <c r="BI366" s="2" t="s">
        <v>904</v>
      </c>
      <c r="BJ366" s="2" t="s">
        <v>904</v>
      </c>
      <c r="BK366" s="203">
        <v>858.3824611804362</v>
      </c>
      <c r="BL366" s="2">
        <v>3.0</v>
      </c>
      <c r="BM366" s="207">
        <v>858.3824611804362</v>
      </c>
      <c r="BN366" s="208" t="s">
        <v>905</v>
      </c>
      <c r="BO366" s="87">
        <v>20.0</v>
      </c>
      <c r="BP366" s="101">
        <v>0.05</v>
      </c>
      <c r="BQ366" s="101">
        <v>0.04</v>
      </c>
      <c r="BR366" s="2">
        <v>100.0</v>
      </c>
      <c r="BS366" s="2">
        <v>100.0</v>
      </c>
    </row>
    <row r="367" ht="12.75" customHeight="1">
      <c r="A367" s="87" t="str">
        <f t="shared" si="1"/>
        <v>Caribbean Mangrove Restoration Hydrology Large</v>
      </c>
      <c r="B367" s="87" t="s">
        <v>161</v>
      </c>
      <c r="C367" s="203" t="s">
        <v>186</v>
      </c>
      <c r="D367" s="2" t="s">
        <v>587</v>
      </c>
      <c r="E367" s="203" t="s">
        <v>160</v>
      </c>
      <c r="F367" s="2" t="s">
        <v>174</v>
      </c>
      <c r="G367" s="203" t="s">
        <v>909</v>
      </c>
      <c r="H367" s="177">
        <v>1000.0</v>
      </c>
      <c r="I367" s="2" t="s">
        <v>908</v>
      </c>
      <c r="J367" s="2">
        <v>103500.257963828</v>
      </c>
      <c r="K367" s="2">
        <v>8.884280616380072E7</v>
      </c>
      <c r="L367" s="204">
        <v>8070.939075112343</v>
      </c>
      <c r="M367" s="92">
        <v>5.500353489690058E7</v>
      </c>
      <c r="N367" s="92">
        <v>7.19541367348469E7</v>
      </c>
      <c r="O367" s="92">
        <v>3.6125693421070255E7</v>
      </c>
      <c r="P367" s="92">
        <v>4.2862366666666664E7</v>
      </c>
      <c r="Q367" s="92">
        <v>1.887784147583032E7</v>
      </c>
      <c r="R367" s="92">
        <v>2.9091770068180237E7</v>
      </c>
      <c r="S367" s="92">
        <v>194546.0</v>
      </c>
      <c r="T367" s="92">
        <v>155636.80000000002</v>
      </c>
      <c r="U367" s="92">
        <v>9.11809300504679E7</v>
      </c>
      <c r="V367" s="92">
        <v>1.583850880818024E8</v>
      </c>
      <c r="W367" s="92">
        <v>353.4095721378271</v>
      </c>
      <c r="X367" s="92">
        <v>55003.53489690058</v>
      </c>
      <c r="Y367" s="92">
        <v>110007.06979380116</v>
      </c>
      <c r="Z367" s="92">
        <v>194.546</v>
      </c>
      <c r="AA367" s="92">
        <v>91180.9300504679</v>
      </c>
      <c r="AB367" s="87">
        <v>500.0</v>
      </c>
      <c r="AC367" s="2">
        <v>0.0</v>
      </c>
      <c r="AD367" s="92">
        <v>3.6125693421070255E7</v>
      </c>
      <c r="AE367" s="92">
        <v>1.887784147583032E7</v>
      </c>
      <c r="AF367" s="92">
        <v>9.11809300504679E7</v>
      </c>
      <c r="AG367" s="92">
        <v>353.4095721378271</v>
      </c>
      <c r="AH367" s="2" t="s">
        <v>904</v>
      </c>
      <c r="AI367" s="2" t="s">
        <v>904</v>
      </c>
      <c r="AJ367" s="2" t="s">
        <v>904</v>
      </c>
      <c r="AK367" s="177">
        <v>155636.80000000002</v>
      </c>
      <c r="AL367" s="2" t="s">
        <v>904</v>
      </c>
      <c r="AM367" s="2" t="s">
        <v>904</v>
      </c>
      <c r="AN367" s="2" t="s">
        <v>904</v>
      </c>
      <c r="AO367" s="2" t="s">
        <v>904</v>
      </c>
      <c r="AP367" s="2" t="s">
        <v>904</v>
      </c>
      <c r="AQ367" s="2" t="s">
        <v>904</v>
      </c>
      <c r="AR367" s="2" t="s">
        <v>904</v>
      </c>
      <c r="AS367" s="2" t="s">
        <v>904</v>
      </c>
      <c r="AT367" s="2" t="s">
        <v>904</v>
      </c>
      <c r="AU367" s="2" t="s">
        <v>904</v>
      </c>
      <c r="AV367" s="2" t="s">
        <v>904</v>
      </c>
      <c r="AW367" s="2" t="s">
        <v>904</v>
      </c>
      <c r="AX367" s="2" t="s">
        <v>904</v>
      </c>
      <c r="AY367" s="2" t="s">
        <v>904</v>
      </c>
      <c r="AZ367" s="2" t="s">
        <v>904</v>
      </c>
      <c r="BA367" s="205">
        <v>2946139.333649704</v>
      </c>
      <c r="BB367" s="205">
        <v>136.6622852985647</v>
      </c>
      <c r="BC367" s="206" t="s">
        <v>904</v>
      </c>
      <c r="BD367" s="205">
        <v>136.6622852985647</v>
      </c>
      <c r="BE367" s="205">
        <v>171137.73461555803</v>
      </c>
      <c r="BF367" s="205">
        <v>0.0</v>
      </c>
      <c r="BG367" s="205">
        <v>194546.0</v>
      </c>
      <c r="BH367" s="205">
        <v>155636.80000000002</v>
      </c>
      <c r="BI367" s="2" t="s">
        <v>904</v>
      </c>
      <c r="BJ367" s="2" t="s">
        <v>904</v>
      </c>
      <c r="BK367" s="203">
        <v>858.3824611804362</v>
      </c>
      <c r="BL367" s="2">
        <v>3.0</v>
      </c>
      <c r="BM367" s="207">
        <v>858.3824611804362</v>
      </c>
      <c r="BN367" s="208" t="s">
        <v>905</v>
      </c>
      <c r="BO367" s="87">
        <v>20.0</v>
      </c>
      <c r="BP367" s="101">
        <v>0.05</v>
      </c>
      <c r="BQ367" s="101">
        <v>0.04</v>
      </c>
      <c r="BR367" s="2">
        <v>100.0</v>
      </c>
      <c r="BS367" s="2">
        <v>100.0</v>
      </c>
    </row>
    <row r="368" ht="12.75" customHeight="1">
      <c r="A368" s="87" t="str">
        <f t="shared" si="1"/>
        <v>Caribbean Salt marsh Restoration Hydrology Large</v>
      </c>
      <c r="B368" s="87" t="s">
        <v>161</v>
      </c>
      <c r="C368" s="203" t="s">
        <v>186</v>
      </c>
      <c r="D368" s="2" t="s">
        <v>587</v>
      </c>
      <c r="E368" s="203" t="s">
        <v>168</v>
      </c>
      <c r="F368" s="2" t="s">
        <v>174</v>
      </c>
      <c r="G368" s="203" t="s">
        <v>909</v>
      </c>
      <c r="H368" s="177">
        <v>1000.0</v>
      </c>
      <c r="I368" s="2" t="s">
        <v>908</v>
      </c>
      <c r="J368" s="2">
        <v>1047.6264731115316</v>
      </c>
      <c r="K368" s="2">
        <v>3214250.2256846246</v>
      </c>
      <c r="L368" s="204">
        <v>-2.229987164308943E7</v>
      </c>
      <c r="M368" s="92">
        <v>8.691276255569471E7</v>
      </c>
      <c r="N368" s="92">
        <v>1.1120311069135927E8</v>
      </c>
      <c r="O368" s="92">
        <v>6.106049421978324E7</v>
      </c>
      <c r="P368" s="92">
        <v>7.258166034067006E7</v>
      </c>
      <c r="Q368" s="92">
        <v>2.5852268335911475E7</v>
      </c>
      <c r="R368" s="92">
        <v>3.86214503506892E7</v>
      </c>
      <c r="S368" s="92">
        <v>61728.3333333332</v>
      </c>
      <c r="T368" s="92">
        <v>49382.66666666658</v>
      </c>
      <c r="U368" s="92">
        <v>1.0340907334364593E8</v>
      </c>
      <c r="V368" s="92">
        <v>1.796258842822242E8</v>
      </c>
      <c r="W368" s="92">
        <v>1759.9852017380229</v>
      </c>
      <c r="X368" s="92">
        <v>86912.76255569472</v>
      </c>
      <c r="Y368" s="92">
        <v>173825.52511138943</v>
      </c>
      <c r="Z368" s="92">
        <v>61.7283333333332</v>
      </c>
      <c r="AA368" s="92">
        <v>103409.07334364593</v>
      </c>
      <c r="AB368" s="87">
        <v>500.0</v>
      </c>
      <c r="AC368" s="2">
        <v>2.229987164308943E7</v>
      </c>
      <c r="AD368" s="92">
        <v>6.106049421978324E7</v>
      </c>
      <c r="AE368" s="92">
        <v>2.5852268335911475E7</v>
      </c>
      <c r="AF368" s="92">
        <v>1.0340907334364593E8</v>
      </c>
      <c r="AG368" s="92">
        <v>1759.9852017380229</v>
      </c>
      <c r="AH368" s="2" t="s">
        <v>904</v>
      </c>
      <c r="AI368" s="2" t="s">
        <v>904</v>
      </c>
      <c r="AJ368" s="2" t="s">
        <v>904</v>
      </c>
      <c r="AK368" s="177">
        <v>49382.66666666658</v>
      </c>
      <c r="AL368" s="2" t="s">
        <v>904</v>
      </c>
      <c r="AM368" s="2" t="s">
        <v>904</v>
      </c>
      <c r="AN368" s="2" t="s">
        <v>904</v>
      </c>
      <c r="AO368" s="2" t="s">
        <v>904</v>
      </c>
      <c r="AP368" s="2" t="s">
        <v>904</v>
      </c>
      <c r="AQ368" s="2" t="s">
        <v>904</v>
      </c>
      <c r="AR368" s="2" t="s">
        <v>904</v>
      </c>
      <c r="AS368" s="2" t="s">
        <v>904</v>
      </c>
      <c r="AT368" s="2" t="s">
        <v>904</v>
      </c>
      <c r="AU368" s="2" t="s">
        <v>904</v>
      </c>
      <c r="AV368" s="2" t="s">
        <v>904</v>
      </c>
      <c r="AW368" s="2" t="s">
        <v>904</v>
      </c>
      <c r="AX368" s="2" t="s">
        <v>904</v>
      </c>
      <c r="AY368" s="2" t="s">
        <v>904</v>
      </c>
      <c r="AZ368" s="2" t="s">
        <v>904</v>
      </c>
      <c r="BA368" s="205">
        <v>237484.06083366642</v>
      </c>
      <c r="BB368" s="205">
        <v>54.535130128890046</v>
      </c>
      <c r="BC368" s="206" t="s">
        <v>904</v>
      </c>
      <c r="BD368" s="205">
        <v>54.535130128890046</v>
      </c>
      <c r="BE368" s="205">
        <v>11132.177613733076</v>
      </c>
      <c r="BF368" s="205">
        <v>0.0</v>
      </c>
      <c r="BG368" s="205">
        <v>61728.3333333332</v>
      </c>
      <c r="BH368" s="205">
        <v>49382.66666666658</v>
      </c>
      <c r="BI368" s="2" t="s">
        <v>904</v>
      </c>
      <c r="BJ368" s="2" t="s">
        <v>904</v>
      </c>
      <c r="BK368" s="203">
        <v>3068.1261959122253</v>
      </c>
      <c r="BL368" s="2">
        <v>3.0</v>
      </c>
      <c r="BM368" s="207">
        <v>3068.1261959122253</v>
      </c>
      <c r="BN368" s="208" t="s">
        <v>905</v>
      </c>
      <c r="BO368" s="87">
        <v>20.0</v>
      </c>
      <c r="BP368" s="101">
        <v>0.05</v>
      </c>
      <c r="BQ368" s="101">
        <v>0.04</v>
      </c>
      <c r="BR368" s="2">
        <v>100.0</v>
      </c>
      <c r="BS368" s="2">
        <v>100.0</v>
      </c>
    </row>
    <row r="369" ht="12.75" customHeight="1">
      <c r="A369" s="87" t="str">
        <f t="shared" si="1"/>
        <v>Caribbean Salt marsh Restoration Hydrology Large</v>
      </c>
      <c r="B369" s="87" t="s">
        <v>161</v>
      </c>
      <c r="C369" s="203" t="s">
        <v>186</v>
      </c>
      <c r="D369" s="2" t="s">
        <v>587</v>
      </c>
      <c r="E369" s="203" t="s">
        <v>168</v>
      </c>
      <c r="F369" s="2" t="s">
        <v>174</v>
      </c>
      <c r="G369" s="203" t="s">
        <v>909</v>
      </c>
      <c r="H369" s="177">
        <v>1000.0</v>
      </c>
      <c r="I369" s="2" t="s">
        <v>908</v>
      </c>
      <c r="J369" s="2">
        <v>1047.6264731115316</v>
      </c>
      <c r="K369" s="2">
        <v>3214250.2256846246</v>
      </c>
      <c r="L369" s="204">
        <v>-2.229987164308943E7</v>
      </c>
      <c r="M369" s="92">
        <v>8.691276255569471E7</v>
      </c>
      <c r="N369" s="92">
        <v>1.1120311069135927E8</v>
      </c>
      <c r="O369" s="92">
        <v>6.106049421978324E7</v>
      </c>
      <c r="P369" s="92">
        <v>7.258166034067006E7</v>
      </c>
      <c r="Q369" s="92">
        <v>2.5852268335911475E7</v>
      </c>
      <c r="R369" s="92">
        <v>3.86214503506892E7</v>
      </c>
      <c r="S369" s="92">
        <v>61728.3333333332</v>
      </c>
      <c r="T369" s="92">
        <v>49382.66666666658</v>
      </c>
      <c r="U369" s="92">
        <v>1.0340907334364593E8</v>
      </c>
      <c r="V369" s="92">
        <v>1.796258842822242E8</v>
      </c>
      <c r="W369" s="92">
        <v>1759.9852017380229</v>
      </c>
      <c r="X369" s="92">
        <v>86912.76255569472</v>
      </c>
      <c r="Y369" s="92">
        <v>173825.52511138943</v>
      </c>
      <c r="Z369" s="92">
        <v>61.7283333333332</v>
      </c>
      <c r="AA369" s="92">
        <v>103409.07334364593</v>
      </c>
      <c r="AB369" s="87">
        <v>500.0</v>
      </c>
      <c r="AC369" s="2">
        <v>2.229987164308943E7</v>
      </c>
      <c r="AD369" s="92">
        <v>6.106049421978324E7</v>
      </c>
      <c r="AE369" s="92">
        <v>2.5852268335911475E7</v>
      </c>
      <c r="AF369" s="92">
        <v>1.0340907334364593E8</v>
      </c>
      <c r="AG369" s="92">
        <v>1759.9852017380229</v>
      </c>
      <c r="AH369" s="2" t="s">
        <v>904</v>
      </c>
      <c r="AI369" s="2" t="s">
        <v>904</v>
      </c>
      <c r="AJ369" s="2" t="s">
        <v>904</v>
      </c>
      <c r="AK369" s="177">
        <v>49382.66666666658</v>
      </c>
      <c r="AL369" s="2" t="s">
        <v>904</v>
      </c>
      <c r="AM369" s="2" t="s">
        <v>904</v>
      </c>
      <c r="AN369" s="2" t="s">
        <v>904</v>
      </c>
      <c r="AO369" s="2" t="s">
        <v>904</v>
      </c>
      <c r="AP369" s="2" t="s">
        <v>904</v>
      </c>
      <c r="AQ369" s="2" t="s">
        <v>904</v>
      </c>
      <c r="AR369" s="2" t="s">
        <v>904</v>
      </c>
      <c r="AS369" s="2" t="s">
        <v>904</v>
      </c>
      <c r="AT369" s="2" t="s">
        <v>904</v>
      </c>
      <c r="AU369" s="2" t="s">
        <v>904</v>
      </c>
      <c r="AV369" s="2" t="s">
        <v>904</v>
      </c>
      <c r="AW369" s="2" t="s">
        <v>904</v>
      </c>
      <c r="AX369" s="2" t="s">
        <v>904</v>
      </c>
      <c r="AY369" s="2" t="s">
        <v>904</v>
      </c>
      <c r="AZ369" s="2" t="s">
        <v>904</v>
      </c>
      <c r="BA369" s="205">
        <v>237484.06083366642</v>
      </c>
      <c r="BB369" s="205">
        <v>54.535130128890046</v>
      </c>
      <c r="BC369" s="206" t="s">
        <v>904</v>
      </c>
      <c r="BD369" s="205">
        <v>54.535130128890046</v>
      </c>
      <c r="BE369" s="205">
        <v>11132.177613733076</v>
      </c>
      <c r="BF369" s="205">
        <v>0.0</v>
      </c>
      <c r="BG369" s="205">
        <v>61728.3333333332</v>
      </c>
      <c r="BH369" s="205">
        <v>49382.66666666658</v>
      </c>
      <c r="BI369" s="2" t="s">
        <v>904</v>
      </c>
      <c r="BJ369" s="2" t="s">
        <v>904</v>
      </c>
      <c r="BK369" s="203">
        <v>3068.1261959122253</v>
      </c>
      <c r="BL369" s="2">
        <v>3.0</v>
      </c>
      <c r="BM369" s="207">
        <v>3068.1261959122253</v>
      </c>
      <c r="BN369" s="208" t="s">
        <v>905</v>
      </c>
      <c r="BO369" s="87">
        <v>20.0</v>
      </c>
      <c r="BP369" s="101">
        <v>0.05</v>
      </c>
      <c r="BQ369" s="101">
        <v>0.04</v>
      </c>
      <c r="BR369" s="2">
        <v>100.0</v>
      </c>
      <c r="BS369" s="2">
        <v>100.0</v>
      </c>
    </row>
    <row r="370" ht="12.75" customHeight="1">
      <c r="A370" s="87" t="str">
        <f t="shared" si="1"/>
        <v>Caribbean Mangrove Restoration Hydrology Large</v>
      </c>
      <c r="B370" s="87" t="s">
        <v>161</v>
      </c>
      <c r="C370" s="203" t="s">
        <v>186</v>
      </c>
      <c r="D370" s="2" t="s">
        <v>587</v>
      </c>
      <c r="E370" s="203" t="s">
        <v>160</v>
      </c>
      <c r="F370" s="2" t="s">
        <v>174</v>
      </c>
      <c r="G370" s="203" t="s">
        <v>909</v>
      </c>
      <c r="H370" s="177">
        <v>1000.0</v>
      </c>
      <c r="I370" s="2" t="s">
        <v>908</v>
      </c>
      <c r="J370" s="2">
        <v>103500.257963828</v>
      </c>
      <c r="K370" s="2">
        <v>3105007.73891484</v>
      </c>
      <c r="L370" s="204">
        <v>-4.3490424423255265E7</v>
      </c>
      <c r="M370" s="92">
        <v>4.620411428151938E7</v>
      </c>
      <c r="N370" s="92">
        <v>5.666917519228993E7</v>
      </c>
      <c r="O370" s="92">
        <v>3.6125693421070255E7</v>
      </c>
      <c r="P370" s="92">
        <v>4.2862366666666664E7</v>
      </c>
      <c r="Q370" s="92">
        <v>1.0078420860449124E7</v>
      </c>
      <c r="R370" s="92">
        <v>1.3806808525623273E7</v>
      </c>
      <c r="S370" s="92">
        <v>194546.0</v>
      </c>
      <c r="T370" s="92">
        <v>155636.80000000002</v>
      </c>
      <c r="U370" s="92">
        <v>3186723.8966559405</v>
      </c>
      <c r="V370" s="92">
        <v>5535472.656232745</v>
      </c>
      <c r="W370" s="92">
        <v>296.87139726285415</v>
      </c>
      <c r="X370" s="92">
        <v>46204.11428151938</v>
      </c>
      <c r="Y370" s="92">
        <v>92408.22856303876</v>
      </c>
      <c r="Z370" s="92">
        <v>194.546</v>
      </c>
      <c r="AA370" s="92">
        <v>3186.7238966559403</v>
      </c>
      <c r="AB370" s="87">
        <v>500.0</v>
      </c>
      <c r="AC370" s="2">
        <v>4.3490424423255265E7</v>
      </c>
      <c r="AD370" s="92">
        <v>3.6125693421070255E7</v>
      </c>
      <c r="AE370" s="92">
        <v>1.0078420860449124E7</v>
      </c>
      <c r="AF370" s="92">
        <v>3186723.8966559405</v>
      </c>
      <c r="AG370" s="92">
        <v>296.87139726285415</v>
      </c>
      <c r="AH370" s="2" t="s">
        <v>904</v>
      </c>
      <c r="AI370" s="2" t="s">
        <v>904</v>
      </c>
      <c r="AJ370" s="2" t="s">
        <v>904</v>
      </c>
      <c r="AK370" s="177">
        <v>155636.80000000002</v>
      </c>
      <c r="AL370" s="2" t="s">
        <v>904</v>
      </c>
      <c r="AM370" s="2" t="s">
        <v>904</v>
      </c>
      <c r="AN370" s="2" t="s">
        <v>904</v>
      </c>
      <c r="AO370" s="2" t="s">
        <v>904</v>
      </c>
      <c r="AP370" s="2" t="s">
        <v>904</v>
      </c>
      <c r="AQ370" s="2" t="s">
        <v>904</v>
      </c>
      <c r="AR370" s="2" t="s">
        <v>904</v>
      </c>
      <c r="AS370" s="2" t="s">
        <v>904</v>
      </c>
      <c r="AT370" s="2" t="s">
        <v>904</v>
      </c>
      <c r="AU370" s="2" t="s">
        <v>904</v>
      </c>
      <c r="AV370" s="2" t="s">
        <v>904</v>
      </c>
      <c r="AW370" s="2" t="s">
        <v>904</v>
      </c>
      <c r="AX370" s="2" t="s">
        <v>904</v>
      </c>
      <c r="AY370" s="2" t="s">
        <v>904</v>
      </c>
      <c r="AZ370" s="2" t="s">
        <v>904</v>
      </c>
      <c r="BA370" s="205">
        <v>2946139.333649704</v>
      </c>
      <c r="BB370" s="205">
        <v>136.6622852985647</v>
      </c>
      <c r="BC370" s="206" t="s">
        <v>904</v>
      </c>
      <c r="BD370" s="205">
        <v>136.6622852985647</v>
      </c>
      <c r="BE370" s="205">
        <v>171137.73461555803</v>
      </c>
      <c r="BF370" s="205">
        <v>0.0</v>
      </c>
      <c r="BG370" s="205">
        <v>194546.0</v>
      </c>
      <c r="BH370" s="205">
        <v>155636.80000000002</v>
      </c>
      <c r="BI370" s="2" t="s">
        <v>904</v>
      </c>
      <c r="BJ370" s="2" t="s">
        <v>904</v>
      </c>
      <c r="BK370" s="203">
        <v>30.0</v>
      </c>
      <c r="BL370" s="2">
        <v>1.0</v>
      </c>
      <c r="BM370" s="207">
        <v>30.0</v>
      </c>
      <c r="BN370" s="208" t="s">
        <v>906</v>
      </c>
      <c r="BO370" s="87">
        <v>20.0</v>
      </c>
      <c r="BP370" s="101">
        <v>0.05</v>
      </c>
      <c r="BQ370" s="101">
        <v>0.04</v>
      </c>
      <c r="BR370" s="2">
        <v>100.0</v>
      </c>
      <c r="BS370" s="2">
        <v>100.0</v>
      </c>
    </row>
    <row r="371" ht="12.75" customHeight="1">
      <c r="A371" s="87" t="str">
        <f t="shared" si="1"/>
        <v>Caribbean Mangrove Restoration Hydrology Large</v>
      </c>
      <c r="B371" s="87" t="s">
        <v>161</v>
      </c>
      <c r="C371" s="203" t="s">
        <v>186</v>
      </c>
      <c r="D371" s="2" t="s">
        <v>587</v>
      </c>
      <c r="E371" s="203" t="s">
        <v>160</v>
      </c>
      <c r="F371" s="2" t="s">
        <v>174</v>
      </c>
      <c r="G371" s="203" t="s">
        <v>909</v>
      </c>
      <c r="H371" s="177">
        <v>1000.0</v>
      </c>
      <c r="I371" s="2" t="s">
        <v>908</v>
      </c>
      <c r="J371" s="2">
        <v>103500.257963828</v>
      </c>
      <c r="K371" s="2">
        <v>3105007.73891484</v>
      </c>
      <c r="L371" s="204">
        <v>-4.3490424423255265E7</v>
      </c>
      <c r="M371" s="92">
        <v>4.620411428151938E7</v>
      </c>
      <c r="N371" s="92">
        <v>5.666917519228993E7</v>
      </c>
      <c r="O371" s="92">
        <v>3.6125693421070255E7</v>
      </c>
      <c r="P371" s="92">
        <v>4.2862366666666664E7</v>
      </c>
      <c r="Q371" s="92">
        <v>1.0078420860449124E7</v>
      </c>
      <c r="R371" s="92">
        <v>1.3806808525623273E7</v>
      </c>
      <c r="S371" s="92">
        <v>194546.0</v>
      </c>
      <c r="T371" s="92">
        <v>155636.80000000002</v>
      </c>
      <c r="U371" s="92">
        <v>3186723.8966559405</v>
      </c>
      <c r="V371" s="92">
        <v>5535472.656232745</v>
      </c>
      <c r="W371" s="92">
        <v>296.87139726285415</v>
      </c>
      <c r="X371" s="92">
        <v>46204.11428151938</v>
      </c>
      <c r="Y371" s="92">
        <v>92408.22856303876</v>
      </c>
      <c r="Z371" s="92">
        <v>194.546</v>
      </c>
      <c r="AA371" s="92">
        <v>3186.7238966559403</v>
      </c>
      <c r="AB371" s="87">
        <v>500.0</v>
      </c>
      <c r="AC371" s="2">
        <v>4.3490424423255265E7</v>
      </c>
      <c r="AD371" s="92">
        <v>3.6125693421070255E7</v>
      </c>
      <c r="AE371" s="92">
        <v>1.0078420860449124E7</v>
      </c>
      <c r="AF371" s="92">
        <v>3186723.8966559405</v>
      </c>
      <c r="AG371" s="92">
        <v>296.87139726285415</v>
      </c>
      <c r="AH371" s="2" t="s">
        <v>904</v>
      </c>
      <c r="AI371" s="2" t="s">
        <v>904</v>
      </c>
      <c r="AJ371" s="2" t="s">
        <v>904</v>
      </c>
      <c r="AK371" s="177">
        <v>155636.80000000002</v>
      </c>
      <c r="AL371" s="2" t="s">
        <v>904</v>
      </c>
      <c r="AM371" s="2" t="s">
        <v>904</v>
      </c>
      <c r="AN371" s="2" t="s">
        <v>904</v>
      </c>
      <c r="AO371" s="2" t="s">
        <v>904</v>
      </c>
      <c r="AP371" s="2" t="s">
        <v>904</v>
      </c>
      <c r="AQ371" s="2" t="s">
        <v>904</v>
      </c>
      <c r="AR371" s="2" t="s">
        <v>904</v>
      </c>
      <c r="AS371" s="2" t="s">
        <v>904</v>
      </c>
      <c r="AT371" s="2" t="s">
        <v>904</v>
      </c>
      <c r="AU371" s="2" t="s">
        <v>904</v>
      </c>
      <c r="AV371" s="2" t="s">
        <v>904</v>
      </c>
      <c r="AW371" s="2" t="s">
        <v>904</v>
      </c>
      <c r="AX371" s="2" t="s">
        <v>904</v>
      </c>
      <c r="AY371" s="2" t="s">
        <v>904</v>
      </c>
      <c r="AZ371" s="2" t="s">
        <v>904</v>
      </c>
      <c r="BA371" s="205">
        <v>2946139.333649704</v>
      </c>
      <c r="BB371" s="205">
        <v>136.6622852985647</v>
      </c>
      <c r="BC371" s="206" t="s">
        <v>904</v>
      </c>
      <c r="BD371" s="205">
        <v>136.6622852985647</v>
      </c>
      <c r="BE371" s="205">
        <v>171137.73461555803</v>
      </c>
      <c r="BF371" s="205">
        <v>0.0</v>
      </c>
      <c r="BG371" s="205">
        <v>194546.0</v>
      </c>
      <c r="BH371" s="205">
        <v>155636.80000000002</v>
      </c>
      <c r="BI371" s="2" t="s">
        <v>904</v>
      </c>
      <c r="BJ371" s="2" t="s">
        <v>904</v>
      </c>
      <c r="BK371" s="203">
        <v>30.0</v>
      </c>
      <c r="BL371" s="2">
        <v>1.0</v>
      </c>
      <c r="BM371" s="207">
        <v>30.0</v>
      </c>
      <c r="BN371" s="208" t="s">
        <v>906</v>
      </c>
      <c r="BO371" s="87">
        <v>20.0</v>
      </c>
      <c r="BP371" s="101">
        <v>0.05</v>
      </c>
      <c r="BQ371" s="101">
        <v>0.04</v>
      </c>
      <c r="BR371" s="2">
        <v>100.0</v>
      </c>
      <c r="BS371" s="2">
        <v>100.0</v>
      </c>
    </row>
    <row r="372" ht="12.75" customHeight="1">
      <c r="A372" s="87" t="str">
        <f t="shared" si="1"/>
        <v>Caribbean Salt marsh Restoration Hydrology Large</v>
      </c>
      <c r="B372" s="87" t="s">
        <v>161</v>
      </c>
      <c r="C372" s="203" t="s">
        <v>186</v>
      </c>
      <c r="D372" s="2" t="s">
        <v>587</v>
      </c>
      <c r="E372" s="203" t="s">
        <v>168</v>
      </c>
      <c r="F372" s="2" t="s">
        <v>174</v>
      </c>
      <c r="G372" s="203" t="s">
        <v>909</v>
      </c>
      <c r="H372" s="177">
        <v>1000.0</v>
      </c>
      <c r="I372" s="2" t="s">
        <v>908</v>
      </c>
      <c r="J372" s="2">
        <v>1047.6264731115316</v>
      </c>
      <c r="K372" s="2">
        <v>31428.794193345948</v>
      </c>
      <c r="L372" s="204">
        <v>-7.566183887845662E7</v>
      </c>
      <c r="M372" s="92">
        <v>7.667296814831607E7</v>
      </c>
      <c r="N372" s="92">
        <v>9.341615964518607E7</v>
      </c>
      <c r="O372" s="92">
        <v>6.106049421978324E7</v>
      </c>
      <c r="P372" s="92">
        <v>7.258166034067006E7</v>
      </c>
      <c r="Q372" s="92">
        <v>1.5612473928532826E7</v>
      </c>
      <c r="R372" s="92">
        <v>2.0834499304516006E7</v>
      </c>
      <c r="S372" s="92">
        <v>61728.3333333332</v>
      </c>
      <c r="T372" s="92">
        <v>49382.66666666658</v>
      </c>
      <c r="U372" s="92">
        <v>1011129.2698594494</v>
      </c>
      <c r="V372" s="92">
        <v>1756373.8204922557</v>
      </c>
      <c r="W372" s="92">
        <v>1552.629157632561</v>
      </c>
      <c r="X372" s="92">
        <v>76672.96814831607</v>
      </c>
      <c r="Y372" s="92">
        <v>153345.93629663214</v>
      </c>
      <c r="Z372" s="92">
        <v>61.7283333333332</v>
      </c>
      <c r="AA372" s="92">
        <v>1011.1292698594493</v>
      </c>
      <c r="AB372" s="87">
        <v>500.0</v>
      </c>
      <c r="AC372" s="2">
        <v>7.566183887845662E7</v>
      </c>
      <c r="AD372" s="92">
        <v>6.106049421978324E7</v>
      </c>
      <c r="AE372" s="92">
        <v>1.5612473928532826E7</v>
      </c>
      <c r="AF372" s="92">
        <v>1011129.2698594494</v>
      </c>
      <c r="AG372" s="92">
        <v>1552.629157632561</v>
      </c>
      <c r="AH372" s="2" t="s">
        <v>904</v>
      </c>
      <c r="AI372" s="2" t="s">
        <v>904</v>
      </c>
      <c r="AJ372" s="2" t="s">
        <v>904</v>
      </c>
      <c r="AK372" s="177">
        <v>49382.66666666658</v>
      </c>
      <c r="AL372" s="2" t="s">
        <v>904</v>
      </c>
      <c r="AM372" s="2" t="s">
        <v>904</v>
      </c>
      <c r="AN372" s="2" t="s">
        <v>904</v>
      </c>
      <c r="AO372" s="2" t="s">
        <v>904</v>
      </c>
      <c r="AP372" s="2" t="s">
        <v>904</v>
      </c>
      <c r="AQ372" s="2" t="s">
        <v>904</v>
      </c>
      <c r="AR372" s="2" t="s">
        <v>904</v>
      </c>
      <c r="AS372" s="2" t="s">
        <v>904</v>
      </c>
      <c r="AT372" s="2" t="s">
        <v>904</v>
      </c>
      <c r="AU372" s="2" t="s">
        <v>904</v>
      </c>
      <c r="AV372" s="2" t="s">
        <v>904</v>
      </c>
      <c r="AW372" s="2" t="s">
        <v>904</v>
      </c>
      <c r="AX372" s="2" t="s">
        <v>904</v>
      </c>
      <c r="AY372" s="2" t="s">
        <v>904</v>
      </c>
      <c r="AZ372" s="2" t="s">
        <v>904</v>
      </c>
      <c r="BA372" s="205">
        <v>237484.06083366642</v>
      </c>
      <c r="BB372" s="205">
        <v>54.535130128890046</v>
      </c>
      <c r="BC372" s="206" t="s">
        <v>904</v>
      </c>
      <c r="BD372" s="205">
        <v>54.535130128890046</v>
      </c>
      <c r="BE372" s="205">
        <v>11132.177613733076</v>
      </c>
      <c r="BF372" s="205">
        <v>0.0</v>
      </c>
      <c r="BG372" s="205">
        <v>61728.3333333332</v>
      </c>
      <c r="BH372" s="205">
        <v>49382.66666666658</v>
      </c>
      <c r="BI372" s="2" t="s">
        <v>904</v>
      </c>
      <c r="BJ372" s="2" t="s">
        <v>904</v>
      </c>
      <c r="BK372" s="203">
        <v>30.0</v>
      </c>
      <c r="BL372" s="2">
        <v>1.0</v>
      </c>
      <c r="BM372" s="207">
        <v>30.0</v>
      </c>
      <c r="BN372" s="208" t="s">
        <v>906</v>
      </c>
      <c r="BO372" s="87">
        <v>20.0</v>
      </c>
      <c r="BP372" s="101">
        <v>0.05</v>
      </c>
      <c r="BQ372" s="101">
        <v>0.04</v>
      </c>
      <c r="BR372" s="2">
        <v>100.0</v>
      </c>
      <c r="BS372" s="2">
        <v>100.0</v>
      </c>
    </row>
    <row r="373" ht="12.75" customHeight="1">
      <c r="A373" s="87" t="str">
        <f t="shared" si="1"/>
        <v>Caribbean Salt marsh Restoration Hydrology Large</v>
      </c>
      <c r="B373" s="87" t="s">
        <v>161</v>
      </c>
      <c r="C373" s="203" t="s">
        <v>186</v>
      </c>
      <c r="D373" s="2" t="s">
        <v>587</v>
      </c>
      <c r="E373" s="203" t="s">
        <v>168</v>
      </c>
      <c r="F373" s="2" t="s">
        <v>174</v>
      </c>
      <c r="G373" s="203" t="s">
        <v>909</v>
      </c>
      <c r="H373" s="177">
        <v>1000.0</v>
      </c>
      <c r="I373" s="2" t="s">
        <v>908</v>
      </c>
      <c r="J373" s="2">
        <v>1047.6264731115316</v>
      </c>
      <c r="K373" s="2">
        <v>31428.794193345948</v>
      </c>
      <c r="L373" s="204">
        <v>-7.566183887845662E7</v>
      </c>
      <c r="M373" s="92">
        <v>7.667296814831607E7</v>
      </c>
      <c r="N373" s="92">
        <v>9.341615964518607E7</v>
      </c>
      <c r="O373" s="92">
        <v>6.106049421978324E7</v>
      </c>
      <c r="P373" s="92">
        <v>7.258166034067006E7</v>
      </c>
      <c r="Q373" s="92">
        <v>1.5612473928532826E7</v>
      </c>
      <c r="R373" s="92">
        <v>2.0834499304516006E7</v>
      </c>
      <c r="S373" s="92">
        <v>61728.3333333332</v>
      </c>
      <c r="T373" s="92">
        <v>49382.66666666658</v>
      </c>
      <c r="U373" s="92">
        <v>1011129.2698594494</v>
      </c>
      <c r="V373" s="92">
        <v>1756373.8204922557</v>
      </c>
      <c r="W373" s="92">
        <v>1552.629157632561</v>
      </c>
      <c r="X373" s="92">
        <v>76672.96814831607</v>
      </c>
      <c r="Y373" s="92">
        <v>153345.93629663214</v>
      </c>
      <c r="Z373" s="92">
        <v>61.7283333333332</v>
      </c>
      <c r="AA373" s="92">
        <v>1011.1292698594493</v>
      </c>
      <c r="AB373" s="87">
        <v>500.0</v>
      </c>
      <c r="AC373" s="2">
        <v>7.566183887845662E7</v>
      </c>
      <c r="AD373" s="92">
        <v>6.106049421978324E7</v>
      </c>
      <c r="AE373" s="92">
        <v>1.5612473928532826E7</v>
      </c>
      <c r="AF373" s="92">
        <v>1011129.2698594494</v>
      </c>
      <c r="AG373" s="92">
        <v>1552.629157632561</v>
      </c>
      <c r="AH373" s="2" t="s">
        <v>904</v>
      </c>
      <c r="AI373" s="2" t="s">
        <v>904</v>
      </c>
      <c r="AJ373" s="2" t="s">
        <v>904</v>
      </c>
      <c r="AK373" s="177">
        <v>49382.66666666658</v>
      </c>
      <c r="AL373" s="2" t="s">
        <v>904</v>
      </c>
      <c r="AM373" s="2" t="s">
        <v>904</v>
      </c>
      <c r="AN373" s="2" t="s">
        <v>904</v>
      </c>
      <c r="AO373" s="2" t="s">
        <v>904</v>
      </c>
      <c r="AP373" s="2" t="s">
        <v>904</v>
      </c>
      <c r="AQ373" s="2" t="s">
        <v>904</v>
      </c>
      <c r="AR373" s="2" t="s">
        <v>904</v>
      </c>
      <c r="AS373" s="2" t="s">
        <v>904</v>
      </c>
      <c r="AT373" s="2" t="s">
        <v>904</v>
      </c>
      <c r="AU373" s="2" t="s">
        <v>904</v>
      </c>
      <c r="AV373" s="2" t="s">
        <v>904</v>
      </c>
      <c r="AW373" s="2" t="s">
        <v>904</v>
      </c>
      <c r="AX373" s="2" t="s">
        <v>904</v>
      </c>
      <c r="AY373" s="2" t="s">
        <v>904</v>
      </c>
      <c r="AZ373" s="2" t="s">
        <v>904</v>
      </c>
      <c r="BA373" s="205">
        <v>237484.06083366642</v>
      </c>
      <c r="BB373" s="205">
        <v>54.535130128890046</v>
      </c>
      <c r="BC373" s="206" t="s">
        <v>904</v>
      </c>
      <c r="BD373" s="205">
        <v>54.535130128890046</v>
      </c>
      <c r="BE373" s="205">
        <v>11132.177613733076</v>
      </c>
      <c r="BF373" s="205">
        <v>0.0</v>
      </c>
      <c r="BG373" s="205">
        <v>61728.3333333332</v>
      </c>
      <c r="BH373" s="205">
        <v>49382.66666666658</v>
      </c>
      <c r="BI373" s="2" t="s">
        <v>904</v>
      </c>
      <c r="BJ373" s="2" t="s">
        <v>904</v>
      </c>
      <c r="BK373" s="203">
        <v>30.0</v>
      </c>
      <c r="BL373" s="2">
        <v>1.0</v>
      </c>
      <c r="BM373" s="207">
        <v>30.0</v>
      </c>
      <c r="BN373" s="208" t="s">
        <v>906</v>
      </c>
      <c r="BO373" s="87">
        <v>20.0</v>
      </c>
      <c r="BP373" s="101">
        <v>0.05</v>
      </c>
      <c r="BQ373" s="101">
        <v>0.04</v>
      </c>
      <c r="BR373" s="2">
        <v>100.0</v>
      </c>
      <c r="BS373" s="2">
        <v>100.0</v>
      </c>
    </row>
    <row r="374" ht="12.75" customHeight="1">
      <c r="A374" s="87" t="str">
        <f t="shared" si="1"/>
        <v>China Mangrove Restoration Hydrology Medium</v>
      </c>
      <c r="B374" s="87" t="s">
        <v>162</v>
      </c>
      <c r="C374" s="203" t="s">
        <v>191</v>
      </c>
      <c r="D374" s="2" t="s">
        <v>592</v>
      </c>
      <c r="E374" s="203" t="s">
        <v>160</v>
      </c>
      <c r="F374" s="2" t="s">
        <v>174</v>
      </c>
      <c r="G374" s="203" t="s">
        <v>909</v>
      </c>
      <c r="H374" s="177">
        <v>500.0</v>
      </c>
      <c r="I374" s="2" t="s">
        <v>903</v>
      </c>
      <c r="J374" s="2">
        <v>26227.396285836196</v>
      </c>
      <c r="K374" s="2">
        <v>2.68694926181974E7</v>
      </c>
      <c r="L374" s="204">
        <v>-6.2564646525523044E7</v>
      </c>
      <c r="M374" s="92">
        <v>8.329385571161546E7</v>
      </c>
      <c r="N374" s="92">
        <v>9.910256315555798E7</v>
      </c>
      <c r="O374" s="92">
        <v>6.446623943689967E7</v>
      </c>
      <c r="P374" s="92">
        <v>7.38275E7</v>
      </c>
      <c r="Q374" s="92">
        <v>1.8827616274715785E7</v>
      </c>
      <c r="R374" s="92">
        <v>2.5275063155557975E7</v>
      </c>
      <c r="S374" s="92">
        <v>55412.49674999999</v>
      </c>
      <c r="T374" s="92">
        <v>44329.997400000015</v>
      </c>
      <c r="U374" s="92">
        <v>3.1379360457859658E7</v>
      </c>
      <c r="V374" s="92">
        <v>5.348061906077973E7</v>
      </c>
      <c r="W374" s="92">
        <v>1878.950160092169</v>
      </c>
      <c r="X374" s="92">
        <v>166587.7114232309</v>
      </c>
      <c r="Y374" s="92">
        <v>166587.7114232309</v>
      </c>
      <c r="Z374" s="92">
        <v>110.82499349999998</v>
      </c>
      <c r="AA374" s="92">
        <v>62758.720915719314</v>
      </c>
      <c r="AB374" s="87">
        <v>500.0</v>
      </c>
      <c r="AC374" s="2">
        <v>6.2564646525523044E7</v>
      </c>
      <c r="AD374" s="92">
        <v>6.446623943689967E7</v>
      </c>
      <c r="AE374" s="92">
        <v>1.8827616274715785E7</v>
      </c>
      <c r="AF374" s="92">
        <v>3.1379360457859658E7</v>
      </c>
      <c r="AG374" s="92">
        <v>1878.950160092169</v>
      </c>
      <c r="AH374" s="2" t="s">
        <v>904</v>
      </c>
      <c r="AI374" s="2" t="s">
        <v>904</v>
      </c>
      <c r="AJ374" s="2" t="s">
        <v>904</v>
      </c>
      <c r="AK374" s="177">
        <v>44329.997400000015</v>
      </c>
      <c r="AL374" s="2" t="s">
        <v>904</v>
      </c>
      <c r="AM374" s="2" t="s">
        <v>904</v>
      </c>
      <c r="AN374" s="2" t="s">
        <v>904</v>
      </c>
      <c r="AO374" s="2" t="s">
        <v>904</v>
      </c>
      <c r="AP374" s="2" t="s">
        <v>904</v>
      </c>
      <c r="AQ374" s="2" t="s">
        <v>904</v>
      </c>
      <c r="AR374" s="2" t="s">
        <v>904</v>
      </c>
      <c r="AS374" s="2" t="s">
        <v>904</v>
      </c>
      <c r="AT374" s="2" t="s">
        <v>904</v>
      </c>
      <c r="AU374" s="2" t="s">
        <v>904</v>
      </c>
      <c r="AV374" s="2" t="s">
        <v>904</v>
      </c>
      <c r="AW374" s="2" t="s">
        <v>904</v>
      </c>
      <c r="AX374" s="2" t="s">
        <v>904</v>
      </c>
      <c r="AY374" s="2" t="s">
        <v>904</v>
      </c>
      <c r="AZ374" s="2" t="s">
        <v>904</v>
      </c>
      <c r="BA374" s="205">
        <v>452709.9904394136</v>
      </c>
      <c r="BB374" s="205">
        <v>2.5593519241871263</v>
      </c>
      <c r="BC374" s="206" t="s">
        <v>904</v>
      </c>
      <c r="BD374" s="205">
        <v>2.5593519241871263</v>
      </c>
      <c r="BE374" s="205">
        <v>3587.7111446073395</v>
      </c>
      <c r="BF374" s="205">
        <v>0.0</v>
      </c>
      <c r="BG374" s="205">
        <v>55412.49674999999</v>
      </c>
      <c r="BH374" s="205">
        <v>44329.997400000015</v>
      </c>
      <c r="BI374" s="2" t="s">
        <v>904</v>
      </c>
      <c r="BJ374" s="2" t="s">
        <v>904</v>
      </c>
      <c r="BK374" s="203">
        <v>1024.481893870188</v>
      </c>
      <c r="BL374" s="2">
        <v>3.0</v>
      </c>
      <c r="BM374" s="207">
        <v>1024.481893870188</v>
      </c>
      <c r="BN374" s="208" t="s">
        <v>905</v>
      </c>
      <c r="BO374" s="87">
        <v>20.0</v>
      </c>
      <c r="BP374" s="101">
        <v>0.05</v>
      </c>
      <c r="BQ374" s="101">
        <v>0.04</v>
      </c>
      <c r="BR374" s="2">
        <v>100.0</v>
      </c>
      <c r="BS374" s="2">
        <v>100.0</v>
      </c>
    </row>
    <row r="375" ht="12.75" customHeight="1">
      <c r="A375" s="87" t="str">
        <f t="shared" si="1"/>
        <v>China Mangrove Restoration Hydrology Medium</v>
      </c>
      <c r="B375" s="87" t="s">
        <v>162</v>
      </c>
      <c r="C375" s="203" t="s">
        <v>191</v>
      </c>
      <c r="D375" s="2" t="s">
        <v>592</v>
      </c>
      <c r="E375" s="203" t="s">
        <v>160</v>
      </c>
      <c r="F375" s="2" t="s">
        <v>174</v>
      </c>
      <c r="G375" s="203" t="s">
        <v>909</v>
      </c>
      <c r="H375" s="177">
        <v>500.0</v>
      </c>
      <c r="I375" s="2" t="s">
        <v>903</v>
      </c>
      <c r="J375" s="2">
        <v>26227.396285836196</v>
      </c>
      <c r="K375" s="2">
        <v>2.68694926181974E7</v>
      </c>
      <c r="L375" s="204">
        <v>-6.2564646525523044E7</v>
      </c>
      <c r="M375" s="92">
        <v>8.329385571161546E7</v>
      </c>
      <c r="N375" s="92">
        <v>9.910256315555798E7</v>
      </c>
      <c r="O375" s="92">
        <v>6.446623943689967E7</v>
      </c>
      <c r="P375" s="92">
        <v>7.38275E7</v>
      </c>
      <c r="Q375" s="92">
        <v>1.8827616274715785E7</v>
      </c>
      <c r="R375" s="92">
        <v>2.5275063155557975E7</v>
      </c>
      <c r="S375" s="92">
        <v>55412.49674999999</v>
      </c>
      <c r="T375" s="92">
        <v>44329.997400000015</v>
      </c>
      <c r="U375" s="92">
        <v>3.1379360457859658E7</v>
      </c>
      <c r="V375" s="92">
        <v>5.348061906077973E7</v>
      </c>
      <c r="W375" s="92">
        <v>1878.950160092169</v>
      </c>
      <c r="X375" s="92">
        <v>166587.7114232309</v>
      </c>
      <c r="Y375" s="92">
        <v>166587.7114232309</v>
      </c>
      <c r="Z375" s="92">
        <v>110.82499349999998</v>
      </c>
      <c r="AA375" s="92">
        <v>62758.720915719314</v>
      </c>
      <c r="AB375" s="87">
        <v>500.0</v>
      </c>
      <c r="AC375" s="2">
        <v>6.2564646525523044E7</v>
      </c>
      <c r="AD375" s="92">
        <v>6.446623943689967E7</v>
      </c>
      <c r="AE375" s="92">
        <v>1.8827616274715785E7</v>
      </c>
      <c r="AF375" s="92">
        <v>3.1379360457859658E7</v>
      </c>
      <c r="AG375" s="92">
        <v>1878.950160092169</v>
      </c>
      <c r="AH375" s="2" t="s">
        <v>904</v>
      </c>
      <c r="AI375" s="2" t="s">
        <v>904</v>
      </c>
      <c r="AJ375" s="2" t="s">
        <v>904</v>
      </c>
      <c r="AK375" s="177">
        <v>44329.997400000015</v>
      </c>
      <c r="AL375" s="2" t="s">
        <v>904</v>
      </c>
      <c r="AM375" s="2" t="s">
        <v>904</v>
      </c>
      <c r="AN375" s="2" t="s">
        <v>904</v>
      </c>
      <c r="AO375" s="2" t="s">
        <v>904</v>
      </c>
      <c r="AP375" s="2" t="s">
        <v>904</v>
      </c>
      <c r="AQ375" s="2" t="s">
        <v>904</v>
      </c>
      <c r="AR375" s="2" t="s">
        <v>904</v>
      </c>
      <c r="AS375" s="2" t="s">
        <v>904</v>
      </c>
      <c r="AT375" s="2" t="s">
        <v>904</v>
      </c>
      <c r="AU375" s="2" t="s">
        <v>904</v>
      </c>
      <c r="AV375" s="2" t="s">
        <v>904</v>
      </c>
      <c r="AW375" s="2" t="s">
        <v>904</v>
      </c>
      <c r="AX375" s="2" t="s">
        <v>904</v>
      </c>
      <c r="AY375" s="2" t="s">
        <v>904</v>
      </c>
      <c r="AZ375" s="2" t="s">
        <v>904</v>
      </c>
      <c r="BA375" s="205">
        <v>452709.9904394136</v>
      </c>
      <c r="BB375" s="205">
        <v>2.5593519241871263</v>
      </c>
      <c r="BC375" s="206" t="s">
        <v>904</v>
      </c>
      <c r="BD375" s="205">
        <v>2.5593519241871263</v>
      </c>
      <c r="BE375" s="205">
        <v>3587.7111446073395</v>
      </c>
      <c r="BF375" s="205">
        <v>0.0</v>
      </c>
      <c r="BG375" s="205">
        <v>55412.49674999999</v>
      </c>
      <c r="BH375" s="205">
        <v>44329.997400000015</v>
      </c>
      <c r="BI375" s="2" t="s">
        <v>904</v>
      </c>
      <c r="BJ375" s="2" t="s">
        <v>904</v>
      </c>
      <c r="BK375" s="203">
        <v>1024.481893870188</v>
      </c>
      <c r="BL375" s="2">
        <v>3.0</v>
      </c>
      <c r="BM375" s="207">
        <v>1024.481893870188</v>
      </c>
      <c r="BN375" s="208" t="s">
        <v>905</v>
      </c>
      <c r="BO375" s="87">
        <v>20.0</v>
      </c>
      <c r="BP375" s="101">
        <v>0.05</v>
      </c>
      <c r="BQ375" s="101">
        <v>0.04</v>
      </c>
      <c r="BR375" s="2">
        <v>100.0</v>
      </c>
      <c r="BS375" s="2">
        <v>100.0</v>
      </c>
    </row>
    <row r="376" ht="12.75" customHeight="1">
      <c r="A376" s="87" t="str">
        <f t="shared" si="1"/>
        <v>China Salt marsh Restoration Hydrology Medium</v>
      </c>
      <c r="B376" s="87" t="s">
        <v>162</v>
      </c>
      <c r="C376" s="203" t="s">
        <v>191</v>
      </c>
      <c r="D376" s="2" t="s">
        <v>592</v>
      </c>
      <c r="E376" s="203" t="s">
        <v>168</v>
      </c>
      <c r="F376" s="2" t="s">
        <v>174</v>
      </c>
      <c r="G376" s="203" t="s">
        <v>909</v>
      </c>
      <c r="H376" s="177">
        <v>500.0</v>
      </c>
      <c r="I376" s="2" t="s">
        <v>903</v>
      </c>
      <c r="J376" s="2">
        <v>10513.230128578312</v>
      </c>
      <c r="K376" s="2">
        <v>3.0662172715391435E7</v>
      </c>
      <c r="L376" s="204">
        <v>-1.0714549878261974E8</v>
      </c>
      <c r="M376" s="92">
        <v>1.4151083005940947E8</v>
      </c>
      <c r="N376" s="92">
        <v>1.6802525080686015E8</v>
      </c>
      <c r="O376" s="92">
        <v>1.1004294716300422E8</v>
      </c>
      <c r="P376" s="92">
        <v>1.2610034477451132E8</v>
      </c>
      <c r="Q376" s="92">
        <v>3.1467882896405254E7</v>
      </c>
      <c r="R376" s="92">
        <v>4.192490603234884E7</v>
      </c>
      <c r="S376" s="92">
        <v>32532.499999999927</v>
      </c>
      <c r="T376" s="92">
        <v>26025.999999999953</v>
      </c>
      <c r="U376" s="92">
        <v>5.244647149400879E7</v>
      </c>
      <c r="V376" s="92">
        <v>8.93858167319846E7</v>
      </c>
      <c r="W376" s="92">
        <v>5437.286946108112</v>
      </c>
      <c r="X376" s="92">
        <v>283021.6601188189</v>
      </c>
      <c r="Y376" s="92">
        <v>283021.6601188189</v>
      </c>
      <c r="Z376" s="92">
        <v>65.06499999999986</v>
      </c>
      <c r="AA376" s="92">
        <v>104892.94298801757</v>
      </c>
      <c r="AB376" s="87">
        <v>500.0</v>
      </c>
      <c r="AC376" s="2">
        <v>1.0714549878261974E8</v>
      </c>
      <c r="AD376" s="92">
        <v>1.1004294716300422E8</v>
      </c>
      <c r="AE376" s="92">
        <v>3.1467882896405254E7</v>
      </c>
      <c r="AF376" s="92">
        <v>5.244647149400879E7</v>
      </c>
      <c r="AG376" s="92">
        <v>5437.286946108112</v>
      </c>
      <c r="AH376" s="2" t="s">
        <v>904</v>
      </c>
      <c r="AI376" s="2" t="s">
        <v>904</v>
      </c>
      <c r="AJ376" s="2" t="s">
        <v>904</v>
      </c>
      <c r="AK376" s="177">
        <v>26025.999999999953</v>
      </c>
      <c r="AL376" s="2" t="s">
        <v>904</v>
      </c>
      <c r="AM376" s="2" t="s">
        <v>904</v>
      </c>
      <c r="AN376" s="2" t="s">
        <v>904</v>
      </c>
      <c r="AO376" s="2" t="s">
        <v>904</v>
      </c>
      <c r="AP376" s="2" t="s">
        <v>904</v>
      </c>
      <c r="AQ376" s="2" t="s">
        <v>904</v>
      </c>
      <c r="AR376" s="2" t="s">
        <v>904</v>
      </c>
      <c r="AS376" s="2" t="s">
        <v>904</v>
      </c>
      <c r="AT376" s="2" t="s">
        <v>904</v>
      </c>
      <c r="AU376" s="2" t="s">
        <v>904</v>
      </c>
      <c r="AV376" s="2" t="s">
        <v>904</v>
      </c>
      <c r="AW376" s="2" t="s">
        <v>904</v>
      </c>
      <c r="AX376" s="2" t="s">
        <v>904</v>
      </c>
      <c r="AY376" s="2" t="s">
        <v>904</v>
      </c>
      <c r="AZ376" s="2" t="s">
        <v>904</v>
      </c>
      <c r="BA376" s="205">
        <v>2438999.221068355</v>
      </c>
      <c r="BB376" s="205">
        <v>4.741479731098821</v>
      </c>
      <c r="BC376" s="206" t="s">
        <v>904</v>
      </c>
      <c r="BD376" s="205">
        <v>4.741479731098821</v>
      </c>
      <c r="BE376" s="205">
        <v>808.7810714494354</v>
      </c>
      <c r="BF376" s="205">
        <v>0.0</v>
      </c>
      <c r="BG376" s="205">
        <v>32532.499999999927</v>
      </c>
      <c r="BH376" s="205">
        <v>26025.999999999953</v>
      </c>
      <c r="BI376" s="2" t="s">
        <v>904</v>
      </c>
      <c r="BJ376" s="2" t="s">
        <v>904</v>
      </c>
      <c r="BK376" s="203">
        <v>2916.5320591662758</v>
      </c>
      <c r="BL376" s="2">
        <v>3.0</v>
      </c>
      <c r="BM376" s="207">
        <v>2916.5320591662758</v>
      </c>
      <c r="BN376" s="208" t="s">
        <v>905</v>
      </c>
      <c r="BO376" s="87">
        <v>20.0</v>
      </c>
      <c r="BP376" s="101">
        <v>0.05</v>
      </c>
      <c r="BQ376" s="101">
        <v>0.04</v>
      </c>
      <c r="BR376" s="2">
        <v>100.0</v>
      </c>
      <c r="BS376" s="2">
        <v>100.0</v>
      </c>
    </row>
    <row r="377" ht="12.75" customHeight="1">
      <c r="A377" s="87" t="str">
        <f t="shared" si="1"/>
        <v>China Salt marsh Restoration Hydrology Medium</v>
      </c>
      <c r="B377" s="87" t="s">
        <v>162</v>
      </c>
      <c r="C377" s="203" t="s">
        <v>191</v>
      </c>
      <c r="D377" s="2" t="s">
        <v>592</v>
      </c>
      <c r="E377" s="203" t="s">
        <v>168</v>
      </c>
      <c r="F377" s="2" t="s">
        <v>174</v>
      </c>
      <c r="G377" s="203" t="s">
        <v>909</v>
      </c>
      <c r="H377" s="177">
        <v>500.0</v>
      </c>
      <c r="I377" s="2" t="s">
        <v>903</v>
      </c>
      <c r="J377" s="2">
        <v>10513.230128578312</v>
      </c>
      <c r="K377" s="2">
        <v>3.0662172715391435E7</v>
      </c>
      <c r="L377" s="204">
        <v>-1.0714549878261974E8</v>
      </c>
      <c r="M377" s="92">
        <v>1.4151083005940947E8</v>
      </c>
      <c r="N377" s="92">
        <v>1.6802525080686015E8</v>
      </c>
      <c r="O377" s="92">
        <v>1.1004294716300422E8</v>
      </c>
      <c r="P377" s="92">
        <v>1.2610034477451132E8</v>
      </c>
      <c r="Q377" s="92">
        <v>3.1467882896405254E7</v>
      </c>
      <c r="R377" s="92">
        <v>4.192490603234884E7</v>
      </c>
      <c r="S377" s="92">
        <v>32532.499999999927</v>
      </c>
      <c r="T377" s="92">
        <v>26025.999999999953</v>
      </c>
      <c r="U377" s="92">
        <v>5.244647149400879E7</v>
      </c>
      <c r="V377" s="92">
        <v>8.93858167319846E7</v>
      </c>
      <c r="W377" s="92">
        <v>5437.286946108112</v>
      </c>
      <c r="X377" s="92">
        <v>283021.6601188189</v>
      </c>
      <c r="Y377" s="92">
        <v>283021.6601188189</v>
      </c>
      <c r="Z377" s="92">
        <v>65.06499999999986</v>
      </c>
      <c r="AA377" s="92">
        <v>104892.94298801757</v>
      </c>
      <c r="AB377" s="87">
        <v>500.0</v>
      </c>
      <c r="AC377" s="2">
        <v>1.0714549878261974E8</v>
      </c>
      <c r="AD377" s="92">
        <v>1.1004294716300422E8</v>
      </c>
      <c r="AE377" s="92">
        <v>3.1467882896405254E7</v>
      </c>
      <c r="AF377" s="92">
        <v>5.244647149400879E7</v>
      </c>
      <c r="AG377" s="92">
        <v>5437.286946108112</v>
      </c>
      <c r="AH377" s="2" t="s">
        <v>904</v>
      </c>
      <c r="AI377" s="2" t="s">
        <v>904</v>
      </c>
      <c r="AJ377" s="2" t="s">
        <v>904</v>
      </c>
      <c r="AK377" s="177">
        <v>26025.999999999953</v>
      </c>
      <c r="AL377" s="2" t="s">
        <v>904</v>
      </c>
      <c r="AM377" s="2" t="s">
        <v>904</v>
      </c>
      <c r="AN377" s="2" t="s">
        <v>904</v>
      </c>
      <c r="AO377" s="2" t="s">
        <v>904</v>
      </c>
      <c r="AP377" s="2" t="s">
        <v>904</v>
      </c>
      <c r="AQ377" s="2" t="s">
        <v>904</v>
      </c>
      <c r="AR377" s="2" t="s">
        <v>904</v>
      </c>
      <c r="AS377" s="2" t="s">
        <v>904</v>
      </c>
      <c r="AT377" s="2" t="s">
        <v>904</v>
      </c>
      <c r="AU377" s="2" t="s">
        <v>904</v>
      </c>
      <c r="AV377" s="2" t="s">
        <v>904</v>
      </c>
      <c r="AW377" s="2" t="s">
        <v>904</v>
      </c>
      <c r="AX377" s="2" t="s">
        <v>904</v>
      </c>
      <c r="AY377" s="2" t="s">
        <v>904</v>
      </c>
      <c r="AZ377" s="2" t="s">
        <v>904</v>
      </c>
      <c r="BA377" s="205">
        <v>2438999.221068355</v>
      </c>
      <c r="BB377" s="205">
        <v>4.741479731098821</v>
      </c>
      <c r="BC377" s="206" t="s">
        <v>904</v>
      </c>
      <c r="BD377" s="205">
        <v>4.741479731098821</v>
      </c>
      <c r="BE377" s="205">
        <v>808.7810714494354</v>
      </c>
      <c r="BF377" s="205">
        <v>0.0</v>
      </c>
      <c r="BG377" s="205">
        <v>32532.499999999927</v>
      </c>
      <c r="BH377" s="205">
        <v>26025.999999999953</v>
      </c>
      <c r="BI377" s="2" t="s">
        <v>904</v>
      </c>
      <c r="BJ377" s="2" t="s">
        <v>904</v>
      </c>
      <c r="BK377" s="203">
        <v>2916.5320591662758</v>
      </c>
      <c r="BL377" s="2">
        <v>3.0</v>
      </c>
      <c r="BM377" s="207">
        <v>2916.5320591662758</v>
      </c>
      <c r="BN377" s="208" t="s">
        <v>905</v>
      </c>
      <c r="BO377" s="87">
        <v>20.0</v>
      </c>
      <c r="BP377" s="101">
        <v>0.05</v>
      </c>
      <c r="BQ377" s="101">
        <v>0.04</v>
      </c>
      <c r="BR377" s="2">
        <v>100.0</v>
      </c>
      <c r="BS377" s="2">
        <v>100.0</v>
      </c>
    </row>
    <row r="378" ht="12.75" customHeight="1">
      <c r="A378" s="87" t="str">
        <f t="shared" si="1"/>
        <v>China Mangrove Restoration Hydrology Medium</v>
      </c>
      <c r="B378" s="87" t="s">
        <v>162</v>
      </c>
      <c r="C378" s="203" t="s">
        <v>191</v>
      </c>
      <c r="D378" s="2" t="s">
        <v>592</v>
      </c>
      <c r="E378" s="203" t="s">
        <v>160</v>
      </c>
      <c r="F378" s="2" t="s">
        <v>174</v>
      </c>
      <c r="G378" s="203" t="s">
        <v>909</v>
      </c>
      <c r="H378" s="177">
        <v>500.0</v>
      </c>
      <c r="I378" s="2" t="s">
        <v>903</v>
      </c>
      <c r="J378" s="2">
        <v>26227.396285836196</v>
      </c>
      <c r="K378" s="2">
        <v>786821.8885750859</v>
      </c>
      <c r="L378" s="204">
        <v>-7.93402694758886E7</v>
      </c>
      <c r="M378" s="92">
        <v>8.024780814325094E7</v>
      </c>
      <c r="N378" s="92">
        <v>9.391110905108422E7</v>
      </c>
      <c r="O378" s="92">
        <v>6.446623943689967E7</v>
      </c>
      <c r="P378" s="92">
        <v>7.38275E7</v>
      </c>
      <c r="Q378" s="92">
        <v>1.5781568706351273E7</v>
      </c>
      <c r="R378" s="92">
        <v>2.008360905108422E7</v>
      </c>
      <c r="S378" s="92">
        <v>55412.49674999999</v>
      </c>
      <c r="T378" s="92">
        <v>44329.997400000015</v>
      </c>
      <c r="U378" s="92">
        <v>918884.7742145377</v>
      </c>
      <c r="V378" s="92">
        <v>1566078.0160422123</v>
      </c>
      <c r="W378" s="92">
        <v>1810.2371497827094</v>
      </c>
      <c r="X378" s="92">
        <v>160495.61628650187</v>
      </c>
      <c r="Y378" s="92">
        <v>160495.61628650187</v>
      </c>
      <c r="Z378" s="92">
        <v>110.82499349999998</v>
      </c>
      <c r="AA378" s="92">
        <v>1837.7695484290755</v>
      </c>
      <c r="AB378" s="87">
        <v>500.0</v>
      </c>
      <c r="AC378" s="2">
        <v>7.93402694758886E7</v>
      </c>
      <c r="AD378" s="92">
        <v>6.446623943689967E7</v>
      </c>
      <c r="AE378" s="92">
        <v>1.5781568706351273E7</v>
      </c>
      <c r="AF378" s="92">
        <v>918884.7742145377</v>
      </c>
      <c r="AG378" s="92">
        <v>1810.2371497827094</v>
      </c>
      <c r="AH378" s="2" t="s">
        <v>904</v>
      </c>
      <c r="AI378" s="2" t="s">
        <v>904</v>
      </c>
      <c r="AJ378" s="2" t="s">
        <v>904</v>
      </c>
      <c r="AK378" s="177">
        <v>44329.997400000015</v>
      </c>
      <c r="AL378" s="2" t="s">
        <v>904</v>
      </c>
      <c r="AM378" s="2" t="s">
        <v>904</v>
      </c>
      <c r="AN378" s="2" t="s">
        <v>904</v>
      </c>
      <c r="AO378" s="2" t="s">
        <v>904</v>
      </c>
      <c r="AP378" s="2" t="s">
        <v>904</v>
      </c>
      <c r="AQ378" s="2" t="s">
        <v>904</v>
      </c>
      <c r="AR378" s="2" t="s">
        <v>904</v>
      </c>
      <c r="AS378" s="2" t="s">
        <v>904</v>
      </c>
      <c r="AT378" s="2" t="s">
        <v>904</v>
      </c>
      <c r="AU378" s="2" t="s">
        <v>904</v>
      </c>
      <c r="AV378" s="2" t="s">
        <v>904</v>
      </c>
      <c r="AW378" s="2" t="s">
        <v>904</v>
      </c>
      <c r="AX378" s="2" t="s">
        <v>904</v>
      </c>
      <c r="AY378" s="2" t="s">
        <v>904</v>
      </c>
      <c r="AZ378" s="2" t="s">
        <v>904</v>
      </c>
      <c r="BA378" s="205">
        <v>452709.9904394136</v>
      </c>
      <c r="BB378" s="205">
        <v>2.5593519241871263</v>
      </c>
      <c r="BC378" s="206" t="s">
        <v>904</v>
      </c>
      <c r="BD378" s="205">
        <v>2.5593519241871263</v>
      </c>
      <c r="BE378" s="205">
        <v>3587.7111446073395</v>
      </c>
      <c r="BF378" s="205">
        <v>0.0</v>
      </c>
      <c r="BG378" s="205">
        <v>55412.49674999999</v>
      </c>
      <c r="BH378" s="205">
        <v>44329.997400000015</v>
      </c>
      <c r="BI378" s="2" t="s">
        <v>904</v>
      </c>
      <c r="BJ378" s="2" t="s">
        <v>904</v>
      </c>
      <c r="BK378" s="203">
        <v>30.0</v>
      </c>
      <c r="BL378" s="2">
        <v>1.0</v>
      </c>
      <c r="BM378" s="207">
        <v>30.0</v>
      </c>
      <c r="BN378" s="208" t="s">
        <v>906</v>
      </c>
      <c r="BO378" s="87">
        <v>20.0</v>
      </c>
      <c r="BP378" s="101">
        <v>0.05</v>
      </c>
      <c r="BQ378" s="101">
        <v>0.04</v>
      </c>
      <c r="BR378" s="2">
        <v>100.0</v>
      </c>
      <c r="BS378" s="2">
        <v>100.0</v>
      </c>
    </row>
    <row r="379" ht="12.75" customHeight="1">
      <c r="A379" s="87" t="str">
        <f t="shared" si="1"/>
        <v>China Mangrove Restoration Hydrology Medium</v>
      </c>
      <c r="B379" s="87" t="s">
        <v>162</v>
      </c>
      <c r="C379" s="203" t="s">
        <v>191</v>
      </c>
      <c r="D379" s="2" t="s">
        <v>592</v>
      </c>
      <c r="E379" s="203" t="s">
        <v>160</v>
      </c>
      <c r="F379" s="2" t="s">
        <v>174</v>
      </c>
      <c r="G379" s="203" t="s">
        <v>909</v>
      </c>
      <c r="H379" s="177">
        <v>500.0</v>
      </c>
      <c r="I379" s="2" t="s">
        <v>903</v>
      </c>
      <c r="J379" s="2">
        <v>26227.396285836196</v>
      </c>
      <c r="K379" s="2">
        <v>786821.8885750859</v>
      </c>
      <c r="L379" s="204">
        <v>-7.93402694758886E7</v>
      </c>
      <c r="M379" s="92">
        <v>8.024780814325094E7</v>
      </c>
      <c r="N379" s="92">
        <v>9.391110905108422E7</v>
      </c>
      <c r="O379" s="92">
        <v>6.446623943689967E7</v>
      </c>
      <c r="P379" s="92">
        <v>7.38275E7</v>
      </c>
      <c r="Q379" s="92">
        <v>1.5781568706351273E7</v>
      </c>
      <c r="R379" s="92">
        <v>2.008360905108422E7</v>
      </c>
      <c r="S379" s="92">
        <v>55412.49674999999</v>
      </c>
      <c r="T379" s="92">
        <v>44329.997400000015</v>
      </c>
      <c r="U379" s="92">
        <v>918884.7742145377</v>
      </c>
      <c r="V379" s="92">
        <v>1566078.0160422123</v>
      </c>
      <c r="W379" s="92">
        <v>1810.2371497827094</v>
      </c>
      <c r="X379" s="92">
        <v>160495.61628650187</v>
      </c>
      <c r="Y379" s="92">
        <v>160495.61628650187</v>
      </c>
      <c r="Z379" s="92">
        <v>110.82499349999998</v>
      </c>
      <c r="AA379" s="92">
        <v>1837.7695484290755</v>
      </c>
      <c r="AB379" s="87">
        <v>500.0</v>
      </c>
      <c r="AC379" s="2">
        <v>7.93402694758886E7</v>
      </c>
      <c r="AD379" s="92">
        <v>6.446623943689967E7</v>
      </c>
      <c r="AE379" s="92">
        <v>1.5781568706351273E7</v>
      </c>
      <c r="AF379" s="92">
        <v>918884.7742145377</v>
      </c>
      <c r="AG379" s="92">
        <v>1810.2371497827094</v>
      </c>
      <c r="AH379" s="2" t="s">
        <v>904</v>
      </c>
      <c r="AI379" s="2" t="s">
        <v>904</v>
      </c>
      <c r="AJ379" s="2" t="s">
        <v>904</v>
      </c>
      <c r="AK379" s="177">
        <v>44329.997400000015</v>
      </c>
      <c r="AL379" s="2" t="s">
        <v>904</v>
      </c>
      <c r="AM379" s="2" t="s">
        <v>904</v>
      </c>
      <c r="AN379" s="2" t="s">
        <v>904</v>
      </c>
      <c r="AO379" s="2" t="s">
        <v>904</v>
      </c>
      <c r="AP379" s="2" t="s">
        <v>904</v>
      </c>
      <c r="AQ379" s="2" t="s">
        <v>904</v>
      </c>
      <c r="AR379" s="2" t="s">
        <v>904</v>
      </c>
      <c r="AS379" s="2" t="s">
        <v>904</v>
      </c>
      <c r="AT379" s="2" t="s">
        <v>904</v>
      </c>
      <c r="AU379" s="2" t="s">
        <v>904</v>
      </c>
      <c r="AV379" s="2" t="s">
        <v>904</v>
      </c>
      <c r="AW379" s="2" t="s">
        <v>904</v>
      </c>
      <c r="AX379" s="2" t="s">
        <v>904</v>
      </c>
      <c r="AY379" s="2" t="s">
        <v>904</v>
      </c>
      <c r="AZ379" s="2" t="s">
        <v>904</v>
      </c>
      <c r="BA379" s="205">
        <v>452709.9904394136</v>
      </c>
      <c r="BB379" s="205">
        <v>2.5593519241871263</v>
      </c>
      <c r="BC379" s="206" t="s">
        <v>904</v>
      </c>
      <c r="BD379" s="205">
        <v>2.5593519241871263</v>
      </c>
      <c r="BE379" s="205">
        <v>3587.7111446073395</v>
      </c>
      <c r="BF379" s="205">
        <v>0.0</v>
      </c>
      <c r="BG379" s="205">
        <v>55412.49674999999</v>
      </c>
      <c r="BH379" s="205">
        <v>44329.997400000015</v>
      </c>
      <c r="BI379" s="2" t="s">
        <v>904</v>
      </c>
      <c r="BJ379" s="2" t="s">
        <v>904</v>
      </c>
      <c r="BK379" s="203">
        <v>30.0</v>
      </c>
      <c r="BL379" s="2">
        <v>1.0</v>
      </c>
      <c r="BM379" s="207">
        <v>30.0</v>
      </c>
      <c r="BN379" s="208" t="s">
        <v>906</v>
      </c>
      <c r="BO379" s="87">
        <v>20.0</v>
      </c>
      <c r="BP379" s="101">
        <v>0.05</v>
      </c>
      <c r="BQ379" s="101">
        <v>0.04</v>
      </c>
      <c r="BR379" s="2">
        <v>100.0</v>
      </c>
      <c r="BS379" s="2">
        <v>100.0</v>
      </c>
    </row>
    <row r="380" ht="12.75" customHeight="1">
      <c r="A380" s="87" t="str">
        <f t="shared" si="1"/>
        <v>China Salt marsh Restoration Hydrology Medium</v>
      </c>
      <c r="B380" s="87" t="s">
        <v>162</v>
      </c>
      <c r="C380" s="203" t="s">
        <v>191</v>
      </c>
      <c r="D380" s="2" t="s">
        <v>592</v>
      </c>
      <c r="E380" s="203" t="s">
        <v>168</v>
      </c>
      <c r="F380" s="2" t="s">
        <v>174</v>
      </c>
      <c r="G380" s="203" t="s">
        <v>909</v>
      </c>
      <c r="H380" s="177">
        <v>500.0</v>
      </c>
      <c r="I380" s="2" t="s">
        <v>903</v>
      </c>
      <c r="J380" s="2">
        <v>10513.230128578312</v>
      </c>
      <c r="K380" s="2">
        <v>315396.90385734936</v>
      </c>
      <c r="L380" s="204">
        <v>-1.3578065602341473E8</v>
      </c>
      <c r="M380" s="92">
        <v>1.3632013034185237E8</v>
      </c>
      <c r="N380" s="92">
        <v>1.591786130741897E8</v>
      </c>
      <c r="O380" s="92">
        <v>1.1004294716300422E8</v>
      </c>
      <c r="P380" s="92">
        <v>1.2610034477451132E8</v>
      </c>
      <c r="Q380" s="92">
        <v>2.627718317884814E7</v>
      </c>
      <c r="R380" s="92">
        <v>3.307826829967837E7</v>
      </c>
      <c r="S380" s="92">
        <v>32532.499999999927</v>
      </c>
      <c r="T380" s="92">
        <v>26025.999999999953</v>
      </c>
      <c r="U380" s="92">
        <v>539474.3184376435</v>
      </c>
      <c r="V380" s="92">
        <v>919439.4052798778</v>
      </c>
      <c r="W380" s="92">
        <v>5237.8440921329675</v>
      </c>
      <c r="X380" s="92">
        <v>272640.26068370475</v>
      </c>
      <c r="Y380" s="92">
        <v>272640.26068370475</v>
      </c>
      <c r="Z380" s="92">
        <v>65.06499999999986</v>
      </c>
      <c r="AA380" s="92">
        <v>1078.9486368752869</v>
      </c>
      <c r="AB380" s="87">
        <v>500.0</v>
      </c>
      <c r="AC380" s="2">
        <v>1.3578065602341473E8</v>
      </c>
      <c r="AD380" s="92">
        <v>1.1004294716300422E8</v>
      </c>
      <c r="AE380" s="92">
        <v>2.627718317884814E7</v>
      </c>
      <c r="AF380" s="92">
        <v>539474.3184376435</v>
      </c>
      <c r="AG380" s="92">
        <v>5237.8440921329675</v>
      </c>
      <c r="AH380" s="2" t="s">
        <v>904</v>
      </c>
      <c r="AI380" s="2" t="s">
        <v>904</v>
      </c>
      <c r="AJ380" s="2" t="s">
        <v>904</v>
      </c>
      <c r="AK380" s="177">
        <v>26025.999999999953</v>
      </c>
      <c r="AL380" s="2" t="s">
        <v>904</v>
      </c>
      <c r="AM380" s="2" t="s">
        <v>904</v>
      </c>
      <c r="AN380" s="2" t="s">
        <v>904</v>
      </c>
      <c r="AO380" s="2" t="s">
        <v>904</v>
      </c>
      <c r="AP380" s="2" t="s">
        <v>904</v>
      </c>
      <c r="AQ380" s="2" t="s">
        <v>904</v>
      </c>
      <c r="AR380" s="2" t="s">
        <v>904</v>
      </c>
      <c r="AS380" s="2" t="s">
        <v>904</v>
      </c>
      <c r="AT380" s="2" t="s">
        <v>904</v>
      </c>
      <c r="AU380" s="2" t="s">
        <v>904</v>
      </c>
      <c r="AV380" s="2" t="s">
        <v>904</v>
      </c>
      <c r="AW380" s="2" t="s">
        <v>904</v>
      </c>
      <c r="AX380" s="2" t="s">
        <v>904</v>
      </c>
      <c r="AY380" s="2" t="s">
        <v>904</v>
      </c>
      <c r="AZ380" s="2" t="s">
        <v>904</v>
      </c>
      <c r="BA380" s="205">
        <v>2438999.221068355</v>
      </c>
      <c r="BB380" s="205">
        <v>4.741479731098821</v>
      </c>
      <c r="BC380" s="206" t="s">
        <v>904</v>
      </c>
      <c r="BD380" s="205">
        <v>4.741479731098821</v>
      </c>
      <c r="BE380" s="205">
        <v>808.7810714494354</v>
      </c>
      <c r="BF380" s="205">
        <v>0.0</v>
      </c>
      <c r="BG380" s="205">
        <v>32532.499999999927</v>
      </c>
      <c r="BH380" s="205">
        <v>26025.999999999953</v>
      </c>
      <c r="BI380" s="2" t="s">
        <v>904</v>
      </c>
      <c r="BJ380" s="2" t="s">
        <v>904</v>
      </c>
      <c r="BK380" s="203">
        <v>30.0</v>
      </c>
      <c r="BL380" s="2">
        <v>1.0</v>
      </c>
      <c r="BM380" s="207">
        <v>30.0</v>
      </c>
      <c r="BN380" s="208" t="s">
        <v>906</v>
      </c>
      <c r="BO380" s="87">
        <v>20.0</v>
      </c>
      <c r="BP380" s="101">
        <v>0.05</v>
      </c>
      <c r="BQ380" s="101">
        <v>0.04</v>
      </c>
      <c r="BR380" s="2">
        <v>100.0</v>
      </c>
      <c r="BS380" s="2">
        <v>100.0</v>
      </c>
    </row>
    <row r="381" ht="12.75" customHeight="1">
      <c r="A381" s="87" t="str">
        <f t="shared" si="1"/>
        <v>China Salt marsh Restoration Hydrology Medium</v>
      </c>
      <c r="B381" s="87" t="s">
        <v>162</v>
      </c>
      <c r="C381" s="203" t="s">
        <v>191</v>
      </c>
      <c r="D381" s="2" t="s">
        <v>592</v>
      </c>
      <c r="E381" s="203" t="s">
        <v>168</v>
      </c>
      <c r="F381" s="2" t="s">
        <v>174</v>
      </c>
      <c r="G381" s="203" t="s">
        <v>909</v>
      </c>
      <c r="H381" s="177">
        <v>500.0</v>
      </c>
      <c r="I381" s="2" t="s">
        <v>903</v>
      </c>
      <c r="J381" s="2">
        <v>10513.230128578312</v>
      </c>
      <c r="K381" s="2">
        <v>315396.90385734936</v>
      </c>
      <c r="L381" s="204">
        <v>-1.3578065602341473E8</v>
      </c>
      <c r="M381" s="92">
        <v>1.3632013034185237E8</v>
      </c>
      <c r="N381" s="92">
        <v>1.591786130741897E8</v>
      </c>
      <c r="O381" s="92">
        <v>1.1004294716300422E8</v>
      </c>
      <c r="P381" s="92">
        <v>1.2610034477451132E8</v>
      </c>
      <c r="Q381" s="92">
        <v>2.627718317884814E7</v>
      </c>
      <c r="R381" s="92">
        <v>3.307826829967837E7</v>
      </c>
      <c r="S381" s="92">
        <v>32532.499999999927</v>
      </c>
      <c r="T381" s="92">
        <v>26025.999999999953</v>
      </c>
      <c r="U381" s="92">
        <v>539474.3184376435</v>
      </c>
      <c r="V381" s="92">
        <v>919439.4052798778</v>
      </c>
      <c r="W381" s="92">
        <v>5237.8440921329675</v>
      </c>
      <c r="X381" s="92">
        <v>272640.26068370475</v>
      </c>
      <c r="Y381" s="92">
        <v>272640.26068370475</v>
      </c>
      <c r="Z381" s="92">
        <v>65.06499999999986</v>
      </c>
      <c r="AA381" s="92">
        <v>1078.9486368752869</v>
      </c>
      <c r="AB381" s="87">
        <v>500.0</v>
      </c>
      <c r="AC381" s="2">
        <v>1.3578065602341473E8</v>
      </c>
      <c r="AD381" s="92">
        <v>1.1004294716300422E8</v>
      </c>
      <c r="AE381" s="92">
        <v>2.627718317884814E7</v>
      </c>
      <c r="AF381" s="92">
        <v>539474.3184376435</v>
      </c>
      <c r="AG381" s="92">
        <v>5237.8440921329675</v>
      </c>
      <c r="AH381" s="2" t="s">
        <v>904</v>
      </c>
      <c r="AI381" s="2" t="s">
        <v>904</v>
      </c>
      <c r="AJ381" s="2" t="s">
        <v>904</v>
      </c>
      <c r="AK381" s="177">
        <v>26025.999999999953</v>
      </c>
      <c r="AL381" s="2" t="s">
        <v>904</v>
      </c>
      <c r="AM381" s="2" t="s">
        <v>904</v>
      </c>
      <c r="AN381" s="2" t="s">
        <v>904</v>
      </c>
      <c r="AO381" s="2" t="s">
        <v>904</v>
      </c>
      <c r="AP381" s="2" t="s">
        <v>904</v>
      </c>
      <c r="AQ381" s="2" t="s">
        <v>904</v>
      </c>
      <c r="AR381" s="2" t="s">
        <v>904</v>
      </c>
      <c r="AS381" s="2" t="s">
        <v>904</v>
      </c>
      <c r="AT381" s="2" t="s">
        <v>904</v>
      </c>
      <c r="AU381" s="2" t="s">
        <v>904</v>
      </c>
      <c r="AV381" s="2" t="s">
        <v>904</v>
      </c>
      <c r="AW381" s="2" t="s">
        <v>904</v>
      </c>
      <c r="AX381" s="2" t="s">
        <v>904</v>
      </c>
      <c r="AY381" s="2" t="s">
        <v>904</v>
      </c>
      <c r="AZ381" s="2" t="s">
        <v>904</v>
      </c>
      <c r="BA381" s="205">
        <v>2438999.221068355</v>
      </c>
      <c r="BB381" s="205">
        <v>4.741479731098821</v>
      </c>
      <c r="BC381" s="206" t="s">
        <v>904</v>
      </c>
      <c r="BD381" s="205">
        <v>4.741479731098821</v>
      </c>
      <c r="BE381" s="205">
        <v>808.7810714494354</v>
      </c>
      <c r="BF381" s="205">
        <v>0.0</v>
      </c>
      <c r="BG381" s="205">
        <v>32532.499999999927</v>
      </c>
      <c r="BH381" s="205">
        <v>26025.999999999953</v>
      </c>
      <c r="BI381" s="2" t="s">
        <v>904</v>
      </c>
      <c r="BJ381" s="2" t="s">
        <v>904</v>
      </c>
      <c r="BK381" s="203">
        <v>30.0</v>
      </c>
      <c r="BL381" s="2">
        <v>1.0</v>
      </c>
      <c r="BM381" s="207">
        <v>30.0</v>
      </c>
      <c r="BN381" s="208" t="s">
        <v>906</v>
      </c>
      <c r="BO381" s="87">
        <v>20.0</v>
      </c>
      <c r="BP381" s="101">
        <v>0.05</v>
      </c>
      <c r="BQ381" s="101">
        <v>0.04</v>
      </c>
      <c r="BR381" s="2">
        <v>100.0</v>
      </c>
      <c r="BS381" s="2">
        <v>100.0</v>
      </c>
    </row>
    <row r="382" ht="12.75" customHeight="1">
      <c r="A382" s="87" t="str">
        <f t="shared" si="1"/>
        <v>China Mangrove Restoration Hydrology Small</v>
      </c>
      <c r="B382" s="87" t="s">
        <v>162</v>
      </c>
      <c r="C382" s="203" t="s">
        <v>191</v>
      </c>
      <c r="D382" s="2" t="s">
        <v>592</v>
      </c>
      <c r="E382" s="203" t="s">
        <v>160</v>
      </c>
      <c r="F382" s="2" t="s">
        <v>174</v>
      </c>
      <c r="G382" s="203" t="s">
        <v>909</v>
      </c>
      <c r="H382" s="177">
        <v>100.0</v>
      </c>
      <c r="I382" s="2" t="s">
        <v>907</v>
      </c>
      <c r="J382" s="2">
        <v>26227.396285836196</v>
      </c>
      <c r="K382" s="2">
        <v>3.375650544552116E7</v>
      </c>
      <c r="L382" s="204">
        <v>-1.3510726675359983E7</v>
      </c>
      <c r="M382" s="92">
        <v>1.909805697682694E7</v>
      </c>
      <c r="N382" s="92">
        <v>2.2729212445966713E7</v>
      </c>
      <c r="O382" s="92">
        <v>1.4215062063799119E7</v>
      </c>
      <c r="P382" s="92">
        <v>1.59095E7</v>
      </c>
      <c r="Q382" s="92">
        <v>4882994.913027822</v>
      </c>
      <c r="R382" s="92">
        <v>6819712.445966714</v>
      </c>
      <c r="S382" s="92">
        <v>11366.666000000003</v>
      </c>
      <c r="T382" s="92">
        <v>9093.332800000002</v>
      </c>
      <c r="U382" s="92">
        <v>8138324.85504637</v>
      </c>
      <c r="V382" s="92">
        <v>1.3734667294067139E7</v>
      </c>
      <c r="W382" s="92">
        <v>2100.226330309492</v>
      </c>
      <c r="X382" s="92">
        <v>190980.5697682694</v>
      </c>
      <c r="Y382" s="92">
        <v>38196.11395365388</v>
      </c>
      <c r="Z382" s="92">
        <v>113.66666000000004</v>
      </c>
      <c r="AA382" s="92">
        <v>81383.2485504637</v>
      </c>
      <c r="AB382" s="87">
        <v>500.0</v>
      </c>
      <c r="AC382" s="2">
        <v>1.3510726675359983E7</v>
      </c>
      <c r="AD382" s="92">
        <v>1.4215062063799119E7</v>
      </c>
      <c r="AE382" s="92">
        <v>4882994.913027822</v>
      </c>
      <c r="AF382" s="92">
        <v>8138324.85504637</v>
      </c>
      <c r="AG382" s="92">
        <v>2100.226330309492</v>
      </c>
      <c r="AH382" s="2" t="s">
        <v>904</v>
      </c>
      <c r="AI382" s="2" t="s">
        <v>904</v>
      </c>
      <c r="AJ382" s="2" t="s">
        <v>904</v>
      </c>
      <c r="AK382" s="177">
        <v>9093.332800000002</v>
      </c>
      <c r="AL382" s="2" t="s">
        <v>904</v>
      </c>
      <c r="AM382" s="2" t="s">
        <v>904</v>
      </c>
      <c r="AN382" s="2" t="s">
        <v>904</v>
      </c>
      <c r="AO382" s="2" t="s">
        <v>904</v>
      </c>
      <c r="AP382" s="2" t="s">
        <v>904</v>
      </c>
      <c r="AQ382" s="2" t="s">
        <v>904</v>
      </c>
      <c r="AR382" s="2" t="s">
        <v>904</v>
      </c>
      <c r="AS382" s="2" t="s">
        <v>904</v>
      </c>
      <c r="AT382" s="2" t="s">
        <v>904</v>
      </c>
      <c r="AU382" s="2" t="s">
        <v>904</v>
      </c>
      <c r="AV382" s="2" t="s">
        <v>904</v>
      </c>
      <c r="AW382" s="2" t="s">
        <v>904</v>
      </c>
      <c r="AX382" s="2" t="s">
        <v>904</v>
      </c>
      <c r="AY382" s="2" t="s">
        <v>904</v>
      </c>
      <c r="AZ382" s="2" t="s">
        <v>904</v>
      </c>
      <c r="BA382" s="205">
        <v>452709.9904394136</v>
      </c>
      <c r="BB382" s="205">
        <v>0.5118703848374224</v>
      </c>
      <c r="BC382" s="206" t="s">
        <v>904</v>
      </c>
      <c r="BD382" s="205">
        <v>0.5118703848374224</v>
      </c>
      <c r="BE382" s="205">
        <v>717.5422289214688</v>
      </c>
      <c r="BF382" s="205">
        <v>0.0</v>
      </c>
      <c r="BG382" s="205">
        <v>11366.666000000003</v>
      </c>
      <c r="BH382" s="205">
        <v>9093.332800000002</v>
      </c>
      <c r="BI382" s="2" t="s">
        <v>904</v>
      </c>
      <c r="BJ382" s="2" t="s">
        <v>904</v>
      </c>
      <c r="BK382" s="203">
        <v>1287.0704006463263</v>
      </c>
      <c r="BL382" s="2">
        <v>3.0</v>
      </c>
      <c r="BM382" s="207">
        <v>1287.0704006463263</v>
      </c>
      <c r="BN382" s="208" t="s">
        <v>905</v>
      </c>
      <c r="BO382" s="87">
        <v>20.0</v>
      </c>
      <c r="BP382" s="101">
        <v>0.05</v>
      </c>
      <c r="BQ382" s="101">
        <v>0.04</v>
      </c>
      <c r="BR382" s="2">
        <v>100.0</v>
      </c>
      <c r="BS382" s="2">
        <v>100.0</v>
      </c>
    </row>
    <row r="383" ht="12.75" customHeight="1">
      <c r="A383" s="87" t="str">
        <f t="shared" si="1"/>
        <v>China Mangrove Restoration Hydrology Small</v>
      </c>
      <c r="B383" s="87" t="s">
        <v>162</v>
      </c>
      <c r="C383" s="203" t="s">
        <v>191</v>
      </c>
      <c r="D383" s="2" t="s">
        <v>592</v>
      </c>
      <c r="E383" s="203" t="s">
        <v>160</v>
      </c>
      <c r="F383" s="2" t="s">
        <v>174</v>
      </c>
      <c r="G383" s="203" t="s">
        <v>909</v>
      </c>
      <c r="H383" s="177">
        <v>100.0</v>
      </c>
      <c r="I383" s="2" t="s">
        <v>907</v>
      </c>
      <c r="J383" s="2">
        <v>26227.396285836196</v>
      </c>
      <c r="K383" s="2">
        <v>3.375650544552116E7</v>
      </c>
      <c r="L383" s="204">
        <v>-1.3510726675359983E7</v>
      </c>
      <c r="M383" s="92">
        <v>1.909805697682694E7</v>
      </c>
      <c r="N383" s="92">
        <v>2.2729212445966713E7</v>
      </c>
      <c r="O383" s="92">
        <v>1.4215062063799119E7</v>
      </c>
      <c r="P383" s="92">
        <v>1.59095E7</v>
      </c>
      <c r="Q383" s="92">
        <v>4882994.913027822</v>
      </c>
      <c r="R383" s="92">
        <v>6819712.445966714</v>
      </c>
      <c r="S383" s="92">
        <v>11366.666000000003</v>
      </c>
      <c r="T383" s="92">
        <v>9093.332800000002</v>
      </c>
      <c r="U383" s="92">
        <v>8138324.85504637</v>
      </c>
      <c r="V383" s="92">
        <v>1.3734667294067139E7</v>
      </c>
      <c r="W383" s="92">
        <v>2100.226330309492</v>
      </c>
      <c r="X383" s="92">
        <v>190980.5697682694</v>
      </c>
      <c r="Y383" s="92">
        <v>38196.11395365388</v>
      </c>
      <c r="Z383" s="92">
        <v>113.66666000000004</v>
      </c>
      <c r="AA383" s="92">
        <v>81383.2485504637</v>
      </c>
      <c r="AB383" s="87">
        <v>500.0</v>
      </c>
      <c r="AC383" s="2">
        <v>1.3510726675359983E7</v>
      </c>
      <c r="AD383" s="92">
        <v>1.4215062063799119E7</v>
      </c>
      <c r="AE383" s="92">
        <v>4882994.913027822</v>
      </c>
      <c r="AF383" s="92">
        <v>8138324.85504637</v>
      </c>
      <c r="AG383" s="92">
        <v>2100.226330309492</v>
      </c>
      <c r="AH383" s="2" t="s">
        <v>904</v>
      </c>
      <c r="AI383" s="2" t="s">
        <v>904</v>
      </c>
      <c r="AJ383" s="2" t="s">
        <v>904</v>
      </c>
      <c r="AK383" s="177">
        <v>9093.332800000002</v>
      </c>
      <c r="AL383" s="2" t="s">
        <v>904</v>
      </c>
      <c r="AM383" s="2" t="s">
        <v>904</v>
      </c>
      <c r="AN383" s="2" t="s">
        <v>904</v>
      </c>
      <c r="AO383" s="2" t="s">
        <v>904</v>
      </c>
      <c r="AP383" s="2" t="s">
        <v>904</v>
      </c>
      <c r="AQ383" s="2" t="s">
        <v>904</v>
      </c>
      <c r="AR383" s="2" t="s">
        <v>904</v>
      </c>
      <c r="AS383" s="2" t="s">
        <v>904</v>
      </c>
      <c r="AT383" s="2" t="s">
        <v>904</v>
      </c>
      <c r="AU383" s="2" t="s">
        <v>904</v>
      </c>
      <c r="AV383" s="2" t="s">
        <v>904</v>
      </c>
      <c r="AW383" s="2" t="s">
        <v>904</v>
      </c>
      <c r="AX383" s="2" t="s">
        <v>904</v>
      </c>
      <c r="AY383" s="2" t="s">
        <v>904</v>
      </c>
      <c r="AZ383" s="2" t="s">
        <v>904</v>
      </c>
      <c r="BA383" s="205">
        <v>452709.9904394136</v>
      </c>
      <c r="BB383" s="205">
        <v>0.5118703848374224</v>
      </c>
      <c r="BC383" s="206" t="s">
        <v>904</v>
      </c>
      <c r="BD383" s="205">
        <v>0.5118703848374224</v>
      </c>
      <c r="BE383" s="205">
        <v>717.5422289214688</v>
      </c>
      <c r="BF383" s="205">
        <v>0.0</v>
      </c>
      <c r="BG383" s="205">
        <v>11366.666000000003</v>
      </c>
      <c r="BH383" s="205">
        <v>9093.332800000002</v>
      </c>
      <c r="BI383" s="2" t="s">
        <v>904</v>
      </c>
      <c r="BJ383" s="2" t="s">
        <v>904</v>
      </c>
      <c r="BK383" s="203">
        <v>1287.0704006463263</v>
      </c>
      <c r="BL383" s="2">
        <v>3.0</v>
      </c>
      <c r="BM383" s="207">
        <v>1287.0704006463263</v>
      </c>
      <c r="BN383" s="208" t="s">
        <v>905</v>
      </c>
      <c r="BO383" s="87">
        <v>20.0</v>
      </c>
      <c r="BP383" s="101">
        <v>0.05</v>
      </c>
      <c r="BQ383" s="101">
        <v>0.04</v>
      </c>
      <c r="BR383" s="2">
        <v>100.0</v>
      </c>
      <c r="BS383" s="2">
        <v>100.0</v>
      </c>
    </row>
    <row r="384" ht="12.75" customHeight="1">
      <c r="A384" s="87" t="str">
        <f t="shared" si="1"/>
        <v>China Salt marsh Restoration Hydrology Small</v>
      </c>
      <c r="B384" s="87" t="s">
        <v>162</v>
      </c>
      <c r="C384" s="203" t="s">
        <v>191</v>
      </c>
      <c r="D384" s="2" t="s">
        <v>592</v>
      </c>
      <c r="E384" s="203" t="s">
        <v>168</v>
      </c>
      <c r="F384" s="2" t="s">
        <v>174</v>
      </c>
      <c r="G384" s="203" t="s">
        <v>909</v>
      </c>
      <c r="H384" s="177">
        <v>100.0</v>
      </c>
      <c r="I384" s="2" t="s">
        <v>907</v>
      </c>
      <c r="J384" s="2">
        <v>10513.230128578312</v>
      </c>
      <c r="K384" s="2">
        <v>3.52141134549764E7</v>
      </c>
      <c r="L384" s="204">
        <v>-2.2666589254854746E7</v>
      </c>
      <c r="M384" s="92">
        <v>3.0969744745591275E7</v>
      </c>
      <c r="N384" s="92">
        <v>3.652064687027463E7</v>
      </c>
      <c r="O384" s="92">
        <v>2.3509135796181224E7</v>
      </c>
      <c r="P384" s="92">
        <v>2.6364068954902265E7</v>
      </c>
      <c r="Q384" s="92">
        <v>7460608.949410049</v>
      </c>
      <c r="R384" s="92">
        <v>1.0156577915372372E7</v>
      </c>
      <c r="S384" s="92">
        <v>6673.333333333321</v>
      </c>
      <c r="T384" s="92">
        <v>5338.666666666656</v>
      </c>
      <c r="U384" s="92">
        <v>1.2434348249016752E7</v>
      </c>
      <c r="V384" s="92">
        <v>2.0984863502089627E7</v>
      </c>
      <c r="W384" s="92">
        <v>5801.026113684691</v>
      </c>
      <c r="X384" s="92">
        <v>309697.44745591277</v>
      </c>
      <c r="Y384" s="92">
        <v>61939.489491182554</v>
      </c>
      <c r="Z384" s="92">
        <v>66.7333333333332</v>
      </c>
      <c r="AA384" s="92">
        <v>124343.48249016753</v>
      </c>
      <c r="AB384" s="87">
        <v>500.0</v>
      </c>
      <c r="AC384" s="2">
        <v>2.2666589254854746E7</v>
      </c>
      <c r="AD384" s="92">
        <v>2.3509135796181224E7</v>
      </c>
      <c r="AE384" s="92">
        <v>7460608.949410049</v>
      </c>
      <c r="AF384" s="92">
        <v>1.2434348249016752E7</v>
      </c>
      <c r="AG384" s="92">
        <v>5801.026113684691</v>
      </c>
      <c r="AH384" s="2" t="s">
        <v>904</v>
      </c>
      <c r="AI384" s="2" t="s">
        <v>904</v>
      </c>
      <c r="AJ384" s="2" t="s">
        <v>904</v>
      </c>
      <c r="AK384" s="177">
        <v>5338.666666666656</v>
      </c>
      <c r="AL384" s="2" t="s">
        <v>904</v>
      </c>
      <c r="AM384" s="2" t="s">
        <v>904</v>
      </c>
      <c r="AN384" s="2" t="s">
        <v>904</v>
      </c>
      <c r="AO384" s="2" t="s">
        <v>904</v>
      </c>
      <c r="AP384" s="2" t="s">
        <v>904</v>
      </c>
      <c r="AQ384" s="2" t="s">
        <v>904</v>
      </c>
      <c r="AR384" s="2" t="s">
        <v>904</v>
      </c>
      <c r="AS384" s="2" t="s">
        <v>904</v>
      </c>
      <c r="AT384" s="2" t="s">
        <v>904</v>
      </c>
      <c r="AU384" s="2" t="s">
        <v>904</v>
      </c>
      <c r="AV384" s="2" t="s">
        <v>904</v>
      </c>
      <c r="AW384" s="2" t="s">
        <v>904</v>
      </c>
      <c r="AX384" s="2" t="s">
        <v>904</v>
      </c>
      <c r="AY384" s="2" t="s">
        <v>904</v>
      </c>
      <c r="AZ384" s="2" t="s">
        <v>904</v>
      </c>
      <c r="BA384" s="205">
        <v>2438999.221068355</v>
      </c>
      <c r="BB384" s="205">
        <v>0.9482959462197726</v>
      </c>
      <c r="BC384" s="206" t="s">
        <v>904</v>
      </c>
      <c r="BD384" s="205">
        <v>0.9482959462197726</v>
      </c>
      <c r="BE384" s="205">
        <v>161.75621428988728</v>
      </c>
      <c r="BF384" s="205">
        <v>0.0</v>
      </c>
      <c r="BG384" s="205">
        <v>6673.333333333321</v>
      </c>
      <c r="BH384" s="205">
        <v>5338.666666666656</v>
      </c>
      <c r="BI384" s="2" t="s">
        <v>904</v>
      </c>
      <c r="BJ384" s="2" t="s">
        <v>904</v>
      </c>
      <c r="BK384" s="203">
        <v>3349.504674044299</v>
      </c>
      <c r="BL384" s="2">
        <v>3.0</v>
      </c>
      <c r="BM384" s="207">
        <v>3349.504674044299</v>
      </c>
      <c r="BN384" s="208" t="s">
        <v>905</v>
      </c>
      <c r="BO384" s="87">
        <v>20.0</v>
      </c>
      <c r="BP384" s="101">
        <v>0.05</v>
      </c>
      <c r="BQ384" s="101">
        <v>0.04</v>
      </c>
      <c r="BR384" s="2">
        <v>100.0</v>
      </c>
      <c r="BS384" s="2">
        <v>100.0</v>
      </c>
    </row>
    <row r="385" ht="12.75" customHeight="1">
      <c r="A385" s="87" t="str">
        <f t="shared" si="1"/>
        <v>China Salt marsh Restoration Hydrology Small</v>
      </c>
      <c r="B385" s="87" t="s">
        <v>162</v>
      </c>
      <c r="C385" s="203" t="s">
        <v>191</v>
      </c>
      <c r="D385" s="2" t="s">
        <v>592</v>
      </c>
      <c r="E385" s="203" t="s">
        <v>168</v>
      </c>
      <c r="F385" s="2" t="s">
        <v>174</v>
      </c>
      <c r="G385" s="203" t="s">
        <v>909</v>
      </c>
      <c r="H385" s="177">
        <v>100.0</v>
      </c>
      <c r="I385" s="2" t="s">
        <v>907</v>
      </c>
      <c r="J385" s="2">
        <v>10513.230128578312</v>
      </c>
      <c r="K385" s="2">
        <v>3.52141134549764E7</v>
      </c>
      <c r="L385" s="204">
        <v>-2.2666589254854746E7</v>
      </c>
      <c r="M385" s="92">
        <v>3.0969744745591275E7</v>
      </c>
      <c r="N385" s="92">
        <v>3.652064687027463E7</v>
      </c>
      <c r="O385" s="92">
        <v>2.3509135796181224E7</v>
      </c>
      <c r="P385" s="92">
        <v>2.6364068954902265E7</v>
      </c>
      <c r="Q385" s="92">
        <v>7460608.949410049</v>
      </c>
      <c r="R385" s="92">
        <v>1.0156577915372372E7</v>
      </c>
      <c r="S385" s="92">
        <v>6673.333333333321</v>
      </c>
      <c r="T385" s="92">
        <v>5338.666666666656</v>
      </c>
      <c r="U385" s="92">
        <v>1.2434348249016752E7</v>
      </c>
      <c r="V385" s="92">
        <v>2.0984863502089627E7</v>
      </c>
      <c r="W385" s="92">
        <v>5801.026113684691</v>
      </c>
      <c r="X385" s="92">
        <v>309697.44745591277</v>
      </c>
      <c r="Y385" s="92">
        <v>61939.489491182554</v>
      </c>
      <c r="Z385" s="92">
        <v>66.7333333333332</v>
      </c>
      <c r="AA385" s="92">
        <v>124343.48249016753</v>
      </c>
      <c r="AB385" s="87">
        <v>500.0</v>
      </c>
      <c r="AC385" s="2">
        <v>2.2666589254854746E7</v>
      </c>
      <c r="AD385" s="92">
        <v>2.3509135796181224E7</v>
      </c>
      <c r="AE385" s="92">
        <v>7460608.949410049</v>
      </c>
      <c r="AF385" s="92">
        <v>1.2434348249016752E7</v>
      </c>
      <c r="AG385" s="92">
        <v>5801.026113684691</v>
      </c>
      <c r="AH385" s="2" t="s">
        <v>904</v>
      </c>
      <c r="AI385" s="2" t="s">
        <v>904</v>
      </c>
      <c r="AJ385" s="2" t="s">
        <v>904</v>
      </c>
      <c r="AK385" s="177">
        <v>5338.666666666656</v>
      </c>
      <c r="AL385" s="2" t="s">
        <v>904</v>
      </c>
      <c r="AM385" s="2" t="s">
        <v>904</v>
      </c>
      <c r="AN385" s="2" t="s">
        <v>904</v>
      </c>
      <c r="AO385" s="2" t="s">
        <v>904</v>
      </c>
      <c r="AP385" s="2" t="s">
        <v>904</v>
      </c>
      <c r="AQ385" s="2" t="s">
        <v>904</v>
      </c>
      <c r="AR385" s="2" t="s">
        <v>904</v>
      </c>
      <c r="AS385" s="2" t="s">
        <v>904</v>
      </c>
      <c r="AT385" s="2" t="s">
        <v>904</v>
      </c>
      <c r="AU385" s="2" t="s">
        <v>904</v>
      </c>
      <c r="AV385" s="2" t="s">
        <v>904</v>
      </c>
      <c r="AW385" s="2" t="s">
        <v>904</v>
      </c>
      <c r="AX385" s="2" t="s">
        <v>904</v>
      </c>
      <c r="AY385" s="2" t="s">
        <v>904</v>
      </c>
      <c r="AZ385" s="2" t="s">
        <v>904</v>
      </c>
      <c r="BA385" s="205">
        <v>2438999.221068355</v>
      </c>
      <c r="BB385" s="205">
        <v>0.9482959462197726</v>
      </c>
      <c r="BC385" s="206" t="s">
        <v>904</v>
      </c>
      <c r="BD385" s="205">
        <v>0.9482959462197726</v>
      </c>
      <c r="BE385" s="205">
        <v>161.75621428988728</v>
      </c>
      <c r="BF385" s="205">
        <v>0.0</v>
      </c>
      <c r="BG385" s="205">
        <v>6673.333333333321</v>
      </c>
      <c r="BH385" s="205">
        <v>5338.666666666656</v>
      </c>
      <c r="BI385" s="2" t="s">
        <v>904</v>
      </c>
      <c r="BJ385" s="2" t="s">
        <v>904</v>
      </c>
      <c r="BK385" s="203">
        <v>3349.504674044299</v>
      </c>
      <c r="BL385" s="2">
        <v>3.0</v>
      </c>
      <c r="BM385" s="207">
        <v>3349.504674044299</v>
      </c>
      <c r="BN385" s="208" t="s">
        <v>905</v>
      </c>
      <c r="BO385" s="87">
        <v>20.0</v>
      </c>
      <c r="BP385" s="101">
        <v>0.05</v>
      </c>
      <c r="BQ385" s="101">
        <v>0.04</v>
      </c>
      <c r="BR385" s="2">
        <v>100.0</v>
      </c>
      <c r="BS385" s="2">
        <v>100.0</v>
      </c>
    </row>
    <row r="386" ht="12.75" customHeight="1">
      <c r="A386" s="87" t="str">
        <f t="shared" si="1"/>
        <v>China Mangrove Restoration Hydrology Small</v>
      </c>
      <c r="B386" s="87" t="s">
        <v>162</v>
      </c>
      <c r="C386" s="203" t="s">
        <v>191</v>
      </c>
      <c r="D386" s="2" t="s">
        <v>592</v>
      </c>
      <c r="E386" s="203" t="s">
        <v>160</v>
      </c>
      <c r="F386" s="2" t="s">
        <v>174</v>
      </c>
      <c r="G386" s="203" t="s">
        <v>909</v>
      </c>
      <c r="H386" s="177">
        <v>100.0</v>
      </c>
      <c r="I386" s="2" t="s">
        <v>907</v>
      </c>
      <c r="J386" s="2">
        <v>26227.396285836196</v>
      </c>
      <c r="K386" s="2">
        <v>786821.8885750859</v>
      </c>
      <c r="L386" s="204">
        <v>-1.8113499742329624E7</v>
      </c>
      <c r="M386" s="92">
        <v>1.8303193907877047E7</v>
      </c>
      <c r="N386" s="92">
        <v>2.1387759506840244E7</v>
      </c>
      <c r="O386" s="92">
        <v>1.4215062063799119E7</v>
      </c>
      <c r="P386" s="92">
        <v>1.59095E7</v>
      </c>
      <c r="Q386" s="92">
        <v>4088131.8440779275</v>
      </c>
      <c r="R386" s="92">
        <v>5478259.506840244</v>
      </c>
      <c r="S386" s="92">
        <v>11366.666000000003</v>
      </c>
      <c r="T386" s="92">
        <v>9093.332800000002</v>
      </c>
      <c r="U386" s="92">
        <v>189694.16554742205</v>
      </c>
      <c r="V386" s="92">
        <v>320137.9028024424</v>
      </c>
      <c r="W386" s="92">
        <v>2012.8146973656394</v>
      </c>
      <c r="X386" s="92">
        <v>183031.93907877046</v>
      </c>
      <c r="Y386" s="92">
        <v>36606.3878157541</v>
      </c>
      <c r="Z386" s="92">
        <v>113.66666000000004</v>
      </c>
      <c r="AA386" s="92">
        <v>1896.9416554742204</v>
      </c>
      <c r="AB386" s="87">
        <v>500.0</v>
      </c>
      <c r="AC386" s="2">
        <v>1.8113499742329624E7</v>
      </c>
      <c r="AD386" s="92">
        <v>1.4215062063799119E7</v>
      </c>
      <c r="AE386" s="92">
        <v>4088131.8440779275</v>
      </c>
      <c r="AF386" s="92">
        <v>189694.16554742205</v>
      </c>
      <c r="AG386" s="92">
        <v>2012.8146973656394</v>
      </c>
      <c r="AH386" s="2" t="s">
        <v>904</v>
      </c>
      <c r="AI386" s="2" t="s">
        <v>904</v>
      </c>
      <c r="AJ386" s="2" t="s">
        <v>904</v>
      </c>
      <c r="AK386" s="177">
        <v>9093.332800000002</v>
      </c>
      <c r="AL386" s="2" t="s">
        <v>904</v>
      </c>
      <c r="AM386" s="2" t="s">
        <v>904</v>
      </c>
      <c r="AN386" s="2" t="s">
        <v>904</v>
      </c>
      <c r="AO386" s="2" t="s">
        <v>904</v>
      </c>
      <c r="AP386" s="2" t="s">
        <v>904</v>
      </c>
      <c r="AQ386" s="2" t="s">
        <v>904</v>
      </c>
      <c r="AR386" s="2" t="s">
        <v>904</v>
      </c>
      <c r="AS386" s="2" t="s">
        <v>904</v>
      </c>
      <c r="AT386" s="2" t="s">
        <v>904</v>
      </c>
      <c r="AU386" s="2" t="s">
        <v>904</v>
      </c>
      <c r="AV386" s="2" t="s">
        <v>904</v>
      </c>
      <c r="AW386" s="2" t="s">
        <v>904</v>
      </c>
      <c r="AX386" s="2" t="s">
        <v>904</v>
      </c>
      <c r="AY386" s="2" t="s">
        <v>904</v>
      </c>
      <c r="AZ386" s="2" t="s">
        <v>904</v>
      </c>
      <c r="BA386" s="205">
        <v>452709.9904394136</v>
      </c>
      <c r="BB386" s="205">
        <v>0.5118703848374224</v>
      </c>
      <c r="BC386" s="206" t="s">
        <v>904</v>
      </c>
      <c r="BD386" s="205">
        <v>0.5118703848374224</v>
      </c>
      <c r="BE386" s="205">
        <v>717.5422289214688</v>
      </c>
      <c r="BF386" s="205">
        <v>0.0</v>
      </c>
      <c r="BG386" s="205">
        <v>11366.666000000003</v>
      </c>
      <c r="BH386" s="205">
        <v>9093.332800000002</v>
      </c>
      <c r="BI386" s="2" t="s">
        <v>904</v>
      </c>
      <c r="BJ386" s="2" t="s">
        <v>904</v>
      </c>
      <c r="BK386" s="203">
        <v>30.0</v>
      </c>
      <c r="BL386" s="2">
        <v>1.0</v>
      </c>
      <c r="BM386" s="207">
        <v>30.0</v>
      </c>
      <c r="BN386" s="208" t="s">
        <v>906</v>
      </c>
      <c r="BO386" s="87">
        <v>20.0</v>
      </c>
      <c r="BP386" s="101">
        <v>0.05</v>
      </c>
      <c r="BQ386" s="101">
        <v>0.04</v>
      </c>
      <c r="BR386" s="2">
        <v>100.0</v>
      </c>
      <c r="BS386" s="2">
        <v>100.0</v>
      </c>
    </row>
    <row r="387" ht="12.75" customHeight="1">
      <c r="A387" s="87" t="str">
        <f t="shared" si="1"/>
        <v>China Mangrove Restoration Hydrology Small</v>
      </c>
      <c r="B387" s="87" t="s">
        <v>162</v>
      </c>
      <c r="C387" s="203" t="s">
        <v>191</v>
      </c>
      <c r="D387" s="2" t="s">
        <v>592</v>
      </c>
      <c r="E387" s="203" t="s">
        <v>160</v>
      </c>
      <c r="F387" s="2" t="s">
        <v>174</v>
      </c>
      <c r="G387" s="203" t="s">
        <v>909</v>
      </c>
      <c r="H387" s="177">
        <v>100.0</v>
      </c>
      <c r="I387" s="2" t="s">
        <v>907</v>
      </c>
      <c r="J387" s="2">
        <v>26227.396285836196</v>
      </c>
      <c r="K387" s="2">
        <v>786821.8885750859</v>
      </c>
      <c r="L387" s="204">
        <v>-1.8113499742329624E7</v>
      </c>
      <c r="M387" s="92">
        <v>1.8303193907877047E7</v>
      </c>
      <c r="N387" s="92">
        <v>2.1387759506840244E7</v>
      </c>
      <c r="O387" s="92">
        <v>1.4215062063799119E7</v>
      </c>
      <c r="P387" s="92">
        <v>1.59095E7</v>
      </c>
      <c r="Q387" s="92">
        <v>4088131.8440779275</v>
      </c>
      <c r="R387" s="92">
        <v>5478259.506840244</v>
      </c>
      <c r="S387" s="92">
        <v>11366.666000000003</v>
      </c>
      <c r="T387" s="92">
        <v>9093.332800000002</v>
      </c>
      <c r="U387" s="92">
        <v>189694.16554742205</v>
      </c>
      <c r="V387" s="92">
        <v>320137.9028024424</v>
      </c>
      <c r="W387" s="92">
        <v>2012.8146973656394</v>
      </c>
      <c r="X387" s="92">
        <v>183031.93907877046</v>
      </c>
      <c r="Y387" s="92">
        <v>36606.3878157541</v>
      </c>
      <c r="Z387" s="92">
        <v>113.66666000000004</v>
      </c>
      <c r="AA387" s="92">
        <v>1896.9416554742204</v>
      </c>
      <c r="AB387" s="87">
        <v>500.0</v>
      </c>
      <c r="AC387" s="2">
        <v>1.8113499742329624E7</v>
      </c>
      <c r="AD387" s="92">
        <v>1.4215062063799119E7</v>
      </c>
      <c r="AE387" s="92">
        <v>4088131.8440779275</v>
      </c>
      <c r="AF387" s="92">
        <v>189694.16554742205</v>
      </c>
      <c r="AG387" s="92">
        <v>2012.8146973656394</v>
      </c>
      <c r="AH387" s="2" t="s">
        <v>904</v>
      </c>
      <c r="AI387" s="2" t="s">
        <v>904</v>
      </c>
      <c r="AJ387" s="2" t="s">
        <v>904</v>
      </c>
      <c r="AK387" s="177">
        <v>9093.332800000002</v>
      </c>
      <c r="AL387" s="2" t="s">
        <v>904</v>
      </c>
      <c r="AM387" s="2" t="s">
        <v>904</v>
      </c>
      <c r="AN387" s="2" t="s">
        <v>904</v>
      </c>
      <c r="AO387" s="2" t="s">
        <v>904</v>
      </c>
      <c r="AP387" s="2" t="s">
        <v>904</v>
      </c>
      <c r="AQ387" s="2" t="s">
        <v>904</v>
      </c>
      <c r="AR387" s="2" t="s">
        <v>904</v>
      </c>
      <c r="AS387" s="2" t="s">
        <v>904</v>
      </c>
      <c r="AT387" s="2" t="s">
        <v>904</v>
      </c>
      <c r="AU387" s="2" t="s">
        <v>904</v>
      </c>
      <c r="AV387" s="2" t="s">
        <v>904</v>
      </c>
      <c r="AW387" s="2" t="s">
        <v>904</v>
      </c>
      <c r="AX387" s="2" t="s">
        <v>904</v>
      </c>
      <c r="AY387" s="2" t="s">
        <v>904</v>
      </c>
      <c r="AZ387" s="2" t="s">
        <v>904</v>
      </c>
      <c r="BA387" s="205">
        <v>452709.9904394136</v>
      </c>
      <c r="BB387" s="205">
        <v>0.5118703848374224</v>
      </c>
      <c r="BC387" s="206" t="s">
        <v>904</v>
      </c>
      <c r="BD387" s="205">
        <v>0.5118703848374224</v>
      </c>
      <c r="BE387" s="205">
        <v>717.5422289214688</v>
      </c>
      <c r="BF387" s="205">
        <v>0.0</v>
      </c>
      <c r="BG387" s="205">
        <v>11366.666000000003</v>
      </c>
      <c r="BH387" s="205">
        <v>9093.332800000002</v>
      </c>
      <c r="BI387" s="2" t="s">
        <v>904</v>
      </c>
      <c r="BJ387" s="2" t="s">
        <v>904</v>
      </c>
      <c r="BK387" s="203">
        <v>30.0</v>
      </c>
      <c r="BL387" s="2">
        <v>1.0</v>
      </c>
      <c r="BM387" s="207">
        <v>30.0</v>
      </c>
      <c r="BN387" s="208" t="s">
        <v>906</v>
      </c>
      <c r="BO387" s="87">
        <v>20.0</v>
      </c>
      <c r="BP387" s="101">
        <v>0.05</v>
      </c>
      <c r="BQ387" s="101">
        <v>0.04</v>
      </c>
      <c r="BR387" s="2">
        <v>100.0</v>
      </c>
      <c r="BS387" s="2">
        <v>100.0</v>
      </c>
    </row>
    <row r="388" ht="12.75" customHeight="1">
      <c r="A388" s="87" t="str">
        <f t="shared" si="1"/>
        <v>China Salt marsh Restoration Hydrology Small</v>
      </c>
      <c r="B388" s="87" t="s">
        <v>162</v>
      </c>
      <c r="C388" s="203" t="s">
        <v>191</v>
      </c>
      <c r="D388" s="2" t="s">
        <v>592</v>
      </c>
      <c r="E388" s="203" t="s">
        <v>168</v>
      </c>
      <c r="F388" s="2" t="s">
        <v>174</v>
      </c>
      <c r="G388" s="203" t="s">
        <v>909</v>
      </c>
      <c r="H388" s="177">
        <v>100.0</v>
      </c>
      <c r="I388" s="2" t="s">
        <v>907</v>
      </c>
      <c r="J388" s="2">
        <v>10513.230128578312</v>
      </c>
      <c r="K388" s="2">
        <v>315396.90385734936</v>
      </c>
      <c r="L388" s="204">
        <v>-2.9626077965402283E7</v>
      </c>
      <c r="M388" s="92">
        <v>2.973744680461041E7</v>
      </c>
      <c r="N388" s="92">
        <v>3.4440955714171275E7</v>
      </c>
      <c r="O388" s="92">
        <v>2.3509135796181224E7</v>
      </c>
      <c r="P388" s="92">
        <v>2.6364068954902265E7</v>
      </c>
      <c r="Q388" s="92">
        <v>6228311.008429186</v>
      </c>
      <c r="R388" s="92">
        <v>8076886.759269007</v>
      </c>
      <c r="S388" s="92">
        <v>6673.333333333321</v>
      </c>
      <c r="T388" s="92">
        <v>5338.666666666656</v>
      </c>
      <c r="U388" s="92">
        <v>111368.83920812496</v>
      </c>
      <c r="V388" s="92">
        <v>187951.94105597556</v>
      </c>
      <c r="W388" s="92">
        <v>5570.201074789673</v>
      </c>
      <c r="X388" s="92">
        <v>297374.46804610407</v>
      </c>
      <c r="Y388" s="92">
        <v>59474.89360922082</v>
      </c>
      <c r="Z388" s="92">
        <v>66.7333333333332</v>
      </c>
      <c r="AA388" s="92">
        <v>1113.6883920812497</v>
      </c>
      <c r="AB388" s="87">
        <v>500.0</v>
      </c>
      <c r="AC388" s="2">
        <v>2.9626077965402283E7</v>
      </c>
      <c r="AD388" s="92">
        <v>2.3509135796181224E7</v>
      </c>
      <c r="AE388" s="92">
        <v>6228311.008429186</v>
      </c>
      <c r="AF388" s="92">
        <v>111368.83920812496</v>
      </c>
      <c r="AG388" s="92">
        <v>5570.201074789673</v>
      </c>
      <c r="AH388" s="2" t="s">
        <v>904</v>
      </c>
      <c r="AI388" s="2" t="s">
        <v>904</v>
      </c>
      <c r="AJ388" s="2" t="s">
        <v>904</v>
      </c>
      <c r="AK388" s="177">
        <v>5338.666666666656</v>
      </c>
      <c r="AL388" s="2" t="s">
        <v>904</v>
      </c>
      <c r="AM388" s="2" t="s">
        <v>904</v>
      </c>
      <c r="AN388" s="2" t="s">
        <v>904</v>
      </c>
      <c r="AO388" s="2" t="s">
        <v>904</v>
      </c>
      <c r="AP388" s="2" t="s">
        <v>904</v>
      </c>
      <c r="AQ388" s="2" t="s">
        <v>904</v>
      </c>
      <c r="AR388" s="2" t="s">
        <v>904</v>
      </c>
      <c r="AS388" s="2" t="s">
        <v>904</v>
      </c>
      <c r="AT388" s="2" t="s">
        <v>904</v>
      </c>
      <c r="AU388" s="2" t="s">
        <v>904</v>
      </c>
      <c r="AV388" s="2" t="s">
        <v>904</v>
      </c>
      <c r="AW388" s="2" t="s">
        <v>904</v>
      </c>
      <c r="AX388" s="2" t="s">
        <v>904</v>
      </c>
      <c r="AY388" s="2" t="s">
        <v>904</v>
      </c>
      <c r="AZ388" s="2" t="s">
        <v>904</v>
      </c>
      <c r="BA388" s="205">
        <v>2438999.221068355</v>
      </c>
      <c r="BB388" s="205">
        <v>0.9482959462197726</v>
      </c>
      <c r="BC388" s="206" t="s">
        <v>904</v>
      </c>
      <c r="BD388" s="205">
        <v>0.9482959462197726</v>
      </c>
      <c r="BE388" s="205">
        <v>161.75621428988728</v>
      </c>
      <c r="BF388" s="205">
        <v>0.0</v>
      </c>
      <c r="BG388" s="205">
        <v>6673.333333333321</v>
      </c>
      <c r="BH388" s="205">
        <v>5338.666666666656</v>
      </c>
      <c r="BI388" s="2" t="s">
        <v>904</v>
      </c>
      <c r="BJ388" s="2" t="s">
        <v>904</v>
      </c>
      <c r="BK388" s="203">
        <v>30.0</v>
      </c>
      <c r="BL388" s="2">
        <v>1.0</v>
      </c>
      <c r="BM388" s="207">
        <v>30.0</v>
      </c>
      <c r="BN388" s="208" t="s">
        <v>906</v>
      </c>
      <c r="BO388" s="87">
        <v>20.0</v>
      </c>
      <c r="BP388" s="101">
        <v>0.05</v>
      </c>
      <c r="BQ388" s="101">
        <v>0.04</v>
      </c>
      <c r="BR388" s="2">
        <v>100.0</v>
      </c>
      <c r="BS388" s="2">
        <v>100.0</v>
      </c>
    </row>
    <row r="389" ht="12.75" customHeight="1">
      <c r="A389" s="87" t="str">
        <f t="shared" si="1"/>
        <v>China Salt marsh Restoration Hydrology Small</v>
      </c>
      <c r="B389" s="87" t="s">
        <v>162</v>
      </c>
      <c r="C389" s="203" t="s">
        <v>191</v>
      </c>
      <c r="D389" s="2" t="s">
        <v>592</v>
      </c>
      <c r="E389" s="203" t="s">
        <v>168</v>
      </c>
      <c r="F389" s="2" t="s">
        <v>174</v>
      </c>
      <c r="G389" s="203" t="s">
        <v>909</v>
      </c>
      <c r="H389" s="177">
        <v>100.0</v>
      </c>
      <c r="I389" s="2" t="s">
        <v>907</v>
      </c>
      <c r="J389" s="2">
        <v>10513.230128578312</v>
      </c>
      <c r="K389" s="2">
        <v>315396.90385734936</v>
      </c>
      <c r="L389" s="204">
        <v>-2.9626077965402283E7</v>
      </c>
      <c r="M389" s="92">
        <v>2.973744680461041E7</v>
      </c>
      <c r="N389" s="92">
        <v>3.4440955714171275E7</v>
      </c>
      <c r="O389" s="92">
        <v>2.3509135796181224E7</v>
      </c>
      <c r="P389" s="92">
        <v>2.6364068954902265E7</v>
      </c>
      <c r="Q389" s="92">
        <v>6228311.008429186</v>
      </c>
      <c r="R389" s="92">
        <v>8076886.759269007</v>
      </c>
      <c r="S389" s="92">
        <v>6673.333333333321</v>
      </c>
      <c r="T389" s="92">
        <v>5338.666666666656</v>
      </c>
      <c r="U389" s="92">
        <v>111368.83920812496</v>
      </c>
      <c r="V389" s="92">
        <v>187951.94105597556</v>
      </c>
      <c r="W389" s="92">
        <v>5570.201074789673</v>
      </c>
      <c r="X389" s="92">
        <v>297374.46804610407</v>
      </c>
      <c r="Y389" s="92">
        <v>59474.89360922082</v>
      </c>
      <c r="Z389" s="92">
        <v>66.7333333333332</v>
      </c>
      <c r="AA389" s="92">
        <v>1113.6883920812497</v>
      </c>
      <c r="AB389" s="87">
        <v>500.0</v>
      </c>
      <c r="AC389" s="2">
        <v>2.9626077965402283E7</v>
      </c>
      <c r="AD389" s="92">
        <v>2.3509135796181224E7</v>
      </c>
      <c r="AE389" s="92">
        <v>6228311.008429186</v>
      </c>
      <c r="AF389" s="92">
        <v>111368.83920812496</v>
      </c>
      <c r="AG389" s="92">
        <v>5570.201074789673</v>
      </c>
      <c r="AH389" s="2" t="s">
        <v>904</v>
      </c>
      <c r="AI389" s="2" t="s">
        <v>904</v>
      </c>
      <c r="AJ389" s="2" t="s">
        <v>904</v>
      </c>
      <c r="AK389" s="177">
        <v>5338.666666666656</v>
      </c>
      <c r="AL389" s="2" t="s">
        <v>904</v>
      </c>
      <c r="AM389" s="2" t="s">
        <v>904</v>
      </c>
      <c r="AN389" s="2" t="s">
        <v>904</v>
      </c>
      <c r="AO389" s="2" t="s">
        <v>904</v>
      </c>
      <c r="AP389" s="2" t="s">
        <v>904</v>
      </c>
      <c r="AQ389" s="2" t="s">
        <v>904</v>
      </c>
      <c r="AR389" s="2" t="s">
        <v>904</v>
      </c>
      <c r="AS389" s="2" t="s">
        <v>904</v>
      </c>
      <c r="AT389" s="2" t="s">
        <v>904</v>
      </c>
      <c r="AU389" s="2" t="s">
        <v>904</v>
      </c>
      <c r="AV389" s="2" t="s">
        <v>904</v>
      </c>
      <c r="AW389" s="2" t="s">
        <v>904</v>
      </c>
      <c r="AX389" s="2" t="s">
        <v>904</v>
      </c>
      <c r="AY389" s="2" t="s">
        <v>904</v>
      </c>
      <c r="AZ389" s="2" t="s">
        <v>904</v>
      </c>
      <c r="BA389" s="205">
        <v>2438999.221068355</v>
      </c>
      <c r="BB389" s="205">
        <v>0.9482959462197726</v>
      </c>
      <c r="BC389" s="206" t="s">
        <v>904</v>
      </c>
      <c r="BD389" s="205">
        <v>0.9482959462197726</v>
      </c>
      <c r="BE389" s="205">
        <v>161.75621428988728</v>
      </c>
      <c r="BF389" s="205">
        <v>0.0</v>
      </c>
      <c r="BG389" s="205">
        <v>6673.333333333321</v>
      </c>
      <c r="BH389" s="205">
        <v>5338.666666666656</v>
      </c>
      <c r="BI389" s="2" t="s">
        <v>904</v>
      </c>
      <c r="BJ389" s="2" t="s">
        <v>904</v>
      </c>
      <c r="BK389" s="203">
        <v>30.0</v>
      </c>
      <c r="BL389" s="2">
        <v>1.0</v>
      </c>
      <c r="BM389" s="207">
        <v>30.0</v>
      </c>
      <c r="BN389" s="208" t="s">
        <v>906</v>
      </c>
      <c r="BO389" s="87">
        <v>20.0</v>
      </c>
      <c r="BP389" s="101">
        <v>0.05</v>
      </c>
      <c r="BQ389" s="101">
        <v>0.04</v>
      </c>
      <c r="BR389" s="2">
        <v>100.0</v>
      </c>
      <c r="BS389" s="2">
        <v>100.0</v>
      </c>
    </row>
    <row r="390" ht="12.75" customHeight="1">
      <c r="A390" s="87" t="str">
        <f t="shared" si="1"/>
        <v>China Mangrove Restoration Hydrology Large</v>
      </c>
      <c r="B390" s="87" t="s">
        <v>162</v>
      </c>
      <c r="C390" s="203" t="s">
        <v>191</v>
      </c>
      <c r="D390" s="2" t="s">
        <v>592</v>
      </c>
      <c r="E390" s="203" t="s">
        <v>160</v>
      </c>
      <c r="F390" s="2" t="s">
        <v>174</v>
      </c>
      <c r="G390" s="203" t="s">
        <v>909</v>
      </c>
      <c r="H390" s="177">
        <v>1000.0</v>
      </c>
      <c r="I390" s="2" t="s">
        <v>908</v>
      </c>
      <c r="J390" s="2">
        <v>26227.396285836196</v>
      </c>
      <c r="K390" s="2">
        <v>2.6666955621460337E7</v>
      </c>
      <c r="L390" s="204">
        <v>-1.1846120143716197E8</v>
      </c>
      <c r="M390" s="92">
        <v>1.5792667846570864E8</v>
      </c>
      <c r="N390" s="92">
        <v>1.9447130602642885E8</v>
      </c>
      <c r="O390" s="92">
        <v>1.229043337556337E8</v>
      </c>
      <c r="P390" s="92">
        <v>1.46305E8</v>
      </c>
      <c r="Q390" s="92">
        <v>3.502234471007495E7</v>
      </c>
      <c r="R390" s="92">
        <v>4.816630602642885E7</v>
      </c>
      <c r="S390" s="92">
        <v>105141.66049999998</v>
      </c>
      <c r="T390" s="92">
        <v>84113.32840000003</v>
      </c>
      <c r="U390" s="92">
        <v>5.83705745167916E7</v>
      </c>
      <c r="V390" s="92">
        <v>1.0139212860748845E8</v>
      </c>
      <c r="W390" s="92">
        <v>1877.5464182642972</v>
      </c>
      <c r="X390" s="92">
        <v>157926.67846570865</v>
      </c>
      <c r="Y390" s="92">
        <v>315853.3569314173</v>
      </c>
      <c r="Z390" s="92">
        <v>105.14166049999999</v>
      </c>
      <c r="AA390" s="92">
        <v>58370.574516791596</v>
      </c>
      <c r="AB390" s="87">
        <v>500.0</v>
      </c>
      <c r="AC390" s="2">
        <v>1.1846120143716197E8</v>
      </c>
      <c r="AD390" s="92">
        <v>1.229043337556337E8</v>
      </c>
      <c r="AE390" s="92">
        <v>3.502234471007495E7</v>
      </c>
      <c r="AF390" s="92">
        <v>5.83705745167916E7</v>
      </c>
      <c r="AG390" s="92">
        <v>1877.5464182642972</v>
      </c>
      <c r="AH390" s="2" t="s">
        <v>904</v>
      </c>
      <c r="AI390" s="2" t="s">
        <v>904</v>
      </c>
      <c r="AJ390" s="2" t="s">
        <v>904</v>
      </c>
      <c r="AK390" s="177">
        <v>84113.32840000003</v>
      </c>
      <c r="AL390" s="2" t="s">
        <v>904</v>
      </c>
      <c r="AM390" s="2" t="s">
        <v>904</v>
      </c>
      <c r="AN390" s="2" t="s">
        <v>904</v>
      </c>
      <c r="AO390" s="2" t="s">
        <v>904</v>
      </c>
      <c r="AP390" s="2" t="s">
        <v>904</v>
      </c>
      <c r="AQ390" s="2" t="s">
        <v>904</v>
      </c>
      <c r="AR390" s="2" t="s">
        <v>904</v>
      </c>
      <c r="AS390" s="2" t="s">
        <v>904</v>
      </c>
      <c r="AT390" s="2" t="s">
        <v>904</v>
      </c>
      <c r="AU390" s="2" t="s">
        <v>904</v>
      </c>
      <c r="AV390" s="2" t="s">
        <v>904</v>
      </c>
      <c r="AW390" s="2" t="s">
        <v>904</v>
      </c>
      <c r="AX390" s="2" t="s">
        <v>904</v>
      </c>
      <c r="AY390" s="2" t="s">
        <v>904</v>
      </c>
      <c r="AZ390" s="2" t="s">
        <v>904</v>
      </c>
      <c r="BA390" s="205">
        <v>452709.9904394136</v>
      </c>
      <c r="BB390" s="205">
        <v>5.118703848374253</v>
      </c>
      <c r="BC390" s="206" t="s">
        <v>904</v>
      </c>
      <c r="BD390" s="205">
        <v>5.118703848374253</v>
      </c>
      <c r="BE390" s="205">
        <v>7175.422289214679</v>
      </c>
      <c r="BF390" s="205">
        <v>0.0</v>
      </c>
      <c r="BG390" s="205">
        <v>105141.66049999998</v>
      </c>
      <c r="BH390" s="205">
        <v>84113.32840000003</v>
      </c>
      <c r="BI390" s="2" t="s">
        <v>904</v>
      </c>
      <c r="BJ390" s="2" t="s">
        <v>904</v>
      </c>
      <c r="BK390" s="203">
        <v>1016.7595490926227</v>
      </c>
      <c r="BL390" s="2">
        <v>3.0</v>
      </c>
      <c r="BM390" s="207">
        <v>1016.7595490926227</v>
      </c>
      <c r="BN390" s="208" t="s">
        <v>905</v>
      </c>
      <c r="BO390" s="87">
        <v>20.0</v>
      </c>
      <c r="BP390" s="101">
        <v>0.05</v>
      </c>
      <c r="BQ390" s="101">
        <v>0.04</v>
      </c>
      <c r="BR390" s="2">
        <v>100.0</v>
      </c>
      <c r="BS390" s="2">
        <v>100.0</v>
      </c>
    </row>
    <row r="391" ht="12.75" customHeight="1">
      <c r="A391" s="87" t="str">
        <f t="shared" si="1"/>
        <v>China Mangrove Restoration Hydrology Large</v>
      </c>
      <c r="B391" s="87" t="s">
        <v>162</v>
      </c>
      <c r="C391" s="203" t="s">
        <v>191</v>
      </c>
      <c r="D391" s="2" t="s">
        <v>592</v>
      </c>
      <c r="E391" s="203" t="s">
        <v>160</v>
      </c>
      <c r="F391" s="2" t="s">
        <v>174</v>
      </c>
      <c r="G391" s="203" t="s">
        <v>909</v>
      </c>
      <c r="H391" s="177">
        <v>1000.0</v>
      </c>
      <c r="I391" s="2" t="s">
        <v>908</v>
      </c>
      <c r="J391" s="2">
        <v>26227.396285836196</v>
      </c>
      <c r="K391" s="2">
        <v>2.6666955621460337E7</v>
      </c>
      <c r="L391" s="204">
        <v>-1.1846120143716197E8</v>
      </c>
      <c r="M391" s="92">
        <v>1.5792667846570864E8</v>
      </c>
      <c r="N391" s="92">
        <v>1.9447130602642885E8</v>
      </c>
      <c r="O391" s="92">
        <v>1.229043337556337E8</v>
      </c>
      <c r="P391" s="92">
        <v>1.46305E8</v>
      </c>
      <c r="Q391" s="92">
        <v>3.502234471007495E7</v>
      </c>
      <c r="R391" s="92">
        <v>4.816630602642885E7</v>
      </c>
      <c r="S391" s="92">
        <v>105141.66049999998</v>
      </c>
      <c r="T391" s="92">
        <v>84113.32840000003</v>
      </c>
      <c r="U391" s="92">
        <v>5.83705745167916E7</v>
      </c>
      <c r="V391" s="92">
        <v>1.0139212860748845E8</v>
      </c>
      <c r="W391" s="92">
        <v>1877.5464182642972</v>
      </c>
      <c r="X391" s="92">
        <v>157926.67846570865</v>
      </c>
      <c r="Y391" s="92">
        <v>315853.3569314173</v>
      </c>
      <c r="Z391" s="92">
        <v>105.14166049999999</v>
      </c>
      <c r="AA391" s="92">
        <v>58370.574516791596</v>
      </c>
      <c r="AB391" s="87">
        <v>500.0</v>
      </c>
      <c r="AC391" s="2">
        <v>1.1846120143716197E8</v>
      </c>
      <c r="AD391" s="92">
        <v>1.229043337556337E8</v>
      </c>
      <c r="AE391" s="92">
        <v>3.502234471007495E7</v>
      </c>
      <c r="AF391" s="92">
        <v>5.83705745167916E7</v>
      </c>
      <c r="AG391" s="92">
        <v>1877.5464182642972</v>
      </c>
      <c r="AH391" s="2" t="s">
        <v>904</v>
      </c>
      <c r="AI391" s="2" t="s">
        <v>904</v>
      </c>
      <c r="AJ391" s="2" t="s">
        <v>904</v>
      </c>
      <c r="AK391" s="177">
        <v>84113.32840000003</v>
      </c>
      <c r="AL391" s="2" t="s">
        <v>904</v>
      </c>
      <c r="AM391" s="2" t="s">
        <v>904</v>
      </c>
      <c r="AN391" s="2" t="s">
        <v>904</v>
      </c>
      <c r="AO391" s="2" t="s">
        <v>904</v>
      </c>
      <c r="AP391" s="2" t="s">
        <v>904</v>
      </c>
      <c r="AQ391" s="2" t="s">
        <v>904</v>
      </c>
      <c r="AR391" s="2" t="s">
        <v>904</v>
      </c>
      <c r="AS391" s="2" t="s">
        <v>904</v>
      </c>
      <c r="AT391" s="2" t="s">
        <v>904</v>
      </c>
      <c r="AU391" s="2" t="s">
        <v>904</v>
      </c>
      <c r="AV391" s="2" t="s">
        <v>904</v>
      </c>
      <c r="AW391" s="2" t="s">
        <v>904</v>
      </c>
      <c r="AX391" s="2" t="s">
        <v>904</v>
      </c>
      <c r="AY391" s="2" t="s">
        <v>904</v>
      </c>
      <c r="AZ391" s="2" t="s">
        <v>904</v>
      </c>
      <c r="BA391" s="205">
        <v>452709.9904394136</v>
      </c>
      <c r="BB391" s="205">
        <v>5.118703848374253</v>
      </c>
      <c r="BC391" s="206" t="s">
        <v>904</v>
      </c>
      <c r="BD391" s="205">
        <v>5.118703848374253</v>
      </c>
      <c r="BE391" s="205">
        <v>7175.422289214679</v>
      </c>
      <c r="BF391" s="205">
        <v>0.0</v>
      </c>
      <c r="BG391" s="205">
        <v>105141.66049999998</v>
      </c>
      <c r="BH391" s="205">
        <v>84113.32840000003</v>
      </c>
      <c r="BI391" s="2" t="s">
        <v>904</v>
      </c>
      <c r="BJ391" s="2" t="s">
        <v>904</v>
      </c>
      <c r="BK391" s="203">
        <v>1016.7595490926227</v>
      </c>
      <c r="BL391" s="2">
        <v>3.0</v>
      </c>
      <c r="BM391" s="207">
        <v>1016.7595490926227</v>
      </c>
      <c r="BN391" s="208" t="s">
        <v>905</v>
      </c>
      <c r="BO391" s="87">
        <v>20.0</v>
      </c>
      <c r="BP391" s="101">
        <v>0.05</v>
      </c>
      <c r="BQ391" s="101">
        <v>0.04</v>
      </c>
      <c r="BR391" s="2">
        <v>100.0</v>
      </c>
      <c r="BS391" s="2">
        <v>100.0</v>
      </c>
    </row>
    <row r="392" ht="12.75" customHeight="1">
      <c r="A392" s="87" t="str">
        <f t="shared" si="1"/>
        <v>China Salt marsh Restoration Hydrology Large</v>
      </c>
      <c r="B392" s="87" t="s">
        <v>162</v>
      </c>
      <c r="C392" s="203" t="s">
        <v>191</v>
      </c>
      <c r="D392" s="2" t="s">
        <v>592</v>
      </c>
      <c r="E392" s="203" t="s">
        <v>168</v>
      </c>
      <c r="F392" s="2" t="s">
        <v>174</v>
      </c>
      <c r="G392" s="203" t="s">
        <v>909</v>
      </c>
      <c r="H392" s="177">
        <v>1000.0</v>
      </c>
      <c r="I392" s="2" t="s">
        <v>908</v>
      </c>
      <c r="J392" s="2">
        <v>10513.230128578312</v>
      </c>
      <c r="K392" s="2">
        <v>3.085431987224869E7</v>
      </c>
      <c r="L392" s="204">
        <v>-2.0331632982650784E8</v>
      </c>
      <c r="M392" s="92">
        <v>2.699686905427051E8</v>
      </c>
      <c r="N392" s="92">
        <v>3.321788753119241E8</v>
      </c>
      <c r="O392" s="92">
        <v>2.1061926977880234E8</v>
      </c>
      <c r="P392" s="92">
        <v>2.5085068954902264E8</v>
      </c>
      <c r="Q392" s="92">
        <v>5.934942076390278E7</v>
      </c>
      <c r="R392" s="92">
        <v>8.132818576290147E7</v>
      </c>
      <c r="S392" s="92">
        <v>61728.3333333332</v>
      </c>
      <c r="T392" s="92">
        <v>49382.66666666658</v>
      </c>
      <c r="U392" s="92">
        <v>9.891570127317134E7</v>
      </c>
      <c r="V392" s="92">
        <v>1.718207091126738E8</v>
      </c>
      <c r="W392" s="92">
        <v>5466.871450361239</v>
      </c>
      <c r="X392" s="92">
        <v>269968.6905427051</v>
      </c>
      <c r="Y392" s="92">
        <v>539937.3810854102</v>
      </c>
      <c r="Z392" s="92">
        <v>61.7283333333332</v>
      </c>
      <c r="AA392" s="92">
        <v>98915.70127317133</v>
      </c>
      <c r="AB392" s="87">
        <v>500.0</v>
      </c>
      <c r="AC392" s="2">
        <v>2.0331632982650784E8</v>
      </c>
      <c r="AD392" s="92">
        <v>2.1061926977880234E8</v>
      </c>
      <c r="AE392" s="92">
        <v>5.934942076390278E7</v>
      </c>
      <c r="AF392" s="92">
        <v>9.891570127317134E7</v>
      </c>
      <c r="AG392" s="92">
        <v>5466.871450361239</v>
      </c>
      <c r="AH392" s="2" t="s">
        <v>904</v>
      </c>
      <c r="AI392" s="2" t="s">
        <v>904</v>
      </c>
      <c r="AJ392" s="2" t="s">
        <v>904</v>
      </c>
      <c r="AK392" s="177">
        <v>49382.66666666658</v>
      </c>
      <c r="AL392" s="2" t="s">
        <v>904</v>
      </c>
      <c r="AM392" s="2" t="s">
        <v>904</v>
      </c>
      <c r="AN392" s="2" t="s">
        <v>904</v>
      </c>
      <c r="AO392" s="2" t="s">
        <v>904</v>
      </c>
      <c r="AP392" s="2" t="s">
        <v>904</v>
      </c>
      <c r="AQ392" s="2" t="s">
        <v>904</v>
      </c>
      <c r="AR392" s="2" t="s">
        <v>904</v>
      </c>
      <c r="AS392" s="2" t="s">
        <v>904</v>
      </c>
      <c r="AT392" s="2" t="s">
        <v>904</v>
      </c>
      <c r="AU392" s="2" t="s">
        <v>904</v>
      </c>
      <c r="AV392" s="2" t="s">
        <v>904</v>
      </c>
      <c r="AW392" s="2" t="s">
        <v>904</v>
      </c>
      <c r="AX392" s="2" t="s">
        <v>904</v>
      </c>
      <c r="AY392" s="2" t="s">
        <v>904</v>
      </c>
      <c r="AZ392" s="2" t="s">
        <v>904</v>
      </c>
      <c r="BA392" s="205">
        <v>2438999.221068355</v>
      </c>
      <c r="BB392" s="205">
        <v>9.482959462197641</v>
      </c>
      <c r="BC392" s="206" t="s">
        <v>904</v>
      </c>
      <c r="BD392" s="205">
        <v>9.482959462197641</v>
      </c>
      <c r="BE392" s="205">
        <v>1617.562142898871</v>
      </c>
      <c r="BF392" s="205">
        <v>0.0</v>
      </c>
      <c r="BG392" s="205">
        <v>61728.3333333332</v>
      </c>
      <c r="BH392" s="205">
        <v>49382.66666666658</v>
      </c>
      <c r="BI392" s="2" t="s">
        <v>904</v>
      </c>
      <c r="BJ392" s="2" t="s">
        <v>904</v>
      </c>
      <c r="BK392" s="203">
        <v>2934.8087595245165</v>
      </c>
      <c r="BL392" s="2">
        <v>3.0</v>
      </c>
      <c r="BM392" s="207">
        <v>2934.8087595245165</v>
      </c>
      <c r="BN392" s="208" t="s">
        <v>905</v>
      </c>
      <c r="BO392" s="87">
        <v>20.0</v>
      </c>
      <c r="BP392" s="101">
        <v>0.05</v>
      </c>
      <c r="BQ392" s="101">
        <v>0.04</v>
      </c>
      <c r="BR392" s="2">
        <v>100.0</v>
      </c>
      <c r="BS392" s="2">
        <v>100.0</v>
      </c>
    </row>
    <row r="393" ht="12.75" customHeight="1">
      <c r="A393" s="87" t="str">
        <f t="shared" si="1"/>
        <v>China Salt marsh Restoration Hydrology Large</v>
      </c>
      <c r="B393" s="87" t="s">
        <v>162</v>
      </c>
      <c r="C393" s="203" t="s">
        <v>191</v>
      </c>
      <c r="D393" s="2" t="s">
        <v>592</v>
      </c>
      <c r="E393" s="203" t="s">
        <v>168</v>
      </c>
      <c r="F393" s="2" t="s">
        <v>174</v>
      </c>
      <c r="G393" s="203" t="s">
        <v>909</v>
      </c>
      <c r="H393" s="177">
        <v>1000.0</v>
      </c>
      <c r="I393" s="2" t="s">
        <v>908</v>
      </c>
      <c r="J393" s="2">
        <v>10513.230128578312</v>
      </c>
      <c r="K393" s="2">
        <v>3.085431987224869E7</v>
      </c>
      <c r="L393" s="204">
        <v>-2.0331632982650784E8</v>
      </c>
      <c r="M393" s="92">
        <v>2.699686905427051E8</v>
      </c>
      <c r="N393" s="92">
        <v>3.321788753119241E8</v>
      </c>
      <c r="O393" s="92">
        <v>2.1061926977880234E8</v>
      </c>
      <c r="P393" s="92">
        <v>2.5085068954902264E8</v>
      </c>
      <c r="Q393" s="92">
        <v>5.934942076390278E7</v>
      </c>
      <c r="R393" s="92">
        <v>8.132818576290147E7</v>
      </c>
      <c r="S393" s="92">
        <v>61728.3333333332</v>
      </c>
      <c r="T393" s="92">
        <v>49382.66666666658</v>
      </c>
      <c r="U393" s="92">
        <v>9.891570127317134E7</v>
      </c>
      <c r="V393" s="92">
        <v>1.718207091126738E8</v>
      </c>
      <c r="W393" s="92">
        <v>5466.871450361239</v>
      </c>
      <c r="X393" s="92">
        <v>269968.6905427051</v>
      </c>
      <c r="Y393" s="92">
        <v>539937.3810854102</v>
      </c>
      <c r="Z393" s="92">
        <v>61.7283333333332</v>
      </c>
      <c r="AA393" s="92">
        <v>98915.70127317133</v>
      </c>
      <c r="AB393" s="87">
        <v>500.0</v>
      </c>
      <c r="AC393" s="2">
        <v>2.0331632982650784E8</v>
      </c>
      <c r="AD393" s="92">
        <v>2.1061926977880234E8</v>
      </c>
      <c r="AE393" s="92">
        <v>5.934942076390278E7</v>
      </c>
      <c r="AF393" s="92">
        <v>9.891570127317134E7</v>
      </c>
      <c r="AG393" s="92">
        <v>5466.871450361239</v>
      </c>
      <c r="AH393" s="2" t="s">
        <v>904</v>
      </c>
      <c r="AI393" s="2" t="s">
        <v>904</v>
      </c>
      <c r="AJ393" s="2" t="s">
        <v>904</v>
      </c>
      <c r="AK393" s="177">
        <v>49382.66666666658</v>
      </c>
      <c r="AL393" s="2" t="s">
        <v>904</v>
      </c>
      <c r="AM393" s="2" t="s">
        <v>904</v>
      </c>
      <c r="AN393" s="2" t="s">
        <v>904</v>
      </c>
      <c r="AO393" s="2" t="s">
        <v>904</v>
      </c>
      <c r="AP393" s="2" t="s">
        <v>904</v>
      </c>
      <c r="AQ393" s="2" t="s">
        <v>904</v>
      </c>
      <c r="AR393" s="2" t="s">
        <v>904</v>
      </c>
      <c r="AS393" s="2" t="s">
        <v>904</v>
      </c>
      <c r="AT393" s="2" t="s">
        <v>904</v>
      </c>
      <c r="AU393" s="2" t="s">
        <v>904</v>
      </c>
      <c r="AV393" s="2" t="s">
        <v>904</v>
      </c>
      <c r="AW393" s="2" t="s">
        <v>904</v>
      </c>
      <c r="AX393" s="2" t="s">
        <v>904</v>
      </c>
      <c r="AY393" s="2" t="s">
        <v>904</v>
      </c>
      <c r="AZ393" s="2" t="s">
        <v>904</v>
      </c>
      <c r="BA393" s="205">
        <v>2438999.221068355</v>
      </c>
      <c r="BB393" s="205">
        <v>9.482959462197641</v>
      </c>
      <c r="BC393" s="206" t="s">
        <v>904</v>
      </c>
      <c r="BD393" s="205">
        <v>9.482959462197641</v>
      </c>
      <c r="BE393" s="205">
        <v>1617.562142898871</v>
      </c>
      <c r="BF393" s="205">
        <v>0.0</v>
      </c>
      <c r="BG393" s="205">
        <v>61728.3333333332</v>
      </c>
      <c r="BH393" s="205">
        <v>49382.66666666658</v>
      </c>
      <c r="BI393" s="2" t="s">
        <v>904</v>
      </c>
      <c r="BJ393" s="2" t="s">
        <v>904</v>
      </c>
      <c r="BK393" s="203">
        <v>2934.8087595245165</v>
      </c>
      <c r="BL393" s="2">
        <v>3.0</v>
      </c>
      <c r="BM393" s="207">
        <v>2934.8087595245165</v>
      </c>
      <c r="BN393" s="208" t="s">
        <v>905</v>
      </c>
      <c r="BO393" s="87">
        <v>20.0</v>
      </c>
      <c r="BP393" s="101">
        <v>0.05</v>
      </c>
      <c r="BQ393" s="101">
        <v>0.04</v>
      </c>
      <c r="BR393" s="2">
        <v>100.0</v>
      </c>
      <c r="BS393" s="2">
        <v>100.0</v>
      </c>
    </row>
    <row r="394" ht="12.75" customHeight="1">
      <c r="A394" s="87" t="str">
        <f t="shared" si="1"/>
        <v>China Mangrove Restoration Hydrology Large</v>
      </c>
      <c r="B394" s="87" t="s">
        <v>162</v>
      </c>
      <c r="C394" s="203" t="s">
        <v>191</v>
      </c>
      <c r="D394" s="2" t="s">
        <v>592</v>
      </c>
      <c r="E394" s="203" t="s">
        <v>160</v>
      </c>
      <c r="F394" s="2" t="s">
        <v>174</v>
      </c>
      <c r="G394" s="203" t="s">
        <v>909</v>
      </c>
      <c r="H394" s="177">
        <v>1000.0</v>
      </c>
      <c r="I394" s="2" t="s">
        <v>908</v>
      </c>
      <c r="J394" s="2">
        <v>26227.396285836196</v>
      </c>
      <c r="K394" s="2">
        <v>786821.8885750859</v>
      </c>
      <c r="L394" s="204">
        <v>-1.507690405248506E8</v>
      </c>
      <c r="M394" s="92">
        <v>1.5226184631912413E8</v>
      </c>
      <c r="N394" s="92">
        <v>1.8463125572195393E8</v>
      </c>
      <c r="O394" s="92">
        <v>1.229043337556337E8</v>
      </c>
      <c r="P394" s="92">
        <v>1.46305E8</v>
      </c>
      <c r="Q394" s="92">
        <v>2.9357512563490435E7</v>
      </c>
      <c r="R394" s="92">
        <v>3.832625572195392E7</v>
      </c>
      <c r="S394" s="92">
        <v>105141.66049999998</v>
      </c>
      <c r="T394" s="92">
        <v>84113.32840000003</v>
      </c>
      <c r="U394" s="92">
        <v>1722253.050946491</v>
      </c>
      <c r="V394" s="92">
        <v>2991625.562739181</v>
      </c>
      <c r="W394" s="92">
        <v>1810.1988022046228</v>
      </c>
      <c r="X394" s="92">
        <v>152261.84631912413</v>
      </c>
      <c r="Y394" s="92">
        <v>304523.69263824826</v>
      </c>
      <c r="Z394" s="92">
        <v>105.14166049999999</v>
      </c>
      <c r="AA394" s="92">
        <v>1722.2530509464912</v>
      </c>
      <c r="AB394" s="87">
        <v>500.0</v>
      </c>
      <c r="AC394" s="2">
        <v>1.507690405248506E8</v>
      </c>
      <c r="AD394" s="92">
        <v>1.229043337556337E8</v>
      </c>
      <c r="AE394" s="92">
        <v>2.9357512563490435E7</v>
      </c>
      <c r="AF394" s="92">
        <v>1722253.050946491</v>
      </c>
      <c r="AG394" s="92">
        <v>1810.1988022046228</v>
      </c>
      <c r="AH394" s="2" t="s">
        <v>904</v>
      </c>
      <c r="AI394" s="2" t="s">
        <v>904</v>
      </c>
      <c r="AJ394" s="2" t="s">
        <v>904</v>
      </c>
      <c r="AK394" s="177">
        <v>84113.32840000003</v>
      </c>
      <c r="AL394" s="2" t="s">
        <v>904</v>
      </c>
      <c r="AM394" s="2" t="s">
        <v>904</v>
      </c>
      <c r="AN394" s="2" t="s">
        <v>904</v>
      </c>
      <c r="AO394" s="2" t="s">
        <v>904</v>
      </c>
      <c r="AP394" s="2" t="s">
        <v>904</v>
      </c>
      <c r="AQ394" s="2" t="s">
        <v>904</v>
      </c>
      <c r="AR394" s="2" t="s">
        <v>904</v>
      </c>
      <c r="AS394" s="2" t="s">
        <v>904</v>
      </c>
      <c r="AT394" s="2" t="s">
        <v>904</v>
      </c>
      <c r="AU394" s="2" t="s">
        <v>904</v>
      </c>
      <c r="AV394" s="2" t="s">
        <v>904</v>
      </c>
      <c r="AW394" s="2" t="s">
        <v>904</v>
      </c>
      <c r="AX394" s="2" t="s">
        <v>904</v>
      </c>
      <c r="AY394" s="2" t="s">
        <v>904</v>
      </c>
      <c r="AZ394" s="2" t="s">
        <v>904</v>
      </c>
      <c r="BA394" s="205">
        <v>452709.9904394136</v>
      </c>
      <c r="BB394" s="205">
        <v>5.118703848374253</v>
      </c>
      <c r="BC394" s="206" t="s">
        <v>904</v>
      </c>
      <c r="BD394" s="205">
        <v>5.118703848374253</v>
      </c>
      <c r="BE394" s="205">
        <v>7175.422289214679</v>
      </c>
      <c r="BF394" s="205">
        <v>0.0</v>
      </c>
      <c r="BG394" s="205">
        <v>105141.66049999998</v>
      </c>
      <c r="BH394" s="205">
        <v>84113.32840000003</v>
      </c>
      <c r="BI394" s="2" t="s">
        <v>904</v>
      </c>
      <c r="BJ394" s="2" t="s">
        <v>904</v>
      </c>
      <c r="BK394" s="203">
        <v>30.0</v>
      </c>
      <c r="BL394" s="2">
        <v>1.0</v>
      </c>
      <c r="BM394" s="207">
        <v>30.0</v>
      </c>
      <c r="BN394" s="208" t="s">
        <v>906</v>
      </c>
      <c r="BO394" s="87">
        <v>20.0</v>
      </c>
      <c r="BP394" s="101">
        <v>0.05</v>
      </c>
      <c r="BQ394" s="101">
        <v>0.04</v>
      </c>
      <c r="BR394" s="2">
        <v>100.0</v>
      </c>
      <c r="BS394" s="2">
        <v>100.0</v>
      </c>
    </row>
    <row r="395" ht="12.75" customHeight="1">
      <c r="A395" s="87" t="str">
        <f t="shared" si="1"/>
        <v>China Mangrove Restoration Hydrology Large</v>
      </c>
      <c r="B395" s="87" t="s">
        <v>162</v>
      </c>
      <c r="C395" s="203" t="s">
        <v>191</v>
      </c>
      <c r="D395" s="2" t="s">
        <v>592</v>
      </c>
      <c r="E395" s="203" t="s">
        <v>160</v>
      </c>
      <c r="F395" s="2" t="s">
        <v>174</v>
      </c>
      <c r="G395" s="203" t="s">
        <v>909</v>
      </c>
      <c r="H395" s="177">
        <v>1000.0</v>
      </c>
      <c r="I395" s="2" t="s">
        <v>908</v>
      </c>
      <c r="J395" s="2">
        <v>26227.396285836196</v>
      </c>
      <c r="K395" s="2">
        <v>786821.8885750859</v>
      </c>
      <c r="L395" s="204">
        <v>-1.507690405248506E8</v>
      </c>
      <c r="M395" s="92">
        <v>1.5226184631912413E8</v>
      </c>
      <c r="N395" s="92">
        <v>1.8463125572195393E8</v>
      </c>
      <c r="O395" s="92">
        <v>1.229043337556337E8</v>
      </c>
      <c r="P395" s="92">
        <v>1.46305E8</v>
      </c>
      <c r="Q395" s="92">
        <v>2.9357512563490435E7</v>
      </c>
      <c r="R395" s="92">
        <v>3.832625572195392E7</v>
      </c>
      <c r="S395" s="92">
        <v>105141.66049999998</v>
      </c>
      <c r="T395" s="92">
        <v>84113.32840000003</v>
      </c>
      <c r="U395" s="92">
        <v>1722253.050946491</v>
      </c>
      <c r="V395" s="92">
        <v>2991625.562739181</v>
      </c>
      <c r="W395" s="92">
        <v>1810.1988022046228</v>
      </c>
      <c r="X395" s="92">
        <v>152261.84631912413</v>
      </c>
      <c r="Y395" s="92">
        <v>304523.69263824826</v>
      </c>
      <c r="Z395" s="92">
        <v>105.14166049999999</v>
      </c>
      <c r="AA395" s="92">
        <v>1722.2530509464912</v>
      </c>
      <c r="AB395" s="87">
        <v>500.0</v>
      </c>
      <c r="AC395" s="2">
        <v>1.507690405248506E8</v>
      </c>
      <c r="AD395" s="92">
        <v>1.229043337556337E8</v>
      </c>
      <c r="AE395" s="92">
        <v>2.9357512563490435E7</v>
      </c>
      <c r="AF395" s="92">
        <v>1722253.050946491</v>
      </c>
      <c r="AG395" s="92">
        <v>1810.1988022046228</v>
      </c>
      <c r="AH395" s="2" t="s">
        <v>904</v>
      </c>
      <c r="AI395" s="2" t="s">
        <v>904</v>
      </c>
      <c r="AJ395" s="2" t="s">
        <v>904</v>
      </c>
      <c r="AK395" s="177">
        <v>84113.32840000003</v>
      </c>
      <c r="AL395" s="2" t="s">
        <v>904</v>
      </c>
      <c r="AM395" s="2" t="s">
        <v>904</v>
      </c>
      <c r="AN395" s="2" t="s">
        <v>904</v>
      </c>
      <c r="AO395" s="2" t="s">
        <v>904</v>
      </c>
      <c r="AP395" s="2" t="s">
        <v>904</v>
      </c>
      <c r="AQ395" s="2" t="s">
        <v>904</v>
      </c>
      <c r="AR395" s="2" t="s">
        <v>904</v>
      </c>
      <c r="AS395" s="2" t="s">
        <v>904</v>
      </c>
      <c r="AT395" s="2" t="s">
        <v>904</v>
      </c>
      <c r="AU395" s="2" t="s">
        <v>904</v>
      </c>
      <c r="AV395" s="2" t="s">
        <v>904</v>
      </c>
      <c r="AW395" s="2" t="s">
        <v>904</v>
      </c>
      <c r="AX395" s="2" t="s">
        <v>904</v>
      </c>
      <c r="AY395" s="2" t="s">
        <v>904</v>
      </c>
      <c r="AZ395" s="2" t="s">
        <v>904</v>
      </c>
      <c r="BA395" s="205">
        <v>452709.9904394136</v>
      </c>
      <c r="BB395" s="205">
        <v>5.118703848374253</v>
      </c>
      <c r="BC395" s="206" t="s">
        <v>904</v>
      </c>
      <c r="BD395" s="205">
        <v>5.118703848374253</v>
      </c>
      <c r="BE395" s="205">
        <v>7175.422289214679</v>
      </c>
      <c r="BF395" s="205">
        <v>0.0</v>
      </c>
      <c r="BG395" s="205">
        <v>105141.66049999998</v>
      </c>
      <c r="BH395" s="205">
        <v>84113.32840000003</v>
      </c>
      <c r="BI395" s="2" t="s">
        <v>904</v>
      </c>
      <c r="BJ395" s="2" t="s">
        <v>904</v>
      </c>
      <c r="BK395" s="203">
        <v>30.0</v>
      </c>
      <c r="BL395" s="2">
        <v>1.0</v>
      </c>
      <c r="BM395" s="207">
        <v>30.0</v>
      </c>
      <c r="BN395" s="208" t="s">
        <v>906</v>
      </c>
      <c r="BO395" s="87">
        <v>20.0</v>
      </c>
      <c r="BP395" s="101">
        <v>0.05</v>
      </c>
      <c r="BQ395" s="101">
        <v>0.04</v>
      </c>
      <c r="BR395" s="2">
        <v>100.0</v>
      </c>
      <c r="BS395" s="2">
        <v>100.0</v>
      </c>
    </row>
    <row r="396" ht="12.75" customHeight="1">
      <c r="A396" s="87" t="str">
        <f t="shared" si="1"/>
        <v>China Salt marsh Restoration Hydrology Large</v>
      </c>
      <c r="B396" s="87" t="s">
        <v>162</v>
      </c>
      <c r="C396" s="203" t="s">
        <v>191</v>
      </c>
      <c r="D396" s="2" t="s">
        <v>592</v>
      </c>
      <c r="E396" s="203" t="s">
        <v>168</v>
      </c>
      <c r="F396" s="2" t="s">
        <v>174</v>
      </c>
      <c r="G396" s="203" t="s">
        <v>909</v>
      </c>
      <c r="H396" s="177">
        <v>1000.0</v>
      </c>
      <c r="I396" s="2" t="s">
        <v>908</v>
      </c>
      <c r="J396" s="2">
        <v>10513.230128578312</v>
      </c>
      <c r="K396" s="2">
        <v>315396.90385734936</v>
      </c>
      <c r="L396" s="204">
        <v>-2.592148153454345E8</v>
      </c>
      <c r="M396" s="92">
        <v>2.601782333423739E8</v>
      </c>
      <c r="N396" s="92">
        <v>3.1517244178270596E8</v>
      </c>
      <c r="O396" s="92">
        <v>2.1061926977880234E8</v>
      </c>
      <c r="P396" s="92">
        <v>2.5085068954902264E8</v>
      </c>
      <c r="Q396" s="92">
        <v>4.955896356357159E7</v>
      </c>
      <c r="R396" s="92">
        <v>6.432175223368331E7</v>
      </c>
      <c r="S396" s="92">
        <v>61728.3333333332</v>
      </c>
      <c r="T396" s="92">
        <v>49382.66666666658</v>
      </c>
      <c r="U396" s="92">
        <v>1011129.2698594494</v>
      </c>
      <c r="V396" s="92">
        <v>1756373.8204922557</v>
      </c>
      <c r="W396" s="92">
        <v>5268.614493797575</v>
      </c>
      <c r="X396" s="92">
        <v>260178.23334237392</v>
      </c>
      <c r="Y396" s="92">
        <v>520356.46668474784</v>
      </c>
      <c r="Z396" s="92">
        <v>61.7283333333332</v>
      </c>
      <c r="AA396" s="92">
        <v>1011.1292698594493</v>
      </c>
      <c r="AB396" s="87">
        <v>500.0</v>
      </c>
      <c r="AC396" s="2">
        <v>2.592148153454345E8</v>
      </c>
      <c r="AD396" s="92">
        <v>2.1061926977880234E8</v>
      </c>
      <c r="AE396" s="92">
        <v>4.955896356357159E7</v>
      </c>
      <c r="AF396" s="92">
        <v>1011129.2698594494</v>
      </c>
      <c r="AG396" s="92">
        <v>5268.614493797575</v>
      </c>
      <c r="AH396" s="2" t="s">
        <v>904</v>
      </c>
      <c r="AI396" s="2" t="s">
        <v>904</v>
      </c>
      <c r="AJ396" s="2" t="s">
        <v>904</v>
      </c>
      <c r="AK396" s="177">
        <v>49382.66666666658</v>
      </c>
      <c r="AL396" s="2" t="s">
        <v>904</v>
      </c>
      <c r="AM396" s="2" t="s">
        <v>904</v>
      </c>
      <c r="AN396" s="2" t="s">
        <v>904</v>
      </c>
      <c r="AO396" s="2" t="s">
        <v>904</v>
      </c>
      <c r="AP396" s="2" t="s">
        <v>904</v>
      </c>
      <c r="AQ396" s="2" t="s">
        <v>904</v>
      </c>
      <c r="AR396" s="2" t="s">
        <v>904</v>
      </c>
      <c r="AS396" s="2" t="s">
        <v>904</v>
      </c>
      <c r="AT396" s="2" t="s">
        <v>904</v>
      </c>
      <c r="AU396" s="2" t="s">
        <v>904</v>
      </c>
      <c r="AV396" s="2" t="s">
        <v>904</v>
      </c>
      <c r="AW396" s="2" t="s">
        <v>904</v>
      </c>
      <c r="AX396" s="2" t="s">
        <v>904</v>
      </c>
      <c r="AY396" s="2" t="s">
        <v>904</v>
      </c>
      <c r="AZ396" s="2" t="s">
        <v>904</v>
      </c>
      <c r="BA396" s="205">
        <v>2438999.221068355</v>
      </c>
      <c r="BB396" s="205">
        <v>9.482959462197641</v>
      </c>
      <c r="BC396" s="206" t="s">
        <v>904</v>
      </c>
      <c r="BD396" s="205">
        <v>9.482959462197641</v>
      </c>
      <c r="BE396" s="205">
        <v>1617.562142898871</v>
      </c>
      <c r="BF396" s="205">
        <v>0.0</v>
      </c>
      <c r="BG396" s="205">
        <v>61728.3333333332</v>
      </c>
      <c r="BH396" s="205">
        <v>49382.66666666658</v>
      </c>
      <c r="BI396" s="2" t="s">
        <v>904</v>
      </c>
      <c r="BJ396" s="2" t="s">
        <v>904</v>
      </c>
      <c r="BK396" s="203">
        <v>30.0</v>
      </c>
      <c r="BL396" s="2">
        <v>1.0</v>
      </c>
      <c r="BM396" s="207">
        <v>30.0</v>
      </c>
      <c r="BN396" s="208" t="s">
        <v>906</v>
      </c>
      <c r="BO396" s="87">
        <v>20.0</v>
      </c>
      <c r="BP396" s="101">
        <v>0.05</v>
      </c>
      <c r="BQ396" s="101">
        <v>0.04</v>
      </c>
      <c r="BR396" s="2">
        <v>100.0</v>
      </c>
      <c r="BS396" s="2">
        <v>100.0</v>
      </c>
    </row>
    <row r="397" ht="12.75" customHeight="1">
      <c r="A397" s="87" t="str">
        <f t="shared" si="1"/>
        <v>China Salt marsh Restoration Hydrology Large</v>
      </c>
      <c r="B397" s="87" t="s">
        <v>162</v>
      </c>
      <c r="C397" s="203" t="s">
        <v>191</v>
      </c>
      <c r="D397" s="2" t="s">
        <v>592</v>
      </c>
      <c r="E397" s="203" t="s">
        <v>168</v>
      </c>
      <c r="F397" s="2" t="s">
        <v>174</v>
      </c>
      <c r="G397" s="203" t="s">
        <v>909</v>
      </c>
      <c r="H397" s="177">
        <v>1000.0</v>
      </c>
      <c r="I397" s="2" t="s">
        <v>908</v>
      </c>
      <c r="J397" s="2">
        <v>10513.230128578312</v>
      </c>
      <c r="K397" s="2">
        <v>315396.90385734936</v>
      </c>
      <c r="L397" s="204">
        <v>-2.592148153454345E8</v>
      </c>
      <c r="M397" s="92">
        <v>2.601782333423739E8</v>
      </c>
      <c r="N397" s="92">
        <v>3.1517244178270596E8</v>
      </c>
      <c r="O397" s="92">
        <v>2.1061926977880234E8</v>
      </c>
      <c r="P397" s="92">
        <v>2.5085068954902264E8</v>
      </c>
      <c r="Q397" s="92">
        <v>4.955896356357159E7</v>
      </c>
      <c r="R397" s="92">
        <v>6.432175223368331E7</v>
      </c>
      <c r="S397" s="92">
        <v>61728.3333333332</v>
      </c>
      <c r="T397" s="92">
        <v>49382.66666666658</v>
      </c>
      <c r="U397" s="92">
        <v>1011129.2698594494</v>
      </c>
      <c r="V397" s="92">
        <v>1756373.8204922557</v>
      </c>
      <c r="W397" s="92">
        <v>5268.614493797575</v>
      </c>
      <c r="X397" s="92">
        <v>260178.23334237392</v>
      </c>
      <c r="Y397" s="92">
        <v>520356.46668474784</v>
      </c>
      <c r="Z397" s="92">
        <v>61.7283333333332</v>
      </c>
      <c r="AA397" s="92">
        <v>1011.1292698594493</v>
      </c>
      <c r="AB397" s="87">
        <v>500.0</v>
      </c>
      <c r="AC397" s="2">
        <v>2.592148153454345E8</v>
      </c>
      <c r="AD397" s="92">
        <v>2.1061926977880234E8</v>
      </c>
      <c r="AE397" s="92">
        <v>4.955896356357159E7</v>
      </c>
      <c r="AF397" s="92">
        <v>1011129.2698594494</v>
      </c>
      <c r="AG397" s="92">
        <v>5268.614493797575</v>
      </c>
      <c r="AH397" s="2" t="s">
        <v>904</v>
      </c>
      <c r="AI397" s="2" t="s">
        <v>904</v>
      </c>
      <c r="AJ397" s="2" t="s">
        <v>904</v>
      </c>
      <c r="AK397" s="177">
        <v>49382.66666666658</v>
      </c>
      <c r="AL397" s="2" t="s">
        <v>904</v>
      </c>
      <c r="AM397" s="2" t="s">
        <v>904</v>
      </c>
      <c r="AN397" s="2" t="s">
        <v>904</v>
      </c>
      <c r="AO397" s="2" t="s">
        <v>904</v>
      </c>
      <c r="AP397" s="2" t="s">
        <v>904</v>
      </c>
      <c r="AQ397" s="2" t="s">
        <v>904</v>
      </c>
      <c r="AR397" s="2" t="s">
        <v>904</v>
      </c>
      <c r="AS397" s="2" t="s">
        <v>904</v>
      </c>
      <c r="AT397" s="2" t="s">
        <v>904</v>
      </c>
      <c r="AU397" s="2" t="s">
        <v>904</v>
      </c>
      <c r="AV397" s="2" t="s">
        <v>904</v>
      </c>
      <c r="AW397" s="2" t="s">
        <v>904</v>
      </c>
      <c r="AX397" s="2" t="s">
        <v>904</v>
      </c>
      <c r="AY397" s="2" t="s">
        <v>904</v>
      </c>
      <c r="AZ397" s="2" t="s">
        <v>904</v>
      </c>
      <c r="BA397" s="205">
        <v>2438999.221068355</v>
      </c>
      <c r="BB397" s="205">
        <v>9.482959462197641</v>
      </c>
      <c r="BC397" s="206" t="s">
        <v>904</v>
      </c>
      <c r="BD397" s="205">
        <v>9.482959462197641</v>
      </c>
      <c r="BE397" s="205">
        <v>1617.562142898871</v>
      </c>
      <c r="BF397" s="205">
        <v>0.0</v>
      </c>
      <c r="BG397" s="205">
        <v>61728.3333333332</v>
      </c>
      <c r="BH397" s="205">
        <v>49382.66666666658</v>
      </c>
      <c r="BI397" s="2" t="s">
        <v>904</v>
      </c>
      <c r="BJ397" s="2" t="s">
        <v>904</v>
      </c>
      <c r="BK397" s="203">
        <v>30.0</v>
      </c>
      <c r="BL397" s="2">
        <v>1.0</v>
      </c>
      <c r="BM397" s="207">
        <v>30.0</v>
      </c>
      <c r="BN397" s="208" t="s">
        <v>906</v>
      </c>
      <c r="BO397" s="87">
        <v>20.0</v>
      </c>
      <c r="BP397" s="101">
        <v>0.05</v>
      </c>
      <c r="BQ397" s="101">
        <v>0.04</v>
      </c>
      <c r="BR397" s="2">
        <v>100.0</v>
      </c>
      <c r="BS397" s="2">
        <v>100.0</v>
      </c>
    </row>
    <row r="398" ht="12.75" customHeight="1">
      <c r="A398" s="87" t="str">
        <f t="shared" si="1"/>
        <v>Colombia Mangrove Restoration Hydrology Medium</v>
      </c>
      <c r="B398" s="87" t="s">
        <v>165</v>
      </c>
      <c r="C398" s="203" t="s">
        <v>189</v>
      </c>
      <c r="D398" s="2" t="s">
        <v>590</v>
      </c>
      <c r="E398" s="203" t="s">
        <v>160</v>
      </c>
      <c r="F398" s="2" t="s">
        <v>174</v>
      </c>
      <c r="G398" s="203" t="s">
        <v>909</v>
      </c>
      <c r="H398" s="177">
        <v>500.0</v>
      </c>
      <c r="I398" s="2" t="s">
        <v>903</v>
      </c>
      <c r="J398" s="2">
        <v>356578.18109863997</v>
      </c>
      <c r="K398" s="2">
        <v>1.7124229253814045E7</v>
      </c>
      <c r="L398" s="204">
        <v>1376726.290034866</v>
      </c>
      <c r="M398" s="92">
        <v>3976044.708832711</v>
      </c>
      <c r="N398" s="92">
        <v>5285963.216026649</v>
      </c>
      <c r="O398" s="92">
        <v>2276200.5884167505</v>
      </c>
      <c r="P398" s="92">
        <v>2507786.0</v>
      </c>
      <c r="Q398" s="92">
        <v>1699844.1204159604</v>
      </c>
      <c r="R398" s="92">
        <v>2778177.2160266484</v>
      </c>
      <c r="S398" s="92">
        <v>340596.74999999994</v>
      </c>
      <c r="T398" s="92">
        <v>272477.4000000001</v>
      </c>
      <c r="U398" s="92">
        <v>9041257.73166603</v>
      </c>
      <c r="V398" s="92">
        <v>1.5409238860266486E7</v>
      </c>
      <c r="W398" s="92">
        <v>14.592199972668228</v>
      </c>
      <c r="X398" s="92">
        <v>7952.089417665422</v>
      </c>
      <c r="Y398" s="92">
        <v>7952.089417665422</v>
      </c>
      <c r="Z398" s="92">
        <v>681.1934999999999</v>
      </c>
      <c r="AA398" s="92">
        <v>18082.51546333206</v>
      </c>
      <c r="AB398" s="87">
        <v>500.0</v>
      </c>
      <c r="AC398" s="2">
        <v>0.0</v>
      </c>
      <c r="AD398" s="92">
        <v>2276200.5884167505</v>
      </c>
      <c r="AE398" s="92">
        <v>1699844.1204159604</v>
      </c>
      <c r="AF398" s="92">
        <v>9041257.73166603</v>
      </c>
      <c r="AG398" s="92">
        <v>14.592199972668228</v>
      </c>
      <c r="AH398" s="2" t="s">
        <v>904</v>
      </c>
      <c r="AI398" s="2" t="s">
        <v>904</v>
      </c>
      <c r="AJ398" s="2" t="s">
        <v>904</v>
      </c>
      <c r="AK398" s="177">
        <v>272477.4000000001</v>
      </c>
      <c r="AL398" s="2" t="s">
        <v>904</v>
      </c>
      <c r="AM398" s="2" t="s">
        <v>904</v>
      </c>
      <c r="AN398" s="2" t="s">
        <v>904</v>
      </c>
      <c r="AO398" s="2" t="s">
        <v>904</v>
      </c>
      <c r="AP398" s="2" t="s">
        <v>904</v>
      </c>
      <c r="AQ398" s="2" t="s">
        <v>904</v>
      </c>
      <c r="AR398" s="2" t="s">
        <v>904</v>
      </c>
      <c r="AS398" s="2" t="s">
        <v>904</v>
      </c>
      <c r="AT398" s="2" t="s">
        <v>904</v>
      </c>
      <c r="AU398" s="2" t="s">
        <v>904</v>
      </c>
      <c r="AV398" s="2" t="s">
        <v>904</v>
      </c>
      <c r="AW398" s="2" t="s">
        <v>904</v>
      </c>
      <c r="AX398" s="2" t="s">
        <v>904</v>
      </c>
      <c r="AY398" s="2" t="s">
        <v>904</v>
      </c>
      <c r="AZ398" s="2" t="s">
        <v>904</v>
      </c>
      <c r="BA398" s="205">
        <v>5637106.199941218</v>
      </c>
      <c r="BB398" s="205">
        <v>37.294092640063184</v>
      </c>
      <c r="BC398" s="206" t="s">
        <v>904</v>
      </c>
      <c r="BD398" s="205">
        <v>37.294092640063184</v>
      </c>
      <c r="BE398" s="205">
        <v>37322.23151476589</v>
      </c>
      <c r="BF398" s="205">
        <v>0.0</v>
      </c>
      <c r="BG398" s="205">
        <v>340596.74999999994</v>
      </c>
      <c r="BH398" s="205">
        <v>272477.4000000001</v>
      </c>
      <c r="BI398" s="2" t="s">
        <v>904</v>
      </c>
      <c r="BJ398" s="2" t="s">
        <v>904</v>
      </c>
      <c r="BK398" s="203">
        <v>48.02377195669463</v>
      </c>
      <c r="BL398" s="2">
        <v>3.0</v>
      </c>
      <c r="BM398" s="207">
        <v>48.02377195669463</v>
      </c>
      <c r="BN398" s="208" t="s">
        <v>905</v>
      </c>
      <c r="BO398" s="87">
        <v>20.0</v>
      </c>
      <c r="BP398" s="101">
        <v>0.05</v>
      </c>
      <c r="BQ398" s="101">
        <v>0.04</v>
      </c>
      <c r="BR398" s="2">
        <v>100.0</v>
      </c>
      <c r="BS398" s="2">
        <v>100.0</v>
      </c>
    </row>
    <row r="399" ht="12.75" customHeight="1">
      <c r="A399" s="87" t="str">
        <f t="shared" si="1"/>
        <v>Colombia Mangrove Restoration Hydrology Medium</v>
      </c>
      <c r="B399" s="87" t="s">
        <v>165</v>
      </c>
      <c r="C399" s="203" t="s">
        <v>189</v>
      </c>
      <c r="D399" s="2" t="s">
        <v>590</v>
      </c>
      <c r="E399" s="203" t="s">
        <v>160</v>
      </c>
      <c r="F399" s="2" t="s">
        <v>174</v>
      </c>
      <c r="G399" s="203" t="s">
        <v>909</v>
      </c>
      <c r="H399" s="177">
        <v>500.0</v>
      </c>
      <c r="I399" s="2" t="s">
        <v>903</v>
      </c>
      <c r="J399" s="2">
        <v>356578.18109863997</v>
      </c>
      <c r="K399" s="2">
        <v>1.7124229253814045E7</v>
      </c>
      <c r="L399" s="204">
        <v>1376726.290034866</v>
      </c>
      <c r="M399" s="92">
        <v>3976044.708832711</v>
      </c>
      <c r="N399" s="92">
        <v>5285963.216026649</v>
      </c>
      <c r="O399" s="92">
        <v>2276200.5884167505</v>
      </c>
      <c r="P399" s="92">
        <v>2507786.0</v>
      </c>
      <c r="Q399" s="92">
        <v>1699844.1204159604</v>
      </c>
      <c r="R399" s="92">
        <v>2778177.2160266484</v>
      </c>
      <c r="S399" s="92">
        <v>340596.74999999994</v>
      </c>
      <c r="T399" s="92">
        <v>272477.4000000001</v>
      </c>
      <c r="U399" s="92">
        <v>9041257.73166603</v>
      </c>
      <c r="V399" s="92">
        <v>1.5409238860266486E7</v>
      </c>
      <c r="W399" s="92">
        <v>14.592199972668228</v>
      </c>
      <c r="X399" s="92">
        <v>7952.089417665422</v>
      </c>
      <c r="Y399" s="92">
        <v>7952.089417665422</v>
      </c>
      <c r="Z399" s="92">
        <v>681.1934999999999</v>
      </c>
      <c r="AA399" s="92">
        <v>18082.51546333206</v>
      </c>
      <c r="AB399" s="87">
        <v>500.0</v>
      </c>
      <c r="AC399" s="2">
        <v>0.0</v>
      </c>
      <c r="AD399" s="92">
        <v>2276200.5884167505</v>
      </c>
      <c r="AE399" s="92">
        <v>1699844.1204159604</v>
      </c>
      <c r="AF399" s="92">
        <v>9041257.73166603</v>
      </c>
      <c r="AG399" s="92">
        <v>14.592199972668228</v>
      </c>
      <c r="AH399" s="2" t="s">
        <v>904</v>
      </c>
      <c r="AI399" s="2" t="s">
        <v>904</v>
      </c>
      <c r="AJ399" s="2" t="s">
        <v>904</v>
      </c>
      <c r="AK399" s="177">
        <v>272477.4000000001</v>
      </c>
      <c r="AL399" s="2" t="s">
        <v>904</v>
      </c>
      <c r="AM399" s="2" t="s">
        <v>904</v>
      </c>
      <c r="AN399" s="2" t="s">
        <v>904</v>
      </c>
      <c r="AO399" s="2" t="s">
        <v>904</v>
      </c>
      <c r="AP399" s="2" t="s">
        <v>904</v>
      </c>
      <c r="AQ399" s="2" t="s">
        <v>904</v>
      </c>
      <c r="AR399" s="2" t="s">
        <v>904</v>
      </c>
      <c r="AS399" s="2" t="s">
        <v>904</v>
      </c>
      <c r="AT399" s="2" t="s">
        <v>904</v>
      </c>
      <c r="AU399" s="2" t="s">
        <v>904</v>
      </c>
      <c r="AV399" s="2" t="s">
        <v>904</v>
      </c>
      <c r="AW399" s="2" t="s">
        <v>904</v>
      </c>
      <c r="AX399" s="2" t="s">
        <v>904</v>
      </c>
      <c r="AY399" s="2" t="s">
        <v>904</v>
      </c>
      <c r="AZ399" s="2" t="s">
        <v>904</v>
      </c>
      <c r="BA399" s="205">
        <v>5637106.199941218</v>
      </c>
      <c r="BB399" s="205">
        <v>37.294092640063184</v>
      </c>
      <c r="BC399" s="206" t="s">
        <v>904</v>
      </c>
      <c r="BD399" s="205">
        <v>37.294092640063184</v>
      </c>
      <c r="BE399" s="205">
        <v>37322.23151476589</v>
      </c>
      <c r="BF399" s="205">
        <v>0.0</v>
      </c>
      <c r="BG399" s="205">
        <v>340596.74999999994</v>
      </c>
      <c r="BH399" s="205">
        <v>272477.4000000001</v>
      </c>
      <c r="BI399" s="2" t="s">
        <v>904</v>
      </c>
      <c r="BJ399" s="2" t="s">
        <v>904</v>
      </c>
      <c r="BK399" s="203">
        <v>48.02377195669463</v>
      </c>
      <c r="BL399" s="2">
        <v>3.0</v>
      </c>
      <c r="BM399" s="207">
        <v>48.02377195669463</v>
      </c>
      <c r="BN399" s="208" t="s">
        <v>905</v>
      </c>
      <c r="BO399" s="87">
        <v>20.0</v>
      </c>
      <c r="BP399" s="101">
        <v>0.05</v>
      </c>
      <c r="BQ399" s="101">
        <v>0.04</v>
      </c>
      <c r="BR399" s="2">
        <v>100.0</v>
      </c>
      <c r="BS399" s="2">
        <v>100.0</v>
      </c>
    </row>
    <row r="400" ht="12.75" customHeight="1">
      <c r="A400" s="87" t="str">
        <f t="shared" si="1"/>
        <v>Colombia Salt marsh Restoration Hydrology Medium</v>
      </c>
      <c r="B400" s="87" t="s">
        <v>165</v>
      </c>
      <c r="C400" s="203" t="s">
        <v>189</v>
      </c>
      <c r="D400" s="2" t="s">
        <v>590</v>
      </c>
      <c r="E400" s="203" t="s">
        <v>168</v>
      </c>
      <c r="F400" s="2" t="s">
        <v>174</v>
      </c>
      <c r="G400" s="203" t="s">
        <v>909</v>
      </c>
      <c r="H400" s="177">
        <v>500.0</v>
      </c>
      <c r="I400" s="2" t="s">
        <v>903</v>
      </c>
      <c r="J400" s="2">
        <v>413.7689513323668</v>
      </c>
      <c r="K400" s="2">
        <v>43108.12638624002</v>
      </c>
      <c r="L400" s="204">
        <v>-2725577.88218786</v>
      </c>
      <c r="M400" s="92">
        <v>4137792.4129073303</v>
      </c>
      <c r="N400" s="92">
        <v>5072283.709188513</v>
      </c>
      <c r="O400" s="92">
        <v>3013699.9924173234</v>
      </c>
      <c r="P400" s="92">
        <v>3353638.9321225183</v>
      </c>
      <c r="Q400" s="92">
        <v>1124092.420490007</v>
      </c>
      <c r="R400" s="92">
        <v>1718644.777065995</v>
      </c>
      <c r="S400" s="92">
        <v>32532.499999999927</v>
      </c>
      <c r="T400" s="92">
        <v>26025.999999999953</v>
      </c>
      <c r="U400" s="92">
        <v>1873487.3674833474</v>
      </c>
      <c r="V400" s="92">
        <v>3193030.7932857773</v>
      </c>
      <c r="W400" s="92">
        <v>158.98687515973788</v>
      </c>
      <c r="X400" s="92">
        <v>8275.58482581466</v>
      </c>
      <c r="Y400" s="92">
        <v>8275.58482581466</v>
      </c>
      <c r="Z400" s="92">
        <v>65.06499999999986</v>
      </c>
      <c r="AA400" s="92">
        <v>3746.974734966695</v>
      </c>
      <c r="AB400" s="87">
        <v>500.0</v>
      </c>
      <c r="AC400" s="2">
        <v>2725577.88218786</v>
      </c>
      <c r="AD400" s="92">
        <v>3013699.9924173234</v>
      </c>
      <c r="AE400" s="92">
        <v>1124092.420490007</v>
      </c>
      <c r="AF400" s="92">
        <v>1873487.3674833474</v>
      </c>
      <c r="AG400" s="92">
        <v>158.98687515973788</v>
      </c>
      <c r="AH400" s="2" t="s">
        <v>904</v>
      </c>
      <c r="AI400" s="2" t="s">
        <v>904</v>
      </c>
      <c r="AJ400" s="2" t="s">
        <v>904</v>
      </c>
      <c r="AK400" s="177">
        <v>26025.999999999953</v>
      </c>
      <c r="AL400" s="2" t="s">
        <v>904</v>
      </c>
      <c r="AM400" s="2" t="s">
        <v>904</v>
      </c>
      <c r="AN400" s="2" t="s">
        <v>904</v>
      </c>
      <c r="AO400" s="2" t="s">
        <v>904</v>
      </c>
      <c r="AP400" s="2" t="s">
        <v>904</v>
      </c>
      <c r="AQ400" s="2" t="s">
        <v>904</v>
      </c>
      <c r="AR400" s="2" t="s">
        <v>904</v>
      </c>
      <c r="AS400" s="2" t="s">
        <v>904</v>
      </c>
      <c r="AT400" s="2" t="s">
        <v>904</v>
      </c>
      <c r="AU400" s="2" t="s">
        <v>904</v>
      </c>
      <c r="AV400" s="2" t="s">
        <v>904</v>
      </c>
      <c r="AW400" s="2" t="s">
        <v>904</v>
      </c>
      <c r="AX400" s="2" t="s">
        <v>904</v>
      </c>
      <c r="AY400" s="2" t="s">
        <v>904</v>
      </c>
      <c r="AZ400" s="2" t="s">
        <v>904</v>
      </c>
      <c r="BA400" s="205">
        <v>93796.34185593639</v>
      </c>
      <c r="BB400" s="205">
        <v>27.267565064445023</v>
      </c>
      <c r="BC400" s="206" t="s">
        <v>904</v>
      </c>
      <c r="BD400" s="205">
        <v>27.267565064445023</v>
      </c>
      <c r="BE400" s="205">
        <v>5774.540243992721</v>
      </c>
      <c r="BF400" s="205">
        <v>0.0</v>
      </c>
      <c r="BG400" s="205">
        <v>32532.499999999927</v>
      </c>
      <c r="BH400" s="205">
        <v>26025.999999999953</v>
      </c>
      <c r="BI400" s="2" t="s">
        <v>904</v>
      </c>
      <c r="BJ400" s="2" t="s">
        <v>904</v>
      </c>
      <c r="BK400" s="203">
        <v>104.18405307461725</v>
      </c>
      <c r="BL400" s="2">
        <v>3.0</v>
      </c>
      <c r="BM400" s="207">
        <v>104.18405307461725</v>
      </c>
      <c r="BN400" s="208" t="s">
        <v>905</v>
      </c>
      <c r="BO400" s="87">
        <v>20.0</v>
      </c>
      <c r="BP400" s="101">
        <v>0.05</v>
      </c>
      <c r="BQ400" s="101">
        <v>0.04</v>
      </c>
      <c r="BR400" s="2">
        <v>100.0</v>
      </c>
      <c r="BS400" s="2">
        <v>100.0</v>
      </c>
    </row>
    <row r="401" ht="12.75" customHeight="1">
      <c r="A401" s="87" t="str">
        <f t="shared" si="1"/>
        <v>Colombia Salt marsh Restoration Hydrology Medium</v>
      </c>
      <c r="B401" s="87" t="s">
        <v>165</v>
      </c>
      <c r="C401" s="203" t="s">
        <v>189</v>
      </c>
      <c r="D401" s="2" t="s">
        <v>590</v>
      </c>
      <c r="E401" s="203" t="s">
        <v>168</v>
      </c>
      <c r="F401" s="2" t="s">
        <v>174</v>
      </c>
      <c r="G401" s="203" t="s">
        <v>909</v>
      </c>
      <c r="H401" s="177">
        <v>500.0</v>
      </c>
      <c r="I401" s="2" t="s">
        <v>903</v>
      </c>
      <c r="J401" s="2">
        <v>413.7689513323668</v>
      </c>
      <c r="K401" s="2">
        <v>43108.12638624002</v>
      </c>
      <c r="L401" s="204">
        <v>-2725577.88218786</v>
      </c>
      <c r="M401" s="92">
        <v>4137792.4129073303</v>
      </c>
      <c r="N401" s="92">
        <v>5072283.709188513</v>
      </c>
      <c r="O401" s="92">
        <v>3013699.9924173234</v>
      </c>
      <c r="P401" s="92">
        <v>3353638.9321225183</v>
      </c>
      <c r="Q401" s="92">
        <v>1124092.420490007</v>
      </c>
      <c r="R401" s="92">
        <v>1718644.777065995</v>
      </c>
      <c r="S401" s="92">
        <v>32532.499999999927</v>
      </c>
      <c r="T401" s="92">
        <v>26025.999999999953</v>
      </c>
      <c r="U401" s="92">
        <v>1873487.3674833474</v>
      </c>
      <c r="V401" s="92">
        <v>3193030.7932857773</v>
      </c>
      <c r="W401" s="92">
        <v>158.98687515973788</v>
      </c>
      <c r="X401" s="92">
        <v>8275.58482581466</v>
      </c>
      <c r="Y401" s="92">
        <v>8275.58482581466</v>
      </c>
      <c r="Z401" s="92">
        <v>65.06499999999986</v>
      </c>
      <c r="AA401" s="92">
        <v>3746.974734966695</v>
      </c>
      <c r="AB401" s="87">
        <v>500.0</v>
      </c>
      <c r="AC401" s="2">
        <v>2725577.88218786</v>
      </c>
      <c r="AD401" s="92">
        <v>3013699.9924173234</v>
      </c>
      <c r="AE401" s="92">
        <v>1124092.420490007</v>
      </c>
      <c r="AF401" s="92">
        <v>1873487.3674833474</v>
      </c>
      <c r="AG401" s="92">
        <v>158.98687515973788</v>
      </c>
      <c r="AH401" s="2" t="s">
        <v>904</v>
      </c>
      <c r="AI401" s="2" t="s">
        <v>904</v>
      </c>
      <c r="AJ401" s="2" t="s">
        <v>904</v>
      </c>
      <c r="AK401" s="177">
        <v>26025.999999999953</v>
      </c>
      <c r="AL401" s="2" t="s">
        <v>904</v>
      </c>
      <c r="AM401" s="2" t="s">
        <v>904</v>
      </c>
      <c r="AN401" s="2" t="s">
        <v>904</v>
      </c>
      <c r="AO401" s="2" t="s">
        <v>904</v>
      </c>
      <c r="AP401" s="2" t="s">
        <v>904</v>
      </c>
      <c r="AQ401" s="2" t="s">
        <v>904</v>
      </c>
      <c r="AR401" s="2" t="s">
        <v>904</v>
      </c>
      <c r="AS401" s="2" t="s">
        <v>904</v>
      </c>
      <c r="AT401" s="2" t="s">
        <v>904</v>
      </c>
      <c r="AU401" s="2" t="s">
        <v>904</v>
      </c>
      <c r="AV401" s="2" t="s">
        <v>904</v>
      </c>
      <c r="AW401" s="2" t="s">
        <v>904</v>
      </c>
      <c r="AX401" s="2" t="s">
        <v>904</v>
      </c>
      <c r="AY401" s="2" t="s">
        <v>904</v>
      </c>
      <c r="AZ401" s="2" t="s">
        <v>904</v>
      </c>
      <c r="BA401" s="205">
        <v>93796.34185593639</v>
      </c>
      <c r="BB401" s="205">
        <v>27.267565064445023</v>
      </c>
      <c r="BC401" s="206" t="s">
        <v>904</v>
      </c>
      <c r="BD401" s="205">
        <v>27.267565064445023</v>
      </c>
      <c r="BE401" s="205">
        <v>5774.540243992721</v>
      </c>
      <c r="BF401" s="205">
        <v>0.0</v>
      </c>
      <c r="BG401" s="205">
        <v>32532.499999999927</v>
      </c>
      <c r="BH401" s="205">
        <v>26025.999999999953</v>
      </c>
      <c r="BI401" s="2" t="s">
        <v>904</v>
      </c>
      <c r="BJ401" s="2" t="s">
        <v>904</v>
      </c>
      <c r="BK401" s="203">
        <v>104.18405307461725</v>
      </c>
      <c r="BL401" s="2">
        <v>3.0</v>
      </c>
      <c r="BM401" s="207">
        <v>104.18405307461725</v>
      </c>
      <c r="BN401" s="208" t="s">
        <v>905</v>
      </c>
      <c r="BO401" s="87">
        <v>20.0</v>
      </c>
      <c r="BP401" s="101">
        <v>0.05</v>
      </c>
      <c r="BQ401" s="101">
        <v>0.04</v>
      </c>
      <c r="BR401" s="2">
        <v>100.0</v>
      </c>
      <c r="BS401" s="2">
        <v>100.0</v>
      </c>
    </row>
    <row r="402" ht="12.75" customHeight="1">
      <c r="A402" s="87" t="str">
        <f t="shared" si="1"/>
        <v>Colombia Mangrove Restoration Hydrology Medium</v>
      </c>
      <c r="B402" s="87" t="s">
        <v>165</v>
      </c>
      <c r="C402" s="203" t="s">
        <v>189</v>
      </c>
      <c r="D402" s="2" t="s">
        <v>590</v>
      </c>
      <c r="E402" s="203" t="s">
        <v>160</v>
      </c>
      <c r="F402" s="2" t="s">
        <v>174</v>
      </c>
      <c r="G402" s="203" t="s">
        <v>909</v>
      </c>
      <c r="H402" s="177">
        <v>500.0</v>
      </c>
      <c r="I402" s="2" t="s">
        <v>903</v>
      </c>
      <c r="J402" s="2">
        <v>356578.18109863997</v>
      </c>
      <c r="K402" s="2">
        <v>1.0697345432959199E7</v>
      </c>
      <c r="L402" s="204">
        <v>-150244.67482163943</v>
      </c>
      <c r="M402" s="92">
        <v>3636717.8277534875</v>
      </c>
      <c r="N402" s="92">
        <v>4707640.031637624</v>
      </c>
      <c r="O402" s="92">
        <v>2276200.5884167505</v>
      </c>
      <c r="P402" s="92">
        <v>2507786.0</v>
      </c>
      <c r="Q402" s="92">
        <v>1360517.239336737</v>
      </c>
      <c r="R402" s="92">
        <v>2199854.0316376234</v>
      </c>
      <c r="S402" s="92">
        <v>340596.74999999994</v>
      </c>
      <c r="T402" s="92">
        <v>272477.4000000001</v>
      </c>
      <c r="U402" s="92">
        <v>5647988.920873796</v>
      </c>
      <c r="V402" s="92">
        <v>9626007.01637623</v>
      </c>
      <c r="W402" s="92">
        <v>13.34686042862082</v>
      </c>
      <c r="X402" s="92">
        <v>7273.435655506975</v>
      </c>
      <c r="Y402" s="92">
        <v>7273.435655506975</v>
      </c>
      <c r="Z402" s="92">
        <v>681.1934999999999</v>
      </c>
      <c r="AA402" s="92">
        <v>11295.977841747592</v>
      </c>
      <c r="AB402" s="87">
        <v>500.0</v>
      </c>
      <c r="AC402" s="2">
        <v>150244.67482163943</v>
      </c>
      <c r="AD402" s="92">
        <v>2276200.5884167505</v>
      </c>
      <c r="AE402" s="92">
        <v>1360517.239336737</v>
      </c>
      <c r="AF402" s="92">
        <v>5647988.920873796</v>
      </c>
      <c r="AG402" s="92">
        <v>13.34686042862082</v>
      </c>
      <c r="AH402" s="2" t="s">
        <v>904</v>
      </c>
      <c r="AI402" s="2" t="s">
        <v>904</v>
      </c>
      <c r="AJ402" s="2" t="s">
        <v>904</v>
      </c>
      <c r="AK402" s="177">
        <v>272477.4000000001</v>
      </c>
      <c r="AL402" s="2" t="s">
        <v>904</v>
      </c>
      <c r="AM402" s="2" t="s">
        <v>904</v>
      </c>
      <c r="AN402" s="2" t="s">
        <v>904</v>
      </c>
      <c r="AO402" s="2" t="s">
        <v>904</v>
      </c>
      <c r="AP402" s="2" t="s">
        <v>904</v>
      </c>
      <c r="AQ402" s="2" t="s">
        <v>904</v>
      </c>
      <c r="AR402" s="2" t="s">
        <v>904</v>
      </c>
      <c r="AS402" s="2" t="s">
        <v>904</v>
      </c>
      <c r="AT402" s="2" t="s">
        <v>904</v>
      </c>
      <c r="AU402" s="2" t="s">
        <v>904</v>
      </c>
      <c r="AV402" s="2" t="s">
        <v>904</v>
      </c>
      <c r="AW402" s="2" t="s">
        <v>904</v>
      </c>
      <c r="AX402" s="2" t="s">
        <v>904</v>
      </c>
      <c r="AY402" s="2" t="s">
        <v>904</v>
      </c>
      <c r="AZ402" s="2" t="s">
        <v>904</v>
      </c>
      <c r="BA402" s="205">
        <v>5637106.199941218</v>
      </c>
      <c r="BB402" s="205">
        <v>37.294092640063184</v>
      </c>
      <c r="BC402" s="206" t="s">
        <v>904</v>
      </c>
      <c r="BD402" s="205">
        <v>37.294092640063184</v>
      </c>
      <c r="BE402" s="205">
        <v>37322.23151476589</v>
      </c>
      <c r="BF402" s="205">
        <v>0.0</v>
      </c>
      <c r="BG402" s="205">
        <v>340596.74999999994</v>
      </c>
      <c r="BH402" s="205">
        <v>272477.4000000001</v>
      </c>
      <c r="BI402" s="2" t="s">
        <v>904</v>
      </c>
      <c r="BJ402" s="2" t="s">
        <v>904</v>
      </c>
      <c r="BK402" s="203">
        <v>30.0</v>
      </c>
      <c r="BL402" s="2">
        <v>3.0</v>
      </c>
      <c r="BM402" s="207">
        <v>30.0</v>
      </c>
      <c r="BN402" s="208" t="s">
        <v>906</v>
      </c>
      <c r="BO402" s="87">
        <v>20.0</v>
      </c>
      <c r="BP402" s="101">
        <v>0.05</v>
      </c>
      <c r="BQ402" s="101">
        <v>0.04</v>
      </c>
      <c r="BR402" s="2">
        <v>100.0</v>
      </c>
      <c r="BS402" s="2">
        <v>100.0</v>
      </c>
    </row>
    <row r="403" ht="12.75" customHeight="1">
      <c r="A403" s="87" t="str">
        <f t="shared" si="1"/>
        <v>Colombia Mangrove Restoration Hydrology Medium</v>
      </c>
      <c r="B403" s="87" t="s">
        <v>165</v>
      </c>
      <c r="C403" s="203" t="s">
        <v>189</v>
      </c>
      <c r="D403" s="2" t="s">
        <v>590</v>
      </c>
      <c r="E403" s="203" t="s">
        <v>160</v>
      </c>
      <c r="F403" s="2" t="s">
        <v>174</v>
      </c>
      <c r="G403" s="203" t="s">
        <v>909</v>
      </c>
      <c r="H403" s="177">
        <v>500.0</v>
      </c>
      <c r="I403" s="2" t="s">
        <v>903</v>
      </c>
      <c r="J403" s="2">
        <v>356578.18109863997</v>
      </c>
      <c r="K403" s="2">
        <v>1.0697345432959199E7</v>
      </c>
      <c r="L403" s="204">
        <v>-150244.67482163943</v>
      </c>
      <c r="M403" s="92">
        <v>3636717.8277534875</v>
      </c>
      <c r="N403" s="92">
        <v>4707640.031637624</v>
      </c>
      <c r="O403" s="92">
        <v>2276200.5884167505</v>
      </c>
      <c r="P403" s="92">
        <v>2507786.0</v>
      </c>
      <c r="Q403" s="92">
        <v>1360517.239336737</v>
      </c>
      <c r="R403" s="92">
        <v>2199854.0316376234</v>
      </c>
      <c r="S403" s="92">
        <v>340596.74999999994</v>
      </c>
      <c r="T403" s="92">
        <v>272477.4000000001</v>
      </c>
      <c r="U403" s="92">
        <v>5647988.920873796</v>
      </c>
      <c r="V403" s="92">
        <v>9626007.01637623</v>
      </c>
      <c r="W403" s="92">
        <v>13.34686042862082</v>
      </c>
      <c r="X403" s="92">
        <v>7273.435655506975</v>
      </c>
      <c r="Y403" s="92">
        <v>7273.435655506975</v>
      </c>
      <c r="Z403" s="92">
        <v>681.1934999999999</v>
      </c>
      <c r="AA403" s="92">
        <v>11295.977841747592</v>
      </c>
      <c r="AB403" s="87">
        <v>500.0</v>
      </c>
      <c r="AC403" s="2">
        <v>150244.67482163943</v>
      </c>
      <c r="AD403" s="92">
        <v>2276200.5884167505</v>
      </c>
      <c r="AE403" s="92">
        <v>1360517.239336737</v>
      </c>
      <c r="AF403" s="92">
        <v>5647988.920873796</v>
      </c>
      <c r="AG403" s="92">
        <v>13.34686042862082</v>
      </c>
      <c r="AH403" s="2" t="s">
        <v>904</v>
      </c>
      <c r="AI403" s="2" t="s">
        <v>904</v>
      </c>
      <c r="AJ403" s="2" t="s">
        <v>904</v>
      </c>
      <c r="AK403" s="177">
        <v>272477.4000000001</v>
      </c>
      <c r="AL403" s="2" t="s">
        <v>904</v>
      </c>
      <c r="AM403" s="2" t="s">
        <v>904</v>
      </c>
      <c r="AN403" s="2" t="s">
        <v>904</v>
      </c>
      <c r="AO403" s="2" t="s">
        <v>904</v>
      </c>
      <c r="AP403" s="2" t="s">
        <v>904</v>
      </c>
      <c r="AQ403" s="2" t="s">
        <v>904</v>
      </c>
      <c r="AR403" s="2" t="s">
        <v>904</v>
      </c>
      <c r="AS403" s="2" t="s">
        <v>904</v>
      </c>
      <c r="AT403" s="2" t="s">
        <v>904</v>
      </c>
      <c r="AU403" s="2" t="s">
        <v>904</v>
      </c>
      <c r="AV403" s="2" t="s">
        <v>904</v>
      </c>
      <c r="AW403" s="2" t="s">
        <v>904</v>
      </c>
      <c r="AX403" s="2" t="s">
        <v>904</v>
      </c>
      <c r="AY403" s="2" t="s">
        <v>904</v>
      </c>
      <c r="AZ403" s="2" t="s">
        <v>904</v>
      </c>
      <c r="BA403" s="205">
        <v>5637106.199941218</v>
      </c>
      <c r="BB403" s="205">
        <v>37.294092640063184</v>
      </c>
      <c r="BC403" s="206" t="s">
        <v>904</v>
      </c>
      <c r="BD403" s="205">
        <v>37.294092640063184</v>
      </c>
      <c r="BE403" s="205">
        <v>37322.23151476589</v>
      </c>
      <c r="BF403" s="205">
        <v>0.0</v>
      </c>
      <c r="BG403" s="205">
        <v>340596.74999999994</v>
      </c>
      <c r="BH403" s="205">
        <v>272477.4000000001</v>
      </c>
      <c r="BI403" s="2" t="s">
        <v>904</v>
      </c>
      <c r="BJ403" s="2" t="s">
        <v>904</v>
      </c>
      <c r="BK403" s="203">
        <v>30.0</v>
      </c>
      <c r="BL403" s="2">
        <v>3.0</v>
      </c>
      <c r="BM403" s="207">
        <v>30.0</v>
      </c>
      <c r="BN403" s="208" t="s">
        <v>906</v>
      </c>
      <c r="BO403" s="87">
        <v>20.0</v>
      </c>
      <c r="BP403" s="101">
        <v>0.05</v>
      </c>
      <c r="BQ403" s="101">
        <v>0.04</v>
      </c>
      <c r="BR403" s="2">
        <v>100.0</v>
      </c>
      <c r="BS403" s="2">
        <v>100.0</v>
      </c>
    </row>
    <row r="404" ht="12.75" customHeight="1">
      <c r="A404" s="87" t="str">
        <f t="shared" si="1"/>
        <v>Colombia Salt marsh Restoration Hydrology Medium</v>
      </c>
      <c r="B404" s="87" t="s">
        <v>165</v>
      </c>
      <c r="C404" s="203" t="s">
        <v>189</v>
      </c>
      <c r="D404" s="2" t="s">
        <v>590</v>
      </c>
      <c r="E404" s="203" t="s">
        <v>168</v>
      </c>
      <c r="F404" s="2" t="s">
        <v>174</v>
      </c>
      <c r="G404" s="203" t="s">
        <v>909</v>
      </c>
      <c r="H404" s="177">
        <v>500.0</v>
      </c>
      <c r="I404" s="2" t="s">
        <v>903</v>
      </c>
      <c r="J404" s="2">
        <v>413.7689513323668</v>
      </c>
      <c r="K404" s="2">
        <v>12413.068539971004</v>
      </c>
      <c r="L404" s="204">
        <v>-3528758.597801068</v>
      </c>
      <c r="M404" s="92">
        <v>4004391.10800276</v>
      </c>
      <c r="N404" s="92">
        <v>4844924.570387923</v>
      </c>
      <c r="O404" s="92">
        <v>3013699.9924173234</v>
      </c>
      <c r="P404" s="92">
        <v>3353638.9321225183</v>
      </c>
      <c r="Q404" s="92">
        <v>990691.1155854367</v>
      </c>
      <c r="R404" s="92">
        <v>1491285.6382654049</v>
      </c>
      <c r="S404" s="92">
        <v>32532.499999999927</v>
      </c>
      <c r="T404" s="92">
        <v>26025.999999999953</v>
      </c>
      <c r="U404" s="92">
        <v>539474.3184376435</v>
      </c>
      <c r="V404" s="92">
        <v>919439.4052798778</v>
      </c>
      <c r="W404" s="92">
        <v>153.861181434057</v>
      </c>
      <c r="X404" s="92">
        <v>8008.78221600552</v>
      </c>
      <c r="Y404" s="92">
        <v>8008.78221600552</v>
      </c>
      <c r="Z404" s="92">
        <v>65.06499999999986</v>
      </c>
      <c r="AA404" s="92">
        <v>1078.9486368752869</v>
      </c>
      <c r="AB404" s="87">
        <v>500.0</v>
      </c>
      <c r="AC404" s="2">
        <v>3528758.597801068</v>
      </c>
      <c r="AD404" s="92">
        <v>3013699.9924173234</v>
      </c>
      <c r="AE404" s="92">
        <v>990691.1155854367</v>
      </c>
      <c r="AF404" s="92">
        <v>539474.3184376435</v>
      </c>
      <c r="AG404" s="92">
        <v>153.861181434057</v>
      </c>
      <c r="AH404" s="2" t="s">
        <v>904</v>
      </c>
      <c r="AI404" s="2" t="s">
        <v>904</v>
      </c>
      <c r="AJ404" s="2" t="s">
        <v>904</v>
      </c>
      <c r="AK404" s="177">
        <v>26025.999999999953</v>
      </c>
      <c r="AL404" s="2" t="s">
        <v>904</v>
      </c>
      <c r="AM404" s="2" t="s">
        <v>904</v>
      </c>
      <c r="AN404" s="2" t="s">
        <v>904</v>
      </c>
      <c r="AO404" s="2" t="s">
        <v>904</v>
      </c>
      <c r="AP404" s="2" t="s">
        <v>904</v>
      </c>
      <c r="AQ404" s="2" t="s">
        <v>904</v>
      </c>
      <c r="AR404" s="2" t="s">
        <v>904</v>
      </c>
      <c r="AS404" s="2" t="s">
        <v>904</v>
      </c>
      <c r="AT404" s="2" t="s">
        <v>904</v>
      </c>
      <c r="AU404" s="2" t="s">
        <v>904</v>
      </c>
      <c r="AV404" s="2" t="s">
        <v>904</v>
      </c>
      <c r="AW404" s="2" t="s">
        <v>904</v>
      </c>
      <c r="AX404" s="2" t="s">
        <v>904</v>
      </c>
      <c r="AY404" s="2" t="s">
        <v>904</v>
      </c>
      <c r="AZ404" s="2" t="s">
        <v>904</v>
      </c>
      <c r="BA404" s="205">
        <v>93796.34185593639</v>
      </c>
      <c r="BB404" s="205">
        <v>27.267565064445023</v>
      </c>
      <c r="BC404" s="206" t="s">
        <v>904</v>
      </c>
      <c r="BD404" s="205">
        <v>27.267565064445023</v>
      </c>
      <c r="BE404" s="205">
        <v>5774.540243992721</v>
      </c>
      <c r="BF404" s="205">
        <v>0.0</v>
      </c>
      <c r="BG404" s="205">
        <v>32532.499999999927</v>
      </c>
      <c r="BH404" s="205">
        <v>26025.999999999953</v>
      </c>
      <c r="BI404" s="2" t="s">
        <v>904</v>
      </c>
      <c r="BJ404" s="2" t="s">
        <v>904</v>
      </c>
      <c r="BK404" s="203">
        <v>30.0</v>
      </c>
      <c r="BL404" s="2">
        <v>1.0</v>
      </c>
      <c r="BM404" s="207">
        <v>30.0</v>
      </c>
      <c r="BN404" s="208" t="s">
        <v>906</v>
      </c>
      <c r="BO404" s="87">
        <v>20.0</v>
      </c>
      <c r="BP404" s="101">
        <v>0.05</v>
      </c>
      <c r="BQ404" s="101">
        <v>0.04</v>
      </c>
      <c r="BR404" s="2">
        <v>100.0</v>
      </c>
      <c r="BS404" s="2">
        <v>100.0</v>
      </c>
    </row>
    <row r="405" ht="12.75" customHeight="1">
      <c r="A405" s="87" t="str">
        <f t="shared" si="1"/>
        <v>Colombia Salt marsh Restoration Hydrology Medium</v>
      </c>
      <c r="B405" s="87" t="s">
        <v>165</v>
      </c>
      <c r="C405" s="203" t="s">
        <v>189</v>
      </c>
      <c r="D405" s="2" t="s">
        <v>590</v>
      </c>
      <c r="E405" s="203" t="s">
        <v>168</v>
      </c>
      <c r="F405" s="2" t="s">
        <v>174</v>
      </c>
      <c r="G405" s="203" t="s">
        <v>909</v>
      </c>
      <c r="H405" s="177">
        <v>500.0</v>
      </c>
      <c r="I405" s="2" t="s">
        <v>903</v>
      </c>
      <c r="J405" s="2">
        <v>413.7689513323668</v>
      </c>
      <c r="K405" s="2">
        <v>12413.068539971004</v>
      </c>
      <c r="L405" s="204">
        <v>-3528758.597801068</v>
      </c>
      <c r="M405" s="92">
        <v>4004391.10800276</v>
      </c>
      <c r="N405" s="92">
        <v>4844924.570387923</v>
      </c>
      <c r="O405" s="92">
        <v>3013699.9924173234</v>
      </c>
      <c r="P405" s="92">
        <v>3353638.9321225183</v>
      </c>
      <c r="Q405" s="92">
        <v>990691.1155854367</v>
      </c>
      <c r="R405" s="92">
        <v>1491285.6382654049</v>
      </c>
      <c r="S405" s="92">
        <v>32532.499999999927</v>
      </c>
      <c r="T405" s="92">
        <v>26025.999999999953</v>
      </c>
      <c r="U405" s="92">
        <v>539474.3184376435</v>
      </c>
      <c r="V405" s="92">
        <v>919439.4052798778</v>
      </c>
      <c r="W405" s="92">
        <v>153.861181434057</v>
      </c>
      <c r="X405" s="92">
        <v>8008.78221600552</v>
      </c>
      <c r="Y405" s="92">
        <v>8008.78221600552</v>
      </c>
      <c r="Z405" s="92">
        <v>65.06499999999986</v>
      </c>
      <c r="AA405" s="92">
        <v>1078.9486368752869</v>
      </c>
      <c r="AB405" s="87">
        <v>500.0</v>
      </c>
      <c r="AC405" s="2">
        <v>3528758.597801068</v>
      </c>
      <c r="AD405" s="92">
        <v>3013699.9924173234</v>
      </c>
      <c r="AE405" s="92">
        <v>990691.1155854367</v>
      </c>
      <c r="AF405" s="92">
        <v>539474.3184376435</v>
      </c>
      <c r="AG405" s="92">
        <v>153.861181434057</v>
      </c>
      <c r="AH405" s="2" t="s">
        <v>904</v>
      </c>
      <c r="AI405" s="2" t="s">
        <v>904</v>
      </c>
      <c r="AJ405" s="2" t="s">
        <v>904</v>
      </c>
      <c r="AK405" s="177">
        <v>26025.999999999953</v>
      </c>
      <c r="AL405" s="2" t="s">
        <v>904</v>
      </c>
      <c r="AM405" s="2" t="s">
        <v>904</v>
      </c>
      <c r="AN405" s="2" t="s">
        <v>904</v>
      </c>
      <c r="AO405" s="2" t="s">
        <v>904</v>
      </c>
      <c r="AP405" s="2" t="s">
        <v>904</v>
      </c>
      <c r="AQ405" s="2" t="s">
        <v>904</v>
      </c>
      <c r="AR405" s="2" t="s">
        <v>904</v>
      </c>
      <c r="AS405" s="2" t="s">
        <v>904</v>
      </c>
      <c r="AT405" s="2" t="s">
        <v>904</v>
      </c>
      <c r="AU405" s="2" t="s">
        <v>904</v>
      </c>
      <c r="AV405" s="2" t="s">
        <v>904</v>
      </c>
      <c r="AW405" s="2" t="s">
        <v>904</v>
      </c>
      <c r="AX405" s="2" t="s">
        <v>904</v>
      </c>
      <c r="AY405" s="2" t="s">
        <v>904</v>
      </c>
      <c r="AZ405" s="2" t="s">
        <v>904</v>
      </c>
      <c r="BA405" s="205">
        <v>93796.34185593639</v>
      </c>
      <c r="BB405" s="205">
        <v>27.267565064445023</v>
      </c>
      <c r="BC405" s="206" t="s">
        <v>904</v>
      </c>
      <c r="BD405" s="205">
        <v>27.267565064445023</v>
      </c>
      <c r="BE405" s="205">
        <v>5774.540243992721</v>
      </c>
      <c r="BF405" s="205">
        <v>0.0</v>
      </c>
      <c r="BG405" s="205">
        <v>32532.499999999927</v>
      </c>
      <c r="BH405" s="205">
        <v>26025.999999999953</v>
      </c>
      <c r="BI405" s="2" t="s">
        <v>904</v>
      </c>
      <c r="BJ405" s="2" t="s">
        <v>904</v>
      </c>
      <c r="BK405" s="203">
        <v>30.0</v>
      </c>
      <c r="BL405" s="2">
        <v>1.0</v>
      </c>
      <c r="BM405" s="207">
        <v>30.0</v>
      </c>
      <c r="BN405" s="208" t="s">
        <v>906</v>
      </c>
      <c r="BO405" s="87">
        <v>20.0</v>
      </c>
      <c r="BP405" s="101">
        <v>0.05</v>
      </c>
      <c r="BQ405" s="101">
        <v>0.04</v>
      </c>
      <c r="BR405" s="2">
        <v>100.0</v>
      </c>
      <c r="BS405" s="2">
        <v>100.0</v>
      </c>
    </row>
    <row r="406" ht="12.75" customHeight="1">
      <c r="A406" s="87" t="str">
        <f t="shared" si="1"/>
        <v>Colombia Mangrove Restoration Hydrology Small</v>
      </c>
      <c r="B406" s="87" t="s">
        <v>165</v>
      </c>
      <c r="C406" s="203" t="s">
        <v>189</v>
      </c>
      <c r="D406" s="2" t="s">
        <v>590</v>
      </c>
      <c r="E406" s="203" t="s">
        <v>160</v>
      </c>
      <c r="F406" s="2" t="s">
        <v>174</v>
      </c>
      <c r="G406" s="203" t="s">
        <v>909</v>
      </c>
      <c r="H406" s="177">
        <v>100.0</v>
      </c>
      <c r="I406" s="2" t="s">
        <v>907</v>
      </c>
      <c r="J406" s="2">
        <v>356578.18109863997</v>
      </c>
      <c r="K406" s="2">
        <v>6.219250068095594E7</v>
      </c>
      <c r="L406" s="204">
        <v>1278624.2190507893</v>
      </c>
      <c r="M406" s="92">
        <v>2722866.962846704</v>
      </c>
      <c r="N406" s="92">
        <v>3674331.5436738757</v>
      </c>
      <c r="O406" s="92">
        <v>1463061.263266196</v>
      </c>
      <c r="P406" s="92">
        <v>1570586.0</v>
      </c>
      <c r="Q406" s="92">
        <v>1259805.6995805078</v>
      </c>
      <c r="R406" s="92">
        <v>2103745.5436738757</v>
      </c>
      <c r="S406" s="92">
        <v>69866.00000000001</v>
      </c>
      <c r="T406" s="92">
        <v>55892.79999999999</v>
      </c>
      <c r="U406" s="92">
        <v>6778736.518561313</v>
      </c>
      <c r="V406" s="92">
        <v>1.1440154136738757E7</v>
      </c>
      <c r="W406" s="92">
        <v>48.71588045055364</v>
      </c>
      <c r="X406" s="92">
        <v>27228.66962846704</v>
      </c>
      <c r="Y406" s="92">
        <v>5445.733925693407</v>
      </c>
      <c r="Z406" s="92">
        <v>698.6600000000002</v>
      </c>
      <c r="AA406" s="92">
        <v>67787.36518561313</v>
      </c>
      <c r="AB406" s="87">
        <v>500.0</v>
      </c>
      <c r="AC406" s="2">
        <v>0.0</v>
      </c>
      <c r="AD406" s="92">
        <v>1463061.263266196</v>
      </c>
      <c r="AE406" s="92">
        <v>1259805.6995805078</v>
      </c>
      <c r="AF406" s="92">
        <v>6778736.518561313</v>
      </c>
      <c r="AG406" s="92">
        <v>48.71588045055364</v>
      </c>
      <c r="AH406" s="2" t="s">
        <v>904</v>
      </c>
      <c r="AI406" s="2" t="s">
        <v>904</v>
      </c>
      <c r="AJ406" s="2" t="s">
        <v>904</v>
      </c>
      <c r="AK406" s="177">
        <v>55892.79999999999</v>
      </c>
      <c r="AL406" s="2" t="s">
        <v>904</v>
      </c>
      <c r="AM406" s="2" t="s">
        <v>904</v>
      </c>
      <c r="AN406" s="2" t="s">
        <v>904</v>
      </c>
      <c r="AO406" s="2" t="s">
        <v>904</v>
      </c>
      <c r="AP406" s="2" t="s">
        <v>904</v>
      </c>
      <c r="AQ406" s="2" t="s">
        <v>904</v>
      </c>
      <c r="AR406" s="2" t="s">
        <v>904</v>
      </c>
      <c r="AS406" s="2" t="s">
        <v>904</v>
      </c>
      <c r="AT406" s="2" t="s">
        <v>904</v>
      </c>
      <c r="AU406" s="2" t="s">
        <v>904</v>
      </c>
      <c r="AV406" s="2" t="s">
        <v>904</v>
      </c>
      <c r="AW406" s="2" t="s">
        <v>904</v>
      </c>
      <c r="AX406" s="2" t="s">
        <v>904</v>
      </c>
      <c r="AY406" s="2" t="s">
        <v>904</v>
      </c>
      <c r="AZ406" s="2" t="s">
        <v>904</v>
      </c>
      <c r="BA406" s="205">
        <v>5637106.199941218</v>
      </c>
      <c r="BB406" s="205">
        <v>7.458818528012628</v>
      </c>
      <c r="BC406" s="206" t="s">
        <v>904</v>
      </c>
      <c r="BD406" s="205">
        <v>7.458818528012628</v>
      </c>
      <c r="BE406" s="205">
        <v>7464.446302953176</v>
      </c>
      <c r="BF406" s="205">
        <v>0.0</v>
      </c>
      <c r="BG406" s="205">
        <v>69866.00000000001</v>
      </c>
      <c r="BH406" s="205">
        <v>55892.79999999999</v>
      </c>
      <c r="BI406" s="2" t="s">
        <v>904</v>
      </c>
      <c r="BJ406" s="2" t="s">
        <v>904</v>
      </c>
      <c r="BK406" s="203">
        <v>174.4147678619508</v>
      </c>
      <c r="BL406" s="2">
        <v>3.0</v>
      </c>
      <c r="BM406" s="207">
        <v>174.4147678619508</v>
      </c>
      <c r="BN406" s="208" t="s">
        <v>905</v>
      </c>
      <c r="BO406" s="87">
        <v>20.0</v>
      </c>
      <c r="BP406" s="101">
        <v>0.05</v>
      </c>
      <c r="BQ406" s="101">
        <v>0.04</v>
      </c>
      <c r="BR406" s="2">
        <v>100.0</v>
      </c>
      <c r="BS406" s="2">
        <v>100.0</v>
      </c>
    </row>
    <row r="407" ht="12.75" customHeight="1">
      <c r="A407" s="87" t="str">
        <f t="shared" si="1"/>
        <v>Colombia Mangrove Restoration Hydrology Small</v>
      </c>
      <c r="B407" s="87" t="s">
        <v>165</v>
      </c>
      <c r="C407" s="203" t="s">
        <v>189</v>
      </c>
      <c r="D407" s="2" t="s">
        <v>590</v>
      </c>
      <c r="E407" s="203" t="s">
        <v>160</v>
      </c>
      <c r="F407" s="2" t="s">
        <v>174</v>
      </c>
      <c r="G407" s="203" t="s">
        <v>909</v>
      </c>
      <c r="H407" s="177">
        <v>100.0</v>
      </c>
      <c r="I407" s="2" t="s">
        <v>907</v>
      </c>
      <c r="J407" s="2">
        <v>356578.18109863997</v>
      </c>
      <c r="K407" s="2">
        <v>6.219250068095594E7</v>
      </c>
      <c r="L407" s="204">
        <v>1278624.2190507893</v>
      </c>
      <c r="M407" s="92">
        <v>2722866.962846704</v>
      </c>
      <c r="N407" s="92">
        <v>3674331.5436738757</v>
      </c>
      <c r="O407" s="92">
        <v>1463061.263266196</v>
      </c>
      <c r="P407" s="92">
        <v>1570586.0</v>
      </c>
      <c r="Q407" s="92">
        <v>1259805.6995805078</v>
      </c>
      <c r="R407" s="92">
        <v>2103745.5436738757</v>
      </c>
      <c r="S407" s="92">
        <v>69866.00000000001</v>
      </c>
      <c r="T407" s="92">
        <v>55892.79999999999</v>
      </c>
      <c r="U407" s="92">
        <v>6778736.518561313</v>
      </c>
      <c r="V407" s="92">
        <v>1.1440154136738757E7</v>
      </c>
      <c r="W407" s="92">
        <v>48.71588045055364</v>
      </c>
      <c r="X407" s="92">
        <v>27228.66962846704</v>
      </c>
      <c r="Y407" s="92">
        <v>5445.733925693407</v>
      </c>
      <c r="Z407" s="92">
        <v>698.6600000000002</v>
      </c>
      <c r="AA407" s="92">
        <v>67787.36518561313</v>
      </c>
      <c r="AB407" s="87">
        <v>500.0</v>
      </c>
      <c r="AC407" s="2">
        <v>0.0</v>
      </c>
      <c r="AD407" s="92">
        <v>1463061.263266196</v>
      </c>
      <c r="AE407" s="92">
        <v>1259805.6995805078</v>
      </c>
      <c r="AF407" s="92">
        <v>6778736.518561313</v>
      </c>
      <c r="AG407" s="92">
        <v>48.71588045055364</v>
      </c>
      <c r="AH407" s="2" t="s">
        <v>904</v>
      </c>
      <c r="AI407" s="2" t="s">
        <v>904</v>
      </c>
      <c r="AJ407" s="2" t="s">
        <v>904</v>
      </c>
      <c r="AK407" s="177">
        <v>55892.79999999999</v>
      </c>
      <c r="AL407" s="2" t="s">
        <v>904</v>
      </c>
      <c r="AM407" s="2" t="s">
        <v>904</v>
      </c>
      <c r="AN407" s="2" t="s">
        <v>904</v>
      </c>
      <c r="AO407" s="2" t="s">
        <v>904</v>
      </c>
      <c r="AP407" s="2" t="s">
        <v>904</v>
      </c>
      <c r="AQ407" s="2" t="s">
        <v>904</v>
      </c>
      <c r="AR407" s="2" t="s">
        <v>904</v>
      </c>
      <c r="AS407" s="2" t="s">
        <v>904</v>
      </c>
      <c r="AT407" s="2" t="s">
        <v>904</v>
      </c>
      <c r="AU407" s="2" t="s">
        <v>904</v>
      </c>
      <c r="AV407" s="2" t="s">
        <v>904</v>
      </c>
      <c r="AW407" s="2" t="s">
        <v>904</v>
      </c>
      <c r="AX407" s="2" t="s">
        <v>904</v>
      </c>
      <c r="AY407" s="2" t="s">
        <v>904</v>
      </c>
      <c r="AZ407" s="2" t="s">
        <v>904</v>
      </c>
      <c r="BA407" s="205">
        <v>5637106.199941218</v>
      </c>
      <c r="BB407" s="205">
        <v>7.458818528012628</v>
      </c>
      <c r="BC407" s="206" t="s">
        <v>904</v>
      </c>
      <c r="BD407" s="205">
        <v>7.458818528012628</v>
      </c>
      <c r="BE407" s="205">
        <v>7464.446302953176</v>
      </c>
      <c r="BF407" s="205">
        <v>0.0</v>
      </c>
      <c r="BG407" s="205">
        <v>69866.00000000001</v>
      </c>
      <c r="BH407" s="205">
        <v>55892.79999999999</v>
      </c>
      <c r="BI407" s="2" t="s">
        <v>904</v>
      </c>
      <c r="BJ407" s="2" t="s">
        <v>904</v>
      </c>
      <c r="BK407" s="203">
        <v>174.4147678619508</v>
      </c>
      <c r="BL407" s="2">
        <v>3.0</v>
      </c>
      <c r="BM407" s="207">
        <v>174.4147678619508</v>
      </c>
      <c r="BN407" s="208" t="s">
        <v>905</v>
      </c>
      <c r="BO407" s="87">
        <v>20.0</v>
      </c>
      <c r="BP407" s="101">
        <v>0.05</v>
      </c>
      <c r="BQ407" s="101">
        <v>0.04</v>
      </c>
      <c r="BR407" s="2">
        <v>100.0</v>
      </c>
      <c r="BS407" s="2">
        <v>100.0</v>
      </c>
    </row>
    <row r="408" ht="12.75" customHeight="1">
      <c r="A408" s="87" t="str">
        <f t="shared" si="1"/>
        <v>Colombia Salt marsh Restoration Hydrology Small</v>
      </c>
      <c r="B408" s="87" t="s">
        <v>165</v>
      </c>
      <c r="C408" s="203" t="s">
        <v>189</v>
      </c>
      <c r="D408" s="2" t="s">
        <v>590</v>
      </c>
      <c r="E408" s="203" t="s">
        <v>168</v>
      </c>
      <c r="F408" s="2" t="s">
        <v>174</v>
      </c>
      <c r="G408" s="203" t="s">
        <v>909</v>
      </c>
      <c r="H408" s="177">
        <v>100.0</v>
      </c>
      <c r="I408" s="2" t="s">
        <v>907</v>
      </c>
      <c r="J408" s="2">
        <v>413.7689513323668</v>
      </c>
      <c r="K408" s="2">
        <v>136111.51452750657</v>
      </c>
      <c r="L408" s="204">
        <v>-1412478.9330386603</v>
      </c>
      <c r="M408" s="92">
        <v>2346160.8314782837</v>
      </c>
      <c r="N408" s="92">
        <v>2937744.281028215</v>
      </c>
      <c r="O408" s="92">
        <v>1613453.298591803</v>
      </c>
      <c r="P408" s="92">
        <v>1739756.5864245035</v>
      </c>
      <c r="Q408" s="92">
        <v>732707.5328864808</v>
      </c>
      <c r="R408" s="92">
        <v>1197987.6946037114</v>
      </c>
      <c r="S408" s="92">
        <v>6673.333333333321</v>
      </c>
      <c r="T408" s="92">
        <v>5338.666666666656</v>
      </c>
      <c r="U408" s="92">
        <v>1221179.2214774685</v>
      </c>
      <c r="V408" s="92">
        <v>2060926.6172289453</v>
      </c>
      <c r="W408" s="92">
        <v>439.4656902119671</v>
      </c>
      <c r="X408" s="92">
        <v>23461.608314782836</v>
      </c>
      <c r="Y408" s="92">
        <v>4692.321662956568</v>
      </c>
      <c r="Z408" s="92">
        <v>66.7333333333332</v>
      </c>
      <c r="AA408" s="92">
        <v>12211.792214774685</v>
      </c>
      <c r="AB408" s="87">
        <v>500.0</v>
      </c>
      <c r="AC408" s="2">
        <v>1412478.9330386603</v>
      </c>
      <c r="AD408" s="92">
        <v>1613453.298591803</v>
      </c>
      <c r="AE408" s="92">
        <v>732707.5328864808</v>
      </c>
      <c r="AF408" s="92">
        <v>1221179.2214774685</v>
      </c>
      <c r="AG408" s="92">
        <v>439.4656902119671</v>
      </c>
      <c r="AH408" s="2" t="s">
        <v>904</v>
      </c>
      <c r="AI408" s="2" t="s">
        <v>904</v>
      </c>
      <c r="AJ408" s="2" t="s">
        <v>904</v>
      </c>
      <c r="AK408" s="177">
        <v>5338.666666666656</v>
      </c>
      <c r="AL408" s="2" t="s">
        <v>904</v>
      </c>
      <c r="AM408" s="2" t="s">
        <v>904</v>
      </c>
      <c r="AN408" s="2" t="s">
        <v>904</v>
      </c>
      <c r="AO408" s="2" t="s">
        <v>904</v>
      </c>
      <c r="AP408" s="2" t="s">
        <v>904</v>
      </c>
      <c r="AQ408" s="2" t="s">
        <v>904</v>
      </c>
      <c r="AR408" s="2" t="s">
        <v>904</v>
      </c>
      <c r="AS408" s="2" t="s">
        <v>904</v>
      </c>
      <c r="AT408" s="2" t="s">
        <v>904</v>
      </c>
      <c r="AU408" s="2" t="s">
        <v>904</v>
      </c>
      <c r="AV408" s="2" t="s">
        <v>904</v>
      </c>
      <c r="AW408" s="2" t="s">
        <v>904</v>
      </c>
      <c r="AX408" s="2" t="s">
        <v>904</v>
      </c>
      <c r="AY408" s="2" t="s">
        <v>904</v>
      </c>
      <c r="AZ408" s="2" t="s">
        <v>904</v>
      </c>
      <c r="BA408" s="205">
        <v>93796.34185593639</v>
      </c>
      <c r="BB408" s="205">
        <v>5.453513012889005</v>
      </c>
      <c r="BC408" s="206" t="s">
        <v>904</v>
      </c>
      <c r="BD408" s="205">
        <v>5.453513012889005</v>
      </c>
      <c r="BE408" s="205">
        <v>1154.9080487985448</v>
      </c>
      <c r="BF408" s="205">
        <v>0.0</v>
      </c>
      <c r="BG408" s="205">
        <v>6673.333333333321</v>
      </c>
      <c r="BH408" s="205">
        <v>5338.666666666656</v>
      </c>
      <c r="BI408" s="2" t="s">
        <v>904</v>
      </c>
      <c r="BJ408" s="2" t="s">
        <v>904</v>
      </c>
      <c r="BK408" s="203">
        <v>328.9553604474608</v>
      </c>
      <c r="BL408" s="2">
        <v>3.0</v>
      </c>
      <c r="BM408" s="207">
        <v>328.9553604474608</v>
      </c>
      <c r="BN408" s="208" t="s">
        <v>905</v>
      </c>
      <c r="BO408" s="87">
        <v>20.0</v>
      </c>
      <c r="BP408" s="101">
        <v>0.05</v>
      </c>
      <c r="BQ408" s="101">
        <v>0.04</v>
      </c>
      <c r="BR408" s="2">
        <v>100.0</v>
      </c>
      <c r="BS408" s="2">
        <v>100.0</v>
      </c>
    </row>
    <row r="409" ht="12.75" customHeight="1">
      <c r="A409" s="87" t="str">
        <f t="shared" si="1"/>
        <v>Colombia Salt marsh Restoration Hydrology Small</v>
      </c>
      <c r="B409" s="87" t="s">
        <v>165</v>
      </c>
      <c r="C409" s="203" t="s">
        <v>189</v>
      </c>
      <c r="D409" s="2" t="s">
        <v>590</v>
      </c>
      <c r="E409" s="203" t="s">
        <v>168</v>
      </c>
      <c r="F409" s="2" t="s">
        <v>174</v>
      </c>
      <c r="G409" s="203" t="s">
        <v>909</v>
      </c>
      <c r="H409" s="177">
        <v>100.0</v>
      </c>
      <c r="I409" s="2" t="s">
        <v>907</v>
      </c>
      <c r="J409" s="2">
        <v>413.7689513323668</v>
      </c>
      <c r="K409" s="2">
        <v>136111.51452750657</v>
      </c>
      <c r="L409" s="204">
        <v>-1412478.9330386603</v>
      </c>
      <c r="M409" s="92">
        <v>2346160.8314782837</v>
      </c>
      <c r="N409" s="92">
        <v>2937744.281028215</v>
      </c>
      <c r="O409" s="92">
        <v>1613453.298591803</v>
      </c>
      <c r="P409" s="92">
        <v>1739756.5864245035</v>
      </c>
      <c r="Q409" s="92">
        <v>732707.5328864808</v>
      </c>
      <c r="R409" s="92">
        <v>1197987.6946037114</v>
      </c>
      <c r="S409" s="92">
        <v>6673.333333333321</v>
      </c>
      <c r="T409" s="92">
        <v>5338.666666666656</v>
      </c>
      <c r="U409" s="92">
        <v>1221179.2214774685</v>
      </c>
      <c r="V409" s="92">
        <v>2060926.6172289453</v>
      </c>
      <c r="W409" s="92">
        <v>439.4656902119671</v>
      </c>
      <c r="X409" s="92">
        <v>23461.608314782836</v>
      </c>
      <c r="Y409" s="92">
        <v>4692.321662956568</v>
      </c>
      <c r="Z409" s="92">
        <v>66.7333333333332</v>
      </c>
      <c r="AA409" s="92">
        <v>12211.792214774685</v>
      </c>
      <c r="AB409" s="87">
        <v>500.0</v>
      </c>
      <c r="AC409" s="2">
        <v>1412478.9330386603</v>
      </c>
      <c r="AD409" s="92">
        <v>1613453.298591803</v>
      </c>
      <c r="AE409" s="92">
        <v>732707.5328864808</v>
      </c>
      <c r="AF409" s="92">
        <v>1221179.2214774685</v>
      </c>
      <c r="AG409" s="92">
        <v>439.4656902119671</v>
      </c>
      <c r="AH409" s="2" t="s">
        <v>904</v>
      </c>
      <c r="AI409" s="2" t="s">
        <v>904</v>
      </c>
      <c r="AJ409" s="2" t="s">
        <v>904</v>
      </c>
      <c r="AK409" s="177">
        <v>5338.666666666656</v>
      </c>
      <c r="AL409" s="2" t="s">
        <v>904</v>
      </c>
      <c r="AM409" s="2" t="s">
        <v>904</v>
      </c>
      <c r="AN409" s="2" t="s">
        <v>904</v>
      </c>
      <c r="AO409" s="2" t="s">
        <v>904</v>
      </c>
      <c r="AP409" s="2" t="s">
        <v>904</v>
      </c>
      <c r="AQ409" s="2" t="s">
        <v>904</v>
      </c>
      <c r="AR409" s="2" t="s">
        <v>904</v>
      </c>
      <c r="AS409" s="2" t="s">
        <v>904</v>
      </c>
      <c r="AT409" s="2" t="s">
        <v>904</v>
      </c>
      <c r="AU409" s="2" t="s">
        <v>904</v>
      </c>
      <c r="AV409" s="2" t="s">
        <v>904</v>
      </c>
      <c r="AW409" s="2" t="s">
        <v>904</v>
      </c>
      <c r="AX409" s="2" t="s">
        <v>904</v>
      </c>
      <c r="AY409" s="2" t="s">
        <v>904</v>
      </c>
      <c r="AZ409" s="2" t="s">
        <v>904</v>
      </c>
      <c r="BA409" s="205">
        <v>93796.34185593639</v>
      </c>
      <c r="BB409" s="205">
        <v>5.453513012889005</v>
      </c>
      <c r="BC409" s="206" t="s">
        <v>904</v>
      </c>
      <c r="BD409" s="205">
        <v>5.453513012889005</v>
      </c>
      <c r="BE409" s="205">
        <v>1154.9080487985448</v>
      </c>
      <c r="BF409" s="205">
        <v>0.0</v>
      </c>
      <c r="BG409" s="205">
        <v>6673.333333333321</v>
      </c>
      <c r="BH409" s="205">
        <v>5338.666666666656</v>
      </c>
      <c r="BI409" s="2" t="s">
        <v>904</v>
      </c>
      <c r="BJ409" s="2" t="s">
        <v>904</v>
      </c>
      <c r="BK409" s="203">
        <v>328.9553604474608</v>
      </c>
      <c r="BL409" s="2">
        <v>3.0</v>
      </c>
      <c r="BM409" s="207">
        <v>328.9553604474608</v>
      </c>
      <c r="BN409" s="208" t="s">
        <v>905</v>
      </c>
      <c r="BO409" s="87">
        <v>20.0</v>
      </c>
      <c r="BP409" s="101">
        <v>0.05</v>
      </c>
      <c r="BQ409" s="101">
        <v>0.04</v>
      </c>
      <c r="BR409" s="2">
        <v>100.0</v>
      </c>
      <c r="BS409" s="2">
        <v>100.0</v>
      </c>
    </row>
    <row r="410" ht="12.75" customHeight="1">
      <c r="A410" s="87" t="str">
        <f t="shared" si="1"/>
        <v>Colombia Mangrove Restoration Hydrology Small</v>
      </c>
      <c r="B410" s="87" t="s">
        <v>165</v>
      </c>
      <c r="C410" s="203" t="s">
        <v>189</v>
      </c>
      <c r="D410" s="2" t="s">
        <v>590</v>
      </c>
      <c r="E410" s="203" t="s">
        <v>160</v>
      </c>
      <c r="F410" s="2" t="s">
        <v>174</v>
      </c>
      <c r="G410" s="203" t="s">
        <v>909</v>
      </c>
      <c r="H410" s="177">
        <v>100.0</v>
      </c>
      <c r="I410" s="2" t="s">
        <v>907</v>
      </c>
      <c r="J410" s="2">
        <v>356578.18109863997</v>
      </c>
      <c r="K410" s="2">
        <v>1.0697345432959199E7</v>
      </c>
      <c r="L410" s="204">
        <v>-1277835.2451278882</v>
      </c>
      <c r="M410" s="92">
        <v>2161590.1439593267</v>
      </c>
      <c r="N410" s="92">
        <v>2727091.1097275247</v>
      </c>
      <c r="O410" s="92">
        <v>1463061.263266196</v>
      </c>
      <c r="P410" s="92">
        <v>1570586.0</v>
      </c>
      <c r="Q410" s="92">
        <v>698528.8806931309</v>
      </c>
      <c r="R410" s="92">
        <v>1156505.1097275247</v>
      </c>
      <c r="S410" s="92">
        <v>69866.00000000001</v>
      </c>
      <c r="T410" s="92">
        <v>55892.79999999999</v>
      </c>
      <c r="U410" s="92">
        <v>1165968.329687543</v>
      </c>
      <c r="V410" s="92">
        <v>1967749.7972752466</v>
      </c>
      <c r="W410" s="92">
        <v>38.6738568108831</v>
      </c>
      <c r="X410" s="92">
        <v>21615.901439593268</v>
      </c>
      <c r="Y410" s="92">
        <v>4323.180287918653</v>
      </c>
      <c r="Z410" s="92">
        <v>698.6600000000002</v>
      </c>
      <c r="AA410" s="92">
        <v>11659.68329687543</v>
      </c>
      <c r="AB410" s="87">
        <v>500.0</v>
      </c>
      <c r="AC410" s="2">
        <v>1277835.2451278882</v>
      </c>
      <c r="AD410" s="92">
        <v>1463061.263266196</v>
      </c>
      <c r="AE410" s="92">
        <v>698528.8806931309</v>
      </c>
      <c r="AF410" s="92">
        <v>1165968.329687543</v>
      </c>
      <c r="AG410" s="92">
        <v>38.6738568108831</v>
      </c>
      <c r="AH410" s="2" t="s">
        <v>904</v>
      </c>
      <c r="AI410" s="2" t="s">
        <v>904</v>
      </c>
      <c r="AJ410" s="2" t="s">
        <v>904</v>
      </c>
      <c r="AK410" s="177">
        <v>55892.79999999999</v>
      </c>
      <c r="AL410" s="2" t="s">
        <v>904</v>
      </c>
      <c r="AM410" s="2" t="s">
        <v>904</v>
      </c>
      <c r="AN410" s="2" t="s">
        <v>904</v>
      </c>
      <c r="AO410" s="2" t="s">
        <v>904</v>
      </c>
      <c r="AP410" s="2" t="s">
        <v>904</v>
      </c>
      <c r="AQ410" s="2" t="s">
        <v>904</v>
      </c>
      <c r="AR410" s="2" t="s">
        <v>904</v>
      </c>
      <c r="AS410" s="2" t="s">
        <v>904</v>
      </c>
      <c r="AT410" s="2" t="s">
        <v>904</v>
      </c>
      <c r="AU410" s="2" t="s">
        <v>904</v>
      </c>
      <c r="AV410" s="2" t="s">
        <v>904</v>
      </c>
      <c r="AW410" s="2" t="s">
        <v>904</v>
      </c>
      <c r="AX410" s="2" t="s">
        <v>904</v>
      </c>
      <c r="AY410" s="2" t="s">
        <v>904</v>
      </c>
      <c r="AZ410" s="2" t="s">
        <v>904</v>
      </c>
      <c r="BA410" s="205">
        <v>5637106.199941218</v>
      </c>
      <c r="BB410" s="205">
        <v>7.458818528012628</v>
      </c>
      <c r="BC410" s="206" t="s">
        <v>904</v>
      </c>
      <c r="BD410" s="205">
        <v>7.458818528012628</v>
      </c>
      <c r="BE410" s="205">
        <v>7464.446302953176</v>
      </c>
      <c r="BF410" s="205">
        <v>0.0</v>
      </c>
      <c r="BG410" s="205">
        <v>69866.00000000001</v>
      </c>
      <c r="BH410" s="205">
        <v>55892.79999999999</v>
      </c>
      <c r="BI410" s="2" t="s">
        <v>904</v>
      </c>
      <c r="BJ410" s="2" t="s">
        <v>904</v>
      </c>
      <c r="BK410" s="203">
        <v>30.0</v>
      </c>
      <c r="BL410" s="2">
        <v>3.0</v>
      </c>
      <c r="BM410" s="207">
        <v>30.0</v>
      </c>
      <c r="BN410" s="208" t="s">
        <v>906</v>
      </c>
      <c r="BO410" s="87">
        <v>20.0</v>
      </c>
      <c r="BP410" s="101">
        <v>0.05</v>
      </c>
      <c r="BQ410" s="101">
        <v>0.04</v>
      </c>
      <c r="BR410" s="2">
        <v>100.0</v>
      </c>
      <c r="BS410" s="2">
        <v>100.0</v>
      </c>
    </row>
    <row r="411" ht="12.75" customHeight="1">
      <c r="A411" s="87" t="str">
        <f t="shared" si="1"/>
        <v>Colombia Mangrove Restoration Hydrology Small</v>
      </c>
      <c r="B411" s="87" t="s">
        <v>165</v>
      </c>
      <c r="C411" s="203" t="s">
        <v>189</v>
      </c>
      <c r="D411" s="2" t="s">
        <v>590</v>
      </c>
      <c r="E411" s="203" t="s">
        <v>160</v>
      </c>
      <c r="F411" s="2" t="s">
        <v>174</v>
      </c>
      <c r="G411" s="203" t="s">
        <v>909</v>
      </c>
      <c r="H411" s="177">
        <v>100.0</v>
      </c>
      <c r="I411" s="2" t="s">
        <v>907</v>
      </c>
      <c r="J411" s="2">
        <v>356578.18109863997</v>
      </c>
      <c r="K411" s="2">
        <v>1.0697345432959199E7</v>
      </c>
      <c r="L411" s="204">
        <v>-1277835.2451278882</v>
      </c>
      <c r="M411" s="92">
        <v>2161590.1439593267</v>
      </c>
      <c r="N411" s="92">
        <v>2727091.1097275247</v>
      </c>
      <c r="O411" s="92">
        <v>1463061.263266196</v>
      </c>
      <c r="P411" s="92">
        <v>1570586.0</v>
      </c>
      <c r="Q411" s="92">
        <v>698528.8806931309</v>
      </c>
      <c r="R411" s="92">
        <v>1156505.1097275247</v>
      </c>
      <c r="S411" s="92">
        <v>69866.00000000001</v>
      </c>
      <c r="T411" s="92">
        <v>55892.79999999999</v>
      </c>
      <c r="U411" s="92">
        <v>1165968.329687543</v>
      </c>
      <c r="V411" s="92">
        <v>1967749.7972752466</v>
      </c>
      <c r="W411" s="92">
        <v>38.6738568108831</v>
      </c>
      <c r="X411" s="92">
        <v>21615.901439593268</v>
      </c>
      <c r="Y411" s="92">
        <v>4323.180287918653</v>
      </c>
      <c r="Z411" s="92">
        <v>698.6600000000002</v>
      </c>
      <c r="AA411" s="92">
        <v>11659.68329687543</v>
      </c>
      <c r="AB411" s="87">
        <v>500.0</v>
      </c>
      <c r="AC411" s="2">
        <v>1277835.2451278882</v>
      </c>
      <c r="AD411" s="92">
        <v>1463061.263266196</v>
      </c>
      <c r="AE411" s="92">
        <v>698528.8806931309</v>
      </c>
      <c r="AF411" s="92">
        <v>1165968.329687543</v>
      </c>
      <c r="AG411" s="92">
        <v>38.6738568108831</v>
      </c>
      <c r="AH411" s="2" t="s">
        <v>904</v>
      </c>
      <c r="AI411" s="2" t="s">
        <v>904</v>
      </c>
      <c r="AJ411" s="2" t="s">
        <v>904</v>
      </c>
      <c r="AK411" s="177">
        <v>55892.79999999999</v>
      </c>
      <c r="AL411" s="2" t="s">
        <v>904</v>
      </c>
      <c r="AM411" s="2" t="s">
        <v>904</v>
      </c>
      <c r="AN411" s="2" t="s">
        <v>904</v>
      </c>
      <c r="AO411" s="2" t="s">
        <v>904</v>
      </c>
      <c r="AP411" s="2" t="s">
        <v>904</v>
      </c>
      <c r="AQ411" s="2" t="s">
        <v>904</v>
      </c>
      <c r="AR411" s="2" t="s">
        <v>904</v>
      </c>
      <c r="AS411" s="2" t="s">
        <v>904</v>
      </c>
      <c r="AT411" s="2" t="s">
        <v>904</v>
      </c>
      <c r="AU411" s="2" t="s">
        <v>904</v>
      </c>
      <c r="AV411" s="2" t="s">
        <v>904</v>
      </c>
      <c r="AW411" s="2" t="s">
        <v>904</v>
      </c>
      <c r="AX411" s="2" t="s">
        <v>904</v>
      </c>
      <c r="AY411" s="2" t="s">
        <v>904</v>
      </c>
      <c r="AZ411" s="2" t="s">
        <v>904</v>
      </c>
      <c r="BA411" s="205">
        <v>5637106.199941218</v>
      </c>
      <c r="BB411" s="205">
        <v>7.458818528012628</v>
      </c>
      <c r="BC411" s="206" t="s">
        <v>904</v>
      </c>
      <c r="BD411" s="205">
        <v>7.458818528012628</v>
      </c>
      <c r="BE411" s="205">
        <v>7464.446302953176</v>
      </c>
      <c r="BF411" s="205">
        <v>0.0</v>
      </c>
      <c r="BG411" s="205">
        <v>69866.00000000001</v>
      </c>
      <c r="BH411" s="205">
        <v>55892.79999999999</v>
      </c>
      <c r="BI411" s="2" t="s">
        <v>904</v>
      </c>
      <c r="BJ411" s="2" t="s">
        <v>904</v>
      </c>
      <c r="BK411" s="203">
        <v>30.0</v>
      </c>
      <c r="BL411" s="2">
        <v>3.0</v>
      </c>
      <c r="BM411" s="207">
        <v>30.0</v>
      </c>
      <c r="BN411" s="208" t="s">
        <v>906</v>
      </c>
      <c r="BO411" s="87">
        <v>20.0</v>
      </c>
      <c r="BP411" s="101">
        <v>0.05</v>
      </c>
      <c r="BQ411" s="101">
        <v>0.04</v>
      </c>
      <c r="BR411" s="2">
        <v>100.0</v>
      </c>
      <c r="BS411" s="2">
        <v>100.0</v>
      </c>
    </row>
    <row r="412" ht="12.75" customHeight="1">
      <c r="A412" s="87" t="str">
        <f t="shared" si="1"/>
        <v>Colombia Salt marsh Restoration Hydrology Small</v>
      </c>
      <c r="B412" s="87" t="s">
        <v>165</v>
      </c>
      <c r="C412" s="203" t="s">
        <v>189</v>
      </c>
      <c r="D412" s="2" t="s">
        <v>590</v>
      </c>
      <c r="E412" s="203" t="s">
        <v>168</v>
      </c>
      <c r="F412" s="2" t="s">
        <v>174</v>
      </c>
      <c r="G412" s="203" t="s">
        <v>909</v>
      </c>
      <c r="H412" s="177">
        <v>100.0</v>
      </c>
      <c r="I412" s="2" t="s">
        <v>907</v>
      </c>
      <c r="J412" s="2">
        <v>413.7689513323668</v>
      </c>
      <c r="K412" s="2">
        <v>12413.068539971004</v>
      </c>
      <c r="L412" s="204">
        <v>-2123810.9540432245</v>
      </c>
      <c r="M412" s="92">
        <v>2235179.7932513496</v>
      </c>
      <c r="N412" s="92">
        <v>2750446.8134109178</v>
      </c>
      <c r="O412" s="92">
        <v>1613453.298591803</v>
      </c>
      <c r="P412" s="92">
        <v>1739756.5864245035</v>
      </c>
      <c r="Q412" s="92">
        <v>621726.4946595464</v>
      </c>
      <c r="R412" s="92">
        <v>1010690.2269864143</v>
      </c>
      <c r="S412" s="92">
        <v>6673.333333333321</v>
      </c>
      <c r="T412" s="92">
        <v>5338.666666666656</v>
      </c>
      <c r="U412" s="92">
        <v>111368.83920812496</v>
      </c>
      <c r="V412" s="92">
        <v>187951.94105597556</v>
      </c>
      <c r="W412" s="92">
        <v>418.67753370092794</v>
      </c>
      <c r="X412" s="92">
        <v>22351.797932513495</v>
      </c>
      <c r="Y412" s="92">
        <v>4470.359586502699</v>
      </c>
      <c r="Z412" s="92">
        <v>66.7333333333332</v>
      </c>
      <c r="AA412" s="92">
        <v>1113.6883920812497</v>
      </c>
      <c r="AB412" s="87">
        <v>500.0</v>
      </c>
      <c r="AC412" s="2">
        <v>2123810.9540432245</v>
      </c>
      <c r="AD412" s="92">
        <v>1613453.298591803</v>
      </c>
      <c r="AE412" s="92">
        <v>621726.4946595464</v>
      </c>
      <c r="AF412" s="92">
        <v>111368.83920812496</v>
      </c>
      <c r="AG412" s="92">
        <v>418.67753370092794</v>
      </c>
      <c r="AH412" s="2" t="s">
        <v>904</v>
      </c>
      <c r="AI412" s="2" t="s">
        <v>904</v>
      </c>
      <c r="AJ412" s="2" t="s">
        <v>904</v>
      </c>
      <c r="AK412" s="177">
        <v>5338.666666666656</v>
      </c>
      <c r="AL412" s="2" t="s">
        <v>904</v>
      </c>
      <c r="AM412" s="2" t="s">
        <v>904</v>
      </c>
      <c r="AN412" s="2" t="s">
        <v>904</v>
      </c>
      <c r="AO412" s="2" t="s">
        <v>904</v>
      </c>
      <c r="AP412" s="2" t="s">
        <v>904</v>
      </c>
      <c r="AQ412" s="2" t="s">
        <v>904</v>
      </c>
      <c r="AR412" s="2" t="s">
        <v>904</v>
      </c>
      <c r="AS412" s="2" t="s">
        <v>904</v>
      </c>
      <c r="AT412" s="2" t="s">
        <v>904</v>
      </c>
      <c r="AU412" s="2" t="s">
        <v>904</v>
      </c>
      <c r="AV412" s="2" t="s">
        <v>904</v>
      </c>
      <c r="AW412" s="2" t="s">
        <v>904</v>
      </c>
      <c r="AX412" s="2" t="s">
        <v>904</v>
      </c>
      <c r="AY412" s="2" t="s">
        <v>904</v>
      </c>
      <c r="AZ412" s="2" t="s">
        <v>904</v>
      </c>
      <c r="BA412" s="205">
        <v>93796.34185593639</v>
      </c>
      <c r="BB412" s="205">
        <v>5.453513012889005</v>
      </c>
      <c r="BC412" s="206" t="s">
        <v>904</v>
      </c>
      <c r="BD412" s="205">
        <v>5.453513012889005</v>
      </c>
      <c r="BE412" s="205">
        <v>1154.9080487985448</v>
      </c>
      <c r="BF412" s="205">
        <v>0.0</v>
      </c>
      <c r="BG412" s="205">
        <v>6673.333333333321</v>
      </c>
      <c r="BH412" s="205">
        <v>5338.666666666656</v>
      </c>
      <c r="BI412" s="2" t="s">
        <v>904</v>
      </c>
      <c r="BJ412" s="2" t="s">
        <v>904</v>
      </c>
      <c r="BK412" s="203">
        <v>30.0</v>
      </c>
      <c r="BL412" s="2">
        <v>1.0</v>
      </c>
      <c r="BM412" s="207">
        <v>30.0</v>
      </c>
      <c r="BN412" s="208" t="s">
        <v>906</v>
      </c>
      <c r="BO412" s="87">
        <v>20.0</v>
      </c>
      <c r="BP412" s="101">
        <v>0.05</v>
      </c>
      <c r="BQ412" s="101">
        <v>0.04</v>
      </c>
      <c r="BR412" s="2">
        <v>100.0</v>
      </c>
      <c r="BS412" s="2">
        <v>100.0</v>
      </c>
    </row>
    <row r="413" ht="12.75" customHeight="1">
      <c r="A413" s="87" t="str">
        <f t="shared" si="1"/>
        <v>Colombia Salt marsh Restoration Hydrology Small</v>
      </c>
      <c r="B413" s="87" t="s">
        <v>165</v>
      </c>
      <c r="C413" s="203" t="s">
        <v>189</v>
      </c>
      <c r="D413" s="2" t="s">
        <v>590</v>
      </c>
      <c r="E413" s="203" t="s">
        <v>168</v>
      </c>
      <c r="F413" s="2" t="s">
        <v>174</v>
      </c>
      <c r="G413" s="203" t="s">
        <v>909</v>
      </c>
      <c r="H413" s="177">
        <v>100.0</v>
      </c>
      <c r="I413" s="2" t="s">
        <v>907</v>
      </c>
      <c r="J413" s="2">
        <v>413.7689513323668</v>
      </c>
      <c r="K413" s="2">
        <v>12413.068539971004</v>
      </c>
      <c r="L413" s="204">
        <v>-2123810.9540432245</v>
      </c>
      <c r="M413" s="92">
        <v>2235179.7932513496</v>
      </c>
      <c r="N413" s="92">
        <v>2750446.8134109178</v>
      </c>
      <c r="O413" s="92">
        <v>1613453.298591803</v>
      </c>
      <c r="P413" s="92">
        <v>1739756.5864245035</v>
      </c>
      <c r="Q413" s="92">
        <v>621726.4946595464</v>
      </c>
      <c r="R413" s="92">
        <v>1010690.2269864143</v>
      </c>
      <c r="S413" s="92">
        <v>6673.333333333321</v>
      </c>
      <c r="T413" s="92">
        <v>5338.666666666656</v>
      </c>
      <c r="U413" s="92">
        <v>111368.83920812496</v>
      </c>
      <c r="V413" s="92">
        <v>187951.94105597556</v>
      </c>
      <c r="W413" s="92">
        <v>418.67753370092794</v>
      </c>
      <c r="X413" s="92">
        <v>22351.797932513495</v>
      </c>
      <c r="Y413" s="92">
        <v>4470.359586502699</v>
      </c>
      <c r="Z413" s="92">
        <v>66.7333333333332</v>
      </c>
      <c r="AA413" s="92">
        <v>1113.6883920812497</v>
      </c>
      <c r="AB413" s="87">
        <v>500.0</v>
      </c>
      <c r="AC413" s="2">
        <v>2123810.9540432245</v>
      </c>
      <c r="AD413" s="92">
        <v>1613453.298591803</v>
      </c>
      <c r="AE413" s="92">
        <v>621726.4946595464</v>
      </c>
      <c r="AF413" s="92">
        <v>111368.83920812496</v>
      </c>
      <c r="AG413" s="92">
        <v>418.67753370092794</v>
      </c>
      <c r="AH413" s="2" t="s">
        <v>904</v>
      </c>
      <c r="AI413" s="2" t="s">
        <v>904</v>
      </c>
      <c r="AJ413" s="2" t="s">
        <v>904</v>
      </c>
      <c r="AK413" s="177">
        <v>5338.666666666656</v>
      </c>
      <c r="AL413" s="2" t="s">
        <v>904</v>
      </c>
      <c r="AM413" s="2" t="s">
        <v>904</v>
      </c>
      <c r="AN413" s="2" t="s">
        <v>904</v>
      </c>
      <c r="AO413" s="2" t="s">
        <v>904</v>
      </c>
      <c r="AP413" s="2" t="s">
        <v>904</v>
      </c>
      <c r="AQ413" s="2" t="s">
        <v>904</v>
      </c>
      <c r="AR413" s="2" t="s">
        <v>904</v>
      </c>
      <c r="AS413" s="2" t="s">
        <v>904</v>
      </c>
      <c r="AT413" s="2" t="s">
        <v>904</v>
      </c>
      <c r="AU413" s="2" t="s">
        <v>904</v>
      </c>
      <c r="AV413" s="2" t="s">
        <v>904</v>
      </c>
      <c r="AW413" s="2" t="s">
        <v>904</v>
      </c>
      <c r="AX413" s="2" t="s">
        <v>904</v>
      </c>
      <c r="AY413" s="2" t="s">
        <v>904</v>
      </c>
      <c r="AZ413" s="2" t="s">
        <v>904</v>
      </c>
      <c r="BA413" s="205">
        <v>93796.34185593639</v>
      </c>
      <c r="BB413" s="205">
        <v>5.453513012889005</v>
      </c>
      <c r="BC413" s="206" t="s">
        <v>904</v>
      </c>
      <c r="BD413" s="205">
        <v>5.453513012889005</v>
      </c>
      <c r="BE413" s="205">
        <v>1154.9080487985448</v>
      </c>
      <c r="BF413" s="205">
        <v>0.0</v>
      </c>
      <c r="BG413" s="205">
        <v>6673.333333333321</v>
      </c>
      <c r="BH413" s="205">
        <v>5338.666666666656</v>
      </c>
      <c r="BI413" s="2" t="s">
        <v>904</v>
      </c>
      <c r="BJ413" s="2" t="s">
        <v>904</v>
      </c>
      <c r="BK413" s="203">
        <v>30.0</v>
      </c>
      <c r="BL413" s="2">
        <v>1.0</v>
      </c>
      <c r="BM413" s="207">
        <v>30.0</v>
      </c>
      <c r="BN413" s="208" t="s">
        <v>906</v>
      </c>
      <c r="BO413" s="87">
        <v>20.0</v>
      </c>
      <c r="BP413" s="101">
        <v>0.05</v>
      </c>
      <c r="BQ413" s="101">
        <v>0.04</v>
      </c>
      <c r="BR413" s="2">
        <v>100.0</v>
      </c>
      <c r="BS413" s="2">
        <v>100.0</v>
      </c>
    </row>
    <row r="414" ht="12.75" customHeight="1">
      <c r="A414" s="87" t="str">
        <f t="shared" si="1"/>
        <v>Colombia Mangrove Restoration Hydrology Large</v>
      </c>
      <c r="B414" s="87" t="s">
        <v>165</v>
      </c>
      <c r="C414" s="203" t="s">
        <v>189</v>
      </c>
      <c r="D414" s="2" t="s">
        <v>590</v>
      </c>
      <c r="E414" s="203" t="s">
        <v>160</v>
      </c>
      <c r="F414" s="2" t="s">
        <v>174</v>
      </c>
      <c r="G414" s="203" t="s">
        <v>909</v>
      </c>
      <c r="H414" s="177">
        <v>1000.0</v>
      </c>
      <c r="I414" s="2" t="s">
        <v>908</v>
      </c>
      <c r="J414" s="2">
        <v>356578.18109863997</v>
      </c>
      <c r="K414" s="2">
        <v>1.178765637115782E7</v>
      </c>
      <c r="L414" s="204">
        <v>1412894.5823828224</v>
      </c>
      <c r="M414" s="92">
        <v>5506021.908657651</v>
      </c>
      <c r="N414" s="92">
        <v>7364446.079962411</v>
      </c>
      <c r="O414" s="92">
        <v>3297533.649302306</v>
      </c>
      <c r="P414" s="92">
        <v>3759286.0</v>
      </c>
      <c r="Q414" s="92">
        <v>2208488.2593553453</v>
      </c>
      <c r="R414" s="92">
        <v>3605160.079962411</v>
      </c>
      <c r="S414" s="92">
        <v>646260.4999999999</v>
      </c>
      <c r="T414" s="92">
        <v>517008.40000000014</v>
      </c>
      <c r="U414" s="92">
        <v>1.1664904577072436E7</v>
      </c>
      <c r="V414" s="92">
        <v>2.0262426999624103E7</v>
      </c>
      <c r="W414" s="92">
        <v>10.649772631658692</v>
      </c>
      <c r="X414" s="92">
        <v>5506.021908657652</v>
      </c>
      <c r="Y414" s="92">
        <v>11012.043817315303</v>
      </c>
      <c r="Z414" s="92">
        <v>646.2604999999999</v>
      </c>
      <c r="AA414" s="92">
        <v>11664.904577072435</v>
      </c>
      <c r="AB414" s="87">
        <v>500.0</v>
      </c>
      <c r="AC414" s="2">
        <v>0.0</v>
      </c>
      <c r="AD414" s="92">
        <v>3297533.649302306</v>
      </c>
      <c r="AE414" s="92">
        <v>2208488.2593553453</v>
      </c>
      <c r="AF414" s="92">
        <v>1.1664904577072436E7</v>
      </c>
      <c r="AG414" s="92">
        <v>10.649772631658692</v>
      </c>
      <c r="AH414" s="2" t="s">
        <v>904</v>
      </c>
      <c r="AI414" s="2" t="s">
        <v>904</v>
      </c>
      <c r="AJ414" s="2" t="s">
        <v>904</v>
      </c>
      <c r="AK414" s="177">
        <v>517008.40000000014</v>
      </c>
      <c r="AL414" s="2" t="s">
        <v>904</v>
      </c>
      <c r="AM414" s="2" t="s">
        <v>904</v>
      </c>
      <c r="AN414" s="2" t="s">
        <v>904</v>
      </c>
      <c r="AO414" s="2" t="s">
        <v>904</v>
      </c>
      <c r="AP414" s="2" t="s">
        <v>904</v>
      </c>
      <c r="AQ414" s="2" t="s">
        <v>904</v>
      </c>
      <c r="AR414" s="2" t="s">
        <v>904</v>
      </c>
      <c r="AS414" s="2" t="s">
        <v>904</v>
      </c>
      <c r="AT414" s="2" t="s">
        <v>904</v>
      </c>
      <c r="AU414" s="2" t="s">
        <v>904</v>
      </c>
      <c r="AV414" s="2" t="s">
        <v>904</v>
      </c>
      <c r="AW414" s="2" t="s">
        <v>904</v>
      </c>
      <c r="AX414" s="2" t="s">
        <v>904</v>
      </c>
      <c r="AY414" s="2" t="s">
        <v>904</v>
      </c>
      <c r="AZ414" s="2" t="s">
        <v>904</v>
      </c>
      <c r="BA414" s="205">
        <v>5637106.199941218</v>
      </c>
      <c r="BB414" s="205">
        <v>74.58818528012637</v>
      </c>
      <c r="BC414" s="206" t="s">
        <v>904</v>
      </c>
      <c r="BD414" s="205">
        <v>74.58818528012637</v>
      </c>
      <c r="BE414" s="205">
        <v>74644.46302953178</v>
      </c>
      <c r="BF414" s="205">
        <v>0.0</v>
      </c>
      <c r="BG414" s="205">
        <v>646260.4999999999</v>
      </c>
      <c r="BH414" s="205">
        <v>517008.40000000014</v>
      </c>
      <c r="BI414" s="2" t="s">
        <v>904</v>
      </c>
      <c r="BJ414" s="2" t="s">
        <v>904</v>
      </c>
      <c r="BK414" s="203">
        <v>33.0577051429207</v>
      </c>
      <c r="BL414" s="2">
        <v>3.0</v>
      </c>
      <c r="BM414" s="207">
        <v>33.0577051429207</v>
      </c>
      <c r="BN414" s="208" t="s">
        <v>905</v>
      </c>
      <c r="BO414" s="87">
        <v>20.0</v>
      </c>
      <c r="BP414" s="101">
        <v>0.05</v>
      </c>
      <c r="BQ414" s="101">
        <v>0.04</v>
      </c>
      <c r="BR414" s="2">
        <v>100.0</v>
      </c>
      <c r="BS414" s="2">
        <v>100.0</v>
      </c>
    </row>
    <row r="415" ht="12.75" customHeight="1">
      <c r="A415" s="87" t="str">
        <f t="shared" si="1"/>
        <v>Colombia Mangrove Restoration Hydrology Large</v>
      </c>
      <c r="B415" s="87" t="s">
        <v>165</v>
      </c>
      <c r="C415" s="203" t="s">
        <v>189</v>
      </c>
      <c r="D415" s="2" t="s">
        <v>590</v>
      </c>
      <c r="E415" s="203" t="s">
        <v>160</v>
      </c>
      <c r="F415" s="2" t="s">
        <v>174</v>
      </c>
      <c r="G415" s="203" t="s">
        <v>909</v>
      </c>
      <c r="H415" s="177">
        <v>1000.0</v>
      </c>
      <c r="I415" s="2" t="s">
        <v>908</v>
      </c>
      <c r="J415" s="2">
        <v>356578.18109863997</v>
      </c>
      <c r="K415" s="2">
        <v>1.178765637115782E7</v>
      </c>
      <c r="L415" s="204">
        <v>1412894.5823828224</v>
      </c>
      <c r="M415" s="92">
        <v>5506021.908657651</v>
      </c>
      <c r="N415" s="92">
        <v>7364446.079962411</v>
      </c>
      <c r="O415" s="92">
        <v>3297533.649302306</v>
      </c>
      <c r="P415" s="92">
        <v>3759286.0</v>
      </c>
      <c r="Q415" s="92">
        <v>2208488.2593553453</v>
      </c>
      <c r="R415" s="92">
        <v>3605160.079962411</v>
      </c>
      <c r="S415" s="92">
        <v>646260.4999999999</v>
      </c>
      <c r="T415" s="92">
        <v>517008.40000000014</v>
      </c>
      <c r="U415" s="92">
        <v>1.1664904577072436E7</v>
      </c>
      <c r="V415" s="92">
        <v>2.0262426999624103E7</v>
      </c>
      <c r="W415" s="92">
        <v>10.649772631658692</v>
      </c>
      <c r="X415" s="92">
        <v>5506.021908657652</v>
      </c>
      <c r="Y415" s="92">
        <v>11012.043817315303</v>
      </c>
      <c r="Z415" s="92">
        <v>646.2604999999999</v>
      </c>
      <c r="AA415" s="92">
        <v>11664.904577072435</v>
      </c>
      <c r="AB415" s="87">
        <v>500.0</v>
      </c>
      <c r="AC415" s="2">
        <v>0.0</v>
      </c>
      <c r="AD415" s="92">
        <v>3297533.649302306</v>
      </c>
      <c r="AE415" s="92">
        <v>2208488.2593553453</v>
      </c>
      <c r="AF415" s="92">
        <v>1.1664904577072436E7</v>
      </c>
      <c r="AG415" s="92">
        <v>10.649772631658692</v>
      </c>
      <c r="AH415" s="2" t="s">
        <v>904</v>
      </c>
      <c r="AI415" s="2" t="s">
        <v>904</v>
      </c>
      <c r="AJ415" s="2" t="s">
        <v>904</v>
      </c>
      <c r="AK415" s="177">
        <v>517008.40000000014</v>
      </c>
      <c r="AL415" s="2" t="s">
        <v>904</v>
      </c>
      <c r="AM415" s="2" t="s">
        <v>904</v>
      </c>
      <c r="AN415" s="2" t="s">
        <v>904</v>
      </c>
      <c r="AO415" s="2" t="s">
        <v>904</v>
      </c>
      <c r="AP415" s="2" t="s">
        <v>904</v>
      </c>
      <c r="AQ415" s="2" t="s">
        <v>904</v>
      </c>
      <c r="AR415" s="2" t="s">
        <v>904</v>
      </c>
      <c r="AS415" s="2" t="s">
        <v>904</v>
      </c>
      <c r="AT415" s="2" t="s">
        <v>904</v>
      </c>
      <c r="AU415" s="2" t="s">
        <v>904</v>
      </c>
      <c r="AV415" s="2" t="s">
        <v>904</v>
      </c>
      <c r="AW415" s="2" t="s">
        <v>904</v>
      </c>
      <c r="AX415" s="2" t="s">
        <v>904</v>
      </c>
      <c r="AY415" s="2" t="s">
        <v>904</v>
      </c>
      <c r="AZ415" s="2" t="s">
        <v>904</v>
      </c>
      <c r="BA415" s="205">
        <v>5637106.199941218</v>
      </c>
      <c r="BB415" s="205">
        <v>74.58818528012637</v>
      </c>
      <c r="BC415" s="206" t="s">
        <v>904</v>
      </c>
      <c r="BD415" s="205">
        <v>74.58818528012637</v>
      </c>
      <c r="BE415" s="205">
        <v>74644.46302953178</v>
      </c>
      <c r="BF415" s="205">
        <v>0.0</v>
      </c>
      <c r="BG415" s="205">
        <v>646260.4999999999</v>
      </c>
      <c r="BH415" s="205">
        <v>517008.40000000014</v>
      </c>
      <c r="BI415" s="2" t="s">
        <v>904</v>
      </c>
      <c r="BJ415" s="2" t="s">
        <v>904</v>
      </c>
      <c r="BK415" s="203">
        <v>33.0577051429207</v>
      </c>
      <c r="BL415" s="2">
        <v>3.0</v>
      </c>
      <c r="BM415" s="207">
        <v>33.0577051429207</v>
      </c>
      <c r="BN415" s="208" t="s">
        <v>905</v>
      </c>
      <c r="BO415" s="87">
        <v>20.0</v>
      </c>
      <c r="BP415" s="101">
        <v>0.05</v>
      </c>
      <c r="BQ415" s="101">
        <v>0.04</v>
      </c>
      <c r="BR415" s="2">
        <v>100.0</v>
      </c>
      <c r="BS415" s="2">
        <v>100.0</v>
      </c>
    </row>
    <row r="416" ht="12.75" customHeight="1">
      <c r="A416" s="87" t="str">
        <f t="shared" si="1"/>
        <v>Colombia Salt marsh Restoration Hydrology Large</v>
      </c>
      <c r="B416" s="87" t="s">
        <v>165</v>
      </c>
      <c r="C416" s="203" t="s">
        <v>189</v>
      </c>
      <c r="D416" s="2" t="s">
        <v>590</v>
      </c>
      <c r="E416" s="203" t="s">
        <v>168</v>
      </c>
      <c r="F416" s="2" t="s">
        <v>174</v>
      </c>
      <c r="G416" s="203" t="s">
        <v>909</v>
      </c>
      <c r="H416" s="177">
        <v>1000.0</v>
      </c>
      <c r="I416" s="2" t="s">
        <v>908</v>
      </c>
      <c r="J416" s="2">
        <v>413.7689513323668</v>
      </c>
      <c r="K416" s="2">
        <v>32295.46777612814</v>
      </c>
      <c r="L416" s="204">
        <v>-4377348.337904478</v>
      </c>
      <c r="M416" s="92">
        <v>6295304.653865279</v>
      </c>
      <c r="N416" s="92">
        <v>7816102.650778405</v>
      </c>
      <c r="O416" s="92">
        <v>4716892.709368497</v>
      </c>
      <c r="P416" s="92">
        <v>5450991.864245037</v>
      </c>
      <c r="Q416" s="92">
        <v>1578411.9444967818</v>
      </c>
      <c r="R416" s="92">
        <v>2365110.7865333688</v>
      </c>
      <c r="S416" s="92">
        <v>61728.3333333332</v>
      </c>
      <c r="T416" s="92">
        <v>49382.66666666658</v>
      </c>
      <c r="U416" s="92">
        <v>2630686.574161307</v>
      </c>
      <c r="V416" s="92">
        <v>4569612.577252008</v>
      </c>
      <c r="W416" s="92">
        <v>127.48004672081885</v>
      </c>
      <c r="X416" s="92">
        <v>6295.304653865279</v>
      </c>
      <c r="Y416" s="92">
        <v>12590.609307730558</v>
      </c>
      <c r="Z416" s="92">
        <v>61.7283333333332</v>
      </c>
      <c r="AA416" s="92">
        <v>2630.686574161307</v>
      </c>
      <c r="AB416" s="87">
        <v>500.0</v>
      </c>
      <c r="AC416" s="2">
        <v>4377348.337904478</v>
      </c>
      <c r="AD416" s="92">
        <v>4716892.709368497</v>
      </c>
      <c r="AE416" s="92">
        <v>1578411.9444967818</v>
      </c>
      <c r="AF416" s="92">
        <v>2630686.574161307</v>
      </c>
      <c r="AG416" s="92">
        <v>127.48004672081885</v>
      </c>
      <c r="AH416" s="2" t="s">
        <v>904</v>
      </c>
      <c r="AI416" s="2" t="s">
        <v>904</v>
      </c>
      <c r="AJ416" s="2" t="s">
        <v>904</v>
      </c>
      <c r="AK416" s="177">
        <v>49382.66666666658</v>
      </c>
      <c r="AL416" s="2" t="s">
        <v>904</v>
      </c>
      <c r="AM416" s="2" t="s">
        <v>904</v>
      </c>
      <c r="AN416" s="2" t="s">
        <v>904</v>
      </c>
      <c r="AO416" s="2" t="s">
        <v>904</v>
      </c>
      <c r="AP416" s="2" t="s">
        <v>904</v>
      </c>
      <c r="AQ416" s="2" t="s">
        <v>904</v>
      </c>
      <c r="AR416" s="2" t="s">
        <v>904</v>
      </c>
      <c r="AS416" s="2" t="s">
        <v>904</v>
      </c>
      <c r="AT416" s="2" t="s">
        <v>904</v>
      </c>
      <c r="AU416" s="2" t="s">
        <v>904</v>
      </c>
      <c r="AV416" s="2" t="s">
        <v>904</v>
      </c>
      <c r="AW416" s="2" t="s">
        <v>904</v>
      </c>
      <c r="AX416" s="2" t="s">
        <v>904</v>
      </c>
      <c r="AY416" s="2" t="s">
        <v>904</v>
      </c>
      <c r="AZ416" s="2" t="s">
        <v>904</v>
      </c>
      <c r="BA416" s="205">
        <v>93796.34185593639</v>
      </c>
      <c r="BB416" s="205">
        <v>54.535130128890046</v>
      </c>
      <c r="BC416" s="206" t="s">
        <v>904</v>
      </c>
      <c r="BD416" s="205">
        <v>54.535130128890046</v>
      </c>
      <c r="BE416" s="205">
        <v>11549.080487985442</v>
      </c>
      <c r="BF416" s="205">
        <v>0.0</v>
      </c>
      <c r="BG416" s="205">
        <v>61728.3333333332</v>
      </c>
      <c r="BH416" s="205">
        <v>49382.66666666658</v>
      </c>
      <c r="BI416" s="2" t="s">
        <v>904</v>
      </c>
      <c r="BJ416" s="2" t="s">
        <v>904</v>
      </c>
      <c r="BK416" s="203">
        <v>78.05193616421515</v>
      </c>
      <c r="BL416" s="2">
        <v>3.0</v>
      </c>
      <c r="BM416" s="207">
        <v>78.05193616421515</v>
      </c>
      <c r="BN416" s="208" t="s">
        <v>905</v>
      </c>
      <c r="BO416" s="87">
        <v>20.0</v>
      </c>
      <c r="BP416" s="101">
        <v>0.05</v>
      </c>
      <c r="BQ416" s="101">
        <v>0.04</v>
      </c>
      <c r="BR416" s="2">
        <v>100.0</v>
      </c>
      <c r="BS416" s="2">
        <v>100.0</v>
      </c>
    </row>
    <row r="417" ht="12.75" customHeight="1">
      <c r="A417" s="87" t="str">
        <f t="shared" si="1"/>
        <v>Colombia Salt marsh Restoration Hydrology Large</v>
      </c>
      <c r="B417" s="87" t="s">
        <v>165</v>
      </c>
      <c r="C417" s="203" t="s">
        <v>189</v>
      </c>
      <c r="D417" s="2" t="s">
        <v>590</v>
      </c>
      <c r="E417" s="203" t="s">
        <v>168</v>
      </c>
      <c r="F417" s="2" t="s">
        <v>174</v>
      </c>
      <c r="G417" s="203" t="s">
        <v>909</v>
      </c>
      <c r="H417" s="177">
        <v>1000.0</v>
      </c>
      <c r="I417" s="2" t="s">
        <v>908</v>
      </c>
      <c r="J417" s="2">
        <v>413.7689513323668</v>
      </c>
      <c r="K417" s="2">
        <v>32295.46777612814</v>
      </c>
      <c r="L417" s="204">
        <v>-4377348.337904478</v>
      </c>
      <c r="M417" s="92">
        <v>6295304.653865279</v>
      </c>
      <c r="N417" s="92">
        <v>7816102.650778405</v>
      </c>
      <c r="O417" s="92">
        <v>4716892.709368497</v>
      </c>
      <c r="P417" s="92">
        <v>5450991.864245037</v>
      </c>
      <c r="Q417" s="92">
        <v>1578411.9444967818</v>
      </c>
      <c r="R417" s="92">
        <v>2365110.7865333688</v>
      </c>
      <c r="S417" s="92">
        <v>61728.3333333332</v>
      </c>
      <c r="T417" s="92">
        <v>49382.66666666658</v>
      </c>
      <c r="U417" s="92">
        <v>2630686.574161307</v>
      </c>
      <c r="V417" s="92">
        <v>4569612.577252008</v>
      </c>
      <c r="W417" s="92">
        <v>127.48004672081885</v>
      </c>
      <c r="X417" s="92">
        <v>6295.304653865279</v>
      </c>
      <c r="Y417" s="92">
        <v>12590.609307730558</v>
      </c>
      <c r="Z417" s="92">
        <v>61.7283333333332</v>
      </c>
      <c r="AA417" s="92">
        <v>2630.686574161307</v>
      </c>
      <c r="AB417" s="87">
        <v>500.0</v>
      </c>
      <c r="AC417" s="2">
        <v>4377348.337904478</v>
      </c>
      <c r="AD417" s="92">
        <v>4716892.709368497</v>
      </c>
      <c r="AE417" s="92">
        <v>1578411.9444967818</v>
      </c>
      <c r="AF417" s="92">
        <v>2630686.574161307</v>
      </c>
      <c r="AG417" s="92">
        <v>127.48004672081885</v>
      </c>
      <c r="AH417" s="2" t="s">
        <v>904</v>
      </c>
      <c r="AI417" s="2" t="s">
        <v>904</v>
      </c>
      <c r="AJ417" s="2" t="s">
        <v>904</v>
      </c>
      <c r="AK417" s="177">
        <v>49382.66666666658</v>
      </c>
      <c r="AL417" s="2" t="s">
        <v>904</v>
      </c>
      <c r="AM417" s="2" t="s">
        <v>904</v>
      </c>
      <c r="AN417" s="2" t="s">
        <v>904</v>
      </c>
      <c r="AO417" s="2" t="s">
        <v>904</v>
      </c>
      <c r="AP417" s="2" t="s">
        <v>904</v>
      </c>
      <c r="AQ417" s="2" t="s">
        <v>904</v>
      </c>
      <c r="AR417" s="2" t="s">
        <v>904</v>
      </c>
      <c r="AS417" s="2" t="s">
        <v>904</v>
      </c>
      <c r="AT417" s="2" t="s">
        <v>904</v>
      </c>
      <c r="AU417" s="2" t="s">
        <v>904</v>
      </c>
      <c r="AV417" s="2" t="s">
        <v>904</v>
      </c>
      <c r="AW417" s="2" t="s">
        <v>904</v>
      </c>
      <c r="AX417" s="2" t="s">
        <v>904</v>
      </c>
      <c r="AY417" s="2" t="s">
        <v>904</v>
      </c>
      <c r="AZ417" s="2" t="s">
        <v>904</v>
      </c>
      <c r="BA417" s="205">
        <v>93796.34185593639</v>
      </c>
      <c r="BB417" s="205">
        <v>54.535130128890046</v>
      </c>
      <c r="BC417" s="206" t="s">
        <v>904</v>
      </c>
      <c r="BD417" s="205">
        <v>54.535130128890046</v>
      </c>
      <c r="BE417" s="205">
        <v>11549.080487985442</v>
      </c>
      <c r="BF417" s="205">
        <v>0.0</v>
      </c>
      <c r="BG417" s="205">
        <v>61728.3333333332</v>
      </c>
      <c r="BH417" s="205">
        <v>49382.66666666658</v>
      </c>
      <c r="BI417" s="2" t="s">
        <v>904</v>
      </c>
      <c r="BJ417" s="2" t="s">
        <v>904</v>
      </c>
      <c r="BK417" s="203">
        <v>78.05193616421515</v>
      </c>
      <c r="BL417" s="2">
        <v>3.0</v>
      </c>
      <c r="BM417" s="207">
        <v>78.05193616421515</v>
      </c>
      <c r="BN417" s="208" t="s">
        <v>905</v>
      </c>
      <c r="BO417" s="87">
        <v>20.0</v>
      </c>
      <c r="BP417" s="101">
        <v>0.05</v>
      </c>
      <c r="BQ417" s="101">
        <v>0.04</v>
      </c>
      <c r="BR417" s="2">
        <v>100.0</v>
      </c>
      <c r="BS417" s="2">
        <v>100.0</v>
      </c>
    </row>
    <row r="418" ht="12.75" customHeight="1">
      <c r="A418" s="87" t="str">
        <f t="shared" si="1"/>
        <v>Colombia Mangrove Restoration Hydrology Large</v>
      </c>
      <c r="B418" s="87" t="s">
        <v>165</v>
      </c>
      <c r="C418" s="203" t="s">
        <v>189</v>
      </c>
      <c r="D418" s="2" t="s">
        <v>590</v>
      </c>
      <c r="E418" s="203" t="s">
        <v>160</v>
      </c>
      <c r="F418" s="2" t="s">
        <v>174</v>
      </c>
      <c r="G418" s="203" t="s">
        <v>909</v>
      </c>
      <c r="H418" s="177">
        <v>1000.0</v>
      </c>
      <c r="I418" s="2" t="s">
        <v>908</v>
      </c>
      <c r="J418" s="2">
        <v>356578.18109863997</v>
      </c>
      <c r="K418" s="2">
        <v>1.0697345432959199E7</v>
      </c>
      <c r="L418" s="204">
        <v>927363.9820808731</v>
      </c>
      <c r="M418" s="92">
        <v>5398126.219701663</v>
      </c>
      <c r="N418" s="92">
        <v>7177026.756760921</v>
      </c>
      <c r="O418" s="92">
        <v>3297533.649302306</v>
      </c>
      <c r="P418" s="92">
        <v>3759286.0</v>
      </c>
      <c r="Q418" s="92">
        <v>2100592.5703993565</v>
      </c>
      <c r="R418" s="92">
        <v>3417740.7567609213</v>
      </c>
      <c r="S418" s="92">
        <v>646260.4999999999</v>
      </c>
      <c r="T418" s="92">
        <v>517008.40000000014</v>
      </c>
      <c r="U418" s="92">
        <v>1.0585947687512549E7</v>
      </c>
      <c r="V418" s="92">
        <v>1.8388233767609213E7</v>
      </c>
      <c r="W418" s="92">
        <v>10.441080299085394</v>
      </c>
      <c r="X418" s="92">
        <v>5398.126219701663</v>
      </c>
      <c r="Y418" s="92">
        <v>10796.252439403326</v>
      </c>
      <c r="Z418" s="92">
        <v>646.2604999999999</v>
      </c>
      <c r="AA418" s="92">
        <v>10585.94768751255</v>
      </c>
      <c r="AB418" s="87">
        <v>500.0</v>
      </c>
      <c r="AC418" s="2">
        <v>0.0</v>
      </c>
      <c r="AD418" s="92">
        <v>3297533.649302306</v>
      </c>
      <c r="AE418" s="92">
        <v>2100592.5703993565</v>
      </c>
      <c r="AF418" s="92">
        <v>1.0585947687512549E7</v>
      </c>
      <c r="AG418" s="92">
        <v>10.441080299085394</v>
      </c>
      <c r="AH418" s="2" t="s">
        <v>904</v>
      </c>
      <c r="AI418" s="2" t="s">
        <v>904</v>
      </c>
      <c r="AJ418" s="2" t="s">
        <v>904</v>
      </c>
      <c r="AK418" s="177">
        <v>517008.40000000014</v>
      </c>
      <c r="AL418" s="2" t="s">
        <v>904</v>
      </c>
      <c r="AM418" s="2" t="s">
        <v>904</v>
      </c>
      <c r="AN418" s="2" t="s">
        <v>904</v>
      </c>
      <c r="AO418" s="2" t="s">
        <v>904</v>
      </c>
      <c r="AP418" s="2" t="s">
        <v>904</v>
      </c>
      <c r="AQ418" s="2" t="s">
        <v>904</v>
      </c>
      <c r="AR418" s="2" t="s">
        <v>904</v>
      </c>
      <c r="AS418" s="2" t="s">
        <v>904</v>
      </c>
      <c r="AT418" s="2" t="s">
        <v>904</v>
      </c>
      <c r="AU418" s="2" t="s">
        <v>904</v>
      </c>
      <c r="AV418" s="2" t="s">
        <v>904</v>
      </c>
      <c r="AW418" s="2" t="s">
        <v>904</v>
      </c>
      <c r="AX418" s="2" t="s">
        <v>904</v>
      </c>
      <c r="AY418" s="2" t="s">
        <v>904</v>
      </c>
      <c r="AZ418" s="2" t="s">
        <v>904</v>
      </c>
      <c r="BA418" s="205">
        <v>5637106.199941218</v>
      </c>
      <c r="BB418" s="205">
        <v>74.58818528012637</v>
      </c>
      <c r="BC418" s="206" t="s">
        <v>904</v>
      </c>
      <c r="BD418" s="205">
        <v>74.58818528012637</v>
      </c>
      <c r="BE418" s="205">
        <v>74644.46302953178</v>
      </c>
      <c r="BF418" s="205">
        <v>0.0</v>
      </c>
      <c r="BG418" s="205">
        <v>646260.4999999999</v>
      </c>
      <c r="BH418" s="205">
        <v>517008.40000000014</v>
      </c>
      <c r="BI418" s="2" t="s">
        <v>904</v>
      </c>
      <c r="BJ418" s="2" t="s">
        <v>904</v>
      </c>
      <c r="BK418" s="203">
        <v>30.0</v>
      </c>
      <c r="BL418" s="2">
        <v>3.0</v>
      </c>
      <c r="BM418" s="207">
        <v>30.0</v>
      </c>
      <c r="BN418" s="208" t="s">
        <v>906</v>
      </c>
      <c r="BO418" s="87">
        <v>20.0</v>
      </c>
      <c r="BP418" s="101">
        <v>0.05</v>
      </c>
      <c r="BQ418" s="101">
        <v>0.04</v>
      </c>
      <c r="BR418" s="2">
        <v>100.0</v>
      </c>
      <c r="BS418" s="2">
        <v>100.0</v>
      </c>
    </row>
    <row r="419" ht="12.75" customHeight="1">
      <c r="A419" s="87" t="str">
        <f t="shared" si="1"/>
        <v>Colombia Mangrove Restoration Hydrology Large</v>
      </c>
      <c r="B419" s="87" t="s">
        <v>165</v>
      </c>
      <c r="C419" s="203" t="s">
        <v>189</v>
      </c>
      <c r="D419" s="2" t="s">
        <v>590</v>
      </c>
      <c r="E419" s="203" t="s">
        <v>160</v>
      </c>
      <c r="F419" s="2" t="s">
        <v>174</v>
      </c>
      <c r="G419" s="203" t="s">
        <v>909</v>
      </c>
      <c r="H419" s="177">
        <v>1000.0</v>
      </c>
      <c r="I419" s="2" t="s">
        <v>908</v>
      </c>
      <c r="J419" s="2">
        <v>356578.18109863997</v>
      </c>
      <c r="K419" s="2">
        <v>1.0697345432959199E7</v>
      </c>
      <c r="L419" s="204">
        <v>927363.9820808731</v>
      </c>
      <c r="M419" s="92">
        <v>5398126.219701663</v>
      </c>
      <c r="N419" s="92">
        <v>7177026.756760921</v>
      </c>
      <c r="O419" s="92">
        <v>3297533.649302306</v>
      </c>
      <c r="P419" s="92">
        <v>3759286.0</v>
      </c>
      <c r="Q419" s="92">
        <v>2100592.5703993565</v>
      </c>
      <c r="R419" s="92">
        <v>3417740.7567609213</v>
      </c>
      <c r="S419" s="92">
        <v>646260.4999999999</v>
      </c>
      <c r="T419" s="92">
        <v>517008.40000000014</v>
      </c>
      <c r="U419" s="92">
        <v>1.0585947687512549E7</v>
      </c>
      <c r="V419" s="92">
        <v>1.8388233767609213E7</v>
      </c>
      <c r="W419" s="92">
        <v>10.441080299085394</v>
      </c>
      <c r="X419" s="92">
        <v>5398.126219701663</v>
      </c>
      <c r="Y419" s="92">
        <v>10796.252439403326</v>
      </c>
      <c r="Z419" s="92">
        <v>646.2604999999999</v>
      </c>
      <c r="AA419" s="92">
        <v>10585.94768751255</v>
      </c>
      <c r="AB419" s="87">
        <v>500.0</v>
      </c>
      <c r="AC419" s="2">
        <v>0.0</v>
      </c>
      <c r="AD419" s="92">
        <v>3297533.649302306</v>
      </c>
      <c r="AE419" s="92">
        <v>2100592.5703993565</v>
      </c>
      <c r="AF419" s="92">
        <v>1.0585947687512549E7</v>
      </c>
      <c r="AG419" s="92">
        <v>10.441080299085394</v>
      </c>
      <c r="AH419" s="2" t="s">
        <v>904</v>
      </c>
      <c r="AI419" s="2" t="s">
        <v>904</v>
      </c>
      <c r="AJ419" s="2" t="s">
        <v>904</v>
      </c>
      <c r="AK419" s="177">
        <v>517008.40000000014</v>
      </c>
      <c r="AL419" s="2" t="s">
        <v>904</v>
      </c>
      <c r="AM419" s="2" t="s">
        <v>904</v>
      </c>
      <c r="AN419" s="2" t="s">
        <v>904</v>
      </c>
      <c r="AO419" s="2" t="s">
        <v>904</v>
      </c>
      <c r="AP419" s="2" t="s">
        <v>904</v>
      </c>
      <c r="AQ419" s="2" t="s">
        <v>904</v>
      </c>
      <c r="AR419" s="2" t="s">
        <v>904</v>
      </c>
      <c r="AS419" s="2" t="s">
        <v>904</v>
      </c>
      <c r="AT419" s="2" t="s">
        <v>904</v>
      </c>
      <c r="AU419" s="2" t="s">
        <v>904</v>
      </c>
      <c r="AV419" s="2" t="s">
        <v>904</v>
      </c>
      <c r="AW419" s="2" t="s">
        <v>904</v>
      </c>
      <c r="AX419" s="2" t="s">
        <v>904</v>
      </c>
      <c r="AY419" s="2" t="s">
        <v>904</v>
      </c>
      <c r="AZ419" s="2" t="s">
        <v>904</v>
      </c>
      <c r="BA419" s="205">
        <v>5637106.199941218</v>
      </c>
      <c r="BB419" s="205">
        <v>74.58818528012637</v>
      </c>
      <c r="BC419" s="206" t="s">
        <v>904</v>
      </c>
      <c r="BD419" s="205">
        <v>74.58818528012637</v>
      </c>
      <c r="BE419" s="205">
        <v>74644.46302953178</v>
      </c>
      <c r="BF419" s="205">
        <v>0.0</v>
      </c>
      <c r="BG419" s="205">
        <v>646260.4999999999</v>
      </c>
      <c r="BH419" s="205">
        <v>517008.40000000014</v>
      </c>
      <c r="BI419" s="2" t="s">
        <v>904</v>
      </c>
      <c r="BJ419" s="2" t="s">
        <v>904</v>
      </c>
      <c r="BK419" s="203">
        <v>30.0</v>
      </c>
      <c r="BL419" s="2">
        <v>3.0</v>
      </c>
      <c r="BM419" s="207">
        <v>30.0</v>
      </c>
      <c r="BN419" s="208" t="s">
        <v>906</v>
      </c>
      <c r="BO419" s="87">
        <v>20.0</v>
      </c>
      <c r="BP419" s="101">
        <v>0.05</v>
      </c>
      <c r="BQ419" s="101">
        <v>0.04</v>
      </c>
      <c r="BR419" s="2">
        <v>100.0</v>
      </c>
      <c r="BS419" s="2">
        <v>100.0</v>
      </c>
    </row>
    <row r="420" ht="12.75" customHeight="1">
      <c r="A420" s="87" t="str">
        <f t="shared" si="1"/>
        <v>Colombia Salt marsh Restoration Hydrology Large</v>
      </c>
      <c r="B420" s="87" t="s">
        <v>165</v>
      </c>
      <c r="C420" s="203" t="s">
        <v>189</v>
      </c>
      <c r="D420" s="2" t="s">
        <v>590</v>
      </c>
      <c r="E420" s="203" t="s">
        <v>168</v>
      </c>
      <c r="F420" s="2" t="s">
        <v>174</v>
      </c>
      <c r="G420" s="203" t="s">
        <v>909</v>
      </c>
      <c r="H420" s="177">
        <v>1000.0</v>
      </c>
      <c r="I420" s="2" t="s">
        <v>908</v>
      </c>
      <c r="J420" s="2">
        <v>413.7689513323668</v>
      </c>
      <c r="K420" s="2">
        <v>12413.068539971004</v>
      </c>
      <c r="L420" s="204">
        <v>-5308495.933971484</v>
      </c>
      <c r="M420" s="92">
        <v>6133348.923435093</v>
      </c>
      <c r="N420" s="92">
        <v>7534778.77510243</v>
      </c>
      <c r="O420" s="92">
        <v>4716892.709368497</v>
      </c>
      <c r="P420" s="92">
        <v>5450991.864245037</v>
      </c>
      <c r="Q420" s="92">
        <v>1416456.214066596</v>
      </c>
      <c r="R420" s="92">
        <v>2083786.9108573934</v>
      </c>
      <c r="S420" s="92">
        <v>61728.3333333332</v>
      </c>
      <c r="T420" s="92">
        <v>49382.66666666658</v>
      </c>
      <c r="U420" s="92">
        <v>1011129.2698594494</v>
      </c>
      <c r="V420" s="92">
        <v>1756373.8204922557</v>
      </c>
      <c r="W420" s="92">
        <v>124.20043990000076</v>
      </c>
      <c r="X420" s="92">
        <v>6133.348923435093</v>
      </c>
      <c r="Y420" s="92">
        <v>12266.697846870185</v>
      </c>
      <c r="Z420" s="92">
        <v>61.7283333333332</v>
      </c>
      <c r="AA420" s="92">
        <v>1011.1292698594493</v>
      </c>
      <c r="AB420" s="87">
        <v>500.0</v>
      </c>
      <c r="AC420" s="2">
        <v>5308495.933971484</v>
      </c>
      <c r="AD420" s="92">
        <v>4716892.709368497</v>
      </c>
      <c r="AE420" s="92">
        <v>1416456.214066596</v>
      </c>
      <c r="AF420" s="92">
        <v>1011129.2698594494</v>
      </c>
      <c r="AG420" s="92">
        <v>124.20043990000076</v>
      </c>
      <c r="AH420" s="2" t="s">
        <v>904</v>
      </c>
      <c r="AI420" s="2" t="s">
        <v>904</v>
      </c>
      <c r="AJ420" s="2" t="s">
        <v>904</v>
      </c>
      <c r="AK420" s="177">
        <v>49382.66666666658</v>
      </c>
      <c r="AL420" s="2" t="s">
        <v>904</v>
      </c>
      <c r="AM420" s="2" t="s">
        <v>904</v>
      </c>
      <c r="AN420" s="2" t="s">
        <v>904</v>
      </c>
      <c r="AO420" s="2" t="s">
        <v>904</v>
      </c>
      <c r="AP420" s="2" t="s">
        <v>904</v>
      </c>
      <c r="AQ420" s="2" t="s">
        <v>904</v>
      </c>
      <c r="AR420" s="2" t="s">
        <v>904</v>
      </c>
      <c r="AS420" s="2" t="s">
        <v>904</v>
      </c>
      <c r="AT420" s="2" t="s">
        <v>904</v>
      </c>
      <c r="AU420" s="2" t="s">
        <v>904</v>
      </c>
      <c r="AV420" s="2" t="s">
        <v>904</v>
      </c>
      <c r="AW420" s="2" t="s">
        <v>904</v>
      </c>
      <c r="AX420" s="2" t="s">
        <v>904</v>
      </c>
      <c r="AY420" s="2" t="s">
        <v>904</v>
      </c>
      <c r="AZ420" s="2" t="s">
        <v>904</v>
      </c>
      <c r="BA420" s="205">
        <v>93796.34185593639</v>
      </c>
      <c r="BB420" s="205">
        <v>54.535130128890046</v>
      </c>
      <c r="BC420" s="206" t="s">
        <v>904</v>
      </c>
      <c r="BD420" s="205">
        <v>54.535130128890046</v>
      </c>
      <c r="BE420" s="205">
        <v>11549.080487985442</v>
      </c>
      <c r="BF420" s="205">
        <v>0.0</v>
      </c>
      <c r="BG420" s="205">
        <v>61728.3333333332</v>
      </c>
      <c r="BH420" s="205">
        <v>49382.66666666658</v>
      </c>
      <c r="BI420" s="2" t="s">
        <v>904</v>
      </c>
      <c r="BJ420" s="2" t="s">
        <v>904</v>
      </c>
      <c r="BK420" s="203">
        <v>30.0</v>
      </c>
      <c r="BL420" s="2">
        <v>1.0</v>
      </c>
      <c r="BM420" s="207">
        <v>30.0</v>
      </c>
      <c r="BN420" s="208" t="s">
        <v>906</v>
      </c>
      <c r="BO420" s="87">
        <v>20.0</v>
      </c>
      <c r="BP420" s="101">
        <v>0.05</v>
      </c>
      <c r="BQ420" s="101">
        <v>0.04</v>
      </c>
      <c r="BR420" s="2">
        <v>100.0</v>
      </c>
      <c r="BS420" s="2">
        <v>100.0</v>
      </c>
    </row>
    <row r="421" ht="12.75" customHeight="1">
      <c r="A421" s="87" t="str">
        <f t="shared" si="1"/>
        <v>Colombia Salt marsh Restoration Hydrology Large</v>
      </c>
      <c r="B421" s="87" t="s">
        <v>165</v>
      </c>
      <c r="C421" s="203" t="s">
        <v>189</v>
      </c>
      <c r="D421" s="2" t="s">
        <v>590</v>
      </c>
      <c r="E421" s="203" t="s">
        <v>168</v>
      </c>
      <c r="F421" s="2" t="s">
        <v>174</v>
      </c>
      <c r="G421" s="203" t="s">
        <v>909</v>
      </c>
      <c r="H421" s="177">
        <v>1000.0</v>
      </c>
      <c r="I421" s="2" t="s">
        <v>908</v>
      </c>
      <c r="J421" s="2">
        <v>413.7689513323668</v>
      </c>
      <c r="K421" s="2">
        <v>12413.068539971004</v>
      </c>
      <c r="L421" s="204">
        <v>-5308495.933971484</v>
      </c>
      <c r="M421" s="92">
        <v>6133348.923435093</v>
      </c>
      <c r="N421" s="92">
        <v>7534778.77510243</v>
      </c>
      <c r="O421" s="92">
        <v>4716892.709368497</v>
      </c>
      <c r="P421" s="92">
        <v>5450991.864245037</v>
      </c>
      <c r="Q421" s="92">
        <v>1416456.214066596</v>
      </c>
      <c r="R421" s="92">
        <v>2083786.9108573934</v>
      </c>
      <c r="S421" s="92">
        <v>61728.3333333332</v>
      </c>
      <c r="T421" s="92">
        <v>49382.66666666658</v>
      </c>
      <c r="U421" s="92">
        <v>1011129.2698594494</v>
      </c>
      <c r="V421" s="92">
        <v>1756373.8204922557</v>
      </c>
      <c r="W421" s="92">
        <v>124.20043990000076</v>
      </c>
      <c r="X421" s="92">
        <v>6133.348923435093</v>
      </c>
      <c r="Y421" s="92">
        <v>12266.697846870185</v>
      </c>
      <c r="Z421" s="92">
        <v>61.7283333333332</v>
      </c>
      <c r="AA421" s="92">
        <v>1011.1292698594493</v>
      </c>
      <c r="AB421" s="87">
        <v>500.0</v>
      </c>
      <c r="AC421" s="2">
        <v>5308495.933971484</v>
      </c>
      <c r="AD421" s="92">
        <v>4716892.709368497</v>
      </c>
      <c r="AE421" s="92">
        <v>1416456.214066596</v>
      </c>
      <c r="AF421" s="92">
        <v>1011129.2698594494</v>
      </c>
      <c r="AG421" s="92">
        <v>124.20043990000076</v>
      </c>
      <c r="AH421" s="2" t="s">
        <v>904</v>
      </c>
      <c r="AI421" s="2" t="s">
        <v>904</v>
      </c>
      <c r="AJ421" s="2" t="s">
        <v>904</v>
      </c>
      <c r="AK421" s="177">
        <v>49382.66666666658</v>
      </c>
      <c r="AL421" s="2" t="s">
        <v>904</v>
      </c>
      <c r="AM421" s="2" t="s">
        <v>904</v>
      </c>
      <c r="AN421" s="2" t="s">
        <v>904</v>
      </c>
      <c r="AO421" s="2" t="s">
        <v>904</v>
      </c>
      <c r="AP421" s="2" t="s">
        <v>904</v>
      </c>
      <c r="AQ421" s="2" t="s">
        <v>904</v>
      </c>
      <c r="AR421" s="2" t="s">
        <v>904</v>
      </c>
      <c r="AS421" s="2" t="s">
        <v>904</v>
      </c>
      <c r="AT421" s="2" t="s">
        <v>904</v>
      </c>
      <c r="AU421" s="2" t="s">
        <v>904</v>
      </c>
      <c r="AV421" s="2" t="s">
        <v>904</v>
      </c>
      <c r="AW421" s="2" t="s">
        <v>904</v>
      </c>
      <c r="AX421" s="2" t="s">
        <v>904</v>
      </c>
      <c r="AY421" s="2" t="s">
        <v>904</v>
      </c>
      <c r="AZ421" s="2" t="s">
        <v>904</v>
      </c>
      <c r="BA421" s="205">
        <v>93796.34185593639</v>
      </c>
      <c r="BB421" s="205">
        <v>54.535130128890046</v>
      </c>
      <c r="BC421" s="206" t="s">
        <v>904</v>
      </c>
      <c r="BD421" s="205">
        <v>54.535130128890046</v>
      </c>
      <c r="BE421" s="205">
        <v>11549.080487985442</v>
      </c>
      <c r="BF421" s="205">
        <v>0.0</v>
      </c>
      <c r="BG421" s="205">
        <v>61728.3333333332</v>
      </c>
      <c r="BH421" s="205">
        <v>49382.66666666658</v>
      </c>
      <c r="BI421" s="2" t="s">
        <v>904</v>
      </c>
      <c r="BJ421" s="2" t="s">
        <v>904</v>
      </c>
      <c r="BK421" s="203">
        <v>30.0</v>
      </c>
      <c r="BL421" s="2">
        <v>1.0</v>
      </c>
      <c r="BM421" s="207">
        <v>30.0</v>
      </c>
      <c r="BN421" s="208" t="s">
        <v>906</v>
      </c>
      <c r="BO421" s="87">
        <v>20.0</v>
      </c>
      <c r="BP421" s="101">
        <v>0.05</v>
      </c>
      <c r="BQ421" s="101">
        <v>0.04</v>
      </c>
      <c r="BR421" s="2">
        <v>100.0</v>
      </c>
      <c r="BS421" s="2">
        <v>100.0</v>
      </c>
    </row>
    <row r="422" ht="12.75" customHeight="1">
      <c r="A422" s="87" t="str">
        <f t="shared" si="1"/>
        <v>India Mangrove Restoration Hydrology Medium</v>
      </c>
      <c r="B422" s="87" t="s">
        <v>162</v>
      </c>
      <c r="C422" s="203" t="s">
        <v>190</v>
      </c>
      <c r="D422" s="2" t="s">
        <v>591</v>
      </c>
      <c r="E422" s="203" t="s">
        <v>160</v>
      </c>
      <c r="F422" s="2" t="s">
        <v>174</v>
      </c>
      <c r="G422" s="203" t="s">
        <v>909</v>
      </c>
      <c r="H422" s="177">
        <v>500.0</v>
      </c>
      <c r="I422" s="2" t="s">
        <v>903</v>
      </c>
      <c r="J422" s="2">
        <v>214284.02111760003</v>
      </c>
      <c r="K422" s="2">
        <v>1.5983049962289214E7</v>
      </c>
      <c r="L422" s="204">
        <v>-8604938.945407148</v>
      </c>
      <c r="M422" s="92">
        <v>1.199177029562902E7</v>
      </c>
      <c r="N422" s="92">
        <v>1.4422660008779861E7</v>
      </c>
      <c r="O422" s="92">
        <v>9078205.024771541</v>
      </c>
      <c r="P422" s="92">
        <v>1.03076E7</v>
      </c>
      <c r="Q422" s="92">
        <v>2913565.2708574794</v>
      </c>
      <c r="R422" s="92">
        <v>4115060.008779861</v>
      </c>
      <c r="S422" s="92">
        <v>117780.0</v>
      </c>
      <c r="T422" s="92">
        <v>94224.0</v>
      </c>
      <c r="U422" s="92">
        <v>4855942.118095801</v>
      </c>
      <c r="V422" s="92">
        <v>8276102.0877986085</v>
      </c>
      <c r="W422" s="92">
        <v>127.26874570840785</v>
      </c>
      <c r="X422" s="92">
        <v>23983.540591258043</v>
      </c>
      <c r="Y422" s="92">
        <v>23983.540591258043</v>
      </c>
      <c r="Z422" s="92">
        <v>235.56</v>
      </c>
      <c r="AA422" s="92">
        <v>9711.884236191603</v>
      </c>
      <c r="AB422" s="87">
        <v>500.0</v>
      </c>
      <c r="AC422" s="2">
        <v>8604938.945407148</v>
      </c>
      <c r="AD422" s="92">
        <v>9078205.024771541</v>
      </c>
      <c r="AE422" s="92">
        <v>2913565.2708574794</v>
      </c>
      <c r="AF422" s="92">
        <v>4855942.118095801</v>
      </c>
      <c r="AG422" s="92">
        <v>127.26874570840785</v>
      </c>
      <c r="AH422" s="2" t="s">
        <v>904</v>
      </c>
      <c r="AI422" s="2" t="s">
        <v>904</v>
      </c>
      <c r="AJ422" s="2" t="s">
        <v>904</v>
      </c>
      <c r="AK422" s="177">
        <v>94224.0</v>
      </c>
      <c r="AL422" s="2" t="s">
        <v>904</v>
      </c>
      <c r="AM422" s="2" t="s">
        <v>904</v>
      </c>
      <c r="AN422" s="2" t="s">
        <v>904</v>
      </c>
      <c r="AO422" s="2" t="s">
        <v>904</v>
      </c>
      <c r="AP422" s="2" t="s">
        <v>904</v>
      </c>
      <c r="AQ422" s="2" t="s">
        <v>904</v>
      </c>
      <c r="AR422" s="2" t="s">
        <v>904</v>
      </c>
      <c r="AS422" s="2" t="s">
        <v>904</v>
      </c>
      <c r="AT422" s="2" t="s">
        <v>904</v>
      </c>
      <c r="AU422" s="2" t="s">
        <v>904</v>
      </c>
      <c r="AV422" s="2" t="s">
        <v>904</v>
      </c>
      <c r="AW422" s="2" t="s">
        <v>904</v>
      </c>
      <c r="AX422" s="2" t="s">
        <v>904</v>
      </c>
      <c r="AY422" s="2" t="s">
        <v>904</v>
      </c>
      <c r="AZ422" s="2" t="s">
        <v>904</v>
      </c>
      <c r="BA422" s="205">
        <v>8265713.534551408</v>
      </c>
      <c r="BB422" s="205">
        <v>15.665219039117005</v>
      </c>
      <c r="BC422" s="206" t="s">
        <v>904</v>
      </c>
      <c r="BD422" s="205">
        <v>15.665219039117005</v>
      </c>
      <c r="BE422" s="205">
        <v>17557.691329605565</v>
      </c>
      <c r="BF422" s="205">
        <v>0.0</v>
      </c>
      <c r="BG422" s="205">
        <v>117780.0</v>
      </c>
      <c r="BH422" s="205">
        <v>94224.0</v>
      </c>
      <c r="BI422" s="2" t="s">
        <v>904</v>
      </c>
      <c r="BJ422" s="2" t="s">
        <v>904</v>
      </c>
      <c r="BK422" s="203">
        <v>74.5881558453565</v>
      </c>
      <c r="BL422" s="2">
        <v>3.0</v>
      </c>
      <c r="BM422" s="207">
        <v>74.5881558453565</v>
      </c>
      <c r="BN422" s="208" t="s">
        <v>905</v>
      </c>
      <c r="BO422" s="87">
        <v>20.0</v>
      </c>
      <c r="BP422" s="101">
        <v>0.05</v>
      </c>
      <c r="BQ422" s="101">
        <v>0.04</v>
      </c>
      <c r="BR422" s="2">
        <v>100.0</v>
      </c>
      <c r="BS422" s="2">
        <v>100.0</v>
      </c>
    </row>
    <row r="423" ht="12.75" customHeight="1">
      <c r="A423" s="87" t="str">
        <f t="shared" si="1"/>
        <v>India Mangrove Restoration Hydrology Medium</v>
      </c>
      <c r="B423" s="87" t="s">
        <v>162</v>
      </c>
      <c r="C423" s="203" t="s">
        <v>190</v>
      </c>
      <c r="D423" s="2" t="s">
        <v>591</v>
      </c>
      <c r="E423" s="203" t="s">
        <v>160</v>
      </c>
      <c r="F423" s="2" t="s">
        <v>174</v>
      </c>
      <c r="G423" s="203" t="s">
        <v>909</v>
      </c>
      <c r="H423" s="177">
        <v>500.0</v>
      </c>
      <c r="I423" s="2" t="s">
        <v>903</v>
      </c>
      <c r="J423" s="2">
        <v>214284.02111760003</v>
      </c>
      <c r="K423" s="2">
        <v>1.5983049962289214E7</v>
      </c>
      <c r="L423" s="204">
        <v>-8604938.945407148</v>
      </c>
      <c r="M423" s="92">
        <v>1.199177029562902E7</v>
      </c>
      <c r="N423" s="92">
        <v>1.4422660008779861E7</v>
      </c>
      <c r="O423" s="92">
        <v>9078205.024771541</v>
      </c>
      <c r="P423" s="92">
        <v>1.03076E7</v>
      </c>
      <c r="Q423" s="92">
        <v>2913565.2708574794</v>
      </c>
      <c r="R423" s="92">
        <v>4115060.008779861</v>
      </c>
      <c r="S423" s="92">
        <v>117780.0</v>
      </c>
      <c r="T423" s="92">
        <v>94224.0</v>
      </c>
      <c r="U423" s="92">
        <v>4855942.118095801</v>
      </c>
      <c r="V423" s="92">
        <v>8276102.0877986085</v>
      </c>
      <c r="W423" s="92">
        <v>127.26874570840785</v>
      </c>
      <c r="X423" s="92">
        <v>23983.540591258043</v>
      </c>
      <c r="Y423" s="92">
        <v>23983.540591258043</v>
      </c>
      <c r="Z423" s="92">
        <v>235.56</v>
      </c>
      <c r="AA423" s="92">
        <v>9711.884236191603</v>
      </c>
      <c r="AB423" s="87">
        <v>500.0</v>
      </c>
      <c r="AC423" s="2">
        <v>8604938.945407148</v>
      </c>
      <c r="AD423" s="92">
        <v>9078205.024771541</v>
      </c>
      <c r="AE423" s="92">
        <v>2913565.2708574794</v>
      </c>
      <c r="AF423" s="92">
        <v>4855942.118095801</v>
      </c>
      <c r="AG423" s="92">
        <v>127.26874570840785</v>
      </c>
      <c r="AH423" s="2" t="s">
        <v>904</v>
      </c>
      <c r="AI423" s="2" t="s">
        <v>904</v>
      </c>
      <c r="AJ423" s="2" t="s">
        <v>904</v>
      </c>
      <c r="AK423" s="177">
        <v>94224.0</v>
      </c>
      <c r="AL423" s="2" t="s">
        <v>904</v>
      </c>
      <c r="AM423" s="2" t="s">
        <v>904</v>
      </c>
      <c r="AN423" s="2" t="s">
        <v>904</v>
      </c>
      <c r="AO423" s="2" t="s">
        <v>904</v>
      </c>
      <c r="AP423" s="2" t="s">
        <v>904</v>
      </c>
      <c r="AQ423" s="2" t="s">
        <v>904</v>
      </c>
      <c r="AR423" s="2" t="s">
        <v>904</v>
      </c>
      <c r="AS423" s="2" t="s">
        <v>904</v>
      </c>
      <c r="AT423" s="2" t="s">
        <v>904</v>
      </c>
      <c r="AU423" s="2" t="s">
        <v>904</v>
      </c>
      <c r="AV423" s="2" t="s">
        <v>904</v>
      </c>
      <c r="AW423" s="2" t="s">
        <v>904</v>
      </c>
      <c r="AX423" s="2" t="s">
        <v>904</v>
      </c>
      <c r="AY423" s="2" t="s">
        <v>904</v>
      </c>
      <c r="AZ423" s="2" t="s">
        <v>904</v>
      </c>
      <c r="BA423" s="205">
        <v>8265713.534551408</v>
      </c>
      <c r="BB423" s="205">
        <v>15.665219039117005</v>
      </c>
      <c r="BC423" s="206" t="s">
        <v>904</v>
      </c>
      <c r="BD423" s="205">
        <v>15.665219039117005</v>
      </c>
      <c r="BE423" s="205">
        <v>17557.691329605565</v>
      </c>
      <c r="BF423" s="205">
        <v>0.0</v>
      </c>
      <c r="BG423" s="205">
        <v>117780.0</v>
      </c>
      <c r="BH423" s="205">
        <v>94224.0</v>
      </c>
      <c r="BI423" s="2" t="s">
        <v>904</v>
      </c>
      <c r="BJ423" s="2" t="s">
        <v>904</v>
      </c>
      <c r="BK423" s="203">
        <v>74.5881558453565</v>
      </c>
      <c r="BL423" s="2">
        <v>3.0</v>
      </c>
      <c r="BM423" s="207">
        <v>74.5881558453565</v>
      </c>
      <c r="BN423" s="208" t="s">
        <v>905</v>
      </c>
      <c r="BO423" s="87">
        <v>20.0</v>
      </c>
      <c r="BP423" s="101">
        <v>0.05</v>
      </c>
      <c r="BQ423" s="101">
        <v>0.04</v>
      </c>
      <c r="BR423" s="2">
        <v>100.0</v>
      </c>
      <c r="BS423" s="2">
        <v>100.0</v>
      </c>
    </row>
    <row r="424" ht="12.75" customHeight="1">
      <c r="A424" s="87" t="str">
        <f t="shared" si="1"/>
        <v>India Salt marsh Restoration Hydrology Medium</v>
      </c>
      <c r="B424" s="87" t="s">
        <v>162</v>
      </c>
      <c r="C424" s="203" t="s">
        <v>190</v>
      </c>
      <c r="D424" s="2" t="s">
        <v>591</v>
      </c>
      <c r="E424" s="203" t="s">
        <v>168</v>
      </c>
      <c r="F424" s="2" t="s">
        <v>174</v>
      </c>
      <c r="G424" s="203" t="s">
        <v>909</v>
      </c>
      <c r="H424" s="177">
        <v>500.0</v>
      </c>
      <c r="I424" s="2" t="s">
        <v>903</v>
      </c>
      <c r="J424" s="2">
        <v>471.13729219612253</v>
      </c>
      <c r="K424" s="2">
        <v>195045.9765277801</v>
      </c>
      <c r="L424" s="204">
        <v>-1.411989981661049E7</v>
      </c>
      <c r="M424" s="92">
        <v>1.91792727946139E7</v>
      </c>
      <c r="N424" s="92">
        <v>2.292721957918824E7</v>
      </c>
      <c r="O424" s="92">
        <v>1.4712536792424232E7</v>
      </c>
      <c r="P424" s="92">
        <v>1.6769728674772972E7</v>
      </c>
      <c r="Q424" s="92">
        <v>4466736.00218967</v>
      </c>
      <c r="R424" s="92">
        <v>6157490.904415266</v>
      </c>
      <c r="S424" s="92">
        <v>32532.499999999927</v>
      </c>
      <c r="T424" s="92">
        <v>26025.999999999953</v>
      </c>
      <c r="U424" s="92">
        <v>7444560.003649453</v>
      </c>
      <c r="V424" s="92">
        <v>1.2687947485895002E7</v>
      </c>
      <c r="W424" s="92">
        <v>736.9274108435386</v>
      </c>
      <c r="X424" s="92">
        <v>38358.545589227804</v>
      </c>
      <c r="Y424" s="92">
        <v>38358.545589227804</v>
      </c>
      <c r="Z424" s="92">
        <v>65.06499999999986</v>
      </c>
      <c r="AA424" s="92">
        <v>14889.120007298905</v>
      </c>
      <c r="AB424" s="87">
        <v>500.0</v>
      </c>
      <c r="AC424" s="2">
        <v>1.411989981661049E7</v>
      </c>
      <c r="AD424" s="92">
        <v>1.4712536792424232E7</v>
      </c>
      <c r="AE424" s="92">
        <v>4466736.00218967</v>
      </c>
      <c r="AF424" s="92">
        <v>7444560.003649453</v>
      </c>
      <c r="AG424" s="92">
        <v>736.9274108435386</v>
      </c>
      <c r="AH424" s="2" t="s">
        <v>904</v>
      </c>
      <c r="AI424" s="2" t="s">
        <v>904</v>
      </c>
      <c r="AJ424" s="2" t="s">
        <v>904</v>
      </c>
      <c r="AK424" s="177">
        <v>26025.999999999953</v>
      </c>
      <c r="AL424" s="2" t="s">
        <v>904</v>
      </c>
      <c r="AM424" s="2" t="s">
        <v>904</v>
      </c>
      <c r="AN424" s="2" t="s">
        <v>904</v>
      </c>
      <c r="AO424" s="2" t="s">
        <v>904</v>
      </c>
      <c r="AP424" s="2" t="s">
        <v>904</v>
      </c>
      <c r="AQ424" s="2" t="s">
        <v>904</v>
      </c>
      <c r="AR424" s="2" t="s">
        <v>904</v>
      </c>
      <c r="AS424" s="2" t="s">
        <v>904</v>
      </c>
      <c r="AT424" s="2" t="s">
        <v>904</v>
      </c>
      <c r="AU424" s="2" t="s">
        <v>904</v>
      </c>
      <c r="AV424" s="2" t="s">
        <v>904</v>
      </c>
      <c r="AW424" s="2" t="s">
        <v>904</v>
      </c>
      <c r="AX424" s="2" t="s">
        <v>904</v>
      </c>
      <c r="AY424" s="2" t="s">
        <v>904</v>
      </c>
      <c r="AZ424" s="2" t="s">
        <v>904</v>
      </c>
      <c r="BA424" s="205">
        <v>106801.04047828997</v>
      </c>
      <c r="BB424" s="205">
        <v>27.267565064445023</v>
      </c>
      <c r="BC424" s="206" t="s">
        <v>904</v>
      </c>
      <c r="BD424" s="205">
        <v>27.267565064445023</v>
      </c>
      <c r="BE424" s="205">
        <v>5929.804010001316</v>
      </c>
      <c r="BF424" s="205">
        <v>0.0</v>
      </c>
      <c r="BG424" s="205">
        <v>32532.499999999927</v>
      </c>
      <c r="BH424" s="205">
        <v>26025.999999999953</v>
      </c>
      <c r="BI424" s="2" t="s">
        <v>904</v>
      </c>
      <c r="BJ424" s="2" t="s">
        <v>904</v>
      </c>
      <c r="BK424" s="203">
        <v>413.989679353566</v>
      </c>
      <c r="BL424" s="2">
        <v>3.0</v>
      </c>
      <c r="BM424" s="207">
        <v>413.989679353566</v>
      </c>
      <c r="BN424" s="208" t="s">
        <v>905</v>
      </c>
      <c r="BO424" s="87">
        <v>20.0</v>
      </c>
      <c r="BP424" s="101">
        <v>0.05</v>
      </c>
      <c r="BQ424" s="101">
        <v>0.04</v>
      </c>
      <c r="BR424" s="2">
        <v>100.0</v>
      </c>
      <c r="BS424" s="2">
        <v>100.0</v>
      </c>
    </row>
    <row r="425" ht="12.75" customHeight="1">
      <c r="A425" s="87" t="str">
        <f t="shared" si="1"/>
        <v>India Salt marsh Restoration Hydrology Medium</v>
      </c>
      <c r="B425" s="87" t="s">
        <v>162</v>
      </c>
      <c r="C425" s="203" t="s">
        <v>190</v>
      </c>
      <c r="D425" s="2" t="s">
        <v>591</v>
      </c>
      <c r="E425" s="203" t="s">
        <v>168</v>
      </c>
      <c r="F425" s="2" t="s">
        <v>174</v>
      </c>
      <c r="G425" s="203" t="s">
        <v>909</v>
      </c>
      <c r="H425" s="177">
        <v>500.0</v>
      </c>
      <c r="I425" s="2" t="s">
        <v>903</v>
      </c>
      <c r="J425" s="2">
        <v>471.13729219612253</v>
      </c>
      <c r="K425" s="2">
        <v>195045.9765277801</v>
      </c>
      <c r="L425" s="204">
        <v>-1.411989981661049E7</v>
      </c>
      <c r="M425" s="92">
        <v>1.91792727946139E7</v>
      </c>
      <c r="N425" s="92">
        <v>2.292721957918824E7</v>
      </c>
      <c r="O425" s="92">
        <v>1.4712536792424232E7</v>
      </c>
      <c r="P425" s="92">
        <v>1.6769728674772972E7</v>
      </c>
      <c r="Q425" s="92">
        <v>4466736.00218967</v>
      </c>
      <c r="R425" s="92">
        <v>6157490.904415266</v>
      </c>
      <c r="S425" s="92">
        <v>32532.499999999927</v>
      </c>
      <c r="T425" s="92">
        <v>26025.999999999953</v>
      </c>
      <c r="U425" s="92">
        <v>7444560.003649453</v>
      </c>
      <c r="V425" s="92">
        <v>1.2687947485895002E7</v>
      </c>
      <c r="W425" s="92">
        <v>736.9274108435386</v>
      </c>
      <c r="X425" s="92">
        <v>38358.545589227804</v>
      </c>
      <c r="Y425" s="92">
        <v>38358.545589227804</v>
      </c>
      <c r="Z425" s="92">
        <v>65.06499999999986</v>
      </c>
      <c r="AA425" s="92">
        <v>14889.120007298905</v>
      </c>
      <c r="AB425" s="87">
        <v>500.0</v>
      </c>
      <c r="AC425" s="2">
        <v>1.411989981661049E7</v>
      </c>
      <c r="AD425" s="92">
        <v>1.4712536792424232E7</v>
      </c>
      <c r="AE425" s="92">
        <v>4466736.00218967</v>
      </c>
      <c r="AF425" s="92">
        <v>7444560.003649453</v>
      </c>
      <c r="AG425" s="92">
        <v>736.9274108435386</v>
      </c>
      <c r="AH425" s="2" t="s">
        <v>904</v>
      </c>
      <c r="AI425" s="2" t="s">
        <v>904</v>
      </c>
      <c r="AJ425" s="2" t="s">
        <v>904</v>
      </c>
      <c r="AK425" s="177">
        <v>26025.999999999953</v>
      </c>
      <c r="AL425" s="2" t="s">
        <v>904</v>
      </c>
      <c r="AM425" s="2" t="s">
        <v>904</v>
      </c>
      <c r="AN425" s="2" t="s">
        <v>904</v>
      </c>
      <c r="AO425" s="2" t="s">
        <v>904</v>
      </c>
      <c r="AP425" s="2" t="s">
        <v>904</v>
      </c>
      <c r="AQ425" s="2" t="s">
        <v>904</v>
      </c>
      <c r="AR425" s="2" t="s">
        <v>904</v>
      </c>
      <c r="AS425" s="2" t="s">
        <v>904</v>
      </c>
      <c r="AT425" s="2" t="s">
        <v>904</v>
      </c>
      <c r="AU425" s="2" t="s">
        <v>904</v>
      </c>
      <c r="AV425" s="2" t="s">
        <v>904</v>
      </c>
      <c r="AW425" s="2" t="s">
        <v>904</v>
      </c>
      <c r="AX425" s="2" t="s">
        <v>904</v>
      </c>
      <c r="AY425" s="2" t="s">
        <v>904</v>
      </c>
      <c r="AZ425" s="2" t="s">
        <v>904</v>
      </c>
      <c r="BA425" s="205">
        <v>106801.04047828997</v>
      </c>
      <c r="BB425" s="205">
        <v>27.267565064445023</v>
      </c>
      <c r="BC425" s="206" t="s">
        <v>904</v>
      </c>
      <c r="BD425" s="205">
        <v>27.267565064445023</v>
      </c>
      <c r="BE425" s="205">
        <v>5929.804010001316</v>
      </c>
      <c r="BF425" s="205">
        <v>0.0</v>
      </c>
      <c r="BG425" s="205">
        <v>32532.499999999927</v>
      </c>
      <c r="BH425" s="205">
        <v>26025.999999999953</v>
      </c>
      <c r="BI425" s="2" t="s">
        <v>904</v>
      </c>
      <c r="BJ425" s="2" t="s">
        <v>904</v>
      </c>
      <c r="BK425" s="203">
        <v>413.989679353566</v>
      </c>
      <c r="BL425" s="2">
        <v>3.0</v>
      </c>
      <c r="BM425" s="207">
        <v>413.989679353566</v>
      </c>
      <c r="BN425" s="208" t="s">
        <v>905</v>
      </c>
      <c r="BO425" s="87">
        <v>20.0</v>
      </c>
      <c r="BP425" s="101">
        <v>0.05</v>
      </c>
      <c r="BQ425" s="101">
        <v>0.04</v>
      </c>
      <c r="BR425" s="2">
        <v>100.0</v>
      </c>
      <c r="BS425" s="2">
        <v>100.0</v>
      </c>
    </row>
    <row r="426" ht="12.75" customHeight="1">
      <c r="A426" s="87" t="str">
        <f t="shared" si="1"/>
        <v>India Mangrove Restoration Hydrology Medium</v>
      </c>
      <c r="B426" s="87" t="s">
        <v>162</v>
      </c>
      <c r="C426" s="203" t="s">
        <v>190</v>
      </c>
      <c r="D426" s="2" t="s">
        <v>591</v>
      </c>
      <c r="E426" s="203" t="s">
        <v>160</v>
      </c>
      <c r="F426" s="2" t="s">
        <v>174</v>
      </c>
      <c r="G426" s="203" t="s">
        <v>909</v>
      </c>
      <c r="H426" s="177">
        <v>500.0</v>
      </c>
      <c r="I426" s="2" t="s">
        <v>903</v>
      </c>
      <c r="J426" s="2">
        <v>214284.02111760003</v>
      </c>
      <c r="K426" s="2">
        <v>6428520.633528001</v>
      </c>
      <c r="L426" s="204">
        <v>-1.0193692687021691E7</v>
      </c>
      <c r="M426" s="92">
        <v>1.1701486266638424E7</v>
      </c>
      <c r="N426" s="92">
        <v>1.3927921768504923E7</v>
      </c>
      <c r="O426" s="92">
        <v>9078205.024771541</v>
      </c>
      <c r="P426" s="92">
        <v>1.03076E7</v>
      </c>
      <c r="Q426" s="92">
        <v>2623281.241866883</v>
      </c>
      <c r="R426" s="92">
        <v>3620321.768504923</v>
      </c>
      <c r="S426" s="92">
        <v>117780.0</v>
      </c>
      <c r="T426" s="92">
        <v>94224.0</v>
      </c>
      <c r="U426" s="92">
        <v>1953101.8281898338</v>
      </c>
      <c r="V426" s="92">
        <v>3328719.6850492344</v>
      </c>
      <c r="W426" s="92">
        <v>124.18795918914952</v>
      </c>
      <c r="X426" s="92">
        <v>23402.97253327685</v>
      </c>
      <c r="Y426" s="92">
        <v>23402.97253327685</v>
      </c>
      <c r="Z426" s="92">
        <v>235.56</v>
      </c>
      <c r="AA426" s="92">
        <v>3906.203656379668</v>
      </c>
      <c r="AB426" s="87">
        <v>500.0</v>
      </c>
      <c r="AC426" s="2">
        <v>1.0193692687021691E7</v>
      </c>
      <c r="AD426" s="92">
        <v>9078205.024771541</v>
      </c>
      <c r="AE426" s="92">
        <v>2623281.241866883</v>
      </c>
      <c r="AF426" s="92">
        <v>1953101.8281898338</v>
      </c>
      <c r="AG426" s="92">
        <v>124.18795918914952</v>
      </c>
      <c r="AH426" s="2" t="s">
        <v>904</v>
      </c>
      <c r="AI426" s="2" t="s">
        <v>904</v>
      </c>
      <c r="AJ426" s="2" t="s">
        <v>904</v>
      </c>
      <c r="AK426" s="177">
        <v>94224.0</v>
      </c>
      <c r="AL426" s="2" t="s">
        <v>904</v>
      </c>
      <c r="AM426" s="2" t="s">
        <v>904</v>
      </c>
      <c r="AN426" s="2" t="s">
        <v>904</v>
      </c>
      <c r="AO426" s="2" t="s">
        <v>904</v>
      </c>
      <c r="AP426" s="2" t="s">
        <v>904</v>
      </c>
      <c r="AQ426" s="2" t="s">
        <v>904</v>
      </c>
      <c r="AR426" s="2" t="s">
        <v>904</v>
      </c>
      <c r="AS426" s="2" t="s">
        <v>904</v>
      </c>
      <c r="AT426" s="2" t="s">
        <v>904</v>
      </c>
      <c r="AU426" s="2" t="s">
        <v>904</v>
      </c>
      <c r="AV426" s="2" t="s">
        <v>904</v>
      </c>
      <c r="AW426" s="2" t="s">
        <v>904</v>
      </c>
      <c r="AX426" s="2" t="s">
        <v>904</v>
      </c>
      <c r="AY426" s="2" t="s">
        <v>904</v>
      </c>
      <c r="AZ426" s="2" t="s">
        <v>904</v>
      </c>
      <c r="BA426" s="205">
        <v>8265713.534551408</v>
      </c>
      <c r="BB426" s="205">
        <v>15.665219039117005</v>
      </c>
      <c r="BC426" s="206" t="s">
        <v>904</v>
      </c>
      <c r="BD426" s="205">
        <v>15.665219039117005</v>
      </c>
      <c r="BE426" s="205">
        <v>17557.691329605565</v>
      </c>
      <c r="BF426" s="205">
        <v>0.0</v>
      </c>
      <c r="BG426" s="205">
        <v>117780.0</v>
      </c>
      <c r="BH426" s="205">
        <v>94224.0</v>
      </c>
      <c r="BI426" s="2" t="s">
        <v>904</v>
      </c>
      <c r="BJ426" s="2" t="s">
        <v>904</v>
      </c>
      <c r="BK426" s="203">
        <v>30.0</v>
      </c>
      <c r="BL426" s="2">
        <v>1.0</v>
      </c>
      <c r="BM426" s="207">
        <v>30.0</v>
      </c>
      <c r="BN426" s="208" t="s">
        <v>906</v>
      </c>
      <c r="BO426" s="87">
        <v>20.0</v>
      </c>
      <c r="BP426" s="101">
        <v>0.05</v>
      </c>
      <c r="BQ426" s="101">
        <v>0.04</v>
      </c>
      <c r="BR426" s="2">
        <v>100.0</v>
      </c>
      <c r="BS426" s="2">
        <v>100.0</v>
      </c>
    </row>
    <row r="427" ht="12.75" customHeight="1">
      <c r="A427" s="87" t="str">
        <f t="shared" si="1"/>
        <v>India Mangrove Restoration Hydrology Medium</v>
      </c>
      <c r="B427" s="87" t="s">
        <v>162</v>
      </c>
      <c r="C427" s="203" t="s">
        <v>190</v>
      </c>
      <c r="D427" s="2" t="s">
        <v>591</v>
      </c>
      <c r="E427" s="203" t="s">
        <v>160</v>
      </c>
      <c r="F427" s="2" t="s">
        <v>174</v>
      </c>
      <c r="G427" s="203" t="s">
        <v>909</v>
      </c>
      <c r="H427" s="177">
        <v>500.0</v>
      </c>
      <c r="I427" s="2" t="s">
        <v>903</v>
      </c>
      <c r="J427" s="2">
        <v>214284.02111760003</v>
      </c>
      <c r="K427" s="2">
        <v>6428520.633528001</v>
      </c>
      <c r="L427" s="204">
        <v>-1.0193692687021691E7</v>
      </c>
      <c r="M427" s="92">
        <v>1.1701486266638424E7</v>
      </c>
      <c r="N427" s="92">
        <v>1.3927921768504923E7</v>
      </c>
      <c r="O427" s="92">
        <v>9078205.024771541</v>
      </c>
      <c r="P427" s="92">
        <v>1.03076E7</v>
      </c>
      <c r="Q427" s="92">
        <v>2623281.241866883</v>
      </c>
      <c r="R427" s="92">
        <v>3620321.768504923</v>
      </c>
      <c r="S427" s="92">
        <v>117780.0</v>
      </c>
      <c r="T427" s="92">
        <v>94224.0</v>
      </c>
      <c r="U427" s="92">
        <v>1953101.8281898338</v>
      </c>
      <c r="V427" s="92">
        <v>3328719.6850492344</v>
      </c>
      <c r="W427" s="92">
        <v>124.18795918914952</v>
      </c>
      <c r="X427" s="92">
        <v>23402.97253327685</v>
      </c>
      <c r="Y427" s="92">
        <v>23402.97253327685</v>
      </c>
      <c r="Z427" s="92">
        <v>235.56</v>
      </c>
      <c r="AA427" s="92">
        <v>3906.203656379668</v>
      </c>
      <c r="AB427" s="87">
        <v>500.0</v>
      </c>
      <c r="AC427" s="2">
        <v>1.0193692687021691E7</v>
      </c>
      <c r="AD427" s="92">
        <v>9078205.024771541</v>
      </c>
      <c r="AE427" s="92">
        <v>2623281.241866883</v>
      </c>
      <c r="AF427" s="92">
        <v>1953101.8281898338</v>
      </c>
      <c r="AG427" s="92">
        <v>124.18795918914952</v>
      </c>
      <c r="AH427" s="2" t="s">
        <v>904</v>
      </c>
      <c r="AI427" s="2" t="s">
        <v>904</v>
      </c>
      <c r="AJ427" s="2" t="s">
        <v>904</v>
      </c>
      <c r="AK427" s="177">
        <v>94224.0</v>
      </c>
      <c r="AL427" s="2" t="s">
        <v>904</v>
      </c>
      <c r="AM427" s="2" t="s">
        <v>904</v>
      </c>
      <c r="AN427" s="2" t="s">
        <v>904</v>
      </c>
      <c r="AO427" s="2" t="s">
        <v>904</v>
      </c>
      <c r="AP427" s="2" t="s">
        <v>904</v>
      </c>
      <c r="AQ427" s="2" t="s">
        <v>904</v>
      </c>
      <c r="AR427" s="2" t="s">
        <v>904</v>
      </c>
      <c r="AS427" s="2" t="s">
        <v>904</v>
      </c>
      <c r="AT427" s="2" t="s">
        <v>904</v>
      </c>
      <c r="AU427" s="2" t="s">
        <v>904</v>
      </c>
      <c r="AV427" s="2" t="s">
        <v>904</v>
      </c>
      <c r="AW427" s="2" t="s">
        <v>904</v>
      </c>
      <c r="AX427" s="2" t="s">
        <v>904</v>
      </c>
      <c r="AY427" s="2" t="s">
        <v>904</v>
      </c>
      <c r="AZ427" s="2" t="s">
        <v>904</v>
      </c>
      <c r="BA427" s="205">
        <v>8265713.534551408</v>
      </c>
      <c r="BB427" s="205">
        <v>15.665219039117005</v>
      </c>
      <c r="BC427" s="206" t="s">
        <v>904</v>
      </c>
      <c r="BD427" s="205">
        <v>15.665219039117005</v>
      </c>
      <c r="BE427" s="205">
        <v>17557.691329605565</v>
      </c>
      <c r="BF427" s="205">
        <v>0.0</v>
      </c>
      <c r="BG427" s="205">
        <v>117780.0</v>
      </c>
      <c r="BH427" s="205">
        <v>94224.0</v>
      </c>
      <c r="BI427" s="2" t="s">
        <v>904</v>
      </c>
      <c r="BJ427" s="2" t="s">
        <v>904</v>
      </c>
      <c r="BK427" s="203">
        <v>30.0</v>
      </c>
      <c r="BL427" s="2">
        <v>1.0</v>
      </c>
      <c r="BM427" s="207">
        <v>30.0</v>
      </c>
      <c r="BN427" s="208" t="s">
        <v>906</v>
      </c>
      <c r="BO427" s="87">
        <v>20.0</v>
      </c>
      <c r="BP427" s="101">
        <v>0.05</v>
      </c>
      <c r="BQ427" s="101">
        <v>0.04</v>
      </c>
      <c r="BR427" s="2">
        <v>100.0</v>
      </c>
      <c r="BS427" s="2">
        <v>100.0</v>
      </c>
    </row>
    <row r="428" ht="12.75" customHeight="1">
      <c r="A428" s="87" t="str">
        <f t="shared" si="1"/>
        <v>India Salt marsh Restoration Hydrology Medium</v>
      </c>
      <c r="B428" s="87" t="s">
        <v>162</v>
      </c>
      <c r="C428" s="203" t="s">
        <v>190</v>
      </c>
      <c r="D428" s="2" t="s">
        <v>591</v>
      </c>
      <c r="E428" s="203" t="s">
        <v>168</v>
      </c>
      <c r="F428" s="2" t="s">
        <v>174</v>
      </c>
      <c r="G428" s="203" t="s">
        <v>909</v>
      </c>
      <c r="H428" s="177">
        <v>500.0</v>
      </c>
      <c r="I428" s="2" t="s">
        <v>903</v>
      </c>
      <c r="J428" s="2">
        <v>471.13729219612253</v>
      </c>
      <c r="K428" s="2">
        <v>14134.118765883675</v>
      </c>
      <c r="L428" s="204">
        <v>-1.7989615918597713E7</v>
      </c>
      <c r="M428" s="92">
        <v>1.8488764226092722E7</v>
      </c>
      <c r="N428" s="92">
        <v>2.1750368771126725E7</v>
      </c>
      <c r="O428" s="92">
        <v>1.4712536792424232E7</v>
      </c>
      <c r="P428" s="92">
        <v>1.6769728674772972E7</v>
      </c>
      <c r="Q428" s="92">
        <v>3776227.4336684896</v>
      </c>
      <c r="R428" s="92">
        <v>4980640.0963537535</v>
      </c>
      <c r="S428" s="92">
        <v>32532.499999999927</v>
      </c>
      <c r="T428" s="92">
        <v>26025.999999999953</v>
      </c>
      <c r="U428" s="92">
        <v>539474.3184376435</v>
      </c>
      <c r="V428" s="92">
        <v>919439.4052798778</v>
      </c>
      <c r="W428" s="92">
        <v>710.3959204677152</v>
      </c>
      <c r="X428" s="92">
        <v>36977.52845218544</v>
      </c>
      <c r="Y428" s="92">
        <v>36977.52845218544</v>
      </c>
      <c r="Z428" s="92">
        <v>65.06499999999986</v>
      </c>
      <c r="AA428" s="92">
        <v>1078.9486368752869</v>
      </c>
      <c r="AB428" s="87">
        <v>500.0</v>
      </c>
      <c r="AC428" s="2">
        <v>1.7989615918597713E7</v>
      </c>
      <c r="AD428" s="92">
        <v>1.4712536792424232E7</v>
      </c>
      <c r="AE428" s="92">
        <v>3776227.4336684896</v>
      </c>
      <c r="AF428" s="92">
        <v>539474.3184376435</v>
      </c>
      <c r="AG428" s="92">
        <v>710.3959204677152</v>
      </c>
      <c r="AH428" s="2" t="s">
        <v>904</v>
      </c>
      <c r="AI428" s="2" t="s">
        <v>904</v>
      </c>
      <c r="AJ428" s="2" t="s">
        <v>904</v>
      </c>
      <c r="AK428" s="177">
        <v>26025.999999999953</v>
      </c>
      <c r="AL428" s="2" t="s">
        <v>904</v>
      </c>
      <c r="AM428" s="2" t="s">
        <v>904</v>
      </c>
      <c r="AN428" s="2" t="s">
        <v>904</v>
      </c>
      <c r="AO428" s="2" t="s">
        <v>904</v>
      </c>
      <c r="AP428" s="2" t="s">
        <v>904</v>
      </c>
      <c r="AQ428" s="2" t="s">
        <v>904</v>
      </c>
      <c r="AR428" s="2" t="s">
        <v>904</v>
      </c>
      <c r="AS428" s="2" t="s">
        <v>904</v>
      </c>
      <c r="AT428" s="2" t="s">
        <v>904</v>
      </c>
      <c r="AU428" s="2" t="s">
        <v>904</v>
      </c>
      <c r="AV428" s="2" t="s">
        <v>904</v>
      </c>
      <c r="AW428" s="2" t="s">
        <v>904</v>
      </c>
      <c r="AX428" s="2" t="s">
        <v>904</v>
      </c>
      <c r="AY428" s="2" t="s">
        <v>904</v>
      </c>
      <c r="AZ428" s="2" t="s">
        <v>904</v>
      </c>
      <c r="BA428" s="205">
        <v>106801.04047828997</v>
      </c>
      <c r="BB428" s="205">
        <v>27.267565064445023</v>
      </c>
      <c r="BC428" s="206" t="s">
        <v>904</v>
      </c>
      <c r="BD428" s="205">
        <v>27.267565064445023</v>
      </c>
      <c r="BE428" s="205">
        <v>5929.804010001316</v>
      </c>
      <c r="BF428" s="205">
        <v>0.0</v>
      </c>
      <c r="BG428" s="205">
        <v>32532.499999999927</v>
      </c>
      <c r="BH428" s="205">
        <v>26025.999999999953</v>
      </c>
      <c r="BI428" s="2" t="s">
        <v>904</v>
      </c>
      <c r="BJ428" s="2" t="s">
        <v>904</v>
      </c>
      <c r="BK428" s="203">
        <v>30.0</v>
      </c>
      <c r="BL428" s="2">
        <v>1.0</v>
      </c>
      <c r="BM428" s="207">
        <v>30.0</v>
      </c>
      <c r="BN428" s="208" t="s">
        <v>906</v>
      </c>
      <c r="BO428" s="87">
        <v>20.0</v>
      </c>
      <c r="BP428" s="101">
        <v>0.05</v>
      </c>
      <c r="BQ428" s="101">
        <v>0.04</v>
      </c>
      <c r="BR428" s="2">
        <v>100.0</v>
      </c>
      <c r="BS428" s="2">
        <v>100.0</v>
      </c>
    </row>
    <row r="429" ht="12.75" customHeight="1">
      <c r="A429" s="87" t="str">
        <f t="shared" si="1"/>
        <v>India Salt marsh Restoration Hydrology Medium</v>
      </c>
      <c r="B429" s="87" t="s">
        <v>162</v>
      </c>
      <c r="C429" s="203" t="s">
        <v>190</v>
      </c>
      <c r="D429" s="2" t="s">
        <v>591</v>
      </c>
      <c r="E429" s="203" t="s">
        <v>168</v>
      </c>
      <c r="F429" s="2" t="s">
        <v>174</v>
      </c>
      <c r="G429" s="203" t="s">
        <v>909</v>
      </c>
      <c r="H429" s="177">
        <v>500.0</v>
      </c>
      <c r="I429" s="2" t="s">
        <v>903</v>
      </c>
      <c r="J429" s="2">
        <v>471.13729219612253</v>
      </c>
      <c r="K429" s="2">
        <v>14134.118765883675</v>
      </c>
      <c r="L429" s="204">
        <v>-1.7989615918597713E7</v>
      </c>
      <c r="M429" s="92">
        <v>1.8488764226092722E7</v>
      </c>
      <c r="N429" s="92">
        <v>2.1750368771126725E7</v>
      </c>
      <c r="O429" s="92">
        <v>1.4712536792424232E7</v>
      </c>
      <c r="P429" s="92">
        <v>1.6769728674772972E7</v>
      </c>
      <c r="Q429" s="92">
        <v>3776227.4336684896</v>
      </c>
      <c r="R429" s="92">
        <v>4980640.0963537535</v>
      </c>
      <c r="S429" s="92">
        <v>32532.499999999927</v>
      </c>
      <c r="T429" s="92">
        <v>26025.999999999953</v>
      </c>
      <c r="U429" s="92">
        <v>539474.3184376435</v>
      </c>
      <c r="V429" s="92">
        <v>919439.4052798778</v>
      </c>
      <c r="W429" s="92">
        <v>710.3959204677152</v>
      </c>
      <c r="X429" s="92">
        <v>36977.52845218544</v>
      </c>
      <c r="Y429" s="92">
        <v>36977.52845218544</v>
      </c>
      <c r="Z429" s="92">
        <v>65.06499999999986</v>
      </c>
      <c r="AA429" s="92">
        <v>1078.9486368752869</v>
      </c>
      <c r="AB429" s="87">
        <v>500.0</v>
      </c>
      <c r="AC429" s="2">
        <v>1.7989615918597713E7</v>
      </c>
      <c r="AD429" s="92">
        <v>1.4712536792424232E7</v>
      </c>
      <c r="AE429" s="92">
        <v>3776227.4336684896</v>
      </c>
      <c r="AF429" s="92">
        <v>539474.3184376435</v>
      </c>
      <c r="AG429" s="92">
        <v>710.3959204677152</v>
      </c>
      <c r="AH429" s="2" t="s">
        <v>904</v>
      </c>
      <c r="AI429" s="2" t="s">
        <v>904</v>
      </c>
      <c r="AJ429" s="2" t="s">
        <v>904</v>
      </c>
      <c r="AK429" s="177">
        <v>26025.999999999953</v>
      </c>
      <c r="AL429" s="2" t="s">
        <v>904</v>
      </c>
      <c r="AM429" s="2" t="s">
        <v>904</v>
      </c>
      <c r="AN429" s="2" t="s">
        <v>904</v>
      </c>
      <c r="AO429" s="2" t="s">
        <v>904</v>
      </c>
      <c r="AP429" s="2" t="s">
        <v>904</v>
      </c>
      <c r="AQ429" s="2" t="s">
        <v>904</v>
      </c>
      <c r="AR429" s="2" t="s">
        <v>904</v>
      </c>
      <c r="AS429" s="2" t="s">
        <v>904</v>
      </c>
      <c r="AT429" s="2" t="s">
        <v>904</v>
      </c>
      <c r="AU429" s="2" t="s">
        <v>904</v>
      </c>
      <c r="AV429" s="2" t="s">
        <v>904</v>
      </c>
      <c r="AW429" s="2" t="s">
        <v>904</v>
      </c>
      <c r="AX429" s="2" t="s">
        <v>904</v>
      </c>
      <c r="AY429" s="2" t="s">
        <v>904</v>
      </c>
      <c r="AZ429" s="2" t="s">
        <v>904</v>
      </c>
      <c r="BA429" s="205">
        <v>106801.04047828997</v>
      </c>
      <c r="BB429" s="205">
        <v>27.267565064445023</v>
      </c>
      <c r="BC429" s="206" t="s">
        <v>904</v>
      </c>
      <c r="BD429" s="205">
        <v>27.267565064445023</v>
      </c>
      <c r="BE429" s="205">
        <v>5929.804010001316</v>
      </c>
      <c r="BF429" s="205">
        <v>0.0</v>
      </c>
      <c r="BG429" s="205">
        <v>32532.499999999927</v>
      </c>
      <c r="BH429" s="205">
        <v>26025.999999999953</v>
      </c>
      <c r="BI429" s="2" t="s">
        <v>904</v>
      </c>
      <c r="BJ429" s="2" t="s">
        <v>904</v>
      </c>
      <c r="BK429" s="203">
        <v>30.0</v>
      </c>
      <c r="BL429" s="2">
        <v>1.0</v>
      </c>
      <c r="BM429" s="207">
        <v>30.0</v>
      </c>
      <c r="BN429" s="208" t="s">
        <v>906</v>
      </c>
      <c r="BO429" s="87">
        <v>20.0</v>
      </c>
      <c r="BP429" s="101">
        <v>0.05</v>
      </c>
      <c r="BQ429" s="101">
        <v>0.04</v>
      </c>
      <c r="BR429" s="2">
        <v>100.0</v>
      </c>
      <c r="BS429" s="2">
        <v>100.0</v>
      </c>
    </row>
    <row r="430" ht="12.75" customHeight="1">
      <c r="A430" s="87" t="str">
        <f t="shared" si="1"/>
        <v>India Mangrove Restoration Hydrology Small</v>
      </c>
      <c r="B430" s="87" t="s">
        <v>162</v>
      </c>
      <c r="C430" s="203" t="s">
        <v>190</v>
      </c>
      <c r="D430" s="2" t="s">
        <v>591</v>
      </c>
      <c r="E430" s="203" t="s">
        <v>160</v>
      </c>
      <c r="F430" s="2" t="s">
        <v>174</v>
      </c>
      <c r="G430" s="203" t="s">
        <v>909</v>
      </c>
      <c r="H430" s="177">
        <v>100.0</v>
      </c>
      <c r="I430" s="2" t="s">
        <v>907</v>
      </c>
      <c r="J430" s="2">
        <v>214284.02111760003</v>
      </c>
      <c r="K430" s="2">
        <v>3.1345573839912523E7</v>
      </c>
      <c r="L430" s="204">
        <v>-2550860.2431200664</v>
      </c>
      <c r="M430" s="92">
        <v>4045599.617442029</v>
      </c>
      <c r="N430" s="92">
        <v>4962578.7520657815</v>
      </c>
      <c r="O430" s="92">
        <v>2866001.0468821116</v>
      </c>
      <c r="P430" s="92">
        <v>3147600.0</v>
      </c>
      <c r="Q430" s="92">
        <v>1179598.5705599175</v>
      </c>
      <c r="R430" s="92">
        <v>1814978.7520657813</v>
      </c>
      <c r="S430" s="92">
        <v>24160.0</v>
      </c>
      <c r="T430" s="92">
        <v>19328.0</v>
      </c>
      <c r="U430" s="92">
        <v>1965997.6175998603</v>
      </c>
      <c r="V430" s="92">
        <v>3317921.5206578122</v>
      </c>
      <c r="W430" s="92">
        <v>209.31289411434338</v>
      </c>
      <c r="X430" s="92">
        <v>40455.99617442029</v>
      </c>
      <c r="Y430" s="92">
        <v>8091.199234884059</v>
      </c>
      <c r="Z430" s="92">
        <v>241.6</v>
      </c>
      <c r="AA430" s="92">
        <v>19659.976175998603</v>
      </c>
      <c r="AB430" s="87">
        <v>500.0</v>
      </c>
      <c r="AC430" s="2">
        <v>2550860.2431200664</v>
      </c>
      <c r="AD430" s="92">
        <v>2866001.0468821116</v>
      </c>
      <c r="AE430" s="92">
        <v>1179598.5705599175</v>
      </c>
      <c r="AF430" s="92">
        <v>1965997.6175998603</v>
      </c>
      <c r="AG430" s="92">
        <v>209.31289411434338</v>
      </c>
      <c r="AH430" s="2" t="s">
        <v>904</v>
      </c>
      <c r="AI430" s="2" t="s">
        <v>904</v>
      </c>
      <c r="AJ430" s="2" t="s">
        <v>904</v>
      </c>
      <c r="AK430" s="177">
        <v>19328.0</v>
      </c>
      <c r="AL430" s="2" t="s">
        <v>904</v>
      </c>
      <c r="AM430" s="2" t="s">
        <v>904</v>
      </c>
      <c r="AN430" s="2" t="s">
        <v>904</v>
      </c>
      <c r="AO430" s="2" t="s">
        <v>904</v>
      </c>
      <c r="AP430" s="2" t="s">
        <v>904</v>
      </c>
      <c r="AQ430" s="2" t="s">
        <v>904</v>
      </c>
      <c r="AR430" s="2" t="s">
        <v>904</v>
      </c>
      <c r="AS430" s="2" t="s">
        <v>904</v>
      </c>
      <c r="AT430" s="2" t="s">
        <v>904</v>
      </c>
      <c r="AU430" s="2" t="s">
        <v>904</v>
      </c>
      <c r="AV430" s="2" t="s">
        <v>904</v>
      </c>
      <c r="AW430" s="2" t="s">
        <v>904</v>
      </c>
      <c r="AX430" s="2" t="s">
        <v>904</v>
      </c>
      <c r="AY430" s="2" t="s">
        <v>904</v>
      </c>
      <c r="AZ430" s="2" t="s">
        <v>904</v>
      </c>
      <c r="BA430" s="205">
        <v>8265713.534551408</v>
      </c>
      <c r="BB430" s="205">
        <v>3.133043807823398</v>
      </c>
      <c r="BC430" s="206" t="s">
        <v>904</v>
      </c>
      <c r="BD430" s="205">
        <v>3.133043807823398</v>
      </c>
      <c r="BE430" s="205">
        <v>3511.538265921112</v>
      </c>
      <c r="BF430" s="205">
        <v>0.0</v>
      </c>
      <c r="BG430" s="205">
        <v>24160.0</v>
      </c>
      <c r="BH430" s="205">
        <v>19328.0</v>
      </c>
      <c r="BI430" s="2" t="s">
        <v>904</v>
      </c>
      <c r="BJ430" s="2" t="s">
        <v>904</v>
      </c>
      <c r="BK430" s="203">
        <v>146.28050041449396</v>
      </c>
      <c r="BL430" s="2">
        <v>3.0</v>
      </c>
      <c r="BM430" s="207">
        <v>146.28050041449396</v>
      </c>
      <c r="BN430" s="208" t="s">
        <v>905</v>
      </c>
      <c r="BO430" s="87">
        <v>20.0</v>
      </c>
      <c r="BP430" s="101">
        <v>0.05</v>
      </c>
      <c r="BQ430" s="101">
        <v>0.04</v>
      </c>
      <c r="BR430" s="2">
        <v>100.0</v>
      </c>
      <c r="BS430" s="2">
        <v>100.0</v>
      </c>
    </row>
    <row r="431" ht="12.75" customHeight="1">
      <c r="A431" s="87" t="str">
        <f t="shared" si="1"/>
        <v>India Mangrove Restoration Hydrology Small</v>
      </c>
      <c r="B431" s="87" t="s">
        <v>162</v>
      </c>
      <c r="C431" s="203" t="s">
        <v>190</v>
      </c>
      <c r="D431" s="2" t="s">
        <v>591</v>
      </c>
      <c r="E431" s="203" t="s">
        <v>160</v>
      </c>
      <c r="F431" s="2" t="s">
        <v>174</v>
      </c>
      <c r="G431" s="203" t="s">
        <v>909</v>
      </c>
      <c r="H431" s="177">
        <v>100.0</v>
      </c>
      <c r="I431" s="2" t="s">
        <v>907</v>
      </c>
      <c r="J431" s="2">
        <v>214284.02111760003</v>
      </c>
      <c r="K431" s="2">
        <v>3.1345573839912523E7</v>
      </c>
      <c r="L431" s="204">
        <v>-2550860.2431200664</v>
      </c>
      <c r="M431" s="92">
        <v>4045599.617442029</v>
      </c>
      <c r="N431" s="92">
        <v>4962578.7520657815</v>
      </c>
      <c r="O431" s="92">
        <v>2866001.0468821116</v>
      </c>
      <c r="P431" s="92">
        <v>3147600.0</v>
      </c>
      <c r="Q431" s="92">
        <v>1179598.5705599175</v>
      </c>
      <c r="R431" s="92">
        <v>1814978.7520657813</v>
      </c>
      <c r="S431" s="92">
        <v>24160.0</v>
      </c>
      <c r="T431" s="92">
        <v>19328.0</v>
      </c>
      <c r="U431" s="92">
        <v>1965997.6175998603</v>
      </c>
      <c r="V431" s="92">
        <v>3317921.5206578122</v>
      </c>
      <c r="W431" s="92">
        <v>209.31289411434338</v>
      </c>
      <c r="X431" s="92">
        <v>40455.99617442029</v>
      </c>
      <c r="Y431" s="92">
        <v>8091.199234884059</v>
      </c>
      <c r="Z431" s="92">
        <v>241.6</v>
      </c>
      <c r="AA431" s="92">
        <v>19659.976175998603</v>
      </c>
      <c r="AB431" s="87">
        <v>500.0</v>
      </c>
      <c r="AC431" s="2">
        <v>2550860.2431200664</v>
      </c>
      <c r="AD431" s="92">
        <v>2866001.0468821116</v>
      </c>
      <c r="AE431" s="92">
        <v>1179598.5705599175</v>
      </c>
      <c r="AF431" s="92">
        <v>1965997.6175998603</v>
      </c>
      <c r="AG431" s="92">
        <v>209.31289411434338</v>
      </c>
      <c r="AH431" s="2" t="s">
        <v>904</v>
      </c>
      <c r="AI431" s="2" t="s">
        <v>904</v>
      </c>
      <c r="AJ431" s="2" t="s">
        <v>904</v>
      </c>
      <c r="AK431" s="177">
        <v>19328.0</v>
      </c>
      <c r="AL431" s="2" t="s">
        <v>904</v>
      </c>
      <c r="AM431" s="2" t="s">
        <v>904</v>
      </c>
      <c r="AN431" s="2" t="s">
        <v>904</v>
      </c>
      <c r="AO431" s="2" t="s">
        <v>904</v>
      </c>
      <c r="AP431" s="2" t="s">
        <v>904</v>
      </c>
      <c r="AQ431" s="2" t="s">
        <v>904</v>
      </c>
      <c r="AR431" s="2" t="s">
        <v>904</v>
      </c>
      <c r="AS431" s="2" t="s">
        <v>904</v>
      </c>
      <c r="AT431" s="2" t="s">
        <v>904</v>
      </c>
      <c r="AU431" s="2" t="s">
        <v>904</v>
      </c>
      <c r="AV431" s="2" t="s">
        <v>904</v>
      </c>
      <c r="AW431" s="2" t="s">
        <v>904</v>
      </c>
      <c r="AX431" s="2" t="s">
        <v>904</v>
      </c>
      <c r="AY431" s="2" t="s">
        <v>904</v>
      </c>
      <c r="AZ431" s="2" t="s">
        <v>904</v>
      </c>
      <c r="BA431" s="205">
        <v>8265713.534551408</v>
      </c>
      <c r="BB431" s="205">
        <v>3.133043807823398</v>
      </c>
      <c r="BC431" s="206" t="s">
        <v>904</v>
      </c>
      <c r="BD431" s="205">
        <v>3.133043807823398</v>
      </c>
      <c r="BE431" s="205">
        <v>3511.538265921112</v>
      </c>
      <c r="BF431" s="205">
        <v>0.0</v>
      </c>
      <c r="BG431" s="205">
        <v>24160.0</v>
      </c>
      <c r="BH431" s="205">
        <v>19328.0</v>
      </c>
      <c r="BI431" s="2" t="s">
        <v>904</v>
      </c>
      <c r="BJ431" s="2" t="s">
        <v>904</v>
      </c>
      <c r="BK431" s="203">
        <v>146.28050041449396</v>
      </c>
      <c r="BL431" s="2">
        <v>3.0</v>
      </c>
      <c r="BM431" s="207">
        <v>146.28050041449396</v>
      </c>
      <c r="BN431" s="208" t="s">
        <v>905</v>
      </c>
      <c r="BO431" s="87">
        <v>20.0</v>
      </c>
      <c r="BP431" s="101">
        <v>0.05</v>
      </c>
      <c r="BQ431" s="101">
        <v>0.04</v>
      </c>
      <c r="BR431" s="2">
        <v>100.0</v>
      </c>
      <c r="BS431" s="2">
        <v>100.0</v>
      </c>
    </row>
    <row r="432" ht="12.75" customHeight="1">
      <c r="A432" s="87" t="str">
        <f t="shared" si="1"/>
        <v>India Salt marsh Restoration Hydrology Small</v>
      </c>
      <c r="B432" s="87" t="s">
        <v>162</v>
      </c>
      <c r="C432" s="203" t="s">
        <v>190</v>
      </c>
      <c r="D432" s="2" t="s">
        <v>591</v>
      </c>
      <c r="E432" s="203" t="s">
        <v>168</v>
      </c>
      <c r="F432" s="2" t="s">
        <v>174</v>
      </c>
      <c r="G432" s="203" t="s">
        <v>909</v>
      </c>
      <c r="H432" s="177">
        <v>100.0</v>
      </c>
      <c r="I432" s="2" t="s">
        <v>907</v>
      </c>
      <c r="J432" s="2">
        <v>471.13729219612253</v>
      </c>
      <c r="K432" s="2">
        <v>316497.01832682354</v>
      </c>
      <c r="L432" s="204">
        <v>-3683491.4132121005</v>
      </c>
      <c r="M432" s="92">
        <v>5511253.014249227</v>
      </c>
      <c r="N432" s="92">
        <v>6664261.399677284</v>
      </c>
      <c r="O432" s="92">
        <v>4014962.8191093267</v>
      </c>
      <c r="P432" s="92">
        <v>4440025.734954594</v>
      </c>
      <c r="Q432" s="92">
        <v>1496290.1951399003</v>
      </c>
      <c r="R432" s="92">
        <v>2224235.664722691</v>
      </c>
      <c r="S432" s="92">
        <v>6673.333333333321</v>
      </c>
      <c r="T432" s="92">
        <v>5338.666666666656</v>
      </c>
      <c r="U432" s="92">
        <v>2493816.9918998326</v>
      </c>
      <c r="V432" s="92">
        <v>4208697.402242044</v>
      </c>
      <c r="W432" s="92">
        <v>1032.3276125591728</v>
      </c>
      <c r="X432" s="92">
        <v>55112.53014249227</v>
      </c>
      <c r="Y432" s="92">
        <v>11022.506028498454</v>
      </c>
      <c r="Z432" s="92">
        <v>66.7333333333332</v>
      </c>
      <c r="AA432" s="92">
        <v>24938.169918998326</v>
      </c>
      <c r="AB432" s="87">
        <v>500.0</v>
      </c>
      <c r="AC432" s="2">
        <v>3683491.4132121005</v>
      </c>
      <c r="AD432" s="92">
        <v>4014962.8191093267</v>
      </c>
      <c r="AE432" s="92">
        <v>1496290.1951399003</v>
      </c>
      <c r="AF432" s="92">
        <v>2493816.9918998326</v>
      </c>
      <c r="AG432" s="92">
        <v>1032.3276125591728</v>
      </c>
      <c r="AH432" s="2" t="s">
        <v>904</v>
      </c>
      <c r="AI432" s="2" t="s">
        <v>904</v>
      </c>
      <c r="AJ432" s="2" t="s">
        <v>904</v>
      </c>
      <c r="AK432" s="177">
        <v>5338.666666666656</v>
      </c>
      <c r="AL432" s="2" t="s">
        <v>904</v>
      </c>
      <c r="AM432" s="2" t="s">
        <v>904</v>
      </c>
      <c r="AN432" s="2" t="s">
        <v>904</v>
      </c>
      <c r="AO432" s="2" t="s">
        <v>904</v>
      </c>
      <c r="AP432" s="2" t="s">
        <v>904</v>
      </c>
      <c r="AQ432" s="2" t="s">
        <v>904</v>
      </c>
      <c r="AR432" s="2" t="s">
        <v>904</v>
      </c>
      <c r="AS432" s="2" t="s">
        <v>904</v>
      </c>
      <c r="AT432" s="2" t="s">
        <v>904</v>
      </c>
      <c r="AU432" s="2" t="s">
        <v>904</v>
      </c>
      <c r="AV432" s="2" t="s">
        <v>904</v>
      </c>
      <c r="AW432" s="2" t="s">
        <v>904</v>
      </c>
      <c r="AX432" s="2" t="s">
        <v>904</v>
      </c>
      <c r="AY432" s="2" t="s">
        <v>904</v>
      </c>
      <c r="AZ432" s="2" t="s">
        <v>904</v>
      </c>
      <c r="BA432" s="205">
        <v>106801.04047828997</v>
      </c>
      <c r="BB432" s="205">
        <v>5.453513012889005</v>
      </c>
      <c r="BC432" s="206" t="s">
        <v>904</v>
      </c>
      <c r="BD432" s="205">
        <v>5.453513012889005</v>
      </c>
      <c r="BE432" s="205">
        <v>1185.9608020002634</v>
      </c>
      <c r="BF432" s="205">
        <v>0.0</v>
      </c>
      <c r="BG432" s="205">
        <v>6673.333333333321</v>
      </c>
      <c r="BH432" s="205">
        <v>5338.666666666656</v>
      </c>
      <c r="BI432" s="2" t="s">
        <v>904</v>
      </c>
      <c r="BJ432" s="2" t="s">
        <v>904</v>
      </c>
      <c r="BK432" s="203">
        <v>671.7723762674975</v>
      </c>
      <c r="BL432" s="2">
        <v>3.0</v>
      </c>
      <c r="BM432" s="207">
        <v>671.7723762674975</v>
      </c>
      <c r="BN432" s="208" t="s">
        <v>905</v>
      </c>
      <c r="BO432" s="87">
        <v>20.0</v>
      </c>
      <c r="BP432" s="101">
        <v>0.05</v>
      </c>
      <c r="BQ432" s="101">
        <v>0.04</v>
      </c>
      <c r="BR432" s="2">
        <v>100.0</v>
      </c>
      <c r="BS432" s="2">
        <v>100.0</v>
      </c>
    </row>
    <row r="433" ht="12.75" customHeight="1">
      <c r="A433" s="87" t="str">
        <f t="shared" si="1"/>
        <v>India Salt marsh Restoration Hydrology Small</v>
      </c>
      <c r="B433" s="87" t="s">
        <v>162</v>
      </c>
      <c r="C433" s="203" t="s">
        <v>190</v>
      </c>
      <c r="D433" s="2" t="s">
        <v>591</v>
      </c>
      <c r="E433" s="203" t="s">
        <v>168</v>
      </c>
      <c r="F433" s="2" t="s">
        <v>174</v>
      </c>
      <c r="G433" s="203" t="s">
        <v>909</v>
      </c>
      <c r="H433" s="177">
        <v>100.0</v>
      </c>
      <c r="I433" s="2" t="s">
        <v>907</v>
      </c>
      <c r="J433" s="2">
        <v>471.13729219612253</v>
      </c>
      <c r="K433" s="2">
        <v>316497.01832682354</v>
      </c>
      <c r="L433" s="204">
        <v>-3683491.4132121005</v>
      </c>
      <c r="M433" s="92">
        <v>5511253.014249227</v>
      </c>
      <c r="N433" s="92">
        <v>6664261.399677284</v>
      </c>
      <c r="O433" s="92">
        <v>4014962.8191093267</v>
      </c>
      <c r="P433" s="92">
        <v>4440025.734954594</v>
      </c>
      <c r="Q433" s="92">
        <v>1496290.1951399003</v>
      </c>
      <c r="R433" s="92">
        <v>2224235.664722691</v>
      </c>
      <c r="S433" s="92">
        <v>6673.333333333321</v>
      </c>
      <c r="T433" s="92">
        <v>5338.666666666656</v>
      </c>
      <c r="U433" s="92">
        <v>2493816.9918998326</v>
      </c>
      <c r="V433" s="92">
        <v>4208697.402242044</v>
      </c>
      <c r="W433" s="92">
        <v>1032.3276125591728</v>
      </c>
      <c r="X433" s="92">
        <v>55112.53014249227</v>
      </c>
      <c r="Y433" s="92">
        <v>11022.506028498454</v>
      </c>
      <c r="Z433" s="92">
        <v>66.7333333333332</v>
      </c>
      <c r="AA433" s="92">
        <v>24938.169918998326</v>
      </c>
      <c r="AB433" s="87">
        <v>500.0</v>
      </c>
      <c r="AC433" s="2">
        <v>3683491.4132121005</v>
      </c>
      <c r="AD433" s="92">
        <v>4014962.8191093267</v>
      </c>
      <c r="AE433" s="92">
        <v>1496290.1951399003</v>
      </c>
      <c r="AF433" s="92">
        <v>2493816.9918998326</v>
      </c>
      <c r="AG433" s="92">
        <v>1032.3276125591728</v>
      </c>
      <c r="AH433" s="2" t="s">
        <v>904</v>
      </c>
      <c r="AI433" s="2" t="s">
        <v>904</v>
      </c>
      <c r="AJ433" s="2" t="s">
        <v>904</v>
      </c>
      <c r="AK433" s="177">
        <v>5338.666666666656</v>
      </c>
      <c r="AL433" s="2" t="s">
        <v>904</v>
      </c>
      <c r="AM433" s="2" t="s">
        <v>904</v>
      </c>
      <c r="AN433" s="2" t="s">
        <v>904</v>
      </c>
      <c r="AO433" s="2" t="s">
        <v>904</v>
      </c>
      <c r="AP433" s="2" t="s">
        <v>904</v>
      </c>
      <c r="AQ433" s="2" t="s">
        <v>904</v>
      </c>
      <c r="AR433" s="2" t="s">
        <v>904</v>
      </c>
      <c r="AS433" s="2" t="s">
        <v>904</v>
      </c>
      <c r="AT433" s="2" t="s">
        <v>904</v>
      </c>
      <c r="AU433" s="2" t="s">
        <v>904</v>
      </c>
      <c r="AV433" s="2" t="s">
        <v>904</v>
      </c>
      <c r="AW433" s="2" t="s">
        <v>904</v>
      </c>
      <c r="AX433" s="2" t="s">
        <v>904</v>
      </c>
      <c r="AY433" s="2" t="s">
        <v>904</v>
      </c>
      <c r="AZ433" s="2" t="s">
        <v>904</v>
      </c>
      <c r="BA433" s="205">
        <v>106801.04047828997</v>
      </c>
      <c r="BB433" s="205">
        <v>5.453513012889005</v>
      </c>
      <c r="BC433" s="206" t="s">
        <v>904</v>
      </c>
      <c r="BD433" s="205">
        <v>5.453513012889005</v>
      </c>
      <c r="BE433" s="205">
        <v>1185.9608020002634</v>
      </c>
      <c r="BF433" s="205">
        <v>0.0</v>
      </c>
      <c r="BG433" s="205">
        <v>6673.333333333321</v>
      </c>
      <c r="BH433" s="205">
        <v>5338.666666666656</v>
      </c>
      <c r="BI433" s="2" t="s">
        <v>904</v>
      </c>
      <c r="BJ433" s="2" t="s">
        <v>904</v>
      </c>
      <c r="BK433" s="203">
        <v>671.7723762674975</v>
      </c>
      <c r="BL433" s="2">
        <v>3.0</v>
      </c>
      <c r="BM433" s="207">
        <v>671.7723762674975</v>
      </c>
      <c r="BN433" s="208" t="s">
        <v>905</v>
      </c>
      <c r="BO433" s="87">
        <v>20.0</v>
      </c>
      <c r="BP433" s="101">
        <v>0.05</v>
      </c>
      <c r="BQ433" s="101">
        <v>0.04</v>
      </c>
      <c r="BR433" s="2">
        <v>100.0</v>
      </c>
      <c r="BS433" s="2">
        <v>100.0</v>
      </c>
    </row>
    <row r="434" ht="12.75" customHeight="1">
      <c r="A434" s="87" t="str">
        <f t="shared" si="1"/>
        <v>India Mangrove Restoration Hydrology Small</v>
      </c>
      <c r="B434" s="87" t="s">
        <v>162</v>
      </c>
      <c r="C434" s="203" t="s">
        <v>190</v>
      </c>
      <c r="D434" s="2" t="s">
        <v>591</v>
      </c>
      <c r="E434" s="203" t="s">
        <v>160</v>
      </c>
      <c r="F434" s="2" t="s">
        <v>174</v>
      </c>
      <c r="G434" s="203" t="s">
        <v>909</v>
      </c>
      <c r="H434" s="177">
        <v>100.0</v>
      </c>
      <c r="I434" s="2" t="s">
        <v>907</v>
      </c>
      <c r="J434" s="2">
        <v>214284.02111760003</v>
      </c>
      <c r="K434" s="2">
        <v>6428520.633528001</v>
      </c>
      <c r="L434" s="204">
        <v>-3489541.43661726</v>
      </c>
      <c r="M434" s="92">
        <v>3889319.603263486</v>
      </c>
      <c r="N434" s="92">
        <v>4698832.337700984</v>
      </c>
      <c r="O434" s="92">
        <v>2866001.0468821116</v>
      </c>
      <c r="P434" s="92">
        <v>3147600.0</v>
      </c>
      <c r="Q434" s="92">
        <v>1023318.5563813746</v>
      </c>
      <c r="R434" s="92">
        <v>1551232.3377009847</v>
      </c>
      <c r="S434" s="92">
        <v>24160.0</v>
      </c>
      <c r="T434" s="92">
        <v>19328.0</v>
      </c>
      <c r="U434" s="92">
        <v>403197.47581443127</v>
      </c>
      <c r="V434" s="92">
        <v>680457.3770098469</v>
      </c>
      <c r="W434" s="92">
        <v>201.2272145728211</v>
      </c>
      <c r="X434" s="92">
        <v>38893.19603263486</v>
      </c>
      <c r="Y434" s="92">
        <v>7778.639206526972</v>
      </c>
      <c r="Z434" s="92">
        <v>241.6</v>
      </c>
      <c r="AA434" s="92">
        <v>4031.9747581443125</v>
      </c>
      <c r="AB434" s="87">
        <v>500.0</v>
      </c>
      <c r="AC434" s="2">
        <v>3489541.43661726</v>
      </c>
      <c r="AD434" s="92">
        <v>2866001.0468821116</v>
      </c>
      <c r="AE434" s="92">
        <v>1023318.5563813746</v>
      </c>
      <c r="AF434" s="92">
        <v>403197.47581443127</v>
      </c>
      <c r="AG434" s="92">
        <v>201.2272145728211</v>
      </c>
      <c r="AH434" s="2" t="s">
        <v>904</v>
      </c>
      <c r="AI434" s="2" t="s">
        <v>904</v>
      </c>
      <c r="AJ434" s="2" t="s">
        <v>904</v>
      </c>
      <c r="AK434" s="177">
        <v>19328.0</v>
      </c>
      <c r="AL434" s="2" t="s">
        <v>904</v>
      </c>
      <c r="AM434" s="2" t="s">
        <v>904</v>
      </c>
      <c r="AN434" s="2" t="s">
        <v>904</v>
      </c>
      <c r="AO434" s="2" t="s">
        <v>904</v>
      </c>
      <c r="AP434" s="2" t="s">
        <v>904</v>
      </c>
      <c r="AQ434" s="2" t="s">
        <v>904</v>
      </c>
      <c r="AR434" s="2" t="s">
        <v>904</v>
      </c>
      <c r="AS434" s="2" t="s">
        <v>904</v>
      </c>
      <c r="AT434" s="2" t="s">
        <v>904</v>
      </c>
      <c r="AU434" s="2" t="s">
        <v>904</v>
      </c>
      <c r="AV434" s="2" t="s">
        <v>904</v>
      </c>
      <c r="AW434" s="2" t="s">
        <v>904</v>
      </c>
      <c r="AX434" s="2" t="s">
        <v>904</v>
      </c>
      <c r="AY434" s="2" t="s">
        <v>904</v>
      </c>
      <c r="AZ434" s="2" t="s">
        <v>904</v>
      </c>
      <c r="BA434" s="205">
        <v>8265713.534551408</v>
      </c>
      <c r="BB434" s="205">
        <v>3.133043807823398</v>
      </c>
      <c r="BC434" s="206" t="s">
        <v>904</v>
      </c>
      <c r="BD434" s="205">
        <v>3.133043807823398</v>
      </c>
      <c r="BE434" s="205">
        <v>3511.538265921112</v>
      </c>
      <c r="BF434" s="205">
        <v>0.0</v>
      </c>
      <c r="BG434" s="205">
        <v>24160.0</v>
      </c>
      <c r="BH434" s="205">
        <v>19328.0</v>
      </c>
      <c r="BI434" s="2" t="s">
        <v>904</v>
      </c>
      <c r="BJ434" s="2" t="s">
        <v>904</v>
      </c>
      <c r="BK434" s="203">
        <v>30.0</v>
      </c>
      <c r="BL434" s="2">
        <v>1.0</v>
      </c>
      <c r="BM434" s="207">
        <v>30.0</v>
      </c>
      <c r="BN434" s="208" t="s">
        <v>906</v>
      </c>
      <c r="BO434" s="87">
        <v>20.0</v>
      </c>
      <c r="BP434" s="101">
        <v>0.05</v>
      </c>
      <c r="BQ434" s="101">
        <v>0.04</v>
      </c>
      <c r="BR434" s="2">
        <v>100.0</v>
      </c>
      <c r="BS434" s="2">
        <v>100.0</v>
      </c>
    </row>
    <row r="435" ht="12.75" customHeight="1">
      <c r="A435" s="87" t="str">
        <f t="shared" si="1"/>
        <v>India Mangrove Restoration Hydrology Small</v>
      </c>
      <c r="B435" s="87" t="s">
        <v>162</v>
      </c>
      <c r="C435" s="203" t="s">
        <v>190</v>
      </c>
      <c r="D435" s="2" t="s">
        <v>591</v>
      </c>
      <c r="E435" s="203" t="s">
        <v>160</v>
      </c>
      <c r="F435" s="2" t="s">
        <v>174</v>
      </c>
      <c r="G435" s="203" t="s">
        <v>909</v>
      </c>
      <c r="H435" s="177">
        <v>100.0</v>
      </c>
      <c r="I435" s="2" t="s">
        <v>907</v>
      </c>
      <c r="J435" s="2">
        <v>214284.02111760003</v>
      </c>
      <c r="K435" s="2">
        <v>6428520.633528001</v>
      </c>
      <c r="L435" s="204">
        <v>-3489541.43661726</v>
      </c>
      <c r="M435" s="92">
        <v>3889319.603263486</v>
      </c>
      <c r="N435" s="92">
        <v>4698832.337700984</v>
      </c>
      <c r="O435" s="92">
        <v>2866001.0468821116</v>
      </c>
      <c r="P435" s="92">
        <v>3147600.0</v>
      </c>
      <c r="Q435" s="92">
        <v>1023318.5563813746</v>
      </c>
      <c r="R435" s="92">
        <v>1551232.3377009847</v>
      </c>
      <c r="S435" s="92">
        <v>24160.0</v>
      </c>
      <c r="T435" s="92">
        <v>19328.0</v>
      </c>
      <c r="U435" s="92">
        <v>403197.47581443127</v>
      </c>
      <c r="V435" s="92">
        <v>680457.3770098469</v>
      </c>
      <c r="W435" s="92">
        <v>201.2272145728211</v>
      </c>
      <c r="X435" s="92">
        <v>38893.19603263486</v>
      </c>
      <c r="Y435" s="92">
        <v>7778.639206526972</v>
      </c>
      <c r="Z435" s="92">
        <v>241.6</v>
      </c>
      <c r="AA435" s="92">
        <v>4031.9747581443125</v>
      </c>
      <c r="AB435" s="87">
        <v>500.0</v>
      </c>
      <c r="AC435" s="2">
        <v>3489541.43661726</v>
      </c>
      <c r="AD435" s="92">
        <v>2866001.0468821116</v>
      </c>
      <c r="AE435" s="92">
        <v>1023318.5563813746</v>
      </c>
      <c r="AF435" s="92">
        <v>403197.47581443127</v>
      </c>
      <c r="AG435" s="92">
        <v>201.2272145728211</v>
      </c>
      <c r="AH435" s="2" t="s">
        <v>904</v>
      </c>
      <c r="AI435" s="2" t="s">
        <v>904</v>
      </c>
      <c r="AJ435" s="2" t="s">
        <v>904</v>
      </c>
      <c r="AK435" s="177">
        <v>19328.0</v>
      </c>
      <c r="AL435" s="2" t="s">
        <v>904</v>
      </c>
      <c r="AM435" s="2" t="s">
        <v>904</v>
      </c>
      <c r="AN435" s="2" t="s">
        <v>904</v>
      </c>
      <c r="AO435" s="2" t="s">
        <v>904</v>
      </c>
      <c r="AP435" s="2" t="s">
        <v>904</v>
      </c>
      <c r="AQ435" s="2" t="s">
        <v>904</v>
      </c>
      <c r="AR435" s="2" t="s">
        <v>904</v>
      </c>
      <c r="AS435" s="2" t="s">
        <v>904</v>
      </c>
      <c r="AT435" s="2" t="s">
        <v>904</v>
      </c>
      <c r="AU435" s="2" t="s">
        <v>904</v>
      </c>
      <c r="AV435" s="2" t="s">
        <v>904</v>
      </c>
      <c r="AW435" s="2" t="s">
        <v>904</v>
      </c>
      <c r="AX435" s="2" t="s">
        <v>904</v>
      </c>
      <c r="AY435" s="2" t="s">
        <v>904</v>
      </c>
      <c r="AZ435" s="2" t="s">
        <v>904</v>
      </c>
      <c r="BA435" s="205">
        <v>8265713.534551408</v>
      </c>
      <c r="BB435" s="205">
        <v>3.133043807823398</v>
      </c>
      <c r="BC435" s="206" t="s">
        <v>904</v>
      </c>
      <c r="BD435" s="205">
        <v>3.133043807823398</v>
      </c>
      <c r="BE435" s="205">
        <v>3511.538265921112</v>
      </c>
      <c r="BF435" s="205">
        <v>0.0</v>
      </c>
      <c r="BG435" s="205">
        <v>24160.0</v>
      </c>
      <c r="BH435" s="205">
        <v>19328.0</v>
      </c>
      <c r="BI435" s="2" t="s">
        <v>904</v>
      </c>
      <c r="BJ435" s="2" t="s">
        <v>904</v>
      </c>
      <c r="BK435" s="203">
        <v>30.0</v>
      </c>
      <c r="BL435" s="2">
        <v>1.0</v>
      </c>
      <c r="BM435" s="207">
        <v>30.0</v>
      </c>
      <c r="BN435" s="208" t="s">
        <v>906</v>
      </c>
      <c r="BO435" s="87">
        <v>20.0</v>
      </c>
      <c r="BP435" s="101">
        <v>0.05</v>
      </c>
      <c r="BQ435" s="101">
        <v>0.04</v>
      </c>
      <c r="BR435" s="2">
        <v>100.0</v>
      </c>
      <c r="BS435" s="2">
        <v>100.0</v>
      </c>
    </row>
    <row r="436" ht="12.75" customHeight="1">
      <c r="A436" s="87" t="str">
        <f t="shared" si="1"/>
        <v>India Salt marsh Restoration Hydrology Small</v>
      </c>
      <c r="B436" s="87" t="s">
        <v>162</v>
      </c>
      <c r="C436" s="203" t="s">
        <v>190</v>
      </c>
      <c r="D436" s="2" t="s">
        <v>591</v>
      </c>
      <c r="E436" s="203" t="s">
        <v>168</v>
      </c>
      <c r="F436" s="2" t="s">
        <v>174</v>
      </c>
      <c r="G436" s="203" t="s">
        <v>909</v>
      </c>
      <c r="H436" s="177">
        <v>100.0</v>
      </c>
      <c r="I436" s="2" t="s">
        <v>907</v>
      </c>
      <c r="J436" s="2">
        <v>471.13729219612253</v>
      </c>
      <c r="K436" s="2">
        <v>14134.118765883675</v>
      </c>
      <c r="L436" s="204">
        <v>-5161639.359771931</v>
      </c>
      <c r="M436" s="92">
        <v>5273008.198980056</v>
      </c>
      <c r="N436" s="92">
        <v>6262186.853558678</v>
      </c>
      <c r="O436" s="92">
        <v>4014962.8191093267</v>
      </c>
      <c r="P436" s="92">
        <v>4440025.734954594</v>
      </c>
      <c r="Q436" s="92">
        <v>1258045.3798707295</v>
      </c>
      <c r="R436" s="92">
        <v>1822161.118604084</v>
      </c>
      <c r="S436" s="92">
        <v>6673.333333333321</v>
      </c>
      <c r="T436" s="92">
        <v>5338.666666666656</v>
      </c>
      <c r="U436" s="92">
        <v>111368.83920812496</v>
      </c>
      <c r="V436" s="92">
        <v>187951.94105597556</v>
      </c>
      <c r="W436" s="92">
        <v>987.7013359727896</v>
      </c>
      <c r="X436" s="92">
        <v>52730.08198980056</v>
      </c>
      <c r="Y436" s="92">
        <v>10546.016397960111</v>
      </c>
      <c r="Z436" s="92">
        <v>66.7333333333332</v>
      </c>
      <c r="AA436" s="92">
        <v>1113.6883920812497</v>
      </c>
      <c r="AB436" s="87">
        <v>500.0</v>
      </c>
      <c r="AC436" s="2">
        <v>5161639.359771931</v>
      </c>
      <c r="AD436" s="92">
        <v>4014962.8191093267</v>
      </c>
      <c r="AE436" s="92">
        <v>1258045.3798707295</v>
      </c>
      <c r="AF436" s="92">
        <v>111368.83920812496</v>
      </c>
      <c r="AG436" s="92">
        <v>987.7013359727896</v>
      </c>
      <c r="AH436" s="2" t="s">
        <v>904</v>
      </c>
      <c r="AI436" s="2" t="s">
        <v>904</v>
      </c>
      <c r="AJ436" s="2" t="s">
        <v>904</v>
      </c>
      <c r="AK436" s="177">
        <v>5338.666666666656</v>
      </c>
      <c r="AL436" s="2" t="s">
        <v>904</v>
      </c>
      <c r="AM436" s="2" t="s">
        <v>904</v>
      </c>
      <c r="AN436" s="2" t="s">
        <v>904</v>
      </c>
      <c r="AO436" s="2" t="s">
        <v>904</v>
      </c>
      <c r="AP436" s="2" t="s">
        <v>904</v>
      </c>
      <c r="AQ436" s="2" t="s">
        <v>904</v>
      </c>
      <c r="AR436" s="2" t="s">
        <v>904</v>
      </c>
      <c r="AS436" s="2" t="s">
        <v>904</v>
      </c>
      <c r="AT436" s="2" t="s">
        <v>904</v>
      </c>
      <c r="AU436" s="2" t="s">
        <v>904</v>
      </c>
      <c r="AV436" s="2" t="s">
        <v>904</v>
      </c>
      <c r="AW436" s="2" t="s">
        <v>904</v>
      </c>
      <c r="AX436" s="2" t="s">
        <v>904</v>
      </c>
      <c r="AY436" s="2" t="s">
        <v>904</v>
      </c>
      <c r="AZ436" s="2" t="s">
        <v>904</v>
      </c>
      <c r="BA436" s="205">
        <v>106801.04047828997</v>
      </c>
      <c r="BB436" s="205">
        <v>5.453513012889005</v>
      </c>
      <c r="BC436" s="206" t="s">
        <v>904</v>
      </c>
      <c r="BD436" s="205">
        <v>5.453513012889005</v>
      </c>
      <c r="BE436" s="205">
        <v>1185.9608020002634</v>
      </c>
      <c r="BF436" s="205">
        <v>0.0</v>
      </c>
      <c r="BG436" s="205">
        <v>6673.333333333321</v>
      </c>
      <c r="BH436" s="205">
        <v>5338.666666666656</v>
      </c>
      <c r="BI436" s="2" t="s">
        <v>904</v>
      </c>
      <c r="BJ436" s="2" t="s">
        <v>904</v>
      </c>
      <c r="BK436" s="203">
        <v>30.0</v>
      </c>
      <c r="BL436" s="2">
        <v>1.0</v>
      </c>
      <c r="BM436" s="207">
        <v>30.0</v>
      </c>
      <c r="BN436" s="208" t="s">
        <v>906</v>
      </c>
      <c r="BO436" s="87">
        <v>20.0</v>
      </c>
      <c r="BP436" s="101">
        <v>0.05</v>
      </c>
      <c r="BQ436" s="101">
        <v>0.04</v>
      </c>
      <c r="BR436" s="2">
        <v>100.0</v>
      </c>
      <c r="BS436" s="2">
        <v>100.0</v>
      </c>
    </row>
    <row r="437" ht="12.75" customHeight="1">
      <c r="A437" s="87" t="str">
        <f t="shared" si="1"/>
        <v>India Salt marsh Restoration Hydrology Small</v>
      </c>
      <c r="B437" s="87" t="s">
        <v>162</v>
      </c>
      <c r="C437" s="203" t="s">
        <v>190</v>
      </c>
      <c r="D437" s="2" t="s">
        <v>591</v>
      </c>
      <c r="E437" s="203" t="s">
        <v>168</v>
      </c>
      <c r="F437" s="2" t="s">
        <v>174</v>
      </c>
      <c r="G437" s="203" t="s">
        <v>909</v>
      </c>
      <c r="H437" s="177">
        <v>100.0</v>
      </c>
      <c r="I437" s="2" t="s">
        <v>907</v>
      </c>
      <c r="J437" s="2">
        <v>471.13729219612253</v>
      </c>
      <c r="K437" s="2">
        <v>14134.118765883675</v>
      </c>
      <c r="L437" s="204">
        <v>-5161639.359771931</v>
      </c>
      <c r="M437" s="92">
        <v>5273008.198980056</v>
      </c>
      <c r="N437" s="92">
        <v>6262186.853558678</v>
      </c>
      <c r="O437" s="92">
        <v>4014962.8191093267</v>
      </c>
      <c r="P437" s="92">
        <v>4440025.734954594</v>
      </c>
      <c r="Q437" s="92">
        <v>1258045.3798707295</v>
      </c>
      <c r="R437" s="92">
        <v>1822161.118604084</v>
      </c>
      <c r="S437" s="92">
        <v>6673.333333333321</v>
      </c>
      <c r="T437" s="92">
        <v>5338.666666666656</v>
      </c>
      <c r="U437" s="92">
        <v>111368.83920812496</v>
      </c>
      <c r="V437" s="92">
        <v>187951.94105597556</v>
      </c>
      <c r="W437" s="92">
        <v>987.7013359727896</v>
      </c>
      <c r="X437" s="92">
        <v>52730.08198980056</v>
      </c>
      <c r="Y437" s="92">
        <v>10546.016397960111</v>
      </c>
      <c r="Z437" s="92">
        <v>66.7333333333332</v>
      </c>
      <c r="AA437" s="92">
        <v>1113.6883920812497</v>
      </c>
      <c r="AB437" s="87">
        <v>500.0</v>
      </c>
      <c r="AC437" s="2">
        <v>5161639.359771931</v>
      </c>
      <c r="AD437" s="92">
        <v>4014962.8191093267</v>
      </c>
      <c r="AE437" s="92">
        <v>1258045.3798707295</v>
      </c>
      <c r="AF437" s="92">
        <v>111368.83920812496</v>
      </c>
      <c r="AG437" s="92">
        <v>987.7013359727896</v>
      </c>
      <c r="AH437" s="2" t="s">
        <v>904</v>
      </c>
      <c r="AI437" s="2" t="s">
        <v>904</v>
      </c>
      <c r="AJ437" s="2" t="s">
        <v>904</v>
      </c>
      <c r="AK437" s="177">
        <v>5338.666666666656</v>
      </c>
      <c r="AL437" s="2" t="s">
        <v>904</v>
      </c>
      <c r="AM437" s="2" t="s">
        <v>904</v>
      </c>
      <c r="AN437" s="2" t="s">
        <v>904</v>
      </c>
      <c r="AO437" s="2" t="s">
        <v>904</v>
      </c>
      <c r="AP437" s="2" t="s">
        <v>904</v>
      </c>
      <c r="AQ437" s="2" t="s">
        <v>904</v>
      </c>
      <c r="AR437" s="2" t="s">
        <v>904</v>
      </c>
      <c r="AS437" s="2" t="s">
        <v>904</v>
      </c>
      <c r="AT437" s="2" t="s">
        <v>904</v>
      </c>
      <c r="AU437" s="2" t="s">
        <v>904</v>
      </c>
      <c r="AV437" s="2" t="s">
        <v>904</v>
      </c>
      <c r="AW437" s="2" t="s">
        <v>904</v>
      </c>
      <c r="AX437" s="2" t="s">
        <v>904</v>
      </c>
      <c r="AY437" s="2" t="s">
        <v>904</v>
      </c>
      <c r="AZ437" s="2" t="s">
        <v>904</v>
      </c>
      <c r="BA437" s="205">
        <v>106801.04047828997</v>
      </c>
      <c r="BB437" s="205">
        <v>5.453513012889005</v>
      </c>
      <c r="BC437" s="206" t="s">
        <v>904</v>
      </c>
      <c r="BD437" s="205">
        <v>5.453513012889005</v>
      </c>
      <c r="BE437" s="205">
        <v>1185.9608020002634</v>
      </c>
      <c r="BF437" s="205">
        <v>0.0</v>
      </c>
      <c r="BG437" s="205">
        <v>6673.333333333321</v>
      </c>
      <c r="BH437" s="205">
        <v>5338.666666666656</v>
      </c>
      <c r="BI437" s="2" t="s">
        <v>904</v>
      </c>
      <c r="BJ437" s="2" t="s">
        <v>904</v>
      </c>
      <c r="BK437" s="203">
        <v>30.0</v>
      </c>
      <c r="BL437" s="2">
        <v>1.0</v>
      </c>
      <c r="BM437" s="207">
        <v>30.0</v>
      </c>
      <c r="BN437" s="208" t="s">
        <v>906</v>
      </c>
      <c r="BO437" s="87">
        <v>20.0</v>
      </c>
      <c r="BP437" s="101">
        <v>0.05</v>
      </c>
      <c r="BQ437" s="101">
        <v>0.04</v>
      </c>
      <c r="BR437" s="2">
        <v>100.0</v>
      </c>
      <c r="BS437" s="2">
        <v>100.0</v>
      </c>
    </row>
    <row r="438" ht="12.75" customHeight="1">
      <c r="A438" s="87" t="str">
        <f t="shared" si="1"/>
        <v>India Mangrove Restoration Hydrology Large</v>
      </c>
      <c r="B438" s="87" t="s">
        <v>162</v>
      </c>
      <c r="C438" s="203" t="s">
        <v>190</v>
      </c>
      <c r="D438" s="2" t="s">
        <v>591</v>
      </c>
      <c r="E438" s="203" t="s">
        <v>160</v>
      </c>
      <c r="F438" s="2" t="s">
        <v>174</v>
      </c>
      <c r="G438" s="203" t="s">
        <v>909</v>
      </c>
      <c r="H438" s="177">
        <v>1000.0</v>
      </c>
      <c r="I438" s="2" t="s">
        <v>908</v>
      </c>
      <c r="J438" s="2">
        <v>214284.02111760003</v>
      </c>
      <c r="K438" s="2">
        <v>1.4419195254495861E7</v>
      </c>
      <c r="L438" s="204">
        <v>-1.560590531086585E7</v>
      </c>
      <c r="M438" s="92">
        <v>2.1296488986255467E7</v>
      </c>
      <c r="N438" s="92">
        <v>2.6304834500611946E7</v>
      </c>
      <c r="O438" s="92">
        <v>1.6369948854816874E7</v>
      </c>
      <c r="P438" s="92">
        <v>1.93376E7</v>
      </c>
      <c r="Q438" s="92">
        <v>4926540.131438592</v>
      </c>
      <c r="R438" s="92">
        <v>6967234.500611944</v>
      </c>
      <c r="S438" s="92">
        <v>223480.0</v>
      </c>
      <c r="T438" s="92">
        <v>178784.0</v>
      </c>
      <c r="U438" s="92">
        <v>8210900.219064324</v>
      </c>
      <c r="V438" s="92">
        <v>1.4262677006119443E7</v>
      </c>
      <c r="W438" s="92">
        <v>119.11853961347474</v>
      </c>
      <c r="X438" s="92">
        <v>21296.488986255466</v>
      </c>
      <c r="Y438" s="92">
        <v>42592.97797251093</v>
      </c>
      <c r="Z438" s="92">
        <v>223.48</v>
      </c>
      <c r="AA438" s="92">
        <v>8210.900219064324</v>
      </c>
      <c r="AB438" s="87">
        <v>500.0</v>
      </c>
      <c r="AC438" s="2">
        <v>1.560590531086585E7</v>
      </c>
      <c r="AD438" s="92">
        <v>1.6369948854816874E7</v>
      </c>
      <c r="AE438" s="92">
        <v>4926540.131438592</v>
      </c>
      <c r="AF438" s="92">
        <v>8210900.219064324</v>
      </c>
      <c r="AG438" s="92">
        <v>119.11853961347474</v>
      </c>
      <c r="AH438" s="2" t="s">
        <v>904</v>
      </c>
      <c r="AI438" s="2" t="s">
        <v>904</v>
      </c>
      <c r="AJ438" s="2" t="s">
        <v>904</v>
      </c>
      <c r="AK438" s="177">
        <v>178784.0</v>
      </c>
      <c r="AL438" s="2" t="s">
        <v>904</v>
      </c>
      <c r="AM438" s="2" t="s">
        <v>904</v>
      </c>
      <c r="AN438" s="2" t="s">
        <v>904</v>
      </c>
      <c r="AO438" s="2" t="s">
        <v>904</v>
      </c>
      <c r="AP438" s="2" t="s">
        <v>904</v>
      </c>
      <c r="AQ438" s="2" t="s">
        <v>904</v>
      </c>
      <c r="AR438" s="2" t="s">
        <v>904</v>
      </c>
      <c r="AS438" s="2" t="s">
        <v>904</v>
      </c>
      <c r="AT438" s="2" t="s">
        <v>904</v>
      </c>
      <c r="AU438" s="2" t="s">
        <v>904</v>
      </c>
      <c r="AV438" s="2" t="s">
        <v>904</v>
      </c>
      <c r="AW438" s="2" t="s">
        <v>904</v>
      </c>
      <c r="AX438" s="2" t="s">
        <v>904</v>
      </c>
      <c r="AY438" s="2" t="s">
        <v>904</v>
      </c>
      <c r="AZ438" s="2" t="s">
        <v>904</v>
      </c>
      <c r="BA438" s="205">
        <v>8265713.534551408</v>
      </c>
      <c r="BB438" s="205">
        <v>31.33043807823401</v>
      </c>
      <c r="BC438" s="206" t="s">
        <v>904</v>
      </c>
      <c r="BD438" s="205">
        <v>31.33043807823401</v>
      </c>
      <c r="BE438" s="205">
        <v>35115.38265921113</v>
      </c>
      <c r="BF438" s="205">
        <v>0.0</v>
      </c>
      <c r="BG438" s="205">
        <v>223480.0</v>
      </c>
      <c r="BH438" s="205">
        <v>178784.0</v>
      </c>
      <c r="BI438" s="2" t="s">
        <v>904</v>
      </c>
      <c r="BJ438" s="2" t="s">
        <v>904</v>
      </c>
      <c r="BK438" s="203">
        <v>67.29010954383081</v>
      </c>
      <c r="BL438" s="2">
        <v>3.0</v>
      </c>
      <c r="BM438" s="207">
        <v>67.29010954383081</v>
      </c>
      <c r="BN438" s="208" t="s">
        <v>905</v>
      </c>
      <c r="BO438" s="87">
        <v>20.0</v>
      </c>
      <c r="BP438" s="101">
        <v>0.05</v>
      </c>
      <c r="BQ438" s="101">
        <v>0.04</v>
      </c>
      <c r="BR438" s="2">
        <v>100.0</v>
      </c>
      <c r="BS438" s="2">
        <v>100.0</v>
      </c>
    </row>
    <row r="439" ht="12.75" customHeight="1">
      <c r="A439" s="87" t="str">
        <f t="shared" si="1"/>
        <v>India Mangrove Restoration Hydrology Large</v>
      </c>
      <c r="B439" s="87" t="s">
        <v>162</v>
      </c>
      <c r="C439" s="203" t="s">
        <v>190</v>
      </c>
      <c r="D439" s="2" t="s">
        <v>591</v>
      </c>
      <c r="E439" s="203" t="s">
        <v>160</v>
      </c>
      <c r="F439" s="2" t="s">
        <v>174</v>
      </c>
      <c r="G439" s="203" t="s">
        <v>909</v>
      </c>
      <c r="H439" s="177">
        <v>1000.0</v>
      </c>
      <c r="I439" s="2" t="s">
        <v>908</v>
      </c>
      <c r="J439" s="2">
        <v>214284.02111760003</v>
      </c>
      <c r="K439" s="2">
        <v>1.4419195254495861E7</v>
      </c>
      <c r="L439" s="204">
        <v>-1.560590531086585E7</v>
      </c>
      <c r="M439" s="92">
        <v>2.1296488986255467E7</v>
      </c>
      <c r="N439" s="92">
        <v>2.6304834500611946E7</v>
      </c>
      <c r="O439" s="92">
        <v>1.6369948854816874E7</v>
      </c>
      <c r="P439" s="92">
        <v>1.93376E7</v>
      </c>
      <c r="Q439" s="92">
        <v>4926540.131438592</v>
      </c>
      <c r="R439" s="92">
        <v>6967234.500611944</v>
      </c>
      <c r="S439" s="92">
        <v>223480.0</v>
      </c>
      <c r="T439" s="92">
        <v>178784.0</v>
      </c>
      <c r="U439" s="92">
        <v>8210900.219064324</v>
      </c>
      <c r="V439" s="92">
        <v>1.4262677006119443E7</v>
      </c>
      <c r="W439" s="92">
        <v>119.11853961347474</v>
      </c>
      <c r="X439" s="92">
        <v>21296.488986255466</v>
      </c>
      <c r="Y439" s="92">
        <v>42592.97797251093</v>
      </c>
      <c r="Z439" s="92">
        <v>223.48</v>
      </c>
      <c r="AA439" s="92">
        <v>8210.900219064324</v>
      </c>
      <c r="AB439" s="87">
        <v>500.0</v>
      </c>
      <c r="AC439" s="2">
        <v>1.560590531086585E7</v>
      </c>
      <c r="AD439" s="92">
        <v>1.6369948854816874E7</v>
      </c>
      <c r="AE439" s="92">
        <v>4926540.131438592</v>
      </c>
      <c r="AF439" s="92">
        <v>8210900.219064324</v>
      </c>
      <c r="AG439" s="92">
        <v>119.11853961347474</v>
      </c>
      <c r="AH439" s="2" t="s">
        <v>904</v>
      </c>
      <c r="AI439" s="2" t="s">
        <v>904</v>
      </c>
      <c r="AJ439" s="2" t="s">
        <v>904</v>
      </c>
      <c r="AK439" s="177">
        <v>178784.0</v>
      </c>
      <c r="AL439" s="2" t="s">
        <v>904</v>
      </c>
      <c r="AM439" s="2" t="s">
        <v>904</v>
      </c>
      <c r="AN439" s="2" t="s">
        <v>904</v>
      </c>
      <c r="AO439" s="2" t="s">
        <v>904</v>
      </c>
      <c r="AP439" s="2" t="s">
        <v>904</v>
      </c>
      <c r="AQ439" s="2" t="s">
        <v>904</v>
      </c>
      <c r="AR439" s="2" t="s">
        <v>904</v>
      </c>
      <c r="AS439" s="2" t="s">
        <v>904</v>
      </c>
      <c r="AT439" s="2" t="s">
        <v>904</v>
      </c>
      <c r="AU439" s="2" t="s">
        <v>904</v>
      </c>
      <c r="AV439" s="2" t="s">
        <v>904</v>
      </c>
      <c r="AW439" s="2" t="s">
        <v>904</v>
      </c>
      <c r="AX439" s="2" t="s">
        <v>904</v>
      </c>
      <c r="AY439" s="2" t="s">
        <v>904</v>
      </c>
      <c r="AZ439" s="2" t="s">
        <v>904</v>
      </c>
      <c r="BA439" s="205">
        <v>8265713.534551408</v>
      </c>
      <c r="BB439" s="205">
        <v>31.33043807823401</v>
      </c>
      <c r="BC439" s="206" t="s">
        <v>904</v>
      </c>
      <c r="BD439" s="205">
        <v>31.33043807823401</v>
      </c>
      <c r="BE439" s="205">
        <v>35115.38265921113</v>
      </c>
      <c r="BF439" s="205">
        <v>0.0</v>
      </c>
      <c r="BG439" s="205">
        <v>223480.0</v>
      </c>
      <c r="BH439" s="205">
        <v>178784.0</v>
      </c>
      <c r="BI439" s="2" t="s">
        <v>904</v>
      </c>
      <c r="BJ439" s="2" t="s">
        <v>904</v>
      </c>
      <c r="BK439" s="203">
        <v>67.29010954383081</v>
      </c>
      <c r="BL439" s="2">
        <v>3.0</v>
      </c>
      <c r="BM439" s="207">
        <v>67.29010954383081</v>
      </c>
      <c r="BN439" s="208" t="s">
        <v>905</v>
      </c>
      <c r="BO439" s="87">
        <v>20.0</v>
      </c>
      <c r="BP439" s="101">
        <v>0.05</v>
      </c>
      <c r="BQ439" s="101">
        <v>0.04</v>
      </c>
      <c r="BR439" s="2">
        <v>100.0</v>
      </c>
      <c r="BS439" s="2">
        <v>100.0</v>
      </c>
    </row>
    <row r="440" ht="12.75" customHeight="1">
      <c r="A440" s="87" t="str">
        <f t="shared" si="1"/>
        <v>India Salt marsh Restoration Hydrology Large</v>
      </c>
      <c r="B440" s="87" t="s">
        <v>162</v>
      </c>
      <c r="C440" s="203" t="s">
        <v>190</v>
      </c>
      <c r="D440" s="2" t="s">
        <v>591</v>
      </c>
      <c r="E440" s="203" t="s">
        <v>168</v>
      </c>
      <c r="F440" s="2" t="s">
        <v>174</v>
      </c>
      <c r="G440" s="203" t="s">
        <v>909</v>
      </c>
      <c r="H440" s="177">
        <v>1000.0</v>
      </c>
      <c r="I440" s="2" t="s">
        <v>908</v>
      </c>
      <c r="J440" s="2">
        <v>471.13729219612253</v>
      </c>
      <c r="K440" s="2">
        <v>184431.71992495234</v>
      </c>
      <c r="L440" s="204">
        <v>-2.6102964467201725E7</v>
      </c>
      <c r="M440" s="92">
        <v>3.512988388715728E7</v>
      </c>
      <c r="N440" s="92">
        <v>4.329855336792404E7</v>
      </c>
      <c r="O440" s="92">
        <v>2.721353706445615E7</v>
      </c>
      <c r="P440" s="92">
        <v>3.2261857349545944E7</v>
      </c>
      <c r="Q440" s="92">
        <v>7916346.822701132</v>
      </c>
      <c r="R440" s="92">
        <v>1.1036696018378098E7</v>
      </c>
      <c r="S440" s="92">
        <v>61728.3333333332</v>
      </c>
      <c r="T440" s="92">
        <v>49382.66666666658</v>
      </c>
      <c r="U440" s="92">
        <v>1.3193911371168554E7</v>
      </c>
      <c r="V440" s="92">
        <v>2.2918375733932346E7</v>
      </c>
      <c r="W440" s="92">
        <v>711.3808600957964</v>
      </c>
      <c r="X440" s="92">
        <v>35129.88388715728</v>
      </c>
      <c r="Y440" s="92">
        <v>70259.76777431456</v>
      </c>
      <c r="Z440" s="92">
        <v>61.7283333333332</v>
      </c>
      <c r="AA440" s="92">
        <v>13193.911371168553</v>
      </c>
      <c r="AB440" s="87">
        <v>500.0</v>
      </c>
      <c r="AC440" s="2">
        <v>2.6102964467201725E7</v>
      </c>
      <c r="AD440" s="92">
        <v>2.721353706445615E7</v>
      </c>
      <c r="AE440" s="92">
        <v>7916346.822701132</v>
      </c>
      <c r="AF440" s="92">
        <v>1.3193911371168554E7</v>
      </c>
      <c r="AG440" s="92">
        <v>711.3808600957964</v>
      </c>
      <c r="AH440" s="2" t="s">
        <v>904</v>
      </c>
      <c r="AI440" s="2" t="s">
        <v>904</v>
      </c>
      <c r="AJ440" s="2" t="s">
        <v>904</v>
      </c>
      <c r="AK440" s="177">
        <v>49382.66666666658</v>
      </c>
      <c r="AL440" s="2" t="s">
        <v>904</v>
      </c>
      <c r="AM440" s="2" t="s">
        <v>904</v>
      </c>
      <c r="AN440" s="2" t="s">
        <v>904</v>
      </c>
      <c r="AO440" s="2" t="s">
        <v>904</v>
      </c>
      <c r="AP440" s="2" t="s">
        <v>904</v>
      </c>
      <c r="AQ440" s="2" t="s">
        <v>904</v>
      </c>
      <c r="AR440" s="2" t="s">
        <v>904</v>
      </c>
      <c r="AS440" s="2" t="s">
        <v>904</v>
      </c>
      <c r="AT440" s="2" t="s">
        <v>904</v>
      </c>
      <c r="AU440" s="2" t="s">
        <v>904</v>
      </c>
      <c r="AV440" s="2" t="s">
        <v>904</v>
      </c>
      <c r="AW440" s="2" t="s">
        <v>904</v>
      </c>
      <c r="AX440" s="2" t="s">
        <v>904</v>
      </c>
      <c r="AY440" s="2" t="s">
        <v>904</v>
      </c>
      <c r="AZ440" s="2" t="s">
        <v>904</v>
      </c>
      <c r="BA440" s="205">
        <v>106801.04047828997</v>
      </c>
      <c r="BB440" s="205">
        <v>54.535130128890046</v>
      </c>
      <c r="BC440" s="206" t="s">
        <v>904</v>
      </c>
      <c r="BD440" s="205">
        <v>54.535130128890046</v>
      </c>
      <c r="BE440" s="205">
        <v>11859.608020002632</v>
      </c>
      <c r="BF440" s="205">
        <v>0.0</v>
      </c>
      <c r="BG440" s="205">
        <v>61728.3333333332</v>
      </c>
      <c r="BH440" s="205">
        <v>49382.66666666658</v>
      </c>
      <c r="BI440" s="2" t="s">
        <v>904</v>
      </c>
      <c r="BJ440" s="2" t="s">
        <v>904</v>
      </c>
      <c r="BK440" s="203">
        <v>391.46066970257596</v>
      </c>
      <c r="BL440" s="2">
        <v>3.0</v>
      </c>
      <c r="BM440" s="207">
        <v>391.46066970257596</v>
      </c>
      <c r="BN440" s="208" t="s">
        <v>905</v>
      </c>
      <c r="BO440" s="87">
        <v>20.0</v>
      </c>
      <c r="BP440" s="101">
        <v>0.05</v>
      </c>
      <c r="BQ440" s="101">
        <v>0.04</v>
      </c>
      <c r="BR440" s="2">
        <v>100.0</v>
      </c>
      <c r="BS440" s="2">
        <v>100.0</v>
      </c>
    </row>
    <row r="441" ht="12.75" customHeight="1">
      <c r="A441" s="87" t="str">
        <f t="shared" si="1"/>
        <v>India Salt marsh Restoration Hydrology Large</v>
      </c>
      <c r="B441" s="87" t="s">
        <v>162</v>
      </c>
      <c r="C441" s="203" t="s">
        <v>190</v>
      </c>
      <c r="D441" s="2" t="s">
        <v>591</v>
      </c>
      <c r="E441" s="203" t="s">
        <v>168</v>
      </c>
      <c r="F441" s="2" t="s">
        <v>174</v>
      </c>
      <c r="G441" s="203" t="s">
        <v>909</v>
      </c>
      <c r="H441" s="177">
        <v>1000.0</v>
      </c>
      <c r="I441" s="2" t="s">
        <v>908</v>
      </c>
      <c r="J441" s="2">
        <v>471.13729219612253</v>
      </c>
      <c r="K441" s="2">
        <v>184431.71992495234</v>
      </c>
      <c r="L441" s="204">
        <v>-2.6102964467201725E7</v>
      </c>
      <c r="M441" s="92">
        <v>3.512988388715728E7</v>
      </c>
      <c r="N441" s="92">
        <v>4.329855336792404E7</v>
      </c>
      <c r="O441" s="92">
        <v>2.721353706445615E7</v>
      </c>
      <c r="P441" s="92">
        <v>3.2261857349545944E7</v>
      </c>
      <c r="Q441" s="92">
        <v>7916346.822701132</v>
      </c>
      <c r="R441" s="92">
        <v>1.1036696018378098E7</v>
      </c>
      <c r="S441" s="92">
        <v>61728.3333333332</v>
      </c>
      <c r="T441" s="92">
        <v>49382.66666666658</v>
      </c>
      <c r="U441" s="92">
        <v>1.3193911371168554E7</v>
      </c>
      <c r="V441" s="92">
        <v>2.2918375733932346E7</v>
      </c>
      <c r="W441" s="92">
        <v>711.3808600957964</v>
      </c>
      <c r="X441" s="92">
        <v>35129.88388715728</v>
      </c>
      <c r="Y441" s="92">
        <v>70259.76777431456</v>
      </c>
      <c r="Z441" s="92">
        <v>61.7283333333332</v>
      </c>
      <c r="AA441" s="92">
        <v>13193.911371168553</v>
      </c>
      <c r="AB441" s="87">
        <v>500.0</v>
      </c>
      <c r="AC441" s="2">
        <v>2.6102964467201725E7</v>
      </c>
      <c r="AD441" s="92">
        <v>2.721353706445615E7</v>
      </c>
      <c r="AE441" s="92">
        <v>7916346.822701132</v>
      </c>
      <c r="AF441" s="92">
        <v>1.3193911371168554E7</v>
      </c>
      <c r="AG441" s="92">
        <v>711.3808600957964</v>
      </c>
      <c r="AH441" s="2" t="s">
        <v>904</v>
      </c>
      <c r="AI441" s="2" t="s">
        <v>904</v>
      </c>
      <c r="AJ441" s="2" t="s">
        <v>904</v>
      </c>
      <c r="AK441" s="177">
        <v>49382.66666666658</v>
      </c>
      <c r="AL441" s="2" t="s">
        <v>904</v>
      </c>
      <c r="AM441" s="2" t="s">
        <v>904</v>
      </c>
      <c r="AN441" s="2" t="s">
        <v>904</v>
      </c>
      <c r="AO441" s="2" t="s">
        <v>904</v>
      </c>
      <c r="AP441" s="2" t="s">
        <v>904</v>
      </c>
      <c r="AQ441" s="2" t="s">
        <v>904</v>
      </c>
      <c r="AR441" s="2" t="s">
        <v>904</v>
      </c>
      <c r="AS441" s="2" t="s">
        <v>904</v>
      </c>
      <c r="AT441" s="2" t="s">
        <v>904</v>
      </c>
      <c r="AU441" s="2" t="s">
        <v>904</v>
      </c>
      <c r="AV441" s="2" t="s">
        <v>904</v>
      </c>
      <c r="AW441" s="2" t="s">
        <v>904</v>
      </c>
      <c r="AX441" s="2" t="s">
        <v>904</v>
      </c>
      <c r="AY441" s="2" t="s">
        <v>904</v>
      </c>
      <c r="AZ441" s="2" t="s">
        <v>904</v>
      </c>
      <c r="BA441" s="205">
        <v>106801.04047828997</v>
      </c>
      <c r="BB441" s="205">
        <v>54.535130128890046</v>
      </c>
      <c r="BC441" s="206" t="s">
        <v>904</v>
      </c>
      <c r="BD441" s="205">
        <v>54.535130128890046</v>
      </c>
      <c r="BE441" s="205">
        <v>11859.608020002632</v>
      </c>
      <c r="BF441" s="205">
        <v>0.0</v>
      </c>
      <c r="BG441" s="205">
        <v>61728.3333333332</v>
      </c>
      <c r="BH441" s="205">
        <v>49382.66666666658</v>
      </c>
      <c r="BI441" s="2" t="s">
        <v>904</v>
      </c>
      <c r="BJ441" s="2" t="s">
        <v>904</v>
      </c>
      <c r="BK441" s="203">
        <v>391.46066970257596</v>
      </c>
      <c r="BL441" s="2">
        <v>3.0</v>
      </c>
      <c r="BM441" s="207">
        <v>391.46066970257596</v>
      </c>
      <c r="BN441" s="208" t="s">
        <v>905</v>
      </c>
      <c r="BO441" s="87">
        <v>20.0</v>
      </c>
      <c r="BP441" s="101">
        <v>0.05</v>
      </c>
      <c r="BQ441" s="101">
        <v>0.04</v>
      </c>
      <c r="BR441" s="2">
        <v>100.0</v>
      </c>
      <c r="BS441" s="2">
        <v>100.0</v>
      </c>
    </row>
    <row r="442" ht="12.75" customHeight="1">
      <c r="A442" s="87" t="str">
        <f t="shared" si="1"/>
        <v>India Mangrove Restoration Hydrology Large</v>
      </c>
      <c r="B442" s="87" t="s">
        <v>162</v>
      </c>
      <c r="C442" s="203" t="s">
        <v>190</v>
      </c>
      <c r="D442" s="2" t="s">
        <v>591</v>
      </c>
      <c r="E442" s="203" t="s">
        <v>160</v>
      </c>
      <c r="F442" s="2" t="s">
        <v>174</v>
      </c>
      <c r="G442" s="203" t="s">
        <v>909</v>
      </c>
      <c r="H442" s="177">
        <v>1000.0</v>
      </c>
      <c r="I442" s="2" t="s">
        <v>908</v>
      </c>
      <c r="J442" s="2">
        <v>214284.02111760003</v>
      </c>
      <c r="K442" s="2">
        <v>6428520.633528001</v>
      </c>
      <c r="L442" s="204">
        <v>-1.8158454776851658E7</v>
      </c>
      <c r="M442" s="92">
        <v>2.0841466144565884E7</v>
      </c>
      <c r="N442" s="92">
        <v>2.551444079854785E7</v>
      </c>
      <c r="O442" s="92">
        <v>1.6369948854816874E7</v>
      </c>
      <c r="P442" s="92">
        <v>1.93376E7</v>
      </c>
      <c r="Q442" s="92">
        <v>4471517.289749009</v>
      </c>
      <c r="R442" s="92">
        <v>6176840.798547847</v>
      </c>
      <c r="S442" s="92">
        <v>223480.0</v>
      </c>
      <c r="T442" s="92">
        <v>178784.0</v>
      </c>
      <c r="U442" s="92">
        <v>3660671.8021684824</v>
      </c>
      <c r="V442" s="92">
        <v>6358739.985478469</v>
      </c>
      <c r="W442" s="92">
        <v>116.57344138494432</v>
      </c>
      <c r="X442" s="92">
        <v>20841.466144565886</v>
      </c>
      <c r="Y442" s="92">
        <v>41682.93228913177</v>
      </c>
      <c r="Z442" s="92">
        <v>223.48</v>
      </c>
      <c r="AA442" s="92">
        <v>3660.6718021684824</v>
      </c>
      <c r="AB442" s="87">
        <v>500.0</v>
      </c>
      <c r="AC442" s="2">
        <v>1.8158454776851658E7</v>
      </c>
      <c r="AD442" s="92">
        <v>1.6369948854816874E7</v>
      </c>
      <c r="AE442" s="92">
        <v>4471517.289749009</v>
      </c>
      <c r="AF442" s="92">
        <v>3660671.8021684824</v>
      </c>
      <c r="AG442" s="92">
        <v>116.57344138494432</v>
      </c>
      <c r="AH442" s="2" t="s">
        <v>904</v>
      </c>
      <c r="AI442" s="2" t="s">
        <v>904</v>
      </c>
      <c r="AJ442" s="2" t="s">
        <v>904</v>
      </c>
      <c r="AK442" s="177">
        <v>178784.0</v>
      </c>
      <c r="AL442" s="2" t="s">
        <v>904</v>
      </c>
      <c r="AM442" s="2" t="s">
        <v>904</v>
      </c>
      <c r="AN442" s="2" t="s">
        <v>904</v>
      </c>
      <c r="AO442" s="2" t="s">
        <v>904</v>
      </c>
      <c r="AP442" s="2" t="s">
        <v>904</v>
      </c>
      <c r="AQ442" s="2" t="s">
        <v>904</v>
      </c>
      <c r="AR442" s="2" t="s">
        <v>904</v>
      </c>
      <c r="AS442" s="2" t="s">
        <v>904</v>
      </c>
      <c r="AT442" s="2" t="s">
        <v>904</v>
      </c>
      <c r="AU442" s="2" t="s">
        <v>904</v>
      </c>
      <c r="AV442" s="2" t="s">
        <v>904</v>
      </c>
      <c r="AW442" s="2" t="s">
        <v>904</v>
      </c>
      <c r="AX442" s="2" t="s">
        <v>904</v>
      </c>
      <c r="AY442" s="2" t="s">
        <v>904</v>
      </c>
      <c r="AZ442" s="2" t="s">
        <v>904</v>
      </c>
      <c r="BA442" s="205">
        <v>8265713.534551408</v>
      </c>
      <c r="BB442" s="205">
        <v>31.33043807823401</v>
      </c>
      <c r="BC442" s="206" t="s">
        <v>904</v>
      </c>
      <c r="BD442" s="205">
        <v>31.33043807823401</v>
      </c>
      <c r="BE442" s="205">
        <v>35115.38265921113</v>
      </c>
      <c r="BF442" s="205">
        <v>0.0</v>
      </c>
      <c r="BG442" s="205">
        <v>223480.0</v>
      </c>
      <c r="BH442" s="205">
        <v>178784.0</v>
      </c>
      <c r="BI442" s="2" t="s">
        <v>904</v>
      </c>
      <c r="BJ442" s="2" t="s">
        <v>904</v>
      </c>
      <c r="BK442" s="203">
        <v>30.0</v>
      </c>
      <c r="BL442" s="2">
        <v>2.0</v>
      </c>
      <c r="BM442" s="207">
        <v>30.0</v>
      </c>
      <c r="BN442" s="208" t="s">
        <v>906</v>
      </c>
      <c r="BO442" s="87">
        <v>20.0</v>
      </c>
      <c r="BP442" s="101">
        <v>0.05</v>
      </c>
      <c r="BQ442" s="101">
        <v>0.04</v>
      </c>
      <c r="BR442" s="2">
        <v>100.0</v>
      </c>
      <c r="BS442" s="2">
        <v>100.0</v>
      </c>
    </row>
    <row r="443" ht="12.75" customHeight="1">
      <c r="A443" s="87" t="str">
        <f t="shared" si="1"/>
        <v>India Mangrove Restoration Hydrology Large</v>
      </c>
      <c r="B443" s="87" t="s">
        <v>162</v>
      </c>
      <c r="C443" s="203" t="s">
        <v>190</v>
      </c>
      <c r="D443" s="2" t="s">
        <v>591</v>
      </c>
      <c r="E443" s="203" t="s">
        <v>160</v>
      </c>
      <c r="F443" s="2" t="s">
        <v>174</v>
      </c>
      <c r="G443" s="203" t="s">
        <v>909</v>
      </c>
      <c r="H443" s="177">
        <v>1000.0</v>
      </c>
      <c r="I443" s="2" t="s">
        <v>908</v>
      </c>
      <c r="J443" s="2">
        <v>214284.02111760003</v>
      </c>
      <c r="K443" s="2">
        <v>6428520.633528001</v>
      </c>
      <c r="L443" s="204">
        <v>-1.8158454776851658E7</v>
      </c>
      <c r="M443" s="92">
        <v>2.0841466144565884E7</v>
      </c>
      <c r="N443" s="92">
        <v>2.551444079854785E7</v>
      </c>
      <c r="O443" s="92">
        <v>1.6369948854816874E7</v>
      </c>
      <c r="P443" s="92">
        <v>1.93376E7</v>
      </c>
      <c r="Q443" s="92">
        <v>4471517.289749009</v>
      </c>
      <c r="R443" s="92">
        <v>6176840.798547847</v>
      </c>
      <c r="S443" s="92">
        <v>223480.0</v>
      </c>
      <c r="T443" s="92">
        <v>178784.0</v>
      </c>
      <c r="U443" s="92">
        <v>3660671.8021684824</v>
      </c>
      <c r="V443" s="92">
        <v>6358739.985478469</v>
      </c>
      <c r="W443" s="92">
        <v>116.57344138494432</v>
      </c>
      <c r="X443" s="92">
        <v>20841.466144565886</v>
      </c>
      <c r="Y443" s="92">
        <v>41682.93228913177</v>
      </c>
      <c r="Z443" s="92">
        <v>223.48</v>
      </c>
      <c r="AA443" s="92">
        <v>3660.6718021684824</v>
      </c>
      <c r="AB443" s="87">
        <v>500.0</v>
      </c>
      <c r="AC443" s="2">
        <v>1.8158454776851658E7</v>
      </c>
      <c r="AD443" s="92">
        <v>1.6369948854816874E7</v>
      </c>
      <c r="AE443" s="92">
        <v>4471517.289749009</v>
      </c>
      <c r="AF443" s="92">
        <v>3660671.8021684824</v>
      </c>
      <c r="AG443" s="92">
        <v>116.57344138494432</v>
      </c>
      <c r="AH443" s="2" t="s">
        <v>904</v>
      </c>
      <c r="AI443" s="2" t="s">
        <v>904</v>
      </c>
      <c r="AJ443" s="2" t="s">
        <v>904</v>
      </c>
      <c r="AK443" s="177">
        <v>178784.0</v>
      </c>
      <c r="AL443" s="2" t="s">
        <v>904</v>
      </c>
      <c r="AM443" s="2" t="s">
        <v>904</v>
      </c>
      <c r="AN443" s="2" t="s">
        <v>904</v>
      </c>
      <c r="AO443" s="2" t="s">
        <v>904</v>
      </c>
      <c r="AP443" s="2" t="s">
        <v>904</v>
      </c>
      <c r="AQ443" s="2" t="s">
        <v>904</v>
      </c>
      <c r="AR443" s="2" t="s">
        <v>904</v>
      </c>
      <c r="AS443" s="2" t="s">
        <v>904</v>
      </c>
      <c r="AT443" s="2" t="s">
        <v>904</v>
      </c>
      <c r="AU443" s="2" t="s">
        <v>904</v>
      </c>
      <c r="AV443" s="2" t="s">
        <v>904</v>
      </c>
      <c r="AW443" s="2" t="s">
        <v>904</v>
      </c>
      <c r="AX443" s="2" t="s">
        <v>904</v>
      </c>
      <c r="AY443" s="2" t="s">
        <v>904</v>
      </c>
      <c r="AZ443" s="2" t="s">
        <v>904</v>
      </c>
      <c r="BA443" s="205">
        <v>8265713.534551408</v>
      </c>
      <c r="BB443" s="205">
        <v>31.33043807823401</v>
      </c>
      <c r="BC443" s="206" t="s">
        <v>904</v>
      </c>
      <c r="BD443" s="205">
        <v>31.33043807823401</v>
      </c>
      <c r="BE443" s="205">
        <v>35115.38265921113</v>
      </c>
      <c r="BF443" s="205">
        <v>0.0</v>
      </c>
      <c r="BG443" s="205">
        <v>223480.0</v>
      </c>
      <c r="BH443" s="205">
        <v>178784.0</v>
      </c>
      <c r="BI443" s="2" t="s">
        <v>904</v>
      </c>
      <c r="BJ443" s="2" t="s">
        <v>904</v>
      </c>
      <c r="BK443" s="203">
        <v>30.0</v>
      </c>
      <c r="BL443" s="2">
        <v>2.0</v>
      </c>
      <c r="BM443" s="207">
        <v>30.0</v>
      </c>
      <c r="BN443" s="208" t="s">
        <v>906</v>
      </c>
      <c r="BO443" s="87">
        <v>20.0</v>
      </c>
      <c r="BP443" s="101">
        <v>0.05</v>
      </c>
      <c r="BQ443" s="101">
        <v>0.04</v>
      </c>
      <c r="BR443" s="2">
        <v>100.0</v>
      </c>
      <c r="BS443" s="2">
        <v>100.0</v>
      </c>
    </row>
    <row r="444" ht="12.75" customHeight="1">
      <c r="A444" s="87" t="str">
        <f t="shared" si="1"/>
        <v>India Salt marsh Restoration Hydrology Large</v>
      </c>
      <c r="B444" s="87" t="s">
        <v>162</v>
      </c>
      <c r="C444" s="203" t="s">
        <v>190</v>
      </c>
      <c r="D444" s="2" t="s">
        <v>591</v>
      </c>
      <c r="E444" s="203" t="s">
        <v>168</v>
      </c>
      <c r="F444" s="2" t="s">
        <v>174</v>
      </c>
      <c r="G444" s="203" t="s">
        <v>909</v>
      </c>
      <c r="H444" s="177">
        <v>1000.0</v>
      </c>
      <c r="I444" s="2" t="s">
        <v>908</v>
      </c>
      <c r="J444" s="2">
        <v>471.13729219612253</v>
      </c>
      <c r="K444" s="2">
        <v>14134.118765883675</v>
      </c>
      <c r="L444" s="204">
        <v>-3.306573107318075E7</v>
      </c>
      <c r="M444" s="92">
        <v>3.391160567702637E7</v>
      </c>
      <c r="N444" s="92">
        <v>4.1182353176580034E7</v>
      </c>
      <c r="O444" s="92">
        <v>2.721353706445615E7</v>
      </c>
      <c r="P444" s="92">
        <v>3.2261857349545944E7</v>
      </c>
      <c r="Q444" s="92">
        <v>6698068.612570221</v>
      </c>
      <c r="R444" s="92">
        <v>8920495.82703409</v>
      </c>
      <c r="S444" s="92">
        <v>61728.3333333332</v>
      </c>
      <c r="T444" s="92">
        <v>49382.66666666658</v>
      </c>
      <c r="U444" s="92">
        <v>1011129.2698594494</v>
      </c>
      <c r="V444" s="92">
        <v>1756373.8204922557</v>
      </c>
      <c r="W444" s="92">
        <v>686.7107016704869</v>
      </c>
      <c r="X444" s="92">
        <v>33911.60567702637</v>
      </c>
      <c r="Y444" s="92">
        <v>67823.21135405274</v>
      </c>
      <c r="Z444" s="92">
        <v>61.7283333333332</v>
      </c>
      <c r="AA444" s="92">
        <v>1011.1292698594493</v>
      </c>
      <c r="AB444" s="87">
        <v>500.0</v>
      </c>
      <c r="AC444" s="2">
        <v>3.306573107318075E7</v>
      </c>
      <c r="AD444" s="92">
        <v>2.721353706445615E7</v>
      </c>
      <c r="AE444" s="92">
        <v>6698068.612570221</v>
      </c>
      <c r="AF444" s="92">
        <v>1011129.2698594494</v>
      </c>
      <c r="AG444" s="92">
        <v>686.7107016704869</v>
      </c>
      <c r="AH444" s="2" t="s">
        <v>904</v>
      </c>
      <c r="AI444" s="2" t="s">
        <v>904</v>
      </c>
      <c r="AJ444" s="2" t="s">
        <v>904</v>
      </c>
      <c r="AK444" s="177">
        <v>49382.66666666658</v>
      </c>
      <c r="AL444" s="2" t="s">
        <v>904</v>
      </c>
      <c r="AM444" s="2" t="s">
        <v>904</v>
      </c>
      <c r="AN444" s="2" t="s">
        <v>904</v>
      </c>
      <c r="AO444" s="2" t="s">
        <v>904</v>
      </c>
      <c r="AP444" s="2" t="s">
        <v>904</v>
      </c>
      <c r="AQ444" s="2" t="s">
        <v>904</v>
      </c>
      <c r="AR444" s="2" t="s">
        <v>904</v>
      </c>
      <c r="AS444" s="2" t="s">
        <v>904</v>
      </c>
      <c r="AT444" s="2" t="s">
        <v>904</v>
      </c>
      <c r="AU444" s="2" t="s">
        <v>904</v>
      </c>
      <c r="AV444" s="2" t="s">
        <v>904</v>
      </c>
      <c r="AW444" s="2" t="s">
        <v>904</v>
      </c>
      <c r="AX444" s="2" t="s">
        <v>904</v>
      </c>
      <c r="AY444" s="2" t="s">
        <v>904</v>
      </c>
      <c r="AZ444" s="2" t="s">
        <v>904</v>
      </c>
      <c r="BA444" s="205">
        <v>106801.04047828997</v>
      </c>
      <c r="BB444" s="205">
        <v>54.535130128890046</v>
      </c>
      <c r="BC444" s="206" t="s">
        <v>904</v>
      </c>
      <c r="BD444" s="205">
        <v>54.535130128890046</v>
      </c>
      <c r="BE444" s="205">
        <v>11859.608020002632</v>
      </c>
      <c r="BF444" s="205">
        <v>0.0</v>
      </c>
      <c r="BG444" s="205">
        <v>61728.3333333332</v>
      </c>
      <c r="BH444" s="205">
        <v>49382.66666666658</v>
      </c>
      <c r="BI444" s="2" t="s">
        <v>904</v>
      </c>
      <c r="BJ444" s="2" t="s">
        <v>904</v>
      </c>
      <c r="BK444" s="203">
        <v>30.0</v>
      </c>
      <c r="BL444" s="2">
        <v>1.0</v>
      </c>
      <c r="BM444" s="207">
        <v>30.0</v>
      </c>
      <c r="BN444" s="208" t="s">
        <v>906</v>
      </c>
      <c r="BO444" s="87">
        <v>20.0</v>
      </c>
      <c r="BP444" s="101">
        <v>0.05</v>
      </c>
      <c r="BQ444" s="101">
        <v>0.04</v>
      </c>
      <c r="BR444" s="2">
        <v>100.0</v>
      </c>
      <c r="BS444" s="2">
        <v>100.0</v>
      </c>
    </row>
    <row r="445" ht="12.75" customHeight="1">
      <c r="A445" s="87" t="str">
        <f t="shared" si="1"/>
        <v>India Salt marsh Restoration Hydrology Large</v>
      </c>
      <c r="B445" s="87" t="s">
        <v>162</v>
      </c>
      <c r="C445" s="203" t="s">
        <v>190</v>
      </c>
      <c r="D445" s="2" t="s">
        <v>591</v>
      </c>
      <c r="E445" s="203" t="s">
        <v>168</v>
      </c>
      <c r="F445" s="2" t="s">
        <v>174</v>
      </c>
      <c r="G445" s="203" t="s">
        <v>909</v>
      </c>
      <c r="H445" s="177">
        <v>1000.0</v>
      </c>
      <c r="I445" s="2" t="s">
        <v>908</v>
      </c>
      <c r="J445" s="2">
        <v>471.13729219612253</v>
      </c>
      <c r="K445" s="2">
        <v>14134.118765883675</v>
      </c>
      <c r="L445" s="204">
        <v>-3.306573107318075E7</v>
      </c>
      <c r="M445" s="92">
        <v>3.391160567702637E7</v>
      </c>
      <c r="N445" s="92">
        <v>4.1182353176580034E7</v>
      </c>
      <c r="O445" s="92">
        <v>2.721353706445615E7</v>
      </c>
      <c r="P445" s="92">
        <v>3.2261857349545944E7</v>
      </c>
      <c r="Q445" s="92">
        <v>6698068.612570221</v>
      </c>
      <c r="R445" s="92">
        <v>8920495.82703409</v>
      </c>
      <c r="S445" s="92">
        <v>61728.3333333332</v>
      </c>
      <c r="T445" s="92">
        <v>49382.66666666658</v>
      </c>
      <c r="U445" s="92">
        <v>1011129.2698594494</v>
      </c>
      <c r="V445" s="92">
        <v>1756373.8204922557</v>
      </c>
      <c r="W445" s="92">
        <v>686.7107016704869</v>
      </c>
      <c r="X445" s="92">
        <v>33911.60567702637</v>
      </c>
      <c r="Y445" s="92">
        <v>67823.21135405274</v>
      </c>
      <c r="Z445" s="92">
        <v>61.7283333333332</v>
      </c>
      <c r="AA445" s="92">
        <v>1011.1292698594493</v>
      </c>
      <c r="AB445" s="87">
        <v>500.0</v>
      </c>
      <c r="AC445" s="2">
        <v>3.306573107318075E7</v>
      </c>
      <c r="AD445" s="92">
        <v>2.721353706445615E7</v>
      </c>
      <c r="AE445" s="92">
        <v>6698068.612570221</v>
      </c>
      <c r="AF445" s="92">
        <v>1011129.2698594494</v>
      </c>
      <c r="AG445" s="92">
        <v>686.7107016704869</v>
      </c>
      <c r="AH445" s="2" t="s">
        <v>904</v>
      </c>
      <c r="AI445" s="2" t="s">
        <v>904</v>
      </c>
      <c r="AJ445" s="2" t="s">
        <v>904</v>
      </c>
      <c r="AK445" s="177">
        <v>49382.66666666658</v>
      </c>
      <c r="AL445" s="2" t="s">
        <v>904</v>
      </c>
      <c r="AM445" s="2" t="s">
        <v>904</v>
      </c>
      <c r="AN445" s="2" t="s">
        <v>904</v>
      </c>
      <c r="AO445" s="2" t="s">
        <v>904</v>
      </c>
      <c r="AP445" s="2" t="s">
        <v>904</v>
      </c>
      <c r="AQ445" s="2" t="s">
        <v>904</v>
      </c>
      <c r="AR445" s="2" t="s">
        <v>904</v>
      </c>
      <c r="AS445" s="2" t="s">
        <v>904</v>
      </c>
      <c r="AT445" s="2" t="s">
        <v>904</v>
      </c>
      <c r="AU445" s="2" t="s">
        <v>904</v>
      </c>
      <c r="AV445" s="2" t="s">
        <v>904</v>
      </c>
      <c r="AW445" s="2" t="s">
        <v>904</v>
      </c>
      <c r="AX445" s="2" t="s">
        <v>904</v>
      </c>
      <c r="AY445" s="2" t="s">
        <v>904</v>
      </c>
      <c r="AZ445" s="2" t="s">
        <v>904</v>
      </c>
      <c r="BA445" s="205">
        <v>106801.04047828997</v>
      </c>
      <c r="BB445" s="205">
        <v>54.535130128890046</v>
      </c>
      <c r="BC445" s="206" t="s">
        <v>904</v>
      </c>
      <c r="BD445" s="205">
        <v>54.535130128890046</v>
      </c>
      <c r="BE445" s="205">
        <v>11859.608020002632</v>
      </c>
      <c r="BF445" s="205">
        <v>0.0</v>
      </c>
      <c r="BG445" s="205">
        <v>61728.3333333332</v>
      </c>
      <c r="BH445" s="205">
        <v>49382.66666666658</v>
      </c>
      <c r="BI445" s="2" t="s">
        <v>904</v>
      </c>
      <c r="BJ445" s="2" t="s">
        <v>904</v>
      </c>
      <c r="BK445" s="203">
        <v>30.0</v>
      </c>
      <c r="BL445" s="2">
        <v>1.0</v>
      </c>
      <c r="BM445" s="207">
        <v>30.0</v>
      </c>
      <c r="BN445" s="208" t="s">
        <v>906</v>
      </c>
      <c r="BO445" s="87">
        <v>20.0</v>
      </c>
      <c r="BP445" s="101">
        <v>0.05</v>
      </c>
      <c r="BQ445" s="101">
        <v>0.04</v>
      </c>
      <c r="BR445" s="2">
        <v>100.0</v>
      </c>
      <c r="BS445" s="2">
        <v>100.0</v>
      </c>
    </row>
    <row r="446" ht="12.75" customHeight="1">
      <c r="A446" s="87" t="str">
        <f t="shared" si="1"/>
        <v>Indonesia Mangrove Restoration Hydrology Medium</v>
      </c>
      <c r="B446" s="87" t="s">
        <v>162</v>
      </c>
      <c r="C446" s="203" t="s">
        <v>184</v>
      </c>
      <c r="D446" s="203" t="s">
        <v>585</v>
      </c>
      <c r="E446" s="203" t="s">
        <v>160</v>
      </c>
      <c r="F446" s="203" t="s">
        <v>174</v>
      </c>
      <c r="G446" s="203" t="s">
        <v>909</v>
      </c>
      <c r="H446" s="177">
        <v>500.0</v>
      </c>
      <c r="I446" s="2" t="s">
        <v>903</v>
      </c>
      <c r="J446" s="2">
        <v>1.3194628191229E7</v>
      </c>
      <c r="K446" s="2">
        <v>1.931773411898282E8</v>
      </c>
      <c r="L446" s="204">
        <v>-1313791.646517897</v>
      </c>
      <c r="M446" s="92">
        <v>4693777.185201097</v>
      </c>
      <c r="N446" s="92">
        <v>6025251.828437605</v>
      </c>
      <c r="O446" s="92">
        <v>2988304.6739872545</v>
      </c>
      <c r="P446" s="92">
        <v>3321800.0</v>
      </c>
      <c r="Q446" s="92">
        <v>1705472.5112138428</v>
      </c>
      <c r="R446" s="92">
        <v>2703451.828437605</v>
      </c>
      <c r="S446" s="92">
        <v>628972.5000000001</v>
      </c>
      <c r="T446" s="92">
        <v>503178.00000000006</v>
      </c>
      <c r="U446" s="92">
        <v>5090058.420499394</v>
      </c>
      <c r="V446" s="92">
        <v>8675112.284376046</v>
      </c>
      <c r="W446" s="92">
        <v>9.328263924895557</v>
      </c>
      <c r="X446" s="92">
        <v>9387.554370402195</v>
      </c>
      <c r="Y446" s="92">
        <v>9387.554370402195</v>
      </c>
      <c r="Z446" s="92">
        <v>1257.9450000000002</v>
      </c>
      <c r="AA446" s="92">
        <v>10180.116840998788</v>
      </c>
      <c r="AB446" s="87">
        <v>500.0</v>
      </c>
      <c r="AC446" s="2">
        <v>1313791.646517897</v>
      </c>
      <c r="AD446" s="92">
        <v>2988304.6739872545</v>
      </c>
      <c r="AE446" s="92">
        <v>1705472.5112138428</v>
      </c>
      <c r="AF446" s="92">
        <v>5090058.420499394</v>
      </c>
      <c r="AG446" s="92">
        <v>9.328263924895557</v>
      </c>
      <c r="AH446" s="2" t="s">
        <v>904</v>
      </c>
      <c r="AI446" s="2" t="s">
        <v>904</v>
      </c>
      <c r="AJ446" s="2" t="s">
        <v>904</v>
      </c>
      <c r="AK446" s="177">
        <v>503178.00000000006</v>
      </c>
      <c r="AL446" s="2" t="s">
        <v>904</v>
      </c>
      <c r="AM446" s="2" t="s">
        <v>904</v>
      </c>
      <c r="AN446" s="2" t="s">
        <v>904</v>
      </c>
      <c r="AO446" s="2" t="s">
        <v>904</v>
      </c>
      <c r="AP446" s="2" t="s">
        <v>904</v>
      </c>
      <c r="AQ446" s="2" t="s">
        <v>904</v>
      </c>
      <c r="AR446" s="2" t="s">
        <v>904</v>
      </c>
      <c r="AS446" s="2" t="s">
        <v>904</v>
      </c>
      <c r="AT446" s="2" t="s">
        <v>904</v>
      </c>
      <c r="AU446" s="2" t="s">
        <v>904</v>
      </c>
      <c r="AV446" s="2" t="s">
        <v>904</v>
      </c>
      <c r="AW446" s="2" t="s">
        <v>904</v>
      </c>
      <c r="AX446" s="2" t="s">
        <v>904</v>
      </c>
      <c r="AY446" s="2" t="s">
        <v>904</v>
      </c>
      <c r="AZ446" s="2" t="s">
        <v>904</v>
      </c>
      <c r="BA446" s="205">
        <v>5.87233731666956E7</v>
      </c>
      <c r="BB446" s="205">
        <v>35.87971451425426</v>
      </c>
      <c r="BC446" s="206" t="s">
        <v>904</v>
      </c>
      <c r="BD446" s="205">
        <v>35.87971451425426</v>
      </c>
      <c r="BE446" s="205">
        <v>49970.125086729335</v>
      </c>
      <c r="BF446" s="205">
        <v>0.0</v>
      </c>
      <c r="BG446" s="205">
        <v>628972.5000000001</v>
      </c>
      <c r="BH446" s="205">
        <v>503178.00000000006</v>
      </c>
      <c r="BI446" s="2" t="s">
        <v>904</v>
      </c>
      <c r="BJ446" s="2" t="s">
        <v>904</v>
      </c>
      <c r="BK446" s="203">
        <v>14.640605130369716</v>
      </c>
      <c r="BL446" s="2">
        <v>3.0</v>
      </c>
      <c r="BM446" s="207">
        <v>14.640605130369716</v>
      </c>
      <c r="BN446" s="208" t="s">
        <v>905</v>
      </c>
      <c r="BO446" s="87">
        <v>20.0</v>
      </c>
      <c r="BP446" s="101">
        <v>0.05</v>
      </c>
      <c r="BQ446" s="101">
        <v>0.04</v>
      </c>
      <c r="BR446" s="2">
        <v>100.0</v>
      </c>
      <c r="BS446" s="2">
        <v>100.0</v>
      </c>
    </row>
    <row r="447" ht="12.75" customHeight="1">
      <c r="A447" s="87" t="str">
        <f t="shared" si="1"/>
        <v>Indonesia Mangrove Restoration Hydrology Medium</v>
      </c>
      <c r="B447" s="87" t="s">
        <v>162</v>
      </c>
      <c r="C447" s="203" t="s">
        <v>184</v>
      </c>
      <c r="D447" s="203" t="s">
        <v>585</v>
      </c>
      <c r="E447" s="203" t="s">
        <v>160</v>
      </c>
      <c r="F447" s="203" t="s">
        <v>174</v>
      </c>
      <c r="G447" s="203" t="s">
        <v>909</v>
      </c>
      <c r="H447" s="177">
        <v>500.0</v>
      </c>
      <c r="I447" s="2" t="s">
        <v>903</v>
      </c>
      <c r="J447" s="2">
        <v>1.3194628191229E7</v>
      </c>
      <c r="K447" s="2">
        <v>1.931773411898282E8</v>
      </c>
      <c r="L447" s="204">
        <v>-1313791.646517897</v>
      </c>
      <c r="M447" s="92">
        <v>4693777.185201097</v>
      </c>
      <c r="N447" s="92">
        <v>6025251.828437605</v>
      </c>
      <c r="O447" s="92">
        <v>2988304.6739872545</v>
      </c>
      <c r="P447" s="92">
        <v>3321800.0</v>
      </c>
      <c r="Q447" s="92">
        <v>1705472.5112138428</v>
      </c>
      <c r="R447" s="92">
        <v>2703451.828437605</v>
      </c>
      <c r="S447" s="92">
        <v>628972.5000000001</v>
      </c>
      <c r="T447" s="92">
        <v>503178.00000000006</v>
      </c>
      <c r="U447" s="92">
        <v>5090058.420499394</v>
      </c>
      <c r="V447" s="92">
        <v>8675112.284376046</v>
      </c>
      <c r="W447" s="92">
        <v>9.328263924895557</v>
      </c>
      <c r="X447" s="92">
        <v>9387.554370402195</v>
      </c>
      <c r="Y447" s="92">
        <v>9387.554370402195</v>
      </c>
      <c r="Z447" s="92">
        <v>1257.9450000000002</v>
      </c>
      <c r="AA447" s="92">
        <v>10180.116840998788</v>
      </c>
      <c r="AB447" s="87">
        <v>500.0</v>
      </c>
      <c r="AC447" s="2">
        <v>1313791.646517897</v>
      </c>
      <c r="AD447" s="92">
        <v>2988304.6739872545</v>
      </c>
      <c r="AE447" s="92">
        <v>1705472.5112138428</v>
      </c>
      <c r="AF447" s="92">
        <v>5090058.420499394</v>
      </c>
      <c r="AG447" s="92">
        <v>9.328263924895557</v>
      </c>
      <c r="AH447" s="2" t="s">
        <v>904</v>
      </c>
      <c r="AI447" s="2" t="s">
        <v>904</v>
      </c>
      <c r="AJ447" s="2" t="s">
        <v>904</v>
      </c>
      <c r="AK447" s="177">
        <v>503178.00000000006</v>
      </c>
      <c r="AL447" s="2" t="s">
        <v>904</v>
      </c>
      <c r="AM447" s="2" t="s">
        <v>904</v>
      </c>
      <c r="AN447" s="2" t="s">
        <v>904</v>
      </c>
      <c r="AO447" s="2" t="s">
        <v>904</v>
      </c>
      <c r="AP447" s="2" t="s">
        <v>904</v>
      </c>
      <c r="AQ447" s="2" t="s">
        <v>904</v>
      </c>
      <c r="AR447" s="2" t="s">
        <v>904</v>
      </c>
      <c r="AS447" s="2" t="s">
        <v>904</v>
      </c>
      <c r="AT447" s="2" t="s">
        <v>904</v>
      </c>
      <c r="AU447" s="2" t="s">
        <v>904</v>
      </c>
      <c r="AV447" s="2" t="s">
        <v>904</v>
      </c>
      <c r="AW447" s="2" t="s">
        <v>904</v>
      </c>
      <c r="AX447" s="2" t="s">
        <v>904</v>
      </c>
      <c r="AY447" s="2" t="s">
        <v>904</v>
      </c>
      <c r="AZ447" s="2" t="s">
        <v>904</v>
      </c>
      <c r="BA447" s="205">
        <v>5.87233731666956E7</v>
      </c>
      <c r="BB447" s="205">
        <v>35.87971451425426</v>
      </c>
      <c r="BC447" s="206" t="s">
        <v>904</v>
      </c>
      <c r="BD447" s="205">
        <v>35.87971451425426</v>
      </c>
      <c r="BE447" s="205">
        <v>49970.125086729335</v>
      </c>
      <c r="BF447" s="205">
        <v>0.0</v>
      </c>
      <c r="BG447" s="205">
        <v>628972.5000000001</v>
      </c>
      <c r="BH447" s="205">
        <v>503178.00000000006</v>
      </c>
      <c r="BI447" s="2" t="s">
        <v>904</v>
      </c>
      <c r="BJ447" s="2" t="s">
        <v>904</v>
      </c>
      <c r="BK447" s="203">
        <v>14.640605130369716</v>
      </c>
      <c r="BL447" s="2">
        <v>3.0</v>
      </c>
      <c r="BM447" s="207">
        <v>14.640605130369716</v>
      </c>
      <c r="BN447" s="208" t="s">
        <v>905</v>
      </c>
      <c r="BO447" s="87">
        <v>20.0</v>
      </c>
      <c r="BP447" s="101">
        <v>0.05</v>
      </c>
      <c r="BQ447" s="101">
        <v>0.04</v>
      </c>
      <c r="BR447" s="2">
        <v>100.0</v>
      </c>
      <c r="BS447" s="2">
        <v>100.0</v>
      </c>
    </row>
    <row r="448" ht="12.75" customHeight="1">
      <c r="A448" s="87" t="str">
        <f t="shared" si="1"/>
        <v>Indonesia Salt marsh Restoration Hydrology Medium</v>
      </c>
      <c r="B448" s="87" t="s">
        <v>162</v>
      </c>
      <c r="C448" s="203" t="s">
        <v>184</v>
      </c>
      <c r="D448" s="203" t="s">
        <v>585</v>
      </c>
      <c r="E448" s="203" t="s">
        <v>168</v>
      </c>
      <c r="F448" s="203" t="s">
        <v>174</v>
      </c>
      <c r="G448" s="203" t="s">
        <v>909</v>
      </c>
      <c r="H448" s="177">
        <v>500.0</v>
      </c>
      <c r="I448" s="2" t="s">
        <v>903</v>
      </c>
      <c r="J448" s="2">
        <v>1538.032167397889</v>
      </c>
      <c r="K448" s="2">
        <v>243452.55376615847</v>
      </c>
      <c r="L448" s="204">
        <v>-3800686.9511877988</v>
      </c>
      <c r="M448" s="92">
        <v>5923746.3641760135</v>
      </c>
      <c r="N448" s="92">
        <v>7307228.464682886</v>
      </c>
      <c r="O448" s="92">
        <v>4215896.511632254</v>
      </c>
      <c r="P448" s="92">
        <v>4729749.822995229</v>
      </c>
      <c r="Q448" s="92">
        <v>1707849.8525437592</v>
      </c>
      <c r="R448" s="92">
        <v>2577478.6416876577</v>
      </c>
      <c r="S448" s="92">
        <v>32532.499999999927</v>
      </c>
      <c r="T448" s="92">
        <v>26025.999999999953</v>
      </c>
      <c r="U448" s="92">
        <v>2846416.4209062643</v>
      </c>
      <c r="V448" s="92">
        <v>4851217.809211504</v>
      </c>
      <c r="W448" s="92">
        <v>227.60878983232246</v>
      </c>
      <c r="X448" s="92">
        <v>11847.492728352026</v>
      </c>
      <c r="Y448" s="92">
        <v>11847.492728352026</v>
      </c>
      <c r="Z448" s="92">
        <v>65.06499999999986</v>
      </c>
      <c r="AA448" s="92">
        <v>5692.832841812528</v>
      </c>
      <c r="AB448" s="87">
        <v>500.0</v>
      </c>
      <c r="AC448" s="2">
        <v>3800686.9511877988</v>
      </c>
      <c r="AD448" s="92">
        <v>4215896.511632254</v>
      </c>
      <c r="AE448" s="92">
        <v>1707849.8525437592</v>
      </c>
      <c r="AF448" s="92">
        <v>2846416.4209062643</v>
      </c>
      <c r="AG448" s="92">
        <v>227.60878983232246</v>
      </c>
      <c r="AH448" s="2" t="s">
        <v>904</v>
      </c>
      <c r="AI448" s="2" t="s">
        <v>904</v>
      </c>
      <c r="AJ448" s="2" t="s">
        <v>904</v>
      </c>
      <c r="AK448" s="177">
        <v>26025.999999999953</v>
      </c>
      <c r="AL448" s="2" t="s">
        <v>904</v>
      </c>
      <c r="AM448" s="2" t="s">
        <v>904</v>
      </c>
      <c r="AN448" s="2" t="s">
        <v>904</v>
      </c>
      <c r="AO448" s="2" t="s">
        <v>904</v>
      </c>
      <c r="AP448" s="2" t="s">
        <v>904</v>
      </c>
      <c r="AQ448" s="2" t="s">
        <v>904</v>
      </c>
      <c r="AR448" s="2" t="s">
        <v>904</v>
      </c>
      <c r="AS448" s="2" t="s">
        <v>904</v>
      </c>
      <c r="AT448" s="2" t="s">
        <v>904</v>
      </c>
      <c r="AU448" s="2" t="s">
        <v>904</v>
      </c>
      <c r="AV448" s="2" t="s">
        <v>904</v>
      </c>
      <c r="AW448" s="2" t="s">
        <v>904</v>
      </c>
      <c r="AX448" s="2" t="s">
        <v>904</v>
      </c>
      <c r="AY448" s="2" t="s">
        <v>904</v>
      </c>
      <c r="AZ448" s="2" t="s">
        <v>904</v>
      </c>
      <c r="BA448" s="205">
        <v>348653.01152767864</v>
      </c>
      <c r="BB448" s="205">
        <v>27.267565064445023</v>
      </c>
      <c r="BC448" s="206" t="s">
        <v>904</v>
      </c>
      <c r="BD448" s="205">
        <v>27.267565064445023</v>
      </c>
      <c r="BE448" s="205">
        <v>5974.879038245689</v>
      </c>
      <c r="BF448" s="205">
        <v>0.0</v>
      </c>
      <c r="BG448" s="205">
        <v>32532.499999999927</v>
      </c>
      <c r="BH448" s="205">
        <v>26025.999999999953</v>
      </c>
      <c r="BI448" s="2" t="s">
        <v>904</v>
      </c>
      <c r="BJ448" s="2" t="s">
        <v>904</v>
      </c>
      <c r="BK448" s="203">
        <v>158.2883368285088</v>
      </c>
      <c r="BL448" s="2">
        <v>3.0</v>
      </c>
      <c r="BM448" s="207">
        <v>158.2883368285088</v>
      </c>
      <c r="BN448" s="208" t="s">
        <v>905</v>
      </c>
      <c r="BO448" s="87">
        <v>20.0</v>
      </c>
      <c r="BP448" s="101">
        <v>0.05</v>
      </c>
      <c r="BQ448" s="101">
        <v>0.04</v>
      </c>
      <c r="BR448" s="2">
        <v>100.0</v>
      </c>
      <c r="BS448" s="2">
        <v>100.0</v>
      </c>
    </row>
    <row r="449" ht="12.75" customHeight="1">
      <c r="A449" s="87" t="str">
        <f t="shared" si="1"/>
        <v>Indonesia Salt marsh Restoration Hydrology Medium</v>
      </c>
      <c r="B449" s="87" t="s">
        <v>162</v>
      </c>
      <c r="C449" s="203" t="s">
        <v>184</v>
      </c>
      <c r="D449" s="203" t="s">
        <v>585</v>
      </c>
      <c r="E449" s="203" t="s">
        <v>168</v>
      </c>
      <c r="F449" s="203" t="s">
        <v>174</v>
      </c>
      <c r="G449" s="203" t="s">
        <v>909</v>
      </c>
      <c r="H449" s="177">
        <v>500.0</v>
      </c>
      <c r="I449" s="2" t="s">
        <v>903</v>
      </c>
      <c r="J449" s="2">
        <v>1538.032167397889</v>
      </c>
      <c r="K449" s="2">
        <v>243452.55376615847</v>
      </c>
      <c r="L449" s="204">
        <v>-3800686.9511877988</v>
      </c>
      <c r="M449" s="92">
        <v>5923746.3641760135</v>
      </c>
      <c r="N449" s="92">
        <v>7307228.464682886</v>
      </c>
      <c r="O449" s="92">
        <v>4215896.511632254</v>
      </c>
      <c r="P449" s="92">
        <v>4729749.822995229</v>
      </c>
      <c r="Q449" s="92">
        <v>1707849.8525437592</v>
      </c>
      <c r="R449" s="92">
        <v>2577478.6416876577</v>
      </c>
      <c r="S449" s="92">
        <v>32532.499999999927</v>
      </c>
      <c r="T449" s="92">
        <v>26025.999999999953</v>
      </c>
      <c r="U449" s="92">
        <v>2846416.4209062643</v>
      </c>
      <c r="V449" s="92">
        <v>4851217.809211504</v>
      </c>
      <c r="W449" s="92">
        <v>227.60878983232246</v>
      </c>
      <c r="X449" s="92">
        <v>11847.492728352026</v>
      </c>
      <c r="Y449" s="92">
        <v>11847.492728352026</v>
      </c>
      <c r="Z449" s="92">
        <v>65.06499999999986</v>
      </c>
      <c r="AA449" s="92">
        <v>5692.832841812528</v>
      </c>
      <c r="AB449" s="87">
        <v>500.0</v>
      </c>
      <c r="AC449" s="2">
        <v>3800686.9511877988</v>
      </c>
      <c r="AD449" s="92">
        <v>4215896.511632254</v>
      </c>
      <c r="AE449" s="92">
        <v>1707849.8525437592</v>
      </c>
      <c r="AF449" s="92">
        <v>2846416.4209062643</v>
      </c>
      <c r="AG449" s="92">
        <v>227.60878983232246</v>
      </c>
      <c r="AH449" s="2" t="s">
        <v>904</v>
      </c>
      <c r="AI449" s="2" t="s">
        <v>904</v>
      </c>
      <c r="AJ449" s="2" t="s">
        <v>904</v>
      </c>
      <c r="AK449" s="177">
        <v>26025.999999999953</v>
      </c>
      <c r="AL449" s="2" t="s">
        <v>904</v>
      </c>
      <c r="AM449" s="2" t="s">
        <v>904</v>
      </c>
      <c r="AN449" s="2" t="s">
        <v>904</v>
      </c>
      <c r="AO449" s="2" t="s">
        <v>904</v>
      </c>
      <c r="AP449" s="2" t="s">
        <v>904</v>
      </c>
      <c r="AQ449" s="2" t="s">
        <v>904</v>
      </c>
      <c r="AR449" s="2" t="s">
        <v>904</v>
      </c>
      <c r="AS449" s="2" t="s">
        <v>904</v>
      </c>
      <c r="AT449" s="2" t="s">
        <v>904</v>
      </c>
      <c r="AU449" s="2" t="s">
        <v>904</v>
      </c>
      <c r="AV449" s="2" t="s">
        <v>904</v>
      </c>
      <c r="AW449" s="2" t="s">
        <v>904</v>
      </c>
      <c r="AX449" s="2" t="s">
        <v>904</v>
      </c>
      <c r="AY449" s="2" t="s">
        <v>904</v>
      </c>
      <c r="AZ449" s="2" t="s">
        <v>904</v>
      </c>
      <c r="BA449" s="205">
        <v>348653.01152767864</v>
      </c>
      <c r="BB449" s="205">
        <v>27.267565064445023</v>
      </c>
      <c r="BC449" s="206" t="s">
        <v>904</v>
      </c>
      <c r="BD449" s="205">
        <v>27.267565064445023</v>
      </c>
      <c r="BE449" s="205">
        <v>5974.879038245689</v>
      </c>
      <c r="BF449" s="205">
        <v>0.0</v>
      </c>
      <c r="BG449" s="205">
        <v>32532.499999999927</v>
      </c>
      <c r="BH449" s="205">
        <v>26025.999999999953</v>
      </c>
      <c r="BI449" s="2" t="s">
        <v>904</v>
      </c>
      <c r="BJ449" s="2" t="s">
        <v>904</v>
      </c>
      <c r="BK449" s="203">
        <v>158.2883368285088</v>
      </c>
      <c r="BL449" s="2">
        <v>3.0</v>
      </c>
      <c r="BM449" s="207">
        <v>158.2883368285088</v>
      </c>
      <c r="BN449" s="208" t="s">
        <v>905</v>
      </c>
      <c r="BO449" s="87">
        <v>20.0</v>
      </c>
      <c r="BP449" s="101">
        <v>0.05</v>
      </c>
      <c r="BQ449" s="101">
        <v>0.04</v>
      </c>
      <c r="BR449" s="2">
        <v>100.0</v>
      </c>
      <c r="BS449" s="2">
        <v>100.0</v>
      </c>
    </row>
    <row r="450" ht="12.75" customHeight="1">
      <c r="A450" s="87" t="str">
        <f t="shared" si="1"/>
        <v>Indonesia Mangrove Restoration Hydrology Medium</v>
      </c>
      <c r="B450" s="87" t="s">
        <v>162</v>
      </c>
      <c r="C450" s="203" t="s">
        <v>184</v>
      </c>
      <c r="D450" s="203" t="s">
        <v>585</v>
      </c>
      <c r="E450" s="203" t="s">
        <v>160</v>
      </c>
      <c r="F450" s="203" t="s">
        <v>174</v>
      </c>
      <c r="G450" s="203" t="s">
        <v>909</v>
      </c>
      <c r="H450" s="177">
        <v>500.0</v>
      </c>
      <c r="I450" s="2" t="s">
        <v>903</v>
      </c>
      <c r="J450" s="2">
        <v>1.3194628191229E7</v>
      </c>
      <c r="K450" s="2">
        <v>3.9583884573687005E8</v>
      </c>
      <c r="L450" s="204">
        <v>1089189.474972343</v>
      </c>
      <c r="M450" s="92">
        <v>5227772.989976706</v>
      </c>
      <c r="N450" s="92">
        <v>6935354.06757058</v>
      </c>
      <c r="O450" s="92">
        <v>2988304.6739872545</v>
      </c>
      <c r="P450" s="92">
        <v>3321800.0</v>
      </c>
      <c r="Q450" s="92">
        <v>2239468.3159894515</v>
      </c>
      <c r="R450" s="92">
        <v>3613554.0675705806</v>
      </c>
      <c r="S450" s="92">
        <v>628972.5000000001</v>
      </c>
      <c r="T450" s="92">
        <v>503178.00000000006</v>
      </c>
      <c r="U450" s="92">
        <v>1.043001646825548E7</v>
      </c>
      <c r="V450" s="92">
        <v>1.7776134675705805E7</v>
      </c>
      <c r="W450" s="92">
        <v>10.389510252786698</v>
      </c>
      <c r="X450" s="92">
        <v>10455.545979953413</v>
      </c>
      <c r="Y450" s="92">
        <v>10455.545979953413</v>
      </c>
      <c r="Z450" s="92">
        <v>1257.9450000000002</v>
      </c>
      <c r="AA450" s="92">
        <v>20860.03293651096</v>
      </c>
      <c r="AB450" s="87">
        <v>500.0</v>
      </c>
      <c r="AC450" s="2">
        <v>0.0</v>
      </c>
      <c r="AD450" s="92">
        <v>2988304.6739872545</v>
      </c>
      <c r="AE450" s="92">
        <v>2239468.3159894515</v>
      </c>
      <c r="AF450" s="92">
        <v>1.043001646825548E7</v>
      </c>
      <c r="AG450" s="92">
        <v>10.389510252786698</v>
      </c>
      <c r="AH450" s="2" t="s">
        <v>904</v>
      </c>
      <c r="AI450" s="2" t="s">
        <v>904</v>
      </c>
      <c r="AJ450" s="2" t="s">
        <v>904</v>
      </c>
      <c r="AK450" s="177">
        <v>503178.00000000006</v>
      </c>
      <c r="AL450" s="2" t="s">
        <v>904</v>
      </c>
      <c r="AM450" s="2" t="s">
        <v>904</v>
      </c>
      <c r="AN450" s="2" t="s">
        <v>904</v>
      </c>
      <c r="AO450" s="2" t="s">
        <v>904</v>
      </c>
      <c r="AP450" s="2" t="s">
        <v>904</v>
      </c>
      <c r="AQ450" s="2" t="s">
        <v>904</v>
      </c>
      <c r="AR450" s="2" t="s">
        <v>904</v>
      </c>
      <c r="AS450" s="2" t="s">
        <v>904</v>
      </c>
      <c r="AT450" s="2" t="s">
        <v>904</v>
      </c>
      <c r="AU450" s="2" t="s">
        <v>904</v>
      </c>
      <c r="AV450" s="2" t="s">
        <v>904</v>
      </c>
      <c r="AW450" s="2" t="s">
        <v>904</v>
      </c>
      <c r="AX450" s="2" t="s">
        <v>904</v>
      </c>
      <c r="AY450" s="2" t="s">
        <v>904</v>
      </c>
      <c r="AZ450" s="2" t="s">
        <v>904</v>
      </c>
      <c r="BA450" s="205">
        <v>5.87233731666956E7</v>
      </c>
      <c r="BB450" s="205">
        <v>35.87971451425426</v>
      </c>
      <c r="BC450" s="206" t="s">
        <v>904</v>
      </c>
      <c r="BD450" s="205">
        <v>35.87971451425426</v>
      </c>
      <c r="BE450" s="205">
        <v>49970.125086729335</v>
      </c>
      <c r="BF450" s="205">
        <v>0.0</v>
      </c>
      <c r="BG450" s="205">
        <v>628972.5000000001</v>
      </c>
      <c r="BH450" s="205">
        <v>503178.00000000006</v>
      </c>
      <c r="BI450" s="2" t="s">
        <v>904</v>
      </c>
      <c r="BJ450" s="2" t="s">
        <v>904</v>
      </c>
      <c r="BK450" s="203">
        <v>30.0</v>
      </c>
      <c r="BL450" s="2">
        <v>3.0</v>
      </c>
      <c r="BM450" s="207">
        <v>30.0</v>
      </c>
      <c r="BN450" s="208" t="s">
        <v>906</v>
      </c>
      <c r="BO450" s="87">
        <v>20.0</v>
      </c>
      <c r="BP450" s="101">
        <v>0.05</v>
      </c>
      <c r="BQ450" s="101">
        <v>0.04</v>
      </c>
      <c r="BR450" s="2">
        <v>100.0</v>
      </c>
      <c r="BS450" s="2">
        <v>100.0</v>
      </c>
    </row>
    <row r="451" ht="12.75" customHeight="1">
      <c r="A451" s="87" t="str">
        <f t="shared" si="1"/>
        <v>Indonesia Mangrove Restoration Hydrology Medium</v>
      </c>
      <c r="B451" s="87" t="s">
        <v>162</v>
      </c>
      <c r="C451" s="203" t="s">
        <v>184</v>
      </c>
      <c r="D451" s="203" t="s">
        <v>585</v>
      </c>
      <c r="E451" s="203" t="s">
        <v>160</v>
      </c>
      <c r="F451" s="203" t="s">
        <v>174</v>
      </c>
      <c r="G451" s="203" t="s">
        <v>909</v>
      </c>
      <c r="H451" s="177">
        <v>500.0</v>
      </c>
      <c r="I451" s="2" t="s">
        <v>903</v>
      </c>
      <c r="J451" s="2">
        <v>1.3194628191229E7</v>
      </c>
      <c r="K451" s="2">
        <v>3.9583884573687005E8</v>
      </c>
      <c r="L451" s="204">
        <v>1089189.474972343</v>
      </c>
      <c r="M451" s="92">
        <v>5227772.989976706</v>
      </c>
      <c r="N451" s="92">
        <v>6935354.06757058</v>
      </c>
      <c r="O451" s="92">
        <v>2988304.6739872545</v>
      </c>
      <c r="P451" s="92">
        <v>3321800.0</v>
      </c>
      <c r="Q451" s="92">
        <v>2239468.3159894515</v>
      </c>
      <c r="R451" s="92">
        <v>3613554.0675705806</v>
      </c>
      <c r="S451" s="92">
        <v>628972.5000000001</v>
      </c>
      <c r="T451" s="92">
        <v>503178.00000000006</v>
      </c>
      <c r="U451" s="92">
        <v>1.043001646825548E7</v>
      </c>
      <c r="V451" s="92">
        <v>1.7776134675705805E7</v>
      </c>
      <c r="W451" s="92">
        <v>10.389510252786698</v>
      </c>
      <c r="X451" s="92">
        <v>10455.545979953413</v>
      </c>
      <c r="Y451" s="92">
        <v>10455.545979953413</v>
      </c>
      <c r="Z451" s="92">
        <v>1257.9450000000002</v>
      </c>
      <c r="AA451" s="92">
        <v>20860.03293651096</v>
      </c>
      <c r="AB451" s="87">
        <v>500.0</v>
      </c>
      <c r="AC451" s="2">
        <v>0.0</v>
      </c>
      <c r="AD451" s="92">
        <v>2988304.6739872545</v>
      </c>
      <c r="AE451" s="92">
        <v>2239468.3159894515</v>
      </c>
      <c r="AF451" s="92">
        <v>1.043001646825548E7</v>
      </c>
      <c r="AG451" s="92">
        <v>10.389510252786698</v>
      </c>
      <c r="AH451" s="2" t="s">
        <v>904</v>
      </c>
      <c r="AI451" s="2" t="s">
        <v>904</v>
      </c>
      <c r="AJ451" s="2" t="s">
        <v>904</v>
      </c>
      <c r="AK451" s="177">
        <v>503178.00000000006</v>
      </c>
      <c r="AL451" s="2" t="s">
        <v>904</v>
      </c>
      <c r="AM451" s="2" t="s">
        <v>904</v>
      </c>
      <c r="AN451" s="2" t="s">
        <v>904</v>
      </c>
      <c r="AO451" s="2" t="s">
        <v>904</v>
      </c>
      <c r="AP451" s="2" t="s">
        <v>904</v>
      </c>
      <c r="AQ451" s="2" t="s">
        <v>904</v>
      </c>
      <c r="AR451" s="2" t="s">
        <v>904</v>
      </c>
      <c r="AS451" s="2" t="s">
        <v>904</v>
      </c>
      <c r="AT451" s="2" t="s">
        <v>904</v>
      </c>
      <c r="AU451" s="2" t="s">
        <v>904</v>
      </c>
      <c r="AV451" s="2" t="s">
        <v>904</v>
      </c>
      <c r="AW451" s="2" t="s">
        <v>904</v>
      </c>
      <c r="AX451" s="2" t="s">
        <v>904</v>
      </c>
      <c r="AY451" s="2" t="s">
        <v>904</v>
      </c>
      <c r="AZ451" s="2" t="s">
        <v>904</v>
      </c>
      <c r="BA451" s="205">
        <v>5.87233731666956E7</v>
      </c>
      <c r="BB451" s="205">
        <v>35.87971451425426</v>
      </c>
      <c r="BC451" s="206" t="s">
        <v>904</v>
      </c>
      <c r="BD451" s="205">
        <v>35.87971451425426</v>
      </c>
      <c r="BE451" s="205">
        <v>49970.125086729335</v>
      </c>
      <c r="BF451" s="205">
        <v>0.0</v>
      </c>
      <c r="BG451" s="205">
        <v>628972.5000000001</v>
      </c>
      <c r="BH451" s="205">
        <v>503178.00000000006</v>
      </c>
      <c r="BI451" s="2" t="s">
        <v>904</v>
      </c>
      <c r="BJ451" s="2" t="s">
        <v>904</v>
      </c>
      <c r="BK451" s="203">
        <v>30.0</v>
      </c>
      <c r="BL451" s="2">
        <v>3.0</v>
      </c>
      <c r="BM451" s="207">
        <v>30.0</v>
      </c>
      <c r="BN451" s="208" t="s">
        <v>906</v>
      </c>
      <c r="BO451" s="87">
        <v>20.0</v>
      </c>
      <c r="BP451" s="101">
        <v>0.05</v>
      </c>
      <c r="BQ451" s="101">
        <v>0.04</v>
      </c>
      <c r="BR451" s="2">
        <v>100.0</v>
      </c>
      <c r="BS451" s="2">
        <v>100.0</v>
      </c>
    </row>
    <row r="452" ht="12.75" customHeight="1">
      <c r="A452" s="87" t="str">
        <f t="shared" si="1"/>
        <v>Indonesia Salt marsh Restoration Hydrology Medium</v>
      </c>
      <c r="B452" s="87" t="s">
        <v>162</v>
      </c>
      <c r="C452" s="203" t="s">
        <v>184</v>
      </c>
      <c r="D452" s="203" t="s">
        <v>585</v>
      </c>
      <c r="E452" s="203" t="s">
        <v>168</v>
      </c>
      <c r="F452" s="203" t="s">
        <v>174</v>
      </c>
      <c r="G452" s="203" t="s">
        <v>909</v>
      </c>
      <c r="H452" s="177">
        <v>500.0</v>
      </c>
      <c r="I452" s="2" t="s">
        <v>903</v>
      </c>
      <c r="J452" s="2">
        <v>1538.032167397889</v>
      </c>
      <c r="K452" s="2">
        <v>46140.96502193667</v>
      </c>
      <c r="L452" s="204">
        <v>-5159986.699436562</v>
      </c>
      <c r="M452" s="92">
        <v>5693052.153929152</v>
      </c>
      <c r="N452" s="92">
        <v>6914050.624289724</v>
      </c>
      <c r="O452" s="92">
        <v>4215896.511632254</v>
      </c>
      <c r="P452" s="92">
        <v>4729749.822995229</v>
      </c>
      <c r="Q452" s="92">
        <v>1477155.642296897</v>
      </c>
      <c r="R452" s="92">
        <v>2184300.8012944954</v>
      </c>
      <c r="S452" s="92">
        <v>32532.499999999927</v>
      </c>
      <c r="T452" s="92">
        <v>26025.999999999953</v>
      </c>
      <c r="U452" s="92">
        <v>539474.3184376435</v>
      </c>
      <c r="V452" s="92">
        <v>919439.4052798778</v>
      </c>
      <c r="W452" s="92">
        <v>218.74479958230853</v>
      </c>
      <c r="X452" s="92">
        <v>11386.104307858302</v>
      </c>
      <c r="Y452" s="92">
        <v>11386.104307858302</v>
      </c>
      <c r="Z452" s="92">
        <v>65.06499999999986</v>
      </c>
      <c r="AA452" s="92">
        <v>1078.9486368752869</v>
      </c>
      <c r="AB452" s="87">
        <v>500.0</v>
      </c>
      <c r="AC452" s="2">
        <v>5159986.699436562</v>
      </c>
      <c r="AD452" s="92">
        <v>4215896.511632254</v>
      </c>
      <c r="AE452" s="92">
        <v>1477155.642296897</v>
      </c>
      <c r="AF452" s="92">
        <v>539474.3184376435</v>
      </c>
      <c r="AG452" s="92">
        <v>218.74479958230853</v>
      </c>
      <c r="AH452" s="2" t="s">
        <v>904</v>
      </c>
      <c r="AI452" s="2" t="s">
        <v>904</v>
      </c>
      <c r="AJ452" s="2" t="s">
        <v>904</v>
      </c>
      <c r="AK452" s="177">
        <v>26025.999999999953</v>
      </c>
      <c r="AL452" s="2" t="s">
        <v>904</v>
      </c>
      <c r="AM452" s="2" t="s">
        <v>904</v>
      </c>
      <c r="AN452" s="2" t="s">
        <v>904</v>
      </c>
      <c r="AO452" s="2" t="s">
        <v>904</v>
      </c>
      <c r="AP452" s="2" t="s">
        <v>904</v>
      </c>
      <c r="AQ452" s="2" t="s">
        <v>904</v>
      </c>
      <c r="AR452" s="2" t="s">
        <v>904</v>
      </c>
      <c r="AS452" s="2" t="s">
        <v>904</v>
      </c>
      <c r="AT452" s="2" t="s">
        <v>904</v>
      </c>
      <c r="AU452" s="2" t="s">
        <v>904</v>
      </c>
      <c r="AV452" s="2" t="s">
        <v>904</v>
      </c>
      <c r="AW452" s="2" t="s">
        <v>904</v>
      </c>
      <c r="AX452" s="2" t="s">
        <v>904</v>
      </c>
      <c r="AY452" s="2" t="s">
        <v>904</v>
      </c>
      <c r="AZ452" s="2" t="s">
        <v>904</v>
      </c>
      <c r="BA452" s="205">
        <v>348653.01152767864</v>
      </c>
      <c r="BB452" s="205">
        <v>27.267565064445023</v>
      </c>
      <c r="BC452" s="206" t="s">
        <v>904</v>
      </c>
      <c r="BD452" s="205">
        <v>27.267565064445023</v>
      </c>
      <c r="BE452" s="205">
        <v>5974.879038245689</v>
      </c>
      <c r="BF452" s="205">
        <v>0.0</v>
      </c>
      <c r="BG452" s="205">
        <v>32532.499999999927</v>
      </c>
      <c r="BH452" s="205">
        <v>26025.999999999953</v>
      </c>
      <c r="BI452" s="2" t="s">
        <v>904</v>
      </c>
      <c r="BJ452" s="2" t="s">
        <v>904</v>
      </c>
      <c r="BK452" s="203">
        <v>30.0</v>
      </c>
      <c r="BL452" s="2">
        <v>1.0</v>
      </c>
      <c r="BM452" s="207">
        <v>30.0</v>
      </c>
      <c r="BN452" s="208" t="s">
        <v>906</v>
      </c>
      <c r="BO452" s="87">
        <v>20.0</v>
      </c>
      <c r="BP452" s="101">
        <v>0.05</v>
      </c>
      <c r="BQ452" s="101">
        <v>0.04</v>
      </c>
      <c r="BR452" s="2">
        <v>100.0</v>
      </c>
      <c r="BS452" s="2">
        <v>100.0</v>
      </c>
    </row>
    <row r="453" ht="12.75" customHeight="1">
      <c r="A453" s="87" t="str">
        <f t="shared" si="1"/>
        <v>Indonesia Salt marsh Restoration Hydrology Medium</v>
      </c>
      <c r="B453" s="87" t="s">
        <v>162</v>
      </c>
      <c r="C453" s="203" t="s">
        <v>184</v>
      </c>
      <c r="D453" s="203" t="s">
        <v>585</v>
      </c>
      <c r="E453" s="203" t="s">
        <v>168</v>
      </c>
      <c r="F453" s="203" t="s">
        <v>174</v>
      </c>
      <c r="G453" s="203" t="s">
        <v>909</v>
      </c>
      <c r="H453" s="177">
        <v>500.0</v>
      </c>
      <c r="I453" s="2" t="s">
        <v>903</v>
      </c>
      <c r="J453" s="2">
        <v>1538.032167397889</v>
      </c>
      <c r="K453" s="2">
        <v>46140.96502193667</v>
      </c>
      <c r="L453" s="204">
        <v>-5159986.699436562</v>
      </c>
      <c r="M453" s="92">
        <v>5693052.153929152</v>
      </c>
      <c r="N453" s="92">
        <v>6914050.624289724</v>
      </c>
      <c r="O453" s="92">
        <v>4215896.511632254</v>
      </c>
      <c r="P453" s="92">
        <v>4729749.822995229</v>
      </c>
      <c r="Q453" s="92">
        <v>1477155.642296897</v>
      </c>
      <c r="R453" s="92">
        <v>2184300.8012944954</v>
      </c>
      <c r="S453" s="92">
        <v>32532.499999999927</v>
      </c>
      <c r="T453" s="92">
        <v>26025.999999999953</v>
      </c>
      <c r="U453" s="92">
        <v>539474.3184376435</v>
      </c>
      <c r="V453" s="92">
        <v>919439.4052798778</v>
      </c>
      <c r="W453" s="92">
        <v>218.74479958230853</v>
      </c>
      <c r="X453" s="92">
        <v>11386.104307858302</v>
      </c>
      <c r="Y453" s="92">
        <v>11386.104307858302</v>
      </c>
      <c r="Z453" s="92">
        <v>65.06499999999986</v>
      </c>
      <c r="AA453" s="92">
        <v>1078.9486368752869</v>
      </c>
      <c r="AB453" s="87">
        <v>500.0</v>
      </c>
      <c r="AC453" s="2">
        <v>5159986.699436562</v>
      </c>
      <c r="AD453" s="92">
        <v>4215896.511632254</v>
      </c>
      <c r="AE453" s="92">
        <v>1477155.642296897</v>
      </c>
      <c r="AF453" s="92">
        <v>539474.3184376435</v>
      </c>
      <c r="AG453" s="92">
        <v>218.74479958230853</v>
      </c>
      <c r="AH453" s="2" t="s">
        <v>904</v>
      </c>
      <c r="AI453" s="2" t="s">
        <v>904</v>
      </c>
      <c r="AJ453" s="2" t="s">
        <v>904</v>
      </c>
      <c r="AK453" s="177">
        <v>26025.999999999953</v>
      </c>
      <c r="AL453" s="2" t="s">
        <v>904</v>
      </c>
      <c r="AM453" s="2" t="s">
        <v>904</v>
      </c>
      <c r="AN453" s="2" t="s">
        <v>904</v>
      </c>
      <c r="AO453" s="2" t="s">
        <v>904</v>
      </c>
      <c r="AP453" s="2" t="s">
        <v>904</v>
      </c>
      <c r="AQ453" s="2" t="s">
        <v>904</v>
      </c>
      <c r="AR453" s="2" t="s">
        <v>904</v>
      </c>
      <c r="AS453" s="2" t="s">
        <v>904</v>
      </c>
      <c r="AT453" s="2" t="s">
        <v>904</v>
      </c>
      <c r="AU453" s="2" t="s">
        <v>904</v>
      </c>
      <c r="AV453" s="2" t="s">
        <v>904</v>
      </c>
      <c r="AW453" s="2" t="s">
        <v>904</v>
      </c>
      <c r="AX453" s="2" t="s">
        <v>904</v>
      </c>
      <c r="AY453" s="2" t="s">
        <v>904</v>
      </c>
      <c r="AZ453" s="2" t="s">
        <v>904</v>
      </c>
      <c r="BA453" s="205">
        <v>348653.01152767864</v>
      </c>
      <c r="BB453" s="205">
        <v>27.267565064445023</v>
      </c>
      <c r="BC453" s="206" t="s">
        <v>904</v>
      </c>
      <c r="BD453" s="205">
        <v>27.267565064445023</v>
      </c>
      <c r="BE453" s="205">
        <v>5974.879038245689</v>
      </c>
      <c r="BF453" s="205">
        <v>0.0</v>
      </c>
      <c r="BG453" s="205">
        <v>32532.499999999927</v>
      </c>
      <c r="BH453" s="205">
        <v>26025.999999999953</v>
      </c>
      <c r="BI453" s="2" t="s">
        <v>904</v>
      </c>
      <c r="BJ453" s="2" t="s">
        <v>904</v>
      </c>
      <c r="BK453" s="203">
        <v>30.0</v>
      </c>
      <c r="BL453" s="2">
        <v>1.0</v>
      </c>
      <c r="BM453" s="207">
        <v>30.0</v>
      </c>
      <c r="BN453" s="208" t="s">
        <v>906</v>
      </c>
      <c r="BO453" s="87">
        <v>20.0</v>
      </c>
      <c r="BP453" s="101">
        <v>0.05</v>
      </c>
      <c r="BQ453" s="101">
        <v>0.04</v>
      </c>
      <c r="BR453" s="2">
        <v>100.0</v>
      </c>
      <c r="BS453" s="2">
        <v>100.0</v>
      </c>
    </row>
    <row r="454" ht="12.75" customHeight="1">
      <c r="A454" s="87" t="str">
        <f t="shared" si="1"/>
        <v>Indonesia Mangrove Restoration Hydrology Small</v>
      </c>
      <c r="B454" s="87" t="s">
        <v>162</v>
      </c>
      <c r="C454" s="203" t="s">
        <v>184</v>
      </c>
      <c r="D454" s="203" t="s">
        <v>585</v>
      </c>
      <c r="E454" s="203" t="s">
        <v>160</v>
      </c>
      <c r="F454" s="203" t="s">
        <v>174</v>
      </c>
      <c r="G454" s="203" t="s">
        <v>909</v>
      </c>
      <c r="H454" s="177">
        <v>100.0</v>
      </c>
      <c r="I454" s="2" t="s">
        <v>907</v>
      </c>
      <c r="J454" s="2">
        <v>1.3194628191229E7</v>
      </c>
      <c r="K454" s="2">
        <v>6.666602647884216E8</v>
      </c>
      <c r="L454" s="204">
        <v>-438706.3486172715</v>
      </c>
      <c r="M454" s="92">
        <v>2833347.9734347067</v>
      </c>
      <c r="N454" s="92">
        <v>3739898.240766414</v>
      </c>
      <c r="O454" s="92">
        <v>1634807.717910787</v>
      </c>
      <c r="P454" s="92">
        <v>1761800.0</v>
      </c>
      <c r="Q454" s="92">
        <v>1198540.2555239196</v>
      </c>
      <c r="R454" s="92">
        <v>1978098.240766414</v>
      </c>
      <c r="S454" s="92">
        <v>129020.00000000001</v>
      </c>
      <c r="T454" s="92">
        <v>103216.00000000004</v>
      </c>
      <c r="U454" s="92">
        <v>3626302.848457788</v>
      </c>
      <c r="V454" s="92">
        <v>6119940.407664142</v>
      </c>
      <c r="W454" s="92">
        <v>27.450666305947774</v>
      </c>
      <c r="X454" s="92">
        <v>28333.479734347067</v>
      </c>
      <c r="Y454" s="92">
        <v>5666.695946869413</v>
      </c>
      <c r="Z454" s="92">
        <v>1290.2</v>
      </c>
      <c r="AA454" s="92">
        <v>36263.02848457788</v>
      </c>
      <c r="AB454" s="87">
        <v>500.0</v>
      </c>
      <c r="AC454" s="2">
        <v>438706.3486172715</v>
      </c>
      <c r="AD454" s="92">
        <v>1634807.717910787</v>
      </c>
      <c r="AE454" s="92">
        <v>1198540.2555239196</v>
      </c>
      <c r="AF454" s="92">
        <v>3626302.848457788</v>
      </c>
      <c r="AG454" s="92">
        <v>27.450666305947774</v>
      </c>
      <c r="AH454" s="2" t="s">
        <v>904</v>
      </c>
      <c r="AI454" s="2" t="s">
        <v>904</v>
      </c>
      <c r="AJ454" s="2" t="s">
        <v>904</v>
      </c>
      <c r="AK454" s="177">
        <v>103216.00000000004</v>
      </c>
      <c r="AL454" s="2" t="s">
        <v>904</v>
      </c>
      <c r="AM454" s="2" t="s">
        <v>904</v>
      </c>
      <c r="AN454" s="2" t="s">
        <v>904</v>
      </c>
      <c r="AO454" s="2" t="s">
        <v>904</v>
      </c>
      <c r="AP454" s="2" t="s">
        <v>904</v>
      </c>
      <c r="AQ454" s="2" t="s">
        <v>904</v>
      </c>
      <c r="AR454" s="2" t="s">
        <v>904</v>
      </c>
      <c r="AS454" s="2" t="s">
        <v>904</v>
      </c>
      <c r="AT454" s="2" t="s">
        <v>904</v>
      </c>
      <c r="AU454" s="2" t="s">
        <v>904</v>
      </c>
      <c r="AV454" s="2" t="s">
        <v>904</v>
      </c>
      <c r="AW454" s="2" t="s">
        <v>904</v>
      </c>
      <c r="AX454" s="2" t="s">
        <v>904</v>
      </c>
      <c r="AY454" s="2" t="s">
        <v>904</v>
      </c>
      <c r="AZ454" s="2" t="s">
        <v>904</v>
      </c>
      <c r="BA454" s="205">
        <v>5.87233731666956E7</v>
      </c>
      <c r="BB454" s="205">
        <v>7.175942902850849</v>
      </c>
      <c r="BC454" s="206" t="s">
        <v>904</v>
      </c>
      <c r="BD454" s="205">
        <v>7.175942902850849</v>
      </c>
      <c r="BE454" s="205">
        <v>9994.025017345864</v>
      </c>
      <c r="BF454" s="205">
        <v>0.0</v>
      </c>
      <c r="BG454" s="205">
        <v>129020.00000000001</v>
      </c>
      <c r="BH454" s="205">
        <v>103216.00000000004</v>
      </c>
      <c r="BI454" s="2" t="s">
        <v>904</v>
      </c>
      <c r="BJ454" s="2" t="s">
        <v>904</v>
      </c>
      <c r="BK454" s="203">
        <v>50.525126977930114</v>
      </c>
      <c r="BL454" s="2">
        <v>3.0</v>
      </c>
      <c r="BM454" s="207">
        <v>50.525126977930114</v>
      </c>
      <c r="BN454" s="208" t="s">
        <v>905</v>
      </c>
      <c r="BO454" s="87">
        <v>20.0</v>
      </c>
      <c r="BP454" s="101">
        <v>0.05</v>
      </c>
      <c r="BQ454" s="101">
        <v>0.04</v>
      </c>
      <c r="BR454" s="2">
        <v>100.0</v>
      </c>
      <c r="BS454" s="2">
        <v>100.0</v>
      </c>
    </row>
    <row r="455" ht="12.75" customHeight="1">
      <c r="A455" s="87" t="str">
        <f t="shared" si="1"/>
        <v>Indonesia Mangrove Restoration Hydrology Small</v>
      </c>
      <c r="B455" s="87" t="s">
        <v>162</v>
      </c>
      <c r="C455" s="203" t="s">
        <v>184</v>
      </c>
      <c r="D455" s="203" t="s">
        <v>585</v>
      </c>
      <c r="E455" s="203" t="s">
        <v>160</v>
      </c>
      <c r="F455" s="203" t="s">
        <v>174</v>
      </c>
      <c r="G455" s="203" t="s">
        <v>909</v>
      </c>
      <c r="H455" s="177">
        <v>100.0</v>
      </c>
      <c r="I455" s="2" t="s">
        <v>907</v>
      </c>
      <c r="J455" s="2">
        <v>1.3194628191229E7</v>
      </c>
      <c r="K455" s="2">
        <v>6.666602647884216E8</v>
      </c>
      <c r="L455" s="204">
        <v>-438706.3486172715</v>
      </c>
      <c r="M455" s="92">
        <v>2833347.9734347067</v>
      </c>
      <c r="N455" s="92">
        <v>3739898.240766414</v>
      </c>
      <c r="O455" s="92">
        <v>1634807.717910787</v>
      </c>
      <c r="P455" s="92">
        <v>1761800.0</v>
      </c>
      <c r="Q455" s="92">
        <v>1198540.2555239196</v>
      </c>
      <c r="R455" s="92">
        <v>1978098.240766414</v>
      </c>
      <c r="S455" s="92">
        <v>129020.00000000001</v>
      </c>
      <c r="T455" s="92">
        <v>103216.00000000004</v>
      </c>
      <c r="U455" s="92">
        <v>3626302.848457788</v>
      </c>
      <c r="V455" s="92">
        <v>6119940.407664142</v>
      </c>
      <c r="W455" s="92">
        <v>27.450666305947774</v>
      </c>
      <c r="X455" s="92">
        <v>28333.479734347067</v>
      </c>
      <c r="Y455" s="92">
        <v>5666.695946869413</v>
      </c>
      <c r="Z455" s="92">
        <v>1290.2</v>
      </c>
      <c r="AA455" s="92">
        <v>36263.02848457788</v>
      </c>
      <c r="AB455" s="87">
        <v>500.0</v>
      </c>
      <c r="AC455" s="2">
        <v>438706.3486172715</v>
      </c>
      <c r="AD455" s="92">
        <v>1634807.717910787</v>
      </c>
      <c r="AE455" s="92">
        <v>1198540.2555239196</v>
      </c>
      <c r="AF455" s="92">
        <v>3626302.848457788</v>
      </c>
      <c r="AG455" s="92">
        <v>27.450666305947774</v>
      </c>
      <c r="AH455" s="2" t="s">
        <v>904</v>
      </c>
      <c r="AI455" s="2" t="s">
        <v>904</v>
      </c>
      <c r="AJ455" s="2" t="s">
        <v>904</v>
      </c>
      <c r="AK455" s="177">
        <v>103216.00000000004</v>
      </c>
      <c r="AL455" s="2" t="s">
        <v>904</v>
      </c>
      <c r="AM455" s="2" t="s">
        <v>904</v>
      </c>
      <c r="AN455" s="2" t="s">
        <v>904</v>
      </c>
      <c r="AO455" s="2" t="s">
        <v>904</v>
      </c>
      <c r="AP455" s="2" t="s">
        <v>904</v>
      </c>
      <c r="AQ455" s="2" t="s">
        <v>904</v>
      </c>
      <c r="AR455" s="2" t="s">
        <v>904</v>
      </c>
      <c r="AS455" s="2" t="s">
        <v>904</v>
      </c>
      <c r="AT455" s="2" t="s">
        <v>904</v>
      </c>
      <c r="AU455" s="2" t="s">
        <v>904</v>
      </c>
      <c r="AV455" s="2" t="s">
        <v>904</v>
      </c>
      <c r="AW455" s="2" t="s">
        <v>904</v>
      </c>
      <c r="AX455" s="2" t="s">
        <v>904</v>
      </c>
      <c r="AY455" s="2" t="s">
        <v>904</v>
      </c>
      <c r="AZ455" s="2" t="s">
        <v>904</v>
      </c>
      <c r="BA455" s="205">
        <v>5.87233731666956E7</v>
      </c>
      <c r="BB455" s="205">
        <v>7.175942902850849</v>
      </c>
      <c r="BC455" s="206" t="s">
        <v>904</v>
      </c>
      <c r="BD455" s="205">
        <v>7.175942902850849</v>
      </c>
      <c r="BE455" s="205">
        <v>9994.025017345864</v>
      </c>
      <c r="BF455" s="205">
        <v>0.0</v>
      </c>
      <c r="BG455" s="205">
        <v>129020.00000000001</v>
      </c>
      <c r="BH455" s="205">
        <v>103216.00000000004</v>
      </c>
      <c r="BI455" s="2" t="s">
        <v>904</v>
      </c>
      <c r="BJ455" s="2" t="s">
        <v>904</v>
      </c>
      <c r="BK455" s="203">
        <v>50.525126977930114</v>
      </c>
      <c r="BL455" s="2">
        <v>3.0</v>
      </c>
      <c r="BM455" s="207">
        <v>50.525126977930114</v>
      </c>
      <c r="BN455" s="208" t="s">
        <v>905</v>
      </c>
      <c r="BO455" s="87">
        <v>20.0</v>
      </c>
      <c r="BP455" s="101">
        <v>0.05</v>
      </c>
      <c r="BQ455" s="101">
        <v>0.04</v>
      </c>
      <c r="BR455" s="2">
        <v>100.0</v>
      </c>
      <c r="BS455" s="2">
        <v>100.0</v>
      </c>
    </row>
    <row r="456" ht="12.75" customHeight="1">
      <c r="A456" s="87" t="str">
        <f t="shared" si="1"/>
        <v>Indonesia Salt marsh Restoration Hydrology Small</v>
      </c>
      <c r="B456" s="87" t="s">
        <v>162</v>
      </c>
      <c r="C456" s="203" t="s">
        <v>184</v>
      </c>
      <c r="D456" s="203" t="s">
        <v>585</v>
      </c>
      <c r="E456" s="203" t="s">
        <v>168</v>
      </c>
      <c r="F456" s="203" t="s">
        <v>174</v>
      </c>
      <c r="G456" s="203" t="s">
        <v>909</v>
      </c>
      <c r="H456" s="177">
        <v>100.0</v>
      </c>
      <c r="I456" s="2" t="s">
        <v>907</v>
      </c>
      <c r="J456" s="2">
        <v>1538.032167397889</v>
      </c>
      <c r="K456" s="2">
        <v>730799.6290089631</v>
      </c>
      <c r="L456" s="204">
        <v>-1557888.5173168338</v>
      </c>
      <c r="M456" s="92">
        <v>2943483.528279989</v>
      </c>
      <c r="N456" s="92">
        <v>3757974.064025194</v>
      </c>
      <c r="O456" s="92">
        <v>1885140.1710776105</v>
      </c>
      <c r="P456" s="92">
        <v>2043389.9645990457</v>
      </c>
      <c r="Q456" s="92">
        <v>1058343.3572023786</v>
      </c>
      <c r="R456" s="92">
        <v>1714584.0994261482</v>
      </c>
      <c r="S456" s="92">
        <v>6673.333333333321</v>
      </c>
      <c r="T456" s="92">
        <v>5338.666666666656</v>
      </c>
      <c r="U456" s="92">
        <v>1763905.595337297</v>
      </c>
      <c r="V456" s="92">
        <v>2976860.3393951356</v>
      </c>
      <c r="W456" s="92">
        <v>551.3518097427562</v>
      </c>
      <c r="X456" s="92">
        <v>29434.83528279989</v>
      </c>
      <c r="Y456" s="92">
        <v>5886.967056559978</v>
      </c>
      <c r="Z456" s="92">
        <v>66.7333333333332</v>
      </c>
      <c r="AA456" s="92">
        <v>17639.055953372972</v>
      </c>
      <c r="AB456" s="87">
        <v>500.0</v>
      </c>
      <c r="AC456" s="2">
        <v>1557888.5173168338</v>
      </c>
      <c r="AD456" s="92">
        <v>1885140.1710776105</v>
      </c>
      <c r="AE456" s="92">
        <v>1058343.3572023786</v>
      </c>
      <c r="AF456" s="92">
        <v>1763905.595337297</v>
      </c>
      <c r="AG456" s="92">
        <v>551.3518097427562</v>
      </c>
      <c r="AH456" s="2" t="s">
        <v>904</v>
      </c>
      <c r="AI456" s="2" t="s">
        <v>904</v>
      </c>
      <c r="AJ456" s="2" t="s">
        <v>904</v>
      </c>
      <c r="AK456" s="177">
        <v>5338.666666666656</v>
      </c>
      <c r="AL456" s="2" t="s">
        <v>904</v>
      </c>
      <c r="AM456" s="2" t="s">
        <v>904</v>
      </c>
      <c r="AN456" s="2" t="s">
        <v>904</v>
      </c>
      <c r="AO456" s="2" t="s">
        <v>904</v>
      </c>
      <c r="AP456" s="2" t="s">
        <v>904</v>
      </c>
      <c r="AQ456" s="2" t="s">
        <v>904</v>
      </c>
      <c r="AR456" s="2" t="s">
        <v>904</v>
      </c>
      <c r="AS456" s="2" t="s">
        <v>904</v>
      </c>
      <c r="AT456" s="2" t="s">
        <v>904</v>
      </c>
      <c r="AU456" s="2" t="s">
        <v>904</v>
      </c>
      <c r="AV456" s="2" t="s">
        <v>904</v>
      </c>
      <c r="AW456" s="2" t="s">
        <v>904</v>
      </c>
      <c r="AX456" s="2" t="s">
        <v>904</v>
      </c>
      <c r="AY456" s="2" t="s">
        <v>904</v>
      </c>
      <c r="AZ456" s="2" t="s">
        <v>904</v>
      </c>
      <c r="BA456" s="205">
        <v>348653.01152767864</v>
      </c>
      <c r="BB456" s="205">
        <v>5.453513012889005</v>
      </c>
      <c r="BC456" s="206" t="s">
        <v>904</v>
      </c>
      <c r="BD456" s="205">
        <v>5.453513012889005</v>
      </c>
      <c r="BE456" s="205">
        <v>1194.975807649138</v>
      </c>
      <c r="BF456" s="205">
        <v>0.0</v>
      </c>
      <c r="BG456" s="205">
        <v>6673.333333333321</v>
      </c>
      <c r="BH456" s="205">
        <v>5338.666666666656</v>
      </c>
      <c r="BI456" s="2" t="s">
        <v>904</v>
      </c>
      <c r="BJ456" s="2" t="s">
        <v>904</v>
      </c>
      <c r="BK456" s="203">
        <v>475.152369696768</v>
      </c>
      <c r="BL456" s="2">
        <v>3.0</v>
      </c>
      <c r="BM456" s="207">
        <v>475.152369696768</v>
      </c>
      <c r="BN456" s="208" t="s">
        <v>905</v>
      </c>
      <c r="BO456" s="87">
        <v>20.0</v>
      </c>
      <c r="BP456" s="101">
        <v>0.05</v>
      </c>
      <c r="BQ456" s="101">
        <v>0.04</v>
      </c>
      <c r="BR456" s="2">
        <v>100.0</v>
      </c>
      <c r="BS456" s="2">
        <v>100.0</v>
      </c>
    </row>
    <row r="457" ht="12.75" customHeight="1">
      <c r="A457" s="87" t="str">
        <f t="shared" si="1"/>
        <v>Indonesia Salt marsh Restoration Hydrology Small</v>
      </c>
      <c r="B457" s="87" t="s">
        <v>162</v>
      </c>
      <c r="C457" s="203" t="s">
        <v>184</v>
      </c>
      <c r="D457" s="203" t="s">
        <v>585</v>
      </c>
      <c r="E457" s="203" t="s">
        <v>168</v>
      </c>
      <c r="F457" s="203" t="s">
        <v>174</v>
      </c>
      <c r="G457" s="203" t="s">
        <v>909</v>
      </c>
      <c r="H457" s="177">
        <v>100.0</v>
      </c>
      <c r="I457" s="2" t="s">
        <v>907</v>
      </c>
      <c r="J457" s="2">
        <v>1538.032167397889</v>
      </c>
      <c r="K457" s="2">
        <v>730799.6290089631</v>
      </c>
      <c r="L457" s="204">
        <v>-1557888.5173168338</v>
      </c>
      <c r="M457" s="92">
        <v>2943483.528279989</v>
      </c>
      <c r="N457" s="92">
        <v>3757974.064025194</v>
      </c>
      <c r="O457" s="92">
        <v>1885140.1710776105</v>
      </c>
      <c r="P457" s="92">
        <v>2043389.9645990457</v>
      </c>
      <c r="Q457" s="92">
        <v>1058343.3572023786</v>
      </c>
      <c r="R457" s="92">
        <v>1714584.0994261482</v>
      </c>
      <c r="S457" s="92">
        <v>6673.333333333321</v>
      </c>
      <c r="T457" s="92">
        <v>5338.666666666656</v>
      </c>
      <c r="U457" s="92">
        <v>1763905.595337297</v>
      </c>
      <c r="V457" s="92">
        <v>2976860.3393951356</v>
      </c>
      <c r="W457" s="92">
        <v>551.3518097427562</v>
      </c>
      <c r="X457" s="92">
        <v>29434.83528279989</v>
      </c>
      <c r="Y457" s="92">
        <v>5886.967056559978</v>
      </c>
      <c r="Z457" s="92">
        <v>66.7333333333332</v>
      </c>
      <c r="AA457" s="92">
        <v>17639.055953372972</v>
      </c>
      <c r="AB457" s="87">
        <v>500.0</v>
      </c>
      <c r="AC457" s="2">
        <v>1557888.5173168338</v>
      </c>
      <c r="AD457" s="92">
        <v>1885140.1710776105</v>
      </c>
      <c r="AE457" s="92">
        <v>1058343.3572023786</v>
      </c>
      <c r="AF457" s="92">
        <v>1763905.595337297</v>
      </c>
      <c r="AG457" s="92">
        <v>551.3518097427562</v>
      </c>
      <c r="AH457" s="2" t="s">
        <v>904</v>
      </c>
      <c r="AI457" s="2" t="s">
        <v>904</v>
      </c>
      <c r="AJ457" s="2" t="s">
        <v>904</v>
      </c>
      <c r="AK457" s="177">
        <v>5338.666666666656</v>
      </c>
      <c r="AL457" s="2" t="s">
        <v>904</v>
      </c>
      <c r="AM457" s="2" t="s">
        <v>904</v>
      </c>
      <c r="AN457" s="2" t="s">
        <v>904</v>
      </c>
      <c r="AO457" s="2" t="s">
        <v>904</v>
      </c>
      <c r="AP457" s="2" t="s">
        <v>904</v>
      </c>
      <c r="AQ457" s="2" t="s">
        <v>904</v>
      </c>
      <c r="AR457" s="2" t="s">
        <v>904</v>
      </c>
      <c r="AS457" s="2" t="s">
        <v>904</v>
      </c>
      <c r="AT457" s="2" t="s">
        <v>904</v>
      </c>
      <c r="AU457" s="2" t="s">
        <v>904</v>
      </c>
      <c r="AV457" s="2" t="s">
        <v>904</v>
      </c>
      <c r="AW457" s="2" t="s">
        <v>904</v>
      </c>
      <c r="AX457" s="2" t="s">
        <v>904</v>
      </c>
      <c r="AY457" s="2" t="s">
        <v>904</v>
      </c>
      <c r="AZ457" s="2" t="s">
        <v>904</v>
      </c>
      <c r="BA457" s="205">
        <v>348653.01152767864</v>
      </c>
      <c r="BB457" s="205">
        <v>5.453513012889005</v>
      </c>
      <c r="BC457" s="206" t="s">
        <v>904</v>
      </c>
      <c r="BD457" s="205">
        <v>5.453513012889005</v>
      </c>
      <c r="BE457" s="205">
        <v>1194.975807649138</v>
      </c>
      <c r="BF457" s="205">
        <v>0.0</v>
      </c>
      <c r="BG457" s="205">
        <v>6673.333333333321</v>
      </c>
      <c r="BH457" s="205">
        <v>5338.666666666656</v>
      </c>
      <c r="BI457" s="2" t="s">
        <v>904</v>
      </c>
      <c r="BJ457" s="2" t="s">
        <v>904</v>
      </c>
      <c r="BK457" s="203">
        <v>475.152369696768</v>
      </c>
      <c r="BL457" s="2">
        <v>3.0</v>
      </c>
      <c r="BM457" s="207">
        <v>475.152369696768</v>
      </c>
      <c r="BN457" s="208" t="s">
        <v>905</v>
      </c>
      <c r="BO457" s="87">
        <v>20.0</v>
      </c>
      <c r="BP457" s="101">
        <v>0.05</v>
      </c>
      <c r="BQ457" s="101">
        <v>0.04</v>
      </c>
      <c r="BR457" s="2">
        <v>100.0</v>
      </c>
      <c r="BS457" s="2">
        <v>100.0</v>
      </c>
    </row>
    <row r="458" ht="12.75" customHeight="1">
      <c r="A458" s="87" t="str">
        <f t="shared" si="1"/>
        <v>Indonesia Mangrove Restoration Hydrology Small</v>
      </c>
      <c r="B458" s="87" t="s">
        <v>162</v>
      </c>
      <c r="C458" s="203" t="s">
        <v>184</v>
      </c>
      <c r="D458" s="203" t="s">
        <v>585</v>
      </c>
      <c r="E458" s="203" t="s">
        <v>160</v>
      </c>
      <c r="F458" s="203" t="s">
        <v>174</v>
      </c>
      <c r="G458" s="203" t="s">
        <v>909</v>
      </c>
      <c r="H458" s="177">
        <v>100.0</v>
      </c>
      <c r="I458" s="2" t="s">
        <v>907</v>
      </c>
      <c r="J458" s="2">
        <v>1.3194628191229E7</v>
      </c>
      <c r="K458" s="2">
        <v>3.9583884573687005E8</v>
      </c>
      <c r="L458" s="204">
        <v>-1101617.0406753425</v>
      </c>
      <c r="M458" s="92">
        <v>2686034.4863106906</v>
      </c>
      <c r="N458" s="92">
        <v>3491284.2115141163</v>
      </c>
      <c r="O458" s="92">
        <v>1634807.717910787</v>
      </c>
      <c r="P458" s="92">
        <v>1761800.0</v>
      </c>
      <c r="Q458" s="92">
        <v>1051226.7683999036</v>
      </c>
      <c r="R458" s="92">
        <v>1729484.2115141163</v>
      </c>
      <c r="S458" s="92">
        <v>129020.00000000001</v>
      </c>
      <c r="T458" s="92">
        <v>103216.00000000004</v>
      </c>
      <c r="U458" s="92">
        <v>2153167.977217629</v>
      </c>
      <c r="V458" s="92">
        <v>3633800.115141161</v>
      </c>
      <c r="W458" s="92">
        <v>26.023431312109455</v>
      </c>
      <c r="X458" s="92">
        <v>26860.344863106908</v>
      </c>
      <c r="Y458" s="92">
        <v>5372.068972621381</v>
      </c>
      <c r="Z458" s="92">
        <v>1290.2</v>
      </c>
      <c r="AA458" s="92">
        <v>21531.679772176292</v>
      </c>
      <c r="AB458" s="87">
        <v>500.0</v>
      </c>
      <c r="AC458" s="2">
        <v>1101617.0406753425</v>
      </c>
      <c r="AD458" s="92">
        <v>1634807.717910787</v>
      </c>
      <c r="AE458" s="92">
        <v>1051226.7683999036</v>
      </c>
      <c r="AF458" s="92">
        <v>2153167.977217629</v>
      </c>
      <c r="AG458" s="92">
        <v>26.023431312109455</v>
      </c>
      <c r="AH458" s="2" t="s">
        <v>904</v>
      </c>
      <c r="AI458" s="2" t="s">
        <v>904</v>
      </c>
      <c r="AJ458" s="2" t="s">
        <v>904</v>
      </c>
      <c r="AK458" s="177">
        <v>103216.00000000004</v>
      </c>
      <c r="AL458" s="2" t="s">
        <v>904</v>
      </c>
      <c r="AM458" s="2" t="s">
        <v>904</v>
      </c>
      <c r="AN458" s="2" t="s">
        <v>904</v>
      </c>
      <c r="AO458" s="2" t="s">
        <v>904</v>
      </c>
      <c r="AP458" s="2" t="s">
        <v>904</v>
      </c>
      <c r="AQ458" s="2" t="s">
        <v>904</v>
      </c>
      <c r="AR458" s="2" t="s">
        <v>904</v>
      </c>
      <c r="AS458" s="2" t="s">
        <v>904</v>
      </c>
      <c r="AT458" s="2" t="s">
        <v>904</v>
      </c>
      <c r="AU458" s="2" t="s">
        <v>904</v>
      </c>
      <c r="AV458" s="2" t="s">
        <v>904</v>
      </c>
      <c r="AW458" s="2" t="s">
        <v>904</v>
      </c>
      <c r="AX458" s="2" t="s">
        <v>904</v>
      </c>
      <c r="AY458" s="2" t="s">
        <v>904</v>
      </c>
      <c r="AZ458" s="2" t="s">
        <v>904</v>
      </c>
      <c r="BA458" s="205">
        <v>5.87233731666956E7</v>
      </c>
      <c r="BB458" s="205">
        <v>7.175942902850849</v>
      </c>
      <c r="BC458" s="206" t="s">
        <v>904</v>
      </c>
      <c r="BD458" s="205">
        <v>7.175942902850849</v>
      </c>
      <c r="BE458" s="205">
        <v>9994.025017345864</v>
      </c>
      <c r="BF458" s="205">
        <v>0.0</v>
      </c>
      <c r="BG458" s="205">
        <v>129020.00000000001</v>
      </c>
      <c r="BH458" s="205">
        <v>103216.00000000004</v>
      </c>
      <c r="BI458" s="2" t="s">
        <v>904</v>
      </c>
      <c r="BJ458" s="2" t="s">
        <v>904</v>
      </c>
      <c r="BK458" s="203">
        <v>30.0</v>
      </c>
      <c r="BL458" s="2">
        <v>3.0</v>
      </c>
      <c r="BM458" s="207">
        <v>30.0</v>
      </c>
      <c r="BN458" s="208" t="s">
        <v>906</v>
      </c>
      <c r="BO458" s="87">
        <v>20.0</v>
      </c>
      <c r="BP458" s="101">
        <v>0.05</v>
      </c>
      <c r="BQ458" s="101">
        <v>0.04</v>
      </c>
      <c r="BR458" s="2">
        <v>100.0</v>
      </c>
      <c r="BS458" s="2">
        <v>100.0</v>
      </c>
    </row>
    <row r="459" ht="12.75" customHeight="1">
      <c r="A459" s="87" t="str">
        <f t="shared" si="1"/>
        <v>Indonesia Mangrove Restoration Hydrology Small</v>
      </c>
      <c r="B459" s="87" t="s">
        <v>162</v>
      </c>
      <c r="C459" s="203" t="s">
        <v>184</v>
      </c>
      <c r="D459" s="203" t="s">
        <v>585</v>
      </c>
      <c r="E459" s="203" t="s">
        <v>160</v>
      </c>
      <c r="F459" s="203" t="s">
        <v>174</v>
      </c>
      <c r="G459" s="203" t="s">
        <v>909</v>
      </c>
      <c r="H459" s="177">
        <v>100.0</v>
      </c>
      <c r="I459" s="2" t="s">
        <v>907</v>
      </c>
      <c r="J459" s="2">
        <v>1.3194628191229E7</v>
      </c>
      <c r="K459" s="2">
        <v>3.9583884573687005E8</v>
      </c>
      <c r="L459" s="204">
        <v>-1101617.0406753425</v>
      </c>
      <c r="M459" s="92">
        <v>2686034.4863106906</v>
      </c>
      <c r="N459" s="92">
        <v>3491284.2115141163</v>
      </c>
      <c r="O459" s="92">
        <v>1634807.717910787</v>
      </c>
      <c r="P459" s="92">
        <v>1761800.0</v>
      </c>
      <c r="Q459" s="92">
        <v>1051226.7683999036</v>
      </c>
      <c r="R459" s="92">
        <v>1729484.2115141163</v>
      </c>
      <c r="S459" s="92">
        <v>129020.00000000001</v>
      </c>
      <c r="T459" s="92">
        <v>103216.00000000004</v>
      </c>
      <c r="U459" s="92">
        <v>2153167.977217629</v>
      </c>
      <c r="V459" s="92">
        <v>3633800.115141161</v>
      </c>
      <c r="W459" s="92">
        <v>26.023431312109455</v>
      </c>
      <c r="X459" s="92">
        <v>26860.344863106908</v>
      </c>
      <c r="Y459" s="92">
        <v>5372.068972621381</v>
      </c>
      <c r="Z459" s="92">
        <v>1290.2</v>
      </c>
      <c r="AA459" s="92">
        <v>21531.679772176292</v>
      </c>
      <c r="AB459" s="87">
        <v>500.0</v>
      </c>
      <c r="AC459" s="2">
        <v>1101617.0406753425</v>
      </c>
      <c r="AD459" s="92">
        <v>1634807.717910787</v>
      </c>
      <c r="AE459" s="92">
        <v>1051226.7683999036</v>
      </c>
      <c r="AF459" s="92">
        <v>2153167.977217629</v>
      </c>
      <c r="AG459" s="92">
        <v>26.023431312109455</v>
      </c>
      <c r="AH459" s="2" t="s">
        <v>904</v>
      </c>
      <c r="AI459" s="2" t="s">
        <v>904</v>
      </c>
      <c r="AJ459" s="2" t="s">
        <v>904</v>
      </c>
      <c r="AK459" s="177">
        <v>103216.00000000004</v>
      </c>
      <c r="AL459" s="2" t="s">
        <v>904</v>
      </c>
      <c r="AM459" s="2" t="s">
        <v>904</v>
      </c>
      <c r="AN459" s="2" t="s">
        <v>904</v>
      </c>
      <c r="AO459" s="2" t="s">
        <v>904</v>
      </c>
      <c r="AP459" s="2" t="s">
        <v>904</v>
      </c>
      <c r="AQ459" s="2" t="s">
        <v>904</v>
      </c>
      <c r="AR459" s="2" t="s">
        <v>904</v>
      </c>
      <c r="AS459" s="2" t="s">
        <v>904</v>
      </c>
      <c r="AT459" s="2" t="s">
        <v>904</v>
      </c>
      <c r="AU459" s="2" t="s">
        <v>904</v>
      </c>
      <c r="AV459" s="2" t="s">
        <v>904</v>
      </c>
      <c r="AW459" s="2" t="s">
        <v>904</v>
      </c>
      <c r="AX459" s="2" t="s">
        <v>904</v>
      </c>
      <c r="AY459" s="2" t="s">
        <v>904</v>
      </c>
      <c r="AZ459" s="2" t="s">
        <v>904</v>
      </c>
      <c r="BA459" s="205">
        <v>5.87233731666956E7</v>
      </c>
      <c r="BB459" s="205">
        <v>7.175942902850849</v>
      </c>
      <c r="BC459" s="206" t="s">
        <v>904</v>
      </c>
      <c r="BD459" s="205">
        <v>7.175942902850849</v>
      </c>
      <c r="BE459" s="205">
        <v>9994.025017345864</v>
      </c>
      <c r="BF459" s="205">
        <v>0.0</v>
      </c>
      <c r="BG459" s="205">
        <v>129020.00000000001</v>
      </c>
      <c r="BH459" s="205">
        <v>103216.00000000004</v>
      </c>
      <c r="BI459" s="2" t="s">
        <v>904</v>
      </c>
      <c r="BJ459" s="2" t="s">
        <v>904</v>
      </c>
      <c r="BK459" s="203">
        <v>30.0</v>
      </c>
      <c r="BL459" s="2">
        <v>3.0</v>
      </c>
      <c r="BM459" s="207">
        <v>30.0</v>
      </c>
      <c r="BN459" s="208" t="s">
        <v>906</v>
      </c>
      <c r="BO459" s="87">
        <v>20.0</v>
      </c>
      <c r="BP459" s="101">
        <v>0.05</v>
      </c>
      <c r="BQ459" s="101">
        <v>0.04</v>
      </c>
      <c r="BR459" s="2">
        <v>100.0</v>
      </c>
      <c r="BS459" s="2">
        <v>100.0</v>
      </c>
    </row>
    <row r="460" ht="12.75" customHeight="1">
      <c r="A460" s="87" t="str">
        <f t="shared" si="1"/>
        <v>Indonesia Salt marsh Restoration Hydrology Small</v>
      </c>
      <c r="B460" s="87" t="s">
        <v>162</v>
      </c>
      <c r="C460" s="203" t="s">
        <v>184</v>
      </c>
      <c r="D460" s="203" t="s">
        <v>585</v>
      </c>
      <c r="E460" s="203" t="s">
        <v>168</v>
      </c>
      <c r="F460" s="203" t="s">
        <v>174</v>
      </c>
      <c r="G460" s="203" t="s">
        <v>909</v>
      </c>
      <c r="H460" s="177">
        <v>100.0</v>
      </c>
      <c r="I460" s="2" t="s">
        <v>907</v>
      </c>
      <c r="J460" s="2">
        <v>1538.032167397889</v>
      </c>
      <c r="K460" s="2">
        <v>46140.96502193667</v>
      </c>
      <c r="L460" s="204">
        <v>-2666861.0134589467</v>
      </c>
      <c r="M460" s="92">
        <v>2778229.852667072</v>
      </c>
      <c r="N460" s="92">
        <v>3479083.224191278</v>
      </c>
      <c r="O460" s="92">
        <v>1885140.1710776105</v>
      </c>
      <c r="P460" s="92">
        <v>2043389.9645990457</v>
      </c>
      <c r="Q460" s="92">
        <v>893089.6815894614</v>
      </c>
      <c r="R460" s="92">
        <v>1435693.2595922323</v>
      </c>
      <c r="S460" s="92">
        <v>6673.333333333321</v>
      </c>
      <c r="T460" s="92">
        <v>5338.666666666656</v>
      </c>
      <c r="U460" s="92">
        <v>111368.83920812496</v>
      </c>
      <c r="V460" s="92">
        <v>187951.94105597556</v>
      </c>
      <c r="W460" s="92">
        <v>520.3976996754016</v>
      </c>
      <c r="X460" s="92">
        <v>27782.29852667072</v>
      </c>
      <c r="Y460" s="92">
        <v>5556.459705334144</v>
      </c>
      <c r="Z460" s="92">
        <v>66.7333333333332</v>
      </c>
      <c r="AA460" s="92">
        <v>1113.6883920812497</v>
      </c>
      <c r="AB460" s="87">
        <v>500.0</v>
      </c>
      <c r="AC460" s="2">
        <v>2666861.0134589467</v>
      </c>
      <c r="AD460" s="92">
        <v>1885140.1710776105</v>
      </c>
      <c r="AE460" s="92">
        <v>893089.6815894614</v>
      </c>
      <c r="AF460" s="92">
        <v>111368.83920812496</v>
      </c>
      <c r="AG460" s="92">
        <v>520.3976996754016</v>
      </c>
      <c r="AH460" s="2" t="s">
        <v>904</v>
      </c>
      <c r="AI460" s="2" t="s">
        <v>904</v>
      </c>
      <c r="AJ460" s="2" t="s">
        <v>904</v>
      </c>
      <c r="AK460" s="177">
        <v>5338.666666666656</v>
      </c>
      <c r="AL460" s="2" t="s">
        <v>904</v>
      </c>
      <c r="AM460" s="2" t="s">
        <v>904</v>
      </c>
      <c r="AN460" s="2" t="s">
        <v>904</v>
      </c>
      <c r="AO460" s="2" t="s">
        <v>904</v>
      </c>
      <c r="AP460" s="2" t="s">
        <v>904</v>
      </c>
      <c r="AQ460" s="2" t="s">
        <v>904</v>
      </c>
      <c r="AR460" s="2" t="s">
        <v>904</v>
      </c>
      <c r="AS460" s="2" t="s">
        <v>904</v>
      </c>
      <c r="AT460" s="2" t="s">
        <v>904</v>
      </c>
      <c r="AU460" s="2" t="s">
        <v>904</v>
      </c>
      <c r="AV460" s="2" t="s">
        <v>904</v>
      </c>
      <c r="AW460" s="2" t="s">
        <v>904</v>
      </c>
      <c r="AX460" s="2" t="s">
        <v>904</v>
      </c>
      <c r="AY460" s="2" t="s">
        <v>904</v>
      </c>
      <c r="AZ460" s="2" t="s">
        <v>904</v>
      </c>
      <c r="BA460" s="205">
        <v>348653.01152767864</v>
      </c>
      <c r="BB460" s="205">
        <v>5.453513012889005</v>
      </c>
      <c r="BC460" s="206" t="s">
        <v>904</v>
      </c>
      <c r="BD460" s="205">
        <v>5.453513012889005</v>
      </c>
      <c r="BE460" s="205">
        <v>1194.975807649138</v>
      </c>
      <c r="BF460" s="205">
        <v>0.0</v>
      </c>
      <c r="BG460" s="205">
        <v>6673.333333333321</v>
      </c>
      <c r="BH460" s="205">
        <v>5338.666666666656</v>
      </c>
      <c r="BI460" s="2" t="s">
        <v>904</v>
      </c>
      <c r="BJ460" s="2" t="s">
        <v>904</v>
      </c>
      <c r="BK460" s="203">
        <v>30.0</v>
      </c>
      <c r="BL460" s="2">
        <v>1.0</v>
      </c>
      <c r="BM460" s="207">
        <v>30.0</v>
      </c>
      <c r="BN460" s="208" t="s">
        <v>906</v>
      </c>
      <c r="BO460" s="87">
        <v>20.0</v>
      </c>
      <c r="BP460" s="101">
        <v>0.05</v>
      </c>
      <c r="BQ460" s="101">
        <v>0.04</v>
      </c>
      <c r="BR460" s="2">
        <v>100.0</v>
      </c>
      <c r="BS460" s="2">
        <v>100.0</v>
      </c>
    </row>
    <row r="461" ht="12.75" customHeight="1">
      <c r="A461" s="87" t="str">
        <f t="shared" si="1"/>
        <v>Indonesia Salt marsh Restoration Hydrology Small</v>
      </c>
      <c r="B461" s="87" t="s">
        <v>162</v>
      </c>
      <c r="C461" s="203" t="s">
        <v>184</v>
      </c>
      <c r="D461" s="203" t="s">
        <v>585</v>
      </c>
      <c r="E461" s="203" t="s">
        <v>168</v>
      </c>
      <c r="F461" s="203" t="s">
        <v>174</v>
      </c>
      <c r="G461" s="203" t="s">
        <v>909</v>
      </c>
      <c r="H461" s="177">
        <v>100.0</v>
      </c>
      <c r="I461" s="2" t="s">
        <v>907</v>
      </c>
      <c r="J461" s="2">
        <v>1538.032167397889</v>
      </c>
      <c r="K461" s="2">
        <v>46140.96502193667</v>
      </c>
      <c r="L461" s="204">
        <v>-2666861.0134589467</v>
      </c>
      <c r="M461" s="92">
        <v>2778229.852667072</v>
      </c>
      <c r="N461" s="92">
        <v>3479083.224191278</v>
      </c>
      <c r="O461" s="92">
        <v>1885140.1710776105</v>
      </c>
      <c r="P461" s="92">
        <v>2043389.9645990457</v>
      </c>
      <c r="Q461" s="92">
        <v>893089.6815894614</v>
      </c>
      <c r="R461" s="92">
        <v>1435693.2595922323</v>
      </c>
      <c r="S461" s="92">
        <v>6673.333333333321</v>
      </c>
      <c r="T461" s="92">
        <v>5338.666666666656</v>
      </c>
      <c r="U461" s="92">
        <v>111368.83920812496</v>
      </c>
      <c r="V461" s="92">
        <v>187951.94105597556</v>
      </c>
      <c r="W461" s="92">
        <v>520.3976996754016</v>
      </c>
      <c r="X461" s="92">
        <v>27782.29852667072</v>
      </c>
      <c r="Y461" s="92">
        <v>5556.459705334144</v>
      </c>
      <c r="Z461" s="92">
        <v>66.7333333333332</v>
      </c>
      <c r="AA461" s="92">
        <v>1113.6883920812497</v>
      </c>
      <c r="AB461" s="87">
        <v>500.0</v>
      </c>
      <c r="AC461" s="2">
        <v>2666861.0134589467</v>
      </c>
      <c r="AD461" s="92">
        <v>1885140.1710776105</v>
      </c>
      <c r="AE461" s="92">
        <v>893089.6815894614</v>
      </c>
      <c r="AF461" s="92">
        <v>111368.83920812496</v>
      </c>
      <c r="AG461" s="92">
        <v>520.3976996754016</v>
      </c>
      <c r="AH461" s="2" t="s">
        <v>904</v>
      </c>
      <c r="AI461" s="2" t="s">
        <v>904</v>
      </c>
      <c r="AJ461" s="2" t="s">
        <v>904</v>
      </c>
      <c r="AK461" s="177">
        <v>5338.666666666656</v>
      </c>
      <c r="AL461" s="2" t="s">
        <v>904</v>
      </c>
      <c r="AM461" s="2" t="s">
        <v>904</v>
      </c>
      <c r="AN461" s="2" t="s">
        <v>904</v>
      </c>
      <c r="AO461" s="2" t="s">
        <v>904</v>
      </c>
      <c r="AP461" s="2" t="s">
        <v>904</v>
      </c>
      <c r="AQ461" s="2" t="s">
        <v>904</v>
      </c>
      <c r="AR461" s="2" t="s">
        <v>904</v>
      </c>
      <c r="AS461" s="2" t="s">
        <v>904</v>
      </c>
      <c r="AT461" s="2" t="s">
        <v>904</v>
      </c>
      <c r="AU461" s="2" t="s">
        <v>904</v>
      </c>
      <c r="AV461" s="2" t="s">
        <v>904</v>
      </c>
      <c r="AW461" s="2" t="s">
        <v>904</v>
      </c>
      <c r="AX461" s="2" t="s">
        <v>904</v>
      </c>
      <c r="AY461" s="2" t="s">
        <v>904</v>
      </c>
      <c r="AZ461" s="2" t="s">
        <v>904</v>
      </c>
      <c r="BA461" s="205">
        <v>348653.01152767864</v>
      </c>
      <c r="BB461" s="205">
        <v>5.453513012889005</v>
      </c>
      <c r="BC461" s="206" t="s">
        <v>904</v>
      </c>
      <c r="BD461" s="205">
        <v>5.453513012889005</v>
      </c>
      <c r="BE461" s="205">
        <v>1194.975807649138</v>
      </c>
      <c r="BF461" s="205">
        <v>0.0</v>
      </c>
      <c r="BG461" s="205">
        <v>6673.333333333321</v>
      </c>
      <c r="BH461" s="205">
        <v>5338.666666666656</v>
      </c>
      <c r="BI461" s="2" t="s">
        <v>904</v>
      </c>
      <c r="BJ461" s="2" t="s">
        <v>904</v>
      </c>
      <c r="BK461" s="203">
        <v>30.0</v>
      </c>
      <c r="BL461" s="2">
        <v>1.0</v>
      </c>
      <c r="BM461" s="207">
        <v>30.0</v>
      </c>
      <c r="BN461" s="208" t="s">
        <v>906</v>
      </c>
      <c r="BO461" s="87">
        <v>20.0</v>
      </c>
      <c r="BP461" s="101">
        <v>0.05</v>
      </c>
      <c r="BQ461" s="101">
        <v>0.04</v>
      </c>
      <c r="BR461" s="2">
        <v>100.0</v>
      </c>
      <c r="BS461" s="2">
        <v>100.0</v>
      </c>
    </row>
    <row r="462" ht="12.75" customHeight="1">
      <c r="A462" s="87" t="str">
        <f t="shared" si="1"/>
        <v>Indonesia Mangrove Restoration Hydrology Large</v>
      </c>
      <c r="B462" s="87" t="s">
        <v>162</v>
      </c>
      <c r="C462" s="203" t="s">
        <v>184</v>
      </c>
      <c r="D462" s="203" t="s">
        <v>585</v>
      </c>
      <c r="E462" s="203" t="s">
        <v>160</v>
      </c>
      <c r="F462" s="203" t="s">
        <v>174</v>
      </c>
      <c r="G462" s="203" t="s">
        <v>909</v>
      </c>
      <c r="H462" s="177">
        <v>1000.0</v>
      </c>
      <c r="I462" s="2" t="s">
        <v>908</v>
      </c>
      <c r="J462" s="2">
        <v>1.3194628191229E7</v>
      </c>
      <c r="K462" s="2">
        <v>1.373394625289543E8</v>
      </c>
      <c r="L462" s="204">
        <v>-2409629.7322886996</v>
      </c>
      <c r="M462" s="92">
        <v>6926967.519677937</v>
      </c>
      <c r="N462" s="92">
        <v>8943529.996573098</v>
      </c>
      <c r="O462" s="92">
        <v>4637202.790319347</v>
      </c>
      <c r="P462" s="92">
        <v>5351800.0</v>
      </c>
      <c r="Q462" s="92">
        <v>2289764.72935859</v>
      </c>
      <c r="R462" s="92">
        <v>3591729.996573097</v>
      </c>
      <c r="S462" s="92">
        <v>1193435.0000000002</v>
      </c>
      <c r="T462" s="92">
        <v>954748.0000000001</v>
      </c>
      <c r="U462" s="92">
        <v>6782625.4238012675</v>
      </c>
      <c r="V462" s="92">
        <v>1.1781703965730974E7</v>
      </c>
      <c r="W462" s="92">
        <v>7.2552836137681735</v>
      </c>
      <c r="X462" s="92">
        <v>6926.967519677937</v>
      </c>
      <c r="Y462" s="92">
        <v>13853.935039355874</v>
      </c>
      <c r="Z462" s="92">
        <v>1193.4350000000002</v>
      </c>
      <c r="AA462" s="92">
        <v>6782.625423801268</v>
      </c>
      <c r="AB462" s="87">
        <v>500.0</v>
      </c>
      <c r="AC462" s="2">
        <v>2409629.7322886996</v>
      </c>
      <c r="AD462" s="92">
        <v>4637202.790319347</v>
      </c>
      <c r="AE462" s="92">
        <v>2289764.72935859</v>
      </c>
      <c r="AF462" s="92">
        <v>6782625.4238012675</v>
      </c>
      <c r="AG462" s="92">
        <v>7.2552836137681735</v>
      </c>
      <c r="AH462" s="2" t="s">
        <v>904</v>
      </c>
      <c r="AI462" s="2" t="s">
        <v>904</v>
      </c>
      <c r="AJ462" s="2" t="s">
        <v>904</v>
      </c>
      <c r="AK462" s="177">
        <v>954748.0000000001</v>
      </c>
      <c r="AL462" s="2" t="s">
        <v>904</v>
      </c>
      <c r="AM462" s="2" t="s">
        <v>904</v>
      </c>
      <c r="AN462" s="2" t="s">
        <v>904</v>
      </c>
      <c r="AO462" s="2" t="s">
        <v>904</v>
      </c>
      <c r="AP462" s="2" t="s">
        <v>904</v>
      </c>
      <c r="AQ462" s="2" t="s">
        <v>904</v>
      </c>
      <c r="AR462" s="2" t="s">
        <v>904</v>
      </c>
      <c r="AS462" s="2" t="s">
        <v>904</v>
      </c>
      <c r="AT462" s="2" t="s">
        <v>904</v>
      </c>
      <c r="AU462" s="2" t="s">
        <v>904</v>
      </c>
      <c r="AV462" s="2" t="s">
        <v>904</v>
      </c>
      <c r="AW462" s="2" t="s">
        <v>904</v>
      </c>
      <c r="AX462" s="2" t="s">
        <v>904</v>
      </c>
      <c r="AY462" s="2" t="s">
        <v>904</v>
      </c>
      <c r="AZ462" s="2" t="s">
        <v>904</v>
      </c>
      <c r="BA462" s="205">
        <v>5.87233731666956E7</v>
      </c>
      <c r="BB462" s="205">
        <v>71.75942902850852</v>
      </c>
      <c r="BC462" s="206" t="s">
        <v>904</v>
      </c>
      <c r="BD462" s="205">
        <v>71.75942902850852</v>
      </c>
      <c r="BE462" s="205">
        <v>99940.25017345867</v>
      </c>
      <c r="BF462" s="205">
        <v>0.0</v>
      </c>
      <c r="BG462" s="205">
        <v>1193435.0000000002</v>
      </c>
      <c r="BH462" s="205">
        <v>954748.0000000001</v>
      </c>
      <c r="BI462" s="2" t="s">
        <v>904</v>
      </c>
      <c r="BJ462" s="2" t="s">
        <v>904</v>
      </c>
      <c r="BK462" s="203">
        <v>10.408740628269415</v>
      </c>
      <c r="BL462" s="2">
        <v>3.0</v>
      </c>
      <c r="BM462" s="207">
        <v>10.408740628269415</v>
      </c>
      <c r="BN462" s="208" t="s">
        <v>905</v>
      </c>
      <c r="BO462" s="87">
        <v>20.0</v>
      </c>
      <c r="BP462" s="101">
        <v>0.05</v>
      </c>
      <c r="BQ462" s="101">
        <v>0.04</v>
      </c>
      <c r="BR462" s="2">
        <v>100.0</v>
      </c>
      <c r="BS462" s="2">
        <v>100.0</v>
      </c>
    </row>
    <row r="463" ht="12.75" customHeight="1">
      <c r="A463" s="87" t="str">
        <f t="shared" si="1"/>
        <v>Indonesia Mangrove Restoration Hydrology Large</v>
      </c>
      <c r="B463" s="87" t="s">
        <v>162</v>
      </c>
      <c r="C463" s="203" t="s">
        <v>184</v>
      </c>
      <c r="D463" s="203" t="s">
        <v>585</v>
      </c>
      <c r="E463" s="203" t="s">
        <v>160</v>
      </c>
      <c r="F463" s="203" t="s">
        <v>174</v>
      </c>
      <c r="G463" s="203" t="s">
        <v>909</v>
      </c>
      <c r="H463" s="177">
        <v>1000.0</v>
      </c>
      <c r="I463" s="2" t="s">
        <v>908</v>
      </c>
      <c r="J463" s="2">
        <v>1.3194628191229E7</v>
      </c>
      <c r="K463" s="2">
        <v>1.373394625289543E8</v>
      </c>
      <c r="L463" s="204">
        <v>-2409629.7322886996</v>
      </c>
      <c r="M463" s="92">
        <v>6926967.519677937</v>
      </c>
      <c r="N463" s="92">
        <v>8943529.996573098</v>
      </c>
      <c r="O463" s="92">
        <v>4637202.790319347</v>
      </c>
      <c r="P463" s="92">
        <v>5351800.0</v>
      </c>
      <c r="Q463" s="92">
        <v>2289764.72935859</v>
      </c>
      <c r="R463" s="92">
        <v>3591729.996573097</v>
      </c>
      <c r="S463" s="92">
        <v>1193435.0000000002</v>
      </c>
      <c r="T463" s="92">
        <v>954748.0000000001</v>
      </c>
      <c r="U463" s="92">
        <v>6782625.4238012675</v>
      </c>
      <c r="V463" s="92">
        <v>1.1781703965730974E7</v>
      </c>
      <c r="W463" s="92">
        <v>7.2552836137681735</v>
      </c>
      <c r="X463" s="92">
        <v>6926.967519677937</v>
      </c>
      <c r="Y463" s="92">
        <v>13853.935039355874</v>
      </c>
      <c r="Z463" s="92">
        <v>1193.4350000000002</v>
      </c>
      <c r="AA463" s="92">
        <v>6782.625423801268</v>
      </c>
      <c r="AB463" s="87">
        <v>500.0</v>
      </c>
      <c r="AC463" s="2">
        <v>2409629.7322886996</v>
      </c>
      <c r="AD463" s="92">
        <v>4637202.790319347</v>
      </c>
      <c r="AE463" s="92">
        <v>2289764.72935859</v>
      </c>
      <c r="AF463" s="92">
        <v>6782625.4238012675</v>
      </c>
      <c r="AG463" s="92">
        <v>7.2552836137681735</v>
      </c>
      <c r="AH463" s="2" t="s">
        <v>904</v>
      </c>
      <c r="AI463" s="2" t="s">
        <v>904</v>
      </c>
      <c r="AJ463" s="2" t="s">
        <v>904</v>
      </c>
      <c r="AK463" s="177">
        <v>954748.0000000001</v>
      </c>
      <c r="AL463" s="2" t="s">
        <v>904</v>
      </c>
      <c r="AM463" s="2" t="s">
        <v>904</v>
      </c>
      <c r="AN463" s="2" t="s">
        <v>904</v>
      </c>
      <c r="AO463" s="2" t="s">
        <v>904</v>
      </c>
      <c r="AP463" s="2" t="s">
        <v>904</v>
      </c>
      <c r="AQ463" s="2" t="s">
        <v>904</v>
      </c>
      <c r="AR463" s="2" t="s">
        <v>904</v>
      </c>
      <c r="AS463" s="2" t="s">
        <v>904</v>
      </c>
      <c r="AT463" s="2" t="s">
        <v>904</v>
      </c>
      <c r="AU463" s="2" t="s">
        <v>904</v>
      </c>
      <c r="AV463" s="2" t="s">
        <v>904</v>
      </c>
      <c r="AW463" s="2" t="s">
        <v>904</v>
      </c>
      <c r="AX463" s="2" t="s">
        <v>904</v>
      </c>
      <c r="AY463" s="2" t="s">
        <v>904</v>
      </c>
      <c r="AZ463" s="2" t="s">
        <v>904</v>
      </c>
      <c r="BA463" s="205">
        <v>5.87233731666956E7</v>
      </c>
      <c r="BB463" s="205">
        <v>71.75942902850852</v>
      </c>
      <c r="BC463" s="206" t="s">
        <v>904</v>
      </c>
      <c r="BD463" s="205">
        <v>71.75942902850852</v>
      </c>
      <c r="BE463" s="205">
        <v>99940.25017345867</v>
      </c>
      <c r="BF463" s="205">
        <v>0.0</v>
      </c>
      <c r="BG463" s="205">
        <v>1193435.0000000002</v>
      </c>
      <c r="BH463" s="205">
        <v>954748.0000000001</v>
      </c>
      <c r="BI463" s="2" t="s">
        <v>904</v>
      </c>
      <c r="BJ463" s="2" t="s">
        <v>904</v>
      </c>
      <c r="BK463" s="203">
        <v>10.408740628269415</v>
      </c>
      <c r="BL463" s="2">
        <v>3.0</v>
      </c>
      <c r="BM463" s="207">
        <v>10.408740628269415</v>
      </c>
      <c r="BN463" s="208" t="s">
        <v>905</v>
      </c>
      <c r="BO463" s="87">
        <v>20.0</v>
      </c>
      <c r="BP463" s="101">
        <v>0.05</v>
      </c>
      <c r="BQ463" s="101">
        <v>0.04</v>
      </c>
      <c r="BR463" s="2">
        <v>100.0</v>
      </c>
      <c r="BS463" s="2">
        <v>100.0</v>
      </c>
    </row>
    <row r="464" ht="12.75" customHeight="1">
      <c r="A464" s="87" t="str">
        <f t="shared" si="1"/>
        <v>Indonesia Salt marsh Restoration Hydrology Large</v>
      </c>
      <c r="B464" s="87" t="s">
        <v>162</v>
      </c>
      <c r="C464" s="203" t="s">
        <v>184</v>
      </c>
      <c r="D464" s="203" t="s">
        <v>585</v>
      </c>
      <c r="E464" s="203" t="s">
        <v>168</v>
      </c>
      <c r="F464" s="203" t="s">
        <v>174</v>
      </c>
      <c r="G464" s="203" t="s">
        <v>909</v>
      </c>
      <c r="H464" s="177">
        <v>1000.0</v>
      </c>
      <c r="I464" s="2" t="s">
        <v>908</v>
      </c>
      <c r="J464" s="2">
        <v>1538.032167397889</v>
      </c>
      <c r="K464" s="2">
        <v>187243.9344552102</v>
      </c>
      <c r="L464" s="204">
        <v>-6491759.199946679</v>
      </c>
      <c r="M464" s="92">
        <v>9461721.092240635</v>
      </c>
      <c r="N464" s="92">
        <v>1.1816630836609636E7</v>
      </c>
      <c r="O464" s="92">
        <v>6999772.28850891</v>
      </c>
      <c r="P464" s="92">
        <v>8167699.645990457</v>
      </c>
      <c r="Q464" s="92">
        <v>2461948.803731725</v>
      </c>
      <c r="R464" s="92">
        <v>3648931.190619177</v>
      </c>
      <c r="S464" s="92">
        <v>61728.3333333332</v>
      </c>
      <c r="T464" s="92">
        <v>49382.66666666658</v>
      </c>
      <c r="U464" s="92">
        <v>4103248.0062195417</v>
      </c>
      <c r="V464" s="92">
        <v>7127513.357528287</v>
      </c>
      <c r="W464" s="92">
        <v>191.60004371791692</v>
      </c>
      <c r="X464" s="92">
        <v>9461.721092240636</v>
      </c>
      <c r="Y464" s="92">
        <v>18923.44218448127</v>
      </c>
      <c r="Z464" s="92">
        <v>61.7283333333332</v>
      </c>
      <c r="AA464" s="92">
        <v>4103.248006219542</v>
      </c>
      <c r="AB464" s="87">
        <v>500.0</v>
      </c>
      <c r="AC464" s="2">
        <v>6491759.199946679</v>
      </c>
      <c r="AD464" s="92">
        <v>6999772.28850891</v>
      </c>
      <c r="AE464" s="92">
        <v>2461948.803731725</v>
      </c>
      <c r="AF464" s="92">
        <v>4103248.0062195417</v>
      </c>
      <c r="AG464" s="92">
        <v>191.60004371791692</v>
      </c>
      <c r="AH464" s="2" t="s">
        <v>904</v>
      </c>
      <c r="AI464" s="2" t="s">
        <v>904</v>
      </c>
      <c r="AJ464" s="2" t="s">
        <v>904</v>
      </c>
      <c r="AK464" s="177">
        <v>49382.66666666658</v>
      </c>
      <c r="AL464" s="2" t="s">
        <v>904</v>
      </c>
      <c r="AM464" s="2" t="s">
        <v>904</v>
      </c>
      <c r="AN464" s="2" t="s">
        <v>904</v>
      </c>
      <c r="AO464" s="2" t="s">
        <v>904</v>
      </c>
      <c r="AP464" s="2" t="s">
        <v>904</v>
      </c>
      <c r="AQ464" s="2" t="s">
        <v>904</v>
      </c>
      <c r="AR464" s="2" t="s">
        <v>904</v>
      </c>
      <c r="AS464" s="2" t="s">
        <v>904</v>
      </c>
      <c r="AT464" s="2" t="s">
        <v>904</v>
      </c>
      <c r="AU464" s="2" t="s">
        <v>904</v>
      </c>
      <c r="AV464" s="2" t="s">
        <v>904</v>
      </c>
      <c r="AW464" s="2" t="s">
        <v>904</v>
      </c>
      <c r="AX464" s="2" t="s">
        <v>904</v>
      </c>
      <c r="AY464" s="2" t="s">
        <v>904</v>
      </c>
      <c r="AZ464" s="2" t="s">
        <v>904</v>
      </c>
      <c r="BA464" s="205">
        <v>348653.01152767864</v>
      </c>
      <c r="BB464" s="205">
        <v>54.535130128890046</v>
      </c>
      <c r="BC464" s="206" t="s">
        <v>904</v>
      </c>
      <c r="BD464" s="205">
        <v>54.535130128890046</v>
      </c>
      <c r="BE464" s="205">
        <v>11949.758076491378</v>
      </c>
      <c r="BF464" s="205">
        <v>0.0</v>
      </c>
      <c r="BG464" s="205">
        <v>61728.3333333332</v>
      </c>
      <c r="BH464" s="205">
        <v>49382.66666666658</v>
      </c>
      <c r="BI464" s="2" t="s">
        <v>904</v>
      </c>
      <c r="BJ464" s="2" t="s">
        <v>904</v>
      </c>
      <c r="BK464" s="203">
        <v>121.74253466492694</v>
      </c>
      <c r="BL464" s="2">
        <v>3.0</v>
      </c>
      <c r="BM464" s="207">
        <v>121.74253466492694</v>
      </c>
      <c r="BN464" s="208" t="s">
        <v>905</v>
      </c>
      <c r="BO464" s="87">
        <v>20.0</v>
      </c>
      <c r="BP464" s="101">
        <v>0.05</v>
      </c>
      <c r="BQ464" s="101">
        <v>0.04</v>
      </c>
      <c r="BR464" s="2">
        <v>100.0</v>
      </c>
      <c r="BS464" s="2">
        <v>100.0</v>
      </c>
    </row>
    <row r="465" ht="12.75" customHeight="1">
      <c r="A465" s="87" t="str">
        <f t="shared" si="1"/>
        <v>Indonesia Salt marsh Restoration Hydrology Large</v>
      </c>
      <c r="B465" s="87" t="s">
        <v>162</v>
      </c>
      <c r="C465" s="203" t="s">
        <v>184</v>
      </c>
      <c r="D465" s="203" t="s">
        <v>585</v>
      </c>
      <c r="E465" s="203" t="s">
        <v>168</v>
      </c>
      <c r="F465" s="203" t="s">
        <v>174</v>
      </c>
      <c r="G465" s="203" t="s">
        <v>909</v>
      </c>
      <c r="H465" s="177">
        <v>1000.0</v>
      </c>
      <c r="I465" s="2" t="s">
        <v>908</v>
      </c>
      <c r="J465" s="2">
        <v>1538.032167397889</v>
      </c>
      <c r="K465" s="2">
        <v>187243.9344552102</v>
      </c>
      <c r="L465" s="204">
        <v>-6491759.199946679</v>
      </c>
      <c r="M465" s="92">
        <v>9461721.092240635</v>
      </c>
      <c r="N465" s="92">
        <v>1.1816630836609636E7</v>
      </c>
      <c r="O465" s="92">
        <v>6999772.28850891</v>
      </c>
      <c r="P465" s="92">
        <v>8167699.645990457</v>
      </c>
      <c r="Q465" s="92">
        <v>2461948.803731725</v>
      </c>
      <c r="R465" s="92">
        <v>3648931.190619177</v>
      </c>
      <c r="S465" s="92">
        <v>61728.3333333332</v>
      </c>
      <c r="T465" s="92">
        <v>49382.66666666658</v>
      </c>
      <c r="U465" s="92">
        <v>4103248.0062195417</v>
      </c>
      <c r="V465" s="92">
        <v>7127513.357528287</v>
      </c>
      <c r="W465" s="92">
        <v>191.60004371791692</v>
      </c>
      <c r="X465" s="92">
        <v>9461.721092240636</v>
      </c>
      <c r="Y465" s="92">
        <v>18923.44218448127</v>
      </c>
      <c r="Z465" s="92">
        <v>61.7283333333332</v>
      </c>
      <c r="AA465" s="92">
        <v>4103.248006219542</v>
      </c>
      <c r="AB465" s="87">
        <v>500.0</v>
      </c>
      <c r="AC465" s="2">
        <v>6491759.199946679</v>
      </c>
      <c r="AD465" s="92">
        <v>6999772.28850891</v>
      </c>
      <c r="AE465" s="92">
        <v>2461948.803731725</v>
      </c>
      <c r="AF465" s="92">
        <v>4103248.0062195417</v>
      </c>
      <c r="AG465" s="92">
        <v>191.60004371791692</v>
      </c>
      <c r="AH465" s="2" t="s">
        <v>904</v>
      </c>
      <c r="AI465" s="2" t="s">
        <v>904</v>
      </c>
      <c r="AJ465" s="2" t="s">
        <v>904</v>
      </c>
      <c r="AK465" s="177">
        <v>49382.66666666658</v>
      </c>
      <c r="AL465" s="2" t="s">
        <v>904</v>
      </c>
      <c r="AM465" s="2" t="s">
        <v>904</v>
      </c>
      <c r="AN465" s="2" t="s">
        <v>904</v>
      </c>
      <c r="AO465" s="2" t="s">
        <v>904</v>
      </c>
      <c r="AP465" s="2" t="s">
        <v>904</v>
      </c>
      <c r="AQ465" s="2" t="s">
        <v>904</v>
      </c>
      <c r="AR465" s="2" t="s">
        <v>904</v>
      </c>
      <c r="AS465" s="2" t="s">
        <v>904</v>
      </c>
      <c r="AT465" s="2" t="s">
        <v>904</v>
      </c>
      <c r="AU465" s="2" t="s">
        <v>904</v>
      </c>
      <c r="AV465" s="2" t="s">
        <v>904</v>
      </c>
      <c r="AW465" s="2" t="s">
        <v>904</v>
      </c>
      <c r="AX465" s="2" t="s">
        <v>904</v>
      </c>
      <c r="AY465" s="2" t="s">
        <v>904</v>
      </c>
      <c r="AZ465" s="2" t="s">
        <v>904</v>
      </c>
      <c r="BA465" s="205">
        <v>348653.01152767864</v>
      </c>
      <c r="BB465" s="205">
        <v>54.535130128890046</v>
      </c>
      <c r="BC465" s="206" t="s">
        <v>904</v>
      </c>
      <c r="BD465" s="205">
        <v>54.535130128890046</v>
      </c>
      <c r="BE465" s="205">
        <v>11949.758076491378</v>
      </c>
      <c r="BF465" s="205">
        <v>0.0</v>
      </c>
      <c r="BG465" s="205">
        <v>61728.3333333332</v>
      </c>
      <c r="BH465" s="205">
        <v>49382.66666666658</v>
      </c>
      <c r="BI465" s="2" t="s">
        <v>904</v>
      </c>
      <c r="BJ465" s="2" t="s">
        <v>904</v>
      </c>
      <c r="BK465" s="203">
        <v>121.74253466492694</v>
      </c>
      <c r="BL465" s="2">
        <v>3.0</v>
      </c>
      <c r="BM465" s="207">
        <v>121.74253466492694</v>
      </c>
      <c r="BN465" s="208" t="s">
        <v>905</v>
      </c>
      <c r="BO465" s="87">
        <v>20.0</v>
      </c>
      <c r="BP465" s="101">
        <v>0.05</v>
      </c>
      <c r="BQ465" s="101">
        <v>0.04</v>
      </c>
      <c r="BR465" s="2">
        <v>100.0</v>
      </c>
      <c r="BS465" s="2">
        <v>100.0</v>
      </c>
    </row>
    <row r="466" ht="12.75" customHeight="1">
      <c r="A466" s="87" t="str">
        <f t="shared" si="1"/>
        <v>Indonesia Mangrove Restoration Hydrology Large</v>
      </c>
      <c r="B466" s="87" t="s">
        <v>162</v>
      </c>
      <c r="C466" s="203" t="s">
        <v>184</v>
      </c>
      <c r="D466" s="203" t="s">
        <v>585</v>
      </c>
      <c r="E466" s="203" t="s">
        <v>160</v>
      </c>
      <c r="F466" s="203" t="s">
        <v>174</v>
      </c>
      <c r="G466" s="203" t="s">
        <v>909</v>
      </c>
      <c r="H466" s="177">
        <v>1000.0</v>
      </c>
      <c r="I466" s="2" t="s">
        <v>908</v>
      </c>
      <c r="J466" s="2">
        <v>1.3194628191229E7</v>
      </c>
      <c r="K466" s="2">
        <v>3.9583884573687005E8</v>
      </c>
      <c r="L466" s="204">
        <v>3336242.3546678387</v>
      </c>
      <c r="M466" s="92">
        <v>8203588.569664439</v>
      </c>
      <c r="N466" s="92">
        <v>1.1161074140258411E7</v>
      </c>
      <c r="O466" s="92">
        <v>4637202.790319347</v>
      </c>
      <c r="P466" s="92">
        <v>5351800.0</v>
      </c>
      <c r="Q466" s="92">
        <v>3566385.7793450924</v>
      </c>
      <c r="R466" s="92">
        <v>5809274.140258411</v>
      </c>
      <c r="S466" s="92">
        <v>1193435.0000000002</v>
      </c>
      <c r="T466" s="92">
        <v>954748.0000000001</v>
      </c>
      <c r="U466" s="92">
        <v>1.9548835923666295E7</v>
      </c>
      <c r="V466" s="92">
        <v>3.3957145402584106E7</v>
      </c>
      <c r="W466" s="92">
        <v>8.592412416328118</v>
      </c>
      <c r="X466" s="92">
        <v>8203.58856966444</v>
      </c>
      <c r="Y466" s="92">
        <v>16407.17713932888</v>
      </c>
      <c r="Z466" s="92">
        <v>1193.4350000000002</v>
      </c>
      <c r="AA466" s="92">
        <v>19548.835923666295</v>
      </c>
      <c r="AB466" s="87">
        <v>500.0</v>
      </c>
      <c r="AC466" s="2">
        <v>0.0</v>
      </c>
      <c r="AD466" s="92">
        <v>4637202.790319347</v>
      </c>
      <c r="AE466" s="92">
        <v>3566385.7793450924</v>
      </c>
      <c r="AF466" s="92">
        <v>1.9548835923666295E7</v>
      </c>
      <c r="AG466" s="92">
        <v>8.592412416328118</v>
      </c>
      <c r="AH466" s="2" t="s">
        <v>904</v>
      </c>
      <c r="AI466" s="2" t="s">
        <v>904</v>
      </c>
      <c r="AJ466" s="2" t="s">
        <v>904</v>
      </c>
      <c r="AK466" s="177">
        <v>954748.0000000001</v>
      </c>
      <c r="AL466" s="2" t="s">
        <v>904</v>
      </c>
      <c r="AM466" s="2" t="s">
        <v>904</v>
      </c>
      <c r="AN466" s="2" t="s">
        <v>904</v>
      </c>
      <c r="AO466" s="2" t="s">
        <v>904</v>
      </c>
      <c r="AP466" s="2" t="s">
        <v>904</v>
      </c>
      <c r="AQ466" s="2" t="s">
        <v>904</v>
      </c>
      <c r="AR466" s="2" t="s">
        <v>904</v>
      </c>
      <c r="AS466" s="2" t="s">
        <v>904</v>
      </c>
      <c r="AT466" s="2" t="s">
        <v>904</v>
      </c>
      <c r="AU466" s="2" t="s">
        <v>904</v>
      </c>
      <c r="AV466" s="2" t="s">
        <v>904</v>
      </c>
      <c r="AW466" s="2" t="s">
        <v>904</v>
      </c>
      <c r="AX466" s="2" t="s">
        <v>904</v>
      </c>
      <c r="AY466" s="2" t="s">
        <v>904</v>
      </c>
      <c r="AZ466" s="2" t="s">
        <v>904</v>
      </c>
      <c r="BA466" s="205">
        <v>5.87233731666956E7</v>
      </c>
      <c r="BB466" s="205">
        <v>71.75942902850852</v>
      </c>
      <c r="BC466" s="206" t="s">
        <v>904</v>
      </c>
      <c r="BD466" s="205">
        <v>71.75942902850852</v>
      </c>
      <c r="BE466" s="205">
        <v>99940.25017345867</v>
      </c>
      <c r="BF466" s="205">
        <v>0.0</v>
      </c>
      <c r="BG466" s="205">
        <v>1193435.0000000002</v>
      </c>
      <c r="BH466" s="205">
        <v>954748.0000000001</v>
      </c>
      <c r="BI466" s="2" t="s">
        <v>904</v>
      </c>
      <c r="BJ466" s="2" t="s">
        <v>904</v>
      </c>
      <c r="BK466" s="203">
        <v>30.0</v>
      </c>
      <c r="BL466" s="2">
        <v>3.0</v>
      </c>
      <c r="BM466" s="207">
        <v>30.0</v>
      </c>
      <c r="BN466" s="208" t="s">
        <v>906</v>
      </c>
      <c r="BO466" s="87">
        <v>20.0</v>
      </c>
      <c r="BP466" s="101">
        <v>0.05</v>
      </c>
      <c r="BQ466" s="101">
        <v>0.04</v>
      </c>
      <c r="BR466" s="2">
        <v>100.0</v>
      </c>
      <c r="BS466" s="2">
        <v>100.0</v>
      </c>
    </row>
    <row r="467" ht="12.75" customHeight="1">
      <c r="A467" s="87" t="str">
        <f t="shared" si="1"/>
        <v>Indonesia Mangrove Restoration Hydrology Large</v>
      </c>
      <c r="B467" s="87" t="s">
        <v>162</v>
      </c>
      <c r="C467" s="203" t="s">
        <v>184</v>
      </c>
      <c r="D467" s="203" t="s">
        <v>585</v>
      </c>
      <c r="E467" s="203" t="s">
        <v>160</v>
      </c>
      <c r="F467" s="203" t="s">
        <v>174</v>
      </c>
      <c r="G467" s="203" t="s">
        <v>909</v>
      </c>
      <c r="H467" s="177">
        <v>1000.0</v>
      </c>
      <c r="I467" s="2" t="s">
        <v>908</v>
      </c>
      <c r="J467" s="2">
        <v>1.3194628191229E7</v>
      </c>
      <c r="K467" s="2">
        <v>3.9583884573687005E8</v>
      </c>
      <c r="L467" s="204">
        <v>3336242.3546678387</v>
      </c>
      <c r="M467" s="92">
        <v>8203588.569664439</v>
      </c>
      <c r="N467" s="92">
        <v>1.1161074140258411E7</v>
      </c>
      <c r="O467" s="92">
        <v>4637202.790319347</v>
      </c>
      <c r="P467" s="92">
        <v>5351800.0</v>
      </c>
      <c r="Q467" s="92">
        <v>3566385.7793450924</v>
      </c>
      <c r="R467" s="92">
        <v>5809274.140258411</v>
      </c>
      <c r="S467" s="92">
        <v>1193435.0000000002</v>
      </c>
      <c r="T467" s="92">
        <v>954748.0000000001</v>
      </c>
      <c r="U467" s="92">
        <v>1.9548835923666295E7</v>
      </c>
      <c r="V467" s="92">
        <v>3.3957145402584106E7</v>
      </c>
      <c r="W467" s="92">
        <v>8.592412416328118</v>
      </c>
      <c r="X467" s="92">
        <v>8203.58856966444</v>
      </c>
      <c r="Y467" s="92">
        <v>16407.17713932888</v>
      </c>
      <c r="Z467" s="92">
        <v>1193.4350000000002</v>
      </c>
      <c r="AA467" s="92">
        <v>19548.835923666295</v>
      </c>
      <c r="AB467" s="87">
        <v>500.0</v>
      </c>
      <c r="AC467" s="2">
        <v>0.0</v>
      </c>
      <c r="AD467" s="92">
        <v>4637202.790319347</v>
      </c>
      <c r="AE467" s="92">
        <v>3566385.7793450924</v>
      </c>
      <c r="AF467" s="92">
        <v>1.9548835923666295E7</v>
      </c>
      <c r="AG467" s="92">
        <v>8.592412416328118</v>
      </c>
      <c r="AH467" s="2" t="s">
        <v>904</v>
      </c>
      <c r="AI467" s="2" t="s">
        <v>904</v>
      </c>
      <c r="AJ467" s="2" t="s">
        <v>904</v>
      </c>
      <c r="AK467" s="177">
        <v>954748.0000000001</v>
      </c>
      <c r="AL467" s="2" t="s">
        <v>904</v>
      </c>
      <c r="AM467" s="2" t="s">
        <v>904</v>
      </c>
      <c r="AN467" s="2" t="s">
        <v>904</v>
      </c>
      <c r="AO467" s="2" t="s">
        <v>904</v>
      </c>
      <c r="AP467" s="2" t="s">
        <v>904</v>
      </c>
      <c r="AQ467" s="2" t="s">
        <v>904</v>
      </c>
      <c r="AR467" s="2" t="s">
        <v>904</v>
      </c>
      <c r="AS467" s="2" t="s">
        <v>904</v>
      </c>
      <c r="AT467" s="2" t="s">
        <v>904</v>
      </c>
      <c r="AU467" s="2" t="s">
        <v>904</v>
      </c>
      <c r="AV467" s="2" t="s">
        <v>904</v>
      </c>
      <c r="AW467" s="2" t="s">
        <v>904</v>
      </c>
      <c r="AX467" s="2" t="s">
        <v>904</v>
      </c>
      <c r="AY467" s="2" t="s">
        <v>904</v>
      </c>
      <c r="AZ467" s="2" t="s">
        <v>904</v>
      </c>
      <c r="BA467" s="205">
        <v>5.87233731666956E7</v>
      </c>
      <c r="BB467" s="205">
        <v>71.75942902850852</v>
      </c>
      <c r="BC467" s="206" t="s">
        <v>904</v>
      </c>
      <c r="BD467" s="205">
        <v>71.75942902850852</v>
      </c>
      <c r="BE467" s="205">
        <v>99940.25017345867</v>
      </c>
      <c r="BF467" s="205">
        <v>0.0</v>
      </c>
      <c r="BG467" s="205">
        <v>1193435.0000000002</v>
      </c>
      <c r="BH467" s="205">
        <v>954748.0000000001</v>
      </c>
      <c r="BI467" s="2" t="s">
        <v>904</v>
      </c>
      <c r="BJ467" s="2" t="s">
        <v>904</v>
      </c>
      <c r="BK467" s="203">
        <v>30.0</v>
      </c>
      <c r="BL467" s="2">
        <v>3.0</v>
      </c>
      <c r="BM467" s="207">
        <v>30.0</v>
      </c>
      <c r="BN467" s="208" t="s">
        <v>906</v>
      </c>
      <c r="BO467" s="87">
        <v>20.0</v>
      </c>
      <c r="BP467" s="101">
        <v>0.05</v>
      </c>
      <c r="BQ467" s="101">
        <v>0.04</v>
      </c>
      <c r="BR467" s="2">
        <v>100.0</v>
      </c>
      <c r="BS467" s="2">
        <v>100.0</v>
      </c>
    </row>
    <row r="468" ht="12.75" customHeight="1">
      <c r="A468" s="87" t="str">
        <f t="shared" si="1"/>
        <v>Indonesia Salt marsh Restoration Hydrology Large</v>
      </c>
      <c r="B468" s="87" t="s">
        <v>162</v>
      </c>
      <c r="C468" s="203" t="s">
        <v>184</v>
      </c>
      <c r="D468" s="203" t="s">
        <v>585</v>
      </c>
      <c r="E468" s="203" t="s">
        <v>168</v>
      </c>
      <c r="F468" s="203" t="s">
        <v>174</v>
      </c>
      <c r="G468" s="203" t="s">
        <v>909</v>
      </c>
      <c r="H468" s="177">
        <v>1000.0</v>
      </c>
      <c r="I468" s="2" t="s">
        <v>908</v>
      </c>
      <c r="J468" s="2">
        <v>1538.032167397889</v>
      </c>
      <c r="K468" s="2">
        <v>46140.96502193667</v>
      </c>
      <c r="L468" s="204">
        <v>-8274658.074572283</v>
      </c>
      <c r="M468" s="92">
        <v>9152509.218604626</v>
      </c>
      <c r="N468" s="92">
        <v>1.127951688290603E7</v>
      </c>
      <c r="O468" s="92">
        <v>6999772.28850891</v>
      </c>
      <c r="P468" s="92">
        <v>8167699.645990457</v>
      </c>
      <c r="Q468" s="92">
        <v>2152736.930095716</v>
      </c>
      <c r="R468" s="92">
        <v>3111817.2369155744</v>
      </c>
      <c r="S468" s="92">
        <v>61728.3333333332</v>
      </c>
      <c r="T468" s="92">
        <v>49382.66666666658</v>
      </c>
      <c r="U468" s="92">
        <v>1011129.2698594494</v>
      </c>
      <c r="V468" s="92">
        <v>1756373.8204922557</v>
      </c>
      <c r="W468" s="92">
        <v>185.33849701524102</v>
      </c>
      <c r="X468" s="92">
        <v>9152.509218604626</v>
      </c>
      <c r="Y468" s="92">
        <v>18305.01843720925</v>
      </c>
      <c r="Z468" s="92">
        <v>61.7283333333332</v>
      </c>
      <c r="AA468" s="92">
        <v>1011.1292698594493</v>
      </c>
      <c r="AB468" s="87">
        <v>500.0</v>
      </c>
      <c r="AC468" s="2">
        <v>8274658.074572283</v>
      </c>
      <c r="AD468" s="92">
        <v>6999772.28850891</v>
      </c>
      <c r="AE468" s="92">
        <v>2152736.930095716</v>
      </c>
      <c r="AF468" s="92">
        <v>1011129.2698594494</v>
      </c>
      <c r="AG468" s="92">
        <v>185.33849701524102</v>
      </c>
      <c r="AH468" s="2" t="s">
        <v>904</v>
      </c>
      <c r="AI468" s="2" t="s">
        <v>904</v>
      </c>
      <c r="AJ468" s="2" t="s">
        <v>904</v>
      </c>
      <c r="AK468" s="177">
        <v>49382.66666666658</v>
      </c>
      <c r="AL468" s="2" t="s">
        <v>904</v>
      </c>
      <c r="AM468" s="2" t="s">
        <v>904</v>
      </c>
      <c r="AN468" s="2" t="s">
        <v>904</v>
      </c>
      <c r="AO468" s="2" t="s">
        <v>904</v>
      </c>
      <c r="AP468" s="2" t="s">
        <v>904</v>
      </c>
      <c r="AQ468" s="2" t="s">
        <v>904</v>
      </c>
      <c r="AR468" s="2" t="s">
        <v>904</v>
      </c>
      <c r="AS468" s="2" t="s">
        <v>904</v>
      </c>
      <c r="AT468" s="2" t="s">
        <v>904</v>
      </c>
      <c r="AU468" s="2" t="s">
        <v>904</v>
      </c>
      <c r="AV468" s="2" t="s">
        <v>904</v>
      </c>
      <c r="AW468" s="2" t="s">
        <v>904</v>
      </c>
      <c r="AX468" s="2" t="s">
        <v>904</v>
      </c>
      <c r="AY468" s="2" t="s">
        <v>904</v>
      </c>
      <c r="AZ468" s="2" t="s">
        <v>904</v>
      </c>
      <c r="BA468" s="205">
        <v>348653.01152767864</v>
      </c>
      <c r="BB468" s="205">
        <v>54.535130128890046</v>
      </c>
      <c r="BC468" s="206" t="s">
        <v>904</v>
      </c>
      <c r="BD468" s="205">
        <v>54.535130128890046</v>
      </c>
      <c r="BE468" s="205">
        <v>11949.758076491378</v>
      </c>
      <c r="BF468" s="205">
        <v>0.0</v>
      </c>
      <c r="BG468" s="205">
        <v>61728.3333333332</v>
      </c>
      <c r="BH468" s="205">
        <v>49382.66666666658</v>
      </c>
      <c r="BI468" s="2" t="s">
        <v>904</v>
      </c>
      <c r="BJ468" s="2" t="s">
        <v>904</v>
      </c>
      <c r="BK468" s="203">
        <v>30.0</v>
      </c>
      <c r="BL468" s="2">
        <v>1.0</v>
      </c>
      <c r="BM468" s="207">
        <v>30.0</v>
      </c>
      <c r="BN468" s="208" t="s">
        <v>906</v>
      </c>
      <c r="BO468" s="87">
        <v>20.0</v>
      </c>
      <c r="BP468" s="101">
        <v>0.05</v>
      </c>
      <c r="BQ468" s="101">
        <v>0.04</v>
      </c>
      <c r="BR468" s="2">
        <v>100.0</v>
      </c>
      <c r="BS468" s="2">
        <v>100.0</v>
      </c>
    </row>
    <row r="469" ht="12.75" customHeight="1">
      <c r="A469" s="87" t="str">
        <f t="shared" si="1"/>
        <v>Indonesia Salt marsh Restoration Hydrology Large</v>
      </c>
      <c r="B469" s="87" t="s">
        <v>162</v>
      </c>
      <c r="C469" s="203" t="s">
        <v>184</v>
      </c>
      <c r="D469" s="203" t="s">
        <v>585</v>
      </c>
      <c r="E469" s="203" t="s">
        <v>168</v>
      </c>
      <c r="F469" s="203" t="s">
        <v>174</v>
      </c>
      <c r="G469" s="203" t="s">
        <v>909</v>
      </c>
      <c r="H469" s="177">
        <v>1000.0</v>
      </c>
      <c r="I469" s="2" t="s">
        <v>908</v>
      </c>
      <c r="J469" s="2">
        <v>1538.032167397889</v>
      </c>
      <c r="K469" s="2">
        <v>46140.96502193667</v>
      </c>
      <c r="L469" s="204">
        <v>-8274658.074572283</v>
      </c>
      <c r="M469" s="92">
        <v>9152509.218604626</v>
      </c>
      <c r="N469" s="92">
        <v>1.127951688290603E7</v>
      </c>
      <c r="O469" s="92">
        <v>6999772.28850891</v>
      </c>
      <c r="P469" s="92">
        <v>8167699.645990457</v>
      </c>
      <c r="Q469" s="92">
        <v>2152736.930095716</v>
      </c>
      <c r="R469" s="92">
        <v>3111817.2369155744</v>
      </c>
      <c r="S469" s="92">
        <v>61728.3333333332</v>
      </c>
      <c r="T469" s="92">
        <v>49382.66666666658</v>
      </c>
      <c r="U469" s="92">
        <v>1011129.2698594494</v>
      </c>
      <c r="V469" s="92">
        <v>1756373.8204922557</v>
      </c>
      <c r="W469" s="92">
        <v>185.33849701524102</v>
      </c>
      <c r="X469" s="92">
        <v>9152.509218604626</v>
      </c>
      <c r="Y469" s="92">
        <v>18305.01843720925</v>
      </c>
      <c r="Z469" s="92">
        <v>61.7283333333332</v>
      </c>
      <c r="AA469" s="92">
        <v>1011.1292698594493</v>
      </c>
      <c r="AB469" s="87">
        <v>500.0</v>
      </c>
      <c r="AC469" s="2">
        <v>8274658.074572283</v>
      </c>
      <c r="AD469" s="92">
        <v>6999772.28850891</v>
      </c>
      <c r="AE469" s="92">
        <v>2152736.930095716</v>
      </c>
      <c r="AF469" s="92">
        <v>1011129.2698594494</v>
      </c>
      <c r="AG469" s="92">
        <v>185.33849701524102</v>
      </c>
      <c r="AH469" s="2" t="s">
        <v>904</v>
      </c>
      <c r="AI469" s="2" t="s">
        <v>904</v>
      </c>
      <c r="AJ469" s="2" t="s">
        <v>904</v>
      </c>
      <c r="AK469" s="177">
        <v>49382.66666666658</v>
      </c>
      <c r="AL469" s="2" t="s">
        <v>904</v>
      </c>
      <c r="AM469" s="2" t="s">
        <v>904</v>
      </c>
      <c r="AN469" s="2" t="s">
        <v>904</v>
      </c>
      <c r="AO469" s="2" t="s">
        <v>904</v>
      </c>
      <c r="AP469" s="2" t="s">
        <v>904</v>
      </c>
      <c r="AQ469" s="2" t="s">
        <v>904</v>
      </c>
      <c r="AR469" s="2" t="s">
        <v>904</v>
      </c>
      <c r="AS469" s="2" t="s">
        <v>904</v>
      </c>
      <c r="AT469" s="2" t="s">
        <v>904</v>
      </c>
      <c r="AU469" s="2" t="s">
        <v>904</v>
      </c>
      <c r="AV469" s="2" t="s">
        <v>904</v>
      </c>
      <c r="AW469" s="2" t="s">
        <v>904</v>
      </c>
      <c r="AX469" s="2" t="s">
        <v>904</v>
      </c>
      <c r="AY469" s="2" t="s">
        <v>904</v>
      </c>
      <c r="AZ469" s="2" t="s">
        <v>904</v>
      </c>
      <c r="BA469" s="205">
        <v>348653.01152767864</v>
      </c>
      <c r="BB469" s="205">
        <v>54.535130128890046</v>
      </c>
      <c r="BC469" s="206" t="s">
        <v>904</v>
      </c>
      <c r="BD469" s="205">
        <v>54.535130128890046</v>
      </c>
      <c r="BE469" s="205">
        <v>11949.758076491378</v>
      </c>
      <c r="BF469" s="205">
        <v>0.0</v>
      </c>
      <c r="BG469" s="205">
        <v>61728.3333333332</v>
      </c>
      <c r="BH469" s="205">
        <v>49382.66666666658</v>
      </c>
      <c r="BI469" s="2" t="s">
        <v>904</v>
      </c>
      <c r="BJ469" s="2" t="s">
        <v>904</v>
      </c>
      <c r="BK469" s="203">
        <v>30.0</v>
      </c>
      <c r="BL469" s="2">
        <v>1.0</v>
      </c>
      <c r="BM469" s="207">
        <v>30.0</v>
      </c>
      <c r="BN469" s="208" t="s">
        <v>906</v>
      </c>
      <c r="BO469" s="87">
        <v>20.0</v>
      </c>
      <c r="BP469" s="101">
        <v>0.05</v>
      </c>
      <c r="BQ469" s="101">
        <v>0.04</v>
      </c>
      <c r="BR469" s="2">
        <v>100.0</v>
      </c>
      <c r="BS469" s="2">
        <v>100.0</v>
      </c>
    </row>
    <row r="470" ht="12.75" customHeight="1">
      <c r="A470" s="87" t="str">
        <f t="shared" si="1"/>
        <v>Kenya Mangrove Restoration Hydrology Medium</v>
      </c>
      <c r="B470" s="87" t="s">
        <v>164</v>
      </c>
      <c r="C470" s="203" t="s">
        <v>187</v>
      </c>
      <c r="D470" s="2" t="s">
        <v>588</v>
      </c>
      <c r="E470" s="203" t="s">
        <v>160</v>
      </c>
      <c r="F470" s="2" t="s">
        <v>174</v>
      </c>
      <c r="G470" s="203" t="s">
        <v>909</v>
      </c>
      <c r="H470" s="177">
        <v>500.0</v>
      </c>
      <c r="I470" s="2" t="s">
        <v>903</v>
      </c>
      <c r="J470" s="2">
        <v>40145.87061400001</v>
      </c>
      <c r="K470" s="2">
        <v>532500.5428568388</v>
      </c>
      <c r="L470" s="204">
        <v>-1086304.5849240771</v>
      </c>
      <c r="M470" s="92">
        <v>2388862.0309860045</v>
      </c>
      <c r="N470" s="92">
        <v>3076747.357365642</v>
      </c>
      <c r="O470" s="92">
        <v>1525930.9184727422</v>
      </c>
      <c r="P470" s="92">
        <v>1646266.6666666665</v>
      </c>
      <c r="Q470" s="92">
        <v>862931.1125132625</v>
      </c>
      <c r="R470" s="92">
        <v>1430480.6906989757</v>
      </c>
      <c r="S470" s="92">
        <v>243165.0</v>
      </c>
      <c r="T470" s="92">
        <v>194532.0</v>
      </c>
      <c r="U470" s="92">
        <v>1782839.8010864733</v>
      </c>
      <c r="V470" s="92">
        <v>3038537.906989757</v>
      </c>
      <c r="W470" s="92">
        <v>12.280046629788439</v>
      </c>
      <c r="X470" s="92">
        <v>4777.724061972009</v>
      </c>
      <c r="Y470" s="92">
        <v>4777.724061972009</v>
      </c>
      <c r="Z470" s="92">
        <v>486.33</v>
      </c>
      <c r="AA470" s="92">
        <v>3565.6796021729465</v>
      </c>
      <c r="AB470" s="87">
        <v>500.0</v>
      </c>
      <c r="AC470" s="2">
        <v>1086304.5849240771</v>
      </c>
      <c r="AD470" s="92">
        <v>1525930.9184727422</v>
      </c>
      <c r="AE470" s="92">
        <v>862931.1125132625</v>
      </c>
      <c r="AF470" s="92">
        <v>1782839.8010864733</v>
      </c>
      <c r="AG470" s="92">
        <v>12.280046629788439</v>
      </c>
      <c r="AH470" s="2" t="s">
        <v>904</v>
      </c>
      <c r="AI470" s="2" t="s">
        <v>904</v>
      </c>
      <c r="AJ470" s="2" t="s">
        <v>904</v>
      </c>
      <c r="AK470" s="177">
        <v>194532.0</v>
      </c>
      <c r="AL470" s="2" t="s">
        <v>904</v>
      </c>
      <c r="AM470" s="2" t="s">
        <v>904</v>
      </c>
      <c r="AN470" s="2" t="s">
        <v>904</v>
      </c>
      <c r="AO470" s="2" t="s">
        <v>904</v>
      </c>
      <c r="AP470" s="2" t="s">
        <v>904</v>
      </c>
      <c r="AQ470" s="2" t="s">
        <v>904</v>
      </c>
      <c r="AR470" s="2" t="s">
        <v>904</v>
      </c>
      <c r="AS470" s="2" t="s">
        <v>904</v>
      </c>
      <c r="AT470" s="2" t="s">
        <v>904</v>
      </c>
      <c r="AU470" s="2" t="s">
        <v>904</v>
      </c>
      <c r="AV470" s="2" t="s">
        <v>904</v>
      </c>
      <c r="AW470" s="2" t="s">
        <v>904</v>
      </c>
      <c r="AX470" s="2" t="s">
        <v>904</v>
      </c>
      <c r="AY470" s="2" t="s">
        <v>904</v>
      </c>
      <c r="AZ470" s="2" t="s">
        <v>904</v>
      </c>
      <c r="BA470" s="205">
        <v>1105493.3940079215</v>
      </c>
      <c r="BB470" s="205">
        <v>27.08775443489293</v>
      </c>
      <c r="BC470" s="206" t="s">
        <v>904</v>
      </c>
      <c r="BD470" s="205">
        <v>27.08775443489293</v>
      </c>
      <c r="BE470" s="205">
        <v>29928.527419058435</v>
      </c>
      <c r="BF470" s="205">
        <v>0.0</v>
      </c>
      <c r="BG470" s="205">
        <v>243165.0</v>
      </c>
      <c r="BH470" s="205">
        <v>194532.0</v>
      </c>
      <c r="BI470" s="2" t="s">
        <v>904</v>
      </c>
      <c r="BJ470" s="2" t="s">
        <v>904</v>
      </c>
      <c r="BK470" s="203">
        <v>13.26414235667717</v>
      </c>
      <c r="BL470" s="2">
        <v>3.0</v>
      </c>
      <c r="BM470" s="207">
        <v>13.26414235667717</v>
      </c>
      <c r="BN470" s="208" t="s">
        <v>905</v>
      </c>
      <c r="BO470" s="87">
        <v>20.0</v>
      </c>
      <c r="BP470" s="101">
        <v>0.05</v>
      </c>
      <c r="BQ470" s="101">
        <v>0.04</v>
      </c>
      <c r="BR470" s="2">
        <v>100.0</v>
      </c>
      <c r="BS470" s="2">
        <v>100.0</v>
      </c>
    </row>
    <row r="471" ht="12.75" customHeight="1">
      <c r="A471" s="87" t="str">
        <f t="shared" si="1"/>
        <v>Kenya Mangrove Restoration Hydrology Medium</v>
      </c>
      <c r="B471" s="87" t="s">
        <v>164</v>
      </c>
      <c r="C471" s="203" t="s">
        <v>187</v>
      </c>
      <c r="D471" s="2" t="s">
        <v>588</v>
      </c>
      <c r="E471" s="203" t="s">
        <v>160</v>
      </c>
      <c r="F471" s="2" t="s">
        <v>174</v>
      </c>
      <c r="G471" s="203" t="s">
        <v>909</v>
      </c>
      <c r="H471" s="177">
        <v>500.0</v>
      </c>
      <c r="I471" s="2" t="s">
        <v>903</v>
      </c>
      <c r="J471" s="2">
        <v>40145.87061400001</v>
      </c>
      <c r="K471" s="2">
        <v>532500.5428568388</v>
      </c>
      <c r="L471" s="204">
        <v>-1086304.5849240771</v>
      </c>
      <c r="M471" s="92">
        <v>2388862.0309860045</v>
      </c>
      <c r="N471" s="92">
        <v>3076747.357365642</v>
      </c>
      <c r="O471" s="92">
        <v>1525930.9184727422</v>
      </c>
      <c r="P471" s="92">
        <v>1646266.6666666665</v>
      </c>
      <c r="Q471" s="92">
        <v>862931.1125132625</v>
      </c>
      <c r="R471" s="92">
        <v>1430480.6906989757</v>
      </c>
      <c r="S471" s="92">
        <v>243165.0</v>
      </c>
      <c r="T471" s="92">
        <v>194532.0</v>
      </c>
      <c r="U471" s="92">
        <v>1782839.8010864733</v>
      </c>
      <c r="V471" s="92">
        <v>3038537.906989757</v>
      </c>
      <c r="W471" s="92">
        <v>12.280046629788439</v>
      </c>
      <c r="X471" s="92">
        <v>4777.724061972009</v>
      </c>
      <c r="Y471" s="92">
        <v>4777.724061972009</v>
      </c>
      <c r="Z471" s="92">
        <v>486.33</v>
      </c>
      <c r="AA471" s="92">
        <v>3565.6796021729465</v>
      </c>
      <c r="AB471" s="87">
        <v>500.0</v>
      </c>
      <c r="AC471" s="2">
        <v>1086304.5849240771</v>
      </c>
      <c r="AD471" s="92">
        <v>1525930.9184727422</v>
      </c>
      <c r="AE471" s="92">
        <v>862931.1125132625</v>
      </c>
      <c r="AF471" s="92">
        <v>1782839.8010864733</v>
      </c>
      <c r="AG471" s="92">
        <v>12.280046629788439</v>
      </c>
      <c r="AH471" s="2" t="s">
        <v>904</v>
      </c>
      <c r="AI471" s="2" t="s">
        <v>904</v>
      </c>
      <c r="AJ471" s="2" t="s">
        <v>904</v>
      </c>
      <c r="AK471" s="177">
        <v>194532.0</v>
      </c>
      <c r="AL471" s="2" t="s">
        <v>904</v>
      </c>
      <c r="AM471" s="2" t="s">
        <v>904</v>
      </c>
      <c r="AN471" s="2" t="s">
        <v>904</v>
      </c>
      <c r="AO471" s="2" t="s">
        <v>904</v>
      </c>
      <c r="AP471" s="2" t="s">
        <v>904</v>
      </c>
      <c r="AQ471" s="2" t="s">
        <v>904</v>
      </c>
      <c r="AR471" s="2" t="s">
        <v>904</v>
      </c>
      <c r="AS471" s="2" t="s">
        <v>904</v>
      </c>
      <c r="AT471" s="2" t="s">
        <v>904</v>
      </c>
      <c r="AU471" s="2" t="s">
        <v>904</v>
      </c>
      <c r="AV471" s="2" t="s">
        <v>904</v>
      </c>
      <c r="AW471" s="2" t="s">
        <v>904</v>
      </c>
      <c r="AX471" s="2" t="s">
        <v>904</v>
      </c>
      <c r="AY471" s="2" t="s">
        <v>904</v>
      </c>
      <c r="AZ471" s="2" t="s">
        <v>904</v>
      </c>
      <c r="BA471" s="205">
        <v>1105493.3940079215</v>
      </c>
      <c r="BB471" s="205">
        <v>27.08775443489293</v>
      </c>
      <c r="BC471" s="206" t="s">
        <v>904</v>
      </c>
      <c r="BD471" s="205">
        <v>27.08775443489293</v>
      </c>
      <c r="BE471" s="205">
        <v>29928.527419058435</v>
      </c>
      <c r="BF471" s="205">
        <v>0.0</v>
      </c>
      <c r="BG471" s="205">
        <v>243165.0</v>
      </c>
      <c r="BH471" s="205">
        <v>194532.0</v>
      </c>
      <c r="BI471" s="2" t="s">
        <v>904</v>
      </c>
      <c r="BJ471" s="2" t="s">
        <v>904</v>
      </c>
      <c r="BK471" s="203">
        <v>13.26414235667717</v>
      </c>
      <c r="BL471" s="2">
        <v>3.0</v>
      </c>
      <c r="BM471" s="207">
        <v>13.26414235667717</v>
      </c>
      <c r="BN471" s="208" t="s">
        <v>905</v>
      </c>
      <c r="BO471" s="87">
        <v>20.0</v>
      </c>
      <c r="BP471" s="101">
        <v>0.05</v>
      </c>
      <c r="BQ471" s="101">
        <v>0.04</v>
      </c>
      <c r="BR471" s="2">
        <v>100.0</v>
      </c>
      <c r="BS471" s="2">
        <v>100.0</v>
      </c>
    </row>
    <row r="472" ht="12.75" customHeight="1">
      <c r="A472" s="87" t="str">
        <f t="shared" si="1"/>
        <v>Kenya Salt marsh Restoration Hydrology Medium</v>
      </c>
      <c r="B472" s="87" t="s">
        <v>164</v>
      </c>
      <c r="C472" s="203" t="s">
        <v>187</v>
      </c>
      <c r="D472" s="2" t="s">
        <v>588</v>
      </c>
      <c r="E472" s="203" t="s">
        <v>168</v>
      </c>
      <c r="F472" s="2" t="s">
        <v>174</v>
      </c>
      <c r="G472" s="203" t="s">
        <v>909</v>
      </c>
      <c r="H472" s="177">
        <v>500.0</v>
      </c>
      <c r="I472" s="2" t="s">
        <v>903</v>
      </c>
      <c r="J472" s="2">
        <v>14.16530529944224</v>
      </c>
      <c r="K472" s="2">
        <v>1114.5339805336282</v>
      </c>
      <c r="L472" s="204">
        <v>-1463074.9669227807</v>
      </c>
      <c r="M472" s="92">
        <v>2560566.2276452295</v>
      </c>
      <c r="N472" s="92">
        <v>3246557.9754510703</v>
      </c>
      <c r="O472" s="92">
        <v>1711643.5298087806</v>
      </c>
      <c r="P472" s="92">
        <v>1859264.2039915859</v>
      </c>
      <c r="Q472" s="92">
        <v>848922.6978364491</v>
      </c>
      <c r="R472" s="92">
        <v>1387293.7714594845</v>
      </c>
      <c r="S472" s="92">
        <v>32532.499999999927</v>
      </c>
      <c r="T472" s="92">
        <v>26025.999999999953</v>
      </c>
      <c r="U472" s="92">
        <v>1414871.1630607487</v>
      </c>
      <c r="V472" s="92">
        <v>2411399.868819873</v>
      </c>
      <c r="W472" s="92">
        <v>98.38493151637725</v>
      </c>
      <c r="X472" s="92">
        <v>5121.132455290459</v>
      </c>
      <c r="Y472" s="92">
        <v>5121.132455290459</v>
      </c>
      <c r="Z472" s="92">
        <v>65.06499999999986</v>
      </c>
      <c r="AA472" s="92">
        <v>2829.7423261214976</v>
      </c>
      <c r="AB472" s="87">
        <v>500.0</v>
      </c>
      <c r="AC472" s="2">
        <v>1463074.9669227807</v>
      </c>
      <c r="AD472" s="92">
        <v>1711643.5298087806</v>
      </c>
      <c r="AE472" s="92">
        <v>848922.6978364491</v>
      </c>
      <c r="AF472" s="92">
        <v>1414871.1630607487</v>
      </c>
      <c r="AG472" s="92">
        <v>98.38493151637725</v>
      </c>
      <c r="AH472" s="2" t="s">
        <v>904</v>
      </c>
      <c r="AI472" s="2" t="s">
        <v>904</v>
      </c>
      <c r="AJ472" s="2" t="s">
        <v>904</v>
      </c>
      <c r="AK472" s="177">
        <v>26025.999999999953</v>
      </c>
      <c r="AL472" s="2" t="s">
        <v>904</v>
      </c>
      <c r="AM472" s="2" t="s">
        <v>904</v>
      </c>
      <c r="AN472" s="2" t="s">
        <v>904</v>
      </c>
      <c r="AO472" s="2" t="s">
        <v>904</v>
      </c>
      <c r="AP472" s="2" t="s">
        <v>904</v>
      </c>
      <c r="AQ472" s="2" t="s">
        <v>904</v>
      </c>
      <c r="AR472" s="2" t="s">
        <v>904</v>
      </c>
      <c r="AS472" s="2" t="s">
        <v>904</v>
      </c>
      <c r="AT472" s="2" t="s">
        <v>904</v>
      </c>
      <c r="AU472" s="2" t="s">
        <v>904</v>
      </c>
      <c r="AV472" s="2" t="s">
        <v>904</v>
      </c>
      <c r="AW472" s="2" t="s">
        <v>904</v>
      </c>
      <c r="AX472" s="2" t="s">
        <v>904</v>
      </c>
      <c r="AY472" s="2" t="s">
        <v>904</v>
      </c>
      <c r="AZ472" s="2" t="s">
        <v>904</v>
      </c>
      <c r="BA472" s="205">
        <v>3211.1008186617864</v>
      </c>
      <c r="BB472" s="205">
        <v>27.267565064445023</v>
      </c>
      <c r="BC472" s="206" t="s">
        <v>904</v>
      </c>
      <c r="BD472" s="205">
        <v>27.267565064445023</v>
      </c>
      <c r="BE472" s="205">
        <v>4993.29732893819</v>
      </c>
      <c r="BF472" s="205">
        <v>0.0</v>
      </c>
      <c r="BG472" s="205">
        <v>32532.499999999927</v>
      </c>
      <c r="BH472" s="205">
        <v>26025.999999999953</v>
      </c>
      <c r="BI472" s="2" t="s">
        <v>904</v>
      </c>
      <c r="BJ472" s="2" t="s">
        <v>904</v>
      </c>
      <c r="BK472" s="203">
        <v>78.68054778724134</v>
      </c>
      <c r="BL472" s="2">
        <v>3.0</v>
      </c>
      <c r="BM472" s="207">
        <v>78.68054778724134</v>
      </c>
      <c r="BN472" s="208" t="s">
        <v>905</v>
      </c>
      <c r="BO472" s="87">
        <v>20.0</v>
      </c>
      <c r="BP472" s="101">
        <v>0.05</v>
      </c>
      <c r="BQ472" s="101">
        <v>0.04</v>
      </c>
      <c r="BR472" s="2">
        <v>100.0</v>
      </c>
      <c r="BS472" s="2">
        <v>100.0</v>
      </c>
    </row>
    <row r="473" ht="12.75" customHeight="1">
      <c r="A473" s="87" t="str">
        <f t="shared" si="1"/>
        <v>Kenya Salt marsh Restoration Hydrology Medium</v>
      </c>
      <c r="B473" s="87" t="s">
        <v>164</v>
      </c>
      <c r="C473" s="203" t="s">
        <v>187</v>
      </c>
      <c r="D473" s="2" t="s">
        <v>588</v>
      </c>
      <c r="E473" s="203" t="s">
        <v>168</v>
      </c>
      <c r="F473" s="2" t="s">
        <v>174</v>
      </c>
      <c r="G473" s="203" t="s">
        <v>909</v>
      </c>
      <c r="H473" s="177">
        <v>500.0</v>
      </c>
      <c r="I473" s="2" t="s">
        <v>903</v>
      </c>
      <c r="J473" s="2">
        <v>14.16530529944224</v>
      </c>
      <c r="K473" s="2">
        <v>1114.5339805336282</v>
      </c>
      <c r="L473" s="204">
        <v>-1463074.9669227807</v>
      </c>
      <c r="M473" s="92">
        <v>2560566.2276452295</v>
      </c>
      <c r="N473" s="92">
        <v>3246557.9754510703</v>
      </c>
      <c r="O473" s="92">
        <v>1711643.5298087806</v>
      </c>
      <c r="P473" s="92">
        <v>1859264.2039915859</v>
      </c>
      <c r="Q473" s="92">
        <v>848922.6978364491</v>
      </c>
      <c r="R473" s="92">
        <v>1387293.7714594845</v>
      </c>
      <c r="S473" s="92">
        <v>32532.499999999927</v>
      </c>
      <c r="T473" s="92">
        <v>26025.999999999953</v>
      </c>
      <c r="U473" s="92">
        <v>1414871.1630607487</v>
      </c>
      <c r="V473" s="92">
        <v>2411399.868819873</v>
      </c>
      <c r="W473" s="92">
        <v>98.38493151637725</v>
      </c>
      <c r="X473" s="92">
        <v>5121.132455290459</v>
      </c>
      <c r="Y473" s="92">
        <v>5121.132455290459</v>
      </c>
      <c r="Z473" s="92">
        <v>65.06499999999986</v>
      </c>
      <c r="AA473" s="92">
        <v>2829.7423261214976</v>
      </c>
      <c r="AB473" s="87">
        <v>500.0</v>
      </c>
      <c r="AC473" s="2">
        <v>1463074.9669227807</v>
      </c>
      <c r="AD473" s="92">
        <v>1711643.5298087806</v>
      </c>
      <c r="AE473" s="92">
        <v>848922.6978364491</v>
      </c>
      <c r="AF473" s="92">
        <v>1414871.1630607487</v>
      </c>
      <c r="AG473" s="92">
        <v>98.38493151637725</v>
      </c>
      <c r="AH473" s="2" t="s">
        <v>904</v>
      </c>
      <c r="AI473" s="2" t="s">
        <v>904</v>
      </c>
      <c r="AJ473" s="2" t="s">
        <v>904</v>
      </c>
      <c r="AK473" s="177">
        <v>26025.999999999953</v>
      </c>
      <c r="AL473" s="2" t="s">
        <v>904</v>
      </c>
      <c r="AM473" s="2" t="s">
        <v>904</v>
      </c>
      <c r="AN473" s="2" t="s">
        <v>904</v>
      </c>
      <c r="AO473" s="2" t="s">
        <v>904</v>
      </c>
      <c r="AP473" s="2" t="s">
        <v>904</v>
      </c>
      <c r="AQ473" s="2" t="s">
        <v>904</v>
      </c>
      <c r="AR473" s="2" t="s">
        <v>904</v>
      </c>
      <c r="AS473" s="2" t="s">
        <v>904</v>
      </c>
      <c r="AT473" s="2" t="s">
        <v>904</v>
      </c>
      <c r="AU473" s="2" t="s">
        <v>904</v>
      </c>
      <c r="AV473" s="2" t="s">
        <v>904</v>
      </c>
      <c r="AW473" s="2" t="s">
        <v>904</v>
      </c>
      <c r="AX473" s="2" t="s">
        <v>904</v>
      </c>
      <c r="AY473" s="2" t="s">
        <v>904</v>
      </c>
      <c r="AZ473" s="2" t="s">
        <v>904</v>
      </c>
      <c r="BA473" s="205">
        <v>3211.1008186617864</v>
      </c>
      <c r="BB473" s="205">
        <v>27.267565064445023</v>
      </c>
      <c r="BC473" s="206" t="s">
        <v>904</v>
      </c>
      <c r="BD473" s="205">
        <v>27.267565064445023</v>
      </c>
      <c r="BE473" s="205">
        <v>4993.29732893819</v>
      </c>
      <c r="BF473" s="205">
        <v>0.0</v>
      </c>
      <c r="BG473" s="205">
        <v>32532.499999999927</v>
      </c>
      <c r="BH473" s="205">
        <v>26025.999999999953</v>
      </c>
      <c r="BI473" s="2" t="s">
        <v>904</v>
      </c>
      <c r="BJ473" s="2" t="s">
        <v>904</v>
      </c>
      <c r="BK473" s="203">
        <v>78.68054778724134</v>
      </c>
      <c r="BL473" s="2">
        <v>3.0</v>
      </c>
      <c r="BM473" s="207">
        <v>78.68054778724134</v>
      </c>
      <c r="BN473" s="208" t="s">
        <v>905</v>
      </c>
      <c r="BO473" s="87">
        <v>20.0</v>
      </c>
      <c r="BP473" s="101">
        <v>0.05</v>
      </c>
      <c r="BQ473" s="101">
        <v>0.04</v>
      </c>
      <c r="BR473" s="2">
        <v>100.0</v>
      </c>
      <c r="BS473" s="2">
        <v>100.0</v>
      </c>
    </row>
    <row r="474" ht="12.75" customHeight="1">
      <c r="A474" s="87" t="str">
        <f t="shared" si="1"/>
        <v>Kenya Mangrove Restoration Hydrology Medium</v>
      </c>
      <c r="B474" s="87" t="s">
        <v>164</v>
      </c>
      <c r="C474" s="203" t="s">
        <v>187</v>
      </c>
      <c r="D474" s="2" t="s">
        <v>588</v>
      </c>
      <c r="E474" s="203" t="s">
        <v>160</v>
      </c>
      <c r="F474" s="2" t="s">
        <v>174</v>
      </c>
      <c r="G474" s="203" t="s">
        <v>909</v>
      </c>
      <c r="H474" s="177">
        <v>500.0</v>
      </c>
      <c r="I474" s="2" t="s">
        <v>903</v>
      </c>
      <c r="J474" s="2">
        <v>40145.87061400001</v>
      </c>
      <c r="K474" s="2">
        <v>1204376.1184200002</v>
      </c>
      <c r="L474" s="204">
        <v>-71492.87064196961</v>
      </c>
      <c r="M474" s="92">
        <v>2613809.5044788015</v>
      </c>
      <c r="N474" s="92">
        <v>3460130.8923713677</v>
      </c>
      <c r="O474" s="92">
        <v>1525930.9184727422</v>
      </c>
      <c r="P474" s="92">
        <v>1646266.6666666665</v>
      </c>
      <c r="Q474" s="92">
        <v>1087878.5860060593</v>
      </c>
      <c r="R474" s="92">
        <v>1813864.2257047012</v>
      </c>
      <c r="S474" s="92">
        <v>243165.0</v>
      </c>
      <c r="T474" s="92">
        <v>194532.0</v>
      </c>
      <c r="U474" s="92">
        <v>4032314.5360144414</v>
      </c>
      <c r="V474" s="92">
        <v>6872373.257047012</v>
      </c>
      <c r="W474" s="92">
        <v>13.436398661807834</v>
      </c>
      <c r="X474" s="92">
        <v>5227.619008957603</v>
      </c>
      <c r="Y474" s="92">
        <v>5227.619008957603</v>
      </c>
      <c r="Z474" s="92">
        <v>486.33</v>
      </c>
      <c r="AA474" s="92">
        <v>8064.629072028883</v>
      </c>
      <c r="AB474" s="87">
        <v>500.0</v>
      </c>
      <c r="AC474" s="2">
        <v>71492.87064196961</v>
      </c>
      <c r="AD474" s="92">
        <v>1525930.9184727422</v>
      </c>
      <c r="AE474" s="92">
        <v>1087878.5860060593</v>
      </c>
      <c r="AF474" s="92">
        <v>4032314.5360144414</v>
      </c>
      <c r="AG474" s="92">
        <v>13.436398661807834</v>
      </c>
      <c r="AH474" s="2" t="s">
        <v>904</v>
      </c>
      <c r="AI474" s="2" t="s">
        <v>904</v>
      </c>
      <c r="AJ474" s="2" t="s">
        <v>904</v>
      </c>
      <c r="AK474" s="177">
        <v>194532.0</v>
      </c>
      <c r="AL474" s="2" t="s">
        <v>904</v>
      </c>
      <c r="AM474" s="2" t="s">
        <v>904</v>
      </c>
      <c r="AN474" s="2" t="s">
        <v>904</v>
      </c>
      <c r="AO474" s="2" t="s">
        <v>904</v>
      </c>
      <c r="AP474" s="2" t="s">
        <v>904</v>
      </c>
      <c r="AQ474" s="2" t="s">
        <v>904</v>
      </c>
      <c r="AR474" s="2" t="s">
        <v>904</v>
      </c>
      <c r="AS474" s="2" t="s">
        <v>904</v>
      </c>
      <c r="AT474" s="2" t="s">
        <v>904</v>
      </c>
      <c r="AU474" s="2" t="s">
        <v>904</v>
      </c>
      <c r="AV474" s="2" t="s">
        <v>904</v>
      </c>
      <c r="AW474" s="2" t="s">
        <v>904</v>
      </c>
      <c r="AX474" s="2" t="s">
        <v>904</v>
      </c>
      <c r="AY474" s="2" t="s">
        <v>904</v>
      </c>
      <c r="AZ474" s="2" t="s">
        <v>904</v>
      </c>
      <c r="BA474" s="205">
        <v>1105493.3940079215</v>
      </c>
      <c r="BB474" s="205">
        <v>27.08775443489293</v>
      </c>
      <c r="BC474" s="206" t="s">
        <v>904</v>
      </c>
      <c r="BD474" s="205">
        <v>27.08775443489293</v>
      </c>
      <c r="BE474" s="205">
        <v>29928.527419058435</v>
      </c>
      <c r="BF474" s="205">
        <v>0.0</v>
      </c>
      <c r="BG474" s="205">
        <v>243165.0</v>
      </c>
      <c r="BH474" s="205">
        <v>194532.0</v>
      </c>
      <c r="BI474" s="2" t="s">
        <v>904</v>
      </c>
      <c r="BJ474" s="2" t="s">
        <v>904</v>
      </c>
      <c r="BK474" s="203">
        <v>30.0</v>
      </c>
      <c r="BL474" s="2">
        <v>3.0</v>
      </c>
      <c r="BM474" s="207">
        <v>30.0</v>
      </c>
      <c r="BN474" s="208" t="s">
        <v>906</v>
      </c>
      <c r="BO474" s="87">
        <v>20.0</v>
      </c>
      <c r="BP474" s="101">
        <v>0.05</v>
      </c>
      <c r="BQ474" s="101">
        <v>0.04</v>
      </c>
      <c r="BR474" s="2">
        <v>100.0</v>
      </c>
      <c r="BS474" s="2">
        <v>100.0</v>
      </c>
    </row>
    <row r="475" ht="12.75" customHeight="1">
      <c r="A475" s="87" t="str">
        <f t="shared" si="1"/>
        <v>Kenya Mangrove Restoration Hydrology Medium</v>
      </c>
      <c r="B475" s="87" t="s">
        <v>164</v>
      </c>
      <c r="C475" s="203" t="s">
        <v>187</v>
      </c>
      <c r="D475" s="2" t="s">
        <v>588</v>
      </c>
      <c r="E475" s="203" t="s">
        <v>160</v>
      </c>
      <c r="F475" s="2" t="s">
        <v>174</v>
      </c>
      <c r="G475" s="203" t="s">
        <v>909</v>
      </c>
      <c r="H475" s="177">
        <v>500.0</v>
      </c>
      <c r="I475" s="2" t="s">
        <v>903</v>
      </c>
      <c r="J475" s="2">
        <v>40145.87061400001</v>
      </c>
      <c r="K475" s="2">
        <v>1204376.1184200002</v>
      </c>
      <c r="L475" s="204">
        <v>-71492.87064196961</v>
      </c>
      <c r="M475" s="92">
        <v>2613809.5044788015</v>
      </c>
      <c r="N475" s="92">
        <v>3460130.8923713677</v>
      </c>
      <c r="O475" s="92">
        <v>1525930.9184727422</v>
      </c>
      <c r="P475" s="92">
        <v>1646266.6666666665</v>
      </c>
      <c r="Q475" s="92">
        <v>1087878.5860060593</v>
      </c>
      <c r="R475" s="92">
        <v>1813864.2257047012</v>
      </c>
      <c r="S475" s="92">
        <v>243165.0</v>
      </c>
      <c r="T475" s="92">
        <v>194532.0</v>
      </c>
      <c r="U475" s="92">
        <v>4032314.5360144414</v>
      </c>
      <c r="V475" s="92">
        <v>6872373.257047012</v>
      </c>
      <c r="W475" s="92">
        <v>13.436398661807834</v>
      </c>
      <c r="X475" s="92">
        <v>5227.619008957603</v>
      </c>
      <c r="Y475" s="92">
        <v>5227.619008957603</v>
      </c>
      <c r="Z475" s="92">
        <v>486.33</v>
      </c>
      <c r="AA475" s="92">
        <v>8064.629072028883</v>
      </c>
      <c r="AB475" s="87">
        <v>500.0</v>
      </c>
      <c r="AC475" s="2">
        <v>71492.87064196961</v>
      </c>
      <c r="AD475" s="92">
        <v>1525930.9184727422</v>
      </c>
      <c r="AE475" s="92">
        <v>1087878.5860060593</v>
      </c>
      <c r="AF475" s="92">
        <v>4032314.5360144414</v>
      </c>
      <c r="AG475" s="92">
        <v>13.436398661807834</v>
      </c>
      <c r="AH475" s="2" t="s">
        <v>904</v>
      </c>
      <c r="AI475" s="2" t="s">
        <v>904</v>
      </c>
      <c r="AJ475" s="2" t="s">
        <v>904</v>
      </c>
      <c r="AK475" s="177">
        <v>194532.0</v>
      </c>
      <c r="AL475" s="2" t="s">
        <v>904</v>
      </c>
      <c r="AM475" s="2" t="s">
        <v>904</v>
      </c>
      <c r="AN475" s="2" t="s">
        <v>904</v>
      </c>
      <c r="AO475" s="2" t="s">
        <v>904</v>
      </c>
      <c r="AP475" s="2" t="s">
        <v>904</v>
      </c>
      <c r="AQ475" s="2" t="s">
        <v>904</v>
      </c>
      <c r="AR475" s="2" t="s">
        <v>904</v>
      </c>
      <c r="AS475" s="2" t="s">
        <v>904</v>
      </c>
      <c r="AT475" s="2" t="s">
        <v>904</v>
      </c>
      <c r="AU475" s="2" t="s">
        <v>904</v>
      </c>
      <c r="AV475" s="2" t="s">
        <v>904</v>
      </c>
      <c r="AW475" s="2" t="s">
        <v>904</v>
      </c>
      <c r="AX475" s="2" t="s">
        <v>904</v>
      </c>
      <c r="AY475" s="2" t="s">
        <v>904</v>
      </c>
      <c r="AZ475" s="2" t="s">
        <v>904</v>
      </c>
      <c r="BA475" s="205">
        <v>1105493.3940079215</v>
      </c>
      <c r="BB475" s="205">
        <v>27.08775443489293</v>
      </c>
      <c r="BC475" s="206" t="s">
        <v>904</v>
      </c>
      <c r="BD475" s="205">
        <v>27.08775443489293</v>
      </c>
      <c r="BE475" s="205">
        <v>29928.527419058435</v>
      </c>
      <c r="BF475" s="205">
        <v>0.0</v>
      </c>
      <c r="BG475" s="205">
        <v>243165.0</v>
      </c>
      <c r="BH475" s="205">
        <v>194532.0</v>
      </c>
      <c r="BI475" s="2" t="s">
        <v>904</v>
      </c>
      <c r="BJ475" s="2" t="s">
        <v>904</v>
      </c>
      <c r="BK475" s="203">
        <v>30.0</v>
      </c>
      <c r="BL475" s="2">
        <v>3.0</v>
      </c>
      <c r="BM475" s="207">
        <v>30.0</v>
      </c>
      <c r="BN475" s="208" t="s">
        <v>906</v>
      </c>
      <c r="BO475" s="87">
        <v>20.0</v>
      </c>
      <c r="BP475" s="101">
        <v>0.05</v>
      </c>
      <c r="BQ475" s="101">
        <v>0.04</v>
      </c>
      <c r="BR475" s="2">
        <v>100.0</v>
      </c>
      <c r="BS475" s="2">
        <v>100.0</v>
      </c>
    </row>
    <row r="476" ht="12.75" customHeight="1">
      <c r="A476" s="87" t="str">
        <f t="shared" si="1"/>
        <v>Kenya Salt marsh Restoration Hydrology Medium</v>
      </c>
      <c r="B476" s="87" t="s">
        <v>164</v>
      </c>
      <c r="C476" s="203" t="s">
        <v>187</v>
      </c>
      <c r="D476" s="2" t="s">
        <v>588</v>
      </c>
      <c r="E476" s="203" t="s">
        <v>168</v>
      </c>
      <c r="F476" s="2" t="s">
        <v>174</v>
      </c>
      <c r="G476" s="203" t="s">
        <v>909</v>
      </c>
      <c r="H476" s="177">
        <v>500.0</v>
      </c>
      <c r="I476" s="2" t="s">
        <v>903</v>
      </c>
      <c r="J476" s="2">
        <v>14.16530529944224</v>
      </c>
      <c r="K476" s="2">
        <v>424.9591589832672</v>
      </c>
      <c r="L476" s="204">
        <v>-1976859.1114011477</v>
      </c>
      <c r="M476" s="92">
        <v>2473026.5431829193</v>
      </c>
      <c r="N476" s="92">
        <v>3097361.929097071</v>
      </c>
      <c r="O476" s="92">
        <v>1711643.5298087806</v>
      </c>
      <c r="P476" s="92">
        <v>1859264.2039915859</v>
      </c>
      <c r="Q476" s="92">
        <v>761383.0133741385</v>
      </c>
      <c r="R476" s="92">
        <v>1238097.725105485</v>
      </c>
      <c r="S476" s="92">
        <v>32532.499999999927</v>
      </c>
      <c r="T476" s="92">
        <v>26025.999999999953</v>
      </c>
      <c r="U476" s="92">
        <v>539474.3184376435</v>
      </c>
      <c r="V476" s="92">
        <v>919439.4052798778</v>
      </c>
      <c r="W476" s="92">
        <v>95.02138412291262</v>
      </c>
      <c r="X476" s="92">
        <v>4946.053086365839</v>
      </c>
      <c r="Y476" s="92">
        <v>4946.053086365839</v>
      </c>
      <c r="Z476" s="92">
        <v>65.06499999999986</v>
      </c>
      <c r="AA476" s="92">
        <v>1078.9486368752869</v>
      </c>
      <c r="AB476" s="87">
        <v>500.0</v>
      </c>
      <c r="AC476" s="2">
        <v>1976859.1114011477</v>
      </c>
      <c r="AD476" s="92">
        <v>1711643.5298087806</v>
      </c>
      <c r="AE476" s="92">
        <v>761383.0133741385</v>
      </c>
      <c r="AF476" s="92">
        <v>539474.3184376435</v>
      </c>
      <c r="AG476" s="92">
        <v>95.02138412291262</v>
      </c>
      <c r="AH476" s="2" t="s">
        <v>904</v>
      </c>
      <c r="AI476" s="2" t="s">
        <v>904</v>
      </c>
      <c r="AJ476" s="2" t="s">
        <v>904</v>
      </c>
      <c r="AK476" s="177">
        <v>26025.999999999953</v>
      </c>
      <c r="AL476" s="2" t="s">
        <v>904</v>
      </c>
      <c r="AM476" s="2" t="s">
        <v>904</v>
      </c>
      <c r="AN476" s="2" t="s">
        <v>904</v>
      </c>
      <c r="AO476" s="2" t="s">
        <v>904</v>
      </c>
      <c r="AP476" s="2" t="s">
        <v>904</v>
      </c>
      <c r="AQ476" s="2" t="s">
        <v>904</v>
      </c>
      <c r="AR476" s="2" t="s">
        <v>904</v>
      </c>
      <c r="AS476" s="2" t="s">
        <v>904</v>
      </c>
      <c r="AT476" s="2" t="s">
        <v>904</v>
      </c>
      <c r="AU476" s="2" t="s">
        <v>904</v>
      </c>
      <c r="AV476" s="2" t="s">
        <v>904</v>
      </c>
      <c r="AW476" s="2" t="s">
        <v>904</v>
      </c>
      <c r="AX476" s="2" t="s">
        <v>904</v>
      </c>
      <c r="AY476" s="2" t="s">
        <v>904</v>
      </c>
      <c r="AZ476" s="2" t="s">
        <v>904</v>
      </c>
      <c r="BA476" s="205">
        <v>3211.1008186617864</v>
      </c>
      <c r="BB476" s="205">
        <v>27.267565064445023</v>
      </c>
      <c r="BC476" s="206" t="s">
        <v>904</v>
      </c>
      <c r="BD476" s="205">
        <v>27.267565064445023</v>
      </c>
      <c r="BE476" s="205">
        <v>4993.29732893819</v>
      </c>
      <c r="BF476" s="205">
        <v>0.0</v>
      </c>
      <c r="BG476" s="205">
        <v>32532.499999999927</v>
      </c>
      <c r="BH476" s="205">
        <v>26025.999999999953</v>
      </c>
      <c r="BI476" s="2" t="s">
        <v>904</v>
      </c>
      <c r="BJ476" s="2" t="s">
        <v>904</v>
      </c>
      <c r="BK476" s="203">
        <v>30.0</v>
      </c>
      <c r="BL476" s="2">
        <v>1.0</v>
      </c>
      <c r="BM476" s="207">
        <v>30.0</v>
      </c>
      <c r="BN476" s="208" t="s">
        <v>906</v>
      </c>
      <c r="BO476" s="87">
        <v>20.0</v>
      </c>
      <c r="BP476" s="101">
        <v>0.05</v>
      </c>
      <c r="BQ476" s="101">
        <v>0.04</v>
      </c>
      <c r="BR476" s="2">
        <v>100.0</v>
      </c>
      <c r="BS476" s="2">
        <v>100.0</v>
      </c>
    </row>
    <row r="477" ht="12.75" customHeight="1">
      <c r="A477" s="87" t="str">
        <f t="shared" si="1"/>
        <v>Kenya Salt marsh Restoration Hydrology Medium</v>
      </c>
      <c r="B477" s="87" t="s">
        <v>164</v>
      </c>
      <c r="C477" s="203" t="s">
        <v>187</v>
      </c>
      <c r="D477" s="2" t="s">
        <v>588</v>
      </c>
      <c r="E477" s="203" t="s">
        <v>168</v>
      </c>
      <c r="F477" s="2" t="s">
        <v>174</v>
      </c>
      <c r="G477" s="203" t="s">
        <v>909</v>
      </c>
      <c r="H477" s="177">
        <v>500.0</v>
      </c>
      <c r="I477" s="2" t="s">
        <v>903</v>
      </c>
      <c r="J477" s="2">
        <v>14.16530529944224</v>
      </c>
      <c r="K477" s="2">
        <v>424.9591589832672</v>
      </c>
      <c r="L477" s="204">
        <v>-1976859.1114011477</v>
      </c>
      <c r="M477" s="92">
        <v>2473026.5431829193</v>
      </c>
      <c r="N477" s="92">
        <v>3097361.929097071</v>
      </c>
      <c r="O477" s="92">
        <v>1711643.5298087806</v>
      </c>
      <c r="P477" s="92">
        <v>1859264.2039915859</v>
      </c>
      <c r="Q477" s="92">
        <v>761383.0133741385</v>
      </c>
      <c r="R477" s="92">
        <v>1238097.725105485</v>
      </c>
      <c r="S477" s="92">
        <v>32532.499999999927</v>
      </c>
      <c r="T477" s="92">
        <v>26025.999999999953</v>
      </c>
      <c r="U477" s="92">
        <v>539474.3184376435</v>
      </c>
      <c r="V477" s="92">
        <v>919439.4052798778</v>
      </c>
      <c r="W477" s="92">
        <v>95.02138412291262</v>
      </c>
      <c r="X477" s="92">
        <v>4946.053086365839</v>
      </c>
      <c r="Y477" s="92">
        <v>4946.053086365839</v>
      </c>
      <c r="Z477" s="92">
        <v>65.06499999999986</v>
      </c>
      <c r="AA477" s="92">
        <v>1078.9486368752869</v>
      </c>
      <c r="AB477" s="87">
        <v>500.0</v>
      </c>
      <c r="AC477" s="2">
        <v>1976859.1114011477</v>
      </c>
      <c r="AD477" s="92">
        <v>1711643.5298087806</v>
      </c>
      <c r="AE477" s="92">
        <v>761383.0133741385</v>
      </c>
      <c r="AF477" s="92">
        <v>539474.3184376435</v>
      </c>
      <c r="AG477" s="92">
        <v>95.02138412291262</v>
      </c>
      <c r="AH477" s="2" t="s">
        <v>904</v>
      </c>
      <c r="AI477" s="2" t="s">
        <v>904</v>
      </c>
      <c r="AJ477" s="2" t="s">
        <v>904</v>
      </c>
      <c r="AK477" s="177">
        <v>26025.999999999953</v>
      </c>
      <c r="AL477" s="2" t="s">
        <v>904</v>
      </c>
      <c r="AM477" s="2" t="s">
        <v>904</v>
      </c>
      <c r="AN477" s="2" t="s">
        <v>904</v>
      </c>
      <c r="AO477" s="2" t="s">
        <v>904</v>
      </c>
      <c r="AP477" s="2" t="s">
        <v>904</v>
      </c>
      <c r="AQ477" s="2" t="s">
        <v>904</v>
      </c>
      <c r="AR477" s="2" t="s">
        <v>904</v>
      </c>
      <c r="AS477" s="2" t="s">
        <v>904</v>
      </c>
      <c r="AT477" s="2" t="s">
        <v>904</v>
      </c>
      <c r="AU477" s="2" t="s">
        <v>904</v>
      </c>
      <c r="AV477" s="2" t="s">
        <v>904</v>
      </c>
      <c r="AW477" s="2" t="s">
        <v>904</v>
      </c>
      <c r="AX477" s="2" t="s">
        <v>904</v>
      </c>
      <c r="AY477" s="2" t="s">
        <v>904</v>
      </c>
      <c r="AZ477" s="2" t="s">
        <v>904</v>
      </c>
      <c r="BA477" s="205">
        <v>3211.1008186617864</v>
      </c>
      <c r="BB477" s="205">
        <v>27.267565064445023</v>
      </c>
      <c r="BC477" s="206" t="s">
        <v>904</v>
      </c>
      <c r="BD477" s="205">
        <v>27.267565064445023</v>
      </c>
      <c r="BE477" s="205">
        <v>4993.29732893819</v>
      </c>
      <c r="BF477" s="205">
        <v>0.0</v>
      </c>
      <c r="BG477" s="205">
        <v>32532.499999999927</v>
      </c>
      <c r="BH477" s="205">
        <v>26025.999999999953</v>
      </c>
      <c r="BI477" s="2" t="s">
        <v>904</v>
      </c>
      <c r="BJ477" s="2" t="s">
        <v>904</v>
      </c>
      <c r="BK477" s="203">
        <v>30.0</v>
      </c>
      <c r="BL477" s="2">
        <v>1.0</v>
      </c>
      <c r="BM477" s="207">
        <v>30.0</v>
      </c>
      <c r="BN477" s="208" t="s">
        <v>906</v>
      </c>
      <c r="BO477" s="87">
        <v>20.0</v>
      </c>
      <c r="BP477" s="101">
        <v>0.05</v>
      </c>
      <c r="BQ477" s="101">
        <v>0.04</v>
      </c>
      <c r="BR477" s="2">
        <v>100.0</v>
      </c>
      <c r="BS477" s="2">
        <v>100.0</v>
      </c>
    </row>
    <row r="478" ht="12.75" customHeight="1">
      <c r="A478" s="87" t="str">
        <f t="shared" si="1"/>
        <v>Kenya Mangrove Restoration Hydrology Small</v>
      </c>
      <c r="B478" s="87" t="s">
        <v>164</v>
      </c>
      <c r="C478" s="203" t="s">
        <v>187</v>
      </c>
      <c r="D478" s="2" t="s">
        <v>588</v>
      </c>
      <c r="E478" s="203" t="s">
        <v>160</v>
      </c>
      <c r="F478" s="2" t="s">
        <v>174</v>
      </c>
      <c r="G478" s="203" t="s">
        <v>909</v>
      </c>
      <c r="H478" s="177">
        <v>100.0</v>
      </c>
      <c r="I478" s="2" t="s">
        <v>907</v>
      </c>
      <c r="J478" s="2">
        <v>40145.87061400001</v>
      </c>
      <c r="K478" s="2">
        <v>2346330.057652943</v>
      </c>
      <c r="L478" s="204">
        <v>-926378.4066974181</v>
      </c>
      <c r="M478" s="92">
        <v>2102224.693655136</v>
      </c>
      <c r="N478" s="92">
        <v>2720680.609327454</v>
      </c>
      <c r="O478" s="92">
        <v>1321171.1225534817</v>
      </c>
      <c r="P478" s="92">
        <v>1410266.6666666665</v>
      </c>
      <c r="Q478" s="92">
        <v>781053.5711016546</v>
      </c>
      <c r="R478" s="92">
        <v>1310413.9426607876</v>
      </c>
      <c r="S478" s="92">
        <v>49880.0</v>
      </c>
      <c r="T478" s="92">
        <v>39904.0</v>
      </c>
      <c r="U478" s="92">
        <v>1621714.0836038115</v>
      </c>
      <c r="V478" s="92">
        <v>2736890.426607874</v>
      </c>
      <c r="W478" s="92">
        <v>52.682054271630314</v>
      </c>
      <c r="X478" s="92">
        <v>21022.24693655136</v>
      </c>
      <c r="Y478" s="92">
        <v>4204.449387310272</v>
      </c>
      <c r="Z478" s="92">
        <v>498.8</v>
      </c>
      <c r="AA478" s="92">
        <v>16217.140836038114</v>
      </c>
      <c r="AB478" s="87">
        <v>500.0</v>
      </c>
      <c r="AC478" s="2">
        <v>926378.4066974181</v>
      </c>
      <c r="AD478" s="92">
        <v>1321171.1225534817</v>
      </c>
      <c r="AE478" s="92">
        <v>781053.5711016546</v>
      </c>
      <c r="AF478" s="92">
        <v>1621714.0836038115</v>
      </c>
      <c r="AG478" s="92">
        <v>52.682054271630314</v>
      </c>
      <c r="AH478" s="2" t="s">
        <v>904</v>
      </c>
      <c r="AI478" s="2" t="s">
        <v>904</v>
      </c>
      <c r="AJ478" s="2" t="s">
        <v>904</v>
      </c>
      <c r="AK478" s="177">
        <v>39904.0</v>
      </c>
      <c r="AL478" s="2" t="s">
        <v>904</v>
      </c>
      <c r="AM478" s="2" t="s">
        <v>904</v>
      </c>
      <c r="AN478" s="2" t="s">
        <v>904</v>
      </c>
      <c r="AO478" s="2" t="s">
        <v>904</v>
      </c>
      <c r="AP478" s="2" t="s">
        <v>904</v>
      </c>
      <c r="AQ478" s="2" t="s">
        <v>904</v>
      </c>
      <c r="AR478" s="2" t="s">
        <v>904</v>
      </c>
      <c r="AS478" s="2" t="s">
        <v>904</v>
      </c>
      <c r="AT478" s="2" t="s">
        <v>904</v>
      </c>
      <c r="AU478" s="2" t="s">
        <v>904</v>
      </c>
      <c r="AV478" s="2" t="s">
        <v>904</v>
      </c>
      <c r="AW478" s="2" t="s">
        <v>904</v>
      </c>
      <c r="AX478" s="2" t="s">
        <v>904</v>
      </c>
      <c r="AY478" s="2" t="s">
        <v>904</v>
      </c>
      <c r="AZ478" s="2" t="s">
        <v>904</v>
      </c>
      <c r="BA478" s="205">
        <v>1105493.3940079215</v>
      </c>
      <c r="BB478" s="205">
        <v>5.417550886978589</v>
      </c>
      <c r="BC478" s="206" t="s">
        <v>904</v>
      </c>
      <c r="BD478" s="205">
        <v>5.417550886978589</v>
      </c>
      <c r="BE478" s="205">
        <v>5985.705483811685</v>
      </c>
      <c r="BF478" s="205">
        <v>0.0</v>
      </c>
      <c r="BG478" s="205">
        <v>49880.0</v>
      </c>
      <c r="BH478" s="205">
        <v>39904.0</v>
      </c>
      <c r="BI478" s="2" t="s">
        <v>904</v>
      </c>
      <c r="BJ478" s="2" t="s">
        <v>904</v>
      </c>
      <c r="BK478" s="203">
        <v>58.44511581808144</v>
      </c>
      <c r="BL478" s="2">
        <v>3.0</v>
      </c>
      <c r="BM478" s="207">
        <v>58.44511581808144</v>
      </c>
      <c r="BN478" s="208" t="s">
        <v>905</v>
      </c>
      <c r="BO478" s="87">
        <v>20.0</v>
      </c>
      <c r="BP478" s="101">
        <v>0.05</v>
      </c>
      <c r="BQ478" s="101">
        <v>0.04</v>
      </c>
      <c r="BR478" s="2">
        <v>100.0</v>
      </c>
      <c r="BS478" s="2">
        <v>100.0</v>
      </c>
    </row>
    <row r="479" ht="12.75" customHeight="1">
      <c r="A479" s="87" t="str">
        <f t="shared" si="1"/>
        <v>Kenya Mangrove Restoration Hydrology Small</v>
      </c>
      <c r="B479" s="87" t="s">
        <v>164</v>
      </c>
      <c r="C479" s="203" t="s">
        <v>187</v>
      </c>
      <c r="D479" s="2" t="s">
        <v>588</v>
      </c>
      <c r="E479" s="203" t="s">
        <v>160</v>
      </c>
      <c r="F479" s="2" t="s">
        <v>174</v>
      </c>
      <c r="G479" s="203" t="s">
        <v>909</v>
      </c>
      <c r="H479" s="177">
        <v>100.0</v>
      </c>
      <c r="I479" s="2" t="s">
        <v>907</v>
      </c>
      <c r="J479" s="2">
        <v>40145.87061400001</v>
      </c>
      <c r="K479" s="2">
        <v>2346330.057652943</v>
      </c>
      <c r="L479" s="204">
        <v>-926378.4066974181</v>
      </c>
      <c r="M479" s="92">
        <v>2102224.693655136</v>
      </c>
      <c r="N479" s="92">
        <v>2720680.609327454</v>
      </c>
      <c r="O479" s="92">
        <v>1321171.1225534817</v>
      </c>
      <c r="P479" s="92">
        <v>1410266.6666666665</v>
      </c>
      <c r="Q479" s="92">
        <v>781053.5711016546</v>
      </c>
      <c r="R479" s="92">
        <v>1310413.9426607876</v>
      </c>
      <c r="S479" s="92">
        <v>49880.0</v>
      </c>
      <c r="T479" s="92">
        <v>39904.0</v>
      </c>
      <c r="U479" s="92">
        <v>1621714.0836038115</v>
      </c>
      <c r="V479" s="92">
        <v>2736890.426607874</v>
      </c>
      <c r="W479" s="92">
        <v>52.682054271630314</v>
      </c>
      <c r="X479" s="92">
        <v>21022.24693655136</v>
      </c>
      <c r="Y479" s="92">
        <v>4204.449387310272</v>
      </c>
      <c r="Z479" s="92">
        <v>498.8</v>
      </c>
      <c r="AA479" s="92">
        <v>16217.140836038114</v>
      </c>
      <c r="AB479" s="87">
        <v>500.0</v>
      </c>
      <c r="AC479" s="2">
        <v>926378.4066974181</v>
      </c>
      <c r="AD479" s="92">
        <v>1321171.1225534817</v>
      </c>
      <c r="AE479" s="92">
        <v>781053.5711016546</v>
      </c>
      <c r="AF479" s="92">
        <v>1621714.0836038115</v>
      </c>
      <c r="AG479" s="92">
        <v>52.682054271630314</v>
      </c>
      <c r="AH479" s="2" t="s">
        <v>904</v>
      </c>
      <c r="AI479" s="2" t="s">
        <v>904</v>
      </c>
      <c r="AJ479" s="2" t="s">
        <v>904</v>
      </c>
      <c r="AK479" s="177">
        <v>39904.0</v>
      </c>
      <c r="AL479" s="2" t="s">
        <v>904</v>
      </c>
      <c r="AM479" s="2" t="s">
        <v>904</v>
      </c>
      <c r="AN479" s="2" t="s">
        <v>904</v>
      </c>
      <c r="AO479" s="2" t="s">
        <v>904</v>
      </c>
      <c r="AP479" s="2" t="s">
        <v>904</v>
      </c>
      <c r="AQ479" s="2" t="s">
        <v>904</v>
      </c>
      <c r="AR479" s="2" t="s">
        <v>904</v>
      </c>
      <c r="AS479" s="2" t="s">
        <v>904</v>
      </c>
      <c r="AT479" s="2" t="s">
        <v>904</v>
      </c>
      <c r="AU479" s="2" t="s">
        <v>904</v>
      </c>
      <c r="AV479" s="2" t="s">
        <v>904</v>
      </c>
      <c r="AW479" s="2" t="s">
        <v>904</v>
      </c>
      <c r="AX479" s="2" t="s">
        <v>904</v>
      </c>
      <c r="AY479" s="2" t="s">
        <v>904</v>
      </c>
      <c r="AZ479" s="2" t="s">
        <v>904</v>
      </c>
      <c r="BA479" s="205">
        <v>1105493.3940079215</v>
      </c>
      <c r="BB479" s="205">
        <v>5.417550886978589</v>
      </c>
      <c r="BC479" s="206" t="s">
        <v>904</v>
      </c>
      <c r="BD479" s="205">
        <v>5.417550886978589</v>
      </c>
      <c r="BE479" s="205">
        <v>5985.705483811685</v>
      </c>
      <c r="BF479" s="205">
        <v>0.0</v>
      </c>
      <c r="BG479" s="205">
        <v>49880.0</v>
      </c>
      <c r="BH479" s="205">
        <v>39904.0</v>
      </c>
      <c r="BI479" s="2" t="s">
        <v>904</v>
      </c>
      <c r="BJ479" s="2" t="s">
        <v>904</v>
      </c>
      <c r="BK479" s="203">
        <v>58.44511581808144</v>
      </c>
      <c r="BL479" s="2">
        <v>3.0</v>
      </c>
      <c r="BM479" s="207">
        <v>58.44511581808144</v>
      </c>
      <c r="BN479" s="208" t="s">
        <v>905</v>
      </c>
      <c r="BO479" s="87">
        <v>20.0</v>
      </c>
      <c r="BP479" s="101">
        <v>0.05</v>
      </c>
      <c r="BQ479" s="101">
        <v>0.04</v>
      </c>
      <c r="BR479" s="2">
        <v>100.0</v>
      </c>
      <c r="BS479" s="2">
        <v>100.0</v>
      </c>
    </row>
    <row r="480" ht="12.75" customHeight="1">
      <c r="A480" s="87" t="str">
        <f t="shared" si="1"/>
        <v>Kenya Salt marsh Restoration Hydrology Small</v>
      </c>
      <c r="B480" s="87" t="s">
        <v>164</v>
      </c>
      <c r="C480" s="203" t="s">
        <v>187</v>
      </c>
      <c r="D480" s="2" t="s">
        <v>588</v>
      </c>
      <c r="E480" s="203" t="s">
        <v>168</v>
      </c>
      <c r="F480" s="2" t="s">
        <v>174</v>
      </c>
      <c r="G480" s="203" t="s">
        <v>909</v>
      </c>
      <c r="H480" s="177">
        <v>100.0</v>
      </c>
      <c r="I480" s="2" t="s">
        <v>907</v>
      </c>
      <c r="J480" s="2">
        <v>14.16530529944224</v>
      </c>
      <c r="K480" s="2">
        <v>4757.977912123923</v>
      </c>
      <c r="L480" s="204">
        <v>-1157566.9666308789</v>
      </c>
      <c r="M480" s="92">
        <v>2107194.497905722</v>
      </c>
      <c r="N480" s="92">
        <v>2703760.5958355125</v>
      </c>
      <c r="O480" s="92">
        <v>1359041.929571027</v>
      </c>
      <c r="P480" s="92">
        <v>1452866.1741316505</v>
      </c>
      <c r="Q480" s="92">
        <v>748152.568334695</v>
      </c>
      <c r="R480" s="92">
        <v>1250894.4217038618</v>
      </c>
      <c r="S480" s="92">
        <v>6673.333333333321</v>
      </c>
      <c r="T480" s="92">
        <v>5338.666666666656</v>
      </c>
      <c r="U480" s="92">
        <v>1246920.9472244927</v>
      </c>
      <c r="V480" s="92">
        <v>2104369.7145502893</v>
      </c>
      <c r="W480" s="92">
        <v>394.7042640932304</v>
      </c>
      <c r="X480" s="92">
        <v>21071.944979057218</v>
      </c>
      <c r="Y480" s="92">
        <v>4214.388995811444</v>
      </c>
      <c r="Z480" s="92">
        <v>66.7333333333332</v>
      </c>
      <c r="AA480" s="92">
        <v>12469.209472244927</v>
      </c>
      <c r="AB480" s="87">
        <v>500.0</v>
      </c>
      <c r="AC480" s="2">
        <v>1157566.9666308789</v>
      </c>
      <c r="AD480" s="92">
        <v>1359041.929571027</v>
      </c>
      <c r="AE480" s="92">
        <v>748152.568334695</v>
      </c>
      <c r="AF480" s="92">
        <v>1246920.9472244927</v>
      </c>
      <c r="AG480" s="92">
        <v>394.7042640932304</v>
      </c>
      <c r="AH480" s="2" t="s">
        <v>904</v>
      </c>
      <c r="AI480" s="2" t="s">
        <v>904</v>
      </c>
      <c r="AJ480" s="2" t="s">
        <v>904</v>
      </c>
      <c r="AK480" s="177">
        <v>5338.666666666656</v>
      </c>
      <c r="AL480" s="2" t="s">
        <v>904</v>
      </c>
      <c r="AM480" s="2" t="s">
        <v>904</v>
      </c>
      <c r="AN480" s="2" t="s">
        <v>904</v>
      </c>
      <c r="AO480" s="2" t="s">
        <v>904</v>
      </c>
      <c r="AP480" s="2" t="s">
        <v>904</v>
      </c>
      <c r="AQ480" s="2" t="s">
        <v>904</v>
      </c>
      <c r="AR480" s="2" t="s">
        <v>904</v>
      </c>
      <c r="AS480" s="2" t="s">
        <v>904</v>
      </c>
      <c r="AT480" s="2" t="s">
        <v>904</v>
      </c>
      <c r="AU480" s="2" t="s">
        <v>904</v>
      </c>
      <c r="AV480" s="2" t="s">
        <v>904</v>
      </c>
      <c r="AW480" s="2" t="s">
        <v>904</v>
      </c>
      <c r="AX480" s="2" t="s">
        <v>904</v>
      </c>
      <c r="AY480" s="2" t="s">
        <v>904</v>
      </c>
      <c r="AZ480" s="2" t="s">
        <v>904</v>
      </c>
      <c r="BA480" s="205">
        <v>3211.1008186617864</v>
      </c>
      <c r="BB480" s="205">
        <v>5.453513012889005</v>
      </c>
      <c r="BC480" s="206" t="s">
        <v>904</v>
      </c>
      <c r="BD480" s="205">
        <v>5.453513012889005</v>
      </c>
      <c r="BE480" s="205">
        <v>998.6594657876379</v>
      </c>
      <c r="BF480" s="205">
        <v>0.0</v>
      </c>
      <c r="BG480" s="205">
        <v>6673.333333333321</v>
      </c>
      <c r="BH480" s="205">
        <v>5338.666666666656</v>
      </c>
      <c r="BI480" s="2" t="s">
        <v>904</v>
      </c>
      <c r="BJ480" s="2" t="s">
        <v>904</v>
      </c>
      <c r="BK480" s="203">
        <v>335.88954219795517</v>
      </c>
      <c r="BL480" s="2">
        <v>3.0</v>
      </c>
      <c r="BM480" s="207">
        <v>335.88954219795517</v>
      </c>
      <c r="BN480" s="208" t="s">
        <v>905</v>
      </c>
      <c r="BO480" s="87">
        <v>20.0</v>
      </c>
      <c r="BP480" s="101">
        <v>0.05</v>
      </c>
      <c r="BQ480" s="101">
        <v>0.04</v>
      </c>
      <c r="BR480" s="2">
        <v>100.0</v>
      </c>
      <c r="BS480" s="2">
        <v>100.0</v>
      </c>
    </row>
    <row r="481" ht="12.75" customHeight="1">
      <c r="A481" s="87" t="str">
        <f t="shared" si="1"/>
        <v>Kenya Salt marsh Restoration Hydrology Small</v>
      </c>
      <c r="B481" s="87" t="s">
        <v>164</v>
      </c>
      <c r="C481" s="203" t="s">
        <v>187</v>
      </c>
      <c r="D481" s="2" t="s">
        <v>588</v>
      </c>
      <c r="E481" s="203" t="s">
        <v>168</v>
      </c>
      <c r="F481" s="2" t="s">
        <v>174</v>
      </c>
      <c r="G481" s="203" t="s">
        <v>909</v>
      </c>
      <c r="H481" s="177">
        <v>100.0</v>
      </c>
      <c r="I481" s="2" t="s">
        <v>907</v>
      </c>
      <c r="J481" s="2">
        <v>14.16530529944224</v>
      </c>
      <c r="K481" s="2">
        <v>4757.977912123923</v>
      </c>
      <c r="L481" s="204">
        <v>-1157566.9666308789</v>
      </c>
      <c r="M481" s="92">
        <v>2107194.497905722</v>
      </c>
      <c r="N481" s="92">
        <v>2703760.5958355125</v>
      </c>
      <c r="O481" s="92">
        <v>1359041.929571027</v>
      </c>
      <c r="P481" s="92">
        <v>1452866.1741316505</v>
      </c>
      <c r="Q481" s="92">
        <v>748152.568334695</v>
      </c>
      <c r="R481" s="92">
        <v>1250894.4217038618</v>
      </c>
      <c r="S481" s="92">
        <v>6673.333333333321</v>
      </c>
      <c r="T481" s="92">
        <v>5338.666666666656</v>
      </c>
      <c r="U481" s="92">
        <v>1246920.9472244927</v>
      </c>
      <c r="V481" s="92">
        <v>2104369.7145502893</v>
      </c>
      <c r="W481" s="92">
        <v>394.7042640932304</v>
      </c>
      <c r="X481" s="92">
        <v>21071.944979057218</v>
      </c>
      <c r="Y481" s="92">
        <v>4214.388995811444</v>
      </c>
      <c r="Z481" s="92">
        <v>66.7333333333332</v>
      </c>
      <c r="AA481" s="92">
        <v>12469.209472244927</v>
      </c>
      <c r="AB481" s="87">
        <v>500.0</v>
      </c>
      <c r="AC481" s="2">
        <v>1157566.9666308789</v>
      </c>
      <c r="AD481" s="92">
        <v>1359041.929571027</v>
      </c>
      <c r="AE481" s="92">
        <v>748152.568334695</v>
      </c>
      <c r="AF481" s="92">
        <v>1246920.9472244927</v>
      </c>
      <c r="AG481" s="92">
        <v>394.7042640932304</v>
      </c>
      <c r="AH481" s="2" t="s">
        <v>904</v>
      </c>
      <c r="AI481" s="2" t="s">
        <v>904</v>
      </c>
      <c r="AJ481" s="2" t="s">
        <v>904</v>
      </c>
      <c r="AK481" s="177">
        <v>5338.666666666656</v>
      </c>
      <c r="AL481" s="2" t="s">
        <v>904</v>
      </c>
      <c r="AM481" s="2" t="s">
        <v>904</v>
      </c>
      <c r="AN481" s="2" t="s">
        <v>904</v>
      </c>
      <c r="AO481" s="2" t="s">
        <v>904</v>
      </c>
      <c r="AP481" s="2" t="s">
        <v>904</v>
      </c>
      <c r="AQ481" s="2" t="s">
        <v>904</v>
      </c>
      <c r="AR481" s="2" t="s">
        <v>904</v>
      </c>
      <c r="AS481" s="2" t="s">
        <v>904</v>
      </c>
      <c r="AT481" s="2" t="s">
        <v>904</v>
      </c>
      <c r="AU481" s="2" t="s">
        <v>904</v>
      </c>
      <c r="AV481" s="2" t="s">
        <v>904</v>
      </c>
      <c r="AW481" s="2" t="s">
        <v>904</v>
      </c>
      <c r="AX481" s="2" t="s">
        <v>904</v>
      </c>
      <c r="AY481" s="2" t="s">
        <v>904</v>
      </c>
      <c r="AZ481" s="2" t="s">
        <v>904</v>
      </c>
      <c r="BA481" s="205">
        <v>3211.1008186617864</v>
      </c>
      <c r="BB481" s="205">
        <v>5.453513012889005</v>
      </c>
      <c r="BC481" s="206" t="s">
        <v>904</v>
      </c>
      <c r="BD481" s="205">
        <v>5.453513012889005</v>
      </c>
      <c r="BE481" s="205">
        <v>998.6594657876379</v>
      </c>
      <c r="BF481" s="205">
        <v>0.0</v>
      </c>
      <c r="BG481" s="205">
        <v>6673.333333333321</v>
      </c>
      <c r="BH481" s="205">
        <v>5338.666666666656</v>
      </c>
      <c r="BI481" s="2" t="s">
        <v>904</v>
      </c>
      <c r="BJ481" s="2" t="s">
        <v>904</v>
      </c>
      <c r="BK481" s="203">
        <v>335.88954219795517</v>
      </c>
      <c r="BL481" s="2">
        <v>3.0</v>
      </c>
      <c r="BM481" s="207">
        <v>335.88954219795517</v>
      </c>
      <c r="BN481" s="208" t="s">
        <v>905</v>
      </c>
      <c r="BO481" s="87">
        <v>20.0</v>
      </c>
      <c r="BP481" s="101">
        <v>0.05</v>
      </c>
      <c r="BQ481" s="101">
        <v>0.04</v>
      </c>
      <c r="BR481" s="2">
        <v>100.0</v>
      </c>
      <c r="BS481" s="2">
        <v>100.0</v>
      </c>
    </row>
    <row r="482" ht="12.75" customHeight="1">
      <c r="A482" s="87" t="str">
        <f t="shared" si="1"/>
        <v>Kenya Mangrove Restoration Hydrology Small</v>
      </c>
      <c r="B482" s="87" t="s">
        <v>164</v>
      </c>
      <c r="C482" s="203" t="s">
        <v>187</v>
      </c>
      <c r="D482" s="2" t="s">
        <v>588</v>
      </c>
      <c r="E482" s="203" t="s">
        <v>160</v>
      </c>
      <c r="F482" s="2" t="s">
        <v>174</v>
      </c>
      <c r="G482" s="203" t="s">
        <v>909</v>
      </c>
      <c r="H482" s="177">
        <v>100.0</v>
      </c>
      <c r="I482" s="2" t="s">
        <v>907</v>
      </c>
      <c r="J482" s="2">
        <v>40145.87061400001</v>
      </c>
      <c r="K482" s="2">
        <v>1204376.1184200002</v>
      </c>
      <c r="L482" s="204">
        <v>-1339825.0985304345</v>
      </c>
      <c r="M482" s="92">
        <v>2023296.2078677015</v>
      </c>
      <c r="N482" s="92">
        <v>2587476.723807607</v>
      </c>
      <c r="O482" s="92">
        <v>1321171.1225534817</v>
      </c>
      <c r="P482" s="92">
        <v>1410266.6666666665</v>
      </c>
      <c r="Q482" s="92">
        <v>702125.0853142198</v>
      </c>
      <c r="R482" s="92">
        <v>1177210.0571409403</v>
      </c>
      <c r="S482" s="92">
        <v>49880.0</v>
      </c>
      <c r="T482" s="92">
        <v>39904.0</v>
      </c>
      <c r="U482" s="92">
        <v>832429.225729463</v>
      </c>
      <c r="V482" s="92">
        <v>1404851.571409402</v>
      </c>
      <c r="W482" s="92">
        <v>50.70409502475194</v>
      </c>
      <c r="X482" s="92">
        <v>20232.962078677014</v>
      </c>
      <c r="Y482" s="92">
        <v>4046.592415735403</v>
      </c>
      <c r="Z482" s="92">
        <v>498.8</v>
      </c>
      <c r="AA482" s="92">
        <v>8324.29225729463</v>
      </c>
      <c r="AB482" s="87">
        <v>500.0</v>
      </c>
      <c r="AC482" s="2">
        <v>1339825.0985304345</v>
      </c>
      <c r="AD482" s="92">
        <v>1321171.1225534817</v>
      </c>
      <c r="AE482" s="92">
        <v>702125.0853142198</v>
      </c>
      <c r="AF482" s="92">
        <v>832429.225729463</v>
      </c>
      <c r="AG482" s="92">
        <v>50.70409502475194</v>
      </c>
      <c r="AH482" s="2" t="s">
        <v>904</v>
      </c>
      <c r="AI482" s="2" t="s">
        <v>904</v>
      </c>
      <c r="AJ482" s="2" t="s">
        <v>904</v>
      </c>
      <c r="AK482" s="177">
        <v>39904.0</v>
      </c>
      <c r="AL482" s="2" t="s">
        <v>904</v>
      </c>
      <c r="AM482" s="2" t="s">
        <v>904</v>
      </c>
      <c r="AN482" s="2" t="s">
        <v>904</v>
      </c>
      <c r="AO482" s="2" t="s">
        <v>904</v>
      </c>
      <c r="AP482" s="2" t="s">
        <v>904</v>
      </c>
      <c r="AQ482" s="2" t="s">
        <v>904</v>
      </c>
      <c r="AR482" s="2" t="s">
        <v>904</v>
      </c>
      <c r="AS482" s="2" t="s">
        <v>904</v>
      </c>
      <c r="AT482" s="2" t="s">
        <v>904</v>
      </c>
      <c r="AU482" s="2" t="s">
        <v>904</v>
      </c>
      <c r="AV482" s="2" t="s">
        <v>904</v>
      </c>
      <c r="AW482" s="2" t="s">
        <v>904</v>
      </c>
      <c r="AX482" s="2" t="s">
        <v>904</v>
      </c>
      <c r="AY482" s="2" t="s">
        <v>904</v>
      </c>
      <c r="AZ482" s="2" t="s">
        <v>904</v>
      </c>
      <c r="BA482" s="205">
        <v>1105493.3940079215</v>
      </c>
      <c r="BB482" s="205">
        <v>5.417550886978589</v>
      </c>
      <c r="BC482" s="206" t="s">
        <v>904</v>
      </c>
      <c r="BD482" s="205">
        <v>5.417550886978589</v>
      </c>
      <c r="BE482" s="205">
        <v>5985.705483811685</v>
      </c>
      <c r="BF482" s="205">
        <v>0.0</v>
      </c>
      <c r="BG482" s="205">
        <v>49880.0</v>
      </c>
      <c r="BH482" s="205">
        <v>39904.0</v>
      </c>
      <c r="BI482" s="2" t="s">
        <v>904</v>
      </c>
      <c r="BJ482" s="2" t="s">
        <v>904</v>
      </c>
      <c r="BK482" s="203">
        <v>30.0</v>
      </c>
      <c r="BL482" s="2">
        <v>3.0</v>
      </c>
      <c r="BM482" s="207">
        <v>30.0</v>
      </c>
      <c r="BN482" s="208" t="s">
        <v>906</v>
      </c>
      <c r="BO482" s="87">
        <v>20.0</v>
      </c>
      <c r="BP482" s="101">
        <v>0.05</v>
      </c>
      <c r="BQ482" s="101">
        <v>0.04</v>
      </c>
      <c r="BR482" s="2">
        <v>100.0</v>
      </c>
      <c r="BS482" s="2">
        <v>100.0</v>
      </c>
    </row>
    <row r="483" ht="12.75" customHeight="1">
      <c r="A483" s="87" t="str">
        <f t="shared" si="1"/>
        <v>Kenya Mangrove Restoration Hydrology Small</v>
      </c>
      <c r="B483" s="87" t="s">
        <v>164</v>
      </c>
      <c r="C483" s="203" t="s">
        <v>187</v>
      </c>
      <c r="D483" s="2" t="s">
        <v>588</v>
      </c>
      <c r="E483" s="203" t="s">
        <v>160</v>
      </c>
      <c r="F483" s="2" t="s">
        <v>174</v>
      </c>
      <c r="G483" s="203" t="s">
        <v>909</v>
      </c>
      <c r="H483" s="177">
        <v>100.0</v>
      </c>
      <c r="I483" s="2" t="s">
        <v>907</v>
      </c>
      <c r="J483" s="2">
        <v>40145.87061400001</v>
      </c>
      <c r="K483" s="2">
        <v>1204376.1184200002</v>
      </c>
      <c r="L483" s="204">
        <v>-1339825.0985304345</v>
      </c>
      <c r="M483" s="92">
        <v>2023296.2078677015</v>
      </c>
      <c r="N483" s="92">
        <v>2587476.723807607</v>
      </c>
      <c r="O483" s="92">
        <v>1321171.1225534817</v>
      </c>
      <c r="P483" s="92">
        <v>1410266.6666666665</v>
      </c>
      <c r="Q483" s="92">
        <v>702125.0853142198</v>
      </c>
      <c r="R483" s="92">
        <v>1177210.0571409403</v>
      </c>
      <c r="S483" s="92">
        <v>49880.0</v>
      </c>
      <c r="T483" s="92">
        <v>39904.0</v>
      </c>
      <c r="U483" s="92">
        <v>832429.225729463</v>
      </c>
      <c r="V483" s="92">
        <v>1404851.571409402</v>
      </c>
      <c r="W483" s="92">
        <v>50.70409502475194</v>
      </c>
      <c r="X483" s="92">
        <v>20232.962078677014</v>
      </c>
      <c r="Y483" s="92">
        <v>4046.592415735403</v>
      </c>
      <c r="Z483" s="92">
        <v>498.8</v>
      </c>
      <c r="AA483" s="92">
        <v>8324.29225729463</v>
      </c>
      <c r="AB483" s="87">
        <v>500.0</v>
      </c>
      <c r="AC483" s="2">
        <v>1339825.0985304345</v>
      </c>
      <c r="AD483" s="92">
        <v>1321171.1225534817</v>
      </c>
      <c r="AE483" s="92">
        <v>702125.0853142198</v>
      </c>
      <c r="AF483" s="92">
        <v>832429.225729463</v>
      </c>
      <c r="AG483" s="92">
        <v>50.70409502475194</v>
      </c>
      <c r="AH483" s="2" t="s">
        <v>904</v>
      </c>
      <c r="AI483" s="2" t="s">
        <v>904</v>
      </c>
      <c r="AJ483" s="2" t="s">
        <v>904</v>
      </c>
      <c r="AK483" s="177">
        <v>39904.0</v>
      </c>
      <c r="AL483" s="2" t="s">
        <v>904</v>
      </c>
      <c r="AM483" s="2" t="s">
        <v>904</v>
      </c>
      <c r="AN483" s="2" t="s">
        <v>904</v>
      </c>
      <c r="AO483" s="2" t="s">
        <v>904</v>
      </c>
      <c r="AP483" s="2" t="s">
        <v>904</v>
      </c>
      <c r="AQ483" s="2" t="s">
        <v>904</v>
      </c>
      <c r="AR483" s="2" t="s">
        <v>904</v>
      </c>
      <c r="AS483" s="2" t="s">
        <v>904</v>
      </c>
      <c r="AT483" s="2" t="s">
        <v>904</v>
      </c>
      <c r="AU483" s="2" t="s">
        <v>904</v>
      </c>
      <c r="AV483" s="2" t="s">
        <v>904</v>
      </c>
      <c r="AW483" s="2" t="s">
        <v>904</v>
      </c>
      <c r="AX483" s="2" t="s">
        <v>904</v>
      </c>
      <c r="AY483" s="2" t="s">
        <v>904</v>
      </c>
      <c r="AZ483" s="2" t="s">
        <v>904</v>
      </c>
      <c r="BA483" s="205">
        <v>1105493.3940079215</v>
      </c>
      <c r="BB483" s="205">
        <v>5.417550886978589</v>
      </c>
      <c r="BC483" s="206" t="s">
        <v>904</v>
      </c>
      <c r="BD483" s="205">
        <v>5.417550886978589</v>
      </c>
      <c r="BE483" s="205">
        <v>5985.705483811685</v>
      </c>
      <c r="BF483" s="205">
        <v>0.0</v>
      </c>
      <c r="BG483" s="205">
        <v>49880.0</v>
      </c>
      <c r="BH483" s="205">
        <v>39904.0</v>
      </c>
      <c r="BI483" s="2" t="s">
        <v>904</v>
      </c>
      <c r="BJ483" s="2" t="s">
        <v>904</v>
      </c>
      <c r="BK483" s="203">
        <v>30.0</v>
      </c>
      <c r="BL483" s="2">
        <v>3.0</v>
      </c>
      <c r="BM483" s="207">
        <v>30.0</v>
      </c>
      <c r="BN483" s="208" t="s">
        <v>906</v>
      </c>
      <c r="BO483" s="87">
        <v>20.0</v>
      </c>
      <c r="BP483" s="101">
        <v>0.05</v>
      </c>
      <c r="BQ483" s="101">
        <v>0.04</v>
      </c>
      <c r="BR483" s="2">
        <v>100.0</v>
      </c>
      <c r="BS483" s="2">
        <v>100.0</v>
      </c>
    </row>
    <row r="484" ht="12.75" customHeight="1">
      <c r="A484" s="87" t="str">
        <f t="shared" si="1"/>
        <v>Kenya Salt marsh Restoration Hydrology Small</v>
      </c>
      <c r="B484" s="87" t="s">
        <v>164</v>
      </c>
      <c r="C484" s="203" t="s">
        <v>187</v>
      </c>
      <c r="D484" s="2" t="s">
        <v>588</v>
      </c>
      <c r="E484" s="203" t="s">
        <v>168</v>
      </c>
      <c r="F484" s="2" t="s">
        <v>174</v>
      </c>
      <c r="G484" s="203" t="s">
        <v>909</v>
      </c>
      <c r="H484" s="177">
        <v>100.0</v>
      </c>
      <c r="I484" s="2" t="s">
        <v>907</v>
      </c>
      <c r="J484" s="2">
        <v>14.16530529944224</v>
      </c>
      <c r="K484" s="2">
        <v>424.9591589832672</v>
      </c>
      <c r="L484" s="204">
        <v>-1882270.4478959602</v>
      </c>
      <c r="M484" s="92">
        <v>1993639.287104085</v>
      </c>
      <c r="N484" s="92">
        <v>2512118.8184860805</v>
      </c>
      <c r="O484" s="92">
        <v>1359041.929571027</v>
      </c>
      <c r="P484" s="92">
        <v>1452866.1741316505</v>
      </c>
      <c r="Q484" s="92">
        <v>634597.3575330582</v>
      </c>
      <c r="R484" s="92">
        <v>1059252.6443544303</v>
      </c>
      <c r="S484" s="92">
        <v>6673.333333333321</v>
      </c>
      <c r="T484" s="92">
        <v>5338.666666666656</v>
      </c>
      <c r="U484" s="92">
        <v>111368.83920812496</v>
      </c>
      <c r="V484" s="92">
        <v>187951.94105597556</v>
      </c>
      <c r="W484" s="92">
        <v>373.4339323996171</v>
      </c>
      <c r="X484" s="92">
        <v>19936.39287104085</v>
      </c>
      <c r="Y484" s="92">
        <v>3987.27857420817</v>
      </c>
      <c r="Z484" s="92">
        <v>66.7333333333332</v>
      </c>
      <c r="AA484" s="92">
        <v>1113.6883920812497</v>
      </c>
      <c r="AB484" s="87">
        <v>500.0</v>
      </c>
      <c r="AC484" s="2">
        <v>1882270.4478959602</v>
      </c>
      <c r="AD484" s="92">
        <v>1359041.929571027</v>
      </c>
      <c r="AE484" s="92">
        <v>634597.3575330582</v>
      </c>
      <c r="AF484" s="92">
        <v>111368.83920812496</v>
      </c>
      <c r="AG484" s="92">
        <v>373.4339323996171</v>
      </c>
      <c r="AH484" s="2" t="s">
        <v>904</v>
      </c>
      <c r="AI484" s="2" t="s">
        <v>904</v>
      </c>
      <c r="AJ484" s="2" t="s">
        <v>904</v>
      </c>
      <c r="AK484" s="177">
        <v>5338.666666666656</v>
      </c>
      <c r="AL484" s="2" t="s">
        <v>904</v>
      </c>
      <c r="AM484" s="2" t="s">
        <v>904</v>
      </c>
      <c r="AN484" s="2" t="s">
        <v>904</v>
      </c>
      <c r="AO484" s="2" t="s">
        <v>904</v>
      </c>
      <c r="AP484" s="2" t="s">
        <v>904</v>
      </c>
      <c r="AQ484" s="2" t="s">
        <v>904</v>
      </c>
      <c r="AR484" s="2" t="s">
        <v>904</v>
      </c>
      <c r="AS484" s="2" t="s">
        <v>904</v>
      </c>
      <c r="AT484" s="2" t="s">
        <v>904</v>
      </c>
      <c r="AU484" s="2" t="s">
        <v>904</v>
      </c>
      <c r="AV484" s="2" t="s">
        <v>904</v>
      </c>
      <c r="AW484" s="2" t="s">
        <v>904</v>
      </c>
      <c r="AX484" s="2" t="s">
        <v>904</v>
      </c>
      <c r="AY484" s="2" t="s">
        <v>904</v>
      </c>
      <c r="AZ484" s="2" t="s">
        <v>904</v>
      </c>
      <c r="BA484" s="205">
        <v>3211.1008186617864</v>
      </c>
      <c r="BB484" s="205">
        <v>5.453513012889005</v>
      </c>
      <c r="BC484" s="206" t="s">
        <v>904</v>
      </c>
      <c r="BD484" s="205">
        <v>5.453513012889005</v>
      </c>
      <c r="BE484" s="205">
        <v>998.6594657876379</v>
      </c>
      <c r="BF484" s="205">
        <v>0.0</v>
      </c>
      <c r="BG484" s="205">
        <v>6673.333333333321</v>
      </c>
      <c r="BH484" s="205">
        <v>5338.666666666656</v>
      </c>
      <c r="BI484" s="2" t="s">
        <v>904</v>
      </c>
      <c r="BJ484" s="2" t="s">
        <v>904</v>
      </c>
      <c r="BK484" s="203">
        <v>30.0</v>
      </c>
      <c r="BL484" s="2">
        <v>1.0</v>
      </c>
      <c r="BM484" s="207">
        <v>30.0</v>
      </c>
      <c r="BN484" s="208" t="s">
        <v>906</v>
      </c>
      <c r="BO484" s="87">
        <v>20.0</v>
      </c>
      <c r="BP484" s="101">
        <v>0.05</v>
      </c>
      <c r="BQ484" s="101">
        <v>0.04</v>
      </c>
      <c r="BR484" s="2">
        <v>100.0</v>
      </c>
      <c r="BS484" s="2">
        <v>100.0</v>
      </c>
    </row>
    <row r="485" ht="12.75" customHeight="1">
      <c r="A485" s="87" t="str">
        <f t="shared" si="1"/>
        <v>Kenya Salt marsh Restoration Hydrology Small</v>
      </c>
      <c r="B485" s="87" t="s">
        <v>164</v>
      </c>
      <c r="C485" s="203" t="s">
        <v>187</v>
      </c>
      <c r="D485" s="2" t="s">
        <v>588</v>
      </c>
      <c r="E485" s="203" t="s">
        <v>168</v>
      </c>
      <c r="F485" s="2" t="s">
        <v>174</v>
      </c>
      <c r="G485" s="203" t="s">
        <v>909</v>
      </c>
      <c r="H485" s="177">
        <v>100.0</v>
      </c>
      <c r="I485" s="2" t="s">
        <v>907</v>
      </c>
      <c r="J485" s="2">
        <v>14.16530529944224</v>
      </c>
      <c r="K485" s="2">
        <v>424.9591589832672</v>
      </c>
      <c r="L485" s="204">
        <v>-1882270.4478959602</v>
      </c>
      <c r="M485" s="92">
        <v>1993639.287104085</v>
      </c>
      <c r="N485" s="92">
        <v>2512118.8184860805</v>
      </c>
      <c r="O485" s="92">
        <v>1359041.929571027</v>
      </c>
      <c r="P485" s="92">
        <v>1452866.1741316505</v>
      </c>
      <c r="Q485" s="92">
        <v>634597.3575330582</v>
      </c>
      <c r="R485" s="92">
        <v>1059252.6443544303</v>
      </c>
      <c r="S485" s="92">
        <v>6673.333333333321</v>
      </c>
      <c r="T485" s="92">
        <v>5338.666666666656</v>
      </c>
      <c r="U485" s="92">
        <v>111368.83920812496</v>
      </c>
      <c r="V485" s="92">
        <v>187951.94105597556</v>
      </c>
      <c r="W485" s="92">
        <v>373.4339323996171</v>
      </c>
      <c r="X485" s="92">
        <v>19936.39287104085</v>
      </c>
      <c r="Y485" s="92">
        <v>3987.27857420817</v>
      </c>
      <c r="Z485" s="92">
        <v>66.7333333333332</v>
      </c>
      <c r="AA485" s="92">
        <v>1113.6883920812497</v>
      </c>
      <c r="AB485" s="87">
        <v>500.0</v>
      </c>
      <c r="AC485" s="2">
        <v>1882270.4478959602</v>
      </c>
      <c r="AD485" s="92">
        <v>1359041.929571027</v>
      </c>
      <c r="AE485" s="92">
        <v>634597.3575330582</v>
      </c>
      <c r="AF485" s="92">
        <v>111368.83920812496</v>
      </c>
      <c r="AG485" s="92">
        <v>373.4339323996171</v>
      </c>
      <c r="AH485" s="2" t="s">
        <v>904</v>
      </c>
      <c r="AI485" s="2" t="s">
        <v>904</v>
      </c>
      <c r="AJ485" s="2" t="s">
        <v>904</v>
      </c>
      <c r="AK485" s="177">
        <v>5338.666666666656</v>
      </c>
      <c r="AL485" s="2" t="s">
        <v>904</v>
      </c>
      <c r="AM485" s="2" t="s">
        <v>904</v>
      </c>
      <c r="AN485" s="2" t="s">
        <v>904</v>
      </c>
      <c r="AO485" s="2" t="s">
        <v>904</v>
      </c>
      <c r="AP485" s="2" t="s">
        <v>904</v>
      </c>
      <c r="AQ485" s="2" t="s">
        <v>904</v>
      </c>
      <c r="AR485" s="2" t="s">
        <v>904</v>
      </c>
      <c r="AS485" s="2" t="s">
        <v>904</v>
      </c>
      <c r="AT485" s="2" t="s">
        <v>904</v>
      </c>
      <c r="AU485" s="2" t="s">
        <v>904</v>
      </c>
      <c r="AV485" s="2" t="s">
        <v>904</v>
      </c>
      <c r="AW485" s="2" t="s">
        <v>904</v>
      </c>
      <c r="AX485" s="2" t="s">
        <v>904</v>
      </c>
      <c r="AY485" s="2" t="s">
        <v>904</v>
      </c>
      <c r="AZ485" s="2" t="s">
        <v>904</v>
      </c>
      <c r="BA485" s="205">
        <v>3211.1008186617864</v>
      </c>
      <c r="BB485" s="205">
        <v>5.453513012889005</v>
      </c>
      <c r="BC485" s="206" t="s">
        <v>904</v>
      </c>
      <c r="BD485" s="205">
        <v>5.453513012889005</v>
      </c>
      <c r="BE485" s="205">
        <v>998.6594657876379</v>
      </c>
      <c r="BF485" s="205">
        <v>0.0</v>
      </c>
      <c r="BG485" s="205">
        <v>6673.333333333321</v>
      </c>
      <c r="BH485" s="205">
        <v>5338.666666666656</v>
      </c>
      <c r="BI485" s="2" t="s">
        <v>904</v>
      </c>
      <c r="BJ485" s="2" t="s">
        <v>904</v>
      </c>
      <c r="BK485" s="203">
        <v>30.0</v>
      </c>
      <c r="BL485" s="2">
        <v>1.0</v>
      </c>
      <c r="BM485" s="207">
        <v>30.0</v>
      </c>
      <c r="BN485" s="208" t="s">
        <v>906</v>
      </c>
      <c r="BO485" s="87">
        <v>20.0</v>
      </c>
      <c r="BP485" s="101">
        <v>0.05</v>
      </c>
      <c r="BQ485" s="101">
        <v>0.04</v>
      </c>
      <c r="BR485" s="2">
        <v>100.0</v>
      </c>
      <c r="BS485" s="2">
        <v>100.0</v>
      </c>
    </row>
    <row r="486" ht="12.75" customHeight="1">
      <c r="A486" s="87" t="str">
        <f t="shared" si="1"/>
        <v>Kenya Mangrove Restoration Hydrology Large</v>
      </c>
      <c r="B486" s="87" t="s">
        <v>164</v>
      </c>
      <c r="C486" s="203" t="s">
        <v>187</v>
      </c>
      <c r="D486" s="2" t="s">
        <v>588</v>
      </c>
      <c r="E486" s="203" t="s">
        <v>160</v>
      </c>
      <c r="F486" s="2" t="s">
        <v>174</v>
      </c>
      <c r="G486" s="203" t="s">
        <v>909</v>
      </c>
      <c r="H486" s="177">
        <v>1000.0</v>
      </c>
      <c r="I486" s="2" t="s">
        <v>908</v>
      </c>
      <c r="J486" s="2">
        <v>40145.87061400001</v>
      </c>
      <c r="K486" s="2">
        <v>313471.6572497698</v>
      </c>
      <c r="L486" s="204">
        <v>-1356244.6745496471</v>
      </c>
      <c r="M486" s="92">
        <v>2797000.260637683</v>
      </c>
      <c r="N486" s="92">
        <v>3598223.5735863475</v>
      </c>
      <c r="O486" s="92">
        <v>1840699.0839197757</v>
      </c>
      <c r="P486" s="92">
        <v>2021266.6666666665</v>
      </c>
      <c r="Q486" s="92">
        <v>956301.176717907</v>
      </c>
      <c r="R486" s="92">
        <v>1576956.9069196808</v>
      </c>
      <c r="S486" s="92">
        <v>461390.0</v>
      </c>
      <c r="T486" s="92">
        <v>369112.0</v>
      </c>
      <c r="U486" s="92">
        <v>1967100.0679717483</v>
      </c>
      <c r="V486" s="92">
        <v>3416935.069196808</v>
      </c>
      <c r="W486" s="92">
        <v>7.5776465155228845</v>
      </c>
      <c r="X486" s="92">
        <v>2797.000260637683</v>
      </c>
      <c r="Y486" s="92">
        <v>5594.000521275366</v>
      </c>
      <c r="Z486" s="92">
        <v>461.39</v>
      </c>
      <c r="AA486" s="92">
        <v>1967.1000679717483</v>
      </c>
      <c r="AB486" s="87">
        <v>500.0</v>
      </c>
      <c r="AC486" s="2">
        <v>1356244.6745496471</v>
      </c>
      <c r="AD486" s="92">
        <v>1840699.0839197757</v>
      </c>
      <c r="AE486" s="92">
        <v>956301.176717907</v>
      </c>
      <c r="AF486" s="92">
        <v>1967100.0679717483</v>
      </c>
      <c r="AG486" s="92">
        <v>7.5776465155228845</v>
      </c>
      <c r="AH486" s="2" t="s">
        <v>904</v>
      </c>
      <c r="AI486" s="2" t="s">
        <v>904</v>
      </c>
      <c r="AJ486" s="2" t="s">
        <v>904</v>
      </c>
      <c r="AK486" s="177">
        <v>369112.0</v>
      </c>
      <c r="AL486" s="2" t="s">
        <v>904</v>
      </c>
      <c r="AM486" s="2" t="s">
        <v>904</v>
      </c>
      <c r="AN486" s="2" t="s">
        <v>904</v>
      </c>
      <c r="AO486" s="2" t="s">
        <v>904</v>
      </c>
      <c r="AP486" s="2" t="s">
        <v>904</v>
      </c>
      <c r="AQ486" s="2" t="s">
        <v>904</v>
      </c>
      <c r="AR486" s="2" t="s">
        <v>904</v>
      </c>
      <c r="AS486" s="2" t="s">
        <v>904</v>
      </c>
      <c r="AT486" s="2" t="s">
        <v>904</v>
      </c>
      <c r="AU486" s="2" t="s">
        <v>904</v>
      </c>
      <c r="AV486" s="2" t="s">
        <v>904</v>
      </c>
      <c r="AW486" s="2" t="s">
        <v>904</v>
      </c>
      <c r="AX486" s="2" t="s">
        <v>904</v>
      </c>
      <c r="AY486" s="2" t="s">
        <v>904</v>
      </c>
      <c r="AZ486" s="2" t="s">
        <v>904</v>
      </c>
      <c r="BA486" s="205">
        <v>1105493.3940079215</v>
      </c>
      <c r="BB486" s="205">
        <v>54.17550886978586</v>
      </c>
      <c r="BC486" s="206" t="s">
        <v>904</v>
      </c>
      <c r="BD486" s="205">
        <v>54.17550886978586</v>
      </c>
      <c r="BE486" s="205">
        <v>59857.05483811687</v>
      </c>
      <c r="BF486" s="205">
        <v>0.0</v>
      </c>
      <c r="BG486" s="205">
        <v>461390.0</v>
      </c>
      <c r="BH486" s="205">
        <v>369112.0</v>
      </c>
      <c r="BI486" s="2" t="s">
        <v>904</v>
      </c>
      <c r="BJ486" s="2" t="s">
        <v>904</v>
      </c>
      <c r="BK486" s="203">
        <v>7.8083163337963155</v>
      </c>
      <c r="BL486" s="2">
        <v>3.0</v>
      </c>
      <c r="BM486" s="207">
        <v>7.8083163337963155</v>
      </c>
      <c r="BN486" s="208" t="s">
        <v>905</v>
      </c>
      <c r="BO486" s="87">
        <v>20.0</v>
      </c>
      <c r="BP486" s="101">
        <v>0.05</v>
      </c>
      <c r="BQ486" s="101">
        <v>0.04</v>
      </c>
      <c r="BR486" s="2">
        <v>100.0</v>
      </c>
      <c r="BS486" s="2">
        <v>100.0</v>
      </c>
    </row>
    <row r="487" ht="12.75" customHeight="1">
      <c r="A487" s="87" t="str">
        <f t="shared" si="1"/>
        <v>Kenya Mangrove Restoration Hydrology Large</v>
      </c>
      <c r="B487" s="87" t="s">
        <v>164</v>
      </c>
      <c r="C487" s="203" t="s">
        <v>187</v>
      </c>
      <c r="D487" s="2" t="s">
        <v>588</v>
      </c>
      <c r="E487" s="203" t="s">
        <v>160</v>
      </c>
      <c r="F487" s="2" t="s">
        <v>174</v>
      </c>
      <c r="G487" s="203" t="s">
        <v>909</v>
      </c>
      <c r="H487" s="177">
        <v>1000.0</v>
      </c>
      <c r="I487" s="2" t="s">
        <v>908</v>
      </c>
      <c r="J487" s="2">
        <v>40145.87061400001</v>
      </c>
      <c r="K487" s="2">
        <v>313471.6572497698</v>
      </c>
      <c r="L487" s="204">
        <v>-1356244.6745496471</v>
      </c>
      <c r="M487" s="92">
        <v>2797000.260637683</v>
      </c>
      <c r="N487" s="92">
        <v>3598223.5735863475</v>
      </c>
      <c r="O487" s="92">
        <v>1840699.0839197757</v>
      </c>
      <c r="P487" s="92">
        <v>2021266.6666666665</v>
      </c>
      <c r="Q487" s="92">
        <v>956301.176717907</v>
      </c>
      <c r="R487" s="92">
        <v>1576956.9069196808</v>
      </c>
      <c r="S487" s="92">
        <v>461390.0</v>
      </c>
      <c r="T487" s="92">
        <v>369112.0</v>
      </c>
      <c r="U487" s="92">
        <v>1967100.0679717483</v>
      </c>
      <c r="V487" s="92">
        <v>3416935.069196808</v>
      </c>
      <c r="W487" s="92">
        <v>7.5776465155228845</v>
      </c>
      <c r="X487" s="92">
        <v>2797.000260637683</v>
      </c>
      <c r="Y487" s="92">
        <v>5594.000521275366</v>
      </c>
      <c r="Z487" s="92">
        <v>461.39</v>
      </c>
      <c r="AA487" s="92">
        <v>1967.1000679717483</v>
      </c>
      <c r="AB487" s="87">
        <v>500.0</v>
      </c>
      <c r="AC487" s="2">
        <v>1356244.6745496471</v>
      </c>
      <c r="AD487" s="92">
        <v>1840699.0839197757</v>
      </c>
      <c r="AE487" s="92">
        <v>956301.176717907</v>
      </c>
      <c r="AF487" s="92">
        <v>1967100.0679717483</v>
      </c>
      <c r="AG487" s="92">
        <v>7.5776465155228845</v>
      </c>
      <c r="AH487" s="2" t="s">
        <v>904</v>
      </c>
      <c r="AI487" s="2" t="s">
        <v>904</v>
      </c>
      <c r="AJ487" s="2" t="s">
        <v>904</v>
      </c>
      <c r="AK487" s="177">
        <v>369112.0</v>
      </c>
      <c r="AL487" s="2" t="s">
        <v>904</v>
      </c>
      <c r="AM487" s="2" t="s">
        <v>904</v>
      </c>
      <c r="AN487" s="2" t="s">
        <v>904</v>
      </c>
      <c r="AO487" s="2" t="s">
        <v>904</v>
      </c>
      <c r="AP487" s="2" t="s">
        <v>904</v>
      </c>
      <c r="AQ487" s="2" t="s">
        <v>904</v>
      </c>
      <c r="AR487" s="2" t="s">
        <v>904</v>
      </c>
      <c r="AS487" s="2" t="s">
        <v>904</v>
      </c>
      <c r="AT487" s="2" t="s">
        <v>904</v>
      </c>
      <c r="AU487" s="2" t="s">
        <v>904</v>
      </c>
      <c r="AV487" s="2" t="s">
        <v>904</v>
      </c>
      <c r="AW487" s="2" t="s">
        <v>904</v>
      </c>
      <c r="AX487" s="2" t="s">
        <v>904</v>
      </c>
      <c r="AY487" s="2" t="s">
        <v>904</v>
      </c>
      <c r="AZ487" s="2" t="s">
        <v>904</v>
      </c>
      <c r="BA487" s="205">
        <v>1105493.3940079215</v>
      </c>
      <c r="BB487" s="205">
        <v>54.17550886978586</v>
      </c>
      <c r="BC487" s="206" t="s">
        <v>904</v>
      </c>
      <c r="BD487" s="205">
        <v>54.17550886978586</v>
      </c>
      <c r="BE487" s="205">
        <v>59857.05483811687</v>
      </c>
      <c r="BF487" s="205">
        <v>0.0</v>
      </c>
      <c r="BG487" s="205">
        <v>461390.0</v>
      </c>
      <c r="BH487" s="205">
        <v>369112.0</v>
      </c>
      <c r="BI487" s="2" t="s">
        <v>904</v>
      </c>
      <c r="BJ487" s="2" t="s">
        <v>904</v>
      </c>
      <c r="BK487" s="203">
        <v>7.8083163337963155</v>
      </c>
      <c r="BL487" s="2">
        <v>3.0</v>
      </c>
      <c r="BM487" s="207">
        <v>7.8083163337963155</v>
      </c>
      <c r="BN487" s="208" t="s">
        <v>905</v>
      </c>
      <c r="BO487" s="87">
        <v>20.0</v>
      </c>
      <c r="BP487" s="101">
        <v>0.05</v>
      </c>
      <c r="BQ487" s="101">
        <v>0.04</v>
      </c>
      <c r="BR487" s="2">
        <v>100.0</v>
      </c>
      <c r="BS487" s="2">
        <v>100.0</v>
      </c>
    </row>
    <row r="488" ht="12.75" customHeight="1">
      <c r="A488" s="87" t="str">
        <f t="shared" si="1"/>
        <v>Kenya Salt marsh Restoration Hydrology Large</v>
      </c>
      <c r="B488" s="87" t="s">
        <v>164</v>
      </c>
      <c r="C488" s="203" t="s">
        <v>187</v>
      </c>
      <c r="D488" s="2" t="s">
        <v>588</v>
      </c>
      <c r="E488" s="203" t="s">
        <v>168</v>
      </c>
      <c r="F488" s="2" t="s">
        <v>174</v>
      </c>
      <c r="G488" s="203" t="s">
        <v>909</v>
      </c>
      <c r="H488" s="177">
        <v>1000.0</v>
      </c>
      <c r="I488" s="2" t="s">
        <v>908</v>
      </c>
      <c r="J488" s="2">
        <v>14.16530529944224</v>
      </c>
      <c r="K488" s="2">
        <v>676.4613967202953</v>
      </c>
      <c r="L488" s="204">
        <v>-1922560.8684799743</v>
      </c>
      <c r="M488" s="92">
        <v>3163839.072393803</v>
      </c>
      <c r="N488" s="92">
        <v>4004619.743297466</v>
      </c>
      <c r="O488" s="92">
        <v>2198113.4439022997</v>
      </c>
      <c r="P488" s="92">
        <v>2447261.741316505</v>
      </c>
      <c r="Q488" s="92">
        <v>965725.6284915034</v>
      </c>
      <c r="R488" s="92">
        <v>1557358.001980961</v>
      </c>
      <c r="S488" s="92">
        <v>61728.3333333332</v>
      </c>
      <c r="T488" s="92">
        <v>49382.66666666658</v>
      </c>
      <c r="U488" s="92">
        <v>1609542.7141525086</v>
      </c>
      <c r="V488" s="92">
        <v>2795842.9949263306</v>
      </c>
      <c r="W488" s="92">
        <v>64.0678052837799</v>
      </c>
      <c r="X488" s="92">
        <v>3163.839072393803</v>
      </c>
      <c r="Y488" s="92">
        <v>6327.678144787606</v>
      </c>
      <c r="Z488" s="92">
        <v>61.7283333333332</v>
      </c>
      <c r="AA488" s="92">
        <v>1609.5427141525086</v>
      </c>
      <c r="AB488" s="87">
        <v>500.0</v>
      </c>
      <c r="AC488" s="2">
        <v>1922560.8684799743</v>
      </c>
      <c r="AD488" s="92">
        <v>2198113.4439022997</v>
      </c>
      <c r="AE488" s="92">
        <v>965725.6284915034</v>
      </c>
      <c r="AF488" s="92">
        <v>1609542.7141525086</v>
      </c>
      <c r="AG488" s="92">
        <v>64.0678052837799</v>
      </c>
      <c r="AH488" s="2" t="s">
        <v>904</v>
      </c>
      <c r="AI488" s="2" t="s">
        <v>904</v>
      </c>
      <c r="AJ488" s="2" t="s">
        <v>904</v>
      </c>
      <c r="AK488" s="177">
        <v>49382.66666666658</v>
      </c>
      <c r="AL488" s="2" t="s">
        <v>904</v>
      </c>
      <c r="AM488" s="2" t="s">
        <v>904</v>
      </c>
      <c r="AN488" s="2" t="s">
        <v>904</v>
      </c>
      <c r="AO488" s="2" t="s">
        <v>904</v>
      </c>
      <c r="AP488" s="2" t="s">
        <v>904</v>
      </c>
      <c r="AQ488" s="2" t="s">
        <v>904</v>
      </c>
      <c r="AR488" s="2" t="s">
        <v>904</v>
      </c>
      <c r="AS488" s="2" t="s">
        <v>904</v>
      </c>
      <c r="AT488" s="2" t="s">
        <v>904</v>
      </c>
      <c r="AU488" s="2" t="s">
        <v>904</v>
      </c>
      <c r="AV488" s="2" t="s">
        <v>904</v>
      </c>
      <c r="AW488" s="2" t="s">
        <v>904</v>
      </c>
      <c r="AX488" s="2" t="s">
        <v>904</v>
      </c>
      <c r="AY488" s="2" t="s">
        <v>904</v>
      </c>
      <c r="AZ488" s="2" t="s">
        <v>904</v>
      </c>
      <c r="BA488" s="205">
        <v>3211.1008186617864</v>
      </c>
      <c r="BB488" s="205">
        <v>54.535130128890046</v>
      </c>
      <c r="BC488" s="206" t="s">
        <v>904</v>
      </c>
      <c r="BD488" s="205">
        <v>54.535130128890046</v>
      </c>
      <c r="BE488" s="205">
        <v>9986.59465787638</v>
      </c>
      <c r="BF488" s="205">
        <v>0.0</v>
      </c>
      <c r="BG488" s="205">
        <v>61728.3333333332</v>
      </c>
      <c r="BH488" s="205">
        <v>49382.66666666658</v>
      </c>
      <c r="BI488" s="2" t="s">
        <v>904</v>
      </c>
      <c r="BJ488" s="2" t="s">
        <v>904</v>
      </c>
      <c r="BK488" s="203">
        <v>47.754805309203675</v>
      </c>
      <c r="BL488" s="2">
        <v>3.0</v>
      </c>
      <c r="BM488" s="207">
        <v>47.754805309203675</v>
      </c>
      <c r="BN488" s="208" t="s">
        <v>905</v>
      </c>
      <c r="BO488" s="87">
        <v>20.0</v>
      </c>
      <c r="BP488" s="101">
        <v>0.05</v>
      </c>
      <c r="BQ488" s="101">
        <v>0.04</v>
      </c>
      <c r="BR488" s="2">
        <v>100.0</v>
      </c>
      <c r="BS488" s="2">
        <v>100.0</v>
      </c>
    </row>
    <row r="489" ht="12.75" customHeight="1">
      <c r="A489" s="87" t="str">
        <f t="shared" si="1"/>
        <v>Kenya Salt marsh Restoration Hydrology Large</v>
      </c>
      <c r="B489" s="87" t="s">
        <v>164</v>
      </c>
      <c r="C489" s="203" t="s">
        <v>187</v>
      </c>
      <c r="D489" s="2" t="s">
        <v>588</v>
      </c>
      <c r="E489" s="203" t="s">
        <v>168</v>
      </c>
      <c r="F489" s="2" t="s">
        <v>174</v>
      </c>
      <c r="G489" s="203" t="s">
        <v>909</v>
      </c>
      <c r="H489" s="177">
        <v>1000.0</v>
      </c>
      <c r="I489" s="2" t="s">
        <v>908</v>
      </c>
      <c r="J489" s="2">
        <v>14.16530529944224</v>
      </c>
      <c r="K489" s="2">
        <v>676.4613967202953</v>
      </c>
      <c r="L489" s="204">
        <v>-1922560.8684799743</v>
      </c>
      <c r="M489" s="92">
        <v>3163839.072393803</v>
      </c>
      <c r="N489" s="92">
        <v>4004619.743297466</v>
      </c>
      <c r="O489" s="92">
        <v>2198113.4439022997</v>
      </c>
      <c r="P489" s="92">
        <v>2447261.741316505</v>
      </c>
      <c r="Q489" s="92">
        <v>965725.6284915034</v>
      </c>
      <c r="R489" s="92">
        <v>1557358.001980961</v>
      </c>
      <c r="S489" s="92">
        <v>61728.3333333332</v>
      </c>
      <c r="T489" s="92">
        <v>49382.66666666658</v>
      </c>
      <c r="U489" s="92">
        <v>1609542.7141525086</v>
      </c>
      <c r="V489" s="92">
        <v>2795842.9949263306</v>
      </c>
      <c r="W489" s="92">
        <v>64.0678052837799</v>
      </c>
      <c r="X489" s="92">
        <v>3163.839072393803</v>
      </c>
      <c r="Y489" s="92">
        <v>6327.678144787606</v>
      </c>
      <c r="Z489" s="92">
        <v>61.7283333333332</v>
      </c>
      <c r="AA489" s="92">
        <v>1609.5427141525086</v>
      </c>
      <c r="AB489" s="87">
        <v>500.0</v>
      </c>
      <c r="AC489" s="2">
        <v>1922560.8684799743</v>
      </c>
      <c r="AD489" s="92">
        <v>2198113.4439022997</v>
      </c>
      <c r="AE489" s="92">
        <v>965725.6284915034</v>
      </c>
      <c r="AF489" s="92">
        <v>1609542.7141525086</v>
      </c>
      <c r="AG489" s="92">
        <v>64.0678052837799</v>
      </c>
      <c r="AH489" s="2" t="s">
        <v>904</v>
      </c>
      <c r="AI489" s="2" t="s">
        <v>904</v>
      </c>
      <c r="AJ489" s="2" t="s">
        <v>904</v>
      </c>
      <c r="AK489" s="177">
        <v>49382.66666666658</v>
      </c>
      <c r="AL489" s="2" t="s">
        <v>904</v>
      </c>
      <c r="AM489" s="2" t="s">
        <v>904</v>
      </c>
      <c r="AN489" s="2" t="s">
        <v>904</v>
      </c>
      <c r="AO489" s="2" t="s">
        <v>904</v>
      </c>
      <c r="AP489" s="2" t="s">
        <v>904</v>
      </c>
      <c r="AQ489" s="2" t="s">
        <v>904</v>
      </c>
      <c r="AR489" s="2" t="s">
        <v>904</v>
      </c>
      <c r="AS489" s="2" t="s">
        <v>904</v>
      </c>
      <c r="AT489" s="2" t="s">
        <v>904</v>
      </c>
      <c r="AU489" s="2" t="s">
        <v>904</v>
      </c>
      <c r="AV489" s="2" t="s">
        <v>904</v>
      </c>
      <c r="AW489" s="2" t="s">
        <v>904</v>
      </c>
      <c r="AX489" s="2" t="s">
        <v>904</v>
      </c>
      <c r="AY489" s="2" t="s">
        <v>904</v>
      </c>
      <c r="AZ489" s="2" t="s">
        <v>904</v>
      </c>
      <c r="BA489" s="205">
        <v>3211.1008186617864</v>
      </c>
      <c r="BB489" s="205">
        <v>54.535130128890046</v>
      </c>
      <c r="BC489" s="206" t="s">
        <v>904</v>
      </c>
      <c r="BD489" s="205">
        <v>54.535130128890046</v>
      </c>
      <c r="BE489" s="205">
        <v>9986.59465787638</v>
      </c>
      <c r="BF489" s="205">
        <v>0.0</v>
      </c>
      <c r="BG489" s="205">
        <v>61728.3333333332</v>
      </c>
      <c r="BH489" s="205">
        <v>49382.66666666658</v>
      </c>
      <c r="BI489" s="2" t="s">
        <v>904</v>
      </c>
      <c r="BJ489" s="2" t="s">
        <v>904</v>
      </c>
      <c r="BK489" s="203">
        <v>47.754805309203675</v>
      </c>
      <c r="BL489" s="2">
        <v>3.0</v>
      </c>
      <c r="BM489" s="207">
        <v>47.754805309203675</v>
      </c>
      <c r="BN489" s="208" t="s">
        <v>905</v>
      </c>
      <c r="BO489" s="87">
        <v>20.0</v>
      </c>
      <c r="BP489" s="101">
        <v>0.05</v>
      </c>
      <c r="BQ489" s="101">
        <v>0.04</v>
      </c>
      <c r="BR489" s="2">
        <v>100.0</v>
      </c>
      <c r="BS489" s="2">
        <v>100.0</v>
      </c>
    </row>
    <row r="490" ht="12.75" customHeight="1">
      <c r="A490" s="87" t="str">
        <f t="shared" si="1"/>
        <v>Kenya Mangrove Restoration Hydrology Large</v>
      </c>
      <c r="B490" s="87" t="s">
        <v>164</v>
      </c>
      <c r="C490" s="203" t="s">
        <v>187</v>
      </c>
      <c r="D490" s="2" t="s">
        <v>588</v>
      </c>
      <c r="E490" s="203" t="s">
        <v>160</v>
      </c>
      <c r="F490" s="2" t="s">
        <v>174</v>
      </c>
      <c r="G490" s="203" t="s">
        <v>909</v>
      </c>
      <c r="H490" s="177">
        <v>1000.0</v>
      </c>
      <c r="I490" s="2" t="s">
        <v>908</v>
      </c>
      <c r="J490" s="2">
        <v>40145.87061400001</v>
      </c>
      <c r="K490" s="2">
        <v>1204376.1184200002</v>
      </c>
      <c r="L490" s="204">
        <v>1162695.5724677034</v>
      </c>
      <c r="M490" s="92">
        <v>3356061.402400789</v>
      </c>
      <c r="N490" s="92">
        <v>4569336.153072569</v>
      </c>
      <c r="O490" s="92">
        <v>1840699.0839197757</v>
      </c>
      <c r="P490" s="92">
        <v>2021266.6666666665</v>
      </c>
      <c r="Q490" s="92">
        <v>1515362.318481013</v>
      </c>
      <c r="R490" s="92">
        <v>2548069.486405902</v>
      </c>
      <c r="S490" s="92">
        <v>461390.0</v>
      </c>
      <c r="T490" s="92">
        <v>369112.0</v>
      </c>
      <c r="U490" s="92">
        <v>7557711.485602809</v>
      </c>
      <c r="V490" s="92">
        <v>1.3128060864059025E7</v>
      </c>
      <c r="W490" s="92">
        <v>9.09225764104334</v>
      </c>
      <c r="X490" s="92">
        <v>3356.0614024007887</v>
      </c>
      <c r="Y490" s="92">
        <v>6712.122804801577</v>
      </c>
      <c r="Z490" s="92">
        <v>461.39</v>
      </c>
      <c r="AA490" s="92">
        <v>7557.711485602809</v>
      </c>
      <c r="AB490" s="87">
        <v>500.0</v>
      </c>
      <c r="AC490" s="2">
        <v>0.0</v>
      </c>
      <c r="AD490" s="92">
        <v>1840699.0839197757</v>
      </c>
      <c r="AE490" s="92">
        <v>1515362.318481013</v>
      </c>
      <c r="AF490" s="92">
        <v>7557711.485602809</v>
      </c>
      <c r="AG490" s="92">
        <v>9.09225764104334</v>
      </c>
      <c r="AH490" s="2" t="s">
        <v>904</v>
      </c>
      <c r="AI490" s="2" t="s">
        <v>904</v>
      </c>
      <c r="AJ490" s="2" t="s">
        <v>904</v>
      </c>
      <c r="AK490" s="177">
        <v>369112.0</v>
      </c>
      <c r="AL490" s="2" t="s">
        <v>904</v>
      </c>
      <c r="AM490" s="2" t="s">
        <v>904</v>
      </c>
      <c r="AN490" s="2" t="s">
        <v>904</v>
      </c>
      <c r="AO490" s="2" t="s">
        <v>904</v>
      </c>
      <c r="AP490" s="2" t="s">
        <v>904</v>
      </c>
      <c r="AQ490" s="2" t="s">
        <v>904</v>
      </c>
      <c r="AR490" s="2" t="s">
        <v>904</v>
      </c>
      <c r="AS490" s="2" t="s">
        <v>904</v>
      </c>
      <c r="AT490" s="2" t="s">
        <v>904</v>
      </c>
      <c r="AU490" s="2" t="s">
        <v>904</v>
      </c>
      <c r="AV490" s="2" t="s">
        <v>904</v>
      </c>
      <c r="AW490" s="2" t="s">
        <v>904</v>
      </c>
      <c r="AX490" s="2" t="s">
        <v>904</v>
      </c>
      <c r="AY490" s="2" t="s">
        <v>904</v>
      </c>
      <c r="AZ490" s="2" t="s">
        <v>904</v>
      </c>
      <c r="BA490" s="205">
        <v>1105493.3940079215</v>
      </c>
      <c r="BB490" s="205">
        <v>54.17550886978586</v>
      </c>
      <c r="BC490" s="206" t="s">
        <v>904</v>
      </c>
      <c r="BD490" s="205">
        <v>54.17550886978586</v>
      </c>
      <c r="BE490" s="205">
        <v>59857.05483811687</v>
      </c>
      <c r="BF490" s="205">
        <v>0.0</v>
      </c>
      <c r="BG490" s="205">
        <v>461390.0</v>
      </c>
      <c r="BH490" s="205">
        <v>369112.0</v>
      </c>
      <c r="BI490" s="2" t="s">
        <v>904</v>
      </c>
      <c r="BJ490" s="2" t="s">
        <v>904</v>
      </c>
      <c r="BK490" s="203">
        <v>30.0</v>
      </c>
      <c r="BL490" s="2">
        <v>3.0</v>
      </c>
      <c r="BM490" s="207">
        <v>30.0</v>
      </c>
      <c r="BN490" s="208" t="s">
        <v>906</v>
      </c>
      <c r="BO490" s="87">
        <v>20.0</v>
      </c>
      <c r="BP490" s="101">
        <v>0.05</v>
      </c>
      <c r="BQ490" s="101">
        <v>0.04</v>
      </c>
      <c r="BR490" s="2">
        <v>100.0</v>
      </c>
      <c r="BS490" s="2">
        <v>100.0</v>
      </c>
    </row>
    <row r="491" ht="12.75" customHeight="1">
      <c r="A491" s="87" t="str">
        <f t="shared" si="1"/>
        <v>Kenya Mangrove Restoration Hydrology Large</v>
      </c>
      <c r="B491" s="87" t="s">
        <v>164</v>
      </c>
      <c r="C491" s="203" t="s">
        <v>187</v>
      </c>
      <c r="D491" s="2" t="s">
        <v>588</v>
      </c>
      <c r="E491" s="203" t="s">
        <v>160</v>
      </c>
      <c r="F491" s="2" t="s">
        <v>174</v>
      </c>
      <c r="G491" s="203" t="s">
        <v>909</v>
      </c>
      <c r="H491" s="177">
        <v>1000.0</v>
      </c>
      <c r="I491" s="2" t="s">
        <v>908</v>
      </c>
      <c r="J491" s="2">
        <v>40145.87061400001</v>
      </c>
      <c r="K491" s="2">
        <v>1204376.1184200002</v>
      </c>
      <c r="L491" s="204">
        <v>1162695.5724677034</v>
      </c>
      <c r="M491" s="92">
        <v>3356061.402400789</v>
      </c>
      <c r="N491" s="92">
        <v>4569336.153072569</v>
      </c>
      <c r="O491" s="92">
        <v>1840699.0839197757</v>
      </c>
      <c r="P491" s="92">
        <v>2021266.6666666665</v>
      </c>
      <c r="Q491" s="92">
        <v>1515362.318481013</v>
      </c>
      <c r="R491" s="92">
        <v>2548069.486405902</v>
      </c>
      <c r="S491" s="92">
        <v>461390.0</v>
      </c>
      <c r="T491" s="92">
        <v>369112.0</v>
      </c>
      <c r="U491" s="92">
        <v>7557711.485602809</v>
      </c>
      <c r="V491" s="92">
        <v>1.3128060864059025E7</v>
      </c>
      <c r="W491" s="92">
        <v>9.09225764104334</v>
      </c>
      <c r="X491" s="92">
        <v>3356.0614024007887</v>
      </c>
      <c r="Y491" s="92">
        <v>6712.122804801577</v>
      </c>
      <c r="Z491" s="92">
        <v>461.39</v>
      </c>
      <c r="AA491" s="92">
        <v>7557.711485602809</v>
      </c>
      <c r="AB491" s="87">
        <v>500.0</v>
      </c>
      <c r="AC491" s="2">
        <v>0.0</v>
      </c>
      <c r="AD491" s="92">
        <v>1840699.0839197757</v>
      </c>
      <c r="AE491" s="92">
        <v>1515362.318481013</v>
      </c>
      <c r="AF491" s="92">
        <v>7557711.485602809</v>
      </c>
      <c r="AG491" s="92">
        <v>9.09225764104334</v>
      </c>
      <c r="AH491" s="2" t="s">
        <v>904</v>
      </c>
      <c r="AI491" s="2" t="s">
        <v>904</v>
      </c>
      <c r="AJ491" s="2" t="s">
        <v>904</v>
      </c>
      <c r="AK491" s="177">
        <v>369112.0</v>
      </c>
      <c r="AL491" s="2" t="s">
        <v>904</v>
      </c>
      <c r="AM491" s="2" t="s">
        <v>904</v>
      </c>
      <c r="AN491" s="2" t="s">
        <v>904</v>
      </c>
      <c r="AO491" s="2" t="s">
        <v>904</v>
      </c>
      <c r="AP491" s="2" t="s">
        <v>904</v>
      </c>
      <c r="AQ491" s="2" t="s">
        <v>904</v>
      </c>
      <c r="AR491" s="2" t="s">
        <v>904</v>
      </c>
      <c r="AS491" s="2" t="s">
        <v>904</v>
      </c>
      <c r="AT491" s="2" t="s">
        <v>904</v>
      </c>
      <c r="AU491" s="2" t="s">
        <v>904</v>
      </c>
      <c r="AV491" s="2" t="s">
        <v>904</v>
      </c>
      <c r="AW491" s="2" t="s">
        <v>904</v>
      </c>
      <c r="AX491" s="2" t="s">
        <v>904</v>
      </c>
      <c r="AY491" s="2" t="s">
        <v>904</v>
      </c>
      <c r="AZ491" s="2" t="s">
        <v>904</v>
      </c>
      <c r="BA491" s="205">
        <v>1105493.3940079215</v>
      </c>
      <c r="BB491" s="205">
        <v>54.17550886978586</v>
      </c>
      <c r="BC491" s="206" t="s">
        <v>904</v>
      </c>
      <c r="BD491" s="205">
        <v>54.17550886978586</v>
      </c>
      <c r="BE491" s="205">
        <v>59857.05483811687</v>
      </c>
      <c r="BF491" s="205">
        <v>0.0</v>
      </c>
      <c r="BG491" s="205">
        <v>461390.0</v>
      </c>
      <c r="BH491" s="205">
        <v>369112.0</v>
      </c>
      <c r="BI491" s="2" t="s">
        <v>904</v>
      </c>
      <c r="BJ491" s="2" t="s">
        <v>904</v>
      </c>
      <c r="BK491" s="203">
        <v>30.0</v>
      </c>
      <c r="BL491" s="2">
        <v>3.0</v>
      </c>
      <c r="BM491" s="207">
        <v>30.0</v>
      </c>
      <c r="BN491" s="208" t="s">
        <v>906</v>
      </c>
      <c r="BO491" s="87">
        <v>20.0</v>
      </c>
      <c r="BP491" s="101">
        <v>0.05</v>
      </c>
      <c r="BQ491" s="101">
        <v>0.04</v>
      </c>
      <c r="BR491" s="2">
        <v>100.0</v>
      </c>
      <c r="BS491" s="2">
        <v>100.0</v>
      </c>
    </row>
    <row r="492" ht="12.75" customHeight="1">
      <c r="A492" s="87" t="str">
        <f t="shared" si="1"/>
        <v>Kenya Salt marsh Restoration Hydrology Large</v>
      </c>
      <c r="B492" s="87" t="s">
        <v>164</v>
      </c>
      <c r="C492" s="203" t="s">
        <v>187</v>
      </c>
      <c r="D492" s="2" t="s">
        <v>588</v>
      </c>
      <c r="E492" s="203" t="s">
        <v>168</v>
      </c>
      <c r="F492" s="2" t="s">
        <v>174</v>
      </c>
      <c r="G492" s="203" t="s">
        <v>909</v>
      </c>
      <c r="H492" s="177">
        <v>1000.0</v>
      </c>
      <c r="I492" s="2" t="s">
        <v>908</v>
      </c>
      <c r="J492" s="2">
        <v>14.16530529944224</v>
      </c>
      <c r="K492" s="2">
        <v>424.9591589832672</v>
      </c>
      <c r="L492" s="204">
        <v>-2270418.4306515683</v>
      </c>
      <c r="M492" s="92">
        <v>3103997.727964497</v>
      </c>
      <c r="N492" s="92">
        <v>3900672.8258540584</v>
      </c>
      <c r="O492" s="92">
        <v>2198113.4439022997</v>
      </c>
      <c r="P492" s="92">
        <v>2447261.741316505</v>
      </c>
      <c r="Q492" s="92">
        <v>905884.2840621974</v>
      </c>
      <c r="R492" s="92">
        <v>1453411.0845375536</v>
      </c>
      <c r="S492" s="92">
        <v>61728.3333333332</v>
      </c>
      <c r="T492" s="92">
        <v>49382.66666666658</v>
      </c>
      <c r="U492" s="92">
        <v>1011129.2698594494</v>
      </c>
      <c r="V492" s="92">
        <v>1756373.8204922557</v>
      </c>
      <c r="W492" s="92">
        <v>62.85601684729803</v>
      </c>
      <c r="X492" s="92">
        <v>3103.9977279644972</v>
      </c>
      <c r="Y492" s="92">
        <v>6207.9954559289945</v>
      </c>
      <c r="Z492" s="92">
        <v>61.7283333333332</v>
      </c>
      <c r="AA492" s="92">
        <v>1011.1292698594493</v>
      </c>
      <c r="AB492" s="87">
        <v>500.0</v>
      </c>
      <c r="AC492" s="2">
        <v>2270418.4306515683</v>
      </c>
      <c r="AD492" s="92">
        <v>2198113.4439022997</v>
      </c>
      <c r="AE492" s="92">
        <v>905884.2840621974</v>
      </c>
      <c r="AF492" s="92">
        <v>1011129.2698594494</v>
      </c>
      <c r="AG492" s="92">
        <v>62.85601684729803</v>
      </c>
      <c r="AH492" s="2" t="s">
        <v>904</v>
      </c>
      <c r="AI492" s="2" t="s">
        <v>904</v>
      </c>
      <c r="AJ492" s="2" t="s">
        <v>904</v>
      </c>
      <c r="AK492" s="177">
        <v>49382.66666666658</v>
      </c>
      <c r="AL492" s="2" t="s">
        <v>904</v>
      </c>
      <c r="AM492" s="2" t="s">
        <v>904</v>
      </c>
      <c r="AN492" s="2" t="s">
        <v>904</v>
      </c>
      <c r="AO492" s="2" t="s">
        <v>904</v>
      </c>
      <c r="AP492" s="2" t="s">
        <v>904</v>
      </c>
      <c r="AQ492" s="2" t="s">
        <v>904</v>
      </c>
      <c r="AR492" s="2" t="s">
        <v>904</v>
      </c>
      <c r="AS492" s="2" t="s">
        <v>904</v>
      </c>
      <c r="AT492" s="2" t="s">
        <v>904</v>
      </c>
      <c r="AU492" s="2" t="s">
        <v>904</v>
      </c>
      <c r="AV492" s="2" t="s">
        <v>904</v>
      </c>
      <c r="AW492" s="2" t="s">
        <v>904</v>
      </c>
      <c r="AX492" s="2" t="s">
        <v>904</v>
      </c>
      <c r="AY492" s="2" t="s">
        <v>904</v>
      </c>
      <c r="AZ492" s="2" t="s">
        <v>904</v>
      </c>
      <c r="BA492" s="205">
        <v>3211.1008186617864</v>
      </c>
      <c r="BB492" s="205">
        <v>54.535130128890046</v>
      </c>
      <c r="BC492" s="206" t="s">
        <v>904</v>
      </c>
      <c r="BD492" s="205">
        <v>54.535130128890046</v>
      </c>
      <c r="BE492" s="205">
        <v>9986.59465787638</v>
      </c>
      <c r="BF492" s="205">
        <v>0.0</v>
      </c>
      <c r="BG492" s="205">
        <v>61728.3333333332</v>
      </c>
      <c r="BH492" s="205">
        <v>49382.66666666658</v>
      </c>
      <c r="BI492" s="2" t="s">
        <v>904</v>
      </c>
      <c r="BJ492" s="2" t="s">
        <v>904</v>
      </c>
      <c r="BK492" s="203">
        <v>30.0</v>
      </c>
      <c r="BL492" s="2">
        <v>3.0</v>
      </c>
      <c r="BM492" s="207">
        <v>30.0</v>
      </c>
      <c r="BN492" s="208" t="s">
        <v>906</v>
      </c>
      <c r="BO492" s="87">
        <v>20.0</v>
      </c>
      <c r="BP492" s="101">
        <v>0.05</v>
      </c>
      <c r="BQ492" s="101">
        <v>0.04</v>
      </c>
      <c r="BR492" s="2">
        <v>100.0</v>
      </c>
      <c r="BS492" s="2">
        <v>100.0</v>
      </c>
    </row>
    <row r="493" ht="12.75" customHeight="1">
      <c r="A493" s="87" t="str">
        <f t="shared" si="1"/>
        <v>Kenya Salt marsh Restoration Hydrology Large</v>
      </c>
      <c r="B493" s="87" t="s">
        <v>164</v>
      </c>
      <c r="C493" s="203" t="s">
        <v>187</v>
      </c>
      <c r="D493" s="2" t="s">
        <v>588</v>
      </c>
      <c r="E493" s="203" t="s">
        <v>168</v>
      </c>
      <c r="F493" s="2" t="s">
        <v>174</v>
      </c>
      <c r="G493" s="203" t="s">
        <v>909</v>
      </c>
      <c r="H493" s="177">
        <v>1000.0</v>
      </c>
      <c r="I493" s="2" t="s">
        <v>908</v>
      </c>
      <c r="J493" s="2">
        <v>14.16530529944224</v>
      </c>
      <c r="K493" s="2">
        <v>424.9591589832672</v>
      </c>
      <c r="L493" s="204">
        <v>-2270418.4306515683</v>
      </c>
      <c r="M493" s="92">
        <v>3103997.727964497</v>
      </c>
      <c r="N493" s="92">
        <v>3900672.8258540584</v>
      </c>
      <c r="O493" s="92">
        <v>2198113.4439022997</v>
      </c>
      <c r="P493" s="92">
        <v>2447261.741316505</v>
      </c>
      <c r="Q493" s="92">
        <v>905884.2840621974</v>
      </c>
      <c r="R493" s="92">
        <v>1453411.0845375536</v>
      </c>
      <c r="S493" s="92">
        <v>61728.3333333332</v>
      </c>
      <c r="T493" s="92">
        <v>49382.66666666658</v>
      </c>
      <c r="U493" s="92">
        <v>1011129.2698594494</v>
      </c>
      <c r="V493" s="92">
        <v>1756373.8204922557</v>
      </c>
      <c r="W493" s="92">
        <v>62.85601684729803</v>
      </c>
      <c r="X493" s="92">
        <v>3103.9977279644972</v>
      </c>
      <c r="Y493" s="92">
        <v>6207.9954559289945</v>
      </c>
      <c r="Z493" s="92">
        <v>61.7283333333332</v>
      </c>
      <c r="AA493" s="92">
        <v>1011.1292698594493</v>
      </c>
      <c r="AB493" s="87">
        <v>500.0</v>
      </c>
      <c r="AC493" s="2">
        <v>2270418.4306515683</v>
      </c>
      <c r="AD493" s="92">
        <v>2198113.4439022997</v>
      </c>
      <c r="AE493" s="92">
        <v>905884.2840621974</v>
      </c>
      <c r="AF493" s="92">
        <v>1011129.2698594494</v>
      </c>
      <c r="AG493" s="92">
        <v>62.85601684729803</v>
      </c>
      <c r="AH493" s="2" t="s">
        <v>904</v>
      </c>
      <c r="AI493" s="2" t="s">
        <v>904</v>
      </c>
      <c r="AJ493" s="2" t="s">
        <v>904</v>
      </c>
      <c r="AK493" s="177">
        <v>49382.66666666658</v>
      </c>
      <c r="AL493" s="2" t="s">
        <v>904</v>
      </c>
      <c r="AM493" s="2" t="s">
        <v>904</v>
      </c>
      <c r="AN493" s="2" t="s">
        <v>904</v>
      </c>
      <c r="AO493" s="2" t="s">
        <v>904</v>
      </c>
      <c r="AP493" s="2" t="s">
        <v>904</v>
      </c>
      <c r="AQ493" s="2" t="s">
        <v>904</v>
      </c>
      <c r="AR493" s="2" t="s">
        <v>904</v>
      </c>
      <c r="AS493" s="2" t="s">
        <v>904</v>
      </c>
      <c r="AT493" s="2" t="s">
        <v>904</v>
      </c>
      <c r="AU493" s="2" t="s">
        <v>904</v>
      </c>
      <c r="AV493" s="2" t="s">
        <v>904</v>
      </c>
      <c r="AW493" s="2" t="s">
        <v>904</v>
      </c>
      <c r="AX493" s="2" t="s">
        <v>904</v>
      </c>
      <c r="AY493" s="2" t="s">
        <v>904</v>
      </c>
      <c r="AZ493" s="2" t="s">
        <v>904</v>
      </c>
      <c r="BA493" s="205">
        <v>3211.1008186617864</v>
      </c>
      <c r="BB493" s="205">
        <v>54.535130128890046</v>
      </c>
      <c r="BC493" s="206" t="s">
        <v>904</v>
      </c>
      <c r="BD493" s="205">
        <v>54.535130128890046</v>
      </c>
      <c r="BE493" s="205">
        <v>9986.59465787638</v>
      </c>
      <c r="BF493" s="205">
        <v>0.0</v>
      </c>
      <c r="BG493" s="205">
        <v>61728.3333333332</v>
      </c>
      <c r="BH493" s="205">
        <v>49382.66666666658</v>
      </c>
      <c r="BI493" s="2" t="s">
        <v>904</v>
      </c>
      <c r="BJ493" s="2" t="s">
        <v>904</v>
      </c>
      <c r="BK493" s="203">
        <v>30.0</v>
      </c>
      <c r="BL493" s="2">
        <v>3.0</v>
      </c>
      <c r="BM493" s="207">
        <v>30.0</v>
      </c>
      <c r="BN493" s="208" t="s">
        <v>906</v>
      </c>
      <c r="BO493" s="87">
        <v>20.0</v>
      </c>
      <c r="BP493" s="101">
        <v>0.05</v>
      </c>
      <c r="BQ493" s="101">
        <v>0.04</v>
      </c>
      <c r="BR493" s="2">
        <v>100.0</v>
      </c>
      <c r="BS493" s="2">
        <v>100.0</v>
      </c>
    </row>
    <row r="494" ht="12.75" customHeight="1">
      <c r="A494" s="87" t="str">
        <f t="shared" si="1"/>
        <v>Mexico Mangrove Restoration Hydrology Medium</v>
      </c>
      <c r="B494" s="87" t="s">
        <v>161</v>
      </c>
      <c r="C494" s="203" t="s">
        <v>188</v>
      </c>
      <c r="D494" s="2" t="s">
        <v>589</v>
      </c>
      <c r="E494" s="203" t="s">
        <v>160</v>
      </c>
      <c r="F494" s="2" t="s">
        <v>174</v>
      </c>
      <c r="G494" s="203" t="s">
        <v>909</v>
      </c>
      <c r="H494" s="177">
        <v>500.0</v>
      </c>
      <c r="I494" s="2" t="s">
        <v>903</v>
      </c>
      <c r="J494" s="2">
        <v>1258400.7995164797</v>
      </c>
      <c r="K494" s="2">
        <v>2.680247712695604E7</v>
      </c>
      <c r="L494" s="204">
        <v>-2079213.6498021479</v>
      </c>
      <c r="M494" s="92">
        <v>3724450.1492922856</v>
      </c>
      <c r="N494" s="92">
        <v>4723595.46562233</v>
      </c>
      <c r="O494" s="92">
        <v>2461793.5519589647</v>
      </c>
      <c r="P494" s="92">
        <v>2717466.6666666665</v>
      </c>
      <c r="Q494" s="92">
        <v>1262656.5973333209</v>
      </c>
      <c r="R494" s="92">
        <v>2006128.798955663</v>
      </c>
      <c r="S494" s="92">
        <v>178749.96750000012</v>
      </c>
      <c r="T494" s="92">
        <v>142999.97399999996</v>
      </c>
      <c r="U494" s="92">
        <v>2104427.6622222005</v>
      </c>
      <c r="V494" s="92">
        <v>3586628.0415566303</v>
      </c>
      <c r="W494" s="92">
        <v>26.04511067458157</v>
      </c>
      <c r="X494" s="92">
        <v>7448.900298584571</v>
      </c>
      <c r="Y494" s="92">
        <v>7448.900298584571</v>
      </c>
      <c r="Z494" s="92">
        <v>357.4999350000002</v>
      </c>
      <c r="AA494" s="92">
        <v>4208.855324444401</v>
      </c>
      <c r="AB494" s="87">
        <v>500.0</v>
      </c>
      <c r="AC494" s="2">
        <v>2079213.6498021479</v>
      </c>
      <c r="AD494" s="92">
        <v>2461793.5519589647</v>
      </c>
      <c r="AE494" s="92">
        <v>1262656.5973333209</v>
      </c>
      <c r="AF494" s="92">
        <v>2104427.6622222005</v>
      </c>
      <c r="AG494" s="92">
        <v>26.04511067458157</v>
      </c>
      <c r="AH494" s="2" t="s">
        <v>904</v>
      </c>
      <c r="AI494" s="2" t="s">
        <v>904</v>
      </c>
      <c r="AJ494" s="2" t="s">
        <v>904</v>
      </c>
      <c r="AK494" s="177">
        <v>142999.97399999996</v>
      </c>
      <c r="AL494" s="2" t="s">
        <v>904</v>
      </c>
      <c r="AM494" s="2" t="s">
        <v>904</v>
      </c>
      <c r="AN494" s="2" t="s">
        <v>904</v>
      </c>
      <c r="AO494" s="2" t="s">
        <v>904</v>
      </c>
      <c r="AP494" s="2" t="s">
        <v>904</v>
      </c>
      <c r="AQ494" s="2" t="s">
        <v>904</v>
      </c>
      <c r="AR494" s="2" t="s">
        <v>904</v>
      </c>
      <c r="AS494" s="2" t="s">
        <v>904</v>
      </c>
      <c r="AT494" s="2" t="s">
        <v>904</v>
      </c>
      <c r="AU494" s="2" t="s">
        <v>904</v>
      </c>
      <c r="AV494" s="2" t="s">
        <v>904</v>
      </c>
      <c r="AW494" s="2" t="s">
        <v>904</v>
      </c>
      <c r="AX494" s="2" t="s">
        <v>904</v>
      </c>
      <c r="AY494" s="2" t="s">
        <v>904</v>
      </c>
      <c r="AZ494" s="2" t="s">
        <v>904</v>
      </c>
      <c r="BA494" s="205">
        <v>1.9727622011975363E7</v>
      </c>
      <c r="BB494" s="205">
        <v>51.91727520509096</v>
      </c>
      <c r="BC494" s="206" t="s">
        <v>904</v>
      </c>
      <c r="BD494" s="205">
        <v>51.91727520509096</v>
      </c>
      <c r="BE494" s="205">
        <v>54090.01269892713</v>
      </c>
      <c r="BF494" s="205">
        <v>0.0</v>
      </c>
      <c r="BG494" s="205">
        <v>178749.96750000012</v>
      </c>
      <c r="BH494" s="205">
        <v>142999.97399999996</v>
      </c>
      <c r="BI494" s="2" t="s">
        <v>904</v>
      </c>
      <c r="BJ494" s="2" t="s">
        <v>904</v>
      </c>
      <c r="BK494" s="203">
        <v>21.29883987458881</v>
      </c>
      <c r="BL494" s="2">
        <v>3.0</v>
      </c>
      <c r="BM494" s="207">
        <v>21.29883987458881</v>
      </c>
      <c r="BN494" s="208" t="s">
        <v>905</v>
      </c>
      <c r="BO494" s="87">
        <v>20.0</v>
      </c>
      <c r="BP494" s="101">
        <v>0.05</v>
      </c>
      <c r="BQ494" s="101">
        <v>0.04</v>
      </c>
      <c r="BR494" s="2">
        <v>100.0</v>
      </c>
      <c r="BS494" s="2">
        <v>100.0</v>
      </c>
    </row>
    <row r="495" ht="12.75" customHeight="1">
      <c r="A495" s="87" t="str">
        <f t="shared" si="1"/>
        <v>Mexico Mangrove Restoration Hydrology Medium</v>
      </c>
      <c r="B495" s="87" t="s">
        <v>161</v>
      </c>
      <c r="C495" s="203" t="s">
        <v>188</v>
      </c>
      <c r="D495" s="2" t="s">
        <v>589</v>
      </c>
      <c r="E495" s="203" t="s">
        <v>160</v>
      </c>
      <c r="F495" s="2" t="s">
        <v>174</v>
      </c>
      <c r="G495" s="203" t="s">
        <v>909</v>
      </c>
      <c r="H495" s="177">
        <v>500.0</v>
      </c>
      <c r="I495" s="2" t="s">
        <v>903</v>
      </c>
      <c r="J495" s="2">
        <v>1258400.7995164797</v>
      </c>
      <c r="K495" s="2">
        <v>2.680247712695604E7</v>
      </c>
      <c r="L495" s="204">
        <v>-2079213.6498021479</v>
      </c>
      <c r="M495" s="92">
        <v>3724450.1492922856</v>
      </c>
      <c r="N495" s="92">
        <v>4723595.46562233</v>
      </c>
      <c r="O495" s="92">
        <v>2461793.5519589647</v>
      </c>
      <c r="P495" s="92">
        <v>2717466.6666666665</v>
      </c>
      <c r="Q495" s="92">
        <v>1262656.5973333209</v>
      </c>
      <c r="R495" s="92">
        <v>2006128.798955663</v>
      </c>
      <c r="S495" s="92">
        <v>178749.96750000012</v>
      </c>
      <c r="T495" s="92">
        <v>142999.97399999996</v>
      </c>
      <c r="U495" s="92">
        <v>2104427.6622222005</v>
      </c>
      <c r="V495" s="92">
        <v>3586628.0415566303</v>
      </c>
      <c r="W495" s="92">
        <v>26.04511067458157</v>
      </c>
      <c r="X495" s="92">
        <v>7448.900298584571</v>
      </c>
      <c r="Y495" s="92">
        <v>7448.900298584571</v>
      </c>
      <c r="Z495" s="92">
        <v>357.4999350000002</v>
      </c>
      <c r="AA495" s="92">
        <v>4208.855324444401</v>
      </c>
      <c r="AB495" s="87">
        <v>500.0</v>
      </c>
      <c r="AC495" s="2">
        <v>2079213.6498021479</v>
      </c>
      <c r="AD495" s="92">
        <v>2461793.5519589647</v>
      </c>
      <c r="AE495" s="92">
        <v>1262656.5973333209</v>
      </c>
      <c r="AF495" s="92">
        <v>2104427.6622222005</v>
      </c>
      <c r="AG495" s="92">
        <v>26.04511067458157</v>
      </c>
      <c r="AH495" s="2" t="s">
        <v>904</v>
      </c>
      <c r="AI495" s="2" t="s">
        <v>904</v>
      </c>
      <c r="AJ495" s="2" t="s">
        <v>904</v>
      </c>
      <c r="AK495" s="177">
        <v>142999.97399999996</v>
      </c>
      <c r="AL495" s="2" t="s">
        <v>904</v>
      </c>
      <c r="AM495" s="2" t="s">
        <v>904</v>
      </c>
      <c r="AN495" s="2" t="s">
        <v>904</v>
      </c>
      <c r="AO495" s="2" t="s">
        <v>904</v>
      </c>
      <c r="AP495" s="2" t="s">
        <v>904</v>
      </c>
      <c r="AQ495" s="2" t="s">
        <v>904</v>
      </c>
      <c r="AR495" s="2" t="s">
        <v>904</v>
      </c>
      <c r="AS495" s="2" t="s">
        <v>904</v>
      </c>
      <c r="AT495" s="2" t="s">
        <v>904</v>
      </c>
      <c r="AU495" s="2" t="s">
        <v>904</v>
      </c>
      <c r="AV495" s="2" t="s">
        <v>904</v>
      </c>
      <c r="AW495" s="2" t="s">
        <v>904</v>
      </c>
      <c r="AX495" s="2" t="s">
        <v>904</v>
      </c>
      <c r="AY495" s="2" t="s">
        <v>904</v>
      </c>
      <c r="AZ495" s="2" t="s">
        <v>904</v>
      </c>
      <c r="BA495" s="205">
        <v>1.9727622011975363E7</v>
      </c>
      <c r="BB495" s="205">
        <v>51.91727520509096</v>
      </c>
      <c r="BC495" s="206" t="s">
        <v>904</v>
      </c>
      <c r="BD495" s="205">
        <v>51.91727520509096</v>
      </c>
      <c r="BE495" s="205">
        <v>54090.01269892713</v>
      </c>
      <c r="BF495" s="205">
        <v>0.0</v>
      </c>
      <c r="BG495" s="205">
        <v>178749.96750000012</v>
      </c>
      <c r="BH495" s="205">
        <v>142999.97399999996</v>
      </c>
      <c r="BI495" s="2" t="s">
        <v>904</v>
      </c>
      <c r="BJ495" s="2" t="s">
        <v>904</v>
      </c>
      <c r="BK495" s="203">
        <v>21.29883987458881</v>
      </c>
      <c r="BL495" s="2">
        <v>3.0</v>
      </c>
      <c r="BM495" s="207">
        <v>21.29883987458881</v>
      </c>
      <c r="BN495" s="208" t="s">
        <v>905</v>
      </c>
      <c r="BO495" s="87">
        <v>20.0</v>
      </c>
      <c r="BP495" s="101">
        <v>0.05</v>
      </c>
      <c r="BQ495" s="101">
        <v>0.04</v>
      </c>
      <c r="BR495" s="2">
        <v>100.0</v>
      </c>
      <c r="BS495" s="2">
        <v>100.0</v>
      </c>
    </row>
    <row r="496" ht="12.75" customHeight="1">
      <c r="A496" s="87" t="str">
        <f t="shared" si="1"/>
        <v>Mexico Salt marsh Restoration Hydrology Medium</v>
      </c>
      <c r="B496" s="87" t="s">
        <v>161</v>
      </c>
      <c r="C496" s="203" t="s">
        <v>188</v>
      </c>
      <c r="D496" s="2" t="s">
        <v>589</v>
      </c>
      <c r="E496" s="203" t="s">
        <v>168</v>
      </c>
      <c r="F496" s="2" t="s">
        <v>174</v>
      </c>
      <c r="G496" s="203" t="s">
        <v>909</v>
      </c>
      <c r="H496" s="177">
        <v>500.0</v>
      </c>
      <c r="I496" s="2" t="s">
        <v>903</v>
      </c>
      <c r="J496" s="2">
        <v>10765.473013360646</v>
      </c>
      <c r="K496" s="2">
        <v>1476590.7598896802</v>
      </c>
      <c r="L496" s="204">
        <v>-2905870.3184339195</v>
      </c>
      <c r="M496" s="92">
        <v>4785253.909745434</v>
      </c>
      <c r="N496" s="92">
        <v>5971201.175678993</v>
      </c>
      <c r="O496" s="92">
        <v>3305369.48141758</v>
      </c>
      <c r="P496" s="92">
        <v>3684980.9040069776</v>
      </c>
      <c r="Q496" s="92">
        <v>1479884.428327854</v>
      </c>
      <c r="R496" s="92">
        <v>2286220.271672015</v>
      </c>
      <c r="S496" s="92">
        <v>32532.499999999927</v>
      </c>
      <c r="T496" s="92">
        <v>26025.999999999953</v>
      </c>
      <c r="U496" s="92">
        <v>2466474.0472130883</v>
      </c>
      <c r="V496" s="92">
        <v>4203672.637606718</v>
      </c>
      <c r="W496" s="92">
        <v>183.8643629349667</v>
      </c>
      <c r="X496" s="92">
        <v>9570.50781949087</v>
      </c>
      <c r="Y496" s="92">
        <v>9570.50781949087</v>
      </c>
      <c r="Z496" s="92">
        <v>65.06499999999986</v>
      </c>
      <c r="AA496" s="92">
        <v>4932.948094426177</v>
      </c>
      <c r="AB496" s="87">
        <v>500.0</v>
      </c>
      <c r="AC496" s="2">
        <v>2905870.3184339195</v>
      </c>
      <c r="AD496" s="92">
        <v>3305369.48141758</v>
      </c>
      <c r="AE496" s="92">
        <v>1479884.428327854</v>
      </c>
      <c r="AF496" s="92">
        <v>2466474.0472130883</v>
      </c>
      <c r="AG496" s="92">
        <v>183.8643629349667</v>
      </c>
      <c r="AH496" s="2" t="s">
        <v>904</v>
      </c>
      <c r="AI496" s="2" t="s">
        <v>904</v>
      </c>
      <c r="AJ496" s="2" t="s">
        <v>904</v>
      </c>
      <c r="AK496" s="177">
        <v>26025.999999999953</v>
      </c>
      <c r="AL496" s="2" t="s">
        <v>904</v>
      </c>
      <c r="AM496" s="2" t="s">
        <v>904</v>
      </c>
      <c r="AN496" s="2" t="s">
        <v>904</v>
      </c>
      <c r="AO496" s="2" t="s">
        <v>904</v>
      </c>
      <c r="AP496" s="2" t="s">
        <v>904</v>
      </c>
      <c r="AQ496" s="2" t="s">
        <v>904</v>
      </c>
      <c r="AR496" s="2" t="s">
        <v>904</v>
      </c>
      <c r="AS496" s="2" t="s">
        <v>904</v>
      </c>
      <c r="AT496" s="2" t="s">
        <v>904</v>
      </c>
      <c r="AU496" s="2" t="s">
        <v>904</v>
      </c>
      <c r="AV496" s="2" t="s">
        <v>904</v>
      </c>
      <c r="AW496" s="2" t="s">
        <v>904</v>
      </c>
      <c r="AX496" s="2" t="s">
        <v>904</v>
      </c>
      <c r="AY496" s="2" t="s">
        <v>904</v>
      </c>
      <c r="AZ496" s="2" t="s">
        <v>904</v>
      </c>
      <c r="BA496" s="205">
        <v>2494962.0762942005</v>
      </c>
      <c r="BB496" s="205">
        <v>5.756559078752332</v>
      </c>
      <c r="BC496" s="206" t="s">
        <v>904</v>
      </c>
      <c r="BD496" s="205">
        <v>5.756559078752332</v>
      </c>
      <c r="BE496" s="205">
        <v>1187.962602850826</v>
      </c>
      <c r="BF496" s="205">
        <v>0.0</v>
      </c>
      <c r="BG496" s="205">
        <v>32532.499999999927</v>
      </c>
      <c r="BH496" s="205">
        <v>26025.999999999953</v>
      </c>
      <c r="BI496" s="2" t="s">
        <v>904</v>
      </c>
      <c r="BJ496" s="2" t="s">
        <v>904</v>
      </c>
      <c r="BK496" s="203">
        <v>137.15985893579742</v>
      </c>
      <c r="BL496" s="2">
        <v>3.0</v>
      </c>
      <c r="BM496" s="207">
        <v>137.15985893579742</v>
      </c>
      <c r="BN496" s="208" t="s">
        <v>905</v>
      </c>
      <c r="BO496" s="87">
        <v>20.0</v>
      </c>
      <c r="BP496" s="101">
        <v>0.05</v>
      </c>
      <c r="BQ496" s="101">
        <v>0.04</v>
      </c>
      <c r="BR496" s="2">
        <v>100.0</v>
      </c>
      <c r="BS496" s="2">
        <v>100.0</v>
      </c>
    </row>
    <row r="497" ht="12.75" customHeight="1">
      <c r="A497" s="87" t="str">
        <f t="shared" si="1"/>
        <v>Mexico Salt marsh Restoration Hydrology Medium</v>
      </c>
      <c r="B497" s="87" t="s">
        <v>161</v>
      </c>
      <c r="C497" s="203" t="s">
        <v>188</v>
      </c>
      <c r="D497" s="2" t="s">
        <v>589</v>
      </c>
      <c r="E497" s="203" t="s">
        <v>168</v>
      </c>
      <c r="F497" s="2" t="s">
        <v>174</v>
      </c>
      <c r="G497" s="203" t="s">
        <v>909</v>
      </c>
      <c r="H497" s="177">
        <v>500.0</v>
      </c>
      <c r="I497" s="2" t="s">
        <v>903</v>
      </c>
      <c r="J497" s="2">
        <v>10765.473013360646</v>
      </c>
      <c r="K497" s="2">
        <v>1476590.7598896802</v>
      </c>
      <c r="L497" s="204">
        <v>-2905870.3184339195</v>
      </c>
      <c r="M497" s="92">
        <v>4785253.909745434</v>
      </c>
      <c r="N497" s="92">
        <v>5971201.175678993</v>
      </c>
      <c r="O497" s="92">
        <v>3305369.48141758</v>
      </c>
      <c r="P497" s="92">
        <v>3684980.9040069776</v>
      </c>
      <c r="Q497" s="92">
        <v>1479884.428327854</v>
      </c>
      <c r="R497" s="92">
        <v>2286220.271672015</v>
      </c>
      <c r="S497" s="92">
        <v>32532.499999999927</v>
      </c>
      <c r="T497" s="92">
        <v>26025.999999999953</v>
      </c>
      <c r="U497" s="92">
        <v>2466474.0472130883</v>
      </c>
      <c r="V497" s="92">
        <v>4203672.637606718</v>
      </c>
      <c r="W497" s="92">
        <v>183.8643629349667</v>
      </c>
      <c r="X497" s="92">
        <v>9570.50781949087</v>
      </c>
      <c r="Y497" s="92">
        <v>9570.50781949087</v>
      </c>
      <c r="Z497" s="92">
        <v>65.06499999999986</v>
      </c>
      <c r="AA497" s="92">
        <v>4932.948094426177</v>
      </c>
      <c r="AB497" s="87">
        <v>500.0</v>
      </c>
      <c r="AC497" s="2">
        <v>2905870.3184339195</v>
      </c>
      <c r="AD497" s="92">
        <v>3305369.48141758</v>
      </c>
      <c r="AE497" s="92">
        <v>1479884.428327854</v>
      </c>
      <c r="AF497" s="92">
        <v>2466474.0472130883</v>
      </c>
      <c r="AG497" s="92">
        <v>183.8643629349667</v>
      </c>
      <c r="AH497" s="2" t="s">
        <v>904</v>
      </c>
      <c r="AI497" s="2" t="s">
        <v>904</v>
      </c>
      <c r="AJ497" s="2" t="s">
        <v>904</v>
      </c>
      <c r="AK497" s="177">
        <v>26025.999999999953</v>
      </c>
      <c r="AL497" s="2" t="s">
        <v>904</v>
      </c>
      <c r="AM497" s="2" t="s">
        <v>904</v>
      </c>
      <c r="AN497" s="2" t="s">
        <v>904</v>
      </c>
      <c r="AO497" s="2" t="s">
        <v>904</v>
      </c>
      <c r="AP497" s="2" t="s">
        <v>904</v>
      </c>
      <c r="AQ497" s="2" t="s">
        <v>904</v>
      </c>
      <c r="AR497" s="2" t="s">
        <v>904</v>
      </c>
      <c r="AS497" s="2" t="s">
        <v>904</v>
      </c>
      <c r="AT497" s="2" t="s">
        <v>904</v>
      </c>
      <c r="AU497" s="2" t="s">
        <v>904</v>
      </c>
      <c r="AV497" s="2" t="s">
        <v>904</v>
      </c>
      <c r="AW497" s="2" t="s">
        <v>904</v>
      </c>
      <c r="AX497" s="2" t="s">
        <v>904</v>
      </c>
      <c r="AY497" s="2" t="s">
        <v>904</v>
      </c>
      <c r="AZ497" s="2" t="s">
        <v>904</v>
      </c>
      <c r="BA497" s="205">
        <v>2494962.0762942005</v>
      </c>
      <c r="BB497" s="205">
        <v>5.756559078752332</v>
      </c>
      <c r="BC497" s="206" t="s">
        <v>904</v>
      </c>
      <c r="BD497" s="205">
        <v>5.756559078752332</v>
      </c>
      <c r="BE497" s="205">
        <v>1187.962602850826</v>
      </c>
      <c r="BF497" s="205">
        <v>0.0</v>
      </c>
      <c r="BG497" s="205">
        <v>32532.499999999927</v>
      </c>
      <c r="BH497" s="205">
        <v>26025.999999999953</v>
      </c>
      <c r="BI497" s="2" t="s">
        <v>904</v>
      </c>
      <c r="BJ497" s="2" t="s">
        <v>904</v>
      </c>
      <c r="BK497" s="203">
        <v>137.15985893579742</v>
      </c>
      <c r="BL497" s="2">
        <v>3.0</v>
      </c>
      <c r="BM497" s="207">
        <v>137.15985893579742</v>
      </c>
      <c r="BN497" s="208" t="s">
        <v>905</v>
      </c>
      <c r="BO497" s="87">
        <v>20.0</v>
      </c>
      <c r="BP497" s="101">
        <v>0.05</v>
      </c>
      <c r="BQ497" s="101">
        <v>0.04</v>
      </c>
      <c r="BR497" s="2">
        <v>100.0</v>
      </c>
      <c r="BS497" s="2">
        <v>100.0</v>
      </c>
    </row>
    <row r="498" ht="12.75" customHeight="1">
      <c r="A498" s="87" t="str">
        <f t="shared" si="1"/>
        <v>Mexico Mangrove Restoration Hydrology Medium</v>
      </c>
      <c r="B498" s="87" t="s">
        <v>161</v>
      </c>
      <c r="C498" s="203" t="s">
        <v>188</v>
      </c>
      <c r="D498" s="2" t="s">
        <v>589</v>
      </c>
      <c r="E498" s="203" t="s">
        <v>160</v>
      </c>
      <c r="F498" s="2" t="s">
        <v>174</v>
      </c>
      <c r="G498" s="203" t="s">
        <v>909</v>
      </c>
      <c r="H498" s="177">
        <v>500.0</v>
      </c>
      <c r="I498" s="2" t="s">
        <v>903</v>
      </c>
      <c r="J498" s="2">
        <v>1258400.7995164797</v>
      </c>
      <c r="K498" s="2">
        <v>3.775202398549439E7</v>
      </c>
      <c r="L498" s="204">
        <v>-1671815.5641487455</v>
      </c>
      <c r="M498" s="92">
        <v>3810421.789856552</v>
      </c>
      <c r="N498" s="92">
        <v>4870119.056032095</v>
      </c>
      <c r="O498" s="92">
        <v>2461793.5519589647</v>
      </c>
      <c r="P498" s="92">
        <v>2717466.6666666665</v>
      </c>
      <c r="Q498" s="92">
        <v>1348628.2378975872</v>
      </c>
      <c r="R498" s="92">
        <v>2152652.389365428</v>
      </c>
      <c r="S498" s="92">
        <v>178749.96750000012</v>
      </c>
      <c r="T498" s="92">
        <v>142999.97399999996</v>
      </c>
      <c r="U498" s="92">
        <v>2964144.0678648623</v>
      </c>
      <c r="V498" s="92">
        <v>5051863.94565428</v>
      </c>
      <c r="W498" s="92">
        <v>26.64631106755693</v>
      </c>
      <c r="X498" s="92">
        <v>7620.843579713104</v>
      </c>
      <c r="Y498" s="92">
        <v>7620.843579713104</v>
      </c>
      <c r="Z498" s="92">
        <v>357.4999350000002</v>
      </c>
      <c r="AA498" s="92">
        <v>5928.288135729725</v>
      </c>
      <c r="AB498" s="87">
        <v>500.0</v>
      </c>
      <c r="AC498" s="2">
        <v>1671815.5641487455</v>
      </c>
      <c r="AD498" s="92">
        <v>2461793.5519589647</v>
      </c>
      <c r="AE498" s="92">
        <v>1348628.2378975872</v>
      </c>
      <c r="AF498" s="92">
        <v>2964144.0678648623</v>
      </c>
      <c r="AG498" s="92">
        <v>26.64631106755693</v>
      </c>
      <c r="AH498" s="2" t="s">
        <v>904</v>
      </c>
      <c r="AI498" s="2" t="s">
        <v>904</v>
      </c>
      <c r="AJ498" s="2" t="s">
        <v>904</v>
      </c>
      <c r="AK498" s="177">
        <v>142999.97399999996</v>
      </c>
      <c r="AL498" s="2" t="s">
        <v>904</v>
      </c>
      <c r="AM498" s="2" t="s">
        <v>904</v>
      </c>
      <c r="AN498" s="2" t="s">
        <v>904</v>
      </c>
      <c r="AO498" s="2" t="s">
        <v>904</v>
      </c>
      <c r="AP498" s="2" t="s">
        <v>904</v>
      </c>
      <c r="AQ498" s="2" t="s">
        <v>904</v>
      </c>
      <c r="AR498" s="2" t="s">
        <v>904</v>
      </c>
      <c r="AS498" s="2" t="s">
        <v>904</v>
      </c>
      <c r="AT498" s="2" t="s">
        <v>904</v>
      </c>
      <c r="AU498" s="2" t="s">
        <v>904</v>
      </c>
      <c r="AV498" s="2" t="s">
        <v>904</v>
      </c>
      <c r="AW498" s="2" t="s">
        <v>904</v>
      </c>
      <c r="AX498" s="2" t="s">
        <v>904</v>
      </c>
      <c r="AY498" s="2" t="s">
        <v>904</v>
      </c>
      <c r="AZ498" s="2" t="s">
        <v>904</v>
      </c>
      <c r="BA498" s="205">
        <v>1.9727622011975363E7</v>
      </c>
      <c r="BB498" s="205">
        <v>51.91727520509096</v>
      </c>
      <c r="BC498" s="206" t="s">
        <v>904</v>
      </c>
      <c r="BD498" s="205">
        <v>51.91727520509096</v>
      </c>
      <c r="BE498" s="205">
        <v>54090.01269892713</v>
      </c>
      <c r="BF498" s="205">
        <v>0.0</v>
      </c>
      <c r="BG498" s="205">
        <v>178749.96750000012</v>
      </c>
      <c r="BH498" s="205">
        <v>142999.97399999996</v>
      </c>
      <c r="BI498" s="2" t="s">
        <v>904</v>
      </c>
      <c r="BJ498" s="2" t="s">
        <v>904</v>
      </c>
      <c r="BK498" s="203">
        <v>30.0</v>
      </c>
      <c r="BL498" s="2">
        <v>3.0</v>
      </c>
      <c r="BM498" s="207">
        <v>30.0</v>
      </c>
      <c r="BN498" s="208" t="s">
        <v>906</v>
      </c>
      <c r="BO498" s="87">
        <v>20.0</v>
      </c>
      <c r="BP498" s="101">
        <v>0.05</v>
      </c>
      <c r="BQ498" s="101">
        <v>0.04</v>
      </c>
      <c r="BR498" s="2">
        <v>100.0</v>
      </c>
      <c r="BS498" s="2">
        <v>100.0</v>
      </c>
    </row>
    <row r="499" ht="12.75" customHeight="1">
      <c r="A499" s="87" t="str">
        <f t="shared" si="1"/>
        <v>Mexico Mangrove Restoration Hydrology Medium</v>
      </c>
      <c r="B499" s="87" t="s">
        <v>161</v>
      </c>
      <c r="C499" s="203" t="s">
        <v>188</v>
      </c>
      <c r="D499" s="2" t="s">
        <v>589</v>
      </c>
      <c r="E499" s="203" t="s">
        <v>160</v>
      </c>
      <c r="F499" s="2" t="s">
        <v>174</v>
      </c>
      <c r="G499" s="203" t="s">
        <v>909</v>
      </c>
      <c r="H499" s="177">
        <v>500.0</v>
      </c>
      <c r="I499" s="2" t="s">
        <v>903</v>
      </c>
      <c r="J499" s="2">
        <v>1258400.7995164797</v>
      </c>
      <c r="K499" s="2">
        <v>3.775202398549439E7</v>
      </c>
      <c r="L499" s="204">
        <v>-1671815.5641487455</v>
      </c>
      <c r="M499" s="92">
        <v>3810421.789856552</v>
      </c>
      <c r="N499" s="92">
        <v>4870119.056032095</v>
      </c>
      <c r="O499" s="92">
        <v>2461793.5519589647</v>
      </c>
      <c r="P499" s="92">
        <v>2717466.6666666665</v>
      </c>
      <c r="Q499" s="92">
        <v>1348628.2378975872</v>
      </c>
      <c r="R499" s="92">
        <v>2152652.389365428</v>
      </c>
      <c r="S499" s="92">
        <v>178749.96750000012</v>
      </c>
      <c r="T499" s="92">
        <v>142999.97399999996</v>
      </c>
      <c r="U499" s="92">
        <v>2964144.0678648623</v>
      </c>
      <c r="V499" s="92">
        <v>5051863.94565428</v>
      </c>
      <c r="W499" s="92">
        <v>26.64631106755693</v>
      </c>
      <c r="X499" s="92">
        <v>7620.843579713104</v>
      </c>
      <c r="Y499" s="92">
        <v>7620.843579713104</v>
      </c>
      <c r="Z499" s="92">
        <v>357.4999350000002</v>
      </c>
      <c r="AA499" s="92">
        <v>5928.288135729725</v>
      </c>
      <c r="AB499" s="87">
        <v>500.0</v>
      </c>
      <c r="AC499" s="2">
        <v>1671815.5641487455</v>
      </c>
      <c r="AD499" s="92">
        <v>2461793.5519589647</v>
      </c>
      <c r="AE499" s="92">
        <v>1348628.2378975872</v>
      </c>
      <c r="AF499" s="92">
        <v>2964144.0678648623</v>
      </c>
      <c r="AG499" s="92">
        <v>26.64631106755693</v>
      </c>
      <c r="AH499" s="2" t="s">
        <v>904</v>
      </c>
      <c r="AI499" s="2" t="s">
        <v>904</v>
      </c>
      <c r="AJ499" s="2" t="s">
        <v>904</v>
      </c>
      <c r="AK499" s="177">
        <v>142999.97399999996</v>
      </c>
      <c r="AL499" s="2" t="s">
        <v>904</v>
      </c>
      <c r="AM499" s="2" t="s">
        <v>904</v>
      </c>
      <c r="AN499" s="2" t="s">
        <v>904</v>
      </c>
      <c r="AO499" s="2" t="s">
        <v>904</v>
      </c>
      <c r="AP499" s="2" t="s">
        <v>904</v>
      </c>
      <c r="AQ499" s="2" t="s">
        <v>904</v>
      </c>
      <c r="AR499" s="2" t="s">
        <v>904</v>
      </c>
      <c r="AS499" s="2" t="s">
        <v>904</v>
      </c>
      <c r="AT499" s="2" t="s">
        <v>904</v>
      </c>
      <c r="AU499" s="2" t="s">
        <v>904</v>
      </c>
      <c r="AV499" s="2" t="s">
        <v>904</v>
      </c>
      <c r="AW499" s="2" t="s">
        <v>904</v>
      </c>
      <c r="AX499" s="2" t="s">
        <v>904</v>
      </c>
      <c r="AY499" s="2" t="s">
        <v>904</v>
      </c>
      <c r="AZ499" s="2" t="s">
        <v>904</v>
      </c>
      <c r="BA499" s="205">
        <v>1.9727622011975363E7</v>
      </c>
      <c r="BB499" s="205">
        <v>51.91727520509096</v>
      </c>
      <c r="BC499" s="206" t="s">
        <v>904</v>
      </c>
      <c r="BD499" s="205">
        <v>51.91727520509096</v>
      </c>
      <c r="BE499" s="205">
        <v>54090.01269892713</v>
      </c>
      <c r="BF499" s="205">
        <v>0.0</v>
      </c>
      <c r="BG499" s="205">
        <v>178749.96750000012</v>
      </c>
      <c r="BH499" s="205">
        <v>142999.97399999996</v>
      </c>
      <c r="BI499" s="2" t="s">
        <v>904</v>
      </c>
      <c r="BJ499" s="2" t="s">
        <v>904</v>
      </c>
      <c r="BK499" s="203">
        <v>30.0</v>
      </c>
      <c r="BL499" s="2">
        <v>3.0</v>
      </c>
      <c r="BM499" s="207">
        <v>30.0</v>
      </c>
      <c r="BN499" s="208" t="s">
        <v>906</v>
      </c>
      <c r="BO499" s="87">
        <v>20.0</v>
      </c>
      <c r="BP499" s="101">
        <v>0.05</v>
      </c>
      <c r="BQ499" s="101">
        <v>0.04</v>
      </c>
      <c r="BR499" s="2">
        <v>100.0</v>
      </c>
      <c r="BS499" s="2">
        <v>100.0</v>
      </c>
    </row>
    <row r="500" ht="12.75" customHeight="1">
      <c r="A500" s="87" t="str">
        <f t="shared" si="1"/>
        <v>Mexico Salt marsh Restoration Hydrology Medium</v>
      </c>
      <c r="B500" s="87" t="s">
        <v>161</v>
      </c>
      <c r="C500" s="203" t="s">
        <v>188</v>
      </c>
      <c r="D500" s="2" t="s">
        <v>589</v>
      </c>
      <c r="E500" s="203" t="s">
        <v>168</v>
      </c>
      <c r="F500" s="2" t="s">
        <v>174</v>
      </c>
      <c r="G500" s="203" t="s">
        <v>909</v>
      </c>
      <c r="H500" s="177">
        <v>500.0</v>
      </c>
      <c r="I500" s="2" t="s">
        <v>903</v>
      </c>
      <c r="J500" s="2">
        <v>10765.473013360646</v>
      </c>
      <c r="K500" s="2">
        <v>322964.1904008194</v>
      </c>
      <c r="L500" s="204">
        <v>-4056313.8219885044</v>
      </c>
      <c r="M500" s="92">
        <v>4592553.936867889</v>
      </c>
      <c r="N500" s="92">
        <v>5642777.852446309</v>
      </c>
      <c r="O500" s="92">
        <v>3305369.48141758</v>
      </c>
      <c r="P500" s="92">
        <v>3684980.9040069776</v>
      </c>
      <c r="Q500" s="92">
        <v>1287184.4554503094</v>
      </c>
      <c r="R500" s="92">
        <v>1957796.9484393315</v>
      </c>
      <c r="S500" s="92">
        <v>32532.499999999927</v>
      </c>
      <c r="T500" s="92">
        <v>26025.999999999953</v>
      </c>
      <c r="U500" s="92">
        <v>539474.3184376435</v>
      </c>
      <c r="V500" s="92">
        <v>919439.4052798778</v>
      </c>
      <c r="W500" s="92">
        <v>176.46022964988464</v>
      </c>
      <c r="X500" s="92">
        <v>9185.107873735778</v>
      </c>
      <c r="Y500" s="92">
        <v>9185.107873735778</v>
      </c>
      <c r="Z500" s="92">
        <v>65.06499999999986</v>
      </c>
      <c r="AA500" s="92">
        <v>1078.9486368752869</v>
      </c>
      <c r="AB500" s="87">
        <v>500.0</v>
      </c>
      <c r="AC500" s="2">
        <v>4056313.8219885044</v>
      </c>
      <c r="AD500" s="92">
        <v>3305369.48141758</v>
      </c>
      <c r="AE500" s="92">
        <v>1287184.4554503094</v>
      </c>
      <c r="AF500" s="92">
        <v>539474.3184376435</v>
      </c>
      <c r="AG500" s="92">
        <v>176.46022964988464</v>
      </c>
      <c r="AH500" s="2" t="s">
        <v>904</v>
      </c>
      <c r="AI500" s="2" t="s">
        <v>904</v>
      </c>
      <c r="AJ500" s="2" t="s">
        <v>904</v>
      </c>
      <c r="AK500" s="177">
        <v>26025.999999999953</v>
      </c>
      <c r="AL500" s="2" t="s">
        <v>904</v>
      </c>
      <c r="AM500" s="2" t="s">
        <v>904</v>
      </c>
      <c r="AN500" s="2" t="s">
        <v>904</v>
      </c>
      <c r="AO500" s="2" t="s">
        <v>904</v>
      </c>
      <c r="AP500" s="2" t="s">
        <v>904</v>
      </c>
      <c r="AQ500" s="2" t="s">
        <v>904</v>
      </c>
      <c r="AR500" s="2" t="s">
        <v>904</v>
      </c>
      <c r="AS500" s="2" t="s">
        <v>904</v>
      </c>
      <c r="AT500" s="2" t="s">
        <v>904</v>
      </c>
      <c r="AU500" s="2" t="s">
        <v>904</v>
      </c>
      <c r="AV500" s="2" t="s">
        <v>904</v>
      </c>
      <c r="AW500" s="2" t="s">
        <v>904</v>
      </c>
      <c r="AX500" s="2" t="s">
        <v>904</v>
      </c>
      <c r="AY500" s="2" t="s">
        <v>904</v>
      </c>
      <c r="AZ500" s="2" t="s">
        <v>904</v>
      </c>
      <c r="BA500" s="205">
        <v>2494962.0762942005</v>
      </c>
      <c r="BB500" s="205">
        <v>5.756559078752332</v>
      </c>
      <c r="BC500" s="206" t="s">
        <v>904</v>
      </c>
      <c r="BD500" s="205">
        <v>5.756559078752332</v>
      </c>
      <c r="BE500" s="205">
        <v>1187.962602850826</v>
      </c>
      <c r="BF500" s="205">
        <v>0.0</v>
      </c>
      <c r="BG500" s="205">
        <v>32532.499999999927</v>
      </c>
      <c r="BH500" s="205">
        <v>26025.999999999953</v>
      </c>
      <c r="BI500" s="2" t="s">
        <v>904</v>
      </c>
      <c r="BJ500" s="2" t="s">
        <v>904</v>
      </c>
      <c r="BK500" s="203">
        <v>30.0</v>
      </c>
      <c r="BL500" s="2">
        <v>1.0</v>
      </c>
      <c r="BM500" s="207">
        <v>30.0</v>
      </c>
      <c r="BN500" s="208" t="s">
        <v>906</v>
      </c>
      <c r="BO500" s="87">
        <v>20.0</v>
      </c>
      <c r="BP500" s="101">
        <v>0.05</v>
      </c>
      <c r="BQ500" s="101">
        <v>0.04</v>
      </c>
      <c r="BR500" s="2">
        <v>100.0</v>
      </c>
      <c r="BS500" s="2">
        <v>100.0</v>
      </c>
    </row>
    <row r="501" ht="12.75" customHeight="1">
      <c r="A501" s="87" t="str">
        <f t="shared" si="1"/>
        <v>Mexico Salt marsh Restoration Hydrology Medium</v>
      </c>
      <c r="B501" s="87" t="s">
        <v>161</v>
      </c>
      <c r="C501" s="203" t="s">
        <v>188</v>
      </c>
      <c r="D501" s="2" t="s">
        <v>589</v>
      </c>
      <c r="E501" s="203" t="s">
        <v>168</v>
      </c>
      <c r="F501" s="2" t="s">
        <v>174</v>
      </c>
      <c r="G501" s="203" t="s">
        <v>909</v>
      </c>
      <c r="H501" s="177">
        <v>500.0</v>
      </c>
      <c r="I501" s="2" t="s">
        <v>903</v>
      </c>
      <c r="J501" s="2">
        <v>10765.473013360646</v>
      </c>
      <c r="K501" s="2">
        <v>322964.1904008194</v>
      </c>
      <c r="L501" s="204">
        <v>-4056313.8219885044</v>
      </c>
      <c r="M501" s="92">
        <v>4592553.936867889</v>
      </c>
      <c r="N501" s="92">
        <v>5642777.852446309</v>
      </c>
      <c r="O501" s="92">
        <v>3305369.48141758</v>
      </c>
      <c r="P501" s="92">
        <v>3684980.9040069776</v>
      </c>
      <c r="Q501" s="92">
        <v>1287184.4554503094</v>
      </c>
      <c r="R501" s="92">
        <v>1957796.9484393315</v>
      </c>
      <c r="S501" s="92">
        <v>32532.499999999927</v>
      </c>
      <c r="T501" s="92">
        <v>26025.999999999953</v>
      </c>
      <c r="U501" s="92">
        <v>539474.3184376435</v>
      </c>
      <c r="V501" s="92">
        <v>919439.4052798778</v>
      </c>
      <c r="W501" s="92">
        <v>176.46022964988464</v>
      </c>
      <c r="X501" s="92">
        <v>9185.107873735778</v>
      </c>
      <c r="Y501" s="92">
        <v>9185.107873735778</v>
      </c>
      <c r="Z501" s="92">
        <v>65.06499999999986</v>
      </c>
      <c r="AA501" s="92">
        <v>1078.9486368752869</v>
      </c>
      <c r="AB501" s="87">
        <v>500.0</v>
      </c>
      <c r="AC501" s="2">
        <v>4056313.8219885044</v>
      </c>
      <c r="AD501" s="92">
        <v>3305369.48141758</v>
      </c>
      <c r="AE501" s="92">
        <v>1287184.4554503094</v>
      </c>
      <c r="AF501" s="92">
        <v>539474.3184376435</v>
      </c>
      <c r="AG501" s="92">
        <v>176.46022964988464</v>
      </c>
      <c r="AH501" s="2" t="s">
        <v>904</v>
      </c>
      <c r="AI501" s="2" t="s">
        <v>904</v>
      </c>
      <c r="AJ501" s="2" t="s">
        <v>904</v>
      </c>
      <c r="AK501" s="177">
        <v>26025.999999999953</v>
      </c>
      <c r="AL501" s="2" t="s">
        <v>904</v>
      </c>
      <c r="AM501" s="2" t="s">
        <v>904</v>
      </c>
      <c r="AN501" s="2" t="s">
        <v>904</v>
      </c>
      <c r="AO501" s="2" t="s">
        <v>904</v>
      </c>
      <c r="AP501" s="2" t="s">
        <v>904</v>
      </c>
      <c r="AQ501" s="2" t="s">
        <v>904</v>
      </c>
      <c r="AR501" s="2" t="s">
        <v>904</v>
      </c>
      <c r="AS501" s="2" t="s">
        <v>904</v>
      </c>
      <c r="AT501" s="2" t="s">
        <v>904</v>
      </c>
      <c r="AU501" s="2" t="s">
        <v>904</v>
      </c>
      <c r="AV501" s="2" t="s">
        <v>904</v>
      </c>
      <c r="AW501" s="2" t="s">
        <v>904</v>
      </c>
      <c r="AX501" s="2" t="s">
        <v>904</v>
      </c>
      <c r="AY501" s="2" t="s">
        <v>904</v>
      </c>
      <c r="AZ501" s="2" t="s">
        <v>904</v>
      </c>
      <c r="BA501" s="205">
        <v>2494962.0762942005</v>
      </c>
      <c r="BB501" s="205">
        <v>5.756559078752332</v>
      </c>
      <c r="BC501" s="206" t="s">
        <v>904</v>
      </c>
      <c r="BD501" s="205">
        <v>5.756559078752332</v>
      </c>
      <c r="BE501" s="205">
        <v>1187.962602850826</v>
      </c>
      <c r="BF501" s="205">
        <v>0.0</v>
      </c>
      <c r="BG501" s="205">
        <v>32532.499999999927</v>
      </c>
      <c r="BH501" s="205">
        <v>26025.999999999953</v>
      </c>
      <c r="BI501" s="2" t="s">
        <v>904</v>
      </c>
      <c r="BJ501" s="2" t="s">
        <v>904</v>
      </c>
      <c r="BK501" s="203">
        <v>30.0</v>
      </c>
      <c r="BL501" s="2">
        <v>1.0</v>
      </c>
      <c r="BM501" s="207">
        <v>30.0</v>
      </c>
      <c r="BN501" s="208" t="s">
        <v>906</v>
      </c>
      <c r="BO501" s="87">
        <v>20.0</v>
      </c>
      <c r="BP501" s="101">
        <v>0.05</v>
      </c>
      <c r="BQ501" s="101">
        <v>0.04</v>
      </c>
      <c r="BR501" s="2">
        <v>100.0</v>
      </c>
      <c r="BS501" s="2">
        <v>100.0</v>
      </c>
    </row>
    <row r="502" ht="12.75" customHeight="1">
      <c r="A502" s="87" t="str">
        <f t="shared" si="1"/>
        <v>Mexico Mangrove Restoration Hydrology Small</v>
      </c>
      <c r="B502" s="87" t="s">
        <v>161</v>
      </c>
      <c r="C502" s="203" t="s">
        <v>188</v>
      </c>
      <c r="D502" s="2" t="s">
        <v>589</v>
      </c>
      <c r="E502" s="203" t="s">
        <v>160</v>
      </c>
      <c r="F502" s="2" t="s">
        <v>174</v>
      </c>
      <c r="G502" s="203" t="s">
        <v>909</v>
      </c>
      <c r="H502" s="177">
        <v>100.0</v>
      </c>
      <c r="I502" s="2" t="s">
        <v>907</v>
      </c>
      <c r="J502" s="2">
        <v>1258400.7995164797</v>
      </c>
      <c r="K502" s="2">
        <v>1.0163085154285303E8</v>
      </c>
      <c r="L502" s="204">
        <v>-1234814.2704285348</v>
      </c>
      <c r="M502" s="92">
        <v>2520089.2498716805</v>
      </c>
      <c r="N502" s="92">
        <v>3280316.695318465</v>
      </c>
      <c r="O502" s="92">
        <v>1531698.2077833407</v>
      </c>
      <c r="P502" s="92">
        <v>1645466.6666666665</v>
      </c>
      <c r="Q502" s="92">
        <v>988391.0420883398</v>
      </c>
      <c r="R502" s="92">
        <v>1634850.0286517984</v>
      </c>
      <c r="S502" s="92">
        <v>36666.65999999999</v>
      </c>
      <c r="T502" s="92">
        <v>29333.328000000016</v>
      </c>
      <c r="U502" s="92">
        <v>1647318.4034805673</v>
      </c>
      <c r="V502" s="92">
        <v>2780101.630517984</v>
      </c>
      <c r="W502" s="92">
        <v>85.91214913874344</v>
      </c>
      <c r="X502" s="92">
        <v>25200.892498716807</v>
      </c>
      <c r="Y502" s="92">
        <v>5040.178499743361</v>
      </c>
      <c r="Z502" s="92">
        <v>366.6665999999999</v>
      </c>
      <c r="AA502" s="92">
        <v>16473.184034805672</v>
      </c>
      <c r="AB502" s="87">
        <v>500.0</v>
      </c>
      <c r="AC502" s="2">
        <v>1234814.2704285348</v>
      </c>
      <c r="AD502" s="92">
        <v>1531698.2077833407</v>
      </c>
      <c r="AE502" s="92">
        <v>988391.0420883398</v>
      </c>
      <c r="AF502" s="92">
        <v>1647318.4034805673</v>
      </c>
      <c r="AG502" s="92">
        <v>85.91214913874344</v>
      </c>
      <c r="AH502" s="2" t="s">
        <v>904</v>
      </c>
      <c r="AI502" s="2" t="s">
        <v>904</v>
      </c>
      <c r="AJ502" s="2" t="s">
        <v>904</v>
      </c>
      <c r="AK502" s="177">
        <v>29333.328000000016</v>
      </c>
      <c r="AL502" s="2" t="s">
        <v>904</v>
      </c>
      <c r="AM502" s="2" t="s">
        <v>904</v>
      </c>
      <c r="AN502" s="2" t="s">
        <v>904</v>
      </c>
      <c r="AO502" s="2" t="s">
        <v>904</v>
      </c>
      <c r="AP502" s="2" t="s">
        <v>904</v>
      </c>
      <c r="AQ502" s="2" t="s">
        <v>904</v>
      </c>
      <c r="AR502" s="2" t="s">
        <v>904</v>
      </c>
      <c r="AS502" s="2" t="s">
        <v>904</v>
      </c>
      <c r="AT502" s="2" t="s">
        <v>904</v>
      </c>
      <c r="AU502" s="2" t="s">
        <v>904</v>
      </c>
      <c r="AV502" s="2" t="s">
        <v>904</v>
      </c>
      <c r="AW502" s="2" t="s">
        <v>904</v>
      </c>
      <c r="AX502" s="2" t="s">
        <v>904</v>
      </c>
      <c r="AY502" s="2" t="s">
        <v>904</v>
      </c>
      <c r="AZ502" s="2" t="s">
        <v>904</v>
      </c>
      <c r="BA502" s="205">
        <v>1.9727622011975363E7</v>
      </c>
      <c r="BB502" s="205">
        <v>10.383455041018195</v>
      </c>
      <c r="BC502" s="206" t="s">
        <v>904</v>
      </c>
      <c r="BD502" s="205">
        <v>10.383455041018195</v>
      </c>
      <c r="BE502" s="205">
        <v>10818.002539785424</v>
      </c>
      <c r="BF502" s="205">
        <v>0.0</v>
      </c>
      <c r="BG502" s="205">
        <v>36666.65999999999</v>
      </c>
      <c r="BH502" s="205">
        <v>29333.328000000016</v>
      </c>
      <c r="BI502" s="2" t="s">
        <v>904</v>
      </c>
      <c r="BJ502" s="2" t="s">
        <v>904</v>
      </c>
      <c r="BK502" s="203">
        <v>80.76190954575287</v>
      </c>
      <c r="BL502" s="2">
        <v>3.0</v>
      </c>
      <c r="BM502" s="207">
        <v>80.76190954575287</v>
      </c>
      <c r="BN502" s="208" t="s">
        <v>905</v>
      </c>
      <c r="BO502" s="87">
        <v>20.0</v>
      </c>
      <c r="BP502" s="101">
        <v>0.05</v>
      </c>
      <c r="BQ502" s="101">
        <v>0.04</v>
      </c>
      <c r="BR502" s="2">
        <v>100.0</v>
      </c>
      <c r="BS502" s="2">
        <v>100.0</v>
      </c>
    </row>
    <row r="503" ht="12.75" customHeight="1">
      <c r="A503" s="87" t="str">
        <f t="shared" si="1"/>
        <v>Mexico Mangrove Restoration Hydrology Small</v>
      </c>
      <c r="B503" s="87" t="s">
        <v>161</v>
      </c>
      <c r="C503" s="203" t="s">
        <v>188</v>
      </c>
      <c r="D503" s="2" t="s">
        <v>589</v>
      </c>
      <c r="E503" s="203" t="s">
        <v>160</v>
      </c>
      <c r="F503" s="2" t="s">
        <v>174</v>
      </c>
      <c r="G503" s="203" t="s">
        <v>909</v>
      </c>
      <c r="H503" s="177">
        <v>100.0</v>
      </c>
      <c r="I503" s="2" t="s">
        <v>907</v>
      </c>
      <c r="J503" s="2">
        <v>1258400.7995164797</v>
      </c>
      <c r="K503" s="2">
        <v>1.0163085154285303E8</v>
      </c>
      <c r="L503" s="204">
        <v>-1234814.2704285348</v>
      </c>
      <c r="M503" s="92">
        <v>2520089.2498716805</v>
      </c>
      <c r="N503" s="92">
        <v>3280316.695318465</v>
      </c>
      <c r="O503" s="92">
        <v>1531698.2077833407</v>
      </c>
      <c r="P503" s="92">
        <v>1645466.6666666665</v>
      </c>
      <c r="Q503" s="92">
        <v>988391.0420883398</v>
      </c>
      <c r="R503" s="92">
        <v>1634850.0286517984</v>
      </c>
      <c r="S503" s="92">
        <v>36666.65999999999</v>
      </c>
      <c r="T503" s="92">
        <v>29333.328000000016</v>
      </c>
      <c r="U503" s="92">
        <v>1647318.4034805673</v>
      </c>
      <c r="V503" s="92">
        <v>2780101.630517984</v>
      </c>
      <c r="W503" s="92">
        <v>85.91214913874344</v>
      </c>
      <c r="X503" s="92">
        <v>25200.892498716807</v>
      </c>
      <c r="Y503" s="92">
        <v>5040.178499743361</v>
      </c>
      <c r="Z503" s="92">
        <v>366.6665999999999</v>
      </c>
      <c r="AA503" s="92">
        <v>16473.184034805672</v>
      </c>
      <c r="AB503" s="87">
        <v>500.0</v>
      </c>
      <c r="AC503" s="2">
        <v>1234814.2704285348</v>
      </c>
      <c r="AD503" s="92">
        <v>1531698.2077833407</v>
      </c>
      <c r="AE503" s="92">
        <v>988391.0420883398</v>
      </c>
      <c r="AF503" s="92">
        <v>1647318.4034805673</v>
      </c>
      <c r="AG503" s="92">
        <v>85.91214913874344</v>
      </c>
      <c r="AH503" s="2" t="s">
        <v>904</v>
      </c>
      <c r="AI503" s="2" t="s">
        <v>904</v>
      </c>
      <c r="AJ503" s="2" t="s">
        <v>904</v>
      </c>
      <c r="AK503" s="177">
        <v>29333.328000000016</v>
      </c>
      <c r="AL503" s="2" t="s">
        <v>904</v>
      </c>
      <c r="AM503" s="2" t="s">
        <v>904</v>
      </c>
      <c r="AN503" s="2" t="s">
        <v>904</v>
      </c>
      <c r="AO503" s="2" t="s">
        <v>904</v>
      </c>
      <c r="AP503" s="2" t="s">
        <v>904</v>
      </c>
      <c r="AQ503" s="2" t="s">
        <v>904</v>
      </c>
      <c r="AR503" s="2" t="s">
        <v>904</v>
      </c>
      <c r="AS503" s="2" t="s">
        <v>904</v>
      </c>
      <c r="AT503" s="2" t="s">
        <v>904</v>
      </c>
      <c r="AU503" s="2" t="s">
        <v>904</v>
      </c>
      <c r="AV503" s="2" t="s">
        <v>904</v>
      </c>
      <c r="AW503" s="2" t="s">
        <v>904</v>
      </c>
      <c r="AX503" s="2" t="s">
        <v>904</v>
      </c>
      <c r="AY503" s="2" t="s">
        <v>904</v>
      </c>
      <c r="AZ503" s="2" t="s">
        <v>904</v>
      </c>
      <c r="BA503" s="205">
        <v>1.9727622011975363E7</v>
      </c>
      <c r="BB503" s="205">
        <v>10.383455041018195</v>
      </c>
      <c r="BC503" s="206" t="s">
        <v>904</v>
      </c>
      <c r="BD503" s="205">
        <v>10.383455041018195</v>
      </c>
      <c r="BE503" s="205">
        <v>10818.002539785424</v>
      </c>
      <c r="BF503" s="205">
        <v>0.0</v>
      </c>
      <c r="BG503" s="205">
        <v>36666.65999999999</v>
      </c>
      <c r="BH503" s="205">
        <v>29333.328000000016</v>
      </c>
      <c r="BI503" s="2" t="s">
        <v>904</v>
      </c>
      <c r="BJ503" s="2" t="s">
        <v>904</v>
      </c>
      <c r="BK503" s="203">
        <v>80.76190954575287</v>
      </c>
      <c r="BL503" s="2">
        <v>3.0</v>
      </c>
      <c r="BM503" s="207">
        <v>80.76190954575287</v>
      </c>
      <c r="BN503" s="208" t="s">
        <v>905</v>
      </c>
      <c r="BO503" s="87">
        <v>20.0</v>
      </c>
      <c r="BP503" s="101">
        <v>0.05</v>
      </c>
      <c r="BQ503" s="101">
        <v>0.04</v>
      </c>
      <c r="BR503" s="2">
        <v>100.0</v>
      </c>
      <c r="BS503" s="2">
        <v>100.0</v>
      </c>
    </row>
    <row r="504" ht="12.75" customHeight="1">
      <c r="A504" s="87" t="str">
        <f t="shared" si="1"/>
        <v>Mexico Salt marsh Restoration Hydrology Small</v>
      </c>
      <c r="B504" s="87" t="s">
        <v>161</v>
      </c>
      <c r="C504" s="203" t="s">
        <v>188</v>
      </c>
      <c r="D504" s="2" t="s">
        <v>589</v>
      </c>
      <c r="E504" s="203" t="s">
        <v>168</v>
      </c>
      <c r="F504" s="2" t="s">
        <v>174</v>
      </c>
      <c r="G504" s="203" t="s">
        <v>909</v>
      </c>
      <c r="H504" s="177">
        <v>100.0</v>
      </c>
      <c r="I504" s="2" t="s">
        <v>907</v>
      </c>
      <c r="J504" s="2">
        <v>10765.473013360646</v>
      </c>
      <c r="K504" s="2">
        <v>4990966.757928544</v>
      </c>
      <c r="L504" s="204">
        <v>-1387670.4606911617</v>
      </c>
      <c r="M504" s="92">
        <v>2736352.7504388206</v>
      </c>
      <c r="N504" s="92">
        <v>3529820.648138288</v>
      </c>
      <c r="O504" s="92">
        <v>1703721.5345749015</v>
      </c>
      <c r="P504" s="92">
        <v>1838969.5141347288</v>
      </c>
      <c r="Q504" s="92">
        <v>1032631.2158639191</v>
      </c>
      <c r="R504" s="92">
        <v>1690851.1340035591</v>
      </c>
      <c r="S504" s="92">
        <v>6673.333333333321</v>
      </c>
      <c r="T504" s="92">
        <v>5338.666666666656</v>
      </c>
      <c r="U504" s="92">
        <v>1721052.0264398654</v>
      </c>
      <c r="V504" s="92">
        <v>2904538.3908795705</v>
      </c>
      <c r="W504" s="92">
        <v>512.5535871201597</v>
      </c>
      <c r="X504" s="92">
        <v>27363.527504388207</v>
      </c>
      <c r="Y504" s="92">
        <v>5472.7055008776415</v>
      </c>
      <c r="Z504" s="92">
        <v>66.7333333333332</v>
      </c>
      <c r="AA504" s="92">
        <v>17210.520264398652</v>
      </c>
      <c r="AB504" s="87">
        <v>500.0</v>
      </c>
      <c r="AC504" s="2">
        <v>1387670.4606911617</v>
      </c>
      <c r="AD504" s="92">
        <v>1703721.5345749015</v>
      </c>
      <c r="AE504" s="92">
        <v>1032631.2158639191</v>
      </c>
      <c r="AF504" s="92">
        <v>1721052.0264398654</v>
      </c>
      <c r="AG504" s="92">
        <v>512.5535871201597</v>
      </c>
      <c r="AH504" s="2" t="s">
        <v>904</v>
      </c>
      <c r="AI504" s="2" t="s">
        <v>904</v>
      </c>
      <c r="AJ504" s="2" t="s">
        <v>904</v>
      </c>
      <c r="AK504" s="177">
        <v>5338.666666666656</v>
      </c>
      <c r="AL504" s="2" t="s">
        <v>904</v>
      </c>
      <c r="AM504" s="2" t="s">
        <v>904</v>
      </c>
      <c r="AN504" s="2" t="s">
        <v>904</v>
      </c>
      <c r="AO504" s="2" t="s">
        <v>904</v>
      </c>
      <c r="AP504" s="2" t="s">
        <v>904</v>
      </c>
      <c r="AQ504" s="2" t="s">
        <v>904</v>
      </c>
      <c r="AR504" s="2" t="s">
        <v>904</v>
      </c>
      <c r="AS504" s="2" t="s">
        <v>904</v>
      </c>
      <c r="AT504" s="2" t="s">
        <v>904</v>
      </c>
      <c r="AU504" s="2" t="s">
        <v>904</v>
      </c>
      <c r="AV504" s="2" t="s">
        <v>904</v>
      </c>
      <c r="AW504" s="2" t="s">
        <v>904</v>
      </c>
      <c r="AX504" s="2" t="s">
        <v>904</v>
      </c>
      <c r="AY504" s="2" t="s">
        <v>904</v>
      </c>
      <c r="AZ504" s="2" t="s">
        <v>904</v>
      </c>
      <c r="BA504" s="205">
        <v>2494962.0762942005</v>
      </c>
      <c r="BB504" s="205">
        <v>1.1513118157504607</v>
      </c>
      <c r="BC504" s="206" t="s">
        <v>904</v>
      </c>
      <c r="BD504" s="205">
        <v>1.1513118157504607</v>
      </c>
      <c r="BE504" s="205">
        <v>237.59252057016514</v>
      </c>
      <c r="BF504" s="205">
        <v>0.0</v>
      </c>
      <c r="BG504" s="205">
        <v>6673.333333333321</v>
      </c>
      <c r="BH504" s="205">
        <v>5338.666666666656</v>
      </c>
      <c r="BI504" s="2" t="s">
        <v>904</v>
      </c>
      <c r="BJ504" s="2" t="s">
        <v>904</v>
      </c>
      <c r="BK504" s="203">
        <v>463.6086822877575</v>
      </c>
      <c r="BL504" s="2">
        <v>3.0</v>
      </c>
      <c r="BM504" s="207">
        <v>463.6086822877575</v>
      </c>
      <c r="BN504" s="208" t="s">
        <v>905</v>
      </c>
      <c r="BO504" s="87">
        <v>20.0</v>
      </c>
      <c r="BP504" s="101">
        <v>0.05</v>
      </c>
      <c r="BQ504" s="101">
        <v>0.04</v>
      </c>
      <c r="BR504" s="2">
        <v>100.0</v>
      </c>
      <c r="BS504" s="2">
        <v>100.0</v>
      </c>
    </row>
    <row r="505" ht="12.75" customHeight="1">
      <c r="A505" s="87" t="str">
        <f t="shared" si="1"/>
        <v>Mexico Salt marsh Restoration Hydrology Small</v>
      </c>
      <c r="B505" s="87" t="s">
        <v>161</v>
      </c>
      <c r="C505" s="203" t="s">
        <v>188</v>
      </c>
      <c r="D505" s="2" t="s">
        <v>589</v>
      </c>
      <c r="E505" s="203" t="s">
        <v>168</v>
      </c>
      <c r="F505" s="2" t="s">
        <v>174</v>
      </c>
      <c r="G505" s="203" t="s">
        <v>909</v>
      </c>
      <c r="H505" s="177">
        <v>100.0</v>
      </c>
      <c r="I505" s="2" t="s">
        <v>907</v>
      </c>
      <c r="J505" s="2">
        <v>10765.473013360646</v>
      </c>
      <c r="K505" s="2">
        <v>4990966.757928544</v>
      </c>
      <c r="L505" s="204">
        <v>-1387670.4606911617</v>
      </c>
      <c r="M505" s="92">
        <v>2736352.7504388206</v>
      </c>
      <c r="N505" s="92">
        <v>3529820.648138288</v>
      </c>
      <c r="O505" s="92">
        <v>1703721.5345749015</v>
      </c>
      <c r="P505" s="92">
        <v>1838969.5141347288</v>
      </c>
      <c r="Q505" s="92">
        <v>1032631.2158639191</v>
      </c>
      <c r="R505" s="92">
        <v>1690851.1340035591</v>
      </c>
      <c r="S505" s="92">
        <v>6673.333333333321</v>
      </c>
      <c r="T505" s="92">
        <v>5338.666666666656</v>
      </c>
      <c r="U505" s="92">
        <v>1721052.0264398654</v>
      </c>
      <c r="V505" s="92">
        <v>2904538.3908795705</v>
      </c>
      <c r="W505" s="92">
        <v>512.5535871201597</v>
      </c>
      <c r="X505" s="92">
        <v>27363.527504388207</v>
      </c>
      <c r="Y505" s="92">
        <v>5472.7055008776415</v>
      </c>
      <c r="Z505" s="92">
        <v>66.7333333333332</v>
      </c>
      <c r="AA505" s="92">
        <v>17210.520264398652</v>
      </c>
      <c r="AB505" s="87">
        <v>500.0</v>
      </c>
      <c r="AC505" s="2">
        <v>1387670.4606911617</v>
      </c>
      <c r="AD505" s="92">
        <v>1703721.5345749015</v>
      </c>
      <c r="AE505" s="92">
        <v>1032631.2158639191</v>
      </c>
      <c r="AF505" s="92">
        <v>1721052.0264398654</v>
      </c>
      <c r="AG505" s="92">
        <v>512.5535871201597</v>
      </c>
      <c r="AH505" s="2" t="s">
        <v>904</v>
      </c>
      <c r="AI505" s="2" t="s">
        <v>904</v>
      </c>
      <c r="AJ505" s="2" t="s">
        <v>904</v>
      </c>
      <c r="AK505" s="177">
        <v>5338.666666666656</v>
      </c>
      <c r="AL505" s="2" t="s">
        <v>904</v>
      </c>
      <c r="AM505" s="2" t="s">
        <v>904</v>
      </c>
      <c r="AN505" s="2" t="s">
        <v>904</v>
      </c>
      <c r="AO505" s="2" t="s">
        <v>904</v>
      </c>
      <c r="AP505" s="2" t="s">
        <v>904</v>
      </c>
      <c r="AQ505" s="2" t="s">
        <v>904</v>
      </c>
      <c r="AR505" s="2" t="s">
        <v>904</v>
      </c>
      <c r="AS505" s="2" t="s">
        <v>904</v>
      </c>
      <c r="AT505" s="2" t="s">
        <v>904</v>
      </c>
      <c r="AU505" s="2" t="s">
        <v>904</v>
      </c>
      <c r="AV505" s="2" t="s">
        <v>904</v>
      </c>
      <c r="AW505" s="2" t="s">
        <v>904</v>
      </c>
      <c r="AX505" s="2" t="s">
        <v>904</v>
      </c>
      <c r="AY505" s="2" t="s">
        <v>904</v>
      </c>
      <c r="AZ505" s="2" t="s">
        <v>904</v>
      </c>
      <c r="BA505" s="205">
        <v>2494962.0762942005</v>
      </c>
      <c r="BB505" s="205">
        <v>1.1513118157504607</v>
      </c>
      <c r="BC505" s="206" t="s">
        <v>904</v>
      </c>
      <c r="BD505" s="205">
        <v>1.1513118157504607</v>
      </c>
      <c r="BE505" s="205">
        <v>237.59252057016514</v>
      </c>
      <c r="BF505" s="205">
        <v>0.0</v>
      </c>
      <c r="BG505" s="205">
        <v>6673.333333333321</v>
      </c>
      <c r="BH505" s="205">
        <v>5338.666666666656</v>
      </c>
      <c r="BI505" s="2" t="s">
        <v>904</v>
      </c>
      <c r="BJ505" s="2" t="s">
        <v>904</v>
      </c>
      <c r="BK505" s="203">
        <v>463.6086822877575</v>
      </c>
      <c r="BL505" s="2">
        <v>3.0</v>
      </c>
      <c r="BM505" s="207">
        <v>463.6086822877575</v>
      </c>
      <c r="BN505" s="208" t="s">
        <v>905</v>
      </c>
      <c r="BO505" s="87">
        <v>20.0</v>
      </c>
      <c r="BP505" s="101">
        <v>0.05</v>
      </c>
      <c r="BQ505" s="101">
        <v>0.04</v>
      </c>
      <c r="BR505" s="2">
        <v>100.0</v>
      </c>
      <c r="BS505" s="2">
        <v>100.0</v>
      </c>
    </row>
    <row r="506" ht="12.75" customHeight="1">
      <c r="A506" s="87" t="str">
        <f t="shared" si="1"/>
        <v>Mexico Mangrove Restoration Hydrology Small</v>
      </c>
      <c r="B506" s="87" t="s">
        <v>161</v>
      </c>
      <c r="C506" s="203" t="s">
        <v>188</v>
      </c>
      <c r="D506" s="2" t="s">
        <v>589</v>
      </c>
      <c r="E506" s="203" t="s">
        <v>160</v>
      </c>
      <c r="F506" s="2" t="s">
        <v>174</v>
      </c>
      <c r="G506" s="203" t="s">
        <v>909</v>
      </c>
      <c r="H506" s="177">
        <v>100.0</v>
      </c>
      <c r="I506" s="2" t="s">
        <v>907</v>
      </c>
      <c r="J506" s="2">
        <v>1258400.7995164797</v>
      </c>
      <c r="K506" s="2">
        <v>3.775202398549439E7</v>
      </c>
      <c r="L506" s="204">
        <v>-1817305.8894675416</v>
      </c>
      <c r="M506" s="92">
        <v>2416549.06829244</v>
      </c>
      <c r="N506" s="92">
        <v>3105576.8107737517</v>
      </c>
      <c r="O506" s="92">
        <v>1531698.2077833407</v>
      </c>
      <c r="P506" s="92">
        <v>1645466.6666666665</v>
      </c>
      <c r="Q506" s="92">
        <v>884850.8605090992</v>
      </c>
      <c r="R506" s="92">
        <v>1460110.1441070854</v>
      </c>
      <c r="S506" s="92">
        <v>36666.65999999999</v>
      </c>
      <c r="T506" s="92">
        <v>29333.328000000016</v>
      </c>
      <c r="U506" s="92">
        <v>611916.587688161</v>
      </c>
      <c r="V506" s="92">
        <v>1032702.7850708553</v>
      </c>
      <c r="W506" s="92">
        <v>82.38236957949124</v>
      </c>
      <c r="X506" s="92">
        <v>24165.4906829244</v>
      </c>
      <c r="Y506" s="92">
        <v>4833.09813658488</v>
      </c>
      <c r="Z506" s="92">
        <v>366.6665999999999</v>
      </c>
      <c r="AA506" s="92">
        <v>6119.16587688161</v>
      </c>
      <c r="AB506" s="87">
        <v>500.0</v>
      </c>
      <c r="AC506" s="2">
        <v>1817305.8894675416</v>
      </c>
      <c r="AD506" s="92">
        <v>1531698.2077833407</v>
      </c>
      <c r="AE506" s="92">
        <v>884850.8605090992</v>
      </c>
      <c r="AF506" s="92">
        <v>611916.587688161</v>
      </c>
      <c r="AG506" s="92">
        <v>82.38236957949124</v>
      </c>
      <c r="AH506" s="2" t="s">
        <v>904</v>
      </c>
      <c r="AI506" s="2" t="s">
        <v>904</v>
      </c>
      <c r="AJ506" s="2" t="s">
        <v>904</v>
      </c>
      <c r="AK506" s="177">
        <v>29333.328000000016</v>
      </c>
      <c r="AL506" s="2" t="s">
        <v>904</v>
      </c>
      <c r="AM506" s="2" t="s">
        <v>904</v>
      </c>
      <c r="AN506" s="2" t="s">
        <v>904</v>
      </c>
      <c r="AO506" s="2" t="s">
        <v>904</v>
      </c>
      <c r="AP506" s="2" t="s">
        <v>904</v>
      </c>
      <c r="AQ506" s="2" t="s">
        <v>904</v>
      </c>
      <c r="AR506" s="2" t="s">
        <v>904</v>
      </c>
      <c r="AS506" s="2" t="s">
        <v>904</v>
      </c>
      <c r="AT506" s="2" t="s">
        <v>904</v>
      </c>
      <c r="AU506" s="2" t="s">
        <v>904</v>
      </c>
      <c r="AV506" s="2" t="s">
        <v>904</v>
      </c>
      <c r="AW506" s="2" t="s">
        <v>904</v>
      </c>
      <c r="AX506" s="2" t="s">
        <v>904</v>
      </c>
      <c r="AY506" s="2" t="s">
        <v>904</v>
      </c>
      <c r="AZ506" s="2" t="s">
        <v>904</v>
      </c>
      <c r="BA506" s="205">
        <v>1.9727622011975363E7</v>
      </c>
      <c r="BB506" s="205">
        <v>10.383455041018195</v>
      </c>
      <c r="BC506" s="206" t="s">
        <v>904</v>
      </c>
      <c r="BD506" s="205">
        <v>10.383455041018195</v>
      </c>
      <c r="BE506" s="205">
        <v>10818.002539785424</v>
      </c>
      <c r="BF506" s="205">
        <v>0.0</v>
      </c>
      <c r="BG506" s="205">
        <v>36666.65999999999</v>
      </c>
      <c r="BH506" s="205">
        <v>29333.328000000016</v>
      </c>
      <c r="BI506" s="2" t="s">
        <v>904</v>
      </c>
      <c r="BJ506" s="2" t="s">
        <v>904</v>
      </c>
      <c r="BK506" s="203">
        <v>30.0</v>
      </c>
      <c r="BL506" s="2">
        <v>1.0</v>
      </c>
      <c r="BM506" s="207">
        <v>30.0</v>
      </c>
      <c r="BN506" s="208" t="s">
        <v>906</v>
      </c>
      <c r="BO506" s="87">
        <v>20.0</v>
      </c>
      <c r="BP506" s="101">
        <v>0.05</v>
      </c>
      <c r="BQ506" s="101">
        <v>0.04</v>
      </c>
      <c r="BR506" s="2">
        <v>100.0</v>
      </c>
      <c r="BS506" s="2">
        <v>100.0</v>
      </c>
    </row>
    <row r="507" ht="12.75" customHeight="1">
      <c r="A507" s="87" t="str">
        <f t="shared" si="1"/>
        <v>Mexico Mangrove Restoration Hydrology Small</v>
      </c>
      <c r="B507" s="87" t="s">
        <v>161</v>
      </c>
      <c r="C507" s="203" t="s">
        <v>188</v>
      </c>
      <c r="D507" s="2" t="s">
        <v>589</v>
      </c>
      <c r="E507" s="203" t="s">
        <v>160</v>
      </c>
      <c r="F507" s="2" t="s">
        <v>174</v>
      </c>
      <c r="G507" s="203" t="s">
        <v>909</v>
      </c>
      <c r="H507" s="177">
        <v>100.0</v>
      </c>
      <c r="I507" s="2" t="s">
        <v>907</v>
      </c>
      <c r="J507" s="2">
        <v>1258400.7995164797</v>
      </c>
      <c r="K507" s="2">
        <v>3.775202398549439E7</v>
      </c>
      <c r="L507" s="204">
        <v>-1817305.8894675416</v>
      </c>
      <c r="M507" s="92">
        <v>2416549.06829244</v>
      </c>
      <c r="N507" s="92">
        <v>3105576.8107737517</v>
      </c>
      <c r="O507" s="92">
        <v>1531698.2077833407</v>
      </c>
      <c r="P507" s="92">
        <v>1645466.6666666665</v>
      </c>
      <c r="Q507" s="92">
        <v>884850.8605090992</v>
      </c>
      <c r="R507" s="92">
        <v>1460110.1441070854</v>
      </c>
      <c r="S507" s="92">
        <v>36666.65999999999</v>
      </c>
      <c r="T507" s="92">
        <v>29333.328000000016</v>
      </c>
      <c r="U507" s="92">
        <v>611916.587688161</v>
      </c>
      <c r="V507" s="92">
        <v>1032702.7850708553</v>
      </c>
      <c r="W507" s="92">
        <v>82.38236957949124</v>
      </c>
      <c r="X507" s="92">
        <v>24165.4906829244</v>
      </c>
      <c r="Y507" s="92">
        <v>4833.09813658488</v>
      </c>
      <c r="Z507" s="92">
        <v>366.6665999999999</v>
      </c>
      <c r="AA507" s="92">
        <v>6119.16587688161</v>
      </c>
      <c r="AB507" s="87">
        <v>500.0</v>
      </c>
      <c r="AC507" s="2">
        <v>1817305.8894675416</v>
      </c>
      <c r="AD507" s="92">
        <v>1531698.2077833407</v>
      </c>
      <c r="AE507" s="92">
        <v>884850.8605090992</v>
      </c>
      <c r="AF507" s="92">
        <v>611916.587688161</v>
      </c>
      <c r="AG507" s="92">
        <v>82.38236957949124</v>
      </c>
      <c r="AH507" s="2" t="s">
        <v>904</v>
      </c>
      <c r="AI507" s="2" t="s">
        <v>904</v>
      </c>
      <c r="AJ507" s="2" t="s">
        <v>904</v>
      </c>
      <c r="AK507" s="177">
        <v>29333.328000000016</v>
      </c>
      <c r="AL507" s="2" t="s">
        <v>904</v>
      </c>
      <c r="AM507" s="2" t="s">
        <v>904</v>
      </c>
      <c r="AN507" s="2" t="s">
        <v>904</v>
      </c>
      <c r="AO507" s="2" t="s">
        <v>904</v>
      </c>
      <c r="AP507" s="2" t="s">
        <v>904</v>
      </c>
      <c r="AQ507" s="2" t="s">
        <v>904</v>
      </c>
      <c r="AR507" s="2" t="s">
        <v>904</v>
      </c>
      <c r="AS507" s="2" t="s">
        <v>904</v>
      </c>
      <c r="AT507" s="2" t="s">
        <v>904</v>
      </c>
      <c r="AU507" s="2" t="s">
        <v>904</v>
      </c>
      <c r="AV507" s="2" t="s">
        <v>904</v>
      </c>
      <c r="AW507" s="2" t="s">
        <v>904</v>
      </c>
      <c r="AX507" s="2" t="s">
        <v>904</v>
      </c>
      <c r="AY507" s="2" t="s">
        <v>904</v>
      </c>
      <c r="AZ507" s="2" t="s">
        <v>904</v>
      </c>
      <c r="BA507" s="205">
        <v>1.9727622011975363E7</v>
      </c>
      <c r="BB507" s="205">
        <v>10.383455041018195</v>
      </c>
      <c r="BC507" s="206" t="s">
        <v>904</v>
      </c>
      <c r="BD507" s="205">
        <v>10.383455041018195</v>
      </c>
      <c r="BE507" s="205">
        <v>10818.002539785424</v>
      </c>
      <c r="BF507" s="205">
        <v>0.0</v>
      </c>
      <c r="BG507" s="205">
        <v>36666.65999999999</v>
      </c>
      <c r="BH507" s="205">
        <v>29333.328000000016</v>
      </c>
      <c r="BI507" s="2" t="s">
        <v>904</v>
      </c>
      <c r="BJ507" s="2" t="s">
        <v>904</v>
      </c>
      <c r="BK507" s="203">
        <v>30.0</v>
      </c>
      <c r="BL507" s="2">
        <v>1.0</v>
      </c>
      <c r="BM507" s="207">
        <v>30.0</v>
      </c>
      <c r="BN507" s="208" t="s">
        <v>906</v>
      </c>
      <c r="BO507" s="87">
        <v>20.0</v>
      </c>
      <c r="BP507" s="101">
        <v>0.05</v>
      </c>
      <c r="BQ507" s="101">
        <v>0.04</v>
      </c>
      <c r="BR507" s="2">
        <v>100.0</v>
      </c>
      <c r="BS507" s="2">
        <v>100.0</v>
      </c>
    </row>
    <row r="508" ht="12.75" customHeight="1">
      <c r="A508" s="87" t="str">
        <f t="shared" si="1"/>
        <v>Mexico Salt marsh Restoration Hydrology Small</v>
      </c>
      <c r="B508" s="87" t="s">
        <v>161</v>
      </c>
      <c r="C508" s="203" t="s">
        <v>188</v>
      </c>
      <c r="D508" s="2" t="s">
        <v>589</v>
      </c>
      <c r="E508" s="203" t="s">
        <v>168</v>
      </c>
      <c r="F508" s="2" t="s">
        <v>174</v>
      </c>
      <c r="G508" s="203" t="s">
        <v>909</v>
      </c>
      <c r="H508" s="177">
        <v>100.0</v>
      </c>
      <c r="I508" s="2" t="s">
        <v>907</v>
      </c>
      <c r="J508" s="2">
        <v>10765.473013360646</v>
      </c>
      <c r="K508" s="2">
        <v>322964.1904008194</v>
      </c>
      <c r="L508" s="204">
        <v>-2464015.5925075216</v>
      </c>
      <c r="M508" s="92">
        <v>2575384.4317156468</v>
      </c>
      <c r="N508" s="92">
        <v>3258162.003155928</v>
      </c>
      <c r="O508" s="92">
        <v>1703721.5345749015</v>
      </c>
      <c r="P508" s="92">
        <v>1838969.5141347288</v>
      </c>
      <c r="Q508" s="92">
        <v>871662.8971407451</v>
      </c>
      <c r="R508" s="92">
        <v>1419192.4890211995</v>
      </c>
      <c r="S508" s="92">
        <v>6673.333333333321</v>
      </c>
      <c r="T508" s="92">
        <v>5338.666666666656</v>
      </c>
      <c r="U508" s="92">
        <v>111368.83920812496</v>
      </c>
      <c r="V508" s="92">
        <v>187951.94105597556</v>
      </c>
      <c r="W508" s="92">
        <v>482.40217876791684</v>
      </c>
      <c r="X508" s="92">
        <v>25753.84431715647</v>
      </c>
      <c r="Y508" s="92">
        <v>5150.7688634312935</v>
      </c>
      <c r="Z508" s="92">
        <v>66.7333333333332</v>
      </c>
      <c r="AA508" s="92">
        <v>1113.6883920812497</v>
      </c>
      <c r="AB508" s="87">
        <v>500.0</v>
      </c>
      <c r="AC508" s="2">
        <v>2464015.5925075216</v>
      </c>
      <c r="AD508" s="92">
        <v>1703721.5345749015</v>
      </c>
      <c r="AE508" s="92">
        <v>871662.8971407451</v>
      </c>
      <c r="AF508" s="92">
        <v>111368.83920812496</v>
      </c>
      <c r="AG508" s="92">
        <v>482.40217876791684</v>
      </c>
      <c r="AH508" s="2" t="s">
        <v>904</v>
      </c>
      <c r="AI508" s="2" t="s">
        <v>904</v>
      </c>
      <c r="AJ508" s="2" t="s">
        <v>904</v>
      </c>
      <c r="AK508" s="177">
        <v>5338.666666666656</v>
      </c>
      <c r="AL508" s="2" t="s">
        <v>904</v>
      </c>
      <c r="AM508" s="2" t="s">
        <v>904</v>
      </c>
      <c r="AN508" s="2" t="s">
        <v>904</v>
      </c>
      <c r="AO508" s="2" t="s">
        <v>904</v>
      </c>
      <c r="AP508" s="2" t="s">
        <v>904</v>
      </c>
      <c r="AQ508" s="2" t="s">
        <v>904</v>
      </c>
      <c r="AR508" s="2" t="s">
        <v>904</v>
      </c>
      <c r="AS508" s="2" t="s">
        <v>904</v>
      </c>
      <c r="AT508" s="2" t="s">
        <v>904</v>
      </c>
      <c r="AU508" s="2" t="s">
        <v>904</v>
      </c>
      <c r="AV508" s="2" t="s">
        <v>904</v>
      </c>
      <c r="AW508" s="2" t="s">
        <v>904</v>
      </c>
      <c r="AX508" s="2" t="s">
        <v>904</v>
      </c>
      <c r="AY508" s="2" t="s">
        <v>904</v>
      </c>
      <c r="AZ508" s="2" t="s">
        <v>904</v>
      </c>
      <c r="BA508" s="205">
        <v>2494962.0762942005</v>
      </c>
      <c r="BB508" s="205">
        <v>1.1513118157504607</v>
      </c>
      <c r="BC508" s="206" t="s">
        <v>904</v>
      </c>
      <c r="BD508" s="205">
        <v>1.1513118157504607</v>
      </c>
      <c r="BE508" s="205">
        <v>237.59252057016514</v>
      </c>
      <c r="BF508" s="205">
        <v>0.0</v>
      </c>
      <c r="BG508" s="205">
        <v>6673.333333333321</v>
      </c>
      <c r="BH508" s="205">
        <v>5338.666666666656</v>
      </c>
      <c r="BI508" s="2" t="s">
        <v>904</v>
      </c>
      <c r="BJ508" s="2" t="s">
        <v>904</v>
      </c>
      <c r="BK508" s="203">
        <v>30.0</v>
      </c>
      <c r="BL508" s="2">
        <v>1.0</v>
      </c>
      <c r="BM508" s="207">
        <v>30.0</v>
      </c>
      <c r="BN508" s="208" t="s">
        <v>906</v>
      </c>
      <c r="BO508" s="87">
        <v>20.0</v>
      </c>
      <c r="BP508" s="101">
        <v>0.05</v>
      </c>
      <c r="BQ508" s="101">
        <v>0.04</v>
      </c>
      <c r="BR508" s="2">
        <v>100.0</v>
      </c>
      <c r="BS508" s="2">
        <v>100.0</v>
      </c>
    </row>
    <row r="509" ht="12.75" customHeight="1">
      <c r="A509" s="87" t="str">
        <f t="shared" si="1"/>
        <v>Mexico Salt marsh Restoration Hydrology Small</v>
      </c>
      <c r="B509" s="87" t="s">
        <v>161</v>
      </c>
      <c r="C509" s="203" t="s">
        <v>188</v>
      </c>
      <c r="D509" s="2" t="s">
        <v>589</v>
      </c>
      <c r="E509" s="203" t="s">
        <v>168</v>
      </c>
      <c r="F509" s="2" t="s">
        <v>174</v>
      </c>
      <c r="G509" s="203" t="s">
        <v>909</v>
      </c>
      <c r="H509" s="177">
        <v>100.0</v>
      </c>
      <c r="I509" s="2" t="s">
        <v>907</v>
      </c>
      <c r="J509" s="2">
        <v>10765.473013360646</v>
      </c>
      <c r="K509" s="2">
        <v>322964.1904008194</v>
      </c>
      <c r="L509" s="204">
        <v>-2464015.5925075216</v>
      </c>
      <c r="M509" s="92">
        <v>2575384.4317156468</v>
      </c>
      <c r="N509" s="92">
        <v>3258162.003155928</v>
      </c>
      <c r="O509" s="92">
        <v>1703721.5345749015</v>
      </c>
      <c r="P509" s="92">
        <v>1838969.5141347288</v>
      </c>
      <c r="Q509" s="92">
        <v>871662.8971407451</v>
      </c>
      <c r="R509" s="92">
        <v>1419192.4890211995</v>
      </c>
      <c r="S509" s="92">
        <v>6673.333333333321</v>
      </c>
      <c r="T509" s="92">
        <v>5338.666666666656</v>
      </c>
      <c r="U509" s="92">
        <v>111368.83920812496</v>
      </c>
      <c r="V509" s="92">
        <v>187951.94105597556</v>
      </c>
      <c r="W509" s="92">
        <v>482.40217876791684</v>
      </c>
      <c r="X509" s="92">
        <v>25753.84431715647</v>
      </c>
      <c r="Y509" s="92">
        <v>5150.7688634312935</v>
      </c>
      <c r="Z509" s="92">
        <v>66.7333333333332</v>
      </c>
      <c r="AA509" s="92">
        <v>1113.6883920812497</v>
      </c>
      <c r="AB509" s="87">
        <v>500.0</v>
      </c>
      <c r="AC509" s="2">
        <v>2464015.5925075216</v>
      </c>
      <c r="AD509" s="92">
        <v>1703721.5345749015</v>
      </c>
      <c r="AE509" s="92">
        <v>871662.8971407451</v>
      </c>
      <c r="AF509" s="92">
        <v>111368.83920812496</v>
      </c>
      <c r="AG509" s="92">
        <v>482.40217876791684</v>
      </c>
      <c r="AH509" s="2" t="s">
        <v>904</v>
      </c>
      <c r="AI509" s="2" t="s">
        <v>904</v>
      </c>
      <c r="AJ509" s="2" t="s">
        <v>904</v>
      </c>
      <c r="AK509" s="177">
        <v>5338.666666666656</v>
      </c>
      <c r="AL509" s="2" t="s">
        <v>904</v>
      </c>
      <c r="AM509" s="2" t="s">
        <v>904</v>
      </c>
      <c r="AN509" s="2" t="s">
        <v>904</v>
      </c>
      <c r="AO509" s="2" t="s">
        <v>904</v>
      </c>
      <c r="AP509" s="2" t="s">
        <v>904</v>
      </c>
      <c r="AQ509" s="2" t="s">
        <v>904</v>
      </c>
      <c r="AR509" s="2" t="s">
        <v>904</v>
      </c>
      <c r="AS509" s="2" t="s">
        <v>904</v>
      </c>
      <c r="AT509" s="2" t="s">
        <v>904</v>
      </c>
      <c r="AU509" s="2" t="s">
        <v>904</v>
      </c>
      <c r="AV509" s="2" t="s">
        <v>904</v>
      </c>
      <c r="AW509" s="2" t="s">
        <v>904</v>
      </c>
      <c r="AX509" s="2" t="s">
        <v>904</v>
      </c>
      <c r="AY509" s="2" t="s">
        <v>904</v>
      </c>
      <c r="AZ509" s="2" t="s">
        <v>904</v>
      </c>
      <c r="BA509" s="205">
        <v>2494962.0762942005</v>
      </c>
      <c r="BB509" s="205">
        <v>1.1513118157504607</v>
      </c>
      <c r="BC509" s="206" t="s">
        <v>904</v>
      </c>
      <c r="BD509" s="205">
        <v>1.1513118157504607</v>
      </c>
      <c r="BE509" s="205">
        <v>237.59252057016514</v>
      </c>
      <c r="BF509" s="205">
        <v>0.0</v>
      </c>
      <c r="BG509" s="205">
        <v>6673.333333333321</v>
      </c>
      <c r="BH509" s="205">
        <v>5338.666666666656</v>
      </c>
      <c r="BI509" s="2" t="s">
        <v>904</v>
      </c>
      <c r="BJ509" s="2" t="s">
        <v>904</v>
      </c>
      <c r="BK509" s="203">
        <v>30.0</v>
      </c>
      <c r="BL509" s="2">
        <v>1.0</v>
      </c>
      <c r="BM509" s="207">
        <v>30.0</v>
      </c>
      <c r="BN509" s="208" t="s">
        <v>906</v>
      </c>
      <c r="BO509" s="87">
        <v>20.0</v>
      </c>
      <c r="BP509" s="101">
        <v>0.05</v>
      </c>
      <c r="BQ509" s="101">
        <v>0.04</v>
      </c>
      <c r="BR509" s="2">
        <v>100.0</v>
      </c>
      <c r="BS509" s="2">
        <v>100.0</v>
      </c>
    </row>
    <row r="510" ht="12.75" customHeight="1">
      <c r="A510" s="87" t="str">
        <f t="shared" si="1"/>
        <v>Mexico Mangrove Restoration Hydrology Large</v>
      </c>
      <c r="B510" s="87" t="s">
        <v>161</v>
      </c>
      <c r="C510" s="203" t="s">
        <v>188</v>
      </c>
      <c r="D510" s="2" t="s">
        <v>589</v>
      </c>
      <c r="E510" s="203" t="s">
        <v>160</v>
      </c>
      <c r="F510" s="2" t="s">
        <v>174</v>
      </c>
      <c r="G510" s="203" t="s">
        <v>909</v>
      </c>
      <c r="H510" s="177">
        <v>1000.0</v>
      </c>
      <c r="I510" s="2" t="s">
        <v>908</v>
      </c>
      <c r="J510" s="2">
        <v>1258400.7995164797</v>
      </c>
      <c r="K510" s="2">
        <v>1.7893234138264775E7</v>
      </c>
      <c r="L510" s="204">
        <v>-3199425.1424139617</v>
      </c>
      <c r="M510" s="92">
        <v>5198877.874364172</v>
      </c>
      <c r="N510" s="92">
        <v>6602863.145971773</v>
      </c>
      <c r="O510" s="92">
        <v>3618957.97038176</v>
      </c>
      <c r="P510" s="92">
        <v>4137466.6666666665</v>
      </c>
      <c r="Q510" s="92">
        <v>1579919.903982412</v>
      </c>
      <c r="R510" s="92">
        <v>2465396.479305107</v>
      </c>
      <c r="S510" s="92">
        <v>339166.6050000002</v>
      </c>
      <c r="T510" s="92">
        <v>271333.2839999999</v>
      </c>
      <c r="U510" s="92">
        <v>2633199.8399706865</v>
      </c>
      <c r="V510" s="92">
        <v>4573978.225051072</v>
      </c>
      <c r="W510" s="92">
        <v>19.160487050177647</v>
      </c>
      <c r="X510" s="92">
        <v>5198.877874364172</v>
      </c>
      <c r="Y510" s="92">
        <v>10397.755748728345</v>
      </c>
      <c r="Z510" s="92">
        <v>339.16660500000023</v>
      </c>
      <c r="AA510" s="92">
        <v>2633.1998399706863</v>
      </c>
      <c r="AB510" s="87">
        <v>500.0</v>
      </c>
      <c r="AC510" s="2">
        <v>3199425.1424139617</v>
      </c>
      <c r="AD510" s="92">
        <v>3618957.97038176</v>
      </c>
      <c r="AE510" s="92">
        <v>1579919.903982412</v>
      </c>
      <c r="AF510" s="92">
        <v>2633199.8399706865</v>
      </c>
      <c r="AG510" s="92">
        <v>19.160487050177647</v>
      </c>
      <c r="AH510" s="2" t="s">
        <v>904</v>
      </c>
      <c r="AI510" s="2" t="s">
        <v>904</v>
      </c>
      <c r="AJ510" s="2" t="s">
        <v>904</v>
      </c>
      <c r="AK510" s="177">
        <v>271333.2839999999</v>
      </c>
      <c r="AL510" s="2" t="s">
        <v>904</v>
      </c>
      <c r="AM510" s="2" t="s">
        <v>904</v>
      </c>
      <c r="AN510" s="2" t="s">
        <v>904</v>
      </c>
      <c r="AO510" s="2" t="s">
        <v>904</v>
      </c>
      <c r="AP510" s="2" t="s">
        <v>904</v>
      </c>
      <c r="AQ510" s="2" t="s">
        <v>904</v>
      </c>
      <c r="AR510" s="2" t="s">
        <v>904</v>
      </c>
      <c r="AS510" s="2" t="s">
        <v>904</v>
      </c>
      <c r="AT510" s="2" t="s">
        <v>904</v>
      </c>
      <c r="AU510" s="2" t="s">
        <v>904</v>
      </c>
      <c r="AV510" s="2" t="s">
        <v>904</v>
      </c>
      <c r="AW510" s="2" t="s">
        <v>904</v>
      </c>
      <c r="AX510" s="2" t="s">
        <v>904</v>
      </c>
      <c r="AY510" s="2" t="s">
        <v>904</v>
      </c>
      <c r="AZ510" s="2" t="s">
        <v>904</v>
      </c>
      <c r="BA510" s="205">
        <v>1.9727622011975363E7</v>
      </c>
      <c r="BB510" s="205">
        <v>103.83455041018192</v>
      </c>
      <c r="BC510" s="206" t="s">
        <v>904</v>
      </c>
      <c r="BD510" s="205">
        <v>103.83455041018192</v>
      </c>
      <c r="BE510" s="205">
        <v>108180.02539785426</v>
      </c>
      <c r="BF510" s="205">
        <v>0.0</v>
      </c>
      <c r="BG510" s="205">
        <v>339166.6050000002</v>
      </c>
      <c r="BH510" s="205">
        <v>271333.2839999999</v>
      </c>
      <c r="BI510" s="2" t="s">
        <v>904</v>
      </c>
      <c r="BJ510" s="2" t="s">
        <v>904</v>
      </c>
      <c r="BK510" s="203">
        <v>14.219026358803939</v>
      </c>
      <c r="BL510" s="2">
        <v>3.0</v>
      </c>
      <c r="BM510" s="207">
        <v>14.219026358803939</v>
      </c>
      <c r="BN510" s="208" t="s">
        <v>905</v>
      </c>
      <c r="BO510" s="87">
        <v>20.0</v>
      </c>
      <c r="BP510" s="101">
        <v>0.05</v>
      </c>
      <c r="BQ510" s="101">
        <v>0.04</v>
      </c>
      <c r="BR510" s="2">
        <v>100.0</v>
      </c>
      <c r="BS510" s="2">
        <v>100.0</v>
      </c>
    </row>
    <row r="511" ht="12.75" customHeight="1">
      <c r="A511" s="87" t="str">
        <f t="shared" si="1"/>
        <v>Mexico Mangrove Restoration Hydrology Large</v>
      </c>
      <c r="B511" s="87" t="s">
        <v>161</v>
      </c>
      <c r="C511" s="203" t="s">
        <v>188</v>
      </c>
      <c r="D511" s="2" t="s">
        <v>589</v>
      </c>
      <c r="E511" s="203" t="s">
        <v>160</v>
      </c>
      <c r="F511" s="2" t="s">
        <v>174</v>
      </c>
      <c r="G511" s="203" t="s">
        <v>909</v>
      </c>
      <c r="H511" s="177">
        <v>1000.0</v>
      </c>
      <c r="I511" s="2" t="s">
        <v>908</v>
      </c>
      <c r="J511" s="2">
        <v>1258400.7995164797</v>
      </c>
      <c r="K511" s="2">
        <v>1.7893234138264775E7</v>
      </c>
      <c r="L511" s="204">
        <v>-3199425.1424139617</v>
      </c>
      <c r="M511" s="92">
        <v>5198877.874364172</v>
      </c>
      <c r="N511" s="92">
        <v>6602863.145971773</v>
      </c>
      <c r="O511" s="92">
        <v>3618957.97038176</v>
      </c>
      <c r="P511" s="92">
        <v>4137466.6666666665</v>
      </c>
      <c r="Q511" s="92">
        <v>1579919.903982412</v>
      </c>
      <c r="R511" s="92">
        <v>2465396.479305107</v>
      </c>
      <c r="S511" s="92">
        <v>339166.6050000002</v>
      </c>
      <c r="T511" s="92">
        <v>271333.2839999999</v>
      </c>
      <c r="U511" s="92">
        <v>2633199.8399706865</v>
      </c>
      <c r="V511" s="92">
        <v>4573978.225051072</v>
      </c>
      <c r="W511" s="92">
        <v>19.160487050177647</v>
      </c>
      <c r="X511" s="92">
        <v>5198.877874364172</v>
      </c>
      <c r="Y511" s="92">
        <v>10397.755748728345</v>
      </c>
      <c r="Z511" s="92">
        <v>339.16660500000023</v>
      </c>
      <c r="AA511" s="92">
        <v>2633.1998399706863</v>
      </c>
      <c r="AB511" s="87">
        <v>500.0</v>
      </c>
      <c r="AC511" s="2">
        <v>3199425.1424139617</v>
      </c>
      <c r="AD511" s="92">
        <v>3618957.97038176</v>
      </c>
      <c r="AE511" s="92">
        <v>1579919.903982412</v>
      </c>
      <c r="AF511" s="92">
        <v>2633199.8399706865</v>
      </c>
      <c r="AG511" s="92">
        <v>19.160487050177647</v>
      </c>
      <c r="AH511" s="2" t="s">
        <v>904</v>
      </c>
      <c r="AI511" s="2" t="s">
        <v>904</v>
      </c>
      <c r="AJ511" s="2" t="s">
        <v>904</v>
      </c>
      <c r="AK511" s="177">
        <v>271333.2839999999</v>
      </c>
      <c r="AL511" s="2" t="s">
        <v>904</v>
      </c>
      <c r="AM511" s="2" t="s">
        <v>904</v>
      </c>
      <c r="AN511" s="2" t="s">
        <v>904</v>
      </c>
      <c r="AO511" s="2" t="s">
        <v>904</v>
      </c>
      <c r="AP511" s="2" t="s">
        <v>904</v>
      </c>
      <c r="AQ511" s="2" t="s">
        <v>904</v>
      </c>
      <c r="AR511" s="2" t="s">
        <v>904</v>
      </c>
      <c r="AS511" s="2" t="s">
        <v>904</v>
      </c>
      <c r="AT511" s="2" t="s">
        <v>904</v>
      </c>
      <c r="AU511" s="2" t="s">
        <v>904</v>
      </c>
      <c r="AV511" s="2" t="s">
        <v>904</v>
      </c>
      <c r="AW511" s="2" t="s">
        <v>904</v>
      </c>
      <c r="AX511" s="2" t="s">
        <v>904</v>
      </c>
      <c r="AY511" s="2" t="s">
        <v>904</v>
      </c>
      <c r="AZ511" s="2" t="s">
        <v>904</v>
      </c>
      <c r="BA511" s="205">
        <v>1.9727622011975363E7</v>
      </c>
      <c r="BB511" s="205">
        <v>103.83455041018192</v>
      </c>
      <c r="BC511" s="206" t="s">
        <v>904</v>
      </c>
      <c r="BD511" s="205">
        <v>103.83455041018192</v>
      </c>
      <c r="BE511" s="205">
        <v>108180.02539785426</v>
      </c>
      <c r="BF511" s="205">
        <v>0.0</v>
      </c>
      <c r="BG511" s="205">
        <v>339166.6050000002</v>
      </c>
      <c r="BH511" s="205">
        <v>271333.2839999999</v>
      </c>
      <c r="BI511" s="2" t="s">
        <v>904</v>
      </c>
      <c r="BJ511" s="2" t="s">
        <v>904</v>
      </c>
      <c r="BK511" s="203">
        <v>14.219026358803939</v>
      </c>
      <c r="BL511" s="2">
        <v>3.0</v>
      </c>
      <c r="BM511" s="207">
        <v>14.219026358803939</v>
      </c>
      <c r="BN511" s="208" t="s">
        <v>905</v>
      </c>
      <c r="BO511" s="87">
        <v>20.0</v>
      </c>
      <c r="BP511" s="101">
        <v>0.05</v>
      </c>
      <c r="BQ511" s="101">
        <v>0.04</v>
      </c>
      <c r="BR511" s="2">
        <v>100.0</v>
      </c>
      <c r="BS511" s="2">
        <v>100.0</v>
      </c>
    </row>
    <row r="512" ht="12.75" customHeight="1">
      <c r="A512" s="87" t="str">
        <f t="shared" si="1"/>
        <v>Mexico Salt marsh Restoration Hydrology Large</v>
      </c>
      <c r="B512" s="87" t="s">
        <v>161</v>
      </c>
      <c r="C512" s="203" t="s">
        <v>188</v>
      </c>
      <c r="D512" s="2" t="s">
        <v>589</v>
      </c>
      <c r="E512" s="203" t="s">
        <v>168</v>
      </c>
      <c r="F512" s="2" t="s">
        <v>174</v>
      </c>
      <c r="G512" s="203" t="s">
        <v>909</v>
      </c>
      <c r="H512" s="177">
        <v>1000.0</v>
      </c>
      <c r="I512" s="2" t="s">
        <v>908</v>
      </c>
      <c r="J512" s="2">
        <v>10765.473013360646</v>
      </c>
      <c r="K512" s="2">
        <v>1064212.8997127283</v>
      </c>
      <c r="L512" s="204">
        <v>-4782401.118935838</v>
      </c>
      <c r="M512" s="92">
        <v>7241556.04033405</v>
      </c>
      <c r="N512" s="92">
        <v>9098417.421954677</v>
      </c>
      <c r="O512" s="92">
        <v>5242467.266573562</v>
      </c>
      <c r="P512" s="92">
        <v>6072495.141347289</v>
      </c>
      <c r="Q512" s="92">
        <v>1999088.7737604873</v>
      </c>
      <c r="R512" s="92">
        <v>3025922.280607388</v>
      </c>
      <c r="S512" s="92">
        <v>61728.3333333332</v>
      </c>
      <c r="T512" s="92">
        <v>49382.66666666658</v>
      </c>
      <c r="U512" s="92">
        <v>3331814.622934147</v>
      </c>
      <c r="V512" s="92">
        <v>5787501.314513674</v>
      </c>
      <c r="W512" s="92">
        <v>146.64165645842124</v>
      </c>
      <c r="X512" s="92">
        <v>7241.55604033405</v>
      </c>
      <c r="Y512" s="92">
        <v>14483.1120806681</v>
      </c>
      <c r="Z512" s="92">
        <v>61.7283333333332</v>
      </c>
      <c r="AA512" s="92">
        <v>3331.814622934147</v>
      </c>
      <c r="AB512" s="87">
        <v>500.0</v>
      </c>
      <c r="AC512" s="2">
        <v>4782401.118935838</v>
      </c>
      <c r="AD512" s="92">
        <v>5242467.266573562</v>
      </c>
      <c r="AE512" s="92">
        <v>1999088.7737604873</v>
      </c>
      <c r="AF512" s="92">
        <v>3331814.622934147</v>
      </c>
      <c r="AG512" s="92">
        <v>146.64165645842124</v>
      </c>
      <c r="AH512" s="2" t="s">
        <v>904</v>
      </c>
      <c r="AI512" s="2" t="s">
        <v>904</v>
      </c>
      <c r="AJ512" s="2" t="s">
        <v>904</v>
      </c>
      <c r="AK512" s="177">
        <v>49382.66666666658</v>
      </c>
      <c r="AL512" s="2" t="s">
        <v>904</v>
      </c>
      <c r="AM512" s="2" t="s">
        <v>904</v>
      </c>
      <c r="AN512" s="2" t="s">
        <v>904</v>
      </c>
      <c r="AO512" s="2" t="s">
        <v>904</v>
      </c>
      <c r="AP512" s="2" t="s">
        <v>904</v>
      </c>
      <c r="AQ512" s="2" t="s">
        <v>904</v>
      </c>
      <c r="AR512" s="2" t="s">
        <v>904</v>
      </c>
      <c r="AS512" s="2" t="s">
        <v>904</v>
      </c>
      <c r="AT512" s="2" t="s">
        <v>904</v>
      </c>
      <c r="AU512" s="2" t="s">
        <v>904</v>
      </c>
      <c r="AV512" s="2" t="s">
        <v>904</v>
      </c>
      <c r="AW512" s="2" t="s">
        <v>904</v>
      </c>
      <c r="AX512" s="2" t="s">
        <v>904</v>
      </c>
      <c r="AY512" s="2" t="s">
        <v>904</v>
      </c>
      <c r="AZ512" s="2" t="s">
        <v>904</v>
      </c>
      <c r="BA512" s="205">
        <v>2494962.0762942005</v>
      </c>
      <c r="BB512" s="205">
        <v>11.513118157504664</v>
      </c>
      <c r="BC512" s="206" t="s">
        <v>904</v>
      </c>
      <c r="BD512" s="205">
        <v>11.513118157504664</v>
      </c>
      <c r="BE512" s="205">
        <v>2375.925205701652</v>
      </c>
      <c r="BF512" s="205">
        <v>0.0</v>
      </c>
      <c r="BG512" s="205">
        <v>61728.3333333332</v>
      </c>
      <c r="BH512" s="205">
        <v>49382.66666666658</v>
      </c>
      <c r="BI512" s="2" t="s">
        <v>904</v>
      </c>
      <c r="BJ512" s="2" t="s">
        <v>904</v>
      </c>
      <c r="BK512" s="203">
        <v>98.85426291923926</v>
      </c>
      <c r="BL512" s="2">
        <v>3.0</v>
      </c>
      <c r="BM512" s="207">
        <v>98.85426291923926</v>
      </c>
      <c r="BN512" s="208" t="s">
        <v>905</v>
      </c>
      <c r="BO512" s="87">
        <v>20.0</v>
      </c>
      <c r="BP512" s="101">
        <v>0.05</v>
      </c>
      <c r="BQ512" s="101">
        <v>0.04</v>
      </c>
      <c r="BR512" s="2">
        <v>100.0</v>
      </c>
      <c r="BS512" s="2">
        <v>100.0</v>
      </c>
    </row>
    <row r="513" ht="12.75" customHeight="1">
      <c r="A513" s="87" t="str">
        <f t="shared" si="1"/>
        <v>Mexico Salt marsh Restoration Hydrology Large</v>
      </c>
      <c r="B513" s="87" t="s">
        <v>161</v>
      </c>
      <c r="C513" s="203" t="s">
        <v>188</v>
      </c>
      <c r="D513" s="2" t="s">
        <v>589</v>
      </c>
      <c r="E513" s="203" t="s">
        <v>168</v>
      </c>
      <c r="F513" s="2" t="s">
        <v>174</v>
      </c>
      <c r="G513" s="203" t="s">
        <v>909</v>
      </c>
      <c r="H513" s="177">
        <v>1000.0</v>
      </c>
      <c r="I513" s="2" t="s">
        <v>908</v>
      </c>
      <c r="J513" s="2">
        <v>10765.473013360646</v>
      </c>
      <c r="K513" s="2">
        <v>1064212.8997127283</v>
      </c>
      <c r="L513" s="204">
        <v>-4782401.118935838</v>
      </c>
      <c r="M513" s="92">
        <v>7241556.04033405</v>
      </c>
      <c r="N513" s="92">
        <v>9098417.421954677</v>
      </c>
      <c r="O513" s="92">
        <v>5242467.266573562</v>
      </c>
      <c r="P513" s="92">
        <v>6072495.141347289</v>
      </c>
      <c r="Q513" s="92">
        <v>1999088.7737604873</v>
      </c>
      <c r="R513" s="92">
        <v>3025922.280607388</v>
      </c>
      <c r="S513" s="92">
        <v>61728.3333333332</v>
      </c>
      <c r="T513" s="92">
        <v>49382.66666666658</v>
      </c>
      <c r="U513" s="92">
        <v>3331814.622934147</v>
      </c>
      <c r="V513" s="92">
        <v>5787501.314513674</v>
      </c>
      <c r="W513" s="92">
        <v>146.64165645842124</v>
      </c>
      <c r="X513" s="92">
        <v>7241.55604033405</v>
      </c>
      <c r="Y513" s="92">
        <v>14483.1120806681</v>
      </c>
      <c r="Z513" s="92">
        <v>61.7283333333332</v>
      </c>
      <c r="AA513" s="92">
        <v>3331.814622934147</v>
      </c>
      <c r="AB513" s="87">
        <v>500.0</v>
      </c>
      <c r="AC513" s="2">
        <v>4782401.118935838</v>
      </c>
      <c r="AD513" s="92">
        <v>5242467.266573562</v>
      </c>
      <c r="AE513" s="92">
        <v>1999088.7737604873</v>
      </c>
      <c r="AF513" s="92">
        <v>3331814.622934147</v>
      </c>
      <c r="AG513" s="92">
        <v>146.64165645842124</v>
      </c>
      <c r="AH513" s="2" t="s">
        <v>904</v>
      </c>
      <c r="AI513" s="2" t="s">
        <v>904</v>
      </c>
      <c r="AJ513" s="2" t="s">
        <v>904</v>
      </c>
      <c r="AK513" s="177">
        <v>49382.66666666658</v>
      </c>
      <c r="AL513" s="2" t="s">
        <v>904</v>
      </c>
      <c r="AM513" s="2" t="s">
        <v>904</v>
      </c>
      <c r="AN513" s="2" t="s">
        <v>904</v>
      </c>
      <c r="AO513" s="2" t="s">
        <v>904</v>
      </c>
      <c r="AP513" s="2" t="s">
        <v>904</v>
      </c>
      <c r="AQ513" s="2" t="s">
        <v>904</v>
      </c>
      <c r="AR513" s="2" t="s">
        <v>904</v>
      </c>
      <c r="AS513" s="2" t="s">
        <v>904</v>
      </c>
      <c r="AT513" s="2" t="s">
        <v>904</v>
      </c>
      <c r="AU513" s="2" t="s">
        <v>904</v>
      </c>
      <c r="AV513" s="2" t="s">
        <v>904</v>
      </c>
      <c r="AW513" s="2" t="s">
        <v>904</v>
      </c>
      <c r="AX513" s="2" t="s">
        <v>904</v>
      </c>
      <c r="AY513" s="2" t="s">
        <v>904</v>
      </c>
      <c r="AZ513" s="2" t="s">
        <v>904</v>
      </c>
      <c r="BA513" s="205">
        <v>2494962.0762942005</v>
      </c>
      <c r="BB513" s="205">
        <v>11.513118157504664</v>
      </c>
      <c r="BC513" s="206" t="s">
        <v>904</v>
      </c>
      <c r="BD513" s="205">
        <v>11.513118157504664</v>
      </c>
      <c r="BE513" s="205">
        <v>2375.925205701652</v>
      </c>
      <c r="BF513" s="205">
        <v>0.0</v>
      </c>
      <c r="BG513" s="205">
        <v>61728.3333333332</v>
      </c>
      <c r="BH513" s="205">
        <v>49382.66666666658</v>
      </c>
      <c r="BI513" s="2" t="s">
        <v>904</v>
      </c>
      <c r="BJ513" s="2" t="s">
        <v>904</v>
      </c>
      <c r="BK513" s="203">
        <v>98.85426291923926</v>
      </c>
      <c r="BL513" s="2">
        <v>3.0</v>
      </c>
      <c r="BM513" s="207">
        <v>98.85426291923926</v>
      </c>
      <c r="BN513" s="208" t="s">
        <v>905</v>
      </c>
      <c r="BO513" s="87">
        <v>20.0</v>
      </c>
      <c r="BP513" s="101">
        <v>0.05</v>
      </c>
      <c r="BQ513" s="101">
        <v>0.04</v>
      </c>
      <c r="BR513" s="2">
        <v>100.0</v>
      </c>
      <c r="BS513" s="2">
        <v>100.0</v>
      </c>
    </row>
    <row r="514" ht="12.75" customHeight="1">
      <c r="A514" s="87" t="str">
        <f t="shared" si="1"/>
        <v>Mexico Mangrove Restoration Hydrology Large</v>
      </c>
      <c r="B514" s="87" t="s">
        <v>161</v>
      </c>
      <c r="C514" s="203" t="s">
        <v>188</v>
      </c>
      <c r="D514" s="2" t="s">
        <v>589</v>
      </c>
      <c r="E514" s="203" t="s">
        <v>160</v>
      </c>
      <c r="F514" s="2" t="s">
        <v>174</v>
      </c>
      <c r="G514" s="203" t="s">
        <v>909</v>
      </c>
      <c r="H514" s="177">
        <v>1000.0</v>
      </c>
      <c r="I514" s="2" t="s">
        <v>908</v>
      </c>
      <c r="J514" s="2">
        <v>1258400.7995164797</v>
      </c>
      <c r="K514" s="2">
        <v>3.775202398549439E7</v>
      </c>
      <c r="L514" s="204">
        <v>-1794993.4140973296</v>
      </c>
      <c r="M514" s="92">
        <v>5491123.322244997</v>
      </c>
      <c r="N514" s="92">
        <v>7110505.7087147795</v>
      </c>
      <c r="O514" s="92">
        <v>3618957.97038176</v>
      </c>
      <c r="P514" s="92">
        <v>4137466.6666666665</v>
      </c>
      <c r="Q514" s="92">
        <v>1872165.3518632369</v>
      </c>
      <c r="R514" s="92">
        <v>2973039.0420481125</v>
      </c>
      <c r="S514" s="92">
        <v>339166.6050000002</v>
      </c>
      <c r="T514" s="92">
        <v>271333.2839999999</v>
      </c>
      <c r="U514" s="92">
        <v>5555654.318778934</v>
      </c>
      <c r="V514" s="92">
        <v>9650403.852481125</v>
      </c>
      <c r="W514" s="92">
        <v>20.237558921245352</v>
      </c>
      <c r="X514" s="92">
        <v>5491.123322244997</v>
      </c>
      <c r="Y514" s="92">
        <v>10982.246644489995</v>
      </c>
      <c r="Z514" s="92">
        <v>339.16660500000023</v>
      </c>
      <c r="AA514" s="92">
        <v>5555.654318778934</v>
      </c>
      <c r="AB514" s="87">
        <v>500.0</v>
      </c>
      <c r="AC514" s="2">
        <v>1794993.4140973296</v>
      </c>
      <c r="AD514" s="92">
        <v>3618957.97038176</v>
      </c>
      <c r="AE514" s="92">
        <v>1872165.3518632369</v>
      </c>
      <c r="AF514" s="92">
        <v>5555654.318778934</v>
      </c>
      <c r="AG514" s="92">
        <v>20.237558921245352</v>
      </c>
      <c r="AH514" s="2" t="s">
        <v>904</v>
      </c>
      <c r="AI514" s="2" t="s">
        <v>904</v>
      </c>
      <c r="AJ514" s="2" t="s">
        <v>904</v>
      </c>
      <c r="AK514" s="177">
        <v>271333.2839999999</v>
      </c>
      <c r="AL514" s="2" t="s">
        <v>904</v>
      </c>
      <c r="AM514" s="2" t="s">
        <v>904</v>
      </c>
      <c r="AN514" s="2" t="s">
        <v>904</v>
      </c>
      <c r="AO514" s="2" t="s">
        <v>904</v>
      </c>
      <c r="AP514" s="2" t="s">
        <v>904</v>
      </c>
      <c r="AQ514" s="2" t="s">
        <v>904</v>
      </c>
      <c r="AR514" s="2" t="s">
        <v>904</v>
      </c>
      <c r="AS514" s="2" t="s">
        <v>904</v>
      </c>
      <c r="AT514" s="2" t="s">
        <v>904</v>
      </c>
      <c r="AU514" s="2" t="s">
        <v>904</v>
      </c>
      <c r="AV514" s="2" t="s">
        <v>904</v>
      </c>
      <c r="AW514" s="2" t="s">
        <v>904</v>
      </c>
      <c r="AX514" s="2" t="s">
        <v>904</v>
      </c>
      <c r="AY514" s="2" t="s">
        <v>904</v>
      </c>
      <c r="AZ514" s="2" t="s">
        <v>904</v>
      </c>
      <c r="BA514" s="205">
        <v>1.9727622011975363E7</v>
      </c>
      <c r="BB514" s="205">
        <v>103.83455041018192</v>
      </c>
      <c r="BC514" s="206" t="s">
        <v>904</v>
      </c>
      <c r="BD514" s="205">
        <v>103.83455041018192</v>
      </c>
      <c r="BE514" s="205">
        <v>108180.02539785426</v>
      </c>
      <c r="BF514" s="205">
        <v>0.0</v>
      </c>
      <c r="BG514" s="205">
        <v>339166.6050000002</v>
      </c>
      <c r="BH514" s="205">
        <v>271333.2839999999</v>
      </c>
      <c r="BI514" s="2" t="s">
        <v>904</v>
      </c>
      <c r="BJ514" s="2" t="s">
        <v>904</v>
      </c>
      <c r="BK514" s="203">
        <v>30.0</v>
      </c>
      <c r="BL514" s="2">
        <v>3.0</v>
      </c>
      <c r="BM514" s="207">
        <v>30.0</v>
      </c>
      <c r="BN514" s="208" t="s">
        <v>906</v>
      </c>
      <c r="BO514" s="87">
        <v>20.0</v>
      </c>
      <c r="BP514" s="101">
        <v>0.05</v>
      </c>
      <c r="BQ514" s="101">
        <v>0.04</v>
      </c>
      <c r="BR514" s="2">
        <v>100.0</v>
      </c>
      <c r="BS514" s="2">
        <v>100.0</v>
      </c>
    </row>
    <row r="515" ht="12.75" customHeight="1">
      <c r="A515" s="87" t="str">
        <f t="shared" si="1"/>
        <v>Mexico Mangrove Restoration Hydrology Large</v>
      </c>
      <c r="B515" s="87" t="s">
        <v>161</v>
      </c>
      <c r="C515" s="203" t="s">
        <v>188</v>
      </c>
      <c r="D515" s="2" t="s">
        <v>589</v>
      </c>
      <c r="E515" s="203" t="s">
        <v>160</v>
      </c>
      <c r="F515" s="2" t="s">
        <v>174</v>
      </c>
      <c r="G515" s="203" t="s">
        <v>909</v>
      </c>
      <c r="H515" s="177">
        <v>1000.0</v>
      </c>
      <c r="I515" s="2" t="s">
        <v>908</v>
      </c>
      <c r="J515" s="2">
        <v>1258400.7995164797</v>
      </c>
      <c r="K515" s="2">
        <v>3.775202398549439E7</v>
      </c>
      <c r="L515" s="204">
        <v>-1794993.4140973296</v>
      </c>
      <c r="M515" s="92">
        <v>5491123.322244997</v>
      </c>
      <c r="N515" s="92">
        <v>7110505.7087147795</v>
      </c>
      <c r="O515" s="92">
        <v>3618957.97038176</v>
      </c>
      <c r="P515" s="92">
        <v>4137466.6666666665</v>
      </c>
      <c r="Q515" s="92">
        <v>1872165.3518632369</v>
      </c>
      <c r="R515" s="92">
        <v>2973039.0420481125</v>
      </c>
      <c r="S515" s="92">
        <v>339166.6050000002</v>
      </c>
      <c r="T515" s="92">
        <v>271333.2839999999</v>
      </c>
      <c r="U515" s="92">
        <v>5555654.318778934</v>
      </c>
      <c r="V515" s="92">
        <v>9650403.852481125</v>
      </c>
      <c r="W515" s="92">
        <v>20.237558921245352</v>
      </c>
      <c r="X515" s="92">
        <v>5491.123322244997</v>
      </c>
      <c r="Y515" s="92">
        <v>10982.246644489995</v>
      </c>
      <c r="Z515" s="92">
        <v>339.16660500000023</v>
      </c>
      <c r="AA515" s="92">
        <v>5555.654318778934</v>
      </c>
      <c r="AB515" s="87">
        <v>500.0</v>
      </c>
      <c r="AC515" s="2">
        <v>1794993.4140973296</v>
      </c>
      <c r="AD515" s="92">
        <v>3618957.97038176</v>
      </c>
      <c r="AE515" s="92">
        <v>1872165.3518632369</v>
      </c>
      <c r="AF515" s="92">
        <v>5555654.318778934</v>
      </c>
      <c r="AG515" s="92">
        <v>20.237558921245352</v>
      </c>
      <c r="AH515" s="2" t="s">
        <v>904</v>
      </c>
      <c r="AI515" s="2" t="s">
        <v>904</v>
      </c>
      <c r="AJ515" s="2" t="s">
        <v>904</v>
      </c>
      <c r="AK515" s="177">
        <v>271333.2839999999</v>
      </c>
      <c r="AL515" s="2" t="s">
        <v>904</v>
      </c>
      <c r="AM515" s="2" t="s">
        <v>904</v>
      </c>
      <c r="AN515" s="2" t="s">
        <v>904</v>
      </c>
      <c r="AO515" s="2" t="s">
        <v>904</v>
      </c>
      <c r="AP515" s="2" t="s">
        <v>904</v>
      </c>
      <c r="AQ515" s="2" t="s">
        <v>904</v>
      </c>
      <c r="AR515" s="2" t="s">
        <v>904</v>
      </c>
      <c r="AS515" s="2" t="s">
        <v>904</v>
      </c>
      <c r="AT515" s="2" t="s">
        <v>904</v>
      </c>
      <c r="AU515" s="2" t="s">
        <v>904</v>
      </c>
      <c r="AV515" s="2" t="s">
        <v>904</v>
      </c>
      <c r="AW515" s="2" t="s">
        <v>904</v>
      </c>
      <c r="AX515" s="2" t="s">
        <v>904</v>
      </c>
      <c r="AY515" s="2" t="s">
        <v>904</v>
      </c>
      <c r="AZ515" s="2" t="s">
        <v>904</v>
      </c>
      <c r="BA515" s="205">
        <v>1.9727622011975363E7</v>
      </c>
      <c r="BB515" s="205">
        <v>103.83455041018192</v>
      </c>
      <c r="BC515" s="206" t="s">
        <v>904</v>
      </c>
      <c r="BD515" s="205">
        <v>103.83455041018192</v>
      </c>
      <c r="BE515" s="205">
        <v>108180.02539785426</v>
      </c>
      <c r="BF515" s="205">
        <v>0.0</v>
      </c>
      <c r="BG515" s="205">
        <v>339166.6050000002</v>
      </c>
      <c r="BH515" s="205">
        <v>271333.2839999999</v>
      </c>
      <c r="BI515" s="2" t="s">
        <v>904</v>
      </c>
      <c r="BJ515" s="2" t="s">
        <v>904</v>
      </c>
      <c r="BK515" s="203">
        <v>30.0</v>
      </c>
      <c r="BL515" s="2">
        <v>3.0</v>
      </c>
      <c r="BM515" s="207">
        <v>30.0</v>
      </c>
      <c r="BN515" s="208" t="s">
        <v>906</v>
      </c>
      <c r="BO515" s="87">
        <v>20.0</v>
      </c>
      <c r="BP515" s="101">
        <v>0.05</v>
      </c>
      <c r="BQ515" s="101">
        <v>0.04</v>
      </c>
      <c r="BR515" s="2">
        <v>100.0</v>
      </c>
      <c r="BS515" s="2">
        <v>100.0</v>
      </c>
    </row>
    <row r="516" ht="12.75" customHeight="1">
      <c r="A516" s="87" t="str">
        <f t="shared" si="1"/>
        <v>Mexico Salt marsh Restoration Hydrology Large</v>
      </c>
      <c r="B516" s="87" t="s">
        <v>161</v>
      </c>
      <c r="C516" s="203" t="s">
        <v>188</v>
      </c>
      <c r="D516" s="2" t="s">
        <v>589</v>
      </c>
      <c r="E516" s="203" t="s">
        <v>168</v>
      </c>
      <c r="F516" s="2" t="s">
        <v>174</v>
      </c>
      <c r="G516" s="203" t="s">
        <v>909</v>
      </c>
      <c r="H516" s="177">
        <v>1000.0</v>
      </c>
      <c r="I516" s="2" t="s">
        <v>908</v>
      </c>
      <c r="J516" s="2">
        <v>10765.473013360646</v>
      </c>
      <c r="K516" s="2">
        <v>322964.1904008194</v>
      </c>
      <c r="L516" s="204">
        <v>-6126306.9376297835</v>
      </c>
      <c r="M516" s="92">
        <v>7009487.50502658</v>
      </c>
      <c r="N516" s="92">
        <v>8695304.672552535</v>
      </c>
      <c r="O516" s="92">
        <v>5242467.266573562</v>
      </c>
      <c r="P516" s="92">
        <v>6072495.141347289</v>
      </c>
      <c r="Q516" s="92">
        <v>1767020.2384530175</v>
      </c>
      <c r="R516" s="92">
        <v>2622809.531205246</v>
      </c>
      <c r="S516" s="92">
        <v>61728.3333333332</v>
      </c>
      <c r="T516" s="92">
        <v>49382.66666666658</v>
      </c>
      <c r="U516" s="92">
        <v>1011129.2698594494</v>
      </c>
      <c r="V516" s="92">
        <v>1756373.8204922557</v>
      </c>
      <c r="W516" s="92">
        <v>141.9422639190524</v>
      </c>
      <c r="X516" s="92">
        <v>7009.48750502658</v>
      </c>
      <c r="Y516" s="92">
        <v>14018.97501005316</v>
      </c>
      <c r="Z516" s="92">
        <v>61.7283333333332</v>
      </c>
      <c r="AA516" s="92">
        <v>1011.1292698594493</v>
      </c>
      <c r="AB516" s="87">
        <v>500.0</v>
      </c>
      <c r="AC516" s="2">
        <v>6126306.9376297835</v>
      </c>
      <c r="AD516" s="92">
        <v>5242467.266573562</v>
      </c>
      <c r="AE516" s="92">
        <v>1767020.2384530175</v>
      </c>
      <c r="AF516" s="92">
        <v>1011129.2698594494</v>
      </c>
      <c r="AG516" s="92">
        <v>141.9422639190524</v>
      </c>
      <c r="AH516" s="2" t="s">
        <v>904</v>
      </c>
      <c r="AI516" s="2" t="s">
        <v>904</v>
      </c>
      <c r="AJ516" s="2" t="s">
        <v>904</v>
      </c>
      <c r="AK516" s="177">
        <v>49382.66666666658</v>
      </c>
      <c r="AL516" s="2" t="s">
        <v>904</v>
      </c>
      <c r="AM516" s="2" t="s">
        <v>904</v>
      </c>
      <c r="AN516" s="2" t="s">
        <v>904</v>
      </c>
      <c r="AO516" s="2" t="s">
        <v>904</v>
      </c>
      <c r="AP516" s="2" t="s">
        <v>904</v>
      </c>
      <c r="AQ516" s="2" t="s">
        <v>904</v>
      </c>
      <c r="AR516" s="2" t="s">
        <v>904</v>
      </c>
      <c r="AS516" s="2" t="s">
        <v>904</v>
      </c>
      <c r="AT516" s="2" t="s">
        <v>904</v>
      </c>
      <c r="AU516" s="2" t="s">
        <v>904</v>
      </c>
      <c r="AV516" s="2" t="s">
        <v>904</v>
      </c>
      <c r="AW516" s="2" t="s">
        <v>904</v>
      </c>
      <c r="AX516" s="2" t="s">
        <v>904</v>
      </c>
      <c r="AY516" s="2" t="s">
        <v>904</v>
      </c>
      <c r="AZ516" s="2" t="s">
        <v>904</v>
      </c>
      <c r="BA516" s="205">
        <v>2494962.0762942005</v>
      </c>
      <c r="BB516" s="205">
        <v>11.513118157504664</v>
      </c>
      <c r="BC516" s="206" t="s">
        <v>904</v>
      </c>
      <c r="BD516" s="205">
        <v>11.513118157504664</v>
      </c>
      <c r="BE516" s="205">
        <v>2375.925205701652</v>
      </c>
      <c r="BF516" s="205">
        <v>0.0</v>
      </c>
      <c r="BG516" s="205">
        <v>61728.3333333332</v>
      </c>
      <c r="BH516" s="205">
        <v>49382.66666666658</v>
      </c>
      <c r="BI516" s="2" t="s">
        <v>904</v>
      </c>
      <c r="BJ516" s="2" t="s">
        <v>904</v>
      </c>
      <c r="BK516" s="203">
        <v>30.0</v>
      </c>
      <c r="BL516" s="2">
        <v>1.0</v>
      </c>
      <c r="BM516" s="207">
        <v>30.0</v>
      </c>
      <c r="BN516" s="208" t="s">
        <v>906</v>
      </c>
      <c r="BO516" s="87">
        <v>20.0</v>
      </c>
      <c r="BP516" s="101">
        <v>0.05</v>
      </c>
      <c r="BQ516" s="101">
        <v>0.04</v>
      </c>
      <c r="BR516" s="2">
        <v>100.0</v>
      </c>
      <c r="BS516" s="2">
        <v>100.0</v>
      </c>
    </row>
    <row r="517" ht="12.75" customHeight="1">
      <c r="A517" s="87" t="str">
        <f t="shared" si="1"/>
        <v>Mexico Salt marsh Restoration Hydrology Large</v>
      </c>
      <c r="B517" s="87" t="s">
        <v>161</v>
      </c>
      <c r="C517" s="203" t="s">
        <v>188</v>
      </c>
      <c r="D517" s="2" t="s">
        <v>589</v>
      </c>
      <c r="E517" s="203" t="s">
        <v>168</v>
      </c>
      <c r="F517" s="2" t="s">
        <v>174</v>
      </c>
      <c r="G517" s="203" t="s">
        <v>909</v>
      </c>
      <c r="H517" s="177">
        <v>1000.0</v>
      </c>
      <c r="I517" s="2" t="s">
        <v>908</v>
      </c>
      <c r="J517" s="2">
        <v>10765.473013360646</v>
      </c>
      <c r="K517" s="2">
        <v>322964.1904008194</v>
      </c>
      <c r="L517" s="204">
        <v>-6126306.9376297835</v>
      </c>
      <c r="M517" s="92">
        <v>7009487.50502658</v>
      </c>
      <c r="N517" s="92">
        <v>8695304.672552535</v>
      </c>
      <c r="O517" s="92">
        <v>5242467.266573562</v>
      </c>
      <c r="P517" s="92">
        <v>6072495.141347289</v>
      </c>
      <c r="Q517" s="92">
        <v>1767020.2384530175</v>
      </c>
      <c r="R517" s="92">
        <v>2622809.531205246</v>
      </c>
      <c r="S517" s="92">
        <v>61728.3333333332</v>
      </c>
      <c r="T517" s="92">
        <v>49382.66666666658</v>
      </c>
      <c r="U517" s="92">
        <v>1011129.2698594494</v>
      </c>
      <c r="V517" s="92">
        <v>1756373.8204922557</v>
      </c>
      <c r="W517" s="92">
        <v>141.9422639190524</v>
      </c>
      <c r="X517" s="92">
        <v>7009.48750502658</v>
      </c>
      <c r="Y517" s="92">
        <v>14018.97501005316</v>
      </c>
      <c r="Z517" s="92">
        <v>61.7283333333332</v>
      </c>
      <c r="AA517" s="92">
        <v>1011.1292698594493</v>
      </c>
      <c r="AB517" s="87">
        <v>500.0</v>
      </c>
      <c r="AC517" s="2">
        <v>6126306.9376297835</v>
      </c>
      <c r="AD517" s="92">
        <v>5242467.266573562</v>
      </c>
      <c r="AE517" s="92">
        <v>1767020.2384530175</v>
      </c>
      <c r="AF517" s="92">
        <v>1011129.2698594494</v>
      </c>
      <c r="AG517" s="92">
        <v>141.9422639190524</v>
      </c>
      <c r="AH517" s="2" t="s">
        <v>904</v>
      </c>
      <c r="AI517" s="2" t="s">
        <v>904</v>
      </c>
      <c r="AJ517" s="2" t="s">
        <v>904</v>
      </c>
      <c r="AK517" s="177">
        <v>49382.66666666658</v>
      </c>
      <c r="AL517" s="2" t="s">
        <v>904</v>
      </c>
      <c r="AM517" s="2" t="s">
        <v>904</v>
      </c>
      <c r="AN517" s="2" t="s">
        <v>904</v>
      </c>
      <c r="AO517" s="2" t="s">
        <v>904</v>
      </c>
      <c r="AP517" s="2" t="s">
        <v>904</v>
      </c>
      <c r="AQ517" s="2" t="s">
        <v>904</v>
      </c>
      <c r="AR517" s="2" t="s">
        <v>904</v>
      </c>
      <c r="AS517" s="2" t="s">
        <v>904</v>
      </c>
      <c r="AT517" s="2" t="s">
        <v>904</v>
      </c>
      <c r="AU517" s="2" t="s">
        <v>904</v>
      </c>
      <c r="AV517" s="2" t="s">
        <v>904</v>
      </c>
      <c r="AW517" s="2" t="s">
        <v>904</v>
      </c>
      <c r="AX517" s="2" t="s">
        <v>904</v>
      </c>
      <c r="AY517" s="2" t="s">
        <v>904</v>
      </c>
      <c r="AZ517" s="2" t="s">
        <v>904</v>
      </c>
      <c r="BA517" s="205">
        <v>2494962.0762942005</v>
      </c>
      <c r="BB517" s="205">
        <v>11.513118157504664</v>
      </c>
      <c r="BC517" s="206" t="s">
        <v>904</v>
      </c>
      <c r="BD517" s="205">
        <v>11.513118157504664</v>
      </c>
      <c r="BE517" s="205">
        <v>2375.925205701652</v>
      </c>
      <c r="BF517" s="205">
        <v>0.0</v>
      </c>
      <c r="BG517" s="205">
        <v>61728.3333333332</v>
      </c>
      <c r="BH517" s="205">
        <v>49382.66666666658</v>
      </c>
      <c r="BI517" s="2" t="s">
        <v>904</v>
      </c>
      <c r="BJ517" s="2" t="s">
        <v>904</v>
      </c>
      <c r="BK517" s="203">
        <v>30.0</v>
      </c>
      <c r="BL517" s="2">
        <v>1.0</v>
      </c>
      <c r="BM517" s="207">
        <v>30.0</v>
      </c>
      <c r="BN517" s="208" t="s">
        <v>906</v>
      </c>
      <c r="BO517" s="87">
        <v>20.0</v>
      </c>
      <c r="BP517" s="101">
        <v>0.05</v>
      </c>
      <c r="BQ517" s="101">
        <v>0.04</v>
      </c>
      <c r="BR517" s="2">
        <v>100.0</v>
      </c>
      <c r="BS517" s="2">
        <v>100.0</v>
      </c>
    </row>
    <row r="518" ht="12.75" customHeight="1">
      <c r="A518" s="87" t="str">
        <f t="shared" si="1"/>
        <v>United States Mangrove Restoration Hydrology Medium</v>
      </c>
      <c r="B518" s="87" t="s">
        <v>161</v>
      </c>
      <c r="C518" s="203" t="s">
        <v>183</v>
      </c>
      <c r="D518" s="203" t="s">
        <v>583</v>
      </c>
      <c r="E518" s="203" t="s">
        <v>160</v>
      </c>
      <c r="F518" s="203" t="s">
        <v>174</v>
      </c>
      <c r="G518" s="203" t="s">
        <v>909</v>
      </c>
      <c r="H518" s="177">
        <v>500.0</v>
      </c>
      <c r="I518" s="2" t="s">
        <v>903</v>
      </c>
      <c r="J518" s="2">
        <v>166588.7605462688</v>
      </c>
      <c r="K518" s="2">
        <v>2.5673884875038963E7</v>
      </c>
      <c r="L518" s="204">
        <v>-5.429542888740993E7</v>
      </c>
      <c r="M518" s="92">
        <v>6.446736555592662E7</v>
      </c>
      <c r="N518" s="92">
        <v>7.690418374815121E7</v>
      </c>
      <c r="O518" s="92">
        <v>4.951937535581736E7</v>
      </c>
      <c r="P518" s="92">
        <v>5.6678566666666664E7</v>
      </c>
      <c r="Q518" s="92">
        <v>1.494799020010926E7</v>
      </c>
      <c r="R518" s="92">
        <v>2.022561708148454E7</v>
      </c>
      <c r="S518" s="92">
        <v>168040.27500000002</v>
      </c>
      <c r="T518" s="92">
        <v>134432.22000000006</v>
      </c>
      <c r="U518" s="92">
        <v>1.4315000182810448E7</v>
      </c>
      <c r="V518" s="92">
        <v>2.4397408374845408E7</v>
      </c>
      <c r="W518" s="92">
        <v>479.5529342290605</v>
      </c>
      <c r="X518" s="92">
        <v>128934.73111185324</v>
      </c>
      <c r="Y518" s="92">
        <v>128934.73111185324</v>
      </c>
      <c r="Z518" s="92">
        <v>336.0805500000001</v>
      </c>
      <c r="AA518" s="92">
        <v>28630.000365620897</v>
      </c>
      <c r="AB518" s="87">
        <v>500.0</v>
      </c>
      <c r="AC518" s="2">
        <v>5.429542888740993E7</v>
      </c>
      <c r="AD518" s="92">
        <v>4.951937535581736E7</v>
      </c>
      <c r="AE518" s="92">
        <v>1.494799020010926E7</v>
      </c>
      <c r="AF518" s="92">
        <v>1.4315000182810448E7</v>
      </c>
      <c r="AG518" s="92">
        <v>479.5529342290605</v>
      </c>
      <c r="AH518" s="2" t="s">
        <v>904</v>
      </c>
      <c r="AI518" s="2" t="s">
        <v>904</v>
      </c>
      <c r="AJ518" s="2" t="s">
        <v>904</v>
      </c>
      <c r="AK518" s="177">
        <v>134432.22000000006</v>
      </c>
      <c r="AL518" s="2" t="s">
        <v>904</v>
      </c>
      <c r="AM518" s="2" t="s">
        <v>904</v>
      </c>
      <c r="AN518" s="2" t="s">
        <v>904</v>
      </c>
      <c r="AO518" s="2" t="s">
        <v>904</v>
      </c>
      <c r="AP518" s="2" t="s">
        <v>904</v>
      </c>
      <c r="AQ518" s="2" t="s">
        <v>904</v>
      </c>
      <c r="AR518" s="2" t="s">
        <v>904</v>
      </c>
      <c r="AS518" s="2" t="s">
        <v>904</v>
      </c>
      <c r="AT518" s="2" t="s">
        <v>904</v>
      </c>
      <c r="AU518" s="2" t="s">
        <v>904</v>
      </c>
      <c r="AV518" s="2" t="s">
        <v>904</v>
      </c>
      <c r="AW518" s="2" t="s">
        <v>904</v>
      </c>
      <c r="AX518" s="2" t="s">
        <v>904</v>
      </c>
      <c r="AY518" s="2" t="s">
        <v>904</v>
      </c>
      <c r="AZ518" s="2" t="s">
        <v>904</v>
      </c>
      <c r="BA518" s="205">
        <v>4453780.038371273</v>
      </c>
      <c r="BB518" s="205">
        <v>81.58860524149316</v>
      </c>
      <c r="BC518" s="206" t="s">
        <v>904</v>
      </c>
      <c r="BD518" s="205">
        <v>81.58860524149316</v>
      </c>
      <c r="BE518" s="205">
        <v>73923.36901865329</v>
      </c>
      <c r="BF518" s="205">
        <v>0.0</v>
      </c>
      <c r="BG518" s="205">
        <v>168040.27500000002</v>
      </c>
      <c r="BH518" s="205">
        <v>134432.22000000006</v>
      </c>
      <c r="BI518" s="2" t="s">
        <v>904</v>
      </c>
      <c r="BJ518" s="2" t="s">
        <v>904</v>
      </c>
      <c r="BK518" s="203">
        <v>154.11534842357045</v>
      </c>
      <c r="BL518" s="2">
        <v>2.0</v>
      </c>
      <c r="BM518" s="207">
        <v>154.11534842357045</v>
      </c>
      <c r="BN518" s="208" t="s">
        <v>905</v>
      </c>
      <c r="BO518" s="87">
        <v>20.0</v>
      </c>
      <c r="BP518" s="101">
        <v>0.05</v>
      </c>
      <c r="BQ518" s="101">
        <v>0.04</v>
      </c>
      <c r="BR518" s="2">
        <v>100.0</v>
      </c>
      <c r="BS518" s="2">
        <v>100.0</v>
      </c>
    </row>
    <row r="519" ht="12.75" customHeight="1">
      <c r="A519" s="87" t="str">
        <f t="shared" si="1"/>
        <v>United States Mangrove Restoration Hydrology Medium</v>
      </c>
      <c r="B519" s="87" t="s">
        <v>161</v>
      </c>
      <c r="C519" s="203" t="s">
        <v>183</v>
      </c>
      <c r="D519" s="203" t="s">
        <v>583</v>
      </c>
      <c r="E519" s="203" t="s">
        <v>160</v>
      </c>
      <c r="F519" s="203" t="s">
        <v>174</v>
      </c>
      <c r="G519" s="203" t="s">
        <v>909</v>
      </c>
      <c r="H519" s="177">
        <v>500.0</v>
      </c>
      <c r="I519" s="2" t="s">
        <v>903</v>
      </c>
      <c r="J519" s="2">
        <v>166588.7605462688</v>
      </c>
      <c r="K519" s="2">
        <v>2.5673884875038963E7</v>
      </c>
      <c r="L519" s="204">
        <v>-5.429542888740993E7</v>
      </c>
      <c r="M519" s="92">
        <v>6.446736555592662E7</v>
      </c>
      <c r="N519" s="92">
        <v>7.690418374815121E7</v>
      </c>
      <c r="O519" s="92">
        <v>4.951937535581736E7</v>
      </c>
      <c r="P519" s="92">
        <v>5.6678566666666664E7</v>
      </c>
      <c r="Q519" s="92">
        <v>1.494799020010926E7</v>
      </c>
      <c r="R519" s="92">
        <v>2.022561708148454E7</v>
      </c>
      <c r="S519" s="92">
        <v>168040.27500000002</v>
      </c>
      <c r="T519" s="92">
        <v>134432.22000000006</v>
      </c>
      <c r="U519" s="92">
        <v>1.4315000182810448E7</v>
      </c>
      <c r="V519" s="92">
        <v>2.4397408374845408E7</v>
      </c>
      <c r="W519" s="92">
        <v>479.5529342290605</v>
      </c>
      <c r="X519" s="92">
        <v>128934.73111185324</v>
      </c>
      <c r="Y519" s="92">
        <v>128934.73111185324</v>
      </c>
      <c r="Z519" s="92">
        <v>336.0805500000001</v>
      </c>
      <c r="AA519" s="92">
        <v>28630.000365620897</v>
      </c>
      <c r="AB519" s="87">
        <v>500.0</v>
      </c>
      <c r="AC519" s="2">
        <v>5.429542888740993E7</v>
      </c>
      <c r="AD519" s="92">
        <v>4.951937535581736E7</v>
      </c>
      <c r="AE519" s="92">
        <v>1.494799020010926E7</v>
      </c>
      <c r="AF519" s="92">
        <v>1.4315000182810448E7</v>
      </c>
      <c r="AG519" s="92">
        <v>479.5529342290605</v>
      </c>
      <c r="AH519" s="2" t="s">
        <v>904</v>
      </c>
      <c r="AI519" s="2" t="s">
        <v>904</v>
      </c>
      <c r="AJ519" s="2" t="s">
        <v>904</v>
      </c>
      <c r="AK519" s="177">
        <v>134432.22000000006</v>
      </c>
      <c r="AL519" s="2" t="s">
        <v>904</v>
      </c>
      <c r="AM519" s="2" t="s">
        <v>904</v>
      </c>
      <c r="AN519" s="2" t="s">
        <v>904</v>
      </c>
      <c r="AO519" s="2" t="s">
        <v>904</v>
      </c>
      <c r="AP519" s="2" t="s">
        <v>904</v>
      </c>
      <c r="AQ519" s="2" t="s">
        <v>904</v>
      </c>
      <c r="AR519" s="2" t="s">
        <v>904</v>
      </c>
      <c r="AS519" s="2" t="s">
        <v>904</v>
      </c>
      <c r="AT519" s="2" t="s">
        <v>904</v>
      </c>
      <c r="AU519" s="2" t="s">
        <v>904</v>
      </c>
      <c r="AV519" s="2" t="s">
        <v>904</v>
      </c>
      <c r="AW519" s="2" t="s">
        <v>904</v>
      </c>
      <c r="AX519" s="2" t="s">
        <v>904</v>
      </c>
      <c r="AY519" s="2" t="s">
        <v>904</v>
      </c>
      <c r="AZ519" s="2" t="s">
        <v>904</v>
      </c>
      <c r="BA519" s="205">
        <v>4453780.038371273</v>
      </c>
      <c r="BB519" s="205">
        <v>81.58860524149316</v>
      </c>
      <c r="BC519" s="206" t="s">
        <v>904</v>
      </c>
      <c r="BD519" s="205">
        <v>81.58860524149316</v>
      </c>
      <c r="BE519" s="205">
        <v>73923.36901865329</v>
      </c>
      <c r="BF519" s="205">
        <v>0.0</v>
      </c>
      <c r="BG519" s="205">
        <v>168040.27500000002</v>
      </c>
      <c r="BH519" s="205">
        <v>134432.22000000006</v>
      </c>
      <c r="BI519" s="2" t="s">
        <v>904</v>
      </c>
      <c r="BJ519" s="2" t="s">
        <v>904</v>
      </c>
      <c r="BK519" s="203">
        <v>154.11534842357045</v>
      </c>
      <c r="BL519" s="2">
        <v>2.0</v>
      </c>
      <c r="BM519" s="207">
        <v>154.11534842357045</v>
      </c>
      <c r="BN519" s="208" t="s">
        <v>905</v>
      </c>
      <c r="BO519" s="87">
        <v>20.0</v>
      </c>
      <c r="BP519" s="101">
        <v>0.05</v>
      </c>
      <c r="BQ519" s="101">
        <v>0.04</v>
      </c>
      <c r="BR519" s="2">
        <v>100.0</v>
      </c>
      <c r="BS519" s="2">
        <v>100.0</v>
      </c>
    </row>
    <row r="520" ht="12.75" customHeight="1">
      <c r="A520" s="87" t="str">
        <f t="shared" si="1"/>
        <v>United States Salt marsh Restoration Hydrology Medium</v>
      </c>
      <c r="B520" s="87" t="s">
        <v>161</v>
      </c>
      <c r="C520" s="203" t="s">
        <v>183</v>
      </c>
      <c r="D520" s="203" t="s">
        <v>583</v>
      </c>
      <c r="E520" s="203" t="s">
        <v>168</v>
      </c>
      <c r="F520" s="203" t="s">
        <v>174</v>
      </c>
      <c r="G520" s="203" t="s">
        <v>909</v>
      </c>
      <c r="H520" s="177">
        <v>500.0</v>
      </c>
      <c r="I520" s="2" t="s">
        <v>903</v>
      </c>
      <c r="J520" s="2">
        <v>166735.75267829827</v>
      </c>
      <c r="K520" s="2">
        <v>2.1086843892132792E8</v>
      </c>
      <c r="L520" s="204">
        <v>-9.238249540448436E7</v>
      </c>
      <c r="M520" s="92">
        <v>1.0800451721621147E8</v>
      </c>
      <c r="N520" s="92">
        <v>1.2804610637282193E8</v>
      </c>
      <c r="O520" s="92">
        <v>8.420797301628648E7</v>
      </c>
      <c r="P520" s="92">
        <v>9.646361853676057E7</v>
      </c>
      <c r="Q520" s="92">
        <v>2.3796544199924983E7</v>
      </c>
      <c r="R520" s="92">
        <v>3.1582487836061355E7</v>
      </c>
      <c r="S520" s="92">
        <v>32532.499999999927</v>
      </c>
      <c r="T520" s="92">
        <v>26025.999999999953</v>
      </c>
      <c r="U520" s="92">
        <v>2.2742194468349237E7</v>
      </c>
      <c r="V520" s="92">
        <v>3.876008373724891E7</v>
      </c>
      <c r="W520" s="92">
        <v>4149.87002290831</v>
      </c>
      <c r="X520" s="92">
        <v>216009.03443242292</v>
      </c>
      <c r="Y520" s="92">
        <v>216009.03443242292</v>
      </c>
      <c r="Z520" s="92">
        <v>65.06499999999986</v>
      </c>
      <c r="AA520" s="92">
        <v>45484.38893669847</v>
      </c>
      <c r="AB520" s="87">
        <v>500.0</v>
      </c>
      <c r="AC520" s="2">
        <v>9.238249540448436E7</v>
      </c>
      <c r="AD520" s="92">
        <v>8.420797301628648E7</v>
      </c>
      <c r="AE520" s="92">
        <v>2.3796544199924983E7</v>
      </c>
      <c r="AF520" s="92">
        <v>2.2742194468349237E7</v>
      </c>
      <c r="AG520" s="92">
        <v>4149.87002290831</v>
      </c>
      <c r="AH520" s="2" t="s">
        <v>904</v>
      </c>
      <c r="AI520" s="2" t="s">
        <v>904</v>
      </c>
      <c r="AJ520" s="2" t="s">
        <v>904</v>
      </c>
      <c r="AK520" s="177">
        <v>26025.999999999953</v>
      </c>
      <c r="AL520" s="2" t="s">
        <v>904</v>
      </c>
      <c r="AM520" s="2" t="s">
        <v>904</v>
      </c>
      <c r="AN520" s="2" t="s">
        <v>904</v>
      </c>
      <c r="AO520" s="2" t="s">
        <v>904</v>
      </c>
      <c r="AP520" s="2" t="s">
        <v>904</v>
      </c>
      <c r="AQ520" s="2" t="s">
        <v>904</v>
      </c>
      <c r="AR520" s="2" t="s">
        <v>904</v>
      </c>
      <c r="AS520" s="2" t="s">
        <v>904</v>
      </c>
      <c r="AT520" s="2" t="s">
        <v>904</v>
      </c>
      <c r="AU520" s="2" t="s">
        <v>904</v>
      </c>
      <c r="AV520" s="2" t="s">
        <v>904</v>
      </c>
      <c r="AW520" s="2" t="s">
        <v>904</v>
      </c>
      <c r="AX520" s="2" t="s">
        <v>904</v>
      </c>
      <c r="AY520" s="2" t="s">
        <v>904</v>
      </c>
      <c r="AZ520" s="2" t="s">
        <v>904</v>
      </c>
      <c r="BA520" s="205">
        <v>3.865747200641543E7</v>
      </c>
      <c r="BB520" s="205">
        <v>5.359814933382609</v>
      </c>
      <c r="BC520" s="206" t="s">
        <v>904</v>
      </c>
      <c r="BD520" s="205">
        <v>5.359814933382609</v>
      </c>
      <c r="BE520" s="205">
        <v>1230.9327748854778</v>
      </c>
      <c r="BF520" s="205">
        <v>0.0</v>
      </c>
      <c r="BG520" s="205">
        <v>32532.499999999927</v>
      </c>
      <c r="BH520" s="205">
        <v>26025.999999999953</v>
      </c>
      <c r="BI520" s="2" t="s">
        <v>904</v>
      </c>
      <c r="BJ520" s="2" t="s">
        <v>904</v>
      </c>
      <c r="BK520" s="203">
        <v>1264.6864006916364</v>
      </c>
      <c r="BL520" s="2">
        <v>2.0</v>
      </c>
      <c r="BM520" s="207">
        <v>1264.6864006916364</v>
      </c>
      <c r="BN520" s="208" t="s">
        <v>905</v>
      </c>
      <c r="BO520" s="87">
        <v>20.0</v>
      </c>
      <c r="BP520" s="101">
        <v>0.05</v>
      </c>
      <c r="BQ520" s="101">
        <v>0.04</v>
      </c>
      <c r="BR520" s="2">
        <v>100.0</v>
      </c>
      <c r="BS520" s="2">
        <v>100.0</v>
      </c>
    </row>
    <row r="521" ht="12.75" customHeight="1">
      <c r="A521" s="87" t="str">
        <f t="shared" si="1"/>
        <v>United States Salt marsh Restoration Hydrology Medium</v>
      </c>
      <c r="B521" s="87" t="s">
        <v>161</v>
      </c>
      <c r="C521" s="203" t="s">
        <v>183</v>
      </c>
      <c r="D521" s="203" t="s">
        <v>583</v>
      </c>
      <c r="E521" s="203" t="s">
        <v>168</v>
      </c>
      <c r="F521" s="203" t="s">
        <v>174</v>
      </c>
      <c r="G521" s="203" t="s">
        <v>909</v>
      </c>
      <c r="H521" s="177">
        <v>500.0</v>
      </c>
      <c r="I521" s="2" t="s">
        <v>903</v>
      </c>
      <c r="J521" s="2">
        <v>166735.75267829827</v>
      </c>
      <c r="K521" s="2">
        <v>2.1086843892132792E8</v>
      </c>
      <c r="L521" s="204">
        <v>-9.238249540448436E7</v>
      </c>
      <c r="M521" s="92">
        <v>1.0800451721621147E8</v>
      </c>
      <c r="N521" s="92">
        <v>1.2804610637282193E8</v>
      </c>
      <c r="O521" s="92">
        <v>8.420797301628648E7</v>
      </c>
      <c r="P521" s="92">
        <v>9.646361853676057E7</v>
      </c>
      <c r="Q521" s="92">
        <v>2.3796544199924983E7</v>
      </c>
      <c r="R521" s="92">
        <v>3.1582487836061355E7</v>
      </c>
      <c r="S521" s="92">
        <v>32532.499999999927</v>
      </c>
      <c r="T521" s="92">
        <v>26025.999999999953</v>
      </c>
      <c r="U521" s="92">
        <v>2.2742194468349237E7</v>
      </c>
      <c r="V521" s="92">
        <v>3.876008373724891E7</v>
      </c>
      <c r="W521" s="92">
        <v>4149.87002290831</v>
      </c>
      <c r="X521" s="92">
        <v>216009.03443242292</v>
      </c>
      <c r="Y521" s="92">
        <v>216009.03443242292</v>
      </c>
      <c r="Z521" s="92">
        <v>65.06499999999986</v>
      </c>
      <c r="AA521" s="92">
        <v>45484.38893669847</v>
      </c>
      <c r="AB521" s="87">
        <v>500.0</v>
      </c>
      <c r="AC521" s="2">
        <v>9.238249540448436E7</v>
      </c>
      <c r="AD521" s="92">
        <v>8.420797301628648E7</v>
      </c>
      <c r="AE521" s="92">
        <v>2.3796544199924983E7</v>
      </c>
      <c r="AF521" s="92">
        <v>2.2742194468349237E7</v>
      </c>
      <c r="AG521" s="92">
        <v>4149.87002290831</v>
      </c>
      <c r="AH521" s="2" t="s">
        <v>904</v>
      </c>
      <c r="AI521" s="2" t="s">
        <v>904</v>
      </c>
      <c r="AJ521" s="2" t="s">
        <v>904</v>
      </c>
      <c r="AK521" s="177">
        <v>26025.999999999953</v>
      </c>
      <c r="AL521" s="2" t="s">
        <v>904</v>
      </c>
      <c r="AM521" s="2" t="s">
        <v>904</v>
      </c>
      <c r="AN521" s="2" t="s">
        <v>904</v>
      </c>
      <c r="AO521" s="2" t="s">
        <v>904</v>
      </c>
      <c r="AP521" s="2" t="s">
        <v>904</v>
      </c>
      <c r="AQ521" s="2" t="s">
        <v>904</v>
      </c>
      <c r="AR521" s="2" t="s">
        <v>904</v>
      </c>
      <c r="AS521" s="2" t="s">
        <v>904</v>
      </c>
      <c r="AT521" s="2" t="s">
        <v>904</v>
      </c>
      <c r="AU521" s="2" t="s">
        <v>904</v>
      </c>
      <c r="AV521" s="2" t="s">
        <v>904</v>
      </c>
      <c r="AW521" s="2" t="s">
        <v>904</v>
      </c>
      <c r="AX521" s="2" t="s">
        <v>904</v>
      </c>
      <c r="AY521" s="2" t="s">
        <v>904</v>
      </c>
      <c r="AZ521" s="2" t="s">
        <v>904</v>
      </c>
      <c r="BA521" s="205">
        <v>3.865747200641543E7</v>
      </c>
      <c r="BB521" s="205">
        <v>5.359814933382609</v>
      </c>
      <c r="BC521" s="206" t="s">
        <v>904</v>
      </c>
      <c r="BD521" s="205">
        <v>5.359814933382609</v>
      </c>
      <c r="BE521" s="205">
        <v>1230.9327748854778</v>
      </c>
      <c r="BF521" s="205">
        <v>0.0</v>
      </c>
      <c r="BG521" s="205">
        <v>32532.499999999927</v>
      </c>
      <c r="BH521" s="205">
        <v>26025.999999999953</v>
      </c>
      <c r="BI521" s="2" t="s">
        <v>904</v>
      </c>
      <c r="BJ521" s="2" t="s">
        <v>904</v>
      </c>
      <c r="BK521" s="203">
        <v>1264.6864006916364</v>
      </c>
      <c r="BL521" s="2">
        <v>2.0</v>
      </c>
      <c r="BM521" s="207">
        <v>1264.6864006916364</v>
      </c>
      <c r="BN521" s="208" t="s">
        <v>905</v>
      </c>
      <c r="BO521" s="87">
        <v>20.0</v>
      </c>
      <c r="BP521" s="101">
        <v>0.05</v>
      </c>
      <c r="BQ521" s="101">
        <v>0.04</v>
      </c>
      <c r="BR521" s="2">
        <v>100.0</v>
      </c>
      <c r="BS521" s="2">
        <v>100.0</v>
      </c>
    </row>
    <row r="522" ht="12.75" customHeight="1">
      <c r="A522" s="87" t="str">
        <f t="shared" si="1"/>
        <v>United States Mangrove Restoration Hydrology Medium</v>
      </c>
      <c r="B522" s="87" t="s">
        <v>161</v>
      </c>
      <c r="C522" s="203" t="s">
        <v>183</v>
      </c>
      <c r="D522" s="203" t="s">
        <v>583</v>
      </c>
      <c r="E522" s="203" t="s">
        <v>160</v>
      </c>
      <c r="F522" s="203" t="s">
        <v>174</v>
      </c>
      <c r="G522" s="203" t="s">
        <v>909</v>
      </c>
      <c r="H522" s="177">
        <v>500.0</v>
      </c>
      <c r="I522" s="2" t="s">
        <v>903</v>
      </c>
      <c r="J522" s="2">
        <v>166588.7605462688</v>
      </c>
      <c r="K522" s="2">
        <v>4997662.816388064</v>
      </c>
      <c r="L522" s="204">
        <v>-6.068528883746904E7</v>
      </c>
      <c r="M522" s="92">
        <v>6.331452046064781E7</v>
      </c>
      <c r="N522" s="92">
        <v>7.49393613783807E7</v>
      </c>
      <c r="O522" s="92">
        <v>4.951937535581736E7</v>
      </c>
      <c r="P522" s="92">
        <v>5.6678566666666664E7</v>
      </c>
      <c r="Q522" s="92">
        <v>1.3795145104830442E7</v>
      </c>
      <c r="R522" s="92">
        <v>1.8260794711714033E7</v>
      </c>
      <c r="S522" s="92">
        <v>168040.27500000002</v>
      </c>
      <c r="T522" s="92">
        <v>134432.22000000006</v>
      </c>
      <c r="U522" s="92">
        <v>2786549.2300222656</v>
      </c>
      <c r="V522" s="92">
        <v>4749184.677140318</v>
      </c>
      <c r="W522" s="92">
        <v>470.9772736078284</v>
      </c>
      <c r="X522" s="92">
        <v>126629.04092129561</v>
      </c>
      <c r="Y522" s="92">
        <v>126629.04092129561</v>
      </c>
      <c r="Z522" s="92">
        <v>336.0805500000001</v>
      </c>
      <c r="AA522" s="92">
        <v>5573.098460044531</v>
      </c>
      <c r="AB522" s="87">
        <v>500.0</v>
      </c>
      <c r="AC522" s="2">
        <v>6.068528883746904E7</v>
      </c>
      <c r="AD522" s="92">
        <v>4.951937535581736E7</v>
      </c>
      <c r="AE522" s="92">
        <v>1.3795145104830442E7</v>
      </c>
      <c r="AF522" s="92">
        <v>2786549.2300222656</v>
      </c>
      <c r="AG522" s="92">
        <v>470.9772736078284</v>
      </c>
      <c r="AH522" s="2" t="s">
        <v>904</v>
      </c>
      <c r="AI522" s="2" t="s">
        <v>904</v>
      </c>
      <c r="AJ522" s="2" t="s">
        <v>904</v>
      </c>
      <c r="AK522" s="177">
        <v>134432.22000000006</v>
      </c>
      <c r="AL522" s="2" t="s">
        <v>904</v>
      </c>
      <c r="AM522" s="2" t="s">
        <v>904</v>
      </c>
      <c r="AN522" s="2" t="s">
        <v>904</v>
      </c>
      <c r="AO522" s="2" t="s">
        <v>904</v>
      </c>
      <c r="AP522" s="2" t="s">
        <v>904</v>
      </c>
      <c r="AQ522" s="2" t="s">
        <v>904</v>
      </c>
      <c r="AR522" s="2" t="s">
        <v>904</v>
      </c>
      <c r="AS522" s="2" t="s">
        <v>904</v>
      </c>
      <c r="AT522" s="2" t="s">
        <v>904</v>
      </c>
      <c r="AU522" s="2" t="s">
        <v>904</v>
      </c>
      <c r="AV522" s="2" t="s">
        <v>904</v>
      </c>
      <c r="AW522" s="2" t="s">
        <v>904</v>
      </c>
      <c r="AX522" s="2" t="s">
        <v>904</v>
      </c>
      <c r="AY522" s="2" t="s">
        <v>904</v>
      </c>
      <c r="AZ522" s="2" t="s">
        <v>904</v>
      </c>
      <c r="BA522" s="205">
        <v>4453780.038371273</v>
      </c>
      <c r="BB522" s="205">
        <v>81.58860524149316</v>
      </c>
      <c r="BC522" s="206" t="s">
        <v>904</v>
      </c>
      <c r="BD522" s="205">
        <v>81.58860524149316</v>
      </c>
      <c r="BE522" s="205">
        <v>73923.36901865329</v>
      </c>
      <c r="BF522" s="205">
        <v>0.0</v>
      </c>
      <c r="BG522" s="205">
        <v>168040.27500000002</v>
      </c>
      <c r="BH522" s="205">
        <v>134432.22000000006</v>
      </c>
      <c r="BI522" s="2" t="s">
        <v>904</v>
      </c>
      <c r="BJ522" s="2" t="s">
        <v>904</v>
      </c>
      <c r="BK522" s="203">
        <v>30.0</v>
      </c>
      <c r="BL522" s="2">
        <v>1.0</v>
      </c>
      <c r="BM522" s="207">
        <v>30.0</v>
      </c>
      <c r="BN522" s="208" t="s">
        <v>906</v>
      </c>
      <c r="BO522" s="87">
        <v>20.0</v>
      </c>
      <c r="BP522" s="101">
        <v>0.05</v>
      </c>
      <c r="BQ522" s="101">
        <v>0.04</v>
      </c>
      <c r="BR522" s="2">
        <v>100.0</v>
      </c>
      <c r="BS522" s="2">
        <v>100.0</v>
      </c>
    </row>
    <row r="523" ht="12.75" customHeight="1">
      <c r="A523" s="87" t="str">
        <f t="shared" si="1"/>
        <v>United States Mangrove Restoration Hydrology Medium</v>
      </c>
      <c r="B523" s="87" t="s">
        <v>161</v>
      </c>
      <c r="C523" s="203" t="s">
        <v>183</v>
      </c>
      <c r="D523" s="203" t="s">
        <v>583</v>
      </c>
      <c r="E523" s="203" t="s">
        <v>160</v>
      </c>
      <c r="F523" s="203" t="s">
        <v>174</v>
      </c>
      <c r="G523" s="203" t="s">
        <v>909</v>
      </c>
      <c r="H523" s="177">
        <v>500.0</v>
      </c>
      <c r="I523" s="2" t="s">
        <v>903</v>
      </c>
      <c r="J523" s="2">
        <v>166588.7605462688</v>
      </c>
      <c r="K523" s="2">
        <v>4997662.816388064</v>
      </c>
      <c r="L523" s="204">
        <v>-6.068528883746904E7</v>
      </c>
      <c r="M523" s="92">
        <v>6.331452046064781E7</v>
      </c>
      <c r="N523" s="92">
        <v>7.49393613783807E7</v>
      </c>
      <c r="O523" s="92">
        <v>4.951937535581736E7</v>
      </c>
      <c r="P523" s="92">
        <v>5.6678566666666664E7</v>
      </c>
      <c r="Q523" s="92">
        <v>1.3795145104830442E7</v>
      </c>
      <c r="R523" s="92">
        <v>1.8260794711714033E7</v>
      </c>
      <c r="S523" s="92">
        <v>168040.27500000002</v>
      </c>
      <c r="T523" s="92">
        <v>134432.22000000006</v>
      </c>
      <c r="U523" s="92">
        <v>2786549.2300222656</v>
      </c>
      <c r="V523" s="92">
        <v>4749184.677140318</v>
      </c>
      <c r="W523" s="92">
        <v>470.9772736078284</v>
      </c>
      <c r="X523" s="92">
        <v>126629.04092129561</v>
      </c>
      <c r="Y523" s="92">
        <v>126629.04092129561</v>
      </c>
      <c r="Z523" s="92">
        <v>336.0805500000001</v>
      </c>
      <c r="AA523" s="92">
        <v>5573.098460044531</v>
      </c>
      <c r="AB523" s="87">
        <v>500.0</v>
      </c>
      <c r="AC523" s="2">
        <v>6.068528883746904E7</v>
      </c>
      <c r="AD523" s="92">
        <v>4.951937535581736E7</v>
      </c>
      <c r="AE523" s="92">
        <v>1.3795145104830442E7</v>
      </c>
      <c r="AF523" s="92">
        <v>2786549.2300222656</v>
      </c>
      <c r="AG523" s="92">
        <v>470.9772736078284</v>
      </c>
      <c r="AH523" s="2" t="s">
        <v>904</v>
      </c>
      <c r="AI523" s="2" t="s">
        <v>904</v>
      </c>
      <c r="AJ523" s="2" t="s">
        <v>904</v>
      </c>
      <c r="AK523" s="177">
        <v>134432.22000000006</v>
      </c>
      <c r="AL523" s="2" t="s">
        <v>904</v>
      </c>
      <c r="AM523" s="2" t="s">
        <v>904</v>
      </c>
      <c r="AN523" s="2" t="s">
        <v>904</v>
      </c>
      <c r="AO523" s="2" t="s">
        <v>904</v>
      </c>
      <c r="AP523" s="2" t="s">
        <v>904</v>
      </c>
      <c r="AQ523" s="2" t="s">
        <v>904</v>
      </c>
      <c r="AR523" s="2" t="s">
        <v>904</v>
      </c>
      <c r="AS523" s="2" t="s">
        <v>904</v>
      </c>
      <c r="AT523" s="2" t="s">
        <v>904</v>
      </c>
      <c r="AU523" s="2" t="s">
        <v>904</v>
      </c>
      <c r="AV523" s="2" t="s">
        <v>904</v>
      </c>
      <c r="AW523" s="2" t="s">
        <v>904</v>
      </c>
      <c r="AX523" s="2" t="s">
        <v>904</v>
      </c>
      <c r="AY523" s="2" t="s">
        <v>904</v>
      </c>
      <c r="AZ523" s="2" t="s">
        <v>904</v>
      </c>
      <c r="BA523" s="205">
        <v>4453780.038371273</v>
      </c>
      <c r="BB523" s="205">
        <v>81.58860524149316</v>
      </c>
      <c r="BC523" s="206" t="s">
        <v>904</v>
      </c>
      <c r="BD523" s="205">
        <v>81.58860524149316</v>
      </c>
      <c r="BE523" s="205">
        <v>73923.36901865329</v>
      </c>
      <c r="BF523" s="205">
        <v>0.0</v>
      </c>
      <c r="BG523" s="205">
        <v>168040.27500000002</v>
      </c>
      <c r="BH523" s="205">
        <v>134432.22000000006</v>
      </c>
      <c r="BI523" s="2" t="s">
        <v>904</v>
      </c>
      <c r="BJ523" s="2" t="s">
        <v>904</v>
      </c>
      <c r="BK523" s="203">
        <v>30.0</v>
      </c>
      <c r="BL523" s="2">
        <v>1.0</v>
      </c>
      <c r="BM523" s="207">
        <v>30.0</v>
      </c>
      <c r="BN523" s="208" t="s">
        <v>906</v>
      </c>
      <c r="BO523" s="87">
        <v>20.0</v>
      </c>
      <c r="BP523" s="101">
        <v>0.05</v>
      </c>
      <c r="BQ523" s="101">
        <v>0.04</v>
      </c>
      <c r="BR523" s="2">
        <v>100.0</v>
      </c>
      <c r="BS523" s="2">
        <v>100.0</v>
      </c>
    </row>
    <row r="524" ht="12.75" customHeight="1">
      <c r="A524" s="87" t="str">
        <f t="shared" si="1"/>
        <v>United States Salt marsh Restoration Hydrology Medium</v>
      </c>
      <c r="B524" s="87" t="s">
        <v>161</v>
      </c>
      <c r="C524" s="203" t="s">
        <v>183</v>
      </c>
      <c r="D524" s="203" t="s">
        <v>583</v>
      </c>
      <c r="E524" s="203" t="s">
        <v>168</v>
      </c>
      <c r="F524" s="203" t="s">
        <v>174</v>
      </c>
      <c r="G524" s="203" t="s">
        <v>909</v>
      </c>
      <c r="H524" s="177">
        <v>500.0</v>
      </c>
      <c r="I524" s="2" t="s">
        <v>903</v>
      </c>
      <c r="J524" s="2">
        <v>166735.75267829827</v>
      </c>
      <c r="K524" s="2">
        <v>5002072.580348948</v>
      </c>
      <c r="L524" s="204">
        <v>-1.0524477088278265E8</v>
      </c>
      <c r="M524" s="92">
        <v>1.057842452012203E8</v>
      </c>
      <c r="N524" s="92">
        <v>1.2426204193962502E8</v>
      </c>
      <c r="O524" s="92">
        <v>8.420797301628648E7</v>
      </c>
      <c r="P524" s="92">
        <v>9.646361853676057E7</v>
      </c>
      <c r="Q524" s="92">
        <v>2.1576272184933823E7</v>
      </c>
      <c r="R524" s="92">
        <v>2.779842340286445E7</v>
      </c>
      <c r="S524" s="92">
        <v>32532.499999999927</v>
      </c>
      <c r="T524" s="92">
        <v>26025.999999999953</v>
      </c>
      <c r="U524" s="92">
        <v>539474.3184376435</v>
      </c>
      <c r="V524" s="92">
        <v>919439.4052798778</v>
      </c>
      <c r="W524" s="92">
        <v>4064.5602551763814</v>
      </c>
      <c r="X524" s="92">
        <v>211568.4904024406</v>
      </c>
      <c r="Y524" s="92">
        <v>211568.4904024406</v>
      </c>
      <c r="Z524" s="92">
        <v>65.06499999999986</v>
      </c>
      <c r="AA524" s="92">
        <v>1078.9486368752869</v>
      </c>
      <c r="AB524" s="87">
        <v>500.0</v>
      </c>
      <c r="AC524" s="2">
        <v>1.0524477088278265E8</v>
      </c>
      <c r="AD524" s="92">
        <v>8.420797301628648E7</v>
      </c>
      <c r="AE524" s="92">
        <v>2.1576272184933823E7</v>
      </c>
      <c r="AF524" s="92">
        <v>539474.3184376435</v>
      </c>
      <c r="AG524" s="92">
        <v>4064.5602551763814</v>
      </c>
      <c r="AH524" s="2" t="s">
        <v>904</v>
      </c>
      <c r="AI524" s="2" t="s">
        <v>904</v>
      </c>
      <c r="AJ524" s="2" t="s">
        <v>904</v>
      </c>
      <c r="AK524" s="177">
        <v>26025.999999999953</v>
      </c>
      <c r="AL524" s="2" t="s">
        <v>904</v>
      </c>
      <c r="AM524" s="2" t="s">
        <v>904</v>
      </c>
      <c r="AN524" s="2" t="s">
        <v>904</v>
      </c>
      <c r="AO524" s="2" t="s">
        <v>904</v>
      </c>
      <c r="AP524" s="2" t="s">
        <v>904</v>
      </c>
      <c r="AQ524" s="2" t="s">
        <v>904</v>
      </c>
      <c r="AR524" s="2" t="s">
        <v>904</v>
      </c>
      <c r="AS524" s="2" t="s">
        <v>904</v>
      </c>
      <c r="AT524" s="2" t="s">
        <v>904</v>
      </c>
      <c r="AU524" s="2" t="s">
        <v>904</v>
      </c>
      <c r="AV524" s="2" t="s">
        <v>904</v>
      </c>
      <c r="AW524" s="2" t="s">
        <v>904</v>
      </c>
      <c r="AX524" s="2" t="s">
        <v>904</v>
      </c>
      <c r="AY524" s="2" t="s">
        <v>904</v>
      </c>
      <c r="AZ524" s="2" t="s">
        <v>904</v>
      </c>
      <c r="BA524" s="205">
        <v>3.865747200641543E7</v>
      </c>
      <c r="BB524" s="205">
        <v>5.359814933382609</v>
      </c>
      <c r="BC524" s="206" t="s">
        <v>904</v>
      </c>
      <c r="BD524" s="205">
        <v>5.359814933382609</v>
      </c>
      <c r="BE524" s="205">
        <v>1230.9327748854778</v>
      </c>
      <c r="BF524" s="205">
        <v>0.0</v>
      </c>
      <c r="BG524" s="205">
        <v>32532.499999999927</v>
      </c>
      <c r="BH524" s="205">
        <v>26025.999999999953</v>
      </c>
      <c r="BI524" s="2" t="s">
        <v>904</v>
      </c>
      <c r="BJ524" s="2" t="s">
        <v>904</v>
      </c>
      <c r="BK524" s="203">
        <v>30.0</v>
      </c>
      <c r="BL524" s="2">
        <v>1.0</v>
      </c>
      <c r="BM524" s="207">
        <v>30.0</v>
      </c>
      <c r="BN524" s="208" t="s">
        <v>906</v>
      </c>
      <c r="BO524" s="87">
        <v>20.0</v>
      </c>
      <c r="BP524" s="101">
        <v>0.05</v>
      </c>
      <c r="BQ524" s="101">
        <v>0.04</v>
      </c>
      <c r="BR524" s="2">
        <v>100.0</v>
      </c>
      <c r="BS524" s="2">
        <v>100.0</v>
      </c>
    </row>
    <row r="525" ht="12.75" customHeight="1">
      <c r="A525" s="87" t="str">
        <f t="shared" si="1"/>
        <v>United States Salt marsh Restoration Hydrology Medium</v>
      </c>
      <c r="B525" s="87" t="s">
        <v>161</v>
      </c>
      <c r="C525" s="203" t="s">
        <v>183</v>
      </c>
      <c r="D525" s="203" t="s">
        <v>583</v>
      </c>
      <c r="E525" s="203" t="s">
        <v>168</v>
      </c>
      <c r="F525" s="203" t="s">
        <v>174</v>
      </c>
      <c r="G525" s="203" t="s">
        <v>909</v>
      </c>
      <c r="H525" s="177">
        <v>500.0</v>
      </c>
      <c r="I525" s="2" t="s">
        <v>903</v>
      </c>
      <c r="J525" s="2">
        <v>166735.75267829827</v>
      </c>
      <c r="K525" s="2">
        <v>5002072.580348948</v>
      </c>
      <c r="L525" s="204">
        <v>-1.0524477088278265E8</v>
      </c>
      <c r="M525" s="92">
        <v>1.057842452012203E8</v>
      </c>
      <c r="N525" s="92">
        <v>1.2426204193962502E8</v>
      </c>
      <c r="O525" s="92">
        <v>8.420797301628648E7</v>
      </c>
      <c r="P525" s="92">
        <v>9.646361853676057E7</v>
      </c>
      <c r="Q525" s="92">
        <v>2.1576272184933823E7</v>
      </c>
      <c r="R525" s="92">
        <v>2.779842340286445E7</v>
      </c>
      <c r="S525" s="92">
        <v>32532.499999999927</v>
      </c>
      <c r="T525" s="92">
        <v>26025.999999999953</v>
      </c>
      <c r="U525" s="92">
        <v>539474.3184376435</v>
      </c>
      <c r="V525" s="92">
        <v>919439.4052798778</v>
      </c>
      <c r="W525" s="92">
        <v>4064.5602551763814</v>
      </c>
      <c r="X525" s="92">
        <v>211568.4904024406</v>
      </c>
      <c r="Y525" s="92">
        <v>211568.4904024406</v>
      </c>
      <c r="Z525" s="92">
        <v>65.06499999999986</v>
      </c>
      <c r="AA525" s="92">
        <v>1078.9486368752869</v>
      </c>
      <c r="AB525" s="87">
        <v>500.0</v>
      </c>
      <c r="AC525" s="2">
        <v>1.0524477088278265E8</v>
      </c>
      <c r="AD525" s="92">
        <v>8.420797301628648E7</v>
      </c>
      <c r="AE525" s="92">
        <v>2.1576272184933823E7</v>
      </c>
      <c r="AF525" s="92">
        <v>539474.3184376435</v>
      </c>
      <c r="AG525" s="92">
        <v>4064.5602551763814</v>
      </c>
      <c r="AH525" s="2" t="s">
        <v>904</v>
      </c>
      <c r="AI525" s="2" t="s">
        <v>904</v>
      </c>
      <c r="AJ525" s="2" t="s">
        <v>904</v>
      </c>
      <c r="AK525" s="177">
        <v>26025.999999999953</v>
      </c>
      <c r="AL525" s="2" t="s">
        <v>904</v>
      </c>
      <c r="AM525" s="2" t="s">
        <v>904</v>
      </c>
      <c r="AN525" s="2" t="s">
        <v>904</v>
      </c>
      <c r="AO525" s="2" t="s">
        <v>904</v>
      </c>
      <c r="AP525" s="2" t="s">
        <v>904</v>
      </c>
      <c r="AQ525" s="2" t="s">
        <v>904</v>
      </c>
      <c r="AR525" s="2" t="s">
        <v>904</v>
      </c>
      <c r="AS525" s="2" t="s">
        <v>904</v>
      </c>
      <c r="AT525" s="2" t="s">
        <v>904</v>
      </c>
      <c r="AU525" s="2" t="s">
        <v>904</v>
      </c>
      <c r="AV525" s="2" t="s">
        <v>904</v>
      </c>
      <c r="AW525" s="2" t="s">
        <v>904</v>
      </c>
      <c r="AX525" s="2" t="s">
        <v>904</v>
      </c>
      <c r="AY525" s="2" t="s">
        <v>904</v>
      </c>
      <c r="AZ525" s="2" t="s">
        <v>904</v>
      </c>
      <c r="BA525" s="205">
        <v>3.865747200641543E7</v>
      </c>
      <c r="BB525" s="205">
        <v>5.359814933382609</v>
      </c>
      <c r="BC525" s="206" t="s">
        <v>904</v>
      </c>
      <c r="BD525" s="205">
        <v>5.359814933382609</v>
      </c>
      <c r="BE525" s="205">
        <v>1230.9327748854778</v>
      </c>
      <c r="BF525" s="205">
        <v>0.0</v>
      </c>
      <c r="BG525" s="205">
        <v>32532.499999999927</v>
      </c>
      <c r="BH525" s="205">
        <v>26025.999999999953</v>
      </c>
      <c r="BI525" s="2" t="s">
        <v>904</v>
      </c>
      <c r="BJ525" s="2" t="s">
        <v>904</v>
      </c>
      <c r="BK525" s="203">
        <v>30.0</v>
      </c>
      <c r="BL525" s="2">
        <v>1.0</v>
      </c>
      <c r="BM525" s="207">
        <v>30.0</v>
      </c>
      <c r="BN525" s="208" t="s">
        <v>906</v>
      </c>
      <c r="BO525" s="87">
        <v>20.0</v>
      </c>
      <c r="BP525" s="101">
        <v>0.05</v>
      </c>
      <c r="BQ525" s="101">
        <v>0.04</v>
      </c>
      <c r="BR525" s="2">
        <v>100.0</v>
      </c>
      <c r="BS525" s="2">
        <v>100.0</v>
      </c>
    </row>
    <row r="526" ht="12.75" customHeight="1">
      <c r="A526" s="87" t="str">
        <f t="shared" si="1"/>
        <v>United States Mangrove Restoration Hydrology Small</v>
      </c>
      <c r="B526" s="87" t="s">
        <v>161</v>
      </c>
      <c r="C526" s="203" t="s">
        <v>183</v>
      </c>
      <c r="D526" s="203" t="s">
        <v>583</v>
      </c>
      <c r="E526" s="203" t="s">
        <v>160</v>
      </c>
      <c r="F526" s="203" t="s">
        <v>174</v>
      </c>
      <c r="G526" s="203" t="s">
        <v>909</v>
      </c>
      <c r="H526" s="177">
        <v>100.0</v>
      </c>
      <c r="I526" s="2" t="s">
        <v>907</v>
      </c>
      <c r="J526" s="2">
        <v>166588.7605462688</v>
      </c>
      <c r="K526" s="2">
        <v>4.339568985318061E7</v>
      </c>
      <c r="L526" s="204">
        <v>-1.2310303803580098E7</v>
      </c>
      <c r="M526" s="92">
        <v>1.6435057667588636E7</v>
      </c>
      <c r="N526" s="92">
        <v>2.0188469760688256E7</v>
      </c>
      <c r="O526" s="92">
        <v>1.127302188211197E7</v>
      </c>
      <c r="P526" s="92">
        <v>1.2596966666666666E7</v>
      </c>
      <c r="Q526" s="92">
        <v>5162035.785476666</v>
      </c>
      <c r="R526" s="92">
        <v>7591503.09402159</v>
      </c>
      <c r="S526" s="92">
        <v>34469.80000000002</v>
      </c>
      <c r="T526" s="92">
        <v>27575.840000000007</v>
      </c>
      <c r="U526" s="92">
        <v>4995043.597446072</v>
      </c>
      <c r="V526" s="92">
        <v>8429899.660215903</v>
      </c>
      <c r="W526" s="92">
        <v>595.9948153016783</v>
      </c>
      <c r="X526" s="92">
        <v>164350.57667588638</v>
      </c>
      <c r="Y526" s="92">
        <v>32870.115335177274</v>
      </c>
      <c r="Z526" s="92">
        <v>344.69800000000015</v>
      </c>
      <c r="AA526" s="92">
        <v>49950.43597446072</v>
      </c>
      <c r="AB526" s="87">
        <v>500.0</v>
      </c>
      <c r="AC526" s="2">
        <v>1.2310303803580098E7</v>
      </c>
      <c r="AD526" s="92">
        <v>1.127302188211197E7</v>
      </c>
      <c r="AE526" s="92">
        <v>5162035.785476666</v>
      </c>
      <c r="AF526" s="92">
        <v>4995043.597446072</v>
      </c>
      <c r="AG526" s="92">
        <v>595.9948153016783</v>
      </c>
      <c r="AH526" s="2" t="s">
        <v>904</v>
      </c>
      <c r="AI526" s="2" t="s">
        <v>904</v>
      </c>
      <c r="AJ526" s="2" t="s">
        <v>904</v>
      </c>
      <c r="AK526" s="177">
        <v>27575.840000000007</v>
      </c>
      <c r="AL526" s="2" t="s">
        <v>904</v>
      </c>
      <c r="AM526" s="2" t="s">
        <v>904</v>
      </c>
      <c r="AN526" s="2" t="s">
        <v>904</v>
      </c>
      <c r="AO526" s="2" t="s">
        <v>904</v>
      </c>
      <c r="AP526" s="2" t="s">
        <v>904</v>
      </c>
      <c r="AQ526" s="2" t="s">
        <v>904</v>
      </c>
      <c r="AR526" s="2" t="s">
        <v>904</v>
      </c>
      <c r="AS526" s="2" t="s">
        <v>904</v>
      </c>
      <c r="AT526" s="2" t="s">
        <v>904</v>
      </c>
      <c r="AU526" s="2" t="s">
        <v>904</v>
      </c>
      <c r="AV526" s="2" t="s">
        <v>904</v>
      </c>
      <c r="AW526" s="2" t="s">
        <v>904</v>
      </c>
      <c r="AX526" s="2" t="s">
        <v>904</v>
      </c>
      <c r="AY526" s="2" t="s">
        <v>904</v>
      </c>
      <c r="AZ526" s="2" t="s">
        <v>904</v>
      </c>
      <c r="BA526" s="205">
        <v>4453780.038371273</v>
      </c>
      <c r="BB526" s="205">
        <v>16.317721048298623</v>
      </c>
      <c r="BC526" s="206" t="s">
        <v>904</v>
      </c>
      <c r="BD526" s="205">
        <v>16.317721048298623</v>
      </c>
      <c r="BE526" s="205">
        <v>14784.673803730659</v>
      </c>
      <c r="BF526" s="205">
        <v>0.0</v>
      </c>
      <c r="BG526" s="205">
        <v>34469.80000000002</v>
      </c>
      <c r="BH526" s="205">
        <v>27575.840000000007</v>
      </c>
      <c r="BI526" s="2" t="s">
        <v>904</v>
      </c>
      <c r="BJ526" s="2" t="s">
        <v>904</v>
      </c>
      <c r="BK526" s="203">
        <v>260.4959044708648</v>
      </c>
      <c r="BL526" s="2">
        <v>2.0</v>
      </c>
      <c r="BM526" s="207">
        <v>260.4959044708648</v>
      </c>
      <c r="BN526" s="208" t="s">
        <v>905</v>
      </c>
      <c r="BO526" s="87">
        <v>20.0</v>
      </c>
      <c r="BP526" s="101">
        <v>0.05</v>
      </c>
      <c r="BQ526" s="101">
        <v>0.04</v>
      </c>
      <c r="BR526" s="2">
        <v>100.0</v>
      </c>
      <c r="BS526" s="2">
        <v>100.0</v>
      </c>
    </row>
    <row r="527" ht="12.75" customHeight="1">
      <c r="A527" s="87" t="str">
        <f t="shared" si="1"/>
        <v>United States Mangrove Restoration Hydrology Small</v>
      </c>
      <c r="B527" s="87" t="s">
        <v>161</v>
      </c>
      <c r="C527" s="203" t="s">
        <v>183</v>
      </c>
      <c r="D527" s="203" t="s">
        <v>583</v>
      </c>
      <c r="E527" s="203" t="s">
        <v>160</v>
      </c>
      <c r="F527" s="203" t="s">
        <v>174</v>
      </c>
      <c r="G527" s="203" t="s">
        <v>909</v>
      </c>
      <c r="H527" s="177">
        <v>100.0</v>
      </c>
      <c r="I527" s="2" t="s">
        <v>907</v>
      </c>
      <c r="J527" s="2">
        <v>166588.7605462688</v>
      </c>
      <c r="K527" s="2">
        <v>4.339568985318061E7</v>
      </c>
      <c r="L527" s="204">
        <v>-1.2310303803580098E7</v>
      </c>
      <c r="M527" s="92">
        <v>1.6435057667588636E7</v>
      </c>
      <c r="N527" s="92">
        <v>2.0188469760688256E7</v>
      </c>
      <c r="O527" s="92">
        <v>1.127302188211197E7</v>
      </c>
      <c r="P527" s="92">
        <v>1.2596966666666666E7</v>
      </c>
      <c r="Q527" s="92">
        <v>5162035.785476666</v>
      </c>
      <c r="R527" s="92">
        <v>7591503.09402159</v>
      </c>
      <c r="S527" s="92">
        <v>34469.80000000002</v>
      </c>
      <c r="T527" s="92">
        <v>27575.840000000007</v>
      </c>
      <c r="U527" s="92">
        <v>4995043.597446072</v>
      </c>
      <c r="V527" s="92">
        <v>8429899.660215903</v>
      </c>
      <c r="W527" s="92">
        <v>595.9948153016783</v>
      </c>
      <c r="X527" s="92">
        <v>164350.57667588638</v>
      </c>
      <c r="Y527" s="92">
        <v>32870.115335177274</v>
      </c>
      <c r="Z527" s="92">
        <v>344.69800000000015</v>
      </c>
      <c r="AA527" s="92">
        <v>49950.43597446072</v>
      </c>
      <c r="AB527" s="87">
        <v>500.0</v>
      </c>
      <c r="AC527" s="2">
        <v>1.2310303803580098E7</v>
      </c>
      <c r="AD527" s="92">
        <v>1.127302188211197E7</v>
      </c>
      <c r="AE527" s="92">
        <v>5162035.785476666</v>
      </c>
      <c r="AF527" s="92">
        <v>4995043.597446072</v>
      </c>
      <c r="AG527" s="92">
        <v>595.9948153016783</v>
      </c>
      <c r="AH527" s="2" t="s">
        <v>904</v>
      </c>
      <c r="AI527" s="2" t="s">
        <v>904</v>
      </c>
      <c r="AJ527" s="2" t="s">
        <v>904</v>
      </c>
      <c r="AK527" s="177">
        <v>27575.840000000007</v>
      </c>
      <c r="AL527" s="2" t="s">
        <v>904</v>
      </c>
      <c r="AM527" s="2" t="s">
        <v>904</v>
      </c>
      <c r="AN527" s="2" t="s">
        <v>904</v>
      </c>
      <c r="AO527" s="2" t="s">
        <v>904</v>
      </c>
      <c r="AP527" s="2" t="s">
        <v>904</v>
      </c>
      <c r="AQ527" s="2" t="s">
        <v>904</v>
      </c>
      <c r="AR527" s="2" t="s">
        <v>904</v>
      </c>
      <c r="AS527" s="2" t="s">
        <v>904</v>
      </c>
      <c r="AT527" s="2" t="s">
        <v>904</v>
      </c>
      <c r="AU527" s="2" t="s">
        <v>904</v>
      </c>
      <c r="AV527" s="2" t="s">
        <v>904</v>
      </c>
      <c r="AW527" s="2" t="s">
        <v>904</v>
      </c>
      <c r="AX527" s="2" t="s">
        <v>904</v>
      </c>
      <c r="AY527" s="2" t="s">
        <v>904</v>
      </c>
      <c r="AZ527" s="2" t="s">
        <v>904</v>
      </c>
      <c r="BA527" s="205">
        <v>4453780.038371273</v>
      </c>
      <c r="BB527" s="205">
        <v>16.317721048298623</v>
      </c>
      <c r="BC527" s="206" t="s">
        <v>904</v>
      </c>
      <c r="BD527" s="205">
        <v>16.317721048298623</v>
      </c>
      <c r="BE527" s="205">
        <v>14784.673803730659</v>
      </c>
      <c r="BF527" s="205">
        <v>0.0</v>
      </c>
      <c r="BG527" s="205">
        <v>34469.80000000002</v>
      </c>
      <c r="BH527" s="205">
        <v>27575.840000000007</v>
      </c>
      <c r="BI527" s="2" t="s">
        <v>904</v>
      </c>
      <c r="BJ527" s="2" t="s">
        <v>904</v>
      </c>
      <c r="BK527" s="203">
        <v>260.4959044708648</v>
      </c>
      <c r="BL527" s="2">
        <v>2.0</v>
      </c>
      <c r="BM527" s="207">
        <v>260.4959044708648</v>
      </c>
      <c r="BN527" s="208" t="s">
        <v>905</v>
      </c>
      <c r="BO527" s="87">
        <v>20.0</v>
      </c>
      <c r="BP527" s="101">
        <v>0.05</v>
      </c>
      <c r="BQ527" s="101">
        <v>0.04</v>
      </c>
      <c r="BR527" s="2">
        <v>100.0</v>
      </c>
      <c r="BS527" s="2">
        <v>100.0</v>
      </c>
    </row>
    <row r="528" ht="12.75" customHeight="1">
      <c r="A528" s="87" t="str">
        <f t="shared" si="1"/>
        <v>United States Salt marsh Restoration Hydrology Small</v>
      </c>
      <c r="B528" s="87" t="s">
        <v>161</v>
      </c>
      <c r="C528" s="203" t="s">
        <v>183</v>
      </c>
      <c r="D528" s="203" t="s">
        <v>583</v>
      </c>
      <c r="E528" s="203" t="s">
        <v>168</v>
      </c>
      <c r="F528" s="203" t="s">
        <v>174</v>
      </c>
      <c r="G528" s="203" t="s">
        <v>909</v>
      </c>
      <c r="H528" s="177">
        <v>100.0</v>
      </c>
      <c r="I528" s="2" t="s">
        <v>907</v>
      </c>
      <c r="J528" s="2">
        <v>166735.75267829827</v>
      </c>
      <c r="K528" s="2">
        <v>3.0153257480766857E8</v>
      </c>
      <c r="L528" s="204">
        <v>-2.0103066474644087E7</v>
      </c>
      <c r="M528" s="92">
        <v>2.5313173045799766E7</v>
      </c>
      <c r="N528" s="92">
        <v>3.0419502633066878E7</v>
      </c>
      <c r="O528" s="92">
        <v>1.8346775130521357E7</v>
      </c>
      <c r="P528" s="92">
        <v>2.055397704068545E7</v>
      </c>
      <c r="Q528" s="92">
        <v>6966397.915278408</v>
      </c>
      <c r="R528" s="92">
        <v>9865525.592381429</v>
      </c>
      <c r="S528" s="92">
        <v>6673.333333333321</v>
      </c>
      <c r="T528" s="92">
        <v>5338.666666666656</v>
      </c>
      <c r="U528" s="92">
        <v>6713483.72106678</v>
      </c>
      <c r="V528" s="92">
        <v>1.1330030065808019E7</v>
      </c>
      <c r="W528" s="92">
        <v>4741.478467619846</v>
      </c>
      <c r="X528" s="92">
        <v>253131.73045799765</v>
      </c>
      <c r="Y528" s="92">
        <v>50626.34609159953</v>
      </c>
      <c r="Z528" s="92">
        <v>66.7333333333332</v>
      </c>
      <c r="AA528" s="92">
        <v>67134.8372106678</v>
      </c>
      <c r="AB528" s="87">
        <v>500.0</v>
      </c>
      <c r="AC528" s="2">
        <v>2.0103066474644087E7</v>
      </c>
      <c r="AD528" s="92">
        <v>1.8346775130521357E7</v>
      </c>
      <c r="AE528" s="92">
        <v>6966397.915278408</v>
      </c>
      <c r="AF528" s="92">
        <v>6713483.72106678</v>
      </c>
      <c r="AG528" s="92">
        <v>4741.478467619846</v>
      </c>
      <c r="AH528" s="2" t="s">
        <v>904</v>
      </c>
      <c r="AI528" s="2" t="s">
        <v>904</v>
      </c>
      <c r="AJ528" s="2" t="s">
        <v>904</v>
      </c>
      <c r="AK528" s="177">
        <v>5338.666666666656</v>
      </c>
      <c r="AL528" s="2" t="s">
        <v>904</v>
      </c>
      <c r="AM528" s="2" t="s">
        <v>904</v>
      </c>
      <c r="AN528" s="2" t="s">
        <v>904</v>
      </c>
      <c r="AO528" s="2" t="s">
        <v>904</v>
      </c>
      <c r="AP528" s="2" t="s">
        <v>904</v>
      </c>
      <c r="AQ528" s="2" t="s">
        <v>904</v>
      </c>
      <c r="AR528" s="2" t="s">
        <v>904</v>
      </c>
      <c r="AS528" s="2" t="s">
        <v>904</v>
      </c>
      <c r="AT528" s="2" t="s">
        <v>904</v>
      </c>
      <c r="AU528" s="2" t="s">
        <v>904</v>
      </c>
      <c r="AV528" s="2" t="s">
        <v>904</v>
      </c>
      <c r="AW528" s="2" t="s">
        <v>904</v>
      </c>
      <c r="AX528" s="2" t="s">
        <v>904</v>
      </c>
      <c r="AY528" s="2" t="s">
        <v>904</v>
      </c>
      <c r="AZ528" s="2" t="s">
        <v>904</v>
      </c>
      <c r="BA528" s="205">
        <v>3.865747200641543E7</v>
      </c>
      <c r="BB528" s="205">
        <v>1.0719629866765246</v>
      </c>
      <c r="BC528" s="206" t="s">
        <v>904</v>
      </c>
      <c r="BD528" s="205">
        <v>1.0719629866765246</v>
      </c>
      <c r="BE528" s="205">
        <v>246.18655497709554</v>
      </c>
      <c r="BF528" s="205">
        <v>0.0</v>
      </c>
      <c r="BG528" s="205">
        <v>6673.333333333321</v>
      </c>
      <c r="BH528" s="205">
        <v>5338.666666666656</v>
      </c>
      <c r="BI528" s="2" t="s">
        <v>904</v>
      </c>
      <c r="BJ528" s="2" t="s">
        <v>904</v>
      </c>
      <c r="BK528" s="203">
        <v>1808.4458189926952</v>
      </c>
      <c r="BL528" s="2">
        <v>2.0</v>
      </c>
      <c r="BM528" s="207">
        <v>1808.4458189926952</v>
      </c>
      <c r="BN528" s="208" t="s">
        <v>905</v>
      </c>
      <c r="BO528" s="87">
        <v>20.0</v>
      </c>
      <c r="BP528" s="101">
        <v>0.05</v>
      </c>
      <c r="BQ528" s="101">
        <v>0.04</v>
      </c>
      <c r="BR528" s="2">
        <v>100.0</v>
      </c>
      <c r="BS528" s="2">
        <v>100.0</v>
      </c>
    </row>
    <row r="529" ht="12.75" customHeight="1">
      <c r="A529" s="87" t="str">
        <f t="shared" si="1"/>
        <v>United States Salt marsh Restoration Hydrology Small</v>
      </c>
      <c r="B529" s="87" t="s">
        <v>161</v>
      </c>
      <c r="C529" s="203" t="s">
        <v>183</v>
      </c>
      <c r="D529" s="203" t="s">
        <v>583</v>
      </c>
      <c r="E529" s="203" t="s">
        <v>168</v>
      </c>
      <c r="F529" s="203" t="s">
        <v>174</v>
      </c>
      <c r="G529" s="203" t="s">
        <v>909</v>
      </c>
      <c r="H529" s="177">
        <v>100.0</v>
      </c>
      <c r="I529" s="2" t="s">
        <v>907</v>
      </c>
      <c r="J529" s="2">
        <v>166735.75267829827</v>
      </c>
      <c r="K529" s="2">
        <v>3.0153257480766857E8</v>
      </c>
      <c r="L529" s="204">
        <v>-2.0103066474644087E7</v>
      </c>
      <c r="M529" s="92">
        <v>2.5313173045799766E7</v>
      </c>
      <c r="N529" s="92">
        <v>3.0419502633066878E7</v>
      </c>
      <c r="O529" s="92">
        <v>1.8346775130521357E7</v>
      </c>
      <c r="P529" s="92">
        <v>2.055397704068545E7</v>
      </c>
      <c r="Q529" s="92">
        <v>6966397.915278408</v>
      </c>
      <c r="R529" s="92">
        <v>9865525.592381429</v>
      </c>
      <c r="S529" s="92">
        <v>6673.333333333321</v>
      </c>
      <c r="T529" s="92">
        <v>5338.666666666656</v>
      </c>
      <c r="U529" s="92">
        <v>6713483.72106678</v>
      </c>
      <c r="V529" s="92">
        <v>1.1330030065808019E7</v>
      </c>
      <c r="W529" s="92">
        <v>4741.478467619846</v>
      </c>
      <c r="X529" s="92">
        <v>253131.73045799765</v>
      </c>
      <c r="Y529" s="92">
        <v>50626.34609159953</v>
      </c>
      <c r="Z529" s="92">
        <v>66.7333333333332</v>
      </c>
      <c r="AA529" s="92">
        <v>67134.8372106678</v>
      </c>
      <c r="AB529" s="87">
        <v>500.0</v>
      </c>
      <c r="AC529" s="2">
        <v>2.0103066474644087E7</v>
      </c>
      <c r="AD529" s="92">
        <v>1.8346775130521357E7</v>
      </c>
      <c r="AE529" s="92">
        <v>6966397.915278408</v>
      </c>
      <c r="AF529" s="92">
        <v>6713483.72106678</v>
      </c>
      <c r="AG529" s="92">
        <v>4741.478467619846</v>
      </c>
      <c r="AH529" s="2" t="s">
        <v>904</v>
      </c>
      <c r="AI529" s="2" t="s">
        <v>904</v>
      </c>
      <c r="AJ529" s="2" t="s">
        <v>904</v>
      </c>
      <c r="AK529" s="177">
        <v>5338.666666666656</v>
      </c>
      <c r="AL529" s="2" t="s">
        <v>904</v>
      </c>
      <c r="AM529" s="2" t="s">
        <v>904</v>
      </c>
      <c r="AN529" s="2" t="s">
        <v>904</v>
      </c>
      <c r="AO529" s="2" t="s">
        <v>904</v>
      </c>
      <c r="AP529" s="2" t="s">
        <v>904</v>
      </c>
      <c r="AQ529" s="2" t="s">
        <v>904</v>
      </c>
      <c r="AR529" s="2" t="s">
        <v>904</v>
      </c>
      <c r="AS529" s="2" t="s">
        <v>904</v>
      </c>
      <c r="AT529" s="2" t="s">
        <v>904</v>
      </c>
      <c r="AU529" s="2" t="s">
        <v>904</v>
      </c>
      <c r="AV529" s="2" t="s">
        <v>904</v>
      </c>
      <c r="AW529" s="2" t="s">
        <v>904</v>
      </c>
      <c r="AX529" s="2" t="s">
        <v>904</v>
      </c>
      <c r="AY529" s="2" t="s">
        <v>904</v>
      </c>
      <c r="AZ529" s="2" t="s">
        <v>904</v>
      </c>
      <c r="BA529" s="205">
        <v>3.865747200641543E7</v>
      </c>
      <c r="BB529" s="205">
        <v>1.0719629866765246</v>
      </c>
      <c r="BC529" s="206" t="s">
        <v>904</v>
      </c>
      <c r="BD529" s="205">
        <v>1.0719629866765246</v>
      </c>
      <c r="BE529" s="205">
        <v>246.18655497709554</v>
      </c>
      <c r="BF529" s="205">
        <v>0.0</v>
      </c>
      <c r="BG529" s="205">
        <v>6673.333333333321</v>
      </c>
      <c r="BH529" s="205">
        <v>5338.666666666656</v>
      </c>
      <c r="BI529" s="2" t="s">
        <v>904</v>
      </c>
      <c r="BJ529" s="2" t="s">
        <v>904</v>
      </c>
      <c r="BK529" s="203">
        <v>1808.4458189926952</v>
      </c>
      <c r="BL529" s="2">
        <v>2.0</v>
      </c>
      <c r="BM529" s="207">
        <v>1808.4458189926952</v>
      </c>
      <c r="BN529" s="208" t="s">
        <v>905</v>
      </c>
      <c r="BO529" s="87">
        <v>20.0</v>
      </c>
      <c r="BP529" s="101">
        <v>0.05</v>
      </c>
      <c r="BQ529" s="101">
        <v>0.04</v>
      </c>
      <c r="BR529" s="2">
        <v>100.0</v>
      </c>
      <c r="BS529" s="2">
        <v>100.0</v>
      </c>
    </row>
    <row r="530" ht="12.75" customHeight="1">
      <c r="A530" s="87" t="str">
        <f t="shared" si="1"/>
        <v>United States Mangrove Restoration Hydrology Small</v>
      </c>
      <c r="B530" s="87" t="s">
        <v>161</v>
      </c>
      <c r="C530" s="203" t="s">
        <v>183</v>
      </c>
      <c r="D530" s="203" t="s">
        <v>583</v>
      </c>
      <c r="E530" s="203" t="s">
        <v>160</v>
      </c>
      <c r="F530" s="203" t="s">
        <v>174</v>
      </c>
      <c r="G530" s="203" t="s">
        <v>909</v>
      </c>
      <c r="H530" s="177">
        <v>100.0</v>
      </c>
      <c r="I530" s="2" t="s">
        <v>907</v>
      </c>
      <c r="J530" s="2">
        <v>166588.7605462688</v>
      </c>
      <c r="K530" s="2">
        <v>4997662.816388064</v>
      </c>
      <c r="L530" s="204">
        <v>-1.5417824718578903E7</v>
      </c>
      <c r="M530" s="92">
        <v>1.5993078706651265E7</v>
      </c>
      <c r="N530" s="92">
        <v>1.944256269902947E7</v>
      </c>
      <c r="O530" s="92">
        <v>1.127302188211197E7</v>
      </c>
      <c r="P530" s="92">
        <v>1.2596966666666666E7</v>
      </c>
      <c r="Q530" s="92">
        <v>4720056.8245392945</v>
      </c>
      <c r="R530" s="92">
        <v>6845596.032362807</v>
      </c>
      <c r="S530" s="92">
        <v>34469.80000000002</v>
      </c>
      <c r="T530" s="92">
        <v>27575.840000000007</v>
      </c>
      <c r="U530" s="92">
        <v>575253.9880723625</v>
      </c>
      <c r="V530" s="92">
        <v>970829.0436280638</v>
      </c>
      <c r="W530" s="92">
        <v>579.9670547352777</v>
      </c>
      <c r="X530" s="92">
        <v>159930.78706651265</v>
      </c>
      <c r="Y530" s="92">
        <v>31986.157413302528</v>
      </c>
      <c r="Z530" s="92">
        <v>344.69800000000015</v>
      </c>
      <c r="AA530" s="92">
        <v>5752.539880723625</v>
      </c>
      <c r="AB530" s="87">
        <v>500.0</v>
      </c>
      <c r="AC530" s="2">
        <v>1.5417824718578903E7</v>
      </c>
      <c r="AD530" s="92">
        <v>1.127302188211197E7</v>
      </c>
      <c r="AE530" s="92">
        <v>4720056.8245392945</v>
      </c>
      <c r="AF530" s="92">
        <v>575253.9880723625</v>
      </c>
      <c r="AG530" s="92">
        <v>579.9670547352777</v>
      </c>
      <c r="AH530" s="2" t="s">
        <v>904</v>
      </c>
      <c r="AI530" s="2" t="s">
        <v>904</v>
      </c>
      <c r="AJ530" s="2" t="s">
        <v>904</v>
      </c>
      <c r="AK530" s="177">
        <v>27575.840000000007</v>
      </c>
      <c r="AL530" s="2" t="s">
        <v>904</v>
      </c>
      <c r="AM530" s="2" t="s">
        <v>904</v>
      </c>
      <c r="AN530" s="2" t="s">
        <v>904</v>
      </c>
      <c r="AO530" s="2" t="s">
        <v>904</v>
      </c>
      <c r="AP530" s="2" t="s">
        <v>904</v>
      </c>
      <c r="AQ530" s="2" t="s">
        <v>904</v>
      </c>
      <c r="AR530" s="2" t="s">
        <v>904</v>
      </c>
      <c r="AS530" s="2" t="s">
        <v>904</v>
      </c>
      <c r="AT530" s="2" t="s">
        <v>904</v>
      </c>
      <c r="AU530" s="2" t="s">
        <v>904</v>
      </c>
      <c r="AV530" s="2" t="s">
        <v>904</v>
      </c>
      <c r="AW530" s="2" t="s">
        <v>904</v>
      </c>
      <c r="AX530" s="2" t="s">
        <v>904</v>
      </c>
      <c r="AY530" s="2" t="s">
        <v>904</v>
      </c>
      <c r="AZ530" s="2" t="s">
        <v>904</v>
      </c>
      <c r="BA530" s="205">
        <v>4453780.038371273</v>
      </c>
      <c r="BB530" s="205">
        <v>16.317721048298623</v>
      </c>
      <c r="BC530" s="206" t="s">
        <v>904</v>
      </c>
      <c r="BD530" s="205">
        <v>16.317721048298623</v>
      </c>
      <c r="BE530" s="205">
        <v>14784.673803730659</v>
      </c>
      <c r="BF530" s="205">
        <v>0.0</v>
      </c>
      <c r="BG530" s="205">
        <v>34469.80000000002</v>
      </c>
      <c r="BH530" s="205">
        <v>27575.840000000007</v>
      </c>
      <c r="BI530" s="2" t="s">
        <v>904</v>
      </c>
      <c r="BJ530" s="2" t="s">
        <v>904</v>
      </c>
      <c r="BK530" s="203">
        <v>30.0</v>
      </c>
      <c r="BL530" s="2">
        <v>1.0</v>
      </c>
      <c r="BM530" s="207">
        <v>30.0</v>
      </c>
      <c r="BN530" s="208" t="s">
        <v>906</v>
      </c>
      <c r="BO530" s="87">
        <v>20.0</v>
      </c>
      <c r="BP530" s="101">
        <v>0.05</v>
      </c>
      <c r="BQ530" s="101">
        <v>0.04</v>
      </c>
      <c r="BR530" s="2">
        <v>100.0</v>
      </c>
      <c r="BS530" s="2">
        <v>100.0</v>
      </c>
    </row>
    <row r="531" ht="12.75" customHeight="1">
      <c r="A531" s="87" t="str">
        <f t="shared" si="1"/>
        <v>United States Mangrove Restoration Hydrology Small</v>
      </c>
      <c r="B531" s="87" t="s">
        <v>161</v>
      </c>
      <c r="C531" s="203" t="s">
        <v>183</v>
      </c>
      <c r="D531" s="203" t="s">
        <v>583</v>
      </c>
      <c r="E531" s="203" t="s">
        <v>160</v>
      </c>
      <c r="F531" s="203" t="s">
        <v>174</v>
      </c>
      <c r="G531" s="203" t="s">
        <v>909</v>
      </c>
      <c r="H531" s="177">
        <v>100.0</v>
      </c>
      <c r="I531" s="2" t="s">
        <v>907</v>
      </c>
      <c r="J531" s="2">
        <v>166588.7605462688</v>
      </c>
      <c r="K531" s="2">
        <v>4997662.816388064</v>
      </c>
      <c r="L531" s="204">
        <v>-1.5417824718578903E7</v>
      </c>
      <c r="M531" s="92">
        <v>1.5993078706651265E7</v>
      </c>
      <c r="N531" s="92">
        <v>1.944256269902947E7</v>
      </c>
      <c r="O531" s="92">
        <v>1.127302188211197E7</v>
      </c>
      <c r="P531" s="92">
        <v>1.2596966666666666E7</v>
      </c>
      <c r="Q531" s="92">
        <v>4720056.8245392945</v>
      </c>
      <c r="R531" s="92">
        <v>6845596.032362807</v>
      </c>
      <c r="S531" s="92">
        <v>34469.80000000002</v>
      </c>
      <c r="T531" s="92">
        <v>27575.840000000007</v>
      </c>
      <c r="U531" s="92">
        <v>575253.9880723625</v>
      </c>
      <c r="V531" s="92">
        <v>970829.0436280638</v>
      </c>
      <c r="W531" s="92">
        <v>579.9670547352777</v>
      </c>
      <c r="X531" s="92">
        <v>159930.78706651265</v>
      </c>
      <c r="Y531" s="92">
        <v>31986.157413302528</v>
      </c>
      <c r="Z531" s="92">
        <v>344.69800000000015</v>
      </c>
      <c r="AA531" s="92">
        <v>5752.539880723625</v>
      </c>
      <c r="AB531" s="87">
        <v>500.0</v>
      </c>
      <c r="AC531" s="2">
        <v>1.5417824718578903E7</v>
      </c>
      <c r="AD531" s="92">
        <v>1.127302188211197E7</v>
      </c>
      <c r="AE531" s="92">
        <v>4720056.8245392945</v>
      </c>
      <c r="AF531" s="92">
        <v>575253.9880723625</v>
      </c>
      <c r="AG531" s="92">
        <v>579.9670547352777</v>
      </c>
      <c r="AH531" s="2" t="s">
        <v>904</v>
      </c>
      <c r="AI531" s="2" t="s">
        <v>904</v>
      </c>
      <c r="AJ531" s="2" t="s">
        <v>904</v>
      </c>
      <c r="AK531" s="177">
        <v>27575.840000000007</v>
      </c>
      <c r="AL531" s="2" t="s">
        <v>904</v>
      </c>
      <c r="AM531" s="2" t="s">
        <v>904</v>
      </c>
      <c r="AN531" s="2" t="s">
        <v>904</v>
      </c>
      <c r="AO531" s="2" t="s">
        <v>904</v>
      </c>
      <c r="AP531" s="2" t="s">
        <v>904</v>
      </c>
      <c r="AQ531" s="2" t="s">
        <v>904</v>
      </c>
      <c r="AR531" s="2" t="s">
        <v>904</v>
      </c>
      <c r="AS531" s="2" t="s">
        <v>904</v>
      </c>
      <c r="AT531" s="2" t="s">
        <v>904</v>
      </c>
      <c r="AU531" s="2" t="s">
        <v>904</v>
      </c>
      <c r="AV531" s="2" t="s">
        <v>904</v>
      </c>
      <c r="AW531" s="2" t="s">
        <v>904</v>
      </c>
      <c r="AX531" s="2" t="s">
        <v>904</v>
      </c>
      <c r="AY531" s="2" t="s">
        <v>904</v>
      </c>
      <c r="AZ531" s="2" t="s">
        <v>904</v>
      </c>
      <c r="BA531" s="205">
        <v>4453780.038371273</v>
      </c>
      <c r="BB531" s="205">
        <v>16.317721048298623</v>
      </c>
      <c r="BC531" s="206" t="s">
        <v>904</v>
      </c>
      <c r="BD531" s="205">
        <v>16.317721048298623</v>
      </c>
      <c r="BE531" s="205">
        <v>14784.673803730659</v>
      </c>
      <c r="BF531" s="205">
        <v>0.0</v>
      </c>
      <c r="BG531" s="205">
        <v>34469.80000000002</v>
      </c>
      <c r="BH531" s="205">
        <v>27575.840000000007</v>
      </c>
      <c r="BI531" s="2" t="s">
        <v>904</v>
      </c>
      <c r="BJ531" s="2" t="s">
        <v>904</v>
      </c>
      <c r="BK531" s="203">
        <v>30.0</v>
      </c>
      <c r="BL531" s="2">
        <v>1.0</v>
      </c>
      <c r="BM531" s="207">
        <v>30.0</v>
      </c>
      <c r="BN531" s="208" t="s">
        <v>906</v>
      </c>
      <c r="BO531" s="87">
        <v>20.0</v>
      </c>
      <c r="BP531" s="101">
        <v>0.05</v>
      </c>
      <c r="BQ531" s="101">
        <v>0.04</v>
      </c>
      <c r="BR531" s="2">
        <v>100.0</v>
      </c>
      <c r="BS531" s="2">
        <v>100.0</v>
      </c>
    </row>
    <row r="532" ht="12.75" customHeight="1">
      <c r="A532" s="87" t="str">
        <f t="shared" si="1"/>
        <v>United States Salt marsh Restoration Hydrology Small</v>
      </c>
      <c r="B532" s="87" t="s">
        <v>161</v>
      </c>
      <c r="C532" s="203" t="s">
        <v>183</v>
      </c>
      <c r="D532" s="203" t="s">
        <v>583</v>
      </c>
      <c r="E532" s="203" t="s">
        <v>168</v>
      </c>
      <c r="F532" s="203" t="s">
        <v>174</v>
      </c>
      <c r="G532" s="203" t="s">
        <v>909</v>
      </c>
      <c r="H532" s="177">
        <v>100.0</v>
      </c>
      <c r="I532" s="2" t="s">
        <v>907</v>
      </c>
      <c r="J532" s="2">
        <v>166735.75267829827</v>
      </c>
      <c r="K532" s="2">
        <v>5002072.580348948</v>
      </c>
      <c r="L532" s="204">
        <v>-2.4541592718405772E7</v>
      </c>
      <c r="M532" s="92">
        <v>2.4652961557613898E7</v>
      </c>
      <c r="N532" s="92">
        <v>2.9305294820591673E7</v>
      </c>
      <c r="O532" s="92">
        <v>1.8346775130521357E7</v>
      </c>
      <c r="P532" s="92">
        <v>2.055397704068545E7</v>
      </c>
      <c r="Q532" s="92">
        <v>6306186.427092542</v>
      </c>
      <c r="R532" s="92">
        <v>8751317.779906224</v>
      </c>
      <c r="S532" s="92">
        <v>6673.333333333321</v>
      </c>
      <c r="T532" s="92">
        <v>5338.666666666656</v>
      </c>
      <c r="U532" s="92">
        <v>111368.83920812496</v>
      </c>
      <c r="V532" s="92">
        <v>187951.94105597556</v>
      </c>
      <c r="W532" s="92">
        <v>4617.812479573042</v>
      </c>
      <c r="X532" s="92">
        <v>246529.61557613898</v>
      </c>
      <c r="Y532" s="92">
        <v>49305.92311522779</v>
      </c>
      <c r="Z532" s="92">
        <v>66.7333333333332</v>
      </c>
      <c r="AA532" s="92">
        <v>1113.6883920812497</v>
      </c>
      <c r="AB532" s="87">
        <v>500.0</v>
      </c>
      <c r="AC532" s="2">
        <v>2.4541592718405772E7</v>
      </c>
      <c r="AD532" s="92">
        <v>1.8346775130521357E7</v>
      </c>
      <c r="AE532" s="92">
        <v>6306186.427092542</v>
      </c>
      <c r="AF532" s="92">
        <v>111368.83920812496</v>
      </c>
      <c r="AG532" s="92">
        <v>4617.812479573042</v>
      </c>
      <c r="AH532" s="2" t="s">
        <v>904</v>
      </c>
      <c r="AI532" s="2" t="s">
        <v>904</v>
      </c>
      <c r="AJ532" s="2" t="s">
        <v>904</v>
      </c>
      <c r="AK532" s="177">
        <v>5338.666666666656</v>
      </c>
      <c r="AL532" s="2" t="s">
        <v>904</v>
      </c>
      <c r="AM532" s="2" t="s">
        <v>904</v>
      </c>
      <c r="AN532" s="2" t="s">
        <v>904</v>
      </c>
      <c r="AO532" s="2" t="s">
        <v>904</v>
      </c>
      <c r="AP532" s="2" t="s">
        <v>904</v>
      </c>
      <c r="AQ532" s="2" t="s">
        <v>904</v>
      </c>
      <c r="AR532" s="2" t="s">
        <v>904</v>
      </c>
      <c r="AS532" s="2" t="s">
        <v>904</v>
      </c>
      <c r="AT532" s="2" t="s">
        <v>904</v>
      </c>
      <c r="AU532" s="2" t="s">
        <v>904</v>
      </c>
      <c r="AV532" s="2" t="s">
        <v>904</v>
      </c>
      <c r="AW532" s="2" t="s">
        <v>904</v>
      </c>
      <c r="AX532" s="2" t="s">
        <v>904</v>
      </c>
      <c r="AY532" s="2" t="s">
        <v>904</v>
      </c>
      <c r="AZ532" s="2" t="s">
        <v>904</v>
      </c>
      <c r="BA532" s="205">
        <v>3.865747200641543E7</v>
      </c>
      <c r="BB532" s="205">
        <v>1.0719629866765246</v>
      </c>
      <c r="BC532" s="206" t="s">
        <v>904</v>
      </c>
      <c r="BD532" s="205">
        <v>1.0719629866765246</v>
      </c>
      <c r="BE532" s="205">
        <v>246.18655497709554</v>
      </c>
      <c r="BF532" s="205">
        <v>0.0</v>
      </c>
      <c r="BG532" s="205">
        <v>6673.333333333321</v>
      </c>
      <c r="BH532" s="205">
        <v>5338.666666666656</v>
      </c>
      <c r="BI532" s="2" t="s">
        <v>904</v>
      </c>
      <c r="BJ532" s="2" t="s">
        <v>904</v>
      </c>
      <c r="BK532" s="203">
        <v>30.0</v>
      </c>
      <c r="BL532" s="2">
        <v>1.0</v>
      </c>
      <c r="BM532" s="207">
        <v>30.0</v>
      </c>
      <c r="BN532" s="208" t="s">
        <v>906</v>
      </c>
      <c r="BO532" s="87">
        <v>20.0</v>
      </c>
      <c r="BP532" s="101">
        <v>0.05</v>
      </c>
      <c r="BQ532" s="101">
        <v>0.04</v>
      </c>
      <c r="BR532" s="2">
        <v>100.0</v>
      </c>
      <c r="BS532" s="2">
        <v>100.0</v>
      </c>
    </row>
    <row r="533" ht="12.75" customHeight="1">
      <c r="A533" s="87" t="str">
        <f t="shared" si="1"/>
        <v>United States Salt marsh Restoration Hydrology Small</v>
      </c>
      <c r="B533" s="87" t="s">
        <v>161</v>
      </c>
      <c r="C533" s="203" t="s">
        <v>183</v>
      </c>
      <c r="D533" s="203" t="s">
        <v>583</v>
      </c>
      <c r="E533" s="203" t="s">
        <v>168</v>
      </c>
      <c r="F533" s="203" t="s">
        <v>174</v>
      </c>
      <c r="G533" s="203" t="s">
        <v>909</v>
      </c>
      <c r="H533" s="177">
        <v>100.0</v>
      </c>
      <c r="I533" s="2" t="s">
        <v>907</v>
      </c>
      <c r="J533" s="2">
        <v>166735.75267829827</v>
      </c>
      <c r="K533" s="2">
        <v>5002072.580348948</v>
      </c>
      <c r="L533" s="204">
        <v>-2.4541592718405772E7</v>
      </c>
      <c r="M533" s="92">
        <v>2.4652961557613898E7</v>
      </c>
      <c r="N533" s="92">
        <v>2.9305294820591673E7</v>
      </c>
      <c r="O533" s="92">
        <v>1.8346775130521357E7</v>
      </c>
      <c r="P533" s="92">
        <v>2.055397704068545E7</v>
      </c>
      <c r="Q533" s="92">
        <v>6306186.427092542</v>
      </c>
      <c r="R533" s="92">
        <v>8751317.779906224</v>
      </c>
      <c r="S533" s="92">
        <v>6673.333333333321</v>
      </c>
      <c r="T533" s="92">
        <v>5338.666666666656</v>
      </c>
      <c r="U533" s="92">
        <v>111368.83920812496</v>
      </c>
      <c r="V533" s="92">
        <v>187951.94105597556</v>
      </c>
      <c r="W533" s="92">
        <v>4617.812479573042</v>
      </c>
      <c r="X533" s="92">
        <v>246529.61557613898</v>
      </c>
      <c r="Y533" s="92">
        <v>49305.92311522779</v>
      </c>
      <c r="Z533" s="92">
        <v>66.7333333333332</v>
      </c>
      <c r="AA533" s="92">
        <v>1113.6883920812497</v>
      </c>
      <c r="AB533" s="87">
        <v>500.0</v>
      </c>
      <c r="AC533" s="2">
        <v>2.4541592718405772E7</v>
      </c>
      <c r="AD533" s="92">
        <v>1.8346775130521357E7</v>
      </c>
      <c r="AE533" s="92">
        <v>6306186.427092542</v>
      </c>
      <c r="AF533" s="92">
        <v>111368.83920812496</v>
      </c>
      <c r="AG533" s="92">
        <v>4617.812479573042</v>
      </c>
      <c r="AH533" s="2" t="s">
        <v>904</v>
      </c>
      <c r="AI533" s="2" t="s">
        <v>904</v>
      </c>
      <c r="AJ533" s="2" t="s">
        <v>904</v>
      </c>
      <c r="AK533" s="177">
        <v>5338.666666666656</v>
      </c>
      <c r="AL533" s="2" t="s">
        <v>904</v>
      </c>
      <c r="AM533" s="2" t="s">
        <v>904</v>
      </c>
      <c r="AN533" s="2" t="s">
        <v>904</v>
      </c>
      <c r="AO533" s="2" t="s">
        <v>904</v>
      </c>
      <c r="AP533" s="2" t="s">
        <v>904</v>
      </c>
      <c r="AQ533" s="2" t="s">
        <v>904</v>
      </c>
      <c r="AR533" s="2" t="s">
        <v>904</v>
      </c>
      <c r="AS533" s="2" t="s">
        <v>904</v>
      </c>
      <c r="AT533" s="2" t="s">
        <v>904</v>
      </c>
      <c r="AU533" s="2" t="s">
        <v>904</v>
      </c>
      <c r="AV533" s="2" t="s">
        <v>904</v>
      </c>
      <c r="AW533" s="2" t="s">
        <v>904</v>
      </c>
      <c r="AX533" s="2" t="s">
        <v>904</v>
      </c>
      <c r="AY533" s="2" t="s">
        <v>904</v>
      </c>
      <c r="AZ533" s="2" t="s">
        <v>904</v>
      </c>
      <c r="BA533" s="205">
        <v>3.865747200641543E7</v>
      </c>
      <c r="BB533" s="205">
        <v>1.0719629866765246</v>
      </c>
      <c r="BC533" s="206" t="s">
        <v>904</v>
      </c>
      <c r="BD533" s="205">
        <v>1.0719629866765246</v>
      </c>
      <c r="BE533" s="205">
        <v>246.18655497709554</v>
      </c>
      <c r="BF533" s="205">
        <v>0.0</v>
      </c>
      <c r="BG533" s="205">
        <v>6673.333333333321</v>
      </c>
      <c r="BH533" s="205">
        <v>5338.666666666656</v>
      </c>
      <c r="BI533" s="2" t="s">
        <v>904</v>
      </c>
      <c r="BJ533" s="2" t="s">
        <v>904</v>
      </c>
      <c r="BK533" s="203">
        <v>30.0</v>
      </c>
      <c r="BL533" s="2">
        <v>1.0</v>
      </c>
      <c r="BM533" s="207">
        <v>30.0</v>
      </c>
      <c r="BN533" s="208" t="s">
        <v>906</v>
      </c>
      <c r="BO533" s="87">
        <v>20.0</v>
      </c>
      <c r="BP533" s="101">
        <v>0.05</v>
      </c>
      <c r="BQ533" s="101">
        <v>0.04</v>
      </c>
      <c r="BR533" s="2">
        <v>100.0</v>
      </c>
      <c r="BS533" s="2">
        <v>100.0</v>
      </c>
    </row>
    <row r="534" ht="12.75" customHeight="1">
      <c r="A534" s="87" t="str">
        <f t="shared" si="1"/>
        <v>United States Mangrove Restoration Hydrology Large</v>
      </c>
      <c r="B534" s="87" t="s">
        <v>161</v>
      </c>
      <c r="C534" s="203" t="s">
        <v>183</v>
      </c>
      <c r="D534" s="203" t="s">
        <v>583</v>
      </c>
      <c r="E534" s="203" t="s">
        <v>160</v>
      </c>
      <c r="F534" s="203" t="s">
        <v>174</v>
      </c>
      <c r="G534" s="203" t="s">
        <v>909</v>
      </c>
      <c r="H534" s="177">
        <v>1000.0</v>
      </c>
      <c r="I534" s="2" t="s">
        <v>908</v>
      </c>
      <c r="J534" s="2">
        <v>166588.7605462688</v>
      </c>
      <c r="K534" s="2">
        <v>2.4054472260050982E7</v>
      </c>
      <c r="L534" s="204">
        <v>-1.0250747458134657E8</v>
      </c>
      <c r="M534" s="92">
        <v>1.2032739494520414E8</v>
      </c>
      <c r="N534" s="92">
        <v>1.478071451954456E8</v>
      </c>
      <c r="O534" s="92">
        <v>9.401520709719034E7</v>
      </c>
      <c r="P534" s="92">
        <v>1.1186056666666667E8</v>
      </c>
      <c r="Q534" s="92">
        <v>2.6312187848013796E7</v>
      </c>
      <c r="R534" s="92">
        <v>3.594657852877892E7</v>
      </c>
      <c r="S534" s="92">
        <v>318845.65</v>
      </c>
      <c r="T534" s="92">
        <v>255076.5200000001</v>
      </c>
      <c r="U534" s="92">
        <v>2.5138045561767153E7</v>
      </c>
      <c r="V534" s="92">
        <v>4.3665836247789204E7</v>
      </c>
      <c r="W534" s="92">
        <v>471.73058086727895</v>
      </c>
      <c r="X534" s="92">
        <v>120327.39494520414</v>
      </c>
      <c r="Y534" s="92">
        <v>240654.78989040828</v>
      </c>
      <c r="Z534" s="92">
        <v>318.84565000000003</v>
      </c>
      <c r="AA534" s="92">
        <v>25138.045561767154</v>
      </c>
      <c r="AB534" s="87">
        <v>500.0</v>
      </c>
      <c r="AC534" s="2">
        <v>1.0250747458134657E8</v>
      </c>
      <c r="AD534" s="92">
        <v>9.401520709719034E7</v>
      </c>
      <c r="AE534" s="92">
        <v>2.6312187848013796E7</v>
      </c>
      <c r="AF534" s="92">
        <v>2.5138045561767153E7</v>
      </c>
      <c r="AG534" s="92">
        <v>471.73058086727895</v>
      </c>
      <c r="AH534" s="2" t="s">
        <v>904</v>
      </c>
      <c r="AI534" s="2" t="s">
        <v>904</v>
      </c>
      <c r="AJ534" s="2" t="s">
        <v>904</v>
      </c>
      <c r="AK534" s="177">
        <v>255076.5200000001</v>
      </c>
      <c r="AL534" s="2" t="s">
        <v>904</v>
      </c>
      <c r="AM534" s="2" t="s">
        <v>904</v>
      </c>
      <c r="AN534" s="2" t="s">
        <v>904</v>
      </c>
      <c r="AO534" s="2" t="s">
        <v>904</v>
      </c>
      <c r="AP534" s="2" t="s">
        <v>904</v>
      </c>
      <c r="AQ534" s="2" t="s">
        <v>904</v>
      </c>
      <c r="AR534" s="2" t="s">
        <v>904</v>
      </c>
      <c r="AS534" s="2" t="s">
        <v>904</v>
      </c>
      <c r="AT534" s="2" t="s">
        <v>904</v>
      </c>
      <c r="AU534" s="2" t="s">
        <v>904</v>
      </c>
      <c r="AV534" s="2" t="s">
        <v>904</v>
      </c>
      <c r="AW534" s="2" t="s">
        <v>904</v>
      </c>
      <c r="AX534" s="2" t="s">
        <v>904</v>
      </c>
      <c r="AY534" s="2" t="s">
        <v>904</v>
      </c>
      <c r="AZ534" s="2" t="s">
        <v>904</v>
      </c>
      <c r="BA534" s="205">
        <v>4453780.038371273</v>
      </c>
      <c r="BB534" s="205">
        <v>163.1772104829863</v>
      </c>
      <c r="BC534" s="206" t="s">
        <v>904</v>
      </c>
      <c r="BD534" s="205">
        <v>163.1772104829863</v>
      </c>
      <c r="BE534" s="205">
        <v>147846.73803730658</v>
      </c>
      <c r="BF534" s="205">
        <v>0.0</v>
      </c>
      <c r="BG534" s="205">
        <v>318845.65</v>
      </c>
      <c r="BH534" s="205">
        <v>255076.5200000001</v>
      </c>
      <c r="BI534" s="2" t="s">
        <v>904</v>
      </c>
      <c r="BJ534" s="2" t="s">
        <v>904</v>
      </c>
      <c r="BK534" s="203">
        <v>144.3943287720784</v>
      </c>
      <c r="BL534" s="2">
        <v>2.0</v>
      </c>
      <c r="BM534" s="207">
        <v>144.3943287720784</v>
      </c>
      <c r="BN534" s="208" t="s">
        <v>905</v>
      </c>
      <c r="BO534" s="87">
        <v>20.0</v>
      </c>
      <c r="BP534" s="101">
        <v>0.05</v>
      </c>
      <c r="BQ534" s="101">
        <v>0.04</v>
      </c>
      <c r="BR534" s="2">
        <v>100.0</v>
      </c>
      <c r="BS534" s="2">
        <v>100.0</v>
      </c>
    </row>
    <row r="535" ht="12.75" customHeight="1">
      <c r="A535" s="87" t="str">
        <f t="shared" si="1"/>
        <v>United States Mangrove Restoration Hydrology Large</v>
      </c>
      <c r="B535" s="87" t="s">
        <v>161</v>
      </c>
      <c r="C535" s="203" t="s">
        <v>183</v>
      </c>
      <c r="D535" s="203" t="s">
        <v>583</v>
      </c>
      <c r="E535" s="203" t="s">
        <v>160</v>
      </c>
      <c r="F535" s="203" t="s">
        <v>174</v>
      </c>
      <c r="G535" s="203" t="s">
        <v>909</v>
      </c>
      <c r="H535" s="177">
        <v>1000.0</v>
      </c>
      <c r="I535" s="2" t="s">
        <v>908</v>
      </c>
      <c r="J535" s="2">
        <v>166588.7605462688</v>
      </c>
      <c r="K535" s="2">
        <v>2.4054472260050982E7</v>
      </c>
      <c r="L535" s="204">
        <v>-1.0250747458134657E8</v>
      </c>
      <c r="M535" s="92">
        <v>1.2032739494520414E8</v>
      </c>
      <c r="N535" s="92">
        <v>1.478071451954456E8</v>
      </c>
      <c r="O535" s="92">
        <v>9.401520709719034E7</v>
      </c>
      <c r="P535" s="92">
        <v>1.1186056666666667E8</v>
      </c>
      <c r="Q535" s="92">
        <v>2.6312187848013796E7</v>
      </c>
      <c r="R535" s="92">
        <v>3.594657852877892E7</v>
      </c>
      <c r="S535" s="92">
        <v>318845.65</v>
      </c>
      <c r="T535" s="92">
        <v>255076.5200000001</v>
      </c>
      <c r="U535" s="92">
        <v>2.5138045561767153E7</v>
      </c>
      <c r="V535" s="92">
        <v>4.3665836247789204E7</v>
      </c>
      <c r="W535" s="92">
        <v>471.73058086727895</v>
      </c>
      <c r="X535" s="92">
        <v>120327.39494520414</v>
      </c>
      <c r="Y535" s="92">
        <v>240654.78989040828</v>
      </c>
      <c r="Z535" s="92">
        <v>318.84565000000003</v>
      </c>
      <c r="AA535" s="92">
        <v>25138.045561767154</v>
      </c>
      <c r="AB535" s="87">
        <v>500.0</v>
      </c>
      <c r="AC535" s="2">
        <v>1.0250747458134657E8</v>
      </c>
      <c r="AD535" s="92">
        <v>9.401520709719034E7</v>
      </c>
      <c r="AE535" s="92">
        <v>2.6312187848013796E7</v>
      </c>
      <c r="AF535" s="92">
        <v>2.5138045561767153E7</v>
      </c>
      <c r="AG535" s="92">
        <v>471.73058086727895</v>
      </c>
      <c r="AH535" s="2" t="s">
        <v>904</v>
      </c>
      <c r="AI535" s="2" t="s">
        <v>904</v>
      </c>
      <c r="AJ535" s="2" t="s">
        <v>904</v>
      </c>
      <c r="AK535" s="177">
        <v>255076.5200000001</v>
      </c>
      <c r="AL535" s="2" t="s">
        <v>904</v>
      </c>
      <c r="AM535" s="2" t="s">
        <v>904</v>
      </c>
      <c r="AN535" s="2" t="s">
        <v>904</v>
      </c>
      <c r="AO535" s="2" t="s">
        <v>904</v>
      </c>
      <c r="AP535" s="2" t="s">
        <v>904</v>
      </c>
      <c r="AQ535" s="2" t="s">
        <v>904</v>
      </c>
      <c r="AR535" s="2" t="s">
        <v>904</v>
      </c>
      <c r="AS535" s="2" t="s">
        <v>904</v>
      </c>
      <c r="AT535" s="2" t="s">
        <v>904</v>
      </c>
      <c r="AU535" s="2" t="s">
        <v>904</v>
      </c>
      <c r="AV535" s="2" t="s">
        <v>904</v>
      </c>
      <c r="AW535" s="2" t="s">
        <v>904</v>
      </c>
      <c r="AX535" s="2" t="s">
        <v>904</v>
      </c>
      <c r="AY535" s="2" t="s">
        <v>904</v>
      </c>
      <c r="AZ535" s="2" t="s">
        <v>904</v>
      </c>
      <c r="BA535" s="205">
        <v>4453780.038371273</v>
      </c>
      <c r="BB535" s="205">
        <v>163.1772104829863</v>
      </c>
      <c r="BC535" s="206" t="s">
        <v>904</v>
      </c>
      <c r="BD535" s="205">
        <v>163.1772104829863</v>
      </c>
      <c r="BE535" s="205">
        <v>147846.73803730658</v>
      </c>
      <c r="BF535" s="205">
        <v>0.0</v>
      </c>
      <c r="BG535" s="205">
        <v>318845.65</v>
      </c>
      <c r="BH535" s="205">
        <v>255076.5200000001</v>
      </c>
      <c r="BI535" s="2" t="s">
        <v>904</v>
      </c>
      <c r="BJ535" s="2" t="s">
        <v>904</v>
      </c>
      <c r="BK535" s="203">
        <v>144.3943287720784</v>
      </c>
      <c r="BL535" s="2">
        <v>2.0</v>
      </c>
      <c r="BM535" s="207">
        <v>144.3943287720784</v>
      </c>
      <c r="BN535" s="208" t="s">
        <v>905</v>
      </c>
      <c r="BO535" s="87">
        <v>20.0</v>
      </c>
      <c r="BP535" s="101">
        <v>0.05</v>
      </c>
      <c r="BQ535" s="101">
        <v>0.04</v>
      </c>
      <c r="BR535" s="2">
        <v>100.0</v>
      </c>
      <c r="BS535" s="2">
        <v>100.0</v>
      </c>
    </row>
    <row r="536" ht="12.75" customHeight="1">
      <c r="A536" s="87" t="str">
        <f t="shared" si="1"/>
        <v>United States Salt marsh Restoration Hydrology Large</v>
      </c>
      <c r="B536" s="87" t="s">
        <v>161</v>
      </c>
      <c r="C536" s="203" t="s">
        <v>183</v>
      </c>
      <c r="D536" s="203" t="s">
        <v>583</v>
      </c>
      <c r="E536" s="203" t="s">
        <v>168</v>
      </c>
      <c r="F536" s="203" t="s">
        <v>174</v>
      </c>
      <c r="G536" s="203" t="s">
        <v>909</v>
      </c>
      <c r="H536" s="177">
        <v>1000.0</v>
      </c>
      <c r="I536" s="2" t="s">
        <v>908</v>
      </c>
      <c r="J536" s="2">
        <v>166735.75267829827</v>
      </c>
      <c r="K536" s="2">
        <v>2.045964591399915E8</v>
      </c>
      <c r="L536" s="204">
        <v>-1.7529189800932258E8</v>
      </c>
      <c r="M536" s="92">
        <v>2.0411803106868076E8</v>
      </c>
      <c r="N536" s="92">
        <v>2.500380748819252E8</v>
      </c>
      <c r="O536" s="92">
        <v>1.607753632455192E8</v>
      </c>
      <c r="P536" s="92">
        <v>1.9143067040685445E8</v>
      </c>
      <c r="Q536" s="92">
        <v>4.334266782316158E7</v>
      </c>
      <c r="R536" s="92">
        <v>5.860740447507074E7</v>
      </c>
      <c r="S536" s="92">
        <v>61728.3333333332</v>
      </c>
      <c r="T536" s="92">
        <v>49382.66666666658</v>
      </c>
      <c r="U536" s="92">
        <v>4.135755030000317E7</v>
      </c>
      <c r="V536" s="92">
        <v>7.183979417064479E7</v>
      </c>
      <c r="W536" s="92">
        <v>4133.3942625350555</v>
      </c>
      <c r="X536" s="92">
        <v>204118.03106868075</v>
      </c>
      <c r="Y536" s="92">
        <v>408236.0621373615</v>
      </c>
      <c r="Z536" s="92">
        <v>61.7283333333332</v>
      </c>
      <c r="AA536" s="92">
        <v>41357.55030000317</v>
      </c>
      <c r="AB536" s="87">
        <v>500.0</v>
      </c>
      <c r="AC536" s="2">
        <v>1.7529189800932258E8</v>
      </c>
      <c r="AD536" s="92">
        <v>1.607753632455192E8</v>
      </c>
      <c r="AE536" s="92">
        <v>4.334266782316158E7</v>
      </c>
      <c r="AF536" s="92">
        <v>4.135755030000317E7</v>
      </c>
      <c r="AG536" s="92">
        <v>4133.3942625350555</v>
      </c>
      <c r="AH536" s="2" t="s">
        <v>904</v>
      </c>
      <c r="AI536" s="2" t="s">
        <v>904</v>
      </c>
      <c r="AJ536" s="2" t="s">
        <v>904</v>
      </c>
      <c r="AK536" s="177">
        <v>49382.66666666658</v>
      </c>
      <c r="AL536" s="2" t="s">
        <v>904</v>
      </c>
      <c r="AM536" s="2" t="s">
        <v>904</v>
      </c>
      <c r="AN536" s="2" t="s">
        <v>904</v>
      </c>
      <c r="AO536" s="2" t="s">
        <v>904</v>
      </c>
      <c r="AP536" s="2" t="s">
        <v>904</v>
      </c>
      <c r="AQ536" s="2" t="s">
        <v>904</v>
      </c>
      <c r="AR536" s="2" t="s">
        <v>904</v>
      </c>
      <c r="AS536" s="2" t="s">
        <v>904</v>
      </c>
      <c r="AT536" s="2" t="s">
        <v>904</v>
      </c>
      <c r="AU536" s="2" t="s">
        <v>904</v>
      </c>
      <c r="AV536" s="2" t="s">
        <v>904</v>
      </c>
      <c r="AW536" s="2" t="s">
        <v>904</v>
      </c>
      <c r="AX536" s="2" t="s">
        <v>904</v>
      </c>
      <c r="AY536" s="2" t="s">
        <v>904</v>
      </c>
      <c r="AZ536" s="2" t="s">
        <v>904</v>
      </c>
      <c r="BA536" s="205">
        <v>3.865747200641543E7</v>
      </c>
      <c r="BB536" s="205">
        <v>10.719629866765217</v>
      </c>
      <c r="BC536" s="206" t="s">
        <v>904</v>
      </c>
      <c r="BD536" s="205">
        <v>10.719629866765217</v>
      </c>
      <c r="BE536" s="205">
        <v>2461.8655497709556</v>
      </c>
      <c r="BF536" s="205">
        <v>0.0</v>
      </c>
      <c r="BG536" s="205">
        <v>61728.3333333332</v>
      </c>
      <c r="BH536" s="205">
        <v>49382.66666666658</v>
      </c>
      <c r="BI536" s="2" t="s">
        <v>904</v>
      </c>
      <c r="BJ536" s="2" t="s">
        <v>904</v>
      </c>
      <c r="BK536" s="203">
        <v>1227.0701145587057</v>
      </c>
      <c r="BL536" s="2">
        <v>2.0</v>
      </c>
      <c r="BM536" s="207">
        <v>1227.0701145587057</v>
      </c>
      <c r="BN536" s="208" t="s">
        <v>905</v>
      </c>
      <c r="BO536" s="87">
        <v>20.0</v>
      </c>
      <c r="BP536" s="101">
        <v>0.05</v>
      </c>
      <c r="BQ536" s="101">
        <v>0.04</v>
      </c>
      <c r="BR536" s="2">
        <v>100.0</v>
      </c>
      <c r="BS536" s="2">
        <v>100.0</v>
      </c>
    </row>
    <row r="537" ht="12.75" customHeight="1">
      <c r="A537" s="87" t="str">
        <f t="shared" si="1"/>
        <v>United States Salt marsh Restoration Hydrology Large</v>
      </c>
      <c r="B537" s="87" t="s">
        <v>161</v>
      </c>
      <c r="C537" s="203" t="s">
        <v>183</v>
      </c>
      <c r="D537" s="203" t="s">
        <v>583</v>
      </c>
      <c r="E537" s="203" t="s">
        <v>168</v>
      </c>
      <c r="F537" s="203" t="s">
        <v>174</v>
      </c>
      <c r="G537" s="203" t="s">
        <v>909</v>
      </c>
      <c r="H537" s="177">
        <v>1000.0</v>
      </c>
      <c r="I537" s="2" t="s">
        <v>908</v>
      </c>
      <c r="J537" s="2">
        <v>166735.75267829827</v>
      </c>
      <c r="K537" s="2">
        <v>2.045964591399915E8</v>
      </c>
      <c r="L537" s="204">
        <v>-1.7529189800932258E8</v>
      </c>
      <c r="M537" s="92">
        <v>2.0411803106868076E8</v>
      </c>
      <c r="N537" s="92">
        <v>2.500380748819252E8</v>
      </c>
      <c r="O537" s="92">
        <v>1.607753632455192E8</v>
      </c>
      <c r="P537" s="92">
        <v>1.9143067040685445E8</v>
      </c>
      <c r="Q537" s="92">
        <v>4.334266782316158E7</v>
      </c>
      <c r="R537" s="92">
        <v>5.860740447507074E7</v>
      </c>
      <c r="S537" s="92">
        <v>61728.3333333332</v>
      </c>
      <c r="T537" s="92">
        <v>49382.66666666658</v>
      </c>
      <c r="U537" s="92">
        <v>4.135755030000317E7</v>
      </c>
      <c r="V537" s="92">
        <v>7.183979417064479E7</v>
      </c>
      <c r="W537" s="92">
        <v>4133.3942625350555</v>
      </c>
      <c r="X537" s="92">
        <v>204118.03106868075</v>
      </c>
      <c r="Y537" s="92">
        <v>408236.0621373615</v>
      </c>
      <c r="Z537" s="92">
        <v>61.7283333333332</v>
      </c>
      <c r="AA537" s="92">
        <v>41357.55030000317</v>
      </c>
      <c r="AB537" s="87">
        <v>500.0</v>
      </c>
      <c r="AC537" s="2">
        <v>1.7529189800932258E8</v>
      </c>
      <c r="AD537" s="92">
        <v>1.607753632455192E8</v>
      </c>
      <c r="AE537" s="92">
        <v>4.334266782316158E7</v>
      </c>
      <c r="AF537" s="92">
        <v>4.135755030000317E7</v>
      </c>
      <c r="AG537" s="92">
        <v>4133.3942625350555</v>
      </c>
      <c r="AH537" s="2" t="s">
        <v>904</v>
      </c>
      <c r="AI537" s="2" t="s">
        <v>904</v>
      </c>
      <c r="AJ537" s="2" t="s">
        <v>904</v>
      </c>
      <c r="AK537" s="177">
        <v>49382.66666666658</v>
      </c>
      <c r="AL537" s="2" t="s">
        <v>904</v>
      </c>
      <c r="AM537" s="2" t="s">
        <v>904</v>
      </c>
      <c r="AN537" s="2" t="s">
        <v>904</v>
      </c>
      <c r="AO537" s="2" t="s">
        <v>904</v>
      </c>
      <c r="AP537" s="2" t="s">
        <v>904</v>
      </c>
      <c r="AQ537" s="2" t="s">
        <v>904</v>
      </c>
      <c r="AR537" s="2" t="s">
        <v>904</v>
      </c>
      <c r="AS537" s="2" t="s">
        <v>904</v>
      </c>
      <c r="AT537" s="2" t="s">
        <v>904</v>
      </c>
      <c r="AU537" s="2" t="s">
        <v>904</v>
      </c>
      <c r="AV537" s="2" t="s">
        <v>904</v>
      </c>
      <c r="AW537" s="2" t="s">
        <v>904</v>
      </c>
      <c r="AX537" s="2" t="s">
        <v>904</v>
      </c>
      <c r="AY537" s="2" t="s">
        <v>904</v>
      </c>
      <c r="AZ537" s="2" t="s">
        <v>904</v>
      </c>
      <c r="BA537" s="205">
        <v>3.865747200641543E7</v>
      </c>
      <c r="BB537" s="205">
        <v>10.719629866765217</v>
      </c>
      <c r="BC537" s="206" t="s">
        <v>904</v>
      </c>
      <c r="BD537" s="205">
        <v>10.719629866765217</v>
      </c>
      <c r="BE537" s="205">
        <v>2461.8655497709556</v>
      </c>
      <c r="BF537" s="205">
        <v>0.0</v>
      </c>
      <c r="BG537" s="205">
        <v>61728.3333333332</v>
      </c>
      <c r="BH537" s="205">
        <v>49382.66666666658</v>
      </c>
      <c r="BI537" s="2" t="s">
        <v>904</v>
      </c>
      <c r="BJ537" s="2" t="s">
        <v>904</v>
      </c>
      <c r="BK537" s="203">
        <v>1227.0701145587057</v>
      </c>
      <c r="BL537" s="2">
        <v>2.0</v>
      </c>
      <c r="BM537" s="207">
        <v>1227.0701145587057</v>
      </c>
      <c r="BN537" s="208" t="s">
        <v>905</v>
      </c>
      <c r="BO537" s="87">
        <v>20.0</v>
      </c>
      <c r="BP537" s="101">
        <v>0.05</v>
      </c>
      <c r="BQ537" s="101">
        <v>0.04</v>
      </c>
      <c r="BR537" s="2">
        <v>100.0</v>
      </c>
      <c r="BS537" s="2">
        <v>100.0</v>
      </c>
    </row>
    <row r="538" ht="12.75" customHeight="1">
      <c r="A538" s="87" t="str">
        <f t="shared" si="1"/>
        <v>United States Mangrove Restoration Hydrology Large</v>
      </c>
      <c r="B538" s="87" t="s">
        <v>161</v>
      </c>
      <c r="C538" s="203" t="s">
        <v>183</v>
      </c>
      <c r="D538" s="203" t="s">
        <v>583</v>
      </c>
      <c r="E538" s="203" t="s">
        <v>160</v>
      </c>
      <c r="F538" s="203" t="s">
        <v>174</v>
      </c>
      <c r="G538" s="203" t="s">
        <v>909</v>
      </c>
      <c r="H538" s="177">
        <v>1000.0</v>
      </c>
      <c r="I538" s="2" t="s">
        <v>908</v>
      </c>
      <c r="J538" s="2">
        <v>166588.7605462688</v>
      </c>
      <c r="K538" s="2">
        <v>4997662.816388064</v>
      </c>
      <c r="L538" s="204">
        <v>-1.1404015146376136E8</v>
      </c>
      <c r="M538" s="92">
        <v>1.1833586946554393E8</v>
      </c>
      <c r="N538" s="92">
        <v>1.4434778216483656E8</v>
      </c>
      <c r="O538" s="92">
        <v>9.401520709719034E7</v>
      </c>
      <c r="P538" s="92">
        <v>1.1186056666666667E8</v>
      </c>
      <c r="Q538" s="92">
        <v>2.4320662368353583E7</v>
      </c>
      <c r="R538" s="92">
        <v>3.2487215498169888E7</v>
      </c>
      <c r="S538" s="92">
        <v>318845.65</v>
      </c>
      <c r="T538" s="92">
        <v>255076.5200000001</v>
      </c>
      <c r="U538" s="92">
        <v>5222790.765165031</v>
      </c>
      <c r="V538" s="92">
        <v>9072205.94169891</v>
      </c>
      <c r="W538" s="92">
        <v>463.92301990612026</v>
      </c>
      <c r="X538" s="92">
        <v>118335.86946554393</v>
      </c>
      <c r="Y538" s="92">
        <v>236671.73893108786</v>
      </c>
      <c r="Z538" s="92">
        <v>318.84565000000003</v>
      </c>
      <c r="AA538" s="92">
        <v>5222.790765165031</v>
      </c>
      <c r="AB538" s="87">
        <v>500.0</v>
      </c>
      <c r="AC538" s="2">
        <v>1.1404015146376136E8</v>
      </c>
      <c r="AD538" s="92">
        <v>9.401520709719034E7</v>
      </c>
      <c r="AE538" s="92">
        <v>2.4320662368353583E7</v>
      </c>
      <c r="AF538" s="92">
        <v>5222790.765165031</v>
      </c>
      <c r="AG538" s="92">
        <v>463.92301990612026</v>
      </c>
      <c r="AH538" s="2" t="s">
        <v>904</v>
      </c>
      <c r="AI538" s="2" t="s">
        <v>904</v>
      </c>
      <c r="AJ538" s="2" t="s">
        <v>904</v>
      </c>
      <c r="AK538" s="177">
        <v>255076.5200000001</v>
      </c>
      <c r="AL538" s="2" t="s">
        <v>904</v>
      </c>
      <c r="AM538" s="2" t="s">
        <v>904</v>
      </c>
      <c r="AN538" s="2" t="s">
        <v>904</v>
      </c>
      <c r="AO538" s="2" t="s">
        <v>904</v>
      </c>
      <c r="AP538" s="2" t="s">
        <v>904</v>
      </c>
      <c r="AQ538" s="2" t="s">
        <v>904</v>
      </c>
      <c r="AR538" s="2" t="s">
        <v>904</v>
      </c>
      <c r="AS538" s="2" t="s">
        <v>904</v>
      </c>
      <c r="AT538" s="2" t="s">
        <v>904</v>
      </c>
      <c r="AU538" s="2" t="s">
        <v>904</v>
      </c>
      <c r="AV538" s="2" t="s">
        <v>904</v>
      </c>
      <c r="AW538" s="2" t="s">
        <v>904</v>
      </c>
      <c r="AX538" s="2" t="s">
        <v>904</v>
      </c>
      <c r="AY538" s="2" t="s">
        <v>904</v>
      </c>
      <c r="AZ538" s="2" t="s">
        <v>904</v>
      </c>
      <c r="BA538" s="205">
        <v>4453780.038371273</v>
      </c>
      <c r="BB538" s="205">
        <v>163.1772104829863</v>
      </c>
      <c r="BC538" s="206" t="s">
        <v>904</v>
      </c>
      <c r="BD538" s="205">
        <v>163.1772104829863</v>
      </c>
      <c r="BE538" s="205">
        <v>147846.73803730658</v>
      </c>
      <c r="BF538" s="205">
        <v>0.0</v>
      </c>
      <c r="BG538" s="205">
        <v>318845.65</v>
      </c>
      <c r="BH538" s="205">
        <v>255076.5200000001</v>
      </c>
      <c r="BI538" s="2" t="s">
        <v>904</v>
      </c>
      <c r="BJ538" s="2" t="s">
        <v>904</v>
      </c>
      <c r="BK538" s="203">
        <v>30.0</v>
      </c>
      <c r="BL538" s="2">
        <v>1.0</v>
      </c>
      <c r="BM538" s="207">
        <v>30.0</v>
      </c>
      <c r="BN538" s="208" t="s">
        <v>906</v>
      </c>
      <c r="BO538" s="87">
        <v>20.0</v>
      </c>
      <c r="BP538" s="101">
        <v>0.05</v>
      </c>
      <c r="BQ538" s="101">
        <v>0.04</v>
      </c>
      <c r="BR538" s="2">
        <v>100.0</v>
      </c>
      <c r="BS538" s="2">
        <v>100.0</v>
      </c>
    </row>
    <row r="539" ht="12.75" customHeight="1">
      <c r="A539" s="87" t="str">
        <f t="shared" si="1"/>
        <v>United States Mangrove Restoration Hydrology Large</v>
      </c>
      <c r="B539" s="87" t="s">
        <v>161</v>
      </c>
      <c r="C539" s="203" t="s">
        <v>183</v>
      </c>
      <c r="D539" s="203" t="s">
        <v>583</v>
      </c>
      <c r="E539" s="203" t="s">
        <v>160</v>
      </c>
      <c r="F539" s="203" t="s">
        <v>174</v>
      </c>
      <c r="G539" s="203" t="s">
        <v>909</v>
      </c>
      <c r="H539" s="177">
        <v>1000.0</v>
      </c>
      <c r="I539" s="2" t="s">
        <v>908</v>
      </c>
      <c r="J539" s="2">
        <v>166588.7605462688</v>
      </c>
      <c r="K539" s="2">
        <v>4997662.816388064</v>
      </c>
      <c r="L539" s="204">
        <v>-1.1404015146376136E8</v>
      </c>
      <c r="M539" s="92">
        <v>1.1833586946554393E8</v>
      </c>
      <c r="N539" s="92">
        <v>1.4434778216483656E8</v>
      </c>
      <c r="O539" s="92">
        <v>9.401520709719034E7</v>
      </c>
      <c r="P539" s="92">
        <v>1.1186056666666667E8</v>
      </c>
      <c r="Q539" s="92">
        <v>2.4320662368353583E7</v>
      </c>
      <c r="R539" s="92">
        <v>3.2487215498169888E7</v>
      </c>
      <c r="S539" s="92">
        <v>318845.65</v>
      </c>
      <c r="T539" s="92">
        <v>255076.5200000001</v>
      </c>
      <c r="U539" s="92">
        <v>5222790.765165031</v>
      </c>
      <c r="V539" s="92">
        <v>9072205.94169891</v>
      </c>
      <c r="W539" s="92">
        <v>463.92301990612026</v>
      </c>
      <c r="X539" s="92">
        <v>118335.86946554393</v>
      </c>
      <c r="Y539" s="92">
        <v>236671.73893108786</v>
      </c>
      <c r="Z539" s="92">
        <v>318.84565000000003</v>
      </c>
      <c r="AA539" s="92">
        <v>5222.790765165031</v>
      </c>
      <c r="AB539" s="87">
        <v>500.0</v>
      </c>
      <c r="AC539" s="2">
        <v>1.1404015146376136E8</v>
      </c>
      <c r="AD539" s="92">
        <v>9.401520709719034E7</v>
      </c>
      <c r="AE539" s="92">
        <v>2.4320662368353583E7</v>
      </c>
      <c r="AF539" s="92">
        <v>5222790.765165031</v>
      </c>
      <c r="AG539" s="92">
        <v>463.92301990612026</v>
      </c>
      <c r="AH539" s="2" t="s">
        <v>904</v>
      </c>
      <c r="AI539" s="2" t="s">
        <v>904</v>
      </c>
      <c r="AJ539" s="2" t="s">
        <v>904</v>
      </c>
      <c r="AK539" s="177">
        <v>255076.5200000001</v>
      </c>
      <c r="AL539" s="2" t="s">
        <v>904</v>
      </c>
      <c r="AM539" s="2" t="s">
        <v>904</v>
      </c>
      <c r="AN539" s="2" t="s">
        <v>904</v>
      </c>
      <c r="AO539" s="2" t="s">
        <v>904</v>
      </c>
      <c r="AP539" s="2" t="s">
        <v>904</v>
      </c>
      <c r="AQ539" s="2" t="s">
        <v>904</v>
      </c>
      <c r="AR539" s="2" t="s">
        <v>904</v>
      </c>
      <c r="AS539" s="2" t="s">
        <v>904</v>
      </c>
      <c r="AT539" s="2" t="s">
        <v>904</v>
      </c>
      <c r="AU539" s="2" t="s">
        <v>904</v>
      </c>
      <c r="AV539" s="2" t="s">
        <v>904</v>
      </c>
      <c r="AW539" s="2" t="s">
        <v>904</v>
      </c>
      <c r="AX539" s="2" t="s">
        <v>904</v>
      </c>
      <c r="AY539" s="2" t="s">
        <v>904</v>
      </c>
      <c r="AZ539" s="2" t="s">
        <v>904</v>
      </c>
      <c r="BA539" s="205">
        <v>4453780.038371273</v>
      </c>
      <c r="BB539" s="205">
        <v>163.1772104829863</v>
      </c>
      <c r="BC539" s="206" t="s">
        <v>904</v>
      </c>
      <c r="BD539" s="205">
        <v>163.1772104829863</v>
      </c>
      <c r="BE539" s="205">
        <v>147846.73803730658</v>
      </c>
      <c r="BF539" s="205">
        <v>0.0</v>
      </c>
      <c r="BG539" s="205">
        <v>318845.65</v>
      </c>
      <c r="BH539" s="205">
        <v>255076.5200000001</v>
      </c>
      <c r="BI539" s="2" t="s">
        <v>904</v>
      </c>
      <c r="BJ539" s="2" t="s">
        <v>904</v>
      </c>
      <c r="BK539" s="203">
        <v>30.0</v>
      </c>
      <c r="BL539" s="2">
        <v>1.0</v>
      </c>
      <c r="BM539" s="207">
        <v>30.0</v>
      </c>
      <c r="BN539" s="208" t="s">
        <v>906</v>
      </c>
      <c r="BO539" s="87">
        <v>20.0</v>
      </c>
      <c r="BP539" s="101">
        <v>0.05</v>
      </c>
      <c r="BQ539" s="101">
        <v>0.04</v>
      </c>
      <c r="BR539" s="2">
        <v>100.0</v>
      </c>
      <c r="BS539" s="2">
        <v>100.0</v>
      </c>
    </row>
    <row r="540" ht="12.75" customHeight="1">
      <c r="A540" s="87" t="str">
        <f t="shared" si="1"/>
        <v>United States Salt marsh Restoration Hydrology Large</v>
      </c>
      <c r="B540" s="87" t="s">
        <v>161</v>
      </c>
      <c r="C540" s="203" t="s">
        <v>183</v>
      </c>
      <c r="D540" s="203" t="s">
        <v>583</v>
      </c>
      <c r="E540" s="203" t="s">
        <v>168</v>
      </c>
      <c r="F540" s="203" t="s">
        <v>174</v>
      </c>
      <c r="G540" s="203" t="s">
        <v>909</v>
      </c>
      <c r="H540" s="177">
        <v>1000.0</v>
      </c>
      <c r="I540" s="2" t="s">
        <v>908</v>
      </c>
      <c r="J540" s="2">
        <v>166735.75267829827</v>
      </c>
      <c r="K540" s="2">
        <v>5002072.580348948</v>
      </c>
      <c r="L540" s="204">
        <v>-1.9907225969580695E8</v>
      </c>
      <c r="M540" s="92">
        <v>2.000833889656664E8</v>
      </c>
      <c r="N540" s="92">
        <v>2.4302973284690994E8</v>
      </c>
      <c r="O540" s="92">
        <v>1.607753632455192E8</v>
      </c>
      <c r="P540" s="92">
        <v>1.9143067040685445E8</v>
      </c>
      <c r="Q540" s="92">
        <v>3.930802572014721E7</v>
      </c>
      <c r="R540" s="92">
        <v>5.159906244005548E7</v>
      </c>
      <c r="S540" s="92">
        <v>61728.3333333332</v>
      </c>
      <c r="T540" s="92">
        <v>49382.66666666658</v>
      </c>
      <c r="U540" s="92">
        <v>1011129.2698594494</v>
      </c>
      <c r="V540" s="92">
        <v>1756373.8204922557</v>
      </c>
      <c r="W540" s="92">
        <v>4051.6926782474306</v>
      </c>
      <c r="X540" s="92">
        <v>200083.3889656664</v>
      </c>
      <c r="Y540" s="92">
        <v>400166.7779313328</v>
      </c>
      <c r="Z540" s="92">
        <v>61.7283333333332</v>
      </c>
      <c r="AA540" s="92">
        <v>1011.1292698594493</v>
      </c>
      <c r="AB540" s="87">
        <v>500.0</v>
      </c>
      <c r="AC540" s="2">
        <v>1.9907225969580695E8</v>
      </c>
      <c r="AD540" s="92">
        <v>1.607753632455192E8</v>
      </c>
      <c r="AE540" s="92">
        <v>3.930802572014721E7</v>
      </c>
      <c r="AF540" s="92">
        <v>1011129.2698594494</v>
      </c>
      <c r="AG540" s="92">
        <v>4051.6926782474306</v>
      </c>
      <c r="AH540" s="2" t="s">
        <v>904</v>
      </c>
      <c r="AI540" s="2" t="s">
        <v>904</v>
      </c>
      <c r="AJ540" s="2" t="s">
        <v>904</v>
      </c>
      <c r="AK540" s="177">
        <v>49382.66666666658</v>
      </c>
      <c r="AL540" s="2" t="s">
        <v>904</v>
      </c>
      <c r="AM540" s="2" t="s">
        <v>904</v>
      </c>
      <c r="AN540" s="2" t="s">
        <v>904</v>
      </c>
      <c r="AO540" s="2" t="s">
        <v>904</v>
      </c>
      <c r="AP540" s="2" t="s">
        <v>904</v>
      </c>
      <c r="AQ540" s="2" t="s">
        <v>904</v>
      </c>
      <c r="AR540" s="2" t="s">
        <v>904</v>
      </c>
      <c r="AS540" s="2" t="s">
        <v>904</v>
      </c>
      <c r="AT540" s="2" t="s">
        <v>904</v>
      </c>
      <c r="AU540" s="2" t="s">
        <v>904</v>
      </c>
      <c r="AV540" s="2" t="s">
        <v>904</v>
      </c>
      <c r="AW540" s="2" t="s">
        <v>904</v>
      </c>
      <c r="AX540" s="2" t="s">
        <v>904</v>
      </c>
      <c r="AY540" s="2" t="s">
        <v>904</v>
      </c>
      <c r="AZ540" s="2" t="s">
        <v>904</v>
      </c>
      <c r="BA540" s="205">
        <v>3.865747200641543E7</v>
      </c>
      <c r="BB540" s="205">
        <v>10.719629866765217</v>
      </c>
      <c r="BC540" s="206" t="s">
        <v>904</v>
      </c>
      <c r="BD540" s="205">
        <v>10.719629866765217</v>
      </c>
      <c r="BE540" s="205">
        <v>2461.8655497709556</v>
      </c>
      <c r="BF540" s="205">
        <v>0.0</v>
      </c>
      <c r="BG540" s="205">
        <v>61728.3333333332</v>
      </c>
      <c r="BH540" s="205">
        <v>49382.66666666658</v>
      </c>
      <c r="BI540" s="2" t="s">
        <v>904</v>
      </c>
      <c r="BJ540" s="2" t="s">
        <v>904</v>
      </c>
      <c r="BK540" s="203">
        <v>30.0</v>
      </c>
      <c r="BL540" s="2">
        <v>1.0</v>
      </c>
      <c r="BM540" s="207">
        <v>30.0</v>
      </c>
      <c r="BN540" s="208" t="s">
        <v>906</v>
      </c>
      <c r="BO540" s="87">
        <v>20.0</v>
      </c>
      <c r="BP540" s="101">
        <v>0.05</v>
      </c>
      <c r="BQ540" s="101">
        <v>0.04</v>
      </c>
      <c r="BR540" s="2">
        <v>100.0</v>
      </c>
      <c r="BS540" s="2">
        <v>100.0</v>
      </c>
    </row>
    <row r="541" ht="12.75" customHeight="1">
      <c r="A541" s="87" t="str">
        <f t="shared" si="1"/>
        <v>United States Salt marsh Restoration Hydrology Large</v>
      </c>
      <c r="B541" s="87" t="s">
        <v>161</v>
      </c>
      <c r="C541" s="203" t="s">
        <v>183</v>
      </c>
      <c r="D541" s="203" t="s">
        <v>583</v>
      </c>
      <c r="E541" s="203" t="s">
        <v>168</v>
      </c>
      <c r="F541" s="203" t="s">
        <v>174</v>
      </c>
      <c r="G541" s="203" t="s">
        <v>909</v>
      </c>
      <c r="H541" s="177">
        <v>1000.0</v>
      </c>
      <c r="I541" s="2" t="s">
        <v>908</v>
      </c>
      <c r="J541" s="2">
        <v>166735.75267829827</v>
      </c>
      <c r="K541" s="2">
        <v>5002072.580348948</v>
      </c>
      <c r="L541" s="204">
        <v>-1.9907225969580695E8</v>
      </c>
      <c r="M541" s="92">
        <v>2.000833889656664E8</v>
      </c>
      <c r="N541" s="92">
        <v>2.4302973284690994E8</v>
      </c>
      <c r="O541" s="92">
        <v>1.607753632455192E8</v>
      </c>
      <c r="P541" s="92">
        <v>1.9143067040685445E8</v>
      </c>
      <c r="Q541" s="92">
        <v>3.930802572014721E7</v>
      </c>
      <c r="R541" s="92">
        <v>5.159906244005548E7</v>
      </c>
      <c r="S541" s="92">
        <v>61728.3333333332</v>
      </c>
      <c r="T541" s="92">
        <v>49382.66666666658</v>
      </c>
      <c r="U541" s="92">
        <v>1011129.2698594494</v>
      </c>
      <c r="V541" s="92">
        <v>1756373.8204922557</v>
      </c>
      <c r="W541" s="92">
        <v>4051.6926782474306</v>
      </c>
      <c r="X541" s="92">
        <v>200083.3889656664</v>
      </c>
      <c r="Y541" s="92">
        <v>400166.7779313328</v>
      </c>
      <c r="Z541" s="92">
        <v>61.7283333333332</v>
      </c>
      <c r="AA541" s="92">
        <v>1011.1292698594493</v>
      </c>
      <c r="AB541" s="87">
        <v>500.0</v>
      </c>
      <c r="AC541" s="2">
        <v>1.9907225969580695E8</v>
      </c>
      <c r="AD541" s="92">
        <v>1.607753632455192E8</v>
      </c>
      <c r="AE541" s="92">
        <v>3.930802572014721E7</v>
      </c>
      <c r="AF541" s="92">
        <v>1011129.2698594494</v>
      </c>
      <c r="AG541" s="92">
        <v>4051.6926782474306</v>
      </c>
      <c r="AH541" s="2" t="s">
        <v>904</v>
      </c>
      <c r="AI541" s="2" t="s">
        <v>904</v>
      </c>
      <c r="AJ541" s="2" t="s">
        <v>904</v>
      </c>
      <c r="AK541" s="177">
        <v>49382.66666666658</v>
      </c>
      <c r="AL541" s="2" t="s">
        <v>904</v>
      </c>
      <c r="AM541" s="2" t="s">
        <v>904</v>
      </c>
      <c r="AN541" s="2" t="s">
        <v>904</v>
      </c>
      <c r="AO541" s="2" t="s">
        <v>904</v>
      </c>
      <c r="AP541" s="2" t="s">
        <v>904</v>
      </c>
      <c r="AQ541" s="2" t="s">
        <v>904</v>
      </c>
      <c r="AR541" s="2" t="s">
        <v>904</v>
      </c>
      <c r="AS541" s="2" t="s">
        <v>904</v>
      </c>
      <c r="AT541" s="2" t="s">
        <v>904</v>
      </c>
      <c r="AU541" s="2" t="s">
        <v>904</v>
      </c>
      <c r="AV541" s="2" t="s">
        <v>904</v>
      </c>
      <c r="AW541" s="2" t="s">
        <v>904</v>
      </c>
      <c r="AX541" s="2" t="s">
        <v>904</v>
      </c>
      <c r="AY541" s="2" t="s">
        <v>904</v>
      </c>
      <c r="AZ541" s="2" t="s">
        <v>904</v>
      </c>
      <c r="BA541" s="205">
        <v>3.865747200641543E7</v>
      </c>
      <c r="BB541" s="205">
        <v>10.719629866765217</v>
      </c>
      <c r="BC541" s="206" t="s">
        <v>904</v>
      </c>
      <c r="BD541" s="205">
        <v>10.719629866765217</v>
      </c>
      <c r="BE541" s="205">
        <v>2461.8655497709556</v>
      </c>
      <c r="BF541" s="205">
        <v>0.0</v>
      </c>
      <c r="BG541" s="205">
        <v>61728.3333333332</v>
      </c>
      <c r="BH541" s="205">
        <v>49382.66666666658</v>
      </c>
      <c r="BI541" s="2" t="s">
        <v>904</v>
      </c>
      <c r="BJ541" s="2" t="s">
        <v>904</v>
      </c>
      <c r="BK541" s="203">
        <v>30.0</v>
      </c>
      <c r="BL541" s="2">
        <v>1.0</v>
      </c>
      <c r="BM541" s="207">
        <v>30.0</v>
      </c>
      <c r="BN541" s="208" t="s">
        <v>906</v>
      </c>
      <c r="BO541" s="87">
        <v>20.0</v>
      </c>
      <c r="BP541" s="101">
        <v>0.05</v>
      </c>
      <c r="BQ541" s="101">
        <v>0.04</v>
      </c>
      <c r="BR541" s="2">
        <v>100.0</v>
      </c>
      <c r="BS541" s="2">
        <v>100.0</v>
      </c>
    </row>
    <row r="542" ht="12.75" customHeight="1">
      <c r="A542" s="87" t="str">
        <f t="shared" si="1"/>
        <v>Australia Mangrove Restoration Hybrid Medium</v>
      </c>
      <c r="B542" s="87" t="s">
        <v>163</v>
      </c>
      <c r="C542" s="203" t="s">
        <v>185</v>
      </c>
      <c r="D542" s="203" t="s">
        <v>586</v>
      </c>
      <c r="E542" s="203" t="s">
        <v>160</v>
      </c>
      <c r="F542" s="203" t="s">
        <v>174</v>
      </c>
      <c r="G542" s="203" t="s">
        <v>910</v>
      </c>
      <c r="H542" s="177">
        <v>500.0</v>
      </c>
      <c r="I542" s="2" t="s">
        <v>903</v>
      </c>
      <c r="J542" s="2">
        <v>503833.4939662501</v>
      </c>
      <c r="K542" s="2" t="e">
        <v>#VALUE!</v>
      </c>
      <c r="L542" s="204" t="e">
        <v>#VALUE!</v>
      </c>
      <c r="M542" s="92" t="e">
        <v>#VALUE!</v>
      </c>
      <c r="N542" s="92" t="e">
        <v>#VALUE!</v>
      </c>
      <c r="O542" s="92" t="e">
        <v>#VALUE!</v>
      </c>
      <c r="P542" s="92" t="e">
        <v>#VALUE!</v>
      </c>
      <c r="Q542" s="92" t="e">
        <v>#VALUE!</v>
      </c>
      <c r="R542" s="92" t="e">
        <v>#VALUE!</v>
      </c>
      <c r="S542" s="92">
        <v>71028.75</v>
      </c>
      <c r="T542" s="92">
        <v>56823.0</v>
      </c>
      <c r="U542" s="92" t="e">
        <v>#VALUE!</v>
      </c>
      <c r="V542" s="92" t="e">
        <v>#VALUE!</v>
      </c>
      <c r="W542" s="92" t="e">
        <v>#VALUE!</v>
      </c>
      <c r="X542" s="92" t="e">
        <v>#VALUE!</v>
      </c>
      <c r="Y542" s="92" t="e">
        <v>#VALUE!</v>
      </c>
      <c r="Z542" s="92">
        <v>142.0575</v>
      </c>
      <c r="AA542" s="92" t="e">
        <v>#VALUE!</v>
      </c>
      <c r="AB542" s="87">
        <v>500.0</v>
      </c>
      <c r="AC542" s="2" t="e">
        <v>#VALUE!</v>
      </c>
      <c r="AD542" s="92" t="e">
        <v>#VALUE!</v>
      </c>
      <c r="AE542" s="92" t="e">
        <v>#VALUE!</v>
      </c>
      <c r="AF542" s="92" t="e">
        <v>#VALUE!</v>
      </c>
      <c r="AG542" s="92" t="e">
        <v>#VALUE!</v>
      </c>
      <c r="AH542" s="2" t="s">
        <v>904</v>
      </c>
      <c r="AI542" s="2" t="s">
        <v>904</v>
      </c>
      <c r="AJ542" s="2" t="s">
        <v>904</v>
      </c>
      <c r="AK542" s="177">
        <v>56823.0</v>
      </c>
      <c r="AL542" s="2" t="s">
        <v>904</v>
      </c>
      <c r="AM542" s="2" t="s">
        <v>904</v>
      </c>
      <c r="AN542" s="2" t="s">
        <v>904</v>
      </c>
      <c r="AO542" s="2" t="s">
        <v>904</v>
      </c>
      <c r="AP542" s="2" t="s">
        <v>904</v>
      </c>
      <c r="AQ542" s="2" t="s">
        <v>904</v>
      </c>
      <c r="AR542" s="2" t="s">
        <v>904</v>
      </c>
      <c r="AS542" s="2" t="s">
        <v>904</v>
      </c>
      <c r="AT542" s="2" t="s">
        <v>904</v>
      </c>
      <c r="AU542" s="2" t="s">
        <v>904</v>
      </c>
      <c r="AV542" s="2" t="s">
        <v>904</v>
      </c>
      <c r="AW542" s="2" t="s">
        <v>904</v>
      </c>
      <c r="AX542" s="2" t="s">
        <v>904</v>
      </c>
      <c r="AY542" s="2" t="s">
        <v>904</v>
      </c>
      <c r="AZ542" s="2" t="s">
        <v>904</v>
      </c>
      <c r="BA542" s="205">
        <v>2.0774154021367002E7</v>
      </c>
      <c r="BB542" s="205">
        <v>14.771701910043362</v>
      </c>
      <c r="BC542" s="206" t="s">
        <v>904</v>
      </c>
      <c r="BD542" s="205">
        <v>14.771701910043362</v>
      </c>
      <c r="BE542" s="205">
        <v>16092.942010017732</v>
      </c>
      <c r="BF542" s="205">
        <v>0.0</v>
      </c>
      <c r="BG542" s="205">
        <v>71028.75</v>
      </c>
      <c r="BH542" s="205">
        <v>56823.0</v>
      </c>
      <c r="BI542" s="2" t="s">
        <v>904</v>
      </c>
      <c r="BJ542" s="2" t="s">
        <v>904</v>
      </c>
      <c r="BK542" s="2" t="s">
        <v>904</v>
      </c>
      <c r="BL542" s="2" t="s">
        <v>911</v>
      </c>
      <c r="BM542" s="208" t="s">
        <v>904</v>
      </c>
      <c r="BN542" s="208" t="s">
        <v>904</v>
      </c>
      <c r="BO542" s="87">
        <v>20.0</v>
      </c>
      <c r="BP542" s="101">
        <v>0.05</v>
      </c>
      <c r="BQ542" s="101">
        <v>0.04</v>
      </c>
      <c r="BR542" s="2">
        <v>100.0</v>
      </c>
      <c r="BS542" s="2">
        <v>100.0</v>
      </c>
    </row>
    <row r="543" ht="12.75" customHeight="1">
      <c r="A543" s="87" t="str">
        <f t="shared" si="1"/>
        <v>Australia Mangrove Restoration Hybrid Medium</v>
      </c>
      <c r="B543" s="87" t="s">
        <v>163</v>
      </c>
      <c r="C543" s="203" t="s">
        <v>185</v>
      </c>
      <c r="D543" s="203" t="s">
        <v>586</v>
      </c>
      <c r="E543" s="203" t="s">
        <v>160</v>
      </c>
      <c r="F543" s="203" t="s">
        <v>174</v>
      </c>
      <c r="G543" s="203" t="s">
        <v>910</v>
      </c>
      <c r="H543" s="177">
        <v>500.0</v>
      </c>
      <c r="I543" s="2" t="s">
        <v>903</v>
      </c>
      <c r="J543" s="2">
        <v>503833.4939662501</v>
      </c>
      <c r="K543" s="2" t="e">
        <v>#VALUE!</v>
      </c>
      <c r="L543" s="204" t="e">
        <v>#VALUE!</v>
      </c>
      <c r="M543" s="92" t="e">
        <v>#VALUE!</v>
      </c>
      <c r="N543" s="92" t="e">
        <v>#VALUE!</v>
      </c>
      <c r="O543" s="92" t="e">
        <v>#VALUE!</v>
      </c>
      <c r="P543" s="92" t="e">
        <v>#VALUE!</v>
      </c>
      <c r="Q543" s="92" t="e">
        <v>#VALUE!</v>
      </c>
      <c r="R543" s="92" t="e">
        <v>#VALUE!</v>
      </c>
      <c r="S543" s="92">
        <v>71028.75</v>
      </c>
      <c r="T543" s="92">
        <v>56823.0</v>
      </c>
      <c r="U543" s="92" t="e">
        <v>#VALUE!</v>
      </c>
      <c r="V543" s="92" t="e">
        <v>#VALUE!</v>
      </c>
      <c r="W543" s="92" t="e">
        <v>#VALUE!</v>
      </c>
      <c r="X543" s="92" t="e">
        <v>#VALUE!</v>
      </c>
      <c r="Y543" s="92" t="e">
        <v>#VALUE!</v>
      </c>
      <c r="Z543" s="92">
        <v>142.0575</v>
      </c>
      <c r="AA543" s="92" t="e">
        <v>#VALUE!</v>
      </c>
      <c r="AB543" s="87">
        <v>500.0</v>
      </c>
      <c r="AC543" s="2" t="e">
        <v>#VALUE!</v>
      </c>
      <c r="AD543" s="92" t="e">
        <v>#VALUE!</v>
      </c>
      <c r="AE543" s="92" t="e">
        <v>#VALUE!</v>
      </c>
      <c r="AF543" s="92" t="e">
        <v>#VALUE!</v>
      </c>
      <c r="AG543" s="92" t="e">
        <v>#VALUE!</v>
      </c>
      <c r="AH543" s="2" t="s">
        <v>904</v>
      </c>
      <c r="AI543" s="2" t="s">
        <v>904</v>
      </c>
      <c r="AJ543" s="2" t="s">
        <v>904</v>
      </c>
      <c r="AK543" s="177">
        <v>56823.0</v>
      </c>
      <c r="AL543" s="2" t="s">
        <v>904</v>
      </c>
      <c r="AM543" s="2" t="s">
        <v>904</v>
      </c>
      <c r="AN543" s="2" t="s">
        <v>904</v>
      </c>
      <c r="AO543" s="2" t="s">
        <v>904</v>
      </c>
      <c r="AP543" s="2" t="s">
        <v>904</v>
      </c>
      <c r="AQ543" s="2" t="s">
        <v>904</v>
      </c>
      <c r="AR543" s="2" t="s">
        <v>904</v>
      </c>
      <c r="AS543" s="2" t="s">
        <v>904</v>
      </c>
      <c r="AT543" s="2" t="s">
        <v>904</v>
      </c>
      <c r="AU543" s="2" t="s">
        <v>904</v>
      </c>
      <c r="AV543" s="2" t="s">
        <v>904</v>
      </c>
      <c r="AW543" s="2" t="s">
        <v>904</v>
      </c>
      <c r="AX543" s="2" t="s">
        <v>904</v>
      </c>
      <c r="AY543" s="2" t="s">
        <v>904</v>
      </c>
      <c r="AZ543" s="2" t="s">
        <v>904</v>
      </c>
      <c r="BA543" s="205">
        <v>2.0774154021367002E7</v>
      </c>
      <c r="BB543" s="205">
        <v>14.771701910043362</v>
      </c>
      <c r="BC543" s="206" t="s">
        <v>904</v>
      </c>
      <c r="BD543" s="205">
        <v>14.771701910043362</v>
      </c>
      <c r="BE543" s="205">
        <v>16092.942010017732</v>
      </c>
      <c r="BF543" s="205">
        <v>0.0</v>
      </c>
      <c r="BG543" s="205">
        <v>71028.75</v>
      </c>
      <c r="BH543" s="205">
        <v>56823.0</v>
      </c>
      <c r="BI543" s="2" t="s">
        <v>904</v>
      </c>
      <c r="BJ543" s="2" t="s">
        <v>904</v>
      </c>
      <c r="BK543" s="2" t="s">
        <v>904</v>
      </c>
      <c r="BL543" s="2" t="s">
        <v>911</v>
      </c>
      <c r="BM543" s="208" t="s">
        <v>904</v>
      </c>
      <c r="BN543" s="208" t="s">
        <v>904</v>
      </c>
      <c r="BO543" s="87">
        <v>20.0</v>
      </c>
      <c r="BP543" s="101">
        <v>0.05</v>
      </c>
      <c r="BQ543" s="101">
        <v>0.04</v>
      </c>
      <c r="BR543" s="2">
        <v>100.0</v>
      </c>
      <c r="BS543" s="2">
        <v>100.0</v>
      </c>
    </row>
    <row r="544" ht="12.75" customHeight="1">
      <c r="A544" s="87" t="str">
        <f t="shared" si="1"/>
        <v>Australia Salt marsh Restoration Hybrid Medium</v>
      </c>
      <c r="B544" s="87" t="s">
        <v>163</v>
      </c>
      <c r="C544" s="203" t="s">
        <v>185</v>
      </c>
      <c r="D544" s="203" t="s">
        <v>586</v>
      </c>
      <c r="E544" s="203" t="s">
        <v>168</v>
      </c>
      <c r="F544" s="203" t="s">
        <v>174</v>
      </c>
      <c r="G544" s="203" t="s">
        <v>910</v>
      </c>
      <c r="H544" s="177">
        <v>500.0</v>
      </c>
      <c r="I544" s="2" t="s">
        <v>903</v>
      </c>
      <c r="J544" s="2">
        <v>18742.408583810084</v>
      </c>
      <c r="K544" s="2" t="e">
        <v>#VALUE!</v>
      </c>
      <c r="L544" s="204" t="e">
        <v>#VALUE!</v>
      </c>
      <c r="M544" s="92" t="e">
        <v>#VALUE!</v>
      </c>
      <c r="N544" s="92" t="e">
        <v>#VALUE!</v>
      </c>
      <c r="O544" s="92" t="e">
        <v>#VALUE!</v>
      </c>
      <c r="P544" s="92" t="e">
        <v>#VALUE!</v>
      </c>
      <c r="Q544" s="92" t="e">
        <v>#VALUE!</v>
      </c>
      <c r="R544" s="92" t="e">
        <v>#VALUE!</v>
      </c>
      <c r="S544" s="92">
        <v>32532.499999999927</v>
      </c>
      <c r="T544" s="92">
        <v>26025.999999999953</v>
      </c>
      <c r="U544" s="92" t="e">
        <v>#VALUE!</v>
      </c>
      <c r="V544" s="92" t="e">
        <v>#VALUE!</v>
      </c>
      <c r="W544" s="92" t="e">
        <v>#VALUE!</v>
      </c>
      <c r="X544" s="92" t="e">
        <v>#VALUE!</v>
      </c>
      <c r="Y544" s="92" t="e">
        <v>#VALUE!</v>
      </c>
      <c r="Z544" s="92">
        <v>65.06499999999986</v>
      </c>
      <c r="AA544" s="92" t="e">
        <v>#VALUE!</v>
      </c>
      <c r="AB544" s="87">
        <v>500.0</v>
      </c>
      <c r="AC544" s="2" t="e">
        <v>#VALUE!</v>
      </c>
      <c r="AD544" s="92" t="e">
        <v>#VALUE!</v>
      </c>
      <c r="AE544" s="92" t="e">
        <v>#VALUE!</v>
      </c>
      <c r="AF544" s="92" t="e">
        <v>#VALUE!</v>
      </c>
      <c r="AG544" s="92" t="e">
        <v>#VALUE!</v>
      </c>
      <c r="AH544" s="2" t="s">
        <v>904</v>
      </c>
      <c r="AI544" s="2" t="s">
        <v>904</v>
      </c>
      <c r="AJ544" s="2" t="s">
        <v>904</v>
      </c>
      <c r="AK544" s="177">
        <v>26025.999999999953</v>
      </c>
      <c r="AL544" s="2" t="s">
        <v>904</v>
      </c>
      <c r="AM544" s="2" t="s">
        <v>904</v>
      </c>
      <c r="AN544" s="2" t="s">
        <v>904</v>
      </c>
      <c r="AO544" s="2" t="s">
        <v>904</v>
      </c>
      <c r="AP544" s="2" t="s">
        <v>904</v>
      </c>
      <c r="AQ544" s="2" t="s">
        <v>904</v>
      </c>
      <c r="AR544" s="2" t="s">
        <v>904</v>
      </c>
      <c r="AS544" s="2" t="s">
        <v>904</v>
      </c>
      <c r="AT544" s="2" t="s">
        <v>904</v>
      </c>
      <c r="AU544" s="2" t="s">
        <v>904</v>
      </c>
      <c r="AV544" s="2" t="s">
        <v>904</v>
      </c>
      <c r="AW544" s="2" t="s">
        <v>904</v>
      </c>
      <c r="AX544" s="2" t="s">
        <v>904</v>
      </c>
      <c r="AY544" s="2" t="s">
        <v>904</v>
      </c>
      <c r="AZ544" s="2" t="s">
        <v>904</v>
      </c>
      <c r="BA544" s="205">
        <v>4263802.103693904</v>
      </c>
      <c r="BB544" s="205">
        <v>23.86219062102731</v>
      </c>
      <c r="BC544" s="206" t="s">
        <v>904</v>
      </c>
      <c r="BD544" s="205">
        <v>23.86219062102731</v>
      </c>
      <c r="BE544" s="205">
        <v>5050.744189832246</v>
      </c>
      <c r="BF544" s="205">
        <v>0.0</v>
      </c>
      <c r="BG544" s="205">
        <v>32532.499999999927</v>
      </c>
      <c r="BH544" s="205">
        <v>26025.999999999953</v>
      </c>
      <c r="BI544" s="2" t="s">
        <v>904</v>
      </c>
      <c r="BJ544" s="2" t="s">
        <v>904</v>
      </c>
      <c r="BK544" s="2" t="s">
        <v>904</v>
      </c>
      <c r="BL544" s="2" t="s">
        <v>911</v>
      </c>
      <c r="BM544" s="208" t="s">
        <v>904</v>
      </c>
      <c r="BN544" s="208" t="s">
        <v>904</v>
      </c>
      <c r="BO544" s="87">
        <v>20.0</v>
      </c>
      <c r="BP544" s="101">
        <v>0.05</v>
      </c>
      <c r="BQ544" s="101">
        <v>0.04</v>
      </c>
      <c r="BR544" s="2">
        <v>100.0</v>
      </c>
      <c r="BS544" s="2">
        <v>100.0</v>
      </c>
    </row>
    <row r="545" ht="12.75" customHeight="1">
      <c r="A545" s="87" t="str">
        <f t="shared" si="1"/>
        <v>Australia Salt marsh Restoration Hybrid Medium</v>
      </c>
      <c r="B545" s="87" t="s">
        <v>163</v>
      </c>
      <c r="C545" s="203" t="s">
        <v>185</v>
      </c>
      <c r="D545" s="203" t="s">
        <v>586</v>
      </c>
      <c r="E545" s="203" t="s">
        <v>168</v>
      </c>
      <c r="F545" s="203" t="s">
        <v>174</v>
      </c>
      <c r="G545" s="203" t="s">
        <v>910</v>
      </c>
      <c r="H545" s="177">
        <v>500.0</v>
      </c>
      <c r="I545" s="2" t="s">
        <v>903</v>
      </c>
      <c r="J545" s="2">
        <v>18742.408583810084</v>
      </c>
      <c r="K545" s="2" t="e">
        <v>#VALUE!</v>
      </c>
      <c r="L545" s="204" t="e">
        <v>#VALUE!</v>
      </c>
      <c r="M545" s="92" t="e">
        <v>#VALUE!</v>
      </c>
      <c r="N545" s="92" t="e">
        <v>#VALUE!</v>
      </c>
      <c r="O545" s="92" t="e">
        <v>#VALUE!</v>
      </c>
      <c r="P545" s="92" t="e">
        <v>#VALUE!</v>
      </c>
      <c r="Q545" s="92" t="e">
        <v>#VALUE!</v>
      </c>
      <c r="R545" s="92" t="e">
        <v>#VALUE!</v>
      </c>
      <c r="S545" s="92">
        <v>32532.499999999927</v>
      </c>
      <c r="T545" s="92">
        <v>26025.999999999953</v>
      </c>
      <c r="U545" s="92" t="e">
        <v>#VALUE!</v>
      </c>
      <c r="V545" s="92" t="e">
        <v>#VALUE!</v>
      </c>
      <c r="W545" s="92" t="e">
        <v>#VALUE!</v>
      </c>
      <c r="X545" s="92" t="e">
        <v>#VALUE!</v>
      </c>
      <c r="Y545" s="92" t="e">
        <v>#VALUE!</v>
      </c>
      <c r="Z545" s="92">
        <v>65.06499999999986</v>
      </c>
      <c r="AA545" s="92" t="e">
        <v>#VALUE!</v>
      </c>
      <c r="AB545" s="87">
        <v>500.0</v>
      </c>
      <c r="AC545" s="2" t="e">
        <v>#VALUE!</v>
      </c>
      <c r="AD545" s="92" t="e">
        <v>#VALUE!</v>
      </c>
      <c r="AE545" s="92" t="e">
        <v>#VALUE!</v>
      </c>
      <c r="AF545" s="92" t="e">
        <v>#VALUE!</v>
      </c>
      <c r="AG545" s="92" t="e">
        <v>#VALUE!</v>
      </c>
      <c r="AH545" s="2" t="s">
        <v>904</v>
      </c>
      <c r="AI545" s="2" t="s">
        <v>904</v>
      </c>
      <c r="AJ545" s="2" t="s">
        <v>904</v>
      </c>
      <c r="AK545" s="177">
        <v>26025.999999999953</v>
      </c>
      <c r="AL545" s="2" t="s">
        <v>904</v>
      </c>
      <c r="AM545" s="2" t="s">
        <v>904</v>
      </c>
      <c r="AN545" s="2" t="s">
        <v>904</v>
      </c>
      <c r="AO545" s="2" t="s">
        <v>904</v>
      </c>
      <c r="AP545" s="2" t="s">
        <v>904</v>
      </c>
      <c r="AQ545" s="2" t="s">
        <v>904</v>
      </c>
      <c r="AR545" s="2" t="s">
        <v>904</v>
      </c>
      <c r="AS545" s="2" t="s">
        <v>904</v>
      </c>
      <c r="AT545" s="2" t="s">
        <v>904</v>
      </c>
      <c r="AU545" s="2" t="s">
        <v>904</v>
      </c>
      <c r="AV545" s="2" t="s">
        <v>904</v>
      </c>
      <c r="AW545" s="2" t="s">
        <v>904</v>
      </c>
      <c r="AX545" s="2" t="s">
        <v>904</v>
      </c>
      <c r="AY545" s="2" t="s">
        <v>904</v>
      </c>
      <c r="AZ545" s="2" t="s">
        <v>904</v>
      </c>
      <c r="BA545" s="205">
        <v>4263802.103693904</v>
      </c>
      <c r="BB545" s="205">
        <v>23.86219062102731</v>
      </c>
      <c r="BC545" s="206" t="s">
        <v>904</v>
      </c>
      <c r="BD545" s="205">
        <v>23.86219062102731</v>
      </c>
      <c r="BE545" s="205">
        <v>5050.744189832246</v>
      </c>
      <c r="BF545" s="205">
        <v>0.0</v>
      </c>
      <c r="BG545" s="205">
        <v>32532.499999999927</v>
      </c>
      <c r="BH545" s="205">
        <v>26025.999999999953</v>
      </c>
      <c r="BI545" s="2" t="s">
        <v>904</v>
      </c>
      <c r="BJ545" s="2" t="s">
        <v>904</v>
      </c>
      <c r="BK545" s="2" t="s">
        <v>904</v>
      </c>
      <c r="BL545" s="2" t="s">
        <v>911</v>
      </c>
      <c r="BM545" s="208" t="s">
        <v>904</v>
      </c>
      <c r="BN545" s="208" t="s">
        <v>904</v>
      </c>
      <c r="BO545" s="87">
        <v>20.0</v>
      </c>
      <c r="BP545" s="101">
        <v>0.05</v>
      </c>
      <c r="BQ545" s="101">
        <v>0.04</v>
      </c>
      <c r="BR545" s="2">
        <v>100.0</v>
      </c>
      <c r="BS545" s="2">
        <v>100.0</v>
      </c>
    </row>
    <row r="546" ht="12.75" customHeight="1">
      <c r="A546" s="87" t="str">
        <f t="shared" si="1"/>
        <v>Australia Mangrove Restoration Hybrid Medium</v>
      </c>
      <c r="B546" s="87" t="s">
        <v>163</v>
      </c>
      <c r="C546" s="203" t="s">
        <v>185</v>
      </c>
      <c r="D546" s="203" t="s">
        <v>586</v>
      </c>
      <c r="E546" s="203" t="s">
        <v>160</v>
      </c>
      <c r="F546" s="203" t="s">
        <v>174</v>
      </c>
      <c r="G546" s="203" t="s">
        <v>910</v>
      </c>
      <c r="H546" s="177">
        <v>500.0</v>
      </c>
      <c r="I546" s="2" t="s">
        <v>903</v>
      </c>
      <c r="J546" s="2">
        <v>503833.4939662501</v>
      </c>
      <c r="K546" s="2" t="e">
        <v>#VALUE!</v>
      </c>
      <c r="L546" s="204" t="e">
        <v>#VALUE!</v>
      </c>
      <c r="M546" s="92" t="e">
        <v>#VALUE!</v>
      </c>
      <c r="N546" s="92" t="e">
        <v>#VALUE!</v>
      </c>
      <c r="O546" s="92" t="e">
        <v>#VALUE!</v>
      </c>
      <c r="P546" s="92" t="e">
        <v>#VALUE!</v>
      </c>
      <c r="Q546" s="92" t="e">
        <v>#VALUE!</v>
      </c>
      <c r="R546" s="92" t="e">
        <v>#VALUE!</v>
      </c>
      <c r="S546" s="92">
        <v>71028.75</v>
      </c>
      <c r="T546" s="92">
        <v>56823.0</v>
      </c>
      <c r="U546" s="92" t="e">
        <v>#VALUE!</v>
      </c>
      <c r="V546" s="92" t="e">
        <v>#VALUE!</v>
      </c>
      <c r="W546" s="92" t="e">
        <v>#VALUE!</v>
      </c>
      <c r="X546" s="92" t="e">
        <v>#VALUE!</v>
      </c>
      <c r="Y546" s="92" t="e">
        <v>#VALUE!</v>
      </c>
      <c r="Z546" s="92">
        <v>142.0575</v>
      </c>
      <c r="AA546" s="92" t="e">
        <v>#VALUE!</v>
      </c>
      <c r="AB546" s="87">
        <v>500.0</v>
      </c>
      <c r="AC546" s="2" t="e">
        <v>#VALUE!</v>
      </c>
      <c r="AD546" s="92" t="e">
        <v>#VALUE!</v>
      </c>
      <c r="AE546" s="92" t="e">
        <v>#VALUE!</v>
      </c>
      <c r="AF546" s="92" t="e">
        <v>#VALUE!</v>
      </c>
      <c r="AG546" s="92" t="e">
        <v>#VALUE!</v>
      </c>
      <c r="AH546" s="2" t="s">
        <v>904</v>
      </c>
      <c r="AI546" s="2" t="s">
        <v>904</v>
      </c>
      <c r="AJ546" s="2" t="s">
        <v>904</v>
      </c>
      <c r="AK546" s="177">
        <v>56823.0</v>
      </c>
      <c r="AL546" s="2" t="s">
        <v>904</v>
      </c>
      <c r="AM546" s="2" t="s">
        <v>904</v>
      </c>
      <c r="AN546" s="2" t="s">
        <v>904</v>
      </c>
      <c r="AO546" s="2" t="s">
        <v>904</v>
      </c>
      <c r="AP546" s="2" t="s">
        <v>904</v>
      </c>
      <c r="AQ546" s="2" t="s">
        <v>904</v>
      </c>
      <c r="AR546" s="2" t="s">
        <v>904</v>
      </c>
      <c r="AS546" s="2" t="s">
        <v>904</v>
      </c>
      <c r="AT546" s="2" t="s">
        <v>904</v>
      </c>
      <c r="AU546" s="2" t="s">
        <v>904</v>
      </c>
      <c r="AV546" s="2" t="s">
        <v>904</v>
      </c>
      <c r="AW546" s="2" t="s">
        <v>904</v>
      </c>
      <c r="AX546" s="2" t="s">
        <v>904</v>
      </c>
      <c r="AY546" s="2" t="s">
        <v>904</v>
      </c>
      <c r="AZ546" s="2" t="s">
        <v>904</v>
      </c>
      <c r="BA546" s="205">
        <v>2.0774154021367002E7</v>
      </c>
      <c r="BB546" s="205">
        <v>14.771701910043362</v>
      </c>
      <c r="BC546" s="206" t="s">
        <v>904</v>
      </c>
      <c r="BD546" s="205">
        <v>14.771701910043362</v>
      </c>
      <c r="BE546" s="205">
        <v>16092.942010017732</v>
      </c>
      <c r="BF546" s="205">
        <v>0.0</v>
      </c>
      <c r="BG546" s="205">
        <v>71028.75</v>
      </c>
      <c r="BH546" s="205">
        <v>56823.0</v>
      </c>
      <c r="BI546" s="2" t="s">
        <v>904</v>
      </c>
      <c r="BJ546" s="2" t="s">
        <v>904</v>
      </c>
      <c r="BK546" s="2" t="s">
        <v>904</v>
      </c>
      <c r="BL546" s="2" t="s">
        <v>911</v>
      </c>
      <c r="BM546" s="208" t="s">
        <v>904</v>
      </c>
      <c r="BN546" s="208" t="s">
        <v>904</v>
      </c>
      <c r="BO546" s="87">
        <v>20.0</v>
      </c>
      <c r="BP546" s="101">
        <v>0.05</v>
      </c>
      <c r="BQ546" s="101">
        <v>0.04</v>
      </c>
      <c r="BR546" s="2">
        <v>100.0</v>
      </c>
      <c r="BS546" s="2">
        <v>100.0</v>
      </c>
    </row>
    <row r="547" ht="12.75" customHeight="1">
      <c r="A547" s="87" t="str">
        <f t="shared" si="1"/>
        <v>Australia Mangrove Restoration Hybrid Medium</v>
      </c>
      <c r="B547" s="87" t="s">
        <v>163</v>
      </c>
      <c r="C547" s="203" t="s">
        <v>185</v>
      </c>
      <c r="D547" s="203" t="s">
        <v>586</v>
      </c>
      <c r="E547" s="203" t="s">
        <v>160</v>
      </c>
      <c r="F547" s="203" t="s">
        <v>174</v>
      </c>
      <c r="G547" s="203" t="s">
        <v>910</v>
      </c>
      <c r="H547" s="177">
        <v>500.0</v>
      </c>
      <c r="I547" s="2" t="s">
        <v>903</v>
      </c>
      <c r="J547" s="2">
        <v>503833.4939662501</v>
      </c>
      <c r="K547" s="2" t="e">
        <v>#VALUE!</v>
      </c>
      <c r="L547" s="204" t="e">
        <v>#VALUE!</v>
      </c>
      <c r="M547" s="92" t="e">
        <v>#VALUE!</v>
      </c>
      <c r="N547" s="92" t="e">
        <v>#VALUE!</v>
      </c>
      <c r="O547" s="92" t="e">
        <v>#VALUE!</v>
      </c>
      <c r="P547" s="92" t="e">
        <v>#VALUE!</v>
      </c>
      <c r="Q547" s="92" t="e">
        <v>#VALUE!</v>
      </c>
      <c r="R547" s="92" t="e">
        <v>#VALUE!</v>
      </c>
      <c r="S547" s="92">
        <v>71028.75</v>
      </c>
      <c r="T547" s="92">
        <v>56823.0</v>
      </c>
      <c r="U547" s="92" t="e">
        <v>#VALUE!</v>
      </c>
      <c r="V547" s="92" t="e">
        <v>#VALUE!</v>
      </c>
      <c r="W547" s="92" t="e">
        <v>#VALUE!</v>
      </c>
      <c r="X547" s="92" t="e">
        <v>#VALUE!</v>
      </c>
      <c r="Y547" s="92" t="e">
        <v>#VALUE!</v>
      </c>
      <c r="Z547" s="92">
        <v>142.0575</v>
      </c>
      <c r="AA547" s="92" t="e">
        <v>#VALUE!</v>
      </c>
      <c r="AB547" s="87">
        <v>500.0</v>
      </c>
      <c r="AC547" s="2" t="e">
        <v>#VALUE!</v>
      </c>
      <c r="AD547" s="92" t="e">
        <v>#VALUE!</v>
      </c>
      <c r="AE547" s="92" t="e">
        <v>#VALUE!</v>
      </c>
      <c r="AF547" s="92" t="e">
        <v>#VALUE!</v>
      </c>
      <c r="AG547" s="92" t="e">
        <v>#VALUE!</v>
      </c>
      <c r="AH547" s="2" t="s">
        <v>904</v>
      </c>
      <c r="AI547" s="2" t="s">
        <v>904</v>
      </c>
      <c r="AJ547" s="2" t="s">
        <v>904</v>
      </c>
      <c r="AK547" s="177">
        <v>56823.0</v>
      </c>
      <c r="AL547" s="2" t="s">
        <v>904</v>
      </c>
      <c r="AM547" s="2" t="s">
        <v>904</v>
      </c>
      <c r="AN547" s="2" t="s">
        <v>904</v>
      </c>
      <c r="AO547" s="2" t="s">
        <v>904</v>
      </c>
      <c r="AP547" s="2" t="s">
        <v>904</v>
      </c>
      <c r="AQ547" s="2" t="s">
        <v>904</v>
      </c>
      <c r="AR547" s="2" t="s">
        <v>904</v>
      </c>
      <c r="AS547" s="2" t="s">
        <v>904</v>
      </c>
      <c r="AT547" s="2" t="s">
        <v>904</v>
      </c>
      <c r="AU547" s="2" t="s">
        <v>904</v>
      </c>
      <c r="AV547" s="2" t="s">
        <v>904</v>
      </c>
      <c r="AW547" s="2" t="s">
        <v>904</v>
      </c>
      <c r="AX547" s="2" t="s">
        <v>904</v>
      </c>
      <c r="AY547" s="2" t="s">
        <v>904</v>
      </c>
      <c r="AZ547" s="2" t="s">
        <v>904</v>
      </c>
      <c r="BA547" s="205">
        <v>2.0774154021367002E7</v>
      </c>
      <c r="BB547" s="205">
        <v>14.771701910043362</v>
      </c>
      <c r="BC547" s="206" t="s">
        <v>904</v>
      </c>
      <c r="BD547" s="205">
        <v>14.771701910043362</v>
      </c>
      <c r="BE547" s="205">
        <v>16092.942010017732</v>
      </c>
      <c r="BF547" s="205">
        <v>0.0</v>
      </c>
      <c r="BG547" s="205">
        <v>71028.75</v>
      </c>
      <c r="BH547" s="205">
        <v>56823.0</v>
      </c>
      <c r="BI547" s="2" t="s">
        <v>904</v>
      </c>
      <c r="BJ547" s="2" t="s">
        <v>904</v>
      </c>
      <c r="BK547" s="2" t="s">
        <v>904</v>
      </c>
      <c r="BL547" s="2" t="s">
        <v>911</v>
      </c>
      <c r="BM547" s="208" t="s">
        <v>904</v>
      </c>
      <c r="BN547" s="208" t="s">
        <v>904</v>
      </c>
      <c r="BO547" s="87">
        <v>20.0</v>
      </c>
      <c r="BP547" s="101">
        <v>0.05</v>
      </c>
      <c r="BQ547" s="101">
        <v>0.04</v>
      </c>
      <c r="BR547" s="2">
        <v>100.0</v>
      </c>
      <c r="BS547" s="2">
        <v>100.0</v>
      </c>
    </row>
    <row r="548" ht="12.75" customHeight="1">
      <c r="A548" s="87" t="str">
        <f t="shared" si="1"/>
        <v>Australia Salt marsh Restoration Hybrid Medium</v>
      </c>
      <c r="B548" s="87" t="s">
        <v>163</v>
      </c>
      <c r="C548" s="203" t="s">
        <v>185</v>
      </c>
      <c r="D548" s="203" t="s">
        <v>586</v>
      </c>
      <c r="E548" s="203" t="s">
        <v>168</v>
      </c>
      <c r="F548" s="203" t="s">
        <v>174</v>
      </c>
      <c r="G548" s="203" t="s">
        <v>910</v>
      </c>
      <c r="H548" s="177">
        <v>500.0</v>
      </c>
      <c r="I548" s="2" t="s">
        <v>903</v>
      </c>
      <c r="J548" s="2">
        <v>18742.408583810084</v>
      </c>
      <c r="K548" s="2" t="e">
        <v>#VALUE!</v>
      </c>
      <c r="L548" s="204" t="e">
        <v>#VALUE!</v>
      </c>
      <c r="M548" s="92" t="e">
        <v>#VALUE!</v>
      </c>
      <c r="N548" s="92" t="e">
        <v>#VALUE!</v>
      </c>
      <c r="O548" s="92" t="e">
        <v>#VALUE!</v>
      </c>
      <c r="P548" s="92" t="e">
        <v>#VALUE!</v>
      </c>
      <c r="Q548" s="92" t="e">
        <v>#VALUE!</v>
      </c>
      <c r="R548" s="92" t="e">
        <v>#VALUE!</v>
      </c>
      <c r="S548" s="92">
        <v>32532.499999999927</v>
      </c>
      <c r="T548" s="92">
        <v>26025.999999999953</v>
      </c>
      <c r="U548" s="92" t="e">
        <v>#VALUE!</v>
      </c>
      <c r="V548" s="92" t="e">
        <v>#VALUE!</v>
      </c>
      <c r="W548" s="92" t="e">
        <v>#VALUE!</v>
      </c>
      <c r="X548" s="92" t="e">
        <v>#VALUE!</v>
      </c>
      <c r="Y548" s="92" t="e">
        <v>#VALUE!</v>
      </c>
      <c r="Z548" s="92">
        <v>65.06499999999986</v>
      </c>
      <c r="AA548" s="92" t="e">
        <v>#VALUE!</v>
      </c>
      <c r="AB548" s="87">
        <v>500.0</v>
      </c>
      <c r="AC548" s="2" t="e">
        <v>#VALUE!</v>
      </c>
      <c r="AD548" s="92" t="e">
        <v>#VALUE!</v>
      </c>
      <c r="AE548" s="92" t="e">
        <v>#VALUE!</v>
      </c>
      <c r="AF548" s="92" t="e">
        <v>#VALUE!</v>
      </c>
      <c r="AG548" s="92" t="e">
        <v>#VALUE!</v>
      </c>
      <c r="AH548" s="2" t="s">
        <v>904</v>
      </c>
      <c r="AI548" s="2" t="s">
        <v>904</v>
      </c>
      <c r="AJ548" s="2" t="s">
        <v>904</v>
      </c>
      <c r="AK548" s="177">
        <v>26025.999999999953</v>
      </c>
      <c r="AL548" s="2" t="s">
        <v>904</v>
      </c>
      <c r="AM548" s="2" t="s">
        <v>904</v>
      </c>
      <c r="AN548" s="2" t="s">
        <v>904</v>
      </c>
      <c r="AO548" s="2" t="s">
        <v>904</v>
      </c>
      <c r="AP548" s="2" t="s">
        <v>904</v>
      </c>
      <c r="AQ548" s="2" t="s">
        <v>904</v>
      </c>
      <c r="AR548" s="2" t="s">
        <v>904</v>
      </c>
      <c r="AS548" s="2" t="s">
        <v>904</v>
      </c>
      <c r="AT548" s="2" t="s">
        <v>904</v>
      </c>
      <c r="AU548" s="2" t="s">
        <v>904</v>
      </c>
      <c r="AV548" s="2" t="s">
        <v>904</v>
      </c>
      <c r="AW548" s="2" t="s">
        <v>904</v>
      </c>
      <c r="AX548" s="2" t="s">
        <v>904</v>
      </c>
      <c r="AY548" s="2" t="s">
        <v>904</v>
      </c>
      <c r="AZ548" s="2" t="s">
        <v>904</v>
      </c>
      <c r="BA548" s="205">
        <v>4263802.103693904</v>
      </c>
      <c r="BB548" s="205">
        <v>23.86219062102731</v>
      </c>
      <c r="BC548" s="206" t="s">
        <v>904</v>
      </c>
      <c r="BD548" s="205">
        <v>23.86219062102731</v>
      </c>
      <c r="BE548" s="205">
        <v>5050.744189832246</v>
      </c>
      <c r="BF548" s="205">
        <v>0.0</v>
      </c>
      <c r="BG548" s="205">
        <v>32532.499999999927</v>
      </c>
      <c r="BH548" s="205">
        <v>26025.999999999953</v>
      </c>
      <c r="BI548" s="2" t="s">
        <v>904</v>
      </c>
      <c r="BJ548" s="2" t="s">
        <v>904</v>
      </c>
      <c r="BK548" s="2" t="s">
        <v>904</v>
      </c>
      <c r="BL548" s="2" t="s">
        <v>911</v>
      </c>
      <c r="BM548" s="208" t="s">
        <v>904</v>
      </c>
      <c r="BN548" s="208" t="s">
        <v>904</v>
      </c>
      <c r="BO548" s="87">
        <v>20.0</v>
      </c>
      <c r="BP548" s="101">
        <v>0.05</v>
      </c>
      <c r="BQ548" s="101">
        <v>0.04</v>
      </c>
      <c r="BR548" s="2">
        <v>100.0</v>
      </c>
      <c r="BS548" s="2">
        <v>100.0</v>
      </c>
    </row>
    <row r="549" ht="12.75" customHeight="1">
      <c r="A549" s="87" t="str">
        <f t="shared" si="1"/>
        <v>Australia Salt marsh Restoration Hybrid Medium</v>
      </c>
      <c r="B549" s="87" t="s">
        <v>163</v>
      </c>
      <c r="C549" s="203" t="s">
        <v>185</v>
      </c>
      <c r="D549" s="203" t="s">
        <v>586</v>
      </c>
      <c r="E549" s="203" t="s">
        <v>168</v>
      </c>
      <c r="F549" s="203" t="s">
        <v>174</v>
      </c>
      <c r="G549" s="203" t="s">
        <v>910</v>
      </c>
      <c r="H549" s="177">
        <v>500.0</v>
      </c>
      <c r="I549" s="2" t="s">
        <v>903</v>
      </c>
      <c r="J549" s="2">
        <v>18742.408583810084</v>
      </c>
      <c r="K549" s="2" t="e">
        <v>#VALUE!</v>
      </c>
      <c r="L549" s="204" t="e">
        <v>#VALUE!</v>
      </c>
      <c r="M549" s="92" t="e">
        <v>#VALUE!</v>
      </c>
      <c r="N549" s="92" t="e">
        <v>#VALUE!</v>
      </c>
      <c r="O549" s="92" t="e">
        <v>#VALUE!</v>
      </c>
      <c r="P549" s="92" t="e">
        <v>#VALUE!</v>
      </c>
      <c r="Q549" s="92" t="e">
        <v>#VALUE!</v>
      </c>
      <c r="R549" s="92" t="e">
        <v>#VALUE!</v>
      </c>
      <c r="S549" s="92">
        <v>32532.499999999927</v>
      </c>
      <c r="T549" s="92">
        <v>26025.999999999953</v>
      </c>
      <c r="U549" s="92" t="e">
        <v>#VALUE!</v>
      </c>
      <c r="V549" s="92" t="e">
        <v>#VALUE!</v>
      </c>
      <c r="W549" s="92" t="e">
        <v>#VALUE!</v>
      </c>
      <c r="X549" s="92" t="e">
        <v>#VALUE!</v>
      </c>
      <c r="Y549" s="92" t="e">
        <v>#VALUE!</v>
      </c>
      <c r="Z549" s="92">
        <v>65.06499999999986</v>
      </c>
      <c r="AA549" s="92" t="e">
        <v>#VALUE!</v>
      </c>
      <c r="AB549" s="87">
        <v>500.0</v>
      </c>
      <c r="AC549" s="2" t="e">
        <v>#VALUE!</v>
      </c>
      <c r="AD549" s="92" t="e">
        <v>#VALUE!</v>
      </c>
      <c r="AE549" s="92" t="e">
        <v>#VALUE!</v>
      </c>
      <c r="AF549" s="92" t="e">
        <v>#VALUE!</v>
      </c>
      <c r="AG549" s="92" t="e">
        <v>#VALUE!</v>
      </c>
      <c r="AH549" s="2" t="s">
        <v>904</v>
      </c>
      <c r="AI549" s="2" t="s">
        <v>904</v>
      </c>
      <c r="AJ549" s="2" t="s">
        <v>904</v>
      </c>
      <c r="AK549" s="177">
        <v>26025.999999999953</v>
      </c>
      <c r="AL549" s="2" t="s">
        <v>904</v>
      </c>
      <c r="AM549" s="2" t="s">
        <v>904</v>
      </c>
      <c r="AN549" s="2" t="s">
        <v>904</v>
      </c>
      <c r="AO549" s="2" t="s">
        <v>904</v>
      </c>
      <c r="AP549" s="2" t="s">
        <v>904</v>
      </c>
      <c r="AQ549" s="2" t="s">
        <v>904</v>
      </c>
      <c r="AR549" s="2" t="s">
        <v>904</v>
      </c>
      <c r="AS549" s="2" t="s">
        <v>904</v>
      </c>
      <c r="AT549" s="2" t="s">
        <v>904</v>
      </c>
      <c r="AU549" s="2" t="s">
        <v>904</v>
      </c>
      <c r="AV549" s="2" t="s">
        <v>904</v>
      </c>
      <c r="AW549" s="2" t="s">
        <v>904</v>
      </c>
      <c r="AX549" s="2" t="s">
        <v>904</v>
      </c>
      <c r="AY549" s="2" t="s">
        <v>904</v>
      </c>
      <c r="AZ549" s="2" t="s">
        <v>904</v>
      </c>
      <c r="BA549" s="205">
        <v>4263802.103693904</v>
      </c>
      <c r="BB549" s="205">
        <v>23.86219062102731</v>
      </c>
      <c r="BC549" s="206" t="s">
        <v>904</v>
      </c>
      <c r="BD549" s="205">
        <v>23.86219062102731</v>
      </c>
      <c r="BE549" s="205">
        <v>5050.744189832246</v>
      </c>
      <c r="BF549" s="205">
        <v>0.0</v>
      </c>
      <c r="BG549" s="205">
        <v>32532.499999999927</v>
      </c>
      <c r="BH549" s="205">
        <v>26025.999999999953</v>
      </c>
      <c r="BI549" s="2" t="s">
        <v>904</v>
      </c>
      <c r="BJ549" s="2" t="s">
        <v>904</v>
      </c>
      <c r="BK549" s="2" t="s">
        <v>904</v>
      </c>
      <c r="BL549" s="2" t="s">
        <v>911</v>
      </c>
      <c r="BM549" s="208" t="s">
        <v>904</v>
      </c>
      <c r="BN549" s="208" t="s">
        <v>904</v>
      </c>
      <c r="BO549" s="87">
        <v>20.0</v>
      </c>
      <c r="BP549" s="101">
        <v>0.05</v>
      </c>
      <c r="BQ549" s="101">
        <v>0.04</v>
      </c>
      <c r="BR549" s="2">
        <v>100.0</v>
      </c>
      <c r="BS549" s="2">
        <v>100.0</v>
      </c>
    </row>
    <row r="550" ht="12.75" customHeight="1">
      <c r="A550" s="87" t="str">
        <f t="shared" si="1"/>
        <v>Australia Mangrove Restoration Hybrid Small</v>
      </c>
      <c r="B550" s="87" t="s">
        <v>163</v>
      </c>
      <c r="C550" s="203" t="s">
        <v>185</v>
      </c>
      <c r="D550" s="203" t="s">
        <v>586</v>
      </c>
      <c r="E550" s="203" t="s">
        <v>160</v>
      </c>
      <c r="F550" s="203" t="s">
        <v>174</v>
      </c>
      <c r="G550" s="203" t="s">
        <v>910</v>
      </c>
      <c r="H550" s="177">
        <v>100.0</v>
      </c>
      <c r="I550" s="2" t="s">
        <v>907</v>
      </c>
      <c r="J550" s="2">
        <v>503833.4939662501</v>
      </c>
      <c r="K550" s="2" t="e">
        <v>#VALUE!</v>
      </c>
      <c r="L550" s="204" t="e">
        <v>#VALUE!</v>
      </c>
      <c r="M550" s="92" t="e">
        <v>#VALUE!</v>
      </c>
      <c r="N550" s="92" t="e">
        <v>#VALUE!</v>
      </c>
      <c r="O550" s="92" t="e">
        <v>#VALUE!</v>
      </c>
      <c r="P550" s="92" t="e">
        <v>#VALUE!</v>
      </c>
      <c r="Q550" s="92" t="e">
        <v>#VALUE!</v>
      </c>
      <c r="R550" s="92" t="e">
        <v>#VALUE!</v>
      </c>
      <c r="S550" s="92">
        <v>14570.0</v>
      </c>
      <c r="T550" s="92">
        <v>11655.999999999998</v>
      </c>
      <c r="U550" s="92" t="e">
        <v>#VALUE!</v>
      </c>
      <c r="V550" s="92" t="e">
        <v>#VALUE!</v>
      </c>
      <c r="W550" s="92" t="e">
        <v>#VALUE!</v>
      </c>
      <c r="X550" s="92" t="e">
        <v>#VALUE!</v>
      </c>
      <c r="Y550" s="92" t="e">
        <v>#VALUE!</v>
      </c>
      <c r="Z550" s="92">
        <v>145.7</v>
      </c>
      <c r="AA550" s="92" t="e">
        <v>#VALUE!</v>
      </c>
      <c r="AB550" s="87">
        <v>500.0</v>
      </c>
      <c r="AC550" s="2" t="e">
        <v>#VALUE!</v>
      </c>
      <c r="AD550" s="92" t="e">
        <v>#VALUE!</v>
      </c>
      <c r="AE550" s="92" t="e">
        <v>#VALUE!</v>
      </c>
      <c r="AF550" s="92" t="e">
        <v>#VALUE!</v>
      </c>
      <c r="AG550" s="92" t="e">
        <v>#VALUE!</v>
      </c>
      <c r="AH550" s="2" t="s">
        <v>904</v>
      </c>
      <c r="AI550" s="2" t="s">
        <v>904</v>
      </c>
      <c r="AJ550" s="2" t="s">
        <v>904</v>
      </c>
      <c r="AK550" s="177">
        <v>11655.999999999998</v>
      </c>
      <c r="AL550" s="2" t="s">
        <v>904</v>
      </c>
      <c r="AM550" s="2" t="s">
        <v>904</v>
      </c>
      <c r="AN550" s="2" t="s">
        <v>904</v>
      </c>
      <c r="AO550" s="2" t="s">
        <v>904</v>
      </c>
      <c r="AP550" s="2" t="s">
        <v>904</v>
      </c>
      <c r="AQ550" s="2" t="s">
        <v>904</v>
      </c>
      <c r="AR550" s="2" t="s">
        <v>904</v>
      </c>
      <c r="AS550" s="2" t="s">
        <v>904</v>
      </c>
      <c r="AT550" s="2" t="s">
        <v>904</v>
      </c>
      <c r="AU550" s="2" t="s">
        <v>904</v>
      </c>
      <c r="AV550" s="2" t="s">
        <v>904</v>
      </c>
      <c r="AW550" s="2" t="s">
        <v>904</v>
      </c>
      <c r="AX550" s="2" t="s">
        <v>904</v>
      </c>
      <c r="AY550" s="2" t="s">
        <v>904</v>
      </c>
      <c r="AZ550" s="2" t="s">
        <v>904</v>
      </c>
      <c r="BA550" s="205">
        <v>2.0774154021367002E7</v>
      </c>
      <c r="BB550" s="205">
        <v>2.9543403820086667</v>
      </c>
      <c r="BC550" s="206" t="s">
        <v>904</v>
      </c>
      <c r="BD550" s="205">
        <v>2.9543403820086667</v>
      </c>
      <c r="BE550" s="205">
        <v>3218.5884020035446</v>
      </c>
      <c r="BF550" s="205">
        <v>0.0</v>
      </c>
      <c r="BG550" s="205">
        <v>14570.0</v>
      </c>
      <c r="BH550" s="205">
        <v>11655.999999999998</v>
      </c>
      <c r="BI550" s="2" t="s">
        <v>904</v>
      </c>
      <c r="BJ550" s="2" t="s">
        <v>904</v>
      </c>
      <c r="BK550" s="2" t="s">
        <v>904</v>
      </c>
      <c r="BL550" s="2" t="s">
        <v>911</v>
      </c>
      <c r="BM550" s="208" t="s">
        <v>904</v>
      </c>
      <c r="BN550" s="208" t="s">
        <v>904</v>
      </c>
      <c r="BO550" s="87">
        <v>20.0</v>
      </c>
      <c r="BP550" s="101">
        <v>0.05</v>
      </c>
      <c r="BQ550" s="101">
        <v>0.04</v>
      </c>
      <c r="BR550" s="2">
        <v>100.0</v>
      </c>
      <c r="BS550" s="2">
        <v>100.0</v>
      </c>
    </row>
    <row r="551" ht="12.75" customHeight="1">
      <c r="A551" s="87" t="str">
        <f t="shared" si="1"/>
        <v>Australia Mangrove Restoration Hybrid Small</v>
      </c>
      <c r="B551" s="87" t="s">
        <v>163</v>
      </c>
      <c r="C551" s="203" t="s">
        <v>185</v>
      </c>
      <c r="D551" s="203" t="s">
        <v>586</v>
      </c>
      <c r="E551" s="203" t="s">
        <v>160</v>
      </c>
      <c r="F551" s="203" t="s">
        <v>174</v>
      </c>
      <c r="G551" s="203" t="s">
        <v>910</v>
      </c>
      <c r="H551" s="177">
        <v>100.0</v>
      </c>
      <c r="I551" s="2" t="s">
        <v>907</v>
      </c>
      <c r="J551" s="2">
        <v>503833.4939662501</v>
      </c>
      <c r="K551" s="2" t="e">
        <v>#VALUE!</v>
      </c>
      <c r="L551" s="204" t="e">
        <v>#VALUE!</v>
      </c>
      <c r="M551" s="92" t="e">
        <v>#VALUE!</v>
      </c>
      <c r="N551" s="92" t="e">
        <v>#VALUE!</v>
      </c>
      <c r="O551" s="92" t="e">
        <v>#VALUE!</v>
      </c>
      <c r="P551" s="92" t="e">
        <v>#VALUE!</v>
      </c>
      <c r="Q551" s="92" t="e">
        <v>#VALUE!</v>
      </c>
      <c r="R551" s="92" t="e">
        <v>#VALUE!</v>
      </c>
      <c r="S551" s="92">
        <v>14570.0</v>
      </c>
      <c r="T551" s="92">
        <v>11655.999999999998</v>
      </c>
      <c r="U551" s="92" t="e">
        <v>#VALUE!</v>
      </c>
      <c r="V551" s="92" t="e">
        <v>#VALUE!</v>
      </c>
      <c r="W551" s="92" t="e">
        <v>#VALUE!</v>
      </c>
      <c r="X551" s="92" t="e">
        <v>#VALUE!</v>
      </c>
      <c r="Y551" s="92" t="e">
        <v>#VALUE!</v>
      </c>
      <c r="Z551" s="92">
        <v>145.7</v>
      </c>
      <c r="AA551" s="92" t="e">
        <v>#VALUE!</v>
      </c>
      <c r="AB551" s="87">
        <v>500.0</v>
      </c>
      <c r="AC551" s="2" t="e">
        <v>#VALUE!</v>
      </c>
      <c r="AD551" s="92" t="e">
        <v>#VALUE!</v>
      </c>
      <c r="AE551" s="92" t="e">
        <v>#VALUE!</v>
      </c>
      <c r="AF551" s="92" t="e">
        <v>#VALUE!</v>
      </c>
      <c r="AG551" s="92" t="e">
        <v>#VALUE!</v>
      </c>
      <c r="AH551" s="2" t="s">
        <v>904</v>
      </c>
      <c r="AI551" s="2" t="s">
        <v>904</v>
      </c>
      <c r="AJ551" s="2" t="s">
        <v>904</v>
      </c>
      <c r="AK551" s="177">
        <v>11655.999999999998</v>
      </c>
      <c r="AL551" s="2" t="s">
        <v>904</v>
      </c>
      <c r="AM551" s="2" t="s">
        <v>904</v>
      </c>
      <c r="AN551" s="2" t="s">
        <v>904</v>
      </c>
      <c r="AO551" s="2" t="s">
        <v>904</v>
      </c>
      <c r="AP551" s="2" t="s">
        <v>904</v>
      </c>
      <c r="AQ551" s="2" t="s">
        <v>904</v>
      </c>
      <c r="AR551" s="2" t="s">
        <v>904</v>
      </c>
      <c r="AS551" s="2" t="s">
        <v>904</v>
      </c>
      <c r="AT551" s="2" t="s">
        <v>904</v>
      </c>
      <c r="AU551" s="2" t="s">
        <v>904</v>
      </c>
      <c r="AV551" s="2" t="s">
        <v>904</v>
      </c>
      <c r="AW551" s="2" t="s">
        <v>904</v>
      </c>
      <c r="AX551" s="2" t="s">
        <v>904</v>
      </c>
      <c r="AY551" s="2" t="s">
        <v>904</v>
      </c>
      <c r="AZ551" s="2" t="s">
        <v>904</v>
      </c>
      <c r="BA551" s="205">
        <v>2.0774154021367002E7</v>
      </c>
      <c r="BB551" s="205">
        <v>2.9543403820086667</v>
      </c>
      <c r="BC551" s="206" t="s">
        <v>904</v>
      </c>
      <c r="BD551" s="205">
        <v>2.9543403820086667</v>
      </c>
      <c r="BE551" s="205">
        <v>3218.5884020035446</v>
      </c>
      <c r="BF551" s="205">
        <v>0.0</v>
      </c>
      <c r="BG551" s="205">
        <v>14570.0</v>
      </c>
      <c r="BH551" s="205">
        <v>11655.999999999998</v>
      </c>
      <c r="BI551" s="2" t="s">
        <v>904</v>
      </c>
      <c r="BJ551" s="2" t="s">
        <v>904</v>
      </c>
      <c r="BK551" s="2" t="s">
        <v>904</v>
      </c>
      <c r="BL551" s="2" t="s">
        <v>911</v>
      </c>
      <c r="BM551" s="208" t="s">
        <v>904</v>
      </c>
      <c r="BN551" s="208" t="s">
        <v>904</v>
      </c>
      <c r="BO551" s="87">
        <v>20.0</v>
      </c>
      <c r="BP551" s="101">
        <v>0.05</v>
      </c>
      <c r="BQ551" s="101">
        <v>0.04</v>
      </c>
      <c r="BR551" s="2">
        <v>100.0</v>
      </c>
      <c r="BS551" s="2">
        <v>100.0</v>
      </c>
    </row>
    <row r="552" ht="12.75" customHeight="1">
      <c r="A552" s="87" t="str">
        <f t="shared" si="1"/>
        <v>Australia Salt marsh Restoration Hybrid Small</v>
      </c>
      <c r="B552" s="87" t="s">
        <v>163</v>
      </c>
      <c r="C552" s="203" t="s">
        <v>185</v>
      </c>
      <c r="D552" s="203" t="s">
        <v>586</v>
      </c>
      <c r="E552" s="203" t="s">
        <v>168</v>
      </c>
      <c r="F552" s="203" t="s">
        <v>174</v>
      </c>
      <c r="G552" s="203" t="s">
        <v>910</v>
      </c>
      <c r="H552" s="177">
        <v>100.0</v>
      </c>
      <c r="I552" s="2" t="s">
        <v>907</v>
      </c>
      <c r="J552" s="2">
        <v>18742.408583810084</v>
      </c>
      <c r="K552" s="2" t="e">
        <v>#VALUE!</v>
      </c>
      <c r="L552" s="204" t="e">
        <v>#VALUE!</v>
      </c>
      <c r="M552" s="92" t="e">
        <v>#VALUE!</v>
      </c>
      <c r="N552" s="92" t="e">
        <v>#VALUE!</v>
      </c>
      <c r="O552" s="92" t="e">
        <v>#VALUE!</v>
      </c>
      <c r="P552" s="92" t="e">
        <v>#VALUE!</v>
      </c>
      <c r="Q552" s="92" t="e">
        <v>#VALUE!</v>
      </c>
      <c r="R552" s="92" t="e">
        <v>#VALUE!</v>
      </c>
      <c r="S552" s="92">
        <v>6673.333333333321</v>
      </c>
      <c r="T552" s="92">
        <v>5338.666666666656</v>
      </c>
      <c r="U552" s="92" t="e">
        <v>#VALUE!</v>
      </c>
      <c r="V552" s="92" t="e">
        <v>#VALUE!</v>
      </c>
      <c r="W552" s="92" t="e">
        <v>#VALUE!</v>
      </c>
      <c r="X552" s="92" t="e">
        <v>#VALUE!</v>
      </c>
      <c r="Y552" s="92" t="e">
        <v>#VALUE!</v>
      </c>
      <c r="Z552" s="92">
        <v>66.7333333333332</v>
      </c>
      <c r="AA552" s="92" t="e">
        <v>#VALUE!</v>
      </c>
      <c r="AB552" s="87">
        <v>500.0</v>
      </c>
      <c r="AC552" s="2" t="e">
        <v>#VALUE!</v>
      </c>
      <c r="AD552" s="92" t="e">
        <v>#VALUE!</v>
      </c>
      <c r="AE552" s="92" t="e">
        <v>#VALUE!</v>
      </c>
      <c r="AF552" s="92" t="e">
        <v>#VALUE!</v>
      </c>
      <c r="AG552" s="92" t="e">
        <v>#VALUE!</v>
      </c>
      <c r="AH552" s="2" t="s">
        <v>904</v>
      </c>
      <c r="AI552" s="2" t="s">
        <v>904</v>
      </c>
      <c r="AJ552" s="2" t="s">
        <v>904</v>
      </c>
      <c r="AK552" s="177">
        <v>5338.666666666656</v>
      </c>
      <c r="AL552" s="2" t="s">
        <v>904</v>
      </c>
      <c r="AM552" s="2" t="s">
        <v>904</v>
      </c>
      <c r="AN552" s="2" t="s">
        <v>904</v>
      </c>
      <c r="AO552" s="2" t="s">
        <v>904</v>
      </c>
      <c r="AP552" s="2" t="s">
        <v>904</v>
      </c>
      <c r="AQ552" s="2" t="s">
        <v>904</v>
      </c>
      <c r="AR552" s="2" t="s">
        <v>904</v>
      </c>
      <c r="AS552" s="2" t="s">
        <v>904</v>
      </c>
      <c r="AT552" s="2" t="s">
        <v>904</v>
      </c>
      <c r="AU552" s="2" t="s">
        <v>904</v>
      </c>
      <c r="AV552" s="2" t="s">
        <v>904</v>
      </c>
      <c r="AW552" s="2" t="s">
        <v>904</v>
      </c>
      <c r="AX552" s="2" t="s">
        <v>904</v>
      </c>
      <c r="AY552" s="2" t="s">
        <v>904</v>
      </c>
      <c r="AZ552" s="2" t="s">
        <v>904</v>
      </c>
      <c r="BA552" s="205">
        <v>4263802.103693904</v>
      </c>
      <c r="BB552" s="205">
        <v>4.772438124205465</v>
      </c>
      <c r="BC552" s="206" t="s">
        <v>904</v>
      </c>
      <c r="BD552" s="205">
        <v>4.772438124205465</v>
      </c>
      <c r="BE552" s="205">
        <v>1010.1488379664489</v>
      </c>
      <c r="BF552" s="205">
        <v>0.0</v>
      </c>
      <c r="BG552" s="205">
        <v>6673.333333333321</v>
      </c>
      <c r="BH552" s="205">
        <v>5338.666666666656</v>
      </c>
      <c r="BI552" s="2" t="s">
        <v>904</v>
      </c>
      <c r="BJ552" s="2" t="s">
        <v>904</v>
      </c>
      <c r="BK552" s="2" t="s">
        <v>904</v>
      </c>
      <c r="BL552" s="2" t="s">
        <v>911</v>
      </c>
      <c r="BM552" s="208" t="s">
        <v>904</v>
      </c>
      <c r="BN552" s="208" t="s">
        <v>904</v>
      </c>
      <c r="BO552" s="87">
        <v>20.0</v>
      </c>
      <c r="BP552" s="101">
        <v>0.05</v>
      </c>
      <c r="BQ552" s="101">
        <v>0.04</v>
      </c>
      <c r="BR552" s="2">
        <v>100.0</v>
      </c>
      <c r="BS552" s="2">
        <v>100.0</v>
      </c>
    </row>
    <row r="553" ht="12.75" customHeight="1">
      <c r="A553" s="87" t="str">
        <f t="shared" si="1"/>
        <v>Australia Salt marsh Restoration Hybrid Small</v>
      </c>
      <c r="B553" s="87" t="s">
        <v>163</v>
      </c>
      <c r="C553" s="203" t="s">
        <v>185</v>
      </c>
      <c r="D553" s="203" t="s">
        <v>586</v>
      </c>
      <c r="E553" s="203" t="s">
        <v>168</v>
      </c>
      <c r="F553" s="203" t="s">
        <v>174</v>
      </c>
      <c r="G553" s="203" t="s">
        <v>910</v>
      </c>
      <c r="H553" s="177">
        <v>100.0</v>
      </c>
      <c r="I553" s="2" t="s">
        <v>907</v>
      </c>
      <c r="J553" s="2">
        <v>18742.408583810084</v>
      </c>
      <c r="K553" s="2" t="e">
        <v>#VALUE!</v>
      </c>
      <c r="L553" s="204" t="e">
        <v>#VALUE!</v>
      </c>
      <c r="M553" s="92" t="e">
        <v>#VALUE!</v>
      </c>
      <c r="N553" s="92" t="e">
        <v>#VALUE!</v>
      </c>
      <c r="O553" s="92" t="e">
        <v>#VALUE!</v>
      </c>
      <c r="P553" s="92" t="e">
        <v>#VALUE!</v>
      </c>
      <c r="Q553" s="92" t="e">
        <v>#VALUE!</v>
      </c>
      <c r="R553" s="92" t="e">
        <v>#VALUE!</v>
      </c>
      <c r="S553" s="92">
        <v>6673.333333333321</v>
      </c>
      <c r="T553" s="92">
        <v>5338.666666666656</v>
      </c>
      <c r="U553" s="92" t="e">
        <v>#VALUE!</v>
      </c>
      <c r="V553" s="92" t="e">
        <v>#VALUE!</v>
      </c>
      <c r="W553" s="92" t="e">
        <v>#VALUE!</v>
      </c>
      <c r="X553" s="92" t="e">
        <v>#VALUE!</v>
      </c>
      <c r="Y553" s="92" t="e">
        <v>#VALUE!</v>
      </c>
      <c r="Z553" s="92">
        <v>66.7333333333332</v>
      </c>
      <c r="AA553" s="92" t="e">
        <v>#VALUE!</v>
      </c>
      <c r="AB553" s="87">
        <v>500.0</v>
      </c>
      <c r="AC553" s="2" t="e">
        <v>#VALUE!</v>
      </c>
      <c r="AD553" s="92" t="e">
        <v>#VALUE!</v>
      </c>
      <c r="AE553" s="92" t="e">
        <v>#VALUE!</v>
      </c>
      <c r="AF553" s="92" t="e">
        <v>#VALUE!</v>
      </c>
      <c r="AG553" s="92" t="e">
        <v>#VALUE!</v>
      </c>
      <c r="AH553" s="2" t="s">
        <v>904</v>
      </c>
      <c r="AI553" s="2" t="s">
        <v>904</v>
      </c>
      <c r="AJ553" s="2" t="s">
        <v>904</v>
      </c>
      <c r="AK553" s="177">
        <v>5338.666666666656</v>
      </c>
      <c r="AL553" s="2" t="s">
        <v>904</v>
      </c>
      <c r="AM553" s="2" t="s">
        <v>904</v>
      </c>
      <c r="AN553" s="2" t="s">
        <v>904</v>
      </c>
      <c r="AO553" s="2" t="s">
        <v>904</v>
      </c>
      <c r="AP553" s="2" t="s">
        <v>904</v>
      </c>
      <c r="AQ553" s="2" t="s">
        <v>904</v>
      </c>
      <c r="AR553" s="2" t="s">
        <v>904</v>
      </c>
      <c r="AS553" s="2" t="s">
        <v>904</v>
      </c>
      <c r="AT553" s="2" t="s">
        <v>904</v>
      </c>
      <c r="AU553" s="2" t="s">
        <v>904</v>
      </c>
      <c r="AV553" s="2" t="s">
        <v>904</v>
      </c>
      <c r="AW553" s="2" t="s">
        <v>904</v>
      </c>
      <c r="AX553" s="2" t="s">
        <v>904</v>
      </c>
      <c r="AY553" s="2" t="s">
        <v>904</v>
      </c>
      <c r="AZ553" s="2" t="s">
        <v>904</v>
      </c>
      <c r="BA553" s="205">
        <v>4263802.103693904</v>
      </c>
      <c r="BB553" s="205">
        <v>4.772438124205465</v>
      </c>
      <c r="BC553" s="206" t="s">
        <v>904</v>
      </c>
      <c r="BD553" s="205">
        <v>4.772438124205465</v>
      </c>
      <c r="BE553" s="205">
        <v>1010.1488379664489</v>
      </c>
      <c r="BF553" s="205">
        <v>0.0</v>
      </c>
      <c r="BG553" s="205">
        <v>6673.333333333321</v>
      </c>
      <c r="BH553" s="205">
        <v>5338.666666666656</v>
      </c>
      <c r="BI553" s="2" t="s">
        <v>904</v>
      </c>
      <c r="BJ553" s="2" t="s">
        <v>904</v>
      </c>
      <c r="BK553" s="2" t="s">
        <v>904</v>
      </c>
      <c r="BL553" s="2" t="s">
        <v>911</v>
      </c>
      <c r="BM553" s="208" t="s">
        <v>904</v>
      </c>
      <c r="BN553" s="208" t="s">
        <v>904</v>
      </c>
      <c r="BO553" s="87">
        <v>20.0</v>
      </c>
      <c r="BP553" s="101">
        <v>0.05</v>
      </c>
      <c r="BQ553" s="101">
        <v>0.04</v>
      </c>
      <c r="BR553" s="2">
        <v>100.0</v>
      </c>
      <c r="BS553" s="2">
        <v>100.0</v>
      </c>
    </row>
    <row r="554" ht="12.75" customHeight="1">
      <c r="A554" s="87" t="str">
        <f t="shared" si="1"/>
        <v>Australia Mangrove Restoration Hybrid Small</v>
      </c>
      <c r="B554" s="87" t="s">
        <v>163</v>
      </c>
      <c r="C554" s="203" t="s">
        <v>185</v>
      </c>
      <c r="D554" s="203" t="s">
        <v>586</v>
      </c>
      <c r="E554" s="203" t="s">
        <v>160</v>
      </c>
      <c r="F554" s="203" t="s">
        <v>174</v>
      </c>
      <c r="G554" s="203" t="s">
        <v>910</v>
      </c>
      <c r="H554" s="177">
        <v>100.0</v>
      </c>
      <c r="I554" s="2" t="s">
        <v>907</v>
      </c>
      <c r="J554" s="2">
        <v>503833.4939662501</v>
      </c>
      <c r="K554" s="2" t="e">
        <v>#VALUE!</v>
      </c>
      <c r="L554" s="204" t="e">
        <v>#VALUE!</v>
      </c>
      <c r="M554" s="92" t="e">
        <v>#VALUE!</v>
      </c>
      <c r="N554" s="92" t="e">
        <v>#VALUE!</v>
      </c>
      <c r="O554" s="92" t="e">
        <v>#VALUE!</v>
      </c>
      <c r="P554" s="92" t="e">
        <v>#VALUE!</v>
      </c>
      <c r="Q554" s="92" t="e">
        <v>#VALUE!</v>
      </c>
      <c r="R554" s="92" t="e">
        <v>#VALUE!</v>
      </c>
      <c r="S554" s="92">
        <v>14570.0</v>
      </c>
      <c r="T554" s="92">
        <v>11655.999999999998</v>
      </c>
      <c r="U554" s="92" t="e">
        <v>#VALUE!</v>
      </c>
      <c r="V554" s="92" t="e">
        <v>#VALUE!</v>
      </c>
      <c r="W554" s="92" t="e">
        <v>#VALUE!</v>
      </c>
      <c r="X554" s="92" t="e">
        <v>#VALUE!</v>
      </c>
      <c r="Y554" s="92" t="e">
        <v>#VALUE!</v>
      </c>
      <c r="Z554" s="92">
        <v>145.7</v>
      </c>
      <c r="AA554" s="92" t="e">
        <v>#VALUE!</v>
      </c>
      <c r="AB554" s="87">
        <v>500.0</v>
      </c>
      <c r="AC554" s="2" t="e">
        <v>#VALUE!</v>
      </c>
      <c r="AD554" s="92" t="e">
        <v>#VALUE!</v>
      </c>
      <c r="AE554" s="92" t="e">
        <v>#VALUE!</v>
      </c>
      <c r="AF554" s="92" t="e">
        <v>#VALUE!</v>
      </c>
      <c r="AG554" s="92" t="e">
        <v>#VALUE!</v>
      </c>
      <c r="AH554" s="2" t="s">
        <v>904</v>
      </c>
      <c r="AI554" s="2" t="s">
        <v>904</v>
      </c>
      <c r="AJ554" s="2" t="s">
        <v>904</v>
      </c>
      <c r="AK554" s="177">
        <v>11655.999999999998</v>
      </c>
      <c r="AL554" s="2" t="s">
        <v>904</v>
      </c>
      <c r="AM554" s="2" t="s">
        <v>904</v>
      </c>
      <c r="AN554" s="2" t="s">
        <v>904</v>
      </c>
      <c r="AO554" s="2" t="s">
        <v>904</v>
      </c>
      <c r="AP554" s="2" t="s">
        <v>904</v>
      </c>
      <c r="AQ554" s="2" t="s">
        <v>904</v>
      </c>
      <c r="AR554" s="2" t="s">
        <v>904</v>
      </c>
      <c r="AS554" s="2" t="s">
        <v>904</v>
      </c>
      <c r="AT554" s="2" t="s">
        <v>904</v>
      </c>
      <c r="AU554" s="2" t="s">
        <v>904</v>
      </c>
      <c r="AV554" s="2" t="s">
        <v>904</v>
      </c>
      <c r="AW554" s="2" t="s">
        <v>904</v>
      </c>
      <c r="AX554" s="2" t="s">
        <v>904</v>
      </c>
      <c r="AY554" s="2" t="s">
        <v>904</v>
      </c>
      <c r="AZ554" s="2" t="s">
        <v>904</v>
      </c>
      <c r="BA554" s="205">
        <v>2.0774154021367002E7</v>
      </c>
      <c r="BB554" s="205">
        <v>2.9543403820086667</v>
      </c>
      <c r="BC554" s="206" t="s">
        <v>904</v>
      </c>
      <c r="BD554" s="205">
        <v>2.9543403820086667</v>
      </c>
      <c r="BE554" s="205">
        <v>3218.5884020035446</v>
      </c>
      <c r="BF554" s="205">
        <v>0.0</v>
      </c>
      <c r="BG554" s="205">
        <v>14570.0</v>
      </c>
      <c r="BH554" s="205">
        <v>11655.999999999998</v>
      </c>
      <c r="BI554" s="2" t="s">
        <v>904</v>
      </c>
      <c r="BJ554" s="2" t="s">
        <v>904</v>
      </c>
      <c r="BK554" s="2" t="s">
        <v>904</v>
      </c>
      <c r="BL554" s="2" t="s">
        <v>911</v>
      </c>
      <c r="BM554" s="208" t="s">
        <v>904</v>
      </c>
      <c r="BN554" s="208" t="s">
        <v>904</v>
      </c>
      <c r="BO554" s="87">
        <v>20.0</v>
      </c>
      <c r="BP554" s="101">
        <v>0.05</v>
      </c>
      <c r="BQ554" s="101">
        <v>0.04</v>
      </c>
      <c r="BR554" s="2">
        <v>100.0</v>
      </c>
      <c r="BS554" s="2">
        <v>100.0</v>
      </c>
    </row>
    <row r="555" ht="12.75" customHeight="1">
      <c r="A555" s="87" t="str">
        <f t="shared" si="1"/>
        <v>Australia Mangrove Restoration Hybrid Small</v>
      </c>
      <c r="B555" s="87" t="s">
        <v>163</v>
      </c>
      <c r="C555" s="203" t="s">
        <v>185</v>
      </c>
      <c r="D555" s="203" t="s">
        <v>586</v>
      </c>
      <c r="E555" s="203" t="s">
        <v>160</v>
      </c>
      <c r="F555" s="203" t="s">
        <v>174</v>
      </c>
      <c r="G555" s="203" t="s">
        <v>910</v>
      </c>
      <c r="H555" s="177">
        <v>100.0</v>
      </c>
      <c r="I555" s="2" t="s">
        <v>907</v>
      </c>
      <c r="J555" s="2">
        <v>503833.4939662501</v>
      </c>
      <c r="K555" s="2" t="e">
        <v>#VALUE!</v>
      </c>
      <c r="L555" s="204" t="e">
        <v>#VALUE!</v>
      </c>
      <c r="M555" s="92" t="e">
        <v>#VALUE!</v>
      </c>
      <c r="N555" s="92" t="e">
        <v>#VALUE!</v>
      </c>
      <c r="O555" s="92" t="e">
        <v>#VALUE!</v>
      </c>
      <c r="P555" s="92" t="e">
        <v>#VALUE!</v>
      </c>
      <c r="Q555" s="92" t="e">
        <v>#VALUE!</v>
      </c>
      <c r="R555" s="92" t="e">
        <v>#VALUE!</v>
      </c>
      <c r="S555" s="92">
        <v>14570.0</v>
      </c>
      <c r="T555" s="92">
        <v>11655.999999999998</v>
      </c>
      <c r="U555" s="92" t="e">
        <v>#VALUE!</v>
      </c>
      <c r="V555" s="92" t="e">
        <v>#VALUE!</v>
      </c>
      <c r="W555" s="92" t="e">
        <v>#VALUE!</v>
      </c>
      <c r="X555" s="92" t="e">
        <v>#VALUE!</v>
      </c>
      <c r="Y555" s="92" t="e">
        <v>#VALUE!</v>
      </c>
      <c r="Z555" s="92">
        <v>145.7</v>
      </c>
      <c r="AA555" s="92" t="e">
        <v>#VALUE!</v>
      </c>
      <c r="AB555" s="87">
        <v>500.0</v>
      </c>
      <c r="AC555" s="2" t="e">
        <v>#VALUE!</v>
      </c>
      <c r="AD555" s="92" t="e">
        <v>#VALUE!</v>
      </c>
      <c r="AE555" s="92" t="e">
        <v>#VALUE!</v>
      </c>
      <c r="AF555" s="92" t="e">
        <v>#VALUE!</v>
      </c>
      <c r="AG555" s="92" t="e">
        <v>#VALUE!</v>
      </c>
      <c r="AH555" s="2" t="s">
        <v>904</v>
      </c>
      <c r="AI555" s="2" t="s">
        <v>904</v>
      </c>
      <c r="AJ555" s="2" t="s">
        <v>904</v>
      </c>
      <c r="AK555" s="177">
        <v>11655.999999999998</v>
      </c>
      <c r="AL555" s="2" t="s">
        <v>904</v>
      </c>
      <c r="AM555" s="2" t="s">
        <v>904</v>
      </c>
      <c r="AN555" s="2" t="s">
        <v>904</v>
      </c>
      <c r="AO555" s="2" t="s">
        <v>904</v>
      </c>
      <c r="AP555" s="2" t="s">
        <v>904</v>
      </c>
      <c r="AQ555" s="2" t="s">
        <v>904</v>
      </c>
      <c r="AR555" s="2" t="s">
        <v>904</v>
      </c>
      <c r="AS555" s="2" t="s">
        <v>904</v>
      </c>
      <c r="AT555" s="2" t="s">
        <v>904</v>
      </c>
      <c r="AU555" s="2" t="s">
        <v>904</v>
      </c>
      <c r="AV555" s="2" t="s">
        <v>904</v>
      </c>
      <c r="AW555" s="2" t="s">
        <v>904</v>
      </c>
      <c r="AX555" s="2" t="s">
        <v>904</v>
      </c>
      <c r="AY555" s="2" t="s">
        <v>904</v>
      </c>
      <c r="AZ555" s="2" t="s">
        <v>904</v>
      </c>
      <c r="BA555" s="205">
        <v>2.0774154021367002E7</v>
      </c>
      <c r="BB555" s="205">
        <v>2.9543403820086667</v>
      </c>
      <c r="BC555" s="206" t="s">
        <v>904</v>
      </c>
      <c r="BD555" s="205">
        <v>2.9543403820086667</v>
      </c>
      <c r="BE555" s="205">
        <v>3218.5884020035446</v>
      </c>
      <c r="BF555" s="205">
        <v>0.0</v>
      </c>
      <c r="BG555" s="205">
        <v>14570.0</v>
      </c>
      <c r="BH555" s="205">
        <v>11655.999999999998</v>
      </c>
      <c r="BI555" s="2" t="s">
        <v>904</v>
      </c>
      <c r="BJ555" s="2" t="s">
        <v>904</v>
      </c>
      <c r="BK555" s="2" t="s">
        <v>904</v>
      </c>
      <c r="BL555" s="2" t="s">
        <v>911</v>
      </c>
      <c r="BM555" s="208" t="s">
        <v>904</v>
      </c>
      <c r="BN555" s="208" t="s">
        <v>904</v>
      </c>
      <c r="BO555" s="87">
        <v>20.0</v>
      </c>
      <c r="BP555" s="101">
        <v>0.05</v>
      </c>
      <c r="BQ555" s="101">
        <v>0.04</v>
      </c>
      <c r="BR555" s="2">
        <v>100.0</v>
      </c>
      <c r="BS555" s="2">
        <v>100.0</v>
      </c>
    </row>
    <row r="556" ht="12.75" customHeight="1">
      <c r="A556" s="87" t="str">
        <f t="shared" si="1"/>
        <v>Australia Salt marsh Restoration Hybrid Small</v>
      </c>
      <c r="B556" s="87" t="s">
        <v>163</v>
      </c>
      <c r="C556" s="203" t="s">
        <v>185</v>
      </c>
      <c r="D556" s="203" t="s">
        <v>586</v>
      </c>
      <c r="E556" s="203" t="s">
        <v>168</v>
      </c>
      <c r="F556" s="203" t="s">
        <v>174</v>
      </c>
      <c r="G556" s="203" t="s">
        <v>910</v>
      </c>
      <c r="H556" s="177">
        <v>100.0</v>
      </c>
      <c r="I556" s="2" t="s">
        <v>907</v>
      </c>
      <c r="J556" s="2">
        <v>18742.408583810084</v>
      </c>
      <c r="K556" s="2" t="e">
        <v>#VALUE!</v>
      </c>
      <c r="L556" s="204" t="e">
        <v>#VALUE!</v>
      </c>
      <c r="M556" s="92" t="e">
        <v>#VALUE!</v>
      </c>
      <c r="N556" s="92" t="e">
        <v>#VALUE!</v>
      </c>
      <c r="O556" s="92" t="e">
        <v>#VALUE!</v>
      </c>
      <c r="P556" s="92" t="e">
        <v>#VALUE!</v>
      </c>
      <c r="Q556" s="92" t="e">
        <v>#VALUE!</v>
      </c>
      <c r="R556" s="92" t="e">
        <v>#VALUE!</v>
      </c>
      <c r="S556" s="92">
        <v>6673.333333333321</v>
      </c>
      <c r="T556" s="92">
        <v>5338.666666666656</v>
      </c>
      <c r="U556" s="92" t="e">
        <v>#VALUE!</v>
      </c>
      <c r="V556" s="92" t="e">
        <v>#VALUE!</v>
      </c>
      <c r="W556" s="92" t="e">
        <v>#VALUE!</v>
      </c>
      <c r="X556" s="92" t="e">
        <v>#VALUE!</v>
      </c>
      <c r="Y556" s="92" t="e">
        <v>#VALUE!</v>
      </c>
      <c r="Z556" s="92">
        <v>66.7333333333332</v>
      </c>
      <c r="AA556" s="92" t="e">
        <v>#VALUE!</v>
      </c>
      <c r="AB556" s="87">
        <v>500.0</v>
      </c>
      <c r="AC556" s="2" t="e">
        <v>#VALUE!</v>
      </c>
      <c r="AD556" s="92" t="e">
        <v>#VALUE!</v>
      </c>
      <c r="AE556" s="92" t="e">
        <v>#VALUE!</v>
      </c>
      <c r="AF556" s="92" t="e">
        <v>#VALUE!</v>
      </c>
      <c r="AG556" s="92" t="e">
        <v>#VALUE!</v>
      </c>
      <c r="AH556" s="2" t="s">
        <v>904</v>
      </c>
      <c r="AI556" s="2" t="s">
        <v>904</v>
      </c>
      <c r="AJ556" s="2" t="s">
        <v>904</v>
      </c>
      <c r="AK556" s="177">
        <v>5338.666666666656</v>
      </c>
      <c r="AL556" s="2" t="s">
        <v>904</v>
      </c>
      <c r="AM556" s="2" t="s">
        <v>904</v>
      </c>
      <c r="AN556" s="2" t="s">
        <v>904</v>
      </c>
      <c r="AO556" s="2" t="s">
        <v>904</v>
      </c>
      <c r="AP556" s="2" t="s">
        <v>904</v>
      </c>
      <c r="AQ556" s="2" t="s">
        <v>904</v>
      </c>
      <c r="AR556" s="2" t="s">
        <v>904</v>
      </c>
      <c r="AS556" s="2" t="s">
        <v>904</v>
      </c>
      <c r="AT556" s="2" t="s">
        <v>904</v>
      </c>
      <c r="AU556" s="2" t="s">
        <v>904</v>
      </c>
      <c r="AV556" s="2" t="s">
        <v>904</v>
      </c>
      <c r="AW556" s="2" t="s">
        <v>904</v>
      </c>
      <c r="AX556" s="2" t="s">
        <v>904</v>
      </c>
      <c r="AY556" s="2" t="s">
        <v>904</v>
      </c>
      <c r="AZ556" s="2" t="s">
        <v>904</v>
      </c>
      <c r="BA556" s="205">
        <v>4263802.103693904</v>
      </c>
      <c r="BB556" s="205">
        <v>4.772438124205465</v>
      </c>
      <c r="BC556" s="206" t="s">
        <v>904</v>
      </c>
      <c r="BD556" s="205">
        <v>4.772438124205465</v>
      </c>
      <c r="BE556" s="205">
        <v>1010.1488379664489</v>
      </c>
      <c r="BF556" s="205">
        <v>0.0</v>
      </c>
      <c r="BG556" s="205">
        <v>6673.333333333321</v>
      </c>
      <c r="BH556" s="205">
        <v>5338.666666666656</v>
      </c>
      <c r="BI556" s="2" t="s">
        <v>904</v>
      </c>
      <c r="BJ556" s="2" t="s">
        <v>904</v>
      </c>
      <c r="BK556" s="2" t="s">
        <v>904</v>
      </c>
      <c r="BL556" s="2" t="s">
        <v>911</v>
      </c>
      <c r="BM556" s="208" t="s">
        <v>904</v>
      </c>
      <c r="BN556" s="208" t="s">
        <v>904</v>
      </c>
      <c r="BO556" s="87">
        <v>20.0</v>
      </c>
      <c r="BP556" s="101">
        <v>0.05</v>
      </c>
      <c r="BQ556" s="101">
        <v>0.04</v>
      </c>
      <c r="BR556" s="2">
        <v>100.0</v>
      </c>
      <c r="BS556" s="2">
        <v>100.0</v>
      </c>
    </row>
    <row r="557" ht="12.75" customHeight="1">
      <c r="A557" s="87" t="str">
        <f t="shared" si="1"/>
        <v>Australia Salt marsh Restoration Hybrid Small</v>
      </c>
      <c r="B557" s="87" t="s">
        <v>163</v>
      </c>
      <c r="C557" s="203" t="s">
        <v>185</v>
      </c>
      <c r="D557" s="203" t="s">
        <v>586</v>
      </c>
      <c r="E557" s="203" t="s">
        <v>168</v>
      </c>
      <c r="F557" s="203" t="s">
        <v>174</v>
      </c>
      <c r="G557" s="203" t="s">
        <v>910</v>
      </c>
      <c r="H557" s="177">
        <v>100.0</v>
      </c>
      <c r="I557" s="2" t="s">
        <v>907</v>
      </c>
      <c r="J557" s="2">
        <v>18742.408583810084</v>
      </c>
      <c r="K557" s="2" t="e">
        <v>#VALUE!</v>
      </c>
      <c r="L557" s="204" t="e">
        <v>#VALUE!</v>
      </c>
      <c r="M557" s="92" t="e">
        <v>#VALUE!</v>
      </c>
      <c r="N557" s="92" t="e">
        <v>#VALUE!</v>
      </c>
      <c r="O557" s="92" t="e">
        <v>#VALUE!</v>
      </c>
      <c r="P557" s="92" t="e">
        <v>#VALUE!</v>
      </c>
      <c r="Q557" s="92" t="e">
        <v>#VALUE!</v>
      </c>
      <c r="R557" s="92" t="e">
        <v>#VALUE!</v>
      </c>
      <c r="S557" s="92">
        <v>6673.333333333321</v>
      </c>
      <c r="T557" s="92">
        <v>5338.666666666656</v>
      </c>
      <c r="U557" s="92" t="e">
        <v>#VALUE!</v>
      </c>
      <c r="V557" s="92" t="e">
        <v>#VALUE!</v>
      </c>
      <c r="W557" s="92" t="e">
        <v>#VALUE!</v>
      </c>
      <c r="X557" s="92" t="e">
        <v>#VALUE!</v>
      </c>
      <c r="Y557" s="92" t="e">
        <v>#VALUE!</v>
      </c>
      <c r="Z557" s="92">
        <v>66.7333333333332</v>
      </c>
      <c r="AA557" s="92" t="e">
        <v>#VALUE!</v>
      </c>
      <c r="AB557" s="87">
        <v>500.0</v>
      </c>
      <c r="AC557" s="2" t="e">
        <v>#VALUE!</v>
      </c>
      <c r="AD557" s="92" t="e">
        <v>#VALUE!</v>
      </c>
      <c r="AE557" s="92" t="e">
        <v>#VALUE!</v>
      </c>
      <c r="AF557" s="92" t="e">
        <v>#VALUE!</v>
      </c>
      <c r="AG557" s="92" t="e">
        <v>#VALUE!</v>
      </c>
      <c r="AH557" s="2" t="s">
        <v>904</v>
      </c>
      <c r="AI557" s="2" t="s">
        <v>904</v>
      </c>
      <c r="AJ557" s="2" t="s">
        <v>904</v>
      </c>
      <c r="AK557" s="177">
        <v>5338.666666666656</v>
      </c>
      <c r="AL557" s="2" t="s">
        <v>904</v>
      </c>
      <c r="AM557" s="2" t="s">
        <v>904</v>
      </c>
      <c r="AN557" s="2" t="s">
        <v>904</v>
      </c>
      <c r="AO557" s="2" t="s">
        <v>904</v>
      </c>
      <c r="AP557" s="2" t="s">
        <v>904</v>
      </c>
      <c r="AQ557" s="2" t="s">
        <v>904</v>
      </c>
      <c r="AR557" s="2" t="s">
        <v>904</v>
      </c>
      <c r="AS557" s="2" t="s">
        <v>904</v>
      </c>
      <c r="AT557" s="2" t="s">
        <v>904</v>
      </c>
      <c r="AU557" s="2" t="s">
        <v>904</v>
      </c>
      <c r="AV557" s="2" t="s">
        <v>904</v>
      </c>
      <c r="AW557" s="2" t="s">
        <v>904</v>
      </c>
      <c r="AX557" s="2" t="s">
        <v>904</v>
      </c>
      <c r="AY557" s="2" t="s">
        <v>904</v>
      </c>
      <c r="AZ557" s="2" t="s">
        <v>904</v>
      </c>
      <c r="BA557" s="205">
        <v>4263802.103693904</v>
      </c>
      <c r="BB557" s="205">
        <v>4.772438124205465</v>
      </c>
      <c r="BC557" s="206" t="s">
        <v>904</v>
      </c>
      <c r="BD557" s="205">
        <v>4.772438124205465</v>
      </c>
      <c r="BE557" s="205">
        <v>1010.1488379664489</v>
      </c>
      <c r="BF557" s="205">
        <v>0.0</v>
      </c>
      <c r="BG557" s="205">
        <v>6673.333333333321</v>
      </c>
      <c r="BH557" s="205">
        <v>5338.666666666656</v>
      </c>
      <c r="BI557" s="2" t="s">
        <v>904</v>
      </c>
      <c r="BJ557" s="2" t="s">
        <v>904</v>
      </c>
      <c r="BK557" s="2" t="s">
        <v>904</v>
      </c>
      <c r="BL557" s="2" t="s">
        <v>911</v>
      </c>
      <c r="BM557" s="208" t="s">
        <v>904</v>
      </c>
      <c r="BN557" s="208" t="s">
        <v>904</v>
      </c>
      <c r="BO557" s="87">
        <v>20.0</v>
      </c>
      <c r="BP557" s="101">
        <v>0.05</v>
      </c>
      <c r="BQ557" s="101">
        <v>0.04</v>
      </c>
      <c r="BR557" s="2">
        <v>100.0</v>
      </c>
      <c r="BS557" s="2">
        <v>100.0</v>
      </c>
    </row>
    <row r="558" ht="12.75" customHeight="1">
      <c r="A558" s="87" t="str">
        <f t="shared" si="1"/>
        <v>Australia Mangrove Restoration Hybrid Large</v>
      </c>
      <c r="B558" s="87" t="s">
        <v>163</v>
      </c>
      <c r="C558" s="203" t="s">
        <v>185</v>
      </c>
      <c r="D558" s="203" t="s">
        <v>586</v>
      </c>
      <c r="E558" s="203" t="s">
        <v>160</v>
      </c>
      <c r="F558" s="203" t="s">
        <v>174</v>
      </c>
      <c r="G558" s="203" t="s">
        <v>910</v>
      </c>
      <c r="H558" s="177">
        <v>1000.0</v>
      </c>
      <c r="I558" s="2" t="s">
        <v>908</v>
      </c>
      <c r="J558" s="2">
        <v>503833.4939662501</v>
      </c>
      <c r="K558" s="2" t="e">
        <v>#VALUE!</v>
      </c>
      <c r="L558" s="204" t="e">
        <v>#VALUE!</v>
      </c>
      <c r="M558" s="92" t="e">
        <v>#VALUE!</v>
      </c>
      <c r="N558" s="92" t="e">
        <v>#VALUE!</v>
      </c>
      <c r="O558" s="92" t="e">
        <v>#VALUE!</v>
      </c>
      <c r="P558" s="92" t="e">
        <v>#VALUE!</v>
      </c>
      <c r="Q558" s="92" t="e">
        <v>#VALUE!</v>
      </c>
      <c r="R558" s="92" t="e">
        <v>#VALUE!</v>
      </c>
      <c r="S558" s="92">
        <v>134772.5</v>
      </c>
      <c r="T558" s="92">
        <v>107818.0</v>
      </c>
      <c r="U558" s="92" t="e">
        <v>#VALUE!</v>
      </c>
      <c r="V558" s="92" t="e">
        <v>#VALUE!</v>
      </c>
      <c r="W558" s="92" t="e">
        <v>#VALUE!</v>
      </c>
      <c r="X558" s="92" t="e">
        <v>#VALUE!</v>
      </c>
      <c r="Y558" s="92" t="e">
        <v>#VALUE!</v>
      </c>
      <c r="Z558" s="92">
        <v>134.7725</v>
      </c>
      <c r="AA558" s="92" t="e">
        <v>#VALUE!</v>
      </c>
      <c r="AB558" s="87">
        <v>500.0</v>
      </c>
      <c r="AC558" s="2" t="e">
        <v>#VALUE!</v>
      </c>
      <c r="AD558" s="92" t="e">
        <v>#VALUE!</v>
      </c>
      <c r="AE558" s="92" t="e">
        <v>#VALUE!</v>
      </c>
      <c r="AF558" s="92" t="e">
        <v>#VALUE!</v>
      </c>
      <c r="AG558" s="92" t="e">
        <v>#VALUE!</v>
      </c>
      <c r="AH558" s="2" t="s">
        <v>904</v>
      </c>
      <c r="AI558" s="2" t="s">
        <v>904</v>
      </c>
      <c r="AJ558" s="2" t="s">
        <v>904</v>
      </c>
      <c r="AK558" s="177">
        <v>107818.0</v>
      </c>
      <c r="AL558" s="2" t="s">
        <v>904</v>
      </c>
      <c r="AM558" s="2" t="s">
        <v>904</v>
      </c>
      <c r="AN558" s="2" t="s">
        <v>904</v>
      </c>
      <c r="AO558" s="2" t="s">
        <v>904</v>
      </c>
      <c r="AP558" s="2" t="s">
        <v>904</v>
      </c>
      <c r="AQ558" s="2" t="s">
        <v>904</v>
      </c>
      <c r="AR558" s="2" t="s">
        <v>904</v>
      </c>
      <c r="AS558" s="2" t="s">
        <v>904</v>
      </c>
      <c r="AT558" s="2" t="s">
        <v>904</v>
      </c>
      <c r="AU558" s="2" t="s">
        <v>904</v>
      </c>
      <c r="AV558" s="2" t="s">
        <v>904</v>
      </c>
      <c r="AW558" s="2" t="s">
        <v>904</v>
      </c>
      <c r="AX558" s="2" t="s">
        <v>904</v>
      </c>
      <c r="AY558" s="2" t="s">
        <v>904</v>
      </c>
      <c r="AZ558" s="2" t="s">
        <v>904</v>
      </c>
      <c r="BA558" s="205">
        <v>2.0774154021367002E7</v>
      </c>
      <c r="BB558" s="205">
        <v>29.543403820086723</v>
      </c>
      <c r="BC558" s="206" t="s">
        <v>904</v>
      </c>
      <c r="BD558" s="205">
        <v>29.543403820086723</v>
      </c>
      <c r="BE558" s="205">
        <v>32185.884020035464</v>
      </c>
      <c r="BF558" s="205">
        <v>0.0</v>
      </c>
      <c r="BG558" s="205">
        <v>134772.5</v>
      </c>
      <c r="BH558" s="205">
        <v>107818.0</v>
      </c>
      <c r="BI558" s="2" t="s">
        <v>904</v>
      </c>
      <c r="BJ558" s="2" t="s">
        <v>904</v>
      </c>
      <c r="BK558" s="2" t="s">
        <v>904</v>
      </c>
      <c r="BL558" s="2" t="s">
        <v>911</v>
      </c>
      <c r="BM558" s="208" t="s">
        <v>904</v>
      </c>
      <c r="BN558" s="208" t="s">
        <v>904</v>
      </c>
      <c r="BO558" s="87">
        <v>20.0</v>
      </c>
      <c r="BP558" s="101">
        <v>0.05</v>
      </c>
      <c r="BQ558" s="101">
        <v>0.04</v>
      </c>
      <c r="BR558" s="2">
        <v>100.0</v>
      </c>
      <c r="BS558" s="2">
        <v>100.0</v>
      </c>
    </row>
    <row r="559" ht="12.75" customHeight="1">
      <c r="A559" s="87" t="str">
        <f t="shared" si="1"/>
        <v>Australia Mangrove Restoration Hybrid Large</v>
      </c>
      <c r="B559" s="87" t="s">
        <v>163</v>
      </c>
      <c r="C559" s="203" t="s">
        <v>185</v>
      </c>
      <c r="D559" s="203" t="s">
        <v>586</v>
      </c>
      <c r="E559" s="203" t="s">
        <v>160</v>
      </c>
      <c r="F559" s="203" t="s">
        <v>174</v>
      </c>
      <c r="G559" s="203" t="s">
        <v>910</v>
      </c>
      <c r="H559" s="177">
        <v>1000.0</v>
      </c>
      <c r="I559" s="2" t="s">
        <v>908</v>
      </c>
      <c r="J559" s="2">
        <v>503833.4939662501</v>
      </c>
      <c r="K559" s="2" t="e">
        <v>#VALUE!</v>
      </c>
      <c r="L559" s="204" t="e">
        <v>#VALUE!</v>
      </c>
      <c r="M559" s="92" t="e">
        <v>#VALUE!</v>
      </c>
      <c r="N559" s="92" t="e">
        <v>#VALUE!</v>
      </c>
      <c r="O559" s="92" t="e">
        <v>#VALUE!</v>
      </c>
      <c r="P559" s="92" t="e">
        <v>#VALUE!</v>
      </c>
      <c r="Q559" s="92" t="e">
        <v>#VALUE!</v>
      </c>
      <c r="R559" s="92" t="e">
        <v>#VALUE!</v>
      </c>
      <c r="S559" s="92">
        <v>134772.5</v>
      </c>
      <c r="T559" s="92">
        <v>107818.0</v>
      </c>
      <c r="U559" s="92" t="e">
        <v>#VALUE!</v>
      </c>
      <c r="V559" s="92" t="e">
        <v>#VALUE!</v>
      </c>
      <c r="W559" s="92" t="e">
        <v>#VALUE!</v>
      </c>
      <c r="X559" s="92" t="e">
        <v>#VALUE!</v>
      </c>
      <c r="Y559" s="92" t="e">
        <v>#VALUE!</v>
      </c>
      <c r="Z559" s="92">
        <v>134.7725</v>
      </c>
      <c r="AA559" s="92" t="e">
        <v>#VALUE!</v>
      </c>
      <c r="AB559" s="87">
        <v>500.0</v>
      </c>
      <c r="AC559" s="2" t="e">
        <v>#VALUE!</v>
      </c>
      <c r="AD559" s="92" t="e">
        <v>#VALUE!</v>
      </c>
      <c r="AE559" s="92" t="e">
        <v>#VALUE!</v>
      </c>
      <c r="AF559" s="92" t="e">
        <v>#VALUE!</v>
      </c>
      <c r="AG559" s="92" t="e">
        <v>#VALUE!</v>
      </c>
      <c r="AH559" s="2" t="s">
        <v>904</v>
      </c>
      <c r="AI559" s="2" t="s">
        <v>904</v>
      </c>
      <c r="AJ559" s="2" t="s">
        <v>904</v>
      </c>
      <c r="AK559" s="177">
        <v>107818.0</v>
      </c>
      <c r="AL559" s="2" t="s">
        <v>904</v>
      </c>
      <c r="AM559" s="2" t="s">
        <v>904</v>
      </c>
      <c r="AN559" s="2" t="s">
        <v>904</v>
      </c>
      <c r="AO559" s="2" t="s">
        <v>904</v>
      </c>
      <c r="AP559" s="2" t="s">
        <v>904</v>
      </c>
      <c r="AQ559" s="2" t="s">
        <v>904</v>
      </c>
      <c r="AR559" s="2" t="s">
        <v>904</v>
      </c>
      <c r="AS559" s="2" t="s">
        <v>904</v>
      </c>
      <c r="AT559" s="2" t="s">
        <v>904</v>
      </c>
      <c r="AU559" s="2" t="s">
        <v>904</v>
      </c>
      <c r="AV559" s="2" t="s">
        <v>904</v>
      </c>
      <c r="AW559" s="2" t="s">
        <v>904</v>
      </c>
      <c r="AX559" s="2" t="s">
        <v>904</v>
      </c>
      <c r="AY559" s="2" t="s">
        <v>904</v>
      </c>
      <c r="AZ559" s="2" t="s">
        <v>904</v>
      </c>
      <c r="BA559" s="205">
        <v>2.0774154021367002E7</v>
      </c>
      <c r="BB559" s="205">
        <v>29.543403820086723</v>
      </c>
      <c r="BC559" s="206" t="s">
        <v>904</v>
      </c>
      <c r="BD559" s="205">
        <v>29.543403820086723</v>
      </c>
      <c r="BE559" s="205">
        <v>32185.884020035464</v>
      </c>
      <c r="BF559" s="205">
        <v>0.0</v>
      </c>
      <c r="BG559" s="205">
        <v>134772.5</v>
      </c>
      <c r="BH559" s="205">
        <v>107818.0</v>
      </c>
      <c r="BI559" s="2" t="s">
        <v>904</v>
      </c>
      <c r="BJ559" s="2" t="s">
        <v>904</v>
      </c>
      <c r="BK559" s="2" t="s">
        <v>904</v>
      </c>
      <c r="BL559" s="2" t="s">
        <v>911</v>
      </c>
      <c r="BM559" s="208" t="s">
        <v>904</v>
      </c>
      <c r="BN559" s="208" t="s">
        <v>904</v>
      </c>
      <c r="BO559" s="87">
        <v>20.0</v>
      </c>
      <c r="BP559" s="101">
        <v>0.05</v>
      </c>
      <c r="BQ559" s="101">
        <v>0.04</v>
      </c>
      <c r="BR559" s="2">
        <v>100.0</v>
      </c>
      <c r="BS559" s="2">
        <v>100.0</v>
      </c>
    </row>
    <row r="560" ht="12.75" customHeight="1">
      <c r="A560" s="87" t="str">
        <f t="shared" si="1"/>
        <v>Australia Salt marsh Restoration Hybrid Large</v>
      </c>
      <c r="B560" s="87" t="s">
        <v>163</v>
      </c>
      <c r="C560" s="203" t="s">
        <v>185</v>
      </c>
      <c r="D560" s="203" t="s">
        <v>586</v>
      </c>
      <c r="E560" s="203" t="s">
        <v>168</v>
      </c>
      <c r="F560" s="203" t="s">
        <v>174</v>
      </c>
      <c r="G560" s="203" t="s">
        <v>910</v>
      </c>
      <c r="H560" s="177">
        <v>1000.0</v>
      </c>
      <c r="I560" s="2" t="s">
        <v>908</v>
      </c>
      <c r="J560" s="2">
        <v>18742.408583810084</v>
      </c>
      <c r="K560" s="2" t="e">
        <v>#VALUE!</v>
      </c>
      <c r="L560" s="204" t="e">
        <v>#VALUE!</v>
      </c>
      <c r="M560" s="92" t="e">
        <v>#VALUE!</v>
      </c>
      <c r="N560" s="92" t="e">
        <v>#VALUE!</v>
      </c>
      <c r="O560" s="92" t="e">
        <v>#VALUE!</v>
      </c>
      <c r="P560" s="92" t="e">
        <v>#VALUE!</v>
      </c>
      <c r="Q560" s="92" t="e">
        <v>#VALUE!</v>
      </c>
      <c r="R560" s="92" t="e">
        <v>#VALUE!</v>
      </c>
      <c r="S560" s="92">
        <v>61728.3333333332</v>
      </c>
      <c r="T560" s="92">
        <v>49382.66666666658</v>
      </c>
      <c r="U560" s="92" t="e">
        <v>#VALUE!</v>
      </c>
      <c r="V560" s="92" t="e">
        <v>#VALUE!</v>
      </c>
      <c r="W560" s="92" t="e">
        <v>#VALUE!</v>
      </c>
      <c r="X560" s="92" t="e">
        <v>#VALUE!</v>
      </c>
      <c r="Y560" s="92" t="e">
        <v>#VALUE!</v>
      </c>
      <c r="Z560" s="92">
        <v>61.7283333333332</v>
      </c>
      <c r="AA560" s="92" t="e">
        <v>#VALUE!</v>
      </c>
      <c r="AB560" s="87">
        <v>500.0</v>
      </c>
      <c r="AC560" s="2" t="e">
        <v>#VALUE!</v>
      </c>
      <c r="AD560" s="92" t="e">
        <v>#VALUE!</v>
      </c>
      <c r="AE560" s="92" t="e">
        <v>#VALUE!</v>
      </c>
      <c r="AF560" s="92" t="e">
        <v>#VALUE!</v>
      </c>
      <c r="AG560" s="92" t="e">
        <v>#VALUE!</v>
      </c>
      <c r="AH560" s="2" t="s">
        <v>904</v>
      </c>
      <c r="AI560" s="2" t="s">
        <v>904</v>
      </c>
      <c r="AJ560" s="2" t="s">
        <v>904</v>
      </c>
      <c r="AK560" s="177">
        <v>49382.66666666658</v>
      </c>
      <c r="AL560" s="2" t="s">
        <v>904</v>
      </c>
      <c r="AM560" s="2" t="s">
        <v>904</v>
      </c>
      <c r="AN560" s="2" t="s">
        <v>904</v>
      </c>
      <c r="AO560" s="2" t="s">
        <v>904</v>
      </c>
      <c r="AP560" s="2" t="s">
        <v>904</v>
      </c>
      <c r="AQ560" s="2" t="s">
        <v>904</v>
      </c>
      <c r="AR560" s="2" t="s">
        <v>904</v>
      </c>
      <c r="AS560" s="2" t="s">
        <v>904</v>
      </c>
      <c r="AT560" s="2" t="s">
        <v>904</v>
      </c>
      <c r="AU560" s="2" t="s">
        <v>904</v>
      </c>
      <c r="AV560" s="2" t="s">
        <v>904</v>
      </c>
      <c r="AW560" s="2" t="s">
        <v>904</v>
      </c>
      <c r="AX560" s="2" t="s">
        <v>904</v>
      </c>
      <c r="AY560" s="2" t="s">
        <v>904</v>
      </c>
      <c r="AZ560" s="2" t="s">
        <v>904</v>
      </c>
      <c r="BA560" s="205">
        <v>4263802.103693904</v>
      </c>
      <c r="BB560" s="205">
        <v>47.72438124205462</v>
      </c>
      <c r="BC560" s="206" t="s">
        <v>904</v>
      </c>
      <c r="BD560" s="205">
        <v>47.72438124205462</v>
      </c>
      <c r="BE560" s="205">
        <v>10101.488379664492</v>
      </c>
      <c r="BF560" s="205">
        <v>0.0</v>
      </c>
      <c r="BG560" s="205">
        <v>61728.3333333332</v>
      </c>
      <c r="BH560" s="205">
        <v>49382.66666666658</v>
      </c>
      <c r="BI560" s="2" t="s">
        <v>904</v>
      </c>
      <c r="BJ560" s="2" t="s">
        <v>904</v>
      </c>
      <c r="BK560" s="2" t="s">
        <v>904</v>
      </c>
      <c r="BL560" s="2" t="s">
        <v>911</v>
      </c>
      <c r="BM560" s="208" t="s">
        <v>904</v>
      </c>
      <c r="BN560" s="208" t="s">
        <v>904</v>
      </c>
      <c r="BO560" s="87">
        <v>20.0</v>
      </c>
      <c r="BP560" s="101">
        <v>0.05</v>
      </c>
      <c r="BQ560" s="101">
        <v>0.04</v>
      </c>
      <c r="BR560" s="2">
        <v>100.0</v>
      </c>
      <c r="BS560" s="2">
        <v>100.0</v>
      </c>
    </row>
    <row r="561" ht="12.75" customHeight="1">
      <c r="A561" s="87" t="str">
        <f t="shared" si="1"/>
        <v>Australia Salt marsh Restoration Hybrid Large</v>
      </c>
      <c r="B561" s="87" t="s">
        <v>163</v>
      </c>
      <c r="C561" s="203" t="s">
        <v>185</v>
      </c>
      <c r="D561" s="203" t="s">
        <v>586</v>
      </c>
      <c r="E561" s="203" t="s">
        <v>168</v>
      </c>
      <c r="F561" s="203" t="s">
        <v>174</v>
      </c>
      <c r="G561" s="203" t="s">
        <v>910</v>
      </c>
      <c r="H561" s="177">
        <v>1000.0</v>
      </c>
      <c r="I561" s="2" t="s">
        <v>908</v>
      </c>
      <c r="J561" s="2">
        <v>18742.408583810084</v>
      </c>
      <c r="K561" s="2" t="e">
        <v>#VALUE!</v>
      </c>
      <c r="L561" s="204" t="e">
        <v>#VALUE!</v>
      </c>
      <c r="M561" s="92" t="e">
        <v>#VALUE!</v>
      </c>
      <c r="N561" s="92" t="e">
        <v>#VALUE!</v>
      </c>
      <c r="O561" s="92" t="e">
        <v>#VALUE!</v>
      </c>
      <c r="P561" s="92" t="e">
        <v>#VALUE!</v>
      </c>
      <c r="Q561" s="92" t="e">
        <v>#VALUE!</v>
      </c>
      <c r="R561" s="92" t="e">
        <v>#VALUE!</v>
      </c>
      <c r="S561" s="92">
        <v>61728.3333333332</v>
      </c>
      <c r="T561" s="92">
        <v>49382.66666666658</v>
      </c>
      <c r="U561" s="92" t="e">
        <v>#VALUE!</v>
      </c>
      <c r="V561" s="92" t="e">
        <v>#VALUE!</v>
      </c>
      <c r="W561" s="92" t="e">
        <v>#VALUE!</v>
      </c>
      <c r="X561" s="92" t="e">
        <v>#VALUE!</v>
      </c>
      <c r="Y561" s="92" t="e">
        <v>#VALUE!</v>
      </c>
      <c r="Z561" s="92">
        <v>61.7283333333332</v>
      </c>
      <c r="AA561" s="92" t="e">
        <v>#VALUE!</v>
      </c>
      <c r="AB561" s="87">
        <v>500.0</v>
      </c>
      <c r="AC561" s="2" t="e">
        <v>#VALUE!</v>
      </c>
      <c r="AD561" s="92" t="e">
        <v>#VALUE!</v>
      </c>
      <c r="AE561" s="92" t="e">
        <v>#VALUE!</v>
      </c>
      <c r="AF561" s="92" t="e">
        <v>#VALUE!</v>
      </c>
      <c r="AG561" s="92" t="e">
        <v>#VALUE!</v>
      </c>
      <c r="AH561" s="2" t="s">
        <v>904</v>
      </c>
      <c r="AI561" s="2" t="s">
        <v>904</v>
      </c>
      <c r="AJ561" s="2" t="s">
        <v>904</v>
      </c>
      <c r="AK561" s="177">
        <v>49382.66666666658</v>
      </c>
      <c r="AL561" s="2" t="s">
        <v>904</v>
      </c>
      <c r="AM561" s="2" t="s">
        <v>904</v>
      </c>
      <c r="AN561" s="2" t="s">
        <v>904</v>
      </c>
      <c r="AO561" s="2" t="s">
        <v>904</v>
      </c>
      <c r="AP561" s="2" t="s">
        <v>904</v>
      </c>
      <c r="AQ561" s="2" t="s">
        <v>904</v>
      </c>
      <c r="AR561" s="2" t="s">
        <v>904</v>
      </c>
      <c r="AS561" s="2" t="s">
        <v>904</v>
      </c>
      <c r="AT561" s="2" t="s">
        <v>904</v>
      </c>
      <c r="AU561" s="2" t="s">
        <v>904</v>
      </c>
      <c r="AV561" s="2" t="s">
        <v>904</v>
      </c>
      <c r="AW561" s="2" t="s">
        <v>904</v>
      </c>
      <c r="AX561" s="2" t="s">
        <v>904</v>
      </c>
      <c r="AY561" s="2" t="s">
        <v>904</v>
      </c>
      <c r="AZ561" s="2" t="s">
        <v>904</v>
      </c>
      <c r="BA561" s="205">
        <v>4263802.103693904</v>
      </c>
      <c r="BB561" s="205">
        <v>47.72438124205462</v>
      </c>
      <c r="BC561" s="206" t="s">
        <v>904</v>
      </c>
      <c r="BD561" s="205">
        <v>47.72438124205462</v>
      </c>
      <c r="BE561" s="205">
        <v>10101.488379664492</v>
      </c>
      <c r="BF561" s="205">
        <v>0.0</v>
      </c>
      <c r="BG561" s="205">
        <v>61728.3333333332</v>
      </c>
      <c r="BH561" s="205">
        <v>49382.66666666658</v>
      </c>
      <c r="BI561" s="2" t="s">
        <v>904</v>
      </c>
      <c r="BJ561" s="2" t="s">
        <v>904</v>
      </c>
      <c r="BK561" s="2" t="s">
        <v>904</v>
      </c>
      <c r="BL561" s="2" t="s">
        <v>911</v>
      </c>
      <c r="BM561" s="208" t="s">
        <v>904</v>
      </c>
      <c r="BN561" s="208" t="s">
        <v>904</v>
      </c>
      <c r="BO561" s="87">
        <v>20.0</v>
      </c>
      <c r="BP561" s="101">
        <v>0.05</v>
      </c>
      <c r="BQ561" s="101">
        <v>0.04</v>
      </c>
      <c r="BR561" s="2">
        <v>100.0</v>
      </c>
      <c r="BS561" s="2">
        <v>100.0</v>
      </c>
    </row>
    <row r="562" ht="12.75" customHeight="1">
      <c r="A562" s="87" t="str">
        <f t="shared" si="1"/>
        <v>Australia Mangrove Restoration Hybrid Large</v>
      </c>
      <c r="B562" s="87" t="s">
        <v>163</v>
      </c>
      <c r="C562" s="203" t="s">
        <v>185</v>
      </c>
      <c r="D562" s="203" t="s">
        <v>586</v>
      </c>
      <c r="E562" s="203" t="s">
        <v>160</v>
      </c>
      <c r="F562" s="203" t="s">
        <v>174</v>
      </c>
      <c r="G562" s="203" t="s">
        <v>910</v>
      </c>
      <c r="H562" s="177">
        <v>1000.0</v>
      </c>
      <c r="I562" s="2" t="s">
        <v>908</v>
      </c>
      <c r="J562" s="2">
        <v>503833.4939662501</v>
      </c>
      <c r="K562" s="2" t="e">
        <v>#VALUE!</v>
      </c>
      <c r="L562" s="204" t="e">
        <v>#VALUE!</v>
      </c>
      <c r="M562" s="92" t="e">
        <v>#VALUE!</v>
      </c>
      <c r="N562" s="92" t="e">
        <v>#VALUE!</v>
      </c>
      <c r="O562" s="92" t="e">
        <v>#VALUE!</v>
      </c>
      <c r="P562" s="92" t="e">
        <v>#VALUE!</v>
      </c>
      <c r="Q562" s="92" t="e">
        <v>#VALUE!</v>
      </c>
      <c r="R562" s="92" t="e">
        <v>#VALUE!</v>
      </c>
      <c r="S562" s="92">
        <v>134772.5</v>
      </c>
      <c r="T562" s="92">
        <v>107818.0</v>
      </c>
      <c r="U562" s="92" t="e">
        <v>#VALUE!</v>
      </c>
      <c r="V562" s="92" t="e">
        <v>#VALUE!</v>
      </c>
      <c r="W562" s="92" t="e">
        <v>#VALUE!</v>
      </c>
      <c r="X562" s="92" t="e">
        <v>#VALUE!</v>
      </c>
      <c r="Y562" s="92" t="e">
        <v>#VALUE!</v>
      </c>
      <c r="Z562" s="92">
        <v>134.7725</v>
      </c>
      <c r="AA562" s="92" t="e">
        <v>#VALUE!</v>
      </c>
      <c r="AB562" s="87">
        <v>500.0</v>
      </c>
      <c r="AC562" s="2" t="e">
        <v>#VALUE!</v>
      </c>
      <c r="AD562" s="92" t="e">
        <v>#VALUE!</v>
      </c>
      <c r="AE562" s="92" t="e">
        <v>#VALUE!</v>
      </c>
      <c r="AF562" s="92" t="e">
        <v>#VALUE!</v>
      </c>
      <c r="AG562" s="92" t="e">
        <v>#VALUE!</v>
      </c>
      <c r="AH562" s="2" t="s">
        <v>904</v>
      </c>
      <c r="AI562" s="2" t="s">
        <v>904</v>
      </c>
      <c r="AJ562" s="2" t="s">
        <v>904</v>
      </c>
      <c r="AK562" s="177">
        <v>107818.0</v>
      </c>
      <c r="AL562" s="2" t="s">
        <v>904</v>
      </c>
      <c r="AM562" s="2" t="s">
        <v>904</v>
      </c>
      <c r="AN562" s="2" t="s">
        <v>904</v>
      </c>
      <c r="AO562" s="2" t="s">
        <v>904</v>
      </c>
      <c r="AP562" s="2" t="s">
        <v>904</v>
      </c>
      <c r="AQ562" s="2" t="s">
        <v>904</v>
      </c>
      <c r="AR562" s="2" t="s">
        <v>904</v>
      </c>
      <c r="AS562" s="2" t="s">
        <v>904</v>
      </c>
      <c r="AT562" s="2" t="s">
        <v>904</v>
      </c>
      <c r="AU562" s="2" t="s">
        <v>904</v>
      </c>
      <c r="AV562" s="2" t="s">
        <v>904</v>
      </c>
      <c r="AW562" s="2" t="s">
        <v>904</v>
      </c>
      <c r="AX562" s="2" t="s">
        <v>904</v>
      </c>
      <c r="AY562" s="2" t="s">
        <v>904</v>
      </c>
      <c r="AZ562" s="2" t="s">
        <v>904</v>
      </c>
      <c r="BA562" s="205">
        <v>2.0774154021367002E7</v>
      </c>
      <c r="BB562" s="205">
        <v>29.543403820086723</v>
      </c>
      <c r="BC562" s="206" t="s">
        <v>904</v>
      </c>
      <c r="BD562" s="205">
        <v>29.543403820086723</v>
      </c>
      <c r="BE562" s="205">
        <v>32185.884020035464</v>
      </c>
      <c r="BF562" s="205">
        <v>0.0</v>
      </c>
      <c r="BG562" s="205">
        <v>134772.5</v>
      </c>
      <c r="BH562" s="205">
        <v>107818.0</v>
      </c>
      <c r="BI562" s="2" t="s">
        <v>904</v>
      </c>
      <c r="BJ562" s="2" t="s">
        <v>904</v>
      </c>
      <c r="BK562" s="2" t="s">
        <v>904</v>
      </c>
      <c r="BL562" s="2" t="s">
        <v>911</v>
      </c>
      <c r="BM562" s="208" t="s">
        <v>904</v>
      </c>
      <c r="BN562" s="208" t="s">
        <v>904</v>
      </c>
      <c r="BO562" s="87">
        <v>20.0</v>
      </c>
      <c r="BP562" s="101">
        <v>0.05</v>
      </c>
      <c r="BQ562" s="101">
        <v>0.04</v>
      </c>
      <c r="BR562" s="2">
        <v>100.0</v>
      </c>
      <c r="BS562" s="2">
        <v>100.0</v>
      </c>
    </row>
    <row r="563" ht="12.75" customHeight="1">
      <c r="A563" s="87" t="str">
        <f t="shared" si="1"/>
        <v>Australia Mangrove Restoration Hybrid Large</v>
      </c>
      <c r="B563" s="87" t="s">
        <v>163</v>
      </c>
      <c r="C563" s="203" t="s">
        <v>185</v>
      </c>
      <c r="D563" s="203" t="s">
        <v>586</v>
      </c>
      <c r="E563" s="203" t="s">
        <v>160</v>
      </c>
      <c r="F563" s="203" t="s">
        <v>174</v>
      </c>
      <c r="G563" s="203" t="s">
        <v>910</v>
      </c>
      <c r="H563" s="177">
        <v>1000.0</v>
      </c>
      <c r="I563" s="2" t="s">
        <v>908</v>
      </c>
      <c r="J563" s="2">
        <v>503833.4939662501</v>
      </c>
      <c r="K563" s="2" t="e">
        <v>#VALUE!</v>
      </c>
      <c r="L563" s="204" t="e">
        <v>#VALUE!</v>
      </c>
      <c r="M563" s="92" t="e">
        <v>#VALUE!</v>
      </c>
      <c r="N563" s="92" t="e">
        <v>#VALUE!</v>
      </c>
      <c r="O563" s="92" t="e">
        <v>#VALUE!</v>
      </c>
      <c r="P563" s="92" t="e">
        <v>#VALUE!</v>
      </c>
      <c r="Q563" s="92" t="e">
        <v>#VALUE!</v>
      </c>
      <c r="R563" s="92" t="e">
        <v>#VALUE!</v>
      </c>
      <c r="S563" s="92">
        <v>134772.5</v>
      </c>
      <c r="T563" s="92">
        <v>107818.0</v>
      </c>
      <c r="U563" s="92" t="e">
        <v>#VALUE!</v>
      </c>
      <c r="V563" s="92" t="e">
        <v>#VALUE!</v>
      </c>
      <c r="W563" s="92" t="e">
        <v>#VALUE!</v>
      </c>
      <c r="X563" s="92" t="e">
        <v>#VALUE!</v>
      </c>
      <c r="Y563" s="92" t="e">
        <v>#VALUE!</v>
      </c>
      <c r="Z563" s="92">
        <v>134.7725</v>
      </c>
      <c r="AA563" s="92" t="e">
        <v>#VALUE!</v>
      </c>
      <c r="AB563" s="87">
        <v>500.0</v>
      </c>
      <c r="AC563" s="2" t="e">
        <v>#VALUE!</v>
      </c>
      <c r="AD563" s="92" t="e">
        <v>#VALUE!</v>
      </c>
      <c r="AE563" s="92" t="e">
        <v>#VALUE!</v>
      </c>
      <c r="AF563" s="92" t="e">
        <v>#VALUE!</v>
      </c>
      <c r="AG563" s="92" t="e">
        <v>#VALUE!</v>
      </c>
      <c r="AH563" s="2" t="s">
        <v>904</v>
      </c>
      <c r="AI563" s="2" t="s">
        <v>904</v>
      </c>
      <c r="AJ563" s="2" t="s">
        <v>904</v>
      </c>
      <c r="AK563" s="177">
        <v>107818.0</v>
      </c>
      <c r="AL563" s="2" t="s">
        <v>904</v>
      </c>
      <c r="AM563" s="2" t="s">
        <v>904</v>
      </c>
      <c r="AN563" s="2" t="s">
        <v>904</v>
      </c>
      <c r="AO563" s="2" t="s">
        <v>904</v>
      </c>
      <c r="AP563" s="2" t="s">
        <v>904</v>
      </c>
      <c r="AQ563" s="2" t="s">
        <v>904</v>
      </c>
      <c r="AR563" s="2" t="s">
        <v>904</v>
      </c>
      <c r="AS563" s="2" t="s">
        <v>904</v>
      </c>
      <c r="AT563" s="2" t="s">
        <v>904</v>
      </c>
      <c r="AU563" s="2" t="s">
        <v>904</v>
      </c>
      <c r="AV563" s="2" t="s">
        <v>904</v>
      </c>
      <c r="AW563" s="2" t="s">
        <v>904</v>
      </c>
      <c r="AX563" s="2" t="s">
        <v>904</v>
      </c>
      <c r="AY563" s="2" t="s">
        <v>904</v>
      </c>
      <c r="AZ563" s="2" t="s">
        <v>904</v>
      </c>
      <c r="BA563" s="205">
        <v>2.0774154021367002E7</v>
      </c>
      <c r="BB563" s="205">
        <v>29.543403820086723</v>
      </c>
      <c r="BC563" s="206" t="s">
        <v>904</v>
      </c>
      <c r="BD563" s="205">
        <v>29.543403820086723</v>
      </c>
      <c r="BE563" s="205">
        <v>32185.884020035464</v>
      </c>
      <c r="BF563" s="205">
        <v>0.0</v>
      </c>
      <c r="BG563" s="205">
        <v>134772.5</v>
      </c>
      <c r="BH563" s="205">
        <v>107818.0</v>
      </c>
      <c r="BI563" s="2" t="s">
        <v>904</v>
      </c>
      <c r="BJ563" s="2" t="s">
        <v>904</v>
      </c>
      <c r="BK563" s="2" t="s">
        <v>904</v>
      </c>
      <c r="BL563" s="2" t="s">
        <v>911</v>
      </c>
      <c r="BM563" s="208" t="s">
        <v>904</v>
      </c>
      <c r="BN563" s="208" t="s">
        <v>904</v>
      </c>
      <c r="BO563" s="87">
        <v>20.0</v>
      </c>
      <c r="BP563" s="101">
        <v>0.05</v>
      </c>
      <c r="BQ563" s="101">
        <v>0.04</v>
      </c>
      <c r="BR563" s="2">
        <v>100.0</v>
      </c>
      <c r="BS563" s="2">
        <v>100.0</v>
      </c>
    </row>
    <row r="564" ht="12.75" customHeight="1">
      <c r="A564" s="87" t="str">
        <f t="shared" si="1"/>
        <v>Australia Salt marsh Restoration Hybrid Large</v>
      </c>
      <c r="B564" s="87" t="s">
        <v>163</v>
      </c>
      <c r="C564" s="203" t="s">
        <v>185</v>
      </c>
      <c r="D564" s="203" t="s">
        <v>586</v>
      </c>
      <c r="E564" s="203" t="s">
        <v>168</v>
      </c>
      <c r="F564" s="203" t="s">
        <v>174</v>
      </c>
      <c r="G564" s="203" t="s">
        <v>910</v>
      </c>
      <c r="H564" s="177">
        <v>1000.0</v>
      </c>
      <c r="I564" s="2" t="s">
        <v>908</v>
      </c>
      <c r="J564" s="2">
        <v>18742.408583810084</v>
      </c>
      <c r="K564" s="2" t="e">
        <v>#VALUE!</v>
      </c>
      <c r="L564" s="204" t="e">
        <v>#VALUE!</v>
      </c>
      <c r="M564" s="92" t="e">
        <v>#VALUE!</v>
      </c>
      <c r="N564" s="92" t="e">
        <v>#VALUE!</v>
      </c>
      <c r="O564" s="92" t="e">
        <v>#VALUE!</v>
      </c>
      <c r="P564" s="92" t="e">
        <v>#VALUE!</v>
      </c>
      <c r="Q564" s="92" t="e">
        <v>#VALUE!</v>
      </c>
      <c r="R564" s="92" t="e">
        <v>#VALUE!</v>
      </c>
      <c r="S564" s="92">
        <v>61728.3333333332</v>
      </c>
      <c r="T564" s="92">
        <v>49382.66666666658</v>
      </c>
      <c r="U564" s="92" t="e">
        <v>#VALUE!</v>
      </c>
      <c r="V564" s="92" t="e">
        <v>#VALUE!</v>
      </c>
      <c r="W564" s="92" t="e">
        <v>#VALUE!</v>
      </c>
      <c r="X564" s="92" t="e">
        <v>#VALUE!</v>
      </c>
      <c r="Y564" s="92" t="e">
        <v>#VALUE!</v>
      </c>
      <c r="Z564" s="92">
        <v>61.7283333333332</v>
      </c>
      <c r="AA564" s="92" t="e">
        <v>#VALUE!</v>
      </c>
      <c r="AB564" s="87">
        <v>500.0</v>
      </c>
      <c r="AC564" s="2" t="e">
        <v>#VALUE!</v>
      </c>
      <c r="AD564" s="92" t="e">
        <v>#VALUE!</v>
      </c>
      <c r="AE564" s="92" t="e">
        <v>#VALUE!</v>
      </c>
      <c r="AF564" s="92" t="e">
        <v>#VALUE!</v>
      </c>
      <c r="AG564" s="92" t="e">
        <v>#VALUE!</v>
      </c>
      <c r="AH564" s="2" t="s">
        <v>904</v>
      </c>
      <c r="AI564" s="2" t="s">
        <v>904</v>
      </c>
      <c r="AJ564" s="2" t="s">
        <v>904</v>
      </c>
      <c r="AK564" s="177">
        <v>49382.66666666658</v>
      </c>
      <c r="AL564" s="2" t="s">
        <v>904</v>
      </c>
      <c r="AM564" s="2" t="s">
        <v>904</v>
      </c>
      <c r="AN564" s="2" t="s">
        <v>904</v>
      </c>
      <c r="AO564" s="2" t="s">
        <v>904</v>
      </c>
      <c r="AP564" s="2" t="s">
        <v>904</v>
      </c>
      <c r="AQ564" s="2" t="s">
        <v>904</v>
      </c>
      <c r="AR564" s="2" t="s">
        <v>904</v>
      </c>
      <c r="AS564" s="2" t="s">
        <v>904</v>
      </c>
      <c r="AT564" s="2" t="s">
        <v>904</v>
      </c>
      <c r="AU564" s="2" t="s">
        <v>904</v>
      </c>
      <c r="AV564" s="2" t="s">
        <v>904</v>
      </c>
      <c r="AW564" s="2" t="s">
        <v>904</v>
      </c>
      <c r="AX564" s="2" t="s">
        <v>904</v>
      </c>
      <c r="AY564" s="2" t="s">
        <v>904</v>
      </c>
      <c r="AZ564" s="2" t="s">
        <v>904</v>
      </c>
      <c r="BA564" s="205">
        <v>4263802.103693904</v>
      </c>
      <c r="BB564" s="205">
        <v>47.72438124205462</v>
      </c>
      <c r="BC564" s="206" t="s">
        <v>904</v>
      </c>
      <c r="BD564" s="205">
        <v>47.72438124205462</v>
      </c>
      <c r="BE564" s="205">
        <v>10101.488379664492</v>
      </c>
      <c r="BF564" s="205">
        <v>0.0</v>
      </c>
      <c r="BG564" s="205">
        <v>61728.3333333332</v>
      </c>
      <c r="BH564" s="205">
        <v>49382.66666666658</v>
      </c>
      <c r="BI564" s="2" t="s">
        <v>904</v>
      </c>
      <c r="BJ564" s="2" t="s">
        <v>904</v>
      </c>
      <c r="BK564" s="2" t="s">
        <v>904</v>
      </c>
      <c r="BL564" s="2" t="s">
        <v>911</v>
      </c>
      <c r="BM564" s="208" t="s">
        <v>904</v>
      </c>
      <c r="BN564" s="208" t="s">
        <v>904</v>
      </c>
      <c r="BO564" s="87">
        <v>20.0</v>
      </c>
      <c r="BP564" s="101">
        <v>0.05</v>
      </c>
      <c r="BQ564" s="101">
        <v>0.04</v>
      </c>
      <c r="BR564" s="2">
        <v>100.0</v>
      </c>
      <c r="BS564" s="2">
        <v>100.0</v>
      </c>
    </row>
    <row r="565" ht="12.75" customHeight="1">
      <c r="A565" s="87" t="str">
        <f t="shared" si="1"/>
        <v>Australia Salt marsh Restoration Hybrid Large</v>
      </c>
      <c r="B565" s="87" t="s">
        <v>163</v>
      </c>
      <c r="C565" s="203" t="s">
        <v>185</v>
      </c>
      <c r="D565" s="203" t="s">
        <v>586</v>
      </c>
      <c r="E565" s="203" t="s">
        <v>168</v>
      </c>
      <c r="F565" s="203" t="s">
        <v>174</v>
      </c>
      <c r="G565" s="203" t="s">
        <v>910</v>
      </c>
      <c r="H565" s="177">
        <v>1000.0</v>
      </c>
      <c r="I565" s="2" t="s">
        <v>908</v>
      </c>
      <c r="J565" s="2">
        <v>18742.408583810084</v>
      </c>
      <c r="K565" s="2" t="e">
        <v>#VALUE!</v>
      </c>
      <c r="L565" s="204" t="e">
        <v>#VALUE!</v>
      </c>
      <c r="M565" s="92" t="e">
        <v>#VALUE!</v>
      </c>
      <c r="N565" s="92" t="e">
        <v>#VALUE!</v>
      </c>
      <c r="O565" s="92" t="e">
        <v>#VALUE!</v>
      </c>
      <c r="P565" s="92" t="e">
        <v>#VALUE!</v>
      </c>
      <c r="Q565" s="92" t="e">
        <v>#VALUE!</v>
      </c>
      <c r="R565" s="92" t="e">
        <v>#VALUE!</v>
      </c>
      <c r="S565" s="92">
        <v>61728.3333333332</v>
      </c>
      <c r="T565" s="92">
        <v>49382.66666666658</v>
      </c>
      <c r="U565" s="92" t="e">
        <v>#VALUE!</v>
      </c>
      <c r="V565" s="92" t="e">
        <v>#VALUE!</v>
      </c>
      <c r="W565" s="92" t="e">
        <v>#VALUE!</v>
      </c>
      <c r="X565" s="92" t="e">
        <v>#VALUE!</v>
      </c>
      <c r="Y565" s="92" t="e">
        <v>#VALUE!</v>
      </c>
      <c r="Z565" s="92">
        <v>61.7283333333332</v>
      </c>
      <c r="AA565" s="92" t="e">
        <v>#VALUE!</v>
      </c>
      <c r="AB565" s="87">
        <v>500.0</v>
      </c>
      <c r="AC565" s="2" t="e">
        <v>#VALUE!</v>
      </c>
      <c r="AD565" s="92" t="e">
        <v>#VALUE!</v>
      </c>
      <c r="AE565" s="92" t="e">
        <v>#VALUE!</v>
      </c>
      <c r="AF565" s="92" t="e">
        <v>#VALUE!</v>
      </c>
      <c r="AG565" s="92" t="e">
        <v>#VALUE!</v>
      </c>
      <c r="AH565" s="2" t="s">
        <v>904</v>
      </c>
      <c r="AI565" s="2" t="s">
        <v>904</v>
      </c>
      <c r="AJ565" s="2" t="s">
        <v>904</v>
      </c>
      <c r="AK565" s="177">
        <v>49382.66666666658</v>
      </c>
      <c r="AL565" s="2" t="s">
        <v>904</v>
      </c>
      <c r="AM565" s="2" t="s">
        <v>904</v>
      </c>
      <c r="AN565" s="2" t="s">
        <v>904</v>
      </c>
      <c r="AO565" s="2" t="s">
        <v>904</v>
      </c>
      <c r="AP565" s="2" t="s">
        <v>904</v>
      </c>
      <c r="AQ565" s="2" t="s">
        <v>904</v>
      </c>
      <c r="AR565" s="2" t="s">
        <v>904</v>
      </c>
      <c r="AS565" s="2" t="s">
        <v>904</v>
      </c>
      <c r="AT565" s="2" t="s">
        <v>904</v>
      </c>
      <c r="AU565" s="2" t="s">
        <v>904</v>
      </c>
      <c r="AV565" s="2" t="s">
        <v>904</v>
      </c>
      <c r="AW565" s="2" t="s">
        <v>904</v>
      </c>
      <c r="AX565" s="2" t="s">
        <v>904</v>
      </c>
      <c r="AY565" s="2" t="s">
        <v>904</v>
      </c>
      <c r="AZ565" s="2" t="s">
        <v>904</v>
      </c>
      <c r="BA565" s="205">
        <v>4263802.103693904</v>
      </c>
      <c r="BB565" s="205">
        <v>47.72438124205462</v>
      </c>
      <c r="BC565" s="206" t="s">
        <v>904</v>
      </c>
      <c r="BD565" s="205">
        <v>47.72438124205462</v>
      </c>
      <c r="BE565" s="205">
        <v>10101.488379664492</v>
      </c>
      <c r="BF565" s="205">
        <v>0.0</v>
      </c>
      <c r="BG565" s="205">
        <v>61728.3333333332</v>
      </c>
      <c r="BH565" s="205">
        <v>49382.66666666658</v>
      </c>
      <c r="BI565" s="2" t="s">
        <v>904</v>
      </c>
      <c r="BJ565" s="2" t="s">
        <v>904</v>
      </c>
      <c r="BK565" s="2" t="s">
        <v>904</v>
      </c>
      <c r="BL565" s="2" t="s">
        <v>911</v>
      </c>
      <c r="BM565" s="208" t="s">
        <v>904</v>
      </c>
      <c r="BN565" s="208" t="s">
        <v>904</v>
      </c>
      <c r="BO565" s="87">
        <v>20.0</v>
      </c>
      <c r="BP565" s="101">
        <v>0.05</v>
      </c>
      <c r="BQ565" s="101">
        <v>0.04</v>
      </c>
      <c r="BR565" s="2">
        <v>100.0</v>
      </c>
      <c r="BS565" s="2">
        <v>100.0</v>
      </c>
    </row>
    <row r="566" ht="12.75" customHeight="1">
      <c r="A566" s="87" t="str">
        <f t="shared" si="1"/>
        <v>Caribbean Mangrove Restoration Hybrid Medium</v>
      </c>
      <c r="B566" s="87" t="s">
        <v>161</v>
      </c>
      <c r="C566" s="203" t="s">
        <v>186</v>
      </c>
      <c r="D566" s="2" t="s">
        <v>587</v>
      </c>
      <c r="E566" s="203" t="s">
        <v>160</v>
      </c>
      <c r="F566" s="2" t="s">
        <v>174</v>
      </c>
      <c r="G566" s="203" t="s">
        <v>910</v>
      </c>
      <c r="H566" s="177">
        <v>500.0</v>
      </c>
      <c r="I566" s="2" t="s">
        <v>903</v>
      </c>
      <c r="J566" s="2">
        <v>103500.257963828</v>
      </c>
      <c r="K566" s="2" t="e">
        <v>#VALUE!</v>
      </c>
      <c r="L566" s="204" t="e">
        <v>#VALUE!</v>
      </c>
      <c r="M566" s="92" t="e">
        <v>#VALUE!</v>
      </c>
      <c r="N566" s="92" t="e">
        <v>#VALUE!</v>
      </c>
      <c r="O566" s="92" t="e">
        <v>#VALUE!</v>
      </c>
      <c r="P566" s="92" t="e">
        <v>#VALUE!</v>
      </c>
      <c r="Q566" s="92" t="e">
        <v>#VALUE!</v>
      </c>
      <c r="R566" s="92" t="e">
        <v>#VALUE!</v>
      </c>
      <c r="S566" s="92">
        <v>102531.0</v>
      </c>
      <c r="T566" s="92">
        <v>82024.8</v>
      </c>
      <c r="U566" s="92" t="e">
        <v>#VALUE!</v>
      </c>
      <c r="V566" s="92" t="e">
        <v>#VALUE!</v>
      </c>
      <c r="W566" s="92" t="e">
        <v>#VALUE!</v>
      </c>
      <c r="X566" s="92" t="e">
        <v>#VALUE!</v>
      </c>
      <c r="Y566" s="92" t="e">
        <v>#VALUE!</v>
      </c>
      <c r="Z566" s="92">
        <v>205.062</v>
      </c>
      <c r="AA566" s="92" t="e">
        <v>#VALUE!</v>
      </c>
      <c r="AB566" s="87">
        <v>500.0</v>
      </c>
      <c r="AC566" s="2" t="e">
        <v>#VALUE!</v>
      </c>
      <c r="AD566" s="92" t="e">
        <v>#VALUE!</v>
      </c>
      <c r="AE566" s="92" t="e">
        <v>#VALUE!</v>
      </c>
      <c r="AF566" s="92" t="e">
        <v>#VALUE!</v>
      </c>
      <c r="AG566" s="92" t="e">
        <v>#VALUE!</v>
      </c>
      <c r="AH566" s="2" t="s">
        <v>904</v>
      </c>
      <c r="AI566" s="2" t="s">
        <v>904</v>
      </c>
      <c r="AJ566" s="2" t="s">
        <v>904</v>
      </c>
      <c r="AK566" s="177">
        <v>82024.8</v>
      </c>
      <c r="AL566" s="2" t="s">
        <v>904</v>
      </c>
      <c r="AM566" s="2" t="s">
        <v>904</v>
      </c>
      <c r="AN566" s="2" t="s">
        <v>904</v>
      </c>
      <c r="AO566" s="2" t="s">
        <v>904</v>
      </c>
      <c r="AP566" s="2" t="s">
        <v>904</v>
      </c>
      <c r="AQ566" s="2" t="s">
        <v>904</v>
      </c>
      <c r="AR566" s="2" t="s">
        <v>904</v>
      </c>
      <c r="AS566" s="2" t="s">
        <v>904</v>
      </c>
      <c r="AT566" s="2" t="s">
        <v>904</v>
      </c>
      <c r="AU566" s="2" t="s">
        <v>904</v>
      </c>
      <c r="AV566" s="2" t="s">
        <v>904</v>
      </c>
      <c r="AW566" s="2" t="s">
        <v>904</v>
      </c>
      <c r="AX566" s="2" t="s">
        <v>904</v>
      </c>
      <c r="AY566" s="2" t="s">
        <v>904</v>
      </c>
      <c r="AZ566" s="2" t="s">
        <v>904</v>
      </c>
      <c r="BA566" s="205">
        <v>2946139.333649704</v>
      </c>
      <c r="BB566" s="205">
        <v>68.33114264928236</v>
      </c>
      <c r="BC566" s="206" t="s">
        <v>904</v>
      </c>
      <c r="BD566" s="205">
        <v>68.33114264928236</v>
      </c>
      <c r="BE566" s="205">
        <v>85568.86730777902</v>
      </c>
      <c r="BF566" s="205">
        <v>0.0</v>
      </c>
      <c r="BG566" s="205">
        <v>102531.0</v>
      </c>
      <c r="BH566" s="205">
        <v>82024.8</v>
      </c>
      <c r="BI566" s="2" t="s">
        <v>904</v>
      </c>
      <c r="BJ566" s="2" t="s">
        <v>904</v>
      </c>
      <c r="BK566" s="2" t="s">
        <v>904</v>
      </c>
      <c r="BL566" s="2" t="s">
        <v>911</v>
      </c>
      <c r="BM566" s="208" t="s">
        <v>904</v>
      </c>
      <c r="BN566" s="208" t="s">
        <v>904</v>
      </c>
      <c r="BO566" s="87">
        <v>20.0</v>
      </c>
      <c r="BP566" s="101">
        <v>0.05</v>
      </c>
      <c r="BQ566" s="101">
        <v>0.04</v>
      </c>
      <c r="BR566" s="2">
        <v>100.0</v>
      </c>
      <c r="BS566" s="2">
        <v>100.0</v>
      </c>
    </row>
    <row r="567" ht="12.75" customHeight="1">
      <c r="A567" s="87" t="str">
        <f t="shared" si="1"/>
        <v>Caribbean Mangrove Restoration Hybrid Medium</v>
      </c>
      <c r="B567" s="87" t="s">
        <v>161</v>
      </c>
      <c r="C567" s="203" t="s">
        <v>186</v>
      </c>
      <c r="D567" s="2" t="s">
        <v>587</v>
      </c>
      <c r="E567" s="203" t="s">
        <v>160</v>
      </c>
      <c r="F567" s="2" t="s">
        <v>174</v>
      </c>
      <c r="G567" s="203" t="s">
        <v>910</v>
      </c>
      <c r="H567" s="177">
        <v>500.0</v>
      </c>
      <c r="I567" s="2" t="s">
        <v>903</v>
      </c>
      <c r="J567" s="2">
        <v>103500.257963828</v>
      </c>
      <c r="K567" s="2" t="e">
        <v>#VALUE!</v>
      </c>
      <c r="L567" s="204" t="e">
        <v>#VALUE!</v>
      </c>
      <c r="M567" s="92" t="e">
        <v>#VALUE!</v>
      </c>
      <c r="N567" s="92" t="e">
        <v>#VALUE!</v>
      </c>
      <c r="O567" s="92" t="e">
        <v>#VALUE!</v>
      </c>
      <c r="P567" s="92" t="e">
        <v>#VALUE!</v>
      </c>
      <c r="Q567" s="92" t="e">
        <v>#VALUE!</v>
      </c>
      <c r="R567" s="92" t="e">
        <v>#VALUE!</v>
      </c>
      <c r="S567" s="92">
        <v>102531.0</v>
      </c>
      <c r="T567" s="92">
        <v>82024.8</v>
      </c>
      <c r="U567" s="92" t="e">
        <v>#VALUE!</v>
      </c>
      <c r="V567" s="92" t="e">
        <v>#VALUE!</v>
      </c>
      <c r="W567" s="92" t="e">
        <v>#VALUE!</v>
      </c>
      <c r="X567" s="92" t="e">
        <v>#VALUE!</v>
      </c>
      <c r="Y567" s="92" t="e">
        <v>#VALUE!</v>
      </c>
      <c r="Z567" s="92">
        <v>205.062</v>
      </c>
      <c r="AA567" s="92" t="e">
        <v>#VALUE!</v>
      </c>
      <c r="AB567" s="87">
        <v>500.0</v>
      </c>
      <c r="AC567" s="2" t="e">
        <v>#VALUE!</v>
      </c>
      <c r="AD567" s="92" t="e">
        <v>#VALUE!</v>
      </c>
      <c r="AE567" s="92" t="e">
        <v>#VALUE!</v>
      </c>
      <c r="AF567" s="92" t="e">
        <v>#VALUE!</v>
      </c>
      <c r="AG567" s="92" t="e">
        <v>#VALUE!</v>
      </c>
      <c r="AH567" s="2" t="s">
        <v>904</v>
      </c>
      <c r="AI567" s="2" t="s">
        <v>904</v>
      </c>
      <c r="AJ567" s="2" t="s">
        <v>904</v>
      </c>
      <c r="AK567" s="177">
        <v>82024.8</v>
      </c>
      <c r="AL567" s="2" t="s">
        <v>904</v>
      </c>
      <c r="AM567" s="2" t="s">
        <v>904</v>
      </c>
      <c r="AN567" s="2" t="s">
        <v>904</v>
      </c>
      <c r="AO567" s="2" t="s">
        <v>904</v>
      </c>
      <c r="AP567" s="2" t="s">
        <v>904</v>
      </c>
      <c r="AQ567" s="2" t="s">
        <v>904</v>
      </c>
      <c r="AR567" s="2" t="s">
        <v>904</v>
      </c>
      <c r="AS567" s="2" t="s">
        <v>904</v>
      </c>
      <c r="AT567" s="2" t="s">
        <v>904</v>
      </c>
      <c r="AU567" s="2" t="s">
        <v>904</v>
      </c>
      <c r="AV567" s="2" t="s">
        <v>904</v>
      </c>
      <c r="AW567" s="2" t="s">
        <v>904</v>
      </c>
      <c r="AX567" s="2" t="s">
        <v>904</v>
      </c>
      <c r="AY567" s="2" t="s">
        <v>904</v>
      </c>
      <c r="AZ567" s="2" t="s">
        <v>904</v>
      </c>
      <c r="BA567" s="205">
        <v>2946139.333649704</v>
      </c>
      <c r="BB567" s="205">
        <v>68.33114264928236</v>
      </c>
      <c r="BC567" s="206" t="s">
        <v>904</v>
      </c>
      <c r="BD567" s="205">
        <v>68.33114264928236</v>
      </c>
      <c r="BE567" s="205">
        <v>85568.86730777902</v>
      </c>
      <c r="BF567" s="205">
        <v>0.0</v>
      </c>
      <c r="BG567" s="205">
        <v>102531.0</v>
      </c>
      <c r="BH567" s="205">
        <v>82024.8</v>
      </c>
      <c r="BI567" s="2" t="s">
        <v>904</v>
      </c>
      <c r="BJ567" s="2" t="s">
        <v>904</v>
      </c>
      <c r="BK567" s="2" t="s">
        <v>904</v>
      </c>
      <c r="BL567" s="2" t="s">
        <v>911</v>
      </c>
      <c r="BM567" s="208" t="s">
        <v>904</v>
      </c>
      <c r="BN567" s="208" t="s">
        <v>904</v>
      </c>
      <c r="BO567" s="87">
        <v>20.0</v>
      </c>
      <c r="BP567" s="101">
        <v>0.05</v>
      </c>
      <c r="BQ567" s="101">
        <v>0.04</v>
      </c>
      <c r="BR567" s="2">
        <v>100.0</v>
      </c>
      <c r="BS567" s="2">
        <v>100.0</v>
      </c>
    </row>
    <row r="568" ht="12.75" customHeight="1">
      <c r="A568" s="87" t="str">
        <f t="shared" si="1"/>
        <v>Caribbean Salt marsh Restoration Hybrid Medium</v>
      </c>
      <c r="B568" s="87" t="s">
        <v>161</v>
      </c>
      <c r="C568" s="203" t="s">
        <v>186</v>
      </c>
      <c r="D568" s="2" t="s">
        <v>587</v>
      </c>
      <c r="E568" s="203" t="s">
        <v>168</v>
      </c>
      <c r="F568" s="2" t="s">
        <v>174</v>
      </c>
      <c r="G568" s="203" t="s">
        <v>910</v>
      </c>
      <c r="H568" s="177">
        <v>500.0</v>
      </c>
      <c r="I568" s="2" t="s">
        <v>903</v>
      </c>
      <c r="J568" s="2">
        <v>1047.6264731115316</v>
      </c>
      <c r="K568" s="2" t="e">
        <v>#VALUE!</v>
      </c>
      <c r="L568" s="204" t="e">
        <v>#VALUE!</v>
      </c>
      <c r="M568" s="92" t="e">
        <v>#VALUE!</v>
      </c>
      <c r="N568" s="92" t="e">
        <v>#VALUE!</v>
      </c>
      <c r="O568" s="92" t="e">
        <v>#VALUE!</v>
      </c>
      <c r="P568" s="92" t="e">
        <v>#VALUE!</v>
      </c>
      <c r="Q568" s="92" t="e">
        <v>#VALUE!</v>
      </c>
      <c r="R568" s="92" t="e">
        <v>#VALUE!</v>
      </c>
      <c r="S568" s="92">
        <v>32532.499999999927</v>
      </c>
      <c r="T568" s="92">
        <v>26025.999999999953</v>
      </c>
      <c r="U568" s="92" t="e">
        <v>#VALUE!</v>
      </c>
      <c r="V568" s="92" t="e">
        <v>#VALUE!</v>
      </c>
      <c r="W568" s="92" t="e">
        <v>#VALUE!</v>
      </c>
      <c r="X568" s="92" t="e">
        <v>#VALUE!</v>
      </c>
      <c r="Y568" s="92" t="e">
        <v>#VALUE!</v>
      </c>
      <c r="Z568" s="92">
        <v>65.06499999999986</v>
      </c>
      <c r="AA568" s="92" t="e">
        <v>#VALUE!</v>
      </c>
      <c r="AB568" s="87">
        <v>500.0</v>
      </c>
      <c r="AC568" s="2" t="e">
        <v>#VALUE!</v>
      </c>
      <c r="AD568" s="92" t="e">
        <v>#VALUE!</v>
      </c>
      <c r="AE568" s="92" t="e">
        <v>#VALUE!</v>
      </c>
      <c r="AF568" s="92" t="e">
        <v>#VALUE!</v>
      </c>
      <c r="AG568" s="92" t="e">
        <v>#VALUE!</v>
      </c>
      <c r="AH568" s="2" t="s">
        <v>904</v>
      </c>
      <c r="AI568" s="2" t="s">
        <v>904</v>
      </c>
      <c r="AJ568" s="2" t="s">
        <v>904</v>
      </c>
      <c r="AK568" s="177">
        <v>26025.999999999953</v>
      </c>
      <c r="AL568" s="2" t="s">
        <v>904</v>
      </c>
      <c r="AM568" s="2" t="s">
        <v>904</v>
      </c>
      <c r="AN568" s="2" t="s">
        <v>904</v>
      </c>
      <c r="AO568" s="2" t="s">
        <v>904</v>
      </c>
      <c r="AP568" s="2" t="s">
        <v>904</v>
      </c>
      <c r="AQ568" s="2" t="s">
        <v>904</v>
      </c>
      <c r="AR568" s="2" t="s">
        <v>904</v>
      </c>
      <c r="AS568" s="2" t="s">
        <v>904</v>
      </c>
      <c r="AT568" s="2" t="s">
        <v>904</v>
      </c>
      <c r="AU568" s="2" t="s">
        <v>904</v>
      </c>
      <c r="AV568" s="2" t="s">
        <v>904</v>
      </c>
      <c r="AW568" s="2" t="s">
        <v>904</v>
      </c>
      <c r="AX568" s="2" t="s">
        <v>904</v>
      </c>
      <c r="AY568" s="2" t="s">
        <v>904</v>
      </c>
      <c r="AZ568" s="2" t="s">
        <v>904</v>
      </c>
      <c r="BA568" s="205">
        <v>237484.06083366642</v>
      </c>
      <c r="BB568" s="205">
        <v>27.267565064445023</v>
      </c>
      <c r="BC568" s="206" t="s">
        <v>904</v>
      </c>
      <c r="BD568" s="205">
        <v>27.267565064445023</v>
      </c>
      <c r="BE568" s="205">
        <v>5566.088806866538</v>
      </c>
      <c r="BF568" s="205">
        <v>0.0</v>
      </c>
      <c r="BG568" s="205">
        <v>32532.499999999927</v>
      </c>
      <c r="BH568" s="205">
        <v>26025.999999999953</v>
      </c>
      <c r="BI568" s="2" t="s">
        <v>904</v>
      </c>
      <c r="BJ568" s="2" t="s">
        <v>904</v>
      </c>
      <c r="BK568" s="2" t="s">
        <v>904</v>
      </c>
      <c r="BL568" s="2" t="s">
        <v>911</v>
      </c>
      <c r="BM568" s="208" t="s">
        <v>904</v>
      </c>
      <c r="BN568" s="208" t="s">
        <v>904</v>
      </c>
      <c r="BO568" s="87">
        <v>20.0</v>
      </c>
      <c r="BP568" s="101">
        <v>0.05</v>
      </c>
      <c r="BQ568" s="101">
        <v>0.04</v>
      </c>
      <c r="BR568" s="2">
        <v>100.0</v>
      </c>
      <c r="BS568" s="2">
        <v>100.0</v>
      </c>
    </row>
    <row r="569" ht="12.75" customHeight="1">
      <c r="A569" s="87" t="str">
        <f t="shared" si="1"/>
        <v>Caribbean Salt marsh Restoration Hybrid Medium</v>
      </c>
      <c r="B569" s="87" t="s">
        <v>161</v>
      </c>
      <c r="C569" s="203" t="s">
        <v>186</v>
      </c>
      <c r="D569" s="2" t="s">
        <v>587</v>
      </c>
      <c r="E569" s="203" t="s">
        <v>168</v>
      </c>
      <c r="F569" s="2" t="s">
        <v>174</v>
      </c>
      <c r="G569" s="203" t="s">
        <v>910</v>
      </c>
      <c r="H569" s="177">
        <v>500.0</v>
      </c>
      <c r="I569" s="2" t="s">
        <v>903</v>
      </c>
      <c r="J569" s="2">
        <v>1047.6264731115316</v>
      </c>
      <c r="K569" s="2" t="e">
        <v>#VALUE!</v>
      </c>
      <c r="L569" s="204" t="e">
        <v>#VALUE!</v>
      </c>
      <c r="M569" s="92" t="e">
        <v>#VALUE!</v>
      </c>
      <c r="N569" s="92" t="e">
        <v>#VALUE!</v>
      </c>
      <c r="O569" s="92" t="e">
        <v>#VALUE!</v>
      </c>
      <c r="P569" s="92" t="e">
        <v>#VALUE!</v>
      </c>
      <c r="Q569" s="92" t="e">
        <v>#VALUE!</v>
      </c>
      <c r="R569" s="92" t="e">
        <v>#VALUE!</v>
      </c>
      <c r="S569" s="92">
        <v>32532.499999999927</v>
      </c>
      <c r="T569" s="92">
        <v>26025.999999999953</v>
      </c>
      <c r="U569" s="92" t="e">
        <v>#VALUE!</v>
      </c>
      <c r="V569" s="92" t="e">
        <v>#VALUE!</v>
      </c>
      <c r="W569" s="92" t="e">
        <v>#VALUE!</v>
      </c>
      <c r="X569" s="92" t="e">
        <v>#VALUE!</v>
      </c>
      <c r="Y569" s="92" t="e">
        <v>#VALUE!</v>
      </c>
      <c r="Z569" s="92">
        <v>65.06499999999986</v>
      </c>
      <c r="AA569" s="92" t="e">
        <v>#VALUE!</v>
      </c>
      <c r="AB569" s="87">
        <v>500.0</v>
      </c>
      <c r="AC569" s="2" t="e">
        <v>#VALUE!</v>
      </c>
      <c r="AD569" s="92" t="e">
        <v>#VALUE!</v>
      </c>
      <c r="AE569" s="92" t="e">
        <v>#VALUE!</v>
      </c>
      <c r="AF569" s="92" t="e">
        <v>#VALUE!</v>
      </c>
      <c r="AG569" s="92" t="e">
        <v>#VALUE!</v>
      </c>
      <c r="AH569" s="2" t="s">
        <v>904</v>
      </c>
      <c r="AI569" s="2" t="s">
        <v>904</v>
      </c>
      <c r="AJ569" s="2" t="s">
        <v>904</v>
      </c>
      <c r="AK569" s="177">
        <v>26025.999999999953</v>
      </c>
      <c r="AL569" s="2" t="s">
        <v>904</v>
      </c>
      <c r="AM569" s="2" t="s">
        <v>904</v>
      </c>
      <c r="AN569" s="2" t="s">
        <v>904</v>
      </c>
      <c r="AO569" s="2" t="s">
        <v>904</v>
      </c>
      <c r="AP569" s="2" t="s">
        <v>904</v>
      </c>
      <c r="AQ569" s="2" t="s">
        <v>904</v>
      </c>
      <c r="AR569" s="2" t="s">
        <v>904</v>
      </c>
      <c r="AS569" s="2" t="s">
        <v>904</v>
      </c>
      <c r="AT569" s="2" t="s">
        <v>904</v>
      </c>
      <c r="AU569" s="2" t="s">
        <v>904</v>
      </c>
      <c r="AV569" s="2" t="s">
        <v>904</v>
      </c>
      <c r="AW569" s="2" t="s">
        <v>904</v>
      </c>
      <c r="AX569" s="2" t="s">
        <v>904</v>
      </c>
      <c r="AY569" s="2" t="s">
        <v>904</v>
      </c>
      <c r="AZ569" s="2" t="s">
        <v>904</v>
      </c>
      <c r="BA569" s="205">
        <v>237484.06083366642</v>
      </c>
      <c r="BB569" s="205">
        <v>27.267565064445023</v>
      </c>
      <c r="BC569" s="206" t="s">
        <v>904</v>
      </c>
      <c r="BD569" s="205">
        <v>27.267565064445023</v>
      </c>
      <c r="BE569" s="205">
        <v>5566.088806866538</v>
      </c>
      <c r="BF569" s="205">
        <v>0.0</v>
      </c>
      <c r="BG569" s="205">
        <v>32532.499999999927</v>
      </c>
      <c r="BH569" s="205">
        <v>26025.999999999953</v>
      </c>
      <c r="BI569" s="2" t="s">
        <v>904</v>
      </c>
      <c r="BJ569" s="2" t="s">
        <v>904</v>
      </c>
      <c r="BK569" s="2" t="s">
        <v>904</v>
      </c>
      <c r="BL569" s="2" t="s">
        <v>911</v>
      </c>
      <c r="BM569" s="208" t="s">
        <v>904</v>
      </c>
      <c r="BN569" s="208" t="s">
        <v>904</v>
      </c>
      <c r="BO569" s="87">
        <v>20.0</v>
      </c>
      <c r="BP569" s="101">
        <v>0.05</v>
      </c>
      <c r="BQ569" s="101">
        <v>0.04</v>
      </c>
      <c r="BR569" s="2">
        <v>100.0</v>
      </c>
      <c r="BS569" s="2">
        <v>100.0</v>
      </c>
    </row>
    <row r="570" ht="12.75" customHeight="1">
      <c r="A570" s="87" t="str">
        <f t="shared" si="1"/>
        <v>Caribbean Mangrove Restoration Hybrid Medium</v>
      </c>
      <c r="B570" s="87" t="s">
        <v>161</v>
      </c>
      <c r="C570" s="203" t="s">
        <v>186</v>
      </c>
      <c r="D570" s="2" t="s">
        <v>587</v>
      </c>
      <c r="E570" s="203" t="s">
        <v>160</v>
      </c>
      <c r="F570" s="2" t="s">
        <v>174</v>
      </c>
      <c r="G570" s="203" t="s">
        <v>910</v>
      </c>
      <c r="H570" s="177">
        <v>500.0</v>
      </c>
      <c r="I570" s="2" t="s">
        <v>903</v>
      </c>
      <c r="J570" s="2">
        <v>103500.257963828</v>
      </c>
      <c r="K570" s="2" t="e">
        <v>#VALUE!</v>
      </c>
      <c r="L570" s="204" t="e">
        <v>#VALUE!</v>
      </c>
      <c r="M570" s="92" t="e">
        <v>#VALUE!</v>
      </c>
      <c r="N570" s="92" t="e">
        <v>#VALUE!</v>
      </c>
      <c r="O570" s="92" t="e">
        <v>#VALUE!</v>
      </c>
      <c r="P570" s="92" t="e">
        <v>#VALUE!</v>
      </c>
      <c r="Q570" s="92" t="e">
        <v>#VALUE!</v>
      </c>
      <c r="R570" s="92" t="e">
        <v>#VALUE!</v>
      </c>
      <c r="S570" s="92">
        <v>102531.0</v>
      </c>
      <c r="T570" s="92">
        <v>82024.8</v>
      </c>
      <c r="U570" s="92" t="e">
        <v>#VALUE!</v>
      </c>
      <c r="V570" s="92" t="e">
        <v>#VALUE!</v>
      </c>
      <c r="W570" s="92" t="e">
        <v>#VALUE!</v>
      </c>
      <c r="X570" s="92" t="e">
        <v>#VALUE!</v>
      </c>
      <c r="Y570" s="92" t="e">
        <v>#VALUE!</v>
      </c>
      <c r="Z570" s="92">
        <v>205.062</v>
      </c>
      <c r="AA570" s="92" t="e">
        <v>#VALUE!</v>
      </c>
      <c r="AB570" s="87">
        <v>500.0</v>
      </c>
      <c r="AC570" s="2" t="e">
        <v>#VALUE!</v>
      </c>
      <c r="AD570" s="92" t="e">
        <v>#VALUE!</v>
      </c>
      <c r="AE570" s="92" t="e">
        <v>#VALUE!</v>
      </c>
      <c r="AF570" s="92" t="e">
        <v>#VALUE!</v>
      </c>
      <c r="AG570" s="92" t="e">
        <v>#VALUE!</v>
      </c>
      <c r="AH570" s="2" t="s">
        <v>904</v>
      </c>
      <c r="AI570" s="2" t="s">
        <v>904</v>
      </c>
      <c r="AJ570" s="2" t="s">
        <v>904</v>
      </c>
      <c r="AK570" s="177">
        <v>82024.8</v>
      </c>
      <c r="AL570" s="2" t="s">
        <v>904</v>
      </c>
      <c r="AM570" s="2" t="s">
        <v>904</v>
      </c>
      <c r="AN570" s="2" t="s">
        <v>904</v>
      </c>
      <c r="AO570" s="2" t="s">
        <v>904</v>
      </c>
      <c r="AP570" s="2" t="s">
        <v>904</v>
      </c>
      <c r="AQ570" s="2" t="s">
        <v>904</v>
      </c>
      <c r="AR570" s="2" t="s">
        <v>904</v>
      </c>
      <c r="AS570" s="2" t="s">
        <v>904</v>
      </c>
      <c r="AT570" s="2" t="s">
        <v>904</v>
      </c>
      <c r="AU570" s="2" t="s">
        <v>904</v>
      </c>
      <c r="AV570" s="2" t="s">
        <v>904</v>
      </c>
      <c r="AW570" s="2" t="s">
        <v>904</v>
      </c>
      <c r="AX570" s="2" t="s">
        <v>904</v>
      </c>
      <c r="AY570" s="2" t="s">
        <v>904</v>
      </c>
      <c r="AZ570" s="2" t="s">
        <v>904</v>
      </c>
      <c r="BA570" s="205">
        <v>2946139.333649704</v>
      </c>
      <c r="BB570" s="205">
        <v>68.33114264928236</v>
      </c>
      <c r="BC570" s="206" t="s">
        <v>904</v>
      </c>
      <c r="BD570" s="205">
        <v>68.33114264928236</v>
      </c>
      <c r="BE570" s="205">
        <v>85568.86730777902</v>
      </c>
      <c r="BF570" s="205">
        <v>0.0</v>
      </c>
      <c r="BG570" s="205">
        <v>102531.0</v>
      </c>
      <c r="BH570" s="205">
        <v>82024.8</v>
      </c>
      <c r="BI570" s="2" t="s">
        <v>904</v>
      </c>
      <c r="BJ570" s="2" t="s">
        <v>904</v>
      </c>
      <c r="BK570" s="2" t="s">
        <v>904</v>
      </c>
      <c r="BL570" s="2" t="s">
        <v>911</v>
      </c>
      <c r="BM570" s="208" t="s">
        <v>904</v>
      </c>
      <c r="BN570" s="208" t="s">
        <v>904</v>
      </c>
      <c r="BO570" s="87">
        <v>20.0</v>
      </c>
      <c r="BP570" s="101">
        <v>0.05</v>
      </c>
      <c r="BQ570" s="101">
        <v>0.04</v>
      </c>
      <c r="BR570" s="2">
        <v>100.0</v>
      </c>
      <c r="BS570" s="2">
        <v>100.0</v>
      </c>
    </row>
    <row r="571" ht="12.75" customHeight="1">
      <c r="A571" s="87" t="str">
        <f t="shared" si="1"/>
        <v>Caribbean Mangrove Restoration Hybrid Medium</v>
      </c>
      <c r="B571" s="87" t="s">
        <v>161</v>
      </c>
      <c r="C571" s="203" t="s">
        <v>186</v>
      </c>
      <c r="D571" s="2" t="s">
        <v>587</v>
      </c>
      <c r="E571" s="203" t="s">
        <v>160</v>
      </c>
      <c r="F571" s="2" t="s">
        <v>174</v>
      </c>
      <c r="G571" s="203" t="s">
        <v>910</v>
      </c>
      <c r="H571" s="177">
        <v>500.0</v>
      </c>
      <c r="I571" s="2" t="s">
        <v>903</v>
      </c>
      <c r="J571" s="2">
        <v>103500.257963828</v>
      </c>
      <c r="K571" s="2" t="e">
        <v>#VALUE!</v>
      </c>
      <c r="L571" s="204" t="e">
        <v>#VALUE!</v>
      </c>
      <c r="M571" s="92" t="e">
        <v>#VALUE!</v>
      </c>
      <c r="N571" s="92" t="e">
        <v>#VALUE!</v>
      </c>
      <c r="O571" s="92" t="e">
        <v>#VALUE!</v>
      </c>
      <c r="P571" s="92" t="e">
        <v>#VALUE!</v>
      </c>
      <c r="Q571" s="92" t="e">
        <v>#VALUE!</v>
      </c>
      <c r="R571" s="92" t="e">
        <v>#VALUE!</v>
      </c>
      <c r="S571" s="92">
        <v>102531.0</v>
      </c>
      <c r="T571" s="92">
        <v>82024.8</v>
      </c>
      <c r="U571" s="92" t="e">
        <v>#VALUE!</v>
      </c>
      <c r="V571" s="92" t="e">
        <v>#VALUE!</v>
      </c>
      <c r="W571" s="92" t="e">
        <v>#VALUE!</v>
      </c>
      <c r="X571" s="92" t="e">
        <v>#VALUE!</v>
      </c>
      <c r="Y571" s="92" t="e">
        <v>#VALUE!</v>
      </c>
      <c r="Z571" s="92">
        <v>205.062</v>
      </c>
      <c r="AA571" s="92" t="e">
        <v>#VALUE!</v>
      </c>
      <c r="AB571" s="87">
        <v>500.0</v>
      </c>
      <c r="AC571" s="2" t="e">
        <v>#VALUE!</v>
      </c>
      <c r="AD571" s="92" t="e">
        <v>#VALUE!</v>
      </c>
      <c r="AE571" s="92" t="e">
        <v>#VALUE!</v>
      </c>
      <c r="AF571" s="92" t="e">
        <v>#VALUE!</v>
      </c>
      <c r="AG571" s="92" t="e">
        <v>#VALUE!</v>
      </c>
      <c r="AH571" s="2" t="s">
        <v>904</v>
      </c>
      <c r="AI571" s="2" t="s">
        <v>904</v>
      </c>
      <c r="AJ571" s="2" t="s">
        <v>904</v>
      </c>
      <c r="AK571" s="177">
        <v>82024.8</v>
      </c>
      <c r="AL571" s="2" t="s">
        <v>904</v>
      </c>
      <c r="AM571" s="2" t="s">
        <v>904</v>
      </c>
      <c r="AN571" s="2" t="s">
        <v>904</v>
      </c>
      <c r="AO571" s="2" t="s">
        <v>904</v>
      </c>
      <c r="AP571" s="2" t="s">
        <v>904</v>
      </c>
      <c r="AQ571" s="2" t="s">
        <v>904</v>
      </c>
      <c r="AR571" s="2" t="s">
        <v>904</v>
      </c>
      <c r="AS571" s="2" t="s">
        <v>904</v>
      </c>
      <c r="AT571" s="2" t="s">
        <v>904</v>
      </c>
      <c r="AU571" s="2" t="s">
        <v>904</v>
      </c>
      <c r="AV571" s="2" t="s">
        <v>904</v>
      </c>
      <c r="AW571" s="2" t="s">
        <v>904</v>
      </c>
      <c r="AX571" s="2" t="s">
        <v>904</v>
      </c>
      <c r="AY571" s="2" t="s">
        <v>904</v>
      </c>
      <c r="AZ571" s="2" t="s">
        <v>904</v>
      </c>
      <c r="BA571" s="205">
        <v>2946139.333649704</v>
      </c>
      <c r="BB571" s="205">
        <v>68.33114264928236</v>
      </c>
      <c r="BC571" s="206" t="s">
        <v>904</v>
      </c>
      <c r="BD571" s="205">
        <v>68.33114264928236</v>
      </c>
      <c r="BE571" s="205">
        <v>85568.86730777902</v>
      </c>
      <c r="BF571" s="205">
        <v>0.0</v>
      </c>
      <c r="BG571" s="205">
        <v>102531.0</v>
      </c>
      <c r="BH571" s="205">
        <v>82024.8</v>
      </c>
      <c r="BI571" s="2" t="s">
        <v>904</v>
      </c>
      <c r="BJ571" s="2" t="s">
        <v>904</v>
      </c>
      <c r="BK571" s="2" t="s">
        <v>904</v>
      </c>
      <c r="BL571" s="2" t="s">
        <v>911</v>
      </c>
      <c r="BM571" s="208" t="s">
        <v>904</v>
      </c>
      <c r="BN571" s="208" t="s">
        <v>904</v>
      </c>
      <c r="BO571" s="87">
        <v>20.0</v>
      </c>
      <c r="BP571" s="101">
        <v>0.05</v>
      </c>
      <c r="BQ571" s="101">
        <v>0.04</v>
      </c>
      <c r="BR571" s="2">
        <v>100.0</v>
      </c>
      <c r="BS571" s="2">
        <v>100.0</v>
      </c>
    </row>
    <row r="572" ht="12.75" customHeight="1">
      <c r="A572" s="87" t="str">
        <f t="shared" si="1"/>
        <v>Caribbean Salt marsh Restoration Hybrid Medium</v>
      </c>
      <c r="B572" s="87" t="s">
        <v>161</v>
      </c>
      <c r="C572" s="203" t="s">
        <v>186</v>
      </c>
      <c r="D572" s="2" t="s">
        <v>587</v>
      </c>
      <c r="E572" s="203" t="s">
        <v>168</v>
      </c>
      <c r="F572" s="2" t="s">
        <v>174</v>
      </c>
      <c r="G572" s="203" t="s">
        <v>910</v>
      </c>
      <c r="H572" s="177">
        <v>500.0</v>
      </c>
      <c r="I572" s="2" t="s">
        <v>903</v>
      </c>
      <c r="J572" s="2">
        <v>1047.6264731115316</v>
      </c>
      <c r="K572" s="2" t="e">
        <v>#VALUE!</v>
      </c>
      <c r="L572" s="204" t="e">
        <v>#VALUE!</v>
      </c>
      <c r="M572" s="92" t="e">
        <v>#VALUE!</v>
      </c>
      <c r="N572" s="92" t="e">
        <v>#VALUE!</v>
      </c>
      <c r="O572" s="92" t="e">
        <v>#VALUE!</v>
      </c>
      <c r="P572" s="92" t="e">
        <v>#VALUE!</v>
      </c>
      <c r="Q572" s="92" t="e">
        <v>#VALUE!</v>
      </c>
      <c r="R572" s="92" t="e">
        <v>#VALUE!</v>
      </c>
      <c r="S572" s="92">
        <v>32532.499999999927</v>
      </c>
      <c r="T572" s="92">
        <v>26025.999999999953</v>
      </c>
      <c r="U572" s="92" t="e">
        <v>#VALUE!</v>
      </c>
      <c r="V572" s="92" t="e">
        <v>#VALUE!</v>
      </c>
      <c r="W572" s="92" t="e">
        <v>#VALUE!</v>
      </c>
      <c r="X572" s="92" t="e">
        <v>#VALUE!</v>
      </c>
      <c r="Y572" s="92" t="e">
        <v>#VALUE!</v>
      </c>
      <c r="Z572" s="92">
        <v>65.06499999999986</v>
      </c>
      <c r="AA572" s="92" t="e">
        <v>#VALUE!</v>
      </c>
      <c r="AB572" s="87">
        <v>500.0</v>
      </c>
      <c r="AC572" s="2" t="e">
        <v>#VALUE!</v>
      </c>
      <c r="AD572" s="92" t="e">
        <v>#VALUE!</v>
      </c>
      <c r="AE572" s="92" t="e">
        <v>#VALUE!</v>
      </c>
      <c r="AF572" s="92" t="e">
        <v>#VALUE!</v>
      </c>
      <c r="AG572" s="92" t="e">
        <v>#VALUE!</v>
      </c>
      <c r="AH572" s="2" t="s">
        <v>904</v>
      </c>
      <c r="AI572" s="2" t="s">
        <v>904</v>
      </c>
      <c r="AJ572" s="2" t="s">
        <v>904</v>
      </c>
      <c r="AK572" s="177">
        <v>26025.999999999953</v>
      </c>
      <c r="AL572" s="2" t="s">
        <v>904</v>
      </c>
      <c r="AM572" s="2" t="s">
        <v>904</v>
      </c>
      <c r="AN572" s="2" t="s">
        <v>904</v>
      </c>
      <c r="AO572" s="2" t="s">
        <v>904</v>
      </c>
      <c r="AP572" s="2" t="s">
        <v>904</v>
      </c>
      <c r="AQ572" s="2" t="s">
        <v>904</v>
      </c>
      <c r="AR572" s="2" t="s">
        <v>904</v>
      </c>
      <c r="AS572" s="2" t="s">
        <v>904</v>
      </c>
      <c r="AT572" s="2" t="s">
        <v>904</v>
      </c>
      <c r="AU572" s="2" t="s">
        <v>904</v>
      </c>
      <c r="AV572" s="2" t="s">
        <v>904</v>
      </c>
      <c r="AW572" s="2" t="s">
        <v>904</v>
      </c>
      <c r="AX572" s="2" t="s">
        <v>904</v>
      </c>
      <c r="AY572" s="2" t="s">
        <v>904</v>
      </c>
      <c r="AZ572" s="2" t="s">
        <v>904</v>
      </c>
      <c r="BA572" s="205">
        <v>237484.06083366642</v>
      </c>
      <c r="BB572" s="205">
        <v>27.267565064445023</v>
      </c>
      <c r="BC572" s="206" t="s">
        <v>904</v>
      </c>
      <c r="BD572" s="205">
        <v>27.267565064445023</v>
      </c>
      <c r="BE572" s="205">
        <v>5566.088806866538</v>
      </c>
      <c r="BF572" s="205">
        <v>0.0</v>
      </c>
      <c r="BG572" s="205">
        <v>32532.499999999927</v>
      </c>
      <c r="BH572" s="205">
        <v>26025.999999999953</v>
      </c>
      <c r="BI572" s="2" t="s">
        <v>904</v>
      </c>
      <c r="BJ572" s="2" t="s">
        <v>904</v>
      </c>
      <c r="BK572" s="2" t="s">
        <v>904</v>
      </c>
      <c r="BL572" s="2" t="s">
        <v>911</v>
      </c>
      <c r="BM572" s="208" t="s">
        <v>904</v>
      </c>
      <c r="BN572" s="208" t="s">
        <v>904</v>
      </c>
      <c r="BO572" s="87">
        <v>20.0</v>
      </c>
      <c r="BP572" s="101">
        <v>0.05</v>
      </c>
      <c r="BQ572" s="101">
        <v>0.04</v>
      </c>
      <c r="BR572" s="2">
        <v>100.0</v>
      </c>
      <c r="BS572" s="2">
        <v>100.0</v>
      </c>
    </row>
    <row r="573" ht="12.75" customHeight="1">
      <c r="A573" s="87" t="str">
        <f t="shared" si="1"/>
        <v>Caribbean Salt marsh Restoration Hybrid Medium</v>
      </c>
      <c r="B573" s="87" t="s">
        <v>161</v>
      </c>
      <c r="C573" s="203" t="s">
        <v>186</v>
      </c>
      <c r="D573" s="2" t="s">
        <v>587</v>
      </c>
      <c r="E573" s="203" t="s">
        <v>168</v>
      </c>
      <c r="F573" s="2" t="s">
        <v>174</v>
      </c>
      <c r="G573" s="203" t="s">
        <v>910</v>
      </c>
      <c r="H573" s="177">
        <v>500.0</v>
      </c>
      <c r="I573" s="2" t="s">
        <v>903</v>
      </c>
      <c r="J573" s="2">
        <v>1047.6264731115316</v>
      </c>
      <c r="K573" s="2" t="e">
        <v>#VALUE!</v>
      </c>
      <c r="L573" s="204" t="e">
        <v>#VALUE!</v>
      </c>
      <c r="M573" s="92" t="e">
        <v>#VALUE!</v>
      </c>
      <c r="N573" s="92" t="e">
        <v>#VALUE!</v>
      </c>
      <c r="O573" s="92" t="e">
        <v>#VALUE!</v>
      </c>
      <c r="P573" s="92" t="e">
        <v>#VALUE!</v>
      </c>
      <c r="Q573" s="92" t="e">
        <v>#VALUE!</v>
      </c>
      <c r="R573" s="92" t="e">
        <v>#VALUE!</v>
      </c>
      <c r="S573" s="92">
        <v>32532.499999999927</v>
      </c>
      <c r="T573" s="92">
        <v>26025.999999999953</v>
      </c>
      <c r="U573" s="92" t="e">
        <v>#VALUE!</v>
      </c>
      <c r="V573" s="92" t="e">
        <v>#VALUE!</v>
      </c>
      <c r="W573" s="92" t="e">
        <v>#VALUE!</v>
      </c>
      <c r="X573" s="92" t="e">
        <v>#VALUE!</v>
      </c>
      <c r="Y573" s="92" t="e">
        <v>#VALUE!</v>
      </c>
      <c r="Z573" s="92">
        <v>65.06499999999986</v>
      </c>
      <c r="AA573" s="92" t="e">
        <v>#VALUE!</v>
      </c>
      <c r="AB573" s="87">
        <v>500.0</v>
      </c>
      <c r="AC573" s="2" t="e">
        <v>#VALUE!</v>
      </c>
      <c r="AD573" s="92" t="e">
        <v>#VALUE!</v>
      </c>
      <c r="AE573" s="92" t="e">
        <v>#VALUE!</v>
      </c>
      <c r="AF573" s="92" t="e">
        <v>#VALUE!</v>
      </c>
      <c r="AG573" s="92" t="e">
        <v>#VALUE!</v>
      </c>
      <c r="AH573" s="2" t="s">
        <v>904</v>
      </c>
      <c r="AI573" s="2" t="s">
        <v>904</v>
      </c>
      <c r="AJ573" s="2" t="s">
        <v>904</v>
      </c>
      <c r="AK573" s="177">
        <v>26025.999999999953</v>
      </c>
      <c r="AL573" s="2" t="s">
        <v>904</v>
      </c>
      <c r="AM573" s="2" t="s">
        <v>904</v>
      </c>
      <c r="AN573" s="2" t="s">
        <v>904</v>
      </c>
      <c r="AO573" s="2" t="s">
        <v>904</v>
      </c>
      <c r="AP573" s="2" t="s">
        <v>904</v>
      </c>
      <c r="AQ573" s="2" t="s">
        <v>904</v>
      </c>
      <c r="AR573" s="2" t="s">
        <v>904</v>
      </c>
      <c r="AS573" s="2" t="s">
        <v>904</v>
      </c>
      <c r="AT573" s="2" t="s">
        <v>904</v>
      </c>
      <c r="AU573" s="2" t="s">
        <v>904</v>
      </c>
      <c r="AV573" s="2" t="s">
        <v>904</v>
      </c>
      <c r="AW573" s="2" t="s">
        <v>904</v>
      </c>
      <c r="AX573" s="2" t="s">
        <v>904</v>
      </c>
      <c r="AY573" s="2" t="s">
        <v>904</v>
      </c>
      <c r="AZ573" s="2" t="s">
        <v>904</v>
      </c>
      <c r="BA573" s="205">
        <v>237484.06083366642</v>
      </c>
      <c r="BB573" s="205">
        <v>27.267565064445023</v>
      </c>
      <c r="BC573" s="206" t="s">
        <v>904</v>
      </c>
      <c r="BD573" s="205">
        <v>27.267565064445023</v>
      </c>
      <c r="BE573" s="205">
        <v>5566.088806866538</v>
      </c>
      <c r="BF573" s="205">
        <v>0.0</v>
      </c>
      <c r="BG573" s="205">
        <v>32532.499999999927</v>
      </c>
      <c r="BH573" s="205">
        <v>26025.999999999953</v>
      </c>
      <c r="BI573" s="2" t="s">
        <v>904</v>
      </c>
      <c r="BJ573" s="2" t="s">
        <v>904</v>
      </c>
      <c r="BK573" s="2" t="s">
        <v>904</v>
      </c>
      <c r="BL573" s="2" t="s">
        <v>911</v>
      </c>
      <c r="BM573" s="208" t="s">
        <v>904</v>
      </c>
      <c r="BN573" s="208" t="s">
        <v>904</v>
      </c>
      <c r="BO573" s="87">
        <v>20.0</v>
      </c>
      <c r="BP573" s="101">
        <v>0.05</v>
      </c>
      <c r="BQ573" s="101">
        <v>0.04</v>
      </c>
      <c r="BR573" s="2">
        <v>100.0</v>
      </c>
      <c r="BS573" s="2">
        <v>100.0</v>
      </c>
    </row>
    <row r="574" ht="12.75" customHeight="1">
      <c r="A574" s="87" t="str">
        <f t="shared" si="1"/>
        <v>Caribbean Mangrove Restoration Hybrid Small</v>
      </c>
      <c r="B574" s="87" t="s">
        <v>161</v>
      </c>
      <c r="C574" s="203" t="s">
        <v>186</v>
      </c>
      <c r="D574" s="2" t="s">
        <v>587</v>
      </c>
      <c r="E574" s="203" t="s">
        <v>160</v>
      </c>
      <c r="F574" s="2" t="s">
        <v>174</v>
      </c>
      <c r="G574" s="203" t="s">
        <v>910</v>
      </c>
      <c r="H574" s="177">
        <v>100.0</v>
      </c>
      <c r="I574" s="2" t="s">
        <v>907</v>
      </c>
      <c r="J574" s="2">
        <v>103500.257963828</v>
      </c>
      <c r="K574" s="2" t="e">
        <v>#VALUE!</v>
      </c>
      <c r="L574" s="204" t="e">
        <v>#VALUE!</v>
      </c>
      <c r="M574" s="92" t="e">
        <v>#VALUE!</v>
      </c>
      <c r="N574" s="92" t="e">
        <v>#VALUE!</v>
      </c>
      <c r="O574" s="92" t="e">
        <v>#VALUE!</v>
      </c>
      <c r="P574" s="92" t="e">
        <v>#VALUE!</v>
      </c>
      <c r="Q574" s="92" t="e">
        <v>#VALUE!</v>
      </c>
      <c r="R574" s="92" t="e">
        <v>#VALUE!</v>
      </c>
      <c r="S574" s="92">
        <v>21031.999999999996</v>
      </c>
      <c r="T574" s="92">
        <v>16825.600000000006</v>
      </c>
      <c r="U574" s="92" t="e">
        <v>#VALUE!</v>
      </c>
      <c r="V574" s="92" t="e">
        <v>#VALUE!</v>
      </c>
      <c r="W574" s="92" t="e">
        <v>#VALUE!</v>
      </c>
      <c r="X574" s="92" t="e">
        <v>#VALUE!</v>
      </c>
      <c r="Y574" s="92" t="e">
        <v>#VALUE!</v>
      </c>
      <c r="Z574" s="92">
        <v>210.31999999999996</v>
      </c>
      <c r="AA574" s="92" t="e">
        <v>#VALUE!</v>
      </c>
      <c r="AB574" s="87">
        <v>500.0</v>
      </c>
      <c r="AC574" s="2" t="e">
        <v>#VALUE!</v>
      </c>
      <c r="AD574" s="92" t="e">
        <v>#VALUE!</v>
      </c>
      <c r="AE574" s="92" t="e">
        <v>#VALUE!</v>
      </c>
      <c r="AF574" s="92" t="e">
        <v>#VALUE!</v>
      </c>
      <c r="AG574" s="92" t="e">
        <v>#VALUE!</v>
      </c>
      <c r="AH574" s="2" t="s">
        <v>904</v>
      </c>
      <c r="AI574" s="2" t="s">
        <v>904</v>
      </c>
      <c r="AJ574" s="2" t="s">
        <v>904</v>
      </c>
      <c r="AK574" s="177">
        <v>16825.600000000006</v>
      </c>
      <c r="AL574" s="2" t="s">
        <v>904</v>
      </c>
      <c r="AM574" s="2" t="s">
        <v>904</v>
      </c>
      <c r="AN574" s="2" t="s">
        <v>904</v>
      </c>
      <c r="AO574" s="2" t="s">
        <v>904</v>
      </c>
      <c r="AP574" s="2" t="s">
        <v>904</v>
      </c>
      <c r="AQ574" s="2" t="s">
        <v>904</v>
      </c>
      <c r="AR574" s="2" t="s">
        <v>904</v>
      </c>
      <c r="AS574" s="2" t="s">
        <v>904</v>
      </c>
      <c r="AT574" s="2" t="s">
        <v>904</v>
      </c>
      <c r="AU574" s="2" t="s">
        <v>904</v>
      </c>
      <c r="AV574" s="2" t="s">
        <v>904</v>
      </c>
      <c r="AW574" s="2" t="s">
        <v>904</v>
      </c>
      <c r="AX574" s="2" t="s">
        <v>904</v>
      </c>
      <c r="AY574" s="2" t="s">
        <v>904</v>
      </c>
      <c r="AZ574" s="2" t="s">
        <v>904</v>
      </c>
      <c r="BA574" s="205">
        <v>2946139.333649704</v>
      </c>
      <c r="BB574" s="205">
        <v>13.666228529856468</v>
      </c>
      <c r="BC574" s="206" t="s">
        <v>904</v>
      </c>
      <c r="BD574" s="205">
        <v>13.666228529856468</v>
      </c>
      <c r="BE574" s="205">
        <v>17113.773461555804</v>
      </c>
      <c r="BF574" s="205">
        <v>0.0</v>
      </c>
      <c r="BG574" s="205">
        <v>21031.999999999996</v>
      </c>
      <c r="BH574" s="205">
        <v>16825.600000000006</v>
      </c>
      <c r="BI574" s="2" t="s">
        <v>904</v>
      </c>
      <c r="BJ574" s="2" t="s">
        <v>904</v>
      </c>
      <c r="BK574" s="2" t="s">
        <v>904</v>
      </c>
      <c r="BL574" s="2" t="s">
        <v>911</v>
      </c>
      <c r="BM574" s="208" t="s">
        <v>904</v>
      </c>
      <c r="BN574" s="208" t="s">
        <v>904</v>
      </c>
      <c r="BO574" s="87">
        <v>20.0</v>
      </c>
      <c r="BP574" s="101">
        <v>0.05</v>
      </c>
      <c r="BQ574" s="101">
        <v>0.04</v>
      </c>
      <c r="BR574" s="2">
        <v>100.0</v>
      </c>
      <c r="BS574" s="2">
        <v>100.0</v>
      </c>
    </row>
    <row r="575" ht="12.75" customHeight="1">
      <c r="A575" s="87" t="str">
        <f t="shared" si="1"/>
        <v>Caribbean Mangrove Restoration Hybrid Small</v>
      </c>
      <c r="B575" s="87" t="s">
        <v>161</v>
      </c>
      <c r="C575" s="203" t="s">
        <v>186</v>
      </c>
      <c r="D575" s="2" t="s">
        <v>587</v>
      </c>
      <c r="E575" s="203" t="s">
        <v>160</v>
      </c>
      <c r="F575" s="2" t="s">
        <v>174</v>
      </c>
      <c r="G575" s="203" t="s">
        <v>910</v>
      </c>
      <c r="H575" s="177">
        <v>100.0</v>
      </c>
      <c r="I575" s="2" t="s">
        <v>907</v>
      </c>
      <c r="J575" s="2">
        <v>103500.257963828</v>
      </c>
      <c r="K575" s="2" t="e">
        <v>#VALUE!</v>
      </c>
      <c r="L575" s="204" t="e">
        <v>#VALUE!</v>
      </c>
      <c r="M575" s="92" t="e">
        <v>#VALUE!</v>
      </c>
      <c r="N575" s="92" t="e">
        <v>#VALUE!</v>
      </c>
      <c r="O575" s="92" t="e">
        <v>#VALUE!</v>
      </c>
      <c r="P575" s="92" t="e">
        <v>#VALUE!</v>
      </c>
      <c r="Q575" s="92" t="e">
        <v>#VALUE!</v>
      </c>
      <c r="R575" s="92" t="e">
        <v>#VALUE!</v>
      </c>
      <c r="S575" s="92">
        <v>21031.999999999996</v>
      </c>
      <c r="T575" s="92">
        <v>16825.600000000006</v>
      </c>
      <c r="U575" s="92" t="e">
        <v>#VALUE!</v>
      </c>
      <c r="V575" s="92" t="e">
        <v>#VALUE!</v>
      </c>
      <c r="W575" s="92" t="e">
        <v>#VALUE!</v>
      </c>
      <c r="X575" s="92" t="e">
        <v>#VALUE!</v>
      </c>
      <c r="Y575" s="92" t="e">
        <v>#VALUE!</v>
      </c>
      <c r="Z575" s="92">
        <v>210.31999999999996</v>
      </c>
      <c r="AA575" s="92" t="e">
        <v>#VALUE!</v>
      </c>
      <c r="AB575" s="87">
        <v>500.0</v>
      </c>
      <c r="AC575" s="2" t="e">
        <v>#VALUE!</v>
      </c>
      <c r="AD575" s="92" t="e">
        <v>#VALUE!</v>
      </c>
      <c r="AE575" s="92" t="e">
        <v>#VALUE!</v>
      </c>
      <c r="AF575" s="92" t="e">
        <v>#VALUE!</v>
      </c>
      <c r="AG575" s="92" t="e">
        <v>#VALUE!</v>
      </c>
      <c r="AH575" s="2" t="s">
        <v>904</v>
      </c>
      <c r="AI575" s="2" t="s">
        <v>904</v>
      </c>
      <c r="AJ575" s="2" t="s">
        <v>904</v>
      </c>
      <c r="AK575" s="177">
        <v>16825.600000000006</v>
      </c>
      <c r="AL575" s="2" t="s">
        <v>904</v>
      </c>
      <c r="AM575" s="2" t="s">
        <v>904</v>
      </c>
      <c r="AN575" s="2" t="s">
        <v>904</v>
      </c>
      <c r="AO575" s="2" t="s">
        <v>904</v>
      </c>
      <c r="AP575" s="2" t="s">
        <v>904</v>
      </c>
      <c r="AQ575" s="2" t="s">
        <v>904</v>
      </c>
      <c r="AR575" s="2" t="s">
        <v>904</v>
      </c>
      <c r="AS575" s="2" t="s">
        <v>904</v>
      </c>
      <c r="AT575" s="2" t="s">
        <v>904</v>
      </c>
      <c r="AU575" s="2" t="s">
        <v>904</v>
      </c>
      <c r="AV575" s="2" t="s">
        <v>904</v>
      </c>
      <c r="AW575" s="2" t="s">
        <v>904</v>
      </c>
      <c r="AX575" s="2" t="s">
        <v>904</v>
      </c>
      <c r="AY575" s="2" t="s">
        <v>904</v>
      </c>
      <c r="AZ575" s="2" t="s">
        <v>904</v>
      </c>
      <c r="BA575" s="205">
        <v>2946139.333649704</v>
      </c>
      <c r="BB575" s="205">
        <v>13.666228529856468</v>
      </c>
      <c r="BC575" s="206" t="s">
        <v>904</v>
      </c>
      <c r="BD575" s="205">
        <v>13.666228529856468</v>
      </c>
      <c r="BE575" s="205">
        <v>17113.773461555804</v>
      </c>
      <c r="BF575" s="205">
        <v>0.0</v>
      </c>
      <c r="BG575" s="205">
        <v>21031.999999999996</v>
      </c>
      <c r="BH575" s="205">
        <v>16825.600000000006</v>
      </c>
      <c r="BI575" s="2" t="s">
        <v>904</v>
      </c>
      <c r="BJ575" s="2" t="s">
        <v>904</v>
      </c>
      <c r="BK575" s="2" t="s">
        <v>904</v>
      </c>
      <c r="BL575" s="2" t="s">
        <v>911</v>
      </c>
      <c r="BM575" s="208" t="s">
        <v>904</v>
      </c>
      <c r="BN575" s="208" t="s">
        <v>904</v>
      </c>
      <c r="BO575" s="87">
        <v>20.0</v>
      </c>
      <c r="BP575" s="101">
        <v>0.05</v>
      </c>
      <c r="BQ575" s="101">
        <v>0.04</v>
      </c>
      <c r="BR575" s="2">
        <v>100.0</v>
      </c>
      <c r="BS575" s="2">
        <v>100.0</v>
      </c>
    </row>
    <row r="576" ht="12.75" customHeight="1">
      <c r="A576" s="87" t="str">
        <f t="shared" si="1"/>
        <v>Caribbean Salt marsh Restoration Hybrid Small</v>
      </c>
      <c r="B576" s="87" t="s">
        <v>161</v>
      </c>
      <c r="C576" s="203" t="s">
        <v>186</v>
      </c>
      <c r="D576" s="2" t="s">
        <v>587</v>
      </c>
      <c r="E576" s="203" t="s">
        <v>168</v>
      </c>
      <c r="F576" s="2" t="s">
        <v>174</v>
      </c>
      <c r="G576" s="203" t="s">
        <v>910</v>
      </c>
      <c r="H576" s="177">
        <v>100.0</v>
      </c>
      <c r="I576" s="2" t="s">
        <v>907</v>
      </c>
      <c r="J576" s="2">
        <v>1047.6264731115316</v>
      </c>
      <c r="K576" s="2" t="e">
        <v>#VALUE!</v>
      </c>
      <c r="L576" s="204" t="e">
        <v>#VALUE!</v>
      </c>
      <c r="M576" s="92" t="e">
        <v>#VALUE!</v>
      </c>
      <c r="N576" s="92" t="e">
        <v>#VALUE!</v>
      </c>
      <c r="O576" s="92" t="e">
        <v>#VALUE!</v>
      </c>
      <c r="P576" s="92" t="e">
        <v>#VALUE!</v>
      </c>
      <c r="Q576" s="92" t="e">
        <v>#VALUE!</v>
      </c>
      <c r="R576" s="92" t="e">
        <v>#VALUE!</v>
      </c>
      <c r="S576" s="92">
        <v>6673.333333333321</v>
      </c>
      <c r="T576" s="92">
        <v>5338.666666666656</v>
      </c>
      <c r="U576" s="92" t="e">
        <v>#VALUE!</v>
      </c>
      <c r="V576" s="92" t="e">
        <v>#VALUE!</v>
      </c>
      <c r="W576" s="92" t="e">
        <v>#VALUE!</v>
      </c>
      <c r="X576" s="92" t="e">
        <v>#VALUE!</v>
      </c>
      <c r="Y576" s="92" t="e">
        <v>#VALUE!</v>
      </c>
      <c r="Z576" s="92">
        <v>66.7333333333332</v>
      </c>
      <c r="AA576" s="92" t="e">
        <v>#VALUE!</v>
      </c>
      <c r="AB576" s="87">
        <v>500.0</v>
      </c>
      <c r="AC576" s="2" t="e">
        <v>#VALUE!</v>
      </c>
      <c r="AD576" s="92" t="e">
        <v>#VALUE!</v>
      </c>
      <c r="AE576" s="92" t="e">
        <v>#VALUE!</v>
      </c>
      <c r="AF576" s="92" t="e">
        <v>#VALUE!</v>
      </c>
      <c r="AG576" s="92" t="e">
        <v>#VALUE!</v>
      </c>
      <c r="AH576" s="2" t="s">
        <v>904</v>
      </c>
      <c r="AI576" s="2" t="s">
        <v>904</v>
      </c>
      <c r="AJ576" s="2" t="s">
        <v>904</v>
      </c>
      <c r="AK576" s="177">
        <v>5338.666666666656</v>
      </c>
      <c r="AL576" s="2" t="s">
        <v>904</v>
      </c>
      <c r="AM576" s="2" t="s">
        <v>904</v>
      </c>
      <c r="AN576" s="2" t="s">
        <v>904</v>
      </c>
      <c r="AO576" s="2" t="s">
        <v>904</v>
      </c>
      <c r="AP576" s="2" t="s">
        <v>904</v>
      </c>
      <c r="AQ576" s="2" t="s">
        <v>904</v>
      </c>
      <c r="AR576" s="2" t="s">
        <v>904</v>
      </c>
      <c r="AS576" s="2" t="s">
        <v>904</v>
      </c>
      <c r="AT576" s="2" t="s">
        <v>904</v>
      </c>
      <c r="AU576" s="2" t="s">
        <v>904</v>
      </c>
      <c r="AV576" s="2" t="s">
        <v>904</v>
      </c>
      <c r="AW576" s="2" t="s">
        <v>904</v>
      </c>
      <c r="AX576" s="2" t="s">
        <v>904</v>
      </c>
      <c r="AY576" s="2" t="s">
        <v>904</v>
      </c>
      <c r="AZ576" s="2" t="s">
        <v>904</v>
      </c>
      <c r="BA576" s="205">
        <v>237484.06083366642</v>
      </c>
      <c r="BB576" s="205">
        <v>5.453513012889005</v>
      </c>
      <c r="BC576" s="206" t="s">
        <v>904</v>
      </c>
      <c r="BD576" s="205">
        <v>5.453513012889005</v>
      </c>
      <c r="BE576" s="205">
        <v>1113.217761373308</v>
      </c>
      <c r="BF576" s="205">
        <v>0.0</v>
      </c>
      <c r="BG576" s="205">
        <v>6673.333333333321</v>
      </c>
      <c r="BH576" s="205">
        <v>5338.666666666656</v>
      </c>
      <c r="BI576" s="2" t="s">
        <v>904</v>
      </c>
      <c r="BJ576" s="2" t="s">
        <v>904</v>
      </c>
      <c r="BK576" s="2" t="s">
        <v>904</v>
      </c>
      <c r="BL576" s="2" t="s">
        <v>911</v>
      </c>
      <c r="BM576" s="208" t="s">
        <v>904</v>
      </c>
      <c r="BN576" s="208" t="s">
        <v>904</v>
      </c>
      <c r="BO576" s="87">
        <v>20.0</v>
      </c>
      <c r="BP576" s="101">
        <v>0.05</v>
      </c>
      <c r="BQ576" s="101">
        <v>0.04</v>
      </c>
      <c r="BR576" s="2">
        <v>100.0</v>
      </c>
      <c r="BS576" s="2">
        <v>100.0</v>
      </c>
    </row>
    <row r="577" ht="12.75" customHeight="1">
      <c r="A577" s="87" t="str">
        <f t="shared" si="1"/>
        <v>Caribbean Salt marsh Restoration Hybrid Small</v>
      </c>
      <c r="B577" s="87" t="s">
        <v>161</v>
      </c>
      <c r="C577" s="203" t="s">
        <v>186</v>
      </c>
      <c r="D577" s="2" t="s">
        <v>587</v>
      </c>
      <c r="E577" s="203" t="s">
        <v>168</v>
      </c>
      <c r="F577" s="2" t="s">
        <v>174</v>
      </c>
      <c r="G577" s="203" t="s">
        <v>910</v>
      </c>
      <c r="H577" s="177">
        <v>100.0</v>
      </c>
      <c r="I577" s="2" t="s">
        <v>907</v>
      </c>
      <c r="J577" s="2">
        <v>1047.6264731115316</v>
      </c>
      <c r="K577" s="2" t="e">
        <v>#VALUE!</v>
      </c>
      <c r="L577" s="204" t="e">
        <v>#VALUE!</v>
      </c>
      <c r="M577" s="92" t="e">
        <v>#VALUE!</v>
      </c>
      <c r="N577" s="92" t="e">
        <v>#VALUE!</v>
      </c>
      <c r="O577" s="92" t="e">
        <v>#VALUE!</v>
      </c>
      <c r="P577" s="92" t="e">
        <v>#VALUE!</v>
      </c>
      <c r="Q577" s="92" t="e">
        <v>#VALUE!</v>
      </c>
      <c r="R577" s="92" t="e">
        <v>#VALUE!</v>
      </c>
      <c r="S577" s="92">
        <v>6673.333333333321</v>
      </c>
      <c r="T577" s="92">
        <v>5338.666666666656</v>
      </c>
      <c r="U577" s="92" t="e">
        <v>#VALUE!</v>
      </c>
      <c r="V577" s="92" t="e">
        <v>#VALUE!</v>
      </c>
      <c r="W577" s="92" t="e">
        <v>#VALUE!</v>
      </c>
      <c r="X577" s="92" t="e">
        <v>#VALUE!</v>
      </c>
      <c r="Y577" s="92" t="e">
        <v>#VALUE!</v>
      </c>
      <c r="Z577" s="92">
        <v>66.7333333333332</v>
      </c>
      <c r="AA577" s="92" t="e">
        <v>#VALUE!</v>
      </c>
      <c r="AB577" s="87">
        <v>500.0</v>
      </c>
      <c r="AC577" s="2" t="e">
        <v>#VALUE!</v>
      </c>
      <c r="AD577" s="92" t="e">
        <v>#VALUE!</v>
      </c>
      <c r="AE577" s="92" t="e">
        <v>#VALUE!</v>
      </c>
      <c r="AF577" s="92" t="e">
        <v>#VALUE!</v>
      </c>
      <c r="AG577" s="92" t="e">
        <v>#VALUE!</v>
      </c>
      <c r="AH577" s="2" t="s">
        <v>904</v>
      </c>
      <c r="AI577" s="2" t="s">
        <v>904</v>
      </c>
      <c r="AJ577" s="2" t="s">
        <v>904</v>
      </c>
      <c r="AK577" s="177">
        <v>5338.666666666656</v>
      </c>
      <c r="AL577" s="2" t="s">
        <v>904</v>
      </c>
      <c r="AM577" s="2" t="s">
        <v>904</v>
      </c>
      <c r="AN577" s="2" t="s">
        <v>904</v>
      </c>
      <c r="AO577" s="2" t="s">
        <v>904</v>
      </c>
      <c r="AP577" s="2" t="s">
        <v>904</v>
      </c>
      <c r="AQ577" s="2" t="s">
        <v>904</v>
      </c>
      <c r="AR577" s="2" t="s">
        <v>904</v>
      </c>
      <c r="AS577" s="2" t="s">
        <v>904</v>
      </c>
      <c r="AT577" s="2" t="s">
        <v>904</v>
      </c>
      <c r="AU577" s="2" t="s">
        <v>904</v>
      </c>
      <c r="AV577" s="2" t="s">
        <v>904</v>
      </c>
      <c r="AW577" s="2" t="s">
        <v>904</v>
      </c>
      <c r="AX577" s="2" t="s">
        <v>904</v>
      </c>
      <c r="AY577" s="2" t="s">
        <v>904</v>
      </c>
      <c r="AZ577" s="2" t="s">
        <v>904</v>
      </c>
      <c r="BA577" s="205">
        <v>237484.06083366642</v>
      </c>
      <c r="BB577" s="205">
        <v>5.453513012889005</v>
      </c>
      <c r="BC577" s="206" t="s">
        <v>904</v>
      </c>
      <c r="BD577" s="205">
        <v>5.453513012889005</v>
      </c>
      <c r="BE577" s="205">
        <v>1113.217761373308</v>
      </c>
      <c r="BF577" s="205">
        <v>0.0</v>
      </c>
      <c r="BG577" s="205">
        <v>6673.333333333321</v>
      </c>
      <c r="BH577" s="205">
        <v>5338.666666666656</v>
      </c>
      <c r="BI577" s="2" t="s">
        <v>904</v>
      </c>
      <c r="BJ577" s="2" t="s">
        <v>904</v>
      </c>
      <c r="BK577" s="2" t="s">
        <v>904</v>
      </c>
      <c r="BL577" s="2" t="s">
        <v>911</v>
      </c>
      <c r="BM577" s="208" t="s">
        <v>904</v>
      </c>
      <c r="BN577" s="208" t="s">
        <v>904</v>
      </c>
      <c r="BO577" s="87">
        <v>20.0</v>
      </c>
      <c r="BP577" s="101">
        <v>0.05</v>
      </c>
      <c r="BQ577" s="101">
        <v>0.04</v>
      </c>
      <c r="BR577" s="2">
        <v>100.0</v>
      </c>
      <c r="BS577" s="2">
        <v>100.0</v>
      </c>
    </row>
    <row r="578" ht="12.75" customHeight="1">
      <c r="A578" s="87" t="str">
        <f t="shared" si="1"/>
        <v>Caribbean Mangrove Restoration Hybrid Small</v>
      </c>
      <c r="B578" s="87" t="s">
        <v>161</v>
      </c>
      <c r="C578" s="203" t="s">
        <v>186</v>
      </c>
      <c r="D578" s="2" t="s">
        <v>587</v>
      </c>
      <c r="E578" s="203" t="s">
        <v>160</v>
      </c>
      <c r="F578" s="2" t="s">
        <v>174</v>
      </c>
      <c r="G578" s="203" t="s">
        <v>910</v>
      </c>
      <c r="H578" s="177">
        <v>100.0</v>
      </c>
      <c r="I578" s="2" t="s">
        <v>907</v>
      </c>
      <c r="J578" s="2">
        <v>103500.257963828</v>
      </c>
      <c r="K578" s="2" t="e">
        <v>#VALUE!</v>
      </c>
      <c r="L578" s="204" t="e">
        <v>#VALUE!</v>
      </c>
      <c r="M578" s="92" t="e">
        <v>#VALUE!</v>
      </c>
      <c r="N578" s="92" t="e">
        <v>#VALUE!</v>
      </c>
      <c r="O578" s="92" t="e">
        <v>#VALUE!</v>
      </c>
      <c r="P578" s="92" t="e">
        <v>#VALUE!</v>
      </c>
      <c r="Q578" s="92" t="e">
        <v>#VALUE!</v>
      </c>
      <c r="R578" s="92" t="e">
        <v>#VALUE!</v>
      </c>
      <c r="S578" s="92">
        <v>21031.999999999996</v>
      </c>
      <c r="T578" s="92">
        <v>16825.600000000006</v>
      </c>
      <c r="U578" s="92" t="e">
        <v>#VALUE!</v>
      </c>
      <c r="V578" s="92" t="e">
        <v>#VALUE!</v>
      </c>
      <c r="W578" s="92" t="e">
        <v>#VALUE!</v>
      </c>
      <c r="X578" s="92" t="e">
        <v>#VALUE!</v>
      </c>
      <c r="Y578" s="92" t="e">
        <v>#VALUE!</v>
      </c>
      <c r="Z578" s="92">
        <v>210.31999999999996</v>
      </c>
      <c r="AA578" s="92" t="e">
        <v>#VALUE!</v>
      </c>
      <c r="AB578" s="87">
        <v>500.0</v>
      </c>
      <c r="AC578" s="2" t="e">
        <v>#VALUE!</v>
      </c>
      <c r="AD578" s="92" t="e">
        <v>#VALUE!</v>
      </c>
      <c r="AE578" s="92" t="e">
        <v>#VALUE!</v>
      </c>
      <c r="AF578" s="92" t="e">
        <v>#VALUE!</v>
      </c>
      <c r="AG578" s="92" t="e">
        <v>#VALUE!</v>
      </c>
      <c r="AH578" s="2" t="s">
        <v>904</v>
      </c>
      <c r="AI578" s="2" t="s">
        <v>904</v>
      </c>
      <c r="AJ578" s="2" t="s">
        <v>904</v>
      </c>
      <c r="AK578" s="177">
        <v>16825.600000000006</v>
      </c>
      <c r="AL578" s="2" t="s">
        <v>904</v>
      </c>
      <c r="AM578" s="2" t="s">
        <v>904</v>
      </c>
      <c r="AN578" s="2" t="s">
        <v>904</v>
      </c>
      <c r="AO578" s="2" t="s">
        <v>904</v>
      </c>
      <c r="AP578" s="2" t="s">
        <v>904</v>
      </c>
      <c r="AQ578" s="2" t="s">
        <v>904</v>
      </c>
      <c r="AR578" s="2" t="s">
        <v>904</v>
      </c>
      <c r="AS578" s="2" t="s">
        <v>904</v>
      </c>
      <c r="AT578" s="2" t="s">
        <v>904</v>
      </c>
      <c r="AU578" s="2" t="s">
        <v>904</v>
      </c>
      <c r="AV578" s="2" t="s">
        <v>904</v>
      </c>
      <c r="AW578" s="2" t="s">
        <v>904</v>
      </c>
      <c r="AX578" s="2" t="s">
        <v>904</v>
      </c>
      <c r="AY578" s="2" t="s">
        <v>904</v>
      </c>
      <c r="AZ578" s="2" t="s">
        <v>904</v>
      </c>
      <c r="BA578" s="205">
        <v>2946139.333649704</v>
      </c>
      <c r="BB578" s="205">
        <v>13.666228529856468</v>
      </c>
      <c r="BC578" s="206" t="s">
        <v>904</v>
      </c>
      <c r="BD578" s="205">
        <v>13.666228529856468</v>
      </c>
      <c r="BE578" s="205">
        <v>17113.773461555804</v>
      </c>
      <c r="BF578" s="205">
        <v>0.0</v>
      </c>
      <c r="BG578" s="205">
        <v>21031.999999999996</v>
      </c>
      <c r="BH578" s="205">
        <v>16825.600000000006</v>
      </c>
      <c r="BI578" s="2" t="s">
        <v>904</v>
      </c>
      <c r="BJ578" s="2" t="s">
        <v>904</v>
      </c>
      <c r="BK578" s="2" t="s">
        <v>904</v>
      </c>
      <c r="BL578" s="2" t="s">
        <v>911</v>
      </c>
      <c r="BM578" s="208" t="s">
        <v>904</v>
      </c>
      <c r="BN578" s="208" t="s">
        <v>904</v>
      </c>
      <c r="BO578" s="87">
        <v>20.0</v>
      </c>
      <c r="BP578" s="101">
        <v>0.05</v>
      </c>
      <c r="BQ578" s="101">
        <v>0.04</v>
      </c>
      <c r="BR578" s="2">
        <v>100.0</v>
      </c>
      <c r="BS578" s="2">
        <v>100.0</v>
      </c>
    </row>
    <row r="579" ht="12.75" customHeight="1">
      <c r="A579" s="87" t="str">
        <f t="shared" si="1"/>
        <v>Caribbean Mangrove Restoration Hybrid Small</v>
      </c>
      <c r="B579" s="87" t="s">
        <v>161</v>
      </c>
      <c r="C579" s="203" t="s">
        <v>186</v>
      </c>
      <c r="D579" s="2" t="s">
        <v>587</v>
      </c>
      <c r="E579" s="203" t="s">
        <v>160</v>
      </c>
      <c r="F579" s="2" t="s">
        <v>174</v>
      </c>
      <c r="G579" s="203" t="s">
        <v>910</v>
      </c>
      <c r="H579" s="177">
        <v>100.0</v>
      </c>
      <c r="I579" s="2" t="s">
        <v>907</v>
      </c>
      <c r="J579" s="2">
        <v>103500.257963828</v>
      </c>
      <c r="K579" s="2" t="e">
        <v>#VALUE!</v>
      </c>
      <c r="L579" s="204" t="e">
        <v>#VALUE!</v>
      </c>
      <c r="M579" s="92" t="e">
        <v>#VALUE!</v>
      </c>
      <c r="N579" s="92" t="e">
        <v>#VALUE!</v>
      </c>
      <c r="O579" s="92" t="e">
        <v>#VALUE!</v>
      </c>
      <c r="P579" s="92" t="e">
        <v>#VALUE!</v>
      </c>
      <c r="Q579" s="92" t="e">
        <v>#VALUE!</v>
      </c>
      <c r="R579" s="92" t="e">
        <v>#VALUE!</v>
      </c>
      <c r="S579" s="92">
        <v>21031.999999999996</v>
      </c>
      <c r="T579" s="92">
        <v>16825.600000000006</v>
      </c>
      <c r="U579" s="92" t="e">
        <v>#VALUE!</v>
      </c>
      <c r="V579" s="92" t="e">
        <v>#VALUE!</v>
      </c>
      <c r="W579" s="92" t="e">
        <v>#VALUE!</v>
      </c>
      <c r="X579" s="92" t="e">
        <v>#VALUE!</v>
      </c>
      <c r="Y579" s="92" t="e">
        <v>#VALUE!</v>
      </c>
      <c r="Z579" s="92">
        <v>210.31999999999996</v>
      </c>
      <c r="AA579" s="92" t="e">
        <v>#VALUE!</v>
      </c>
      <c r="AB579" s="87">
        <v>500.0</v>
      </c>
      <c r="AC579" s="2" t="e">
        <v>#VALUE!</v>
      </c>
      <c r="AD579" s="92" t="e">
        <v>#VALUE!</v>
      </c>
      <c r="AE579" s="92" t="e">
        <v>#VALUE!</v>
      </c>
      <c r="AF579" s="92" t="e">
        <v>#VALUE!</v>
      </c>
      <c r="AG579" s="92" t="e">
        <v>#VALUE!</v>
      </c>
      <c r="AH579" s="2" t="s">
        <v>904</v>
      </c>
      <c r="AI579" s="2" t="s">
        <v>904</v>
      </c>
      <c r="AJ579" s="2" t="s">
        <v>904</v>
      </c>
      <c r="AK579" s="177">
        <v>16825.600000000006</v>
      </c>
      <c r="AL579" s="2" t="s">
        <v>904</v>
      </c>
      <c r="AM579" s="2" t="s">
        <v>904</v>
      </c>
      <c r="AN579" s="2" t="s">
        <v>904</v>
      </c>
      <c r="AO579" s="2" t="s">
        <v>904</v>
      </c>
      <c r="AP579" s="2" t="s">
        <v>904</v>
      </c>
      <c r="AQ579" s="2" t="s">
        <v>904</v>
      </c>
      <c r="AR579" s="2" t="s">
        <v>904</v>
      </c>
      <c r="AS579" s="2" t="s">
        <v>904</v>
      </c>
      <c r="AT579" s="2" t="s">
        <v>904</v>
      </c>
      <c r="AU579" s="2" t="s">
        <v>904</v>
      </c>
      <c r="AV579" s="2" t="s">
        <v>904</v>
      </c>
      <c r="AW579" s="2" t="s">
        <v>904</v>
      </c>
      <c r="AX579" s="2" t="s">
        <v>904</v>
      </c>
      <c r="AY579" s="2" t="s">
        <v>904</v>
      </c>
      <c r="AZ579" s="2" t="s">
        <v>904</v>
      </c>
      <c r="BA579" s="205">
        <v>2946139.333649704</v>
      </c>
      <c r="BB579" s="205">
        <v>13.666228529856468</v>
      </c>
      <c r="BC579" s="206" t="s">
        <v>904</v>
      </c>
      <c r="BD579" s="205">
        <v>13.666228529856468</v>
      </c>
      <c r="BE579" s="205">
        <v>17113.773461555804</v>
      </c>
      <c r="BF579" s="205">
        <v>0.0</v>
      </c>
      <c r="BG579" s="205">
        <v>21031.999999999996</v>
      </c>
      <c r="BH579" s="205">
        <v>16825.600000000006</v>
      </c>
      <c r="BI579" s="2" t="s">
        <v>904</v>
      </c>
      <c r="BJ579" s="2" t="s">
        <v>904</v>
      </c>
      <c r="BK579" s="2" t="s">
        <v>904</v>
      </c>
      <c r="BL579" s="2" t="s">
        <v>911</v>
      </c>
      <c r="BM579" s="208" t="s">
        <v>904</v>
      </c>
      <c r="BN579" s="208" t="s">
        <v>904</v>
      </c>
      <c r="BO579" s="87">
        <v>20.0</v>
      </c>
      <c r="BP579" s="101">
        <v>0.05</v>
      </c>
      <c r="BQ579" s="101">
        <v>0.04</v>
      </c>
      <c r="BR579" s="2">
        <v>100.0</v>
      </c>
      <c r="BS579" s="2">
        <v>100.0</v>
      </c>
    </row>
    <row r="580" ht="12.75" customHeight="1">
      <c r="A580" s="87" t="str">
        <f t="shared" si="1"/>
        <v>Caribbean Salt marsh Restoration Hybrid Small</v>
      </c>
      <c r="B580" s="87" t="s">
        <v>161</v>
      </c>
      <c r="C580" s="203" t="s">
        <v>186</v>
      </c>
      <c r="D580" s="2" t="s">
        <v>587</v>
      </c>
      <c r="E580" s="203" t="s">
        <v>168</v>
      </c>
      <c r="F580" s="2" t="s">
        <v>174</v>
      </c>
      <c r="G580" s="203" t="s">
        <v>910</v>
      </c>
      <c r="H580" s="177">
        <v>100.0</v>
      </c>
      <c r="I580" s="2" t="s">
        <v>907</v>
      </c>
      <c r="J580" s="2">
        <v>1047.6264731115316</v>
      </c>
      <c r="K580" s="2" t="e">
        <v>#VALUE!</v>
      </c>
      <c r="L580" s="204" t="e">
        <v>#VALUE!</v>
      </c>
      <c r="M580" s="92" t="e">
        <v>#VALUE!</v>
      </c>
      <c r="N580" s="92" t="e">
        <v>#VALUE!</v>
      </c>
      <c r="O580" s="92" t="e">
        <v>#VALUE!</v>
      </c>
      <c r="P580" s="92" t="e">
        <v>#VALUE!</v>
      </c>
      <c r="Q580" s="92" t="e">
        <v>#VALUE!</v>
      </c>
      <c r="R580" s="92" t="e">
        <v>#VALUE!</v>
      </c>
      <c r="S580" s="92">
        <v>6673.333333333321</v>
      </c>
      <c r="T580" s="92">
        <v>5338.666666666656</v>
      </c>
      <c r="U580" s="92" t="e">
        <v>#VALUE!</v>
      </c>
      <c r="V580" s="92" t="e">
        <v>#VALUE!</v>
      </c>
      <c r="W580" s="92" t="e">
        <v>#VALUE!</v>
      </c>
      <c r="X580" s="92" t="e">
        <v>#VALUE!</v>
      </c>
      <c r="Y580" s="92" t="e">
        <v>#VALUE!</v>
      </c>
      <c r="Z580" s="92">
        <v>66.7333333333332</v>
      </c>
      <c r="AA580" s="92" t="e">
        <v>#VALUE!</v>
      </c>
      <c r="AB580" s="87">
        <v>500.0</v>
      </c>
      <c r="AC580" s="2" t="e">
        <v>#VALUE!</v>
      </c>
      <c r="AD580" s="92" t="e">
        <v>#VALUE!</v>
      </c>
      <c r="AE580" s="92" t="e">
        <v>#VALUE!</v>
      </c>
      <c r="AF580" s="92" t="e">
        <v>#VALUE!</v>
      </c>
      <c r="AG580" s="92" t="e">
        <v>#VALUE!</v>
      </c>
      <c r="AH580" s="2" t="s">
        <v>904</v>
      </c>
      <c r="AI580" s="2" t="s">
        <v>904</v>
      </c>
      <c r="AJ580" s="2" t="s">
        <v>904</v>
      </c>
      <c r="AK580" s="177">
        <v>5338.666666666656</v>
      </c>
      <c r="AL580" s="2" t="s">
        <v>904</v>
      </c>
      <c r="AM580" s="2" t="s">
        <v>904</v>
      </c>
      <c r="AN580" s="2" t="s">
        <v>904</v>
      </c>
      <c r="AO580" s="2" t="s">
        <v>904</v>
      </c>
      <c r="AP580" s="2" t="s">
        <v>904</v>
      </c>
      <c r="AQ580" s="2" t="s">
        <v>904</v>
      </c>
      <c r="AR580" s="2" t="s">
        <v>904</v>
      </c>
      <c r="AS580" s="2" t="s">
        <v>904</v>
      </c>
      <c r="AT580" s="2" t="s">
        <v>904</v>
      </c>
      <c r="AU580" s="2" t="s">
        <v>904</v>
      </c>
      <c r="AV580" s="2" t="s">
        <v>904</v>
      </c>
      <c r="AW580" s="2" t="s">
        <v>904</v>
      </c>
      <c r="AX580" s="2" t="s">
        <v>904</v>
      </c>
      <c r="AY580" s="2" t="s">
        <v>904</v>
      </c>
      <c r="AZ580" s="2" t="s">
        <v>904</v>
      </c>
      <c r="BA580" s="205">
        <v>237484.06083366642</v>
      </c>
      <c r="BB580" s="205">
        <v>5.453513012889005</v>
      </c>
      <c r="BC580" s="206" t="s">
        <v>904</v>
      </c>
      <c r="BD580" s="205">
        <v>5.453513012889005</v>
      </c>
      <c r="BE580" s="205">
        <v>1113.217761373308</v>
      </c>
      <c r="BF580" s="205">
        <v>0.0</v>
      </c>
      <c r="BG580" s="205">
        <v>6673.333333333321</v>
      </c>
      <c r="BH580" s="205">
        <v>5338.666666666656</v>
      </c>
      <c r="BI580" s="2" t="s">
        <v>904</v>
      </c>
      <c r="BJ580" s="2" t="s">
        <v>904</v>
      </c>
      <c r="BK580" s="2" t="s">
        <v>904</v>
      </c>
      <c r="BL580" s="2" t="s">
        <v>911</v>
      </c>
      <c r="BM580" s="208" t="s">
        <v>904</v>
      </c>
      <c r="BN580" s="208" t="s">
        <v>904</v>
      </c>
      <c r="BO580" s="87">
        <v>20.0</v>
      </c>
      <c r="BP580" s="101">
        <v>0.05</v>
      </c>
      <c r="BQ580" s="101">
        <v>0.04</v>
      </c>
      <c r="BR580" s="2">
        <v>100.0</v>
      </c>
      <c r="BS580" s="2">
        <v>100.0</v>
      </c>
    </row>
    <row r="581" ht="12.75" customHeight="1">
      <c r="A581" s="87" t="str">
        <f t="shared" si="1"/>
        <v>Caribbean Salt marsh Restoration Hybrid Small</v>
      </c>
      <c r="B581" s="87" t="s">
        <v>161</v>
      </c>
      <c r="C581" s="203" t="s">
        <v>186</v>
      </c>
      <c r="D581" s="2" t="s">
        <v>587</v>
      </c>
      <c r="E581" s="203" t="s">
        <v>168</v>
      </c>
      <c r="F581" s="2" t="s">
        <v>174</v>
      </c>
      <c r="G581" s="203" t="s">
        <v>910</v>
      </c>
      <c r="H581" s="177">
        <v>100.0</v>
      </c>
      <c r="I581" s="2" t="s">
        <v>907</v>
      </c>
      <c r="J581" s="2">
        <v>1047.6264731115316</v>
      </c>
      <c r="K581" s="2" t="e">
        <v>#VALUE!</v>
      </c>
      <c r="L581" s="204" t="e">
        <v>#VALUE!</v>
      </c>
      <c r="M581" s="92" t="e">
        <v>#VALUE!</v>
      </c>
      <c r="N581" s="92" t="e">
        <v>#VALUE!</v>
      </c>
      <c r="O581" s="92" t="e">
        <v>#VALUE!</v>
      </c>
      <c r="P581" s="92" t="e">
        <v>#VALUE!</v>
      </c>
      <c r="Q581" s="92" t="e">
        <v>#VALUE!</v>
      </c>
      <c r="R581" s="92" t="e">
        <v>#VALUE!</v>
      </c>
      <c r="S581" s="92">
        <v>6673.333333333321</v>
      </c>
      <c r="T581" s="92">
        <v>5338.666666666656</v>
      </c>
      <c r="U581" s="92" t="e">
        <v>#VALUE!</v>
      </c>
      <c r="V581" s="92" t="e">
        <v>#VALUE!</v>
      </c>
      <c r="W581" s="92" t="e">
        <v>#VALUE!</v>
      </c>
      <c r="X581" s="92" t="e">
        <v>#VALUE!</v>
      </c>
      <c r="Y581" s="92" t="e">
        <v>#VALUE!</v>
      </c>
      <c r="Z581" s="92">
        <v>66.7333333333332</v>
      </c>
      <c r="AA581" s="92" t="e">
        <v>#VALUE!</v>
      </c>
      <c r="AB581" s="87">
        <v>500.0</v>
      </c>
      <c r="AC581" s="2" t="e">
        <v>#VALUE!</v>
      </c>
      <c r="AD581" s="92" t="e">
        <v>#VALUE!</v>
      </c>
      <c r="AE581" s="92" t="e">
        <v>#VALUE!</v>
      </c>
      <c r="AF581" s="92" t="e">
        <v>#VALUE!</v>
      </c>
      <c r="AG581" s="92" t="e">
        <v>#VALUE!</v>
      </c>
      <c r="AH581" s="2" t="s">
        <v>904</v>
      </c>
      <c r="AI581" s="2" t="s">
        <v>904</v>
      </c>
      <c r="AJ581" s="2" t="s">
        <v>904</v>
      </c>
      <c r="AK581" s="177">
        <v>5338.666666666656</v>
      </c>
      <c r="AL581" s="2" t="s">
        <v>904</v>
      </c>
      <c r="AM581" s="2" t="s">
        <v>904</v>
      </c>
      <c r="AN581" s="2" t="s">
        <v>904</v>
      </c>
      <c r="AO581" s="2" t="s">
        <v>904</v>
      </c>
      <c r="AP581" s="2" t="s">
        <v>904</v>
      </c>
      <c r="AQ581" s="2" t="s">
        <v>904</v>
      </c>
      <c r="AR581" s="2" t="s">
        <v>904</v>
      </c>
      <c r="AS581" s="2" t="s">
        <v>904</v>
      </c>
      <c r="AT581" s="2" t="s">
        <v>904</v>
      </c>
      <c r="AU581" s="2" t="s">
        <v>904</v>
      </c>
      <c r="AV581" s="2" t="s">
        <v>904</v>
      </c>
      <c r="AW581" s="2" t="s">
        <v>904</v>
      </c>
      <c r="AX581" s="2" t="s">
        <v>904</v>
      </c>
      <c r="AY581" s="2" t="s">
        <v>904</v>
      </c>
      <c r="AZ581" s="2" t="s">
        <v>904</v>
      </c>
      <c r="BA581" s="205">
        <v>237484.06083366642</v>
      </c>
      <c r="BB581" s="205">
        <v>5.453513012889005</v>
      </c>
      <c r="BC581" s="206" t="s">
        <v>904</v>
      </c>
      <c r="BD581" s="205">
        <v>5.453513012889005</v>
      </c>
      <c r="BE581" s="205">
        <v>1113.217761373308</v>
      </c>
      <c r="BF581" s="205">
        <v>0.0</v>
      </c>
      <c r="BG581" s="205">
        <v>6673.333333333321</v>
      </c>
      <c r="BH581" s="205">
        <v>5338.666666666656</v>
      </c>
      <c r="BI581" s="2" t="s">
        <v>904</v>
      </c>
      <c r="BJ581" s="2" t="s">
        <v>904</v>
      </c>
      <c r="BK581" s="2" t="s">
        <v>904</v>
      </c>
      <c r="BL581" s="2" t="s">
        <v>911</v>
      </c>
      <c r="BM581" s="208" t="s">
        <v>904</v>
      </c>
      <c r="BN581" s="208" t="s">
        <v>904</v>
      </c>
      <c r="BO581" s="87">
        <v>20.0</v>
      </c>
      <c r="BP581" s="101">
        <v>0.05</v>
      </c>
      <c r="BQ581" s="101">
        <v>0.04</v>
      </c>
      <c r="BR581" s="2">
        <v>100.0</v>
      </c>
      <c r="BS581" s="2">
        <v>100.0</v>
      </c>
    </row>
    <row r="582" ht="12.75" customHeight="1">
      <c r="A582" s="87" t="str">
        <f t="shared" si="1"/>
        <v>Caribbean Mangrove Restoration Hybrid Large</v>
      </c>
      <c r="B582" s="87" t="s">
        <v>161</v>
      </c>
      <c r="C582" s="203" t="s">
        <v>186</v>
      </c>
      <c r="D582" s="2" t="s">
        <v>587</v>
      </c>
      <c r="E582" s="203" t="s">
        <v>160</v>
      </c>
      <c r="F582" s="2" t="s">
        <v>174</v>
      </c>
      <c r="G582" s="203" t="s">
        <v>910</v>
      </c>
      <c r="H582" s="177">
        <v>1000.0</v>
      </c>
      <c r="I582" s="2" t="s">
        <v>908</v>
      </c>
      <c r="J582" s="2">
        <v>103500.257963828</v>
      </c>
      <c r="K582" s="2" t="e">
        <v>#VALUE!</v>
      </c>
      <c r="L582" s="204" t="e">
        <v>#VALUE!</v>
      </c>
      <c r="M582" s="92" t="e">
        <v>#VALUE!</v>
      </c>
      <c r="N582" s="92" t="e">
        <v>#VALUE!</v>
      </c>
      <c r="O582" s="92" t="e">
        <v>#VALUE!</v>
      </c>
      <c r="P582" s="92" t="e">
        <v>#VALUE!</v>
      </c>
      <c r="Q582" s="92" t="e">
        <v>#VALUE!</v>
      </c>
      <c r="R582" s="92" t="e">
        <v>#VALUE!</v>
      </c>
      <c r="S582" s="92">
        <v>194546.0</v>
      </c>
      <c r="T582" s="92">
        <v>155636.80000000002</v>
      </c>
      <c r="U582" s="92" t="e">
        <v>#VALUE!</v>
      </c>
      <c r="V582" s="92" t="e">
        <v>#VALUE!</v>
      </c>
      <c r="W582" s="92" t="e">
        <v>#VALUE!</v>
      </c>
      <c r="X582" s="92" t="e">
        <v>#VALUE!</v>
      </c>
      <c r="Y582" s="92" t="e">
        <v>#VALUE!</v>
      </c>
      <c r="Z582" s="92">
        <v>194.546</v>
      </c>
      <c r="AA582" s="92" t="e">
        <v>#VALUE!</v>
      </c>
      <c r="AB582" s="87">
        <v>500.0</v>
      </c>
      <c r="AC582" s="2" t="e">
        <v>#VALUE!</v>
      </c>
      <c r="AD582" s="92" t="e">
        <v>#VALUE!</v>
      </c>
      <c r="AE582" s="92" t="e">
        <v>#VALUE!</v>
      </c>
      <c r="AF582" s="92" t="e">
        <v>#VALUE!</v>
      </c>
      <c r="AG582" s="92" t="e">
        <v>#VALUE!</v>
      </c>
      <c r="AH582" s="2" t="s">
        <v>904</v>
      </c>
      <c r="AI582" s="2" t="s">
        <v>904</v>
      </c>
      <c r="AJ582" s="2" t="s">
        <v>904</v>
      </c>
      <c r="AK582" s="177">
        <v>155636.80000000002</v>
      </c>
      <c r="AL582" s="2" t="s">
        <v>904</v>
      </c>
      <c r="AM582" s="2" t="s">
        <v>904</v>
      </c>
      <c r="AN582" s="2" t="s">
        <v>904</v>
      </c>
      <c r="AO582" s="2" t="s">
        <v>904</v>
      </c>
      <c r="AP582" s="2" t="s">
        <v>904</v>
      </c>
      <c r="AQ582" s="2" t="s">
        <v>904</v>
      </c>
      <c r="AR582" s="2" t="s">
        <v>904</v>
      </c>
      <c r="AS582" s="2" t="s">
        <v>904</v>
      </c>
      <c r="AT582" s="2" t="s">
        <v>904</v>
      </c>
      <c r="AU582" s="2" t="s">
        <v>904</v>
      </c>
      <c r="AV582" s="2" t="s">
        <v>904</v>
      </c>
      <c r="AW582" s="2" t="s">
        <v>904</v>
      </c>
      <c r="AX582" s="2" t="s">
        <v>904</v>
      </c>
      <c r="AY582" s="2" t="s">
        <v>904</v>
      </c>
      <c r="AZ582" s="2" t="s">
        <v>904</v>
      </c>
      <c r="BA582" s="205">
        <v>2946139.333649704</v>
      </c>
      <c r="BB582" s="205">
        <v>136.6622852985647</v>
      </c>
      <c r="BC582" s="206" t="s">
        <v>904</v>
      </c>
      <c r="BD582" s="205">
        <v>136.6622852985647</v>
      </c>
      <c r="BE582" s="205">
        <v>171137.73461555803</v>
      </c>
      <c r="BF582" s="205">
        <v>0.0</v>
      </c>
      <c r="BG582" s="205">
        <v>194546.0</v>
      </c>
      <c r="BH582" s="205">
        <v>155636.80000000002</v>
      </c>
      <c r="BI582" s="2" t="s">
        <v>904</v>
      </c>
      <c r="BJ582" s="2" t="s">
        <v>904</v>
      </c>
      <c r="BK582" s="2" t="s">
        <v>904</v>
      </c>
      <c r="BL582" s="2" t="s">
        <v>911</v>
      </c>
      <c r="BM582" s="208" t="s">
        <v>904</v>
      </c>
      <c r="BN582" s="208" t="s">
        <v>904</v>
      </c>
      <c r="BO582" s="87">
        <v>20.0</v>
      </c>
      <c r="BP582" s="101">
        <v>0.05</v>
      </c>
      <c r="BQ582" s="101">
        <v>0.04</v>
      </c>
      <c r="BR582" s="2">
        <v>100.0</v>
      </c>
      <c r="BS582" s="2">
        <v>100.0</v>
      </c>
    </row>
    <row r="583" ht="12.75" customHeight="1">
      <c r="A583" s="87" t="str">
        <f t="shared" si="1"/>
        <v>Caribbean Mangrove Restoration Hybrid Large</v>
      </c>
      <c r="B583" s="87" t="s">
        <v>161</v>
      </c>
      <c r="C583" s="203" t="s">
        <v>186</v>
      </c>
      <c r="D583" s="2" t="s">
        <v>587</v>
      </c>
      <c r="E583" s="203" t="s">
        <v>160</v>
      </c>
      <c r="F583" s="2" t="s">
        <v>174</v>
      </c>
      <c r="G583" s="203" t="s">
        <v>910</v>
      </c>
      <c r="H583" s="177">
        <v>1000.0</v>
      </c>
      <c r="I583" s="2" t="s">
        <v>908</v>
      </c>
      <c r="J583" s="2">
        <v>103500.257963828</v>
      </c>
      <c r="K583" s="2" t="e">
        <v>#VALUE!</v>
      </c>
      <c r="L583" s="204" t="e">
        <v>#VALUE!</v>
      </c>
      <c r="M583" s="92" t="e">
        <v>#VALUE!</v>
      </c>
      <c r="N583" s="92" t="e">
        <v>#VALUE!</v>
      </c>
      <c r="O583" s="92" t="e">
        <v>#VALUE!</v>
      </c>
      <c r="P583" s="92" t="e">
        <v>#VALUE!</v>
      </c>
      <c r="Q583" s="92" t="e">
        <v>#VALUE!</v>
      </c>
      <c r="R583" s="92" t="e">
        <v>#VALUE!</v>
      </c>
      <c r="S583" s="92">
        <v>194546.0</v>
      </c>
      <c r="T583" s="92">
        <v>155636.80000000002</v>
      </c>
      <c r="U583" s="92" t="e">
        <v>#VALUE!</v>
      </c>
      <c r="V583" s="92" t="e">
        <v>#VALUE!</v>
      </c>
      <c r="W583" s="92" t="e">
        <v>#VALUE!</v>
      </c>
      <c r="X583" s="92" t="e">
        <v>#VALUE!</v>
      </c>
      <c r="Y583" s="92" t="e">
        <v>#VALUE!</v>
      </c>
      <c r="Z583" s="92">
        <v>194.546</v>
      </c>
      <c r="AA583" s="92" t="e">
        <v>#VALUE!</v>
      </c>
      <c r="AB583" s="87">
        <v>500.0</v>
      </c>
      <c r="AC583" s="2" t="e">
        <v>#VALUE!</v>
      </c>
      <c r="AD583" s="92" t="e">
        <v>#VALUE!</v>
      </c>
      <c r="AE583" s="92" t="e">
        <v>#VALUE!</v>
      </c>
      <c r="AF583" s="92" t="e">
        <v>#VALUE!</v>
      </c>
      <c r="AG583" s="92" t="e">
        <v>#VALUE!</v>
      </c>
      <c r="AH583" s="2" t="s">
        <v>904</v>
      </c>
      <c r="AI583" s="2" t="s">
        <v>904</v>
      </c>
      <c r="AJ583" s="2" t="s">
        <v>904</v>
      </c>
      <c r="AK583" s="177">
        <v>155636.80000000002</v>
      </c>
      <c r="AL583" s="2" t="s">
        <v>904</v>
      </c>
      <c r="AM583" s="2" t="s">
        <v>904</v>
      </c>
      <c r="AN583" s="2" t="s">
        <v>904</v>
      </c>
      <c r="AO583" s="2" t="s">
        <v>904</v>
      </c>
      <c r="AP583" s="2" t="s">
        <v>904</v>
      </c>
      <c r="AQ583" s="2" t="s">
        <v>904</v>
      </c>
      <c r="AR583" s="2" t="s">
        <v>904</v>
      </c>
      <c r="AS583" s="2" t="s">
        <v>904</v>
      </c>
      <c r="AT583" s="2" t="s">
        <v>904</v>
      </c>
      <c r="AU583" s="2" t="s">
        <v>904</v>
      </c>
      <c r="AV583" s="2" t="s">
        <v>904</v>
      </c>
      <c r="AW583" s="2" t="s">
        <v>904</v>
      </c>
      <c r="AX583" s="2" t="s">
        <v>904</v>
      </c>
      <c r="AY583" s="2" t="s">
        <v>904</v>
      </c>
      <c r="AZ583" s="2" t="s">
        <v>904</v>
      </c>
      <c r="BA583" s="205">
        <v>2946139.333649704</v>
      </c>
      <c r="BB583" s="205">
        <v>136.6622852985647</v>
      </c>
      <c r="BC583" s="206" t="s">
        <v>904</v>
      </c>
      <c r="BD583" s="205">
        <v>136.6622852985647</v>
      </c>
      <c r="BE583" s="205">
        <v>171137.73461555803</v>
      </c>
      <c r="BF583" s="205">
        <v>0.0</v>
      </c>
      <c r="BG583" s="205">
        <v>194546.0</v>
      </c>
      <c r="BH583" s="205">
        <v>155636.80000000002</v>
      </c>
      <c r="BI583" s="2" t="s">
        <v>904</v>
      </c>
      <c r="BJ583" s="2" t="s">
        <v>904</v>
      </c>
      <c r="BK583" s="2" t="s">
        <v>904</v>
      </c>
      <c r="BL583" s="2" t="s">
        <v>911</v>
      </c>
      <c r="BM583" s="208" t="s">
        <v>904</v>
      </c>
      <c r="BN583" s="208" t="s">
        <v>904</v>
      </c>
      <c r="BO583" s="87">
        <v>20.0</v>
      </c>
      <c r="BP583" s="101">
        <v>0.05</v>
      </c>
      <c r="BQ583" s="101">
        <v>0.04</v>
      </c>
      <c r="BR583" s="2">
        <v>100.0</v>
      </c>
      <c r="BS583" s="2">
        <v>100.0</v>
      </c>
    </row>
    <row r="584" ht="12.75" customHeight="1">
      <c r="A584" s="87" t="str">
        <f t="shared" si="1"/>
        <v>Caribbean Salt marsh Restoration Hybrid Large</v>
      </c>
      <c r="B584" s="87" t="s">
        <v>161</v>
      </c>
      <c r="C584" s="203" t="s">
        <v>186</v>
      </c>
      <c r="D584" s="2" t="s">
        <v>587</v>
      </c>
      <c r="E584" s="203" t="s">
        <v>168</v>
      </c>
      <c r="F584" s="2" t="s">
        <v>174</v>
      </c>
      <c r="G584" s="203" t="s">
        <v>910</v>
      </c>
      <c r="H584" s="177">
        <v>1000.0</v>
      </c>
      <c r="I584" s="2" t="s">
        <v>908</v>
      </c>
      <c r="J584" s="2">
        <v>1047.6264731115316</v>
      </c>
      <c r="K584" s="2" t="e">
        <v>#VALUE!</v>
      </c>
      <c r="L584" s="204" t="e">
        <v>#VALUE!</v>
      </c>
      <c r="M584" s="92" t="e">
        <v>#VALUE!</v>
      </c>
      <c r="N584" s="92" t="e">
        <v>#VALUE!</v>
      </c>
      <c r="O584" s="92" t="e">
        <v>#VALUE!</v>
      </c>
      <c r="P584" s="92" t="e">
        <v>#VALUE!</v>
      </c>
      <c r="Q584" s="92" t="e">
        <v>#VALUE!</v>
      </c>
      <c r="R584" s="92" t="e">
        <v>#VALUE!</v>
      </c>
      <c r="S584" s="92">
        <v>61728.3333333332</v>
      </c>
      <c r="T584" s="92">
        <v>49382.66666666658</v>
      </c>
      <c r="U584" s="92" t="e">
        <v>#VALUE!</v>
      </c>
      <c r="V584" s="92" t="e">
        <v>#VALUE!</v>
      </c>
      <c r="W584" s="92" t="e">
        <v>#VALUE!</v>
      </c>
      <c r="X584" s="92" t="e">
        <v>#VALUE!</v>
      </c>
      <c r="Y584" s="92" t="e">
        <v>#VALUE!</v>
      </c>
      <c r="Z584" s="92">
        <v>61.7283333333332</v>
      </c>
      <c r="AA584" s="92" t="e">
        <v>#VALUE!</v>
      </c>
      <c r="AB584" s="87">
        <v>500.0</v>
      </c>
      <c r="AC584" s="2" t="e">
        <v>#VALUE!</v>
      </c>
      <c r="AD584" s="92" t="e">
        <v>#VALUE!</v>
      </c>
      <c r="AE584" s="92" t="e">
        <v>#VALUE!</v>
      </c>
      <c r="AF584" s="92" t="e">
        <v>#VALUE!</v>
      </c>
      <c r="AG584" s="92" t="e">
        <v>#VALUE!</v>
      </c>
      <c r="AH584" s="2" t="s">
        <v>904</v>
      </c>
      <c r="AI584" s="2" t="s">
        <v>904</v>
      </c>
      <c r="AJ584" s="2" t="s">
        <v>904</v>
      </c>
      <c r="AK584" s="177">
        <v>49382.66666666658</v>
      </c>
      <c r="AL584" s="2" t="s">
        <v>904</v>
      </c>
      <c r="AM584" s="2" t="s">
        <v>904</v>
      </c>
      <c r="AN584" s="2" t="s">
        <v>904</v>
      </c>
      <c r="AO584" s="2" t="s">
        <v>904</v>
      </c>
      <c r="AP584" s="2" t="s">
        <v>904</v>
      </c>
      <c r="AQ584" s="2" t="s">
        <v>904</v>
      </c>
      <c r="AR584" s="2" t="s">
        <v>904</v>
      </c>
      <c r="AS584" s="2" t="s">
        <v>904</v>
      </c>
      <c r="AT584" s="2" t="s">
        <v>904</v>
      </c>
      <c r="AU584" s="2" t="s">
        <v>904</v>
      </c>
      <c r="AV584" s="2" t="s">
        <v>904</v>
      </c>
      <c r="AW584" s="2" t="s">
        <v>904</v>
      </c>
      <c r="AX584" s="2" t="s">
        <v>904</v>
      </c>
      <c r="AY584" s="2" t="s">
        <v>904</v>
      </c>
      <c r="AZ584" s="2" t="s">
        <v>904</v>
      </c>
      <c r="BA584" s="205">
        <v>237484.06083366642</v>
      </c>
      <c r="BB584" s="205">
        <v>54.535130128890046</v>
      </c>
      <c r="BC584" s="206" t="s">
        <v>904</v>
      </c>
      <c r="BD584" s="205">
        <v>54.535130128890046</v>
      </c>
      <c r="BE584" s="205">
        <v>11132.177613733076</v>
      </c>
      <c r="BF584" s="205">
        <v>0.0</v>
      </c>
      <c r="BG584" s="205">
        <v>61728.3333333332</v>
      </c>
      <c r="BH584" s="205">
        <v>49382.66666666658</v>
      </c>
      <c r="BI584" s="2" t="s">
        <v>904</v>
      </c>
      <c r="BJ584" s="2" t="s">
        <v>904</v>
      </c>
      <c r="BK584" s="2" t="s">
        <v>904</v>
      </c>
      <c r="BL584" s="2" t="s">
        <v>911</v>
      </c>
      <c r="BM584" s="208" t="s">
        <v>904</v>
      </c>
      <c r="BN584" s="208" t="s">
        <v>904</v>
      </c>
      <c r="BO584" s="87">
        <v>20.0</v>
      </c>
      <c r="BP584" s="101">
        <v>0.05</v>
      </c>
      <c r="BQ584" s="101">
        <v>0.04</v>
      </c>
      <c r="BR584" s="2">
        <v>100.0</v>
      </c>
      <c r="BS584" s="2">
        <v>100.0</v>
      </c>
    </row>
    <row r="585" ht="12.75" customHeight="1">
      <c r="A585" s="87" t="str">
        <f t="shared" si="1"/>
        <v>Caribbean Salt marsh Restoration Hybrid Large</v>
      </c>
      <c r="B585" s="87" t="s">
        <v>161</v>
      </c>
      <c r="C585" s="203" t="s">
        <v>186</v>
      </c>
      <c r="D585" s="2" t="s">
        <v>587</v>
      </c>
      <c r="E585" s="203" t="s">
        <v>168</v>
      </c>
      <c r="F585" s="2" t="s">
        <v>174</v>
      </c>
      <c r="G585" s="203" t="s">
        <v>910</v>
      </c>
      <c r="H585" s="177">
        <v>1000.0</v>
      </c>
      <c r="I585" s="2" t="s">
        <v>908</v>
      </c>
      <c r="J585" s="2">
        <v>1047.6264731115316</v>
      </c>
      <c r="K585" s="2" t="e">
        <v>#VALUE!</v>
      </c>
      <c r="L585" s="204" t="e">
        <v>#VALUE!</v>
      </c>
      <c r="M585" s="92" t="e">
        <v>#VALUE!</v>
      </c>
      <c r="N585" s="92" t="e">
        <v>#VALUE!</v>
      </c>
      <c r="O585" s="92" t="e">
        <v>#VALUE!</v>
      </c>
      <c r="P585" s="92" t="e">
        <v>#VALUE!</v>
      </c>
      <c r="Q585" s="92" t="e">
        <v>#VALUE!</v>
      </c>
      <c r="R585" s="92" t="e">
        <v>#VALUE!</v>
      </c>
      <c r="S585" s="92">
        <v>61728.3333333332</v>
      </c>
      <c r="T585" s="92">
        <v>49382.66666666658</v>
      </c>
      <c r="U585" s="92" t="e">
        <v>#VALUE!</v>
      </c>
      <c r="V585" s="92" t="e">
        <v>#VALUE!</v>
      </c>
      <c r="W585" s="92" t="e">
        <v>#VALUE!</v>
      </c>
      <c r="X585" s="92" t="e">
        <v>#VALUE!</v>
      </c>
      <c r="Y585" s="92" t="e">
        <v>#VALUE!</v>
      </c>
      <c r="Z585" s="92">
        <v>61.7283333333332</v>
      </c>
      <c r="AA585" s="92" t="e">
        <v>#VALUE!</v>
      </c>
      <c r="AB585" s="87">
        <v>500.0</v>
      </c>
      <c r="AC585" s="2" t="e">
        <v>#VALUE!</v>
      </c>
      <c r="AD585" s="92" t="e">
        <v>#VALUE!</v>
      </c>
      <c r="AE585" s="92" t="e">
        <v>#VALUE!</v>
      </c>
      <c r="AF585" s="92" t="e">
        <v>#VALUE!</v>
      </c>
      <c r="AG585" s="92" t="e">
        <v>#VALUE!</v>
      </c>
      <c r="AH585" s="2" t="s">
        <v>904</v>
      </c>
      <c r="AI585" s="2" t="s">
        <v>904</v>
      </c>
      <c r="AJ585" s="2" t="s">
        <v>904</v>
      </c>
      <c r="AK585" s="177">
        <v>49382.66666666658</v>
      </c>
      <c r="AL585" s="2" t="s">
        <v>904</v>
      </c>
      <c r="AM585" s="2" t="s">
        <v>904</v>
      </c>
      <c r="AN585" s="2" t="s">
        <v>904</v>
      </c>
      <c r="AO585" s="2" t="s">
        <v>904</v>
      </c>
      <c r="AP585" s="2" t="s">
        <v>904</v>
      </c>
      <c r="AQ585" s="2" t="s">
        <v>904</v>
      </c>
      <c r="AR585" s="2" t="s">
        <v>904</v>
      </c>
      <c r="AS585" s="2" t="s">
        <v>904</v>
      </c>
      <c r="AT585" s="2" t="s">
        <v>904</v>
      </c>
      <c r="AU585" s="2" t="s">
        <v>904</v>
      </c>
      <c r="AV585" s="2" t="s">
        <v>904</v>
      </c>
      <c r="AW585" s="2" t="s">
        <v>904</v>
      </c>
      <c r="AX585" s="2" t="s">
        <v>904</v>
      </c>
      <c r="AY585" s="2" t="s">
        <v>904</v>
      </c>
      <c r="AZ585" s="2" t="s">
        <v>904</v>
      </c>
      <c r="BA585" s="205">
        <v>237484.06083366642</v>
      </c>
      <c r="BB585" s="205">
        <v>54.535130128890046</v>
      </c>
      <c r="BC585" s="206" t="s">
        <v>904</v>
      </c>
      <c r="BD585" s="205">
        <v>54.535130128890046</v>
      </c>
      <c r="BE585" s="205">
        <v>11132.177613733076</v>
      </c>
      <c r="BF585" s="205">
        <v>0.0</v>
      </c>
      <c r="BG585" s="205">
        <v>61728.3333333332</v>
      </c>
      <c r="BH585" s="205">
        <v>49382.66666666658</v>
      </c>
      <c r="BI585" s="2" t="s">
        <v>904</v>
      </c>
      <c r="BJ585" s="2" t="s">
        <v>904</v>
      </c>
      <c r="BK585" s="2" t="s">
        <v>904</v>
      </c>
      <c r="BL585" s="2" t="s">
        <v>911</v>
      </c>
      <c r="BM585" s="208" t="s">
        <v>904</v>
      </c>
      <c r="BN585" s="208" t="s">
        <v>904</v>
      </c>
      <c r="BO585" s="87">
        <v>20.0</v>
      </c>
      <c r="BP585" s="101">
        <v>0.05</v>
      </c>
      <c r="BQ585" s="101">
        <v>0.04</v>
      </c>
      <c r="BR585" s="2">
        <v>100.0</v>
      </c>
      <c r="BS585" s="2">
        <v>100.0</v>
      </c>
    </row>
    <row r="586" ht="12.75" customHeight="1">
      <c r="A586" s="87" t="str">
        <f t="shared" si="1"/>
        <v>Caribbean Mangrove Restoration Hybrid Large</v>
      </c>
      <c r="B586" s="87" t="s">
        <v>161</v>
      </c>
      <c r="C586" s="203" t="s">
        <v>186</v>
      </c>
      <c r="D586" s="2" t="s">
        <v>587</v>
      </c>
      <c r="E586" s="203" t="s">
        <v>160</v>
      </c>
      <c r="F586" s="2" t="s">
        <v>174</v>
      </c>
      <c r="G586" s="203" t="s">
        <v>910</v>
      </c>
      <c r="H586" s="177">
        <v>1000.0</v>
      </c>
      <c r="I586" s="2" t="s">
        <v>908</v>
      </c>
      <c r="J586" s="2">
        <v>103500.257963828</v>
      </c>
      <c r="K586" s="2" t="e">
        <v>#VALUE!</v>
      </c>
      <c r="L586" s="204" t="e">
        <v>#VALUE!</v>
      </c>
      <c r="M586" s="92" t="e">
        <v>#VALUE!</v>
      </c>
      <c r="N586" s="92" t="e">
        <v>#VALUE!</v>
      </c>
      <c r="O586" s="92" t="e">
        <v>#VALUE!</v>
      </c>
      <c r="P586" s="92" t="e">
        <v>#VALUE!</v>
      </c>
      <c r="Q586" s="92" t="e">
        <v>#VALUE!</v>
      </c>
      <c r="R586" s="92" t="e">
        <v>#VALUE!</v>
      </c>
      <c r="S586" s="92">
        <v>194546.0</v>
      </c>
      <c r="T586" s="92">
        <v>155636.80000000002</v>
      </c>
      <c r="U586" s="92" t="e">
        <v>#VALUE!</v>
      </c>
      <c r="V586" s="92" t="e">
        <v>#VALUE!</v>
      </c>
      <c r="W586" s="92" t="e">
        <v>#VALUE!</v>
      </c>
      <c r="X586" s="92" t="e">
        <v>#VALUE!</v>
      </c>
      <c r="Y586" s="92" t="e">
        <v>#VALUE!</v>
      </c>
      <c r="Z586" s="92">
        <v>194.546</v>
      </c>
      <c r="AA586" s="92" t="e">
        <v>#VALUE!</v>
      </c>
      <c r="AB586" s="87">
        <v>500.0</v>
      </c>
      <c r="AC586" s="2" t="e">
        <v>#VALUE!</v>
      </c>
      <c r="AD586" s="92" t="e">
        <v>#VALUE!</v>
      </c>
      <c r="AE586" s="92" t="e">
        <v>#VALUE!</v>
      </c>
      <c r="AF586" s="92" t="e">
        <v>#VALUE!</v>
      </c>
      <c r="AG586" s="92" t="e">
        <v>#VALUE!</v>
      </c>
      <c r="AH586" s="2" t="s">
        <v>904</v>
      </c>
      <c r="AI586" s="2" t="s">
        <v>904</v>
      </c>
      <c r="AJ586" s="2" t="s">
        <v>904</v>
      </c>
      <c r="AK586" s="177">
        <v>155636.80000000002</v>
      </c>
      <c r="AL586" s="2" t="s">
        <v>904</v>
      </c>
      <c r="AM586" s="2" t="s">
        <v>904</v>
      </c>
      <c r="AN586" s="2" t="s">
        <v>904</v>
      </c>
      <c r="AO586" s="2" t="s">
        <v>904</v>
      </c>
      <c r="AP586" s="2" t="s">
        <v>904</v>
      </c>
      <c r="AQ586" s="2" t="s">
        <v>904</v>
      </c>
      <c r="AR586" s="2" t="s">
        <v>904</v>
      </c>
      <c r="AS586" s="2" t="s">
        <v>904</v>
      </c>
      <c r="AT586" s="2" t="s">
        <v>904</v>
      </c>
      <c r="AU586" s="2" t="s">
        <v>904</v>
      </c>
      <c r="AV586" s="2" t="s">
        <v>904</v>
      </c>
      <c r="AW586" s="2" t="s">
        <v>904</v>
      </c>
      <c r="AX586" s="2" t="s">
        <v>904</v>
      </c>
      <c r="AY586" s="2" t="s">
        <v>904</v>
      </c>
      <c r="AZ586" s="2" t="s">
        <v>904</v>
      </c>
      <c r="BA586" s="205">
        <v>2946139.333649704</v>
      </c>
      <c r="BB586" s="205">
        <v>136.6622852985647</v>
      </c>
      <c r="BC586" s="206" t="s">
        <v>904</v>
      </c>
      <c r="BD586" s="205">
        <v>136.6622852985647</v>
      </c>
      <c r="BE586" s="205">
        <v>171137.73461555803</v>
      </c>
      <c r="BF586" s="205">
        <v>0.0</v>
      </c>
      <c r="BG586" s="205">
        <v>194546.0</v>
      </c>
      <c r="BH586" s="205">
        <v>155636.80000000002</v>
      </c>
      <c r="BI586" s="2" t="s">
        <v>904</v>
      </c>
      <c r="BJ586" s="2" t="s">
        <v>904</v>
      </c>
      <c r="BK586" s="2" t="s">
        <v>904</v>
      </c>
      <c r="BL586" s="2" t="s">
        <v>911</v>
      </c>
      <c r="BM586" s="208" t="s">
        <v>904</v>
      </c>
      <c r="BN586" s="208" t="s">
        <v>904</v>
      </c>
      <c r="BO586" s="87">
        <v>20.0</v>
      </c>
      <c r="BP586" s="101">
        <v>0.05</v>
      </c>
      <c r="BQ586" s="101">
        <v>0.04</v>
      </c>
      <c r="BR586" s="2">
        <v>100.0</v>
      </c>
      <c r="BS586" s="2">
        <v>100.0</v>
      </c>
    </row>
    <row r="587" ht="12.75" customHeight="1">
      <c r="A587" s="87" t="str">
        <f t="shared" si="1"/>
        <v>Caribbean Mangrove Restoration Hybrid Large</v>
      </c>
      <c r="B587" s="87" t="s">
        <v>161</v>
      </c>
      <c r="C587" s="203" t="s">
        <v>186</v>
      </c>
      <c r="D587" s="2" t="s">
        <v>587</v>
      </c>
      <c r="E587" s="203" t="s">
        <v>160</v>
      </c>
      <c r="F587" s="2" t="s">
        <v>174</v>
      </c>
      <c r="G587" s="203" t="s">
        <v>910</v>
      </c>
      <c r="H587" s="177">
        <v>1000.0</v>
      </c>
      <c r="I587" s="2" t="s">
        <v>908</v>
      </c>
      <c r="J587" s="2">
        <v>103500.257963828</v>
      </c>
      <c r="K587" s="2" t="e">
        <v>#VALUE!</v>
      </c>
      <c r="L587" s="204" t="e">
        <v>#VALUE!</v>
      </c>
      <c r="M587" s="92" t="e">
        <v>#VALUE!</v>
      </c>
      <c r="N587" s="92" t="e">
        <v>#VALUE!</v>
      </c>
      <c r="O587" s="92" t="e">
        <v>#VALUE!</v>
      </c>
      <c r="P587" s="92" t="e">
        <v>#VALUE!</v>
      </c>
      <c r="Q587" s="92" t="e">
        <v>#VALUE!</v>
      </c>
      <c r="R587" s="92" t="e">
        <v>#VALUE!</v>
      </c>
      <c r="S587" s="92">
        <v>194546.0</v>
      </c>
      <c r="T587" s="92">
        <v>155636.80000000002</v>
      </c>
      <c r="U587" s="92" t="e">
        <v>#VALUE!</v>
      </c>
      <c r="V587" s="92" t="e">
        <v>#VALUE!</v>
      </c>
      <c r="W587" s="92" t="e">
        <v>#VALUE!</v>
      </c>
      <c r="X587" s="92" t="e">
        <v>#VALUE!</v>
      </c>
      <c r="Y587" s="92" t="e">
        <v>#VALUE!</v>
      </c>
      <c r="Z587" s="92">
        <v>194.546</v>
      </c>
      <c r="AA587" s="92" t="e">
        <v>#VALUE!</v>
      </c>
      <c r="AB587" s="87">
        <v>500.0</v>
      </c>
      <c r="AC587" s="2" t="e">
        <v>#VALUE!</v>
      </c>
      <c r="AD587" s="92" t="e">
        <v>#VALUE!</v>
      </c>
      <c r="AE587" s="92" t="e">
        <v>#VALUE!</v>
      </c>
      <c r="AF587" s="92" t="e">
        <v>#VALUE!</v>
      </c>
      <c r="AG587" s="92" t="e">
        <v>#VALUE!</v>
      </c>
      <c r="AH587" s="2" t="s">
        <v>904</v>
      </c>
      <c r="AI587" s="2" t="s">
        <v>904</v>
      </c>
      <c r="AJ587" s="2" t="s">
        <v>904</v>
      </c>
      <c r="AK587" s="177">
        <v>155636.80000000002</v>
      </c>
      <c r="AL587" s="2" t="s">
        <v>904</v>
      </c>
      <c r="AM587" s="2" t="s">
        <v>904</v>
      </c>
      <c r="AN587" s="2" t="s">
        <v>904</v>
      </c>
      <c r="AO587" s="2" t="s">
        <v>904</v>
      </c>
      <c r="AP587" s="2" t="s">
        <v>904</v>
      </c>
      <c r="AQ587" s="2" t="s">
        <v>904</v>
      </c>
      <c r="AR587" s="2" t="s">
        <v>904</v>
      </c>
      <c r="AS587" s="2" t="s">
        <v>904</v>
      </c>
      <c r="AT587" s="2" t="s">
        <v>904</v>
      </c>
      <c r="AU587" s="2" t="s">
        <v>904</v>
      </c>
      <c r="AV587" s="2" t="s">
        <v>904</v>
      </c>
      <c r="AW587" s="2" t="s">
        <v>904</v>
      </c>
      <c r="AX587" s="2" t="s">
        <v>904</v>
      </c>
      <c r="AY587" s="2" t="s">
        <v>904</v>
      </c>
      <c r="AZ587" s="2" t="s">
        <v>904</v>
      </c>
      <c r="BA587" s="205">
        <v>2946139.333649704</v>
      </c>
      <c r="BB587" s="205">
        <v>136.6622852985647</v>
      </c>
      <c r="BC587" s="206" t="s">
        <v>904</v>
      </c>
      <c r="BD587" s="205">
        <v>136.6622852985647</v>
      </c>
      <c r="BE587" s="205">
        <v>171137.73461555803</v>
      </c>
      <c r="BF587" s="205">
        <v>0.0</v>
      </c>
      <c r="BG587" s="205">
        <v>194546.0</v>
      </c>
      <c r="BH587" s="205">
        <v>155636.80000000002</v>
      </c>
      <c r="BI587" s="2" t="s">
        <v>904</v>
      </c>
      <c r="BJ587" s="2" t="s">
        <v>904</v>
      </c>
      <c r="BK587" s="2" t="s">
        <v>904</v>
      </c>
      <c r="BL587" s="2" t="s">
        <v>911</v>
      </c>
      <c r="BM587" s="208" t="s">
        <v>904</v>
      </c>
      <c r="BN587" s="208" t="s">
        <v>904</v>
      </c>
      <c r="BO587" s="87">
        <v>20.0</v>
      </c>
      <c r="BP587" s="101">
        <v>0.05</v>
      </c>
      <c r="BQ587" s="101">
        <v>0.04</v>
      </c>
      <c r="BR587" s="2">
        <v>100.0</v>
      </c>
      <c r="BS587" s="2">
        <v>100.0</v>
      </c>
    </row>
    <row r="588" ht="12.75" customHeight="1">
      <c r="A588" s="87" t="str">
        <f t="shared" si="1"/>
        <v>Caribbean Salt marsh Restoration Hybrid Large</v>
      </c>
      <c r="B588" s="87" t="s">
        <v>161</v>
      </c>
      <c r="C588" s="203" t="s">
        <v>186</v>
      </c>
      <c r="D588" s="2" t="s">
        <v>587</v>
      </c>
      <c r="E588" s="203" t="s">
        <v>168</v>
      </c>
      <c r="F588" s="2" t="s">
        <v>174</v>
      </c>
      <c r="G588" s="203" t="s">
        <v>910</v>
      </c>
      <c r="H588" s="177">
        <v>1000.0</v>
      </c>
      <c r="I588" s="2" t="s">
        <v>908</v>
      </c>
      <c r="J588" s="2">
        <v>1047.6264731115316</v>
      </c>
      <c r="K588" s="2" t="e">
        <v>#VALUE!</v>
      </c>
      <c r="L588" s="204" t="e">
        <v>#VALUE!</v>
      </c>
      <c r="M588" s="92" t="e">
        <v>#VALUE!</v>
      </c>
      <c r="N588" s="92" t="e">
        <v>#VALUE!</v>
      </c>
      <c r="O588" s="92" t="e">
        <v>#VALUE!</v>
      </c>
      <c r="P588" s="92" t="e">
        <v>#VALUE!</v>
      </c>
      <c r="Q588" s="92" t="e">
        <v>#VALUE!</v>
      </c>
      <c r="R588" s="92" t="e">
        <v>#VALUE!</v>
      </c>
      <c r="S588" s="92">
        <v>61728.3333333332</v>
      </c>
      <c r="T588" s="92">
        <v>49382.66666666658</v>
      </c>
      <c r="U588" s="92" t="e">
        <v>#VALUE!</v>
      </c>
      <c r="V588" s="92" t="e">
        <v>#VALUE!</v>
      </c>
      <c r="W588" s="92" t="e">
        <v>#VALUE!</v>
      </c>
      <c r="X588" s="92" t="e">
        <v>#VALUE!</v>
      </c>
      <c r="Y588" s="92" t="e">
        <v>#VALUE!</v>
      </c>
      <c r="Z588" s="92">
        <v>61.7283333333332</v>
      </c>
      <c r="AA588" s="92" t="e">
        <v>#VALUE!</v>
      </c>
      <c r="AB588" s="87">
        <v>500.0</v>
      </c>
      <c r="AC588" s="2" t="e">
        <v>#VALUE!</v>
      </c>
      <c r="AD588" s="92" t="e">
        <v>#VALUE!</v>
      </c>
      <c r="AE588" s="92" t="e">
        <v>#VALUE!</v>
      </c>
      <c r="AF588" s="92" t="e">
        <v>#VALUE!</v>
      </c>
      <c r="AG588" s="92" t="e">
        <v>#VALUE!</v>
      </c>
      <c r="AH588" s="2" t="s">
        <v>904</v>
      </c>
      <c r="AI588" s="2" t="s">
        <v>904</v>
      </c>
      <c r="AJ588" s="2" t="s">
        <v>904</v>
      </c>
      <c r="AK588" s="177">
        <v>49382.66666666658</v>
      </c>
      <c r="AL588" s="2" t="s">
        <v>904</v>
      </c>
      <c r="AM588" s="2" t="s">
        <v>904</v>
      </c>
      <c r="AN588" s="2" t="s">
        <v>904</v>
      </c>
      <c r="AO588" s="2" t="s">
        <v>904</v>
      </c>
      <c r="AP588" s="2" t="s">
        <v>904</v>
      </c>
      <c r="AQ588" s="2" t="s">
        <v>904</v>
      </c>
      <c r="AR588" s="2" t="s">
        <v>904</v>
      </c>
      <c r="AS588" s="2" t="s">
        <v>904</v>
      </c>
      <c r="AT588" s="2" t="s">
        <v>904</v>
      </c>
      <c r="AU588" s="2" t="s">
        <v>904</v>
      </c>
      <c r="AV588" s="2" t="s">
        <v>904</v>
      </c>
      <c r="AW588" s="2" t="s">
        <v>904</v>
      </c>
      <c r="AX588" s="2" t="s">
        <v>904</v>
      </c>
      <c r="AY588" s="2" t="s">
        <v>904</v>
      </c>
      <c r="AZ588" s="2" t="s">
        <v>904</v>
      </c>
      <c r="BA588" s="205">
        <v>237484.06083366642</v>
      </c>
      <c r="BB588" s="205">
        <v>54.535130128890046</v>
      </c>
      <c r="BC588" s="206" t="s">
        <v>904</v>
      </c>
      <c r="BD588" s="205">
        <v>54.535130128890046</v>
      </c>
      <c r="BE588" s="205">
        <v>11132.177613733076</v>
      </c>
      <c r="BF588" s="205">
        <v>0.0</v>
      </c>
      <c r="BG588" s="205">
        <v>61728.3333333332</v>
      </c>
      <c r="BH588" s="205">
        <v>49382.66666666658</v>
      </c>
      <c r="BI588" s="2" t="s">
        <v>904</v>
      </c>
      <c r="BJ588" s="2" t="s">
        <v>904</v>
      </c>
      <c r="BK588" s="2" t="s">
        <v>904</v>
      </c>
      <c r="BL588" s="2" t="s">
        <v>911</v>
      </c>
      <c r="BM588" s="208" t="s">
        <v>904</v>
      </c>
      <c r="BN588" s="208" t="s">
        <v>904</v>
      </c>
      <c r="BO588" s="87">
        <v>20.0</v>
      </c>
      <c r="BP588" s="101">
        <v>0.05</v>
      </c>
      <c r="BQ588" s="101">
        <v>0.04</v>
      </c>
      <c r="BR588" s="2">
        <v>100.0</v>
      </c>
      <c r="BS588" s="2">
        <v>100.0</v>
      </c>
    </row>
    <row r="589" ht="12.75" customHeight="1">
      <c r="A589" s="87" t="str">
        <f t="shared" si="1"/>
        <v>Caribbean Salt marsh Restoration Hybrid Large</v>
      </c>
      <c r="B589" s="87" t="s">
        <v>161</v>
      </c>
      <c r="C589" s="203" t="s">
        <v>186</v>
      </c>
      <c r="D589" s="2" t="s">
        <v>587</v>
      </c>
      <c r="E589" s="203" t="s">
        <v>168</v>
      </c>
      <c r="F589" s="2" t="s">
        <v>174</v>
      </c>
      <c r="G589" s="203" t="s">
        <v>910</v>
      </c>
      <c r="H589" s="177">
        <v>1000.0</v>
      </c>
      <c r="I589" s="2" t="s">
        <v>908</v>
      </c>
      <c r="J589" s="2">
        <v>1047.6264731115316</v>
      </c>
      <c r="K589" s="2" t="e">
        <v>#VALUE!</v>
      </c>
      <c r="L589" s="204" t="e">
        <v>#VALUE!</v>
      </c>
      <c r="M589" s="92" t="e">
        <v>#VALUE!</v>
      </c>
      <c r="N589" s="92" t="e">
        <v>#VALUE!</v>
      </c>
      <c r="O589" s="92" t="e">
        <v>#VALUE!</v>
      </c>
      <c r="P589" s="92" t="e">
        <v>#VALUE!</v>
      </c>
      <c r="Q589" s="92" t="e">
        <v>#VALUE!</v>
      </c>
      <c r="R589" s="92" t="e">
        <v>#VALUE!</v>
      </c>
      <c r="S589" s="92">
        <v>61728.3333333332</v>
      </c>
      <c r="T589" s="92">
        <v>49382.66666666658</v>
      </c>
      <c r="U589" s="92" t="e">
        <v>#VALUE!</v>
      </c>
      <c r="V589" s="92" t="e">
        <v>#VALUE!</v>
      </c>
      <c r="W589" s="92" t="e">
        <v>#VALUE!</v>
      </c>
      <c r="X589" s="92" t="e">
        <v>#VALUE!</v>
      </c>
      <c r="Y589" s="92" t="e">
        <v>#VALUE!</v>
      </c>
      <c r="Z589" s="92">
        <v>61.7283333333332</v>
      </c>
      <c r="AA589" s="92" t="e">
        <v>#VALUE!</v>
      </c>
      <c r="AB589" s="87">
        <v>500.0</v>
      </c>
      <c r="AC589" s="2" t="e">
        <v>#VALUE!</v>
      </c>
      <c r="AD589" s="92" t="e">
        <v>#VALUE!</v>
      </c>
      <c r="AE589" s="92" t="e">
        <v>#VALUE!</v>
      </c>
      <c r="AF589" s="92" t="e">
        <v>#VALUE!</v>
      </c>
      <c r="AG589" s="92" t="e">
        <v>#VALUE!</v>
      </c>
      <c r="AH589" s="2" t="s">
        <v>904</v>
      </c>
      <c r="AI589" s="2" t="s">
        <v>904</v>
      </c>
      <c r="AJ589" s="2" t="s">
        <v>904</v>
      </c>
      <c r="AK589" s="177">
        <v>49382.66666666658</v>
      </c>
      <c r="AL589" s="2" t="s">
        <v>904</v>
      </c>
      <c r="AM589" s="2" t="s">
        <v>904</v>
      </c>
      <c r="AN589" s="2" t="s">
        <v>904</v>
      </c>
      <c r="AO589" s="2" t="s">
        <v>904</v>
      </c>
      <c r="AP589" s="2" t="s">
        <v>904</v>
      </c>
      <c r="AQ589" s="2" t="s">
        <v>904</v>
      </c>
      <c r="AR589" s="2" t="s">
        <v>904</v>
      </c>
      <c r="AS589" s="2" t="s">
        <v>904</v>
      </c>
      <c r="AT589" s="2" t="s">
        <v>904</v>
      </c>
      <c r="AU589" s="2" t="s">
        <v>904</v>
      </c>
      <c r="AV589" s="2" t="s">
        <v>904</v>
      </c>
      <c r="AW589" s="2" t="s">
        <v>904</v>
      </c>
      <c r="AX589" s="2" t="s">
        <v>904</v>
      </c>
      <c r="AY589" s="2" t="s">
        <v>904</v>
      </c>
      <c r="AZ589" s="2" t="s">
        <v>904</v>
      </c>
      <c r="BA589" s="205">
        <v>237484.06083366642</v>
      </c>
      <c r="BB589" s="205">
        <v>54.535130128890046</v>
      </c>
      <c r="BC589" s="206" t="s">
        <v>904</v>
      </c>
      <c r="BD589" s="205">
        <v>54.535130128890046</v>
      </c>
      <c r="BE589" s="205">
        <v>11132.177613733076</v>
      </c>
      <c r="BF589" s="205">
        <v>0.0</v>
      </c>
      <c r="BG589" s="205">
        <v>61728.3333333332</v>
      </c>
      <c r="BH589" s="205">
        <v>49382.66666666658</v>
      </c>
      <c r="BI589" s="2" t="s">
        <v>904</v>
      </c>
      <c r="BJ589" s="2" t="s">
        <v>904</v>
      </c>
      <c r="BK589" s="2" t="s">
        <v>904</v>
      </c>
      <c r="BL589" s="2" t="s">
        <v>911</v>
      </c>
      <c r="BM589" s="208" t="s">
        <v>904</v>
      </c>
      <c r="BN589" s="208" t="s">
        <v>904</v>
      </c>
      <c r="BO589" s="87">
        <v>20.0</v>
      </c>
      <c r="BP589" s="101">
        <v>0.05</v>
      </c>
      <c r="BQ589" s="101">
        <v>0.04</v>
      </c>
      <c r="BR589" s="2">
        <v>100.0</v>
      </c>
      <c r="BS589" s="2">
        <v>100.0</v>
      </c>
    </row>
    <row r="590" ht="12.75" customHeight="1">
      <c r="A590" s="87" t="str">
        <f t="shared" si="1"/>
        <v>China Mangrove Restoration Hybrid Medium</v>
      </c>
      <c r="B590" s="87" t="s">
        <v>162</v>
      </c>
      <c r="C590" s="203" t="s">
        <v>191</v>
      </c>
      <c r="D590" s="2" t="s">
        <v>592</v>
      </c>
      <c r="E590" s="203" t="s">
        <v>160</v>
      </c>
      <c r="F590" s="2" t="s">
        <v>174</v>
      </c>
      <c r="G590" s="203" t="s">
        <v>910</v>
      </c>
      <c r="H590" s="177">
        <v>500.0</v>
      </c>
      <c r="I590" s="2" t="s">
        <v>903</v>
      </c>
      <c r="J590" s="2">
        <v>26227.396285836196</v>
      </c>
      <c r="K590" s="2" t="e">
        <v>#VALUE!</v>
      </c>
      <c r="L590" s="204" t="e">
        <v>#VALUE!</v>
      </c>
      <c r="M590" s="92" t="e">
        <v>#VALUE!</v>
      </c>
      <c r="N590" s="92" t="e">
        <v>#VALUE!</v>
      </c>
      <c r="O590" s="92" t="e">
        <v>#VALUE!</v>
      </c>
      <c r="P590" s="92" t="e">
        <v>#VALUE!</v>
      </c>
      <c r="Q590" s="92" t="e">
        <v>#VALUE!</v>
      </c>
      <c r="R590" s="92" t="e">
        <v>#VALUE!</v>
      </c>
      <c r="S590" s="92">
        <v>55412.49674999999</v>
      </c>
      <c r="T590" s="92">
        <v>44329.997400000015</v>
      </c>
      <c r="U590" s="92" t="e">
        <v>#VALUE!</v>
      </c>
      <c r="V590" s="92" t="e">
        <v>#VALUE!</v>
      </c>
      <c r="W590" s="92" t="e">
        <v>#VALUE!</v>
      </c>
      <c r="X590" s="92" t="e">
        <v>#VALUE!</v>
      </c>
      <c r="Y590" s="92" t="e">
        <v>#VALUE!</v>
      </c>
      <c r="Z590" s="92">
        <v>110.82499349999998</v>
      </c>
      <c r="AA590" s="92" t="e">
        <v>#VALUE!</v>
      </c>
      <c r="AB590" s="87">
        <v>500.0</v>
      </c>
      <c r="AC590" s="2" t="e">
        <v>#VALUE!</v>
      </c>
      <c r="AD590" s="92" t="e">
        <v>#VALUE!</v>
      </c>
      <c r="AE590" s="92" t="e">
        <v>#VALUE!</v>
      </c>
      <c r="AF590" s="92" t="e">
        <v>#VALUE!</v>
      </c>
      <c r="AG590" s="92" t="e">
        <v>#VALUE!</v>
      </c>
      <c r="AH590" s="2" t="s">
        <v>904</v>
      </c>
      <c r="AI590" s="2" t="s">
        <v>904</v>
      </c>
      <c r="AJ590" s="2" t="s">
        <v>904</v>
      </c>
      <c r="AK590" s="177">
        <v>44329.997400000015</v>
      </c>
      <c r="AL590" s="2" t="s">
        <v>904</v>
      </c>
      <c r="AM590" s="2" t="s">
        <v>904</v>
      </c>
      <c r="AN590" s="2" t="s">
        <v>904</v>
      </c>
      <c r="AO590" s="2" t="s">
        <v>904</v>
      </c>
      <c r="AP590" s="2" t="s">
        <v>904</v>
      </c>
      <c r="AQ590" s="2" t="s">
        <v>904</v>
      </c>
      <c r="AR590" s="2" t="s">
        <v>904</v>
      </c>
      <c r="AS590" s="2" t="s">
        <v>904</v>
      </c>
      <c r="AT590" s="2" t="s">
        <v>904</v>
      </c>
      <c r="AU590" s="2" t="s">
        <v>904</v>
      </c>
      <c r="AV590" s="2" t="s">
        <v>904</v>
      </c>
      <c r="AW590" s="2" t="s">
        <v>904</v>
      </c>
      <c r="AX590" s="2" t="s">
        <v>904</v>
      </c>
      <c r="AY590" s="2" t="s">
        <v>904</v>
      </c>
      <c r="AZ590" s="2" t="s">
        <v>904</v>
      </c>
      <c r="BA590" s="205">
        <v>452709.9904394136</v>
      </c>
      <c r="BB590" s="205">
        <v>2.5593519241871263</v>
      </c>
      <c r="BC590" s="206" t="s">
        <v>904</v>
      </c>
      <c r="BD590" s="205">
        <v>2.5593519241871263</v>
      </c>
      <c r="BE590" s="205">
        <v>3587.7111446073395</v>
      </c>
      <c r="BF590" s="205">
        <v>0.0</v>
      </c>
      <c r="BG590" s="205">
        <v>55412.49674999999</v>
      </c>
      <c r="BH590" s="205">
        <v>44329.997400000015</v>
      </c>
      <c r="BI590" s="2" t="s">
        <v>904</v>
      </c>
      <c r="BJ590" s="2" t="s">
        <v>904</v>
      </c>
      <c r="BK590" s="2" t="s">
        <v>904</v>
      </c>
      <c r="BL590" s="2" t="s">
        <v>911</v>
      </c>
      <c r="BM590" s="208" t="s">
        <v>904</v>
      </c>
      <c r="BN590" s="208" t="s">
        <v>904</v>
      </c>
      <c r="BO590" s="87">
        <v>20.0</v>
      </c>
      <c r="BP590" s="101">
        <v>0.05</v>
      </c>
      <c r="BQ590" s="101">
        <v>0.04</v>
      </c>
      <c r="BR590" s="2">
        <v>100.0</v>
      </c>
      <c r="BS590" s="2">
        <v>100.0</v>
      </c>
    </row>
    <row r="591" ht="12.75" customHeight="1">
      <c r="A591" s="87" t="str">
        <f t="shared" si="1"/>
        <v>China Mangrove Restoration Hybrid Medium</v>
      </c>
      <c r="B591" s="87" t="s">
        <v>162</v>
      </c>
      <c r="C591" s="203" t="s">
        <v>191</v>
      </c>
      <c r="D591" s="2" t="s">
        <v>592</v>
      </c>
      <c r="E591" s="203" t="s">
        <v>160</v>
      </c>
      <c r="F591" s="2" t="s">
        <v>174</v>
      </c>
      <c r="G591" s="203" t="s">
        <v>910</v>
      </c>
      <c r="H591" s="177">
        <v>500.0</v>
      </c>
      <c r="I591" s="2" t="s">
        <v>903</v>
      </c>
      <c r="J591" s="2">
        <v>26227.396285836196</v>
      </c>
      <c r="K591" s="2" t="e">
        <v>#VALUE!</v>
      </c>
      <c r="L591" s="204" t="e">
        <v>#VALUE!</v>
      </c>
      <c r="M591" s="92" t="e">
        <v>#VALUE!</v>
      </c>
      <c r="N591" s="92" t="e">
        <v>#VALUE!</v>
      </c>
      <c r="O591" s="92" t="e">
        <v>#VALUE!</v>
      </c>
      <c r="P591" s="92" t="e">
        <v>#VALUE!</v>
      </c>
      <c r="Q591" s="92" t="e">
        <v>#VALUE!</v>
      </c>
      <c r="R591" s="92" t="e">
        <v>#VALUE!</v>
      </c>
      <c r="S591" s="92">
        <v>55412.49674999999</v>
      </c>
      <c r="T591" s="92">
        <v>44329.997400000015</v>
      </c>
      <c r="U591" s="92" t="e">
        <v>#VALUE!</v>
      </c>
      <c r="V591" s="92" t="e">
        <v>#VALUE!</v>
      </c>
      <c r="W591" s="92" t="e">
        <v>#VALUE!</v>
      </c>
      <c r="X591" s="92" t="e">
        <v>#VALUE!</v>
      </c>
      <c r="Y591" s="92" t="e">
        <v>#VALUE!</v>
      </c>
      <c r="Z591" s="92">
        <v>110.82499349999998</v>
      </c>
      <c r="AA591" s="92" t="e">
        <v>#VALUE!</v>
      </c>
      <c r="AB591" s="87">
        <v>500.0</v>
      </c>
      <c r="AC591" s="2" t="e">
        <v>#VALUE!</v>
      </c>
      <c r="AD591" s="92" t="e">
        <v>#VALUE!</v>
      </c>
      <c r="AE591" s="92" t="e">
        <v>#VALUE!</v>
      </c>
      <c r="AF591" s="92" t="e">
        <v>#VALUE!</v>
      </c>
      <c r="AG591" s="92" t="e">
        <v>#VALUE!</v>
      </c>
      <c r="AH591" s="2" t="s">
        <v>904</v>
      </c>
      <c r="AI591" s="2" t="s">
        <v>904</v>
      </c>
      <c r="AJ591" s="2" t="s">
        <v>904</v>
      </c>
      <c r="AK591" s="177">
        <v>44329.997400000015</v>
      </c>
      <c r="AL591" s="2" t="s">
        <v>904</v>
      </c>
      <c r="AM591" s="2" t="s">
        <v>904</v>
      </c>
      <c r="AN591" s="2" t="s">
        <v>904</v>
      </c>
      <c r="AO591" s="2" t="s">
        <v>904</v>
      </c>
      <c r="AP591" s="2" t="s">
        <v>904</v>
      </c>
      <c r="AQ591" s="2" t="s">
        <v>904</v>
      </c>
      <c r="AR591" s="2" t="s">
        <v>904</v>
      </c>
      <c r="AS591" s="2" t="s">
        <v>904</v>
      </c>
      <c r="AT591" s="2" t="s">
        <v>904</v>
      </c>
      <c r="AU591" s="2" t="s">
        <v>904</v>
      </c>
      <c r="AV591" s="2" t="s">
        <v>904</v>
      </c>
      <c r="AW591" s="2" t="s">
        <v>904</v>
      </c>
      <c r="AX591" s="2" t="s">
        <v>904</v>
      </c>
      <c r="AY591" s="2" t="s">
        <v>904</v>
      </c>
      <c r="AZ591" s="2" t="s">
        <v>904</v>
      </c>
      <c r="BA591" s="205">
        <v>452709.9904394136</v>
      </c>
      <c r="BB591" s="205">
        <v>2.5593519241871263</v>
      </c>
      <c r="BC591" s="206" t="s">
        <v>904</v>
      </c>
      <c r="BD591" s="205">
        <v>2.5593519241871263</v>
      </c>
      <c r="BE591" s="205">
        <v>3587.7111446073395</v>
      </c>
      <c r="BF591" s="205">
        <v>0.0</v>
      </c>
      <c r="BG591" s="205">
        <v>55412.49674999999</v>
      </c>
      <c r="BH591" s="205">
        <v>44329.997400000015</v>
      </c>
      <c r="BI591" s="2" t="s">
        <v>904</v>
      </c>
      <c r="BJ591" s="2" t="s">
        <v>904</v>
      </c>
      <c r="BK591" s="2" t="s">
        <v>904</v>
      </c>
      <c r="BL591" s="2" t="s">
        <v>911</v>
      </c>
      <c r="BM591" s="208" t="s">
        <v>904</v>
      </c>
      <c r="BN591" s="208" t="s">
        <v>904</v>
      </c>
      <c r="BO591" s="87">
        <v>20.0</v>
      </c>
      <c r="BP591" s="101">
        <v>0.05</v>
      </c>
      <c r="BQ591" s="101">
        <v>0.04</v>
      </c>
      <c r="BR591" s="2">
        <v>100.0</v>
      </c>
      <c r="BS591" s="2">
        <v>100.0</v>
      </c>
    </row>
    <row r="592" ht="12.75" customHeight="1">
      <c r="A592" s="87" t="str">
        <f t="shared" si="1"/>
        <v>China Salt marsh Restoration Hybrid Medium</v>
      </c>
      <c r="B592" s="87" t="s">
        <v>162</v>
      </c>
      <c r="C592" s="203" t="s">
        <v>191</v>
      </c>
      <c r="D592" s="2" t="s">
        <v>592</v>
      </c>
      <c r="E592" s="203" t="s">
        <v>168</v>
      </c>
      <c r="F592" s="2" t="s">
        <v>174</v>
      </c>
      <c r="G592" s="203" t="s">
        <v>910</v>
      </c>
      <c r="H592" s="177">
        <v>500.0</v>
      </c>
      <c r="I592" s="2" t="s">
        <v>903</v>
      </c>
      <c r="J592" s="2">
        <v>10513.230128578312</v>
      </c>
      <c r="K592" s="2" t="e">
        <v>#VALUE!</v>
      </c>
      <c r="L592" s="204" t="e">
        <v>#VALUE!</v>
      </c>
      <c r="M592" s="92" t="e">
        <v>#VALUE!</v>
      </c>
      <c r="N592" s="92" t="e">
        <v>#VALUE!</v>
      </c>
      <c r="O592" s="92" t="e">
        <v>#VALUE!</v>
      </c>
      <c r="P592" s="92" t="e">
        <v>#VALUE!</v>
      </c>
      <c r="Q592" s="92" t="e">
        <v>#VALUE!</v>
      </c>
      <c r="R592" s="92" t="e">
        <v>#VALUE!</v>
      </c>
      <c r="S592" s="92">
        <v>32532.499999999927</v>
      </c>
      <c r="T592" s="92">
        <v>26025.999999999953</v>
      </c>
      <c r="U592" s="92" t="e">
        <v>#VALUE!</v>
      </c>
      <c r="V592" s="92" t="e">
        <v>#VALUE!</v>
      </c>
      <c r="W592" s="92" t="e">
        <v>#VALUE!</v>
      </c>
      <c r="X592" s="92" t="e">
        <v>#VALUE!</v>
      </c>
      <c r="Y592" s="92" t="e">
        <v>#VALUE!</v>
      </c>
      <c r="Z592" s="92">
        <v>65.06499999999986</v>
      </c>
      <c r="AA592" s="92" t="e">
        <v>#VALUE!</v>
      </c>
      <c r="AB592" s="87">
        <v>500.0</v>
      </c>
      <c r="AC592" s="2" t="e">
        <v>#VALUE!</v>
      </c>
      <c r="AD592" s="92" t="e">
        <v>#VALUE!</v>
      </c>
      <c r="AE592" s="92" t="e">
        <v>#VALUE!</v>
      </c>
      <c r="AF592" s="92" t="e">
        <v>#VALUE!</v>
      </c>
      <c r="AG592" s="92" t="e">
        <v>#VALUE!</v>
      </c>
      <c r="AH592" s="2" t="s">
        <v>904</v>
      </c>
      <c r="AI592" s="2" t="s">
        <v>904</v>
      </c>
      <c r="AJ592" s="2" t="s">
        <v>904</v>
      </c>
      <c r="AK592" s="177">
        <v>26025.999999999953</v>
      </c>
      <c r="AL592" s="2" t="s">
        <v>904</v>
      </c>
      <c r="AM592" s="2" t="s">
        <v>904</v>
      </c>
      <c r="AN592" s="2" t="s">
        <v>904</v>
      </c>
      <c r="AO592" s="2" t="s">
        <v>904</v>
      </c>
      <c r="AP592" s="2" t="s">
        <v>904</v>
      </c>
      <c r="AQ592" s="2" t="s">
        <v>904</v>
      </c>
      <c r="AR592" s="2" t="s">
        <v>904</v>
      </c>
      <c r="AS592" s="2" t="s">
        <v>904</v>
      </c>
      <c r="AT592" s="2" t="s">
        <v>904</v>
      </c>
      <c r="AU592" s="2" t="s">
        <v>904</v>
      </c>
      <c r="AV592" s="2" t="s">
        <v>904</v>
      </c>
      <c r="AW592" s="2" t="s">
        <v>904</v>
      </c>
      <c r="AX592" s="2" t="s">
        <v>904</v>
      </c>
      <c r="AY592" s="2" t="s">
        <v>904</v>
      </c>
      <c r="AZ592" s="2" t="s">
        <v>904</v>
      </c>
      <c r="BA592" s="205">
        <v>2438999.221068355</v>
      </c>
      <c r="BB592" s="205">
        <v>4.741479731098821</v>
      </c>
      <c r="BC592" s="206" t="s">
        <v>904</v>
      </c>
      <c r="BD592" s="205">
        <v>4.741479731098821</v>
      </c>
      <c r="BE592" s="205">
        <v>808.7810714494354</v>
      </c>
      <c r="BF592" s="205">
        <v>0.0</v>
      </c>
      <c r="BG592" s="205">
        <v>32532.499999999927</v>
      </c>
      <c r="BH592" s="205">
        <v>26025.999999999953</v>
      </c>
      <c r="BI592" s="2" t="s">
        <v>904</v>
      </c>
      <c r="BJ592" s="2" t="s">
        <v>904</v>
      </c>
      <c r="BK592" s="2" t="s">
        <v>904</v>
      </c>
      <c r="BL592" s="2" t="s">
        <v>911</v>
      </c>
      <c r="BM592" s="208" t="s">
        <v>904</v>
      </c>
      <c r="BN592" s="208" t="s">
        <v>904</v>
      </c>
      <c r="BO592" s="87">
        <v>20.0</v>
      </c>
      <c r="BP592" s="101">
        <v>0.05</v>
      </c>
      <c r="BQ592" s="101">
        <v>0.04</v>
      </c>
      <c r="BR592" s="2">
        <v>100.0</v>
      </c>
      <c r="BS592" s="2">
        <v>100.0</v>
      </c>
    </row>
    <row r="593" ht="12.75" customHeight="1">
      <c r="A593" s="87" t="str">
        <f t="shared" si="1"/>
        <v>China Salt marsh Restoration Hybrid Medium</v>
      </c>
      <c r="B593" s="87" t="s">
        <v>162</v>
      </c>
      <c r="C593" s="203" t="s">
        <v>191</v>
      </c>
      <c r="D593" s="2" t="s">
        <v>592</v>
      </c>
      <c r="E593" s="203" t="s">
        <v>168</v>
      </c>
      <c r="F593" s="2" t="s">
        <v>174</v>
      </c>
      <c r="G593" s="203" t="s">
        <v>910</v>
      </c>
      <c r="H593" s="177">
        <v>500.0</v>
      </c>
      <c r="I593" s="2" t="s">
        <v>903</v>
      </c>
      <c r="J593" s="2">
        <v>10513.230128578312</v>
      </c>
      <c r="K593" s="2" t="e">
        <v>#VALUE!</v>
      </c>
      <c r="L593" s="204" t="e">
        <v>#VALUE!</v>
      </c>
      <c r="M593" s="92" t="e">
        <v>#VALUE!</v>
      </c>
      <c r="N593" s="92" t="e">
        <v>#VALUE!</v>
      </c>
      <c r="O593" s="92" t="e">
        <v>#VALUE!</v>
      </c>
      <c r="P593" s="92" t="e">
        <v>#VALUE!</v>
      </c>
      <c r="Q593" s="92" t="e">
        <v>#VALUE!</v>
      </c>
      <c r="R593" s="92" t="e">
        <v>#VALUE!</v>
      </c>
      <c r="S593" s="92">
        <v>32532.499999999927</v>
      </c>
      <c r="T593" s="92">
        <v>26025.999999999953</v>
      </c>
      <c r="U593" s="92" t="e">
        <v>#VALUE!</v>
      </c>
      <c r="V593" s="92" t="e">
        <v>#VALUE!</v>
      </c>
      <c r="W593" s="92" t="e">
        <v>#VALUE!</v>
      </c>
      <c r="X593" s="92" t="e">
        <v>#VALUE!</v>
      </c>
      <c r="Y593" s="92" t="e">
        <v>#VALUE!</v>
      </c>
      <c r="Z593" s="92">
        <v>65.06499999999986</v>
      </c>
      <c r="AA593" s="92" t="e">
        <v>#VALUE!</v>
      </c>
      <c r="AB593" s="87">
        <v>500.0</v>
      </c>
      <c r="AC593" s="2" t="e">
        <v>#VALUE!</v>
      </c>
      <c r="AD593" s="92" t="e">
        <v>#VALUE!</v>
      </c>
      <c r="AE593" s="92" t="e">
        <v>#VALUE!</v>
      </c>
      <c r="AF593" s="92" t="e">
        <v>#VALUE!</v>
      </c>
      <c r="AG593" s="92" t="e">
        <v>#VALUE!</v>
      </c>
      <c r="AH593" s="2" t="s">
        <v>904</v>
      </c>
      <c r="AI593" s="2" t="s">
        <v>904</v>
      </c>
      <c r="AJ593" s="2" t="s">
        <v>904</v>
      </c>
      <c r="AK593" s="177">
        <v>26025.999999999953</v>
      </c>
      <c r="AL593" s="2" t="s">
        <v>904</v>
      </c>
      <c r="AM593" s="2" t="s">
        <v>904</v>
      </c>
      <c r="AN593" s="2" t="s">
        <v>904</v>
      </c>
      <c r="AO593" s="2" t="s">
        <v>904</v>
      </c>
      <c r="AP593" s="2" t="s">
        <v>904</v>
      </c>
      <c r="AQ593" s="2" t="s">
        <v>904</v>
      </c>
      <c r="AR593" s="2" t="s">
        <v>904</v>
      </c>
      <c r="AS593" s="2" t="s">
        <v>904</v>
      </c>
      <c r="AT593" s="2" t="s">
        <v>904</v>
      </c>
      <c r="AU593" s="2" t="s">
        <v>904</v>
      </c>
      <c r="AV593" s="2" t="s">
        <v>904</v>
      </c>
      <c r="AW593" s="2" t="s">
        <v>904</v>
      </c>
      <c r="AX593" s="2" t="s">
        <v>904</v>
      </c>
      <c r="AY593" s="2" t="s">
        <v>904</v>
      </c>
      <c r="AZ593" s="2" t="s">
        <v>904</v>
      </c>
      <c r="BA593" s="205">
        <v>2438999.221068355</v>
      </c>
      <c r="BB593" s="205">
        <v>4.741479731098821</v>
      </c>
      <c r="BC593" s="206" t="s">
        <v>904</v>
      </c>
      <c r="BD593" s="205">
        <v>4.741479731098821</v>
      </c>
      <c r="BE593" s="205">
        <v>808.7810714494354</v>
      </c>
      <c r="BF593" s="205">
        <v>0.0</v>
      </c>
      <c r="BG593" s="205">
        <v>32532.499999999927</v>
      </c>
      <c r="BH593" s="205">
        <v>26025.999999999953</v>
      </c>
      <c r="BI593" s="2" t="s">
        <v>904</v>
      </c>
      <c r="BJ593" s="2" t="s">
        <v>904</v>
      </c>
      <c r="BK593" s="2" t="s">
        <v>904</v>
      </c>
      <c r="BL593" s="2" t="s">
        <v>911</v>
      </c>
      <c r="BM593" s="208" t="s">
        <v>904</v>
      </c>
      <c r="BN593" s="208" t="s">
        <v>904</v>
      </c>
      <c r="BO593" s="87">
        <v>20.0</v>
      </c>
      <c r="BP593" s="101">
        <v>0.05</v>
      </c>
      <c r="BQ593" s="101">
        <v>0.04</v>
      </c>
      <c r="BR593" s="2">
        <v>100.0</v>
      </c>
      <c r="BS593" s="2">
        <v>100.0</v>
      </c>
    </row>
    <row r="594" ht="12.75" customHeight="1">
      <c r="A594" s="87" t="str">
        <f t="shared" si="1"/>
        <v>China Mangrove Restoration Hybrid Medium</v>
      </c>
      <c r="B594" s="87" t="s">
        <v>162</v>
      </c>
      <c r="C594" s="203" t="s">
        <v>191</v>
      </c>
      <c r="D594" s="2" t="s">
        <v>592</v>
      </c>
      <c r="E594" s="203" t="s">
        <v>160</v>
      </c>
      <c r="F594" s="2" t="s">
        <v>174</v>
      </c>
      <c r="G594" s="203" t="s">
        <v>910</v>
      </c>
      <c r="H594" s="177">
        <v>500.0</v>
      </c>
      <c r="I594" s="2" t="s">
        <v>903</v>
      </c>
      <c r="J594" s="2">
        <v>26227.396285836196</v>
      </c>
      <c r="K594" s="2" t="e">
        <v>#VALUE!</v>
      </c>
      <c r="L594" s="204" t="e">
        <v>#VALUE!</v>
      </c>
      <c r="M594" s="92" t="e">
        <v>#VALUE!</v>
      </c>
      <c r="N594" s="92" t="e">
        <v>#VALUE!</v>
      </c>
      <c r="O594" s="92" t="e">
        <v>#VALUE!</v>
      </c>
      <c r="P594" s="92" t="e">
        <v>#VALUE!</v>
      </c>
      <c r="Q594" s="92" t="e">
        <v>#VALUE!</v>
      </c>
      <c r="R594" s="92" t="e">
        <v>#VALUE!</v>
      </c>
      <c r="S594" s="92">
        <v>55412.49674999999</v>
      </c>
      <c r="T594" s="92">
        <v>44329.997400000015</v>
      </c>
      <c r="U594" s="92" t="e">
        <v>#VALUE!</v>
      </c>
      <c r="V594" s="92" t="e">
        <v>#VALUE!</v>
      </c>
      <c r="W594" s="92" t="e">
        <v>#VALUE!</v>
      </c>
      <c r="X594" s="92" t="e">
        <v>#VALUE!</v>
      </c>
      <c r="Y594" s="92" t="e">
        <v>#VALUE!</v>
      </c>
      <c r="Z594" s="92">
        <v>110.82499349999998</v>
      </c>
      <c r="AA594" s="92" t="e">
        <v>#VALUE!</v>
      </c>
      <c r="AB594" s="87">
        <v>500.0</v>
      </c>
      <c r="AC594" s="2" t="e">
        <v>#VALUE!</v>
      </c>
      <c r="AD594" s="92" t="e">
        <v>#VALUE!</v>
      </c>
      <c r="AE594" s="92" t="e">
        <v>#VALUE!</v>
      </c>
      <c r="AF594" s="92" t="e">
        <v>#VALUE!</v>
      </c>
      <c r="AG594" s="92" t="e">
        <v>#VALUE!</v>
      </c>
      <c r="AH594" s="2" t="s">
        <v>904</v>
      </c>
      <c r="AI594" s="2" t="s">
        <v>904</v>
      </c>
      <c r="AJ594" s="2" t="s">
        <v>904</v>
      </c>
      <c r="AK594" s="177">
        <v>44329.997400000015</v>
      </c>
      <c r="AL594" s="2" t="s">
        <v>904</v>
      </c>
      <c r="AM594" s="2" t="s">
        <v>904</v>
      </c>
      <c r="AN594" s="2" t="s">
        <v>904</v>
      </c>
      <c r="AO594" s="2" t="s">
        <v>904</v>
      </c>
      <c r="AP594" s="2" t="s">
        <v>904</v>
      </c>
      <c r="AQ594" s="2" t="s">
        <v>904</v>
      </c>
      <c r="AR594" s="2" t="s">
        <v>904</v>
      </c>
      <c r="AS594" s="2" t="s">
        <v>904</v>
      </c>
      <c r="AT594" s="2" t="s">
        <v>904</v>
      </c>
      <c r="AU594" s="2" t="s">
        <v>904</v>
      </c>
      <c r="AV594" s="2" t="s">
        <v>904</v>
      </c>
      <c r="AW594" s="2" t="s">
        <v>904</v>
      </c>
      <c r="AX594" s="2" t="s">
        <v>904</v>
      </c>
      <c r="AY594" s="2" t="s">
        <v>904</v>
      </c>
      <c r="AZ594" s="2" t="s">
        <v>904</v>
      </c>
      <c r="BA594" s="205">
        <v>452709.9904394136</v>
      </c>
      <c r="BB594" s="205">
        <v>2.5593519241871263</v>
      </c>
      <c r="BC594" s="206" t="s">
        <v>904</v>
      </c>
      <c r="BD594" s="205">
        <v>2.5593519241871263</v>
      </c>
      <c r="BE594" s="205">
        <v>3587.7111446073395</v>
      </c>
      <c r="BF594" s="205">
        <v>0.0</v>
      </c>
      <c r="BG594" s="205">
        <v>55412.49674999999</v>
      </c>
      <c r="BH594" s="205">
        <v>44329.997400000015</v>
      </c>
      <c r="BI594" s="2" t="s">
        <v>904</v>
      </c>
      <c r="BJ594" s="2" t="s">
        <v>904</v>
      </c>
      <c r="BK594" s="2" t="s">
        <v>904</v>
      </c>
      <c r="BL594" s="2" t="s">
        <v>911</v>
      </c>
      <c r="BM594" s="208" t="s">
        <v>904</v>
      </c>
      <c r="BN594" s="208" t="s">
        <v>904</v>
      </c>
      <c r="BO594" s="87">
        <v>20.0</v>
      </c>
      <c r="BP594" s="101">
        <v>0.05</v>
      </c>
      <c r="BQ594" s="101">
        <v>0.04</v>
      </c>
      <c r="BR594" s="2">
        <v>100.0</v>
      </c>
      <c r="BS594" s="2">
        <v>100.0</v>
      </c>
    </row>
    <row r="595" ht="12.75" customHeight="1">
      <c r="A595" s="87" t="str">
        <f t="shared" si="1"/>
        <v>China Mangrove Restoration Hybrid Medium</v>
      </c>
      <c r="B595" s="87" t="s">
        <v>162</v>
      </c>
      <c r="C595" s="203" t="s">
        <v>191</v>
      </c>
      <c r="D595" s="2" t="s">
        <v>592</v>
      </c>
      <c r="E595" s="203" t="s">
        <v>160</v>
      </c>
      <c r="F595" s="2" t="s">
        <v>174</v>
      </c>
      <c r="G595" s="203" t="s">
        <v>910</v>
      </c>
      <c r="H595" s="177">
        <v>500.0</v>
      </c>
      <c r="I595" s="2" t="s">
        <v>903</v>
      </c>
      <c r="J595" s="2">
        <v>26227.396285836196</v>
      </c>
      <c r="K595" s="2" t="e">
        <v>#VALUE!</v>
      </c>
      <c r="L595" s="204" t="e">
        <v>#VALUE!</v>
      </c>
      <c r="M595" s="92" t="e">
        <v>#VALUE!</v>
      </c>
      <c r="N595" s="92" t="e">
        <v>#VALUE!</v>
      </c>
      <c r="O595" s="92" t="e">
        <v>#VALUE!</v>
      </c>
      <c r="P595" s="92" t="e">
        <v>#VALUE!</v>
      </c>
      <c r="Q595" s="92" t="e">
        <v>#VALUE!</v>
      </c>
      <c r="R595" s="92" t="e">
        <v>#VALUE!</v>
      </c>
      <c r="S595" s="92">
        <v>55412.49674999999</v>
      </c>
      <c r="T595" s="92">
        <v>44329.997400000015</v>
      </c>
      <c r="U595" s="92" t="e">
        <v>#VALUE!</v>
      </c>
      <c r="V595" s="92" t="e">
        <v>#VALUE!</v>
      </c>
      <c r="W595" s="92" t="e">
        <v>#VALUE!</v>
      </c>
      <c r="X595" s="92" t="e">
        <v>#VALUE!</v>
      </c>
      <c r="Y595" s="92" t="e">
        <v>#VALUE!</v>
      </c>
      <c r="Z595" s="92">
        <v>110.82499349999998</v>
      </c>
      <c r="AA595" s="92" t="e">
        <v>#VALUE!</v>
      </c>
      <c r="AB595" s="87">
        <v>500.0</v>
      </c>
      <c r="AC595" s="2" t="e">
        <v>#VALUE!</v>
      </c>
      <c r="AD595" s="92" t="e">
        <v>#VALUE!</v>
      </c>
      <c r="AE595" s="92" t="e">
        <v>#VALUE!</v>
      </c>
      <c r="AF595" s="92" t="e">
        <v>#VALUE!</v>
      </c>
      <c r="AG595" s="92" t="e">
        <v>#VALUE!</v>
      </c>
      <c r="AH595" s="2" t="s">
        <v>904</v>
      </c>
      <c r="AI595" s="2" t="s">
        <v>904</v>
      </c>
      <c r="AJ595" s="2" t="s">
        <v>904</v>
      </c>
      <c r="AK595" s="177">
        <v>44329.997400000015</v>
      </c>
      <c r="AL595" s="2" t="s">
        <v>904</v>
      </c>
      <c r="AM595" s="2" t="s">
        <v>904</v>
      </c>
      <c r="AN595" s="2" t="s">
        <v>904</v>
      </c>
      <c r="AO595" s="2" t="s">
        <v>904</v>
      </c>
      <c r="AP595" s="2" t="s">
        <v>904</v>
      </c>
      <c r="AQ595" s="2" t="s">
        <v>904</v>
      </c>
      <c r="AR595" s="2" t="s">
        <v>904</v>
      </c>
      <c r="AS595" s="2" t="s">
        <v>904</v>
      </c>
      <c r="AT595" s="2" t="s">
        <v>904</v>
      </c>
      <c r="AU595" s="2" t="s">
        <v>904</v>
      </c>
      <c r="AV595" s="2" t="s">
        <v>904</v>
      </c>
      <c r="AW595" s="2" t="s">
        <v>904</v>
      </c>
      <c r="AX595" s="2" t="s">
        <v>904</v>
      </c>
      <c r="AY595" s="2" t="s">
        <v>904</v>
      </c>
      <c r="AZ595" s="2" t="s">
        <v>904</v>
      </c>
      <c r="BA595" s="205">
        <v>452709.9904394136</v>
      </c>
      <c r="BB595" s="205">
        <v>2.5593519241871263</v>
      </c>
      <c r="BC595" s="206" t="s">
        <v>904</v>
      </c>
      <c r="BD595" s="205">
        <v>2.5593519241871263</v>
      </c>
      <c r="BE595" s="205">
        <v>3587.7111446073395</v>
      </c>
      <c r="BF595" s="205">
        <v>0.0</v>
      </c>
      <c r="BG595" s="205">
        <v>55412.49674999999</v>
      </c>
      <c r="BH595" s="205">
        <v>44329.997400000015</v>
      </c>
      <c r="BI595" s="2" t="s">
        <v>904</v>
      </c>
      <c r="BJ595" s="2" t="s">
        <v>904</v>
      </c>
      <c r="BK595" s="2" t="s">
        <v>904</v>
      </c>
      <c r="BL595" s="2" t="s">
        <v>911</v>
      </c>
      <c r="BM595" s="208" t="s">
        <v>904</v>
      </c>
      <c r="BN595" s="208" t="s">
        <v>904</v>
      </c>
      <c r="BO595" s="87">
        <v>20.0</v>
      </c>
      <c r="BP595" s="101">
        <v>0.05</v>
      </c>
      <c r="BQ595" s="101">
        <v>0.04</v>
      </c>
      <c r="BR595" s="2">
        <v>100.0</v>
      </c>
      <c r="BS595" s="2">
        <v>100.0</v>
      </c>
    </row>
    <row r="596" ht="12.75" customHeight="1">
      <c r="A596" s="87" t="str">
        <f t="shared" si="1"/>
        <v>China Salt marsh Restoration Hybrid Medium</v>
      </c>
      <c r="B596" s="87" t="s">
        <v>162</v>
      </c>
      <c r="C596" s="203" t="s">
        <v>191</v>
      </c>
      <c r="D596" s="2" t="s">
        <v>592</v>
      </c>
      <c r="E596" s="203" t="s">
        <v>168</v>
      </c>
      <c r="F596" s="2" t="s">
        <v>174</v>
      </c>
      <c r="G596" s="203" t="s">
        <v>910</v>
      </c>
      <c r="H596" s="177">
        <v>500.0</v>
      </c>
      <c r="I596" s="2" t="s">
        <v>903</v>
      </c>
      <c r="J596" s="2">
        <v>10513.230128578312</v>
      </c>
      <c r="K596" s="2" t="e">
        <v>#VALUE!</v>
      </c>
      <c r="L596" s="204" t="e">
        <v>#VALUE!</v>
      </c>
      <c r="M596" s="92" t="e">
        <v>#VALUE!</v>
      </c>
      <c r="N596" s="92" t="e">
        <v>#VALUE!</v>
      </c>
      <c r="O596" s="92" t="e">
        <v>#VALUE!</v>
      </c>
      <c r="P596" s="92" t="e">
        <v>#VALUE!</v>
      </c>
      <c r="Q596" s="92" t="e">
        <v>#VALUE!</v>
      </c>
      <c r="R596" s="92" t="e">
        <v>#VALUE!</v>
      </c>
      <c r="S596" s="92">
        <v>32532.499999999927</v>
      </c>
      <c r="T596" s="92">
        <v>26025.999999999953</v>
      </c>
      <c r="U596" s="92" t="e">
        <v>#VALUE!</v>
      </c>
      <c r="V596" s="92" t="e">
        <v>#VALUE!</v>
      </c>
      <c r="W596" s="92" t="e">
        <v>#VALUE!</v>
      </c>
      <c r="X596" s="92" t="e">
        <v>#VALUE!</v>
      </c>
      <c r="Y596" s="92" t="e">
        <v>#VALUE!</v>
      </c>
      <c r="Z596" s="92">
        <v>65.06499999999986</v>
      </c>
      <c r="AA596" s="92" t="e">
        <v>#VALUE!</v>
      </c>
      <c r="AB596" s="87">
        <v>500.0</v>
      </c>
      <c r="AC596" s="2" t="e">
        <v>#VALUE!</v>
      </c>
      <c r="AD596" s="92" t="e">
        <v>#VALUE!</v>
      </c>
      <c r="AE596" s="92" t="e">
        <v>#VALUE!</v>
      </c>
      <c r="AF596" s="92" t="e">
        <v>#VALUE!</v>
      </c>
      <c r="AG596" s="92" t="e">
        <v>#VALUE!</v>
      </c>
      <c r="AH596" s="2" t="s">
        <v>904</v>
      </c>
      <c r="AI596" s="2" t="s">
        <v>904</v>
      </c>
      <c r="AJ596" s="2" t="s">
        <v>904</v>
      </c>
      <c r="AK596" s="177">
        <v>26025.999999999953</v>
      </c>
      <c r="AL596" s="2" t="s">
        <v>904</v>
      </c>
      <c r="AM596" s="2" t="s">
        <v>904</v>
      </c>
      <c r="AN596" s="2" t="s">
        <v>904</v>
      </c>
      <c r="AO596" s="2" t="s">
        <v>904</v>
      </c>
      <c r="AP596" s="2" t="s">
        <v>904</v>
      </c>
      <c r="AQ596" s="2" t="s">
        <v>904</v>
      </c>
      <c r="AR596" s="2" t="s">
        <v>904</v>
      </c>
      <c r="AS596" s="2" t="s">
        <v>904</v>
      </c>
      <c r="AT596" s="2" t="s">
        <v>904</v>
      </c>
      <c r="AU596" s="2" t="s">
        <v>904</v>
      </c>
      <c r="AV596" s="2" t="s">
        <v>904</v>
      </c>
      <c r="AW596" s="2" t="s">
        <v>904</v>
      </c>
      <c r="AX596" s="2" t="s">
        <v>904</v>
      </c>
      <c r="AY596" s="2" t="s">
        <v>904</v>
      </c>
      <c r="AZ596" s="2" t="s">
        <v>904</v>
      </c>
      <c r="BA596" s="205">
        <v>2438999.221068355</v>
      </c>
      <c r="BB596" s="205">
        <v>4.741479731098821</v>
      </c>
      <c r="BC596" s="206" t="s">
        <v>904</v>
      </c>
      <c r="BD596" s="205">
        <v>4.741479731098821</v>
      </c>
      <c r="BE596" s="205">
        <v>808.7810714494354</v>
      </c>
      <c r="BF596" s="205">
        <v>0.0</v>
      </c>
      <c r="BG596" s="205">
        <v>32532.499999999927</v>
      </c>
      <c r="BH596" s="205">
        <v>26025.999999999953</v>
      </c>
      <c r="BI596" s="2" t="s">
        <v>904</v>
      </c>
      <c r="BJ596" s="2" t="s">
        <v>904</v>
      </c>
      <c r="BK596" s="2" t="s">
        <v>904</v>
      </c>
      <c r="BL596" s="2" t="s">
        <v>911</v>
      </c>
      <c r="BM596" s="208" t="s">
        <v>904</v>
      </c>
      <c r="BN596" s="208" t="s">
        <v>904</v>
      </c>
      <c r="BO596" s="87">
        <v>20.0</v>
      </c>
      <c r="BP596" s="101">
        <v>0.05</v>
      </c>
      <c r="BQ596" s="101">
        <v>0.04</v>
      </c>
      <c r="BR596" s="2">
        <v>100.0</v>
      </c>
      <c r="BS596" s="2">
        <v>100.0</v>
      </c>
    </row>
    <row r="597" ht="12.75" customHeight="1">
      <c r="A597" s="87" t="str">
        <f t="shared" si="1"/>
        <v>China Salt marsh Restoration Hybrid Medium</v>
      </c>
      <c r="B597" s="87" t="s">
        <v>162</v>
      </c>
      <c r="C597" s="203" t="s">
        <v>191</v>
      </c>
      <c r="D597" s="2" t="s">
        <v>592</v>
      </c>
      <c r="E597" s="203" t="s">
        <v>168</v>
      </c>
      <c r="F597" s="2" t="s">
        <v>174</v>
      </c>
      <c r="G597" s="203" t="s">
        <v>910</v>
      </c>
      <c r="H597" s="177">
        <v>500.0</v>
      </c>
      <c r="I597" s="2" t="s">
        <v>903</v>
      </c>
      <c r="J597" s="2">
        <v>10513.230128578312</v>
      </c>
      <c r="K597" s="2" t="e">
        <v>#VALUE!</v>
      </c>
      <c r="L597" s="204" t="e">
        <v>#VALUE!</v>
      </c>
      <c r="M597" s="92" t="e">
        <v>#VALUE!</v>
      </c>
      <c r="N597" s="92" t="e">
        <v>#VALUE!</v>
      </c>
      <c r="O597" s="92" t="e">
        <v>#VALUE!</v>
      </c>
      <c r="P597" s="92" t="e">
        <v>#VALUE!</v>
      </c>
      <c r="Q597" s="92" t="e">
        <v>#VALUE!</v>
      </c>
      <c r="R597" s="92" t="e">
        <v>#VALUE!</v>
      </c>
      <c r="S597" s="92">
        <v>32532.499999999927</v>
      </c>
      <c r="T597" s="92">
        <v>26025.999999999953</v>
      </c>
      <c r="U597" s="92" t="e">
        <v>#VALUE!</v>
      </c>
      <c r="V597" s="92" t="e">
        <v>#VALUE!</v>
      </c>
      <c r="W597" s="92" t="e">
        <v>#VALUE!</v>
      </c>
      <c r="X597" s="92" t="e">
        <v>#VALUE!</v>
      </c>
      <c r="Y597" s="92" t="e">
        <v>#VALUE!</v>
      </c>
      <c r="Z597" s="92">
        <v>65.06499999999986</v>
      </c>
      <c r="AA597" s="92" t="e">
        <v>#VALUE!</v>
      </c>
      <c r="AB597" s="87">
        <v>500.0</v>
      </c>
      <c r="AC597" s="2" t="e">
        <v>#VALUE!</v>
      </c>
      <c r="AD597" s="92" t="e">
        <v>#VALUE!</v>
      </c>
      <c r="AE597" s="92" t="e">
        <v>#VALUE!</v>
      </c>
      <c r="AF597" s="92" t="e">
        <v>#VALUE!</v>
      </c>
      <c r="AG597" s="92" t="e">
        <v>#VALUE!</v>
      </c>
      <c r="AH597" s="2" t="s">
        <v>904</v>
      </c>
      <c r="AI597" s="2" t="s">
        <v>904</v>
      </c>
      <c r="AJ597" s="2" t="s">
        <v>904</v>
      </c>
      <c r="AK597" s="177">
        <v>26025.999999999953</v>
      </c>
      <c r="AL597" s="2" t="s">
        <v>904</v>
      </c>
      <c r="AM597" s="2" t="s">
        <v>904</v>
      </c>
      <c r="AN597" s="2" t="s">
        <v>904</v>
      </c>
      <c r="AO597" s="2" t="s">
        <v>904</v>
      </c>
      <c r="AP597" s="2" t="s">
        <v>904</v>
      </c>
      <c r="AQ597" s="2" t="s">
        <v>904</v>
      </c>
      <c r="AR597" s="2" t="s">
        <v>904</v>
      </c>
      <c r="AS597" s="2" t="s">
        <v>904</v>
      </c>
      <c r="AT597" s="2" t="s">
        <v>904</v>
      </c>
      <c r="AU597" s="2" t="s">
        <v>904</v>
      </c>
      <c r="AV597" s="2" t="s">
        <v>904</v>
      </c>
      <c r="AW597" s="2" t="s">
        <v>904</v>
      </c>
      <c r="AX597" s="2" t="s">
        <v>904</v>
      </c>
      <c r="AY597" s="2" t="s">
        <v>904</v>
      </c>
      <c r="AZ597" s="2" t="s">
        <v>904</v>
      </c>
      <c r="BA597" s="205">
        <v>2438999.221068355</v>
      </c>
      <c r="BB597" s="205">
        <v>4.741479731098821</v>
      </c>
      <c r="BC597" s="206" t="s">
        <v>904</v>
      </c>
      <c r="BD597" s="205">
        <v>4.741479731098821</v>
      </c>
      <c r="BE597" s="205">
        <v>808.7810714494354</v>
      </c>
      <c r="BF597" s="205">
        <v>0.0</v>
      </c>
      <c r="BG597" s="205">
        <v>32532.499999999927</v>
      </c>
      <c r="BH597" s="205">
        <v>26025.999999999953</v>
      </c>
      <c r="BI597" s="2" t="s">
        <v>904</v>
      </c>
      <c r="BJ597" s="2" t="s">
        <v>904</v>
      </c>
      <c r="BK597" s="2" t="s">
        <v>904</v>
      </c>
      <c r="BL597" s="2" t="s">
        <v>911</v>
      </c>
      <c r="BM597" s="208" t="s">
        <v>904</v>
      </c>
      <c r="BN597" s="208" t="s">
        <v>904</v>
      </c>
      <c r="BO597" s="87">
        <v>20.0</v>
      </c>
      <c r="BP597" s="101">
        <v>0.05</v>
      </c>
      <c r="BQ597" s="101">
        <v>0.04</v>
      </c>
      <c r="BR597" s="2">
        <v>100.0</v>
      </c>
      <c r="BS597" s="2">
        <v>100.0</v>
      </c>
    </row>
    <row r="598" ht="12.75" customHeight="1">
      <c r="A598" s="87" t="str">
        <f t="shared" si="1"/>
        <v>China Mangrove Restoration Hybrid Small</v>
      </c>
      <c r="B598" s="87" t="s">
        <v>162</v>
      </c>
      <c r="C598" s="203" t="s">
        <v>191</v>
      </c>
      <c r="D598" s="2" t="s">
        <v>592</v>
      </c>
      <c r="E598" s="203" t="s">
        <v>160</v>
      </c>
      <c r="F598" s="2" t="s">
        <v>174</v>
      </c>
      <c r="G598" s="203" t="s">
        <v>910</v>
      </c>
      <c r="H598" s="177">
        <v>100.0</v>
      </c>
      <c r="I598" s="2" t="s">
        <v>907</v>
      </c>
      <c r="J598" s="2">
        <v>26227.396285836196</v>
      </c>
      <c r="K598" s="2" t="e">
        <v>#VALUE!</v>
      </c>
      <c r="L598" s="204" t="e">
        <v>#VALUE!</v>
      </c>
      <c r="M598" s="92" t="e">
        <v>#VALUE!</v>
      </c>
      <c r="N598" s="92" t="e">
        <v>#VALUE!</v>
      </c>
      <c r="O598" s="92" t="e">
        <v>#VALUE!</v>
      </c>
      <c r="P598" s="92" t="e">
        <v>#VALUE!</v>
      </c>
      <c r="Q598" s="92" t="e">
        <v>#VALUE!</v>
      </c>
      <c r="R598" s="92" t="e">
        <v>#VALUE!</v>
      </c>
      <c r="S598" s="92">
        <v>11366.666000000003</v>
      </c>
      <c r="T598" s="92">
        <v>9093.332800000002</v>
      </c>
      <c r="U598" s="92" t="e">
        <v>#VALUE!</v>
      </c>
      <c r="V598" s="92" t="e">
        <v>#VALUE!</v>
      </c>
      <c r="W598" s="92" t="e">
        <v>#VALUE!</v>
      </c>
      <c r="X598" s="92" t="e">
        <v>#VALUE!</v>
      </c>
      <c r="Y598" s="92" t="e">
        <v>#VALUE!</v>
      </c>
      <c r="Z598" s="92">
        <v>113.66666000000004</v>
      </c>
      <c r="AA598" s="92" t="e">
        <v>#VALUE!</v>
      </c>
      <c r="AB598" s="87">
        <v>500.0</v>
      </c>
      <c r="AC598" s="2" t="e">
        <v>#VALUE!</v>
      </c>
      <c r="AD598" s="92" t="e">
        <v>#VALUE!</v>
      </c>
      <c r="AE598" s="92" t="e">
        <v>#VALUE!</v>
      </c>
      <c r="AF598" s="92" t="e">
        <v>#VALUE!</v>
      </c>
      <c r="AG598" s="92" t="e">
        <v>#VALUE!</v>
      </c>
      <c r="AH598" s="2" t="s">
        <v>904</v>
      </c>
      <c r="AI598" s="2" t="s">
        <v>904</v>
      </c>
      <c r="AJ598" s="2" t="s">
        <v>904</v>
      </c>
      <c r="AK598" s="177">
        <v>9093.332800000002</v>
      </c>
      <c r="AL598" s="2" t="s">
        <v>904</v>
      </c>
      <c r="AM598" s="2" t="s">
        <v>904</v>
      </c>
      <c r="AN598" s="2" t="s">
        <v>904</v>
      </c>
      <c r="AO598" s="2" t="s">
        <v>904</v>
      </c>
      <c r="AP598" s="2" t="s">
        <v>904</v>
      </c>
      <c r="AQ598" s="2" t="s">
        <v>904</v>
      </c>
      <c r="AR598" s="2" t="s">
        <v>904</v>
      </c>
      <c r="AS598" s="2" t="s">
        <v>904</v>
      </c>
      <c r="AT598" s="2" t="s">
        <v>904</v>
      </c>
      <c r="AU598" s="2" t="s">
        <v>904</v>
      </c>
      <c r="AV598" s="2" t="s">
        <v>904</v>
      </c>
      <c r="AW598" s="2" t="s">
        <v>904</v>
      </c>
      <c r="AX598" s="2" t="s">
        <v>904</v>
      </c>
      <c r="AY598" s="2" t="s">
        <v>904</v>
      </c>
      <c r="AZ598" s="2" t="s">
        <v>904</v>
      </c>
      <c r="BA598" s="205">
        <v>452709.9904394136</v>
      </c>
      <c r="BB598" s="205">
        <v>0.5118703848374224</v>
      </c>
      <c r="BC598" s="206" t="s">
        <v>904</v>
      </c>
      <c r="BD598" s="205">
        <v>0.5118703848374224</v>
      </c>
      <c r="BE598" s="205">
        <v>717.5422289214688</v>
      </c>
      <c r="BF598" s="205">
        <v>0.0</v>
      </c>
      <c r="BG598" s="205">
        <v>11366.666000000003</v>
      </c>
      <c r="BH598" s="205">
        <v>9093.332800000002</v>
      </c>
      <c r="BI598" s="2" t="s">
        <v>904</v>
      </c>
      <c r="BJ598" s="2" t="s">
        <v>904</v>
      </c>
      <c r="BK598" s="2" t="s">
        <v>904</v>
      </c>
      <c r="BL598" s="2" t="s">
        <v>911</v>
      </c>
      <c r="BM598" s="208" t="s">
        <v>904</v>
      </c>
      <c r="BN598" s="208" t="s">
        <v>904</v>
      </c>
      <c r="BO598" s="87">
        <v>20.0</v>
      </c>
      <c r="BP598" s="101">
        <v>0.05</v>
      </c>
      <c r="BQ598" s="101">
        <v>0.04</v>
      </c>
      <c r="BR598" s="2">
        <v>100.0</v>
      </c>
      <c r="BS598" s="2">
        <v>100.0</v>
      </c>
    </row>
    <row r="599" ht="12.75" customHeight="1">
      <c r="A599" s="87" t="str">
        <f t="shared" si="1"/>
        <v>China Mangrove Restoration Hybrid Small</v>
      </c>
      <c r="B599" s="87" t="s">
        <v>162</v>
      </c>
      <c r="C599" s="203" t="s">
        <v>191</v>
      </c>
      <c r="D599" s="2" t="s">
        <v>592</v>
      </c>
      <c r="E599" s="203" t="s">
        <v>160</v>
      </c>
      <c r="F599" s="2" t="s">
        <v>174</v>
      </c>
      <c r="G599" s="203" t="s">
        <v>910</v>
      </c>
      <c r="H599" s="177">
        <v>100.0</v>
      </c>
      <c r="I599" s="2" t="s">
        <v>907</v>
      </c>
      <c r="J599" s="2">
        <v>26227.396285836196</v>
      </c>
      <c r="K599" s="2" t="e">
        <v>#VALUE!</v>
      </c>
      <c r="L599" s="204" t="e">
        <v>#VALUE!</v>
      </c>
      <c r="M599" s="92" t="e">
        <v>#VALUE!</v>
      </c>
      <c r="N599" s="92" t="e">
        <v>#VALUE!</v>
      </c>
      <c r="O599" s="92" t="e">
        <v>#VALUE!</v>
      </c>
      <c r="P599" s="92" t="e">
        <v>#VALUE!</v>
      </c>
      <c r="Q599" s="92" t="e">
        <v>#VALUE!</v>
      </c>
      <c r="R599" s="92" t="e">
        <v>#VALUE!</v>
      </c>
      <c r="S599" s="92">
        <v>11366.666000000003</v>
      </c>
      <c r="T599" s="92">
        <v>9093.332800000002</v>
      </c>
      <c r="U599" s="92" t="e">
        <v>#VALUE!</v>
      </c>
      <c r="V599" s="92" t="e">
        <v>#VALUE!</v>
      </c>
      <c r="W599" s="92" t="e">
        <v>#VALUE!</v>
      </c>
      <c r="X599" s="92" t="e">
        <v>#VALUE!</v>
      </c>
      <c r="Y599" s="92" t="e">
        <v>#VALUE!</v>
      </c>
      <c r="Z599" s="92">
        <v>113.66666000000004</v>
      </c>
      <c r="AA599" s="92" t="e">
        <v>#VALUE!</v>
      </c>
      <c r="AB599" s="87">
        <v>500.0</v>
      </c>
      <c r="AC599" s="2" t="e">
        <v>#VALUE!</v>
      </c>
      <c r="AD599" s="92" t="e">
        <v>#VALUE!</v>
      </c>
      <c r="AE599" s="92" t="e">
        <v>#VALUE!</v>
      </c>
      <c r="AF599" s="92" t="e">
        <v>#VALUE!</v>
      </c>
      <c r="AG599" s="92" t="e">
        <v>#VALUE!</v>
      </c>
      <c r="AH599" s="2" t="s">
        <v>904</v>
      </c>
      <c r="AI599" s="2" t="s">
        <v>904</v>
      </c>
      <c r="AJ599" s="2" t="s">
        <v>904</v>
      </c>
      <c r="AK599" s="177">
        <v>9093.332800000002</v>
      </c>
      <c r="AL599" s="2" t="s">
        <v>904</v>
      </c>
      <c r="AM599" s="2" t="s">
        <v>904</v>
      </c>
      <c r="AN599" s="2" t="s">
        <v>904</v>
      </c>
      <c r="AO599" s="2" t="s">
        <v>904</v>
      </c>
      <c r="AP599" s="2" t="s">
        <v>904</v>
      </c>
      <c r="AQ599" s="2" t="s">
        <v>904</v>
      </c>
      <c r="AR599" s="2" t="s">
        <v>904</v>
      </c>
      <c r="AS599" s="2" t="s">
        <v>904</v>
      </c>
      <c r="AT599" s="2" t="s">
        <v>904</v>
      </c>
      <c r="AU599" s="2" t="s">
        <v>904</v>
      </c>
      <c r="AV599" s="2" t="s">
        <v>904</v>
      </c>
      <c r="AW599" s="2" t="s">
        <v>904</v>
      </c>
      <c r="AX599" s="2" t="s">
        <v>904</v>
      </c>
      <c r="AY599" s="2" t="s">
        <v>904</v>
      </c>
      <c r="AZ599" s="2" t="s">
        <v>904</v>
      </c>
      <c r="BA599" s="205">
        <v>452709.9904394136</v>
      </c>
      <c r="BB599" s="205">
        <v>0.5118703848374224</v>
      </c>
      <c r="BC599" s="206" t="s">
        <v>904</v>
      </c>
      <c r="BD599" s="205">
        <v>0.5118703848374224</v>
      </c>
      <c r="BE599" s="205">
        <v>717.5422289214688</v>
      </c>
      <c r="BF599" s="205">
        <v>0.0</v>
      </c>
      <c r="BG599" s="205">
        <v>11366.666000000003</v>
      </c>
      <c r="BH599" s="205">
        <v>9093.332800000002</v>
      </c>
      <c r="BI599" s="2" t="s">
        <v>904</v>
      </c>
      <c r="BJ599" s="2" t="s">
        <v>904</v>
      </c>
      <c r="BK599" s="2" t="s">
        <v>904</v>
      </c>
      <c r="BL599" s="2" t="s">
        <v>911</v>
      </c>
      <c r="BM599" s="208" t="s">
        <v>904</v>
      </c>
      <c r="BN599" s="208" t="s">
        <v>904</v>
      </c>
      <c r="BO599" s="87">
        <v>20.0</v>
      </c>
      <c r="BP599" s="101">
        <v>0.05</v>
      </c>
      <c r="BQ599" s="101">
        <v>0.04</v>
      </c>
      <c r="BR599" s="2">
        <v>100.0</v>
      </c>
      <c r="BS599" s="2">
        <v>100.0</v>
      </c>
    </row>
    <row r="600" ht="12.75" customHeight="1">
      <c r="A600" s="87" t="str">
        <f t="shared" si="1"/>
        <v>China Salt marsh Restoration Hybrid Small</v>
      </c>
      <c r="B600" s="87" t="s">
        <v>162</v>
      </c>
      <c r="C600" s="203" t="s">
        <v>191</v>
      </c>
      <c r="D600" s="2" t="s">
        <v>592</v>
      </c>
      <c r="E600" s="203" t="s">
        <v>168</v>
      </c>
      <c r="F600" s="2" t="s">
        <v>174</v>
      </c>
      <c r="G600" s="203" t="s">
        <v>910</v>
      </c>
      <c r="H600" s="177">
        <v>100.0</v>
      </c>
      <c r="I600" s="2" t="s">
        <v>907</v>
      </c>
      <c r="J600" s="2">
        <v>10513.230128578312</v>
      </c>
      <c r="K600" s="2" t="e">
        <v>#VALUE!</v>
      </c>
      <c r="L600" s="204" t="e">
        <v>#VALUE!</v>
      </c>
      <c r="M600" s="92" t="e">
        <v>#VALUE!</v>
      </c>
      <c r="N600" s="92" t="e">
        <v>#VALUE!</v>
      </c>
      <c r="O600" s="92" t="e">
        <v>#VALUE!</v>
      </c>
      <c r="P600" s="92" t="e">
        <v>#VALUE!</v>
      </c>
      <c r="Q600" s="92" t="e">
        <v>#VALUE!</v>
      </c>
      <c r="R600" s="92" t="e">
        <v>#VALUE!</v>
      </c>
      <c r="S600" s="92">
        <v>6673.333333333321</v>
      </c>
      <c r="T600" s="92">
        <v>5338.666666666656</v>
      </c>
      <c r="U600" s="92" t="e">
        <v>#VALUE!</v>
      </c>
      <c r="V600" s="92" t="e">
        <v>#VALUE!</v>
      </c>
      <c r="W600" s="92" t="e">
        <v>#VALUE!</v>
      </c>
      <c r="X600" s="92" t="e">
        <v>#VALUE!</v>
      </c>
      <c r="Y600" s="92" t="e">
        <v>#VALUE!</v>
      </c>
      <c r="Z600" s="92">
        <v>66.7333333333332</v>
      </c>
      <c r="AA600" s="92" t="e">
        <v>#VALUE!</v>
      </c>
      <c r="AB600" s="87">
        <v>500.0</v>
      </c>
      <c r="AC600" s="2" t="e">
        <v>#VALUE!</v>
      </c>
      <c r="AD600" s="92" t="e">
        <v>#VALUE!</v>
      </c>
      <c r="AE600" s="92" t="e">
        <v>#VALUE!</v>
      </c>
      <c r="AF600" s="92" t="e">
        <v>#VALUE!</v>
      </c>
      <c r="AG600" s="92" t="e">
        <v>#VALUE!</v>
      </c>
      <c r="AH600" s="2" t="s">
        <v>904</v>
      </c>
      <c r="AI600" s="2" t="s">
        <v>904</v>
      </c>
      <c r="AJ600" s="2" t="s">
        <v>904</v>
      </c>
      <c r="AK600" s="177">
        <v>5338.666666666656</v>
      </c>
      <c r="AL600" s="2" t="s">
        <v>904</v>
      </c>
      <c r="AM600" s="2" t="s">
        <v>904</v>
      </c>
      <c r="AN600" s="2" t="s">
        <v>904</v>
      </c>
      <c r="AO600" s="2" t="s">
        <v>904</v>
      </c>
      <c r="AP600" s="2" t="s">
        <v>904</v>
      </c>
      <c r="AQ600" s="2" t="s">
        <v>904</v>
      </c>
      <c r="AR600" s="2" t="s">
        <v>904</v>
      </c>
      <c r="AS600" s="2" t="s">
        <v>904</v>
      </c>
      <c r="AT600" s="2" t="s">
        <v>904</v>
      </c>
      <c r="AU600" s="2" t="s">
        <v>904</v>
      </c>
      <c r="AV600" s="2" t="s">
        <v>904</v>
      </c>
      <c r="AW600" s="2" t="s">
        <v>904</v>
      </c>
      <c r="AX600" s="2" t="s">
        <v>904</v>
      </c>
      <c r="AY600" s="2" t="s">
        <v>904</v>
      </c>
      <c r="AZ600" s="2" t="s">
        <v>904</v>
      </c>
      <c r="BA600" s="205">
        <v>2438999.221068355</v>
      </c>
      <c r="BB600" s="205">
        <v>0.9482959462197726</v>
      </c>
      <c r="BC600" s="206" t="s">
        <v>904</v>
      </c>
      <c r="BD600" s="205">
        <v>0.9482959462197726</v>
      </c>
      <c r="BE600" s="205">
        <v>161.75621428988728</v>
      </c>
      <c r="BF600" s="205">
        <v>0.0</v>
      </c>
      <c r="BG600" s="205">
        <v>6673.333333333321</v>
      </c>
      <c r="BH600" s="205">
        <v>5338.666666666656</v>
      </c>
      <c r="BI600" s="2" t="s">
        <v>904</v>
      </c>
      <c r="BJ600" s="2" t="s">
        <v>904</v>
      </c>
      <c r="BK600" s="2" t="s">
        <v>904</v>
      </c>
      <c r="BL600" s="2" t="s">
        <v>911</v>
      </c>
      <c r="BM600" s="208" t="s">
        <v>904</v>
      </c>
      <c r="BN600" s="208" t="s">
        <v>904</v>
      </c>
      <c r="BO600" s="87">
        <v>20.0</v>
      </c>
      <c r="BP600" s="101">
        <v>0.05</v>
      </c>
      <c r="BQ600" s="101">
        <v>0.04</v>
      </c>
      <c r="BR600" s="2">
        <v>100.0</v>
      </c>
      <c r="BS600" s="2">
        <v>100.0</v>
      </c>
    </row>
    <row r="601" ht="12.75" customHeight="1">
      <c r="A601" s="87" t="str">
        <f t="shared" si="1"/>
        <v>China Salt marsh Restoration Hybrid Small</v>
      </c>
      <c r="B601" s="87" t="s">
        <v>162</v>
      </c>
      <c r="C601" s="203" t="s">
        <v>191</v>
      </c>
      <c r="D601" s="2" t="s">
        <v>592</v>
      </c>
      <c r="E601" s="203" t="s">
        <v>168</v>
      </c>
      <c r="F601" s="2" t="s">
        <v>174</v>
      </c>
      <c r="G601" s="203" t="s">
        <v>910</v>
      </c>
      <c r="H601" s="177">
        <v>100.0</v>
      </c>
      <c r="I601" s="2" t="s">
        <v>907</v>
      </c>
      <c r="J601" s="2">
        <v>10513.230128578312</v>
      </c>
      <c r="K601" s="2" t="e">
        <v>#VALUE!</v>
      </c>
      <c r="L601" s="204" t="e">
        <v>#VALUE!</v>
      </c>
      <c r="M601" s="92" t="e">
        <v>#VALUE!</v>
      </c>
      <c r="N601" s="92" t="e">
        <v>#VALUE!</v>
      </c>
      <c r="O601" s="92" t="e">
        <v>#VALUE!</v>
      </c>
      <c r="P601" s="92" t="e">
        <v>#VALUE!</v>
      </c>
      <c r="Q601" s="92" t="e">
        <v>#VALUE!</v>
      </c>
      <c r="R601" s="92" t="e">
        <v>#VALUE!</v>
      </c>
      <c r="S601" s="92">
        <v>6673.333333333321</v>
      </c>
      <c r="T601" s="92">
        <v>5338.666666666656</v>
      </c>
      <c r="U601" s="92" t="e">
        <v>#VALUE!</v>
      </c>
      <c r="V601" s="92" t="e">
        <v>#VALUE!</v>
      </c>
      <c r="W601" s="92" t="e">
        <v>#VALUE!</v>
      </c>
      <c r="X601" s="92" t="e">
        <v>#VALUE!</v>
      </c>
      <c r="Y601" s="92" t="e">
        <v>#VALUE!</v>
      </c>
      <c r="Z601" s="92">
        <v>66.7333333333332</v>
      </c>
      <c r="AA601" s="92" t="e">
        <v>#VALUE!</v>
      </c>
      <c r="AB601" s="87">
        <v>500.0</v>
      </c>
      <c r="AC601" s="2" t="e">
        <v>#VALUE!</v>
      </c>
      <c r="AD601" s="92" t="e">
        <v>#VALUE!</v>
      </c>
      <c r="AE601" s="92" t="e">
        <v>#VALUE!</v>
      </c>
      <c r="AF601" s="92" t="e">
        <v>#VALUE!</v>
      </c>
      <c r="AG601" s="92" t="e">
        <v>#VALUE!</v>
      </c>
      <c r="AH601" s="2" t="s">
        <v>904</v>
      </c>
      <c r="AI601" s="2" t="s">
        <v>904</v>
      </c>
      <c r="AJ601" s="2" t="s">
        <v>904</v>
      </c>
      <c r="AK601" s="177">
        <v>5338.666666666656</v>
      </c>
      <c r="AL601" s="2" t="s">
        <v>904</v>
      </c>
      <c r="AM601" s="2" t="s">
        <v>904</v>
      </c>
      <c r="AN601" s="2" t="s">
        <v>904</v>
      </c>
      <c r="AO601" s="2" t="s">
        <v>904</v>
      </c>
      <c r="AP601" s="2" t="s">
        <v>904</v>
      </c>
      <c r="AQ601" s="2" t="s">
        <v>904</v>
      </c>
      <c r="AR601" s="2" t="s">
        <v>904</v>
      </c>
      <c r="AS601" s="2" t="s">
        <v>904</v>
      </c>
      <c r="AT601" s="2" t="s">
        <v>904</v>
      </c>
      <c r="AU601" s="2" t="s">
        <v>904</v>
      </c>
      <c r="AV601" s="2" t="s">
        <v>904</v>
      </c>
      <c r="AW601" s="2" t="s">
        <v>904</v>
      </c>
      <c r="AX601" s="2" t="s">
        <v>904</v>
      </c>
      <c r="AY601" s="2" t="s">
        <v>904</v>
      </c>
      <c r="AZ601" s="2" t="s">
        <v>904</v>
      </c>
      <c r="BA601" s="205">
        <v>2438999.221068355</v>
      </c>
      <c r="BB601" s="205">
        <v>0.9482959462197726</v>
      </c>
      <c r="BC601" s="206" t="s">
        <v>904</v>
      </c>
      <c r="BD601" s="205">
        <v>0.9482959462197726</v>
      </c>
      <c r="BE601" s="205">
        <v>161.75621428988728</v>
      </c>
      <c r="BF601" s="205">
        <v>0.0</v>
      </c>
      <c r="BG601" s="205">
        <v>6673.333333333321</v>
      </c>
      <c r="BH601" s="205">
        <v>5338.666666666656</v>
      </c>
      <c r="BI601" s="2" t="s">
        <v>904</v>
      </c>
      <c r="BJ601" s="2" t="s">
        <v>904</v>
      </c>
      <c r="BK601" s="2" t="s">
        <v>904</v>
      </c>
      <c r="BL601" s="2" t="s">
        <v>911</v>
      </c>
      <c r="BM601" s="208" t="s">
        <v>904</v>
      </c>
      <c r="BN601" s="208" t="s">
        <v>904</v>
      </c>
      <c r="BO601" s="87">
        <v>20.0</v>
      </c>
      <c r="BP601" s="101">
        <v>0.05</v>
      </c>
      <c r="BQ601" s="101">
        <v>0.04</v>
      </c>
      <c r="BR601" s="2">
        <v>100.0</v>
      </c>
      <c r="BS601" s="2">
        <v>100.0</v>
      </c>
    </row>
    <row r="602" ht="12.75" customHeight="1">
      <c r="A602" s="87" t="str">
        <f t="shared" si="1"/>
        <v>China Mangrove Restoration Hybrid Small</v>
      </c>
      <c r="B602" s="87" t="s">
        <v>162</v>
      </c>
      <c r="C602" s="203" t="s">
        <v>191</v>
      </c>
      <c r="D602" s="2" t="s">
        <v>592</v>
      </c>
      <c r="E602" s="203" t="s">
        <v>160</v>
      </c>
      <c r="F602" s="2" t="s">
        <v>174</v>
      </c>
      <c r="G602" s="203" t="s">
        <v>910</v>
      </c>
      <c r="H602" s="177">
        <v>100.0</v>
      </c>
      <c r="I602" s="2" t="s">
        <v>907</v>
      </c>
      <c r="J602" s="2">
        <v>26227.396285836196</v>
      </c>
      <c r="K602" s="2" t="e">
        <v>#VALUE!</v>
      </c>
      <c r="L602" s="204" t="e">
        <v>#VALUE!</v>
      </c>
      <c r="M602" s="92" t="e">
        <v>#VALUE!</v>
      </c>
      <c r="N602" s="92" t="e">
        <v>#VALUE!</v>
      </c>
      <c r="O602" s="92" t="e">
        <v>#VALUE!</v>
      </c>
      <c r="P602" s="92" t="e">
        <v>#VALUE!</v>
      </c>
      <c r="Q602" s="92" t="e">
        <v>#VALUE!</v>
      </c>
      <c r="R602" s="92" t="e">
        <v>#VALUE!</v>
      </c>
      <c r="S602" s="92">
        <v>11366.666000000003</v>
      </c>
      <c r="T602" s="92">
        <v>9093.332800000002</v>
      </c>
      <c r="U602" s="92" t="e">
        <v>#VALUE!</v>
      </c>
      <c r="V602" s="92" t="e">
        <v>#VALUE!</v>
      </c>
      <c r="W602" s="92" t="e">
        <v>#VALUE!</v>
      </c>
      <c r="X602" s="92" t="e">
        <v>#VALUE!</v>
      </c>
      <c r="Y602" s="92" t="e">
        <v>#VALUE!</v>
      </c>
      <c r="Z602" s="92">
        <v>113.66666000000004</v>
      </c>
      <c r="AA602" s="92" t="e">
        <v>#VALUE!</v>
      </c>
      <c r="AB602" s="87">
        <v>500.0</v>
      </c>
      <c r="AC602" s="2" t="e">
        <v>#VALUE!</v>
      </c>
      <c r="AD602" s="92" t="e">
        <v>#VALUE!</v>
      </c>
      <c r="AE602" s="92" t="e">
        <v>#VALUE!</v>
      </c>
      <c r="AF602" s="92" t="e">
        <v>#VALUE!</v>
      </c>
      <c r="AG602" s="92" t="e">
        <v>#VALUE!</v>
      </c>
      <c r="AH602" s="2" t="s">
        <v>904</v>
      </c>
      <c r="AI602" s="2" t="s">
        <v>904</v>
      </c>
      <c r="AJ602" s="2" t="s">
        <v>904</v>
      </c>
      <c r="AK602" s="177">
        <v>9093.332800000002</v>
      </c>
      <c r="AL602" s="2" t="s">
        <v>904</v>
      </c>
      <c r="AM602" s="2" t="s">
        <v>904</v>
      </c>
      <c r="AN602" s="2" t="s">
        <v>904</v>
      </c>
      <c r="AO602" s="2" t="s">
        <v>904</v>
      </c>
      <c r="AP602" s="2" t="s">
        <v>904</v>
      </c>
      <c r="AQ602" s="2" t="s">
        <v>904</v>
      </c>
      <c r="AR602" s="2" t="s">
        <v>904</v>
      </c>
      <c r="AS602" s="2" t="s">
        <v>904</v>
      </c>
      <c r="AT602" s="2" t="s">
        <v>904</v>
      </c>
      <c r="AU602" s="2" t="s">
        <v>904</v>
      </c>
      <c r="AV602" s="2" t="s">
        <v>904</v>
      </c>
      <c r="AW602" s="2" t="s">
        <v>904</v>
      </c>
      <c r="AX602" s="2" t="s">
        <v>904</v>
      </c>
      <c r="AY602" s="2" t="s">
        <v>904</v>
      </c>
      <c r="AZ602" s="2" t="s">
        <v>904</v>
      </c>
      <c r="BA602" s="205">
        <v>452709.9904394136</v>
      </c>
      <c r="BB602" s="205">
        <v>0.5118703848374224</v>
      </c>
      <c r="BC602" s="206" t="s">
        <v>904</v>
      </c>
      <c r="BD602" s="205">
        <v>0.5118703848374224</v>
      </c>
      <c r="BE602" s="205">
        <v>717.5422289214688</v>
      </c>
      <c r="BF602" s="205">
        <v>0.0</v>
      </c>
      <c r="BG602" s="205">
        <v>11366.666000000003</v>
      </c>
      <c r="BH602" s="205">
        <v>9093.332800000002</v>
      </c>
      <c r="BI602" s="2" t="s">
        <v>904</v>
      </c>
      <c r="BJ602" s="2" t="s">
        <v>904</v>
      </c>
      <c r="BK602" s="2" t="s">
        <v>904</v>
      </c>
      <c r="BL602" s="2" t="s">
        <v>911</v>
      </c>
      <c r="BM602" s="208" t="s">
        <v>904</v>
      </c>
      <c r="BN602" s="208" t="s">
        <v>904</v>
      </c>
      <c r="BO602" s="87">
        <v>20.0</v>
      </c>
      <c r="BP602" s="101">
        <v>0.05</v>
      </c>
      <c r="BQ602" s="101">
        <v>0.04</v>
      </c>
      <c r="BR602" s="2">
        <v>100.0</v>
      </c>
      <c r="BS602" s="2">
        <v>100.0</v>
      </c>
    </row>
    <row r="603" ht="12.75" customHeight="1">
      <c r="A603" s="87" t="str">
        <f t="shared" si="1"/>
        <v>China Mangrove Restoration Hybrid Small</v>
      </c>
      <c r="B603" s="87" t="s">
        <v>162</v>
      </c>
      <c r="C603" s="203" t="s">
        <v>191</v>
      </c>
      <c r="D603" s="2" t="s">
        <v>592</v>
      </c>
      <c r="E603" s="203" t="s">
        <v>160</v>
      </c>
      <c r="F603" s="2" t="s">
        <v>174</v>
      </c>
      <c r="G603" s="203" t="s">
        <v>910</v>
      </c>
      <c r="H603" s="177">
        <v>100.0</v>
      </c>
      <c r="I603" s="2" t="s">
        <v>907</v>
      </c>
      <c r="J603" s="2">
        <v>26227.396285836196</v>
      </c>
      <c r="K603" s="2" t="e">
        <v>#VALUE!</v>
      </c>
      <c r="L603" s="204" t="e">
        <v>#VALUE!</v>
      </c>
      <c r="M603" s="92" t="e">
        <v>#VALUE!</v>
      </c>
      <c r="N603" s="92" t="e">
        <v>#VALUE!</v>
      </c>
      <c r="O603" s="92" t="e">
        <v>#VALUE!</v>
      </c>
      <c r="P603" s="92" t="e">
        <v>#VALUE!</v>
      </c>
      <c r="Q603" s="92" t="e">
        <v>#VALUE!</v>
      </c>
      <c r="R603" s="92" t="e">
        <v>#VALUE!</v>
      </c>
      <c r="S603" s="92">
        <v>11366.666000000003</v>
      </c>
      <c r="T603" s="92">
        <v>9093.332800000002</v>
      </c>
      <c r="U603" s="92" t="e">
        <v>#VALUE!</v>
      </c>
      <c r="V603" s="92" t="e">
        <v>#VALUE!</v>
      </c>
      <c r="W603" s="92" t="e">
        <v>#VALUE!</v>
      </c>
      <c r="X603" s="92" t="e">
        <v>#VALUE!</v>
      </c>
      <c r="Y603" s="92" t="e">
        <v>#VALUE!</v>
      </c>
      <c r="Z603" s="92">
        <v>113.66666000000004</v>
      </c>
      <c r="AA603" s="92" t="e">
        <v>#VALUE!</v>
      </c>
      <c r="AB603" s="87">
        <v>500.0</v>
      </c>
      <c r="AC603" s="2" t="e">
        <v>#VALUE!</v>
      </c>
      <c r="AD603" s="92" t="e">
        <v>#VALUE!</v>
      </c>
      <c r="AE603" s="92" t="e">
        <v>#VALUE!</v>
      </c>
      <c r="AF603" s="92" t="e">
        <v>#VALUE!</v>
      </c>
      <c r="AG603" s="92" t="e">
        <v>#VALUE!</v>
      </c>
      <c r="AH603" s="2" t="s">
        <v>904</v>
      </c>
      <c r="AI603" s="2" t="s">
        <v>904</v>
      </c>
      <c r="AJ603" s="2" t="s">
        <v>904</v>
      </c>
      <c r="AK603" s="177">
        <v>9093.332800000002</v>
      </c>
      <c r="AL603" s="2" t="s">
        <v>904</v>
      </c>
      <c r="AM603" s="2" t="s">
        <v>904</v>
      </c>
      <c r="AN603" s="2" t="s">
        <v>904</v>
      </c>
      <c r="AO603" s="2" t="s">
        <v>904</v>
      </c>
      <c r="AP603" s="2" t="s">
        <v>904</v>
      </c>
      <c r="AQ603" s="2" t="s">
        <v>904</v>
      </c>
      <c r="AR603" s="2" t="s">
        <v>904</v>
      </c>
      <c r="AS603" s="2" t="s">
        <v>904</v>
      </c>
      <c r="AT603" s="2" t="s">
        <v>904</v>
      </c>
      <c r="AU603" s="2" t="s">
        <v>904</v>
      </c>
      <c r="AV603" s="2" t="s">
        <v>904</v>
      </c>
      <c r="AW603" s="2" t="s">
        <v>904</v>
      </c>
      <c r="AX603" s="2" t="s">
        <v>904</v>
      </c>
      <c r="AY603" s="2" t="s">
        <v>904</v>
      </c>
      <c r="AZ603" s="2" t="s">
        <v>904</v>
      </c>
      <c r="BA603" s="205">
        <v>452709.9904394136</v>
      </c>
      <c r="BB603" s="205">
        <v>0.5118703848374224</v>
      </c>
      <c r="BC603" s="206" t="s">
        <v>904</v>
      </c>
      <c r="BD603" s="205">
        <v>0.5118703848374224</v>
      </c>
      <c r="BE603" s="205">
        <v>717.5422289214688</v>
      </c>
      <c r="BF603" s="205">
        <v>0.0</v>
      </c>
      <c r="BG603" s="205">
        <v>11366.666000000003</v>
      </c>
      <c r="BH603" s="205">
        <v>9093.332800000002</v>
      </c>
      <c r="BI603" s="2" t="s">
        <v>904</v>
      </c>
      <c r="BJ603" s="2" t="s">
        <v>904</v>
      </c>
      <c r="BK603" s="2" t="s">
        <v>904</v>
      </c>
      <c r="BL603" s="2" t="s">
        <v>911</v>
      </c>
      <c r="BM603" s="208" t="s">
        <v>904</v>
      </c>
      <c r="BN603" s="208" t="s">
        <v>904</v>
      </c>
      <c r="BO603" s="87">
        <v>20.0</v>
      </c>
      <c r="BP603" s="101">
        <v>0.05</v>
      </c>
      <c r="BQ603" s="101">
        <v>0.04</v>
      </c>
      <c r="BR603" s="2">
        <v>100.0</v>
      </c>
      <c r="BS603" s="2">
        <v>100.0</v>
      </c>
    </row>
    <row r="604" ht="12.75" customHeight="1">
      <c r="A604" s="87" t="str">
        <f t="shared" si="1"/>
        <v>China Salt marsh Restoration Hybrid Small</v>
      </c>
      <c r="B604" s="87" t="s">
        <v>162</v>
      </c>
      <c r="C604" s="203" t="s">
        <v>191</v>
      </c>
      <c r="D604" s="2" t="s">
        <v>592</v>
      </c>
      <c r="E604" s="203" t="s">
        <v>168</v>
      </c>
      <c r="F604" s="2" t="s">
        <v>174</v>
      </c>
      <c r="G604" s="203" t="s">
        <v>910</v>
      </c>
      <c r="H604" s="177">
        <v>100.0</v>
      </c>
      <c r="I604" s="2" t="s">
        <v>907</v>
      </c>
      <c r="J604" s="2">
        <v>10513.230128578312</v>
      </c>
      <c r="K604" s="2" t="e">
        <v>#VALUE!</v>
      </c>
      <c r="L604" s="204" t="e">
        <v>#VALUE!</v>
      </c>
      <c r="M604" s="92" t="e">
        <v>#VALUE!</v>
      </c>
      <c r="N604" s="92" t="e">
        <v>#VALUE!</v>
      </c>
      <c r="O604" s="92" t="e">
        <v>#VALUE!</v>
      </c>
      <c r="P604" s="92" t="e">
        <v>#VALUE!</v>
      </c>
      <c r="Q604" s="92" t="e">
        <v>#VALUE!</v>
      </c>
      <c r="R604" s="92" t="e">
        <v>#VALUE!</v>
      </c>
      <c r="S604" s="92">
        <v>6673.333333333321</v>
      </c>
      <c r="T604" s="92">
        <v>5338.666666666656</v>
      </c>
      <c r="U604" s="92" t="e">
        <v>#VALUE!</v>
      </c>
      <c r="V604" s="92" t="e">
        <v>#VALUE!</v>
      </c>
      <c r="W604" s="92" t="e">
        <v>#VALUE!</v>
      </c>
      <c r="X604" s="92" t="e">
        <v>#VALUE!</v>
      </c>
      <c r="Y604" s="92" t="e">
        <v>#VALUE!</v>
      </c>
      <c r="Z604" s="92">
        <v>66.7333333333332</v>
      </c>
      <c r="AA604" s="92" t="e">
        <v>#VALUE!</v>
      </c>
      <c r="AB604" s="87">
        <v>500.0</v>
      </c>
      <c r="AC604" s="2" t="e">
        <v>#VALUE!</v>
      </c>
      <c r="AD604" s="92" t="e">
        <v>#VALUE!</v>
      </c>
      <c r="AE604" s="92" t="e">
        <v>#VALUE!</v>
      </c>
      <c r="AF604" s="92" t="e">
        <v>#VALUE!</v>
      </c>
      <c r="AG604" s="92" t="e">
        <v>#VALUE!</v>
      </c>
      <c r="AH604" s="2" t="s">
        <v>904</v>
      </c>
      <c r="AI604" s="2" t="s">
        <v>904</v>
      </c>
      <c r="AJ604" s="2" t="s">
        <v>904</v>
      </c>
      <c r="AK604" s="177">
        <v>5338.666666666656</v>
      </c>
      <c r="AL604" s="2" t="s">
        <v>904</v>
      </c>
      <c r="AM604" s="2" t="s">
        <v>904</v>
      </c>
      <c r="AN604" s="2" t="s">
        <v>904</v>
      </c>
      <c r="AO604" s="2" t="s">
        <v>904</v>
      </c>
      <c r="AP604" s="2" t="s">
        <v>904</v>
      </c>
      <c r="AQ604" s="2" t="s">
        <v>904</v>
      </c>
      <c r="AR604" s="2" t="s">
        <v>904</v>
      </c>
      <c r="AS604" s="2" t="s">
        <v>904</v>
      </c>
      <c r="AT604" s="2" t="s">
        <v>904</v>
      </c>
      <c r="AU604" s="2" t="s">
        <v>904</v>
      </c>
      <c r="AV604" s="2" t="s">
        <v>904</v>
      </c>
      <c r="AW604" s="2" t="s">
        <v>904</v>
      </c>
      <c r="AX604" s="2" t="s">
        <v>904</v>
      </c>
      <c r="AY604" s="2" t="s">
        <v>904</v>
      </c>
      <c r="AZ604" s="2" t="s">
        <v>904</v>
      </c>
      <c r="BA604" s="205">
        <v>2438999.221068355</v>
      </c>
      <c r="BB604" s="205">
        <v>0.9482959462197726</v>
      </c>
      <c r="BC604" s="206" t="s">
        <v>904</v>
      </c>
      <c r="BD604" s="205">
        <v>0.9482959462197726</v>
      </c>
      <c r="BE604" s="205">
        <v>161.75621428988728</v>
      </c>
      <c r="BF604" s="205">
        <v>0.0</v>
      </c>
      <c r="BG604" s="205">
        <v>6673.333333333321</v>
      </c>
      <c r="BH604" s="205">
        <v>5338.666666666656</v>
      </c>
      <c r="BI604" s="2" t="s">
        <v>904</v>
      </c>
      <c r="BJ604" s="2" t="s">
        <v>904</v>
      </c>
      <c r="BK604" s="2" t="s">
        <v>904</v>
      </c>
      <c r="BL604" s="2" t="s">
        <v>911</v>
      </c>
      <c r="BM604" s="208" t="s">
        <v>904</v>
      </c>
      <c r="BN604" s="208" t="s">
        <v>904</v>
      </c>
      <c r="BO604" s="87">
        <v>20.0</v>
      </c>
      <c r="BP604" s="101">
        <v>0.05</v>
      </c>
      <c r="BQ604" s="101">
        <v>0.04</v>
      </c>
      <c r="BR604" s="2">
        <v>100.0</v>
      </c>
      <c r="BS604" s="2">
        <v>100.0</v>
      </c>
    </row>
    <row r="605" ht="12.75" customHeight="1">
      <c r="A605" s="87" t="str">
        <f t="shared" si="1"/>
        <v>China Salt marsh Restoration Hybrid Small</v>
      </c>
      <c r="B605" s="87" t="s">
        <v>162</v>
      </c>
      <c r="C605" s="203" t="s">
        <v>191</v>
      </c>
      <c r="D605" s="2" t="s">
        <v>592</v>
      </c>
      <c r="E605" s="203" t="s">
        <v>168</v>
      </c>
      <c r="F605" s="2" t="s">
        <v>174</v>
      </c>
      <c r="G605" s="203" t="s">
        <v>910</v>
      </c>
      <c r="H605" s="177">
        <v>100.0</v>
      </c>
      <c r="I605" s="2" t="s">
        <v>907</v>
      </c>
      <c r="J605" s="2">
        <v>10513.230128578312</v>
      </c>
      <c r="K605" s="2" t="e">
        <v>#VALUE!</v>
      </c>
      <c r="L605" s="204" t="e">
        <v>#VALUE!</v>
      </c>
      <c r="M605" s="92" t="e">
        <v>#VALUE!</v>
      </c>
      <c r="N605" s="92" t="e">
        <v>#VALUE!</v>
      </c>
      <c r="O605" s="92" t="e">
        <v>#VALUE!</v>
      </c>
      <c r="P605" s="92" t="e">
        <v>#VALUE!</v>
      </c>
      <c r="Q605" s="92" t="e">
        <v>#VALUE!</v>
      </c>
      <c r="R605" s="92" t="e">
        <v>#VALUE!</v>
      </c>
      <c r="S605" s="92">
        <v>6673.333333333321</v>
      </c>
      <c r="T605" s="92">
        <v>5338.666666666656</v>
      </c>
      <c r="U605" s="92" t="e">
        <v>#VALUE!</v>
      </c>
      <c r="V605" s="92" t="e">
        <v>#VALUE!</v>
      </c>
      <c r="W605" s="92" t="e">
        <v>#VALUE!</v>
      </c>
      <c r="X605" s="92" t="e">
        <v>#VALUE!</v>
      </c>
      <c r="Y605" s="92" t="e">
        <v>#VALUE!</v>
      </c>
      <c r="Z605" s="92">
        <v>66.7333333333332</v>
      </c>
      <c r="AA605" s="92" t="e">
        <v>#VALUE!</v>
      </c>
      <c r="AB605" s="87">
        <v>500.0</v>
      </c>
      <c r="AC605" s="2" t="e">
        <v>#VALUE!</v>
      </c>
      <c r="AD605" s="92" t="e">
        <v>#VALUE!</v>
      </c>
      <c r="AE605" s="92" t="e">
        <v>#VALUE!</v>
      </c>
      <c r="AF605" s="92" t="e">
        <v>#VALUE!</v>
      </c>
      <c r="AG605" s="92" t="e">
        <v>#VALUE!</v>
      </c>
      <c r="AH605" s="2" t="s">
        <v>904</v>
      </c>
      <c r="AI605" s="2" t="s">
        <v>904</v>
      </c>
      <c r="AJ605" s="2" t="s">
        <v>904</v>
      </c>
      <c r="AK605" s="177">
        <v>5338.666666666656</v>
      </c>
      <c r="AL605" s="2" t="s">
        <v>904</v>
      </c>
      <c r="AM605" s="2" t="s">
        <v>904</v>
      </c>
      <c r="AN605" s="2" t="s">
        <v>904</v>
      </c>
      <c r="AO605" s="2" t="s">
        <v>904</v>
      </c>
      <c r="AP605" s="2" t="s">
        <v>904</v>
      </c>
      <c r="AQ605" s="2" t="s">
        <v>904</v>
      </c>
      <c r="AR605" s="2" t="s">
        <v>904</v>
      </c>
      <c r="AS605" s="2" t="s">
        <v>904</v>
      </c>
      <c r="AT605" s="2" t="s">
        <v>904</v>
      </c>
      <c r="AU605" s="2" t="s">
        <v>904</v>
      </c>
      <c r="AV605" s="2" t="s">
        <v>904</v>
      </c>
      <c r="AW605" s="2" t="s">
        <v>904</v>
      </c>
      <c r="AX605" s="2" t="s">
        <v>904</v>
      </c>
      <c r="AY605" s="2" t="s">
        <v>904</v>
      </c>
      <c r="AZ605" s="2" t="s">
        <v>904</v>
      </c>
      <c r="BA605" s="205">
        <v>2438999.221068355</v>
      </c>
      <c r="BB605" s="205">
        <v>0.9482959462197726</v>
      </c>
      <c r="BC605" s="206" t="s">
        <v>904</v>
      </c>
      <c r="BD605" s="205">
        <v>0.9482959462197726</v>
      </c>
      <c r="BE605" s="205">
        <v>161.75621428988728</v>
      </c>
      <c r="BF605" s="205">
        <v>0.0</v>
      </c>
      <c r="BG605" s="205">
        <v>6673.333333333321</v>
      </c>
      <c r="BH605" s="205">
        <v>5338.666666666656</v>
      </c>
      <c r="BI605" s="2" t="s">
        <v>904</v>
      </c>
      <c r="BJ605" s="2" t="s">
        <v>904</v>
      </c>
      <c r="BK605" s="2" t="s">
        <v>904</v>
      </c>
      <c r="BL605" s="2" t="s">
        <v>911</v>
      </c>
      <c r="BM605" s="208" t="s">
        <v>904</v>
      </c>
      <c r="BN605" s="208" t="s">
        <v>904</v>
      </c>
      <c r="BO605" s="87">
        <v>20.0</v>
      </c>
      <c r="BP605" s="101">
        <v>0.05</v>
      </c>
      <c r="BQ605" s="101">
        <v>0.04</v>
      </c>
      <c r="BR605" s="2">
        <v>100.0</v>
      </c>
      <c r="BS605" s="2">
        <v>100.0</v>
      </c>
    </row>
    <row r="606" ht="12.75" customHeight="1">
      <c r="A606" s="87" t="str">
        <f t="shared" si="1"/>
        <v>China Mangrove Restoration Hybrid Large</v>
      </c>
      <c r="B606" s="87" t="s">
        <v>162</v>
      </c>
      <c r="C606" s="203" t="s">
        <v>191</v>
      </c>
      <c r="D606" s="2" t="s">
        <v>592</v>
      </c>
      <c r="E606" s="203" t="s">
        <v>160</v>
      </c>
      <c r="F606" s="2" t="s">
        <v>174</v>
      </c>
      <c r="G606" s="203" t="s">
        <v>910</v>
      </c>
      <c r="H606" s="177">
        <v>1000.0</v>
      </c>
      <c r="I606" s="2" t="s">
        <v>908</v>
      </c>
      <c r="J606" s="2">
        <v>26227.396285836196</v>
      </c>
      <c r="K606" s="2" t="e">
        <v>#VALUE!</v>
      </c>
      <c r="L606" s="204" t="e">
        <v>#VALUE!</v>
      </c>
      <c r="M606" s="92" t="e">
        <v>#VALUE!</v>
      </c>
      <c r="N606" s="92" t="e">
        <v>#VALUE!</v>
      </c>
      <c r="O606" s="92" t="e">
        <v>#VALUE!</v>
      </c>
      <c r="P606" s="92" t="e">
        <v>#VALUE!</v>
      </c>
      <c r="Q606" s="92" t="e">
        <v>#VALUE!</v>
      </c>
      <c r="R606" s="92" t="e">
        <v>#VALUE!</v>
      </c>
      <c r="S606" s="92">
        <v>105141.66049999998</v>
      </c>
      <c r="T606" s="92">
        <v>84113.32840000003</v>
      </c>
      <c r="U606" s="92" t="e">
        <v>#VALUE!</v>
      </c>
      <c r="V606" s="92" t="e">
        <v>#VALUE!</v>
      </c>
      <c r="W606" s="92" t="e">
        <v>#VALUE!</v>
      </c>
      <c r="X606" s="92" t="e">
        <v>#VALUE!</v>
      </c>
      <c r="Y606" s="92" t="e">
        <v>#VALUE!</v>
      </c>
      <c r="Z606" s="92">
        <v>105.14166049999999</v>
      </c>
      <c r="AA606" s="92" t="e">
        <v>#VALUE!</v>
      </c>
      <c r="AB606" s="87">
        <v>500.0</v>
      </c>
      <c r="AC606" s="2" t="e">
        <v>#VALUE!</v>
      </c>
      <c r="AD606" s="92" t="e">
        <v>#VALUE!</v>
      </c>
      <c r="AE606" s="92" t="e">
        <v>#VALUE!</v>
      </c>
      <c r="AF606" s="92" t="e">
        <v>#VALUE!</v>
      </c>
      <c r="AG606" s="92" t="e">
        <v>#VALUE!</v>
      </c>
      <c r="AH606" s="2" t="s">
        <v>904</v>
      </c>
      <c r="AI606" s="2" t="s">
        <v>904</v>
      </c>
      <c r="AJ606" s="2" t="s">
        <v>904</v>
      </c>
      <c r="AK606" s="177">
        <v>84113.32840000003</v>
      </c>
      <c r="AL606" s="2" t="s">
        <v>904</v>
      </c>
      <c r="AM606" s="2" t="s">
        <v>904</v>
      </c>
      <c r="AN606" s="2" t="s">
        <v>904</v>
      </c>
      <c r="AO606" s="2" t="s">
        <v>904</v>
      </c>
      <c r="AP606" s="2" t="s">
        <v>904</v>
      </c>
      <c r="AQ606" s="2" t="s">
        <v>904</v>
      </c>
      <c r="AR606" s="2" t="s">
        <v>904</v>
      </c>
      <c r="AS606" s="2" t="s">
        <v>904</v>
      </c>
      <c r="AT606" s="2" t="s">
        <v>904</v>
      </c>
      <c r="AU606" s="2" t="s">
        <v>904</v>
      </c>
      <c r="AV606" s="2" t="s">
        <v>904</v>
      </c>
      <c r="AW606" s="2" t="s">
        <v>904</v>
      </c>
      <c r="AX606" s="2" t="s">
        <v>904</v>
      </c>
      <c r="AY606" s="2" t="s">
        <v>904</v>
      </c>
      <c r="AZ606" s="2" t="s">
        <v>904</v>
      </c>
      <c r="BA606" s="205">
        <v>452709.9904394136</v>
      </c>
      <c r="BB606" s="205">
        <v>5.118703848374253</v>
      </c>
      <c r="BC606" s="206" t="s">
        <v>904</v>
      </c>
      <c r="BD606" s="205">
        <v>5.118703848374253</v>
      </c>
      <c r="BE606" s="205">
        <v>7175.422289214679</v>
      </c>
      <c r="BF606" s="205">
        <v>0.0</v>
      </c>
      <c r="BG606" s="205">
        <v>105141.66049999998</v>
      </c>
      <c r="BH606" s="205">
        <v>84113.32840000003</v>
      </c>
      <c r="BI606" s="2" t="s">
        <v>904</v>
      </c>
      <c r="BJ606" s="2" t="s">
        <v>904</v>
      </c>
      <c r="BK606" s="2" t="s">
        <v>904</v>
      </c>
      <c r="BL606" s="2" t="s">
        <v>911</v>
      </c>
      <c r="BM606" s="208" t="s">
        <v>904</v>
      </c>
      <c r="BN606" s="208" t="s">
        <v>904</v>
      </c>
      <c r="BO606" s="87">
        <v>20.0</v>
      </c>
      <c r="BP606" s="101">
        <v>0.05</v>
      </c>
      <c r="BQ606" s="101">
        <v>0.04</v>
      </c>
      <c r="BR606" s="2">
        <v>100.0</v>
      </c>
      <c r="BS606" s="2">
        <v>100.0</v>
      </c>
    </row>
    <row r="607" ht="12.75" customHeight="1">
      <c r="A607" s="87" t="str">
        <f t="shared" si="1"/>
        <v>China Mangrove Restoration Hybrid Large</v>
      </c>
      <c r="B607" s="87" t="s">
        <v>162</v>
      </c>
      <c r="C607" s="203" t="s">
        <v>191</v>
      </c>
      <c r="D607" s="2" t="s">
        <v>592</v>
      </c>
      <c r="E607" s="203" t="s">
        <v>160</v>
      </c>
      <c r="F607" s="2" t="s">
        <v>174</v>
      </c>
      <c r="G607" s="203" t="s">
        <v>910</v>
      </c>
      <c r="H607" s="177">
        <v>1000.0</v>
      </c>
      <c r="I607" s="2" t="s">
        <v>908</v>
      </c>
      <c r="J607" s="2">
        <v>26227.396285836196</v>
      </c>
      <c r="K607" s="2" t="e">
        <v>#VALUE!</v>
      </c>
      <c r="L607" s="204" t="e">
        <v>#VALUE!</v>
      </c>
      <c r="M607" s="92" t="e">
        <v>#VALUE!</v>
      </c>
      <c r="N607" s="92" t="e">
        <v>#VALUE!</v>
      </c>
      <c r="O607" s="92" t="e">
        <v>#VALUE!</v>
      </c>
      <c r="P607" s="92" t="e">
        <v>#VALUE!</v>
      </c>
      <c r="Q607" s="92" t="e">
        <v>#VALUE!</v>
      </c>
      <c r="R607" s="92" t="e">
        <v>#VALUE!</v>
      </c>
      <c r="S607" s="92">
        <v>105141.66049999998</v>
      </c>
      <c r="T607" s="92">
        <v>84113.32840000003</v>
      </c>
      <c r="U607" s="92" t="e">
        <v>#VALUE!</v>
      </c>
      <c r="V607" s="92" t="e">
        <v>#VALUE!</v>
      </c>
      <c r="W607" s="92" t="e">
        <v>#VALUE!</v>
      </c>
      <c r="X607" s="92" t="e">
        <v>#VALUE!</v>
      </c>
      <c r="Y607" s="92" t="e">
        <v>#VALUE!</v>
      </c>
      <c r="Z607" s="92">
        <v>105.14166049999999</v>
      </c>
      <c r="AA607" s="92" t="e">
        <v>#VALUE!</v>
      </c>
      <c r="AB607" s="87">
        <v>500.0</v>
      </c>
      <c r="AC607" s="2" t="e">
        <v>#VALUE!</v>
      </c>
      <c r="AD607" s="92" t="e">
        <v>#VALUE!</v>
      </c>
      <c r="AE607" s="92" t="e">
        <v>#VALUE!</v>
      </c>
      <c r="AF607" s="92" t="e">
        <v>#VALUE!</v>
      </c>
      <c r="AG607" s="92" t="e">
        <v>#VALUE!</v>
      </c>
      <c r="AH607" s="2" t="s">
        <v>904</v>
      </c>
      <c r="AI607" s="2" t="s">
        <v>904</v>
      </c>
      <c r="AJ607" s="2" t="s">
        <v>904</v>
      </c>
      <c r="AK607" s="177">
        <v>84113.32840000003</v>
      </c>
      <c r="AL607" s="2" t="s">
        <v>904</v>
      </c>
      <c r="AM607" s="2" t="s">
        <v>904</v>
      </c>
      <c r="AN607" s="2" t="s">
        <v>904</v>
      </c>
      <c r="AO607" s="2" t="s">
        <v>904</v>
      </c>
      <c r="AP607" s="2" t="s">
        <v>904</v>
      </c>
      <c r="AQ607" s="2" t="s">
        <v>904</v>
      </c>
      <c r="AR607" s="2" t="s">
        <v>904</v>
      </c>
      <c r="AS607" s="2" t="s">
        <v>904</v>
      </c>
      <c r="AT607" s="2" t="s">
        <v>904</v>
      </c>
      <c r="AU607" s="2" t="s">
        <v>904</v>
      </c>
      <c r="AV607" s="2" t="s">
        <v>904</v>
      </c>
      <c r="AW607" s="2" t="s">
        <v>904</v>
      </c>
      <c r="AX607" s="2" t="s">
        <v>904</v>
      </c>
      <c r="AY607" s="2" t="s">
        <v>904</v>
      </c>
      <c r="AZ607" s="2" t="s">
        <v>904</v>
      </c>
      <c r="BA607" s="205">
        <v>452709.9904394136</v>
      </c>
      <c r="BB607" s="205">
        <v>5.118703848374253</v>
      </c>
      <c r="BC607" s="206" t="s">
        <v>904</v>
      </c>
      <c r="BD607" s="205">
        <v>5.118703848374253</v>
      </c>
      <c r="BE607" s="205">
        <v>7175.422289214679</v>
      </c>
      <c r="BF607" s="205">
        <v>0.0</v>
      </c>
      <c r="BG607" s="205">
        <v>105141.66049999998</v>
      </c>
      <c r="BH607" s="205">
        <v>84113.32840000003</v>
      </c>
      <c r="BI607" s="2" t="s">
        <v>904</v>
      </c>
      <c r="BJ607" s="2" t="s">
        <v>904</v>
      </c>
      <c r="BK607" s="2" t="s">
        <v>904</v>
      </c>
      <c r="BL607" s="2" t="s">
        <v>911</v>
      </c>
      <c r="BM607" s="208" t="s">
        <v>904</v>
      </c>
      <c r="BN607" s="208" t="s">
        <v>904</v>
      </c>
      <c r="BO607" s="87">
        <v>20.0</v>
      </c>
      <c r="BP607" s="101">
        <v>0.05</v>
      </c>
      <c r="BQ607" s="101">
        <v>0.04</v>
      </c>
      <c r="BR607" s="2">
        <v>100.0</v>
      </c>
      <c r="BS607" s="2">
        <v>100.0</v>
      </c>
    </row>
    <row r="608" ht="12.75" customHeight="1">
      <c r="A608" s="87" t="str">
        <f t="shared" si="1"/>
        <v>China Salt marsh Restoration Hybrid Large</v>
      </c>
      <c r="B608" s="87" t="s">
        <v>162</v>
      </c>
      <c r="C608" s="203" t="s">
        <v>191</v>
      </c>
      <c r="D608" s="2" t="s">
        <v>592</v>
      </c>
      <c r="E608" s="203" t="s">
        <v>168</v>
      </c>
      <c r="F608" s="2" t="s">
        <v>174</v>
      </c>
      <c r="G608" s="203" t="s">
        <v>910</v>
      </c>
      <c r="H608" s="177">
        <v>1000.0</v>
      </c>
      <c r="I608" s="2" t="s">
        <v>908</v>
      </c>
      <c r="J608" s="2">
        <v>10513.230128578312</v>
      </c>
      <c r="K608" s="2" t="e">
        <v>#VALUE!</v>
      </c>
      <c r="L608" s="204" t="e">
        <v>#VALUE!</v>
      </c>
      <c r="M608" s="92" t="e">
        <v>#VALUE!</v>
      </c>
      <c r="N608" s="92" t="e">
        <v>#VALUE!</v>
      </c>
      <c r="O608" s="92" t="e">
        <v>#VALUE!</v>
      </c>
      <c r="P608" s="92" t="e">
        <v>#VALUE!</v>
      </c>
      <c r="Q608" s="92" t="e">
        <v>#VALUE!</v>
      </c>
      <c r="R608" s="92" t="e">
        <v>#VALUE!</v>
      </c>
      <c r="S608" s="92">
        <v>61728.3333333332</v>
      </c>
      <c r="T608" s="92">
        <v>49382.66666666658</v>
      </c>
      <c r="U608" s="92" t="e">
        <v>#VALUE!</v>
      </c>
      <c r="V608" s="92" t="e">
        <v>#VALUE!</v>
      </c>
      <c r="W608" s="92" t="e">
        <v>#VALUE!</v>
      </c>
      <c r="X608" s="92" t="e">
        <v>#VALUE!</v>
      </c>
      <c r="Y608" s="92" t="e">
        <v>#VALUE!</v>
      </c>
      <c r="Z608" s="92">
        <v>61.7283333333332</v>
      </c>
      <c r="AA608" s="92" t="e">
        <v>#VALUE!</v>
      </c>
      <c r="AB608" s="87">
        <v>500.0</v>
      </c>
      <c r="AC608" s="2" t="e">
        <v>#VALUE!</v>
      </c>
      <c r="AD608" s="92" t="e">
        <v>#VALUE!</v>
      </c>
      <c r="AE608" s="92" t="e">
        <v>#VALUE!</v>
      </c>
      <c r="AF608" s="92" t="e">
        <v>#VALUE!</v>
      </c>
      <c r="AG608" s="92" t="e">
        <v>#VALUE!</v>
      </c>
      <c r="AH608" s="2" t="s">
        <v>904</v>
      </c>
      <c r="AI608" s="2" t="s">
        <v>904</v>
      </c>
      <c r="AJ608" s="2" t="s">
        <v>904</v>
      </c>
      <c r="AK608" s="177">
        <v>49382.66666666658</v>
      </c>
      <c r="AL608" s="2" t="s">
        <v>904</v>
      </c>
      <c r="AM608" s="2" t="s">
        <v>904</v>
      </c>
      <c r="AN608" s="2" t="s">
        <v>904</v>
      </c>
      <c r="AO608" s="2" t="s">
        <v>904</v>
      </c>
      <c r="AP608" s="2" t="s">
        <v>904</v>
      </c>
      <c r="AQ608" s="2" t="s">
        <v>904</v>
      </c>
      <c r="AR608" s="2" t="s">
        <v>904</v>
      </c>
      <c r="AS608" s="2" t="s">
        <v>904</v>
      </c>
      <c r="AT608" s="2" t="s">
        <v>904</v>
      </c>
      <c r="AU608" s="2" t="s">
        <v>904</v>
      </c>
      <c r="AV608" s="2" t="s">
        <v>904</v>
      </c>
      <c r="AW608" s="2" t="s">
        <v>904</v>
      </c>
      <c r="AX608" s="2" t="s">
        <v>904</v>
      </c>
      <c r="AY608" s="2" t="s">
        <v>904</v>
      </c>
      <c r="AZ608" s="2" t="s">
        <v>904</v>
      </c>
      <c r="BA608" s="205">
        <v>2438999.221068355</v>
      </c>
      <c r="BB608" s="205">
        <v>9.482959462197641</v>
      </c>
      <c r="BC608" s="206" t="s">
        <v>904</v>
      </c>
      <c r="BD608" s="205">
        <v>9.482959462197641</v>
      </c>
      <c r="BE608" s="205">
        <v>1617.562142898871</v>
      </c>
      <c r="BF608" s="205">
        <v>0.0</v>
      </c>
      <c r="BG608" s="205">
        <v>61728.3333333332</v>
      </c>
      <c r="BH608" s="205">
        <v>49382.66666666658</v>
      </c>
      <c r="BI608" s="2" t="s">
        <v>904</v>
      </c>
      <c r="BJ608" s="2" t="s">
        <v>904</v>
      </c>
      <c r="BK608" s="2" t="s">
        <v>904</v>
      </c>
      <c r="BL608" s="2" t="s">
        <v>911</v>
      </c>
      <c r="BM608" s="208" t="s">
        <v>904</v>
      </c>
      <c r="BN608" s="208" t="s">
        <v>904</v>
      </c>
      <c r="BO608" s="87">
        <v>20.0</v>
      </c>
      <c r="BP608" s="101">
        <v>0.05</v>
      </c>
      <c r="BQ608" s="101">
        <v>0.04</v>
      </c>
      <c r="BR608" s="2">
        <v>100.0</v>
      </c>
      <c r="BS608" s="2">
        <v>100.0</v>
      </c>
    </row>
    <row r="609" ht="12.75" customHeight="1">
      <c r="A609" s="87" t="str">
        <f t="shared" si="1"/>
        <v>China Salt marsh Restoration Hybrid Large</v>
      </c>
      <c r="B609" s="87" t="s">
        <v>162</v>
      </c>
      <c r="C609" s="203" t="s">
        <v>191</v>
      </c>
      <c r="D609" s="2" t="s">
        <v>592</v>
      </c>
      <c r="E609" s="203" t="s">
        <v>168</v>
      </c>
      <c r="F609" s="2" t="s">
        <v>174</v>
      </c>
      <c r="G609" s="203" t="s">
        <v>910</v>
      </c>
      <c r="H609" s="177">
        <v>1000.0</v>
      </c>
      <c r="I609" s="2" t="s">
        <v>908</v>
      </c>
      <c r="J609" s="2">
        <v>10513.230128578312</v>
      </c>
      <c r="K609" s="2" t="e">
        <v>#VALUE!</v>
      </c>
      <c r="L609" s="204" t="e">
        <v>#VALUE!</v>
      </c>
      <c r="M609" s="92" t="e">
        <v>#VALUE!</v>
      </c>
      <c r="N609" s="92" t="e">
        <v>#VALUE!</v>
      </c>
      <c r="O609" s="92" t="e">
        <v>#VALUE!</v>
      </c>
      <c r="P609" s="92" t="e">
        <v>#VALUE!</v>
      </c>
      <c r="Q609" s="92" t="e">
        <v>#VALUE!</v>
      </c>
      <c r="R609" s="92" t="e">
        <v>#VALUE!</v>
      </c>
      <c r="S609" s="92">
        <v>61728.3333333332</v>
      </c>
      <c r="T609" s="92">
        <v>49382.66666666658</v>
      </c>
      <c r="U609" s="92" t="e">
        <v>#VALUE!</v>
      </c>
      <c r="V609" s="92" t="e">
        <v>#VALUE!</v>
      </c>
      <c r="W609" s="92" t="e">
        <v>#VALUE!</v>
      </c>
      <c r="X609" s="92" t="e">
        <v>#VALUE!</v>
      </c>
      <c r="Y609" s="92" t="e">
        <v>#VALUE!</v>
      </c>
      <c r="Z609" s="92">
        <v>61.7283333333332</v>
      </c>
      <c r="AA609" s="92" t="e">
        <v>#VALUE!</v>
      </c>
      <c r="AB609" s="87">
        <v>500.0</v>
      </c>
      <c r="AC609" s="2" t="e">
        <v>#VALUE!</v>
      </c>
      <c r="AD609" s="92" t="e">
        <v>#VALUE!</v>
      </c>
      <c r="AE609" s="92" t="e">
        <v>#VALUE!</v>
      </c>
      <c r="AF609" s="92" t="e">
        <v>#VALUE!</v>
      </c>
      <c r="AG609" s="92" t="e">
        <v>#VALUE!</v>
      </c>
      <c r="AH609" s="2" t="s">
        <v>904</v>
      </c>
      <c r="AI609" s="2" t="s">
        <v>904</v>
      </c>
      <c r="AJ609" s="2" t="s">
        <v>904</v>
      </c>
      <c r="AK609" s="177">
        <v>49382.66666666658</v>
      </c>
      <c r="AL609" s="2" t="s">
        <v>904</v>
      </c>
      <c r="AM609" s="2" t="s">
        <v>904</v>
      </c>
      <c r="AN609" s="2" t="s">
        <v>904</v>
      </c>
      <c r="AO609" s="2" t="s">
        <v>904</v>
      </c>
      <c r="AP609" s="2" t="s">
        <v>904</v>
      </c>
      <c r="AQ609" s="2" t="s">
        <v>904</v>
      </c>
      <c r="AR609" s="2" t="s">
        <v>904</v>
      </c>
      <c r="AS609" s="2" t="s">
        <v>904</v>
      </c>
      <c r="AT609" s="2" t="s">
        <v>904</v>
      </c>
      <c r="AU609" s="2" t="s">
        <v>904</v>
      </c>
      <c r="AV609" s="2" t="s">
        <v>904</v>
      </c>
      <c r="AW609" s="2" t="s">
        <v>904</v>
      </c>
      <c r="AX609" s="2" t="s">
        <v>904</v>
      </c>
      <c r="AY609" s="2" t="s">
        <v>904</v>
      </c>
      <c r="AZ609" s="2" t="s">
        <v>904</v>
      </c>
      <c r="BA609" s="205">
        <v>2438999.221068355</v>
      </c>
      <c r="BB609" s="205">
        <v>9.482959462197641</v>
      </c>
      <c r="BC609" s="206" t="s">
        <v>904</v>
      </c>
      <c r="BD609" s="205">
        <v>9.482959462197641</v>
      </c>
      <c r="BE609" s="205">
        <v>1617.562142898871</v>
      </c>
      <c r="BF609" s="205">
        <v>0.0</v>
      </c>
      <c r="BG609" s="205">
        <v>61728.3333333332</v>
      </c>
      <c r="BH609" s="205">
        <v>49382.66666666658</v>
      </c>
      <c r="BI609" s="2" t="s">
        <v>904</v>
      </c>
      <c r="BJ609" s="2" t="s">
        <v>904</v>
      </c>
      <c r="BK609" s="2" t="s">
        <v>904</v>
      </c>
      <c r="BL609" s="2" t="s">
        <v>911</v>
      </c>
      <c r="BM609" s="208" t="s">
        <v>904</v>
      </c>
      <c r="BN609" s="208" t="s">
        <v>904</v>
      </c>
      <c r="BO609" s="87">
        <v>20.0</v>
      </c>
      <c r="BP609" s="101">
        <v>0.05</v>
      </c>
      <c r="BQ609" s="101">
        <v>0.04</v>
      </c>
      <c r="BR609" s="2">
        <v>100.0</v>
      </c>
      <c r="BS609" s="2">
        <v>100.0</v>
      </c>
    </row>
    <row r="610" ht="12.75" customHeight="1">
      <c r="A610" s="87" t="str">
        <f t="shared" si="1"/>
        <v>China Mangrove Restoration Hybrid Large</v>
      </c>
      <c r="B610" s="87" t="s">
        <v>162</v>
      </c>
      <c r="C610" s="203" t="s">
        <v>191</v>
      </c>
      <c r="D610" s="2" t="s">
        <v>592</v>
      </c>
      <c r="E610" s="203" t="s">
        <v>160</v>
      </c>
      <c r="F610" s="2" t="s">
        <v>174</v>
      </c>
      <c r="G610" s="203" t="s">
        <v>910</v>
      </c>
      <c r="H610" s="177">
        <v>1000.0</v>
      </c>
      <c r="I610" s="2" t="s">
        <v>908</v>
      </c>
      <c r="J610" s="2">
        <v>26227.396285836196</v>
      </c>
      <c r="K610" s="2" t="e">
        <v>#VALUE!</v>
      </c>
      <c r="L610" s="204" t="e">
        <v>#VALUE!</v>
      </c>
      <c r="M610" s="92" t="e">
        <v>#VALUE!</v>
      </c>
      <c r="N610" s="92" t="e">
        <v>#VALUE!</v>
      </c>
      <c r="O610" s="92" t="e">
        <v>#VALUE!</v>
      </c>
      <c r="P610" s="92" t="e">
        <v>#VALUE!</v>
      </c>
      <c r="Q610" s="92" t="e">
        <v>#VALUE!</v>
      </c>
      <c r="R610" s="92" t="e">
        <v>#VALUE!</v>
      </c>
      <c r="S610" s="92">
        <v>105141.66049999998</v>
      </c>
      <c r="T610" s="92">
        <v>84113.32840000003</v>
      </c>
      <c r="U610" s="92" t="e">
        <v>#VALUE!</v>
      </c>
      <c r="V610" s="92" t="e">
        <v>#VALUE!</v>
      </c>
      <c r="W610" s="92" t="e">
        <v>#VALUE!</v>
      </c>
      <c r="X610" s="92" t="e">
        <v>#VALUE!</v>
      </c>
      <c r="Y610" s="92" t="e">
        <v>#VALUE!</v>
      </c>
      <c r="Z610" s="92">
        <v>105.14166049999999</v>
      </c>
      <c r="AA610" s="92" t="e">
        <v>#VALUE!</v>
      </c>
      <c r="AB610" s="87">
        <v>500.0</v>
      </c>
      <c r="AC610" s="2" t="e">
        <v>#VALUE!</v>
      </c>
      <c r="AD610" s="92" t="e">
        <v>#VALUE!</v>
      </c>
      <c r="AE610" s="92" t="e">
        <v>#VALUE!</v>
      </c>
      <c r="AF610" s="92" t="e">
        <v>#VALUE!</v>
      </c>
      <c r="AG610" s="92" t="e">
        <v>#VALUE!</v>
      </c>
      <c r="AH610" s="2" t="s">
        <v>904</v>
      </c>
      <c r="AI610" s="2" t="s">
        <v>904</v>
      </c>
      <c r="AJ610" s="2" t="s">
        <v>904</v>
      </c>
      <c r="AK610" s="177">
        <v>84113.32840000003</v>
      </c>
      <c r="AL610" s="2" t="s">
        <v>904</v>
      </c>
      <c r="AM610" s="2" t="s">
        <v>904</v>
      </c>
      <c r="AN610" s="2" t="s">
        <v>904</v>
      </c>
      <c r="AO610" s="2" t="s">
        <v>904</v>
      </c>
      <c r="AP610" s="2" t="s">
        <v>904</v>
      </c>
      <c r="AQ610" s="2" t="s">
        <v>904</v>
      </c>
      <c r="AR610" s="2" t="s">
        <v>904</v>
      </c>
      <c r="AS610" s="2" t="s">
        <v>904</v>
      </c>
      <c r="AT610" s="2" t="s">
        <v>904</v>
      </c>
      <c r="AU610" s="2" t="s">
        <v>904</v>
      </c>
      <c r="AV610" s="2" t="s">
        <v>904</v>
      </c>
      <c r="AW610" s="2" t="s">
        <v>904</v>
      </c>
      <c r="AX610" s="2" t="s">
        <v>904</v>
      </c>
      <c r="AY610" s="2" t="s">
        <v>904</v>
      </c>
      <c r="AZ610" s="2" t="s">
        <v>904</v>
      </c>
      <c r="BA610" s="205">
        <v>452709.9904394136</v>
      </c>
      <c r="BB610" s="205">
        <v>5.118703848374253</v>
      </c>
      <c r="BC610" s="206" t="s">
        <v>904</v>
      </c>
      <c r="BD610" s="205">
        <v>5.118703848374253</v>
      </c>
      <c r="BE610" s="205">
        <v>7175.422289214679</v>
      </c>
      <c r="BF610" s="205">
        <v>0.0</v>
      </c>
      <c r="BG610" s="205">
        <v>105141.66049999998</v>
      </c>
      <c r="BH610" s="205">
        <v>84113.32840000003</v>
      </c>
      <c r="BI610" s="2" t="s">
        <v>904</v>
      </c>
      <c r="BJ610" s="2" t="s">
        <v>904</v>
      </c>
      <c r="BK610" s="2" t="s">
        <v>904</v>
      </c>
      <c r="BL610" s="2" t="s">
        <v>911</v>
      </c>
      <c r="BM610" s="208" t="s">
        <v>904</v>
      </c>
      <c r="BN610" s="208" t="s">
        <v>904</v>
      </c>
      <c r="BO610" s="87">
        <v>20.0</v>
      </c>
      <c r="BP610" s="101">
        <v>0.05</v>
      </c>
      <c r="BQ610" s="101">
        <v>0.04</v>
      </c>
      <c r="BR610" s="2">
        <v>100.0</v>
      </c>
      <c r="BS610" s="2">
        <v>100.0</v>
      </c>
    </row>
    <row r="611" ht="12.75" customHeight="1">
      <c r="A611" s="87" t="str">
        <f t="shared" si="1"/>
        <v>China Mangrove Restoration Hybrid Large</v>
      </c>
      <c r="B611" s="87" t="s">
        <v>162</v>
      </c>
      <c r="C611" s="203" t="s">
        <v>191</v>
      </c>
      <c r="D611" s="2" t="s">
        <v>592</v>
      </c>
      <c r="E611" s="203" t="s">
        <v>160</v>
      </c>
      <c r="F611" s="2" t="s">
        <v>174</v>
      </c>
      <c r="G611" s="203" t="s">
        <v>910</v>
      </c>
      <c r="H611" s="177">
        <v>1000.0</v>
      </c>
      <c r="I611" s="2" t="s">
        <v>908</v>
      </c>
      <c r="J611" s="2">
        <v>26227.396285836196</v>
      </c>
      <c r="K611" s="2" t="e">
        <v>#VALUE!</v>
      </c>
      <c r="L611" s="204" t="e">
        <v>#VALUE!</v>
      </c>
      <c r="M611" s="92" t="e">
        <v>#VALUE!</v>
      </c>
      <c r="N611" s="92" t="e">
        <v>#VALUE!</v>
      </c>
      <c r="O611" s="92" t="e">
        <v>#VALUE!</v>
      </c>
      <c r="P611" s="92" t="e">
        <v>#VALUE!</v>
      </c>
      <c r="Q611" s="92" t="e">
        <v>#VALUE!</v>
      </c>
      <c r="R611" s="92" t="e">
        <v>#VALUE!</v>
      </c>
      <c r="S611" s="92">
        <v>105141.66049999998</v>
      </c>
      <c r="T611" s="92">
        <v>84113.32840000003</v>
      </c>
      <c r="U611" s="92" t="e">
        <v>#VALUE!</v>
      </c>
      <c r="V611" s="92" t="e">
        <v>#VALUE!</v>
      </c>
      <c r="W611" s="92" t="e">
        <v>#VALUE!</v>
      </c>
      <c r="X611" s="92" t="e">
        <v>#VALUE!</v>
      </c>
      <c r="Y611" s="92" t="e">
        <v>#VALUE!</v>
      </c>
      <c r="Z611" s="92">
        <v>105.14166049999999</v>
      </c>
      <c r="AA611" s="92" t="e">
        <v>#VALUE!</v>
      </c>
      <c r="AB611" s="87">
        <v>500.0</v>
      </c>
      <c r="AC611" s="2" t="e">
        <v>#VALUE!</v>
      </c>
      <c r="AD611" s="92" t="e">
        <v>#VALUE!</v>
      </c>
      <c r="AE611" s="92" t="e">
        <v>#VALUE!</v>
      </c>
      <c r="AF611" s="92" t="e">
        <v>#VALUE!</v>
      </c>
      <c r="AG611" s="92" t="e">
        <v>#VALUE!</v>
      </c>
      <c r="AH611" s="2" t="s">
        <v>904</v>
      </c>
      <c r="AI611" s="2" t="s">
        <v>904</v>
      </c>
      <c r="AJ611" s="2" t="s">
        <v>904</v>
      </c>
      <c r="AK611" s="177">
        <v>84113.32840000003</v>
      </c>
      <c r="AL611" s="2" t="s">
        <v>904</v>
      </c>
      <c r="AM611" s="2" t="s">
        <v>904</v>
      </c>
      <c r="AN611" s="2" t="s">
        <v>904</v>
      </c>
      <c r="AO611" s="2" t="s">
        <v>904</v>
      </c>
      <c r="AP611" s="2" t="s">
        <v>904</v>
      </c>
      <c r="AQ611" s="2" t="s">
        <v>904</v>
      </c>
      <c r="AR611" s="2" t="s">
        <v>904</v>
      </c>
      <c r="AS611" s="2" t="s">
        <v>904</v>
      </c>
      <c r="AT611" s="2" t="s">
        <v>904</v>
      </c>
      <c r="AU611" s="2" t="s">
        <v>904</v>
      </c>
      <c r="AV611" s="2" t="s">
        <v>904</v>
      </c>
      <c r="AW611" s="2" t="s">
        <v>904</v>
      </c>
      <c r="AX611" s="2" t="s">
        <v>904</v>
      </c>
      <c r="AY611" s="2" t="s">
        <v>904</v>
      </c>
      <c r="AZ611" s="2" t="s">
        <v>904</v>
      </c>
      <c r="BA611" s="205">
        <v>452709.9904394136</v>
      </c>
      <c r="BB611" s="205">
        <v>5.118703848374253</v>
      </c>
      <c r="BC611" s="206" t="s">
        <v>904</v>
      </c>
      <c r="BD611" s="205">
        <v>5.118703848374253</v>
      </c>
      <c r="BE611" s="205">
        <v>7175.422289214679</v>
      </c>
      <c r="BF611" s="205">
        <v>0.0</v>
      </c>
      <c r="BG611" s="205">
        <v>105141.66049999998</v>
      </c>
      <c r="BH611" s="205">
        <v>84113.32840000003</v>
      </c>
      <c r="BI611" s="2" t="s">
        <v>904</v>
      </c>
      <c r="BJ611" s="2" t="s">
        <v>904</v>
      </c>
      <c r="BK611" s="2" t="s">
        <v>904</v>
      </c>
      <c r="BL611" s="2" t="s">
        <v>911</v>
      </c>
      <c r="BM611" s="208" t="s">
        <v>904</v>
      </c>
      <c r="BN611" s="208" t="s">
        <v>904</v>
      </c>
      <c r="BO611" s="87">
        <v>20.0</v>
      </c>
      <c r="BP611" s="101">
        <v>0.05</v>
      </c>
      <c r="BQ611" s="101">
        <v>0.04</v>
      </c>
      <c r="BR611" s="2">
        <v>100.0</v>
      </c>
      <c r="BS611" s="2">
        <v>100.0</v>
      </c>
    </row>
    <row r="612" ht="12.75" customHeight="1">
      <c r="A612" s="87" t="str">
        <f t="shared" si="1"/>
        <v>China Salt marsh Restoration Hybrid Large</v>
      </c>
      <c r="B612" s="87" t="s">
        <v>162</v>
      </c>
      <c r="C612" s="203" t="s">
        <v>191</v>
      </c>
      <c r="D612" s="2" t="s">
        <v>592</v>
      </c>
      <c r="E612" s="203" t="s">
        <v>168</v>
      </c>
      <c r="F612" s="2" t="s">
        <v>174</v>
      </c>
      <c r="G612" s="203" t="s">
        <v>910</v>
      </c>
      <c r="H612" s="177">
        <v>1000.0</v>
      </c>
      <c r="I612" s="2" t="s">
        <v>908</v>
      </c>
      <c r="J612" s="2">
        <v>10513.230128578312</v>
      </c>
      <c r="K612" s="2" t="e">
        <v>#VALUE!</v>
      </c>
      <c r="L612" s="204" t="e">
        <v>#VALUE!</v>
      </c>
      <c r="M612" s="92" t="e">
        <v>#VALUE!</v>
      </c>
      <c r="N612" s="92" t="e">
        <v>#VALUE!</v>
      </c>
      <c r="O612" s="92" t="e">
        <v>#VALUE!</v>
      </c>
      <c r="P612" s="92" t="e">
        <v>#VALUE!</v>
      </c>
      <c r="Q612" s="92" t="e">
        <v>#VALUE!</v>
      </c>
      <c r="R612" s="92" t="e">
        <v>#VALUE!</v>
      </c>
      <c r="S612" s="92">
        <v>61728.3333333332</v>
      </c>
      <c r="T612" s="92">
        <v>49382.66666666658</v>
      </c>
      <c r="U612" s="92" t="e">
        <v>#VALUE!</v>
      </c>
      <c r="V612" s="92" t="e">
        <v>#VALUE!</v>
      </c>
      <c r="W612" s="92" t="e">
        <v>#VALUE!</v>
      </c>
      <c r="X612" s="92" t="e">
        <v>#VALUE!</v>
      </c>
      <c r="Y612" s="92" t="e">
        <v>#VALUE!</v>
      </c>
      <c r="Z612" s="92">
        <v>61.7283333333332</v>
      </c>
      <c r="AA612" s="92" t="e">
        <v>#VALUE!</v>
      </c>
      <c r="AB612" s="87">
        <v>500.0</v>
      </c>
      <c r="AC612" s="2" t="e">
        <v>#VALUE!</v>
      </c>
      <c r="AD612" s="92" t="e">
        <v>#VALUE!</v>
      </c>
      <c r="AE612" s="92" t="e">
        <v>#VALUE!</v>
      </c>
      <c r="AF612" s="92" t="e">
        <v>#VALUE!</v>
      </c>
      <c r="AG612" s="92" t="e">
        <v>#VALUE!</v>
      </c>
      <c r="AH612" s="2" t="s">
        <v>904</v>
      </c>
      <c r="AI612" s="2" t="s">
        <v>904</v>
      </c>
      <c r="AJ612" s="2" t="s">
        <v>904</v>
      </c>
      <c r="AK612" s="177">
        <v>49382.66666666658</v>
      </c>
      <c r="AL612" s="2" t="s">
        <v>904</v>
      </c>
      <c r="AM612" s="2" t="s">
        <v>904</v>
      </c>
      <c r="AN612" s="2" t="s">
        <v>904</v>
      </c>
      <c r="AO612" s="2" t="s">
        <v>904</v>
      </c>
      <c r="AP612" s="2" t="s">
        <v>904</v>
      </c>
      <c r="AQ612" s="2" t="s">
        <v>904</v>
      </c>
      <c r="AR612" s="2" t="s">
        <v>904</v>
      </c>
      <c r="AS612" s="2" t="s">
        <v>904</v>
      </c>
      <c r="AT612" s="2" t="s">
        <v>904</v>
      </c>
      <c r="AU612" s="2" t="s">
        <v>904</v>
      </c>
      <c r="AV612" s="2" t="s">
        <v>904</v>
      </c>
      <c r="AW612" s="2" t="s">
        <v>904</v>
      </c>
      <c r="AX612" s="2" t="s">
        <v>904</v>
      </c>
      <c r="AY612" s="2" t="s">
        <v>904</v>
      </c>
      <c r="AZ612" s="2" t="s">
        <v>904</v>
      </c>
      <c r="BA612" s="205">
        <v>2438999.221068355</v>
      </c>
      <c r="BB612" s="205">
        <v>9.482959462197641</v>
      </c>
      <c r="BC612" s="206" t="s">
        <v>904</v>
      </c>
      <c r="BD612" s="205">
        <v>9.482959462197641</v>
      </c>
      <c r="BE612" s="205">
        <v>1617.562142898871</v>
      </c>
      <c r="BF612" s="205">
        <v>0.0</v>
      </c>
      <c r="BG612" s="205">
        <v>61728.3333333332</v>
      </c>
      <c r="BH612" s="205">
        <v>49382.66666666658</v>
      </c>
      <c r="BI612" s="2" t="s">
        <v>904</v>
      </c>
      <c r="BJ612" s="2" t="s">
        <v>904</v>
      </c>
      <c r="BK612" s="2" t="s">
        <v>904</v>
      </c>
      <c r="BL612" s="2" t="s">
        <v>911</v>
      </c>
      <c r="BM612" s="208" t="s">
        <v>904</v>
      </c>
      <c r="BN612" s="208" t="s">
        <v>904</v>
      </c>
      <c r="BO612" s="87">
        <v>20.0</v>
      </c>
      <c r="BP612" s="101">
        <v>0.05</v>
      </c>
      <c r="BQ612" s="101">
        <v>0.04</v>
      </c>
      <c r="BR612" s="2">
        <v>100.0</v>
      </c>
      <c r="BS612" s="2">
        <v>100.0</v>
      </c>
    </row>
    <row r="613" ht="12.75" customHeight="1">
      <c r="A613" s="87" t="str">
        <f t="shared" si="1"/>
        <v>China Salt marsh Restoration Hybrid Large</v>
      </c>
      <c r="B613" s="87" t="s">
        <v>162</v>
      </c>
      <c r="C613" s="203" t="s">
        <v>191</v>
      </c>
      <c r="D613" s="2" t="s">
        <v>592</v>
      </c>
      <c r="E613" s="203" t="s">
        <v>168</v>
      </c>
      <c r="F613" s="2" t="s">
        <v>174</v>
      </c>
      <c r="G613" s="203" t="s">
        <v>910</v>
      </c>
      <c r="H613" s="177">
        <v>1000.0</v>
      </c>
      <c r="I613" s="2" t="s">
        <v>908</v>
      </c>
      <c r="J613" s="2">
        <v>10513.230128578312</v>
      </c>
      <c r="K613" s="2" t="e">
        <v>#VALUE!</v>
      </c>
      <c r="L613" s="204" t="e">
        <v>#VALUE!</v>
      </c>
      <c r="M613" s="92" t="e">
        <v>#VALUE!</v>
      </c>
      <c r="N613" s="92" t="e">
        <v>#VALUE!</v>
      </c>
      <c r="O613" s="92" t="e">
        <v>#VALUE!</v>
      </c>
      <c r="P613" s="92" t="e">
        <v>#VALUE!</v>
      </c>
      <c r="Q613" s="92" t="e">
        <v>#VALUE!</v>
      </c>
      <c r="R613" s="92" t="e">
        <v>#VALUE!</v>
      </c>
      <c r="S613" s="92">
        <v>61728.3333333332</v>
      </c>
      <c r="T613" s="92">
        <v>49382.66666666658</v>
      </c>
      <c r="U613" s="92" t="e">
        <v>#VALUE!</v>
      </c>
      <c r="V613" s="92" t="e">
        <v>#VALUE!</v>
      </c>
      <c r="W613" s="92" t="e">
        <v>#VALUE!</v>
      </c>
      <c r="X613" s="92" t="e">
        <v>#VALUE!</v>
      </c>
      <c r="Y613" s="92" t="e">
        <v>#VALUE!</v>
      </c>
      <c r="Z613" s="92">
        <v>61.7283333333332</v>
      </c>
      <c r="AA613" s="92" t="e">
        <v>#VALUE!</v>
      </c>
      <c r="AB613" s="87">
        <v>500.0</v>
      </c>
      <c r="AC613" s="2" t="e">
        <v>#VALUE!</v>
      </c>
      <c r="AD613" s="92" t="e">
        <v>#VALUE!</v>
      </c>
      <c r="AE613" s="92" t="e">
        <v>#VALUE!</v>
      </c>
      <c r="AF613" s="92" t="e">
        <v>#VALUE!</v>
      </c>
      <c r="AG613" s="92" t="e">
        <v>#VALUE!</v>
      </c>
      <c r="AH613" s="2" t="s">
        <v>904</v>
      </c>
      <c r="AI613" s="2" t="s">
        <v>904</v>
      </c>
      <c r="AJ613" s="2" t="s">
        <v>904</v>
      </c>
      <c r="AK613" s="177">
        <v>49382.66666666658</v>
      </c>
      <c r="AL613" s="2" t="s">
        <v>904</v>
      </c>
      <c r="AM613" s="2" t="s">
        <v>904</v>
      </c>
      <c r="AN613" s="2" t="s">
        <v>904</v>
      </c>
      <c r="AO613" s="2" t="s">
        <v>904</v>
      </c>
      <c r="AP613" s="2" t="s">
        <v>904</v>
      </c>
      <c r="AQ613" s="2" t="s">
        <v>904</v>
      </c>
      <c r="AR613" s="2" t="s">
        <v>904</v>
      </c>
      <c r="AS613" s="2" t="s">
        <v>904</v>
      </c>
      <c r="AT613" s="2" t="s">
        <v>904</v>
      </c>
      <c r="AU613" s="2" t="s">
        <v>904</v>
      </c>
      <c r="AV613" s="2" t="s">
        <v>904</v>
      </c>
      <c r="AW613" s="2" t="s">
        <v>904</v>
      </c>
      <c r="AX613" s="2" t="s">
        <v>904</v>
      </c>
      <c r="AY613" s="2" t="s">
        <v>904</v>
      </c>
      <c r="AZ613" s="2" t="s">
        <v>904</v>
      </c>
      <c r="BA613" s="205">
        <v>2438999.221068355</v>
      </c>
      <c r="BB613" s="205">
        <v>9.482959462197641</v>
      </c>
      <c r="BC613" s="206" t="s">
        <v>904</v>
      </c>
      <c r="BD613" s="205">
        <v>9.482959462197641</v>
      </c>
      <c r="BE613" s="205">
        <v>1617.562142898871</v>
      </c>
      <c r="BF613" s="205">
        <v>0.0</v>
      </c>
      <c r="BG613" s="205">
        <v>61728.3333333332</v>
      </c>
      <c r="BH613" s="205">
        <v>49382.66666666658</v>
      </c>
      <c r="BI613" s="2" t="s">
        <v>904</v>
      </c>
      <c r="BJ613" s="2" t="s">
        <v>904</v>
      </c>
      <c r="BK613" s="2" t="s">
        <v>904</v>
      </c>
      <c r="BL613" s="2" t="s">
        <v>911</v>
      </c>
      <c r="BM613" s="208" t="s">
        <v>904</v>
      </c>
      <c r="BN613" s="208" t="s">
        <v>904</v>
      </c>
      <c r="BO613" s="87">
        <v>20.0</v>
      </c>
      <c r="BP613" s="101">
        <v>0.05</v>
      </c>
      <c r="BQ613" s="101">
        <v>0.04</v>
      </c>
      <c r="BR613" s="2">
        <v>100.0</v>
      </c>
      <c r="BS613" s="2">
        <v>100.0</v>
      </c>
    </row>
    <row r="614" ht="12.75" customHeight="1">
      <c r="A614" s="87" t="str">
        <f t="shared" si="1"/>
        <v>Colombia Mangrove Restoration Hybrid Medium</v>
      </c>
      <c r="B614" s="87" t="s">
        <v>165</v>
      </c>
      <c r="C614" s="203" t="s">
        <v>189</v>
      </c>
      <c r="D614" s="2" t="s">
        <v>590</v>
      </c>
      <c r="E614" s="203" t="s">
        <v>160</v>
      </c>
      <c r="F614" s="2" t="s">
        <v>174</v>
      </c>
      <c r="G614" s="203" t="s">
        <v>910</v>
      </c>
      <c r="H614" s="177">
        <v>500.0</v>
      </c>
      <c r="I614" s="2" t="s">
        <v>903</v>
      </c>
      <c r="J614" s="2">
        <v>356578.18109863997</v>
      </c>
      <c r="K614" s="2" t="e">
        <v>#VALUE!</v>
      </c>
      <c r="L614" s="204" t="e">
        <v>#VALUE!</v>
      </c>
      <c r="M614" s="92" t="e">
        <v>#VALUE!</v>
      </c>
      <c r="N614" s="92" t="e">
        <v>#VALUE!</v>
      </c>
      <c r="O614" s="92" t="e">
        <v>#VALUE!</v>
      </c>
      <c r="P614" s="92" t="e">
        <v>#VALUE!</v>
      </c>
      <c r="Q614" s="92" t="e">
        <v>#VALUE!</v>
      </c>
      <c r="R614" s="92" t="e">
        <v>#VALUE!</v>
      </c>
      <c r="S614" s="92">
        <v>340596.74999999994</v>
      </c>
      <c r="T614" s="92">
        <v>272477.4000000001</v>
      </c>
      <c r="U614" s="92" t="e">
        <v>#VALUE!</v>
      </c>
      <c r="V614" s="92" t="e">
        <v>#VALUE!</v>
      </c>
      <c r="W614" s="92" t="e">
        <v>#VALUE!</v>
      </c>
      <c r="X614" s="92" t="e">
        <v>#VALUE!</v>
      </c>
      <c r="Y614" s="92" t="e">
        <v>#VALUE!</v>
      </c>
      <c r="Z614" s="92">
        <v>681.1934999999999</v>
      </c>
      <c r="AA614" s="92" t="e">
        <v>#VALUE!</v>
      </c>
      <c r="AB614" s="87">
        <v>500.0</v>
      </c>
      <c r="AC614" s="2" t="e">
        <v>#VALUE!</v>
      </c>
      <c r="AD614" s="92" t="e">
        <v>#VALUE!</v>
      </c>
      <c r="AE614" s="92" t="e">
        <v>#VALUE!</v>
      </c>
      <c r="AF614" s="92" t="e">
        <v>#VALUE!</v>
      </c>
      <c r="AG614" s="92" t="e">
        <v>#VALUE!</v>
      </c>
      <c r="AH614" s="2" t="s">
        <v>904</v>
      </c>
      <c r="AI614" s="2" t="s">
        <v>904</v>
      </c>
      <c r="AJ614" s="2" t="s">
        <v>904</v>
      </c>
      <c r="AK614" s="177">
        <v>272477.4000000001</v>
      </c>
      <c r="AL614" s="2" t="s">
        <v>904</v>
      </c>
      <c r="AM614" s="2" t="s">
        <v>904</v>
      </c>
      <c r="AN614" s="2" t="s">
        <v>904</v>
      </c>
      <c r="AO614" s="2" t="s">
        <v>904</v>
      </c>
      <c r="AP614" s="2" t="s">
        <v>904</v>
      </c>
      <c r="AQ614" s="2" t="s">
        <v>904</v>
      </c>
      <c r="AR614" s="2" t="s">
        <v>904</v>
      </c>
      <c r="AS614" s="2" t="s">
        <v>904</v>
      </c>
      <c r="AT614" s="2" t="s">
        <v>904</v>
      </c>
      <c r="AU614" s="2" t="s">
        <v>904</v>
      </c>
      <c r="AV614" s="2" t="s">
        <v>904</v>
      </c>
      <c r="AW614" s="2" t="s">
        <v>904</v>
      </c>
      <c r="AX614" s="2" t="s">
        <v>904</v>
      </c>
      <c r="AY614" s="2" t="s">
        <v>904</v>
      </c>
      <c r="AZ614" s="2" t="s">
        <v>904</v>
      </c>
      <c r="BA614" s="205">
        <v>5637106.199941218</v>
      </c>
      <c r="BB614" s="205">
        <v>37.294092640063184</v>
      </c>
      <c r="BC614" s="206" t="s">
        <v>904</v>
      </c>
      <c r="BD614" s="205">
        <v>37.294092640063184</v>
      </c>
      <c r="BE614" s="205">
        <v>37322.23151476589</v>
      </c>
      <c r="BF614" s="205">
        <v>0.0</v>
      </c>
      <c r="BG614" s="205">
        <v>340596.74999999994</v>
      </c>
      <c r="BH614" s="205">
        <v>272477.4000000001</v>
      </c>
      <c r="BI614" s="2" t="s">
        <v>904</v>
      </c>
      <c r="BJ614" s="2" t="s">
        <v>904</v>
      </c>
      <c r="BK614" s="2" t="s">
        <v>904</v>
      </c>
      <c r="BL614" s="2" t="s">
        <v>911</v>
      </c>
      <c r="BM614" s="208" t="s">
        <v>904</v>
      </c>
      <c r="BN614" s="208" t="s">
        <v>904</v>
      </c>
      <c r="BO614" s="87">
        <v>20.0</v>
      </c>
      <c r="BP614" s="101">
        <v>0.05</v>
      </c>
      <c r="BQ614" s="101">
        <v>0.04</v>
      </c>
      <c r="BR614" s="2">
        <v>100.0</v>
      </c>
      <c r="BS614" s="2">
        <v>100.0</v>
      </c>
    </row>
    <row r="615" ht="12.75" customHeight="1">
      <c r="A615" s="87" t="str">
        <f t="shared" si="1"/>
        <v>Colombia Mangrove Restoration Hybrid Medium</v>
      </c>
      <c r="B615" s="87" t="s">
        <v>165</v>
      </c>
      <c r="C615" s="203" t="s">
        <v>189</v>
      </c>
      <c r="D615" s="2" t="s">
        <v>590</v>
      </c>
      <c r="E615" s="203" t="s">
        <v>160</v>
      </c>
      <c r="F615" s="2" t="s">
        <v>174</v>
      </c>
      <c r="G615" s="203" t="s">
        <v>910</v>
      </c>
      <c r="H615" s="177">
        <v>500.0</v>
      </c>
      <c r="I615" s="2" t="s">
        <v>903</v>
      </c>
      <c r="J615" s="2">
        <v>356578.18109863997</v>
      </c>
      <c r="K615" s="2" t="e">
        <v>#VALUE!</v>
      </c>
      <c r="L615" s="204" t="e">
        <v>#VALUE!</v>
      </c>
      <c r="M615" s="92" t="e">
        <v>#VALUE!</v>
      </c>
      <c r="N615" s="92" t="e">
        <v>#VALUE!</v>
      </c>
      <c r="O615" s="92" t="e">
        <v>#VALUE!</v>
      </c>
      <c r="P615" s="92" t="e">
        <v>#VALUE!</v>
      </c>
      <c r="Q615" s="92" t="e">
        <v>#VALUE!</v>
      </c>
      <c r="R615" s="92" t="e">
        <v>#VALUE!</v>
      </c>
      <c r="S615" s="92">
        <v>340596.74999999994</v>
      </c>
      <c r="T615" s="92">
        <v>272477.4000000001</v>
      </c>
      <c r="U615" s="92" t="e">
        <v>#VALUE!</v>
      </c>
      <c r="V615" s="92" t="e">
        <v>#VALUE!</v>
      </c>
      <c r="W615" s="92" t="e">
        <v>#VALUE!</v>
      </c>
      <c r="X615" s="92" t="e">
        <v>#VALUE!</v>
      </c>
      <c r="Y615" s="92" t="e">
        <v>#VALUE!</v>
      </c>
      <c r="Z615" s="92">
        <v>681.1934999999999</v>
      </c>
      <c r="AA615" s="92" t="e">
        <v>#VALUE!</v>
      </c>
      <c r="AB615" s="87">
        <v>500.0</v>
      </c>
      <c r="AC615" s="2" t="e">
        <v>#VALUE!</v>
      </c>
      <c r="AD615" s="92" t="e">
        <v>#VALUE!</v>
      </c>
      <c r="AE615" s="92" t="e">
        <v>#VALUE!</v>
      </c>
      <c r="AF615" s="92" t="e">
        <v>#VALUE!</v>
      </c>
      <c r="AG615" s="92" t="e">
        <v>#VALUE!</v>
      </c>
      <c r="AH615" s="2" t="s">
        <v>904</v>
      </c>
      <c r="AI615" s="2" t="s">
        <v>904</v>
      </c>
      <c r="AJ615" s="2" t="s">
        <v>904</v>
      </c>
      <c r="AK615" s="177">
        <v>272477.4000000001</v>
      </c>
      <c r="AL615" s="2" t="s">
        <v>904</v>
      </c>
      <c r="AM615" s="2" t="s">
        <v>904</v>
      </c>
      <c r="AN615" s="2" t="s">
        <v>904</v>
      </c>
      <c r="AO615" s="2" t="s">
        <v>904</v>
      </c>
      <c r="AP615" s="2" t="s">
        <v>904</v>
      </c>
      <c r="AQ615" s="2" t="s">
        <v>904</v>
      </c>
      <c r="AR615" s="2" t="s">
        <v>904</v>
      </c>
      <c r="AS615" s="2" t="s">
        <v>904</v>
      </c>
      <c r="AT615" s="2" t="s">
        <v>904</v>
      </c>
      <c r="AU615" s="2" t="s">
        <v>904</v>
      </c>
      <c r="AV615" s="2" t="s">
        <v>904</v>
      </c>
      <c r="AW615" s="2" t="s">
        <v>904</v>
      </c>
      <c r="AX615" s="2" t="s">
        <v>904</v>
      </c>
      <c r="AY615" s="2" t="s">
        <v>904</v>
      </c>
      <c r="AZ615" s="2" t="s">
        <v>904</v>
      </c>
      <c r="BA615" s="205">
        <v>5637106.199941218</v>
      </c>
      <c r="BB615" s="205">
        <v>37.294092640063184</v>
      </c>
      <c r="BC615" s="206" t="s">
        <v>904</v>
      </c>
      <c r="BD615" s="205">
        <v>37.294092640063184</v>
      </c>
      <c r="BE615" s="205">
        <v>37322.23151476589</v>
      </c>
      <c r="BF615" s="205">
        <v>0.0</v>
      </c>
      <c r="BG615" s="205">
        <v>340596.74999999994</v>
      </c>
      <c r="BH615" s="205">
        <v>272477.4000000001</v>
      </c>
      <c r="BI615" s="2" t="s">
        <v>904</v>
      </c>
      <c r="BJ615" s="2" t="s">
        <v>904</v>
      </c>
      <c r="BK615" s="2" t="s">
        <v>904</v>
      </c>
      <c r="BL615" s="2" t="s">
        <v>911</v>
      </c>
      <c r="BM615" s="208" t="s">
        <v>904</v>
      </c>
      <c r="BN615" s="208" t="s">
        <v>904</v>
      </c>
      <c r="BO615" s="87">
        <v>20.0</v>
      </c>
      <c r="BP615" s="101">
        <v>0.05</v>
      </c>
      <c r="BQ615" s="101">
        <v>0.04</v>
      </c>
      <c r="BR615" s="2">
        <v>100.0</v>
      </c>
      <c r="BS615" s="2">
        <v>100.0</v>
      </c>
    </row>
    <row r="616" ht="12.75" customHeight="1">
      <c r="A616" s="87" t="str">
        <f t="shared" si="1"/>
        <v>Colombia Salt marsh Restoration Hybrid Medium</v>
      </c>
      <c r="B616" s="87" t="s">
        <v>165</v>
      </c>
      <c r="C616" s="203" t="s">
        <v>189</v>
      </c>
      <c r="D616" s="2" t="s">
        <v>590</v>
      </c>
      <c r="E616" s="203" t="s">
        <v>168</v>
      </c>
      <c r="F616" s="2" t="s">
        <v>174</v>
      </c>
      <c r="G616" s="203" t="s">
        <v>910</v>
      </c>
      <c r="H616" s="177">
        <v>500.0</v>
      </c>
      <c r="I616" s="2" t="s">
        <v>903</v>
      </c>
      <c r="J616" s="2">
        <v>413.7689513323668</v>
      </c>
      <c r="K616" s="2" t="e">
        <v>#VALUE!</v>
      </c>
      <c r="L616" s="204" t="e">
        <v>#VALUE!</v>
      </c>
      <c r="M616" s="92" t="e">
        <v>#VALUE!</v>
      </c>
      <c r="N616" s="92" t="e">
        <v>#VALUE!</v>
      </c>
      <c r="O616" s="92" t="e">
        <v>#VALUE!</v>
      </c>
      <c r="P616" s="92" t="e">
        <v>#VALUE!</v>
      </c>
      <c r="Q616" s="92" t="e">
        <v>#VALUE!</v>
      </c>
      <c r="R616" s="92" t="e">
        <v>#VALUE!</v>
      </c>
      <c r="S616" s="92">
        <v>32532.499999999927</v>
      </c>
      <c r="T616" s="92">
        <v>26025.999999999953</v>
      </c>
      <c r="U616" s="92" t="e">
        <v>#VALUE!</v>
      </c>
      <c r="V616" s="92" t="e">
        <v>#VALUE!</v>
      </c>
      <c r="W616" s="92" t="e">
        <v>#VALUE!</v>
      </c>
      <c r="X616" s="92" t="e">
        <v>#VALUE!</v>
      </c>
      <c r="Y616" s="92" t="e">
        <v>#VALUE!</v>
      </c>
      <c r="Z616" s="92">
        <v>65.06499999999986</v>
      </c>
      <c r="AA616" s="92" t="e">
        <v>#VALUE!</v>
      </c>
      <c r="AB616" s="87">
        <v>500.0</v>
      </c>
      <c r="AC616" s="2" t="e">
        <v>#VALUE!</v>
      </c>
      <c r="AD616" s="92" t="e">
        <v>#VALUE!</v>
      </c>
      <c r="AE616" s="92" t="e">
        <v>#VALUE!</v>
      </c>
      <c r="AF616" s="92" t="e">
        <v>#VALUE!</v>
      </c>
      <c r="AG616" s="92" t="e">
        <v>#VALUE!</v>
      </c>
      <c r="AH616" s="2" t="s">
        <v>904</v>
      </c>
      <c r="AI616" s="2" t="s">
        <v>904</v>
      </c>
      <c r="AJ616" s="2" t="s">
        <v>904</v>
      </c>
      <c r="AK616" s="177">
        <v>26025.999999999953</v>
      </c>
      <c r="AL616" s="2" t="s">
        <v>904</v>
      </c>
      <c r="AM616" s="2" t="s">
        <v>904</v>
      </c>
      <c r="AN616" s="2" t="s">
        <v>904</v>
      </c>
      <c r="AO616" s="2" t="s">
        <v>904</v>
      </c>
      <c r="AP616" s="2" t="s">
        <v>904</v>
      </c>
      <c r="AQ616" s="2" t="s">
        <v>904</v>
      </c>
      <c r="AR616" s="2" t="s">
        <v>904</v>
      </c>
      <c r="AS616" s="2" t="s">
        <v>904</v>
      </c>
      <c r="AT616" s="2" t="s">
        <v>904</v>
      </c>
      <c r="AU616" s="2" t="s">
        <v>904</v>
      </c>
      <c r="AV616" s="2" t="s">
        <v>904</v>
      </c>
      <c r="AW616" s="2" t="s">
        <v>904</v>
      </c>
      <c r="AX616" s="2" t="s">
        <v>904</v>
      </c>
      <c r="AY616" s="2" t="s">
        <v>904</v>
      </c>
      <c r="AZ616" s="2" t="s">
        <v>904</v>
      </c>
      <c r="BA616" s="205">
        <v>93796.34185593639</v>
      </c>
      <c r="BB616" s="205">
        <v>27.267565064445023</v>
      </c>
      <c r="BC616" s="206" t="s">
        <v>904</v>
      </c>
      <c r="BD616" s="205">
        <v>27.267565064445023</v>
      </c>
      <c r="BE616" s="205">
        <v>5774.540243992721</v>
      </c>
      <c r="BF616" s="205">
        <v>0.0</v>
      </c>
      <c r="BG616" s="205">
        <v>32532.499999999927</v>
      </c>
      <c r="BH616" s="205">
        <v>26025.999999999953</v>
      </c>
      <c r="BI616" s="2" t="s">
        <v>904</v>
      </c>
      <c r="BJ616" s="2" t="s">
        <v>904</v>
      </c>
      <c r="BK616" s="2" t="s">
        <v>904</v>
      </c>
      <c r="BL616" s="2" t="s">
        <v>911</v>
      </c>
      <c r="BM616" s="208" t="s">
        <v>904</v>
      </c>
      <c r="BN616" s="208" t="s">
        <v>904</v>
      </c>
      <c r="BO616" s="87">
        <v>20.0</v>
      </c>
      <c r="BP616" s="101">
        <v>0.05</v>
      </c>
      <c r="BQ616" s="101">
        <v>0.04</v>
      </c>
      <c r="BR616" s="2">
        <v>100.0</v>
      </c>
      <c r="BS616" s="2">
        <v>100.0</v>
      </c>
    </row>
    <row r="617" ht="12.75" customHeight="1">
      <c r="A617" s="87" t="str">
        <f t="shared" si="1"/>
        <v>Colombia Salt marsh Restoration Hybrid Medium</v>
      </c>
      <c r="B617" s="87" t="s">
        <v>165</v>
      </c>
      <c r="C617" s="203" t="s">
        <v>189</v>
      </c>
      <c r="D617" s="2" t="s">
        <v>590</v>
      </c>
      <c r="E617" s="203" t="s">
        <v>168</v>
      </c>
      <c r="F617" s="2" t="s">
        <v>174</v>
      </c>
      <c r="G617" s="203" t="s">
        <v>910</v>
      </c>
      <c r="H617" s="177">
        <v>500.0</v>
      </c>
      <c r="I617" s="2" t="s">
        <v>903</v>
      </c>
      <c r="J617" s="2">
        <v>413.7689513323668</v>
      </c>
      <c r="K617" s="2" t="e">
        <v>#VALUE!</v>
      </c>
      <c r="L617" s="204" t="e">
        <v>#VALUE!</v>
      </c>
      <c r="M617" s="92" t="e">
        <v>#VALUE!</v>
      </c>
      <c r="N617" s="92" t="e">
        <v>#VALUE!</v>
      </c>
      <c r="O617" s="92" t="e">
        <v>#VALUE!</v>
      </c>
      <c r="P617" s="92" t="e">
        <v>#VALUE!</v>
      </c>
      <c r="Q617" s="92" t="e">
        <v>#VALUE!</v>
      </c>
      <c r="R617" s="92" t="e">
        <v>#VALUE!</v>
      </c>
      <c r="S617" s="92">
        <v>32532.499999999927</v>
      </c>
      <c r="T617" s="92">
        <v>26025.999999999953</v>
      </c>
      <c r="U617" s="92" t="e">
        <v>#VALUE!</v>
      </c>
      <c r="V617" s="92" t="e">
        <v>#VALUE!</v>
      </c>
      <c r="W617" s="92" t="e">
        <v>#VALUE!</v>
      </c>
      <c r="X617" s="92" t="e">
        <v>#VALUE!</v>
      </c>
      <c r="Y617" s="92" t="e">
        <v>#VALUE!</v>
      </c>
      <c r="Z617" s="92">
        <v>65.06499999999986</v>
      </c>
      <c r="AA617" s="92" t="e">
        <v>#VALUE!</v>
      </c>
      <c r="AB617" s="87">
        <v>500.0</v>
      </c>
      <c r="AC617" s="2" t="e">
        <v>#VALUE!</v>
      </c>
      <c r="AD617" s="92" t="e">
        <v>#VALUE!</v>
      </c>
      <c r="AE617" s="92" t="e">
        <v>#VALUE!</v>
      </c>
      <c r="AF617" s="92" t="e">
        <v>#VALUE!</v>
      </c>
      <c r="AG617" s="92" t="e">
        <v>#VALUE!</v>
      </c>
      <c r="AH617" s="2" t="s">
        <v>904</v>
      </c>
      <c r="AI617" s="2" t="s">
        <v>904</v>
      </c>
      <c r="AJ617" s="2" t="s">
        <v>904</v>
      </c>
      <c r="AK617" s="177">
        <v>26025.999999999953</v>
      </c>
      <c r="AL617" s="2" t="s">
        <v>904</v>
      </c>
      <c r="AM617" s="2" t="s">
        <v>904</v>
      </c>
      <c r="AN617" s="2" t="s">
        <v>904</v>
      </c>
      <c r="AO617" s="2" t="s">
        <v>904</v>
      </c>
      <c r="AP617" s="2" t="s">
        <v>904</v>
      </c>
      <c r="AQ617" s="2" t="s">
        <v>904</v>
      </c>
      <c r="AR617" s="2" t="s">
        <v>904</v>
      </c>
      <c r="AS617" s="2" t="s">
        <v>904</v>
      </c>
      <c r="AT617" s="2" t="s">
        <v>904</v>
      </c>
      <c r="AU617" s="2" t="s">
        <v>904</v>
      </c>
      <c r="AV617" s="2" t="s">
        <v>904</v>
      </c>
      <c r="AW617" s="2" t="s">
        <v>904</v>
      </c>
      <c r="AX617" s="2" t="s">
        <v>904</v>
      </c>
      <c r="AY617" s="2" t="s">
        <v>904</v>
      </c>
      <c r="AZ617" s="2" t="s">
        <v>904</v>
      </c>
      <c r="BA617" s="205">
        <v>93796.34185593639</v>
      </c>
      <c r="BB617" s="205">
        <v>27.267565064445023</v>
      </c>
      <c r="BC617" s="206" t="s">
        <v>904</v>
      </c>
      <c r="BD617" s="205">
        <v>27.267565064445023</v>
      </c>
      <c r="BE617" s="205">
        <v>5774.540243992721</v>
      </c>
      <c r="BF617" s="205">
        <v>0.0</v>
      </c>
      <c r="BG617" s="205">
        <v>32532.499999999927</v>
      </c>
      <c r="BH617" s="205">
        <v>26025.999999999953</v>
      </c>
      <c r="BI617" s="2" t="s">
        <v>904</v>
      </c>
      <c r="BJ617" s="2" t="s">
        <v>904</v>
      </c>
      <c r="BK617" s="2" t="s">
        <v>904</v>
      </c>
      <c r="BL617" s="2" t="s">
        <v>911</v>
      </c>
      <c r="BM617" s="208" t="s">
        <v>904</v>
      </c>
      <c r="BN617" s="208" t="s">
        <v>904</v>
      </c>
      <c r="BO617" s="87">
        <v>20.0</v>
      </c>
      <c r="BP617" s="101">
        <v>0.05</v>
      </c>
      <c r="BQ617" s="101">
        <v>0.04</v>
      </c>
      <c r="BR617" s="2">
        <v>100.0</v>
      </c>
      <c r="BS617" s="2">
        <v>100.0</v>
      </c>
    </row>
    <row r="618" ht="12.75" customHeight="1">
      <c r="A618" s="87" t="str">
        <f t="shared" si="1"/>
        <v>Colombia Mangrove Restoration Hybrid Medium</v>
      </c>
      <c r="B618" s="87" t="s">
        <v>165</v>
      </c>
      <c r="C618" s="203" t="s">
        <v>189</v>
      </c>
      <c r="D618" s="2" t="s">
        <v>590</v>
      </c>
      <c r="E618" s="203" t="s">
        <v>160</v>
      </c>
      <c r="F618" s="2" t="s">
        <v>174</v>
      </c>
      <c r="G618" s="203" t="s">
        <v>910</v>
      </c>
      <c r="H618" s="177">
        <v>500.0</v>
      </c>
      <c r="I618" s="2" t="s">
        <v>903</v>
      </c>
      <c r="J618" s="2">
        <v>356578.18109863997</v>
      </c>
      <c r="K618" s="2" t="e">
        <v>#VALUE!</v>
      </c>
      <c r="L618" s="204" t="e">
        <v>#VALUE!</v>
      </c>
      <c r="M618" s="92" t="e">
        <v>#VALUE!</v>
      </c>
      <c r="N618" s="92" t="e">
        <v>#VALUE!</v>
      </c>
      <c r="O618" s="92" t="e">
        <v>#VALUE!</v>
      </c>
      <c r="P618" s="92" t="e">
        <v>#VALUE!</v>
      </c>
      <c r="Q618" s="92" t="e">
        <v>#VALUE!</v>
      </c>
      <c r="R618" s="92" t="e">
        <v>#VALUE!</v>
      </c>
      <c r="S618" s="92">
        <v>340596.74999999994</v>
      </c>
      <c r="T618" s="92">
        <v>272477.4000000001</v>
      </c>
      <c r="U618" s="92" t="e">
        <v>#VALUE!</v>
      </c>
      <c r="V618" s="92" t="e">
        <v>#VALUE!</v>
      </c>
      <c r="W618" s="92" t="e">
        <v>#VALUE!</v>
      </c>
      <c r="X618" s="92" t="e">
        <v>#VALUE!</v>
      </c>
      <c r="Y618" s="92" t="e">
        <v>#VALUE!</v>
      </c>
      <c r="Z618" s="92">
        <v>681.1934999999999</v>
      </c>
      <c r="AA618" s="92" t="e">
        <v>#VALUE!</v>
      </c>
      <c r="AB618" s="87">
        <v>500.0</v>
      </c>
      <c r="AC618" s="2" t="e">
        <v>#VALUE!</v>
      </c>
      <c r="AD618" s="92" t="e">
        <v>#VALUE!</v>
      </c>
      <c r="AE618" s="92" t="e">
        <v>#VALUE!</v>
      </c>
      <c r="AF618" s="92" t="e">
        <v>#VALUE!</v>
      </c>
      <c r="AG618" s="92" t="e">
        <v>#VALUE!</v>
      </c>
      <c r="AH618" s="2" t="s">
        <v>904</v>
      </c>
      <c r="AI618" s="2" t="s">
        <v>904</v>
      </c>
      <c r="AJ618" s="2" t="s">
        <v>904</v>
      </c>
      <c r="AK618" s="177">
        <v>272477.4000000001</v>
      </c>
      <c r="AL618" s="2" t="s">
        <v>904</v>
      </c>
      <c r="AM618" s="2" t="s">
        <v>904</v>
      </c>
      <c r="AN618" s="2" t="s">
        <v>904</v>
      </c>
      <c r="AO618" s="2" t="s">
        <v>904</v>
      </c>
      <c r="AP618" s="2" t="s">
        <v>904</v>
      </c>
      <c r="AQ618" s="2" t="s">
        <v>904</v>
      </c>
      <c r="AR618" s="2" t="s">
        <v>904</v>
      </c>
      <c r="AS618" s="2" t="s">
        <v>904</v>
      </c>
      <c r="AT618" s="2" t="s">
        <v>904</v>
      </c>
      <c r="AU618" s="2" t="s">
        <v>904</v>
      </c>
      <c r="AV618" s="2" t="s">
        <v>904</v>
      </c>
      <c r="AW618" s="2" t="s">
        <v>904</v>
      </c>
      <c r="AX618" s="2" t="s">
        <v>904</v>
      </c>
      <c r="AY618" s="2" t="s">
        <v>904</v>
      </c>
      <c r="AZ618" s="2" t="s">
        <v>904</v>
      </c>
      <c r="BA618" s="205">
        <v>5637106.199941218</v>
      </c>
      <c r="BB618" s="205">
        <v>37.294092640063184</v>
      </c>
      <c r="BC618" s="206" t="s">
        <v>904</v>
      </c>
      <c r="BD618" s="205">
        <v>37.294092640063184</v>
      </c>
      <c r="BE618" s="205">
        <v>37322.23151476589</v>
      </c>
      <c r="BF618" s="205">
        <v>0.0</v>
      </c>
      <c r="BG618" s="205">
        <v>340596.74999999994</v>
      </c>
      <c r="BH618" s="205">
        <v>272477.4000000001</v>
      </c>
      <c r="BI618" s="2" t="s">
        <v>904</v>
      </c>
      <c r="BJ618" s="2" t="s">
        <v>904</v>
      </c>
      <c r="BK618" s="2" t="s">
        <v>904</v>
      </c>
      <c r="BL618" s="2" t="s">
        <v>911</v>
      </c>
      <c r="BM618" s="208" t="s">
        <v>904</v>
      </c>
      <c r="BN618" s="208" t="s">
        <v>904</v>
      </c>
      <c r="BO618" s="87">
        <v>20.0</v>
      </c>
      <c r="BP618" s="101">
        <v>0.05</v>
      </c>
      <c r="BQ618" s="101">
        <v>0.04</v>
      </c>
      <c r="BR618" s="2">
        <v>100.0</v>
      </c>
      <c r="BS618" s="2">
        <v>100.0</v>
      </c>
    </row>
    <row r="619" ht="12.75" customHeight="1">
      <c r="A619" s="87" t="str">
        <f t="shared" si="1"/>
        <v>Colombia Mangrove Restoration Hybrid Medium</v>
      </c>
      <c r="B619" s="87" t="s">
        <v>165</v>
      </c>
      <c r="C619" s="203" t="s">
        <v>189</v>
      </c>
      <c r="D619" s="2" t="s">
        <v>590</v>
      </c>
      <c r="E619" s="203" t="s">
        <v>160</v>
      </c>
      <c r="F619" s="2" t="s">
        <v>174</v>
      </c>
      <c r="G619" s="203" t="s">
        <v>910</v>
      </c>
      <c r="H619" s="177">
        <v>500.0</v>
      </c>
      <c r="I619" s="2" t="s">
        <v>903</v>
      </c>
      <c r="J619" s="2">
        <v>356578.18109863997</v>
      </c>
      <c r="K619" s="2" t="e">
        <v>#VALUE!</v>
      </c>
      <c r="L619" s="204" t="e">
        <v>#VALUE!</v>
      </c>
      <c r="M619" s="92" t="e">
        <v>#VALUE!</v>
      </c>
      <c r="N619" s="92" t="e">
        <v>#VALUE!</v>
      </c>
      <c r="O619" s="92" t="e">
        <v>#VALUE!</v>
      </c>
      <c r="P619" s="92" t="e">
        <v>#VALUE!</v>
      </c>
      <c r="Q619" s="92" t="e">
        <v>#VALUE!</v>
      </c>
      <c r="R619" s="92" t="e">
        <v>#VALUE!</v>
      </c>
      <c r="S619" s="92">
        <v>340596.74999999994</v>
      </c>
      <c r="T619" s="92">
        <v>272477.4000000001</v>
      </c>
      <c r="U619" s="92" t="e">
        <v>#VALUE!</v>
      </c>
      <c r="V619" s="92" t="e">
        <v>#VALUE!</v>
      </c>
      <c r="W619" s="92" t="e">
        <v>#VALUE!</v>
      </c>
      <c r="X619" s="92" t="e">
        <v>#VALUE!</v>
      </c>
      <c r="Y619" s="92" t="e">
        <v>#VALUE!</v>
      </c>
      <c r="Z619" s="92">
        <v>681.1934999999999</v>
      </c>
      <c r="AA619" s="92" t="e">
        <v>#VALUE!</v>
      </c>
      <c r="AB619" s="87">
        <v>500.0</v>
      </c>
      <c r="AC619" s="2" t="e">
        <v>#VALUE!</v>
      </c>
      <c r="AD619" s="92" t="e">
        <v>#VALUE!</v>
      </c>
      <c r="AE619" s="92" t="e">
        <v>#VALUE!</v>
      </c>
      <c r="AF619" s="92" t="e">
        <v>#VALUE!</v>
      </c>
      <c r="AG619" s="92" t="e">
        <v>#VALUE!</v>
      </c>
      <c r="AH619" s="2" t="s">
        <v>904</v>
      </c>
      <c r="AI619" s="2" t="s">
        <v>904</v>
      </c>
      <c r="AJ619" s="2" t="s">
        <v>904</v>
      </c>
      <c r="AK619" s="177">
        <v>272477.4000000001</v>
      </c>
      <c r="AL619" s="2" t="s">
        <v>904</v>
      </c>
      <c r="AM619" s="2" t="s">
        <v>904</v>
      </c>
      <c r="AN619" s="2" t="s">
        <v>904</v>
      </c>
      <c r="AO619" s="2" t="s">
        <v>904</v>
      </c>
      <c r="AP619" s="2" t="s">
        <v>904</v>
      </c>
      <c r="AQ619" s="2" t="s">
        <v>904</v>
      </c>
      <c r="AR619" s="2" t="s">
        <v>904</v>
      </c>
      <c r="AS619" s="2" t="s">
        <v>904</v>
      </c>
      <c r="AT619" s="2" t="s">
        <v>904</v>
      </c>
      <c r="AU619" s="2" t="s">
        <v>904</v>
      </c>
      <c r="AV619" s="2" t="s">
        <v>904</v>
      </c>
      <c r="AW619" s="2" t="s">
        <v>904</v>
      </c>
      <c r="AX619" s="2" t="s">
        <v>904</v>
      </c>
      <c r="AY619" s="2" t="s">
        <v>904</v>
      </c>
      <c r="AZ619" s="2" t="s">
        <v>904</v>
      </c>
      <c r="BA619" s="205">
        <v>5637106.199941218</v>
      </c>
      <c r="BB619" s="205">
        <v>37.294092640063184</v>
      </c>
      <c r="BC619" s="206" t="s">
        <v>904</v>
      </c>
      <c r="BD619" s="205">
        <v>37.294092640063184</v>
      </c>
      <c r="BE619" s="205">
        <v>37322.23151476589</v>
      </c>
      <c r="BF619" s="205">
        <v>0.0</v>
      </c>
      <c r="BG619" s="205">
        <v>340596.74999999994</v>
      </c>
      <c r="BH619" s="205">
        <v>272477.4000000001</v>
      </c>
      <c r="BI619" s="2" t="s">
        <v>904</v>
      </c>
      <c r="BJ619" s="2" t="s">
        <v>904</v>
      </c>
      <c r="BK619" s="2" t="s">
        <v>904</v>
      </c>
      <c r="BL619" s="2" t="s">
        <v>911</v>
      </c>
      <c r="BM619" s="208" t="s">
        <v>904</v>
      </c>
      <c r="BN619" s="208" t="s">
        <v>904</v>
      </c>
      <c r="BO619" s="87">
        <v>20.0</v>
      </c>
      <c r="BP619" s="101">
        <v>0.05</v>
      </c>
      <c r="BQ619" s="101">
        <v>0.04</v>
      </c>
      <c r="BR619" s="2">
        <v>100.0</v>
      </c>
      <c r="BS619" s="2">
        <v>100.0</v>
      </c>
    </row>
    <row r="620" ht="12.75" customHeight="1">
      <c r="A620" s="87" t="str">
        <f t="shared" si="1"/>
        <v>Colombia Salt marsh Restoration Hybrid Medium</v>
      </c>
      <c r="B620" s="87" t="s">
        <v>165</v>
      </c>
      <c r="C620" s="203" t="s">
        <v>189</v>
      </c>
      <c r="D620" s="2" t="s">
        <v>590</v>
      </c>
      <c r="E620" s="203" t="s">
        <v>168</v>
      </c>
      <c r="F620" s="2" t="s">
        <v>174</v>
      </c>
      <c r="G620" s="203" t="s">
        <v>910</v>
      </c>
      <c r="H620" s="177">
        <v>500.0</v>
      </c>
      <c r="I620" s="2" t="s">
        <v>903</v>
      </c>
      <c r="J620" s="2">
        <v>413.7689513323668</v>
      </c>
      <c r="K620" s="2" t="e">
        <v>#VALUE!</v>
      </c>
      <c r="L620" s="204" t="e">
        <v>#VALUE!</v>
      </c>
      <c r="M620" s="92" t="e">
        <v>#VALUE!</v>
      </c>
      <c r="N620" s="92" t="e">
        <v>#VALUE!</v>
      </c>
      <c r="O620" s="92" t="e">
        <v>#VALUE!</v>
      </c>
      <c r="P620" s="92" t="e">
        <v>#VALUE!</v>
      </c>
      <c r="Q620" s="92" t="e">
        <v>#VALUE!</v>
      </c>
      <c r="R620" s="92" t="e">
        <v>#VALUE!</v>
      </c>
      <c r="S620" s="92">
        <v>32532.499999999927</v>
      </c>
      <c r="T620" s="92">
        <v>26025.999999999953</v>
      </c>
      <c r="U620" s="92" t="e">
        <v>#VALUE!</v>
      </c>
      <c r="V620" s="92" t="e">
        <v>#VALUE!</v>
      </c>
      <c r="W620" s="92" t="e">
        <v>#VALUE!</v>
      </c>
      <c r="X620" s="92" t="e">
        <v>#VALUE!</v>
      </c>
      <c r="Y620" s="92" t="e">
        <v>#VALUE!</v>
      </c>
      <c r="Z620" s="92">
        <v>65.06499999999986</v>
      </c>
      <c r="AA620" s="92" t="e">
        <v>#VALUE!</v>
      </c>
      <c r="AB620" s="87">
        <v>500.0</v>
      </c>
      <c r="AC620" s="2" t="e">
        <v>#VALUE!</v>
      </c>
      <c r="AD620" s="92" t="e">
        <v>#VALUE!</v>
      </c>
      <c r="AE620" s="92" t="e">
        <v>#VALUE!</v>
      </c>
      <c r="AF620" s="92" t="e">
        <v>#VALUE!</v>
      </c>
      <c r="AG620" s="92" t="e">
        <v>#VALUE!</v>
      </c>
      <c r="AH620" s="2" t="s">
        <v>904</v>
      </c>
      <c r="AI620" s="2" t="s">
        <v>904</v>
      </c>
      <c r="AJ620" s="2" t="s">
        <v>904</v>
      </c>
      <c r="AK620" s="177">
        <v>26025.999999999953</v>
      </c>
      <c r="AL620" s="2" t="s">
        <v>904</v>
      </c>
      <c r="AM620" s="2" t="s">
        <v>904</v>
      </c>
      <c r="AN620" s="2" t="s">
        <v>904</v>
      </c>
      <c r="AO620" s="2" t="s">
        <v>904</v>
      </c>
      <c r="AP620" s="2" t="s">
        <v>904</v>
      </c>
      <c r="AQ620" s="2" t="s">
        <v>904</v>
      </c>
      <c r="AR620" s="2" t="s">
        <v>904</v>
      </c>
      <c r="AS620" s="2" t="s">
        <v>904</v>
      </c>
      <c r="AT620" s="2" t="s">
        <v>904</v>
      </c>
      <c r="AU620" s="2" t="s">
        <v>904</v>
      </c>
      <c r="AV620" s="2" t="s">
        <v>904</v>
      </c>
      <c r="AW620" s="2" t="s">
        <v>904</v>
      </c>
      <c r="AX620" s="2" t="s">
        <v>904</v>
      </c>
      <c r="AY620" s="2" t="s">
        <v>904</v>
      </c>
      <c r="AZ620" s="2" t="s">
        <v>904</v>
      </c>
      <c r="BA620" s="205">
        <v>93796.34185593639</v>
      </c>
      <c r="BB620" s="205">
        <v>27.267565064445023</v>
      </c>
      <c r="BC620" s="206" t="s">
        <v>904</v>
      </c>
      <c r="BD620" s="205">
        <v>27.267565064445023</v>
      </c>
      <c r="BE620" s="205">
        <v>5774.540243992721</v>
      </c>
      <c r="BF620" s="205">
        <v>0.0</v>
      </c>
      <c r="BG620" s="205">
        <v>32532.499999999927</v>
      </c>
      <c r="BH620" s="205">
        <v>26025.999999999953</v>
      </c>
      <c r="BI620" s="2" t="s">
        <v>904</v>
      </c>
      <c r="BJ620" s="2" t="s">
        <v>904</v>
      </c>
      <c r="BK620" s="2" t="s">
        <v>904</v>
      </c>
      <c r="BL620" s="2" t="s">
        <v>911</v>
      </c>
      <c r="BM620" s="208" t="s">
        <v>904</v>
      </c>
      <c r="BN620" s="208" t="s">
        <v>904</v>
      </c>
      <c r="BO620" s="87">
        <v>20.0</v>
      </c>
      <c r="BP620" s="101">
        <v>0.05</v>
      </c>
      <c r="BQ620" s="101">
        <v>0.04</v>
      </c>
      <c r="BR620" s="2">
        <v>100.0</v>
      </c>
      <c r="BS620" s="2">
        <v>100.0</v>
      </c>
    </row>
    <row r="621" ht="12.75" customHeight="1">
      <c r="A621" s="87" t="str">
        <f t="shared" si="1"/>
        <v>Colombia Salt marsh Restoration Hybrid Medium</v>
      </c>
      <c r="B621" s="87" t="s">
        <v>165</v>
      </c>
      <c r="C621" s="203" t="s">
        <v>189</v>
      </c>
      <c r="D621" s="2" t="s">
        <v>590</v>
      </c>
      <c r="E621" s="203" t="s">
        <v>168</v>
      </c>
      <c r="F621" s="2" t="s">
        <v>174</v>
      </c>
      <c r="G621" s="203" t="s">
        <v>910</v>
      </c>
      <c r="H621" s="177">
        <v>500.0</v>
      </c>
      <c r="I621" s="2" t="s">
        <v>903</v>
      </c>
      <c r="J621" s="2">
        <v>413.7689513323668</v>
      </c>
      <c r="K621" s="2" t="e">
        <v>#VALUE!</v>
      </c>
      <c r="L621" s="204" t="e">
        <v>#VALUE!</v>
      </c>
      <c r="M621" s="92" t="e">
        <v>#VALUE!</v>
      </c>
      <c r="N621" s="92" t="e">
        <v>#VALUE!</v>
      </c>
      <c r="O621" s="92" t="e">
        <v>#VALUE!</v>
      </c>
      <c r="P621" s="92" t="e">
        <v>#VALUE!</v>
      </c>
      <c r="Q621" s="92" t="e">
        <v>#VALUE!</v>
      </c>
      <c r="R621" s="92" t="e">
        <v>#VALUE!</v>
      </c>
      <c r="S621" s="92">
        <v>32532.499999999927</v>
      </c>
      <c r="T621" s="92">
        <v>26025.999999999953</v>
      </c>
      <c r="U621" s="92" t="e">
        <v>#VALUE!</v>
      </c>
      <c r="V621" s="92" t="e">
        <v>#VALUE!</v>
      </c>
      <c r="W621" s="92" t="e">
        <v>#VALUE!</v>
      </c>
      <c r="X621" s="92" t="e">
        <v>#VALUE!</v>
      </c>
      <c r="Y621" s="92" t="e">
        <v>#VALUE!</v>
      </c>
      <c r="Z621" s="92">
        <v>65.06499999999986</v>
      </c>
      <c r="AA621" s="92" t="e">
        <v>#VALUE!</v>
      </c>
      <c r="AB621" s="87">
        <v>500.0</v>
      </c>
      <c r="AC621" s="2" t="e">
        <v>#VALUE!</v>
      </c>
      <c r="AD621" s="92" t="e">
        <v>#VALUE!</v>
      </c>
      <c r="AE621" s="92" t="e">
        <v>#VALUE!</v>
      </c>
      <c r="AF621" s="92" t="e">
        <v>#VALUE!</v>
      </c>
      <c r="AG621" s="92" t="e">
        <v>#VALUE!</v>
      </c>
      <c r="AH621" s="2" t="s">
        <v>904</v>
      </c>
      <c r="AI621" s="2" t="s">
        <v>904</v>
      </c>
      <c r="AJ621" s="2" t="s">
        <v>904</v>
      </c>
      <c r="AK621" s="177">
        <v>26025.999999999953</v>
      </c>
      <c r="AL621" s="2" t="s">
        <v>904</v>
      </c>
      <c r="AM621" s="2" t="s">
        <v>904</v>
      </c>
      <c r="AN621" s="2" t="s">
        <v>904</v>
      </c>
      <c r="AO621" s="2" t="s">
        <v>904</v>
      </c>
      <c r="AP621" s="2" t="s">
        <v>904</v>
      </c>
      <c r="AQ621" s="2" t="s">
        <v>904</v>
      </c>
      <c r="AR621" s="2" t="s">
        <v>904</v>
      </c>
      <c r="AS621" s="2" t="s">
        <v>904</v>
      </c>
      <c r="AT621" s="2" t="s">
        <v>904</v>
      </c>
      <c r="AU621" s="2" t="s">
        <v>904</v>
      </c>
      <c r="AV621" s="2" t="s">
        <v>904</v>
      </c>
      <c r="AW621" s="2" t="s">
        <v>904</v>
      </c>
      <c r="AX621" s="2" t="s">
        <v>904</v>
      </c>
      <c r="AY621" s="2" t="s">
        <v>904</v>
      </c>
      <c r="AZ621" s="2" t="s">
        <v>904</v>
      </c>
      <c r="BA621" s="205">
        <v>93796.34185593639</v>
      </c>
      <c r="BB621" s="205">
        <v>27.267565064445023</v>
      </c>
      <c r="BC621" s="206" t="s">
        <v>904</v>
      </c>
      <c r="BD621" s="205">
        <v>27.267565064445023</v>
      </c>
      <c r="BE621" s="205">
        <v>5774.540243992721</v>
      </c>
      <c r="BF621" s="205">
        <v>0.0</v>
      </c>
      <c r="BG621" s="205">
        <v>32532.499999999927</v>
      </c>
      <c r="BH621" s="205">
        <v>26025.999999999953</v>
      </c>
      <c r="BI621" s="2" t="s">
        <v>904</v>
      </c>
      <c r="BJ621" s="2" t="s">
        <v>904</v>
      </c>
      <c r="BK621" s="2" t="s">
        <v>904</v>
      </c>
      <c r="BL621" s="2" t="s">
        <v>911</v>
      </c>
      <c r="BM621" s="208" t="s">
        <v>904</v>
      </c>
      <c r="BN621" s="208" t="s">
        <v>904</v>
      </c>
      <c r="BO621" s="87">
        <v>20.0</v>
      </c>
      <c r="BP621" s="101">
        <v>0.05</v>
      </c>
      <c r="BQ621" s="101">
        <v>0.04</v>
      </c>
      <c r="BR621" s="2">
        <v>100.0</v>
      </c>
      <c r="BS621" s="2">
        <v>100.0</v>
      </c>
    </row>
    <row r="622" ht="12.75" customHeight="1">
      <c r="A622" s="87" t="str">
        <f t="shared" si="1"/>
        <v>Colombia Mangrove Restoration Hybrid Small</v>
      </c>
      <c r="B622" s="87" t="s">
        <v>165</v>
      </c>
      <c r="C622" s="203" t="s">
        <v>189</v>
      </c>
      <c r="D622" s="2" t="s">
        <v>590</v>
      </c>
      <c r="E622" s="203" t="s">
        <v>160</v>
      </c>
      <c r="F622" s="2" t="s">
        <v>174</v>
      </c>
      <c r="G622" s="203" t="s">
        <v>910</v>
      </c>
      <c r="H622" s="177">
        <v>100.0</v>
      </c>
      <c r="I622" s="2" t="s">
        <v>907</v>
      </c>
      <c r="J622" s="2">
        <v>356578.18109863997</v>
      </c>
      <c r="K622" s="2" t="e">
        <v>#VALUE!</v>
      </c>
      <c r="L622" s="204" t="e">
        <v>#VALUE!</v>
      </c>
      <c r="M622" s="92" t="e">
        <v>#VALUE!</v>
      </c>
      <c r="N622" s="92" t="e">
        <v>#VALUE!</v>
      </c>
      <c r="O622" s="92" t="e">
        <v>#VALUE!</v>
      </c>
      <c r="P622" s="92" t="e">
        <v>#VALUE!</v>
      </c>
      <c r="Q622" s="92" t="e">
        <v>#VALUE!</v>
      </c>
      <c r="R622" s="92" t="e">
        <v>#VALUE!</v>
      </c>
      <c r="S622" s="92">
        <v>69866.00000000001</v>
      </c>
      <c r="T622" s="92">
        <v>55892.79999999999</v>
      </c>
      <c r="U622" s="92" t="e">
        <v>#VALUE!</v>
      </c>
      <c r="V622" s="92" t="e">
        <v>#VALUE!</v>
      </c>
      <c r="W622" s="92" t="e">
        <v>#VALUE!</v>
      </c>
      <c r="X622" s="92" t="e">
        <v>#VALUE!</v>
      </c>
      <c r="Y622" s="92" t="e">
        <v>#VALUE!</v>
      </c>
      <c r="Z622" s="92">
        <v>698.6600000000002</v>
      </c>
      <c r="AA622" s="92" t="e">
        <v>#VALUE!</v>
      </c>
      <c r="AB622" s="87">
        <v>500.0</v>
      </c>
      <c r="AC622" s="2" t="e">
        <v>#VALUE!</v>
      </c>
      <c r="AD622" s="92" t="e">
        <v>#VALUE!</v>
      </c>
      <c r="AE622" s="92" t="e">
        <v>#VALUE!</v>
      </c>
      <c r="AF622" s="92" t="e">
        <v>#VALUE!</v>
      </c>
      <c r="AG622" s="92" t="e">
        <v>#VALUE!</v>
      </c>
      <c r="AH622" s="2" t="s">
        <v>904</v>
      </c>
      <c r="AI622" s="2" t="s">
        <v>904</v>
      </c>
      <c r="AJ622" s="2" t="s">
        <v>904</v>
      </c>
      <c r="AK622" s="177">
        <v>55892.79999999999</v>
      </c>
      <c r="AL622" s="2" t="s">
        <v>904</v>
      </c>
      <c r="AM622" s="2" t="s">
        <v>904</v>
      </c>
      <c r="AN622" s="2" t="s">
        <v>904</v>
      </c>
      <c r="AO622" s="2" t="s">
        <v>904</v>
      </c>
      <c r="AP622" s="2" t="s">
        <v>904</v>
      </c>
      <c r="AQ622" s="2" t="s">
        <v>904</v>
      </c>
      <c r="AR622" s="2" t="s">
        <v>904</v>
      </c>
      <c r="AS622" s="2" t="s">
        <v>904</v>
      </c>
      <c r="AT622" s="2" t="s">
        <v>904</v>
      </c>
      <c r="AU622" s="2" t="s">
        <v>904</v>
      </c>
      <c r="AV622" s="2" t="s">
        <v>904</v>
      </c>
      <c r="AW622" s="2" t="s">
        <v>904</v>
      </c>
      <c r="AX622" s="2" t="s">
        <v>904</v>
      </c>
      <c r="AY622" s="2" t="s">
        <v>904</v>
      </c>
      <c r="AZ622" s="2" t="s">
        <v>904</v>
      </c>
      <c r="BA622" s="205">
        <v>5637106.199941218</v>
      </c>
      <c r="BB622" s="205">
        <v>7.458818528012628</v>
      </c>
      <c r="BC622" s="206" t="s">
        <v>904</v>
      </c>
      <c r="BD622" s="205">
        <v>7.458818528012628</v>
      </c>
      <c r="BE622" s="205">
        <v>7464.446302953176</v>
      </c>
      <c r="BF622" s="205">
        <v>0.0</v>
      </c>
      <c r="BG622" s="205">
        <v>69866.00000000001</v>
      </c>
      <c r="BH622" s="205">
        <v>55892.79999999999</v>
      </c>
      <c r="BI622" s="2" t="s">
        <v>904</v>
      </c>
      <c r="BJ622" s="2" t="s">
        <v>904</v>
      </c>
      <c r="BK622" s="2" t="s">
        <v>904</v>
      </c>
      <c r="BL622" s="2" t="s">
        <v>911</v>
      </c>
      <c r="BM622" s="208" t="s">
        <v>904</v>
      </c>
      <c r="BN622" s="208" t="s">
        <v>904</v>
      </c>
      <c r="BO622" s="87">
        <v>20.0</v>
      </c>
      <c r="BP622" s="101">
        <v>0.05</v>
      </c>
      <c r="BQ622" s="101">
        <v>0.04</v>
      </c>
      <c r="BR622" s="2">
        <v>100.0</v>
      </c>
      <c r="BS622" s="2">
        <v>100.0</v>
      </c>
    </row>
    <row r="623" ht="12.75" customHeight="1">
      <c r="A623" s="87" t="str">
        <f t="shared" si="1"/>
        <v>Colombia Mangrove Restoration Hybrid Small</v>
      </c>
      <c r="B623" s="87" t="s">
        <v>165</v>
      </c>
      <c r="C623" s="203" t="s">
        <v>189</v>
      </c>
      <c r="D623" s="2" t="s">
        <v>590</v>
      </c>
      <c r="E623" s="203" t="s">
        <v>160</v>
      </c>
      <c r="F623" s="2" t="s">
        <v>174</v>
      </c>
      <c r="G623" s="203" t="s">
        <v>910</v>
      </c>
      <c r="H623" s="177">
        <v>100.0</v>
      </c>
      <c r="I623" s="2" t="s">
        <v>907</v>
      </c>
      <c r="J623" s="2">
        <v>356578.18109863997</v>
      </c>
      <c r="K623" s="2" t="e">
        <v>#VALUE!</v>
      </c>
      <c r="L623" s="204" t="e">
        <v>#VALUE!</v>
      </c>
      <c r="M623" s="92" t="e">
        <v>#VALUE!</v>
      </c>
      <c r="N623" s="92" t="e">
        <v>#VALUE!</v>
      </c>
      <c r="O623" s="92" t="e">
        <v>#VALUE!</v>
      </c>
      <c r="P623" s="92" t="e">
        <v>#VALUE!</v>
      </c>
      <c r="Q623" s="92" t="e">
        <v>#VALUE!</v>
      </c>
      <c r="R623" s="92" t="e">
        <v>#VALUE!</v>
      </c>
      <c r="S623" s="92">
        <v>69866.00000000001</v>
      </c>
      <c r="T623" s="92">
        <v>55892.79999999999</v>
      </c>
      <c r="U623" s="92" t="e">
        <v>#VALUE!</v>
      </c>
      <c r="V623" s="92" t="e">
        <v>#VALUE!</v>
      </c>
      <c r="W623" s="92" t="e">
        <v>#VALUE!</v>
      </c>
      <c r="X623" s="92" t="e">
        <v>#VALUE!</v>
      </c>
      <c r="Y623" s="92" t="e">
        <v>#VALUE!</v>
      </c>
      <c r="Z623" s="92">
        <v>698.6600000000002</v>
      </c>
      <c r="AA623" s="92" t="e">
        <v>#VALUE!</v>
      </c>
      <c r="AB623" s="87">
        <v>500.0</v>
      </c>
      <c r="AC623" s="2" t="e">
        <v>#VALUE!</v>
      </c>
      <c r="AD623" s="92" t="e">
        <v>#VALUE!</v>
      </c>
      <c r="AE623" s="92" t="e">
        <v>#VALUE!</v>
      </c>
      <c r="AF623" s="92" t="e">
        <v>#VALUE!</v>
      </c>
      <c r="AG623" s="92" t="e">
        <v>#VALUE!</v>
      </c>
      <c r="AH623" s="2" t="s">
        <v>904</v>
      </c>
      <c r="AI623" s="2" t="s">
        <v>904</v>
      </c>
      <c r="AJ623" s="2" t="s">
        <v>904</v>
      </c>
      <c r="AK623" s="177">
        <v>55892.79999999999</v>
      </c>
      <c r="AL623" s="2" t="s">
        <v>904</v>
      </c>
      <c r="AM623" s="2" t="s">
        <v>904</v>
      </c>
      <c r="AN623" s="2" t="s">
        <v>904</v>
      </c>
      <c r="AO623" s="2" t="s">
        <v>904</v>
      </c>
      <c r="AP623" s="2" t="s">
        <v>904</v>
      </c>
      <c r="AQ623" s="2" t="s">
        <v>904</v>
      </c>
      <c r="AR623" s="2" t="s">
        <v>904</v>
      </c>
      <c r="AS623" s="2" t="s">
        <v>904</v>
      </c>
      <c r="AT623" s="2" t="s">
        <v>904</v>
      </c>
      <c r="AU623" s="2" t="s">
        <v>904</v>
      </c>
      <c r="AV623" s="2" t="s">
        <v>904</v>
      </c>
      <c r="AW623" s="2" t="s">
        <v>904</v>
      </c>
      <c r="AX623" s="2" t="s">
        <v>904</v>
      </c>
      <c r="AY623" s="2" t="s">
        <v>904</v>
      </c>
      <c r="AZ623" s="2" t="s">
        <v>904</v>
      </c>
      <c r="BA623" s="205">
        <v>5637106.199941218</v>
      </c>
      <c r="BB623" s="205">
        <v>7.458818528012628</v>
      </c>
      <c r="BC623" s="206" t="s">
        <v>904</v>
      </c>
      <c r="BD623" s="205">
        <v>7.458818528012628</v>
      </c>
      <c r="BE623" s="205">
        <v>7464.446302953176</v>
      </c>
      <c r="BF623" s="205">
        <v>0.0</v>
      </c>
      <c r="BG623" s="205">
        <v>69866.00000000001</v>
      </c>
      <c r="BH623" s="205">
        <v>55892.79999999999</v>
      </c>
      <c r="BI623" s="2" t="s">
        <v>904</v>
      </c>
      <c r="BJ623" s="2" t="s">
        <v>904</v>
      </c>
      <c r="BK623" s="2" t="s">
        <v>904</v>
      </c>
      <c r="BL623" s="2" t="s">
        <v>911</v>
      </c>
      <c r="BM623" s="208" t="s">
        <v>904</v>
      </c>
      <c r="BN623" s="208" t="s">
        <v>904</v>
      </c>
      <c r="BO623" s="87">
        <v>20.0</v>
      </c>
      <c r="BP623" s="101">
        <v>0.05</v>
      </c>
      <c r="BQ623" s="101">
        <v>0.04</v>
      </c>
      <c r="BR623" s="2">
        <v>100.0</v>
      </c>
      <c r="BS623" s="2">
        <v>100.0</v>
      </c>
    </row>
    <row r="624" ht="12.75" customHeight="1">
      <c r="A624" s="87" t="str">
        <f t="shared" si="1"/>
        <v>Colombia Salt marsh Restoration Hybrid Small</v>
      </c>
      <c r="B624" s="87" t="s">
        <v>165</v>
      </c>
      <c r="C624" s="203" t="s">
        <v>189</v>
      </c>
      <c r="D624" s="2" t="s">
        <v>590</v>
      </c>
      <c r="E624" s="203" t="s">
        <v>168</v>
      </c>
      <c r="F624" s="2" t="s">
        <v>174</v>
      </c>
      <c r="G624" s="203" t="s">
        <v>910</v>
      </c>
      <c r="H624" s="177">
        <v>100.0</v>
      </c>
      <c r="I624" s="2" t="s">
        <v>907</v>
      </c>
      <c r="J624" s="2">
        <v>413.7689513323668</v>
      </c>
      <c r="K624" s="2" t="e">
        <v>#VALUE!</v>
      </c>
      <c r="L624" s="204" t="e">
        <v>#VALUE!</v>
      </c>
      <c r="M624" s="92" t="e">
        <v>#VALUE!</v>
      </c>
      <c r="N624" s="92" t="e">
        <v>#VALUE!</v>
      </c>
      <c r="O624" s="92" t="e">
        <v>#VALUE!</v>
      </c>
      <c r="P624" s="92" t="e">
        <v>#VALUE!</v>
      </c>
      <c r="Q624" s="92" t="e">
        <v>#VALUE!</v>
      </c>
      <c r="R624" s="92" t="e">
        <v>#VALUE!</v>
      </c>
      <c r="S624" s="92">
        <v>6673.333333333321</v>
      </c>
      <c r="T624" s="92">
        <v>5338.666666666656</v>
      </c>
      <c r="U624" s="92" t="e">
        <v>#VALUE!</v>
      </c>
      <c r="V624" s="92" t="e">
        <v>#VALUE!</v>
      </c>
      <c r="W624" s="92" t="e">
        <v>#VALUE!</v>
      </c>
      <c r="X624" s="92" t="e">
        <v>#VALUE!</v>
      </c>
      <c r="Y624" s="92" t="e">
        <v>#VALUE!</v>
      </c>
      <c r="Z624" s="92">
        <v>66.7333333333332</v>
      </c>
      <c r="AA624" s="92" t="e">
        <v>#VALUE!</v>
      </c>
      <c r="AB624" s="87">
        <v>500.0</v>
      </c>
      <c r="AC624" s="2" t="e">
        <v>#VALUE!</v>
      </c>
      <c r="AD624" s="92" t="e">
        <v>#VALUE!</v>
      </c>
      <c r="AE624" s="92" t="e">
        <v>#VALUE!</v>
      </c>
      <c r="AF624" s="92" t="e">
        <v>#VALUE!</v>
      </c>
      <c r="AG624" s="92" t="e">
        <v>#VALUE!</v>
      </c>
      <c r="AH624" s="2" t="s">
        <v>904</v>
      </c>
      <c r="AI624" s="2" t="s">
        <v>904</v>
      </c>
      <c r="AJ624" s="2" t="s">
        <v>904</v>
      </c>
      <c r="AK624" s="177">
        <v>5338.666666666656</v>
      </c>
      <c r="AL624" s="2" t="s">
        <v>904</v>
      </c>
      <c r="AM624" s="2" t="s">
        <v>904</v>
      </c>
      <c r="AN624" s="2" t="s">
        <v>904</v>
      </c>
      <c r="AO624" s="2" t="s">
        <v>904</v>
      </c>
      <c r="AP624" s="2" t="s">
        <v>904</v>
      </c>
      <c r="AQ624" s="2" t="s">
        <v>904</v>
      </c>
      <c r="AR624" s="2" t="s">
        <v>904</v>
      </c>
      <c r="AS624" s="2" t="s">
        <v>904</v>
      </c>
      <c r="AT624" s="2" t="s">
        <v>904</v>
      </c>
      <c r="AU624" s="2" t="s">
        <v>904</v>
      </c>
      <c r="AV624" s="2" t="s">
        <v>904</v>
      </c>
      <c r="AW624" s="2" t="s">
        <v>904</v>
      </c>
      <c r="AX624" s="2" t="s">
        <v>904</v>
      </c>
      <c r="AY624" s="2" t="s">
        <v>904</v>
      </c>
      <c r="AZ624" s="2" t="s">
        <v>904</v>
      </c>
      <c r="BA624" s="205">
        <v>93796.34185593639</v>
      </c>
      <c r="BB624" s="205">
        <v>5.453513012889005</v>
      </c>
      <c r="BC624" s="206" t="s">
        <v>904</v>
      </c>
      <c r="BD624" s="205">
        <v>5.453513012889005</v>
      </c>
      <c r="BE624" s="205">
        <v>1154.9080487985448</v>
      </c>
      <c r="BF624" s="205">
        <v>0.0</v>
      </c>
      <c r="BG624" s="205">
        <v>6673.333333333321</v>
      </c>
      <c r="BH624" s="205">
        <v>5338.666666666656</v>
      </c>
      <c r="BI624" s="2" t="s">
        <v>904</v>
      </c>
      <c r="BJ624" s="2" t="s">
        <v>904</v>
      </c>
      <c r="BK624" s="2" t="s">
        <v>904</v>
      </c>
      <c r="BL624" s="2" t="s">
        <v>911</v>
      </c>
      <c r="BM624" s="208" t="s">
        <v>904</v>
      </c>
      <c r="BN624" s="208" t="s">
        <v>904</v>
      </c>
      <c r="BO624" s="87">
        <v>20.0</v>
      </c>
      <c r="BP624" s="101">
        <v>0.05</v>
      </c>
      <c r="BQ624" s="101">
        <v>0.04</v>
      </c>
      <c r="BR624" s="2">
        <v>100.0</v>
      </c>
      <c r="BS624" s="2">
        <v>100.0</v>
      </c>
    </row>
    <row r="625" ht="12.75" customHeight="1">
      <c r="A625" s="87" t="str">
        <f t="shared" si="1"/>
        <v>Colombia Salt marsh Restoration Hybrid Small</v>
      </c>
      <c r="B625" s="87" t="s">
        <v>165</v>
      </c>
      <c r="C625" s="203" t="s">
        <v>189</v>
      </c>
      <c r="D625" s="2" t="s">
        <v>590</v>
      </c>
      <c r="E625" s="203" t="s">
        <v>168</v>
      </c>
      <c r="F625" s="2" t="s">
        <v>174</v>
      </c>
      <c r="G625" s="203" t="s">
        <v>910</v>
      </c>
      <c r="H625" s="177">
        <v>100.0</v>
      </c>
      <c r="I625" s="2" t="s">
        <v>907</v>
      </c>
      <c r="J625" s="2">
        <v>413.7689513323668</v>
      </c>
      <c r="K625" s="2" t="e">
        <v>#VALUE!</v>
      </c>
      <c r="L625" s="204" t="e">
        <v>#VALUE!</v>
      </c>
      <c r="M625" s="92" t="e">
        <v>#VALUE!</v>
      </c>
      <c r="N625" s="92" t="e">
        <v>#VALUE!</v>
      </c>
      <c r="O625" s="92" t="e">
        <v>#VALUE!</v>
      </c>
      <c r="P625" s="92" t="e">
        <v>#VALUE!</v>
      </c>
      <c r="Q625" s="92" t="e">
        <v>#VALUE!</v>
      </c>
      <c r="R625" s="92" t="e">
        <v>#VALUE!</v>
      </c>
      <c r="S625" s="92">
        <v>6673.333333333321</v>
      </c>
      <c r="T625" s="92">
        <v>5338.666666666656</v>
      </c>
      <c r="U625" s="92" t="e">
        <v>#VALUE!</v>
      </c>
      <c r="V625" s="92" t="e">
        <v>#VALUE!</v>
      </c>
      <c r="W625" s="92" t="e">
        <v>#VALUE!</v>
      </c>
      <c r="X625" s="92" t="e">
        <v>#VALUE!</v>
      </c>
      <c r="Y625" s="92" t="e">
        <v>#VALUE!</v>
      </c>
      <c r="Z625" s="92">
        <v>66.7333333333332</v>
      </c>
      <c r="AA625" s="92" t="e">
        <v>#VALUE!</v>
      </c>
      <c r="AB625" s="87">
        <v>500.0</v>
      </c>
      <c r="AC625" s="2" t="e">
        <v>#VALUE!</v>
      </c>
      <c r="AD625" s="92" t="e">
        <v>#VALUE!</v>
      </c>
      <c r="AE625" s="92" t="e">
        <v>#VALUE!</v>
      </c>
      <c r="AF625" s="92" t="e">
        <v>#VALUE!</v>
      </c>
      <c r="AG625" s="92" t="e">
        <v>#VALUE!</v>
      </c>
      <c r="AH625" s="2" t="s">
        <v>904</v>
      </c>
      <c r="AI625" s="2" t="s">
        <v>904</v>
      </c>
      <c r="AJ625" s="2" t="s">
        <v>904</v>
      </c>
      <c r="AK625" s="177">
        <v>5338.666666666656</v>
      </c>
      <c r="AL625" s="2" t="s">
        <v>904</v>
      </c>
      <c r="AM625" s="2" t="s">
        <v>904</v>
      </c>
      <c r="AN625" s="2" t="s">
        <v>904</v>
      </c>
      <c r="AO625" s="2" t="s">
        <v>904</v>
      </c>
      <c r="AP625" s="2" t="s">
        <v>904</v>
      </c>
      <c r="AQ625" s="2" t="s">
        <v>904</v>
      </c>
      <c r="AR625" s="2" t="s">
        <v>904</v>
      </c>
      <c r="AS625" s="2" t="s">
        <v>904</v>
      </c>
      <c r="AT625" s="2" t="s">
        <v>904</v>
      </c>
      <c r="AU625" s="2" t="s">
        <v>904</v>
      </c>
      <c r="AV625" s="2" t="s">
        <v>904</v>
      </c>
      <c r="AW625" s="2" t="s">
        <v>904</v>
      </c>
      <c r="AX625" s="2" t="s">
        <v>904</v>
      </c>
      <c r="AY625" s="2" t="s">
        <v>904</v>
      </c>
      <c r="AZ625" s="2" t="s">
        <v>904</v>
      </c>
      <c r="BA625" s="205">
        <v>93796.34185593639</v>
      </c>
      <c r="BB625" s="205">
        <v>5.453513012889005</v>
      </c>
      <c r="BC625" s="206" t="s">
        <v>904</v>
      </c>
      <c r="BD625" s="205">
        <v>5.453513012889005</v>
      </c>
      <c r="BE625" s="205">
        <v>1154.9080487985448</v>
      </c>
      <c r="BF625" s="205">
        <v>0.0</v>
      </c>
      <c r="BG625" s="205">
        <v>6673.333333333321</v>
      </c>
      <c r="BH625" s="205">
        <v>5338.666666666656</v>
      </c>
      <c r="BI625" s="2" t="s">
        <v>904</v>
      </c>
      <c r="BJ625" s="2" t="s">
        <v>904</v>
      </c>
      <c r="BK625" s="2" t="s">
        <v>904</v>
      </c>
      <c r="BL625" s="2" t="s">
        <v>911</v>
      </c>
      <c r="BM625" s="208" t="s">
        <v>904</v>
      </c>
      <c r="BN625" s="208" t="s">
        <v>904</v>
      </c>
      <c r="BO625" s="87">
        <v>20.0</v>
      </c>
      <c r="BP625" s="101">
        <v>0.05</v>
      </c>
      <c r="BQ625" s="101">
        <v>0.04</v>
      </c>
      <c r="BR625" s="2">
        <v>100.0</v>
      </c>
      <c r="BS625" s="2">
        <v>100.0</v>
      </c>
    </row>
    <row r="626" ht="12.75" customHeight="1">
      <c r="A626" s="87" t="str">
        <f t="shared" si="1"/>
        <v>Colombia Mangrove Restoration Hybrid Small</v>
      </c>
      <c r="B626" s="87" t="s">
        <v>165</v>
      </c>
      <c r="C626" s="203" t="s">
        <v>189</v>
      </c>
      <c r="D626" s="2" t="s">
        <v>590</v>
      </c>
      <c r="E626" s="203" t="s">
        <v>160</v>
      </c>
      <c r="F626" s="2" t="s">
        <v>174</v>
      </c>
      <c r="G626" s="203" t="s">
        <v>910</v>
      </c>
      <c r="H626" s="177">
        <v>100.0</v>
      </c>
      <c r="I626" s="2" t="s">
        <v>907</v>
      </c>
      <c r="J626" s="2">
        <v>356578.18109863997</v>
      </c>
      <c r="K626" s="2" t="e">
        <v>#VALUE!</v>
      </c>
      <c r="L626" s="204" t="e">
        <v>#VALUE!</v>
      </c>
      <c r="M626" s="92" t="e">
        <v>#VALUE!</v>
      </c>
      <c r="N626" s="92" t="e">
        <v>#VALUE!</v>
      </c>
      <c r="O626" s="92" t="e">
        <v>#VALUE!</v>
      </c>
      <c r="P626" s="92" t="e">
        <v>#VALUE!</v>
      </c>
      <c r="Q626" s="92" t="e">
        <v>#VALUE!</v>
      </c>
      <c r="R626" s="92" t="e">
        <v>#VALUE!</v>
      </c>
      <c r="S626" s="92">
        <v>69866.00000000001</v>
      </c>
      <c r="T626" s="92">
        <v>55892.79999999999</v>
      </c>
      <c r="U626" s="92" t="e">
        <v>#VALUE!</v>
      </c>
      <c r="V626" s="92" t="e">
        <v>#VALUE!</v>
      </c>
      <c r="W626" s="92" t="e">
        <v>#VALUE!</v>
      </c>
      <c r="X626" s="92" t="e">
        <v>#VALUE!</v>
      </c>
      <c r="Y626" s="92" t="e">
        <v>#VALUE!</v>
      </c>
      <c r="Z626" s="92">
        <v>698.6600000000002</v>
      </c>
      <c r="AA626" s="92" t="e">
        <v>#VALUE!</v>
      </c>
      <c r="AB626" s="87">
        <v>500.0</v>
      </c>
      <c r="AC626" s="2" t="e">
        <v>#VALUE!</v>
      </c>
      <c r="AD626" s="92" t="e">
        <v>#VALUE!</v>
      </c>
      <c r="AE626" s="92" t="e">
        <v>#VALUE!</v>
      </c>
      <c r="AF626" s="92" t="e">
        <v>#VALUE!</v>
      </c>
      <c r="AG626" s="92" t="e">
        <v>#VALUE!</v>
      </c>
      <c r="AH626" s="2" t="s">
        <v>904</v>
      </c>
      <c r="AI626" s="2" t="s">
        <v>904</v>
      </c>
      <c r="AJ626" s="2" t="s">
        <v>904</v>
      </c>
      <c r="AK626" s="177">
        <v>55892.79999999999</v>
      </c>
      <c r="AL626" s="2" t="s">
        <v>904</v>
      </c>
      <c r="AM626" s="2" t="s">
        <v>904</v>
      </c>
      <c r="AN626" s="2" t="s">
        <v>904</v>
      </c>
      <c r="AO626" s="2" t="s">
        <v>904</v>
      </c>
      <c r="AP626" s="2" t="s">
        <v>904</v>
      </c>
      <c r="AQ626" s="2" t="s">
        <v>904</v>
      </c>
      <c r="AR626" s="2" t="s">
        <v>904</v>
      </c>
      <c r="AS626" s="2" t="s">
        <v>904</v>
      </c>
      <c r="AT626" s="2" t="s">
        <v>904</v>
      </c>
      <c r="AU626" s="2" t="s">
        <v>904</v>
      </c>
      <c r="AV626" s="2" t="s">
        <v>904</v>
      </c>
      <c r="AW626" s="2" t="s">
        <v>904</v>
      </c>
      <c r="AX626" s="2" t="s">
        <v>904</v>
      </c>
      <c r="AY626" s="2" t="s">
        <v>904</v>
      </c>
      <c r="AZ626" s="2" t="s">
        <v>904</v>
      </c>
      <c r="BA626" s="205">
        <v>5637106.199941218</v>
      </c>
      <c r="BB626" s="205">
        <v>7.458818528012628</v>
      </c>
      <c r="BC626" s="206" t="s">
        <v>904</v>
      </c>
      <c r="BD626" s="205">
        <v>7.458818528012628</v>
      </c>
      <c r="BE626" s="205">
        <v>7464.446302953176</v>
      </c>
      <c r="BF626" s="205">
        <v>0.0</v>
      </c>
      <c r="BG626" s="205">
        <v>69866.00000000001</v>
      </c>
      <c r="BH626" s="205">
        <v>55892.79999999999</v>
      </c>
      <c r="BI626" s="2" t="s">
        <v>904</v>
      </c>
      <c r="BJ626" s="2" t="s">
        <v>904</v>
      </c>
      <c r="BK626" s="2" t="s">
        <v>904</v>
      </c>
      <c r="BL626" s="2" t="s">
        <v>911</v>
      </c>
      <c r="BM626" s="208" t="s">
        <v>904</v>
      </c>
      <c r="BN626" s="208" t="s">
        <v>904</v>
      </c>
      <c r="BO626" s="87">
        <v>20.0</v>
      </c>
      <c r="BP626" s="101">
        <v>0.05</v>
      </c>
      <c r="BQ626" s="101">
        <v>0.04</v>
      </c>
      <c r="BR626" s="2">
        <v>100.0</v>
      </c>
      <c r="BS626" s="2">
        <v>100.0</v>
      </c>
    </row>
    <row r="627" ht="12.75" customHeight="1">
      <c r="A627" s="87" t="str">
        <f t="shared" si="1"/>
        <v>Colombia Mangrove Restoration Hybrid Small</v>
      </c>
      <c r="B627" s="87" t="s">
        <v>165</v>
      </c>
      <c r="C627" s="203" t="s">
        <v>189</v>
      </c>
      <c r="D627" s="2" t="s">
        <v>590</v>
      </c>
      <c r="E627" s="203" t="s">
        <v>160</v>
      </c>
      <c r="F627" s="2" t="s">
        <v>174</v>
      </c>
      <c r="G627" s="203" t="s">
        <v>910</v>
      </c>
      <c r="H627" s="177">
        <v>100.0</v>
      </c>
      <c r="I627" s="2" t="s">
        <v>907</v>
      </c>
      <c r="J627" s="2">
        <v>356578.18109863997</v>
      </c>
      <c r="K627" s="2" t="e">
        <v>#VALUE!</v>
      </c>
      <c r="L627" s="204" t="e">
        <v>#VALUE!</v>
      </c>
      <c r="M627" s="92" t="e">
        <v>#VALUE!</v>
      </c>
      <c r="N627" s="92" t="e">
        <v>#VALUE!</v>
      </c>
      <c r="O627" s="92" t="e">
        <v>#VALUE!</v>
      </c>
      <c r="P627" s="92" t="e">
        <v>#VALUE!</v>
      </c>
      <c r="Q627" s="92" t="e">
        <v>#VALUE!</v>
      </c>
      <c r="R627" s="92" t="e">
        <v>#VALUE!</v>
      </c>
      <c r="S627" s="92">
        <v>69866.00000000001</v>
      </c>
      <c r="T627" s="92">
        <v>55892.79999999999</v>
      </c>
      <c r="U627" s="92" t="e">
        <v>#VALUE!</v>
      </c>
      <c r="V627" s="92" t="e">
        <v>#VALUE!</v>
      </c>
      <c r="W627" s="92" t="e">
        <v>#VALUE!</v>
      </c>
      <c r="X627" s="92" t="e">
        <v>#VALUE!</v>
      </c>
      <c r="Y627" s="92" t="e">
        <v>#VALUE!</v>
      </c>
      <c r="Z627" s="92">
        <v>698.6600000000002</v>
      </c>
      <c r="AA627" s="92" t="e">
        <v>#VALUE!</v>
      </c>
      <c r="AB627" s="87">
        <v>500.0</v>
      </c>
      <c r="AC627" s="2" t="e">
        <v>#VALUE!</v>
      </c>
      <c r="AD627" s="92" t="e">
        <v>#VALUE!</v>
      </c>
      <c r="AE627" s="92" t="e">
        <v>#VALUE!</v>
      </c>
      <c r="AF627" s="92" t="e">
        <v>#VALUE!</v>
      </c>
      <c r="AG627" s="92" t="e">
        <v>#VALUE!</v>
      </c>
      <c r="AH627" s="2" t="s">
        <v>904</v>
      </c>
      <c r="AI627" s="2" t="s">
        <v>904</v>
      </c>
      <c r="AJ627" s="2" t="s">
        <v>904</v>
      </c>
      <c r="AK627" s="177">
        <v>55892.79999999999</v>
      </c>
      <c r="AL627" s="2" t="s">
        <v>904</v>
      </c>
      <c r="AM627" s="2" t="s">
        <v>904</v>
      </c>
      <c r="AN627" s="2" t="s">
        <v>904</v>
      </c>
      <c r="AO627" s="2" t="s">
        <v>904</v>
      </c>
      <c r="AP627" s="2" t="s">
        <v>904</v>
      </c>
      <c r="AQ627" s="2" t="s">
        <v>904</v>
      </c>
      <c r="AR627" s="2" t="s">
        <v>904</v>
      </c>
      <c r="AS627" s="2" t="s">
        <v>904</v>
      </c>
      <c r="AT627" s="2" t="s">
        <v>904</v>
      </c>
      <c r="AU627" s="2" t="s">
        <v>904</v>
      </c>
      <c r="AV627" s="2" t="s">
        <v>904</v>
      </c>
      <c r="AW627" s="2" t="s">
        <v>904</v>
      </c>
      <c r="AX627" s="2" t="s">
        <v>904</v>
      </c>
      <c r="AY627" s="2" t="s">
        <v>904</v>
      </c>
      <c r="AZ627" s="2" t="s">
        <v>904</v>
      </c>
      <c r="BA627" s="205">
        <v>5637106.199941218</v>
      </c>
      <c r="BB627" s="205">
        <v>7.458818528012628</v>
      </c>
      <c r="BC627" s="206" t="s">
        <v>904</v>
      </c>
      <c r="BD627" s="205">
        <v>7.458818528012628</v>
      </c>
      <c r="BE627" s="205">
        <v>7464.446302953176</v>
      </c>
      <c r="BF627" s="205">
        <v>0.0</v>
      </c>
      <c r="BG627" s="205">
        <v>69866.00000000001</v>
      </c>
      <c r="BH627" s="205">
        <v>55892.79999999999</v>
      </c>
      <c r="BI627" s="2" t="s">
        <v>904</v>
      </c>
      <c r="BJ627" s="2" t="s">
        <v>904</v>
      </c>
      <c r="BK627" s="2" t="s">
        <v>904</v>
      </c>
      <c r="BL627" s="2" t="s">
        <v>911</v>
      </c>
      <c r="BM627" s="208" t="s">
        <v>904</v>
      </c>
      <c r="BN627" s="208" t="s">
        <v>904</v>
      </c>
      <c r="BO627" s="87">
        <v>20.0</v>
      </c>
      <c r="BP627" s="101">
        <v>0.05</v>
      </c>
      <c r="BQ627" s="101">
        <v>0.04</v>
      </c>
      <c r="BR627" s="2">
        <v>100.0</v>
      </c>
      <c r="BS627" s="2">
        <v>100.0</v>
      </c>
    </row>
    <row r="628" ht="12.75" customHeight="1">
      <c r="A628" s="87" t="str">
        <f t="shared" si="1"/>
        <v>Colombia Salt marsh Restoration Hybrid Small</v>
      </c>
      <c r="B628" s="87" t="s">
        <v>165</v>
      </c>
      <c r="C628" s="203" t="s">
        <v>189</v>
      </c>
      <c r="D628" s="2" t="s">
        <v>590</v>
      </c>
      <c r="E628" s="203" t="s">
        <v>168</v>
      </c>
      <c r="F628" s="2" t="s">
        <v>174</v>
      </c>
      <c r="G628" s="203" t="s">
        <v>910</v>
      </c>
      <c r="H628" s="177">
        <v>100.0</v>
      </c>
      <c r="I628" s="2" t="s">
        <v>907</v>
      </c>
      <c r="J628" s="2">
        <v>413.7689513323668</v>
      </c>
      <c r="K628" s="2" t="e">
        <v>#VALUE!</v>
      </c>
      <c r="L628" s="204" t="e">
        <v>#VALUE!</v>
      </c>
      <c r="M628" s="92" t="e">
        <v>#VALUE!</v>
      </c>
      <c r="N628" s="92" t="e">
        <v>#VALUE!</v>
      </c>
      <c r="O628" s="92" t="e">
        <v>#VALUE!</v>
      </c>
      <c r="P628" s="92" t="e">
        <v>#VALUE!</v>
      </c>
      <c r="Q628" s="92" t="e">
        <v>#VALUE!</v>
      </c>
      <c r="R628" s="92" t="e">
        <v>#VALUE!</v>
      </c>
      <c r="S628" s="92">
        <v>6673.333333333321</v>
      </c>
      <c r="T628" s="92">
        <v>5338.666666666656</v>
      </c>
      <c r="U628" s="92" t="e">
        <v>#VALUE!</v>
      </c>
      <c r="V628" s="92" t="e">
        <v>#VALUE!</v>
      </c>
      <c r="W628" s="92" t="e">
        <v>#VALUE!</v>
      </c>
      <c r="X628" s="92" t="e">
        <v>#VALUE!</v>
      </c>
      <c r="Y628" s="92" t="e">
        <v>#VALUE!</v>
      </c>
      <c r="Z628" s="92">
        <v>66.7333333333332</v>
      </c>
      <c r="AA628" s="92" t="e">
        <v>#VALUE!</v>
      </c>
      <c r="AB628" s="87">
        <v>500.0</v>
      </c>
      <c r="AC628" s="2" t="e">
        <v>#VALUE!</v>
      </c>
      <c r="AD628" s="92" t="e">
        <v>#VALUE!</v>
      </c>
      <c r="AE628" s="92" t="e">
        <v>#VALUE!</v>
      </c>
      <c r="AF628" s="92" t="e">
        <v>#VALUE!</v>
      </c>
      <c r="AG628" s="92" t="e">
        <v>#VALUE!</v>
      </c>
      <c r="AH628" s="2" t="s">
        <v>904</v>
      </c>
      <c r="AI628" s="2" t="s">
        <v>904</v>
      </c>
      <c r="AJ628" s="2" t="s">
        <v>904</v>
      </c>
      <c r="AK628" s="177">
        <v>5338.666666666656</v>
      </c>
      <c r="AL628" s="2" t="s">
        <v>904</v>
      </c>
      <c r="AM628" s="2" t="s">
        <v>904</v>
      </c>
      <c r="AN628" s="2" t="s">
        <v>904</v>
      </c>
      <c r="AO628" s="2" t="s">
        <v>904</v>
      </c>
      <c r="AP628" s="2" t="s">
        <v>904</v>
      </c>
      <c r="AQ628" s="2" t="s">
        <v>904</v>
      </c>
      <c r="AR628" s="2" t="s">
        <v>904</v>
      </c>
      <c r="AS628" s="2" t="s">
        <v>904</v>
      </c>
      <c r="AT628" s="2" t="s">
        <v>904</v>
      </c>
      <c r="AU628" s="2" t="s">
        <v>904</v>
      </c>
      <c r="AV628" s="2" t="s">
        <v>904</v>
      </c>
      <c r="AW628" s="2" t="s">
        <v>904</v>
      </c>
      <c r="AX628" s="2" t="s">
        <v>904</v>
      </c>
      <c r="AY628" s="2" t="s">
        <v>904</v>
      </c>
      <c r="AZ628" s="2" t="s">
        <v>904</v>
      </c>
      <c r="BA628" s="205">
        <v>93796.34185593639</v>
      </c>
      <c r="BB628" s="205">
        <v>5.453513012889005</v>
      </c>
      <c r="BC628" s="206" t="s">
        <v>904</v>
      </c>
      <c r="BD628" s="205">
        <v>5.453513012889005</v>
      </c>
      <c r="BE628" s="205">
        <v>1154.9080487985448</v>
      </c>
      <c r="BF628" s="205">
        <v>0.0</v>
      </c>
      <c r="BG628" s="205">
        <v>6673.333333333321</v>
      </c>
      <c r="BH628" s="205">
        <v>5338.666666666656</v>
      </c>
      <c r="BI628" s="2" t="s">
        <v>904</v>
      </c>
      <c r="BJ628" s="2" t="s">
        <v>904</v>
      </c>
      <c r="BK628" s="2" t="s">
        <v>904</v>
      </c>
      <c r="BL628" s="2" t="s">
        <v>911</v>
      </c>
      <c r="BM628" s="208" t="s">
        <v>904</v>
      </c>
      <c r="BN628" s="208" t="s">
        <v>904</v>
      </c>
      <c r="BO628" s="87">
        <v>20.0</v>
      </c>
      <c r="BP628" s="101">
        <v>0.05</v>
      </c>
      <c r="BQ628" s="101">
        <v>0.04</v>
      </c>
      <c r="BR628" s="2">
        <v>100.0</v>
      </c>
      <c r="BS628" s="2">
        <v>100.0</v>
      </c>
    </row>
    <row r="629" ht="12.75" customHeight="1">
      <c r="A629" s="87" t="str">
        <f t="shared" si="1"/>
        <v>Colombia Salt marsh Restoration Hybrid Small</v>
      </c>
      <c r="B629" s="87" t="s">
        <v>165</v>
      </c>
      <c r="C629" s="203" t="s">
        <v>189</v>
      </c>
      <c r="D629" s="2" t="s">
        <v>590</v>
      </c>
      <c r="E629" s="203" t="s">
        <v>168</v>
      </c>
      <c r="F629" s="2" t="s">
        <v>174</v>
      </c>
      <c r="G629" s="203" t="s">
        <v>910</v>
      </c>
      <c r="H629" s="177">
        <v>100.0</v>
      </c>
      <c r="I629" s="2" t="s">
        <v>907</v>
      </c>
      <c r="J629" s="2">
        <v>413.7689513323668</v>
      </c>
      <c r="K629" s="2" t="e">
        <v>#VALUE!</v>
      </c>
      <c r="L629" s="204" t="e">
        <v>#VALUE!</v>
      </c>
      <c r="M629" s="92" t="e">
        <v>#VALUE!</v>
      </c>
      <c r="N629" s="92" t="e">
        <v>#VALUE!</v>
      </c>
      <c r="O629" s="92" t="e">
        <v>#VALUE!</v>
      </c>
      <c r="P629" s="92" t="e">
        <v>#VALUE!</v>
      </c>
      <c r="Q629" s="92" t="e">
        <v>#VALUE!</v>
      </c>
      <c r="R629" s="92" t="e">
        <v>#VALUE!</v>
      </c>
      <c r="S629" s="92">
        <v>6673.333333333321</v>
      </c>
      <c r="T629" s="92">
        <v>5338.666666666656</v>
      </c>
      <c r="U629" s="92" t="e">
        <v>#VALUE!</v>
      </c>
      <c r="V629" s="92" t="e">
        <v>#VALUE!</v>
      </c>
      <c r="W629" s="92" t="e">
        <v>#VALUE!</v>
      </c>
      <c r="X629" s="92" t="e">
        <v>#VALUE!</v>
      </c>
      <c r="Y629" s="92" t="e">
        <v>#VALUE!</v>
      </c>
      <c r="Z629" s="92">
        <v>66.7333333333332</v>
      </c>
      <c r="AA629" s="92" t="e">
        <v>#VALUE!</v>
      </c>
      <c r="AB629" s="87">
        <v>500.0</v>
      </c>
      <c r="AC629" s="2" t="e">
        <v>#VALUE!</v>
      </c>
      <c r="AD629" s="92" t="e">
        <v>#VALUE!</v>
      </c>
      <c r="AE629" s="92" t="e">
        <v>#VALUE!</v>
      </c>
      <c r="AF629" s="92" t="e">
        <v>#VALUE!</v>
      </c>
      <c r="AG629" s="92" t="e">
        <v>#VALUE!</v>
      </c>
      <c r="AH629" s="2" t="s">
        <v>904</v>
      </c>
      <c r="AI629" s="2" t="s">
        <v>904</v>
      </c>
      <c r="AJ629" s="2" t="s">
        <v>904</v>
      </c>
      <c r="AK629" s="177">
        <v>5338.666666666656</v>
      </c>
      <c r="AL629" s="2" t="s">
        <v>904</v>
      </c>
      <c r="AM629" s="2" t="s">
        <v>904</v>
      </c>
      <c r="AN629" s="2" t="s">
        <v>904</v>
      </c>
      <c r="AO629" s="2" t="s">
        <v>904</v>
      </c>
      <c r="AP629" s="2" t="s">
        <v>904</v>
      </c>
      <c r="AQ629" s="2" t="s">
        <v>904</v>
      </c>
      <c r="AR629" s="2" t="s">
        <v>904</v>
      </c>
      <c r="AS629" s="2" t="s">
        <v>904</v>
      </c>
      <c r="AT629" s="2" t="s">
        <v>904</v>
      </c>
      <c r="AU629" s="2" t="s">
        <v>904</v>
      </c>
      <c r="AV629" s="2" t="s">
        <v>904</v>
      </c>
      <c r="AW629" s="2" t="s">
        <v>904</v>
      </c>
      <c r="AX629" s="2" t="s">
        <v>904</v>
      </c>
      <c r="AY629" s="2" t="s">
        <v>904</v>
      </c>
      <c r="AZ629" s="2" t="s">
        <v>904</v>
      </c>
      <c r="BA629" s="205">
        <v>93796.34185593639</v>
      </c>
      <c r="BB629" s="205">
        <v>5.453513012889005</v>
      </c>
      <c r="BC629" s="206" t="s">
        <v>904</v>
      </c>
      <c r="BD629" s="205">
        <v>5.453513012889005</v>
      </c>
      <c r="BE629" s="205">
        <v>1154.9080487985448</v>
      </c>
      <c r="BF629" s="205">
        <v>0.0</v>
      </c>
      <c r="BG629" s="205">
        <v>6673.333333333321</v>
      </c>
      <c r="BH629" s="205">
        <v>5338.666666666656</v>
      </c>
      <c r="BI629" s="2" t="s">
        <v>904</v>
      </c>
      <c r="BJ629" s="2" t="s">
        <v>904</v>
      </c>
      <c r="BK629" s="2" t="s">
        <v>904</v>
      </c>
      <c r="BL629" s="2" t="s">
        <v>911</v>
      </c>
      <c r="BM629" s="208" t="s">
        <v>904</v>
      </c>
      <c r="BN629" s="208" t="s">
        <v>904</v>
      </c>
      <c r="BO629" s="87">
        <v>20.0</v>
      </c>
      <c r="BP629" s="101">
        <v>0.05</v>
      </c>
      <c r="BQ629" s="101">
        <v>0.04</v>
      </c>
      <c r="BR629" s="2">
        <v>100.0</v>
      </c>
      <c r="BS629" s="2">
        <v>100.0</v>
      </c>
    </row>
    <row r="630" ht="12.75" customHeight="1">
      <c r="A630" s="87" t="str">
        <f t="shared" si="1"/>
        <v>Colombia Mangrove Restoration Hybrid Large</v>
      </c>
      <c r="B630" s="87" t="s">
        <v>165</v>
      </c>
      <c r="C630" s="203" t="s">
        <v>189</v>
      </c>
      <c r="D630" s="2" t="s">
        <v>590</v>
      </c>
      <c r="E630" s="203" t="s">
        <v>160</v>
      </c>
      <c r="F630" s="2" t="s">
        <v>174</v>
      </c>
      <c r="G630" s="203" t="s">
        <v>910</v>
      </c>
      <c r="H630" s="177">
        <v>1000.0</v>
      </c>
      <c r="I630" s="2" t="s">
        <v>908</v>
      </c>
      <c r="J630" s="2">
        <v>356578.18109863997</v>
      </c>
      <c r="K630" s="2" t="e">
        <v>#VALUE!</v>
      </c>
      <c r="L630" s="204" t="e">
        <v>#VALUE!</v>
      </c>
      <c r="M630" s="92" t="e">
        <v>#VALUE!</v>
      </c>
      <c r="N630" s="92" t="e">
        <v>#VALUE!</v>
      </c>
      <c r="O630" s="92" t="e">
        <v>#VALUE!</v>
      </c>
      <c r="P630" s="92" t="e">
        <v>#VALUE!</v>
      </c>
      <c r="Q630" s="92" t="e">
        <v>#VALUE!</v>
      </c>
      <c r="R630" s="92" t="e">
        <v>#VALUE!</v>
      </c>
      <c r="S630" s="92">
        <v>646260.4999999999</v>
      </c>
      <c r="T630" s="92">
        <v>517008.40000000014</v>
      </c>
      <c r="U630" s="92" t="e">
        <v>#VALUE!</v>
      </c>
      <c r="V630" s="92" t="e">
        <v>#VALUE!</v>
      </c>
      <c r="W630" s="92" t="e">
        <v>#VALUE!</v>
      </c>
      <c r="X630" s="92" t="e">
        <v>#VALUE!</v>
      </c>
      <c r="Y630" s="92" t="e">
        <v>#VALUE!</v>
      </c>
      <c r="Z630" s="92">
        <v>646.2604999999999</v>
      </c>
      <c r="AA630" s="92" t="e">
        <v>#VALUE!</v>
      </c>
      <c r="AB630" s="87">
        <v>500.0</v>
      </c>
      <c r="AC630" s="2" t="e">
        <v>#VALUE!</v>
      </c>
      <c r="AD630" s="92" t="e">
        <v>#VALUE!</v>
      </c>
      <c r="AE630" s="92" t="e">
        <v>#VALUE!</v>
      </c>
      <c r="AF630" s="92" t="e">
        <v>#VALUE!</v>
      </c>
      <c r="AG630" s="92" t="e">
        <v>#VALUE!</v>
      </c>
      <c r="AH630" s="2" t="s">
        <v>904</v>
      </c>
      <c r="AI630" s="2" t="s">
        <v>904</v>
      </c>
      <c r="AJ630" s="2" t="s">
        <v>904</v>
      </c>
      <c r="AK630" s="177">
        <v>517008.40000000014</v>
      </c>
      <c r="AL630" s="2" t="s">
        <v>904</v>
      </c>
      <c r="AM630" s="2" t="s">
        <v>904</v>
      </c>
      <c r="AN630" s="2" t="s">
        <v>904</v>
      </c>
      <c r="AO630" s="2" t="s">
        <v>904</v>
      </c>
      <c r="AP630" s="2" t="s">
        <v>904</v>
      </c>
      <c r="AQ630" s="2" t="s">
        <v>904</v>
      </c>
      <c r="AR630" s="2" t="s">
        <v>904</v>
      </c>
      <c r="AS630" s="2" t="s">
        <v>904</v>
      </c>
      <c r="AT630" s="2" t="s">
        <v>904</v>
      </c>
      <c r="AU630" s="2" t="s">
        <v>904</v>
      </c>
      <c r="AV630" s="2" t="s">
        <v>904</v>
      </c>
      <c r="AW630" s="2" t="s">
        <v>904</v>
      </c>
      <c r="AX630" s="2" t="s">
        <v>904</v>
      </c>
      <c r="AY630" s="2" t="s">
        <v>904</v>
      </c>
      <c r="AZ630" s="2" t="s">
        <v>904</v>
      </c>
      <c r="BA630" s="205">
        <v>5637106.199941218</v>
      </c>
      <c r="BB630" s="205">
        <v>74.58818528012637</v>
      </c>
      <c r="BC630" s="206" t="s">
        <v>904</v>
      </c>
      <c r="BD630" s="205">
        <v>74.58818528012637</v>
      </c>
      <c r="BE630" s="205">
        <v>74644.46302953178</v>
      </c>
      <c r="BF630" s="205">
        <v>0.0</v>
      </c>
      <c r="BG630" s="205">
        <v>646260.4999999999</v>
      </c>
      <c r="BH630" s="205">
        <v>517008.40000000014</v>
      </c>
      <c r="BI630" s="2" t="s">
        <v>904</v>
      </c>
      <c r="BJ630" s="2" t="s">
        <v>904</v>
      </c>
      <c r="BK630" s="2" t="s">
        <v>904</v>
      </c>
      <c r="BL630" s="2" t="s">
        <v>911</v>
      </c>
      <c r="BM630" s="208" t="s">
        <v>904</v>
      </c>
      <c r="BN630" s="208" t="s">
        <v>904</v>
      </c>
      <c r="BO630" s="87">
        <v>20.0</v>
      </c>
      <c r="BP630" s="101">
        <v>0.05</v>
      </c>
      <c r="BQ630" s="101">
        <v>0.04</v>
      </c>
      <c r="BR630" s="2">
        <v>100.0</v>
      </c>
      <c r="BS630" s="2">
        <v>100.0</v>
      </c>
    </row>
    <row r="631" ht="12.75" customHeight="1">
      <c r="A631" s="87" t="str">
        <f t="shared" si="1"/>
        <v>Colombia Mangrove Restoration Hybrid Large</v>
      </c>
      <c r="B631" s="87" t="s">
        <v>165</v>
      </c>
      <c r="C631" s="203" t="s">
        <v>189</v>
      </c>
      <c r="D631" s="2" t="s">
        <v>590</v>
      </c>
      <c r="E631" s="203" t="s">
        <v>160</v>
      </c>
      <c r="F631" s="2" t="s">
        <v>174</v>
      </c>
      <c r="G631" s="203" t="s">
        <v>910</v>
      </c>
      <c r="H631" s="177">
        <v>1000.0</v>
      </c>
      <c r="I631" s="2" t="s">
        <v>908</v>
      </c>
      <c r="J631" s="2">
        <v>356578.18109863997</v>
      </c>
      <c r="K631" s="2" t="e">
        <v>#VALUE!</v>
      </c>
      <c r="L631" s="204" t="e">
        <v>#VALUE!</v>
      </c>
      <c r="M631" s="92" t="e">
        <v>#VALUE!</v>
      </c>
      <c r="N631" s="92" t="e">
        <v>#VALUE!</v>
      </c>
      <c r="O631" s="92" t="e">
        <v>#VALUE!</v>
      </c>
      <c r="P631" s="92" t="e">
        <v>#VALUE!</v>
      </c>
      <c r="Q631" s="92" t="e">
        <v>#VALUE!</v>
      </c>
      <c r="R631" s="92" t="e">
        <v>#VALUE!</v>
      </c>
      <c r="S631" s="92">
        <v>646260.4999999999</v>
      </c>
      <c r="T631" s="92">
        <v>517008.40000000014</v>
      </c>
      <c r="U631" s="92" t="e">
        <v>#VALUE!</v>
      </c>
      <c r="V631" s="92" t="e">
        <v>#VALUE!</v>
      </c>
      <c r="W631" s="92" t="e">
        <v>#VALUE!</v>
      </c>
      <c r="X631" s="92" t="e">
        <v>#VALUE!</v>
      </c>
      <c r="Y631" s="92" t="e">
        <v>#VALUE!</v>
      </c>
      <c r="Z631" s="92">
        <v>646.2604999999999</v>
      </c>
      <c r="AA631" s="92" t="e">
        <v>#VALUE!</v>
      </c>
      <c r="AB631" s="87">
        <v>500.0</v>
      </c>
      <c r="AC631" s="2" t="e">
        <v>#VALUE!</v>
      </c>
      <c r="AD631" s="92" t="e">
        <v>#VALUE!</v>
      </c>
      <c r="AE631" s="92" t="e">
        <v>#VALUE!</v>
      </c>
      <c r="AF631" s="92" t="e">
        <v>#VALUE!</v>
      </c>
      <c r="AG631" s="92" t="e">
        <v>#VALUE!</v>
      </c>
      <c r="AH631" s="2" t="s">
        <v>904</v>
      </c>
      <c r="AI631" s="2" t="s">
        <v>904</v>
      </c>
      <c r="AJ631" s="2" t="s">
        <v>904</v>
      </c>
      <c r="AK631" s="177">
        <v>517008.40000000014</v>
      </c>
      <c r="AL631" s="2" t="s">
        <v>904</v>
      </c>
      <c r="AM631" s="2" t="s">
        <v>904</v>
      </c>
      <c r="AN631" s="2" t="s">
        <v>904</v>
      </c>
      <c r="AO631" s="2" t="s">
        <v>904</v>
      </c>
      <c r="AP631" s="2" t="s">
        <v>904</v>
      </c>
      <c r="AQ631" s="2" t="s">
        <v>904</v>
      </c>
      <c r="AR631" s="2" t="s">
        <v>904</v>
      </c>
      <c r="AS631" s="2" t="s">
        <v>904</v>
      </c>
      <c r="AT631" s="2" t="s">
        <v>904</v>
      </c>
      <c r="AU631" s="2" t="s">
        <v>904</v>
      </c>
      <c r="AV631" s="2" t="s">
        <v>904</v>
      </c>
      <c r="AW631" s="2" t="s">
        <v>904</v>
      </c>
      <c r="AX631" s="2" t="s">
        <v>904</v>
      </c>
      <c r="AY631" s="2" t="s">
        <v>904</v>
      </c>
      <c r="AZ631" s="2" t="s">
        <v>904</v>
      </c>
      <c r="BA631" s="205">
        <v>5637106.199941218</v>
      </c>
      <c r="BB631" s="205">
        <v>74.58818528012637</v>
      </c>
      <c r="BC631" s="206" t="s">
        <v>904</v>
      </c>
      <c r="BD631" s="205">
        <v>74.58818528012637</v>
      </c>
      <c r="BE631" s="205">
        <v>74644.46302953178</v>
      </c>
      <c r="BF631" s="205">
        <v>0.0</v>
      </c>
      <c r="BG631" s="205">
        <v>646260.4999999999</v>
      </c>
      <c r="BH631" s="205">
        <v>517008.40000000014</v>
      </c>
      <c r="BI631" s="2" t="s">
        <v>904</v>
      </c>
      <c r="BJ631" s="2" t="s">
        <v>904</v>
      </c>
      <c r="BK631" s="2" t="s">
        <v>904</v>
      </c>
      <c r="BL631" s="2" t="s">
        <v>911</v>
      </c>
      <c r="BM631" s="208" t="s">
        <v>904</v>
      </c>
      <c r="BN631" s="208" t="s">
        <v>904</v>
      </c>
      <c r="BO631" s="87">
        <v>20.0</v>
      </c>
      <c r="BP631" s="101">
        <v>0.05</v>
      </c>
      <c r="BQ631" s="101">
        <v>0.04</v>
      </c>
      <c r="BR631" s="2">
        <v>100.0</v>
      </c>
      <c r="BS631" s="2">
        <v>100.0</v>
      </c>
    </row>
    <row r="632" ht="12.75" customHeight="1">
      <c r="A632" s="87" t="str">
        <f t="shared" si="1"/>
        <v>Colombia Salt marsh Restoration Hybrid Large</v>
      </c>
      <c r="B632" s="87" t="s">
        <v>165</v>
      </c>
      <c r="C632" s="203" t="s">
        <v>189</v>
      </c>
      <c r="D632" s="2" t="s">
        <v>590</v>
      </c>
      <c r="E632" s="203" t="s">
        <v>168</v>
      </c>
      <c r="F632" s="2" t="s">
        <v>174</v>
      </c>
      <c r="G632" s="203" t="s">
        <v>910</v>
      </c>
      <c r="H632" s="177">
        <v>1000.0</v>
      </c>
      <c r="I632" s="2" t="s">
        <v>908</v>
      </c>
      <c r="J632" s="2">
        <v>413.7689513323668</v>
      </c>
      <c r="K632" s="2" t="e">
        <v>#VALUE!</v>
      </c>
      <c r="L632" s="204" t="e">
        <v>#VALUE!</v>
      </c>
      <c r="M632" s="92" t="e">
        <v>#VALUE!</v>
      </c>
      <c r="N632" s="92" t="e">
        <v>#VALUE!</v>
      </c>
      <c r="O632" s="92" t="e">
        <v>#VALUE!</v>
      </c>
      <c r="P632" s="92" t="e">
        <v>#VALUE!</v>
      </c>
      <c r="Q632" s="92" t="e">
        <v>#VALUE!</v>
      </c>
      <c r="R632" s="92" t="e">
        <v>#VALUE!</v>
      </c>
      <c r="S632" s="92">
        <v>61728.3333333332</v>
      </c>
      <c r="T632" s="92">
        <v>49382.66666666658</v>
      </c>
      <c r="U632" s="92" t="e">
        <v>#VALUE!</v>
      </c>
      <c r="V632" s="92" t="e">
        <v>#VALUE!</v>
      </c>
      <c r="W632" s="92" t="e">
        <v>#VALUE!</v>
      </c>
      <c r="X632" s="92" t="e">
        <v>#VALUE!</v>
      </c>
      <c r="Y632" s="92" t="e">
        <v>#VALUE!</v>
      </c>
      <c r="Z632" s="92">
        <v>61.7283333333332</v>
      </c>
      <c r="AA632" s="92" t="e">
        <v>#VALUE!</v>
      </c>
      <c r="AB632" s="87">
        <v>500.0</v>
      </c>
      <c r="AC632" s="2" t="e">
        <v>#VALUE!</v>
      </c>
      <c r="AD632" s="92" t="e">
        <v>#VALUE!</v>
      </c>
      <c r="AE632" s="92" t="e">
        <v>#VALUE!</v>
      </c>
      <c r="AF632" s="92" t="e">
        <v>#VALUE!</v>
      </c>
      <c r="AG632" s="92" t="e">
        <v>#VALUE!</v>
      </c>
      <c r="AH632" s="2" t="s">
        <v>904</v>
      </c>
      <c r="AI632" s="2" t="s">
        <v>904</v>
      </c>
      <c r="AJ632" s="2" t="s">
        <v>904</v>
      </c>
      <c r="AK632" s="177">
        <v>49382.66666666658</v>
      </c>
      <c r="AL632" s="2" t="s">
        <v>904</v>
      </c>
      <c r="AM632" s="2" t="s">
        <v>904</v>
      </c>
      <c r="AN632" s="2" t="s">
        <v>904</v>
      </c>
      <c r="AO632" s="2" t="s">
        <v>904</v>
      </c>
      <c r="AP632" s="2" t="s">
        <v>904</v>
      </c>
      <c r="AQ632" s="2" t="s">
        <v>904</v>
      </c>
      <c r="AR632" s="2" t="s">
        <v>904</v>
      </c>
      <c r="AS632" s="2" t="s">
        <v>904</v>
      </c>
      <c r="AT632" s="2" t="s">
        <v>904</v>
      </c>
      <c r="AU632" s="2" t="s">
        <v>904</v>
      </c>
      <c r="AV632" s="2" t="s">
        <v>904</v>
      </c>
      <c r="AW632" s="2" t="s">
        <v>904</v>
      </c>
      <c r="AX632" s="2" t="s">
        <v>904</v>
      </c>
      <c r="AY632" s="2" t="s">
        <v>904</v>
      </c>
      <c r="AZ632" s="2" t="s">
        <v>904</v>
      </c>
      <c r="BA632" s="205">
        <v>93796.34185593639</v>
      </c>
      <c r="BB632" s="205">
        <v>54.535130128890046</v>
      </c>
      <c r="BC632" s="206" t="s">
        <v>904</v>
      </c>
      <c r="BD632" s="205">
        <v>54.535130128890046</v>
      </c>
      <c r="BE632" s="205">
        <v>11549.080487985442</v>
      </c>
      <c r="BF632" s="205">
        <v>0.0</v>
      </c>
      <c r="BG632" s="205">
        <v>61728.3333333332</v>
      </c>
      <c r="BH632" s="205">
        <v>49382.66666666658</v>
      </c>
      <c r="BI632" s="2" t="s">
        <v>904</v>
      </c>
      <c r="BJ632" s="2" t="s">
        <v>904</v>
      </c>
      <c r="BK632" s="2" t="s">
        <v>904</v>
      </c>
      <c r="BL632" s="2" t="s">
        <v>911</v>
      </c>
      <c r="BM632" s="208" t="s">
        <v>904</v>
      </c>
      <c r="BN632" s="208" t="s">
        <v>904</v>
      </c>
      <c r="BO632" s="87">
        <v>20.0</v>
      </c>
      <c r="BP632" s="101">
        <v>0.05</v>
      </c>
      <c r="BQ632" s="101">
        <v>0.04</v>
      </c>
      <c r="BR632" s="2">
        <v>100.0</v>
      </c>
      <c r="BS632" s="2">
        <v>100.0</v>
      </c>
    </row>
    <row r="633" ht="12.75" customHeight="1">
      <c r="A633" s="87" t="str">
        <f t="shared" si="1"/>
        <v>Colombia Salt marsh Restoration Hybrid Large</v>
      </c>
      <c r="B633" s="87" t="s">
        <v>165</v>
      </c>
      <c r="C633" s="203" t="s">
        <v>189</v>
      </c>
      <c r="D633" s="2" t="s">
        <v>590</v>
      </c>
      <c r="E633" s="203" t="s">
        <v>168</v>
      </c>
      <c r="F633" s="2" t="s">
        <v>174</v>
      </c>
      <c r="G633" s="203" t="s">
        <v>910</v>
      </c>
      <c r="H633" s="177">
        <v>1000.0</v>
      </c>
      <c r="I633" s="2" t="s">
        <v>908</v>
      </c>
      <c r="J633" s="2">
        <v>413.7689513323668</v>
      </c>
      <c r="K633" s="2" t="e">
        <v>#VALUE!</v>
      </c>
      <c r="L633" s="204" t="e">
        <v>#VALUE!</v>
      </c>
      <c r="M633" s="92" t="e">
        <v>#VALUE!</v>
      </c>
      <c r="N633" s="92" t="e">
        <v>#VALUE!</v>
      </c>
      <c r="O633" s="92" t="e">
        <v>#VALUE!</v>
      </c>
      <c r="P633" s="92" t="e">
        <v>#VALUE!</v>
      </c>
      <c r="Q633" s="92" t="e">
        <v>#VALUE!</v>
      </c>
      <c r="R633" s="92" t="e">
        <v>#VALUE!</v>
      </c>
      <c r="S633" s="92">
        <v>61728.3333333332</v>
      </c>
      <c r="T633" s="92">
        <v>49382.66666666658</v>
      </c>
      <c r="U633" s="92" t="e">
        <v>#VALUE!</v>
      </c>
      <c r="V633" s="92" t="e">
        <v>#VALUE!</v>
      </c>
      <c r="W633" s="92" t="e">
        <v>#VALUE!</v>
      </c>
      <c r="X633" s="92" t="e">
        <v>#VALUE!</v>
      </c>
      <c r="Y633" s="92" t="e">
        <v>#VALUE!</v>
      </c>
      <c r="Z633" s="92">
        <v>61.7283333333332</v>
      </c>
      <c r="AA633" s="92" t="e">
        <v>#VALUE!</v>
      </c>
      <c r="AB633" s="87">
        <v>500.0</v>
      </c>
      <c r="AC633" s="2" t="e">
        <v>#VALUE!</v>
      </c>
      <c r="AD633" s="92" t="e">
        <v>#VALUE!</v>
      </c>
      <c r="AE633" s="92" t="e">
        <v>#VALUE!</v>
      </c>
      <c r="AF633" s="92" t="e">
        <v>#VALUE!</v>
      </c>
      <c r="AG633" s="92" t="e">
        <v>#VALUE!</v>
      </c>
      <c r="AH633" s="2" t="s">
        <v>904</v>
      </c>
      <c r="AI633" s="2" t="s">
        <v>904</v>
      </c>
      <c r="AJ633" s="2" t="s">
        <v>904</v>
      </c>
      <c r="AK633" s="177">
        <v>49382.66666666658</v>
      </c>
      <c r="AL633" s="2" t="s">
        <v>904</v>
      </c>
      <c r="AM633" s="2" t="s">
        <v>904</v>
      </c>
      <c r="AN633" s="2" t="s">
        <v>904</v>
      </c>
      <c r="AO633" s="2" t="s">
        <v>904</v>
      </c>
      <c r="AP633" s="2" t="s">
        <v>904</v>
      </c>
      <c r="AQ633" s="2" t="s">
        <v>904</v>
      </c>
      <c r="AR633" s="2" t="s">
        <v>904</v>
      </c>
      <c r="AS633" s="2" t="s">
        <v>904</v>
      </c>
      <c r="AT633" s="2" t="s">
        <v>904</v>
      </c>
      <c r="AU633" s="2" t="s">
        <v>904</v>
      </c>
      <c r="AV633" s="2" t="s">
        <v>904</v>
      </c>
      <c r="AW633" s="2" t="s">
        <v>904</v>
      </c>
      <c r="AX633" s="2" t="s">
        <v>904</v>
      </c>
      <c r="AY633" s="2" t="s">
        <v>904</v>
      </c>
      <c r="AZ633" s="2" t="s">
        <v>904</v>
      </c>
      <c r="BA633" s="205">
        <v>93796.34185593639</v>
      </c>
      <c r="BB633" s="205">
        <v>54.535130128890046</v>
      </c>
      <c r="BC633" s="206" t="s">
        <v>904</v>
      </c>
      <c r="BD633" s="205">
        <v>54.535130128890046</v>
      </c>
      <c r="BE633" s="205">
        <v>11549.080487985442</v>
      </c>
      <c r="BF633" s="205">
        <v>0.0</v>
      </c>
      <c r="BG633" s="205">
        <v>61728.3333333332</v>
      </c>
      <c r="BH633" s="205">
        <v>49382.66666666658</v>
      </c>
      <c r="BI633" s="2" t="s">
        <v>904</v>
      </c>
      <c r="BJ633" s="2" t="s">
        <v>904</v>
      </c>
      <c r="BK633" s="2" t="s">
        <v>904</v>
      </c>
      <c r="BL633" s="2" t="s">
        <v>911</v>
      </c>
      <c r="BM633" s="208" t="s">
        <v>904</v>
      </c>
      <c r="BN633" s="208" t="s">
        <v>904</v>
      </c>
      <c r="BO633" s="87">
        <v>20.0</v>
      </c>
      <c r="BP633" s="101">
        <v>0.05</v>
      </c>
      <c r="BQ633" s="101">
        <v>0.04</v>
      </c>
      <c r="BR633" s="2">
        <v>100.0</v>
      </c>
      <c r="BS633" s="2">
        <v>100.0</v>
      </c>
    </row>
    <row r="634" ht="12.75" customHeight="1">
      <c r="A634" s="87" t="str">
        <f t="shared" si="1"/>
        <v>Colombia Mangrove Restoration Hybrid Large</v>
      </c>
      <c r="B634" s="87" t="s">
        <v>165</v>
      </c>
      <c r="C634" s="203" t="s">
        <v>189</v>
      </c>
      <c r="D634" s="2" t="s">
        <v>590</v>
      </c>
      <c r="E634" s="203" t="s">
        <v>160</v>
      </c>
      <c r="F634" s="2" t="s">
        <v>174</v>
      </c>
      <c r="G634" s="203" t="s">
        <v>910</v>
      </c>
      <c r="H634" s="177">
        <v>1000.0</v>
      </c>
      <c r="I634" s="2" t="s">
        <v>908</v>
      </c>
      <c r="J634" s="2">
        <v>356578.18109863997</v>
      </c>
      <c r="K634" s="2" t="e">
        <v>#VALUE!</v>
      </c>
      <c r="L634" s="204" t="e">
        <v>#VALUE!</v>
      </c>
      <c r="M634" s="92" t="e">
        <v>#VALUE!</v>
      </c>
      <c r="N634" s="92" t="e">
        <v>#VALUE!</v>
      </c>
      <c r="O634" s="92" t="e">
        <v>#VALUE!</v>
      </c>
      <c r="P634" s="92" t="e">
        <v>#VALUE!</v>
      </c>
      <c r="Q634" s="92" t="e">
        <v>#VALUE!</v>
      </c>
      <c r="R634" s="92" t="e">
        <v>#VALUE!</v>
      </c>
      <c r="S634" s="92">
        <v>646260.4999999999</v>
      </c>
      <c r="T634" s="92">
        <v>517008.40000000014</v>
      </c>
      <c r="U634" s="92" t="e">
        <v>#VALUE!</v>
      </c>
      <c r="V634" s="92" t="e">
        <v>#VALUE!</v>
      </c>
      <c r="W634" s="92" t="e">
        <v>#VALUE!</v>
      </c>
      <c r="X634" s="92" t="e">
        <v>#VALUE!</v>
      </c>
      <c r="Y634" s="92" t="e">
        <v>#VALUE!</v>
      </c>
      <c r="Z634" s="92">
        <v>646.2604999999999</v>
      </c>
      <c r="AA634" s="92" t="e">
        <v>#VALUE!</v>
      </c>
      <c r="AB634" s="87">
        <v>500.0</v>
      </c>
      <c r="AC634" s="2" t="e">
        <v>#VALUE!</v>
      </c>
      <c r="AD634" s="92" t="e">
        <v>#VALUE!</v>
      </c>
      <c r="AE634" s="92" t="e">
        <v>#VALUE!</v>
      </c>
      <c r="AF634" s="92" t="e">
        <v>#VALUE!</v>
      </c>
      <c r="AG634" s="92" t="e">
        <v>#VALUE!</v>
      </c>
      <c r="AH634" s="2" t="s">
        <v>904</v>
      </c>
      <c r="AI634" s="2" t="s">
        <v>904</v>
      </c>
      <c r="AJ634" s="2" t="s">
        <v>904</v>
      </c>
      <c r="AK634" s="177">
        <v>517008.40000000014</v>
      </c>
      <c r="AL634" s="2" t="s">
        <v>904</v>
      </c>
      <c r="AM634" s="2" t="s">
        <v>904</v>
      </c>
      <c r="AN634" s="2" t="s">
        <v>904</v>
      </c>
      <c r="AO634" s="2" t="s">
        <v>904</v>
      </c>
      <c r="AP634" s="2" t="s">
        <v>904</v>
      </c>
      <c r="AQ634" s="2" t="s">
        <v>904</v>
      </c>
      <c r="AR634" s="2" t="s">
        <v>904</v>
      </c>
      <c r="AS634" s="2" t="s">
        <v>904</v>
      </c>
      <c r="AT634" s="2" t="s">
        <v>904</v>
      </c>
      <c r="AU634" s="2" t="s">
        <v>904</v>
      </c>
      <c r="AV634" s="2" t="s">
        <v>904</v>
      </c>
      <c r="AW634" s="2" t="s">
        <v>904</v>
      </c>
      <c r="AX634" s="2" t="s">
        <v>904</v>
      </c>
      <c r="AY634" s="2" t="s">
        <v>904</v>
      </c>
      <c r="AZ634" s="2" t="s">
        <v>904</v>
      </c>
      <c r="BA634" s="205">
        <v>5637106.199941218</v>
      </c>
      <c r="BB634" s="205">
        <v>74.58818528012637</v>
      </c>
      <c r="BC634" s="206" t="s">
        <v>904</v>
      </c>
      <c r="BD634" s="205">
        <v>74.58818528012637</v>
      </c>
      <c r="BE634" s="205">
        <v>74644.46302953178</v>
      </c>
      <c r="BF634" s="205">
        <v>0.0</v>
      </c>
      <c r="BG634" s="205">
        <v>646260.4999999999</v>
      </c>
      <c r="BH634" s="205">
        <v>517008.40000000014</v>
      </c>
      <c r="BI634" s="2" t="s">
        <v>904</v>
      </c>
      <c r="BJ634" s="2" t="s">
        <v>904</v>
      </c>
      <c r="BK634" s="2" t="s">
        <v>904</v>
      </c>
      <c r="BL634" s="2" t="s">
        <v>911</v>
      </c>
      <c r="BM634" s="208" t="s">
        <v>904</v>
      </c>
      <c r="BN634" s="208" t="s">
        <v>904</v>
      </c>
      <c r="BO634" s="87">
        <v>20.0</v>
      </c>
      <c r="BP634" s="101">
        <v>0.05</v>
      </c>
      <c r="BQ634" s="101">
        <v>0.04</v>
      </c>
      <c r="BR634" s="2">
        <v>100.0</v>
      </c>
      <c r="BS634" s="2">
        <v>100.0</v>
      </c>
    </row>
    <row r="635" ht="12.75" customHeight="1">
      <c r="A635" s="87" t="str">
        <f t="shared" si="1"/>
        <v>Colombia Mangrove Restoration Hybrid Large</v>
      </c>
      <c r="B635" s="87" t="s">
        <v>165</v>
      </c>
      <c r="C635" s="203" t="s">
        <v>189</v>
      </c>
      <c r="D635" s="2" t="s">
        <v>590</v>
      </c>
      <c r="E635" s="203" t="s">
        <v>160</v>
      </c>
      <c r="F635" s="2" t="s">
        <v>174</v>
      </c>
      <c r="G635" s="203" t="s">
        <v>910</v>
      </c>
      <c r="H635" s="177">
        <v>1000.0</v>
      </c>
      <c r="I635" s="2" t="s">
        <v>908</v>
      </c>
      <c r="J635" s="2">
        <v>356578.18109863997</v>
      </c>
      <c r="K635" s="2" t="e">
        <v>#VALUE!</v>
      </c>
      <c r="L635" s="204" t="e">
        <v>#VALUE!</v>
      </c>
      <c r="M635" s="92" t="e">
        <v>#VALUE!</v>
      </c>
      <c r="N635" s="92" t="e">
        <v>#VALUE!</v>
      </c>
      <c r="O635" s="92" t="e">
        <v>#VALUE!</v>
      </c>
      <c r="P635" s="92" t="e">
        <v>#VALUE!</v>
      </c>
      <c r="Q635" s="92" t="e">
        <v>#VALUE!</v>
      </c>
      <c r="R635" s="92" t="e">
        <v>#VALUE!</v>
      </c>
      <c r="S635" s="92">
        <v>646260.4999999999</v>
      </c>
      <c r="T635" s="92">
        <v>517008.40000000014</v>
      </c>
      <c r="U635" s="92" t="e">
        <v>#VALUE!</v>
      </c>
      <c r="V635" s="92" t="e">
        <v>#VALUE!</v>
      </c>
      <c r="W635" s="92" t="e">
        <v>#VALUE!</v>
      </c>
      <c r="X635" s="92" t="e">
        <v>#VALUE!</v>
      </c>
      <c r="Y635" s="92" t="e">
        <v>#VALUE!</v>
      </c>
      <c r="Z635" s="92">
        <v>646.2604999999999</v>
      </c>
      <c r="AA635" s="92" t="e">
        <v>#VALUE!</v>
      </c>
      <c r="AB635" s="87">
        <v>500.0</v>
      </c>
      <c r="AC635" s="2" t="e">
        <v>#VALUE!</v>
      </c>
      <c r="AD635" s="92" t="e">
        <v>#VALUE!</v>
      </c>
      <c r="AE635" s="92" t="e">
        <v>#VALUE!</v>
      </c>
      <c r="AF635" s="92" t="e">
        <v>#VALUE!</v>
      </c>
      <c r="AG635" s="92" t="e">
        <v>#VALUE!</v>
      </c>
      <c r="AH635" s="2" t="s">
        <v>904</v>
      </c>
      <c r="AI635" s="2" t="s">
        <v>904</v>
      </c>
      <c r="AJ635" s="2" t="s">
        <v>904</v>
      </c>
      <c r="AK635" s="177">
        <v>517008.40000000014</v>
      </c>
      <c r="AL635" s="2" t="s">
        <v>904</v>
      </c>
      <c r="AM635" s="2" t="s">
        <v>904</v>
      </c>
      <c r="AN635" s="2" t="s">
        <v>904</v>
      </c>
      <c r="AO635" s="2" t="s">
        <v>904</v>
      </c>
      <c r="AP635" s="2" t="s">
        <v>904</v>
      </c>
      <c r="AQ635" s="2" t="s">
        <v>904</v>
      </c>
      <c r="AR635" s="2" t="s">
        <v>904</v>
      </c>
      <c r="AS635" s="2" t="s">
        <v>904</v>
      </c>
      <c r="AT635" s="2" t="s">
        <v>904</v>
      </c>
      <c r="AU635" s="2" t="s">
        <v>904</v>
      </c>
      <c r="AV635" s="2" t="s">
        <v>904</v>
      </c>
      <c r="AW635" s="2" t="s">
        <v>904</v>
      </c>
      <c r="AX635" s="2" t="s">
        <v>904</v>
      </c>
      <c r="AY635" s="2" t="s">
        <v>904</v>
      </c>
      <c r="AZ635" s="2" t="s">
        <v>904</v>
      </c>
      <c r="BA635" s="205">
        <v>5637106.199941218</v>
      </c>
      <c r="BB635" s="205">
        <v>74.58818528012637</v>
      </c>
      <c r="BC635" s="206" t="s">
        <v>904</v>
      </c>
      <c r="BD635" s="205">
        <v>74.58818528012637</v>
      </c>
      <c r="BE635" s="205">
        <v>74644.46302953178</v>
      </c>
      <c r="BF635" s="205">
        <v>0.0</v>
      </c>
      <c r="BG635" s="205">
        <v>646260.4999999999</v>
      </c>
      <c r="BH635" s="205">
        <v>517008.40000000014</v>
      </c>
      <c r="BI635" s="2" t="s">
        <v>904</v>
      </c>
      <c r="BJ635" s="2" t="s">
        <v>904</v>
      </c>
      <c r="BK635" s="2" t="s">
        <v>904</v>
      </c>
      <c r="BL635" s="2" t="s">
        <v>911</v>
      </c>
      <c r="BM635" s="208" t="s">
        <v>904</v>
      </c>
      <c r="BN635" s="208" t="s">
        <v>904</v>
      </c>
      <c r="BO635" s="87">
        <v>20.0</v>
      </c>
      <c r="BP635" s="101">
        <v>0.05</v>
      </c>
      <c r="BQ635" s="101">
        <v>0.04</v>
      </c>
      <c r="BR635" s="2">
        <v>100.0</v>
      </c>
      <c r="BS635" s="2">
        <v>100.0</v>
      </c>
    </row>
    <row r="636" ht="12.75" customHeight="1">
      <c r="A636" s="87" t="str">
        <f t="shared" si="1"/>
        <v>Colombia Salt marsh Restoration Hybrid Large</v>
      </c>
      <c r="B636" s="87" t="s">
        <v>165</v>
      </c>
      <c r="C636" s="203" t="s">
        <v>189</v>
      </c>
      <c r="D636" s="2" t="s">
        <v>590</v>
      </c>
      <c r="E636" s="203" t="s">
        <v>168</v>
      </c>
      <c r="F636" s="2" t="s">
        <v>174</v>
      </c>
      <c r="G636" s="203" t="s">
        <v>910</v>
      </c>
      <c r="H636" s="177">
        <v>1000.0</v>
      </c>
      <c r="I636" s="2" t="s">
        <v>908</v>
      </c>
      <c r="J636" s="2">
        <v>413.7689513323668</v>
      </c>
      <c r="K636" s="2" t="e">
        <v>#VALUE!</v>
      </c>
      <c r="L636" s="204" t="e">
        <v>#VALUE!</v>
      </c>
      <c r="M636" s="92" t="e">
        <v>#VALUE!</v>
      </c>
      <c r="N636" s="92" t="e">
        <v>#VALUE!</v>
      </c>
      <c r="O636" s="92" t="e">
        <v>#VALUE!</v>
      </c>
      <c r="P636" s="92" t="e">
        <v>#VALUE!</v>
      </c>
      <c r="Q636" s="92" t="e">
        <v>#VALUE!</v>
      </c>
      <c r="R636" s="92" t="e">
        <v>#VALUE!</v>
      </c>
      <c r="S636" s="92">
        <v>61728.3333333332</v>
      </c>
      <c r="T636" s="92">
        <v>49382.66666666658</v>
      </c>
      <c r="U636" s="92" t="e">
        <v>#VALUE!</v>
      </c>
      <c r="V636" s="92" t="e">
        <v>#VALUE!</v>
      </c>
      <c r="W636" s="92" t="e">
        <v>#VALUE!</v>
      </c>
      <c r="X636" s="92" t="e">
        <v>#VALUE!</v>
      </c>
      <c r="Y636" s="92" t="e">
        <v>#VALUE!</v>
      </c>
      <c r="Z636" s="92">
        <v>61.7283333333332</v>
      </c>
      <c r="AA636" s="92" t="e">
        <v>#VALUE!</v>
      </c>
      <c r="AB636" s="87">
        <v>500.0</v>
      </c>
      <c r="AC636" s="2" t="e">
        <v>#VALUE!</v>
      </c>
      <c r="AD636" s="92" t="e">
        <v>#VALUE!</v>
      </c>
      <c r="AE636" s="92" t="e">
        <v>#VALUE!</v>
      </c>
      <c r="AF636" s="92" t="e">
        <v>#VALUE!</v>
      </c>
      <c r="AG636" s="92" t="e">
        <v>#VALUE!</v>
      </c>
      <c r="AH636" s="2" t="s">
        <v>904</v>
      </c>
      <c r="AI636" s="2" t="s">
        <v>904</v>
      </c>
      <c r="AJ636" s="2" t="s">
        <v>904</v>
      </c>
      <c r="AK636" s="177">
        <v>49382.66666666658</v>
      </c>
      <c r="AL636" s="2" t="s">
        <v>904</v>
      </c>
      <c r="AM636" s="2" t="s">
        <v>904</v>
      </c>
      <c r="AN636" s="2" t="s">
        <v>904</v>
      </c>
      <c r="AO636" s="2" t="s">
        <v>904</v>
      </c>
      <c r="AP636" s="2" t="s">
        <v>904</v>
      </c>
      <c r="AQ636" s="2" t="s">
        <v>904</v>
      </c>
      <c r="AR636" s="2" t="s">
        <v>904</v>
      </c>
      <c r="AS636" s="2" t="s">
        <v>904</v>
      </c>
      <c r="AT636" s="2" t="s">
        <v>904</v>
      </c>
      <c r="AU636" s="2" t="s">
        <v>904</v>
      </c>
      <c r="AV636" s="2" t="s">
        <v>904</v>
      </c>
      <c r="AW636" s="2" t="s">
        <v>904</v>
      </c>
      <c r="AX636" s="2" t="s">
        <v>904</v>
      </c>
      <c r="AY636" s="2" t="s">
        <v>904</v>
      </c>
      <c r="AZ636" s="2" t="s">
        <v>904</v>
      </c>
      <c r="BA636" s="205">
        <v>93796.34185593639</v>
      </c>
      <c r="BB636" s="205">
        <v>54.535130128890046</v>
      </c>
      <c r="BC636" s="206" t="s">
        <v>904</v>
      </c>
      <c r="BD636" s="205">
        <v>54.535130128890046</v>
      </c>
      <c r="BE636" s="205">
        <v>11549.080487985442</v>
      </c>
      <c r="BF636" s="205">
        <v>0.0</v>
      </c>
      <c r="BG636" s="205">
        <v>61728.3333333332</v>
      </c>
      <c r="BH636" s="205">
        <v>49382.66666666658</v>
      </c>
      <c r="BI636" s="2" t="s">
        <v>904</v>
      </c>
      <c r="BJ636" s="2" t="s">
        <v>904</v>
      </c>
      <c r="BK636" s="2" t="s">
        <v>904</v>
      </c>
      <c r="BL636" s="2" t="s">
        <v>911</v>
      </c>
      <c r="BM636" s="208" t="s">
        <v>904</v>
      </c>
      <c r="BN636" s="208" t="s">
        <v>904</v>
      </c>
      <c r="BO636" s="87">
        <v>20.0</v>
      </c>
      <c r="BP636" s="101">
        <v>0.05</v>
      </c>
      <c r="BQ636" s="101">
        <v>0.04</v>
      </c>
      <c r="BR636" s="2">
        <v>100.0</v>
      </c>
      <c r="BS636" s="2">
        <v>100.0</v>
      </c>
    </row>
    <row r="637" ht="12.75" customHeight="1">
      <c r="A637" s="87" t="str">
        <f t="shared" si="1"/>
        <v>Colombia Salt marsh Restoration Hybrid Large</v>
      </c>
      <c r="B637" s="87" t="s">
        <v>165</v>
      </c>
      <c r="C637" s="203" t="s">
        <v>189</v>
      </c>
      <c r="D637" s="2" t="s">
        <v>590</v>
      </c>
      <c r="E637" s="203" t="s">
        <v>168</v>
      </c>
      <c r="F637" s="2" t="s">
        <v>174</v>
      </c>
      <c r="G637" s="203" t="s">
        <v>910</v>
      </c>
      <c r="H637" s="177">
        <v>1000.0</v>
      </c>
      <c r="I637" s="2" t="s">
        <v>908</v>
      </c>
      <c r="J637" s="2">
        <v>413.7689513323668</v>
      </c>
      <c r="K637" s="2" t="e">
        <v>#VALUE!</v>
      </c>
      <c r="L637" s="204" t="e">
        <v>#VALUE!</v>
      </c>
      <c r="M637" s="92" t="e">
        <v>#VALUE!</v>
      </c>
      <c r="N637" s="92" t="e">
        <v>#VALUE!</v>
      </c>
      <c r="O637" s="92" t="e">
        <v>#VALUE!</v>
      </c>
      <c r="P637" s="92" t="e">
        <v>#VALUE!</v>
      </c>
      <c r="Q637" s="92" t="e">
        <v>#VALUE!</v>
      </c>
      <c r="R637" s="92" t="e">
        <v>#VALUE!</v>
      </c>
      <c r="S637" s="92">
        <v>61728.3333333332</v>
      </c>
      <c r="T637" s="92">
        <v>49382.66666666658</v>
      </c>
      <c r="U637" s="92" t="e">
        <v>#VALUE!</v>
      </c>
      <c r="V637" s="92" t="e">
        <v>#VALUE!</v>
      </c>
      <c r="W637" s="92" t="e">
        <v>#VALUE!</v>
      </c>
      <c r="X637" s="92" t="e">
        <v>#VALUE!</v>
      </c>
      <c r="Y637" s="92" t="e">
        <v>#VALUE!</v>
      </c>
      <c r="Z637" s="92">
        <v>61.7283333333332</v>
      </c>
      <c r="AA637" s="92" t="e">
        <v>#VALUE!</v>
      </c>
      <c r="AB637" s="87">
        <v>500.0</v>
      </c>
      <c r="AC637" s="2" t="e">
        <v>#VALUE!</v>
      </c>
      <c r="AD637" s="92" t="e">
        <v>#VALUE!</v>
      </c>
      <c r="AE637" s="92" t="e">
        <v>#VALUE!</v>
      </c>
      <c r="AF637" s="92" t="e">
        <v>#VALUE!</v>
      </c>
      <c r="AG637" s="92" t="e">
        <v>#VALUE!</v>
      </c>
      <c r="AH637" s="2" t="s">
        <v>904</v>
      </c>
      <c r="AI637" s="2" t="s">
        <v>904</v>
      </c>
      <c r="AJ637" s="2" t="s">
        <v>904</v>
      </c>
      <c r="AK637" s="177">
        <v>49382.66666666658</v>
      </c>
      <c r="AL637" s="2" t="s">
        <v>904</v>
      </c>
      <c r="AM637" s="2" t="s">
        <v>904</v>
      </c>
      <c r="AN637" s="2" t="s">
        <v>904</v>
      </c>
      <c r="AO637" s="2" t="s">
        <v>904</v>
      </c>
      <c r="AP637" s="2" t="s">
        <v>904</v>
      </c>
      <c r="AQ637" s="2" t="s">
        <v>904</v>
      </c>
      <c r="AR637" s="2" t="s">
        <v>904</v>
      </c>
      <c r="AS637" s="2" t="s">
        <v>904</v>
      </c>
      <c r="AT637" s="2" t="s">
        <v>904</v>
      </c>
      <c r="AU637" s="2" t="s">
        <v>904</v>
      </c>
      <c r="AV637" s="2" t="s">
        <v>904</v>
      </c>
      <c r="AW637" s="2" t="s">
        <v>904</v>
      </c>
      <c r="AX637" s="2" t="s">
        <v>904</v>
      </c>
      <c r="AY637" s="2" t="s">
        <v>904</v>
      </c>
      <c r="AZ637" s="2" t="s">
        <v>904</v>
      </c>
      <c r="BA637" s="205">
        <v>93796.34185593639</v>
      </c>
      <c r="BB637" s="205">
        <v>54.535130128890046</v>
      </c>
      <c r="BC637" s="206" t="s">
        <v>904</v>
      </c>
      <c r="BD637" s="205">
        <v>54.535130128890046</v>
      </c>
      <c r="BE637" s="205">
        <v>11549.080487985442</v>
      </c>
      <c r="BF637" s="205">
        <v>0.0</v>
      </c>
      <c r="BG637" s="205">
        <v>61728.3333333332</v>
      </c>
      <c r="BH637" s="205">
        <v>49382.66666666658</v>
      </c>
      <c r="BI637" s="2" t="s">
        <v>904</v>
      </c>
      <c r="BJ637" s="2" t="s">
        <v>904</v>
      </c>
      <c r="BK637" s="2" t="s">
        <v>904</v>
      </c>
      <c r="BL637" s="2" t="s">
        <v>911</v>
      </c>
      <c r="BM637" s="208" t="s">
        <v>904</v>
      </c>
      <c r="BN637" s="208" t="s">
        <v>904</v>
      </c>
      <c r="BO637" s="87">
        <v>20.0</v>
      </c>
      <c r="BP637" s="101">
        <v>0.05</v>
      </c>
      <c r="BQ637" s="101">
        <v>0.04</v>
      </c>
      <c r="BR637" s="2">
        <v>100.0</v>
      </c>
      <c r="BS637" s="2">
        <v>100.0</v>
      </c>
    </row>
    <row r="638" ht="12.75" customHeight="1">
      <c r="A638" s="87" t="str">
        <f t="shared" si="1"/>
        <v>India Mangrove Restoration Hybrid Medium</v>
      </c>
      <c r="B638" s="87" t="s">
        <v>162</v>
      </c>
      <c r="C638" s="203" t="s">
        <v>190</v>
      </c>
      <c r="D638" s="2" t="s">
        <v>591</v>
      </c>
      <c r="E638" s="203" t="s">
        <v>160</v>
      </c>
      <c r="F638" s="2" t="s">
        <v>174</v>
      </c>
      <c r="G638" s="203" t="s">
        <v>910</v>
      </c>
      <c r="H638" s="177">
        <v>500.0</v>
      </c>
      <c r="I638" s="2" t="s">
        <v>903</v>
      </c>
      <c r="J638" s="2">
        <v>214284.02111760003</v>
      </c>
      <c r="K638" s="2" t="e">
        <v>#VALUE!</v>
      </c>
      <c r="L638" s="204" t="e">
        <v>#VALUE!</v>
      </c>
      <c r="M638" s="92" t="e">
        <v>#VALUE!</v>
      </c>
      <c r="N638" s="92" t="e">
        <v>#VALUE!</v>
      </c>
      <c r="O638" s="92" t="e">
        <v>#VALUE!</v>
      </c>
      <c r="P638" s="92" t="e">
        <v>#VALUE!</v>
      </c>
      <c r="Q638" s="92" t="e">
        <v>#VALUE!</v>
      </c>
      <c r="R638" s="92" t="e">
        <v>#VALUE!</v>
      </c>
      <c r="S638" s="92">
        <v>117780.0</v>
      </c>
      <c r="T638" s="92">
        <v>94224.0</v>
      </c>
      <c r="U638" s="92" t="e">
        <v>#VALUE!</v>
      </c>
      <c r="V638" s="92" t="e">
        <v>#VALUE!</v>
      </c>
      <c r="W638" s="92" t="e">
        <v>#VALUE!</v>
      </c>
      <c r="X638" s="92" t="e">
        <v>#VALUE!</v>
      </c>
      <c r="Y638" s="92" t="e">
        <v>#VALUE!</v>
      </c>
      <c r="Z638" s="92">
        <v>235.56</v>
      </c>
      <c r="AA638" s="92" t="e">
        <v>#VALUE!</v>
      </c>
      <c r="AB638" s="87">
        <v>500.0</v>
      </c>
      <c r="AC638" s="2" t="e">
        <v>#VALUE!</v>
      </c>
      <c r="AD638" s="92" t="e">
        <v>#VALUE!</v>
      </c>
      <c r="AE638" s="92" t="e">
        <v>#VALUE!</v>
      </c>
      <c r="AF638" s="92" t="e">
        <v>#VALUE!</v>
      </c>
      <c r="AG638" s="92" t="e">
        <v>#VALUE!</v>
      </c>
      <c r="AH638" s="2" t="s">
        <v>904</v>
      </c>
      <c r="AI638" s="2" t="s">
        <v>904</v>
      </c>
      <c r="AJ638" s="2" t="s">
        <v>904</v>
      </c>
      <c r="AK638" s="177">
        <v>94224.0</v>
      </c>
      <c r="AL638" s="2" t="s">
        <v>904</v>
      </c>
      <c r="AM638" s="2" t="s">
        <v>904</v>
      </c>
      <c r="AN638" s="2" t="s">
        <v>904</v>
      </c>
      <c r="AO638" s="2" t="s">
        <v>904</v>
      </c>
      <c r="AP638" s="2" t="s">
        <v>904</v>
      </c>
      <c r="AQ638" s="2" t="s">
        <v>904</v>
      </c>
      <c r="AR638" s="2" t="s">
        <v>904</v>
      </c>
      <c r="AS638" s="2" t="s">
        <v>904</v>
      </c>
      <c r="AT638" s="2" t="s">
        <v>904</v>
      </c>
      <c r="AU638" s="2" t="s">
        <v>904</v>
      </c>
      <c r="AV638" s="2" t="s">
        <v>904</v>
      </c>
      <c r="AW638" s="2" t="s">
        <v>904</v>
      </c>
      <c r="AX638" s="2" t="s">
        <v>904</v>
      </c>
      <c r="AY638" s="2" t="s">
        <v>904</v>
      </c>
      <c r="AZ638" s="2" t="s">
        <v>904</v>
      </c>
      <c r="BA638" s="205">
        <v>8265713.534551408</v>
      </c>
      <c r="BB638" s="205">
        <v>15.665219039117005</v>
      </c>
      <c r="BC638" s="206" t="s">
        <v>904</v>
      </c>
      <c r="BD638" s="205">
        <v>15.665219039117005</v>
      </c>
      <c r="BE638" s="205">
        <v>17557.691329605565</v>
      </c>
      <c r="BF638" s="205">
        <v>0.0</v>
      </c>
      <c r="BG638" s="205">
        <v>117780.0</v>
      </c>
      <c r="BH638" s="205">
        <v>94224.0</v>
      </c>
      <c r="BI638" s="2" t="s">
        <v>904</v>
      </c>
      <c r="BJ638" s="2" t="s">
        <v>904</v>
      </c>
      <c r="BK638" s="2" t="s">
        <v>904</v>
      </c>
      <c r="BL638" s="2" t="s">
        <v>911</v>
      </c>
      <c r="BM638" s="208" t="s">
        <v>904</v>
      </c>
      <c r="BN638" s="208" t="s">
        <v>904</v>
      </c>
      <c r="BO638" s="87">
        <v>20.0</v>
      </c>
      <c r="BP638" s="101">
        <v>0.05</v>
      </c>
      <c r="BQ638" s="101">
        <v>0.04</v>
      </c>
      <c r="BR638" s="2">
        <v>100.0</v>
      </c>
      <c r="BS638" s="2">
        <v>100.0</v>
      </c>
    </row>
    <row r="639" ht="12.75" customHeight="1">
      <c r="A639" s="87" t="str">
        <f t="shared" si="1"/>
        <v>India Mangrove Restoration Hybrid Medium</v>
      </c>
      <c r="B639" s="87" t="s">
        <v>162</v>
      </c>
      <c r="C639" s="203" t="s">
        <v>190</v>
      </c>
      <c r="D639" s="2" t="s">
        <v>591</v>
      </c>
      <c r="E639" s="203" t="s">
        <v>160</v>
      </c>
      <c r="F639" s="2" t="s">
        <v>174</v>
      </c>
      <c r="G639" s="203" t="s">
        <v>910</v>
      </c>
      <c r="H639" s="177">
        <v>500.0</v>
      </c>
      <c r="I639" s="2" t="s">
        <v>903</v>
      </c>
      <c r="J639" s="2">
        <v>214284.02111760003</v>
      </c>
      <c r="K639" s="2" t="e">
        <v>#VALUE!</v>
      </c>
      <c r="L639" s="204" t="e">
        <v>#VALUE!</v>
      </c>
      <c r="M639" s="92" t="e">
        <v>#VALUE!</v>
      </c>
      <c r="N639" s="92" t="e">
        <v>#VALUE!</v>
      </c>
      <c r="O639" s="92" t="e">
        <v>#VALUE!</v>
      </c>
      <c r="P639" s="92" t="e">
        <v>#VALUE!</v>
      </c>
      <c r="Q639" s="92" t="e">
        <v>#VALUE!</v>
      </c>
      <c r="R639" s="92" t="e">
        <v>#VALUE!</v>
      </c>
      <c r="S639" s="92">
        <v>117780.0</v>
      </c>
      <c r="T639" s="92">
        <v>94224.0</v>
      </c>
      <c r="U639" s="92" t="e">
        <v>#VALUE!</v>
      </c>
      <c r="V639" s="92" t="e">
        <v>#VALUE!</v>
      </c>
      <c r="W639" s="92" t="e">
        <v>#VALUE!</v>
      </c>
      <c r="X639" s="92" t="e">
        <v>#VALUE!</v>
      </c>
      <c r="Y639" s="92" t="e">
        <v>#VALUE!</v>
      </c>
      <c r="Z639" s="92">
        <v>235.56</v>
      </c>
      <c r="AA639" s="92" t="e">
        <v>#VALUE!</v>
      </c>
      <c r="AB639" s="87">
        <v>500.0</v>
      </c>
      <c r="AC639" s="2" t="e">
        <v>#VALUE!</v>
      </c>
      <c r="AD639" s="92" t="e">
        <v>#VALUE!</v>
      </c>
      <c r="AE639" s="92" t="e">
        <v>#VALUE!</v>
      </c>
      <c r="AF639" s="92" t="e">
        <v>#VALUE!</v>
      </c>
      <c r="AG639" s="92" t="e">
        <v>#VALUE!</v>
      </c>
      <c r="AH639" s="2" t="s">
        <v>904</v>
      </c>
      <c r="AI639" s="2" t="s">
        <v>904</v>
      </c>
      <c r="AJ639" s="2" t="s">
        <v>904</v>
      </c>
      <c r="AK639" s="177">
        <v>94224.0</v>
      </c>
      <c r="AL639" s="2" t="s">
        <v>904</v>
      </c>
      <c r="AM639" s="2" t="s">
        <v>904</v>
      </c>
      <c r="AN639" s="2" t="s">
        <v>904</v>
      </c>
      <c r="AO639" s="2" t="s">
        <v>904</v>
      </c>
      <c r="AP639" s="2" t="s">
        <v>904</v>
      </c>
      <c r="AQ639" s="2" t="s">
        <v>904</v>
      </c>
      <c r="AR639" s="2" t="s">
        <v>904</v>
      </c>
      <c r="AS639" s="2" t="s">
        <v>904</v>
      </c>
      <c r="AT639" s="2" t="s">
        <v>904</v>
      </c>
      <c r="AU639" s="2" t="s">
        <v>904</v>
      </c>
      <c r="AV639" s="2" t="s">
        <v>904</v>
      </c>
      <c r="AW639" s="2" t="s">
        <v>904</v>
      </c>
      <c r="AX639" s="2" t="s">
        <v>904</v>
      </c>
      <c r="AY639" s="2" t="s">
        <v>904</v>
      </c>
      <c r="AZ639" s="2" t="s">
        <v>904</v>
      </c>
      <c r="BA639" s="205">
        <v>8265713.534551408</v>
      </c>
      <c r="BB639" s="205">
        <v>15.665219039117005</v>
      </c>
      <c r="BC639" s="206" t="s">
        <v>904</v>
      </c>
      <c r="BD639" s="205">
        <v>15.665219039117005</v>
      </c>
      <c r="BE639" s="205">
        <v>17557.691329605565</v>
      </c>
      <c r="BF639" s="205">
        <v>0.0</v>
      </c>
      <c r="BG639" s="205">
        <v>117780.0</v>
      </c>
      <c r="BH639" s="205">
        <v>94224.0</v>
      </c>
      <c r="BI639" s="2" t="s">
        <v>904</v>
      </c>
      <c r="BJ639" s="2" t="s">
        <v>904</v>
      </c>
      <c r="BK639" s="2" t="s">
        <v>904</v>
      </c>
      <c r="BL639" s="2" t="s">
        <v>911</v>
      </c>
      <c r="BM639" s="208" t="s">
        <v>904</v>
      </c>
      <c r="BN639" s="208" t="s">
        <v>904</v>
      </c>
      <c r="BO639" s="87">
        <v>20.0</v>
      </c>
      <c r="BP639" s="101">
        <v>0.05</v>
      </c>
      <c r="BQ639" s="101">
        <v>0.04</v>
      </c>
      <c r="BR639" s="2">
        <v>100.0</v>
      </c>
      <c r="BS639" s="2">
        <v>100.0</v>
      </c>
    </row>
    <row r="640" ht="12.75" customHeight="1">
      <c r="A640" s="87" t="str">
        <f t="shared" si="1"/>
        <v>India Salt marsh Restoration Hybrid Medium</v>
      </c>
      <c r="B640" s="87" t="s">
        <v>162</v>
      </c>
      <c r="C640" s="203" t="s">
        <v>190</v>
      </c>
      <c r="D640" s="2" t="s">
        <v>591</v>
      </c>
      <c r="E640" s="203" t="s">
        <v>168</v>
      </c>
      <c r="F640" s="2" t="s">
        <v>174</v>
      </c>
      <c r="G640" s="203" t="s">
        <v>910</v>
      </c>
      <c r="H640" s="177">
        <v>500.0</v>
      </c>
      <c r="I640" s="2" t="s">
        <v>903</v>
      </c>
      <c r="J640" s="2">
        <v>471.13729219612253</v>
      </c>
      <c r="K640" s="2" t="e">
        <v>#VALUE!</v>
      </c>
      <c r="L640" s="204" t="e">
        <v>#VALUE!</v>
      </c>
      <c r="M640" s="92" t="e">
        <v>#VALUE!</v>
      </c>
      <c r="N640" s="92" t="e">
        <v>#VALUE!</v>
      </c>
      <c r="O640" s="92" t="e">
        <v>#VALUE!</v>
      </c>
      <c r="P640" s="92" t="e">
        <v>#VALUE!</v>
      </c>
      <c r="Q640" s="92" t="e">
        <v>#VALUE!</v>
      </c>
      <c r="R640" s="92" t="e">
        <v>#VALUE!</v>
      </c>
      <c r="S640" s="92">
        <v>32532.499999999927</v>
      </c>
      <c r="T640" s="92">
        <v>26025.999999999953</v>
      </c>
      <c r="U640" s="92" t="e">
        <v>#VALUE!</v>
      </c>
      <c r="V640" s="92" t="e">
        <v>#VALUE!</v>
      </c>
      <c r="W640" s="92" t="e">
        <v>#VALUE!</v>
      </c>
      <c r="X640" s="92" t="e">
        <v>#VALUE!</v>
      </c>
      <c r="Y640" s="92" t="e">
        <v>#VALUE!</v>
      </c>
      <c r="Z640" s="92">
        <v>65.06499999999986</v>
      </c>
      <c r="AA640" s="92" t="e">
        <v>#VALUE!</v>
      </c>
      <c r="AB640" s="87">
        <v>500.0</v>
      </c>
      <c r="AC640" s="2" t="e">
        <v>#VALUE!</v>
      </c>
      <c r="AD640" s="92" t="e">
        <v>#VALUE!</v>
      </c>
      <c r="AE640" s="92" t="e">
        <v>#VALUE!</v>
      </c>
      <c r="AF640" s="92" t="e">
        <v>#VALUE!</v>
      </c>
      <c r="AG640" s="92" t="e">
        <v>#VALUE!</v>
      </c>
      <c r="AH640" s="2" t="s">
        <v>904</v>
      </c>
      <c r="AI640" s="2" t="s">
        <v>904</v>
      </c>
      <c r="AJ640" s="2" t="s">
        <v>904</v>
      </c>
      <c r="AK640" s="177">
        <v>26025.999999999953</v>
      </c>
      <c r="AL640" s="2" t="s">
        <v>904</v>
      </c>
      <c r="AM640" s="2" t="s">
        <v>904</v>
      </c>
      <c r="AN640" s="2" t="s">
        <v>904</v>
      </c>
      <c r="AO640" s="2" t="s">
        <v>904</v>
      </c>
      <c r="AP640" s="2" t="s">
        <v>904</v>
      </c>
      <c r="AQ640" s="2" t="s">
        <v>904</v>
      </c>
      <c r="AR640" s="2" t="s">
        <v>904</v>
      </c>
      <c r="AS640" s="2" t="s">
        <v>904</v>
      </c>
      <c r="AT640" s="2" t="s">
        <v>904</v>
      </c>
      <c r="AU640" s="2" t="s">
        <v>904</v>
      </c>
      <c r="AV640" s="2" t="s">
        <v>904</v>
      </c>
      <c r="AW640" s="2" t="s">
        <v>904</v>
      </c>
      <c r="AX640" s="2" t="s">
        <v>904</v>
      </c>
      <c r="AY640" s="2" t="s">
        <v>904</v>
      </c>
      <c r="AZ640" s="2" t="s">
        <v>904</v>
      </c>
      <c r="BA640" s="205">
        <v>106801.04047828997</v>
      </c>
      <c r="BB640" s="205">
        <v>27.267565064445023</v>
      </c>
      <c r="BC640" s="206" t="s">
        <v>904</v>
      </c>
      <c r="BD640" s="205">
        <v>27.267565064445023</v>
      </c>
      <c r="BE640" s="205">
        <v>5929.804010001316</v>
      </c>
      <c r="BF640" s="205">
        <v>0.0</v>
      </c>
      <c r="BG640" s="205">
        <v>32532.499999999927</v>
      </c>
      <c r="BH640" s="205">
        <v>26025.999999999953</v>
      </c>
      <c r="BI640" s="2" t="s">
        <v>904</v>
      </c>
      <c r="BJ640" s="2" t="s">
        <v>904</v>
      </c>
      <c r="BK640" s="2" t="s">
        <v>904</v>
      </c>
      <c r="BL640" s="2" t="s">
        <v>911</v>
      </c>
      <c r="BM640" s="208" t="s">
        <v>904</v>
      </c>
      <c r="BN640" s="208" t="s">
        <v>904</v>
      </c>
      <c r="BO640" s="87">
        <v>20.0</v>
      </c>
      <c r="BP640" s="101">
        <v>0.05</v>
      </c>
      <c r="BQ640" s="101">
        <v>0.04</v>
      </c>
      <c r="BR640" s="2">
        <v>100.0</v>
      </c>
      <c r="BS640" s="2">
        <v>100.0</v>
      </c>
    </row>
    <row r="641" ht="12.75" customHeight="1">
      <c r="A641" s="87" t="str">
        <f t="shared" si="1"/>
        <v>India Salt marsh Restoration Hybrid Medium</v>
      </c>
      <c r="B641" s="87" t="s">
        <v>162</v>
      </c>
      <c r="C641" s="203" t="s">
        <v>190</v>
      </c>
      <c r="D641" s="2" t="s">
        <v>591</v>
      </c>
      <c r="E641" s="203" t="s">
        <v>168</v>
      </c>
      <c r="F641" s="2" t="s">
        <v>174</v>
      </c>
      <c r="G641" s="203" t="s">
        <v>910</v>
      </c>
      <c r="H641" s="177">
        <v>500.0</v>
      </c>
      <c r="I641" s="2" t="s">
        <v>903</v>
      </c>
      <c r="J641" s="2">
        <v>471.13729219612253</v>
      </c>
      <c r="K641" s="2" t="e">
        <v>#VALUE!</v>
      </c>
      <c r="L641" s="204" t="e">
        <v>#VALUE!</v>
      </c>
      <c r="M641" s="92" t="e">
        <v>#VALUE!</v>
      </c>
      <c r="N641" s="92" t="e">
        <v>#VALUE!</v>
      </c>
      <c r="O641" s="92" t="e">
        <v>#VALUE!</v>
      </c>
      <c r="P641" s="92" t="e">
        <v>#VALUE!</v>
      </c>
      <c r="Q641" s="92" t="e">
        <v>#VALUE!</v>
      </c>
      <c r="R641" s="92" t="e">
        <v>#VALUE!</v>
      </c>
      <c r="S641" s="92">
        <v>32532.499999999927</v>
      </c>
      <c r="T641" s="92">
        <v>26025.999999999953</v>
      </c>
      <c r="U641" s="92" t="e">
        <v>#VALUE!</v>
      </c>
      <c r="V641" s="92" t="e">
        <v>#VALUE!</v>
      </c>
      <c r="W641" s="92" t="e">
        <v>#VALUE!</v>
      </c>
      <c r="X641" s="92" t="e">
        <v>#VALUE!</v>
      </c>
      <c r="Y641" s="92" t="e">
        <v>#VALUE!</v>
      </c>
      <c r="Z641" s="92">
        <v>65.06499999999986</v>
      </c>
      <c r="AA641" s="92" t="e">
        <v>#VALUE!</v>
      </c>
      <c r="AB641" s="87">
        <v>500.0</v>
      </c>
      <c r="AC641" s="2" t="e">
        <v>#VALUE!</v>
      </c>
      <c r="AD641" s="92" t="e">
        <v>#VALUE!</v>
      </c>
      <c r="AE641" s="92" t="e">
        <v>#VALUE!</v>
      </c>
      <c r="AF641" s="92" t="e">
        <v>#VALUE!</v>
      </c>
      <c r="AG641" s="92" t="e">
        <v>#VALUE!</v>
      </c>
      <c r="AH641" s="2" t="s">
        <v>904</v>
      </c>
      <c r="AI641" s="2" t="s">
        <v>904</v>
      </c>
      <c r="AJ641" s="2" t="s">
        <v>904</v>
      </c>
      <c r="AK641" s="177">
        <v>26025.999999999953</v>
      </c>
      <c r="AL641" s="2" t="s">
        <v>904</v>
      </c>
      <c r="AM641" s="2" t="s">
        <v>904</v>
      </c>
      <c r="AN641" s="2" t="s">
        <v>904</v>
      </c>
      <c r="AO641" s="2" t="s">
        <v>904</v>
      </c>
      <c r="AP641" s="2" t="s">
        <v>904</v>
      </c>
      <c r="AQ641" s="2" t="s">
        <v>904</v>
      </c>
      <c r="AR641" s="2" t="s">
        <v>904</v>
      </c>
      <c r="AS641" s="2" t="s">
        <v>904</v>
      </c>
      <c r="AT641" s="2" t="s">
        <v>904</v>
      </c>
      <c r="AU641" s="2" t="s">
        <v>904</v>
      </c>
      <c r="AV641" s="2" t="s">
        <v>904</v>
      </c>
      <c r="AW641" s="2" t="s">
        <v>904</v>
      </c>
      <c r="AX641" s="2" t="s">
        <v>904</v>
      </c>
      <c r="AY641" s="2" t="s">
        <v>904</v>
      </c>
      <c r="AZ641" s="2" t="s">
        <v>904</v>
      </c>
      <c r="BA641" s="205">
        <v>106801.04047828997</v>
      </c>
      <c r="BB641" s="205">
        <v>27.267565064445023</v>
      </c>
      <c r="BC641" s="206" t="s">
        <v>904</v>
      </c>
      <c r="BD641" s="205">
        <v>27.267565064445023</v>
      </c>
      <c r="BE641" s="205">
        <v>5929.804010001316</v>
      </c>
      <c r="BF641" s="205">
        <v>0.0</v>
      </c>
      <c r="BG641" s="205">
        <v>32532.499999999927</v>
      </c>
      <c r="BH641" s="205">
        <v>26025.999999999953</v>
      </c>
      <c r="BI641" s="2" t="s">
        <v>904</v>
      </c>
      <c r="BJ641" s="2" t="s">
        <v>904</v>
      </c>
      <c r="BK641" s="2" t="s">
        <v>904</v>
      </c>
      <c r="BL641" s="2" t="s">
        <v>911</v>
      </c>
      <c r="BM641" s="208" t="s">
        <v>904</v>
      </c>
      <c r="BN641" s="208" t="s">
        <v>904</v>
      </c>
      <c r="BO641" s="87">
        <v>20.0</v>
      </c>
      <c r="BP641" s="101">
        <v>0.05</v>
      </c>
      <c r="BQ641" s="101">
        <v>0.04</v>
      </c>
      <c r="BR641" s="2">
        <v>100.0</v>
      </c>
      <c r="BS641" s="2">
        <v>100.0</v>
      </c>
    </row>
    <row r="642" ht="12.75" customHeight="1">
      <c r="A642" s="87" t="str">
        <f t="shared" si="1"/>
        <v>India Mangrove Restoration Hybrid Medium</v>
      </c>
      <c r="B642" s="87" t="s">
        <v>162</v>
      </c>
      <c r="C642" s="203" t="s">
        <v>190</v>
      </c>
      <c r="D642" s="2" t="s">
        <v>591</v>
      </c>
      <c r="E642" s="203" t="s">
        <v>160</v>
      </c>
      <c r="F642" s="2" t="s">
        <v>174</v>
      </c>
      <c r="G642" s="203" t="s">
        <v>910</v>
      </c>
      <c r="H642" s="177">
        <v>500.0</v>
      </c>
      <c r="I642" s="2" t="s">
        <v>903</v>
      </c>
      <c r="J642" s="2">
        <v>214284.02111760003</v>
      </c>
      <c r="K642" s="2" t="e">
        <v>#VALUE!</v>
      </c>
      <c r="L642" s="204" t="e">
        <v>#VALUE!</v>
      </c>
      <c r="M642" s="92" t="e">
        <v>#VALUE!</v>
      </c>
      <c r="N642" s="92" t="e">
        <v>#VALUE!</v>
      </c>
      <c r="O642" s="92" t="e">
        <v>#VALUE!</v>
      </c>
      <c r="P642" s="92" t="e">
        <v>#VALUE!</v>
      </c>
      <c r="Q642" s="92" t="e">
        <v>#VALUE!</v>
      </c>
      <c r="R642" s="92" t="e">
        <v>#VALUE!</v>
      </c>
      <c r="S642" s="92">
        <v>117780.0</v>
      </c>
      <c r="T642" s="92">
        <v>94224.0</v>
      </c>
      <c r="U642" s="92" t="e">
        <v>#VALUE!</v>
      </c>
      <c r="V642" s="92" t="e">
        <v>#VALUE!</v>
      </c>
      <c r="W642" s="92" t="e">
        <v>#VALUE!</v>
      </c>
      <c r="X642" s="92" t="e">
        <v>#VALUE!</v>
      </c>
      <c r="Y642" s="92" t="e">
        <v>#VALUE!</v>
      </c>
      <c r="Z642" s="92">
        <v>235.56</v>
      </c>
      <c r="AA642" s="92" t="e">
        <v>#VALUE!</v>
      </c>
      <c r="AB642" s="87">
        <v>500.0</v>
      </c>
      <c r="AC642" s="2" t="e">
        <v>#VALUE!</v>
      </c>
      <c r="AD642" s="92" t="e">
        <v>#VALUE!</v>
      </c>
      <c r="AE642" s="92" t="e">
        <v>#VALUE!</v>
      </c>
      <c r="AF642" s="92" t="e">
        <v>#VALUE!</v>
      </c>
      <c r="AG642" s="92" t="e">
        <v>#VALUE!</v>
      </c>
      <c r="AH642" s="2" t="s">
        <v>904</v>
      </c>
      <c r="AI642" s="2" t="s">
        <v>904</v>
      </c>
      <c r="AJ642" s="2" t="s">
        <v>904</v>
      </c>
      <c r="AK642" s="177">
        <v>94224.0</v>
      </c>
      <c r="AL642" s="2" t="s">
        <v>904</v>
      </c>
      <c r="AM642" s="2" t="s">
        <v>904</v>
      </c>
      <c r="AN642" s="2" t="s">
        <v>904</v>
      </c>
      <c r="AO642" s="2" t="s">
        <v>904</v>
      </c>
      <c r="AP642" s="2" t="s">
        <v>904</v>
      </c>
      <c r="AQ642" s="2" t="s">
        <v>904</v>
      </c>
      <c r="AR642" s="2" t="s">
        <v>904</v>
      </c>
      <c r="AS642" s="2" t="s">
        <v>904</v>
      </c>
      <c r="AT642" s="2" t="s">
        <v>904</v>
      </c>
      <c r="AU642" s="2" t="s">
        <v>904</v>
      </c>
      <c r="AV642" s="2" t="s">
        <v>904</v>
      </c>
      <c r="AW642" s="2" t="s">
        <v>904</v>
      </c>
      <c r="AX642" s="2" t="s">
        <v>904</v>
      </c>
      <c r="AY642" s="2" t="s">
        <v>904</v>
      </c>
      <c r="AZ642" s="2" t="s">
        <v>904</v>
      </c>
      <c r="BA642" s="205">
        <v>8265713.534551408</v>
      </c>
      <c r="BB642" s="205">
        <v>15.665219039117005</v>
      </c>
      <c r="BC642" s="206" t="s">
        <v>904</v>
      </c>
      <c r="BD642" s="205">
        <v>15.665219039117005</v>
      </c>
      <c r="BE642" s="205">
        <v>17557.691329605565</v>
      </c>
      <c r="BF642" s="205">
        <v>0.0</v>
      </c>
      <c r="BG642" s="205">
        <v>117780.0</v>
      </c>
      <c r="BH642" s="205">
        <v>94224.0</v>
      </c>
      <c r="BI642" s="2" t="s">
        <v>904</v>
      </c>
      <c r="BJ642" s="2" t="s">
        <v>904</v>
      </c>
      <c r="BK642" s="2" t="s">
        <v>904</v>
      </c>
      <c r="BL642" s="2" t="s">
        <v>911</v>
      </c>
      <c r="BM642" s="208" t="s">
        <v>904</v>
      </c>
      <c r="BN642" s="208" t="s">
        <v>904</v>
      </c>
      <c r="BO642" s="87">
        <v>20.0</v>
      </c>
      <c r="BP642" s="101">
        <v>0.05</v>
      </c>
      <c r="BQ642" s="101">
        <v>0.04</v>
      </c>
      <c r="BR642" s="2">
        <v>100.0</v>
      </c>
      <c r="BS642" s="2">
        <v>100.0</v>
      </c>
    </row>
    <row r="643" ht="12.75" customHeight="1">
      <c r="A643" s="87" t="str">
        <f t="shared" si="1"/>
        <v>India Mangrove Restoration Hybrid Medium</v>
      </c>
      <c r="B643" s="87" t="s">
        <v>162</v>
      </c>
      <c r="C643" s="203" t="s">
        <v>190</v>
      </c>
      <c r="D643" s="2" t="s">
        <v>591</v>
      </c>
      <c r="E643" s="203" t="s">
        <v>160</v>
      </c>
      <c r="F643" s="2" t="s">
        <v>174</v>
      </c>
      <c r="G643" s="203" t="s">
        <v>910</v>
      </c>
      <c r="H643" s="177">
        <v>500.0</v>
      </c>
      <c r="I643" s="2" t="s">
        <v>903</v>
      </c>
      <c r="J643" s="2">
        <v>214284.02111760003</v>
      </c>
      <c r="K643" s="2" t="e">
        <v>#VALUE!</v>
      </c>
      <c r="L643" s="204" t="e">
        <v>#VALUE!</v>
      </c>
      <c r="M643" s="92" t="e">
        <v>#VALUE!</v>
      </c>
      <c r="N643" s="92" t="e">
        <v>#VALUE!</v>
      </c>
      <c r="O643" s="92" t="e">
        <v>#VALUE!</v>
      </c>
      <c r="P643" s="92" t="e">
        <v>#VALUE!</v>
      </c>
      <c r="Q643" s="92" t="e">
        <v>#VALUE!</v>
      </c>
      <c r="R643" s="92" t="e">
        <v>#VALUE!</v>
      </c>
      <c r="S643" s="92">
        <v>117780.0</v>
      </c>
      <c r="T643" s="92">
        <v>94224.0</v>
      </c>
      <c r="U643" s="92" t="e">
        <v>#VALUE!</v>
      </c>
      <c r="V643" s="92" t="e">
        <v>#VALUE!</v>
      </c>
      <c r="W643" s="92" t="e">
        <v>#VALUE!</v>
      </c>
      <c r="X643" s="92" t="e">
        <v>#VALUE!</v>
      </c>
      <c r="Y643" s="92" t="e">
        <v>#VALUE!</v>
      </c>
      <c r="Z643" s="92">
        <v>235.56</v>
      </c>
      <c r="AA643" s="92" t="e">
        <v>#VALUE!</v>
      </c>
      <c r="AB643" s="87">
        <v>500.0</v>
      </c>
      <c r="AC643" s="2" t="e">
        <v>#VALUE!</v>
      </c>
      <c r="AD643" s="92" t="e">
        <v>#VALUE!</v>
      </c>
      <c r="AE643" s="92" t="e">
        <v>#VALUE!</v>
      </c>
      <c r="AF643" s="92" t="e">
        <v>#VALUE!</v>
      </c>
      <c r="AG643" s="92" t="e">
        <v>#VALUE!</v>
      </c>
      <c r="AH643" s="2" t="s">
        <v>904</v>
      </c>
      <c r="AI643" s="2" t="s">
        <v>904</v>
      </c>
      <c r="AJ643" s="2" t="s">
        <v>904</v>
      </c>
      <c r="AK643" s="177">
        <v>94224.0</v>
      </c>
      <c r="AL643" s="2" t="s">
        <v>904</v>
      </c>
      <c r="AM643" s="2" t="s">
        <v>904</v>
      </c>
      <c r="AN643" s="2" t="s">
        <v>904</v>
      </c>
      <c r="AO643" s="2" t="s">
        <v>904</v>
      </c>
      <c r="AP643" s="2" t="s">
        <v>904</v>
      </c>
      <c r="AQ643" s="2" t="s">
        <v>904</v>
      </c>
      <c r="AR643" s="2" t="s">
        <v>904</v>
      </c>
      <c r="AS643" s="2" t="s">
        <v>904</v>
      </c>
      <c r="AT643" s="2" t="s">
        <v>904</v>
      </c>
      <c r="AU643" s="2" t="s">
        <v>904</v>
      </c>
      <c r="AV643" s="2" t="s">
        <v>904</v>
      </c>
      <c r="AW643" s="2" t="s">
        <v>904</v>
      </c>
      <c r="AX643" s="2" t="s">
        <v>904</v>
      </c>
      <c r="AY643" s="2" t="s">
        <v>904</v>
      </c>
      <c r="AZ643" s="2" t="s">
        <v>904</v>
      </c>
      <c r="BA643" s="205">
        <v>8265713.534551408</v>
      </c>
      <c r="BB643" s="205">
        <v>15.665219039117005</v>
      </c>
      <c r="BC643" s="206" t="s">
        <v>904</v>
      </c>
      <c r="BD643" s="205">
        <v>15.665219039117005</v>
      </c>
      <c r="BE643" s="205">
        <v>17557.691329605565</v>
      </c>
      <c r="BF643" s="205">
        <v>0.0</v>
      </c>
      <c r="BG643" s="205">
        <v>117780.0</v>
      </c>
      <c r="BH643" s="205">
        <v>94224.0</v>
      </c>
      <c r="BI643" s="2" t="s">
        <v>904</v>
      </c>
      <c r="BJ643" s="2" t="s">
        <v>904</v>
      </c>
      <c r="BK643" s="2" t="s">
        <v>904</v>
      </c>
      <c r="BL643" s="2" t="s">
        <v>911</v>
      </c>
      <c r="BM643" s="208" t="s">
        <v>904</v>
      </c>
      <c r="BN643" s="208" t="s">
        <v>904</v>
      </c>
      <c r="BO643" s="87">
        <v>20.0</v>
      </c>
      <c r="BP643" s="101">
        <v>0.05</v>
      </c>
      <c r="BQ643" s="101">
        <v>0.04</v>
      </c>
      <c r="BR643" s="2">
        <v>100.0</v>
      </c>
      <c r="BS643" s="2">
        <v>100.0</v>
      </c>
    </row>
    <row r="644" ht="12.75" customHeight="1">
      <c r="A644" s="87" t="str">
        <f t="shared" si="1"/>
        <v>India Salt marsh Restoration Hybrid Medium</v>
      </c>
      <c r="B644" s="87" t="s">
        <v>162</v>
      </c>
      <c r="C644" s="203" t="s">
        <v>190</v>
      </c>
      <c r="D644" s="2" t="s">
        <v>591</v>
      </c>
      <c r="E644" s="203" t="s">
        <v>168</v>
      </c>
      <c r="F644" s="2" t="s">
        <v>174</v>
      </c>
      <c r="G644" s="203" t="s">
        <v>910</v>
      </c>
      <c r="H644" s="177">
        <v>500.0</v>
      </c>
      <c r="I644" s="2" t="s">
        <v>903</v>
      </c>
      <c r="J644" s="2">
        <v>471.13729219612253</v>
      </c>
      <c r="K644" s="2" t="e">
        <v>#VALUE!</v>
      </c>
      <c r="L644" s="204" t="e">
        <v>#VALUE!</v>
      </c>
      <c r="M644" s="92" t="e">
        <v>#VALUE!</v>
      </c>
      <c r="N644" s="92" t="e">
        <v>#VALUE!</v>
      </c>
      <c r="O644" s="92" t="e">
        <v>#VALUE!</v>
      </c>
      <c r="P644" s="92" t="e">
        <v>#VALUE!</v>
      </c>
      <c r="Q644" s="92" t="e">
        <v>#VALUE!</v>
      </c>
      <c r="R644" s="92" t="e">
        <v>#VALUE!</v>
      </c>
      <c r="S644" s="92">
        <v>32532.499999999927</v>
      </c>
      <c r="T644" s="92">
        <v>26025.999999999953</v>
      </c>
      <c r="U644" s="92" t="e">
        <v>#VALUE!</v>
      </c>
      <c r="V644" s="92" t="e">
        <v>#VALUE!</v>
      </c>
      <c r="W644" s="92" t="e">
        <v>#VALUE!</v>
      </c>
      <c r="X644" s="92" t="e">
        <v>#VALUE!</v>
      </c>
      <c r="Y644" s="92" t="e">
        <v>#VALUE!</v>
      </c>
      <c r="Z644" s="92">
        <v>65.06499999999986</v>
      </c>
      <c r="AA644" s="92" t="e">
        <v>#VALUE!</v>
      </c>
      <c r="AB644" s="87">
        <v>500.0</v>
      </c>
      <c r="AC644" s="2" t="e">
        <v>#VALUE!</v>
      </c>
      <c r="AD644" s="92" t="e">
        <v>#VALUE!</v>
      </c>
      <c r="AE644" s="92" t="e">
        <v>#VALUE!</v>
      </c>
      <c r="AF644" s="92" t="e">
        <v>#VALUE!</v>
      </c>
      <c r="AG644" s="92" t="e">
        <v>#VALUE!</v>
      </c>
      <c r="AH644" s="2" t="s">
        <v>904</v>
      </c>
      <c r="AI644" s="2" t="s">
        <v>904</v>
      </c>
      <c r="AJ644" s="2" t="s">
        <v>904</v>
      </c>
      <c r="AK644" s="177">
        <v>26025.999999999953</v>
      </c>
      <c r="AL644" s="2" t="s">
        <v>904</v>
      </c>
      <c r="AM644" s="2" t="s">
        <v>904</v>
      </c>
      <c r="AN644" s="2" t="s">
        <v>904</v>
      </c>
      <c r="AO644" s="2" t="s">
        <v>904</v>
      </c>
      <c r="AP644" s="2" t="s">
        <v>904</v>
      </c>
      <c r="AQ644" s="2" t="s">
        <v>904</v>
      </c>
      <c r="AR644" s="2" t="s">
        <v>904</v>
      </c>
      <c r="AS644" s="2" t="s">
        <v>904</v>
      </c>
      <c r="AT644" s="2" t="s">
        <v>904</v>
      </c>
      <c r="AU644" s="2" t="s">
        <v>904</v>
      </c>
      <c r="AV644" s="2" t="s">
        <v>904</v>
      </c>
      <c r="AW644" s="2" t="s">
        <v>904</v>
      </c>
      <c r="AX644" s="2" t="s">
        <v>904</v>
      </c>
      <c r="AY644" s="2" t="s">
        <v>904</v>
      </c>
      <c r="AZ644" s="2" t="s">
        <v>904</v>
      </c>
      <c r="BA644" s="205">
        <v>106801.04047828997</v>
      </c>
      <c r="BB644" s="205">
        <v>27.267565064445023</v>
      </c>
      <c r="BC644" s="206" t="s">
        <v>904</v>
      </c>
      <c r="BD644" s="205">
        <v>27.267565064445023</v>
      </c>
      <c r="BE644" s="205">
        <v>5929.804010001316</v>
      </c>
      <c r="BF644" s="205">
        <v>0.0</v>
      </c>
      <c r="BG644" s="205">
        <v>32532.499999999927</v>
      </c>
      <c r="BH644" s="205">
        <v>26025.999999999953</v>
      </c>
      <c r="BI644" s="2" t="s">
        <v>904</v>
      </c>
      <c r="BJ644" s="2" t="s">
        <v>904</v>
      </c>
      <c r="BK644" s="2" t="s">
        <v>904</v>
      </c>
      <c r="BL644" s="2" t="s">
        <v>911</v>
      </c>
      <c r="BM644" s="208" t="s">
        <v>904</v>
      </c>
      <c r="BN644" s="208" t="s">
        <v>904</v>
      </c>
      <c r="BO644" s="87">
        <v>20.0</v>
      </c>
      <c r="BP644" s="101">
        <v>0.05</v>
      </c>
      <c r="BQ644" s="101">
        <v>0.04</v>
      </c>
      <c r="BR644" s="2">
        <v>100.0</v>
      </c>
      <c r="BS644" s="2">
        <v>100.0</v>
      </c>
    </row>
    <row r="645" ht="12.75" customHeight="1">
      <c r="A645" s="87" t="str">
        <f t="shared" si="1"/>
        <v>India Salt marsh Restoration Hybrid Medium</v>
      </c>
      <c r="B645" s="87" t="s">
        <v>162</v>
      </c>
      <c r="C645" s="203" t="s">
        <v>190</v>
      </c>
      <c r="D645" s="2" t="s">
        <v>591</v>
      </c>
      <c r="E645" s="203" t="s">
        <v>168</v>
      </c>
      <c r="F645" s="2" t="s">
        <v>174</v>
      </c>
      <c r="G645" s="203" t="s">
        <v>910</v>
      </c>
      <c r="H645" s="177">
        <v>500.0</v>
      </c>
      <c r="I645" s="2" t="s">
        <v>903</v>
      </c>
      <c r="J645" s="2">
        <v>471.13729219612253</v>
      </c>
      <c r="K645" s="2" t="e">
        <v>#VALUE!</v>
      </c>
      <c r="L645" s="204" t="e">
        <v>#VALUE!</v>
      </c>
      <c r="M645" s="92" t="e">
        <v>#VALUE!</v>
      </c>
      <c r="N645" s="92" t="e">
        <v>#VALUE!</v>
      </c>
      <c r="O645" s="92" t="e">
        <v>#VALUE!</v>
      </c>
      <c r="P645" s="92" t="e">
        <v>#VALUE!</v>
      </c>
      <c r="Q645" s="92" t="e">
        <v>#VALUE!</v>
      </c>
      <c r="R645" s="92" t="e">
        <v>#VALUE!</v>
      </c>
      <c r="S645" s="92">
        <v>32532.499999999927</v>
      </c>
      <c r="T645" s="92">
        <v>26025.999999999953</v>
      </c>
      <c r="U645" s="92" t="e">
        <v>#VALUE!</v>
      </c>
      <c r="V645" s="92" t="e">
        <v>#VALUE!</v>
      </c>
      <c r="W645" s="92" t="e">
        <v>#VALUE!</v>
      </c>
      <c r="X645" s="92" t="e">
        <v>#VALUE!</v>
      </c>
      <c r="Y645" s="92" t="e">
        <v>#VALUE!</v>
      </c>
      <c r="Z645" s="92">
        <v>65.06499999999986</v>
      </c>
      <c r="AA645" s="92" t="e">
        <v>#VALUE!</v>
      </c>
      <c r="AB645" s="87">
        <v>500.0</v>
      </c>
      <c r="AC645" s="2" t="e">
        <v>#VALUE!</v>
      </c>
      <c r="AD645" s="92" t="e">
        <v>#VALUE!</v>
      </c>
      <c r="AE645" s="92" t="e">
        <v>#VALUE!</v>
      </c>
      <c r="AF645" s="92" t="e">
        <v>#VALUE!</v>
      </c>
      <c r="AG645" s="92" t="e">
        <v>#VALUE!</v>
      </c>
      <c r="AH645" s="2" t="s">
        <v>904</v>
      </c>
      <c r="AI645" s="2" t="s">
        <v>904</v>
      </c>
      <c r="AJ645" s="2" t="s">
        <v>904</v>
      </c>
      <c r="AK645" s="177">
        <v>26025.999999999953</v>
      </c>
      <c r="AL645" s="2" t="s">
        <v>904</v>
      </c>
      <c r="AM645" s="2" t="s">
        <v>904</v>
      </c>
      <c r="AN645" s="2" t="s">
        <v>904</v>
      </c>
      <c r="AO645" s="2" t="s">
        <v>904</v>
      </c>
      <c r="AP645" s="2" t="s">
        <v>904</v>
      </c>
      <c r="AQ645" s="2" t="s">
        <v>904</v>
      </c>
      <c r="AR645" s="2" t="s">
        <v>904</v>
      </c>
      <c r="AS645" s="2" t="s">
        <v>904</v>
      </c>
      <c r="AT645" s="2" t="s">
        <v>904</v>
      </c>
      <c r="AU645" s="2" t="s">
        <v>904</v>
      </c>
      <c r="AV645" s="2" t="s">
        <v>904</v>
      </c>
      <c r="AW645" s="2" t="s">
        <v>904</v>
      </c>
      <c r="AX645" s="2" t="s">
        <v>904</v>
      </c>
      <c r="AY645" s="2" t="s">
        <v>904</v>
      </c>
      <c r="AZ645" s="2" t="s">
        <v>904</v>
      </c>
      <c r="BA645" s="205">
        <v>106801.04047828997</v>
      </c>
      <c r="BB645" s="205">
        <v>27.267565064445023</v>
      </c>
      <c r="BC645" s="206" t="s">
        <v>904</v>
      </c>
      <c r="BD645" s="205">
        <v>27.267565064445023</v>
      </c>
      <c r="BE645" s="205">
        <v>5929.804010001316</v>
      </c>
      <c r="BF645" s="205">
        <v>0.0</v>
      </c>
      <c r="BG645" s="205">
        <v>32532.499999999927</v>
      </c>
      <c r="BH645" s="205">
        <v>26025.999999999953</v>
      </c>
      <c r="BI645" s="2" t="s">
        <v>904</v>
      </c>
      <c r="BJ645" s="2" t="s">
        <v>904</v>
      </c>
      <c r="BK645" s="2" t="s">
        <v>904</v>
      </c>
      <c r="BL645" s="2" t="s">
        <v>911</v>
      </c>
      <c r="BM645" s="208" t="s">
        <v>904</v>
      </c>
      <c r="BN645" s="208" t="s">
        <v>904</v>
      </c>
      <c r="BO645" s="87">
        <v>20.0</v>
      </c>
      <c r="BP645" s="101">
        <v>0.05</v>
      </c>
      <c r="BQ645" s="101">
        <v>0.04</v>
      </c>
      <c r="BR645" s="2">
        <v>100.0</v>
      </c>
      <c r="BS645" s="2">
        <v>100.0</v>
      </c>
    </row>
    <row r="646" ht="12.75" customHeight="1">
      <c r="A646" s="87" t="str">
        <f t="shared" si="1"/>
        <v>India Mangrove Restoration Hybrid Small</v>
      </c>
      <c r="B646" s="87" t="s">
        <v>162</v>
      </c>
      <c r="C646" s="203" t="s">
        <v>190</v>
      </c>
      <c r="D646" s="2" t="s">
        <v>591</v>
      </c>
      <c r="E646" s="203" t="s">
        <v>160</v>
      </c>
      <c r="F646" s="2" t="s">
        <v>174</v>
      </c>
      <c r="G646" s="203" t="s">
        <v>910</v>
      </c>
      <c r="H646" s="177">
        <v>100.0</v>
      </c>
      <c r="I646" s="2" t="s">
        <v>907</v>
      </c>
      <c r="J646" s="2">
        <v>214284.02111760003</v>
      </c>
      <c r="K646" s="2" t="e">
        <v>#VALUE!</v>
      </c>
      <c r="L646" s="204" t="e">
        <v>#VALUE!</v>
      </c>
      <c r="M646" s="92" t="e">
        <v>#VALUE!</v>
      </c>
      <c r="N646" s="92" t="e">
        <v>#VALUE!</v>
      </c>
      <c r="O646" s="92" t="e">
        <v>#VALUE!</v>
      </c>
      <c r="P646" s="92" t="e">
        <v>#VALUE!</v>
      </c>
      <c r="Q646" s="92" t="e">
        <v>#VALUE!</v>
      </c>
      <c r="R646" s="92" t="e">
        <v>#VALUE!</v>
      </c>
      <c r="S646" s="92">
        <v>24160.0</v>
      </c>
      <c r="T646" s="92">
        <v>19328.0</v>
      </c>
      <c r="U646" s="92" t="e">
        <v>#VALUE!</v>
      </c>
      <c r="V646" s="92" t="e">
        <v>#VALUE!</v>
      </c>
      <c r="W646" s="92" t="e">
        <v>#VALUE!</v>
      </c>
      <c r="X646" s="92" t="e">
        <v>#VALUE!</v>
      </c>
      <c r="Y646" s="92" t="e">
        <v>#VALUE!</v>
      </c>
      <c r="Z646" s="92">
        <v>241.6</v>
      </c>
      <c r="AA646" s="92" t="e">
        <v>#VALUE!</v>
      </c>
      <c r="AB646" s="87">
        <v>500.0</v>
      </c>
      <c r="AC646" s="2" t="e">
        <v>#VALUE!</v>
      </c>
      <c r="AD646" s="92" t="e">
        <v>#VALUE!</v>
      </c>
      <c r="AE646" s="92" t="e">
        <v>#VALUE!</v>
      </c>
      <c r="AF646" s="92" t="e">
        <v>#VALUE!</v>
      </c>
      <c r="AG646" s="92" t="e">
        <v>#VALUE!</v>
      </c>
      <c r="AH646" s="2" t="s">
        <v>904</v>
      </c>
      <c r="AI646" s="2" t="s">
        <v>904</v>
      </c>
      <c r="AJ646" s="2" t="s">
        <v>904</v>
      </c>
      <c r="AK646" s="177">
        <v>19328.0</v>
      </c>
      <c r="AL646" s="2" t="s">
        <v>904</v>
      </c>
      <c r="AM646" s="2" t="s">
        <v>904</v>
      </c>
      <c r="AN646" s="2" t="s">
        <v>904</v>
      </c>
      <c r="AO646" s="2" t="s">
        <v>904</v>
      </c>
      <c r="AP646" s="2" t="s">
        <v>904</v>
      </c>
      <c r="AQ646" s="2" t="s">
        <v>904</v>
      </c>
      <c r="AR646" s="2" t="s">
        <v>904</v>
      </c>
      <c r="AS646" s="2" t="s">
        <v>904</v>
      </c>
      <c r="AT646" s="2" t="s">
        <v>904</v>
      </c>
      <c r="AU646" s="2" t="s">
        <v>904</v>
      </c>
      <c r="AV646" s="2" t="s">
        <v>904</v>
      </c>
      <c r="AW646" s="2" t="s">
        <v>904</v>
      </c>
      <c r="AX646" s="2" t="s">
        <v>904</v>
      </c>
      <c r="AY646" s="2" t="s">
        <v>904</v>
      </c>
      <c r="AZ646" s="2" t="s">
        <v>904</v>
      </c>
      <c r="BA646" s="205">
        <v>8265713.534551408</v>
      </c>
      <c r="BB646" s="205">
        <v>3.133043807823398</v>
      </c>
      <c r="BC646" s="206" t="s">
        <v>904</v>
      </c>
      <c r="BD646" s="205">
        <v>3.133043807823398</v>
      </c>
      <c r="BE646" s="205">
        <v>3511.538265921112</v>
      </c>
      <c r="BF646" s="205">
        <v>0.0</v>
      </c>
      <c r="BG646" s="205">
        <v>24160.0</v>
      </c>
      <c r="BH646" s="205">
        <v>19328.0</v>
      </c>
      <c r="BI646" s="2" t="s">
        <v>904</v>
      </c>
      <c r="BJ646" s="2" t="s">
        <v>904</v>
      </c>
      <c r="BK646" s="2" t="s">
        <v>904</v>
      </c>
      <c r="BL646" s="2" t="s">
        <v>911</v>
      </c>
      <c r="BM646" s="208" t="s">
        <v>904</v>
      </c>
      <c r="BN646" s="208" t="s">
        <v>904</v>
      </c>
      <c r="BO646" s="87">
        <v>20.0</v>
      </c>
      <c r="BP646" s="101">
        <v>0.05</v>
      </c>
      <c r="BQ646" s="101">
        <v>0.04</v>
      </c>
      <c r="BR646" s="2">
        <v>100.0</v>
      </c>
      <c r="BS646" s="2">
        <v>100.0</v>
      </c>
    </row>
    <row r="647" ht="12.75" customHeight="1">
      <c r="A647" s="87" t="str">
        <f t="shared" si="1"/>
        <v>India Mangrove Restoration Hybrid Small</v>
      </c>
      <c r="B647" s="87" t="s">
        <v>162</v>
      </c>
      <c r="C647" s="203" t="s">
        <v>190</v>
      </c>
      <c r="D647" s="2" t="s">
        <v>591</v>
      </c>
      <c r="E647" s="203" t="s">
        <v>160</v>
      </c>
      <c r="F647" s="2" t="s">
        <v>174</v>
      </c>
      <c r="G647" s="203" t="s">
        <v>910</v>
      </c>
      <c r="H647" s="177">
        <v>100.0</v>
      </c>
      <c r="I647" s="2" t="s">
        <v>907</v>
      </c>
      <c r="J647" s="2">
        <v>214284.02111760003</v>
      </c>
      <c r="K647" s="2" t="e">
        <v>#VALUE!</v>
      </c>
      <c r="L647" s="204" t="e">
        <v>#VALUE!</v>
      </c>
      <c r="M647" s="92" t="e">
        <v>#VALUE!</v>
      </c>
      <c r="N647" s="92" t="e">
        <v>#VALUE!</v>
      </c>
      <c r="O647" s="92" t="e">
        <v>#VALUE!</v>
      </c>
      <c r="P647" s="92" t="e">
        <v>#VALUE!</v>
      </c>
      <c r="Q647" s="92" t="e">
        <v>#VALUE!</v>
      </c>
      <c r="R647" s="92" t="e">
        <v>#VALUE!</v>
      </c>
      <c r="S647" s="92">
        <v>24160.0</v>
      </c>
      <c r="T647" s="92">
        <v>19328.0</v>
      </c>
      <c r="U647" s="92" t="e">
        <v>#VALUE!</v>
      </c>
      <c r="V647" s="92" t="e">
        <v>#VALUE!</v>
      </c>
      <c r="W647" s="92" t="e">
        <v>#VALUE!</v>
      </c>
      <c r="X647" s="92" t="e">
        <v>#VALUE!</v>
      </c>
      <c r="Y647" s="92" t="e">
        <v>#VALUE!</v>
      </c>
      <c r="Z647" s="92">
        <v>241.6</v>
      </c>
      <c r="AA647" s="92" t="e">
        <v>#VALUE!</v>
      </c>
      <c r="AB647" s="87">
        <v>500.0</v>
      </c>
      <c r="AC647" s="2" t="e">
        <v>#VALUE!</v>
      </c>
      <c r="AD647" s="92" t="e">
        <v>#VALUE!</v>
      </c>
      <c r="AE647" s="92" t="e">
        <v>#VALUE!</v>
      </c>
      <c r="AF647" s="92" t="e">
        <v>#VALUE!</v>
      </c>
      <c r="AG647" s="92" t="e">
        <v>#VALUE!</v>
      </c>
      <c r="AH647" s="2" t="s">
        <v>904</v>
      </c>
      <c r="AI647" s="2" t="s">
        <v>904</v>
      </c>
      <c r="AJ647" s="2" t="s">
        <v>904</v>
      </c>
      <c r="AK647" s="177">
        <v>19328.0</v>
      </c>
      <c r="AL647" s="2" t="s">
        <v>904</v>
      </c>
      <c r="AM647" s="2" t="s">
        <v>904</v>
      </c>
      <c r="AN647" s="2" t="s">
        <v>904</v>
      </c>
      <c r="AO647" s="2" t="s">
        <v>904</v>
      </c>
      <c r="AP647" s="2" t="s">
        <v>904</v>
      </c>
      <c r="AQ647" s="2" t="s">
        <v>904</v>
      </c>
      <c r="AR647" s="2" t="s">
        <v>904</v>
      </c>
      <c r="AS647" s="2" t="s">
        <v>904</v>
      </c>
      <c r="AT647" s="2" t="s">
        <v>904</v>
      </c>
      <c r="AU647" s="2" t="s">
        <v>904</v>
      </c>
      <c r="AV647" s="2" t="s">
        <v>904</v>
      </c>
      <c r="AW647" s="2" t="s">
        <v>904</v>
      </c>
      <c r="AX647" s="2" t="s">
        <v>904</v>
      </c>
      <c r="AY647" s="2" t="s">
        <v>904</v>
      </c>
      <c r="AZ647" s="2" t="s">
        <v>904</v>
      </c>
      <c r="BA647" s="205">
        <v>8265713.534551408</v>
      </c>
      <c r="BB647" s="205">
        <v>3.133043807823398</v>
      </c>
      <c r="BC647" s="206" t="s">
        <v>904</v>
      </c>
      <c r="BD647" s="205">
        <v>3.133043807823398</v>
      </c>
      <c r="BE647" s="205">
        <v>3511.538265921112</v>
      </c>
      <c r="BF647" s="205">
        <v>0.0</v>
      </c>
      <c r="BG647" s="205">
        <v>24160.0</v>
      </c>
      <c r="BH647" s="205">
        <v>19328.0</v>
      </c>
      <c r="BI647" s="2" t="s">
        <v>904</v>
      </c>
      <c r="BJ647" s="2" t="s">
        <v>904</v>
      </c>
      <c r="BK647" s="2" t="s">
        <v>904</v>
      </c>
      <c r="BL647" s="2" t="s">
        <v>911</v>
      </c>
      <c r="BM647" s="208" t="s">
        <v>904</v>
      </c>
      <c r="BN647" s="208" t="s">
        <v>904</v>
      </c>
      <c r="BO647" s="87">
        <v>20.0</v>
      </c>
      <c r="BP647" s="101">
        <v>0.05</v>
      </c>
      <c r="BQ647" s="101">
        <v>0.04</v>
      </c>
      <c r="BR647" s="2">
        <v>100.0</v>
      </c>
      <c r="BS647" s="2">
        <v>100.0</v>
      </c>
    </row>
    <row r="648" ht="12.75" customHeight="1">
      <c r="A648" s="87" t="str">
        <f t="shared" si="1"/>
        <v>India Salt marsh Restoration Hybrid Small</v>
      </c>
      <c r="B648" s="87" t="s">
        <v>162</v>
      </c>
      <c r="C648" s="203" t="s">
        <v>190</v>
      </c>
      <c r="D648" s="2" t="s">
        <v>591</v>
      </c>
      <c r="E648" s="203" t="s">
        <v>168</v>
      </c>
      <c r="F648" s="2" t="s">
        <v>174</v>
      </c>
      <c r="G648" s="203" t="s">
        <v>910</v>
      </c>
      <c r="H648" s="177">
        <v>100.0</v>
      </c>
      <c r="I648" s="2" t="s">
        <v>907</v>
      </c>
      <c r="J648" s="2">
        <v>471.13729219612253</v>
      </c>
      <c r="K648" s="2" t="e">
        <v>#VALUE!</v>
      </c>
      <c r="L648" s="204" t="e">
        <v>#VALUE!</v>
      </c>
      <c r="M648" s="92" t="e">
        <v>#VALUE!</v>
      </c>
      <c r="N648" s="92" t="e">
        <v>#VALUE!</v>
      </c>
      <c r="O648" s="92" t="e">
        <v>#VALUE!</v>
      </c>
      <c r="P648" s="92" t="e">
        <v>#VALUE!</v>
      </c>
      <c r="Q648" s="92" t="e">
        <v>#VALUE!</v>
      </c>
      <c r="R648" s="92" t="e">
        <v>#VALUE!</v>
      </c>
      <c r="S648" s="92">
        <v>6673.333333333321</v>
      </c>
      <c r="T648" s="92">
        <v>5338.666666666656</v>
      </c>
      <c r="U648" s="92" t="e">
        <v>#VALUE!</v>
      </c>
      <c r="V648" s="92" t="e">
        <v>#VALUE!</v>
      </c>
      <c r="W648" s="92" t="e">
        <v>#VALUE!</v>
      </c>
      <c r="X648" s="92" t="e">
        <v>#VALUE!</v>
      </c>
      <c r="Y648" s="92" t="e">
        <v>#VALUE!</v>
      </c>
      <c r="Z648" s="92">
        <v>66.7333333333332</v>
      </c>
      <c r="AA648" s="92" t="e">
        <v>#VALUE!</v>
      </c>
      <c r="AB648" s="87">
        <v>500.0</v>
      </c>
      <c r="AC648" s="2" t="e">
        <v>#VALUE!</v>
      </c>
      <c r="AD648" s="92" t="e">
        <v>#VALUE!</v>
      </c>
      <c r="AE648" s="92" t="e">
        <v>#VALUE!</v>
      </c>
      <c r="AF648" s="92" t="e">
        <v>#VALUE!</v>
      </c>
      <c r="AG648" s="92" t="e">
        <v>#VALUE!</v>
      </c>
      <c r="AH648" s="2" t="s">
        <v>904</v>
      </c>
      <c r="AI648" s="2" t="s">
        <v>904</v>
      </c>
      <c r="AJ648" s="2" t="s">
        <v>904</v>
      </c>
      <c r="AK648" s="177">
        <v>5338.666666666656</v>
      </c>
      <c r="AL648" s="2" t="s">
        <v>904</v>
      </c>
      <c r="AM648" s="2" t="s">
        <v>904</v>
      </c>
      <c r="AN648" s="2" t="s">
        <v>904</v>
      </c>
      <c r="AO648" s="2" t="s">
        <v>904</v>
      </c>
      <c r="AP648" s="2" t="s">
        <v>904</v>
      </c>
      <c r="AQ648" s="2" t="s">
        <v>904</v>
      </c>
      <c r="AR648" s="2" t="s">
        <v>904</v>
      </c>
      <c r="AS648" s="2" t="s">
        <v>904</v>
      </c>
      <c r="AT648" s="2" t="s">
        <v>904</v>
      </c>
      <c r="AU648" s="2" t="s">
        <v>904</v>
      </c>
      <c r="AV648" s="2" t="s">
        <v>904</v>
      </c>
      <c r="AW648" s="2" t="s">
        <v>904</v>
      </c>
      <c r="AX648" s="2" t="s">
        <v>904</v>
      </c>
      <c r="AY648" s="2" t="s">
        <v>904</v>
      </c>
      <c r="AZ648" s="2" t="s">
        <v>904</v>
      </c>
      <c r="BA648" s="205">
        <v>106801.04047828997</v>
      </c>
      <c r="BB648" s="205">
        <v>5.453513012889005</v>
      </c>
      <c r="BC648" s="206" t="s">
        <v>904</v>
      </c>
      <c r="BD648" s="205">
        <v>5.453513012889005</v>
      </c>
      <c r="BE648" s="205">
        <v>1185.9608020002634</v>
      </c>
      <c r="BF648" s="205">
        <v>0.0</v>
      </c>
      <c r="BG648" s="205">
        <v>6673.333333333321</v>
      </c>
      <c r="BH648" s="205">
        <v>5338.666666666656</v>
      </c>
      <c r="BI648" s="2" t="s">
        <v>904</v>
      </c>
      <c r="BJ648" s="2" t="s">
        <v>904</v>
      </c>
      <c r="BK648" s="2" t="s">
        <v>904</v>
      </c>
      <c r="BL648" s="2" t="s">
        <v>911</v>
      </c>
      <c r="BM648" s="208" t="s">
        <v>904</v>
      </c>
      <c r="BN648" s="208" t="s">
        <v>904</v>
      </c>
      <c r="BO648" s="87">
        <v>20.0</v>
      </c>
      <c r="BP648" s="101">
        <v>0.05</v>
      </c>
      <c r="BQ648" s="101">
        <v>0.04</v>
      </c>
      <c r="BR648" s="2">
        <v>100.0</v>
      </c>
      <c r="BS648" s="2">
        <v>100.0</v>
      </c>
    </row>
    <row r="649" ht="12.75" customHeight="1">
      <c r="A649" s="87" t="str">
        <f t="shared" si="1"/>
        <v>India Salt marsh Restoration Hybrid Small</v>
      </c>
      <c r="B649" s="87" t="s">
        <v>162</v>
      </c>
      <c r="C649" s="203" t="s">
        <v>190</v>
      </c>
      <c r="D649" s="2" t="s">
        <v>591</v>
      </c>
      <c r="E649" s="203" t="s">
        <v>168</v>
      </c>
      <c r="F649" s="2" t="s">
        <v>174</v>
      </c>
      <c r="G649" s="203" t="s">
        <v>910</v>
      </c>
      <c r="H649" s="177">
        <v>100.0</v>
      </c>
      <c r="I649" s="2" t="s">
        <v>907</v>
      </c>
      <c r="J649" s="2">
        <v>471.13729219612253</v>
      </c>
      <c r="K649" s="2" t="e">
        <v>#VALUE!</v>
      </c>
      <c r="L649" s="204" t="e">
        <v>#VALUE!</v>
      </c>
      <c r="M649" s="92" t="e">
        <v>#VALUE!</v>
      </c>
      <c r="N649" s="92" t="e">
        <v>#VALUE!</v>
      </c>
      <c r="O649" s="92" t="e">
        <v>#VALUE!</v>
      </c>
      <c r="P649" s="92" t="e">
        <v>#VALUE!</v>
      </c>
      <c r="Q649" s="92" t="e">
        <v>#VALUE!</v>
      </c>
      <c r="R649" s="92" t="e">
        <v>#VALUE!</v>
      </c>
      <c r="S649" s="92">
        <v>6673.333333333321</v>
      </c>
      <c r="T649" s="92">
        <v>5338.666666666656</v>
      </c>
      <c r="U649" s="92" t="e">
        <v>#VALUE!</v>
      </c>
      <c r="V649" s="92" t="e">
        <v>#VALUE!</v>
      </c>
      <c r="W649" s="92" t="e">
        <v>#VALUE!</v>
      </c>
      <c r="X649" s="92" t="e">
        <v>#VALUE!</v>
      </c>
      <c r="Y649" s="92" t="e">
        <v>#VALUE!</v>
      </c>
      <c r="Z649" s="92">
        <v>66.7333333333332</v>
      </c>
      <c r="AA649" s="92" t="e">
        <v>#VALUE!</v>
      </c>
      <c r="AB649" s="87">
        <v>500.0</v>
      </c>
      <c r="AC649" s="2" t="e">
        <v>#VALUE!</v>
      </c>
      <c r="AD649" s="92" t="e">
        <v>#VALUE!</v>
      </c>
      <c r="AE649" s="92" t="e">
        <v>#VALUE!</v>
      </c>
      <c r="AF649" s="92" t="e">
        <v>#VALUE!</v>
      </c>
      <c r="AG649" s="92" t="e">
        <v>#VALUE!</v>
      </c>
      <c r="AH649" s="2" t="s">
        <v>904</v>
      </c>
      <c r="AI649" s="2" t="s">
        <v>904</v>
      </c>
      <c r="AJ649" s="2" t="s">
        <v>904</v>
      </c>
      <c r="AK649" s="177">
        <v>5338.666666666656</v>
      </c>
      <c r="AL649" s="2" t="s">
        <v>904</v>
      </c>
      <c r="AM649" s="2" t="s">
        <v>904</v>
      </c>
      <c r="AN649" s="2" t="s">
        <v>904</v>
      </c>
      <c r="AO649" s="2" t="s">
        <v>904</v>
      </c>
      <c r="AP649" s="2" t="s">
        <v>904</v>
      </c>
      <c r="AQ649" s="2" t="s">
        <v>904</v>
      </c>
      <c r="AR649" s="2" t="s">
        <v>904</v>
      </c>
      <c r="AS649" s="2" t="s">
        <v>904</v>
      </c>
      <c r="AT649" s="2" t="s">
        <v>904</v>
      </c>
      <c r="AU649" s="2" t="s">
        <v>904</v>
      </c>
      <c r="AV649" s="2" t="s">
        <v>904</v>
      </c>
      <c r="AW649" s="2" t="s">
        <v>904</v>
      </c>
      <c r="AX649" s="2" t="s">
        <v>904</v>
      </c>
      <c r="AY649" s="2" t="s">
        <v>904</v>
      </c>
      <c r="AZ649" s="2" t="s">
        <v>904</v>
      </c>
      <c r="BA649" s="205">
        <v>106801.04047828997</v>
      </c>
      <c r="BB649" s="205">
        <v>5.453513012889005</v>
      </c>
      <c r="BC649" s="206" t="s">
        <v>904</v>
      </c>
      <c r="BD649" s="205">
        <v>5.453513012889005</v>
      </c>
      <c r="BE649" s="205">
        <v>1185.9608020002634</v>
      </c>
      <c r="BF649" s="205">
        <v>0.0</v>
      </c>
      <c r="BG649" s="205">
        <v>6673.333333333321</v>
      </c>
      <c r="BH649" s="205">
        <v>5338.666666666656</v>
      </c>
      <c r="BI649" s="2" t="s">
        <v>904</v>
      </c>
      <c r="BJ649" s="2" t="s">
        <v>904</v>
      </c>
      <c r="BK649" s="2" t="s">
        <v>904</v>
      </c>
      <c r="BL649" s="2" t="s">
        <v>911</v>
      </c>
      <c r="BM649" s="208" t="s">
        <v>904</v>
      </c>
      <c r="BN649" s="208" t="s">
        <v>904</v>
      </c>
      <c r="BO649" s="87">
        <v>20.0</v>
      </c>
      <c r="BP649" s="101">
        <v>0.05</v>
      </c>
      <c r="BQ649" s="101">
        <v>0.04</v>
      </c>
      <c r="BR649" s="2">
        <v>100.0</v>
      </c>
      <c r="BS649" s="2">
        <v>100.0</v>
      </c>
    </row>
    <row r="650" ht="12.75" customHeight="1">
      <c r="A650" s="87" t="str">
        <f t="shared" si="1"/>
        <v>India Mangrove Restoration Hybrid Small</v>
      </c>
      <c r="B650" s="87" t="s">
        <v>162</v>
      </c>
      <c r="C650" s="203" t="s">
        <v>190</v>
      </c>
      <c r="D650" s="2" t="s">
        <v>591</v>
      </c>
      <c r="E650" s="203" t="s">
        <v>160</v>
      </c>
      <c r="F650" s="2" t="s">
        <v>174</v>
      </c>
      <c r="G650" s="203" t="s">
        <v>910</v>
      </c>
      <c r="H650" s="177">
        <v>100.0</v>
      </c>
      <c r="I650" s="2" t="s">
        <v>907</v>
      </c>
      <c r="J650" s="2">
        <v>214284.02111760003</v>
      </c>
      <c r="K650" s="2" t="e">
        <v>#VALUE!</v>
      </c>
      <c r="L650" s="204" t="e">
        <v>#VALUE!</v>
      </c>
      <c r="M650" s="92" t="e">
        <v>#VALUE!</v>
      </c>
      <c r="N650" s="92" t="e">
        <v>#VALUE!</v>
      </c>
      <c r="O650" s="92" t="e">
        <v>#VALUE!</v>
      </c>
      <c r="P650" s="92" t="e">
        <v>#VALUE!</v>
      </c>
      <c r="Q650" s="92" t="e">
        <v>#VALUE!</v>
      </c>
      <c r="R650" s="92" t="e">
        <v>#VALUE!</v>
      </c>
      <c r="S650" s="92">
        <v>24160.0</v>
      </c>
      <c r="T650" s="92">
        <v>19328.0</v>
      </c>
      <c r="U650" s="92" t="e">
        <v>#VALUE!</v>
      </c>
      <c r="V650" s="92" t="e">
        <v>#VALUE!</v>
      </c>
      <c r="W650" s="92" t="e">
        <v>#VALUE!</v>
      </c>
      <c r="X650" s="92" t="e">
        <v>#VALUE!</v>
      </c>
      <c r="Y650" s="92" t="e">
        <v>#VALUE!</v>
      </c>
      <c r="Z650" s="92">
        <v>241.6</v>
      </c>
      <c r="AA650" s="92" t="e">
        <v>#VALUE!</v>
      </c>
      <c r="AB650" s="87">
        <v>500.0</v>
      </c>
      <c r="AC650" s="2" t="e">
        <v>#VALUE!</v>
      </c>
      <c r="AD650" s="92" t="e">
        <v>#VALUE!</v>
      </c>
      <c r="AE650" s="92" t="e">
        <v>#VALUE!</v>
      </c>
      <c r="AF650" s="92" t="e">
        <v>#VALUE!</v>
      </c>
      <c r="AG650" s="92" t="e">
        <v>#VALUE!</v>
      </c>
      <c r="AH650" s="2" t="s">
        <v>904</v>
      </c>
      <c r="AI650" s="2" t="s">
        <v>904</v>
      </c>
      <c r="AJ650" s="2" t="s">
        <v>904</v>
      </c>
      <c r="AK650" s="177">
        <v>19328.0</v>
      </c>
      <c r="AL650" s="2" t="s">
        <v>904</v>
      </c>
      <c r="AM650" s="2" t="s">
        <v>904</v>
      </c>
      <c r="AN650" s="2" t="s">
        <v>904</v>
      </c>
      <c r="AO650" s="2" t="s">
        <v>904</v>
      </c>
      <c r="AP650" s="2" t="s">
        <v>904</v>
      </c>
      <c r="AQ650" s="2" t="s">
        <v>904</v>
      </c>
      <c r="AR650" s="2" t="s">
        <v>904</v>
      </c>
      <c r="AS650" s="2" t="s">
        <v>904</v>
      </c>
      <c r="AT650" s="2" t="s">
        <v>904</v>
      </c>
      <c r="AU650" s="2" t="s">
        <v>904</v>
      </c>
      <c r="AV650" s="2" t="s">
        <v>904</v>
      </c>
      <c r="AW650" s="2" t="s">
        <v>904</v>
      </c>
      <c r="AX650" s="2" t="s">
        <v>904</v>
      </c>
      <c r="AY650" s="2" t="s">
        <v>904</v>
      </c>
      <c r="AZ650" s="2" t="s">
        <v>904</v>
      </c>
      <c r="BA650" s="205">
        <v>8265713.534551408</v>
      </c>
      <c r="BB650" s="205">
        <v>3.133043807823398</v>
      </c>
      <c r="BC650" s="206" t="s">
        <v>904</v>
      </c>
      <c r="BD650" s="205">
        <v>3.133043807823398</v>
      </c>
      <c r="BE650" s="205">
        <v>3511.538265921112</v>
      </c>
      <c r="BF650" s="205">
        <v>0.0</v>
      </c>
      <c r="BG650" s="205">
        <v>24160.0</v>
      </c>
      <c r="BH650" s="205">
        <v>19328.0</v>
      </c>
      <c r="BI650" s="2" t="s">
        <v>904</v>
      </c>
      <c r="BJ650" s="2" t="s">
        <v>904</v>
      </c>
      <c r="BK650" s="2" t="s">
        <v>904</v>
      </c>
      <c r="BL650" s="2" t="s">
        <v>911</v>
      </c>
      <c r="BM650" s="208" t="s">
        <v>904</v>
      </c>
      <c r="BN650" s="208" t="s">
        <v>904</v>
      </c>
      <c r="BO650" s="87">
        <v>20.0</v>
      </c>
      <c r="BP650" s="101">
        <v>0.05</v>
      </c>
      <c r="BQ650" s="101">
        <v>0.04</v>
      </c>
      <c r="BR650" s="2">
        <v>100.0</v>
      </c>
      <c r="BS650" s="2">
        <v>100.0</v>
      </c>
    </row>
    <row r="651" ht="12.75" customHeight="1">
      <c r="A651" s="87" t="str">
        <f t="shared" si="1"/>
        <v>India Mangrove Restoration Hybrid Small</v>
      </c>
      <c r="B651" s="87" t="s">
        <v>162</v>
      </c>
      <c r="C651" s="203" t="s">
        <v>190</v>
      </c>
      <c r="D651" s="2" t="s">
        <v>591</v>
      </c>
      <c r="E651" s="203" t="s">
        <v>160</v>
      </c>
      <c r="F651" s="2" t="s">
        <v>174</v>
      </c>
      <c r="G651" s="203" t="s">
        <v>910</v>
      </c>
      <c r="H651" s="177">
        <v>100.0</v>
      </c>
      <c r="I651" s="2" t="s">
        <v>907</v>
      </c>
      <c r="J651" s="2">
        <v>214284.02111760003</v>
      </c>
      <c r="K651" s="2" t="e">
        <v>#VALUE!</v>
      </c>
      <c r="L651" s="204" t="e">
        <v>#VALUE!</v>
      </c>
      <c r="M651" s="92" t="e">
        <v>#VALUE!</v>
      </c>
      <c r="N651" s="92" t="e">
        <v>#VALUE!</v>
      </c>
      <c r="O651" s="92" t="e">
        <v>#VALUE!</v>
      </c>
      <c r="P651" s="92" t="e">
        <v>#VALUE!</v>
      </c>
      <c r="Q651" s="92" t="e">
        <v>#VALUE!</v>
      </c>
      <c r="R651" s="92" t="e">
        <v>#VALUE!</v>
      </c>
      <c r="S651" s="92">
        <v>24160.0</v>
      </c>
      <c r="T651" s="92">
        <v>19328.0</v>
      </c>
      <c r="U651" s="92" t="e">
        <v>#VALUE!</v>
      </c>
      <c r="V651" s="92" t="e">
        <v>#VALUE!</v>
      </c>
      <c r="W651" s="92" t="e">
        <v>#VALUE!</v>
      </c>
      <c r="X651" s="92" t="e">
        <v>#VALUE!</v>
      </c>
      <c r="Y651" s="92" t="e">
        <v>#VALUE!</v>
      </c>
      <c r="Z651" s="92">
        <v>241.6</v>
      </c>
      <c r="AA651" s="92" t="e">
        <v>#VALUE!</v>
      </c>
      <c r="AB651" s="87">
        <v>500.0</v>
      </c>
      <c r="AC651" s="2" t="e">
        <v>#VALUE!</v>
      </c>
      <c r="AD651" s="92" t="e">
        <v>#VALUE!</v>
      </c>
      <c r="AE651" s="92" t="e">
        <v>#VALUE!</v>
      </c>
      <c r="AF651" s="92" t="e">
        <v>#VALUE!</v>
      </c>
      <c r="AG651" s="92" t="e">
        <v>#VALUE!</v>
      </c>
      <c r="AH651" s="2" t="s">
        <v>904</v>
      </c>
      <c r="AI651" s="2" t="s">
        <v>904</v>
      </c>
      <c r="AJ651" s="2" t="s">
        <v>904</v>
      </c>
      <c r="AK651" s="177">
        <v>19328.0</v>
      </c>
      <c r="AL651" s="2" t="s">
        <v>904</v>
      </c>
      <c r="AM651" s="2" t="s">
        <v>904</v>
      </c>
      <c r="AN651" s="2" t="s">
        <v>904</v>
      </c>
      <c r="AO651" s="2" t="s">
        <v>904</v>
      </c>
      <c r="AP651" s="2" t="s">
        <v>904</v>
      </c>
      <c r="AQ651" s="2" t="s">
        <v>904</v>
      </c>
      <c r="AR651" s="2" t="s">
        <v>904</v>
      </c>
      <c r="AS651" s="2" t="s">
        <v>904</v>
      </c>
      <c r="AT651" s="2" t="s">
        <v>904</v>
      </c>
      <c r="AU651" s="2" t="s">
        <v>904</v>
      </c>
      <c r="AV651" s="2" t="s">
        <v>904</v>
      </c>
      <c r="AW651" s="2" t="s">
        <v>904</v>
      </c>
      <c r="AX651" s="2" t="s">
        <v>904</v>
      </c>
      <c r="AY651" s="2" t="s">
        <v>904</v>
      </c>
      <c r="AZ651" s="2" t="s">
        <v>904</v>
      </c>
      <c r="BA651" s="205">
        <v>8265713.534551408</v>
      </c>
      <c r="BB651" s="205">
        <v>3.133043807823398</v>
      </c>
      <c r="BC651" s="206" t="s">
        <v>904</v>
      </c>
      <c r="BD651" s="205">
        <v>3.133043807823398</v>
      </c>
      <c r="BE651" s="205">
        <v>3511.538265921112</v>
      </c>
      <c r="BF651" s="205">
        <v>0.0</v>
      </c>
      <c r="BG651" s="205">
        <v>24160.0</v>
      </c>
      <c r="BH651" s="205">
        <v>19328.0</v>
      </c>
      <c r="BI651" s="2" t="s">
        <v>904</v>
      </c>
      <c r="BJ651" s="2" t="s">
        <v>904</v>
      </c>
      <c r="BK651" s="2" t="s">
        <v>904</v>
      </c>
      <c r="BL651" s="2" t="s">
        <v>911</v>
      </c>
      <c r="BM651" s="208" t="s">
        <v>904</v>
      </c>
      <c r="BN651" s="208" t="s">
        <v>904</v>
      </c>
      <c r="BO651" s="87">
        <v>20.0</v>
      </c>
      <c r="BP651" s="101">
        <v>0.05</v>
      </c>
      <c r="BQ651" s="101">
        <v>0.04</v>
      </c>
      <c r="BR651" s="2">
        <v>100.0</v>
      </c>
      <c r="BS651" s="2">
        <v>100.0</v>
      </c>
    </row>
    <row r="652" ht="12.75" customHeight="1">
      <c r="A652" s="87" t="str">
        <f t="shared" si="1"/>
        <v>India Salt marsh Restoration Hybrid Small</v>
      </c>
      <c r="B652" s="87" t="s">
        <v>162</v>
      </c>
      <c r="C652" s="203" t="s">
        <v>190</v>
      </c>
      <c r="D652" s="2" t="s">
        <v>591</v>
      </c>
      <c r="E652" s="203" t="s">
        <v>168</v>
      </c>
      <c r="F652" s="2" t="s">
        <v>174</v>
      </c>
      <c r="G652" s="203" t="s">
        <v>910</v>
      </c>
      <c r="H652" s="177">
        <v>100.0</v>
      </c>
      <c r="I652" s="2" t="s">
        <v>907</v>
      </c>
      <c r="J652" s="2">
        <v>471.13729219612253</v>
      </c>
      <c r="K652" s="2" t="e">
        <v>#VALUE!</v>
      </c>
      <c r="L652" s="204" t="e">
        <v>#VALUE!</v>
      </c>
      <c r="M652" s="92" t="e">
        <v>#VALUE!</v>
      </c>
      <c r="N652" s="92" t="e">
        <v>#VALUE!</v>
      </c>
      <c r="O652" s="92" t="e">
        <v>#VALUE!</v>
      </c>
      <c r="P652" s="92" t="e">
        <v>#VALUE!</v>
      </c>
      <c r="Q652" s="92" t="e">
        <v>#VALUE!</v>
      </c>
      <c r="R652" s="92" t="e">
        <v>#VALUE!</v>
      </c>
      <c r="S652" s="92">
        <v>6673.333333333321</v>
      </c>
      <c r="T652" s="92">
        <v>5338.666666666656</v>
      </c>
      <c r="U652" s="92" t="e">
        <v>#VALUE!</v>
      </c>
      <c r="V652" s="92" t="e">
        <v>#VALUE!</v>
      </c>
      <c r="W652" s="92" t="e">
        <v>#VALUE!</v>
      </c>
      <c r="X652" s="92" t="e">
        <v>#VALUE!</v>
      </c>
      <c r="Y652" s="92" t="e">
        <v>#VALUE!</v>
      </c>
      <c r="Z652" s="92">
        <v>66.7333333333332</v>
      </c>
      <c r="AA652" s="92" t="e">
        <v>#VALUE!</v>
      </c>
      <c r="AB652" s="87">
        <v>500.0</v>
      </c>
      <c r="AC652" s="2" t="e">
        <v>#VALUE!</v>
      </c>
      <c r="AD652" s="92" t="e">
        <v>#VALUE!</v>
      </c>
      <c r="AE652" s="92" t="e">
        <v>#VALUE!</v>
      </c>
      <c r="AF652" s="92" t="e">
        <v>#VALUE!</v>
      </c>
      <c r="AG652" s="92" t="e">
        <v>#VALUE!</v>
      </c>
      <c r="AH652" s="2" t="s">
        <v>904</v>
      </c>
      <c r="AI652" s="2" t="s">
        <v>904</v>
      </c>
      <c r="AJ652" s="2" t="s">
        <v>904</v>
      </c>
      <c r="AK652" s="177">
        <v>5338.666666666656</v>
      </c>
      <c r="AL652" s="2" t="s">
        <v>904</v>
      </c>
      <c r="AM652" s="2" t="s">
        <v>904</v>
      </c>
      <c r="AN652" s="2" t="s">
        <v>904</v>
      </c>
      <c r="AO652" s="2" t="s">
        <v>904</v>
      </c>
      <c r="AP652" s="2" t="s">
        <v>904</v>
      </c>
      <c r="AQ652" s="2" t="s">
        <v>904</v>
      </c>
      <c r="AR652" s="2" t="s">
        <v>904</v>
      </c>
      <c r="AS652" s="2" t="s">
        <v>904</v>
      </c>
      <c r="AT652" s="2" t="s">
        <v>904</v>
      </c>
      <c r="AU652" s="2" t="s">
        <v>904</v>
      </c>
      <c r="AV652" s="2" t="s">
        <v>904</v>
      </c>
      <c r="AW652" s="2" t="s">
        <v>904</v>
      </c>
      <c r="AX652" s="2" t="s">
        <v>904</v>
      </c>
      <c r="AY652" s="2" t="s">
        <v>904</v>
      </c>
      <c r="AZ652" s="2" t="s">
        <v>904</v>
      </c>
      <c r="BA652" s="205">
        <v>106801.04047828997</v>
      </c>
      <c r="BB652" s="205">
        <v>5.453513012889005</v>
      </c>
      <c r="BC652" s="206" t="s">
        <v>904</v>
      </c>
      <c r="BD652" s="205">
        <v>5.453513012889005</v>
      </c>
      <c r="BE652" s="205">
        <v>1185.9608020002634</v>
      </c>
      <c r="BF652" s="205">
        <v>0.0</v>
      </c>
      <c r="BG652" s="205">
        <v>6673.333333333321</v>
      </c>
      <c r="BH652" s="205">
        <v>5338.666666666656</v>
      </c>
      <c r="BI652" s="2" t="s">
        <v>904</v>
      </c>
      <c r="BJ652" s="2" t="s">
        <v>904</v>
      </c>
      <c r="BK652" s="2" t="s">
        <v>904</v>
      </c>
      <c r="BL652" s="2" t="s">
        <v>911</v>
      </c>
      <c r="BM652" s="208" t="s">
        <v>904</v>
      </c>
      <c r="BN652" s="208" t="s">
        <v>904</v>
      </c>
      <c r="BO652" s="87">
        <v>20.0</v>
      </c>
      <c r="BP652" s="101">
        <v>0.05</v>
      </c>
      <c r="BQ652" s="101">
        <v>0.04</v>
      </c>
      <c r="BR652" s="2">
        <v>100.0</v>
      </c>
      <c r="BS652" s="2">
        <v>100.0</v>
      </c>
    </row>
    <row r="653" ht="12.75" customHeight="1">
      <c r="A653" s="87" t="str">
        <f t="shared" si="1"/>
        <v>India Salt marsh Restoration Hybrid Small</v>
      </c>
      <c r="B653" s="87" t="s">
        <v>162</v>
      </c>
      <c r="C653" s="203" t="s">
        <v>190</v>
      </c>
      <c r="D653" s="2" t="s">
        <v>591</v>
      </c>
      <c r="E653" s="203" t="s">
        <v>168</v>
      </c>
      <c r="F653" s="2" t="s">
        <v>174</v>
      </c>
      <c r="G653" s="203" t="s">
        <v>910</v>
      </c>
      <c r="H653" s="177">
        <v>100.0</v>
      </c>
      <c r="I653" s="2" t="s">
        <v>907</v>
      </c>
      <c r="J653" s="2">
        <v>471.13729219612253</v>
      </c>
      <c r="K653" s="2" t="e">
        <v>#VALUE!</v>
      </c>
      <c r="L653" s="204" t="e">
        <v>#VALUE!</v>
      </c>
      <c r="M653" s="92" t="e">
        <v>#VALUE!</v>
      </c>
      <c r="N653" s="92" t="e">
        <v>#VALUE!</v>
      </c>
      <c r="O653" s="92" t="e">
        <v>#VALUE!</v>
      </c>
      <c r="P653" s="92" t="e">
        <v>#VALUE!</v>
      </c>
      <c r="Q653" s="92" t="e">
        <v>#VALUE!</v>
      </c>
      <c r="R653" s="92" t="e">
        <v>#VALUE!</v>
      </c>
      <c r="S653" s="92">
        <v>6673.333333333321</v>
      </c>
      <c r="T653" s="92">
        <v>5338.666666666656</v>
      </c>
      <c r="U653" s="92" t="e">
        <v>#VALUE!</v>
      </c>
      <c r="V653" s="92" t="e">
        <v>#VALUE!</v>
      </c>
      <c r="W653" s="92" t="e">
        <v>#VALUE!</v>
      </c>
      <c r="X653" s="92" t="e">
        <v>#VALUE!</v>
      </c>
      <c r="Y653" s="92" t="e">
        <v>#VALUE!</v>
      </c>
      <c r="Z653" s="92">
        <v>66.7333333333332</v>
      </c>
      <c r="AA653" s="92" t="e">
        <v>#VALUE!</v>
      </c>
      <c r="AB653" s="87">
        <v>500.0</v>
      </c>
      <c r="AC653" s="2" t="e">
        <v>#VALUE!</v>
      </c>
      <c r="AD653" s="92" t="e">
        <v>#VALUE!</v>
      </c>
      <c r="AE653" s="92" t="e">
        <v>#VALUE!</v>
      </c>
      <c r="AF653" s="92" t="e">
        <v>#VALUE!</v>
      </c>
      <c r="AG653" s="92" t="e">
        <v>#VALUE!</v>
      </c>
      <c r="AH653" s="2" t="s">
        <v>904</v>
      </c>
      <c r="AI653" s="2" t="s">
        <v>904</v>
      </c>
      <c r="AJ653" s="2" t="s">
        <v>904</v>
      </c>
      <c r="AK653" s="177">
        <v>5338.666666666656</v>
      </c>
      <c r="AL653" s="2" t="s">
        <v>904</v>
      </c>
      <c r="AM653" s="2" t="s">
        <v>904</v>
      </c>
      <c r="AN653" s="2" t="s">
        <v>904</v>
      </c>
      <c r="AO653" s="2" t="s">
        <v>904</v>
      </c>
      <c r="AP653" s="2" t="s">
        <v>904</v>
      </c>
      <c r="AQ653" s="2" t="s">
        <v>904</v>
      </c>
      <c r="AR653" s="2" t="s">
        <v>904</v>
      </c>
      <c r="AS653" s="2" t="s">
        <v>904</v>
      </c>
      <c r="AT653" s="2" t="s">
        <v>904</v>
      </c>
      <c r="AU653" s="2" t="s">
        <v>904</v>
      </c>
      <c r="AV653" s="2" t="s">
        <v>904</v>
      </c>
      <c r="AW653" s="2" t="s">
        <v>904</v>
      </c>
      <c r="AX653" s="2" t="s">
        <v>904</v>
      </c>
      <c r="AY653" s="2" t="s">
        <v>904</v>
      </c>
      <c r="AZ653" s="2" t="s">
        <v>904</v>
      </c>
      <c r="BA653" s="205">
        <v>106801.04047828997</v>
      </c>
      <c r="BB653" s="205">
        <v>5.453513012889005</v>
      </c>
      <c r="BC653" s="206" t="s">
        <v>904</v>
      </c>
      <c r="BD653" s="205">
        <v>5.453513012889005</v>
      </c>
      <c r="BE653" s="205">
        <v>1185.9608020002634</v>
      </c>
      <c r="BF653" s="205">
        <v>0.0</v>
      </c>
      <c r="BG653" s="205">
        <v>6673.333333333321</v>
      </c>
      <c r="BH653" s="205">
        <v>5338.666666666656</v>
      </c>
      <c r="BI653" s="2" t="s">
        <v>904</v>
      </c>
      <c r="BJ653" s="2" t="s">
        <v>904</v>
      </c>
      <c r="BK653" s="2" t="s">
        <v>904</v>
      </c>
      <c r="BL653" s="2" t="s">
        <v>911</v>
      </c>
      <c r="BM653" s="208" t="s">
        <v>904</v>
      </c>
      <c r="BN653" s="208" t="s">
        <v>904</v>
      </c>
      <c r="BO653" s="87">
        <v>20.0</v>
      </c>
      <c r="BP653" s="101">
        <v>0.05</v>
      </c>
      <c r="BQ653" s="101">
        <v>0.04</v>
      </c>
      <c r="BR653" s="2">
        <v>100.0</v>
      </c>
      <c r="BS653" s="2">
        <v>100.0</v>
      </c>
    </row>
    <row r="654" ht="12.75" customHeight="1">
      <c r="A654" s="87" t="str">
        <f t="shared" si="1"/>
        <v>India Mangrove Restoration Hybrid Large</v>
      </c>
      <c r="B654" s="87" t="s">
        <v>162</v>
      </c>
      <c r="C654" s="203" t="s">
        <v>190</v>
      </c>
      <c r="D654" s="2" t="s">
        <v>591</v>
      </c>
      <c r="E654" s="203" t="s">
        <v>160</v>
      </c>
      <c r="F654" s="2" t="s">
        <v>174</v>
      </c>
      <c r="G654" s="203" t="s">
        <v>910</v>
      </c>
      <c r="H654" s="177">
        <v>1000.0</v>
      </c>
      <c r="I654" s="2" t="s">
        <v>908</v>
      </c>
      <c r="J654" s="2">
        <v>214284.02111760003</v>
      </c>
      <c r="K654" s="2" t="e">
        <v>#VALUE!</v>
      </c>
      <c r="L654" s="204" t="e">
        <v>#VALUE!</v>
      </c>
      <c r="M654" s="92" t="e">
        <v>#VALUE!</v>
      </c>
      <c r="N654" s="92" t="e">
        <v>#VALUE!</v>
      </c>
      <c r="O654" s="92" t="e">
        <v>#VALUE!</v>
      </c>
      <c r="P654" s="92" t="e">
        <v>#VALUE!</v>
      </c>
      <c r="Q654" s="92" t="e">
        <v>#VALUE!</v>
      </c>
      <c r="R654" s="92" t="e">
        <v>#VALUE!</v>
      </c>
      <c r="S654" s="92">
        <v>223480.0</v>
      </c>
      <c r="T654" s="92">
        <v>178784.0</v>
      </c>
      <c r="U654" s="92" t="e">
        <v>#VALUE!</v>
      </c>
      <c r="V654" s="92" t="e">
        <v>#VALUE!</v>
      </c>
      <c r="W654" s="92" t="e">
        <v>#VALUE!</v>
      </c>
      <c r="X654" s="92" t="e">
        <v>#VALUE!</v>
      </c>
      <c r="Y654" s="92" t="e">
        <v>#VALUE!</v>
      </c>
      <c r="Z654" s="92">
        <v>223.48</v>
      </c>
      <c r="AA654" s="92" t="e">
        <v>#VALUE!</v>
      </c>
      <c r="AB654" s="87">
        <v>500.0</v>
      </c>
      <c r="AC654" s="2" t="e">
        <v>#VALUE!</v>
      </c>
      <c r="AD654" s="92" t="e">
        <v>#VALUE!</v>
      </c>
      <c r="AE654" s="92" t="e">
        <v>#VALUE!</v>
      </c>
      <c r="AF654" s="92" t="e">
        <v>#VALUE!</v>
      </c>
      <c r="AG654" s="92" t="e">
        <v>#VALUE!</v>
      </c>
      <c r="AH654" s="2" t="s">
        <v>904</v>
      </c>
      <c r="AI654" s="2" t="s">
        <v>904</v>
      </c>
      <c r="AJ654" s="2" t="s">
        <v>904</v>
      </c>
      <c r="AK654" s="177">
        <v>178784.0</v>
      </c>
      <c r="AL654" s="2" t="s">
        <v>904</v>
      </c>
      <c r="AM654" s="2" t="s">
        <v>904</v>
      </c>
      <c r="AN654" s="2" t="s">
        <v>904</v>
      </c>
      <c r="AO654" s="2" t="s">
        <v>904</v>
      </c>
      <c r="AP654" s="2" t="s">
        <v>904</v>
      </c>
      <c r="AQ654" s="2" t="s">
        <v>904</v>
      </c>
      <c r="AR654" s="2" t="s">
        <v>904</v>
      </c>
      <c r="AS654" s="2" t="s">
        <v>904</v>
      </c>
      <c r="AT654" s="2" t="s">
        <v>904</v>
      </c>
      <c r="AU654" s="2" t="s">
        <v>904</v>
      </c>
      <c r="AV654" s="2" t="s">
        <v>904</v>
      </c>
      <c r="AW654" s="2" t="s">
        <v>904</v>
      </c>
      <c r="AX654" s="2" t="s">
        <v>904</v>
      </c>
      <c r="AY654" s="2" t="s">
        <v>904</v>
      </c>
      <c r="AZ654" s="2" t="s">
        <v>904</v>
      </c>
      <c r="BA654" s="205">
        <v>8265713.534551408</v>
      </c>
      <c r="BB654" s="205">
        <v>31.33043807823401</v>
      </c>
      <c r="BC654" s="206" t="s">
        <v>904</v>
      </c>
      <c r="BD654" s="205">
        <v>31.33043807823401</v>
      </c>
      <c r="BE654" s="205">
        <v>35115.38265921113</v>
      </c>
      <c r="BF654" s="205">
        <v>0.0</v>
      </c>
      <c r="BG654" s="205">
        <v>223480.0</v>
      </c>
      <c r="BH654" s="205">
        <v>178784.0</v>
      </c>
      <c r="BI654" s="2" t="s">
        <v>904</v>
      </c>
      <c r="BJ654" s="2" t="s">
        <v>904</v>
      </c>
      <c r="BK654" s="2" t="s">
        <v>904</v>
      </c>
      <c r="BL654" s="2" t="s">
        <v>911</v>
      </c>
      <c r="BM654" s="208" t="s">
        <v>904</v>
      </c>
      <c r="BN654" s="208" t="s">
        <v>904</v>
      </c>
      <c r="BO654" s="87">
        <v>20.0</v>
      </c>
      <c r="BP654" s="101">
        <v>0.05</v>
      </c>
      <c r="BQ654" s="101">
        <v>0.04</v>
      </c>
      <c r="BR654" s="2">
        <v>100.0</v>
      </c>
      <c r="BS654" s="2">
        <v>100.0</v>
      </c>
    </row>
    <row r="655" ht="12.75" customHeight="1">
      <c r="A655" s="87" t="str">
        <f t="shared" si="1"/>
        <v>India Mangrove Restoration Hybrid Large</v>
      </c>
      <c r="B655" s="87" t="s">
        <v>162</v>
      </c>
      <c r="C655" s="203" t="s">
        <v>190</v>
      </c>
      <c r="D655" s="2" t="s">
        <v>591</v>
      </c>
      <c r="E655" s="203" t="s">
        <v>160</v>
      </c>
      <c r="F655" s="2" t="s">
        <v>174</v>
      </c>
      <c r="G655" s="203" t="s">
        <v>910</v>
      </c>
      <c r="H655" s="177">
        <v>1000.0</v>
      </c>
      <c r="I655" s="2" t="s">
        <v>908</v>
      </c>
      <c r="J655" s="2">
        <v>214284.02111760003</v>
      </c>
      <c r="K655" s="2" t="e">
        <v>#VALUE!</v>
      </c>
      <c r="L655" s="204" t="e">
        <v>#VALUE!</v>
      </c>
      <c r="M655" s="92" t="e">
        <v>#VALUE!</v>
      </c>
      <c r="N655" s="92" t="e">
        <v>#VALUE!</v>
      </c>
      <c r="O655" s="92" t="e">
        <v>#VALUE!</v>
      </c>
      <c r="P655" s="92" t="e">
        <v>#VALUE!</v>
      </c>
      <c r="Q655" s="92" t="e">
        <v>#VALUE!</v>
      </c>
      <c r="R655" s="92" t="e">
        <v>#VALUE!</v>
      </c>
      <c r="S655" s="92">
        <v>223480.0</v>
      </c>
      <c r="T655" s="92">
        <v>178784.0</v>
      </c>
      <c r="U655" s="92" t="e">
        <v>#VALUE!</v>
      </c>
      <c r="V655" s="92" t="e">
        <v>#VALUE!</v>
      </c>
      <c r="W655" s="92" t="e">
        <v>#VALUE!</v>
      </c>
      <c r="X655" s="92" t="e">
        <v>#VALUE!</v>
      </c>
      <c r="Y655" s="92" t="e">
        <v>#VALUE!</v>
      </c>
      <c r="Z655" s="92">
        <v>223.48</v>
      </c>
      <c r="AA655" s="92" t="e">
        <v>#VALUE!</v>
      </c>
      <c r="AB655" s="87">
        <v>500.0</v>
      </c>
      <c r="AC655" s="2" t="e">
        <v>#VALUE!</v>
      </c>
      <c r="AD655" s="92" t="e">
        <v>#VALUE!</v>
      </c>
      <c r="AE655" s="92" t="e">
        <v>#VALUE!</v>
      </c>
      <c r="AF655" s="92" t="e">
        <v>#VALUE!</v>
      </c>
      <c r="AG655" s="92" t="e">
        <v>#VALUE!</v>
      </c>
      <c r="AH655" s="2" t="s">
        <v>904</v>
      </c>
      <c r="AI655" s="2" t="s">
        <v>904</v>
      </c>
      <c r="AJ655" s="2" t="s">
        <v>904</v>
      </c>
      <c r="AK655" s="177">
        <v>178784.0</v>
      </c>
      <c r="AL655" s="2" t="s">
        <v>904</v>
      </c>
      <c r="AM655" s="2" t="s">
        <v>904</v>
      </c>
      <c r="AN655" s="2" t="s">
        <v>904</v>
      </c>
      <c r="AO655" s="2" t="s">
        <v>904</v>
      </c>
      <c r="AP655" s="2" t="s">
        <v>904</v>
      </c>
      <c r="AQ655" s="2" t="s">
        <v>904</v>
      </c>
      <c r="AR655" s="2" t="s">
        <v>904</v>
      </c>
      <c r="AS655" s="2" t="s">
        <v>904</v>
      </c>
      <c r="AT655" s="2" t="s">
        <v>904</v>
      </c>
      <c r="AU655" s="2" t="s">
        <v>904</v>
      </c>
      <c r="AV655" s="2" t="s">
        <v>904</v>
      </c>
      <c r="AW655" s="2" t="s">
        <v>904</v>
      </c>
      <c r="AX655" s="2" t="s">
        <v>904</v>
      </c>
      <c r="AY655" s="2" t="s">
        <v>904</v>
      </c>
      <c r="AZ655" s="2" t="s">
        <v>904</v>
      </c>
      <c r="BA655" s="205">
        <v>8265713.534551408</v>
      </c>
      <c r="BB655" s="205">
        <v>31.33043807823401</v>
      </c>
      <c r="BC655" s="206" t="s">
        <v>904</v>
      </c>
      <c r="BD655" s="205">
        <v>31.33043807823401</v>
      </c>
      <c r="BE655" s="205">
        <v>35115.38265921113</v>
      </c>
      <c r="BF655" s="205">
        <v>0.0</v>
      </c>
      <c r="BG655" s="205">
        <v>223480.0</v>
      </c>
      <c r="BH655" s="205">
        <v>178784.0</v>
      </c>
      <c r="BI655" s="2" t="s">
        <v>904</v>
      </c>
      <c r="BJ655" s="2" t="s">
        <v>904</v>
      </c>
      <c r="BK655" s="2" t="s">
        <v>904</v>
      </c>
      <c r="BL655" s="2" t="s">
        <v>911</v>
      </c>
      <c r="BM655" s="208" t="s">
        <v>904</v>
      </c>
      <c r="BN655" s="208" t="s">
        <v>904</v>
      </c>
      <c r="BO655" s="87">
        <v>20.0</v>
      </c>
      <c r="BP655" s="101">
        <v>0.05</v>
      </c>
      <c r="BQ655" s="101">
        <v>0.04</v>
      </c>
      <c r="BR655" s="2">
        <v>100.0</v>
      </c>
      <c r="BS655" s="2">
        <v>100.0</v>
      </c>
    </row>
    <row r="656" ht="12.75" customHeight="1">
      <c r="A656" s="87" t="str">
        <f t="shared" si="1"/>
        <v>India Salt marsh Restoration Hybrid Large</v>
      </c>
      <c r="B656" s="87" t="s">
        <v>162</v>
      </c>
      <c r="C656" s="203" t="s">
        <v>190</v>
      </c>
      <c r="D656" s="2" t="s">
        <v>591</v>
      </c>
      <c r="E656" s="203" t="s">
        <v>168</v>
      </c>
      <c r="F656" s="2" t="s">
        <v>174</v>
      </c>
      <c r="G656" s="203" t="s">
        <v>910</v>
      </c>
      <c r="H656" s="177">
        <v>1000.0</v>
      </c>
      <c r="I656" s="2" t="s">
        <v>908</v>
      </c>
      <c r="J656" s="2">
        <v>471.13729219612253</v>
      </c>
      <c r="K656" s="2" t="e">
        <v>#VALUE!</v>
      </c>
      <c r="L656" s="204" t="e">
        <v>#VALUE!</v>
      </c>
      <c r="M656" s="92" t="e">
        <v>#VALUE!</v>
      </c>
      <c r="N656" s="92" t="e">
        <v>#VALUE!</v>
      </c>
      <c r="O656" s="92" t="e">
        <v>#VALUE!</v>
      </c>
      <c r="P656" s="92" t="e">
        <v>#VALUE!</v>
      </c>
      <c r="Q656" s="92" t="e">
        <v>#VALUE!</v>
      </c>
      <c r="R656" s="92" t="e">
        <v>#VALUE!</v>
      </c>
      <c r="S656" s="92">
        <v>61728.3333333332</v>
      </c>
      <c r="T656" s="92">
        <v>49382.66666666658</v>
      </c>
      <c r="U656" s="92" t="e">
        <v>#VALUE!</v>
      </c>
      <c r="V656" s="92" t="e">
        <v>#VALUE!</v>
      </c>
      <c r="W656" s="92" t="e">
        <v>#VALUE!</v>
      </c>
      <c r="X656" s="92" t="e">
        <v>#VALUE!</v>
      </c>
      <c r="Y656" s="92" t="e">
        <v>#VALUE!</v>
      </c>
      <c r="Z656" s="92">
        <v>61.7283333333332</v>
      </c>
      <c r="AA656" s="92" t="e">
        <v>#VALUE!</v>
      </c>
      <c r="AB656" s="87">
        <v>500.0</v>
      </c>
      <c r="AC656" s="2" t="e">
        <v>#VALUE!</v>
      </c>
      <c r="AD656" s="92" t="e">
        <v>#VALUE!</v>
      </c>
      <c r="AE656" s="92" t="e">
        <v>#VALUE!</v>
      </c>
      <c r="AF656" s="92" t="e">
        <v>#VALUE!</v>
      </c>
      <c r="AG656" s="92" t="e">
        <v>#VALUE!</v>
      </c>
      <c r="AH656" s="2" t="s">
        <v>904</v>
      </c>
      <c r="AI656" s="2" t="s">
        <v>904</v>
      </c>
      <c r="AJ656" s="2" t="s">
        <v>904</v>
      </c>
      <c r="AK656" s="177">
        <v>49382.66666666658</v>
      </c>
      <c r="AL656" s="2" t="s">
        <v>904</v>
      </c>
      <c r="AM656" s="2" t="s">
        <v>904</v>
      </c>
      <c r="AN656" s="2" t="s">
        <v>904</v>
      </c>
      <c r="AO656" s="2" t="s">
        <v>904</v>
      </c>
      <c r="AP656" s="2" t="s">
        <v>904</v>
      </c>
      <c r="AQ656" s="2" t="s">
        <v>904</v>
      </c>
      <c r="AR656" s="2" t="s">
        <v>904</v>
      </c>
      <c r="AS656" s="2" t="s">
        <v>904</v>
      </c>
      <c r="AT656" s="2" t="s">
        <v>904</v>
      </c>
      <c r="AU656" s="2" t="s">
        <v>904</v>
      </c>
      <c r="AV656" s="2" t="s">
        <v>904</v>
      </c>
      <c r="AW656" s="2" t="s">
        <v>904</v>
      </c>
      <c r="AX656" s="2" t="s">
        <v>904</v>
      </c>
      <c r="AY656" s="2" t="s">
        <v>904</v>
      </c>
      <c r="AZ656" s="2" t="s">
        <v>904</v>
      </c>
      <c r="BA656" s="205">
        <v>106801.04047828997</v>
      </c>
      <c r="BB656" s="205">
        <v>54.535130128890046</v>
      </c>
      <c r="BC656" s="206" t="s">
        <v>904</v>
      </c>
      <c r="BD656" s="205">
        <v>54.535130128890046</v>
      </c>
      <c r="BE656" s="205">
        <v>11859.608020002632</v>
      </c>
      <c r="BF656" s="205">
        <v>0.0</v>
      </c>
      <c r="BG656" s="205">
        <v>61728.3333333332</v>
      </c>
      <c r="BH656" s="205">
        <v>49382.66666666658</v>
      </c>
      <c r="BI656" s="2" t="s">
        <v>904</v>
      </c>
      <c r="BJ656" s="2" t="s">
        <v>904</v>
      </c>
      <c r="BK656" s="2" t="s">
        <v>904</v>
      </c>
      <c r="BL656" s="2" t="s">
        <v>911</v>
      </c>
      <c r="BM656" s="208" t="s">
        <v>904</v>
      </c>
      <c r="BN656" s="208" t="s">
        <v>904</v>
      </c>
      <c r="BO656" s="87">
        <v>20.0</v>
      </c>
      <c r="BP656" s="101">
        <v>0.05</v>
      </c>
      <c r="BQ656" s="101">
        <v>0.04</v>
      </c>
      <c r="BR656" s="2">
        <v>100.0</v>
      </c>
      <c r="BS656" s="2">
        <v>100.0</v>
      </c>
    </row>
    <row r="657" ht="12.75" customHeight="1">
      <c r="A657" s="87" t="str">
        <f t="shared" si="1"/>
        <v>India Salt marsh Restoration Hybrid Large</v>
      </c>
      <c r="B657" s="87" t="s">
        <v>162</v>
      </c>
      <c r="C657" s="203" t="s">
        <v>190</v>
      </c>
      <c r="D657" s="2" t="s">
        <v>591</v>
      </c>
      <c r="E657" s="203" t="s">
        <v>168</v>
      </c>
      <c r="F657" s="2" t="s">
        <v>174</v>
      </c>
      <c r="G657" s="203" t="s">
        <v>910</v>
      </c>
      <c r="H657" s="177">
        <v>1000.0</v>
      </c>
      <c r="I657" s="2" t="s">
        <v>908</v>
      </c>
      <c r="J657" s="2">
        <v>471.13729219612253</v>
      </c>
      <c r="K657" s="2" t="e">
        <v>#VALUE!</v>
      </c>
      <c r="L657" s="204" t="e">
        <v>#VALUE!</v>
      </c>
      <c r="M657" s="92" t="e">
        <v>#VALUE!</v>
      </c>
      <c r="N657" s="92" t="e">
        <v>#VALUE!</v>
      </c>
      <c r="O657" s="92" t="e">
        <v>#VALUE!</v>
      </c>
      <c r="P657" s="92" t="e">
        <v>#VALUE!</v>
      </c>
      <c r="Q657" s="92" t="e">
        <v>#VALUE!</v>
      </c>
      <c r="R657" s="92" t="e">
        <v>#VALUE!</v>
      </c>
      <c r="S657" s="92">
        <v>61728.3333333332</v>
      </c>
      <c r="T657" s="92">
        <v>49382.66666666658</v>
      </c>
      <c r="U657" s="92" t="e">
        <v>#VALUE!</v>
      </c>
      <c r="V657" s="92" t="e">
        <v>#VALUE!</v>
      </c>
      <c r="W657" s="92" t="e">
        <v>#VALUE!</v>
      </c>
      <c r="X657" s="92" t="e">
        <v>#VALUE!</v>
      </c>
      <c r="Y657" s="92" t="e">
        <v>#VALUE!</v>
      </c>
      <c r="Z657" s="92">
        <v>61.7283333333332</v>
      </c>
      <c r="AA657" s="92" t="e">
        <v>#VALUE!</v>
      </c>
      <c r="AB657" s="87">
        <v>500.0</v>
      </c>
      <c r="AC657" s="2" t="e">
        <v>#VALUE!</v>
      </c>
      <c r="AD657" s="92" t="e">
        <v>#VALUE!</v>
      </c>
      <c r="AE657" s="92" t="e">
        <v>#VALUE!</v>
      </c>
      <c r="AF657" s="92" t="e">
        <v>#VALUE!</v>
      </c>
      <c r="AG657" s="92" t="e">
        <v>#VALUE!</v>
      </c>
      <c r="AH657" s="2" t="s">
        <v>904</v>
      </c>
      <c r="AI657" s="2" t="s">
        <v>904</v>
      </c>
      <c r="AJ657" s="2" t="s">
        <v>904</v>
      </c>
      <c r="AK657" s="177">
        <v>49382.66666666658</v>
      </c>
      <c r="AL657" s="2" t="s">
        <v>904</v>
      </c>
      <c r="AM657" s="2" t="s">
        <v>904</v>
      </c>
      <c r="AN657" s="2" t="s">
        <v>904</v>
      </c>
      <c r="AO657" s="2" t="s">
        <v>904</v>
      </c>
      <c r="AP657" s="2" t="s">
        <v>904</v>
      </c>
      <c r="AQ657" s="2" t="s">
        <v>904</v>
      </c>
      <c r="AR657" s="2" t="s">
        <v>904</v>
      </c>
      <c r="AS657" s="2" t="s">
        <v>904</v>
      </c>
      <c r="AT657" s="2" t="s">
        <v>904</v>
      </c>
      <c r="AU657" s="2" t="s">
        <v>904</v>
      </c>
      <c r="AV657" s="2" t="s">
        <v>904</v>
      </c>
      <c r="AW657" s="2" t="s">
        <v>904</v>
      </c>
      <c r="AX657" s="2" t="s">
        <v>904</v>
      </c>
      <c r="AY657" s="2" t="s">
        <v>904</v>
      </c>
      <c r="AZ657" s="2" t="s">
        <v>904</v>
      </c>
      <c r="BA657" s="205">
        <v>106801.04047828997</v>
      </c>
      <c r="BB657" s="205">
        <v>54.535130128890046</v>
      </c>
      <c r="BC657" s="206" t="s">
        <v>904</v>
      </c>
      <c r="BD657" s="205">
        <v>54.535130128890046</v>
      </c>
      <c r="BE657" s="205">
        <v>11859.608020002632</v>
      </c>
      <c r="BF657" s="205">
        <v>0.0</v>
      </c>
      <c r="BG657" s="205">
        <v>61728.3333333332</v>
      </c>
      <c r="BH657" s="205">
        <v>49382.66666666658</v>
      </c>
      <c r="BI657" s="2" t="s">
        <v>904</v>
      </c>
      <c r="BJ657" s="2" t="s">
        <v>904</v>
      </c>
      <c r="BK657" s="2" t="s">
        <v>904</v>
      </c>
      <c r="BL657" s="2" t="s">
        <v>911</v>
      </c>
      <c r="BM657" s="208" t="s">
        <v>904</v>
      </c>
      <c r="BN657" s="208" t="s">
        <v>904</v>
      </c>
      <c r="BO657" s="87">
        <v>20.0</v>
      </c>
      <c r="BP657" s="101">
        <v>0.05</v>
      </c>
      <c r="BQ657" s="101">
        <v>0.04</v>
      </c>
      <c r="BR657" s="2">
        <v>100.0</v>
      </c>
      <c r="BS657" s="2">
        <v>100.0</v>
      </c>
    </row>
    <row r="658" ht="12.75" customHeight="1">
      <c r="A658" s="87" t="str">
        <f t="shared" si="1"/>
        <v>India Mangrove Restoration Hybrid Large</v>
      </c>
      <c r="B658" s="87" t="s">
        <v>162</v>
      </c>
      <c r="C658" s="203" t="s">
        <v>190</v>
      </c>
      <c r="D658" s="2" t="s">
        <v>591</v>
      </c>
      <c r="E658" s="203" t="s">
        <v>160</v>
      </c>
      <c r="F658" s="2" t="s">
        <v>174</v>
      </c>
      <c r="G658" s="203" t="s">
        <v>910</v>
      </c>
      <c r="H658" s="177">
        <v>1000.0</v>
      </c>
      <c r="I658" s="2" t="s">
        <v>908</v>
      </c>
      <c r="J658" s="2">
        <v>214284.02111760003</v>
      </c>
      <c r="K658" s="2" t="e">
        <v>#VALUE!</v>
      </c>
      <c r="L658" s="204" t="e">
        <v>#VALUE!</v>
      </c>
      <c r="M658" s="92" t="e">
        <v>#VALUE!</v>
      </c>
      <c r="N658" s="92" t="e">
        <v>#VALUE!</v>
      </c>
      <c r="O658" s="92" t="e">
        <v>#VALUE!</v>
      </c>
      <c r="P658" s="92" t="e">
        <v>#VALUE!</v>
      </c>
      <c r="Q658" s="92" t="e">
        <v>#VALUE!</v>
      </c>
      <c r="R658" s="92" t="e">
        <v>#VALUE!</v>
      </c>
      <c r="S658" s="92">
        <v>223480.0</v>
      </c>
      <c r="T658" s="92">
        <v>178784.0</v>
      </c>
      <c r="U658" s="92" t="e">
        <v>#VALUE!</v>
      </c>
      <c r="V658" s="92" t="e">
        <v>#VALUE!</v>
      </c>
      <c r="W658" s="92" t="e">
        <v>#VALUE!</v>
      </c>
      <c r="X658" s="92" t="e">
        <v>#VALUE!</v>
      </c>
      <c r="Y658" s="92" t="e">
        <v>#VALUE!</v>
      </c>
      <c r="Z658" s="92">
        <v>223.48</v>
      </c>
      <c r="AA658" s="92" t="e">
        <v>#VALUE!</v>
      </c>
      <c r="AB658" s="87">
        <v>500.0</v>
      </c>
      <c r="AC658" s="2" t="e">
        <v>#VALUE!</v>
      </c>
      <c r="AD658" s="92" t="e">
        <v>#VALUE!</v>
      </c>
      <c r="AE658" s="92" t="e">
        <v>#VALUE!</v>
      </c>
      <c r="AF658" s="92" t="e">
        <v>#VALUE!</v>
      </c>
      <c r="AG658" s="92" t="e">
        <v>#VALUE!</v>
      </c>
      <c r="AH658" s="2" t="s">
        <v>904</v>
      </c>
      <c r="AI658" s="2" t="s">
        <v>904</v>
      </c>
      <c r="AJ658" s="2" t="s">
        <v>904</v>
      </c>
      <c r="AK658" s="177">
        <v>178784.0</v>
      </c>
      <c r="AL658" s="2" t="s">
        <v>904</v>
      </c>
      <c r="AM658" s="2" t="s">
        <v>904</v>
      </c>
      <c r="AN658" s="2" t="s">
        <v>904</v>
      </c>
      <c r="AO658" s="2" t="s">
        <v>904</v>
      </c>
      <c r="AP658" s="2" t="s">
        <v>904</v>
      </c>
      <c r="AQ658" s="2" t="s">
        <v>904</v>
      </c>
      <c r="AR658" s="2" t="s">
        <v>904</v>
      </c>
      <c r="AS658" s="2" t="s">
        <v>904</v>
      </c>
      <c r="AT658" s="2" t="s">
        <v>904</v>
      </c>
      <c r="AU658" s="2" t="s">
        <v>904</v>
      </c>
      <c r="AV658" s="2" t="s">
        <v>904</v>
      </c>
      <c r="AW658" s="2" t="s">
        <v>904</v>
      </c>
      <c r="AX658" s="2" t="s">
        <v>904</v>
      </c>
      <c r="AY658" s="2" t="s">
        <v>904</v>
      </c>
      <c r="AZ658" s="2" t="s">
        <v>904</v>
      </c>
      <c r="BA658" s="205">
        <v>8265713.534551408</v>
      </c>
      <c r="BB658" s="205">
        <v>31.33043807823401</v>
      </c>
      <c r="BC658" s="206" t="s">
        <v>904</v>
      </c>
      <c r="BD658" s="205">
        <v>31.33043807823401</v>
      </c>
      <c r="BE658" s="205">
        <v>35115.38265921113</v>
      </c>
      <c r="BF658" s="205">
        <v>0.0</v>
      </c>
      <c r="BG658" s="205">
        <v>223480.0</v>
      </c>
      <c r="BH658" s="205">
        <v>178784.0</v>
      </c>
      <c r="BI658" s="2" t="s">
        <v>904</v>
      </c>
      <c r="BJ658" s="2" t="s">
        <v>904</v>
      </c>
      <c r="BK658" s="2" t="s">
        <v>904</v>
      </c>
      <c r="BL658" s="2" t="s">
        <v>911</v>
      </c>
      <c r="BM658" s="208" t="s">
        <v>904</v>
      </c>
      <c r="BN658" s="208" t="s">
        <v>904</v>
      </c>
      <c r="BO658" s="87">
        <v>20.0</v>
      </c>
      <c r="BP658" s="101">
        <v>0.05</v>
      </c>
      <c r="BQ658" s="101">
        <v>0.04</v>
      </c>
      <c r="BR658" s="2">
        <v>100.0</v>
      </c>
      <c r="BS658" s="2">
        <v>100.0</v>
      </c>
    </row>
    <row r="659" ht="12.75" customHeight="1">
      <c r="A659" s="87" t="str">
        <f t="shared" si="1"/>
        <v>India Mangrove Restoration Hybrid Large</v>
      </c>
      <c r="B659" s="87" t="s">
        <v>162</v>
      </c>
      <c r="C659" s="203" t="s">
        <v>190</v>
      </c>
      <c r="D659" s="2" t="s">
        <v>591</v>
      </c>
      <c r="E659" s="203" t="s">
        <v>160</v>
      </c>
      <c r="F659" s="2" t="s">
        <v>174</v>
      </c>
      <c r="G659" s="203" t="s">
        <v>910</v>
      </c>
      <c r="H659" s="177">
        <v>1000.0</v>
      </c>
      <c r="I659" s="2" t="s">
        <v>908</v>
      </c>
      <c r="J659" s="2">
        <v>214284.02111760003</v>
      </c>
      <c r="K659" s="2" t="e">
        <v>#VALUE!</v>
      </c>
      <c r="L659" s="204" t="e">
        <v>#VALUE!</v>
      </c>
      <c r="M659" s="92" t="e">
        <v>#VALUE!</v>
      </c>
      <c r="N659" s="92" t="e">
        <v>#VALUE!</v>
      </c>
      <c r="O659" s="92" t="e">
        <v>#VALUE!</v>
      </c>
      <c r="P659" s="92" t="e">
        <v>#VALUE!</v>
      </c>
      <c r="Q659" s="92" t="e">
        <v>#VALUE!</v>
      </c>
      <c r="R659" s="92" t="e">
        <v>#VALUE!</v>
      </c>
      <c r="S659" s="92">
        <v>223480.0</v>
      </c>
      <c r="T659" s="92">
        <v>178784.0</v>
      </c>
      <c r="U659" s="92" t="e">
        <v>#VALUE!</v>
      </c>
      <c r="V659" s="92" t="e">
        <v>#VALUE!</v>
      </c>
      <c r="W659" s="92" t="e">
        <v>#VALUE!</v>
      </c>
      <c r="X659" s="92" t="e">
        <v>#VALUE!</v>
      </c>
      <c r="Y659" s="92" t="e">
        <v>#VALUE!</v>
      </c>
      <c r="Z659" s="92">
        <v>223.48</v>
      </c>
      <c r="AA659" s="92" t="e">
        <v>#VALUE!</v>
      </c>
      <c r="AB659" s="87">
        <v>500.0</v>
      </c>
      <c r="AC659" s="2" t="e">
        <v>#VALUE!</v>
      </c>
      <c r="AD659" s="92" t="e">
        <v>#VALUE!</v>
      </c>
      <c r="AE659" s="92" t="e">
        <v>#VALUE!</v>
      </c>
      <c r="AF659" s="92" t="e">
        <v>#VALUE!</v>
      </c>
      <c r="AG659" s="92" t="e">
        <v>#VALUE!</v>
      </c>
      <c r="AH659" s="2" t="s">
        <v>904</v>
      </c>
      <c r="AI659" s="2" t="s">
        <v>904</v>
      </c>
      <c r="AJ659" s="2" t="s">
        <v>904</v>
      </c>
      <c r="AK659" s="177">
        <v>178784.0</v>
      </c>
      <c r="AL659" s="2" t="s">
        <v>904</v>
      </c>
      <c r="AM659" s="2" t="s">
        <v>904</v>
      </c>
      <c r="AN659" s="2" t="s">
        <v>904</v>
      </c>
      <c r="AO659" s="2" t="s">
        <v>904</v>
      </c>
      <c r="AP659" s="2" t="s">
        <v>904</v>
      </c>
      <c r="AQ659" s="2" t="s">
        <v>904</v>
      </c>
      <c r="AR659" s="2" t="s">
        <v>904</v>
      </c>
      <c r="AS659" s="2" t="s">
        <v>904</v>
      </c>
      <c r="AT659" s="2" t="s">
        <v>904</v>
      </c>
      <c r="AU659" s="2" t="s">
        <v>904</v>
      </c>
      <c r="AV659" s="2" t="s">
        <v>904</v>
      </c>
      <c r="AW659" s="2" t="s">
        <v>904</v>
      </c>
      <c r="AX659" s="2" t="s">
        <v>904</v>
      </c>
      <c r="AY659" s="2" t="s">
        <v>904</v>
      </c>
      <c r="AZ659" s="2" t="s">
        <v>904</v>
      </c>
      <c r="BA659" s="205">
        <v>8265713.534551408</v>
      </c>
      <c r="BB659" s="205">
        <v>31.33043807823401</v>
      </c>
      <c r="BC659" s="206" t="s">
        <v>904</v>
      </c>
      <c r="BD659" s="205">
        <v>31.33043807823401</v>
      </c>
      <c r="BE659" s="205">
        <v>35115.38265921113</v>
      </c>
      <c r="BF659" s="205">
        <v>0.0</v>
      </c>
      <c r="BG659" s="205">
        <v>223480.0</v>
      </c>
      <c r="BH659" s="205">
        <v>178784.0</v>
      </c>
      <c r="BI659" s="2" t="s">
        <v>904</v>
      </c>
      <c r="BJ659" s="2" t="s">
        <v>904</v>
      </c>
      <c r="BK659" s="2" t="s">
        <v>904</v>
      </c>
      <c r="BL659" s="2" t="s">
        <v>911</v>
      </c>
      <c r="BM659" s="208" t="s">
        <v>904</v>
      </c>
      <c r="BN659" s="208" t="s">
        <v>904</v>
      </c>
      <c r="BO659" s="87">
        <v>20.0</v>
      </c>
      <c r="BP659" s="101">
        <v>0.05</v>
      </c>
      <c r="BQ659" s="101">
        <v>0.04</v>
      </c>
      <c r="BR659" s="2">
        <v>100.0</v>
      </c>
      <c r="BS659" s="2">
        <v>100.0</v>
      </c>
    </row>
    <row r="660" ht="12.75" customHeight="1">
      <c r="A660" s="87" t="str">
        <f t="shared" si="1"/>
        <v>India Salt marsh Restoration Hybrid Large</v>
      </c>
      <c r="B660" s="87" t="s">
        <v>162</v>
      </c>
      <c r="C660" s="203" t="s">
        <v>190</v>
      </c>
      <c r="D660" s="2" t="s">
        <v>591</v>
      </c>
      <c r="E660" s="203" t="s">
        <v>168</v>
      </c>
      <c r="F660" s="2" t="s">
        <v>174</v>
      </c>
      <c r="G660" s="203" t="s">
        <v>910</v>
      </c>
      <c r="H660" s="177">
        <v>1000.0</v>
      </c>
      <c r="I660" s="2" t="s">
        <v>908</v>
      </c>
      <c r="J660" s="2">
        <v>471.13729219612253</v>
      </c>
      <c r="K660" s="2" t="e">
        <v>#VALUE!</v>
      </c>
      <c r="L660" s="204" t="e">
        <v>#VALUE!</v>
      </c>
      <c r="M660" s="92" t="e">
        <v>#VALUE!</v>
      </c>
      <c r="N660" s="92" t="e">
        <v>#VALUE!</v>
      </c>
      <c r="O660" s="92" t="e">
        <v>#VALUE!</v>
      </c>
      <c r="P660" s="92" t="e">
        <v>#VALUE!</v>
      </c>
      <c r="Q660" s="92" t="e">
        <v>#VALUE!</v>
      </c>
      <c r="R660" s="92" t="e">
        <v>#VALUE!</v>
      </c>
      <c r="S660" s="92">
        <v>61728.3333333332</v>
      </c>
      <c r="T660" s="92">
        <v>49382.66666666658</v>
      </c>
      <c r="U660" s="92" t="e">
        <v>#VALUE!</v>
      </c>
      <c r="V660" s="92" t="e">
        <v>#VALUE!</v>
      </c>
      <c r="W660" s="92" t="e">
        <v>#VALUE!</v>
      </c>
      <c r="X660" s="92" t="e">
        <v>#VALUE!</v>
      </c>
      <c r="Y660" s="92" t="e">
        <v>#VALUE!</v>
      </c>
      <c r="Z660" s="92">
        <v>61.7283333333332</v>
      </c>
      <c r="AA660" s="92" t="e">
        <v>#VALUE!</v>
      </c>
      <c r="AB660" s="87">
        <v>500.0</v>
      </c>
      <c r="AC660" s="2" t="e">
        <v>#VALUE!</v>
      </c>
      <c r="AD660" s="92" t="e">
        <v>#VALUE!</v>
      </c>
      <c r="AE660" s="92" t="e">
        <v>#VALUE!</v>
      </c>
      <c r="AF660" s="92" t="e">
        <v>#VALUE!</v>
      </c>
      <c r="AG660" s="92" t="e">
        <v>#VALUE!</v>
      </c>
      <c r="AH660" s="2" t="s">
        <v>904</v>
      </c>
      <c r="AI660" s="2" t="s">
        <v>904</v>
      </c>
      <c r="AJ660" s="2" t="s">
        <v>904</v>
      </c>
      <c r="AK660" s="177">
        <v>49382.66666666658</v>
      </c>
      <c r="AL660" s="2" t="s">
        <v>904</v>
      </c>
      <c r="AM660" s="2" t="s">
        <v>904</v>
      </c>
      <c r="AN660" s="2" t="s">
        <v>904</v>
      </c>
      <c r="AO660" s="2" t="s">
        <v>904</v>
      </c>
      <c r="AP660" s="2" t="s">
        <v>904</v>
      </c>
      <c r="AQ660" s="2" t="s">
        <v>904</v>
      </c>
      <c r="AR660" s="2" t="s">
        <v>904</v>
      </c>
      <c r="AS660" s="2" t="s">
        <v>904</v>
      </c>
      <c r="AT660" s="2" t="s">
        <v>904</v>
      </c>
      <c r="AU660" s="2" t="s">
        <v>904</v>
      </c>
      <c r="AV660" s="2" t="s">
        <v>904</v>
      </c>
      <c r="AW660" s="2" t="s">
        <v>904</v>
      </c>
      <c r="AX660" s="2" t="s">
        <v>904</v>
      </c>
      <c r="AY660" s="2" t="s">
        <v>904</v>
      </c>
      <c r="AZ660" s="2" t="s">
        <v>904</v>
      </c>
      <c r="BA660" s="205">
        <v>106801.04047828997</v>
      </c>
      <c r="BB660" s="205">
        <v>54.535130128890046</v>
      </c>
      <c r="BC660" s="206" t="s">
        <v>904</v>
      </c>
      <c r="BD660" s="205">
        <v>54.535130128890046</v>
      </c>
      <c r="BE660" s="205">
        <v>11859.608020002632</v>
      </c>
      <c r="BF660" s="205">
        <v>0.0</v>
      </c>
      <c r="BG660" s="205">
        <v>61728.3333333332</v>
      </c>
      <c r="BH660" s="205">
        <v>49382.66666666658</v>
      </c>
      <c r="BI660" s="2" t="s">
        <v>904</v>
      </c>
      <c r="BJ660" s="2" t="s">
        <v>904</v>
      </c>
      <c r="BK660" s="2" t="s">
        <v>904</v>
      </c>
      <c r="BL660" s="2" t="s">
        <v>911</v>
      </c>
      <c r="BM660" s="208" t="s">
        <v>904</v>
      </c>
      <c r="BN660" s="208" t="s">
        <v>904</v>
      </c>
      <c r="BO660" s="87">
        <v>20.0</v>
      </c>
      <c r="BP660" s="101">
        <v>0.05</v>
      </c>
      <c r="BQ660" s="101">
        <v>0.04</v>
      </c>
      <c r="BR660" s="2">
        <v>100.0</v>
      </c>
      <c r="BS660" s="2">
        <v>100.0</v>
      </c>
    </row>
    <row r="661" ht="12.75" customHeight="1">
      <c r="A661" s="87" t="str">
        <f t="shared" si="1"/>
        <v>India Salt marsh Restoration Hybrid Large</v>
      </c>
      <c r="B661" s="87" t="s">
        <v>162</v>
      </c>
      <c r="C661" s="203" t="s">
        <v>190</v>
      </c>
      <c r="D661" s="2" t="s">
        <v>591</v>
      </c>
      <c r="E661" s="203" t="s">
        <v>168</v>
      </c>
      <c r="F661" s="2" t="s">
        <v>174</v>
      </c>
      <c r="G661" s="203" t="s">
        <v>910</v>
      </c>
      <c r="H661" s="177">
        <v>1000.0</v>
      </c>
      <c r="I661" s="2" t="s">
        <v>908</v>
      </c>
      <c r="J661" s="2">
        <v>471.13729219612253</v>
      </c>
      <c r="K661" s="2" t="e">
        <v>#VALUE!</v>
      </c>
      <c r="L661" s="204" t="e">
        <v>#VALUE!</v>
      </c>
      <c r="M661" s="92" t="e">
        <v>#VALUE!</v>
      </c>
      <c r="N661" s="92" t="e">
        <v>#VALUE!</v>
      </c>
      <c r="O661" s="92" t="e">
        <v>#VALUE!</v>
      </c>
      <c r="P661" s="92" t="e">
        <v>#VALUE!</v>
      </c>
      <c r="Q661" s="92" t="e">
        <v>#VALUE!</v>
      </c>
      <c r="R661" s="92" t="e">
        <v>#VALUE!</v>
      </c>
      <c r="S661" s="92">
        <v>61728.3333333332</v>
      </c>
      <c r="T661" s="92">
        <v>49382.66666666658</v>
      </c>
      <c r="U661" s="92" t="e">
        <v>#VALUE!</v>
      </c>
      <c r="V661" s="92" t="e">
        <v>#VALUE!</v>
      </c>
      <c r="W661" s="92" t="e">
        <v>#VALUE!</v>
      </c>
      <c r="X661" s="92" t="e">
        <v>#VALUE!</v>
      </c>
      <c r="Y661" s="92" t="e">
        <v>#VALUE!</v>
      </c>
      <c r="Z661" s="92">
        <v>61.7283333333332</v>
      </c>
      <c r="AA661" s="92" t="e">
        <v>#VALUE!</v>
      </c>
      <c r="AB661" s="87">
        <v>500.0</v>
      </c>
      <c r="AC661" s="2" t="e">
        <v>#VALUE!</v>
      </c>
      <c r="AD661" s="92" t="e">
        <v>#VALUE!</v>
      </c>
      <c r="AE661" s="92" t="e">
        <v>#VALUE!</v>
      </c>
      <c r="AF661" s="92" t="e">
        <v>#VALUE!</v>
      </c>
      <c r="AG661" s="92" t="e">
        <v>#VALUE!</v>
      </c>
      <c r="AH661" s="2" t="s">
        <v>904</v>
      </c>
      <c r="AI661" s="2" t="s">
        <v>904</v>
      </c>
      <c r="AJ661" s="2" t="s">
        <v>904</v>
      </c>
      <c r="AK661" s="177">
        <v>49382.66666666658</v>
      </c>
      <c r="AL661" s="2" t="s">
        <v>904</v>
      </c>
      <c r="AM661" s="2" t="s">
        <v>904</v>
      </c>
      <c r="AN661" s="2" t="s">
        <v>904</v>
      </c>
      <c r="AO661" s="2" t="s">
        <v>904</v>
      </c>
      <c r="AP661" s="2" t="s">
        <v>904</v>
      </c>
      <c r="AQ661" s="2" t="s">
        <v>904</v>
      </c>
      <c r="AR661" s="2" t="s">
        <v>904</v>
      </c>
      <c r="AS661" s="2" t="s">
        <v>904</v>
      </c>
      <c r="AT661" s="2" t="s">
        <v>904</v>
      </c>
      <c r="AU661" s="2" t="s">
        <v>904</v>
      </c>
      <c r="AV661" s="2" t="s">
        <v>904</v>
      </c>
      <c r="AW661" s="2" t="s">
        <v>904</v>
      </c>
      <c r="AX661" s="2" t="s">
        <v>904</v>
      </c>
      <c r="AY661" s="2" t="s">
        <v>904</v>
      </c>
      <c r="AZ661" s="2" t="s">
        <v>904</v>
      </c>
      <c r="BA661" s="205">
        <v>106801.04047828997</v>
      </c>
      <c r="BB661" s="205">
        <v>54.535130128890046</v>
      </c>
      <c r="BC661" s="206" t="s">
        <v>904</v>
      </c>
      <c r="BD661" s="205">
        <v>54.535130128890046</v>
      </c>
      <c r="BE661" s="205">
        <v>11859.608020002632</v>
      </c>
      <c r="BF661" s="205">
        <v>0.0</v>
      </c>
      <c r="BG661" s="205">
        <v>61728.3333333332</v>
      </c>
      <c r="BH661" s="205">
        <v>49382.66666666658</v>
      </c>
      <c r="BI661" s="2" t="s">
        <v>904</v>
      </c>
      <c r="BJ661" s="2" t="s">
        <v>904</v>
      </c>
      <c r="BK661" s="2" t="s">
        <v>904</v>
      </c>
      <c r="BL661" s="2" t="s">
        <v>911</v>
      </c>
      <c r="BM661" s="208" t="s">
        <v>904</v>
      </c>
      <c r="BN661" s="208" t="s">
        <v>904</v>
      </c>
      <c r="BO661" s="87">
        <v>20.0</v>
      </c>
      <c r="BP661" s="101">
        <v>0.05</v>
      </c>
      <c r="BQ661" s="101">
        <v>0.04</v>
      </c>
      <c r="BR661" s="2">
        <v>100.0</v>
      </c>
      <c r="BS661" s="2">
        <v>100.0</v>
      </c>
    </row>
    <row r="662" ht="12.75" customHeight="1">
      <c r="A662" s="87" t="str">
        <f t="shared" si="1"/>
        <v>Indonesia Mangrove Restoration Hybrid Medium</v>
      </c>
      <c r="B662" s="87" t="s">
        <v>162</v>
      </c>
      <c r="C662" s="203" t="s">
        <v>184</v>
      </c>
      <c r="D662" s="203" t="s">
        <v>585</v>
      </c>
      <c r="E662" s="203" t="s">
        <v>160</v>
      </c>
      <c r="F662" s="203" t="s">
        <v>174</v>
      </c>
      <c r="G662" s="203" t="s">
        <v>910</v>
      </c>
      <c r="H662" s="177">
        <v>500.0</v>
      </c>
      <c r="I662" s="2" t="s">
        <v>903</v>
      </c>
      <c r="J662" s="2">
        <v>1.3194628191229E7</v>
      </c>
      <c r="K662" s="2" t="e">
        <v>#VALUE!</v>
      </c>
      <c r="L662" s="204" t="e">
        <v>#VALUE!</v>
      </c>
      <c r="M662" s="92" t="e">
        <v>#VALUE!</v>
      </c>
      <c r="N662" s="92" t="e">
        <v>#VALUE!</v>
      </c>
      <c r="O662" s="92" t="e">
        <v>#VALUE!</v>
      </c>
      <c r="P662" s="92" t="e">
        <v>#VALUE!</v>
      </c>
      <c r="Q662" s="92" t="e">
        <v>#VALUE!</v>
      </c>
      <c r="R662" s="92" t="e">
        <v>#VALUE!</v>
      </c>
      <c r="S662" s="92">
        <v>628972.5000000001</v>
      </c>
      <c r="T662" s="92">
        <v>503178.00000000006</v>
      </c>
      <c r="U662" s="92" t="e">
        <v>#VALUE!</v>
      </c>
      <c r="V662" s="92" t="e">
        <v>#VALUE!</v>
      </c>
      <c r="W662" s="92" t="e">
        <v>#VALUE!</v>
      </c>
      <c r="X662" s="92" t="e">
        <v>#VALUE!</v>
      </c>
      <c r="Y662" s="92" t="e">
        <v>#VALUE!</v>
      </c>
      <c r="Z662" s="92">
        <v>1257.9450000000002</v>
      </c>
      <c r="AA662" s="92" t="e">
        <v>#VALUE!</v>
      </c>
      <c r="AB662" s="87">
        <v>500.0</v>
      </c>
      <c r="AC662" s="2" t="e">
        <v>#VALUE!</v>
      </c>
      <c r="AD662" s="92" t="e">
        <v>#VALUE!</v>
      </c>
      <c r="AE662" s="92" t="e">
        <v>#VALUE!</v>
      </c>
      <c r="AF662" s="92" t="e">
        <v>#VALUE!</v>
      </c>
      <c r="AG662" s="92" t="e">
        <v>#VALUE!</v>
      </c>
      <c r="AH662" s="2" t="s">
        <v>904</v>
      </c>
      <c r="AI662" s="2" t="s">
        <v>904</v>
      </c>
      <c r="AJ662" s="2" t="s">
        <v>904</v>
      </c>
      <c r="AK662" s="177">
        <v>503178.00000000006</v>
      </c>
      <c r="AL662" s="2" t="s">
        <v>904</v>
      </c>
      <c r="AM662" s="2" t="s">
        <v>904</v>
      </c>
      <c r="AN662" s="2" t="s">
        <v>904</v>
      </c>
      <c r="AO662" s="2" t="s">
        <v>904</v>
      </c>
      <c r="AP662" s="2" t="s">
        <v>904</v>
      </c>
      <c r="AQ662" s="2" t="s">
        <v>904</v>
      </c>
      <c r="AR662" s="2" t="s">
        <v>904</v>
      </c>
      <c r="AS662" s="2" t="s">
        <v>904</v>
      </c>
      <c r="AT662" s="2" t="s">
        <v>904</v>
      </c>
      <c r="AU662" s="2" t="s">
        <v>904</v>
      </c>
      <c r="AV662" s="2" t="s">
        <v>904</v>
      </c>
      <c r="AW662" s="2" t="s">
        <v>904</v>
      </c>
      <c r="AX662" s="2" t="s">
        <v>904</v>
      </c>
      <c r="AY662" s="2" t="s">
        <v>904</v>
      </c>
      <c r="AZ662" s="2" t="s">
        <v>904</v>
      </c>
      <c r="BA662" s="205">
        <v>5.87233731666956E7</v>
      </c>
      <c r="BB662" s="205">
        <v>35.87971451425426</v>
      </c>
      <c r="BC662" s="206" t="s">
        <v>904</v>
      </c>
      <c r="BD662" s="205">
        <v>35.87971451425426</v>
      </c>
      <c r="BE662" s="205">
        <v>49970.125086729335</v>
      </c>
      <c r="BF662" s="205">
        <v>0.0</v>
      </c>
      <c r="BG662" s="205">
        <v>628972.5000000001</v>
      </c>
      <c r="BH662" s="205">
        <v>503178.00000000006</v>
      </c>
      <c r="BI662" s="2" t="s">
        <v>904</v>
      </c>
      <c r="BJ662" s="2" t="s">
        <v>904</v>
      </c>
      <c r="BK662" s="2" t="s">
        <v>904</v>
      </c>
      <c r="BL662" s="2" t="s">
        <v>911</v>
      </c>
      <c r="BM662" s="208" t="s">
        <v>904</v>
      </c>
      <c r="BN662" s="208" t="s">
        <v>904</v>
      </c>
      <c r="BO662" s="87">
        <v>20.0</v>
      </c>
      <c r="BP662" s="101">
        <v>0.05</v>
      </c>
      <c r="BQ662" s="101">
        <v>0.04</v>
      </c>
      <c r="BR662" s="2">
        <v>100.0</v>
      </c>
      <c r="BS662" s="2">
        <v>100.0</v>
      </c>
    </row>
    <row r="663" ht="12.75" customHeight="1">
      <c r="A663" s="87" t="str">
        <f t="shared" si="1"/>
        <v>Indonesia Mangrove Restoration Hybrid Medium</v>
      </c>
      <c r="B663" s="87" t="s">
        <v>162</v>
      </c>
      <c r="C663" s="203" t="s">
        <v>184</v>
      </c>
      <c r="D663" s="203" t="s">
        <v>585</v>
      </c>
      <c r="E663" s="203" t="s">
        <v>160</v>
      </c>
      <c r="F663" s="203" t="s">
        <v>174</v>
      </c>
      <c r="G663" s="203" t="s">
        <v>910</v>
      </c>
      <c r="H663" s="177">
        <v>500.0</v>
      </c>
      <c r="I663" s="2" t="s">
        <v>903</v>
      </c>
      <c r="J663" s="2">
        <v>1.3194628191229E7</v>
      </c>
      <c r="K663" s="2" t="e">
        <v>#VALUE!</v>
      </c>
      <c r="L663" s="204" t="e">
        <v>#VALUE!</v>
      </c>
      <c r="M663" s="92" t="e">
        <v>#VALUE!</v>
      </c>
      <c r="N663" s="92" t="e">
        <v>#VALUE!</v>
      </c>
      <c r="O663" s="92" t="e">
        <v>#VALUE!</v>
      </c>
      <c r="P663" s="92" t="e">
        <v>#VALUE!</v>
      </c>
      <c r="Q663" s="92" t="e">
        <v>#VALUE!</v>
      </c>
      <c r="R663" s="92" t="e">
        <v>#VALUE!</v>
      </c>
      <c r="S663" s="92">
        <v>628972.5000000001</v>
      </c>
      <c r="T663" s="92">
        <v>503178.00000000006</v>
      </c>
      <c r="U663" s="92" t="e">
        <v>#VALUE!</v>
      </c>
      <c r="V663" s="92" t="e">
        <v>#VALUE!</v>
      </c>
      <c r="W663" s="92" t="e">
        <v>#VALUE!</v>
      </c>
      <c r="X663" s="92" t="e">
        <v>#VALUE!</v>
      </c>
      <c r="Y663" s="92" t="e">
        <v>#VALUE!</v>
      </c>
      <c r="Z663" s="92">
        <v>1257.9450000000002</v>
      </c>
      <c r="AA663" s="92" t="e">
        <v>#VALUE!</v>
      </c>
      <c r="AB663" s="87">
        <v>500.0</v>
      </c>
      <c r="AC663" s="2" t="e">
        <v>#VALUE!</v>
      </c>
      <c r="AD663" s="92" t="e">
        <v>#VALUE!</v>
      </c>
      <c r="AE663" s="92" t="e">
        <v>#VALUE!</v>
      </c>
      <c r="AF663" s="92" t="e">
        <v>#VALUE!</v>
      </c>
      <c r="AG663" s="92" t="e">
        <v>#VALUE!</v>
      </c>
      <c r="AH663" s="2" t="s">
        <v>904</v>
      </c>
      <c r="AI663" s="2" t="s">
        <v>904</v>
      </c>
      <c r="AJ663" s="2" t="s">
        <v>904</v>
      </c>
      <c r="AK663" s="177">
        <v>503178.00000000006</v>
      </c>
      <c r="AL663" s="2" t="s">
        <v>904</v>
      </c>
      <c r="AM663" s="2" t="s">
        <v>904</v>
      </c>
      <c r="AN663" s="2" t="s">
        <v>904</v>
      </c>
      <c r="AO663" s="2" t="s">
        <v>904</v>
      </c>
      <c r="AP663" s="2" t="s">
        <v>904</v>
      </c>
      <c r="AQ663" s="2" t="s">
        <v>904</v>
      </c>
      <c r="AR663" s="2" t="s">
        <v>904</v>
      </c>
      <c r="AS663" s="2" t="s">
        <v>904</v>
      </c>
      <c r="AT663" s="2" t="s">
        <v>904</v>
      </c>
      <c r="AU663" s="2" t="s">
        <v>904</v>
      </c>
      <c r="AV663" s="2" t="s">
        <v>904</v>
      </c>
      <c r="AW663" s="2" t="s">
        <v>904</v>
      </c>
      <c r="AX663" s="2" t="s">
        <v>904</v>
      </c>
      <c r="AY663" s="2" t="s">
        <v>904</v>
      </c>
      <c r="AZ663" s="2" t="s">
        <v>904</v>
      </c>
      <c r="BA663" s="205">
        <v>5.87233731666956E7</v>
      </c>
      <c r="BB663" s="205">
        <v>35.87971451425426</v>
      </c>
      <c r="BC663" s="206" t="s">
        <v>904</v>
      </c>
      <c r="BD663" s="205">
        <v>35.87971451425426</v>
      </c>
      <c r="BE663" s="205">
        <v>49970.125086729335</v>
      </c>
      <c r="BF663" s="205">
        <v>0.0</v>
      </c>
      <c r="BG663" s="205">
        <v>628972.5000000001</v>
      </c>
      <c r="BH663" s="205">
        <v>503178.00000000006</v>
      </c>
      <c r="BI663" s="2" t="s">
        <v>904</v>
      </c>
      <c r="BJ663" s="2" t="s">
        <v>904</v>
      </c>
      <c r="BK663" s="2" t="s">
        <v>904</v>
      </c>
      <c r="BL663" s="2" t="s">
        <v>911</v>
      </c>
      <c r="BM663" s="208" t="s">
        <v>904</v>
      </c>
      <c r="BN663" s="208" t="s">
        <v>904</v>
      </c>
      <c r="BO663" s="87">
        <v>20.0</v>
      </c>
      <c r="BP663" s="101">
        <v>0.05</v>
      </c>
      <c r="BQ663" s="101">
        <v>0.04</v>
      </c>
      <c r="BR663" s="2">
        <v>100.0</v>
      </c>
      <c r="BS663" s="2">
        <v>100.0</v>
      </c>
    </row>
    <row r="664" ht="12.75" customHeight="1">
      <c r="A664" s="87" t="str">
        <f t="shared" si="1"/>
        <v>Indonesia Salt marsh Restoration Hybrid Medium</v>
      </c>
      <c r="B664" s="87" t="s">
        <v>162</v>
      </c>
      <c r="C664" s="203" t="s">
        <v>184</v>
      </c>
      <c r="D664" s="203" t="s">
        <v>585</v>
      </c>
      <c r="E664" s="203" t="s">
        <v>168</v>
      </c>
      <c r="F664" s="203" t="s">
        <v>174</v>
      </c>
      <c r="G664" s="203" t="s">
        <v>910</v>
      </c>
      <c r="H664" s="177">
        <v>500.0</v>
      </c>
      <c r="I664" s="2" t="s">
        <v>903</v>
      </c>
      <c r="J664" s="2">
        <v>1538.032167397889</v>
      </c>
      <c r="K664" s="2" t="e">
        <v>#VALUE!</v>
      </c>
      <c r="L664" s="204" t="e">
        <v>#VALUE!</v>
      </c>
      <c r="M664" s="92" t="e">
        <v>#VALUE!</v>
      </c>
      <c r="N664" s="92" t="e">
        <v>#VALUE!</v>
      </c>
      <c r="O664" s="92" t="e">
        <v>#VALUE!</v>
      </c>
      <c r="P664" s="92" t="e">
        <v>#VALUE!</v>
      </c>
      <c r="Q664" s="92" t="e">
        <v>#VALUE!</v>
      </c>
      <c r="R664" s="92" t="e">
        <v>#VALUE!</v>
      </c>
      <c r="S664" s="92">
        <v>32532.499999999927</v>
      </c>
      <c r="T664" s="92">
        <v>26025.999999999953</v>
      </c>
      <c r="U664" s="92" t="e">
        <v>#VALUE!</v>
      </c>
      <c r="V664" s="92" t="e">
        <v>#VALUE!</v>
      </c>
      <c r="W664" s="92" t="e">
        <v>#VALUE!</v>
      </c>
      <c r="X664" s="92" t="e">
        <v>#VALUE!</v>
      </c>
      <c r="Y664" s="92" t="e">
        <v>#VALUE!</v>
      </c>
      <c r="Z664" s="92">
        <v>65.06499999999986</v>
      </c>
      <c r="AA664" s="92" t="e">
        <v>#VALUE!</v>
      </c>
      <c r="AB664" s="87">
        <v>500.0</v>
      </c>
      <c r="AC664" s="2" t="e">
        <v>#VALUE!</v>
      </c>
      <c r="AD664" s="92" t="e">
        <v>#VALUE!</v>
      </c>
      <c r="AE664" s="92" t="e">
        <v>#VALUE!</v>
      </c>
      <c r="AF664" s="92" t="e">
        <v>#VALUE!</v>
      </c>
      <c r="AG664" s="92" t="e">
        <v>#VALUE!</v>
      </c>
      <c r="AH664" s="2" t="s">
        <v>904</v>
      </c>
      <c r="AI664" s="2" t="s">
        <v>904</v>
      </c>
      <c r="AJ664" s="2" t="s">
        <v>904</v>
      </c>
      <c r="AK664" s="177">
        <v>26025.999999999953</v>
      </c>
      <c r="AL664" s="2" t="s">
        <v>904</v>
      </c>
      <c r="AM664" s="2" t="s">
        <v>904</v>
      </c>
      <c r="AN664" s="2" t="s">
        <v>904</v>
      </c>
      <c r="AO664" s="2" t="s">
        <v>904</v>
      </c>
      <c r="AP664" s="2" t="s">
        <v>904</v>
      </c>
      <c r="AQ664" s="2" t="s">
        <v>904</v>
      </c>
      <c r="AR664" s="2" t="s">
        <v>904</v>
      </c>
      <c r="AS664" s="2" t="s">
        <v>904</v>
      </c>
      <c r="AT664" s="2" t="s">
        <v>904</v>
      </c>
      <c r="AU664" s="2" t="s">
        <v>904</v>
      </c>
      <c r="AV664" s="2" t="s">
        <v>904</v>
      </c>
      <c r="AW664" s="2" t="s">
        <v>904</v>
      </c>
      <c r="AX664" s="2" t="s">
        <v>904</v>
      </c>
      <c r="AY664" s="2" t="s">
        <v>904</v>
      </c>
      <c r="AZ664" s="2" t="s">
        <v>904</v>
      </c>
      <c r="BA664" s="205">
        <v>348653.01152767864</v>
      </c>
      <c r="BB664" s="205">
        <v>27.267565064445023</v>
      </c>
      <c r="BC664" s="206" t="s">
        <v>904</v>
      </c>
      <c r="BD664" s="205">
        <v>27.267565064445023</v>
      </c>
      <c r="BE664" s="205">
        <v>5974.879038245689</v>
      </c>
      <c r="BF664" s="205">
        <v>0.0</v>
      </c>
      <c r="BG664" s="205">
        <v>32532.499999999927</v>
      </c>
      <c r="BH664" s="205">
        <v>26025.999999999953</v>
      </c>
      <c r="BI664" s="2" t="s">
        <v>904</v>
      </c>
      <c r="BJ664" s="2" t="s">
        <v>904</v>
      </c>
      <c r="BK664" s="2" t="s">
        <v>904</v>
      </c>
      <c r="BL664" s="2" t="s">
        <v>911</v>
      </c>
      <c r="BM664" s="208" t="s">
        <v>904</v>
      </c>
      <c r="BN664" s="208" t="s">
        <v>904</v>
      </c>
      <c r="BO664" s="87">
        <v>20.0</v>
      </c>
      <c r="BP664" s="101">
        <v>0.05</v>
      </c>
      <c r="BQ664" s="101">
        <v>0.04</v>
      </c>
      <c r="BR664" s="2">
        <v>100.0</v>
      </c>
      <c r="BS664" s="2">
        <v>100.0</v>
      </c>
    </row>
    <row r="665" ht="12.75" customHeight="1">
      <c r="A665" s="87" t="str">
        <f t="shared" si="1"/>
        <v>Indonesia Salt marsh Restoration Hybrid Medium</v>
      </c>
      <c r="B665" s="87" t="s">
        <v>162</v>
      </c>
      <c r="C665" s="203" t="s">
        <v>184</v>
      </c>
      <c r="D665" s="203" t="s">
        <v>585</v>
      </c>
      <c r="E665" s="203" t="s">
        <v>168</v>
      </c>
      <c r="F665" s="203" t="s">
        <v>174</v>
      </c>
      <c r="G665" s="203" t="s">
        <v>910</v>
      </c>
      <c r="H665" s="177">
        <v>500.0</v>
      </c>
      <c r="I665" s="2" t="s">
        <v>903</v>
      </c>
      <c r="J665" s="2">
        <v>1538.032167397889</v>
      </c>
      <c r="K665" s="2" t="e">
        <v>#VALUE!</v>
      </c>
      <c r="L665" s="204" t="e">
        <v>#VALUE!</v>
      </c>
      <c r="M665" s="92" t="e">
        <v>#VALUE!</v>
      </c>
      <c r="N665" s="92" t="e">
        <v>#VALUE!</v>
      </c>
      <c r="O665" s="92" t="e">
        <v>#VALUE!</v>
      </c>
      <c r="P665" s="92" t="e">
        <v>#VALUE!</v>
      </c>
      <c r="Q665" s="92" t="e">
        <v>#VALUE!</v>
      </c>
      <c r="R665" s="92" t="e">
        <v>#VALUE!</v>
      </c>
      <c r="S665" s="92">
        <v>32532.499999999927</v>
      </c>
      <c r="T665" s="92">
        <v>26025.999999999953</v>
      </c>
      <c r="U665" s="92" t="e">
        <v>#VALUE!</v>
      </c>
      <c r="V665" s="92" t="e">
        <v>#VALUE!</v>
      </c>
      <c r="W665" s="92" t="e">
        <v>#VALUE!</v>
      </c>
      <c r="X665" s="92" t="e">
        <v>#VALUE!</v>
      </c>
      <c r="Y665" s="92" t="e">
        <v>#VALUE!</v>
      </c>
      <c r="Z665" s="92">
        <v>65.06499999999986</v>
      </c>
      <c r="AA665" s="92" t="e">
        <v>#VALUE!</v>
      </c>
      <c r="AB665" s="87">
        <v>500.0</v>
      </c>
      <c r="AC665" s="2" t="e">
        <v>#VALUE!</v>
      </c>
      <c r="AD665" s="92" t="e">
        <v>#VALUE!</v>
      </c>
      <c r="AE665" s="92" t="e">
        <v>#VALUE!</v>
      </c>
      <c r="AF665" s="92" t="e">
        <v>#VALUE!</v>
      </c>
      <c r="AG665" s="92" t="e">
        <v>#VALUE!</v>
      </c>
      <c r="AH665" s="2" t="s">
        <v>904</v>
      </c>
      <c r="AI665" s="2" t="s">
        <v>904</v>
      </c>
      <c r="AJ665" s="2" t="s">
        <v>904</v>
      </c>
      <c r="AK665" s="177">
        <v>26025.999999999953</v>
      </c>
      <c r="AL665" s="2" t="s">
        <v>904</v>
      </c>
      <c r="AM665" s="2" t="s">
        <v>904</v>
      </c>
      <c r="AN665" s="2" t="s">
        <v>904</v>
      </c>
      <c r="AO665" s="2" t="s">
        <v>904</v>
      </c>
      <c r="AP665" s="2" t="s">
        <v>904</v>
      </c>
      <c r="AQ665" s="2" t="s">
        <v>904</v>
      </c>
      <c r="AR665" s="2" t="s">
        <v>904</v>
      </c>
      <c r="AS665" s="2" t="s">
        <v>904</v>
      </c>
      <c r="AT665" s="2" t="s">
        <v>904</v>
      </c>
      <c r="AU665" s="2" t="s">
        <v>904</v>
      </c>
      <c r="AV665" s="2" t="s">
        <v>904</v>
      </c>
      <c r="AW665" s="2" t="s">
        <v>904</v>
      </c>
      <c r="AX665" s="2" t="s">
        <v>904</v>
      </c>
      <c r="AY665" s="2" t="s">
        <v>904</v>
      </c>
      <c r="AZ665" s="2" t="s">
        <v>904</v>
      </c>
      <c r="BA665" s="205">
        <v>348653.01152767864</v>
      </c>
      <c r="BB665" s="205">
        <v>27.267565064445023</v>
      </c>
      <c r="BC665" s="206" t="s">
        <v>904</v>
      </c>
      <c r="BD665" s="205">
        <v>27.267565064445023</v>
      </c>
      <c r="BE665" s="205">
        <v>5974.879038245689</v>
      </c>
      <c r="BF665" s="205">
        <v>0.0</v>
      </c>
      <c r="BG665" s="205">
        <v>32532.499999999927</v>
      </c>
      <c r="BH665" s="205">
        <v>26025.999999999953</v>
      </c>
      <c r="BI665" s="2" t="s">
        <v>904</v>
      </c>
      <c r="BJ665" s="2" t="s">
        <v>904</v>
      </c>
      <c r="BK665" s="2" t="s">
        <v>904</v>
      </c>
      <c r="BL665" s="2" t="s">
        <v>911</v>
      </c>
      <c r="BM665" s="208" t="s">
        <v>904</v>
      </c>
      <c r="BN665" s="208" t="s">
        <v>904</v>
      </c>
      <c r="BO665" s="87">
        <v>20.0</v>
      </c>
      <c r="BP665" s="101">
        <v>0.05</v>
      </c>
      <c r="BQ665" s="101">
        <v>0.04</v>
      </c>
      <c r="BR665" s="2">
        <v>100.0</v>
      </c>
      <c r="BS665" s="2">
        <v>100.0</v>
      </c>
    </row>
    <row r="666" ht="12.75" customHeight="1">
      <c r="A666" s="87" t="str">
        <f t="shared" si="1"/>
        <v>Indonesia Mangrove Restoration Hybrid Medium</v>
      </c>
      <c r="B666" s="87" t="s">
        <v>162</v>
      </c>
      <c r="C666" s="203" t="s">
        <v>184</v>
      </c>
      <c r="D666" s="203" t="s">
        <v>585</v>
      </c>
      <c r="E666" s="203" t="s">
        <v>160</v>
      </c>
      <c r="F666" s="203" t="s">
        <v>174</v>
      </c>
      <c r="G666" s="203" t="s">
        <v>910</v>
      </c>
      <c r="H666" s="177">
        <v>500.0</v>
      </c>
      <c r="I666" s="2" t="s">
        <v>903</v>
      </c>
      <c r="J666" s="2">
        <v>1.3194628191229E7</v>
      </c>
      <c r="K666" s="2" t="e">
        <v>#VALUE!</v>
      </c>
      <c r="L666" s="204" t="e">
        <v>#VALUE!</v>
      </c>
      <c r="M666" s="92" t="e">
        <v>#VALUE!</v>
      </c>
      <c r="N666" s="92" t="e">
        <v>#VALUE!</v>
      </c>
      <c r="O666" s="92" t="e">
        <v>#VALUE!</v>
      </c>
      <c r="P666" s="92" t="e">
        <v>#VALUE!</v>
      </c>
      <c r="Q666" s="92" t="e">
        <v>#VALUE!</v>
      </c>
      <c r="R666" s="92" t="e">
        <v>#VALUE!</v>
      </c>
      <c r="S666" s="92">
        <v>628972.5000000001</v>
      </c>
      <c r="T666" s="92">
        <v>503178.00000000006</v>
      </c>
      <c r="U666" s="92" t="e">
        <v>#VALUE!</v>
      </c>
      <c r="V666" s="92" t="e">
        <v>#VALUE!</v>
      </c>
      <c r="W666" s="92" t="e">
        <v>#VALUE!</v>
      </c>
      <c r="X666" s="92" t="e">
        <v>#VALUE!</v>
      </c>
      <c r="Y666" s="92" t="e">
        <v>#VALUE!</v>
      </c>
      <c r="Z666" s="92">
        <v>1257.9450000000002</v>
      </c>
      <c r="AA666" s="92" t="e">
        <v>#VALUE!</v>
      </c>
      <c r="AB666" s="87">
        <v>500.0</v>
      </c>
      <c r="AC666" s="2" t="e">
        <v>#VALUE!</v>
      </c>
      <c r="AD666" s="92" t="e">
        <v>#VALUE!</v>
      </c>
      <c r="AE666" s="92" t="e">
        <v>#VALUE!</v>
      </c>
      <c r="AF666" s="92" t="e">
        <v>#VALUE!</v>
      </c>
      <c r="AG666" s="92" t="e">
        <v>#VALUE!</v>
      </c>
      <c r="AH666" s="2" t="s">
        <v>904</v>
      </c>
      <c r="AI666" s="2" t="s">
        <v>904</v>
      </c>
      <c r="AJ666" s="2" t="s">
        <v>904</v>
      </c>
      <c r="AK666" s="177">
        <v>503178.00000000006</v>
      </c>
      <c r="AL666" s="2" t="s">
        <v>904</v>
      </c>
      <c r="AM666" s="2" t="s">
        <v>904</v>
      </c>
      <c r="AN666" s="2" t="s">
        <v>904</v>
      </c>
      <c r="AO666" s="2" t="s">
        <v>904</v>
      </c>
      <c r="AP666" s="2" t="s">
        <v>904</v>
      </c>
      <c r="AQ666" s="2" t="s">
        <v>904</v>
      </c>
      <c r="AR666" s="2" t="s">
        <v>904</v>
      </c>
      <c r="AS666" s="2" t="s">
        <v>904</v>
      </c>
      <c r="AT666" s="2" t="s">
        <v>904</v>
      </c>
      <c r="AU666" s="2" t="s">
        <v>904</v>
      </c>
      <c r="AV666" s="2" t="s">
        <v>904</v>
      </c>
      <c r="AW666" s="2" t="s">
        <v>904</v>
      </c>
      <c r="AX666" s="2" t="s">
        <v>904</v>
      </c>
      <c r="AY666" s="2" t="s">
        <v>904</v>
      </c>
      <c r="AZ666" s="2" t="s">
        <v>904</v>
      </c>
      <c r="BA666" s="205">
        <v>5.87233731666956E7</v>
      </c>
      <c r="BB666" s="205">
        <v>35.87971451425426</v>
      </c>
      <c r="BC666" s="206" t="s">
        <v>904</v>
      </c>
      <c r="BD666" s="205">
        <v>35.87971451425426</v>
      </c>
      <c r="BE666" s="205">
        <v>49970.125086729335</v>
      </c>
      <c r="BF666" s="205">
        <v>0.0</v>
      </c>
      <c r="BG666" s="205">
        <v>628972.5000000001</v>
      </c>
      <c r="BH666" s="205">
        <v>503178.00000000006</v>
      </c>
      <c r="BI666" s="2" t="s">
        <v>904</v>
      </c>
      <c r="BJ666" s="2" t="s">
        <v>904</v>
      </c>
      <c r="BK666" s="2" t="s">
        <v>904</v>
      </c>
      <c r="BL666" s="2" t="s">
        <v>911</v>
      </c>
      <c r="BM666" s="208" t="s">
        <v>904</v>
      </c>
      <c r="BN666" s="208" t="s">
        <v>904</v>
      </c>
      <c r="BO666" s="87">
        <v>20.0</v>
      </c>
      <c r="BP666" s="101">
        <v>0.05</v>
      </c>
      <c r="BQ666" s="101">
        <v>0.04</v>
      </c>
      <c r="BR666" s="2">
        <v>100.0</v>
      </c>
      <c r="BS666" s="2">
        <v>100.0</v>
      </c>
    </row>
    <row r="667" ht="12.75" customHeight="1">
      <c r="A667" s="87" t="str">
        <f t="shared" si="1"/>
        <v>Indonesia Mangrove Restoration Hybrid Medium</v>
      </c>
      <c r="B667" s="87" t="s">
        <v>162</v>
      </c>
      <c r="C667" s="203" t="s">
        <v>184</v>
      </c>
      <c r="D667" s="203" t="s">
        <v>585</v>
      </c>
      <c r="E667" s="203" t="s">
        <v>160</v>
      </c>
      <c r="F667" s="203" t="s">
        <v>174</v>
      </c>
      <c r="G667" s="203" t="s">
        <v>910</v>
      </c>
      <c r="H667" s="177">
        <v>500.0</v>
      </c>
      <c r="I667" s="2" t="s">
        <v>903</v>
      </c>
      <c r="J667" s="2">
        <v>1.3194628191229E7</v>
      </c>
      <c r="K667" s="2" t="e">
        <v>#VALUE!</v>
      </c>
      <c r="L667" s="204" t="e">
        <v>#VALUE!</v>
      </c>
      <c r="M667" s="92" t="e">
        <v>#VALUE!</v>
      </c>
      <c r="N667" s="92" t="e">
        <v>#VALUE!</v>
      </c>
      <c r="O667" s="92" t="e">
        <v>#VALUE!</v>
      </c>
      <c r="P667" s="92" t="e">
        <v>#VALUE!</v>
      </c>
      <c r="Q667" s="92" t="e">
        <v>#VALUE!</v>
      </c>
      <c r="R667" s="92" t="e">
        <v>#VALUE!</v>
      </c>
      <c r="S667" s="92">
        <v>628972.5000000001</v>
      </c>
      <c r="T667" s="92">
        <v>503178.00000000006</v>
      </c>
      <c r="U667" s="92" t="e">
        <v>#VALUE!</v>
      </c>
      <c r="V667" s="92" t="e">
        <v>#VALUE!</v>
      </c>
      <c r="W667" s="92" t="e">
        <v>#VALUE!</v>
      </c>
      <c r="X667" s="92" t="e">
        <v>#VALUE!</v>
      </c>
      <c r="Y667" s="92" t="e">
        <v>#VALUE!</v>
      </c>
      <c r="Z667" s="92">
        <v>1257.9450000000002</v>
      </c>
      <c r="AA667" s="92" t="e">
        <v>#VALUE!</v>
      </c>
      <c r="AB667" s="87">
        <v>500.0</v>
      </c>
      <c r="AC667" s="2" t="e">
        <v>#VALUE!</v>
      </c>
      <c r="AD667" s="92" t="e">
        <v>#VALUE!</v>
      </c>
      <c r="AE667" s="92" t="e">
        <v>#VALUE!</v>
      </c>
      <c r="AF667" s="92" t="e">
        <v>#VALUE!</v>
      </c>
      <c r="AG667" s="92" t="e">
        <v>#VALUE!</v>
      </c>
      <c r="AH667" s="2" t="s">
        <v>904</v>
      </c>
      <c r="AI667" s="2" t="s">
        <v>904</v>
      </c>
      <c r="AJ667" s="2" t="s">
        <v>904</v>
      </c>
      <c r="AK667" s="177">
        <v>503178.00000000006</v>
      </c>
      <c r="AL667" s="2" t="s">
        <v>904</v>
      </c>
      <c r="AM667" s="2" t="s">
        <v>904</v>
      </c>
      <c r="AN667" s="2" t="s">
        <v>904</v>
      </c>
      <c r="AO667" s="2" t="s">
        <v>904</v>
      </c>
      <c r="AP667" s="2" t="s">
        <v>904</v>
      </c>
      <c r="AQ667" s="2" t="s">
        <v>904</v>
      </c>
      <c r="AR667" s="2" t="s">
        <v>904</v>
      </c>
      <c r="AS667" s="2" t="s">
        <v>904</v>
      </c>
      <c r="AT667" s="2" t="s">
        <v>904</v>
      </c>
      <c r="AU667" s="2" t="s">
        <v>904</v>
      </c>
      <c r="AV667" s="2" t="s">
        <v>904</v>
      </c>
      <c r="AW667" s="2" t="s">
        <v>904</v>
      </c>
      <c r="AX667" s="2" t="s">
        <v>904</v>
      </c>
      <c r="AY667" s="2" t="s">
        <v>904</v>
      </c>
      <c r="AZ667" s="2" t="s">
        <v>904</v>
      </c>
      <c r="BA667" s="205">
        <v>5.87233731666956E7</v>
      </c>
      <c r="BB667" s="205">
        <v>35.87971451425426</v>
      </c>
      <c r="BC667" s="206" t="s">
        <v>904</v>
      </c>
      <c r="BD667" s="205">
        <v>35.87971451425426</v>
      </c>
      <c r="BE667" s="205">
        <v>49970.125086729335</v>
      </c>
      <c r="BF667" s="205">
        <v>0.0</v>
      </c>
      <c r="BG667" s="205">
        <v>628972.5000000001</v>
      </c>
      <c r="BH667" s="205">
        <v>503178.00000000006</v>
      </c>
      <c r="BI667" s="2" t="s">
        <v>904</v>
      </c>
      <c r="BJ667" s="2" t="s">
        <v>904</v>
      </c>
      <c r="BK667" s="2" t="s">
        <v>904</v>
      </c>
      <c r="BL667" s="2" t="s">
        <v>911</v>
      </c>
      <c r="BM667" s="208" t="s">
        <v>904</v>
      </c>
      <c r="BN667" s="208" t="s">
        <v>904</v>
      </c>
      <c r="BO667" s="87">
        <v>20.0</v>
      </c>
      <c r="BP667" s="101">
        <v>0.05</v>
      </c>
      <c r="BQ667" s="101">
        <v>0.04</v>
      </c>
      <c r="BR667" s="2">
        <v>100.0</v>
      </c>
      <c r="BS667" s="2">
        <v>100.0</v>
      </c>
    </row>
    <row r="668" ht="12.75" customHeight="1">
      <c r="A668" s="87" t="str">
        <f t="shared" si="1"/>
        <v>Indonesia Salt marsh Restoration Hybrid Medium</v>
      </c>
      <c r="B668" s="87" t="s">
        <v>162</v>
      </c>
      <c r="C668" s="203" t="s">
        <v>184</v>
      </c>
      <c r="D668" s="203" t="s">
        <v>585</v>
      </c>
      <c r="E668" s="203" t="s">
        <v>168</v>
      </c>
      <c r="F668" s="203" t="s">
        <v>174</v>
      </c>
      <c r="G668" s="203" t="s">
        <v>910</v>
      </c>
      <c r="H668" s="177">
        <v>500.0</v>
      </c>
      <c r="I668" s="2" t="s">
        <v>903</v>
      </c>
      <c r="J668" s="2">
        <v>1538.032167397889</v>
      </c>
      <c r="K668" s="2" t="e">
        <v>#VALUE!</v>
      </c>
      <c r="L668" s="204" t="e">
        <v>#VALUE!</v>
      </c>
      <c r="M668" s="92" t="e">
        <v>#VALUE!</v>
      </c>
      <c r="N668" s="92" t="e">
        <v>#VALUE!</v>
      </c>
      <c r="O668" s="92" t="e">
        <v>#VALUE!</v>
      </c>
      <c r="P668" s="92" t="e">
        <v>#VALUE!</v>
      </c>
      <c r="Q668" s="92" t="e">
        <v>#VALUE!</v>
      </c>
      <c r="R668" s="92" t="e">
        <v>#VALUE!</v>
      </c>
      <c r="S668" s="92">
        <v>32532.499999999927</v>
      </c>
      <c r="T668" s="92">
        <v>26025.999999999953</v>
      </c>
      <c r="U668" s="92" t="e">
        <v>#VALUE!</v>
      </c>
      <c r="V668" s="92" t="e">
        <v>#VALUE!</v>
      </c>
      <c r="W668" s="92" t="e">
        <v>#VALUE!</v>
      </c>
      <c r="X668" s="92" t="e">
        <v>#VALUE!</v>
      </c>
      <c r="Y668" s="92" t="e">
        <v>#VALUE!</v>
      </c>
      <c r="Z668" s="92">
        <v>65.06499999999986</v>
      </c>
      <c r="AA668" s="92" t="e">
        <v>#VALUE!</v>
      </c>
      <c r="AB668" s="87">
        <v>500.0</v>
      </c>
      <c r="AC668" s="2" t="e">
        <v>#VALUE!</v>
      </c>
      <c r="AD668" s="92" t="e">
        <v>#VALUE!</v>
      </c>
      <c r="AE668" s="92" t="e">
        <v>#VALUE!</v>
      </c>
      <c r="AF668" s="92" t="e">
        <v>#VALUE!</v>
      </c>
      <c r="AG668" s="92" t="e">
        <v>#VALUE!</v>
      </c>
      <c r="AH668" s="2" t="s">
        <v>904</v>
      </c>
      <c r="AI668" s="2" t="s">
        <v>904</v>
      </c>
      <c r="AJ668" s="2" t="s">
        <v>904</v>
      </c>
      <c r="AK668" s="177">
        <v>26025.999999999953</v>
      </c>
      <c r="AL668" s="2" t="s">
        <v>904</v>
      </c>
      <c r="AM668" s="2" t="s">
        <v>904</v>
      </c>
      <c r="AN668" s="2" t="s">
        <v>904</v>
      </c>
      <c r="AO668" s="2" t="s">
        <v>904</v>
      </c>
      <c r="AP668" s="2" t="s">
        <v>904</v>
      </c>
      <c r="AQ668" s="2" t="s">
        <v>904</v>
      </c>
      <c r="AR668" s="2" t="s">
        <v>904</v>
      </c>
      <c r="AS668" s="2" t="s">
        <v>904</v>
      </c>
      <c r="AT668" s="2" t="s">
        <v>904</v>
      </c>
      <c r="AU668" s="2" t="s">
        <v>904</v>
      </c>
      <c r="AV668" s="2" t="s">
        <v>904</v>
      </c>
      <c r="AW668" s="2" t="s">
        <v>904</v>
      </c>
      <c r="AX668" s="2" t="s">
        <v>904</v>
      </c>
      <c r="AY668" s="2" t="s">
        <v>904</v>
      </c>
      <c r="AZ668" s="2" t="s">
        <v>904</v>
      </c>
      <c r="BA668" s="205">
        <v>348653.01152767864</v>
      </c>
      <c r="BB668" s="205">
        <v>27.267565064445023</v>
      </c>
      <c r="BC668" s="206" t="s">
        <v>904</v>
      </c>
      <c r="BD668" s="205">
        <v>27.267565064445023</v>
      </c>
      <c r="BE668" s="205">
        <v>5974.879038245689</v>
      </c>
      <c r="BF668" s="205">
        <v>0.0</v>
      </c>
      <c r="BG668" s="205">
        <v>32532.499999999927</v>
      </c>
      <c r="BH668" s="205">
        <v>26025.999999999953</v>
      </c>
      <c r="BI668" s="2" t="s">
        <v>904</v>
      </c>
      <c r="BJ668" s="2" t="s">
        <v>904</v>
      </c>
      <c r="BK668" s="2" t="s">
        <v>904</v>
      </c>
      <c r="BL668" s="2" t="s">
        <v>911</v>
      </c>
      <c r="BM668" s="208" t="s">
        <v>904</v>
      </c>
      <c r="BN668" s="208" t="s">
        <v>904</v>
      </c>
      <c r="BO668" s="87">
        <v>20.0</v>
      </c>
      <c r="BP668" s="101">
        <v>0.05</v>
      </c>
      <c r="BQ668" s="101">
        <v>0.04</v>
      </c>
      <c r="BR668" s="2">
        <v>100.0</v>
      </c>
      <c r="BS668" s="2">
        <v>100.0</v>
      </c>
    </row>
    <row r="669" ht="12.75" customHeight="1">
      <c r="A669" s="87" t="str">
        <f t="shared" si="1"/>
        <v>Indonesia Salt marsh Restoration Hybrid Medium</v>
      </c>
      <c r="B669" s="87" t="s">
        <v>162</v>
      </c>
      <c r="C669" s="203" t="s">
        <v>184</v>
      </c>
      <c r="D669" s="203" t="s">
        <v>585</v>
      </c>
      <c r="E669" s="203" t="s">
        <v>168</v>
      </c>
      <c r="F669" s="203" t="s">
        <v>174</v>
      </c>
      <c r="G669" s="203" t="s">
        <v>910</v>
      </c>
      <c r="H669" s="177">
        <v>500.0</v>
      </c>
      <c r="I669" s="2" t="s">
        <v>903</v>
      </c>
      <c r="J669" s="2">
        <v>1538.032167397889</v>
      </c>
      <c r="K669" s="2" t="e">
        <v>#VALUE!</v>
      </c>
      <c r="L669" s="204" t="e">
        <v>#VALUE!</v>
      </c>
      <c r="M669" s="92" t="e">
        <v>#VALUE!</v>
      </c>
      <c r="N669" s="92" t="e">
        <v>#VALUE!</v>
      </c>
      <c r="O669" s="92" t="e">
        <v>#VALUE!</v>
      </c>
      <c r="P669" s="92" t="e">
        <v>#VALUE!</v>
      </c>
      <c r="Q669" s="92" t="e">
        <v>#VALUE!</v>
      </c>
      <c r="R669" s="92" t="e">
        <v>#VALUE!</v>
      </c>
      <c r="S669" s="92">
        <v>32532.499999999927</v>
      </c>
      <c r="T669" s="92">
        <v>26025.999999999953</v>
      </c>
      <c r="U669" s="92" t="e">
        <v>#VALUE!</v>
      </c>
      <c r="V669" s="92" t="e">
        <v>#VALUE!</v>
      </c>
      <c r="W669" s="92" t="e">
        <v>#VALUE!</v>
      </c>
      <c r="X669" s="92" t="e">
        <v>#VALUE!</v>
      </c>
      <c r="Y669" s="92" t="e">
        <v>#VALUE!</v>
      </c>
      <c r="Z669" s="92">
        <v>65.06499999999986</v>
      </c>
      <c r="AA669" s="92" t="e">
        <v>#VALUE!</v>
      </c>
      <c r="AB669" s="87">
        <v>500.0</v>
      </c>
      <c r="AC669" s="2" t="e">
        <v>#VALUE!</v>
      </c>
      <c r="AD669" s="92" t="e">
        <v>#VALUE!</v>
      </c>
      <c r="AE669" s="92" t="e">
        <v>#VALUE!</v>
      </c>
      <c r="AF669" s="92" t="e">
        <v>#VALUE!</v>
      </c>
      <c r="AG669" s="92" t="e">
        <v>#VALUE!</v>
      </c>
      <c r="AH669" s="2" t="s">
        <v>904</v>
      </c>
      <c r="AI669" s="2" t="s">
        <v>904</v>
      </c>
      <c r="AJ669" s="2" t="s">
        <v>904</v>
      </c>
      <c r="AK669" s="177">
        <v>26025.999999999953</v>
      </c>
      <c r="AL669" s="2" t="s">
        <v>904</v>
      </c>
      <c r="AM669" s="2" t="s">
        <v>904</v>
      </c>
      <c r="AN669" s="2" t="s">
        <v>904</v>
      </c>
      <c r="AO669" s="2" t="s">
        <v>904</v>
      </c>
      <c r="AP669" s="2" t="s">
        <v>904</v>
      </c>
      <c r="AQ669" s="2" t="s">
        <v>904</v>
      </c>
      <c r="AR669" s="2" t="s">
        <v>904</v>
      </c>
      <c r="AS669" s="2" t="s">
        <v>904</v>
      </c>
      <c r="AT669" s="2" t="s">
        <v>904</v>
      </c>
      <c r="AU669" s="2" t="s">
        <v>904</v>
      </c>
      <c r="AV669" s="2" t="s">
        <v>904</v>
      </c>
      <c r="AW669" s="2" t="s">
        <v>904</v>
      </c>
      <c r="AX669" s="2" t="s">
        <v>904</v>
      </c>
      <c r="AY669" s="2" t="s">
        <v>904</v>
      </c>
      <c r="AZ669" s="2" t="s">
        <v>904</v>
      </c>
      <c r="BA669" s="205">
        <v>348653.01152767864</v>
      </c>
      <c r="BB669" s="205">
        <v>27.267565064445023</v>
      </c>
      <c r="BC669" s="206" t="s">
        <v>904</v>
      </c>
      <c r="BD669" s="205">
        <v>27.267565064445023</v>
      </c>
      <c r="BE669" s="205">
        <v>5974.879038245689</v>
      </c>
      <c r="BF669" s="205">
        <v>0.0</v>
      </c>
      <c r="BG669" s="205">
        <v>32532.499999999927</v>
      </c>
      <c r="BH669" s="205">
        <v>26025.999999999953</v>
      </c>
      <c r="BI669" s="2" t="s">
        <v>904</v>
      </c>
      <c r="BJ669" s="2" t="s">
        <v>904</v>
      </c>
      <c r="BK669" s="2" t="s">
        <v>904</v>
      </c>
      <c r="BL669" s="2" t="s">
        <v>911</v>
      </c>
      <c r="BM669" s="208" t="s">
        <v>904</v>
      </c>
      <c r="BN669" s="208" t="s">
        <v>904</v>
      </c>
      <c r="BO669" s="87">
        <v>20.0</v>
      </c>
      <c r="BP669" s="101">
        <v>0.05</v>
      </c>
      <c r="BQ669" s="101">
        <v>0.04</v>
      </c>
      <c r="BR669" s="2">
        <v>100.0</v>
      </c>
      <c r="BS669" s="2">
        <v>100.0</v>
      </c>
    </row>
    <row r="670" ht="12.75" customHeight="1">
      <c r="A670" s="87" t="str">
        <f t="shared" si="1"/>
        <v>Indonesia Mangrove Restoration Hybrid Small</v>
      </c>
      <c r="B670" s="87" t="s">
        <v>162</v>
      </c>
      <c r="C670" s="203" t="s">
        <v>184</v>
      </c>
      <c r="D670" s="203" t="s">
        <v>585</v>
      </c>
      <c r="E670" s="203" t="s">
        <v>160</v>
      </c>
      <c r="F670" s="203" t="s">
        <v>174</v>
      </c>
      <c r="G670" s="203" t="s">
        <v>910</v>
      </c>
      <c r="H670" s="177">
        <v>100.0</v>
      </c>
      <c r="I670" s="2" t="s">
        <v>907</v>
      </c>
      <c r="J670" s="2">
        <v>1.3194628191229E7</v>
      </c>
      <c r="K670" s="2" t="e">
        <v>#VALUE!</v>
      </c>
      <c r="L670" s="204" t="e">
        <v>#VALUE!</v>
      </c>
      <c r="M670" s="92" t="e">
        <v>#VALUE!</v>
      </c>
      <c r="N670" s="92" t="e">
        <v>#VALUE!</v>
      </c>
      <c r="O670" s="92" t="e">
        <v>#VALUE!</v>
      </c>
      <c r="P670" s="92" t="e">
        <v>#VALUE!</v>
      </c>
      <c r="Q670" s="92" t="e">
        <v>#VALUE!</v>
      </c>
      <c r="R670" s="92" t="e">
        <v>#VALUE!</v>
      </c>
      <c r="S670" s="92">
        <v>129020.00000000001</v>
      </c>
      <c r="T670" s="92">
        <v>103216.00000000004</v>
      </c>
      <c r="U670" s="92" t="e">
        <v>#VALUE!</v>
      </c>
      <c r="V670" s="92" t="e">
        <v>#VALUE!</v>
      </c>
      <c r="W670" s="92" t="e">
        <v>#VALUE!</v>
      </c>
      <c r="X670" s="92" t="e">
        <v>#VALUE!</v>
      </c>
      <c r="Y670" s="92" t="e">
        <v>#VALUE!</v>
      </c>
      <c r="Z670" s="92">
        <v>1290.2</v>
      </c>
      <c r="AA670" s="92" t="e">
        <v>#VALUE!</v>
      </c>
      <c r="AB670" s="87">
        <v>500.0</v>
      </c>
      <c r="AC670" s="2" t="e">
        <v>#VALUE!</v>
      </c>
      <c r="AD670" s="92" t="e">
        <v>#VALUE!</v>
      </c>
      <c r="AE670" s="92" t="e">
        <v>#VALUE!</v>
      </c>
      <c r="AF670" s="92" t="e">
        <v>#VALUE!</v>
      </c>
      <c r="AG670" s="92" t="e">
        <v>#VALUE!</v>
      </c>
      <c r="AH670" s="2" t="s">
        <v>904</v>
      </c>
      <c r="AI670" s="2" t="s">
        <v>904</v>
      </c>
      <c r="AJ670" s="2" t="s">
        <v>904</v>
      </c>
      <c r="AK670" s="177">
        <v>103216.00000000004</v>
      </c>
      <c r="AL670" s="2" t="s">
        <v>904</v>
      </c>
      <c r="AM670" s="2" t="s">
        <v>904</v>
      </c>
      <c r="AN670" s="2" t="s">
        <v>904</v>
      </c>
      <c r="AO670" s="2" t="s">
        <v>904</v>
      </c>
      <c r="AP670" s="2" t="s">
        <v>904</v>
      </c>
      <c r="AQ670" s="2" t="s">
        <v>904</v>
      </c>
      <c r="AR670" s="2" t="s">
        <v>904</v>
      </c>
      <c r="AS670" s="2" t="s">
        <v>904</v>
      </c>
      <c r="AT670" s="2" t="s">
        <v>904</v>
      </c>
      <c r="AU670" s="2" t="s">
        <v>904</v>
      </c>
      <c r="AV670" s="2" t="s">
        <v>904</v>
      </c>
      <c r="AW670" s="2" t="s">
        <v>904</v>
      </c>
      <c r="AX670" s="2" t="s">
        <v>904</v>
      </c>
      <c r="AY670" s="2" t="s">
        <v>904</v>
      </c>
      <c r="AZ670" s="2" t="s">
        <v>904</v>
      </c>
      <c r="BA670" s="205">
        <v>5.87233731666956E7</v>
      </c>
      <c r="BB670" s="205">
        <v>7.175942902850849</v>
      </c>
      <c r="BC670" s="206" t="s">
        <v>904</v>
      </c>
      <c r="BD670" s="205">
        <v>7.175942902850849</v>
      </c>
      <c r="BE670" s="205">
        <v>9994.025017345864</v>
      </c>
      <c r="BF670" s="205">
        <v>0.0</v>
      </c>
      <c r="BG670" s="205">
        <v>129020.00000000001</v>
      </c>
      <c r="BH670" s="205">
        <v>103216.00000000004</v>
      </c>
      <c r="BI670" s="2" t="s">
        <v>904</v>
      </c>
      <c r="BJ670" s="2" t="s">
        <v>904</v>
      </c>
      <c r="BK670" s="2" t="s">
        <v>904</v>
      </c>
      <c r="BL670" s="2" t="s">
        <v>911</v>
      </c>
      <c r="BM670" s="208" t="s">
        <v>904</v>
      </c>
      <c r="BN670" s="208" t="s">
        <v>904</v>
      </c>
      <c r="BO670" s="87">
        <v>20.0</v>
      </c>
      <c r="BP670" s="101">
        <v>0.05</v>
      </c>
      <c r="BQ670" s="101">
        <v>0.04</v>
      </c>
      <c r="BR670" s="2">
        <v>100.0</v>
      </c>
      <c r="BS670" s="2">
        <v>100.0</v>
      </c>
    </row>
    <row r="671" ht="12.75" customHeight="1">
      <c r="A671" s="87" t="str">
        <f t="shared" si="1"/>
        <v>Indonesia Mangrove Restoration Hybrid Small</v>
      </c>
      <c r="B671" s="87" t="s">
        <v>162</v>
      </c>
      <c r="C671" s="203" t="s">
        <v>184</v>
      </c>
      <c r="D671" s="203" t="s">
        <v>585</v>
      </c>
      <c r="E671" s="203" t="s">
        <v>160</v>
      </c>
      <c r="F671" s="203" t="s">
        <v>174</v>
      </c>
      <c r="G671" s="203" t="s">
        <v>910</v>
      </c>
      <c r="H671" s="177">
        <v>100.0</v>
      </c>
      <c r="I671" s="2" t="s">
        <v>907</v>
      </c>
      <c r="J671" s="2">
        <v>1.3194628191229E7</v>
      </c>
      <c r="K671" s="2" t="e">
        <v>#VALUE!</v>
      </c>
      <c r="L671" s="204" t="e">
        <v>#VALUE!</v>
      </c>
      <c r="M671" s="92" t="e">
        <v>#VALUE!</v>
      </c>
      <c r="N671" s="92" t="e">
        <v>#VALUE!</v>
      </c>
      <c r="O671" s="92" t="e">
        <v>#VALUE!</v>
      </c>
      <c r="P671" s="92" t="e">
        <v>#VALUE!</v>
      </c>
      <c r="Q671" s="92" t="e">
        <v>#VALUE!</v>
      </c>
      <c r="R671" s="92" t="e">
        <v>#VALUE!</v>
      </c>
      <c r="S671" s="92">
        <v>129020.00000000001</v>
      </c>
      <c r="T671" s="92">
        <v>103216.00000000004</v>
      </c>
      <c r="U671" s="92" t="e">
        <v>#VALUE!</v>
      </c>
      <c r="V671" s="92" t="e">
        <v>#VALUE!</v>
      </c>
      <c r="W671" s="92" t="e">
        <v>#VALUE!</v>
      </c>
      <c r="X671" s="92" t="e">
        <v>#VALUE!</v>
      </c>
      <c r="Y671" s="92" t="e">
        <v>#VALUE!</v>
      </c>
      <c r="Z671" s="92">
        <v>1290.2</v>
      </c>
      <c r="AA671" s="92" t="e">
        <v>#VALUE!</v>
      </c>
      <c r="AB671" s="87">
        <v>500.0</v>
      </c>
      <c r="AC671" s="2" t="e">
        <v>#VALUE!</v>
      </c>
      <c r="AD671" s="92" t="e">
        <v>#VALUE!</v>
      </c>
      <c r="AE671" s="92" t="e">
        <v>#VALUE!</v>
      </c>
      <c r="AF671" s="92" t="e">
        <v>#VALUE!</v>
      </c>
      <c r="AG671" s="92" t="e">
        <v>#VALUE!</v>
      </c>
      <c r="AH671" s="2" t="s">
        <v>904</v>
      </c>
      <c r="AI671" s="2" t="s">
        <v>904</v>
      </c>
      <c r="AJ671" s="2" t="s">
        <v>904</v>
      </c>
      <c r="AK671" s="177">
        <v>103216.00000000004</v>
      </c>
      <c r="AL671" s="2" t="s">
        <v>904</v>
      </c>
      <c r="AM671" s="2" t="s">
        <v>904</v>
      </c>
      <c r="AN671" s="2" t="s">
        <v>904</v>
      </c>
      <c r="AO671" s="2" t="s">
        <v>904</v>
      </c>
      <c r="AP671" s="2" t="s">
        <v>904</v>
      </c>
      <c r="AQ671" s="2" t="s">
        <v>904</v>
      </c>
      <c r="AR671" s="2" t="s">
        <v>904</v>
      </c>
      <c r="AS671" s="2" t="s">
        <v>904</v>
      </c>
      <c r="AT671" s="2" t="s">
        <v>904</v>
      </c>
      <c r="AU671" s="2" t="s">
        <v>904</v>
      </c>
      <c r="AV671" s="2" t="s">
        <v>904</v>
      </c>
      <c r="AW671" s="2" t="s">
        <v>904</v>
      </c>
      <c r="AX671" s="2" t="s">
        <v>904</v>
      </c>
      <c r="AY671" s="2" t="s">
        <v>904</v>
      </c>
      <c r="AZ671" s="2" t="s">
        <v>904</v>
      </c>
      <c r="BA671" s="205">
        <v>5.87233731666956E7</v>
      </c>
      <c r="BB671" s="205">
        <v>7.175942902850849</v>
      </c>
      <c r="BC671" s="206" t="s">
        <v>904</v>
      </c>
      <c r="BD671" s="205">
        <v>7.175942902850849</v>
      </c>
      <c r="BE671" s="205">
        <v>9994.025017345864</v>
      </c>
      <c r="BF671" s="205">
        <v>0.0</v>
      </c>
      <c r="BG671" s="205">
        <v>129020.00000000001</v>
      </c>
      <c r="BH671" s="205">
        <v>103216.00000000004</v>
      </c>
      <c r="BI671" s="2" t="s">
        <v>904</v>
      </c>
      <c r="BJ671" s="2" t="s">
        <v>904</v>
      </c>
      <c r="BK671" s="2" t="s">
        <v>904</v>
      </c>
      <c r="BL671" s="2" t="s">
        <v>911</v>
      </c>
      <c r="BM671" s="208" t="s">
        <v>904</v>
      </c>
      <c r="BN671" s="208" t="s">
        <v>904</v>
      </c>
      <c r="BO671" s="87">
        <v>20.0</v>
      </c>
      <c r="BP671" s="101">
        <v>0.05</v>
      </c>
      <c r="BQ671" s="101">
        <v>0.04</v>
      </c>
      <c r="BR671" s="2">
        <v>100.0</v>
      </c>
      <c r="BS671" s="2">
        <v>100.0</v>
      </c>
    </row>
    <row r="672" ht="12.75" customHeight="1">
      <c r="A672" s="87" t="str">
        <f t="shared" si="1"/>
        <v>Indonesia Salt marsh Restoration Hybrid Small</v>
      </c>
      <c r="B672" s="87" t="s">
        <v>162</v>
      </c>
      <c r="C672" s="203" t="s">
        <v>184</v>
      </c>
      <c r="D672" s="203" t="s">
        <v>585</v>
      </c>
      <c r="E672" s="203" t="s">
        <v>168</v>
      </c>
      <c r="F672" s="203" t="s">
        <v>174</v>
      </c>
      <c r="G672" s="203" t="s">
        <v>910</v>
      </c>
      <c r="H672" s="177">
        <v>100.0</v>
      </c>
      <c r="I672" s="2" t="s">
        <v>907</v>
      </c>
      <c r="J672" s="2">
        <v>1538.032167397889</v>
      </c>
      <c r="K672" s="2" t="e">
        <v>#VALUE!</v>
      </c>
      <c r="L672" s="204" t="e">
        <v>#VALUE!</v>
      </c>
      <c r="M672" s="92" t="e">
        <v>#VALUE!</v>
      </c>
      <c r="N672" s="92" t="e">
        <v>#VALUE!</v>
      </c>
      <c r="O672" s="92" t="e">
        <v>#VALUE!</v>
      </c>
      <c r="P672" s="92" t="e">
        <v>#VALUE!</v>
      </c>
      <c r="Q672" s="92" t="e">
        <v>#VALUE!</v>
      </c>
      <c r="R672" s="92" t="e">
        <v>#VALUE!</v>
      </c>
      <c r="S672" s="92">
        <v>6673.333333333321</v>
      </c>
      <c r="T672" s="92">
        <v>5338.666666666656</v>
      </c>
      <c r="U672" s="92" t="e">
        <v>#VALUE!</v>
      </c>
      <c r="V672" s="92" t="e">
        <v>#VALUE!</v>
      </c>
      <c r="W672" s="92" t="e">
        <v>#VALUE!</v>
      </c>
      <c r="X672" s="92" t="e">
        <v>#VALUE!</v>
      </c>
      <c r="Y672" s="92" t="e">
        <v>#VALUE!</v>
      </c>
      <c r="Z672" s="92">
        <v>66.7333333333332</v>
      </c>
      <c r="AA672" s="92" t="e">
        <v>#VALUE!</v>
      </c>
      <c r="AB672" s="87">
        <v>500.0</v>
      </c>
      <c r="AC672" s="2" t="e">
        <v>#VALUE!</v>
      </c>
      <c r="AD672" s="92" t="e">
        <v>#VALUE!</v>
      </c>
      <c r="AE672" s="92" t="e">
        <v>#VALUE!</v>
      </c>
      <c r="AF672" s="92" t="e">
        <v>#VALUE!</v>
      </c>
      <c r="AG672" s="92" t="e">
        <v>#VALUE!</v>
      </c>
      <c r="AH672" s="2" t="s">
        <v>904</v>
      </c>
      <c r="AI672" s="2" t="s">
        <v>904</v>
      </c>
      <c r="AJ672" s="2" t="s">
        <v>904</v>
      </c>
      <c r="AK672" s="177">
        <v>5338.666666666656</v>
      </c>
      <c r="AL672" s="2" t="s">
        <v>904</v>
      </c>
      <c r="AM672" s="2" t="s">
        <v>904</v>
      </c>
      <c r="AN672" s="2" t="s">
        <v>904</v>
      </c>
      <c r="AO672" s="2" t="s">
        <v>904</v>
      </c>
      <c r="AP672" s="2" t="s">
        <v>904</v>
      </c>
      <c r="AQ672" s="2" t="s">
        <v>904</v>
      </c>
      <c r="AR672" s="2" t="s">
        <v>904</v>
      </c>
      <c r="AS672" s="2" t="s">
        <v>904</v>
      </c>
      <c r="AT672" s="2" t="s">
        <v>904</v>
      </c>
      <c r="AU672" s="2" t="s">
        <v>904</v>
      </c>
      <c r="AV672" s="2" t="s">
        <v>904</v>
      </c>
      <c r="AW672" s="2" t="s">
        <v>904</v>
      </c>
      <c r="AX672" s="2" t="s">
        <v>904</v>
      </c>
      <c r="AY672" s="2" t="s">
        <v>904</v>
      </c>
      <c r="AZ672" s="2" t="s">
        <v>904</v>
      </c>
      <c r="BA672" s="205">
        <v>348653.01152767864</v>
      </c>
      <c r="BB672" s="205">
        <v>5.453513012889005</v>
      </c>
      <c r="BC672" s="206" t="s">
        <v>904</v>
      </c>
      <c r="BD672" s="205">
        <v>5.453513012889005</v>
      </c>
      <c r="BE672" s="205">
        <v>1194.975807649138</v>
      </c>
      <c r="BF672" s="205">
        <v>0.0</v>
      </c>
      <c r="BG672" s="205">
        <v>6673.333333333321</v>
      </c>
      <c r="BH672" s="205">
        <v>5338.666666666656</v>
      </c>
      <c r="BI672" s="2" t="s">
        <v>904</v>
      </c>
      <c r="BJ672" s="2" t="s">
        <v>904</v>
      </c>
      <c r="BK672" s="2" t="s">
        <v>904</v>
      </c>
      <c r="BL672" s="2" t="s">
        <v>911</v>
      </c>
      <c r="BM672" s="208" t="s">
        <v>904</v>
      </c>
      <c r="BN672" s="208" t="s">
        <v>904</v>
      </c>
      <c r="BO672" s="87">
        <v>20.0</v>
      </c>
      <c r="BP672" s="101">
        <v>0.05</v>
      </c>
      <c r="BQ672" s="101">
        <v>0.04</v>
      </c>
      <c r="BR672" s="2">
        <v>100.0</v>
      </c>
      <c r="BS672" s="2">
        <v>100.0</v>
      </c>
    </row>
    <row r="673" ht="12.75" customHeight="1">
      <c r="A673" s="87" t="str">
        <f t="shared" si="1"/>
        <v>Indonesia Salt marsh Restoration Hybrid Small</v>
      </c>
      <c r="B673" s="87" t="s">
        <v>162</v>
      </c>
      <c r="C673" s="203" t="s">
        <v>184</v>
      </c>
      <c r="D673" s="203" t="s">
        <v>585</v>
      </c>
      <c r="E673" s="203" t="s">
        <v>168</v>
      </c>
      <c r="F673" s="203" t="s">
        <v>174</v>
      </c>
      <c r="G673" s="203" t="s">
        <v>910</v>
      </c>
      <c r="H673" s="177">
        <v>100.0</v>
      </c>
      <c r="I673" s="2" t="s">
        <v>907</v>
      </c>
      <c r="J673" s="2">
        <v>1538.032167397889</v>
      </c>
      <c r="K673" s="2" t="e">
        <v>#VALUE!</v>
      </c>
      <c r="L673" s="204" t="e">
        <v>#VALUE!</v>
      </c>
      <c r="M673" s="92" t="e">
        <v>#VALUE!</v>
      </c>
      <c r="N673" s="92" t="e">
        <v>#VALUE!</v>
      </c>
      <c r="O673" s="92" t="e">
        <v>#VALUE!</v>
      </c>
      <c r="P673" s="92" t="e">
        <v>#VALUE!</v>
      </c>
      <c r="Q673" s="92" t="e">
        <v>#VALUE!</v>
      </c>
      <c r="R673" s="92" t="e">
        <v>#VALUE!</v>
      </c>
      <c r="S673" s="92">
        <v>6673.333333333321</v>
      </c>
      <c r="T673" s="92">
        <v>5338.666666666656</v>
      </c>
      <c r="U673" s="92" t="e">
        <v>#VALUE!</v>
      </c>
      <c r="V673" s="92" t="e">
        <v>#VALUE!</v>
      </c>
      <c r="W673" s="92" t="e">
        <v>#VALUE!</v>
      </c>
      <c r="X673" s="92" t="e">
        <v>#VALUE!</v>
      </c>
      <c r="Y673" s="92" t="e">
        <v>#VALUE!</v>
      </c>
      <c r="Z673" s="92">
        <v>66.7333333333332</v>
      </c>
      <c r="AA673" s="92" t="e">
        <v>#VALUE!</v>
      </c>
      <c r="AB673" s="87">
        <v>500.0</v>
      </c>
      <c r="AC673" s="2" t="e">
        <v>#VALUE!</v>
      </c>
      <c r="AD673" s="92" t="e">
        <v>#VALUE!</v>
      </c>
      <c r="AE673" s="92" t="e">
        <v>#VALUE!</v>
      </c>
      <c r="AF673" s="92" t="e">
        <v>#VALUE!</v>
      </c>
      <c r="AG673" s="92" t="e">
        <v>#VALUE!</v>
      </c>
      <c r="AH673" s="2" t="s">
        <v>904</v>
      </c>
      <c r="AI673" s="2" t="s">
        <v>904</v>
      </c>
      <c r="AJ673" s="2" t="s">
        <v>904</v>
      </c>
      <c r="AK673" s="177">
        <v>5338.666666666656</v>
      </c>
      <c r="AL673" s="2" t="s">
        <v>904</v>
      </c>
      <c r="AM673" s="2" t="s">
        <v>904</v>
      </c>
      <c r="AN673" s="2" t="s">
        <v>904</v>
      </c>
      <c r="AO673" s="2" t="s">
        <v>904</v>
      </c>
      <c r="AP673" s="2" t="s">
        <v>904</v>
      </c>
      <c r="AQ673" s="2" t="s">
        <v>904</v>
      </c>
      <c r="AR673" s="2" t="s">
        <v>904</v>
      </c>
      <c r="AS673" s="2" t="s">
        <v>904</v>
      </c>
      <c r="AT673" s="2" t="s">
        <v>904</v>
      </c>
      <c r="AU673" s="2" t="s">
        <v>904</v>
      </c>
      <c r="AV673" s="2" t="s">
        <v>904</v>
      </c>
      <c r="AW673" s="2" t="s">
        <v>904</v>
      </c>
      <c r="AX673" s="2" t="s">
        <v>904</v>
      </c>
      <c r="AY673" s="2" t="s">
        <v>904</v>
      </c>
      <c r="AZ673" s="2" t="s">
        <v>904</v>
      </c>
      <c r="BA673" s="205">
        <v>348653.01152767864</v>
      </c>
      <c r="BB673" s="205">
        <v>5.453513012889005</v>
      </c>
      <c r="BC673" s="206" t="s">
        <v>904</v>
      </c>
      <c r="BD673" s="205">
        <v>5.453513012889005</v>
      </c>
      <c r="BE673" s="205">
        <v>1194.975807649138</v>
      </c>
      <c r="BF673" s="205">
        <v>0.0</v>
      </c>
      <c r="BG673" s="205">
        <v>6673.333333333321</v>
      </c>
      <c r="BH673" s="205">
        <v>5338.666666666656</v>
      </c>
      <c r="BI673" s="2" t="s">
        <v>904</v>
      </c>
      <c r="BJ673" s="2" t="s">
        <v>904</v>
      </c>
      <c r="BK673" s="2" t="s">
        <v>904</v>
      </c>
      <c r="BL673" s="2" t="s">
        <v>911</v>
      </c>
      <c r="BM673" s="208" t="s">
        <v>904</v>
      </c>
      <c r="BN673" s="208" t="s">
        <v>904</v>
      </c>
      <c r="BO673" s="87">
        <v>20.0</v>
      </c>
      <c r="BP673" s="101">
        <v>0.05</v>
      </c>
      <c r="BQ673" s="101">
        <v>0.04</v>
      </c>
      <c r="BR673" s="2">
        <v>100.0</v>
      </c>
      <c r="BS673" s="2">
        <v>100.0</v>
      </c>
    </row>
    <row r="674" ht="12.75" customHeight="1">
      <c r="A674" s="87" t="str">
        <f t="shared" si="1"/>
        <v>Indonesia Mangrove Restoration Hybrid Small</v>
      </c>
      <c r="B674" s="87" t="s">
        <v>162</v>
      </c>
      <c r="C674" s="203" t="s">
        <v>184</v>
      </c>
      <c r="D674" s="203" t="s">
        <v>585</v>
      </c>
      <c r="E674" s="203" t="s">
        <v>160</v>
      </c>
      <c r="F674" s="203" t="s">
        <v>174</v>
      </c>
      <c r="G674" s="203" t="s">
        <v>910</v>
      </c>
      <c r="H674" s="177">
        <v>100.0</v>
      </c>
      <c r="I674" s="2" t="s">
        <v>907</v>
      </c>
      <c r="J674" s="2">
        <v>1.3194628191229E7</v>
      </c>
      <c r="K674" s="2" t="e">
        <v>#VALUE!</v>
      </c>
      <c r="L674" s="204" t="e">
        <v>#VALUE!</v>
      </c>
      <c r="M674" s="92" t="e">
        <v>#VALUE!</v>
      </c>
      <c r="N674" s="92" t="e">
        <v>#VALUE!</v>
      </c>
      <c r="O674" s="92" t="e">
        <v>#VALUE!</v>
      </c>
      <c r="P674" s="92" t="e">
        <v>#VALUE!</v>
      </c>
      <c r="Q674" s="92" t="e">
        <v>#VALUE!</v>
      </c>
      <c r="R674" s="92" t="e">
        <v>#VALUE!</v>
      </c>
      <c r="S674" s="92">
        <v>129020.00000000001</v>
      </c>
      <c r="T674" s="92">
        <v>103216.00000000004</v>
      </c>
      <c r="U674" s="92" t="e">
        <v>#VALUE!</v>
      </c>
      <c r="V674" s="92" t="e">
        <v>#VALUE!</v>
      </c>
      <c r="W674" s="92" t="e">
        <v>#VALUE!</v>
      </c>
      <c r="X674" s="92" t="e">
        <v>#VALUE!</v>
      </c>
      <c r="Y674" s="92" t="e">
        <v>#VALUE!</v>
      </c>
      <c r="Z674" s="92">
        <v>1290.2</v>
      </c>
      <c r="AA674" s="92" t="e">
        <v>#VALUE!</v>
      </c>
      <c r="AB674" s="87">
        <v>500.0</v>
      </c>
      <c r="AC674" s="2" t="e">
        <v>#VALUE!</v>
      </c>
      <c r="AD674" s="92" t="e">
        <v>#VALUE!</v>
      </c>
      <c r="AE674" s="92" t="e">
        <v>#VALUE!</v>
      </c>
      <c r="AF674" s="92" t="e">
        <v>#VALUE!</v>
      </c>
      <c r="AG674" s="92" t="e">
        <v>#VALUE!</v>
      </c>
      <c r="AH674" s="2" t="s">
        <v>904</v>
      </c>
      <c r="AI674" s="2" t="s">
        <v>904</v>
      </c>
      <c r="AJ674" s="2" t="s">
        <v>904</v>
      </c>
      <c r="AK674" s="177">
        <v>103216.00000000004</v>
      </c>
      <c r="AL674" s="2" t="s">
        <v>904</v>
      </c>
      <c r="AM674" s="2" t="s">
        <v>904</v>
      </c>
      <c r="AN674" s="2" t="s">
        <v>904</v>
      </c>
      <c r="AO674" s="2" t="s">
        <v>904</v>
      </c>
      <c r="AP674" s="2" t="s">
        <v>904</v>
      </c>
      <c r="AQ674" s="2" t="s">
        <v>904</v>
      </c>
      <c r="AR674" s="2" t="s">
        <v>904</v>
      </c>
      <c r="AS674" s="2" t="s">
        <v>904</v>
      </c>
      <c r="AT674" s="2" t="s">
        <v>904</v>
      </c>
      <c r="AU674" s="2" t="s">
        <v>904</v>
      </c>
      <c r="AV674" s="2" t="s">
        <v>904</v>
      </c>
      <c r="AW674" s="2" t="s">
        <v>904</v>
      </c>
      <c r="AX674" s="2" t="s">
        <v>904</v>
      </c>
      <c r="AY674" s="2" t="s">
        <v>904</v>
      </c>
      <c r="AZ674" s="2" t="s">
        <v>904</v>
      </c>
      <c r="BA674" s="205">
        <v>5.87233731666956E7</v>
      </c>
      <c r="BB674" s="205">
        <v>7.175942902850849</v>
      </c>
      <c r="BC674" s="206" t="s">
        <v>904</v>
      </c>
      <c r="BD674" s="205">
        <v>7.175942902850849</v>
      </c>
      <c r="BE674" s="205">
        <v>9994.025017345864</v>
      </c>
      <c r="BF674" s="205">
        <v>0.0</v>
      </c>
      <c r="BG674" s="205">
        <v>129020.00000000001</v>
      </c>
      <c r="BH674" s="205">
        <v>103216.00000000004</v>
      </c>
      <c r="BI674" s="2" t="s">
        <v>904</v>
      </c>
      <c r="BJ674" s="2" t="s">
        <v>904</v>
      </c>
      <c r="BK674" s="2" t="s">
        <v>904</v>
      </c>
      <c r="BL674" s="2" t="s">
        <v>911</v>
      </c>
      <c r="BM674" s="208" t="s">
        <v>904</v>
      </c>
      <c r="BN674" s="208" t="s">
        <v>904</v>
      </c>
      <c r="BO674" s="87">
        <v>20.0</v>
      </c>
      <c r="BP674" s="101">
        <v>0.05</v>
      </c>
      <c r="BQ674" s="101">
        <v>0.04</v>
      </c>
      <c r="BR674" s="2">
        <v>100.0</v>
      </c>
      <c r="BS674" s="2">
        <v>100.0</v>
      </c>
    </row>
    <row r="675" ht="12.75" customHeight="1">
      <c r="A675" s="87" t="str">
        <f t="shared" si="1"/>
        <v>Indonesia Mangrove Restoration Hybrid Small</v>
      </c>
      <c r="B675" s="87" t="s">
        <v>162</v>
      </c>
      <c r="C675" s="203" t="s">
        <v>184</v>
      </c>
      <c r="D675" s="203" t="s">
        <v>585</v>
      </c>
      <c r="E675" s="203" t="s">
        <v>160</v>
      </c>
      <c r="F675" s="203" t="s">
        <v>174</v>
      </c>
      <c r="G675" s="203" t="s">
        <v>910</v>
      </c>
      <c r="H675" s="177">
        <v>100.0</v>
      </c>
      <c r="I675" s="2" t="s">
        <v>907</v>
      </c>
      <c r="J675" s="2">
        <v>1.3194628191229E7</v>
      </c>
      <c r="K675" s="2" t="e">
        <v>#VALUE!</v>
      </c>
      <c r="L675" s="204" t="e">
        <v>#VALUE!</v>
      </c>
      <c r="M675" s="92" t="e">
        <v>#VALUE!</v>
      </c>
      <c r="N675" s="92" t="e">
        <v>#VALUE!</v>
      </c>
      <c r="O675" s="92" t="e">
        <v>#VALUE!</v>
      </c>
      <c r="P675" s="92" t="e">
        <v>#VALUE!</v>
      </c>
      <c r="Q675" s="92" t="e">
        <v>#VALUE!</v>
      </c>
      <c r="R675" s="92" t="e">
        <v>#VALUE!</v>
      </c>
      <c r="S675" s="92">
        <v>129020.00000000001</v>
      </c>
      <c r="T675" s="92">
        <v>103216.00000000004</v>
      </c>
      <c r="U675" s="92" t="e">
        <v>#VALUE!</v>
      </c>
      <c r="V675" s="92" t="e">
        <v>#VALUE!</v>
      </c>
      <c r="W675" s="92" t="e">
        <v>#VALUE!</v>
      </c>
      <c r="X675" s="92" t="e">
        <v>#VALUE!</v>
      </c>
      <c r="Y675" s="92" t="e">
        <v>#VALUE!</v>
      </c>
      <c r="Z675" s="92">
        <v>1290.2</v>
      </c>
      <c r="AA675" s="92" t="e">
        <v>#VALUE!</v>
      </c>
      <c r="AB675" s="87">
        <v>500.0</v>
      </c>
      <c r="AC675" s="2" t="e">
        <v>#VALUE!</v>
      </c>
      <c r="AD675" s="92" t="e">
        <v>#VALUE!</v>
      </c>
      <c r="AE675" s="92" t="e">
        <v>#VALUE!</v>
      </c>
      <c r="AF675" s="92" t="e">
        <v>#VALUE!</v>
      </c>
      <c r="AG675" s="92" t="e">
        <v>#VALUE!</v>
      </c>
      <c r="AH675" s="2" t="s">
        <v>904</v>
      </c>
      <c r="AI675" s="2" t="s">
        <v>904</v>
      </c>
      <c r="AJ675" s="2" t="s">
        <v>904</v>
      </c>
      <c r="AK675" s="177">
        <v>103216.00000000004</v>
      </c>
      <c r="AL675" s="2" t="s">
        <v>904</v>
      </c>
      <c r="AM675" s="2" t="s">
        <v>904</v>
      </c>
      <c r="AN675" s="2" t="s">
        <v>904</v>
      </c>
      <c r="AO675" s="2" t="s">
        <v>904</v>
      </c>
      <c r="AP675" s="2" t="s">
        <v>904</v>
      </c>
      <c r="AQ675" s="2" t="s">
        <v>904</v>
      </c>
      <c r="AR675" s="2" t="s">
        <v>904</v>
      </c>
      <c r="AS675" s="2" t="s">
        <v>904</v>
      </c>
      <c r="AT675" s="2" t="s">
        <v>904</v>
      </c>
      <c r="AU675" s="2" t="s">
        <v>904</v>
      </c>
      <c r="AV675" s="2" t="s">
        <v>904</v>
      </c>
      <c r="AW675" s="2" t="s">
        <v>904</v>
      </c>
      <c r="AX675" s="2" t="s">
        <v>904</v>
      </c>
      <c r="AY675" s="2" t="s">
        <v>904</v>
      </c>
      <c r="AZ675" s="2" t="s">
        <v>904</v>
      </c>
      <c r="BA675" s="205">
        <v>5.87233731666956E7</v>
      </c>
      <c r="BB675" s="205">
        <v>7.175942902850849</v>
      </c>
      <c r="BC675" s="206" t="s">
        <v>904</v>
      </c>
      <c r="BD675" s="205">
        <v>7.175942902850849</v>
      </c>
      <c r="BE675" s="205">
        <v>9994.025017345864</v>
      </c>
      <c r="BF675" s="205">
        <v>0.0</v>
      </c>
      <c r="BG675" s="205">
        <v>129020.00000000001</v>
      </c>
      <c r="BH675" s="205">
        <v>103216.00000000004</v>
      </c>
      <c r="BI675" s="2" t="s">
        <v>904</v>
      </c>
      <c r="BJ675" s="2" t="s">
        <v>904</v>
      </c>
      <c r="BK675" s="2" t="s">
        <v>904</v>
      </c>
      <c r="BL675" s="2" t="s">
        <v>911</v>
      </c>
      <c r="BM675" s="208" t="s">
        <v>904</v>
      </c>
      <c r="BN675" s="208" t="s">
        <v>904</v>
      </c>
      <c r="BO675" s="87">
        <v>20.0</v>
      </c>
      <c r="BP675" s="101">
        <v>0.05</v>
      </c>
      <c r="BQ675" s="101">
        <v>0.04</v>
      </c>
      <c r="BR675" s="2">
        <v>100.0</v>
      </c>
      <c r="BS675" s="2">
        <v>100.0</v>
      </c>
    </row>
    <row r="676" ht="12.75" customHeight="1">
      <c r="A676" s="87" t="str">
        <f t="shared" si="1"/>
        <v>Indonesia Salt marsh Restoration Hybrid Small</v>
      </c>
      <c r="B676" s="87" t="s">
        <v>162</v>
      </c>
      <c r="C676" s="203" t="s">
        <v>184</v>
      </c>
      <c r="D676" s="203" t="s">
        <v>585</v>
      </c>
      <c r="E676" s="203" t="s">
        <v>168</v>
      </c>
      <c r="F676" s="203" t="s">
        <v>174</v>
      </c>
      <c r="G676" s="203" t="s">
        <v>910</v>
      </c>
      <c r="H676" s="177">
        <v>100.0</v>
      </c>
      <c r="I676" s="2" t="s">
        <v>907</v>
      </c>
      <c r="J676" s="2">
        <v>1538.032167397889</v>
      </c>
      <c r="K676" s="2" t="e">
        <v>#VALUE!</v>
      </c>
      <c r="L676" s="204" t="e">
        <v>#VALUE!</v>
      </c>
      <c r="M676" s="92" t="e">
        <v>#VALUE!</v>
      </c>
      <c r="N676" s="92" t="e">
        <v>#VALUE!</v>
      </c>
      <c r="O676" s="92" t="e">
        <v>#VALUE!</v>
      </c>
      <c r="P676" s="92" t="e">
        <v>#VALUE!</v>
      </c>
      <c r="Q676" s="92" t="e">
        <v>#VALUE!</v>
      </c>
      <c r="R676" s="92" t="e">
        <v>#VALUE!</v>
      </c>
      <c r="S676" s="92">
        <v>6673.333333333321</v>
      </c>
      <c r="T676" s="92">
        <v>5338.666666666656</v>
      </c>
      <c r="U676" s="92" t="e">
        <v>#VALUE!</v>
      </c>
      <c r="V676" s="92" t="e">
        <v>#VALUE!</v>
      </c>
      <c r="W676" s="92" t="e">
        <v>#VALUE!</v>
      </c>
      <c r="X676" s="92" t="e">
        <v>#VALUE!</v>
      </c>
      <c r="Y676" s="92" t="e">
        <v>#VALUE!</v>
      </c>
      <c r="Z676" s="92">
        <v>66.7333333333332</v>
      </c>
      <c r="AA676" s="92" t="e">
        <v>#VALUE!</v>
      </c>
      <c r="AB676" s="87">
        <v>500.0</v>
      </c>
      <c r="AC676" s="2" t="e">
        <v>#VALUE!</v>
      </c>
      <c r="AD676" s="92" t="e">
        <v>#VALUE!</v>
      </c>
      <c r="AE676" s="92" t="e">
        <v>#VALUE!</v>
      </c>
      <c r="AF676" s="92" t="e">
        <v>#VALUE!</v>
      </c>
      <c r="AG676" s="92" t="e">
        <v>#VALUE!</v>
      </c>
      <c r="AH676" s="2" t="s">
        <v>904</v>
      </c>
      <c r="AI676" s="2" t="s">
        <v>904</v>
      </c>
      <c r="AJ676" s="2" t="s">
        <v>904</v>
      </c>
      <c r="AK676" s="177">
        <v>5338.666666666656</v>
      </c>
      <c r="AL676" s="2" t="s">
        <v>904</v>
      </c>
      <c r="AM676" s="2" t="s">
        <v>904</v>
      </c>
      <c r="AN676" s="2" t="s">
        <v>904</v>
      </c>
      <c r="AO676" s="2" t="s">
        <v>904</v>
      </c>
      <c r="AP676" s="2" t="s">
        <v>904</v>
      </c>
      <c r="AQ676" s="2" t="s">
        <v>904</v>
      </c>
      <c r="AR676" s="2" t="s">
        <v>904</v>
      </c>
      <c r="AS676" s="2" t="s">
        <v>904</v>
      </c>
      <c r="AT676" s="2" t="s">
        <v>904</v>
      </c>
      <c r="AU676" s="2" t="s">
        <v>904</v>
      </c>
      <c r="AV676" s="2" t="s">
        <v>904</v>
      </c>
      <c r="AW676" s="2" t="s">
        <v>904</v>
      </c>
      <c r="AX676" s="2" t="s">
        <v>904</v>
      </c>
      <c r="AY676" s="2" t="s">
        <v>904</v>
      </c>
      <c r="AZ676" s="2" t="s">
        <v>904</v>
      </c>
      <c r="BA676" s="205">
        <v>348653.01152767864</v>
      </c>
      <c r="BB676" s="205">
        <v>5.453513012889005</v>
      </c>
      <c r="BC676" s="206" t="s">
        <v>904</v>
      </c>
      <c r="BD676" s="205">
        <v>5.453513012889005</v>
      </c>
      <c r="BE676" s="205">
        <v>1194.975807649138</v>
      </c>
      <c r="BF676" s="205">
        <v>0.0</v>
      </c>
      <c r="BG676" s="205">
        <v>6673.333333333321</v>
      </c>
      <c r="BH676" s="205">
        <v>5338.666666666656</v>
      </c>
      <c r="BI676" s="2" t="s">
        <v>904</v>
      </c>
      <c r="BJ676" s="2" t="s">
        <v>904</v>
      </c>
      <c r="BK676" s="2" t="s">
        <v>904</v>
      </c>
      <c r="BL676" s="2" t="s">
        <v>911</v>
      </c>
      <c r="BM676" s="208" t="s">
        <v>904</v>
      </c>
      <c r="BN676" s="208" t="s">
        <v>904</v>
      </c>
      <c r="BO676" s="87">
        <v>20.0</v>
      </c>
      <c r="BP676" s="101">
        <v>0.05</v>
      </c>
      <c r="BQ676" s="101">
        <v>0.04</v>
      </c>
      <c r="BR676" s="2">
        <v>100.0</v>
      </c>
      <c r="BS676" s="2">
        <v>100.0</v>
      </c>
    </row>
    <row r="677" ht="12.75" customHeight="1">
      <c r="A677" s="87" t="str">
        <f t="shared" si="1"/>
        <v>Indonesia Salt marsh Restoration Hybrid Small</v>
      </c>
      <c r="B677" s="87" t="s">
        <v>162</v>
      </c>
      <c r="C677" s="203" t="s">
        <v>184</v>
      </c>
      <c r="D677" s="203" t="s">
        <v>585</v>
      </c>
      <c r="E677" s="203" t="s">
        <v>168</v>
      </c>
      <c r="F677" s="203" t="s">
        <v>174</v>
      </c>
      <c r="G677" s="203" t="s">
        <v>910</v>
      </c>
      <c r="H677" s="177">
        <v>100.0</v>
      </c>
      <c r="I677" s="2" t="s">
        <v>907</v>
      </c>
      <c r="J677" s="2">
        <v>1538.032167397889</v>
      </c>
      <c r="K677" s="2" t="e">
        <v>#VALUE!</v>
      </c>
      <c r="L677" s="204" t="e">
        <v>#VALUE!</v>
      </c>
      <c r="M677" s="92" t="e">
        <v>#VALUE!</v>
      </c>
      <c r="N677" s="92" t="e">
        <v>#VALUE!</v>
      </c>
      <c r="O677" s="92" t="e">
        <v>#VALUE!</v>
      </c>
      <c r="P677" s="92" t="e">
        <v>#VALUE!</v>
      </c>
      <c r="Q677" s="92" t="e">
        <v>#VALUE!</v>
      </c>
      <c r="R677" s="92" t="e">
        <v>#VALUE!</v>
      </c>
      <c r="S677" s="92">
        <v>6673.333333333321</v>
      </c>
      <c r="T677" s="92">
        <v>5338.666666666656</v>
      </c>
      <c r="U677" s="92" t="e">
        <v>#VALUE!</v>
      </c>
      <c r="V677" s="92" t="e">
        <v>#VALUE!</v>
      </c>
      <c r="W677" s="92" t="e">
        <v>#VALUE!</v>
      </c>
      <c r="X677" s="92" t="e">
        <v>#VALUE!</v>
      </c>
      <c r="Y677" s="92" t="e">
        <v>#VALUE!</v>
      </c>
      <c r="Z677" s="92">
        <v>66.7333333333332</v>
      </c>
      <c r="AA677" s="92" t="e">
        <v>#VALUE!</v>
      </c>
      <c r="AB677" s="87">
        <v>500.0</v>
      </c>
      <c r="AC677" s="2" t="e">
        <v>#VALUE!</v>
      </c>
      <c r="AD677" s="92" t="e">
        <v>#VALUE!</v>
      </c>
      <c r="AE677" s="92" t="e">
        <v>#VALUE!</v>
      </c>
      <c r="AF677" s="92" t="e">
        <v>#VALUE!</v>
      </c>
      <c r="AG677" s="92" t="e">
        <v>#VALUE!</v>
      </c>
      <c r="AH677" s="2" t="s">
        <v>904</v>
      </c>
      <c r="AI677" s="2" t="s">
        <v>904</v>
      </c>
      <c r="AJ677" s="2" t="s">
        <v>904</v>
      </c>
      <c r="AK677" s="177">
        <v>5338.666666666656</v>
      </c>
      <c r="AL677" s="2" t="s">
        <v>904</v>
      </c>
      <c r="AM677" s="2" t="s">
        <v>904</v>
      </c>
      <c r="AN677" s="2" t="s">
        <v>904</v>
      </c>
      <c r="AO677" s="2" t="s">
        <v>904</v>
      </c>
      <c r="AP677" s="2" t="s">
        <v>904</v>
      </c>
      <c r="AQ677" s="2" t="s">
        <v>904</v>
      </c>
      <c r="AR677" s="2" t="s">
        <v>904</v>
      </c>
      <c r="AS677" s="2" t="s">
        <v>904</v>
      </c>
      <c r="AT677" s="2" t="s">
        <v>904</v>
      </c>
      <c r="AU677" s="2" t="s">
        <v>904</v>
      </c>
      <c r="AV677" s="2" t="s">
        <v>904</v>
      </c>
      <c r="AW677" s="2" t="s">
        <v>904</v>
      </c>
      <c r="AX677" s="2" t="s">
        <v>904</v>
      </c>
      <c r="AY677" s="2" t="s">
        <v>904</v>
      </c>
      <c r="AZ677" s="2" t="s">
        <v>904</v>
      </c>
      <c r="BA677" s="205">
        <v>348653.01152767864</v>
      </c>
      <c r="BB677" s="205">
        <v>5.453513012889005</v>
      </c>
      <c r="BC677" s="206" t="s">
        <v>904</v>
      </c>
      <c r="BD677" s="205">
        <v>5.453513012889005</v>
      </c>
      <c r="BE677" s="205">
        <v>1194.975807649138</v>
      </c>
      <c r="BF677" s="205">
        <v>0.0</v>
      </c>
      <c r="BG677" s="205">
        <v>6673.333333333321</v>
      </c>
      <c r="BH677" s="205">
        <v>5338.666666666656</v>
      </c>
      <c r="BI677" s="2" t="s">
        <v>904</v>
      </c>
      <c r="BJ677" s="2" t="s">
        <v>904</v>
      </c>
      <c r="BK677" s="2" t="s">
        <v>904</v>
      </c>
      <c r="BL677" s="2" t="s">
        <v>911</v>
      </c>
      <c r="BM677" s="208" t="s">
        <v>904</v>
      </c>
      <c r="BN677" s="208" t="s">
        <v>904</v>
      </c>
      <c r="BO677" s="87">
        <v>20.0</v>
      </c>
      <c r="BP677" s="101">
        <v>0.05</v>
      </c>
      <c r="BQ677" s="101">
        <v>0.04</v>
      </c>
      <c r="BR677" s="2">
        <v>100.0</v>
      </c>
      <c r="BS677" s="2">
        <v>100.0</v>
      </c>
    </row>
    <row r="678" ht="12.75" customHeight="1">
      <c r="A678" s="87" t="str">
        <f t="shared" si="1"/>
        <v>Indonesia Mangrove Restoration Hybrid Large</v>
      </c>
      <c r="B678" s="87" t="s">
        <v>162</v>
      </c>
      <c r="C678" s="203" t="s">
        <v>184</v>
      </c>
      <c r="D678" s="203" t="s">
        <v>585</v>
      </c>
      <c r="E678" s="203" t="s">
        <v>160</v>
      </c>
      <c r="F678" s="203" t="s">
        <v>174</v>
      </c>
      <c r="G678" s="203" t="s">
        <v>910</v>
      </c>
      <c r="H678" s="177">
        <v>1000.0</v>
      </c>
      <c r="I678" s="2" t="s">
        <v>908</v>
      </c>
      <c r="J678" s="2">
        <v>1.3194628191229E7</v>
      </c>
      <c r="K678" s="2" t="e">
        <v>#VALUE!</v>
      </c>
      <c r="L678" s="204" t="e">
        <v>#VALUE!</v>
      </c>
      <c r="M678" s="92" t="e">
        <v>#VALUE!</v>
      </c>
      <c r="N678" s="92" t="e">
        <v>#VALUE!</v>
      </c>
      <c r="O678" s="92" t="e">
        <v>#VALUE!</v>
      </c>
      <c r="P678" s="92" t="e">
        <v>#VALUE!</v>
      </c>
      <c r="Q678" s="92" t="e">
        <v>#VALUE!</v>
      </c>
      <c r="R678" s="92" t="e">
        <v>#VALUE!</v>
      </c>
      <c r="S678" s="92">
        <v>1193435.0000000002</v>
      </c>
      <c r="T678" s="92">
        <v>954748.0000000001</v>
      </c>
      <c r="U678" s="92" t="e">
        <v>#VALUE!</v>
      </c>
      <c r="V678" s="92" t="e">
        <v>#VALUE!</v>
      </c>
      <c r="W678" s="92" t="e">
        <v>#VALUE!</v>
      </c>
      <c r="X678" s="92" t="e">
        <v>#VALUE!</v>
      </c>
      <c r="Y678" s="92" t="e">
        <v>#VALUE!</v>
      </c>
      <c r="Z678" s="92">
        <v>1193.4350000000002</v>
      </c>
      <c r="AA678" s="92" t="e">
        <v>#VALUE!</v>
      </c>
      <c r="AB678" s="87">
        <v>500.0</v>
      </c>
      <c r="AC678" s="2" t="e">
        <v>#VALUE!</v>
      </c>
      <c r="AD678" s="92" t="e">
        <v>#VALUE!</v>
      </c>
      <c r="AE678" s="92" t="e">
        <v>#VALUE!</v>
      </c>
      <c r="AF678" s="92" t="e">
        <v>#VALUE!</v>
      </c>
      <c r="AG678" s="92" t="e">
        <v>#VALUE!</v>
      </c>
      <c r="AH678" s="2" t="s">
        <v>904</v>
      </c>
      <c r="AI678" s="2" t="s">
        <v>904</v>
      </c>
      <c r="AJ678" s="2" t="s">
        <v>904</v>
      </c>
      <c r="AK678" s="177">
        <v>954748.0000000001</v>
      </c>
      <c r="AL678" s="2" t="s">
        <v>904</v>
      </c>
      <c r="AM678" s="2" t="s">
        <v>904</v>
      </c>
      <c r="AN678" s="2" t="s">
        <v>904</v>
      </c>
      <c r="AO678" s="2" t="s">
        <v>904</v>
      </c>
      <c r="AP678" s="2" t="s">
        <v>904</v>
      </c>
      <c r="AQ678" s="2" t="s">
        <v>904</v>
      </c>
      <c r="AR678" s="2" t="s">
        <v>904</v>
      </c>
      <c r="AS678" s="2" t="s">
        <v>904</v>
      </c>
      <c r="AT678" s="2" t="s">
        <v>904</v>
      </c>
      <c r="AU678" s="2" t="s">
        <v>904</v>
      </c>
      <c r="AV678" s="2" t="s">
        <v>904</v>
      </c>
      <c r="AW678" s="2" t="s">
        <v>904</v>
      </c>
      <c r="AX678" s="2" t="s">
        <v>904</v>
      </c>
      <c r="AY678" s="2" t="s">
        <v>904</v>
      </c>
      <c r="AZ678" s="2" t="s">
        <v>904</v>
      </c>
      <c r="BA678" s="205">
        <v>5.87233731666956E7</v>
      </c>
      <c r="BB678" s="205">
        <v>71.75942902850852</v>
      </c>
      <c r="BC678" s="206" t="s">
        <v>904</v>
      </c>
      <c r="BD678" s="205">
        <v>71.75942902850852</v>
      </c>
      <c r="BE678" s="205">
        <v>99940.25017345867</v>
      </c>
      <c r="BF678" s="205">
        <v>0.0</v>
      </c>
      <c r="BG678" s="205">
        <v>1193435.0000000002</v>
      </c>
      <c r="BH678" s="205">
        <v>954748.0000000001</v>
      </c>
      <c r="BI678" s="2" t="s">
        <v>904</v>
      </c>
      <c r="BJ678" s="2" t="s">
        <v>904</v>
      </c>
      <c r="BK678" s="2" t="s">
        <v>904</v>
      </c>
      <c r="BL678" s="2" t="s">
        <v>911</v>
      </c>
      <c r="BM678" s="208" t="s">
        <v>904</v>
      </c>
      <c r="BN678" s="208" t="s">
        <v>904</v>
      </c>
      <c r="BO678" s="87">
        <v>20.0</v>
      </c>
      <c r="BP678" s="101">
        <v>0.05</v>
      </c>
      <c r="BQ678" s="101">
        <v>0.04</v>
      </c>
      <c r="BR678" s="2">
        <v>100.0</v>
      </c>
      <c r="BS678" s="2">
        <v>100.0</v>
      </c>
    </row>
    <row r="679" ht="12.75" customHeight="1">
      <c r="A679" s="87" t="str">
        <f t="shared" si="1"/>
        <v>Indonesia Mangrove Restoration Hybrid Large</v>
      </c>
      <c r="B679" s="87" t="s">
        <v>162</v>
      </c>
      <c r="C679" s="203" t="s">
        <v>184</v>
      </c>
      <c r="D679" s="203" t="s">
        <v>585</v>
      </c>
      <c r="E679" s="203" t="s">
        <v>160</v>
      </c>
      <c r="F679" s="203" t="s">
        <v>174</v>
      </c>
      <c r="G679" s="203" t="s">
        <v>910</v>
      </c>
      <c r="H679" s="177">
        <v>1000.0</v>
      </c>
      <c r="I679" s="2" t="s">
        <v>908</v>
      </c>
      <c r="J679" s="2">
        <v>1.3194628191229E7</v>
      </c>
      <c r="K679" s="2" t="e">
        <v>#VALUE!</v>
      </c>
      <c r="L679" s="204" t="e">
        <v>#VALUE!</v>
      </c>
      <c r="M679" s="92" t="e">
        <v>#VALUE!</v>
      </c>
      <c r="N679" s="92" t="e">
        <v>#VALUE!</v>
      </c>
      <c r="O679" s="92" t="e">
        <v>#VALUE!</v>
      </c>
      <c r="P679" s="92" t="e">
        <v>#VALUE!</v>
      </c>
      <c r="Q679" s="92" t="e">
        <v>#VALUE!</v>
      </c>
      <c r="R679" s="92" t="e">
        <v>#VALUE!</v>
      </c>
      <c r="S679" s="92">
        <v>1193435.0000000002</v>
      </c>
      <c r="T679" s="92">
        <v>954748.0000000001</v>
      </c>
      <c r="U679" s="92" t="e">
        <v>#VALUE!</v>
      </c>
      <c r="V679" s="92" t="e">
        <v>#VALUE!</v>
      </c>
      <c r="W679" s="92" t="e">
        <v>#VALUE!</v>
      </c>
      <c r="X679" s="92" t="e">
        <v>#VALUE!</v>
      </c>
      <c r="Y679" s="92" t="e">
        <v>#VALUE!</v>
      </c>
      <c r="Z679" s="92">
        <v>1193.4350000000002</v>
      </c>
      <c r="AA679" s="92" t="e">
        <v>#VALUE!</v>
      </c>
      <c r="AB679" s="87">
        <v>500.0</v>
      </c>
      <c r="AC679" s="2" t="e">
        <v>#VALUE!</v>
      </c>
      <c r="AD679" s="92" t="e">
        <v>#VALUE!</v>
      </c>
      <c r="AE679" s="92" t="e">
        <v>#VALUE!</v>
      </c>
      <c r="AF679" s="92" t="e">
        <v>#VALUE!</v>
      </c>
      <c r="AG679" s="92" t="e">
        <v>#VALUE!</v>
      </c>
      <c r="AH679" s="2" t="s">
        <v>904</v>
      </c>
      <c r="AI679" s="2" t="s">
        <v>904</v>
      </c>
      <c r="AJ679" s="2" t="s">
        <v>904</v>
      </c>
      <c r="AK679" s="177">
        <v>954748.0000000001</v>
      </c>
      <c r="AL679" s="2" t="s">
        <v>904</v>
      </c>
      <c r="AM679" s="2" t="s">
        <v>904</v>
      </c>
      <c r="AN679" s="2" t="s">
        <v>904</v>
      </c>
      <c r="AO679" s="2" t="s">
        <v>904</v>
      </c>
      <c r="AP679" s="2" t="s">
        <v>904</v>
      </c>
      <c r="AQ679" s="2" t="s">
        <v>904</v>
      </c>
      <c r="AR679" s="2" t="s">
        <v>904</v>
      </c>
      <c r="AS679" s="2" t="s">
        <v>904</v>
      </c>
      <c r="AT679" s="2" t="s">
        <v>904</v>
      </c>
      <c r="AU679" s="2" t="s">
        <v>904</v>
      </c>
      <c r="AV679" s="2" t="s">
        <v>904</v>
      </c>
      <c r="AW679" s="2" t="s">
        <v>904</v>
      </c>
      <c r="AX679" s="2" t="s">
        <v>904</v>
      </c>
      <c r="AY679" s="2" t="s">
        <v>904</v>
      </c>
      <c r="AZ679" s="2" t="s">
        <v>904</v>
      </c>
      <c r="BA679" s="205">
        <v>5.87233731666956E7</v>
      </c>
      <c r="BB679" s="205">
        <v>71.75942902850852</v>
      </c>
      <c r="BC679" s="206" t="s">
        <v>904</v>
      </c>
      <c r="BD679" s="205">
        <v>71.75942902850852</v>
      </c>
      <c r="BE679" s="205">
        <v>99940.25017345867</v>
      </c>
      <c r="BF679" s="205">
        <v>0.0</v>
      </c>
      <c r="BG679" s="205">
        <v>1193435.0000000002</v>
      </c>
      <c r="BH679" s="205">
        <v>954748.0000000001</v>
      </c>
      <c r="BI679" s="2" t="s">
        <v>904</v>
      </c>
      <c r="BJ679" s="2" t="s">
        <v>904</v>
      </c>
      <c r="BK679" s="2" t="s">
        <v>904</v>
      </c>
      <c r="BL679" s="2" t="s">
        <v>911</v>
      </c>
      <c r="BM679" s="208" t="s">
        <v>904</v>
      </c>
      <c r="BN679" s="208" t="s">
        <v>904</v>
      </c>
      <c r="BO679" s="87">
        <v>20.0</v>
      </c>
      <c r="BP679" s="101">
        <v>0.05</v>
      </c>
      <c r="BQ679" s="101">
        <v>0.04</v>
      </c>
      <c r="BR679" s="2">
        <v>100.0</v>
      </c>
      <c r="BS679" s="2">
        <v>100.0</v>
      </c>
    </row>
    <row r="680" ht="12.75" customHeight="1">
      <c r="A680" s="87" t="str">
        <f t="shared" si="1"/>
        <v>Indonesia Salt marsh Restoration Hybrid Large</v>
      </c>
      <c r="B680" s="87" t="s">
        <v>162</v>
      </c>
      <c r="C680" s="203" t="s">
        <v>184</v>
      </c>
      <c r="D680" s="203" t="s">
        <v>585</v>
      </c>
      <c r="E680" s="203" t="s">
        <v>168</v>
      </c>
      <c r="F680" s="203" t="s">
        <v>174</v>
      </c>
      <c r="G680" s="203" t="s">
        <v>910</v>
      </c>
      <c r="H680" s="177">
        <v>1000.0</v>
      </c>
      <c r="I680" s="2" t="s">
        <v>908</v>
      </c>
      <c r="J680" s="2">
        <v>1538.032167397889</v>
      </c>
      <c r="K680" s="2" t="e">
        <v>#VALUE!</v>
      </c>
      <c r="L680" s="204" t="e">
        <v>#VALUE!</v>
      </c>
      <c r="M680" s="92" t="e">
        <v>#VALUE!</v>
      </c>
      <c r="N680" s="92" t="e">
        <v>#VALUE!</v>
      </c>
      <c r="O680" s="92" t="e">
        <v>#VALUE!</v>
      </c>
      <c r="P680" s="92" t="e">
        <v>#VALUE!</v>
      </c>
      <c r="Q680" s="92" t="e">
        <v>#VALUE!</v>
      </c>
      <c r="R680" s="92" t="e">
        <v>#VALUE!</v>
      </c>
      <c r="S680" s="92">
        <v>61728.3333333332</v>
      </c>
      <c r="T680" s="92">
        <v>49382.66666666658</v>
      </c>
      <c r="U680" s="92" t="e">
        <v>#VALUE!</v>
      </c>
      <c r="V680" s="92" t="e">
        <v>#VALUE!</v>
      </c>
      <c r="W680" s="92" t="e">
        <v>#VALUE!</v>
      </c>
      <c r="X680" s="92" t="e">
        <v>#VALUE!</v>
      </c>
      <c r="Y680" s="92" t="e">
        <v>#VALUE!</v>
      </c>
      <c r="Z680" s="92">
        <v>61.7283333333332</v>
      </c>
      <c r="AA680" s="92" t="e">
        <v>#VALUE!</v>
      </c>
      <c r="AB680" s="87">
        <v>500.0</v>
      </c>
      <c r="AC680" s="2" t="e">
        <v>#VALUE!</v>
      </c>
      <c r="AD680" s="92" t="e">
        <v>#VALUE!</v>
      </c>
      <c r="AE680" s="92" t="e">
        <v>#VALUE!</v>
      </c>
      <c r="AF680" s="92" t="e">
        <v>#VALUE!</v>
      </c>
      <c r="AG680" s="92" t="e">
        <v>#VALUE!</v>
      </c>
      <c r="AH680" s="2" t="s">
        <v>904</v>
      </c>
      <c r="AI680" s="2" t="s">
        <v>904</v>
      </c>
      <c r="AJ680" s="2" t="s">
        <v>904</v>
      </c>
      <c r="AK680" s="177">
        <v>49382.66666666658</v>
      </c>
      <c r="AL680" s="2" t="s">
        <v>904</v>
      </c>
      <c r="AM680" s="2" t="s">
        <v>904</v>
      </c>
      <c r="AN680" s="2" t="s">
        <v>904</v>
      </c>
      <c r="AO680" s="2" t="s">
        <v>904</v>
      </c>
      <c r="AP680" s="2" t="s">
        <v>904</v>
      </c>
      <c r="AQ680" s="2" t="s">
        <v>904</v>
      </c>
      <c r="AR680" s="2" t="s">
        <v>904</v>
      </c>
      <c r="AS680" s="2" t="s">
        <v>904</v>
      </c>
      <c r="AT680" s="2" t="s">
        <v>904</v>
      </c>
      <c r="AU680" s="2" t="s">
        <v>904</v>
      </c>
      <c r="AV680" s="2" t="s">
        <v>904</v>
      </c>
      <c r="AW680" s="2" t="s">
        <v>904</v>
      </c>
      <c r="AX680" s="2" t="s">
        <v>904</v>
      </c>
      <c r="AY680" s="2" t="s">
        <v>904</v>
      </c>
      <c r="AZ680" s="2" t="s">
        <v>904</v>
      </c>
      <c r="BA680" s="205">
        <v>348653.01152767864</v>
      </c>
      <c r="BB680" s="205">
        <v>54.535130128890046</v>
      </c>
      <c r="BC680" s="206" t="s">
        <v>904</v>
      </c>
      <c r="BD680" s="205">
        <v>54.535130128890046</v>
      </c>
      <c r="BE680" s="205">
        <v>11949.758076491378</v>
      </c>
      <c r="BF680" s="205">
        <v>0.0</v>
      </c>
      <c r="BG680" s="205">
        <v>61728.3333333332</v>
      </c>
      <c r="BH680" s="205">
        <v>49382.66666666658</v>
      </c>
      <c r="BI680" s="2" t="s">
        <v>904</v>
      </c>
      <c r="BJ680" s="2" t="s">
        <v>904</v>
      </c>
      <c r="BK680" s="2" t="s">
        <v>904</v>
      </c>
      <c r="BL680" s="2" t="s">
        <v>911</v>
      </c>
      <c r="BM680" s="208" t="s">
        <v>904</v>
      </c>
      <c r="BN680" s="208" t="s">
        <v>904</v>
      </c>
      <c r="BO680" s="87">
        <v>20.0</v>
      </c>
      <c r="BP680" s="101">
        <v>0.05</v>
      </c>
      <c r="BQ680" s="101">
        <v>0.04</v>
      </c>
      <c r="BR680" s="2">
        <v>100.0</v>
      </c>
      <c r="BS680" s="2">
        <v>100.0</v>
      </c>
    </row>
    <row r="681" ht="12.75" customHeight="1">
      <c r="A681" s="87" t="str">
        <f t="shared" si="1"/>
        <v>Indonesia Salt marsh Restoration Hybrid Large</v>
      </c>
      <c r="B681" s="87" t="s">
        <v>162</v>
      </c>
      <c r="C681" s="203" t="s">
        <v>184</v>
      </c>
      <c r="D681" s="203" t="s">
        <v>585</v>
      </c>
      <c r="E681" s="203" t="s">
        <v>168</v>
      </c>
      <c r="F681" s="203" t="s">
        <v>174</v>
      </c>
      <c r="G681" s="203" t="s">
        <v>910</v>
      </c>
      <c r="H681" s="177">
        <v>1000.0</v>
      </c>
      <c r="I681" s="2" t="s">
        <v>908</v>
      </c>
      <c r="J681" s="2">
        <v>1538.032167397889</v>
      </c>
      <c r="K681" s="2" t="e">
        <v>#VALUE!</v>
      </c>
      <c r="L681" s="204" t="e">
        <v>#VALUE!</v>
      </c>
      <c r="M681" s="92" t="e">
        <v>#VALUE!</v>
      </c>
      <c r="N681" s="92" t="e">
        <v>#VALUE!</v>
      </c>
      <c r="O681" s="92" t="e">
        <v>#VALUE!</v>
      </c>
      <c r="P681" s="92" t="e">
        <v>#VALUE!</v>
      </c>
      <c r="Q681" s="92" t="e">
        <v>#VALUE!</v>
      </c>
      <c r="R681" s="92" t="e">
        <v>#VALUE!</v>
      </c>
      <c r="S681" s="92">
        <v>61728.3333333332</v>
      </c>
      <c r="T681" s="92">
        <v>49382.66666666658</v>
      </c>
      <c r="U681" s="92" t="e">
        <v>#VALUE!</v>
      </c>
      <c r="V681" s="92" t="e">
        <v>#VALUE!</v>
      </c>
      <c r="W681" s="92" t="e">
        <v>#VALUE!</v>
      </c>
      <c r="X681" s="92" t="e">
        <v>#VALUE!</v>
      </c>
      <c r="Y681" s="92" t="e">
        <v>#VALUE!</v>
      </c>
      <c r="Z681" s="92">
        <v>61.7283333333332</v>
      </c>
      <c r="AA681" s="92" t="e">
        <v>#VALUE!</v>
      </c>
      <c r="AB681" s="87">
        <v>500.0</v>
      </c>
      <c r="AC681" s="2" t="e">
        <v>#VALUE!</v>
      </c>
      <c r="AD681" s="92" t="e">
        <v>#VALUE!</v>
      </c>
      <c r="AE681" s="92" t="e">
        <v>#VALUE!</v>
      </c>
      <c r="AF681" s="92" t="e">
        <v>#VALUE!</v>
      </c>
      <c r="AG681" s="92" t="e">
        <v>#VALUE!</v>
      </c>
      <c r="AH681" s="2" t="s">
        <v>904</v>
      </c>
      <c r="AI681" s="2" t="s">
        <v>904</v>
      </c>
      <c r="AJ681" s="2" t="s">
        <v>904</v>
      </c>
      <c r="AK681" s="177">
        <v>49382.66666666658</v>
      </c>
      <c r="AL681" s="2" t="s">
        <v>904</v>
      </c>
      <c r="AM681" s="2" t="s">
        <v>904</v>
      </c>
      <c r="AN681" s="2" t="s">
        <v>904</v>
      </c>
      <c r="AO681" s="2" t="s">
        <v>904</v>
      </c>
      <c r="AP681" s="2" t="s">
        <v>904</v>
      </c>
      <c r="AQ681" s="2" t="s">
        <v>904</v>
      </c>
      <c r="AR681" s="2" t="s">
        <v>904</v>
      </c>
      <c r="AS681" s="2" t="s">
        <v>904</v>
      </c>
      <c r="AT681" s="2" t="s">
        <v>904</v>
      </c>
      <c r="AU681" s="2" t="s">
        <v>904</v>
      </c>
      <c r="AV681" s="2" t="s">
        <v>904</v>
      </c>
      <c r="AW681" s="2" t="s">
        <v>904</v>
      </c>
      <c r="AX681" s="2" t="s">
        <v>904</v>
      </c>
      <c r="AY681" s="2" t="s">
        <v>904</v>
      </c>
      <c r="AZ681" s="2" t="s">
        <v>904</v>
      </c>
      <c r="BA681" s="205">
        <v>348653.01152767864</v>
      </c>
      <c r="BB681" s="205">
        <v>54.535130128890046</v>
      </c>
      <c r="BC681" s="206" t="s">
        <v>904</v>
      </c>
      <c r="BD681" s="205">
        <v>54.535130128890046</v>
      </c>
      <c r="BE681" s="205">
        <v>11949.758076491378</v>
      </c>
      <c r="BF681" s="205">
        <v>0.0</v>
      </c>
      <c r="BG681" s="205">
        <v>61728.3333333332</v>
      </c>
      <c r="BH681" s="205">
        <v>49382.66666666658</v>
      </c>
      <c r="BI681" s="2" t="s">
        <v>904</v>
      </c>
      <c r="BJ681" s="2" t="s">
        <v>904</v>
      </c>
      <c r="BK681" s="2" t="s">
        <v>904</v>
      </c>
      <c r="BL681" s="2" t="s">
        <v>911</v>
      </c>
      <c r="BM681" s="208" t="s">
        <v>904</v>
      </c>
      <c r="BN681" s="208" t="s">
        <v>904</v>
      </c>
      <c r="BO681" s="87">
        <v>20.0</v>
      </c>
      <c r="BP681" s="101">
        <v>0.05</v>
      </c>
      <c r="BQ681" s="101">
        <v>0.04</v>
      </c>
      <c r="BR681" s="2">
        <v>100.0</v>
      </c>
      <c r="BS681" s="2">
        <v>100.0</v>
      </c>
    </row>
    <row r="682" ht="12.75" customHeight="1">
      <c r="A682" s="87" t="str">
        <f t="shared" si="1"/>
        <v>Indonesia Mangrove Restoration Hybrid Large</v>
      </c>
      <c r="B682" s="87" t="s">
        <v>162</v>
      </c>
      <c r="C682" s="203" t="s">
        <v>184</v>
      </c>
      <c r="D682" s="203" t="s">
        <v>585</v>
      </c>
      <c r="E682" s="203" t="s">
        <v>160</v>
      </c>
      <c r="F682" s="203" t="s">
        <v>174</v>
      </c>
      <c r="G682" s="203" t="s">
        <v>910</v>
      </c>
      <c r="H682" s="177">
        <v>1000.0</v>
      </c>
      <c r="I682" s="2" t="s">
        <v>908</v>
      </c>
      <c r="J682" s="2">
        <v>1.3194628191229E7</v>
      </c>
      <c r="K682" s="2" t="e">
        <v>#VALUE!</v>
      </c>
      <c r="L682" s="204" t="e">
        <v>#VALUE!</v>
      </c>
      <c r="M682" s="92" t="e">
        <v>#VALUE!</v>
      </c>
      <c r="N682" s="92" t="e">
        <v>#VALUE!</v>
      </c>
      <c r="O682" s="92" t="e">
        <v>#VALUE!</v>
      </c>
      <c r="P682" s="92" t="e">
        <v>#VALUE!</v>
      </c>
      <c r="Q682" s="92" t="e">
        <v>#VALUE!</v>
      </c>
      <c r="R682" s="92" t="e">
        <v>#VALUE!</v>
      </c>
      <c r="S682" s="92">
        <v>1193435.0000000002</v>
      </c>
      <c r="T682" s="92">
        <v>954748.0000000001</v>
      </c>
      <c r="U682" s="92" t="e">
        <v>#VALUE!</v>
      </c>
      <c r="V682" s="92" t="e">
        <v>#VALUE!</v>
      </c>
      <c r="W682" s="92" t="e">
        <v>#VALUE!</v>
      </c>
      <c r="X682" s="92" t="e">
        <v>#VALUE!</v>
      </c>
      <c r="Y682" s="92" t="e">
        <v>#VALUE!</v>
      </c>
      <c r="Z682" s="92">
        <v>1193.4350000000002</v>
      </c>
      <c r="AA682" s="92" t="e">
        <v>#VALUE!</v>
      </c>
      <c r="AB682" s="87">
        <v>500.0</v>
      </c>
      <c r="AC682" s="2" t="e">
        <v>#VALUE!</v>
      </c>
      <c r="AD682" s="92" t="e">
        <v>#VALUE!</v>
      </c>
      <c r="AE682" s="92" t="e">
        <v>#VALUE!</v>
      </c>
      <c r="AF682" s="92" t="e">
        <v>#VALUE!</v>
      </c>
      <c r="AG682" s="92" t="e">
        <v>#VALUE!</v>
      </c>
      <c r="AH682" s="2" t="s">
        <v>904</v>
      </c>
      <c r="AI682" s="2" t="s">
        <v>904</v>
      </c>
      <c r="AJ682" s="2" t="s">
        <v>904</v>
      </c>
      <c r="AK682" s="177">
        <v>954748.0000000001</v>
      </c>
      <c r="AL682" s="2" t="s">
        <v>904</v>
      </c>
      <c r="AM682" s="2" t="s">
        <v>904</v>
      </c>
      <c r="AN682" s="2" t="s">
        <v>904</v>
      </c>
      <c r="AO682" s="2" t="s">
        <v>904</v>
      </c>
      <c r="AP682" s="2" t="s">
        <v>904</v>
      </c>
      <c r="AQ682" s="2" t="s">
        <v>904</v>
      </c>
      <c r="AR682" s="2" t="s">
        <v>904</v>
      </c>
      <c r="AS682" s="2" t="s">
        <v>904</v>
      </c>
      <c r="AT682" s="2" t="s">
        <v>904</v>
      </c>
      <c r="AU682" s="2" t="s">
        <v>904</v>
      </c>
      <c r="AV682" s="2" t="s">
        <v>904</v>
      </c>
      <c r="AW682" s="2" t="s">
        <v>904</v>
      </c>
      <c r="AX682" s="2" t="s">
        <v>904</v>
      </c>
      <c r="AY682" s="2" t="s">
        <v>904</v>
      </c>
      <c r="AZ682" s="2" t="s">
        <v>904</v>
      </c>
      <c r="BA682" s="205">
        <v>5.87233731666956E7</v>
      </c>
      <c r="BB682" s="205">
        <v>71.75942902850852</v>
      </c>
      <c r="BC682" s="206" t="s">
        <v>904</v>
      </c>
      <c r="BD682" s="205">
        <v>71.75942902850852</v>
      </c>
      <c r="BE682" s="205">
        <v>99940.25017345867</v>
      </c>
      <c r="BF682" s="205">
        <v>0.0</v>
      </c>
      <c r="BG682" s="205">
        <v>1193435.0000000002</v>
      </c>
      <c r="BH682" s="205">
        <v>954748.0000000001</v>
      </c>
      <c r="BI682" s="2" t="s">
        <v>904</v>
      </c>
      <c r="BJ682" s="2" t="s">
        <v>904</v>
      </c>
      <c r="BK682" s="2" t="s">
        <v>904</v>
      </c>
      <c r="BL682" s="2" t="s">
        <v>911</v>
      </c>
      <c r="BM682" s="208" t="s">
        <v>904</v>
      </c>
      <c r="BN682" s="208" t="s">
        <v>904</v>
      </c>
      <c r="BO682" s="87">
        <v>20.0</v>
      </c>
      <c r="BP682" s="101">
        <v>0.05</v>
      </c>
      <c r="BQ682" s="101">
        <v>0.04</v>
      </c>
      <c r="BR682" s="2">
        <v>100.0</v>
      </c>
      <c r="BS682" s="2">
        <v>100.0</v>
      </c>
    </row>
    <row r="683" ht="12.75" customHeight="1">
      <c r="A683" s="87" t="str">
        <f t="shared" si="1"/>
        <v>Indonesia Mangrove Restoration Hybrid Large</v>
      </c>
      <c r="B683" s="87" t="s">
        <v>162</v>
      </c>
      <c r="C683" s="203" t="s">
        <v>184</v>
      </c>
      <c r="D683" s="203" t="s">
        <v>585</v>
      </c>
      <c r="E683" s="203" t="s">
        <v>160</v>
      </c>
      <c r="F683" s="203" t="s">
        <v>174</v>
      </c>
      <c r="G683" s="203" t="s">
        <v>910</v>
      </c>
      <c r="H683" s="177">
        <v>1000.0</v>
      </c>
      <c r="I683" s="2" t="s">
        <v>908</v>
      </c>
      <c r="J683" s="2">
        <v>1.3194628191229E7</v>
      </c>
      <c r="K683" s="2" t="e">
        <v>#VALUE!</v>
      </c>
      <c r="L683" s="204" t="e">
        <v>#VALUE!</v>
      </c>
      <c r="M683" s="92" t="e">
        <v>#VALUE!</v>
      </c>
      <c r="N683" s="92" t="e">
        <v>#VALUE!</v>
      </c>
      <c r="O683" s="92" t="e">
        <v>#VALUE!</v>
      </c>
      <c r="P683" s="92" t="e">
        <v>#VALUE!</v>
      </c>
      <c r="Q683" s="92" t="e">
        <v>#VALUE!</v>
      </c>
      <c r="R683" s="92" t="e">
        <v>#VALUE!</v>
      </c>
      <c r="S683" s="92">
        <v>1193435.0000000002</v>
      </c>
      <c r="T683" s="92">
        <v>954748.0000000001</v>
      </c>
      <c r="U683" s="92" t="e">
        <v>#VALUE!</v>
      </c>
      <c r="V683" s="92" t="e">
        <v>#VALUE!</v>
      </c>
      <c r="W683" s="92" t="e">
        <v>#VALUE!</v>
      </c>
      <c r="X683" s="92" t="e">
        <v>#VALUE!</v>
      </c>
      <c r="Y683" s="92" t="e">
        <v>#VALUE!</v>
      </c>
      <c r="Z683" s="92">
        <v>1193.4350000000002</v>
      </c>
      <c r="AA683" s="92" t="e">
        <v>#VALUE!</v>
      </c>
      <c r="AB683" s="87">
        <v>500.0</v>
      </c>
      <c r="AC683" s="2" t="e">
        <v>#VALUE!</v>
      </c>
      <c r="AD683" s="92" t="e">
        <v>#VALUE!</v>
      </c>
      <c r="AE683" s="92" t="e">
        <v>#VALUE!</v>
      </c>
      <c r="AF683" s="92" t="e">
        <v>#VALUE!</v>
      </c>
      <c r="AG683" s="92" t="e">
        <v>#VALUE!</v>
      </c>
      <c r="AH683" s="2" t="s">
        <v>904</v>
      </c>
      <c r="AI683" s="2" t="s">
        <v>904</v>
      </c>
      <c r="AJ683" s="2" t="s">
        <v>904</v>
      </c>
      <c r="AK683" s="177">
        <v>954748.0000000001</v>
      </c>
      <c r="AL683" s="2" t="s">
        <v>904</v>
      </c>
      <c r="AM683" s="2" t="s">
        <v>904</v>
      </c>
      <c r="AN683" s="2" t="s">
        <v>904</v>
      </c>
      <c r="AO683" s="2" t="s">
        <v>904</v>
      </c>
      <c r="AP683" s="2" t="s">
        <v>904</v>
      </c>
      <c r="AQ683" s="2" t="s">
        <v>904</v>
      </c>
      <c r="AR683" s="2" t="s">
        <v>904</v>
      </c>
      <c r="AS683" s="2" t="s">
        <v>904</v>
      </c>
      <c r="AT683" s="2" t="s">
        <v>904</v>
      </c>
      <c r="AU683" s="2" t="s">
        <v>904</v>
      </c>
      <c r="AV683" s="2" t="s">
        <v>904</v>
      </c>
      <c r="AW683" s="2" t="s">
        <v>904</v>
      </c>
      <c r="AX683" s="2" t="s">
        <v>904</v>
      </c>
      <c r="AY683" s="2" t="s">
        <v>904</v>
      </c>
      <c r="AZ683" s="2" t="s">
        <v>904</v>
      </c>
      <c r="BA683" s="205">
        <v>5.87233731666956E7</v>
      </c>
      <c r="BB683" s="205">
        <v>71.75942902850852</v>
      </c>
      <c r="BC683" s="206" t="s">
        <v>904</v>
      </c>
      <c r="BD683" s="205">
        <v>71.75942902850852</v>
      </c>
      <c r="BE683" s="205">
        <v>99940.25017345867</v>
      </c>
      <c r="BF683" s="205">
        <v>0.0</v>
      </c>
      <c r="BG683" s="205">
        <v>1193435.0000000002</v>
      </c>
      <c r="BH683" s="205">
        <v>954748.0000000001</v>
      </c>
      <c r="BI683" s="2" t="s">
        <v>904</v>
      </c>
      <c r="BJ683" s="2" t="s">
        <v>904</v>
      </c>
      <c r="BK683" s="2" t="s">
        <v>904</v>
      </c>
      <c r="BL683" s="2" t="s">
        <v>911</v>
      </c>
      <c r="BM683" s="208" t="s">
        <v>904</v>
      </c>
      <c r="BN683" s="208" t="s">
        <v>904</v>
      </c>
      <c r="BO683" s="87">
        <v>20.0</v>
      </c>
      <c r="BP683" s="101">
        <v>0.05</v>
      </c>
      <c r="BQ683" s="101">
        <v>0.04</v>
      </c>
      <c r="BR683" s="2">
        <v>100.0</v>
      </c>
      <c r="BS683" s="2">
        <v>100.0</v>
      </c>
    </row>
    <row r="684" ht="12.75" customHeight="1">
      <c r="A684" s="87" t="str">
        <f t="shared" si="1"/>
        <v>Indonesia Salt marsh Restoration Hybrid Large</v>
      </c>
      <c r="B684" s="87" t="s">
        <v>162</v>
      </c>
      <c r="C684" s="203" t="s">
        <v>184</v>
      </c>
      <c r="D684" s="203" t="s">
        <v>585</v>
      </c>
      <c r="E684" s="203" t="s">
        <v>168</v>
      </c>
      <c r="F684" s="203" t="s">
        <v>174</v>
      </c>
      <c r="G684" s="203" t="s">
        <v>910</v>
      </c>
      <c r="H684" s="177">
        <v>1000.0</v>
      </c>
      <c r="I684" s="2" t="s">
        <v>908</v>
      </c>
      <c r="J684" s="2">
        <v>1538.032167397889</v>
      </c>
      <c r="K684" s="2" t="e">
        <v>#VALUE!</v>
      </c>
      <c r="L684" s="204" t="e">
        <v>#VALUE!</v>
      </c>
      <c r="M684" s="92" t="e">
        <v>#VALUE!</v>
      </c>
      <c r="N684" s="92" t="e">
        <v>#VALUE!</v>
      </c>
      <c r="O684" s="92" t="e">
        <v>#VALUE!</v>
      </c>
      <c r="P684" s="92" t="e">
        <v>#VALUE!</v>
      </c>
      <c r="Q684" s="92" t="e">
        <v>#VALUE!</v>
      </c>
      <c r="R684" s="92" t="e">
        <v>#VALUE!</v>
      </c>
      <c r="S684" s="92">
        <v>61728.3333333332</v>
      </c>
      <c r="T684" s="92">
        <v>49382.66666666658</v>
      </c>
      <c r="U684" s="92" t="e">
        <v>#VALUE!</v>
      </c>
      <c r="V684" s="92" t="e">
        <v>#VALUE!</v>
      </c>
      <c r="W684" s="92" t="e">
        <v>#VALUE!</v>
      </c>
      <c r="X684" s="92" t="e">
        <v>#VALUE!</v>
      </c>
      <c r="Y684" s="92" t="e">
        <v>#VALUE!</v>
      </c>
      <c r="Z684" s="92">
        <v>61.7283333333332</v>
      </c>
      <c r="AA684" s="92" t="e">
        <v>#VALUE!</v>
      </c>
      <c r="AB684" s="87">
        <v>500.0</v>
      </c>
      <c r="AC684" s="2" t="e">
        <v>#VALUE!</v>
      </c>
      <c r="AD684" s="92" t="e">
        <v>#VALUE!</v>
      </c>
      <c r="AE684" s="92" t="e">
        <v>#VALUE!</v>
      </c>
      <c r="AF684" s="92" t="e">
        <v>#VALUE!</v>
      </c>
      <c r="AG684" s="92" t="e">
        <v>#VALUE!</v>
      </c>
      <c r="AH684" s="2" t="s">
        <v>904</v>
      </c>
      <c r="AI684" s="2" t="s">
        <v>904</v>
      </c>
      <c r="AJ684" s="2" t="s">
        <v>904</v>
      </c>
      <c r="AK684" s="177">
        <v>49382.66666666658</v>
      </c>
      <c r="AL684" s="2" t="s">
        <v>904</v>
      </c>
      <c r="AM684" s="2" t="s">
        <v>904</v>
      </c>
      <c r="AN684" s="2" t="s">
        <v>904</v>
      </c>
      <c r="AO684" s="2" t="s">
        <v>904</v>
      </c>
      <c r="AP684" s="2" t="s">
        <v>904</v>
      </c>
      <c r="AQ684" s="2" t="s">
        <v>904</v>
      </c>
      <c r="AR684" s="2" t="s">
        <v>904</v>
      </c>
      <c r="AS684" s="2" t="s">
        <v>904</v>
      </c>
      <c r="AT684" s="2" t="s">
        <v>904</v>
      </c>
      <c r="AU684" s="2" t="s">
        <v>904</v>
      </c>
      <c r="AV684" s="2" t="s">
        <v>904</v>
      </c>
      <c r="AW684" s="2" t="s">
        <v>904</v>
      </c>
      <c r="AX684" s="2" t="s">
        <v>904</v>
      </c>
      <c r="AY684" s="2" t="s">
        <v>904</v>
      </c>
      <c r="AZ684" s="2" t="s">
        <v>904</v>
      </c>
      <c r="BA684" s="205">
        <v>348653.01152767864</v>
      </c>
      <c r="BB684" s="205">
        <v>54.535130128890046</v>
      </c>
      <c r="BC684" s="206" t="s">
        <v>904</v>
      </c>
      <c r="BD684" s="205">
        <v>54.535130128890046</v>
      </c>
      <c r="BE684" s="205">
        <v>11949.758076491378</v>
      </c>
      <c r="BF684" s="205">
        <v>0.0</v>
      </c>
      <c r="BG684" s="205">
        <v>61728.3333333332</v>
      </c>
      <c r="BH684" s="205">
        <v>49382.66666666658</v>
      </c>
      <c r="BI684" s="2" t="s">
        <v>904</v>
      </c>
      <c r="BJ684" s="2" t="s">
        <v>904</v>
      </c>
      <c r="BK684" s="2" t="s">
        <v>904</v>
      </c>
      <c r="BL684" s="2" t="s">
        <v>911</v>
      </c>
      <c r="BM684" s="208" t="s">
        <v>904</v>
      </c>
      <c r="BN684" s="208" t="s">
        <v>904</v>
      </c>
      <c r="BO684" s="87">
        <v>20.0</v>
      </c>
      <c r="BP684" s="101">
        <v>0.05</v>
      </c>
      <c r="BQ684" s="101">
        <v>0.04</v>
      </c>
      <c r="BR684" s="2">
        <v>100.0</v>
      </c>
      <c r="BS684" s="2">
        <v>100.0</v>
      </c>
    </row>
    <row r="685" ht="12.75" customHeight="1">
      <c r="A685" s="87" t="str">
        <f t="shared" si="1"/>
        <v>Indonesia Salt marsh Restoration Hybrid Large</v>
      </c>
      <c r="B685" s="87" t="s">
        <v>162</v>
      </c>
      <c r="C685" s="203" t="s">
        <v>184</v>
      </c>
      <c r="D685" s="203" t="s">
        <v>585</v>
      </c>
      <c r="E685" s="203" t="s">
        <v>168</v>
      </c>
      <c r="F685" s="203" t="s">
        <v>174</v>
      </c>
      <c r="G685" s="203" t="s">
        <v>910</v>
      </c>
      <c r="H685" s="177">
        <v>1000.0</v>
      </c>
      <c r="I685" s="2" t="s">
        <v>908</v>
      </c>
      <c r="J685" s="2">
        <v>1538.032167397889</v>
      </c>
      <c r="K685" s="2" t="e">
        <v>#VALUE!</v>
      </c>
      <c r="L685" s="204" t="e">
        <v>#VALUE!</v>
      </c>
      <c r="M685" s="92" t="e">
        <v>#VALUE!</v>
      </c>
      <c r="N685" s="92" t="e">
        <v>#VALUE!</v>
      </c>
      <c r="O685" s="92" t="e">
        <v>#VALUE!</v>
      </c>
      <c r="P685" s="92" t="e">
        <v>#VALUE!</v>
      </c>
      <c r="Q685" s="92" t="e">
        <v>#VALUE!</v>
      </c>
      <c r="R685" s="92" t="e">
        <v>#VALUE!</v>
      </c>
      <c r="S685" s="92">
        <v>61728.3333333332</v>
      </c>
      <c r="T685" s="92">
        <v>49382.66666666658</v>
      </c>
      <c r="U685" s="92" t="e">
        <v>#VALUE!</v>
      </c>
      <c r="V685" s="92" t="e">
        <v>#VALUE!</v>
      </c>
      <c r="W685" s="92" t="e">
        <v>#VALUE!</v>
      </c>
      <c r="X685" s="92" t="e">
        <v>#VALUE!</v>
      </c>
      <c r="Y685" s="92" t="e">
        <v>#VALUE!</v>
      </c>
      <c r="Z685" s="92">
        <v>61.7283333333332</v>
      </c>
      <c r="AA685" s="92" t="e">
        <v>#VALUE!</v>
      </c>
      <c r="AB685" s="87">
        <v>500.0</v>
      </c>
      <c r="AC685" s="2" t="e">
        <v>#VALUE!</v>
      </c>
      <c r="AD685" s="92" t="e">
        <v>#VALUE!</v>
      </c>
      <c r="AE685" s="92" t="e">
        <v>#VALUE!</v>
      </c>
      <c r="AF685" s="92" t="e">
        <v>#VALUE!</v>
      </c>
      <c r="AG685" s="92" t="e">
        <v>#VALUE!</v>
      </c>
      <c r="AH685" s="2" t="s">
        <v>904</v>
      </c>
      <c r="AI685" s="2" t="s">
        <v>904</v>
      </c>
      <c r="AJ685" s="2" t="s">
        <v>904</v>
      </c>
      <c r="AK685" s="177">
        <v>49382.66666666658</v>
      </c>
      <c r="AL685" s="2" t="s">
        <v>904</v>
      </c>
      <c r="AM685" s="2" t="s">
        <v>904</v>
      </c>
      <c r="AN685" s="2" t="s">
        <v>904</v>
      </c>
      <c r="AO685" s="2" t="s">
        <v>904</v>
      </c>
      <c r="AP685" s="2" t="s">
        <v>904</v>
      </c>
      <c r="AQ685" s="2" t="s">
        <v>904</v>
      </c>
      <c r="AR685" s="2" t="s">
        <v>904</v>
      </c>
      <c r="AS685" s="2" t="s">
        <v>904</v>
      </c>
      <c r="AT685" s="2" t="s">
        <v>904</v>
      </c>
      <c r="AU685" s="2" t="s">
        <v>904</v>
      </c>
      <c r="AV685" s="2" t="s">
        <v>904</v>
      </c>
      <c r="AW685" s="2" t="s">
        <v>904</v>
      </c>
      <c r="AX685" s="2" t="s">
        <v>904</v>
      </c>
      <c r="AY685" s="2" t="s">
        <v>904</v>
      </c>
      <c r="AZ685" s="2" t="s">
        <v>904</v>
      </c>
      <c r="BA685" s="205">
        <v>348653.01152767864</v>
      </c>
      <c r="BB685" s="205">
        <v>54.535130128890046</v>
      </c>
      <c r="BC685" s="206" t="s">
        <v>904</v>
      </c>
      <c r="BD685" s="205">
        <v>54.535130128890046</v>
      </c>
      <c r="BE685" s="205">
        <v>11949.758076491378</v>
      </c>
      <c r="BF685" s="205">
        <v>0.0</v>
      </c>
      <c r="BG685" s="205">
        <v>61728.3333333332</v>
      </c>
      <c r="BH685" s="205">
        <v>49382.66666666658</v>
      </c>
      <c r="BI685" s="2" t="s">
        <v>904</v>
      </c>
      <c r="BJ685" s="2" t="s">
        <v>904</v>
      </c>
      <c r="BK685" s="2" t="s">
        <v>904</v>
      </c>
      <c r="BL685" s="2" t="s">
        <v>911</v>
      </c>
      <c r="BM685" s="208" t="s">
        <v>904</v>
      </c>
      <c r="BN685" s="208" t="s">
        <v>904</v>
      </c>
      <c r="BO685" s="87">
        <v>20.0</v>
      </c>
      <c r="BP685" s="101">
        <v>0.05</v>
      </c>
      <c r="BQ685" s="101">
        <v>0.04</v>
      </c>
      <c r="BR685" s="2">
        <v>100.0</v>
      </c>
      <c r="BS685" s="2">
        <v>100.0</v>
      </c>
    </row>
    <row r="686" ht="12.75" customHeight="1">
      <c r="A686" s="87" t="str">
        <f t="shared" si="1"/>
        <v>Kenya Mangrove Restoration Hybrid Medium</v>
      </c>
      <c r="B686" s="87" t="s">
        <v>164</v>
      </c>
      <c r="C686" s="203" t="s">
        <v>187</v>
      </c>
      <c r="D686" s="2" t="s">
        <v>588</v>
      </c>
      <c r="E686" s="203" t="s">
        <v>160</v>
      </c>
      <c r="F686" s="2" t="s">
        <v>174</v>
      </c>
      <c r="G686" s="203" t="s">
        <v>910</v>
      </c>
      <c r="H686" s="177">
        <v>500.0</v>
      </c>
      <c r="I686" s="2" t="s">
        <v>903</v>
      </c>
      <c r="J686" s="2">
        <v>40145.87061400001</v>
      </c>
      <c r="K686" s="2" t="e">
        <v>#VALUE!</v>
      </c>
      <c r="L686" s="204" t="e">
        <v>#VALUE!</v>
      </c>
      <c r="M686" s="92" t="e">
        <v>#VALUE!</v>
      </c>
      <c r="N686" s="92" t="e">
        <v>#VALUE!</v>
      </c>
      <c r="O686" s="92" t="e">
        <v>#VALUE!</v>
      </c>
      <c r="P686" s="92" t="e">
        <v>#VALUE!</v>
      </c>
      <c r="Q686" s="92" t="e">
        <v>#VALUE!</v>
      </c>
      <c r="R686" s="92" t="e">
        <v>#VALUE!</v>
      </c>
      <c r="S686" s="92">
        <v>243165.0</v>
      </c>
      <c r="T686" s="92">
        <v>194532.0</v>
      </c>
      <c r="U686" s="92" t="e">
        <v>#VALUE!</v>
      </c>
      <c r="V686" s="92" t="e">
        <v>#VALUE!</v>
      </c>
      <c r="W686" s="92" t="e">
        <v>#VALUE!</v>
      </c>
      <c r="X686" s="92" t="e">
        <v>#VALUE!</v>
      </c>
      <c r="Y686" s="92" t="e">
        <v>#VALUE!</v>
      </c>
      <c r="Z686" s="92">
        <v>486.33</v>
      </c>
      <c r="AA686" s="92" t="e">
        <v>#VALUE!</v>
      </c>
      <c r="AB686" s="87">
        <v>500.0</v>
      </c>
      <c r="AC686" s="2" t="e">
        <v>#VALUE!</v>
      </c>
      <c r="AD686" s="92" t="e">
        <v>#VALUE!</v>
      </c>
      <c r="AE686" s="92" t="e">
        <v>#VALUE!</v>
      </c>
      <c r="AF686" s="92" t="e">
        <v>#VALUE!</v>
      </c>
      <c r="AG686" s="92" t="e">
        <v>#VALUE!</v>
      </c>
      <c r="AH686" s="2" t="s">
        <v>904</v>
      </c>
      <c r="AI686" s="2" t="s">
        <v>904</v>
      </c>
      <c r="AJ686" s="2" t="s">
        <v>904</v>
      </c>
      <c r="AK686" s="177">
        <v>194532.0</v>
      </c>
      <c r="AL686" s="2" t="s">
        <v>904</v>
      </c>
      <c r="AM686" s="2" t="s">
        <v>904</v>
      </c>
      <c r="AN686" s="2" t="s">
        <v>904</v>
      </c>
      <c r="AO686" s="2" t="s">
        <v>904</v>
      </c>
      <c r="AP686" s="2" t="s">
        <v>904</v>
      </c>
      <c r="AQ686" s="2" t="s">
        <v>904</v>
      </c>
      <c r="AR686" s="2" t="s">
        <v>904</v>
      </c>
      <c r="AS686" s="2" t="s">
        <v>904</v>
      </c>
      <c r="AT686" s="2" t="s">
        <v>904</v>
      </c>
      <c r="AU686" s="2" t="s">
        <v>904</v>
      </c>
      <c r="AV686" s="2" t="s">
        <v>904</v>
      </c>
      <c r="AW686" s="2" t="s">
        <v>904</v>
      </c>
      <c r="AX686" s="2" t="s">
        <v>904</v>
      </c>
      <c r="AY686" s="2" t="s">
        <v>904</v>
      </c>
      <c r="AZ686" s="2" t="s">
        <v>904</v>
      </c>
      <c r="BA686" s="205">
        <v>1105493.3940079215</v>
      </c>
      <c r="BB686" s="205">
        <v>27.08775443489293</v>
      </c>
      <c r="BC686" s="206" t="s">
        <v>904</v>
      </c>
      <c r="BD686" s="205">
        <v>27.08775443489293</v>
      </c>
      <c r="BE686" s="205">
        <v>29928.527419058435</v>
      </c>
      <c r="BF686" s="205">
        <v>0.0</v>
      </c>
      <c r="BG686" s="205">
        <v>243165.0</v>
      </c>
      <c r="BH686" s="205">
        <v>194532.0</v>
      </c>
      <c r="BI686" s="2" t="s">
        <v>904</v>
      </c>
      <c r="BJ686" s="2" t="s">
        <v>904</v>
      </c>
      <c r="BK686" s="2" t="s">
        <v>904</v>
      </c>
      <c r="BL686" s="2" t="s">
        <v>911</v>
      </c>
      <c r="BM686" s="208" t="s">
        <v>904</v>
      </c>
      <c r="BN686" s="208" t="s">
        <v>904</v>
      </c>
      <c r="BO686" s="87">
        <v>20.0</v>
      </c>
      <c r="BP686" s="101">
        <v>0.05</v>
      </c>
      <c r="BQ686" s="101">
        <v>0.04</v>
      </c>
      <c r="BR686" s="2">
        <v>100.0</v>
      </c>
      <c r="BS686" s="2">
        <v>100.0</v>
      </c>
    </row>
    <row r="687" ht="12.75" customHeight="1">
      <c r="A687" s="87" t="str">
        <f t="shared" si="1"/>
        <v>Kenya Mangrove Restoration Hybrid Medium</v>
      </c>
      <c r="B687" s="87" t="s">
        <v>164</v>
      </c>
      <c r="C687" s="203" t="s">
        <v>187</v>
      </c>
      <c r="D687" s="2" t="s">
        <v>588</v>
      </c>
      <c r="E687" s="203" t="s">
        <v>160</v>
      </c>
      <c r="F687" s="2" t="s">
        <v>174</v>
      </c>
      <c r="G687" s="203" t="s">
        <v>910</v>
      </c>
      <c r="H687" s="177">
        <v>500.0</v>
      </c>
      <c r="I687" s="2" t="s">
        <v>903</v>
      </c>
      <c r="J687" s="2">
        <v>40145.87061400001</v>
      </c>
      <c r="K687" s="2" t="e">
        <v>#VALUE!</v>
      </c>
      <c r="L687" s="204" t="e">
        <v>#VALUE!</v>
      </c>
      <c r="M687" s="92" t="e">
        <v>#VALUE!</v>
      </c>
      <c r="N687" s="92" t="e">
        <v>#VALUE!</v>
      </c>
      <c r="O687" s="92" t="e">
        <v>#VALUE!</v>
      </c>
      <c r="P687" s="92" t="e">
        <v>#VALUE!</v>
      </c>
      <c r="Q687" s="92" t="e">
        <v>#VALUE!</v>
      </c>
      <c r="R687" s="92" t="e">
        <v>#VALUE!</v>
      </c>
      <c r="S687" s="92">
        <v>243165.0</v>
      </c>
      <c r="T687" s="92">
        <v>194532.0</v>
      </c>
      <c r="U687" s="92" t="e">
        <v>#VALUE!</v>
      </c>
      <c r="V687" s="92" t="e">
        <v>#VALUE!</v>
      </c>
      <c r="W687" s="92" t="e">
        <v>#VALUE!</v>
      </c>
      <c r="X687" s="92" t="e">
        <v>#VALUE!</v>
      </c>
      <c r="Y687" s="92" t="e">
        <v>#VALUE!</v>
      </c>
      <c r="Z687" s="92">
        <v>486.33</v>
      </c>
      <c r="AA687" s="92" t="e">
        <v>#VALUE!</v>
      </c>
      <c r="AB687" s="87">
        <v>500.0</v>
      </c>
      <c r="AC687" s="2" t="e">
        <v>#VALUE!</v>
      </c>
      <c r="AD687" s="92" t="e">
        <v>#VALUE!</v>
      </c>
      <c r="AE687" s="92" t="e">
        <v>#VALUE!</v>
      </c>
      <c r="AF687" s="92" t="e">
        <v>#VALUE!</v>
      </c>
      <c r="AG687" s="92" t="e">
        <v>#VALUE!</v>
      </c>
      <c r="AH687" s="2" t="s">
        <v>904</v>
      </c>
      <c r="AI687" s="2" t="s">
        <v>904</v>
      </c>
      <c r="AJ687" s="2" t="s">
        <v>904</v>
      </c>
      <c r="AK687" s="177">
        <v>194532.0</v>
      </c>
      <c r="AL687" s="2" t="s">
        <v>904</v>
      </c>
      <c r="AM687" s="2" t="s">
        <v>904</v>
      </c>
      <c r="AN687" s="2" t="s">
        <v>904</v>
      </c>
      <c r="AO687" s="2" t="s">
        <v>904</v>
      </c>
      <c r="AP687" s="2" t="s">
        <v>904</v>
      </c>
      <c r="AQ687" s="2" t="s">
        <v>904</v>
      </c>
      <c r="AR687" s="2" t="s">
        <v>904</v>
      </c>
      <c r="AS687" s="2" t="s">
        <v>904</v>
      </c>
      <c r="AT687" s="2" t="s">
        <v>904</v>
      </c>
      <c r="AU687" s="2" t="s">
        <v>904</v>
      </c>
      <c r="AV687" s="2" t="s">
        <v>904</v>
      </c>
      <c r="AW687" s="2" t="s">
        <v>904</v>
      </c>
      <c r="AX687" s="2" t="s">
        <v>904</v>
      </c>
      <c r="AY687" s="2" t="s">
        <v>904</v>
      </c>
      <c r="AZ687" s="2" t="s">
        <v>904</v>
      </c>
      <c r="BA687" s="205">
        <v>1105493.3940079215</v>
      </c>
      <c r="BB687" s="205">
        <v>27.08775443489293</v>
      </c>
      <c r="BC687" s="206" t="s">
        <v>904</v>
      </c>
      <c r="BD687" s="205">
        <v>27.08775443489293</v>
      </c>
      <c r="BE687" s="205">
        <v>29928.527419058435</v>
      </c>
      <c r="BF687" s="205">
        <v>0.0</v>
      </c>
      <c r="BG687" s="205">
        <v>243165.0</v>
      </c>
      <c r="BH687" s="205">
        <v>194532.0</v>
      </c>
      <c r="BI687" s="2" t="s">
        <v>904</v>
      </c>
      <c r="BJ687" s="2" t="s">
        <v>904</v>
      </c>
      <c r="BK687" s="2" t="s">
        <v>904</v>
      </c>
      <c r="BL687" s="2" t="s">
        <v>911</v>
      </c>
      <c r="BM687" s="208" t="s">
        <v>904</v>
      </c>
      <c r="BN687" s="208" t="s">
        <v>904</v>
      </c>
      <c r="BO687" s="87">
        <v>20.0</v>
      </c>
      <c r="BP687" s="101">
        <v>0.05</v>
      </c>
      <c r="BQ687" s="101">
        <v>0.04</v>
      </c>
      <c r="BR687" s="2">
        <v>100.0</v>
      </c>
      <c r="BS687" s="2">
        <v>100.0</v>
      </c>
    </row>
    <row r="688" ht="12.75" customHeight="1">
      <c r="A688" s="87" t="str">
        <f t="shared" si="1"/>
        <v>Kenya Salt marsh Restoration Hybrid Medium</v>
      </c>
      <c r="B688" s="87" t="s">
        <v>164</v>
      </c>
      <c r="C688" s="203" t="s">
        <v>187</v>
      </c>
      <c r="D688" s="2" t="s">
        <v>588</v>
      </c>
      <c r="E688" s="203" t="s">
        <v>168</v>
      </c>
      <c r="F688" s="2" t="s">
        <v>174</v>
      </c>
      <c r="G688" s="203" t="s">
        <v>910</v>
      </c>
      <c r="H688" s="177">
        <v>500.0</v>
      </c>
      <c r="I688" s="2" t="s">
        <v>903</v>
      </c>
      <c r="J688" s="2">
        <v>14.16530529944224</v>
      </c>
      <c r="K688" s="2" t="e">
        <v>#VALUE!</v>
      </c>
      <c r="L688" s="204" t="e">
        <v>#VALUE!</v>
      </c>
      <c r="M688" s="92" t="e">
        <v>#VALUE!</v>
      </c>
      <c r="N688" s="92" t="e">
        <v>#VALUE!</v>
      </c>
      <c r="O688" s="92" t="e">
        <v>#VALUE!</v>
      </c>
      <c r="P688" s="92" t="e">
        <v>#VALUE!</v>
      </c>
      <c r="Q688" s="92" t="e">
        <v>#VALUE!</v>
      </c>
      <c r="R688" s="92" t="e">
        <v>#VALUE!</v>
      </c>
      <c r="S688" s="92">
        <v>32532.499999999927</v>
      </c>
      <c r="T688" s="92">
        <v>26025.999999999953</v>
      </c>
      <c r="U688" s="92" t="e">
        <v>#VALUE!</v>
      </c>
      <c r="V688" s="92" t="e">
        <v>#VALUE!</v>
      </c>
      <c r="W688" s="92" t="e">
        <v>#VALUE!</v>
      </c>
      <c r="X688" s="92" t="e">
        <v>#VALUE!</v>
      </c>
      <c r="Y688" s="92" t="e">
        <v>#VALUE!</v>
      </c>
      <c r="Z688" s="92">
        <v>65.06499999999986</v>
      </c>
      <c r="AA688" s="92" t="e">
        <v>#VALUE!</v>
      </c>
      <c r="AB688" s="87">
        <v>500.0</v>
      </c>
      <c r="AC688" s="2" t="e">
        <v>#VALUE!</v>
      </c>
      <c r="AD688" s="92" t="e">
        <v>#VALUE!</v>
      </c>
      <c r="AE688" s="92" t="e">
        <v>#VALUE!</v>
      </c>
      <c r="AF688" s="92" t="e">
        <v>#VALUE!</v>
      </c>
      <c r="AG688" s="92" t="e">
        <v>#VALUE!</v>
      </c>
      <c r="AH688" s="2" t="s">
        <v>904</v>
      </c>
      <c r="AI688" s="2" t="s">
        <v>904</v>
      </c>
      <c r="AJ688" s="2" t="s">
        <v>904</v>
      </c>
      <c r="AK688" s="177">
        <v>26025.999999999953</v>
      </c>
      <c r="AL688" s="2" t="s">
        <v>904</v>
      </c>
      <c r="AM688" s="2" t="s">
        <v>904</v>
      </c>
      <c r="AN688" s="2" t="s">
        <v>904</v>
      </c>
      <c r="AO688" s="2" t="s">
        <v>904</v>
      </c>
      <c r="AP688" s="2" t="s">
        <v>904</v>
      </c>
      <c r="AQ688" s="2" t="s">
        <v>904</v>
      </c>
      <c r="AR688" s="2" t="s">
        <v>904</v>
      </c>
      <c r="AS688" s="2" t="s">
        <v>904</v>
      </c>
      <c r="AT688" s="2" t="s">
        <v>904</v>
      </c>
      <c r="AU688" s="2" t="s">
        <v>904</v>
      </c>
      <c r="AV688" s="2" t="s">
        <v>904</v>
      </c>
      <c r="AW688" s="2" t="s">
        <v>904</v>
      </c>
      <c r="AX688" s="2" t="s">
        <v>904</v>
      </c>
      <c r="AY688" s="2" t="s">
        <v>904</v>
      </c>
      <c r="AZ688" s="2" t="s">
        <v>904</v>
      </c>
      <c r="BA688" s="205">
        <v>3211.1008186617864</v>
      </c>
      <c r="BB688" s="205">
        <v>27.267565064445023</v>
      </c>
      <c r="BC688" s="206" t="s">
        <v>904</v>
      </c>
      <c r="BD688" s="205">
        <v>27.267565064445023</v>
      </c>
      <c r="BE688" s="205">
        <v>4993.29732893819</v>
      </c>
      <c r="BF688" s="205">
        <v>0.0</v>
      </c>
      <c r="BG688" s="205">
        <v>32532.499999999927</v>
      </c>
      <c r="BH688" s="205">
        <v>26025.999999999953</v>
      </c>
      <c r="BI688" s="2" t="s">
        <v>904</v>
      </c>
      <c r="BJ688" s="2" t="s">
        <v>904</v>
      </c>
      <c r="BK688" s="2" t="s">
        <v>904</v>
      </c>
      <c r="BL688" s="2" t="s">
        <v>911</v>
      </c>
      <c r="BM688" s="208" t="s">
        <v>904</v>
      </c>
      <c r="BN688" s="208" t="s">
        <v>904</v>
      </c>
      <c r="BO688" s="87">
        <v>20.0</v>
      </c>
      <c r="BP688" s="101">
        <v>0.05</v>
      </c>
      <c r="BQ688" s="101">
        <v>0.04</v>
      </c>
      <c r="BR688" s="2">
        <v>100.0</v>
      </c>
      <c r="BS688" s="2">
        <v>100.0</v>
      </c>
    </row>
    <row r="689" ht="12.75" customHeight="1">
      <c r="A689" s="87" t="str">
        <f t="shared" si="1"/>
        <v>Kenya Salt marsh Restoration Hybrid Medium</v>
      </c>
      <c r="B689" s="87" t="s">
        <v>164</v>
      </c>
      <c r="C689" s="203" t="s">
        <v>187</v>
      </c>
      <c r="D689" s="2" t="s">
        <v>588</v>
      </c>
      <c r="E689" s="203" t="s">
        <v>168</v>
      </c>
      <c r="F689" s="2" t="s">
        <v>174</v>
      </c>
      <c r="G689" s="203" t="s">
        <v>910</v>
      </c>
      <c r="H689" s="177">
        <v>500.0</v>
      </c>
      <c r="I689" s="2" t="s">
        <v>903</v>
      </c>
      <c r="J689" s="2">
        <v>14.16530529944224</v>
      </c>
      <c r="K689" s="2" t="e">
        <v>#VALUE!</v>
      </c>
      <c r="L689" s="204" t="e">
        <v>#VALUE!</v>
      </c>
      <c r="M689" s="92" t="e">
        <v>#VALUE!</v>
      </c>
      <c r="N689" s="92" t="e">
        <v>#VALUE!</v>
      </c>
      <c r="O689" s="92" t="e">
        <v>#VALUE!</v>
      </c>
      <c r="P689" s="92" t="e">
        <v>#VALUE!</v>
      </c>
      <c r="Q689" s="92" t="e">
        <v>#VALUE!</v>
      </c>
      <c r="R689" s="92" t="e">
        <v>#VALUE!</v>
      </c>
      <c r="S689" s="92">
        <v>32532.499999999927</v>
      </c>
      <c r="T689" s="92">
        <v>26025.999999999953</v>
      </c>
      <c r="U689" s="92" t="e">
        <v>#VALUE!</v>
      </c>
      <c r="V689" s="92" t="e">
        <v>#VALUE!</v>
      </c>
      <c r="W689" s="92" t="e">
        <v>#VALUE!</v>
      </c>
      <c r="X689" s="92" t="e">
        <v>#VALUE!</v>
      </c>
      <c r="Y689" s="92" t="e">
        <v>#VALUE!</v>
      </c>
      <c r="Z689" s="92">
        <v>65.06499999999986</v>
      </c>
      <c r="AA689" s="92" t="e">
        <v>#VALUE!</v>
      </c>
      <c r="AB689" s="87">
        <v>500.0</v>
      </c>
      <c r="AC689" s="2" t="e">
        <v>#VALUE!</v>
      </c>
      <c r="AD689" s="92" t="e">
        <v>#VALUE!</v>
      </c>
      <c r="AE689" s="92" t="e">
        <v>#VALUE!</v>
      </c>
      <c r="AF689" s="92" t="e">
        <v>#VALUE!</v>
      </c>
      <c r="AG689" s="92" t="e">
        <v>#VALUE!</v>
      </c>
      <c r="AH689" s="2" t="s">
        <v>904</v>
      </c>
      <c r="AI689" s="2" t="s">
        <v>904</v>
      </c>
      <c r="AJ689" s="2" t="s">
        <v>904</v>
      </c>
      <c r="AK689" s="177">
        <v>26025.999999999953</v>
      </c>
      <c r="AL689" s="2" t="s">
        <v>904</v>
      </c>
      <c r="AM689" s="2" t="s">
        <v>904</v>
      </c>
      <c r="AN689" s="2" t="s">
        <v>904</v>
      </c>
      <c r="AO689" s="2" t="s">
        <v>904</v>
      </c>
      <c r="AP689" s="2" t="s">
        <v>904</v>
      </c>
      <c r="AQ689" s="2" t="s">
        <v>904</v>
      </c>
      <c r="AR689" s="2" t="s">
        <v>904</v>
      </c>
      <c r="AS689" s="2" t="s">
        <v>904</v>
      </c>
      <c r="AT689" s="2" t="s">
        <v>904</v>
      </c>
      <c r="AU689" s="2" t="s">
        <v>904</v>
      </c>
      <c r="AV689" s="2" t="s">
        <v>904</v>
      </c>
      <c r="AW689" s="2" t="s">
        <v>904</v>
      </c>
      <c r="AX689" s="2" t="s">
        <v>904</v>
      </c>
      <c r="AY689" s="2" t="s">
        <v>904</v>
      </c>
      <c r="AZ689" s="2" t="s">
        <v>904</v>
      </c>
      <c r="BA689" s="205">
        <v>3211.1008186617864</v>
      </c>
      <c r="BB689" s="205">
        <v>27.267565064445023</v>
      </c>
      <c r="BC689" s="206" t="s">
        <v>904</v>
      </c>
      <c r="BD689" s="205">
        <v>27.267565064445023</v>
      </c>
      <c r="BE689" s="205">
        <v>4993.29732893819</v>
      </c>
      <c r="BF689" s="205">
        <v>0.0</v>
      </c>
      <c r="BG689" s="205">
        <v>32532.499999999927</v>
      </c>
      <c r="BH689" s="205">
        <v>26025.999999999953</v>
      </c>
      <c r="BI689" s="2" t="s">
        <v>904</v>
      </c>
      <c r="BJ689" s="2" t="s">
        <v>904</v>
      </c>
      <c r="BK689" s="2" t="s">
        <v>904</v>
      </c>
      <c r="BL689" s="2" t="s">
        <v>911</v>
      </c>
      <c r="BM689" s="208" t="s">
        <v>904</v>
      </c>
      <c r="BN689" s="208" t="s">
        <v>904</v>
      </c>
      <c r="BO689" s="87">
        <v>20.0</v>
      </c>
      <c r="BP689" s="101">
        <v>0.05</v>
      </c>
      <c r="BQ689" s="101">
        <v>0.04</v>
      </c>
      <c r="BR689" s="2">
        <v>100.0</v>
      </c>
      <c r="BS689" s="2">
        <v>100.0</v>
      </c>
    </row>
    <row r="690" ht="12.75" customHeight="1">
      <c r="A690" s="87" t="str">
        <f t="shared" si="1"/>
        <v>Kenya Mangrove Restoration Hybrid Medium</v>
      </c>
      <c r="B690" s="87" t="s">
        <v>164</v>
      </c>
      <c r="C690" s="203" t="s">
        <v>187</v>
      </c>
      <c r="D690" s="2" t="s">
        <v>588</v>
      </c>
      <c r="E690" s="203" t="s">
        <v>160</v>
      </c>
      <c r="F690" s="2" t="s">
        <v>174</v>
      </c>
      <c r="G690" s="203" t="s">
        <v>910</v>
      </c>
      <c r="H690" s="177">
        <v>500.0</v>
      </c>
      <c r="I690" s="2" t="s">
        <v>903</v>
      </c>
      <c r="J690" s="2">
        <v>40145.87061400001</v>
      </c>
      <c r="K690" s="2" t="e">
        <v>#VALUE!</v>
      </c>
      <c r="L690" s="204" t="e">
        <v>#VALUE!</v>
      </c>
      <c r="M690" s="92" t="e">
        <v>#VALUE!</v>
      </c>
      <c r="N690" s="92" t="e">
        <v>#VALUE!</v>
      </c>
      <c r="O690" s="92" t="e">
        <v>#VALUE!</v>
      </c>
      <c r="P690" s="92" t="e">
        <v>#VALUE!</v>
      </c>
      <c r="Q690" s="92" t="e">
        <v>#VALUE!</v>
      </c>
      <c r="R690" s="92" t="e">
        <v>#VALUE!</v>
      </c>
      <c r="S690" s="92">
        <v>243165.0</v>
      </c>
      <c r="T690" s="92">
        <v>194532.0</v>
      </c>
      <c r="U690" s="92" t="e">
        <v>#VALUE!</v>
      </c>
      <c r="V690" s="92" t="e">
        <v>#VALUE!</v>
      </c>
      <c r="W690" s="92" t="e">
        <v>#VALUE!</v>
      </c>
      <c r="X690" s="92" t="e">
        <v>#VALUE!</v>
      </c>
      <c r="Y690" s="92" t="e">
        <v>#VALUE!</v>
      </c>
      <c r="Z690" s="92">
        <v>486.33</v>
      </c>
      <c r="AA690" s="92" t="e">
        <v>#VALUE!</v>
      </c>
      <c r="AB690" s="87">
        <v>500.0</v>
      </c>
      <c r="AC690" s="2" t="e">
        <v>#VALUE!</v>
      </c>
      <c r="AD690" s="92" t="e">
        <v>#VALUE!</v>
      </c>
      <c r="AE690" s="92" t="e">
        <v>#VALUE!</v>
      </c>
      <c r="AF690" s="92" t="e">
        <v>#VALUE!</v>
      </c>
      <c r="AG690" s="92" t="e">
        <v>#VALUE!</v>
      </c>
      <c r="AH690" s="2" t="s">
        <v>904</v>
      </c>
      <c r="AI690" s="2" t="s">
        <v>904</v>
      </c>
      <c r="AJ690" s="2" t="s">
        <v>904</v>
      </c>
      <c r="AK690" s="177">
        <v>194532.0</v>
      </c>
      <c r="AL690" s="2" t="s">
        <v>904</v>
      </c>
      <c r="AM690" s="2" t="s">
        <v>904</v>
      </c>
      <c r="AN690" s="2" t="s">
        <v>904</v>
      </c>
      <c r="AO690" s="2" t="s">
        <v>904</v>
      </c>
      <c r="AP690" s="2" t="s">
        <v>904</v>
      </c>
      <c r="AQ690" s="2" t="s">
        <v>904</v>
      </c>
      <c r="AR690" s="2" t="s">
        <v>904</v>
      </c>
      <c r="AS690" s="2" t="s">
        <v>904</v>
      </c>
      <c r="AT690" s="2" t="s">
        <v>904</v>
      </c>
      <c r="AU690" s="2" t="s">
        <v>904</v>
      </c>
      <c r="AV690" s="2" t="s">
        <v>904</v>
      </c>
      <c r="AW690" s="2" t="s">
        <v>904</v>
      </c>
      <c r="AX690" s="2" t="s">
        <v>904</v>
      </c>
      <c r="AY690" s="2" t="s">
        <v>904</v>
      </c>
      <c r="AZ690" s="2" t="s">
        <v>904</v>
      </c>
      <c r="BA690" s="205">
        <v>1105493.3940079215</v>
      </c>
      <c r="BB690" s="205">
        <v>27.08775443489293</v>
      </c>
      <c r="BC690" s="206" t="s">
        <v>904</v>
      </c>
      <c r="BD690" s="205">
        <v>27.08775443489293</v>
      </c>
      <c r="BE690" s="205">
        <v>29928.527419058435</v>
      </c>
      <c r="BF690" s="205">
        <v>0.0</v>
      </c>
      <c r="BG690" s="205">
        <v>243165.0</v>
      </c>
      <c r="BH690" s="205">
        <v>194532.0</v>
      </c>
      <c r="BI690" s="2" t="s">
        <v>904</v>
      </c>
      <c r="BJ690" s="2" t="s">
        <v>904</v>
      </c>
      <c r="BK690" s="2" t="s">
        <v>904</v>
      </c>
      <c r="BL690" s="2" t="s">
        <v>911</v>
      </c>
      <c r="BM690" s="208" t="s">
        <v>904</v>
      </c>
      <c r="BN690" s="208" t="s">
        <v>904</v>
      </c>
      <c r="BO690" s="87">
        <v>20.0</v>
      </c>
      <c r="BP690" s="101">
        <v>0.05</v>
      </c>
      <c r="BQ690" s="101">
        <v>0.04</v>
      </c>
      <c r="BR690" s="2">
        <v>100.0</v>
      </c>
      <c r="BS690" s="2">
        <v>100.0</v>
      </c>
    </row>
    <row r="691" ht="12.75" customHeight="1">
      <c r="A691" s="87" t="str">
        <f t="shared" si="1"/>
        <v>Kenya Mangrove Restoration Hybrid Medium</v>
      </c>
      <c r="B691" s="87" t="s">
        <v>164</v>
      </c>
      <c r="C691" s="203" t="s">
        <v>187</v>
      </c>
      <c r="D691" s="2" t="s">
        <v>588</v>
      </c>
      <c r="E691" s="203" t="s">
        <v>160</v>
      </c>
      <c r="F691" s="2" t="s">
        <v>174</v>
      </c>
      <c r="G691" s="203" t="s">
        <v>910</v>
      </c>
      <c r="H691" s="177">
        <v>500.0</v>
      </c>
      <c r="I691" s="2" t="s">
        <v>903</v>
      </c>
      <c r="J691" s="2">
        <v>40145.87061400001</v>
      </c>
      <c r="K691" s="2" t="e">
        <v>#VALUE!</v>
      </c>
      <c r="L691" s="204" t="e">
        <v>#VALUE!</v>
      </c>
      <c r="M691" s="92" t="e">
        <v>#VALUE!</v>
      </c>
      <c r="N691" s="92" t="e">
        <v>#VALUE!</v>
      </c>
      <c r="O691" s="92" t="e">
        <v>#VALUE!</v>
      </c>
      <c r="P691" s="92" t="e">
        <v>#VALUE!</v>
      </c>
      <c r="Q691" s="92" t="e">
        <v>#VALUE!</v>
      </c>
      <c r="R691" s="92" t="e">
        <v>#VALUE!</v>
      </c>
      <c r="S691" s="92">
        <v>243165.0</v>
      </c>
      <c r="T691" s="92">
        <v>194532.0</v>
      </c>
      <c r="U691" s="92" t="e">
        <v>#VALUE!</v>
      </c>
      <c r="V691" s="92" t="e">
        <v>#VALUE!</v>
      </c>
      <c r="W691" s="92" t="e">
        <v>#VALUE!</v>
      </c>
      <c r="X691" s="92" t="e">
        <v>#VALUE!</v>
      </c>
      <c r="Y691" s="92" t="e">
        <v>#VALUE!</v>
      </c>
      <c r="Z691" s="92">
        <v>486.33</v>
      </c>
      <c r="AA691" s="92" t="e">
        <v>#VALUE!</v>
      </c>
      <c r="AB691" s="87">
        <v>500.0</v>
      </c>
      <c r="AC691" s="2" t="e">
        <v>#VALUE!</v>
      </c>
      <c r="AD691" s="92" t="e">
        <v>#VALUE!</v>
      </c>
      <c r="AE691" s="92" t="e">
        <v>#VALUE!</v>
      </c>
      <c r="AF691" s="92" t="e">
        <v>#VALUE!</v>
      </c>
      <c r="AG691" s="92" t="e">
        <v>#VALUE!</v>
      </c>
      <c r="AH691" s="2" t="s">
        <v>904</v>
      </c>
      <c r="AI691" s="2" t="s">
        <v>904</v>
      </c>
      <c r="AJ691" s="2" t="s">
        <v>904</v>
      </c>
      <c r="AK691" s="177">
        <v>194532.0</v>
      </c>
      <c r="AL691" s="2" t="s">
        <v>904</v>
      </c>
      <c r="AM691" s="2" t="s">
        <v>904</v>
      </c>
      <c r="AN691" s="2" t="s">
        <v>904</v>
      </c>
      <c r="AO691" s="2" t="s">
        <v>904</v>
      </c>
      <c r="AP691" s="2" t="s">
        <v>904</v>
      </c>
      <c r="AQ691" s="2" t="s">
        <v>904</v>
      </c>
      <c r="AR691" s="2" t="s">
        <v>904</v>
      </c>
      <c r="AS691" s="2" t="s">
        <v>904</v>
      </c>
      <c r="AT691" s="2" t="s">
        <v>904</v>
      </c>
      <c r="AU691" s="2" t="s">
        <v>904</v>
      </c>
      <c r="AV691" s="2" t="s">
        <v>904</v>
      </c>
      <c r="AW691" s="2" t="s">
        <v>904</v>
      </c>
      <c r="AX691" s="2" t="s">
        <v>904</v>
      </c>
      <c r="AY691" s="2" t="s">
        <v>904</v>
      </c>
      <c r="AZ691" s="2" t="s">
        <v>904</v>
      </c>
      <c r="BA691" s="205">
        <v>1105493.3940079215</v>
      </c>
      <c r="BB691" s="205">
        <v>27.08775443489293</v>
      </c>
      <c r="BC691" s="206" t="s">
        <v>904</v>
      </c>
      <c r="BD691" s="205">
        <v>27.08775443489293</v>
      </c>
      <c r="BE691" s="205">
        <v>29928.527419058435</v>
      </c>
      <c r="BF691" s="205">
        <v>0.0</v>
      </c>
      <c r="BG691" s="205">
        <v>243165.0</v>
      </c>
      <c r="BH691" s="205">
        <v>194532.0</v>
      </c>
      <c r="BI691" s="2" t="s">
        <v>904</v>
      </c>
      <c r="BJ691" s="2" t="s">
        <v>904</v>
      </c>
      <c r="BK691" s="2" t="s">
        <v>904</v>
      </c>
      <c r="BL691" s="2" t="s">
        <v>911</v>
      </c>
      <c r="BM691" s="208" t="s">
        <v>904</v>
      </c>
      <c r="BN691" s="208" t="s">
        <v>904</v>
      </c>
      <c r="BO691" s="87">
        <v>20.0</v>
      </c>
      <c r="BP691" s="101">
        <v>0.05</v>
      </c>
      <c r="BQ691" s="101">
        <v>0.04</v>
      </c>
      <c r="BR691" s="2">
        <v>100.0</v>
      </c>
      <c r="BS691" s="2">
        <v>100.0</v>
      </c>
    </row>
    <row r="692" ht="12.75" customHeight="1">
      <c r="A692" s="87" t="str">
        <f t="shared" si="1"/>
        <v>Kenya Salt marsh Restoration Hybrid Medium</v>
      </c>
      <c r="B692" s="87" t="s">
        <v>164</v>
      </c>
      <c r="C692" s="203" t="s">
        <v>187</v>
      </c>
      <c r="D692" s="2" t="s">
        <v>588</v>
      </c>
      <c r="E692" s="203" t="s">
        <v>168</v>
      </c>
      <c r="F692" s="2" t="s">
        <v>174</v>
      </c>
      <c r="G692" s="203" t="s">
        <v>910</v>
      </c>
      <c r="H692" s="177">
        <v>500.0</v>
      </c>
      <c r="I692" s="2" t="s">
        <v>903</v>
      </c>
      <c r="J692" s="2">
        <v>14.16530529944224</v>
      </c>
      <c r="K692" s="2" t="e">
        <v>#VALUE!</v>
      </c>
      <c r="L692" s="204" t="e">
        <v>#VALUE!</v>
      </c>
      <c r="M692" s="92" t="e">
        <v>#VALUE!</v>
      </c>
      <c r="N692" s="92" t="e">
        <v>#VALUE!</v>
      </c>
      <c r="O692" s="92" t="e">
        <v>#VALUE!</v>
      </c>
      <c r="P692" s="92" t="e">
        <v>#VALUE!</v>
      </c>
      <c r="Q692" s="92" t="e">
        <v>#VALUE!</v>
      </c>
      <c r="R692" s="92" t="e">
        <v>#VALUE!</v>
      </c>
      <c r="S692" s="92">
        <v>32532.499999999927</v>
      </c>
      <c r="T692" s="92">
        <v>26025.999999999953</v>
      </c>
      <c r="U692" s="92" t="e">
        <v>#VALUE!</v>
      </c>
      <c r="V692" s="92" t="e">
        <v>#VALUE!</v>
      </c>
      <c r="W692" s="92" t="e">
        <v>#VALUE!</v>
      </c>
      <c r="X692" s="92" t="e">
        <v>#VALUE!</v>
      </c>
      <c r="Y692" s="92" t="e">
        <v>#VALUE!</v>
      </c>
      <c r="Z692" s="92">
        <v>65.06499999999986</v>
      </c>
      <c r="AA692" s="92" t="e">
        <v>#VALUE!</v>
      </c>
      <c r="AB692" s="87">
        <v>500.0</v>
      </c>
      <c r="AC692" s="2" t="e">
        <v>#VALUE!</v>
      </c>
      <c r="AD692" s="92" t="e">
        <v>#VALUE!</v>
      </c>
      <c r="AE692" s="92" t="e">
        <v>#VALUE!</v>
      </c>
      <c r="AF692" s="92" t="e">
        <v>#VALUE!</v>
      </c>
      <c r="AG692" s="92" t="e">
        <v>#VALUE!</v>
      </c>
      <c r="AH692" s="2" t="s">
        <v>904</v>
      </c>
      <c r="AI692" s="2" t="s">
        <v>904</v>
      </c>
      <c r="AJ692" s="2" t="s">
        <v>904</v>
      </c>
      <c r="AK692" s="177">
        <v>26025.999999999953</v>
      </c>
      <c r="AL692" s="2" t="s">
        <v>904</v>
      </c>
      <c r="AM692" s="2" t="s">
        <v>904</v>
      </c>
      <c r="AN692" s="2" t="s">
        <v>904</v>
      </c>
      <c r="AO692" s="2" t="s">
        <v>904</v>
      </c>
      <c r="AP692" s="2" t="s">
        <v>904</v>
      </c>
      <c r="AQ692" s="2" t="s">
        <v>904</v>
      </c>
      <c r="AR692" s="2" t="s">
        <v>904</v>
      </c>
      <c r="AS692" s="2" t="s">
        <v>904</v>
      </c>
      <c r="AT692" s="2" t="s">
        <v>904</v>
      </c>
      <c r="AU692" s="2" t="s">
        <v>904</v>
      </c>
      <c r="AV692" s="2" t="s">
        <v>904</v>
      </c>
      <c r="AW692" s="2" t="s">
        <v>904</v>
      </c>
      <c r="AX692" s="2" t="s">
        <v>904</v>
      </c>
      <c r="AY692" s="2" t="s">
        <v>904</v>
      </c>
      <c r="AZ692" s="2" t="s">
        <v>904</v>
      </c>
      <c r="BA692" s="205">
        <v>3211.1008186617864</v>
      </c>
      <c r="BB692" s="205">
        <v>27.267565064445023</v>
      </c>
      <c r="BC692" s="206" t="s">
        <v>904</v>
      </c>
      <c r="BD692" s="205">
        <v>27.267565064445023</v>
      </c>
      <c r="BE692" s="205">
        <v>4993.29732893819</v>
      </c>
      <c r="BF692" s="205">
        <v>0.0</v>
      </c>
      <c r="BG692" s="205">
        <v>32532.499999999927</v>
      </c>
      <c r="BH692" s="205">
        <v>26025.999999999953</v>
      </c>
      <c r="BI692" s="2" t="s">
        <v>904</v>
      </c>
      <c r="BJ692" s="2" t="s">
        <v>904</v>
      </c>
      <c r="BK692" s="2" t="s">
        <v>904</v>
      </c>
      <c r="BL692" s="2" t="s">
        <v>911</v>
      </c>
      <c r="BM692" s="208" t="s">
        <v>904</v>
      </c>
      <c r="BN692" s="208" t="s">
        <v>904</v>
      </c>
      <c r="BO692" s="87">
        <v>20.0</v>
      </c>
      <c r="BP692" s="101">
        <v>0.05</v>
      </c>
      <c r="BQ692" s="101">
        <v>0.04</v>
      </c>
      <c r="BR692" s="2">
        <v>100.0</v>
      </c>
      <c r="BS692" s="2">
        <v>100.0</v>
      </c>
    </row>
    <row r="693" ht="12.75" customHeight="1">
      <c r="A693" s="87" t="str">
        <f t="shared" si="1"/>
        <v>Kenya Salt marsh Restoration Hybrid Medium</v>
      </c>
      <c r="B693" s="87" t="s">
        <v>164</v>
      </c>
      <c r="C693" s="203" t="s">
        <v>187</v>
      </c>
      <c r="D693" s="2" t="s">
        <v>588</v>
      </c>
      <c r="E693" s="203" t="s">
        <v>168</v>
      </c>
      <c r="F693" s="2" t="s">
        <v>174</v>
      </c>
      <c r="G693" s="203" t="s">
        <v>910</v>
      </c>
      <c r="H693" s="177">
        <v>500.0</v>
      </c>
      <c r="I693" s="2" t="s">
        <v>903</v>
      </c>
      <c r="J693" s="2">
        <v>14.16530529944224</v>
      </c>
      <c r="K693" s="2" t="e">
        <v>#VALUE!</v>
      </c>
      <c r="L693" s="204" t="e">
        <v>#VALUE!</v>
      </c>
      <c r="M693" s="92" t="e">
        <v>#VALUE!</v>
      </c>
      <c r="N693" s="92" t="e">
        <v>#VALUE!</v>
      </c>
      <c r="O693" s="92" t="e">
        <v>#VALUE!</v>
      </c>
      <c r="P693" s="92" t="e">
        <v>#VALUE!</v>
      </c>
      <c r="Q693" s="92" t="e">
        <v>#VALUE!</v>
      </c>
      <c r="R693" s="92" t="e">
        <v>#VALUE!</v>
      </c>
      <c r="S693" s="92">
        <v>32532.499999999927</v>
      </c>
      <c r="T693" s="92">
        <v>26025.999999999953</v>
      </c>
      <c r="U693" s="92" t="e">
        <v>#VALUE!</v>
      </c>
      <c r="V693" s="92" t="e">
        <v>#VALUE!</v>
      </c>
      <c r="W693" s="92" t="e">
        <v>#VALUE!</v>
      </c>
      <c r="X693" s="92" t="e">
        <v>#VALUE!</v>
      </c>
      <c r="Y693" s="92" t="e">
        <v>#VALUE!</v>
      </c>
      <c r="Z693" s="92">
        <v>65.06499999999986</v>
      </c>
      <c r="AA693" s="92" t="e">
        <v>#VALUE!</v>
      </c>
      <c r="AB693" s="87">
        <v>500.0</v>
      </c>
      <c r="AC693" s="2" t="e">
        <v>#VALUE!</v>
      </c>
      <c r="AD693" s="92" t="e">
        <v>#VALUE!</v>
      </c>
      <c r="AE693" s="92" t="e">
        <v>#VALUE!</v>
      </c>
      <c r="AF693" s="92" t="e">
        <v>#VALUE!</v>
      </c>
      <c r="AG693" s="92" t="e">
        <v>#VALUE!</v>
      </c>
      <c r="AH693" s="2" t="s">
        <v>904</v>
      </c>
      <c r="AI693" s="2" t="s">
        <v>904</v>
      </c>
      <c r="AJ693" s="2" t="s">
        <v>904</v>
      </c>
      <c r="AK693" s="177">
        <v>26025.999999999953</v>
      </c>
      <c r="AL693" s="2" t="s">
        <v>904</v>
      </c>
      <c r="AM693" s="2" t="s">
        <v>904</v>
      </c>
      <c r="AN693" s="2" t="s">
        <v>904</v>
      </c>
      <c r="AO693" s="2" t="s">
        <v>904</v>
      </c>
      <c r="AP693" s="2" t="s">
        <v>904</v>
      </c>
      <c r="AQ693" s="2" t="s">
        <v>904</v>
      </c>
      <c r="AR693" s="2" t="s">
        <v>904</v>
      </c>
      <c r="AS693" s="2" t="s">
        <v>904</v>
      </c>
      <c r="AT693" s="2" t="s">
        <v>904</v>
      </c>
      <c r="AU693" s="2" t="s">
        <v>904</v>
      </c>
      <c r="AV693" s="2" t="s">
        <v>904</v>
      </c>
      <c r="AW693" s="2" t="s">
        <v>904</v>
      </c>
      <c r="AX693" s="2" t="s">
        <v>904</v>
      </c>
      <c r="AY693" s="2" t="s">
        <v>904</v>
      </c>
      <c r="AZ693" s="2" t="s">
        <v>904</v>
      </c>
      <c r="BA693" s="205">
        <v>3211.1008186617864</v>
      </c>
      <c r="BB693" s="205">
        <v>27.267565064445023</v>
      </c>
      <c r="BC693" s="206" t="s">
        <v>904</v>
      </c>
      <c r="BD693" s="205">
        <v>27.267565064445023</v>
      </c>
      <c r="BE693" s="205">
        <v>4993.29732893819</v>
      </c>
      <c r="BF693" s="205">
        <v>0.0</v>
      </c>
      <c r="BG693" s="205">
        <v>32532.499999999927</v>
      </c>
      <c r="BH693" s="205">
        <v>26025.999999999953</v>
      </c>
      <c r="BI693" s="2" t="s">
        <v>904</v>
      </c>
      <c r="BJ693" s="2" t="s">
        <v>904</v>
      </c>
      <c r="BK693" s="2" t="s">
        <v>904</v>
      </c>
      <c r="BL693" s="2" t="s">
        <v>911</v>
      </c>
      <c r="BM693" s="208" t="s">
        <v>904</v>
      </c>
      <c r="BN693" s="208" t="s">
        <v>904</v>
      </c>
      <c r="BO693" s="87">
        <v>20.0</v>
      </c>
      <c r="BP693" s="101">
        <v>0.05</v>
      </c>
      <c r="BQ693" s="101">
        <v>0.04</v>
      </c>
      <c r="BR693" s="2">
        <v>100.0</v>
      </c>
      <c r="BS693" s="2">
        <v>100.0</v>
      </c>
    </row>
    <row r="694" ht="12.75" customHeight="1">
      <c r="A694" s="87" t="str">
        <f t="shared" si="1"/>
        <v>Kenya Mangrove Restoration Hybrid Small</v>
      </c>
      <c r="B694" s="87" t="s">
        <v>164</v>
      </c>
      <c r="C694" s="203" t="s">
        <v>187</v>
      </c>
      <c r="D694" s="2" t="s">
        <v>588</v>
      </c>
      <c r="E694" s="203" t="s">
        <v>160</v>
      </c>
      <c r="F694" s="2" t="s">
        <v>174</v>
      </c>
      <c r="G694" s="203" t="s">
        <v>910</v>
      </c>
      <c r="H694" s="177">
        <v>100.0</v>
      </c>
      <c r="I694" s="2" t="s">
        <v>907</v>
      </c>
      <c r="J694" s="2">
        <v>40145.87061400001</v>
      </c>
      <c r="K694" s="2" t="e">
        <v>#VALUE!</v>
      </c>
      <c r="L694" s="204" t="e">
        <v>#VALUE!</v>
      </c>
      <c r="M694" s="92" t="e">
        <v>#VALUE!</v>
      </c>
      <c r="N694" s="92" t="e">
        <v>#VALUE!</v>
      </c>
      <c r="O694" s="92" t="e">
        <v>#VALUE!</v>
      </c>
      <c r="P694" s="92" t="e">
        <v>#VALUE!</v>
      </c>
      <c r="Q694" s="92" t="e">
        <v>#VALUE!</v>
      </c>
      <c r="R694" s="92" t="e">
        <v>#VALUE!</v>
      </c>
      <c r="S694" s="92">
        <v>49880.0</v>
      </c>
      <c r="T694" s="92">
        <v>39904.0</v>
      </c>
      <c r="U694" s="92" t="e">
        <v>#VALUE!</v>
      </c>
      <c r="V694" s="92" t="e">
        <v>#VALUE!</v>
      </c>
      <c r="W694" s="92" t="e">
        <v>#VALUE!</v>
      </c>
      <c r="X694" s="92" t="e">
        <v>#VALUE!</v>
      </c>
      <c r="Y694" s="92" t="e">
        <v>#VALUE!</v>
      </c>
      <c r="Z694" s="92">
        <v>498.8</v>
      </c>
      <c r="AA694" s="92" t="e">
        <v>#VALUE!</v>
      </c>
      <c r="AB694" s="87">
        <v>500.0</v>
      </c>
      <c r="AC694" s="2" t="e">
        <v>#VALUE!</v>
      </c>
      <c r="AD694" s="92" t="e">
        <v>#VALUE!</v>
      </c>
      <c r="AE694" s="92" t="e">
        <v>#VALUE!</v>
      </c>
      <c r="AF694" s="92" t="e">
        <v>#VALUE!</v>
      </c>
      <c r="AG694" s="92" t="e">
        <v>#VALUE!</v>
      </c>
      <c r="AH694" s="2" t="s">
        <v>904</v>
      </c>
      <c r="AI694" s="2" t="s">
        <v>904</v>
      </c>
      <c r="AJ694" s="2" t="s">
        <v>904</v>
      </c>
      <c r="AK694" s="177">
        <v>39904.0</v>
      </c>
      <c r="AL694" s="2" t="s">
        <v>904</v>
      </c>
      <c r="AM694" s="2" t="s">
        <v>904</v>
      </c>
      <c r="AN694" s="2" t="s">
        <v>904</v>
      </c>
      <c r="AO694" s="2" t="s">
        <v>904</v>
      </c>
      <c r="AP694" s="2" t="s">
        <v>904</v>
      </c>
      <c r="AQ694" s="2" t="s">
        <v>904</v>
      </c>
      <c r="AR694" s="2" t="s">
        <v>904</v>
      </c>
      <c r="AS694" s="2" t="s">
        <v>904</v>
      </c>
      <c r="AT694" s="2" t="s">
        <v>904</v>
      </c>
      <c r="AU694" s="2" t="s">
        <v>904</v>
      </c>
      <c r="AV694" s="2" t="s">
        <v>904</v>
      </c>
      <c r="AW694" s="2" t="s">
        <v>904</v>
      </c>
      <c r="AX694" s="2" t="s">
        <v>904</v>
      </c>
      <c r="AY694" s="2" t="s">
        <v>904</v>
      </c>
      <c r="AZ694" s="2" t="s">
        <v>904</v>
      </c>
      <c r="BA694" s="205">
        <v>1105493.3940079215</v>
      </c>
      <c r="BB694" s="205">
        <v>5.417550886978589</v>
      </c>
      <c r="BC694" s="206" t="s">
        <v>904</v>
      </c>
      <c r="BD694" s="205">
        <v>5.417550886978589</v>
      </c>
      <c r="BE694" s="205">
        <v>5985.705483811685</v>
      </c>
      <c r="BF694" s="205">
        <v>0.0</v>
      </c>
      <c r="BG694" s="205">
        <v>49880.0</v>
      </c>
      <c r="BH694" s="205">
        <v>39904.0</v>
      </c>
      <c r="BI694" s="2" t="s">
        <v>904</v>
      </c>
      <c r="BJ694" s="2" t="s">
        <v>904</v>
      </c>
      <c r="BK694" s="2" t="s">
        <v>904</v>
      </c>
      <c r="BL694" s="2" t="s">
        <v>911</v>
      </c>
      <c r="BM694" s="208" t="s">
        <v>904</v>
      </c>
      <c r="BN694" s="208" t="s">
        <v>904</v>
      </c>
      <c r="BO694" s="87">
        <v>20.0</v>
      </c>
      <c r="BP694" s="101">
        <v>0.05</v>
      </c>
      <c r="BQ694" s="101">
        <v>0.04</v>
      </c>
      <c r="BR694" s="2">
        <v>100.0</v>
      </c>
      <c r="BS694" s="2">
        <v>100.0</v>
      </c>
    </row>
    <row r="695" ht="12.75" customHeight="1">
      <c r="A695" s="87" t="str">
        <f t="shared" si="1"/>
        <v>Kenya Mangrove Restoration Hybrid Small</v>
      </c>
      <c r="B695" s="87" t="s">
        <v>164</v>
      </c>
      <c r="C695" s="203" t="s">
        <v>187</v>
      </c>
      <c r="D695" s="2" t="s">
        <v>588</v>
      </c>
      <c r="E695" s="203" t="s">
        <v>160</v>
      </c>
      <c r="F695" s="2" t="s">
        <v>174</v>
      </c>
      <c r="G695" s="203" t="s">
        <v>910</v>
      </c>
      <c r="H695" s="177">
        <v>100.0</v>
      </c>
      <c r="I695" s="2" t="s">
        <v>907</v>
      </c>
      <c r="J695" s="2">
        <v>40145.87061400001</v>
      </c>
      <c r="K695" s="2" t="e">
        <v>#VALUE!</v>
      </c>
      <c r="L695" s="204" t="e">
        <v>#VALUE!</v>
      </c>
      <c r="M695" s="92" t="e">
        <v>#VALUE!</v>
      </c>
      <c r="N695" s="92" t="e">
        <v>#VALUE!</v>
      </c>
      <c r="O695" s="92" t="e">
        <v>#VALUE!</v>
      </c>
      <c r="P695" s="92" t="e">
        <v>#VALUE!</v>
      </c>
      <c r="Q695" s="92" t="e">
        <v>#VALUE!</v>
      </c>
      <c r="R695" s="92" t="e">
        <v>#VALUE!</v>
      </c>
      <c r="S695" s="92">
        <v>49880.0</v>
      </c>
      <c r="T695" s="92">
        <v>39904.0</v>
      </c>
      <c r="U695" s="92" t="e">
        <v>#VALUE!</v>
      </c>
      <c r="V695" s="92" t="e">
        <v>#VALUE!</v>
      </c>
      <c r="W695" s="92" t="e">
        <v>#VALUE!</v>
      </c>
      <c r="X695" s="92" t="e">
        <v>#VALUE!</v>
      </c>
      <c r="Y695" s="92" t="e">
        <v>#VALUE!</v>
      </c>
      <c r="Z695" s="92">
        <v>498.8</v>
      </c>
      <c r="AA695" s="92" t="e">
        <v>#VALUE!</v>
      </c>
      <c r="AB695" s="87">
        <v>500.0</v>
      </c>
      <c r="AC695" s="2" t="e">
        <v>#VALUE!</v>
      </c>
      <c r="AD695" s="92" t="e">
        <v>#VALUE!</v>
      </c>
      <c r="AE695" s="92" t="e">
        <v>#VALUE!</v>
      </c>
      <c r="AF695" s="92" t="e">
        <v>#VALUE!</v>
      </c>
      <c r="AG695" s="92" t="e">
        <v>#VALUE!</v>
      </c>
      <c r="AH695" s="2" t="s">
        <v>904</v>
      </c>
      <c r="AI695" s="2" t="s">
        <v>904</v>
      </c>
      <c r="AJ695" s="2" t="s">
        <v>904</v>
      </c>
      <c r="AK695" s="177">
        <v>39904.0</v>
      </c>
      <c r="AL695" s="2" t="s">
        <v>904</v>
      </c>
      <c r="AM695" s="2" t="s">
        <v>904</v>
      </c>
      <c r="AN695" s="2" t="s">
        <v>904</v>
      </c>
      <c r="AO695" s="2" t="s">
        <v>904</v>
      </c>
      <c r="AP695" s="2" t="s">
        <v>904</v>
      </c>
      <c r="AQ695" s="2" t="s">
        <v>904</v>
      </c>
      <c r="AR695" s="2" t="s">
        <v>904</v>
      </c>
      <c r="AS695" s="2" t="s">
        <v>904</v>
      </c>
      <c r="AT695" s="2" t="s">
        <v>904</v>
      </c>
      <c r="AU695" s="2" t="s">
        <v>904</v>
      </c>
      <c r="AV695" s="2" t="s">
        <v>904</v>
      </c>
      <c r="AW695" s="2" t="s">
        <v>904</v>
      </c>
      <c r="AX695" s="2" t="s">
        <v>904</v>
      </c>
      <c r="AY695" s="2" t="s">
        <v>904</v>
      </c>
      <c r="AZ695" s="2" t="s">
        <v>904</v>
      </c>
      <c r="BA695" s="205">
        <v>1105493.3940079215</v>
      </c>
      <c r="BB695" s="205">
        <v>5.417550886978589</v>
      </c>
      <c r="BC695" s="206" t="s">
        <v>904</v>
      </c>
      <c r="BD695" s="205">
        <v>5.417550886978589</v>
      </c>
      <c r="BE695" s="205">
        <v>5985.705483811685</v>
      </c>
      <c r="BF695" s="205">
        <v>0.0</v>
      </c>
      <c r="BG695" s="205">
        <v>49880.0</v>
      </c>
      <c r="BH695" s="205">
        <v>39904.0</v>
      </c>
      <c r="BI695" s="2" t="s">
        <v>904</v>
      </c>
      <c r="BJ695" s="2" t="s">
        <v>904</v>
      </c>
      <c r="BK695" s="2" t="s">
        <v>904</v>
      </c>
      <c r="BL695" s="2" t="s">
        <v>911</v>
      </c>
      <c r="BM695" s="208" t="s">
        <v>904</v>
      </c>
      <c r="BN695" s="208" t="s">
        <v>904</v>
      </c>
      <c r="BO695" s="87">
        <v>20.0</v>
      </c>
      <c r="BP695" s="101">
        <v>0.05</v>
      </c>
      <c r="BQ695" s="101">
        <v>0.04</v>
      </c>
      <c r="BR695" s="2">
        <v>100.0</v>
      </c>
      <c r="BS695" s="2">
        <v>100.0</v>
      </c>
    </row>
    <row r="696" ht="12.75" customHeight="1">
      <c r="A696" s="87" t="str">
        <f t="shared" si="1"/>
        <v>Kenya Salt marsh Restoration Hybrid Small</v>
      </c>
      <c r="B696" s="87" t="s">
        <v>164</v>
      </c>
      <c r="C696" s="203" t="s">
        <v>187</v>
      </c>
      <c r="D696" s="2" t="s">
        <v>588</v>
      </c>
      <c r="E696" s="203" t="s">
        <v>168</v>
      </c>
      <c r="F696" s="2" t="s">
        <v>174</v>
      </c>
      <c r="G696" s="203" t="s">
        <v>910</v>
      </c>
      <c r="H696" s="177">
        <v>100.0</v>
      </c>
      <c r="I696" s="2" t="s">
        <v>907</v>
      </c>
      <c r="J696" s="2">
        <v>14.16530529944224</v>
      </c>
      <c r="K696" s="2" t="e">
        <v>#VALUE!</v>
      </c>
      <c r="L696" s="204" t="e">
        <v>#VALUE!</v>
      </c>
      <c r="M696" s="92" t="e">
        <v>#VALUE!</v>
      </c>
      <c r="N696" s="92" t="e">
        <v>#VALUE!</v>
      </c>
      <c r="O696" s="92" t="e">
        <v>#VALUE!</v>
      </c>
      <c r="P696" s="92" t="e">
        <v>#VALUE!</v>
      </c>
      <c r="Q696" s="92" t="e">
        <v>#VALUE!</v>
      </c>
      <c r="R696" s="92" t="e">
        <v>#VALUE!</v>
      </c>
      <c r="S696" s="92">
        <v>6673.333333333321</v>
      </c>
      <c r="T696" s="92">
        <v>5338.666666666656</v>
      </c>
      <c r="U696" s="92" t="e">
        <v>#VALUE!</v>
      </c>
      <c r="V696" s="92" t="e">
        <v>#VALUE!</v>
      </c>
      <c r="W696" s="92" t="e">
        <v>#VALUE!</v>
      </c>
      <c r="X696" s="92" t="e">
        <v>#VALUE!</v>
      </c>
      <c r="Y696" s="92" t="e">
        <v>#VALUE!</v>
      </c>
      <c r="Z696" s="92">
        <v>66.7333333333332</v>
      </c>
      <c r="AA696" s="92" t="e">
        <v>#VALUE!</v>
      </c>
      <c r="AB696" s="87">
        <v>500.0</v>
      </c>
      <c r="AC696" s="2" t="e">
        <v>#VALUE!</v>
      </c>
      <c r="AD696" s="92" t="e">
        <v>#VALUE!</v>
      </c>
      <c r="AE696" s="92" t="e">
        <v>#VALUE!</v>
      </c>
      <c r="AF696" s="92" t="e">
        <v>#VALUE!</v>
      </c>
      <c r="AG696" s="92" t="e">
        <v>#VALUE!</v>
      </c>
      <c r="AH696" s="2" t="s">
        <v>904</v>
      </c>
      <c r="AI696" s="2" t="s">
        <v>904</v>
      </c>
      <c r="AJ696" s="2" t="s">
        <v>904</v>
      </c>
      <c r="AK696" s="177">
        <v>5338.666666666656</v>
      </c>
      <c r="AL696" s="2" t="s">
        <v>904</v>
      </c>
      <c r="AM696" s="2" t="s">
        <v>904</v>
      </c>
      <c r="AN696" s="2" t="s">
        <v>904</v>
      </c>
      <c r="AO696" s="2" t="s">
        <v>904</v>
      </c>
      <c r="AP696" s="2" t="s">
        <v>904</v>
      </c>
      <c r="AQ696" s="2" t="s">
        <v>904</v>
      </c>
      <c r="AR696" s="2" t="s">
        <v>904</v>
      </c>
      <c r="AS696" s="2" t="s">
        <v>904</v>
      </c>
      <c r="AT696" s="2" t="s">
        <v>904</v>
      </c>
      <c r="AU696" s="2" t="s">
        <v>904</v>
      </c>
      <c r="AV696" s="2" t="s">
        <v>904</v>
      </c>
      <c r="AW696" s="2" t="s">
        <v>904</v>
      </c>
      <c r="AX696" s="2" t="s">
        <v>904</v>
      </c>
      <c r="AY696" s="2" t="s">
        <v>904</v>
      </c>
      <c r="AZ696" s="2" t="s">
        <v>904</v>
      </c>
      <c r="BA696" s="205">
        <v>3211.1008186617864</v>
      </c>
      <c r="BB696" s="205">
        <v>5.453513012889005</v>
      </c>
      <c r="BC696" s="206" t="s">
        <v>904</v>
      </c>
      <c r="BD696" s="205">
        <v>5.453513012889005</v>
      </c>
      <c r="BE696" s="205">
        <v>998.6594657876379</v>
      </c>
      <c r="BF696" s="205">
        <v>0.0</v>
      </c>
      <c r="BG696" s="205">
        <v>6673.333333333321</v>
      </c>
      <c r="BH696" s="205">
        <v>5338.666666666656</v>
      </c>
      <c r="BI696" s="2" t="s">
        <v>904</v>
      </c>
      <c r="BJ696" s="2" t="s">
        <v>904</v>
      </c>
      <c r="BK696" s="2" t="s">
        <v>904</v>
      </c>
      <c r="BL696" s="2" t="s">
        <v>911</v>
      </c>
      <c r="BM696" s="208" t="s">
        <v>904</v>
      </c>
      <c r="BN696" s="208" t="s">
        <v>904</v>
      </c>
      <c r="BO696" s="87">
        <v>20.0</v>
      </c>
      <c r="BP696" s="101">
        <v>0.05</v>
      </c>
      <c r="BQ696" s="101">
        <v>0.04</v>
      </c>
      <c r="BR696" s="2">
        <v>100.0</v>
      </c>
      <c r="BS696" s="2">
        <v>100.0</v>
      </c>
    </row>
    <row r="697" ht="12.75" customHeight="1">
      <c r="A697" s="87" t="str">
        <f t="shared" si="1"/>
        <v>Kenya Salt marsh Restoration Hybrid Small</v>
      </c>
      <c r="B697" s="87" t="s">
        <v>164</v>
      </c>
      <c r="C697" s="203" t="s">
        <v>187</v>
      </c>
      <c r="D697" s="2" t="s">
        <v>588</v>
      </c>
      <c r="E697" s="203" t="s">
        <v>168</v>
      </c>
      <c r="F697" s="2" t="s">
        <v>174</v>
      </c>
      <c r="G697" s="203" t="s">
        <v>910</v>
      </c>
      <c r="H697" s="177">
        <v>100.0</v>
      </c>
      <c r="I697" s="2" t="s">
        <v>907</v>
      </c>
      <c r="J697" s="2">
        <v>14.16530529944224</v>
      </c>
      <c r="K697" s="2" t="e">
        <v>#VALUE!</v>
      </c>
      <c r="L697" s="204" t="e">
        <v>#VALUE!</v>
      </c>
      <c r="M697" s="92" t="e">
        <v>#VALUE!</v>
      </c>
      <c r="N697" s="92" t="e">
        <v>#VALUE!</v>
      </c>
      <c r="O697" s="92" t="e">
        <v>#VALUE!</v>
      </c>
      <c r="P697" s="92" t="e">
        <v>#VALUE!</v>
      </c>
      <c r="Q697" s="92" t="e">
        <v>#VALUE!</v>
      </c>
      <c r="R697" s="92" t="e">
        <v>#VALUE!</v>
      </c>
      <c r="S697" s="92">
        <v>6673.333333333321</v>
      </c>
      <c r="T697" s="92">
        <v>5338.666666666656</v>
      </c>
      <c r="U697" s="92" t="e">
        <v>#VALUE!</v>
      </c>
      <c r="V697" s="92" t="e">
        <v>#VALUE!</v>
      </c>
      <c r="W697" s="92" t="e">
        <v>#VALUE!</v>
      </c>
      <c r="X697" s="92" t="e">
        <v>#VALUE!</v>
      </c>
      <c r="Y697" s="92" t="e">
        <v>#VALUE!</v>
      </c>
      <c r="Z697" s="92">
        <v>66.7333333333332</v>
      </c>
      <c r="AA697" s="92" t="e">
        <v>#VALUE!</v>
      </c>
      <c r="AB697" s="87">
        <v>500.0</v>
      </c>
      <c r="AC697" s="2" t="e">
        <v>#VALUE!</v>
      </c>
      <c r="AD697" s="92" t="e">
        <v>#VALUE!</v>
      </c>
      <c r="AE697" s="92" t="e">
        <v>#VALUE!</v>
      </c>
      <c r="AF697" s="92" t="e">
        <v>#VALUE!</v>
      </c>
      <c r="AG697" s="92" t="e">
        <v>#VALUE!</v>
      </c>
      <c r="AH697" s="2" t="s">
        <v>904</v>
      </c>
      <c r="AI697" s="2" t="s">
        <v>904</v>
      </c>
      <c r="AJ697" s="2" t="s">
        <v>904</v>
      </c>
      <c r="AK697" s="177">
        <v>5338.666666666656</v>
      </c>
      <c r="AL697" s="2" t="s">
        <v>904</v>
      </c>
      <c r="AM697" s="2" t="s">
        <v>904</v>
      </c>
      <c r="AN697" s="2" t="s">
        <v>904</v>
      </c>
      <c r="AO697" s="2" t="s">
        <v>904</v>
      </c>
      <c r="AP697" s="2" t="s">
        <v>904</v>
      </c>
      <c r="AQ697" s="2" t="s">
        <v>904</v>
      </c>
      <c r="AR697" s="2" t="s">
        <v>904</v>
      </c>
      <c r="AS697" s="2" t="s">
        <v>904</v>
      </c>
      <c r="AT697" s="2" t="s">
        <v>904</v>
      </c>
      <c r="AU697" s="2" t="s">
        <v>904</v>
      </c>
      <c r="AV697" s="2" t="s">
        <v>904</v>
      </c>
      <c r="AW697" s="2" t="s">
        <v>904</v>
      </c>
      <c r="AX697" s="2" t="s">
        <v>904</v>
      </c>
      <c r="AY697" s="2" t="s">
        <v>904</v>
      </c>
      <c r="AZ697" s="2" t="s">
        <v>904</v>
      </c>
      <c r="BA697" s="205">
        <v>3211.1008186617864</v>
      </c>
      <c r="BB697" s="205">
        <v>5.453513012889005</v>
      </c>
      <c r="BC697" s="206" t="s">
        <v>904</v>
      </c>
      <c r="BD697" s="205">
        <v>5.453513012889005</v>
      </c>
      <c r="BE697" s="205">
        <v>998.6594657876379</v>
      </c>
      <c r="BF697" s="205">
        <v>0.0</v>
      </c>
      <c r="BG697" s="205">
        <v>6673.333333333321</v>
      </c>
      <c r="BH697" s="205">
        <v>5338.666666666656</v>
      </c>
      <c r="BI697" s="2" t="s">
        <v>904</v>
      </c>
      <c r="BJ697" s="2" t="s">
        <v>904</v>
      </c>
      <c r="BK697" s="2" t="s">
        <v>904</v>
      </c>
      <c r="BL697" s="2" t="s">
        <v>911</v>
      </c>
      <c r="BM697" s="208" t="s">
        <v>904</v>
      </c>
      <c r="BN697" s="208" t="s">
        <v>904</v>
      </c>
      <c r="BO697" s="87">
        <v>20.0</v>
      </c>
      <c r="BP697" s="101">
        <v>0.05</v>
      </c>
      <c r="BQ697" s="101">
        <v>0.04</v>
      </c>
      <c r="BR697" s="2">
        <v>100.0</v>
      </c>
      <c r="BS697" s="2">
        <v>100.0</v>
      </c>
    </row>
    <row r="698" ht="12.75" customHeight="1">
      <c r="A698" s="87" t="str">
        <f t="shared" si="1"/>
        <v>Kenya Mangrove Restoration Hybrid Small</v>
      </c>
      <c r="B698" s="87" t="s">
        <v>164</v>
      </c>
      <c r="C698" s="203" t="s">
        <v>187</v>
      </c>
      <c r="D698" s="2" t="s">
        <v>588</v>
      </c>
      <c r="E698" s="203" t="s">
        <v>160</v>
      </c>
      <c r="F698" s="2" t="s">
        <v>174</v>
      </c>
      <c r="G698" s="203" t="s">
        <v>910</v>
      </c>
      <c r="H698" s="177">
        <v>100.0</v>
      </c>
      <c r="I698" s="2" t="s">
        <v>907</v>
      </c>
      <c r="J698" s="2">
        <v>40145.87061400001</v>
      </c>
      <c r="K698" s="2" t="e">
        <v>#VALUE!</v>
      </c>
      <c r="L698" s="204" t="e">
        <v>#VALUE!</v>
      </c>
      <c r="M698" s="92" t="e">
        <v>#VALUE!</v>
      </c>
      <c r="N698" s="92" t="e">
        <v>#VALUE!</v>
      </c>
      <c r="O698" s="92" t="e">
        <v>#VALUE!</v>
      </c>
      <c r="P698" s="92" t="e">
        <v>#VALUE!</v>
      </c>
      <c r="Q698" s="92" t="e">
        <v>#VALUE!</v>
      </c>
      <c r="R698" s="92" t="e">
        <v>#VALUE!</v>
      </c>
      <c r="S698" s="92">
        <v>49880.0</v>
      </c>
      <c r="T698" s="92">
        <v>39904.0</v>
      </c>
      <c r="U698" s="92" t="e">
        <v>#VALUE!</v>
      </c>
      <c r="V698" s="92" t="e">
        <v>#VALUE!</v>
      </c>
      <c r="W698" s="92" t="e">
        <v>#VALUE!</v>
      </c>
      <c r="X698" s="92" t="e">
        <v>#VALUE!</v>
      </c>
      <c r="Y698" s="92" t="e">
        <v>#VALUE!</v>
      </c>
      <c r="Z698" s="92">
        <v>498.8</v>
      </c>
      <c r="AA698" s="92" t="e">
        <v>#VALUE!</v>
      </c>
      <c r="AB698" s="87">
        <v>500.0</v>
      </c>
      <c r="AC698" s="2" t="e">
        <v>#VALUE!</v>
      </c>
      <c r="AD698" s="92" t="e">
        <v>#VALUE!</v>
      </c>
      <c r="AE698" s="92" t="e">
        <v>#VALUE!</v>
      </c>
      <c r="AF698" s="92" t="e">
        <v>#VALUE!</v>
      </c>
      <c r="AG698" s="92" t="e">
        <v>#VALUE!</v>
      </c>
      <c r="AH698" s="2" t="s">
        <v>904</v>
      </c>
      <c r="AI698" s="2" t="s">
        <v>904</v>
      </c>
      <c r="AJ698" s="2" t="s">
        <v>904</v>
      </c>
      <c r="AK698" s="177">
        <v>39904.0</v>
      </c>
      <c r="AL698" s="2" t="s">
        <v>904</v>
      </c>
      <c r="AM698" s="2" t="s">
        <v>904</v>
      </c>
      <c r="AN698" s="2" t="s">
        <v>904</v>
      </c>
      <c r="AO698" s="2" t="s">
        <v>904</v>
      </c>
      <c r="AP698" s="2" t="s">
        <v>904</v>
      </c>
      <c r="AQ698" s="2" t="s">
        <v>904</v>
      </c>
      <c r="AR698" s="2" t="s">
        <v>904</v>
      </c>
      <c r="AS698" s="2" t="s">
        <v>904</v>
      </c>
      <c r="AT698" s="2" t="s">
        <v>904</v>
      </c>
      <c r="AU698" s="2" t="s">
        <v>904</v>
      </c>
      <c r="AV698" s="2" t="s">
        <v>904</v>
      </c>
      <c r="AW698" s="2" t="s">
        <v>904</v>
      </c>
      <c r="AX698" s="2" t="s">
        <v>904</v>
      </c>
      <c r="AY698" s="2" t="s">
        <v>904</v>
      </c>
      <c r="AZ698" s="2" t="s">
        <v>904</v>
      </c>
      <c r="BA698" s="205">
        <v>1105493.3940079215</v>
      </c>
      <c r="BB698" s="205">
        <v>5.417550886978589</v>
      </c>
      <c r="BC698" s="206" t="s">
        <v>904</v>
      </c>
      <c r="BD698" s="205">
        <v>5.417550886978589</v>
      </c>
      <c r="BE698" s="205">
        <v>5985.705483811685</v>
      </c>
      <c r="BF698" s="205">
        <v>0.0</v>
      </c>
      <c r="BG698" s="205">
        <v>49880.0</v>
      </c>
      <c r="BH698" s="205">
        <v>39904.0</v>
      </c>
      <c r="BI698" s="2" t="s">
        <v>904</v>
      </c>
      <c r="BJ698" s="2" t="s">
        <v>904</v>
      </c>
      <c r="BK698" s="2" t="s">
        <v>904</v>
      </c>
      <c r="BL698" s="2" t="s">
        <v>911</v>
      </c>
      <c r="BM698" s="208" t="s">
        <v>904</v>
      </c>
      <c r="BN698" s="208" t="s">
        <v>904</v>
      </c>
      <c r="BO698" s="87">
        <v>20.0</v>
      </c>
      <c r="BP698" s="101">
        <v>0.05</v>
      </c>
      <c r="BQ698" s="101">
        <v>0.04</v>
      </c>
      <c r="BR698" s="2">
        <v>100.0</v>
      </c>
      <c r="BS698" s="2">
        <v>100.0</v>
      </c>
    </row>
    <row r="699" ht="12.75" customHeight="1">
      <c r="A699" s="87" t="str">
        <f t="shared" si="1"/>
        <v>Kenya Mangrove Restoration Hybrid Small</v>
      </c>
      <c r="B699" s="87" t="s">
        <v>164</v>
      </c>
      <c r="C699" s="203" t="s">
        <v>187</v>
      </c>
      <c r="D699" s="2" t="s">
        <v>588</v>
      </c>
      <c r="E699" s="203" t="s">
        <v>160</v>
      </c>
      <c r="F699" s="2" t="s">
        <v>174</v>
      </c>
      <c r="G699" s="203" t="s">
        <v>910</v>
      </c>
      <c r="H699" s="177">
        <v>100.0</v>
      </c>
      <c r="I699" s="2" t="s">
        <v>907</v>
      </c>
      <c r="J699" s="2">
        <v>40145.87061400001</v>
      </c>
      <c r="K699" s="2" t="e">
        <v>#VALUE!</v>
      </c>
      <c r="L699" s="204" t="e">
        <v>#VALUE!</v>
      </c>
      <c r="M699" s="92" t="e">
        <v>#VALUE!</v>
      </c>
      <c r="N699" s="92" t="e">
        <v>#VALUE!</v>
      </c>
      <c r="O699" s="92" t="e">
        <v>#VALUE!</v>
      </c>
      <c r="P699" s="92" t="e">
        <v>#VALUE!</v>
      </c>
      <c r="Q699" s="92" t="e">
        <v>#VALUE!</v>
      </c>
      <c r="R699" s="92" t="e">
        <v>#VALUE!</v>
      </c>
      <c r="S699" s="92">
        <v>49880.0</v>
      </c>
      <c r="T699" s="92">
        <v>39904.0</v>
      </c>
      <c r="U699" s="92" t="e">
        <v>#VALUE!</v>
      </c>
      <c r="V699" s="92" t="e">
        <v>#VALUE!</v>
      </c>
      <c r="W699" s="92" t="e">
        <v>#VALUE!</v>
      </c>
      <c r="X699" s="92" t="e">
        <v>#VALUE!</v>
      </c>
      <c r="Y699" s="92" t="e">
        <v>#VALUE!</v>
      </c>
      <c r="Z699" s="92">
        <v>498.8</v>
      </c>
      <c r="AA699" s="92" t="e">
        <v>#VALUE!</v>
      </c>
      <c r="AB699" s="87">
        <v>500.0</v>
      </c>
      <c r="AC699" s="2" t="e">
        <v>#VALUE!</v>
      </c>
      <c r="AD699" s="92" t="e">
        <v>#VALUE!</v>
      </c>
      <c r="AE699" s="92" t="e">
        <v>#VALUE!</v>
      </c>
      <c r="AF699" s="92" t="e">
        <v>#VALUE!</v>
      </c>
      <c r="AG699" s="92" t="e">
        <v>#VALUE!</v>
      </c>
      <c r="AH699" s="2" t="s">
        <v>904</v>
      </c>
      <c r="AI699" s="2" t="s">
        <v>904</v>
      </c>
      <c r="AJ699" s="2" t="s">
        <v>904</v>
      </c>
      <c r="AK699" s="177">
        <v>39904.0</v>
      </c>
      <c r="AL699" s="2" t="s">
        <v>904</v>
      </c>
      <c r="AM699" s="2" t="s">
        <v>904</v>
      </c>
      <c r="AN699" s="2" t="s">
        <v>904</v>
      </c>
      <c r="AO699" s="2" t="s">
        <v>904</v>
      </c>
      <c r="AP699" s="2" t="s">
        <v>904</v>
      </c>
      <c r="AQ699" s="2" t="s">
        <v>904</v>
      </c>
      <c r="AR699" s="2" t="s">
        <v>904</v>
      </c>
      <c r="AS699" s="2" t="s">
        <v>904</v>
      </c>
      <c r="AT699" s="2" t="s">
        <v>904</v>
      </c>
      <c r="AU699" s="2" t="s">
        <v>904</v>
      </c>
      <c r="AV699" s="2" t="s">
        <v>904</v>
      </c>
      <c r="AW699" s="2" t="s">
        <v>904</v>
      </c>
      <c r="AX699" s="2" t="s">
        <v>904</v>
      </c>
      <c r="AY699" s="2" t="s">
        <v>904</v>
      </c>
      <c r="AZ699" s="2" t="s">
        <v>904</v>
      </c>
      <c r="BA699" s="205">
        <v>1105493.3940079215</v>
      </c>
      <c r="BB699" s="205">
        <v>5.417550886978589</v>
      </c>
      <c r="BC699" s="206" t="s">
        <v>904</v>
      </c>
      <c r="BD699" s="205">
        <v>5.417550886978589</v>
      </c>
      <c r="BE699" s="205">
        <v>5985.705483811685</v>
      </c>
      <c r="BF699" s="205">
        <v>0.0</v>
      </c>
      <c r="BG699" s="205">
        <v>49880.0</v>
      </c>
      <c r="BH699" s="205">
        <v>39904.0</v>
      </c>
      <c r="BI699" s="2" t="s">
        <v>904</v>
      </c>
      <c r="BJ699" s="2" t="s">
        <v>904</v>
      </c>
      <c r="BK699" s="2" t="s">
        <v>904</v>
      </c>
      <c r="BL699" s="2" t="s">
        <v>911</v>
      </c>
      <c r="BM699" s="208" t="s">
        <v>904</v>
      </c>
      <c r="BN699" s="208" t="s">
        <v>904</v>
      </c>
      <c r="BO699" s="87">
        <v>20.0</v>
      </c>
      <c r="BP699" s="101">
        <v>0.05</v>
      </c>
      <c r="BQ699" s="101">
        <v>0.04</v>
      </c>
      <c r="BR699" s="2">
        <v>100.0</v>
      </c>
      <c r="BS699" s="2">
        <v>100.0</v>
      </c>
    </row>
    <row r="700" ht="12.75" customHeight="1">
      <c r="A700" s="87" t="str">
        <f t="shared" si="1"/>
        <v>Kenya Salt marsh Restoration Hybrid Small</v>
      </c>
      <c r="B700" s="87" t="s">
        <v>164</v>
      </c>
      <c r="C700" s="203" t="s">
        <v>187</v>
      </c>
      <c r="D700" s="2" t="s">
        <v>588</v>
      </c>
      <c r="E700" s="203" t="s">
        <v>168</v>
      </c>
      <c r="F700" s="2" t="s">
        <v>174</v>
      </c>
      <c r="G700" s="203" t="s">
        <v>910</v>
      </c>
      <c r="H700" s="177">
        <v>100.0</v>
      </c>
      <c r="I700" s="2" t="s">
        <v>907</v>
      </c>
      <c r="J700" s="2">
        <v>14.16530529944224</v>
      </c>
      <c r="K700" s="2" t="e">
        <v>#VALUE!</v>
      </c>
      <c r="L700" s="204" t="e">
        <v>#VALUE!</v>
      </c>
      <c r="M700" s="92" t="e">
        <v>#VALUE!</v>
      </c>
      <c r="N700" s="92" t="e">
        <v>#VALUE!</v>
      </c>
      <c r="O700" s="92" t="e">
        <v>#VALUE!</v>
      </c>
      <c r="P700" s="92" t="e">
        <v>#VALUE!</v>
      </c>
      <c r="Q700" s="92" t="e">
        <v>#VALUE!</v>
      </c>
      <c r="R700" s="92" t="e">
        <v>#VALUE!</v>
      </c>
      <c r="S700" s="92">
        <v>6673.333333333321</v>
      </c>
      <c r="T700" s="92">
        <v>5338.666666666656</v>
      </c>
      <c r="U700" s="92" t="e">
        <v>#VALUE!</v>
      </c>
      <c r="V700" s="92" t="e">
        <v>#VALUE!</v>
      </c>
      <c r="W700" s="92" t="e">
        <v>#VALUE!</v>
      </c>
      <c r="X700" s="92" t="e">
        <v>#VALUE!</v>
      </c>
      <c r="Y700" s="92" t="e">
        <v>#VALUE!</v>
      </c>
      <c r="Z700" s="92">
        <v>66.7333333333332</v>
      </c>
      <c r="AA700" s="92" t="e">
        <v>#VALUE!</v>
      </c>
      <c r="AB700" s="87">
        <v>500.0</v>
      </c>
      <c r="AC700" s="2" t="e">
        <v>#VALUE!</v>
      </c>
      <c r="AD700" s="92" t="e">
        <v>#VALUE!</v>
      </c>
      <c r="AE700" s="92" t="e">
        <v>#VALUE!</v>
      </c>
      <c r="AF700" s="92" t="e">
        <v>#VALUE!</v>
      </c>
      <c r="AG700" s="92" t="e">
        <v>#VALUE!</v>
      </c>
      <c r="AH700" s="2" t="s">
        <v>904</v>
      </c>
      <c r="AI700" s="2" t="s">
        <v>904</v>
      </c>
      <c r="AJ700" s="2" t="s">
        <v>904</v>
      </c>
      <c r="AK700" s="177">
        <v>5338.666666666656</v>
      </c>
      <c r="AL700" s="2" t="s">
        <v>904</v>
      </c>
      <c r="AM700" s="2" t="s">
        <v>904</v>
      </c>
      <c r="AN700" s="2" t="s">
        <v>904</v>
      </c>
      <c r="AO700" s="2" t="s">
        <v>904</v>
      </c>
      <c r="AP700" s="2" t="s">
        <v>904</v>
      </c>
      <c r="AQ700" s="2" t="s">
        <v>904</v>
      </c>
      <c r="AR700" s="2" t="s">
        <v>904</v>
      </c>
      <c r="AS700" s="2" t="s">
        <v>904</v>
      </c>
      <c r="AT700" s="2" t="s">
        <v>904</v>
      </c>
      <c r="AU700" s="2" t="s">
        <v>904</v>
      </c>
      <c r="AV700" s="2" t="s">
        <v>904</v>
      </c>
      <c r="AW700" s="2" t="s">
        <v>904</v>
      </c>
      <c r="AX700" s="2" t="s">
        <v>904</v>
      </c>
      <c r="AY700" s="2" t="s">
        <v>904</v>
      </c>
      <c r="AZ700" s="2" t="s">
        <v>904</v>
      </c>
      <c r="BA700" s="205">
        <v>3211.1008186617864</v>
      </c>
      <c r="BB700" s="205">
        <v>5.453513012889005</v>
      </c>
      <c r="BC700" s="206" t="s">
        <v>904</v>
      </c>
      <c r="BD700" s="205">
        <v>5.453513012889005</v>
      </c>
      <c r="BE700" s="205">
        <v>998.6594657876379</v>
      </c>
      <c r="BF700" s="205">
        <v>0.0</v>
      </c>
      <c r="BG700" s="205">
        <v>6673.333333333321</v>
      </c>
      <c r="BH700" s="205">
        <v>5338.666666666656</v>
      </c>
      <c r="BI700" s="2" t="s">
        <v>904</v>
      </c>
      <c r="BJ700" s="2" t="s">
        <v>904</v>
      </c>
      <c r="BK700" s="2" t="s">
        <v>904</v>
      </c>
      <c r="BL700" s="2" t="s">
        <v>911</v>
      </c>
      <c r="BM700" s="208" t="s">
        <v>904</v>
      </c>
      <c r="BN700" s="208" t="s">
        <v>904</v>
      </c>
      <c r="BO700" s="87">
        <v>20.0</v>
      </c>
      <c r="BP700" s="101">
        <v>0.05</v>
      </c>
      <c r="BQ700" s="101">
        <v>0.04</v>
      </c>
      <c r="BR700" s="2">
        <v>100.0</v>
      </c>
      <c r="BS700" s="2">
        <v>100.0</v>
      </c>
    </row>
    <row r="701" ht="12.75" customHeight="1">
      <c r="A701" s="87" t="str">
        <f t="shared" si="1"/>
        <v>Kenya Salt marsh Restoration Hybrid Small</v>
      </c>
      <c r="B701" s="87" t="s">
        <v>164</v>
      </c>
      <c r="C701" s="203" t="s">
        <v>187</v>
      </c>
      <c r="D701" s="2" t="s">
        <v>588</v>
      </c>
      <c r="E701" s="203" t="s">
        <v>168</v>
      </c>
      <c r="F701" s="2" t="s">
        <v>174</v>
      </c>
      <c r="G701" s="203" t="s">
        <v>910</v>
      </c>
      <c r="H701" s="177">
        <v>100.0</v>
      </c>
      <c r="I701" s="2" t="s">
        <v>907</v>
      </c>
      <c r="J701" s="2">
        <v>14.16530529944224</v>
      </c>
      <c r="K701" s="2" t="e">
        <v>#VALUE!</v>
      </c>
      <c r="L701" s="204" t="e">
        <v>#VALUE!</v>
      </c>
      <c r="M701" s="92" t="e">
        <v>#VALUE!</v>
      </c>
      <c r="N701" s="92" t="e">
        <v>#VALUE!</v>
      </c>
      <c r="O701" s="92" t="e">
        <v>#VALUE!</v>
      </c>
      <c r="P701" s="92" t="e">
        <v>#VALUE!</v>
      </c>
      <c r="Q701" s="92" t="e">
        <v>#VALUE!</v>
      </c>
      <c r="R701" s="92" t="e">
        <v>#VALUE!</v>
      </c>
      <c r="S701" s="92">
        <v>6673.333333333321</v>
      </c>
      <c r="T701" s="92">
        <v>5338.666666666656</v>
      </c>
      <c r="U701" s="92" t="e">
        <v>#VALUE!</v>
      </c>
      <c r="V701" s="92" t="e">
        <v>#VALUE!</v>
      </c>
      <c r="W701" s="92" t="e">
        <v>#VALUE!</v>
      </c>
      <c r="X701" s="92" t="e">
        <v>#VALUE!</v>
      </c>
      <c r="Y701" s="92" t="e">
        <v>#VALUE!</v>
      </c>
      <c r="Z701" s="92">
        <v>66.7333333333332</v>
      </c>
      <c r="AA701" s="92" t="e">
        <v>#VALUE!</v>
      </c>
      <c r="AB701" s="87">
        <v>500.0</v>
      </c>
      <c r="AC701" s="2" t="e">
        <v>#VALUE!</v>
      </c>
      <c r="AD701" s="92" t="e">
        <v>#VALUE!</v>
      </c>
      <c r="AE701" s="92" t="e">
        <v>#VALUE!</v>
      </c>
      <c r="AF701" s="92" t="e">
        <v>#VALUE!</v>
      </c>
      <c r="AG701" s="92" t="e">
        <v>#VALUE!</v>
      </c>
      <c r="AH701" s="2" t="s">
        <v>904</v>
      </c>
      <c r="AI701" s="2" t="s">
        <v>904</v>
      </c>
      <c r="AJ701" s="2" t="s">
        <v>904</v>
      </c>
      <c r="AK701" s="177">
        <v>5338.666666666656</v>
      </c>
      <c r="AL701" s="2" t="s">
        <v>904</v>
      </c>
      <c r="AM701" s="2" t="s">
        <v>904</v>
      </c>
      <c r="AN701" s="2" t="s">
        <v>904</v>
      </c>
      <c r="AO701" s="2" t="s">
        <v>904</v>
      </c>
      <c r="AP701" s="2" t="s">
        <v>904</v>
      </c>
      <c r="AQ701" s="2" t="s">
        <v>904</v>
      </c>
      <c r="AR701" s="2" t="s">
        <v>904</v>
      </c>
      <c r="AS701" s="2" t="s">
        <v>904</v>
      </c>
      <c r="AT701" s="2" t="s">
        <v>904</v>
      </c>
      <c r="AU701" s="2" t="s">
        <v>904</v>
      </c>
      <c r="AV701" s="2" t="s">
        <v>904</v>
      </c>
      <c r="AW701" s="2" t="s">
        <v>904</v>
      </c>
      <c r="AX701" s="2" t="s">
        <v>904</v>
      </c>
      <c r="AY701" s="2" t="s">
        <v>904</v>
      </c>
      <c r="AZ701" s="2" t="s">
        <v>904</v>
      </c>
      <c r="BA701" s="205">
        <v>3211.1008186617864</v>
      </c>
      <c r="BB701" s="205">
        <v>5.453513012889005</v>
      </c>
      <c r="BC701" s="206" t="s">
        <v>904</v>
      </c>
      <c r="BD701" s="205">
        <v>5.453513012889005</v>
      </c>
      <c r="BE701" s="205">
        <v>998.6594657876379</v>
      </c>
      <c r="BF701" s="205">
        <v>0.0</v>
      </c>
      <c r="BG701" s="205">
        <v>6673.333333333321</v>
      </c>
      <c r="BH701" s="205">
        <v>5338.666666666656</v>
      </c>
      <c r="BI701" s="2" t="s">
        <v>904</v>
      </c>
      <c r="BJ701" s="2" t="s">
        <v>904</v>
      </c>
      <c r="BK701" s="2" t="s">
        <v>904</v>
      </c>
      <c r="BL701" s="2" t="s">
        <v>911</v>
      </c>
      <c r="BM701" s="208" t="s">
        <v>904</v>
      </c>
      <c r="BN701" s="208" t="s">
        <v>904</v>
      </c>
      <c r="BO701" s="87">
        <v>20.0</v>
      </c>
      <c r="BP701" s="101">
        <v>0.05</v>
      </c>
      <c r="BQ701" s="101">
        <v>0.04</v>
      </c>
      <c r="BR701" s="2">
        <v>100.0</v>
      </c>
      <c r="BS701" s="2">
        <v>100.0</v>
      </c>
    </row>
    <row r="702" ht="12.75" customHeight="1">
      <c r="A702" s="87" t="str">
        <f t="shared" si="1"/>
        <v>Kenya Mangrove Restoration Hybrid Large</v>
      </c>
      <c r="B702" s="87" t="s">
        <v>164</v>
      </c>
      <c r="C702" s="203" t="s">
        <v>187</v>
      </c>
      <c r="D702" s="2" t="s">
        <v>588</v>
      </c>
      <c r="E702" s="203" t="s">
        <v>160</v>
      </c>
      <c r="F702" s="2" t="s">
        <v>174</v>
      </c>
      <c r="G702" s="203" t="s">
        <v>910</v>
      </c>
      <c r="H702" s="177">
        <v>1000.0</v>
      </c>
      <c r="I702" s="2" t="s">
        <v>908</v>
      </c>
      <c r="J702" s="2">
        <v>40145.87061400001</v>
      </c>
      <c r="K702" s="2" t="e">
        <v>#VALUE!</v>
      </c>
      <c r="L702" s="204" t="e">
        <v>#VALUE!</v>
      </c>
      <c r="M702" s="92" t="e">
        <v>#VALUE!</v>
      </c>
      <c r="N702" s="92" t="e">
        <v>#VALUE!</v>
      </c>
      <c r="O702" s="92" t="e">
        <v>#VALUE!</v>
      </c>
      <c r="P702" s="92" t="e">
        <v>#VALUE!</v>
      </c>
      <c r="Q702" s="92" t="e">
        <v>#VALUE!</v>
      </c>
      <c r="R702" s="92" t="e">
        <v>#VALUE!</v>
      </c>
      <c r="S702" s="92">
        <v>461390.0</v>
      </c>
      <c r="T702" s="92">
        <v>369112.0</v>
      </c>
      <c r="U702" s="92" t="e">
        <v>#VALUE!</v>
      </c>
      <c r="V702" s="92" t="e">
        <v>#VALUE!</v>
      </c>
      <c r="W702" s="92" t="e">
        <v>#VALUE!</v>
      </c>
      <c r="X702" s="92" t="e">
        <v>#VALUE!</v>
      </c>
      <c r="Y702" s="92" t="e">
        <v>#VALUE!</v>
      </c>
      <c r="Z702" s="92">
        <v>461.39</v>
      </c>
      <c r="AA702" s="92" t="e">
        <v>#VALUE!</v>
      </c>
      <c r="AB702" s="87">
        <v>500.0</v>
      </c>
      <c r="AC702" s="2" t="e">
        <v>#VALUE!</v>
      </c>
      <c r="AD702" s="92" t="e">
        <v>#VALUE!</v>
      </c>
      <c r="AE702" s="92" t="e">
        <v>#VALUE!</v>
      </c>
      <c r="AF702" s="92" t="e">
        <v>#VALUE!</v>
      </c>
      <c r="AG702" s="92" t="e">
        <v>#VALUE!</v>
      </c>
      <c r="AH702" s="2" t="s">
        <v>904</v>
      </c>
      <c r="AI702" s="2" t="s">
        <v>904</v>
      </c>
      <c r="AJ702" s="2" t="s">
        <v>904</v>
      </c>
      <c r="AK702" s="177">
        <v>369112.0</v>
      </c>
      <c r="AL702" s="2" t="s">
        <v>904</v>
      </c>
      <c r="AM702" s="2" t="s">
        <v>904</v>
      </c>
      <c r="AN702" s="2" t="s">
        <v>904</v>
      </c>
      <c r="AO702" s="2" t="s">
        <v>904</v>
      </c>
      <c r="AP702" s="2" t="s">
        <v>904</v>
      </c>
      <c r="AQ702" s="2" t="s">
        <v>904</v>
      </c>
      <c r="AR702" s="2" t="s">
        <v>904</v>
      </c>
      <c r="AS702" s="2" t="s">
        <v>904</v>
      </c>
      <c r="AT702" s="2" t="s">
        <v>904</v>
      </c>
      <c r="AU702" s="2" t="s">
        <v>904</v>
      </c>
      <c r="AV702" s="2" t="s">
        <v>904</v>
      </c>
      <c r="AW702" s="2" t="s">
        <v>904</v>
      </c>
      <c r="AX702" s="2" t="s">
        <v>904</v>
      </c>
      <c r="AY702" s="2" t="s">
        <v>904</v>
      </c>
      <c r="AZ702" s="2" t="s">
        <v>904</v>
      </c>
      <c r="BA702" s="205">
        <v>1105493.3940079215</v>
      </c>
      <c r="BB702" s="205">
        <v>54.17550886978586</v>
      </c>
      <c r="BC702" s="206" t="s">
        <v>904</v>
      </c>
      <c r="BD702" s="205">
        <v>54.17550886978586</v>
      </c>
      <c r="BE702" s="205">
        <v>59857.05483811687</v>
      </c>
      <c r="BF702" s="205">
        <v>0.0</v>
      </c>
      <c r="BG702" s="205">
        <v>461390.0</v>
      </c>
      <c r="BH702" s="205">
        <v>369112.0</v>
      </c>
      <c r="BI702" s="2" t="s">
        <v>904</v>
      </c>
      <c r="BJ702" s="2" t="s">
        <v>904</v>
      </c>
      <c r="BK702" s="2" t="s">
        <v>904</v>
      </c>
      <c r="BL702" s="2" t="s">
        <v>911</v>
      </c>
      <c r="BM702" s="208" t="s">
        <v>904</v>
      </c>
      <c r="BN702" s="208" t="s">
        <v>904</v>
      </c>
      <c r="BO702" s="87">
        <v>20.0</v>
      </c>
      <c r="BP702" s="101">
        <v>0.05</v>
      </c>
      <c r="BQ702" s="101">
        <v>0.04</v>
      </c>
      <c r="BR702" s="2">
        <v>100.0</v>
      </c>
      <c r="BS702" s="2">
        <v>100.0</v>
      </c>
    </row>
    <row r="703" ht="12.75" customHeight="1">
      <c r="A703" s="87" t="str">
        <f t="shared" si="1"/>
        <v>Kenya Mangrove Restoration Hybrid Large</v>
      </c>
      <c r="B703" s="87" t="s">
        <v>164</v>
      </c>
      <c r="C703" s="203" t="s">
        <v>187</v>
      </c>
      <c r="D703" s="2" t="s">
        <v>588</v>
      </c>
      <c r="E703" s="203" t="s">
        <v>160</v>
      </c>
      <c r="F703" s="2" t="s">
        <v>174</v>
      </c>
      <c r="G703" s="203" t="s">
        <v>910</v>
      </c>
      <c r="H703" s="177">
        <v>1000.0</v>
      </c>
      <c r="I703" s="2" t="s">
        <v>908</v>
      </c>
      <c r="J703" s="2">
        <v>40145.87061400001</v>
      </c>
      <c r="K703" s="2" t="e">
        <v>#VALUE!</v>
      </c>
      <c r="L703" s="204" t="e">
        <v>#VALUE!</v>
      </c>
      <c r="M703" s="92" t="e">
        <v>#VALUE!</v>
      </c>
      <c r="N703" s="92" t="e">
        <v>#VALUE!</v>
      </c>
      <c r="O703" s="92" t="e">
        <v>#VALUE!</v>
      </c>
      <c r="P703" s="92" t="e">
        <v>#VALUE!</v>
      </c>
      <c r="Q703" s="92" t="e">
        <v>#VALUE!</v>
      </c>
      <c r="R703" s="92" t="e">
        <v>#VALUE!</v>
      </c>
      <c r="S703" s="92">
        <v>461390.0</v>
      </c>
      <c r="T703" s="92">
        <v>369112.0</v>
      </c>
      <c r="U703" s="92" t="e">
        <v>#VALUE!</v>
      </c>
      <c r="V703" s="92" t="e">
        <v>#VALUE!</v>
      </c>
      <c r="W703" s="92" t="e">
        <v>#VALUE!</v>
      </c>
      <c r="X703" s="92" t="e">
        <v>#VALUE!</v>
      </c>
      <c r="Y703" s="92" t="e">
        <v>#VALUE!</v>
      </c>
      <c r="Z703" s="92">
        <v>461.39</v>
      </c>
      <c r="AA703" s="92" t="e">
        <v>#VALUE!</v>
      </c>
      <c r="AB703" s="87">
        <v>500.0</v>
      </c>
      <c r="AC703" s="2" t="e">
        <v>#VALUE!</v>
      </c>
      <c r="AD703" s="92" t="e">
        <v>#VALUE!</v>
      </c>
      <c r="AE703" s="92" t="e">
        <v>#VALUE!</v>
      </c>
      <c r="AF703" s="92" t="e">
        <v>#VALUE!</v>
      </c>
      <c r="AG703" s="92" t="e">
        <v>#VALUE!</v>
      </c>
      <c r="AH703" s="2" t="s">
        <v>904</v>
      </c>
      <c r="AI703" s="2" t="s">
        <v>904</v>
      </c>
      <c r="AJ703" s="2" t="s">
        <v>904</v>
      </c>
      <c r="AK703" s="177">
        <v>369112.0</v>
      </c>
      <c r="AL703" s="2" t="s">
        <v>904</v>
      </c>
      <c r="AM703" s="2" t="s">
        <v>904</v>
      </c>
      <c r="AN703" s="2" t="s">
        <v>904</v>
      </c>
      <c r="AO703" s="2" t="s">
        <v>904</v>
      </c>
      <c r="AP703" s="2" t="s">
        <v>904</v>
      </c>
      <c r="AQ703" s="2" t="s">
        <v>904</v>
      </c>
      <c r="AR703" s="2" t="s">
        <v>904</v>
      </c>
      <c r="AS703" s="2" t="s">
        <v>904</v>
      </c>
      <c r="AT703" s="2" t="s">
        <v>904</v>
      </c>
      <c r="AU703" s="2" t="s">
        <v>904</v>
      </c>
      <c r="AV703" s="2" t="s">
        <v>904</v>
      </c>
      <c r="AW703" s="2" t="s">
        <v>904</v>
      </c>
      <c r="AX703" s="2" t="s">
        <v>904</v>
      </c>
      <c r="AY703" s="2" t="s">
        <v>904</v>
      </c>
      <c r="AZ703" s="2" t="s">
        <v>904</v>
      </c>
      <c r="BA703" s="205">
        <v>1105493.3940079215</v>
      </c>
      <c r="BB703" s="205">
        <v>54.17550886978586</v>
      </c>
      <c r="BC703" s="206" t="s">
        <v>904</v>
      </c>
      <c r="BD703" s="205">
        <v>54.17550886978586</v>
      </c>
      <c r="BE703" s="205">
        <v>59857.05483811687</v>
      </c>
      <c r="BF703" s="205">
        <v>0.0</v>
      </c>
      <c r="BG703" s="205">
        <v>461390.0</v>
      </c>
      <c r="BH703" s="205">
        <v>369112.0</v>
      </c>
      <c r="BI703" s="2" t="s">
        <v>904</v>
      </c>
      <c r="BJ703" s="2" t="s">
        <v>904</v>
      </c>
      <c r="BK703" s="2" t="s">
        <v>904</v>
      </c>
      <c r="BL703" s="2" t="s">
        <v>911</v>
      </c>
      <c r="BM703" s="208" t="s">
        <v>904</v>
      </c>
      <c r="BN703" s="208" t="s">
        <v>904</v>
      </c>
      <c r="BO703" s="87">
        <v>20.0</v>
      </c>
      <c r="BP703" s="101">
        <v>0.05</v>
      </c>
      <c r="BQ703" s="101">
        <v>0.04</v>
      </c>
      <c r="BR703" s="2">
        <v>100.0</v>
      </c>
      <c r="BS703" s="2">
        <v>100.0</v>
      </c>
    </row>
    <row r="704" ht="12.75" customHeight="1">
      <c r="A704" s="87" t="str">
        <f t="shared" si="1"/>
        <v>Kenya Salt marsh Restoration Hybrid Large</v>
      </c>
      <c r="B704" s="87" t="s">
        <v>164</v>
      </c>
      <c r="C704" s="203" t="s">
        <v>187</v>
      </c>
      <c r="D704" s="2" t="s">
        <v>588</v>
      </c>
      <c r="E704" s="203" t="s">
        <v>168</v>
      </c>
      <c r="F704" s="2" t="s">
        <v>174</v>
      </c>
      <c r="G704" s="203" t="s">
        <v>910</v>
      </c>
      <c r="H704" s="177">
        <v>1000.0</v>
      </c>
      <c r="I704" s="2" t="s">
        <v>908</v>
      </c>
      <c r="J704" s="2">
        <v>14.16530529944224</v>
      </c>
      <c r="K704" s="2" t="e">
        <v>#VALUE!</v>
      </c>
      <c r="L704" s="204" t="e">
        <v>#VALUE!</v>
      </c>
      <c r="M704" s="92" t="e">
        <v>#VALUE!</v>
      </c>
      <c r="N704" s="92" t="e">
        <v>#VALUE!</v>
      </c>
      <c r="O704" s="92" t="e">
        <v>#VALUE!</v>
      </c>
      <c r="P704" s="92" t="e">
        <v>#VALUE!</v>
      </c>
      <c r="Q704" s="92" t="e">
        <v>#VALUE!</v>
      </c>
      <c r="R704" s="92" t="e">
        <v>#VALUE!</v>
      </c>
      <c r="S704" s="92">
        <v>61728.3333333332</v>
      </c>
      <c r="T704" s="92">
        <v>49382.66666666658</v>
      </c>
      <c r="U704" s="92" t="e">
        <v>#VALUE!</v>
      </c>
      <c r="V704" s="92" t="e">
        <v>#VALUE!</v>
      </c>
      <c r="W704" s="92" t="e">
        <v>#VALUE!</v>
      </c>
      <c r="X704" s="92" t="e">
        <v>#VALUE!</v>
      </c>
      <c r="Y704" s="92" t="e">
        <v>#VALUE!</v>
      </c>
      <c r="Z704" s="92">
        <v>61.7283333333332</v>
      </c>
      <c r="AA704" s="92" t="e">
        <v>#VALUE!</v>
      </c>
      <c r="AB704" s="87">
        <v>500.0</v>
      </c>
      <c r="AC704" s="2" t="e">
        <v>#VALUE!</v>
      </c>
      <c r="AD704" s="92" t="e">
        <v>#VALUE!</v>
      </c>
      <c r="AE704" s="92" t="e">
        <v>#VALUE!</v>
      </c>
      <c r="AF704" s="92" t="e">
        <v>#VALUE!</v>
      </c>
      <c r="AG704" s="92" t="e">
        <v>#VALUE!</v>
      </c>
      <c r="AH704" s="2" t="s">
        <v>904</v>
      </c>
      <c r="AI704" s="2" t="s">
        <v>904</v>
      </c>
      <c r="AJ704" s="2" t="s">
        <v>904</v>
      </c>
      <c r="AK704" s="177">
        <v>49382.66666666658</v>
      </c>
      <c r="AL704" s="2" t="s">
        <v>904</v>
      </c>
      <c r="AM704" s="2" t="s">
        <v>904</v>
      </c>
      <c r="AN704" s="2" t="s">
        <v>904</v>
      </c>
      <c r="AO704" s="2" t="s">
        <v>904</v>
      </c>
      <c r="AP704" s="2" t="s">
        <v>904</v>
      </c>
      <c r="AQ704" s="2" t="s">
        <v>904</v>
      </c>
      <c r="AR704" s="2" t="s">
        <v>904</v>
      </c>
      <c r="AS704" s="2" t="s">
        <v>904</v>
      </c>
      <c r="AT704" s="2" t="s">
        <v>904</v>
      </c>
      <c r="AU704" s="2" t="s">
        <v>904</v>
      </c>
      <c r="AV704" s="2" t="s">
        <v>904</v>
      </c>
      <c r="AW704" s="2" t="s">
        <v>904</v>
      </c>
      <c r="AX704" s="2" t="s">
        <v>904</v>
      </c>
      <c r="AY704" s="2" t="s">
        <v>904</v>
      </c>
      <c r="AZ704" s="2" t="s">
        <v>904</v>
      </c>
      <c r="BA704" s="205">
        <v>3211.1008186617864</v>
      </c>
      <c r="BB704" s="205">
        <v>54.535130128890046</v>
      </c>
      <c r="BC704" s="206" t="s">
        <v>904</v>
      </c>
      <c r="BD704" s="205">
        <v>54.535130128890046</v>
      </c>
      <c r="BE704" s="205">
        <v>9986.59465787638</v>
      </c>
      <c r="BF704" s="205">
        <v>0.0</v>
      </c>
      <c r="BG704" s="205">
        <v>61728.3333333332</v>
      </c>
      <c r="BH704" s="205">
        <v>49382.66666666658</v>
      </c>
      <c r="BI704" s="2" t="s">
        <v>904</v>
      </c>
      <c r="BJ704" s="2" t="s">
        <v>904</v>
      </c>
      <c r="BK704" s="2" t="s">
        <v>904</v>
      </c>
      <c r="BL704" s="2" t="s">
        <v>911</v>
      </c>
      <c r="BM704" s="208" t="s">
        <v>904</v>
      </c>
      <c r="BN704" s="208" t="s">
        <v>904</v>
      </c>
      <c r="BO704" s="87">
        <v>20.0</v>
      </c>
      <c r="BP704" s="101">
        <v>0.05</v>
      </c>
      <c r="BQ704" s="101">
        <v>0.04</v>
      </c>
      <c r="BR704" s="2">
        <v>100.0</v>
      </c>
      <c r="BS704" s="2">
        <v>100.0</v>
      </c>
    </row>
    <row r="705" ht="12.75" customHeight="1">
      <c r="A705" s="87" t="str">
        <f t="shared" si="1"/>
        <v>Kenya Salt marsh Restoration Hybrid Large</v>
      </c>
      <c r="B705" s="87" t="s">
        <v>164</v>
      </c>
      <c r="C705" s="203" t="s">
        <v>187</v>
      </c>
      <c r="D705" s="2" t="s">
        <v>588</v>
      </c>
      <c r="E705" s="203" t="s">
        <v>168</v>
      </c>
      <c r="F705" s="2" t="s">
        <v>174</v>
      </c>
      <c r="G705" s="203" t="s">
        <v>910</v>
      </c>
      <c r="H705" s="177">
        <v>1000.0</v>
      </c>
      <c r="I705" s="2" t="s">
        <v>908</v>
      </c>
      <c r="J705" s="2">
        <v>14.16530529944224</v>
      </c>
      <c r="K705" s="2" t="e">
        <v>#VALUE!</v>
      </c>
      <c r="L705" s="204" t="e">
        <v>#VALUE!</v>
      </c>
      <c r="M705" s="92" t="e">
        <v>#VALUE!</v>
      </c>
      <c r="N705" s="92" t="e">
        <v>#VALUE!</v>
      </c>
      <c r="O705" s="92" t="e">
        <v>#VALUE!</v>
      </c>
      <c r="P705" s="92" t="e">
        <v>#VALUE!</v>
      </c>
      <c r="Q705" s="92" t="e">
        <v>#VALUE!</v>
      </c>
      <c r="R705" s="92" t="e">
        <v>#VALUE!</v>
      </c>
      <c r="S705" s="92">
        <v>61728.3333333332</v>
      </c>
      <c r="T705" s="92">
        <v>49382.66666666658</v>
      </c>
      <c r="U705" s="92" t="e">
        <v>#VALUE!</v>
      </c>
      <c r="V705" s="92" t="e">
        <v>#VALUE!</v>
      </c>
      <c r="W705" s="92" t="e">
        <v>#VALUE!</v>
      </c>
      <c r="X705" s="92" t="e">
        <v>#VALUE!</v>
      </c>
      <c r="Y705" s="92" t="e">
        <v>#VALUE!</v>
      </c>
      <c r="Z705" s="92">
        <v>61.7283333333332</v>
      </c>
      <c r="AA705" s="92" t="e">
        <v>#VALUE!</v>
      </c>
      <c r="AB705" s="87">
        <v>500.0</v>
      </c>
      <c r="AC705" s="2" t="e">
        <v>#VALUE!</v>
      </c>
      <c r="AD705" s="92" t="e">
        <v>#VALUE!</v>
      </c>
      <c r="AE705" s="92" t="e">
        <v>#VALUE!</v>
      </c>
      <c r="AF705" s="92" t="e">
        <v>#VALUE!</v>
      </c>
      <c r="AG705" s="92" t="e">
        <v>#VALUE!</v>
      </c>
      <c r="AH705" s="2" t="s">
        <v>904</v>
      </c>
      <c r="AI705" s="2" t="s">
        <v>904</v>
      </c>
      <c r="AJ705" s="2" t="s">
        <v>904</v>
      </c>
      <c r="AK705" s="177">
        <v>49382.66666666658</v>
      </c>
      <c r="AL705" s="2" t="s">
        <v>904</v>
      </c>
      <c r="AM705" s="2" t="s">
        <v>904</v>
      </c>
      <c r="AN705" s="2" t="s">
        <v>904</v>
      </c>
      <c r="AO705" s="2" t="s">
        <v>904</v>
      </c>
      <c r="AP705" s="2" t="s">
        <v>904</v>
      </c>
      <c r="AQ705" s="2" t="s">
        <v>904</v>
      </c>
      <c r="AR705" s="2" t="s">
        <v>904</v>
      </c>
      <c r="AS705" s="2" t="s">
        <v>904</v>
      </c>
      <c r="AT705" s="2" t="s">
        <v>904</v>
      </c>
      <c r="AU705" s="2" t="s">
        <v>904</v>
      </c>
      <c r="AV705" s="2" t="s">
        <v>904</v>
      </c>
      <c r="AW705" s="2" t="s">
        <v>904</v>
      </c>
      <c r="AX705" s="2" t="s">
        <v>904</v>
      </c>
      <c r="AY705" s="2" t="s">
        <v>904</v>
      </c>
      <c r="AZ705" s="2" t="s">
        <v>904</v>
      </c>
      <c r="BA705" s="205">
        <v>3211.1008186617864</v>
      </c>
      <c r="BB705" s="205">
        <v>54.535130128890046</v>
      </c>
      <c r="BC705" s="206" t="s">
        <v>904</v>
      </c>
      <c r="BD705" s="205">
        <v>54.535130128890046</v>
      </c>
      <c r="BE705" s="205">
        <v>9986.59465787638</v>
      </c>
      <c r="BF705" s="205">
        <v>0.0</v>
      </c>
      <c r="BG705" s="205">
        <v>61728.3333333332</v>
      </c>
      <c r="BH705" s="205">
        <v>49382.66666666658</v>
      </c>
      <c r="BI705" s="2" t="s">
        <v>904</v>
      </c>
      <c r="BJ705" s="2" t="s">
        <v>904</v>
      </c>
      <c r="BK705" s="2" t="s">
        <v>904</v>
      </c>
      <c r="BL705" s="2" t="s">
        <v>911</v>
      </c>
      <c r="BM705" s="208" t="s">
        <v>904</v>
      </c>
      <c r="BN705" s="208" t="s">
        <v>904</v>
      </c>
      <c r="BO705" s="87">
        <v>20.0</v>
      </c>
      <c r="BP705" s="101">
        <v>0.05</v>
      </c>
      <c r="BQ705" s="101">
        <v>0.04</v>
      </c>
      <c r="BR705" s="2">
        <v>100.0</v>
      </c>
      <c r="BS705" s="2">
        <v>100.0</v>
      </c>
    </row>
    <row r="706" ht="12.75" customHeight="1">
      <c r="A706" s="87" t="str">
        <f t="shared" si="1"/>
        <v>Kenya Mangrove Restoration Hybrid Large</v>
      </c>
      <c r="B706" s="87" t="s">
        <v>164</v>
      </c>
      <c r="C706" s="203" t="s">
        <v>187</v>
      </c>
      <c r="D706" s="2" t="s">
        <v>588</v>
      </c>
      <c r="E706" s="203" t="s">
        <v>160</v>
      </c>
      <c r="F706" s="2" t="s">
        <v>174</v>
      </c>
      <c r="G706" s="203" t="s">
        <v>910</v>
      </c>
      <c r="H706" s="177">
        <v>1000.0</v>
      </c>
      <c r="I706" s="2" t="s">
        <v>908</v>
      </c>
      <c r="J706" s="2">
        <v>40145.87061400001</v>
      </c>
      <c r="K706" s="2" t="e">
        <v>#VALUE!</v>
      </c>
      <c r="L706" s="204" t="e">
        <v>#VALUE!</v>
      </c>
      <c r="M706" s="92" t="e">
        <v>#VALUE!</v>
      </c>
      <c r="N706" s="92" t="e">
        <v>#VALUE!</v>
      </c>
      <c r="O706" s="92" t="e">
        <v>#VALUE!</v>
      </c>
      <c r="P706" s="92" t="e">
        <v>#VALUE!</v>
      </c>
      <c r="Q706" s="92" t="e">
        <v>#VALUE!</v>
      </c>
      <c r="R706" s="92" t="e">
        <v>#VALUE!</v>
      </c>
      <c r="S706" s="92">
        <v>461390.0</v>
      </c>
      <c r="T706" s="92">
        <v>369112.0</v>
      </c>
      <c r="U706" s="92" t="e">
        <v>#VALUE!</v>
      </c>
      <c r="V706" s="92" t="e">
        <v>#VALUE!</v>
      </c>
      <c r="W706" s="92" t="e">
        <v>#VALUE!</v>
      </c>
      <c r="X706" s="92" t="e">
        <v>#VALUE!</v>
      </c>
      <c r="Y706" s="92" t="e">
        <v>#VALUE!</v>
      </c>
      <c r="Z706" s="92">
        <v>461.39</v>
      </c>
      <c r="AA706" s="92" t="e">
        <v>#VALUE!</v>
      </c>
      <c r="AB706" s="87">
        <v>500.0</v>
      </c>
      <c r="AC706" s="2" t="e">
        <v>#VALUE!</v>
      </c>
      <c r="AD706" s="92" t="e">
        <v>#VALUE!</v>
      </c>
      <c r="AE706" s="92" t="e">
        <v>#VALUE!</v>
      </c>
      <c r="AF706" s="92" t="e">
        <v>#VALUE!</v>
      </c>
      <c r="AG706" s="92" t="e">
        <v>#VALUE!</v>
      </c>
      <c r="AH706" s="2" t="s">
        <v>904</v>
      </c>
      <c r="AI706" s="2" t="s">
        <v>904</v>
      </c>
      <c r="AJ706" s="2" t="s">
        <v>904</v>
      </c>
      <c r="AK706" s="177">
        <v>369112.0</v>
      </c>
      <c r="AL706" s="2" t="s">
        <v>904</v>
      </c>
      <c r="AM706" s="2" t="s">
        <v>904</v>
      </c>
      <c r="AN706" s="2" t="s">
        <v>904</v>
      </c>
      <c r="AO706" s="2" t="s">
        <v>904</v>
      </c>
      <c r="AP706" s="2" t="s">
        <v>904</v>
      </c>
      <c r="AQ706" s="2" t="s">
        <v>904</v>
      </c>
      <c r="AR706" s="2" t="s">
        <v>904</v>
      </c>
      <c r="AS706" s="2" t="s">
        <v>904</v>
      </c>
      <c r="AT706" s="2" t="s">
        <v>904</v>
      </c>
      <c r="AU706" s="2" t="s">
        <v>904</v>
      </c>
      <c r="AV706" s="2" t="s">
        <v>904</v>
      </c>
      <c r="AW706" s="2" t="s">
        <v>904</v>
      </c>
      <c r="AX706" s="2" t="s">
        <v>904</v>
      </c>
      <c r="AY706" s="2" t="s">
        <v>904</v>
      </c>
      <c r="AZ706" s="2" t="s">
        <v>904</v>
      </c>
      <c r="BA706" s="205">
        <v>1105493.3940079215</v>
      </c>
      <c r="BB706" s="205">
        <v>54.17550886978586</v>
      </c>
      <c r="BC706" s="206" t="s">
        <v>904</v>
      </c>
      <c r="BD706" s="205">
        <v>54.17550886978586</v>
      </c>
      <c r="BE706" s="205">
        <v>59857.05483811687</v>
      </c>
      <c r="BF706" s="205">
        <v>0.0</v>
      </c>
      <c r="BG706" s="205">
        <v>461390.0</v>
      </c>
      <c r="BH706" s="205">
        <v>369112.0</v>
      </c>
      <c r="BI706" s="2" t="s">
        <v>904</v>
      </c>
      <c r="BJ706" s="2" t="s">
        <v>904</v>
      </c>
      <c r="BK706" s="2" t="s">
        <v>904</v>
      </c>
      <c r="BL706" s="2" t="s">
        <v>911</v>
      </c>
      <c r="BM706" s="208" t="s">
        <v>904</v>
      </c>
      <c r="BN706" s="208" t="s">
        <v>904</v>
      </c>
      <c r="BO706" s="87">
        <v>20.0</v>
      </c>
      <c r="BP706" s="101">
        <v>0.05</v>
      </c>
      <c r="BQ706" s="101">
        <v>0.04</v>
      </c>
      <c r="BR706" s="2">
        <v>100.0</v>
      </c>
      <c r="BS706" s="2">
        <v>100.0</v>
      </c>
    </row>
    <row r="707" ht="12.75" customHeight="1">
      <c r="A707" s="87" t="str">
        <f t="shared" si="1"/>
        <v>Kenya Mangrove Restoration Hybrid Large</v>
      </c>
      <c r="B707" s="87" t="s">
        <v>164</v>
      </c>
      <c r="C707" s="203" t="s">
        <v>187</v>
      </c>
      <c r="D707" s="2" t="s">
        <v>588</v>
      </c>
      <c r="E707" s="203" t="s">
        <v>160</v>
      </c>
      <c r="F707" s="2" t="s">
        <v>174</v>
      </c>
      <c r="G707" s="203" t="s">
        <v>910</v>
      </c>
      <c r="H707" s="177">
        <v>1000.0</v>
      </c>
      <c r="I707" s="2" t="s">
        <v>908</v>
      </c>
      <c r="J707" s="2">
        <v>40145.87061400001</v>
      </c>
      <c r="K707" s="2" t="e">
        <v>#VALUE!</v>
      </c>
      <c r="L707" s="204" t="e">
        <v>#VALUE!</v>
      </c>
      <c r="M707" s="92" t="e">
        <v>#VALUE!</v>
      </c>
      <c r="N707" s="92" t="e">
        <v>#VALUE!</v>
      </c>
      <c r="O707" s="92" t="e">
        <v>#VALUE!</v>
      </c>
      <c r="P707" s="92" t="e">
        <v>#VALUE!</v>
      </c>
      <c r="Q707" s="92" t="e">
        <v>#VALUE!</v>
      </c>
      <c r="R707" s="92" t="e">
        <v>#VALUE!</v>
      </c>
      <c r="S707" s="92">
        <v>461390.0</v>
      </c>
      <c r="T707" s="92">
        <v>369112.0</v>
      </c>
      <c r="U707" s="92" t="e">
        <v>#VALUE!</v>
      </c>
      <c r="V707" s="92" t="e">
        <v>#VALUE!</v>
      </c>
      <c r="W707" s="92" t="e">
        <v>#VALUE!</v>
      </c>
      <c r="X707" s="92" t="e">
        <v>#VALUE!</v>
      </c>
      <c r="Y707" s="92" t="e">
        <v>#VALUE!</v>
      </c>
      <c r="Z707" s="92">
        <v>461.39</v>
      </c>
      <c r="AA707" s="92" t="e">
        <v>#VALUE!</v>
      </c>
      <c r="AB707" s="87">
        <v>500.0</v>
      </c>
      <c r="AC707" s="2" t="e">
        <v>#VALUE!</v>
      </c>
      <c r="AD707" s="92" t="e">
        <v>#VALUE!</v>
      </c>
      <c r="AE707" s="92" t="e">
        <v>#VALUE!</v>
      </c>
      <c r="AF707" s="92" t="e">
        <v>#VALUE!</v>
      </c>
      <c r="AG707" s="92" t="e">
        <v>#VALUE!</v>
      </c>
      <c r="AH707" s="2" t="s">
        <v>904</v>
      </c>
      <c r="AI707" s="2" t="s">
        <v>904</v>
      </c>
      <c r="AJ707" s="2" t="s">
        <v>904</v>
      </c>
      <c r="AK707" s="177">
        <v>369112.0</v>
      </c>
      <c r="AL707" s="2" t="s">
        <v>904</v>
      </c>
      <c r="AM707" s="2" t="s">
        <v>904</v>
      </c>
      <c r="AN707" s="2" t="s">
        <v>904</v>
      </c>
      <c r="AO707" s="2" t="s">
        <v>904</v>
      </c>
      <c r="AP707" s="2" t="s">
        <v>904</v>
      </c>
      <c r="AQ707" s="2" t="s">
        <v>904</v>
      </c>
      <c r="AR707" s="2" t="s">
        <v>904</v>
      </c>
      <c r="AS707" s="2" t="s">
        <v>904</v>
      </c>
      <c r="AT707" s="2" t="s">
        <v>904</v>
      </c>
      <c r="AU707" s="2" t="s">
        <v>904</v>
      </c>
      <c r="AV707" s="2" t="s">
        <v>904</v>
      </c>
      <c r="AW707" s="2" t="s">
        <v>904</v>
      </c>
      <c r="AX707" s="2" t="s">
        <v>904</v>
      </c>
      <c r="AY707" s="2" t="s">
        <v>904</v>
      </c>
      <c r="AZ707" s="2" t="s">
        <v>904</v>
      </c>
      <c r="BA707" s="205">
        <v>1105493.3940079215</v>
      </c>
      <c r="BB707" s="205">
        <v>54.17550886978586</v>
      </c>
      <c r="BC707" s="206" t="s">
        <v>904</v>
      </c>
      <c r="BD707" s="205">
        <v>54.17550886978586</v>
      </c>
      <c r="BE707" s="205">
        <v>59857.05483811687</v>
      </c>
      <c r="BF707" s="205">
        <v>0.0</v>
      </c>
      <c r="BG707" s="205">
        <v>461390.0</v>
      </c>
      <c r="BH707" s="205">
        <v>369112.0</v>
      </c>
      <c r="BI707" s="2" t="s">
        <v>904</v>
      </c>
      <c r="BJ707" s="2" t="s">
        <v>904</v>
      </c>
      <c r="BK707" s="2" t="s">
        <v>904</v>
      </c>
      <c r="BL707" s="2" t="s">
        <v>911</v>
      </c>
      <c r="BM707" s="208" t="s">
        <v>904</v>
      </c>
      <c r="BN707" s="208" t="s">
        <v>904</v>
      </c>
      <c r="BO707" s="87">
        <v>20.0</v>
      </c>
      <c r="BP707" s="101">
        <v>0.05</v>
      </c>
      <c r="BQ707" s="101">
        <v>0.04</v>
      </c>
      <c r="BR707" s="2">
        <v>100.0</v>
      </c>
      <c r="BS707" s="2">
        <v>100.0</v>
      </c>
    </row>
    <row r="708" ht="12.75" customHeight="1">
      <c r="A708" s="87" t="str">
        <f t="shared" si="1"/>
        <v>Kenya Salt marsh Restoration Hybrid Large</v>
      </c>
      <c r="B708" s="87" t="s">
        <v>164</v>
      </c>
      <c r="C708" s="203" t="s">
        <v>187</v>
      </c>
      <c r="D708" s="2" t="s">
        <v>588</v>
      </c>
      <c r="E708" s="203" t="s">
        <v>168</v>
      </c>
      <c r="F708" s="2" t="s">
        <v>174</v>
      </c>
      <c r="G708" s="203" t="s">
        <v>910</v>
      </c>
      <c r="H708" s="177">
        <v>1000.0</v>
      </c>
      <c r="I708" s="2" t="s">
        <v>908</v>
      </c>
      <c r="J708" s="2">
        <v>14.16530529944224</v>
      </c>
      <c r="K708" s="2" t="e">
        <v>#VALUE!</v>
      </c>
      <c r="L708" s="204" t="e">
        <v>#VALUE!</v>
      </c>
      <c r="M708" s="92" t="e">
        <v>#VALUE!</v>
      </c>
      <c r="N708" s="92" t="e">
        <v>#VALUE!</v>
      </c>
      <c r="O708" s="92" t="e">
        <v>#VALUE!</v>
      </c>
      <c r="P708" s="92" t="e">
        <v>#VALUE!</v>
      </c>
      <c r="Q708" s="92" t="e">
        <v>#VALUE!</v>
      </c>
      <c r="R708" s="92" t="e">
        <v>#VALUE!</v>
      </c>
      <c r="S708" s="92">
        <v>61728.3333333332</v>
      </c>
      <c r="T708" s="92">
        <v>49382.66666666658</v>
      </c>
      <c r="U708" s="92" t="e">
        <v>#VALUE!</v>
      </c>
      <c r="V708" s="92" t="e">
        <v>#VALUE!</v>
      </c>
      <c r="W708" s="92" t="e">
        <v>#VALUE!</v>
      </c>
      <c r="X708" s="92" t="e">
        <v>#VALUE!</v>
      </c>
      <c r="Y708" s="92" t="e">
        <v>#VALUE!</v>
      </c>
      <c r="Z708" s="92">
        <v>61.7283333333332</v>
      </c>
      <c r="AA708" s="92" t="e">
        <v>#VALUE!</v>
      </c>
      <c r="AB708" s="87">
        <v>500.0</v>
      </c>
      <c r="AC708" s="2" t="e">
        <v>#VALUE!</v>
      </c>
      <c r="AD708" s="92" t="e">
        <v>#VALUE!</v>
      </c>
      <c r="AE708" s="92" t="e">
        <v>#VALUE!</v>
      </c>
      <c r="AF708" s="92" t="e">
        <v>#VALUE!</v>
      </c>
      <c r="AG708" s="92" t="e">
        <v>#VALUE!</v>
      </c>
      <c r="AH708" s="2" t="s">
        <v>904</v>
      </c>
      <c r="AI708" s="2" t="s">
        <v>904</v>
      </c>
      <c r="AJ708" s="2" t="s">
        <v>904</v>
      </c>
      <c r="AK708" s="177">
        <v>49382.66666666658</v>
      </c>
      <c r="AL708" s="2" t="s">
        <v>904</v>
      </c>
      <c r="AM708" s="2" t="s">
        <v>904</v>
      </c>
      <c r="AN708" s="2" t="s">
        <v>904</v>
      </c>
      <c r="AO708" s="2" t="s">
        <v>904</v>
      </c>
      <c r="AP708" s="2" t="s">
        <v>904</v>
      </c>
      <c r="AQ708" s="2" t="s">
        <v>904</v>
      </c>
      <c r="AR708" s="2" t="s">
        <v>904</v>
      </c>
      <c r="AS708" s="2" t="s">
        <v>904</v>
      </c>
      <c r="AT708" s="2" t="s">
        <v>904</v>
      </c>
      <c r="AU708" s="2" t="s">
        <v>904</v>
      </c>
      <c r="AV708" s="2" t="s">
        <v>904</v>
      </c>
      <c r="AW708" s="2" t="s">
        <v>904</v>
      </c>
      <c r="AX708" s="2" t="s">
        <v>904</v>
      </c>
      <c r="AY708" s="2" t="s">
        <v>904</v>
      </c>
      <c r="AZ708" s="2" t="s">
        <v>904</v>
      </c>
      <c r="BA708" s="205">
        <v>3211.1008186617864</v>
      </c>
      <c r="BB708" s="205">
        <v>54.535130128890046</v>
      </c>
      <c r="BC708" s="206" t="s">
        <v>904</v>
      </c>
      <c r="BD708" s="205">
        <v>54.535130128890046</v>
      </c>
      <c r="BE708" s="205">
        <v>9986.59465787638</v>
      </c>
      <c r="BF708" s="205">
        <v>0.0</v>
      </c>
      <c r="BG708" s="205">
        <v>61728.3333333332</v>
      </c>
      <c r="BH708" s="205">
        <v>49382.66666666658</v>
      </c>
      <c r="BI708" s="2" t="s">
        <v>904</v>
      </c>
      <c r="BJ708" s="2" t="s">
        <v>904</v>
      </c>
      <c r="BK708" s="2" t="s">
        <v>904</v>
      </c>
      <c r="BL708" s="2" t="s">
        <v>911</v>
      </c>
      <c r="BM708" s="208" t="s">
        <v>904</v>
      </c>
      <c r="BN708" s="208" t="s">
        <v>904</v>
      </c>
      <c r="BO708" s="87">
        <v>20.0</v>
      </c>
      <c r="BP708" s="101">
        <v>0.05</v>
      </c>
      <c r="BQ708" s="101">
        <v>0.04</v>
      </c>
      <c r="BR708" s="2">
        <v>100.0</v>
      </c>
      <c r="BS708" s="2">
        <v>100.0</v>
      </c>
    </row>
    <row r="709" ht="12.75" customHeight="1">
      <c r="A709" s="87" t="str">
        <f t="shared" si="1"/>
        <v>Kenya Salt marsh Restoration Hybrid Large</v>
      </c>
      <c r="B709" s="87" t="s">
        <v>164</v>
      </c>
      <c r="C709" s="203" t="s">
        <v>187</v>
      </c>
      <c r="D709" s="2" t="s">
        <v>588</v>
      </c>
      <c r="E709" s="203" t="s">
        <v>168</v>
      </c>
      <c r="F709" s="2" t="s">
        <v>174</v>
      </c>
      <c r="G709" s="203" t="s">
        <v>910</v>
      </c>
      <c r="H709" s="177">
        <v>1000.0</v>
      </c>
      <c r="I709" s="2" t="s">
        <v>908</v>
      </c>
      <c r="J709" s="2">
        <v>14.16530529944224</v>
      </c>
      <c r="K709" s="2" t="e">
        <v>#VALUE!</v>
      </c>
      <c r="L709" s="204" t="e">
        <v>#VALUE!</v>
      </c>
      <c r="M709" s="92" t="e">
        <v>#VALUE!</v>
      </c>
      <c r="N709" s="92" t="e">
        <v>#VALUE!</v>
      </c>
      <c r="O709" s="92" t="e">
        <v>#VALUE!</v>
      </c>
      <c r="P709" s="92" t="e">
        <v>#VALUE!</v>
      </c>
      <c r="Q709" s="92" t="e">
        <v>#VALUE!</v>
      </c>
      <c r="R709" s="92" t="e">
        <v>#VALUE!</v>
      </c>
      <c r="S709" s="92">
        <v>61728.3333333332</v>
      </c>
      <c r="T709" s="92">
        <v>49382.66666666658</v>
      </c>
      <c r="U709" s="92" t="e">
        <v>#VALUE!</v>
      </c>
      <c r="V709" s="92" t="e">
        <v>#VALUE!</v>
      </c>
      <c r="W709" s="92" t="e">
        <v>#VALUE!</v>
      </c>
      <c r="X709" s="92" t="e">
        <v>#VALUE!</v>
      </c>
      <c r="Y709" s="92" t="e">
        <v>#VALUE!</v>
      </c>
      <c r="Z709" s="92">
        <v>61.7283333333332</v>
      </c>
      <c r="AA709" s="92" t="e">
        <v>#VALUE!</v>
      </c>
      <c r="AB709" s="87">
        <v>500.0</v>
      </c>
      <c r="AC709" s="2" t="e">
        <v>#VALUE!</v>
      </c>
      <c r="AD709" s="92" t="e">
        <v>#VALUE!</v>
      </c>
      <c r="AE709" s="92" t="e">
        <v>#VALUE!</v>
      </c>
      <c r="AF709" s="92" t="e">
        <v>#VALUE!</v>
      </c>
      <c r="AG709" s="92" t="e">
        <v>#VALUE!</v>
      </c>
      <c r="AH709" s="2" t="s">
        <v>904</v>
      </c>
      <c r="AI709" s="2" t="s">
        <v>904</v>
      </c>
      <c r="AJ709" s="2" t="s">
        <v>904</v>
      </c>
      <c r="AK709" s="177">
        <v>49382.66666666658</v>
      </c>
      <c r="AL709" s="2" t="s">
        <v>904</v>
      </c>
      <c r="AM709" s="2" t="s">
        <v>904</v>
      </c>
      <c r="AN709" s="2" t="s">
        <v>904</v>
      </c>
      <c r="AO709" s="2" t="s">
        <v>904</v>
      </c>
      <c r="AP709" s="2" t="s">
        <v>904</v>
      </c>
      <c r="AQ709" s="2" t="s">
        <v>904</v>
      </c>
      <c r="AR709" s="2" t="s">
        <v>904</v>
      </c>
      <c r="AS709" s="2" t="s">
        <v>904</v>
      </c>
      <c r="AT709" s="2" t="s">
        <v>904</v>
      </c>
      <c r="AU709" s="2" t="s">
        <v>904</v>
      </c>
      <c r="AV709" s="2" t="s">
        <v>904</v>
      </c>
      <c r="AW709" s="2" t="s">
        <v>904</v>
      </c>
      <c r="AX709" s="2" t="s">
        <v>904</v>
      </c>
      <c r="AY709" s="2" t="s">
        <v>904</v>
      </c>
      <c r="AZ709" s="2" t="s">
        <v>904</v>
      </c>
      <c r="BA709" s="205">
        <v>3211.1008186617864</v>
      </c>
      <c r="BB709" s="205">
        <v>54.535130128890046</v>
      </c>
      <c r="BC709" s="206" t="s">
        <v>904</v>
      </c>
      <c r="BD709" s="205">
        <v>54.535130128890046</v>
      </c>
      <c r="BE709" s="205">
        <v>9986.59465787638</v>
      </c>
      <c r="BF709" s="205">
        <v>0.0</v>
      </c>
      <c r="BG709" s="205">
        <v>61728.3333333332</v>
      </c>
      <c r="BH709" s="205">
        <v>49382.66666666658</v>
      </c>
      <c r="BI709" s="2" t="s">
        <v>904</v>
      </c>
      <c r="BJ709" s="2" t="s">
        <v>904</v>
      </c>
      <c r="BK709" s="2" t="s">
        <v>904</v>
      </c>
      <c r="BL709" s="2" t="s">
        <v>911</v>
      </c>
      <c r="BM709" s="208" t="s">
        <v>904</v>
      </c>
      <c r="BN709" s="208" t="s">
        <v>904</v>
      </c>
      <c r="BO709" s="87">
        <v>20.0</v>
      </c>
      <c r="BP709" s="101">
        <v>0.05</v>
      </c>
      <c r="BQ709" s="101">
        <v>0.04</v>
      </c>
      <c r="BR709" s="2">
        <v>100.0</v>
      </c>
      <c r="BS709" s="2">
        <v>100.0</v>
      </c>
    </row>
    <row r="710" ht="12.75" customHeight="1">
      <c r="A710" s="87" t="str">
        <f t="shared" si="1"/>
        <v>Mexico Mangrove Restoration Hybrid Medium</v>
      </c>
      <c r="B710" s="87" t="s">
        <v>161</v>
      </c>
      <c r="C710" s="203" t="s">
        <v>188</v>
      </c>
      <c r="D710" s="2" t="s">
        <v>589</v>
      </c>
      <c r="E710" s="203" t="s">
        <v>160</v>
      </c>
      <c r="F710" s="2" t="s">
        <v>174</v>
      </c>
      <c r="G710" s="203" t="s">
        <v>910</v>
      </c>
      <c r="H710" s="177">
        <v>500.0</v>
      </c>
      <c r="I710" s="2" t="s">
        <v>903</v>
      </c>
      <c r="J710" s="2">
        <v>1258400.7995164797</v>
      </c>
      <c r="K710" s="2">
        <v>4.038716980102022E7</v>
      </c>
      <c r="L710" s="204">
        <v>-4322658.924155198</v>
      </c>
      <c r="M710" s="92">
        <v>6671469.042919974</v>
      </c>
      <c r="N710" s="92">
        <v>8212617.196228784</v>
      </c>
      <c r="O710" s="92">
        <v>4768841.679212912</v>
      </c>
      <c r="P710" s="92">
        <v>5363466.666666666</v>
      </c>
      <c r="Q710" s="92">
        <v>1902627.3637070616</v>
      </c>
      <c r="R710" s="92">
        <v>2849150.529562117</v>
      </c>
      <c r="S710" s="92">
        <v>178749.96750000012</v>
      </c>
      <c r="T710" s="92">
        <v>142999.97399999996</v>
      </c>
      <c r="U710" s="92">
        <v>3171045.606178438</v>
      </c>
      <c r="V710" s="92">
        <v>5404491.347621172</v>
      </c>
      <c r="W710" s="92">
        <v>46.65363815324873</v>
      </c>
      <c r="X710" s="92">
        <v>13342.938085839947</v>
      </c>
      <c r="Y710" s="92">
        <v>13342.938085839947</v>
      </c>
      <c r="Z710" s="92">
        <v>357.4999350000002</v>
      </c>
      <c r="AA710" s="92">
        <v>6342.091212356876</v>
      </c>
      <c r="AB710" s="87">
        <v>500.0</v>
      </c>
      <c r="AC710" s="2">
        <v>4322658.924155198</v>
      </c>
      <c r="AD710" s="92">
        <v>4768841.679212912</v>
      </c>
      <c r="AE710" s="92">
        <v>1902627.3637070616</v>
      </c>
      <c r="AF710" s="92">
        <v>3171045.606178438</v>
      </c>
      <c r="AG710" s="92">
        <v>46.65363815324873</v>
      </c>
      <c r="AH710" s="2" t="s">
        <v>904</v>
      </c>
      <c r="AI710" s="2" t="s">
        <v>904</v>
      </c>
      <c r="AJ710" s="2" t="s">
        <v>904</v>
      </c>
      <c r="AK710" s="177">
        <v>142999.97399999996</v>
      </c>
      <c r="AL710" s="2" t="s">
        <v>904</v>
      </c>
      <c r="AM710" s="2" t="s">
        <v>904</v>
      </c>
      <c r="AN710" s="2" t="s">
        <v>904</v>
      </c>
      <c r="AO710" s="2" t="s">
        <v>904</v>
      </c>
      <c r="AP710" s="2" t="s">
        <v>904</v>
      </c>
      <c r="AQ710" s="2" t="s">
        <v>904</v>
      </c>
      <c r="AR710" s="2" t="s">
        <v>904</v>
      </c>
      <c r="AS710" s="2" t="s">
        <v>904</v>
      </c>
      <c r="AT710" s="2" t="s">
        <v>904</v>
      </c>
      <c r="AU710" s="2" t="s">
        <v>904</v>
      </c>
      <c r="AV710" s="2" t="s">
        <v>904</v>
      </c>
      <c r="AW710" s="2" t="s">
        <v>904</v>
      </c>
      <c r="AX710" s="2" t="s">
        <v>904</v>
      </c>
      <c r="AY710" s="2" t="s">
        <v>904</v>
      </c>
      <c r="AZ710" s="2" t="s">
        <v>904</v>
      </c>
      <c r="BA710" s="205">
        <v>1.9727622011975363E7</v>
      </c>
      <c r="BB710" s="205">
        <v>51.91727520509096</v>
      </c>
      <c r="BC710" s="206" t="s">
        <v>904</v>
      </c>
      <c r="BD710" s="205">
        <v>51.91727520509096</v>
      </c>
      <c r="BE710" s="205">
        <v>54090.01269892713</v>
      </c>
      <c r="BF710" s="205">
        <v>0.0</v>
      </c>
      <c r="BG710" s="205">
        <v>178749.96750000012</v>
      </c>
      <c r="BH710" s="205">
        <v>142999.97399999996</v>
      </c>
      <c r="BI710" s="2" t="s">
        <v>904</v>
      </c>
      <c r="BJ710" s="2" t="s">
        <v>904</v>
      </c>
      <c r="BK710" s="203">
        <v>32.09404334178613</v>
      </c>
      <c r="BL710" s="2">
        <v>3.0</v>
      </c>
      <c r="BM710" s="207">
        <v>32.09404334178613</v>
      </c>
      <c r="BN710" s="208" t="s">
        <v>905</v>
      </c>
      <c r="BO710" s="87">
        <v>20.0</v>
      </c>
      <c r="BP710" s="101">
        <v>0.05</v>
      </c>
      <c r="BQ710" s="101">
        <v>0.04</v>
      </c>
      <c r="BR710" s="2">
        <v>100.0</v>
      </c>
      <c r="BS710" s="2">
        <v>100.0</v>
      </c>
    </row>
    <row r="711" ht="12.75" customHeight="1">
      <c r="A711" s="87" t="str">
        <f t="shared" si="1"/>
        <v>Mexico Mangrove Restoration Hybrid Medium</v>
      </c>
      <c r="B711" s="87" t="s">
        <v>161</v>
      </c>
      <c r="C711" s="203" t="s">
        <v>188</v>
      </c>
      <c r="D711" s="2" t="s">
        <v>589</v>
      </c>
      <c r="E711" s="203" t="s">
        <v>160</v>
      </c>
      <c r="F711" s="2" t="s">
        <v>174</v>
      </c>
      <c r="G711" s="203" t="s">
        <v>910</v>
      </c>
      <c r="H711" s="177">
        <v>500.0</v>
      </c>
      <c r="I711" s="2" t="s">
        <v>903</v>
      </c>
      <c r="J711" s="2">
        <v>1258400.7995164797</v>
      </c>
      <c r="K711" s="2">
        <v>4.038716980102022E7</v>
      </c>
      <c r="L711" s="204">
        <v>-4322658.924155198</v>
      </c>
      <c r="M711" s="92">
        <v>6671469.042919974</v>
      </c>
      <c r="N711" s="92">
        <v>8212617.196228784</v>
      </c>
      <c r="O711" s="92">
        <v>4768841.679212912</v>
      </c>
      <c r="P711" s="92">
        <v>5363466.666666666</v>
      </c>
      <c r="Q711" s="92">
        <v>1902627.3637070616</v>
      </c>
      <c r="R711" s="92">
        <v>2849150.529562117</v>
      </c>
      <c r="S711" s="92">
        <v>178749.96750000012</v>
      </c>
      <c r="T711" s="92">
        <v>142999.97399999996</v>
      </c>
      <c r="U711" s="92">
        <v>3171045.606178438</v>
      </c>
      <c r="V711" s="92">
        <v>5404491.347621172</v>
      </c>
      <c r="W711" s="92">
        <v>46.65363815324873</v>
      </c>
      <c r="X711" s="92">
        <v>13342.938085839947</v>
      </c>
      <c r="Y711" s="92">
        <v>13342.938085839947</v>
      </c>
      <c r="Z711" s="92">
        <v>357.4999350000002</v>
      </c>
      <c r="AA711" s="92">
        <v>6342.091212356876</v>
      </c>
      <c r="AB711" s="87">
        <v>500.0</v>
      </c>
      <c r="AC711" s="2">
        <v>4322658.924155198</v>
      </c>
      <c r="AD711" s="92">
        <v>4768841.679212912</v>
      </c>
      <c r="AE711" s="92">
        <v>1902627.3637070616</v>
      </c>
      <c r="AF711" s="92">
        <v>3171045.606178438</v>
      </c>
      <c r="AG711" s="92">
        <v>46.65363815324873</v>
      </c>
      <c r="AH711" s="2" t="s">
        <v>904</v>
      </c>
      <c r="AI711" s="2" t="s">
        <v>904</v>
      </c>
      <c r="AJ711" s="2" t="s">
        <v>904</v>
      </c>
      <c r="AK711" s="177">
        <v>142999.97399999996</v>
      </c>
      <c r="AL711" s="2" t="s">
        <v>904</v>
      </c>
      <c r="AM711" s="2" t="s">
        <v>904</v>
      </c>
      <c r="AN711" s="2" t="s">
        <v>904</v>
      </c>
      <c r="AO711" s="2" t="s">
        <v>904</v>
      </c>
      <c r="AP711" s="2" t="s">
        <v>904</v>
      </c>
      <c r="AQ711" s="2" t="s">
        <v>904</v>
      </c>
      <c r="AR711" s="2" t="s">
        <v>904</v>
      </c>
      <c r="AS711" s="2" t="s">
        <v>904</v>
      </c>
      <c r="AT711" s="2" t="s">
        <v>904</v>
      </c>
      <c r="AU711" s="2" t="s">
        <v>904</v>
      </c>
      <c r="AV711" s="2" t="s">
        <v>904</v>
      </c>
      <c r="AW711" s="2" t="s">
        <v>904</v>
      </c>
      <c r="AX711" s="2" t="s">
        <v>904</v>
      </c>
      <c r="AY711" s="2" t="s">
        <v>904</v>
      </c>
      <c r="AZ711" s="2" t="s">
        <v>904</v>
      </c>
      <c r="BA711" s="205">
        <v>1.9727622011975363E7</v>
      </c>
      <c r="BB711" s="205">
        <v>51.91727520509096</v>
      </c>
      <c r="BC711" s="206" t="s">
        <v>904</v>
      </c>
      <c r="BD711" s="205">
        <v>51.91727520509096</v>
      </c>
      <c r="BE711" s="205">
        <v>54090.01269892713</v>
      </c>
      <c r="BF711" s="205">
        <v>0.0</v>
      </c>
      <c r="BG711" s="205">
        <v>178749.96750000012</v>
      </c>
      <c r="BH711" s="205">
        <v>142999.97399999996</v>
      </c>
      <c r="BI711" s="2" t="s">
        <v>904</v>
      </c>
      <c r="BJ711" s="2" t="s">
        <v>904</v>
      </c>
      <c r="BK711" s="203">
        <v>32.09404334178613</v>
      </c>
      <c r="BL711" s="2">
        <v>3.0</v>
      </c>
      <c r="BM711" s="207">
        <v>32.09404334178613</v>
      </c>
      <c r="BN711" s="208" t="s">
        <v>905</v>
      </c>
      <c r="BO711" s="87">
        <v>20.0</v>
      </c>
      <c r="BP711" s="101">
        <v>0.05</v>
      </c>
      <c r="BQ711" s="101">
        <v>0.04</v>
      </c>
      <c r="BR711" s="2">
        <v>100.0</v>
      </c>
      <c r="BS711" s="2">
        <v>100.0</v>
      </c>
    </row>
    <row r="712" ht="12.75" customHeight="1">
      <c r="A712" s="87" t="str">
        <f t="shared" si="1"/>
        <v>Mexico Salt marsh Restoration Hybrid Medium</v>
      </c>
      <c r="B712" s="87" t="s">
        <v>161</v>
      </c>
      <c r="C712" s="203" t="s">
        <v>188</v>
      </c>
      <c r="D712" s="2" t="s">
        <v>589</v>
      </c>
      <c r="E712" s="203" t="s">
        <v>168</v>
      </c>
      <c r="F712" s="2" t="s">
        <v>174</v>
      </c>
      <c r="G712" s="203" t="s">
        <v>910</v>
      </c>
      <c r="H712" s="177">
        <v>500.0</v>
      </c>
      <c r="I712" s="2" t="s">
        <v>903</v>
      </c>
      <c r="J712" s="2">
        <v>10765.473013360646</v>
      </c>
      <c r="K712" s="2">
        <v>2576184.029357857</v>
      </c>
      <c r="L712" s="204">
        <v>-6778360.327772696</v>
      </c>
      <c r="M712" s="92">
        <v>9860095.74165348</v>
      </c>
      <c r="N712" s="92">
        <v>1.1979385741174608E7</v>
      </c>
      <c r="O712" s="92">
        <v>7278165.302214434</v>
      </c>
      <c r="P712" s="92">
        <v>8241460.509978965</v>
      </c>
      <c r="Q712" s="92">
        <v>2581930.439439045</v>
      </c>
      <c r="R712" s="92">
        <v>3737925.2311956426</v>
      </c>
      <c r="S712" s="92">
        <v>32532.499999999927</v>
      </c>
      <c r="T712" s="92">
        <v>26025.999999999953</v>
      </c>
      <c r="U712" s="92">
        <v>4303217.399065077</v>
      </c>
      <c r="V712" s="92">
        <v>7334079.697518991</v>
      </c>
      <c r="W712" s="92">
        <v>378.85559600605154</v>
      </c>
      <c r="X712" s="92">
        <v>19720.19148330696</v>
      </c>
      <c r="Y712" s="92">
        <v>19720.19148330696</v>
      </c>
      <c r="Z712" s="92">
        <v>65.06499999999986</v>
      </c>
      <c r="AA712" s="92">
        <v>8606.434798130154</v>
      </c>
      <c r="AB712" s="87">
        <v>500.0</v>
      </c>
      <c r="AC712" s="2">
        <v>6778360.327772696</v>
      </c>
      <c r="AD712" s="92">
        <v>7278165.302214434</v>
      </c>
      <c r="AE712" s="92">
        <v>2581930.439439045</v>
      </c>
      <c r="AF712" s="92">
        <v>4303217.399065077</v>
      </c>
      <c r="AG712" s="92">
        <v>378.85559600605154</v>
      </c>
      <c r="AH712" s="2" t="s">
        <v>904</v>
      </c>
      <c r="AI712" s="2" t="s">
        <v>904</v>
      </c>
      <c r="AJ712" s="2" t="s">
        <v>904</v>
      </c>
      <c r="AK712" s="177">
        <v>26025.999999999953</v>
      </c>
      <c r="AL712" s="2" t="s">
        <v>904</v>
      </c>
      <c r="AM712" s="2" t="s">
        <v>904</v>
      </c>
      <c r="AN712" s="2" t="s">
        <v>904</v>
      </c>
      <c r="AO712" s="2" t="s">
        <v>904</v>
      </c>
      <c r="AP712" s="2" t="s">
        <v>904</v>
      </c>
      <c r="AQ712" s="2" t="s">
        <v>904</v>
      </c>
      <c r="AR712" s="2" t="s">
        <v>904</v>
      </c>
      <c r="AS712" s="2" t="s">
        <v>904</v>
      </c>
      <c r="AT712" s="2" t="s">
        <v>904</v>
      </c>
      <c r="AU712" s="2" t="s">
        <v>904</v>
      </c>
      <c r="AV712" s="2" t="s">
        <v>904</v>
      </c>
      <c r="AW712" s="2" t="s">
        <v>904</v>
      </c>
      <c r="AX712" s="2" t="s">
        <v>904</v>
      </c>
      <c r="AY712" s="2" t="s">
        <v>904</v>
      </c>
      <c r="AZ712" s="2" t="s">
        <v>904</v>
      </c>
      <c r="BA712" s="205">
        <v>2494962.0762942005</v>
      </c>
      <c r="BB712" s="205">
        <v>5.756559078752332</v>
      </c>
      <c r="BC712" s="206" t="s">
        <v>904</v>
      </c>
      <c r="BD712" s="205">
        <v>5.756559078752332</v>
      </c>
      <c r="BE712" s="205">
        <v>1187.962602850826</v>
      </c>
      <c r="BF712" s="205">
        <v>0.0</v>
      </c>
      <c r="BG712" s="205">
        <v>32532.499999999927</v>
      </c>
      <c r="BH712" s="205">
        <v>26025.999999999953</v>
      </c>
      <c r="BI712" s="2" t="s">
        <v>904</v>
      </c>
      <c r="BJ712" s="2" t="s">
        <v>904</v>
      </c>
      <c r="BK712" s="203">
        <v>239.30058866532355</v>
      </c>
      <c r="BL712" s="2">
        <v>3.0</v>
      </c>
      <c r="BM712" s="207">
        <v>239.30058866532355</v>
      </c>
      <c r="BN712" s="208" t="s">
        <v>905</v>
      </c>
      <c r="BO712" s="87">
        <v>20.0</v>
      </c>
      <c r="BP712" s="101">
        <v>0.05</v>
      </c>
      <c r="BQ712" s="101">
        <v>0.04</v>
      </c>
      <c r="BR712" s="2">
        <v>100.0</v>
      </c>
      <c r="BS712" s="2">
        <v>100.0</v>
      </c>
    </row>
    <row r="713" ht="12.75" customHeight="1">
      <c r="A713" s="87" t="str">
        <f t="shared" si="1"/>
        <v>Mexico Salt marsh Restoration Hybrid Medium</v>
      </c>
      <c r="B713" s="87" t="s">
        <v>161</v>
      </c>
      <c r="C713" s="203" t="s">
        <v>188</v>
      </c>
      <c r="D713" s="2" t="s">
        <v>589</v>
      </c>
      <c r="E713" s="203" t="s">
        <v>168</v>
      </c>
      <c r="F713" s="2" t="s">
        <v>174</v>
      </c>
      <c r="G713" s="203" t="s">
        <v>910</v>
      </c>
      <c r="H713" s="177">
        <v>500.0</v>
      </c>
      <c r="I713" s="2" t="s">
        <v>903</v>
      </c>
      <c r="J713" s="2">
        <v>10765.473013360646</v>
      </c>
      <c r="K713" s="2">
        <v>2576184.029357857</v>
      </c>
      <c r="L713" s="204">
        <v>-6778360.327772696</v>
      </c>
      <c r="M713" s="92">
        <v>9860095.74165348</v>
      </c>
      <c r="N713" s="92">
        <v>1.1979385741174608E7</v>
      </c>
      <c r="O713" s="92">
        <v>7278165.302214434</v>
      </c>
      <c r="P713" s="92">
        <v>8241460.509978965</v>
      </c>
      <c r="Q713" s="92">
        <v>2581930.439439045</v>
      </c>
      <c r="R713" s="92">
        <v>3737925.2311956426</v>
      </c>
      <c r="S713" s="92">
        <v>32532.499999999927</v>
      </c>
      <c r="T713" s="92">
        <v>26025.999999999953</v>
      </c>
      <c r="U713" s="92">
        <v>4303217.399065077</v>
      </c>
      <c r="V713" s="92">
        <v>7334079.697518991</v>
      </c>
      <c r="W713" s="92">
        <v>378.85559600605154</v>
      </c>
      <c r="X713" s="92">
        <v>19720.19148330696</v>
      </c>
      <c r="Y713" s="92">
        <v>19720.19148330696</v>
      </c>
      <c r="Z713" s="92">
        <v>65.06499999999986</v>
      </c>
      <c r="AA713" s="92">
        <v>8606.434798130154</v>
      </c>
      <c r="AB713" s="87">
        <v>500.0</v>
      </c>
      <c r="AC713" s="2">
        <v>6778360.327772696</v>
      </c>
      <c r="AD713" s="92">
        <v>7278165.302214434</v>
      </c>
      <c r="AE713" s="92">
        <v>2581930.439439045</v>
      </c>
      <c r="AF713" s="92">
        <v>4303217.399065077</v>
      </c>
      <c r="AG713" s="92">
        <v>378.85559600605154</v>
      </c>
      <c r="AH713" s="2" t="s">
        <v>904</v>
      </c>
      <c r="AI713" s="2" t="s">
        <v>904</v>
      </c>
      <c r="AJ713" s="2" t="s">
        <v>904</v>
      </c>
      <c r="AK713" s="177">
        <v>26025.999999999953</v>
      </c>
      <c r="AL713" s="2" t="s">
        <v>904</v>
      </c>
      <c r="AM713" s="2" t="s">
        <v>904</v>
      </c>
      <c r="AN713" s="2" t="s">
        <v>904</v>
      </c>
      <c r="AO713" s="2" t="s">
        <v>904</v>
      </c>
      <c r="AP713" s="2" t="s">
        <v>904</v>
      </c>
      <c r="AQ713" s="2" t="s">
        <v>904</v>
      </c>
      <c r="AR713" s="2" t="s">
        <v>904</v>
      </c>
      <c r="AS713" s="2" t="s">
        <v>904</v>
      </c>
      <c r="AT713" s="2" t="s">
        <v>904</v>
      </c>
      <c r="AU713" s="2" t="s">
        <v>904</v>
      </c>
      <c r="AV713" s="2" t="s">
        <v>904</v>
      </c>
      <c r="AW713" s="2" t="s">
        <v>904</v>
      </c>
      <c r="AX713" s="2" t="s">
        <v>904</v>
      </c>
      <c r="AY713" s="2" t="s">
        <v>904</v>
      </c>
      <c r="AZ713" s="2" t="s">
        <v>904</v>
      </c>
      <c r="BA713" s="205">
        <v>2494962.0762942005</v>
      </c>
      <c r="BB713" s="205">
        <v>5.756559078752332</v>
      </c>
      <c r="BC713" s="206" t="s">
        <v>904</v>
      </c>
      <c r="BD713" s="205">
        <v>5.756559078752332</v>
      </c>
      <c r="BE713" s="205">
        <v>1187.962602850826</v>
      </c>
      <c r="BF713" s="205">
        <v>0.0</v>
      </c>
      <c r="BG713" s="205">
        <v>32532.499999999927</v>
      </c>
      <c r="BH713" s="205">
        <v>26025.999999999953</v>
      </c>
      <c r="BI713" s="2" t="s">
        <v>904</v>
      </c>
      <c r="BJ713" s="2" t="s">
        <v>904</v>
      </c>
      <c r="BK713" s="203">
        <v>239.30058866532355</v>
      </c>
      <c r="BL713" s="2">
        <v>3.0</v>
      </c>
      <c r="BM713" s="207">
        <v>239.30058866532355</v>
      </c>
      <c r="BN713" s="208" t="s">
        <v>905</v>
      </c>
      <c r="BO713" s="87">
        <v>20.0</v>
      </c>
      <c r="BP713" s="101">
        <v>0.05</v>
      </c>
      <c r="BQ713" s="101">
        <v>0.04</v>
      </c>
      <c r="BR713" s="2">
        <v>100.0</v>
      </c>
      <c r="BS713" s="2">
        <v>100.0</v>
      </c>
    </row>
    <row r="714" ht="12.75" customHeight="1">
      <c r="A714" s="87" t="str">
        <f t="shared" si="1"/>
        <v>Mexico Mangrove Restoration Hybrid Medium</v>
      </c>
      <c r="B714" s="87" t="s">
        <v>161</v>
      </c>
      <c r="C714" s="203" t="s">
        <v>188</v>
      </c>
      <c r="D714" s="2" t="s">
        <v>589</v>
      </c>
      <c r="E714" s="203" t="s">
        <v>160</v>
      </c>
      <c r="F714" s="2" t="s">
        <v>174</v>
      </c>
      <c r="G714" s="203" t="s">
        <v>910</v>
      </c>
      <c r="H714" s="177">
        <v>500.0</v>
      </c>
      <c r="I714" s="2" t="s">
        <v>903</v>
      </c>
      <c r="J714" s="2">
        <v>1258400.7995164797</v>
      </c>
      <c r="K714" s="2">
        <v>3.775202398549439E7</v>
      </c>
      <c r="L714" s="204">
        <v>-4430527.4455076745</v>
      </c>
      <c r="M714" s="92">
        <v>6650778.889088616</v>
      </c>
      <c r="N714" s="92">
        <v>8177354.456032094</v>
      </c>
      <c r="O714" s="92">
        <v>4768841.679212912</v>
      </c>
      <c r="P714" s="92">
        <v>5363466.666666666</v>
      </c>
      <c r="Q714" s="92">
        <v>1881937.209875704</v>
      </c>
      <c r="R714" s="92">
        <v>2813887.7893654276</v>
      </c>
      <c r="S714" s="92">
        <v>178749.96750000012</v>
      </c>
      <c r="T714" s="92">
        <v>142999.97399999996</v>
      </c>
      <c r="U714" s="92">
        <v>2964144.0678648623</v>
      </c>
      <c r="V714" s="92">
        <v>5051863.94565428</v>
      </c>
      <c r="W714" s="92">
        <v>46.508951736513026</v>
      </c>
      <c r="X714" s="92">
        <v>13301.557778177232</v>
      </c>
      <c r="Y714" s="92">
        <v>13301.557778177232</v>
      </c>
      <c r="Z714" s="92">
        <v>357.4999350000002</v>
      </c>
      <c r="AA714" s="92">
        <v>5928.288135729725</v>
      </c>
      <c r="AB714" s="87">
        <v>500.0</v>
      </c>
      <c r="AC714" s="2">
        <v>4430527.4455076745</v>
      </c>
      <c r="AD714" s="92">
        <v>4768841.679212912</v>
      </c>
      <c r="AE714" s="92">
        <v>1881937.209875704</v>
      </c>
      <c r="AF714" s="92">
        <v>2964144.0678648623</v>
      </c>
      <c r="AG714" s="92">
        <v>46.508951736513026</v>
      </c>
      <c r="AH714" s="2" t="s">
        <v>904</v>
      </c>
      <c r="AI714" s="2" t="s">
        <v>904</v>
      </c>
      <c r="AJ714" s="2" t="s">
        <v>904</v>
      </c>
      <c r="AK714" s="177">
        <v>142999.97399999996</v>
      </c>
      <c r="AL714" s="2" t="s">
        <v>904</v>
      </c>
      <c r="AM714" s="2" t="s">
        <v>904</v>
      </c>
      <c r="AN714" s="2" t="s">
        <v>904</v>
      </c>
      <c r="AO714" s="2" t="s">
        <v>904</v>
      </c>
      <c r="AP714" s="2" t="s">
        <v>904</v>
      </c>
      <c r="AQ714" s="2" t="s">
        <v>904</v>
      </c>
      <c r="AR714" s="2" t="s">
        <v>904</v>
      </c>
      <c r="AS714" s="2" t="s">
        <v>904</v>
      </c>
      <c r="AT714" s="2" t="s">
        <v>904</v>
      </c>
      <c r="AU714" s="2" t="s">
        <v>904</v>
      </c>
      <c r="AV714" s="2" t="s">
        <v>904</v>
      </c>
      <c r="AW714" s="2" t="s">
        <v>904</v>
      </c>
      <c r="AX714" s="2" t="s">
        <v>904</v>
      </c>
      <c r="AY714" s="2" t="s">
        <v>904</v>
      </c>
      <c r="AZ714" s="2" t="s">
        <v>904</v>
      </c>
      <c r="BA714" s="205">
        <v>1.9727622011975363E7</v>
      </c>
      <c r="BB714" s="205">
        <v>51.91727520509096</v>
      </c>
      <c r="BC714" s="206" t="s">
        <v>904</v>
      </c>
      <c r="BD714" s="205">
        <v>51.91727520509096</v>
      </c>
      <c r="BE714" s="205">
        <v>54090.01269892713</v>
      </c>
      <c r="BF714" s="205">
        <v>0.0</v>
      </c>
      <c r="BG714" s="205">
        <v>178749.96750000012</v>
      </c>
      <c r="BH714" s="205">
        <v>142999.97399999996</v>
      </c>
      <c r="BI714" s="2" t="s">
        <v>904</v>
      </c>
      <c r="BJ714" s="2" t="s">
        <v>904</v>
      </c>
      <c r="BK714" s="203">
        <v>30.0</v>
      </c>
      <c r="BL714" s="2">
        <v>3.0</v>
      </c>
      <c r="BM714" s="207">
        <v>30.0</v>
      </c>
      <c r="BN714" s="208" t="s">
        <v>906</v>
      </c>
      <c r="BO714" s="87">
        <v>20.0</v>
      </c>
      <c r="BP714" s="101">
        <v>0.05</v>
      </c>
      <c r="BQ714" s="101">
        <v>0.04</v>
      </c>
      <c r="BR714" s="2">
        <v>100.0</v>
      </c>
      <c r="BS714" s="2">
        <v>100.0</v>
      </c>
    </row>
    <row r="715" ht="12.75" customHeight="1">
      <c r="A715" s="87" t="str">
        <f t="shared" si="1"/>
        <v>Mexico Mangrove Restoration Hybrid Medium</v>
      </c>
      <c r="B715" s="87" t="s">
        <v>161</v>
      </c>
      <c r="C715" s="203" t="s">
        <v>188</v>
      </c>
      <c r="D715" s="2" t="s">
        <v>589</v>
      </c>
      <c r="E715" s="203" t="s">
        <v>160</v>
      </c>
      <c r="F715" s="2" t="s">
        <v>174</v>
      </c>
      <c r="G715" s="203" t="s">
        <v>910</v>
      </c>
      <c r="H715" s="177">
        <v>500.0</v>
      </c>
      <c r="I715" s="2" t="s">
        <v>903</v>
      </c>
      <c r="J715" s="2">
        <v>1258400.7995164797</v>
      </c>
      <c r="K715" s="2">
        <v>3.775202398549439E7</v>
      </c>
      <c r="L715" s="204">
        <v>-4430527.4455076745</v>
      </c>
      <c r="M715" s="92">
        <v>6650778.889088616</v>
      </c>
      <c r="N715" s="92">
        <v>8177354.456032094</v>
      </c>
      <c r="O715" s="92">
        <v>4768841.679212912</v>
      </c>
      <c r="P715" s="92">
        <v>5363466.666666666</v>
      </c>
      <c r="Q715" s="92">
        <v>1881937.209875704</v>
      </c>
      <c r="R715" s="92">
        <v>2813887.7893654276</v>
      </c>
      <c r="S715" s="92">
        <v>178749.96750000012</v>
      </c>
      <c r="T715" s="92">
        <v>142999.97399999996</v>
      </c>
      <c r="U715" s="92">
        <v>2964144.0678648623</v>
      </c>
      <c r="V715" s="92">
        <v>5051863.94565428</v>
      </c>
      <c r="W715" s="92">
        <v>46.508951736513026</v>
      </c>
      <c r="X715" s="92">
        <v>13301.557778177232</v>
      </c>
      <c r="Y715" s="92">
        <v>13301.557778177232</v>
      </c>
      <c r="Z715" s="92">
        <v>357.4999350000002</v>
      </c>
      <c r="AA715" s="92">
        <v>5928.288135729725</v>
      </c>
      <c r="AB715" s="87">
        <v>500.0</v>
      </c>
      <c r="AC715" s="2">
        <v>4430527.4455076745</v>
      </c>
      <c r="AD715" s="92">
        <v>4768841.679212912</v>
      </c>
      <c r="AE715" s="92">
        <v>1881937.209875704</v>
      </c>
      <c r="AF715" s="92">
        <v>2964144.0678648623</v>
      </c>
      <c r="AG715" s="92">
        <v>46.508951736513026</v>
      </c>
      <c r="AH715" s="2" t="s">
        <v>904</v>
      </c>
      <c r="AI715" s="2" t="s">
        <v>904</v>
      </c>
      <c r="AJ715" s="2" t="s">
        <v>904</v>
      </c>
      <c r="AK715" s="177">
        <v>142999.97399999996</v>
      </c>
      <c r="AL715" s="2" t="s">
        <v>904</v>
      </c>
      <c r="AM715" s="2" t="s">
        <v>904</v>
      </c>
      <c r="AN715" s="2" t="s">
        <v>904</v>
      </c>
      <c r="AO715" s="2" t="s">
        <v>904</v>
      </c>
      <c r="AP715" s="2" t="s">
        <v>904</v>
      </c>
      <c r="AQ715" s="2" t="s">
        <v>904</v>
      </c>
      <c r="AR715" s="2" t="s">
        <v>904</v>
      </c>
      <c r="AS715" s="2" t="s">
        <v>904</v>
      </c>
      <c r="AT715" s="2" t="s">
        <v>904</v>
      </c>
      <c r="AU715" s="2" t="s">
        <v>904</v>
      </c>
      <c r="AV715" s="2" t="s">
        <v>904</v>
      </c>
      <c r="AW715" s="2" t="s">
        <v>904</v>
      </c>
      <c r="AX715" s="2" t="s">
        <v>904</v>
      </c>
      <c r="AY715" s="2" t="s">
        <v>904</v>
      </c>
      <c r="AZ715" s="2" t="s">
        <v>904</v>
      </c>
      <c r="BA715" s="205">
        <v>1.9727622011975363E7</v>
      </c>
      <c r="BB715" s="205">
        <v>51.91727520509096</v>
      </c>
      <c r="BC715" s="206" t="s">
        <v>904</v>
      </c>
      <c r="BD715" s="205">
        <v>51.91727520509096</v>
      </c>
      <c r="BE715" s="205">
        <v>54090.01269892713</v>
      </c>
      <c r="BF715" s="205">
        <v>0.0</v>
      </c>
      <c r="BG715" s="205">
        <v>178749.96750000012</v>
      </c>
      <c r="BH715" s="205">
        <v>142999.97399999996</v>
      </c>
      <c r="BI715" s="2" t="s">
        <v>904</v>
      </c>
      <c r="BJ715" s="2" t="s">
        <v>904</v>
      </c>
      <c r="BK715" s="203">
        <v>30.0</v>
      </c>
      <c r="BL715" s="2">
        <v>3.0</v>
      </c>
      <c r="BM715" s="207">
        <v>30.0</v>
      </c>
      <c r="BN715" s="208" t="s">
        <v>906</v>
      </c>
      <c r="BO715" s="87">
        <v>20.0</v>
      </c>
      <c r="BP715" s="101">
        <v>0.05</v>
      </c>
      <c r="BQ715" s="101">
        <v>0.04</v>
      </c>
      <c r="BR715" s="2">
        <v>100.0</v>
      </c>
      <c r="BS715" s="2">
        <v>100.0</v>
      </c>
    </row>
    <row r="716" ht="12.75" customHeight="1">
      <c r="A716" s="87" t="str">
        <f t="shared" si="1"/>
        <v>Mexico Salt marsh Restoration Hybrid Medium</v>
      </c>
      <c r="B716" s="87" t="s">
        <v>161</v>
      </c>
      <c r="C716" s="203" t="s">
        <v>188</v>
      </c>
      <c r="D716" s="2" t="s">
        <v>589</v>
      </c>
      <c r="E716" s="203" t="s">
        <v>168</v>
      </c>
      <c r="F716" s="2" t="s">
        <v>174</v>
      </c>
      <c r="G716" s="203" t="s">
        <v>910</v>
      </c>
      <c r="H716" s="177">
        <v>500.0</v>
      </c>
      <c r="I716" s="2" t="s">
        <v>903</v>
      </c>
      <c r="J716" s="2">
        <v>10765.473013360646</v>
      </c>
      <c r="K716" s="2">
        <v>322964.1904008194</v>
      </c>
      <c r="L716" s="204">
        <v>-8947481.318711352</v>
      </c>
      <c r="M716" s="92">
        <v>9483721.433590736</v>
      </c>
      <c r="N716" s="92">
        <v>1.1337921711950697E7</v>
      </c>
      <c r="O716" s="92">
        <v>7278165.302214434</v>
      </c>
      <c r="P716" s="92">
        <v>8241460.509978965</v>
      </c>
      <c r="Q716" s="92">
        <v>2205556.1313763014</v>
      </c>
      <c r="R716" s="92">
        <v>3096461.201971731</v>
      </c>
      <c r="S716" s="92">
        <v>32532.499999999927</v>
      </c>
      <c r="T716" s="92">
        <v>26025.999999999953</v>
      </c>
      <c r="U716" s="92">
        <v>539474.3184376435</v>
      </c>
      <c r="V716" s="92">
        <v>919439.4052798778</v>
      </c>
      <c r="W716" s="92">
        <v>364.39412255401345</v>
      </c>
      <c r="X716" s="92">
        <v>18967.44286718147</v>
      </c>
      <c r="Y716" s="92">
        <v>18967.44286718147</v>
      </c>
      <c r="Z716" s="92">
        <v>65.06499999999986</v>
      </c>
      <c r="AA716" s="92">
        <v>1078.9486368752869</v>
      </c>
      <c r="AB716" s="87">
        <v>500.0</v>
      </c>
      <c r="AC716" s="2">
        <v>8947481.318711352</v>
      </c>
      <c r="AD716" s="92">
        <v>7278165.302214434</v>
      </c>
      <c r="AE716" s="92">
        <v>2205556.1313763014</v>
      </c>
      <c r="AF716" s="92">
        <v>539474.3184376435</v>
      </c>
      <c r="AG716" s="92">
        <v>364.39412255401345</v>
      </c>
      <c r="AH716" s="2" t="s">
        <v>904</v>
      </c>
      <c r="AI716" s="2" t="s">
        <v>904</v>
      </c>
      <c r="AJ716" s="2" t="s">
        <v>904</v>
      </c>
      <c r="AK716" s="177">
        <v>26025.999999999953</v>
      </c>
      <c r="AL716" s="2" t="s">
        <v>904</v>
      </c>
      <c r="AM716" s="2" t="s">
        <v>904</v>
      </c>
      <c r="AN716" s="2" t="s">
        <v>904</v>
      </c>
      <c r="AO716" s="2" t="s">
        <v>904</v>
      </c>
      <c r="AP716" s="2" t="s">
        <v>904</v>
      </c>
      <c r="AQ716" s="2" t="s">
        <v>904</v>
      </c>
      <c r="AR716" s="2" t="s">
        <v>904</v>
      </c>
      <c r="AS716" s="2" t="s">
        <v>904</v>
      </c>
      <c r="AT716" s="2" t="s">
        <v>904</v>
      </c>
      <c r="AU716" s="2" t="s">
        <v>904</v>
      </c>
      <c r="AV716" s="2" t="s">
        <v>904</v>
      </c>
      <c r="AW716" s="2" t="s">
        <v>904</v>
      </c>
      <c r="AX716" s="2" t="s">
        <v>904</v>
      </c>
      <c r="AY716" s="2" t="s">
        <v>904</v>
      </c>
      <c r="AZ716" s="2" t="s">
        <v>904</v>
      </c>
      <c r="BA716" s="205">
        <v>2494962.0762942005</v>
      </c>
      <c r="BB716" s="205">
        <v>5.756559078752332</v>
      </c>
      <c r="BC716" s="206" t="s">
        <v>904</v>
      </c>
      <c r="BD716" s="205">
        <v>5.756559078752332</v>
      </c>
      <c r="BE716" s="205">
        <v>1187.962602850826</v>
      </c>
      <c r="BF716" s="205">
        <v>0.0</v>
      </c>
      <c r="BG716" s="205">
        <v>32532.499999999927</v>
      </c>
      <c r="BH716" s="205">
        <v>26025.999999999953</v>
      </c>
      <c r="BI716" s="2" t="s">
        <v>904</v>
      </c>
      <c r="BJ716" s="2" t="s">
        <v>904</v>
      </c>
      <c r="BK716" s="203">
        <v>30.0</v>
      </c>
      <c r="BL716" s="2">
        <v>1.0</v>
      </c>
      <c r="BM716" s="207">
        <v>30.0</v>
      </c>
      <c r="BN716" s="208" t="s">
        <v>906</v>
      </c>
      <c r="BO716" s="87">
        <v>20.0</v>
      </c>
      <c r="BP716" s="101">
        <v>0.05</v>
      </c>
      <c r="BQ716" s="101">
        <v>0.04</v>
      </c>
      <c r="BR716" s="2">
        <v>100.0</v>
      </c>
      <c r="BS716" s="2">
        <v>100.0</v>
      </c>
    </row>
    <row r="717" ht="12.75" customHeight="1">
      <c r="A717" s="87" t="str">
        <f t="shared" si="1"/>
        <v>Mexico Salt marsh Restoration Hybrid Medium</v>
      </c>
      <c r="B717" s="87" t="s">
        <v>161</v>
      </c>
      <c r="C717" s="203" t="s">
        <v>188</v>
      </c>
      <c r="D717" s="2" t="s">
        <v>589</v>
      </c>
      <c r="E717" s="203" t="s">
        <v>168</v>
      </c>
      <c r="F717" s="2" t="s">
        <v>174</v>
      </c>
      <c r="G717" s="203" t="s">
        <v>910</v>
      </c>
      <c r="H717" s="177">
        <v>500.0</v>
      </c>
      <c r="I717" s="2" t="s">
        <v>903</v>
      </c>
      <c r="J717" s="2">
        <v>10765.473013360646</v>
      </c>
      <c r="K717" s="2">
        <v>322964.1904008194</v>
      </c>
      <c r="L717" s="204">
        <v>-8947481.318711352</v>
      </c>
      <c r="M717" s="92">
        <v>9483721.433590736</v>
      </c>
      <c r="N717" s="92">
        <v>1.1337921711950697E7</v>
      </c>
      <c r="O717" s="92">
        <v>7278165.302214434</v>
      </c>
      <c r="P717" s="92">
        <v>8241460.509978965</v>
      </c>
      <c r="Q717" s="92">
        <v>2205556.1313763014</v>
      </c>
      <c r="R717" s="92">
        <v>3096461.201971731</v>
      </c>
      <c r="S717" s="92">
        <v>32532.499999999927</v>
      </c>
      <c r="T717" s="92">
        <v>26025.999999999953</v>
      </c>
      <c r="U717" s="92">
        <v>539474.3184376435</v>
      </c>
      <c r="V717" s="92">
        <v>919439.4052798778</v>
      </c>
      <c r="W717" s="92">
        <v>364.39412255401345</v>
      </c>
      <c r="X717" s="92">
        <v>18967.44286718147</v>
      </c>
      <c r="Y717" s="92">
        <v>18967.44286718147</v>
      </c>
      <c r="Z717" s="92">
        <v>65.06499999999986</v>
      </c>
      <c r="AA717" s="92">
        <v>1078.9486368752869</v>
      </c>
      <c r="AB717" s="87">
        <v>500.0</v>
      </c>
      <c r="AC717" s="2">
        <v>8947481.318711352</v>
      </c>
      <c r="AD717" s="92">
        <v>7278165.302214434</v>
      </c>
      <c r="AE717" s="92">
        <v>2205556.1313763014</v>
      </c>
      <c r="AF717" s="92">
        <v>539474.3184376435</v>
      </c>
      <c r="AG717" s="92">
        <v>364.39412255401345</v>
      </c>
      <c r="AH717" s="2" t="s">
        <v>904</v>
      </c>
      <c r="AI717" s="2" t="s">
        <v>904</v>
      </c>
      <c r="AJ717" s="2" t="s">
        <v>904</v>
      </c>
      <c r="AK717" s="177">
        <v>26025.999999999953</v>
      </c>
      <c r="AL717" s="2" t="s">
        <v>904</v>
      </c>
      <c r="AM717" s="2" t="s">
        <v>904</v>
      </c>
      <c r="AN717" s="2" t="s">
        <v>904</v>
      </c>
      <c r="AO717" s="2" t="s">
        <v>904</v>
      </c>
      <c r="AP717" s="2" t="s">
        <v>904</v>
      </c>
      <c r="AQ717" s="2" t="s">
        <v>904</v>
      </c>
      <c r="AR717" s="2" t="s">
        <v>904</v>
      </c>
      <c r="AS717" s="2" t="s">
        <v>904</v>
      </c>
      <c r="AT717" s="2" t="s">
        <v>904</v>
      </c>
      <c r="AU717" s="2" t="s">
        <v>904</v>
      </c>
      <c r="AV717" s="2" t="s">
        <v>904</v>
      </c>
      <c r="AW717" s="2" t="s">
        <v>904</v>
      </c>
      <c r="AX717" s="2" t="s">
        <v>904</v>
      </c>
      <c r="AY717" s="2" t="s">
        <v>904</v>
      </c>
      <c r="AZ717" s="2" t="s">
        <v>904</v>
      </c>
      <c r="BA717" s="205">
        <v>2494962.0762942005</v>
      </c>
      <c r="BB717" s="205">
        <v>5.756559078752332</v>
      </c>
      <c r="BC717" s="206" t="s">
        <v>904</v>
      </c>
      <c r="BD717" s="205">
        <v>5.756559078752332</v>
      </c>
      <c r="BE717" s="205">
        <v>1187.962602850826</v>
      </c>
      <c r="BF717" s="205">
        <v>0.0</v>
      </c>
      <c r="BG717" s="205">
        <v>32532.499999999927</v>
      </c>
      <c r="BH717" s="205">
        <v>26025.999999999953</v>
      </c>
      <c r="BI717" s="2" t="s">
        <v>904</v>
      </c>
      <c r="BJ717" s="2" t="s">
        <v>904</v>
      </c>
      <c r="BK717" s="203">
        <v>30.0</v>
      </c>
      <c r="BL717" s="2">
        <v>1.0</v>
      </c>
      <c r="BM717" s="207">
        <v>30.0</v>
      </c>
      <c r="BN717" s="208" t="s">
        <v>906</v>
      </c>
      <c r="BO717" s="87">
        <v>20.0</v>
      </c>
      <c r="BP717" s="101">
        <v>0.05</v>
      </c>
      <c r="BQ717" s="101">
        <v>0.04</v>
      </c>
      <c r="BR717" s="2">
        <v>100.0</v>
      </c>
      <c r="BS717" s="2">
        <v>100.0</v>
      </c>
    </row>
    <row r="718" ht="12.75" customHeight="1">
      <c r="A718" s="87" t="str">
        <f t="shared" si="1"/>
        <v>Mexico Mangrove Restoration Hybrid Small</v>
      </c>
      <c r="B718" s="87" t="s">
        <v>161</v>
      </c>
      <c r="C718" s="203" t="s">
        <v>188</v>
      </c>
      <c r="D718" s="2" t="s">
        <v>589</v>
      </c>
      <c r="E718" s="203" t="s">
        <v>160</v>
      </c>
      <c r="F718" s="2" t="s">
        <v>174</v>
      </c>
      <c r="G718" s="203" t="s">
        <v>910</v>
      </c>
      <c r="H718" s="177">
        <v>100.0</v>
      </c>
      <c r="I718" s="2" t="s">
        <v>907</v>
      </c>
      <c r="J718" s="2">
        <v>1258400.7995164797</v>
      </c>
      <c r="K718" s="2">
        <v>1.1504984876526743E8</v>
      </c>
      <c r="L718" s="204">
        <v>-1652506.5752601107</v>
      </c>
      <c r="M718" s="92">
        <v>3121049.965434973</v>
      </c>
      <c r="N718" s="92">
        <v>3978471.306045215</v>
      </c>
      <c r="O718" s="92">
        <v>2002155.0807919889</v>
      </c>
      <c r="P718" s="92">
        <v>2174666.6666666665</v>
      </c>
      <c r="Q718" s="92">
        <v>1118894.8846429845</v>
      </c>
      <c r="R718" s="92">
        <v>1803804.6393785486</v>
      </c>
      <c r="S718" s="92">
        <v>36666.65999999999</v>
      </c>
      <c r="T718" s="92">
        <v>29333.328000000016</v>
      </c>
      <c r="U718" s="92">
        <v>1864824.8077383046</v>
      </c>
      <c r="V718" s="92">
        <v>3147176.9377854844</v>
      </c>
      <c r="W718" s="92">
        <v>106.39944998518311</v>
      </c>
      <c r="X718" s="92">
        <v>31210.499654349733</v>
      </c>
      <c r="Y718" s="92">
        <v>6242.099930869947</v>
      </c>
      <c r="Z718" s="92">
        <v>366.6665999999999</v>
      </c>
      <c r="AA718" s="92">
        <v>18648.248077383047</v>
      </c>
      <c r="AB718" s="87">
        <v>500.0</v>
      </c>
      <c r="AC718" s="2">
        <v>1652506.5752601107</v>
      </c>
      <c r="AD718" s="92">
        <v>2002155.0807919889</v>
      </c>
      <c r="AE718" s="92">
        <v>1118894.8846429845</v>
      </c>
      <c r="AF718" s="92">
        <v>1864824.8077383046</v>
      </c>
      <c r="AG718" s="92">
        <v>106.39944998518311</v>
      </c>
      <c r="AH718" s="2" t="s">
        <v>904</v>
      </c>
      <c r="AI718" s="2" t="s">
        <v>904</v>
      </c>
      <c r="AJ718" s="2" t="s">
        <v>904</v>
      </c>
      <c r="AK718" s="177">
        <v>29333.328000000016</v>
      </c>
      <c r="AL718" s="2" t="s">
        <v>904</v>
      </c>
      <c r="AM718" s="2" t="s">
        <v>904</v>
      </c>
      <c r="AN718" s="2" t="s">
        <v>904</v>
      </c>
      <c r="AO718" s="2" t="s">
        <v>904</v>
      </c>
      <c r="AP718" s="2" t="s">
        <v>904</v>
      </c>
      <c r="AQ718" s="2" t="s">
        <v>904</v>
      </c>
      <c r="AR718" s="2" t="s">
        <v>904</v>
      </c>
      <c r="AS718" s="2" t="s">
        <v>904</v>
      </c>
      <c r="AT718" s="2" t="s">
        <v>904</v>
      </c>
      <c r="AU718" s="2" t="s">
        <v>904</v>
      </c>
      <c r="AV718" s="2" t="s">
        <v>904</v>
      </c>
      <c r="AW718" s="2" t="s">
        <v>904</v>
      </c>
      <c r="AX718" s="2" t="s">
        <v>904</v>
      </c>
      <c r="AY718" s="2" t="s">
        <v>904</v>
      </c>
      <c r="AZ718" s="2" t="s">
        <v>904</v>
      </c>
      <c r="BA718" s="205">
        <v>1.9727622011975363E7</v>
      </c>
      <c r="BB718" s="205">
        <v>10.383455041018195</v>
      </c>
      <c r="BC718" s="206" t="s">
        <v>904</v>
      </c>
      <c r="BD718" s="205">
        <v>10.383455041018195</v>
      </c>
      <c r="BE718" s="205">
        <v>10818.002539785424</v>
      </c>
      <c r="BF718" s="205">
        <v>0.0</v>
      </c>
      <c r="BG718" s="205">
        <v>36666.65999999999</v>
      </c>
      <c r="BH718" s="205">
        <v>29333.328000000016</v>
      </c>
      <c r="BI718" s="2" t="s">
        <v>904</v>
      </c>
      <c r="BJ718" s="2" t="s">
        <v>904</v>
      </c>
      <c r="BK718" s="203">
        <v>91.4254415679595</v>
      </c>
      <c r="BL718" s="2">
        <v>3.0</v>
      </c>
      <c r="BM718" s="207">
        <v>91.4254415679595</v>
      </c>
      <c r="BN718" s="208" t="s">
        <v>905</v>
      </c>
      <c r="BO718" s="87">
        <v>20.0</v>
      </c>
      <c r="BP718" s="101">
        <v>0.05</v>
      </c>
      <c r="BQ718" s="101">
        <v>0.04</v>
      </c>
      <c r="BR718" s="2">
        <v>100.0</v>
      </c>
      <c r="BS718" s="2">
        <v>100.0</v>
      </c>
    </row>
    <row r="719" ht="12.75" customHeight="1">
      <c r="A719" s="87" t="str">
        <f t="shared" si="1"/>
        <v>Mexico Mangrove Restoration Hybrid Small</v>
      </c>
      <c r="B719" s="87" t="s">
        <v>161</v>
      </c>
      <c r="C719" s="203" t="s">
        <v>188</v>
      </c>
      <c r="D719" s="2" t="s">
        <v>589</v>
      </c>
      <c r="E719" s="203" t="s">
        <v>160</v>
      </c>
      <c r="F719" s="2" t="s">
        <v>174</v>
      </c>
      <c r="G719" s="203" t="s">
        <v>910</v>
      </c>
      <c r="H719" s="177">
        <v>100.0</v>
      </c>
      <c r="I719" s="2" t="s">
        <v>907</v>
      </c>
      <c r="J719" s="2">
        <v>1258400.7995164797</v>
      </c>
      <c r="K719" s="2">
        <v>1.1504984876526743E8</v>
      </c>
      <c r="L719" s="204">
        <v>-1652506.5752601107</v>
      </c>
      <c r="M719" s="92">
        <v>3121049.965434973</v>
      </c>
      <c r="N719" s="92">
        <v>3978471.306045215</v>
      </c>
      <c r="O719" s="92">
        <v>2002155.0807919889</v>
      </c>
      <c r="P719" s="92">
        <v>2174666.6666666665</v>
      </c>
      <c r="Q719" s="92">
        <v>1118894.8846429845</v>
      </c>
      <c r="R719" s="92">
        <v>1803804.6393785486</v>
      </c>
      <c r="S719" s="92">
        <v>36666.65999999999</v>
      </c>
      <c r="T719" s="92">
        <v>29333.328000000016</v>
      </c>
      <c r="U719" s="92">
        <v>1864824.8077383046</v>
      </c>
      <c r="V719" s="92">
        <v>3147176.9377854844</v>
      </c>
      <c r="W719" s="92">
        <v>106.39944998518311</v>
      </c>
      <c r="X719" s="92">
        <v>31210.499654349733</v>
      </c>
      <c r="Y719" s="92">
        <v>6242.099930869947</v>
      </c>
      <c r="Z719" s="92">
        <v>366.6665999999999</v>
      </c>
      <c r="AA719" s="92">
        <v>18648.248077383047</v>
      </c>
      <c r="AB719" s="87">
        <v>500.0</v>
      </c>
      <c r="AC719" s="2">
        <v>1652506.5752601107</v>
      </c>
      <c r="AD719" s="92">
        <v>2002155.0807919889</v>
      </c>
      <c r="AE719" s="92">
        <v>1118894.8846429845</v>
      </c>
      <c r="AF719" s="92">
        <v>1864824.8077383046</v>
      </c>
      <c r="AG719" s="92">
        <v>106.39944998518311</v>
      </c>
      <c r="AH719" s="2" t="s">
        <v>904</v>
      </c>
      <c r="AI719" s="2" t="s">
        <v>904</v>
      </c>
      <c r="AJ719" s="2" t="s">
        <v>904</v>
      </c>
      <c r="AK719" s="177">
        <v>29333.328000000016</v>
      </c>
      <c r="AL719" s="2" t="s">
        <v>904</v>
      </c>
      <c r="AM719" s="2" t="s">
        <v>904</v>
      </c>
      <c r="AN719" s="2" t="s">
        <v>904</v>
      </c>
      <c r="AO719" s="2" t="s">
        <v>904</v>
      </c>
      <c r="AP719" s="2" t="s">
        <v>904</v>
      </c>
      <c r="AQ719" s="2" t="s">
        <v>904</v>
      </c>
      <c r="AR719" s="2" t="s">
        <v>904</v>
      </c>
      <c r="AS719" s="2" t="s">
        <v>904</v>
      </c>
      <c r="AT719" s="2" t="s">
        <v>904</v>
      </c>
      <c r="AU719" s="2" t="s">
        <v>904</v>
      </c>
      <c r="AV719" s="2" t="s">
        <v>904</v>
      </c>
      <c r="AW719" s="2" t="s">
        <v>904</v>
      </c>
      <c r="AX719" s="2" t="s">
        <v>904</v>
      </c>
      <c r="AY719" s="2" t="s">
        <v>904</v>
      </c>
      <c r="AZ719" s="2" t="s">
        <v>904</v>
      </c>
      <c r="BA719" s="205">
        <v>1.9727622011975363E7</v>
      </c>
      <c r="BB719" s="205">
        <v>10.383455041018195</v>
      </c>
      <c r="BC719" s="206" t="s">
        <v>904</v>
      </c>
      <c r="BD719" s="205">
        <v>10.383455041018195</v>
      </c>
      <c r="BE719" s="205">
        <v>10818.002539785424</v>
      </c>
      <c r="BF719" s="205">
        <v>0.0</v>
      </c>
      <c r="BG719" s="205">
        <v>36666.65999999999</v>
      </c>
      <c r="BH719" s="205">
        <v>29333.328000000016</v>
      </c>
      <c r="BI719" s="2" t="s">
        <v>904</v>
      </c>
      <c r="BJ719" s="2" t="s">
        <v>904</v>
      </c>
      <c r="BK719" s="203">
        <v>91.4254415679595</v>
      </c>
      <c r="BL719" s="2">
        <v>3.0</v>
      </c>
      <c r="BM719" s="207">
        <v>91.4254415679595</v>
      </c>
      <c r="BN719" s="208" t="s">
        <v>905</v>
      </c>
      <c r="BO719" s="87">
        <v>20.0</v>
      </c>
      <c r="BP719" s="101">
        <v>0.05</v>
      </c>
      <c r="BQ719" s="101">
        <v>0.04</v>
      </c>
      <c r="BR719" s="2">
        <v>100.0</v>
      </c>
      <c r="BS719" s="2">
        <v>100.0</v>
      </c>
    </row>
    <row r="720" ht="12.75" customHeight="1">
      <c r="A720" s="87" t="str">
        <f t="shared" si="1"/>
        <v>Mexico Salt marsh Restoration Hybrid Small</v>
      </c>
      <c r="B720" s="87" t="s">
        <v>161</v>
      </c>
      <c r="C720" s="203" t="s">
        <v>188</v>
      </c>
      <c r="D720" s="2" t="s">
        <v>589</v>
      </c>
      <c r="E720" s="203" t="s">
        <v>168</v>
      </c>
      <c r="F720" s="2" t="s">
        <v>174</v>
      </c>
      <c r="G720" s="203" t="s">
        <v>910</v>
      </c>
      <c r="H720" s="177">
        <v>100.0</v>
      </c>
      <c r="I720" s="2" t="s">
        <v>907</v>
      </c>
      <c r="J720" s="2">
        <v>10765.473013360646</v>
      </c>
      <c r="K720" s="2">
        <v>6077148.049092411</v>
      </c>
      <c r="L720" s="204">
        <v>-2134904.023209571</v>
      </c>
      <c r="M720" s="92">
        <v>3771222.457337716</v>
      </c>
      <c r="N720" s="92">
        <v>4732060.725837363</v>
      </c>
      <c r="O720" s="92">
        <v>2513860.2901883777</v>
      </c>
      <c r="P720" s="92">
        <v>2750265.435329126</v>
      </c>
      <c r="Q720" s="92">
        <v>1257362.1671493384</v>
      </c>
      <c r="R720" s="92">
        <v>1981795.2905082365</v>
      </c>
      <c r="S720" s="92">
        <v>6673.333333333321</v>
      </c>
      <c r="T720" s="92">
        <v>5338.666666666656</v>
      </c>
      <c r="U720" s="92">
        <v>2095603.6119155644</v>
      </c>
      <c r="V720" s="92">
        <v>3536651.448861545</v>
      </c>
      <c r="W720" s="92">
        <v>706.3978129378853</v>
      </c>
      <c r="X720" s="92">
        <v>37712.22457337716</v>
      </c>
      <c r="Y720" s="92">
        <v>7542.444914675432</v>
      </c>
      <c r="Z720" s="92">
        <v>66.7333333333332</v>
      </c>
      <c r="AA720" s="92">
        <v>20956.036119155644</v>
      </c>
      <c r="AB720" s="87">
        <v>500.0</v>
      </c>
      <c r="AC720" s="2">
        <v>2134904.023209571</v>
      </c>
      <c r="AD720" s="92">
        <v>2513860.2901883777</v>
      </c>
      <c r="AE720" s="92">
        <v>1257362.1671493384</v>
      </c>
      <c r="AF720" s="92">
        <v>2095603.6119155644</v>
      </c>
      <c r="AG720" s="92">
        <v>706.3978129378853</v>
      </c>
      <c r="AH720" s="2" t="s">
        <v>904</v>
      </c>
      <c r="AI720" s="2" t="s">
        <v>904</v>
      </c>
      <c r="AJ720" s="2" t="s">
        <v>904</v>
      </c>
      <c r="AK720" s="177">
        <v>5338.666666666656</v>
      </c>
      <c r="AL720" s="2" t="s">
        <v>904</v>
      </c>
      <c r="AM720" s="2" t="s">
        <v>904</v>
      </c>
      <c r="AN720" s="2" t="s">
        <v>904</v>
      </c>
      <c r="AO720" s="2" t="s">
        <v>904</v>
      </c>
      <c r="AP720" s="2" t="s">
        <v>904</v>
      </c>
      <c r="AQ720" s="2" t="s">
        <v>904</v>
      </c>
      <c r="AR720" s="2" t="s">
        <v>904</v>
      </c>
      <c r="AS720" s="2" t="s">
        <v>904</v>
      </c>
      <c r="AT720" s="2" t="s">
        <v>904</v>
      </c>
      <c r="AU720" s="2" t="s">
        <v>904</v>
      </c>
      <c r="AV720" s="2" t="s">
        <v>904</v>
      </c>
      <c r="AW720" s="2" t="s">
        <v>904</v>
      </c>
      <c r="AX720" s="2" t="s">
        <v>904</v>
      </c>
      <c r="AY720" s="2" t="s">
        <v>904</v>
      </c>
      <c r="AZ720" s="2" t="s">
        <v>904</v>
      </c>
      <c r="BA720" s="205">
        <v>2494962.0762942005</v>
      </c>
      <c r="BB720" s="205">
        <v>1.1513118157504607</v>
      </c>
      <c r="BC720" s="206" t="s">
        <v>904</v>
      </c>
      <c r="BD720" s="205">
        <v>1.1513118157504607</v>
      </c>
      <c r="BE720" s="205">
        <v>237.59252057016514</v>
      </c>
      <c r="BF720" s="205">
        <v>0.0</v>
      </c>
      <c r="BG720" s="205">
        <v>6673.333333333321</v>
      </c>
      <c r="BH720" s="205">
        <v>5338.666666666656</v>
      </c>
      <c r="BI720" s="2" t="s">
        <v>904</v>
      </c>
      <c r="BJ720" s="2" t="s">
        <v>904</v>
      </c>
      <c r="BK720" s="203">
        <v>564.5035793179063</v>
      </c>
      <c r="BL720" s="2">
        <v>3.0</v>
      </c>
      <c r="BM720" s="207">
        <v>564.5035793179063</v>
      </c>
      <c r="BN720" s="208" t="s">
        <v>905</v>
      </c>
      <c r="BO720" s="87">
        <v>20.0</v>
      </c>
      <c r="BP720" s="101">
        <v>0.05</v>
      </c>
      <c r="BQ720" s="101">
        <v>0.04</v>
      </c>
      <c r="BR720" s="2">
        <v>100.0</v>
      </c>
      <c r="BS720" s="2">
        <v>100.0</v>
      </c>
    </row>
    <row r="721" ht="12.75" customHeight="1">
      <c r="A721" s="87" t="str">
        <f t="shared" si="1"/>
        <v>Mexico Salt marsh Restoration Hybrid Small</v>
      </c>
      <c r="B721" s="87" t="s">
        <v>161</v>
      </c>
      <c r="C721" s="203" t="s">
        <v>188</v>
      </c>
      <c r="D721" s="2" t="s">
        <v>589</v>
      </c>
      <c r="E721" s="203" t="s">
        <v>168</v>
      </c>
      <c r="F721" s="2" t="s">
        <v>174</v>
      </c>
      <c r="G721" s="203" t="s">
        <v>910</v>
      </c>
      <c r="H721" s="177">
        <v>100.0</v>
      </c>
      <c r="I721" s="2" t="s">
        <v>907</v>
      </c>
      <c r="J721" s="2">
        <v>10765.473013360646</v>
      </c>
      <c r="K721" s="2">
        <v>6077148.049092411</v>
      </c>
      <c r="L721" s="204">
        <v>-2134904.023209571</v>
      </c>
      <c r="M721" s="92">
        <v>3771222.457337716</v>
      </c>
      <c r="N721" s="92">
        <v>4732060.725837363</v>
      </c>
      <c r="O721" s="92">
        <v>2513860.2901883777</v>
      </c>
      <c r="P721" s="92">
        <v>2750265.435329126</v>
      </c>
      <c r="Q721" s="92">
        <v>1257362.1671493384</v>
      </c>
      <c r="R721" s="92">
        <v>1981795.2905082365</v>
      </c>
      <c r="S721" s="92">
        <v>6673.333333333321</v>
      </c>
      <c r="T721" s="92">
        <v>5338.666666666656</v>
      </c>
      <c r="U721" s="92">
        <v>2095603.6119155644</v>
      </c>
      <c r="V721" s="92">
        <v>3536651.448861545</v>
      </c>
      <c r="W721" s="92">
        <v>706.3978129378853</v>
      </c>
      <c r="X721" s="92">
        <v>37712.22457337716</v>
      </c>
      <c r="Y721" s="92">
        <v>7542.444914675432</v>
      </c>
      <c r="Z721" s="92">
        <v>66.7333333333332</v>
      </c>
      <c r="AA721" s="92">
        <v>20956.036119155644</v>
      </c>
      <c r="AB721" s="87">
        <v>500.0</v>
      </c>
      <c r="AC721" s="2">
        <v>2134904.023209571</v>
      </c>
      <c r="AD721" s="92">
        <v>2513860.2901883777</v>
      </c>
      <c r="AE721" s="92">
        <v>1257362.1671493384</v>
      </c>
      <c r="AF721" s="92">
        <v>2095603.6119155644</v>
      </c>
      <c r="AG721" s="92">
        <v>706.3978129378853</v>
      </c>
      <c r="AH721" s="2" t="s">
        <v>904</v>
      </c>
      <c r="AI721" s="2" t="s">
        <v>904</v>
      </c>
      <c r="AJ721" s="2" t="s">
        <v>904</v>
      </c>
      <c r="AK721" s="177">
        <v>5338.666666666656</v>
      </c>
      <c r="AL721" s="2" t="s">
        <v>904</v>
      </c>
      <c r="AM721" s="2" t="s">
        <v>904</v>
      </c>
      <c r="AN721" s="2" t="s">
        <v>904</v>
      </c>
      <c r="AO721" s="2" t="s">
        <v>904</v>
      </c>
      <c r="AP721" s="2" t="s">
        <v>904</v>
      </c>
      <c r="AQ721" s="2" t="s">
        <v>904</v>
      </c>
      <c r="AR721" s="2" t="s">
        <v>904</v>
      </c>
      <c r="AS721" s="2" t="s">
        <v>904</v>
      </c>
      <c r="AT721" s="2" t="s">
        <v>904</v>
      </c>
      <c r="AU721" s="2" t="s">
        <v>904</v>
      </c>
      <c r="AV721" s="2" t="s">
        <v>904</v>
      </c>
      <c r="AW721" s="2" t="s">
        <v>904</v>
      </c>
      <c r="AX721" s="2" t="s">
        <v>904</v>
      </c>
      <c r="AY721" s="2" t="s">
        <v>904</v>
      </c>
      <c r="AZ721" s="2" t="s">
        <v>904</v>
      </c>
      <c r="BA721" s="205">
        <v>2494962.0762942005</v>
      </c>
      <c r="BB721" s="205">
        <v>1.1513118157504607</v>
      </c>
      <c r="BC721" s="206" t="s">
        <v>904</v>
      </c>
      <c r="BD721" s="205">
        <v>1.1513118157504607</v>
      </c>
      <c r="BE721" s="205">
        <v>237.59252057016514</v>
      </c>
      <c r="BF721" s="205">
        <v>0.0</v>
      </c>
      <c r="BG721" s="205">
        <v>6673.333333333321</v>
      </c>
      <c r="BH721" s="205">
        <v>5338.666666666656</v>
      </c>
      <c r="BI721" s="2" t="s">
        <v>904</v>
      </c>
      <c r="BJ721" s="2" t="s">
        <v>904</v>
      </c>
      <c r="BK721" s="203">
        <v>564.5035793179063</v>
      </c>
      <c r="BL721" s="2">
        <v>3.0</v>
      </c>
      <c r="BM721" s="207">
        <v>564.5035793179063</v>
      </c>
      <c r="BN721" s="208" t="s">
        <v>905</v>
      </c>
      <c r="BO721" s="87">
        <v>20.0</v>
      </c>
      <c r="BP721" s="101">
        <v>0.05</v>
      </c>
      <c r="BQ721" s="101">
        <v>0.04</v>
      </c>
      <c r="BR721" s="2">
        <v>100.0</v>
      </c>
      <c r="BS721" s="2">
        <v>100.0</v>
      </c>
    </row>
    <row r="722" ht="12.75" customHeight="1">
      <c r="A722" s="87" t="str">
        <f t="shared" si="1"/>
        <v>Mexico Mangrove Restoration Hybrid Small</v>
      </c>
      <c r="B722" s="87" t="s">
        <v>161</v>
      </c>
      <c r="C722" s="203" t="s">
        <v>188</v>
      </c>
      <c r="D722" s="2" t="s">
        <v>589</v>
      </c>
      <c r="E722" s="203" t="s">
        <v>160</v>
      </c>
      <c r="F722" s="2" t="s">
        <v>174</v>
      </c>
      <c r="G722" s="203" t="s">
        <v>910</v>
      </c>
      <c r="H722" s="177">
        <v>100.0</v>
      </c>
      <c r="I722" s="2" t="s">
        <v>907</v>
      </c>
      <c r="J722" s="2">
        <v>1258400.7995164797</v>
      </c>
      <c r="K722" s="2">
        <v>3.775202398549439E7</v>
      </c>
      <c r="L722" s="204">
        <v>-2396515.964605061</v>
      </c>
      <c r="M722" s="92">
        <v>2995759.143429959</v>
      </c>
      <c r="N722" s="92">
        <v>3767023.890773752</v>
      </c>
      <c r="O722" s="92">
        <v>2002155.0807919889</v>
      </c>
      <c r="P722" s="92">
        <v>2174666.6666666665</v>
      </c>
      <c r="Q722" s="92">
        <v>993604.0626379701</v>
      </c>
      <c r="R722" s="92">
        <v>1592357.2241070855</v>
      </c>
      <c r="S722" s="92">
        <v>36666.65999999999</v>
      </c>
      <c r="T722" s="92">
        <v>29333.328000000016</v>
      </c>
      <c r="U722" s="92">
        <v>611916.587688161</v>
      </c>
      <c r="V722" s="92">
        <v>1032702.7850708553</v>
      </c>
      <c r="W722" s="92">
        <v>102.12817118568877</v>
      </c>
      <c r="X722" s="92">
        <v>29957.591434299593</v>
      </c>
      <c r="Y722" s="92">
        <v>5991.518286859919</v>
      </c>
      <c r="Z722" s="92">
        <v>366.6665999999999</v>
      </c>
      <c r="AA722" s="92">
        <v>6119.16587688161</v>
      </c>
      <c r="AB722" s="87">
        <v>500.0</v>
      </c>
      <c r="AC722" s="2">
        <v>2396515.964605061</v>
      </c>
      <c r="AD722" s="92">
        <v>2002155.0807919889</v>
      </c>
      <c r="AE722" s="92">
        <v>993604.0626379701</v>
      </c>
      <c r="AF722" s="92">
        <v>611916.587688161</v>
      </c>
      <c r="AG722" s="92">
        <v>102.12817118568877</v>
      </c>
      <c r="AH722" s="2" t="s">
        <v>904</v>
      </c>
      <c r="AI722" s="2" t="s">
        <v>904</v>
      </c>
      <c r="AJ722" s="2" t="s">
        <v>904</v>
      </c>
      <c r="AK722" s="177">
        <v>29333.328000000016</v>
      </c>
      <c r="AL722" s="2" t="s">
        <v>904</v>
      </c>
      <c r="AM722" s="2" t="s">
        <v>904</v>
      </c>
      <c r="AN722" s="2" t="s">
        <v>904</v>
      </c>
      <c r="AO722" s="2" t="s">
        <v>904</v>
      </c>
      <c r="AP722" s="2" t="s">
        <v>904</v>
      </c>
      <c r="AQ722" s="2" t="s">
        <v>904</v>
      </c>
      <c r="AR722" s="2" t="s">
        <v>904</v>
      </c>
      <c r="AS722" s="2" t="s">
        <v>904</v>
      </c>
      <c r="AT722" s="2" t="s">
        <v>904</v>
      </c>
      <c r="AU722" s="2" t="s">
        <v>904</v>
      </c>
      <c r="AV722" s="2" t="s">
        <v>904</v>
      </c>
      <c r="AW722" s="2" t="s">
        <v>904</v>
      </c>
      <c r="AX722" s="2" t="s">
        <v>904</v>
      </c>
      <c r="AY722" s="2" t="s">
        <v>904</v>
      </c>
      <c r="AZ722" s="2" t="s">
        <v>904</v>
      </c>
      <c r="BA722" s="205">
        <v>1.9727622011975363E7</v>
      </c>
      <c r="BB722" s="205">
        <v>10.383455041018195</v>
      </c>
      <c r="BC722" s="206" t="s">
        <v>904</v>
      </c>
      <c r="BD722" s="205">
        <v>10.383455041018195</v>
      </c>
      <c r="BE722" s="205">
        <v>10818.002539785424</v>
      </c>
      <c r="BF722" s="205">
        <v>0.0</v>
      </c>
      <c r="BG722" s="205">
        <v>36666.65999999999</v>
      </c>
      <c r="BH722" s="205">
        <v>29333.328000000016</v>
      </c>
      <c r="BI722" s="2" t="s">
        <v>904</v>
      </c>
      <c r="BJ722" s="2" t="s">
        <v>904</v>
      </c>
      <c r="BK722" s="203">
        <v>30.0</v>
      </c>
      <c r="BL722" s="2">
        <v>1.0</v>
      </c>
      <c r="BM722" s="207">
        <v>30.0</v>
      </c>
      <c r="BN722" s="208" t="s">
        <v>906</v>
      </c>
      <c r="BO722" s="87">
        <v>20.0</v>
      </c>
      <c r="BP722" s="101">
        <v>0.05</v>
      </c>
      <c r="BQ722" s="101">
        <v>0.04</v>
      </c>
      <c r="BR722" s="2">
        <v>100.0</v>
      </c>
      <c r="BS722" s="2">
        <v>100.0</v>
      </c>
    </row>
    <row r="723" ht="12.75" customHeight="1">
      <c r="A723" s="87" t="str">
        <f t="shared" si="1"/>
        <v>Mexico Mangrove Restoration Hybrid Small</v>
      </c>
      <c r="B723" s="87" t="s">
        <v>161</v>
      </c>
      <c r="C723" s="203" t="s">
        <v>188</v>
      </c>
      <c r="D723" s="2" t="s">
        <v>589</v>
      </c>
      <c r="E723" s="203" t="s">
        <v>160</v>
      </c>
      <c r="F723" s="2" t="s">
        <v>174</v>
      </c>
      <c r="G723" s="203" t="s">
        <v>910</v>
      </c>
      <c r="H723" s="177">
        <v>100.0</v>
      </c>
      <c r="I723" s="2" t="s">
        <v>907</v>
      </c>
      <c r="J723" s="2">
        <v>1258400.7995164797</v>
      </c>
      <c r="K723" s="2">
        <v>3.775202398549439E7</v>
      </c>
      <c r="L723" s="204">
        <v>-2396515.964605061</v>
      </c>
      <c r="M723" s="92">
        <v>2995759.143429959</v>
      </c>
      <c r="N723" s="92">
        <v>3767023.890773752</v>
      </c>
      <c r="O723" s="92">
        <v>2002155.0807919889</v>
      </c>
      <c r="P723" s="92">
        <v>2174666.6666666665</v>
      </c>
      <c r="Q723" s="92">
        <v>993604.0626379701</v>
      </c>
      <c r="R723" s="92">
        <v>1592357.2241070855</v>
      </c>
      <c r="S723" s="92">
        <v>36666.65999999999</v>
      </c>
      <c r="T723" s="92">
        <v>29333.328000000016</v>
      </c>
      <c r="U723" s="92">
        <v>611916.587688161</v>
      </c>
      <c r="V723" s="92">
        <v>1032702.7850708553</v>
      </c>
      <c r="W723" s="92">
        <v>102.12817118568877</v>
      </c>
      <c r="X723" s="92">
        <v>29957.591434299593</v>
      </c>
      <c r="Y723" s="92">
        <v>5991.518286859919</v>
      </c>
      <c r="Z723" s="92">
        <v>366.6665999999999</v>
      </c>
      <c r="AA723" s="92">
        <v>6119.16587688161</v>
      </c>
      <c r="AB723" s="87">
        <v>500.0</v>
      </c>
      <c r="AC723" s="2">
        <v>2396515.964605061</v>
      </c>
      <c r="AD723" s="92">
        <v>2002155.0807919889</v>
      </c>
      <c r="AE723" s="92">
        <v>993604.0626379701</v>
      </c>
      <c r="AF723" s="92">
        <v>611916.587688161</v>
      </c>
      <c r="AG723" s="92">
        <v>102.12817118568877</v>
      </c>
      <c r="AH723" s="2" t="s">
        <v>904</v>
      </c>
      <c r="AI723" s="2" t="s">
        <v>904</v>
      </c>
      <c r="AJ723" s="2" t="s">
        <v>904</v>
      </c>
      <c r="AK723" s="177">
        <v>29333.328000000016</v>
      </c>
      <c r="AL723" s="2" t="s">
        <v>904</v>
      </c>
      <c r="AM723" s="2" t="s">
        <v>904</v>
      </c>
      <c r="AN723" s="2" t="s">
        <v>904</v>
      </c>
      <c r="AO723" s="2" t="s">
        <v>904</v>
      </c>
      <c r="AP723" s="2" t="s">
        <v>904</v>
      </c>
      <c r="AQ723" s="2" t="s">
        <v>904</v>
      </c>
      <c r="AR723" s="2" t="s">
        <v>904</v>
      </c>
      <c r="AS723" s="2" t="s">
        <v>904</v>
      </c>
      <c r="AT723" s="2" t="s">
        <v>904</v>
      </c>
      <c r="AU723" s="2" t="s">
        <v>904</v>
      </c>
      <c r="AV723" s="2" t="s">
        <v>904</v>
      </c>
      <c r="AW723" s="2" t="s">
        <v>904</v>
      </c>
      <c r="AX723" s="2" t="s">
        <v>904</v>
      </c>
      <c r="AY723" s="2" t="s">
        <v>904</v>
      </c>
      <c r="AZ723" s="2" t="s">
        <v>904</v>
      </c>
      <c r="BA723" s="205">
        <v>1.9727622011975363E7</v>
      </c>
      <c r="BB723" s="205">
        <v>10.383455041018195</v>
      </c>
      <c r="BC723" s="206" t="s">
        <v>904</v>
      </c>
      <c r="BD723" s="205">
        <v>10.383455041018195</v>
      </c>
      <c r="BE723" s="205">
        <v>10818.002539785424</v>
      </c>
      <c r="BF723" s="205">
        <v>0.0</v>
      </c>
      <c r="BG723" s="205">
        <v>36666.65999999999</v>
      </c>
      <c r="BH723" s="205">
        <v>29333.328000000016</v>
      </c>
      <c r="BI723" s="2" t="s">
        <v>904</v>
      </c>
      <c r="BJ723" s="2" t="s">
        <v>904</v>
      </c>
      <c r="BK723" s="203">
        <v>30.0</v>
      </c>
      <c r="BL723" s="2">
        <v>1.0</v>
      </c>
      <c r="BM723" s="207">
        <v>30.0</v>
      </c>
      <c r="BN723" s="208" t="s">
        <v>906</v>
      </c>
      <c r="BO723" s="87">
        <v>20.0</v>
      </c>
      <c r="BP723" s="101">
        <v>0.05</v>
      </c>
      <c r="BQ723" s="101">
        <v>0.04</v>
      </c>
      <c r="BR723" s="2">
        <v>100.0</v>
      </c>
      <c r="BS723" s="2">
        <v>100.0</v>
      </c>
    </row>
    <row r="724" ht="12.75" customHeight="1">
      <c r="A724" s="87" t="str">
        <f t="shared" si="1"/>
        <v>Mexico Salt marsh Restoration Hybrid Small</v>
      </c>
      <c r="B724" s="87" t="s">
        <v>161</v>
      </c>
      <c r="C724" s="203" t="s">
        <v>188</v>
      </c>
      <c r="D724" s="2" t="s">
        <v>589</v>
      </c>
      <c r="E724" s="203" t="s">
        <v>168</v>
      </c>
      <c r="F724" s="2" t="s">
        <v>174</v>
      </c>
      <c r="G724" s="203" t="s">
        <v>910</v>
      </c>
      <c r="H724" s="177">
        <v>100.0</v>
      </c>
      <c r="I724" s="2" t="s">
        <v>907</v>
      </c>
      <c r="J724" s="2">
        <v>10765.473013360646</v>
      </c>
      <c r="K724" s="2">
        <v>322964.1904008194</v>
      </c>
      <c r="L724" s="204">
        <v>-3461430.1408588467</v>
      </c>
      <c r="M724" s="92">
        <v>3572798.980066972</v>
      </c>
      <c r="N724" s="92">
        <v>4397190.775056805</v>
      </c>
      <c r="O724" s="92">
        <v>2513860.2901883777</v>
      </c>
      <c r="P724" s="92">
        <v>2750265.435329126</v>
      </c>
      <c r="Q724" s="92">
        <v>1058938.6898785944</v>
      </c>
      <c r="R724" s="92">
        <v>1646925.3397276795</v>
      </c>
      <c r="S724" s="92">
        <v>6673.333333333321</v>
      </c>
      <c r="T724" s="92">
        <v>5338.666666666656</v>
      </c>
      <c r="U724" s="92">
        <v>111368.83920812496</v>
      </c>
      <c r="V724" s="92">
        <v>187951.94105597556</v>
      </c>
      <c r="W724" s="92">
        <v>669.2305781843742</v>
      </c>
      <c r="X724" s="92">
        <v>35727.98980066972</v>
      </c>
      <c r="Y724" s="92">
        <v>7145.597960133944</v>
      </c>
      <c r="Z724" s="92">
        <v>66.7333333333332</v>
      </c>
      <c r="AA724" s="92">
        <v>1113.6883920812497</v>
      </c>
      <c r="AB724" s="87">
        <v>500.0</v>
      </c>
      <c r="AC724" s="2">
        <v>3461430.1408588467</v>
      </c>
      <c r="AD724" s="92">
        <v>2513860.2901883777</v>
      </c>
      <c r="AE724" s="92">
        <v>1058938.6898785944</v>
      </c>
      <c r="AF724" s="92">
        <v>111368.83920812496</v>
      </c>
      <c r="AG724" s="92">
        <v>669.2305781843742</v>
      </c>
      <c r="AH724" s="2" t="s">
        <v>904</v>
      </c>
      <c r="AI724" s="2" t="s">
        <v>904</v>
      </c>
      <c r="AJ724" s="2" t="s">
        <v>904</v>
      </c>
      <c r="AK724" s="177">
        <v>5338.666666666656</v>
      </c>
      <c r="AL724" s="2" t="s">
        <v>904</v>
      </c>
      <c r="AM724" s="2" t="s">
        <v>904</v>
      </c>
      <c r="AN724" s="2" t="s">
        <v>904</v>
      </c>
      <c r="AO724" s="2" t="s">
        <v>904</v>
      </c>
      <c r="AP724" s="2" t="s">
        <v>904</v>
      </c>
      <c r="AQ724" s="2" t="s">
        <v>904</v>
      </c>
      <c r="AR724" s="2" t="s">
        <v>904</v>
      </c>
      <c r="AS724" s="2" t="s">
        <v>904</v>
      </c>
      <c r="AT724" s="2" t="s">
        <v>904</v>
      </c>
      <c r="AU724" s="2" t="s">
        <v>904</v>
      </c>
      <c r="AV724" s="2" t="s">
        <v>904</v>
      </c>
      <c r="AW724" s="2" t="s">
        <v>904</v>
      </c>
      <c r="AX724" s="2" t="s">
        <v>904</v>
      </c>
      <c r="AY724" s="2" t="s">
        <v>904</v>
      </c>
      <c r="AZ724" s="2" t="s">
        <v>904</v>
      </c>
      <c r="BA724" s="205">
        <v>2494962.0762942005</v>
      </c>
      <c r="BB724" s="205">
        <v>1.1513118157504607</v>
      </c>
      <c r="BC724" s="206" t="s">
        <v>904</v>
      </c>
      <c r="BD724" s="205">
        <v>1.1513118157504607</v>
      </c>
      <c r="BE724" s="205">
        <v>237.59252057016514</v>
      </c>
      <c r="BF724" s="205">
        <v>0.0</v>
      </c>
      <c r="BG724" s="205">
        <v>6673.333333333321</v>
      </c>
      <c r="BH724" s="205">
        <v>5338.666666666656</v>
      </c>
      <c r="BI724" s="2" t="s">
        <v>904</v>
      </c>
      <c r="BJ724" s="2" t="s">
        <v>904</v>
      </c>
      <c r="BK724" s="203">
        <v>30.0</v>
      </c>
      <c r="BL724" s="2">
        <v>1.0</v>
      </c>
      <c r="BM724" s="207">
        <v>30.0</v>
      </c>
      <c r="BN724" s="208" t="s">
        <v>906</v>
      </c>
      <c r="BO724" s="87">
        <v>20.0</v>
      </c>
      <c r="BP724" s="101">
        <v>0.05</v>
      </c>
      <c r="BQ724" s="101">
        <v>0.04</v>
      </c>
      <c r="BR724" s="2">
        <v>100.0</v>
      </c>
      <c r="BS724" s="2">
        <v>100.0</v>
      </c>
    </row>
    <row r="725" ht="12.75" customHeight="1">
      <c r="A725" s="87" t="str">
        <f t="shared" si="1"/>
        <v>Mexico Salt marsh Restoration Hybrid Small</v>
      </c>
      <c r="B725" s="87" t="s">
        <v>161</v>
      </c>
      <c r="C725" s="203" t="s">
        <v>188</v>
      </c>
      <c r="D725" s="2" t="s">
        <v>589</v>
      </c>
      <c r="E725" s="203" t="s">
        <v>168</v>
      </c>
      <c r="F725" s="2" t="s">
        <v>174</v>
      </c>
      <c r="G725" s="203" t="s">
        <v>910</v>
      </c>
      <c r="H725" s="177">
        <v>100.0</v>
      </c>
      <c r="I725" s="2" t="s">
        <v>907</v>
      </c>
      <c r="J725" s="2">
        <v>10765.473013360646</v>
      </c>
      <c r="K725" s="2">
        <v>322964.1904008194</v>
      </c>
      <c r="L725" s="204">
        <v>-3461430.1408588467</v>
      </c>
      <c r="M725" s="92">
        <v>3572798.980066972</v>
      </c>
      <c r="N725" s="92">
        <v>4397190.775056805</v>
      </c>
      <c r="O725" s="92">
        <v>2513860.2901883777</v>
      </c>
      <c r="P725" s="92">
        <v>2750265.435329126</v>
      </c>
      <c r="Q725" s="92">
        <v>1058938.6898785944</v>
      </c>
      <c r="R725" s="92">
        <v>1646925.3397276795</v>
      </c>
      <c r="S725" s="92">
        <v>6673.333333333321</v>
      </c>
      <c r="T725" s="92">
        <v>5338.666666666656</v>
      </c>
      <c r="U725" s="92">
        <v>111368.83920812496</v>
      </c>
      <c r="V725" s="92">
        <v>187951.94105597556</v>
      </c>
      <c r="W725" s="92">
        <v>669.2305781843742</v>
      </c>
      <c r="X725" s="92">
        <v>35727.98980066972</v>
      </c>
      <c r="Y725" s="92">
        <v>7145.597960133944</v>
      </c>
      <c r="Z725" s="92">
        <v>66.7333333333332</v>
      </c>
      <c r="AA725" s="92">
        <v>1113.6883920812497</v>
      </c>
      <c r="AB725" s="87">
        <v>500.0</v>
      </c>
      <c r="AC725" s="2">
        <v>3461430.1408588467</v>
      </c>
      <c r="AD725" s="92">
        <v>2513860.2901883777</v>
      </c>
      <c r="AE725" s="92">
        <v>1058938.6898785944</v>
      </c>
      <c r="AF725" s="92">
        <v>111368.83920812496</v>
      </c>
      <c r="AG725" s="92">
        <v>669.2305781843742</v>
      </c>
      <c r="AH725" s="2" t="s">
        <v>904</v>
      </c>
      <c r="AI725" s="2" t="s">
        <v>904</v>
      </c>
      <c r="AJ725" s="2" t="s">
        <v>904</v>
      </c>
      <c r="AK725" s="177">
        <v>5338.666666666656</v>
      </c>
      <c r="AL725" s="2" t="s">
        <v>904</v>
      </c>
      <c r="AM725" s="2" t="s">
        <v>904</v>
      </c>
      <c r="AN725" s="2" t="s">
        <v>904</v>
      </c>
      <c r="AO725" s="2" t="s">
        <v>904</v>
      </c>
      <c r="AP725" s="2" t="s">
        <v>904</v>
      </c>
      <c r="AQ725" s="2" t="s">
        <v>904</v>
      </c>
      <c r="AR725" s="2" t="s">
        <v>904</v>
      </c>
      <c r="AS725" s="2" t="s">
        <v>904</v>
      </c>
      <c r="AT725" s="2" t="s">
        <v>904</v>
      </c>
      <c r="AU725" s="2" t="s">
        <v>904</v>
      </c>
      <c r="AV725" s="2" t="s">
        <v>904</v>
      </c>
      <c r="AW725" s="2" t="s">
        <v>904</v>
      </c>
      <c r="AX725" s="2" t="s">
        <v>904</v>
      </c>
      <c r="AY725" s="2" t="s">
        <v>904</v>
      </c>
      <c r="AZ725" s="2" t="s">
        <v>904</v>
      </c>
      <c r="BA725" s="205">
        <v>2494962.0762942005</v>
      </c>
      <c r="BB725" s="205">
        <v>1.1513118157504607</v>
      </c>
      <c r="BC725" s="206" t="s">
        <v>904</v>
      </c>
      <c r="BD725" s="205">
        <v>1.1513118157504607</v>
      </c>
      <c r="BE725" s="205">
        <v>237.59252057016514</v>
      </c>
      <c r="BF725" s="205">
        <v>0.0</v>
      </c>
      <c r="BG725" s="205">
        <v>6673.333333333321</v>
      </c>
      <c r="BH725" s="205">
        <v>5338.666666666656</v>
      </c>
      <c r="BI725" s="2" t="s">
        <v>904</v>
      </c>
      <c r="BJ725" s="2" t="s">
        <v>904</v>
      </c>
      <c r="BK725" s="203">
        <v>30.0</v>
      </c>
      <c r="BL725" s="2">
        <v>1.0</v>
      </c>
      <c r="BM725" s="207">
        <v>30.0</v>
      </c>
      <c r="BN725" s="208" t="s">
        <v>906</v>
      </c>
      <c r="BO725" s="87">
        <v>20.0</v>
      </c>
      <c r="BP725" s="101">
        <v>0.05</v>
      </c>
      <c r="BQ725" s="101">
        <v>0.04</v>
      </c>
      <c r="BR725" s="2">
        <v>100.0</v>
      </c>
      <c r="BS725" s="2">
        <v>100.0</v>
      </c>
    </row>
    <row r="726" ht="12.75" customHeight="1">
      <c r="A726" s="87" t="str">
        <f t="shared" si="1"/>
        <v>Mexico Mangrove Restoration Hybrid Large</v>
      </c>
      <c r="B726" s="87" t="s">
        <v>161</v>
      </c>
      <c r="C726" s="203" t="s">
        <v>188</v>
      </c>
      <c r="D726" s="2" t="s">
        <v>589</v>
      </c>
      <c r="E726" s="203" t="s">
        <v>160</v>
      </c>
      <c r="F726" s="2" t="s">
        <v>174</v>
      </c>
      <c r="G726" s="203" t="s">
        <v>910</v>
      </c>
      <c r="H726" s="177">
        <v>1000.0</v>
      </c>
      <c r="I726" s="2" t="s">
        <v>908</v>
      </c>
      <c r="J726" s="2">
        <v>1258400.7995164797</v>
      </c>
      <c r="K726" s="2">
        <v>3.184228028674091E7</v>
      </c>
      <c r="L726" s="204">
        <v>-7494609.806428412</v>
      </c>
      <c r="M726" s="92">
        <v>1.0870581395976039E7</v>
      </c>
      <c r="N726" s="92">
        <v>1.3573908016653161E7</v>
      </c>
      <c r="O726" s="92">
        <v>8059001.777419313</v>
      </c>
      <c r="P726" s="92">
        <v>9429466.666666666</v>
      </c>
      <c r="Q726" s="92">
        <v>2811579.618556726</v>
      </c>
      <c r="R726" s="92">
        <v>4144441.3499864945</v>
      </c>
      <c r="S726" s="92">
        <v>339166.6050000002</v>
      </c>
      <c r="T726" s="92">
        <v>271333.2839999999</v>
      </c>
      <c r="U726" s="92">
        <v>4685966.030927883</v>
      </c>
      <c r="V726" s="92">
        <v>8139718.931864946</v>
      </c>
      <c r="W726" s="92">
        <v>40.06357508272388</v>
      </c>
      <c r="X726" s="92">
        <v>10870.581395976038</v>
      </c>
      <c r="Y726" s="92">
        <v>21741.162791952076</v>
      </c>
      <c r="Z726" s="92">
        <v>339.16660500000023</v>
      </c>
      <c r="AA726" s="92">
        <v>4685.966030927883</v>
      </c>
      <c r="AB726" s="87">
        <v>500.0</v>
      </c>
      <c r="AC726" s="2">
        <v>7494609.806428412</v>
      </c>
      <c r="AD726" s="92">
        <v>8059001.777419313</v>
      </c>
      <c r="AE726" s="92">
        <v>2811579.618556726</v>
      </c>
      <c r="AF726" s="92">
        <v>4685966.030927883</v>
      </c>
      <c r="AG726" s="92">
        <v>40.06357508272388</v>
      </c>
      <c r="AH726" s="2" t="s">
        <v>904</v>
      </c>
      <c r="AI726" s="2" t="s">
        <v>904</v>
      </c>
      <c r="AJ726" s="2" t="s">
        <v>904</v>
      </c>
      <c r="AK726" s="177">
        <v>271333.2839999999</v>
      </c>
      <c r="AL726" s="2" t="s">
        <v>904</v>
      </c>
      <c r="AM726" s="2" t="s">
        <v>904</v>
      </c>
      <c r="AN726" s="2" t="s">
        <v>904</v>
      </c>
      <c r="AO726" s="2" t="s">
        <v>904</v>
      </c>
      <c r="AP726" s="2" t="s">
        <v>904</v>
      </c>
      <c r="AQ726" s="2" t="s">
        <v>904</v>
      </c>
      <c r="AR726" s="2" t="s">
        <v>904</v>
      </c>
      <c r="AS726" s="2" t="s">
        <v>904</v>
      </c>
      <c r="AT726" s="2" t="s">
        <v>904</v>
      </c>
      <c r="AU726" s="2" t="s">
        <v>904</v>
      </c>
      <c r="AV726" s="2" t="s">
        <v>904</v>
      </c>
      <c r="AW726" s="2" t="s">
        <v>904</v>
      </c>
      <c r="AX726" s="2" t="s">
        <v>904</v>
      </c>
      <c r="AY726" s="2" t="s">
        <v>904</v>
      </c>
      <c r="AZ726" s="2" t="s">
        <v>904</v>
      </c>
      <c r="BA726" s="205">
        <v>1.9727622011975363E7</v>
      </c>
      <c r="BB726" s="205">
        <v>103.83455041018192</v>
      </c>
      <c r="BC726" s="206" t="s">
        <v>904</v>
      </c>
      <c r="BD726" s="205">
        <v>103.83455041018192</v>
      </c>
      <c r="BE726" s="205">
        <v>108180.02539785426</v>
      </c>
      <c r="BF726" s="205">
        <v>0.0</v>
      </c>
      <c r="BG726" s="205">
        <v>339166.6050000002</v>
      </c>
      <c r="BH726" s="205">
        <v>271333.2839999999</v>
      </c>
      <c r="BI726" s="2" t="s">
        <v>904</v>
      </c>
      <c r="BJ726" s="2" t="s">
        <v>904</v>
      </c>
      <c r="BK726" s="203">
        <v>25.30376673232868</v>
      </c>
      <c r="BL726" s="2">
        <v>3.0</v>
      </c>
      <c r="BM726" s="207">
        <v>25.30376673232868</v>
      </c>
      <c r="BN726" s="208" t="s">
        <v>905</v>
      </c>
      <c r="BO726" s="87">
        <v>20.0</v>
      </c>
      <c r="BP726" s="101">
        <v>0.05</v>
      </c>
      <c r="BQ726" s="101">
        <v>0.04</v>
      </c>
      <c r="BR726" s="2">
        <v>100.0</v>
      </c>
      <c r="BS726" s="2">
        <v>100.0</v>
      </c>
    </row>
    <row r="727" ht="12.75" customHeight="1">
      <c r="A727" s="87" t="str">
        <f t="shared" si="1"/>
        <v>Mexico Mangrove Restoration Hybrid Large</v>
      </c>
      <c r="B727" s="87" t="s">
        <v>161</v>
      </c>
      <c r="C727" s="203" t="s">
        <v>188</v>
      </c>
      <c r="D727" s="2" t="s">
        <v>589</v>
      </c>
      <c r="E727" s="203" t="s">
        <v>160</v>
      </c>
      <c r="F727" s="2" t="s">
        <v>174</v>
      </c>
      <c r="G727" s="203" t="s">
        <v>910</v>
      </c>
      <c r="H727" s="177">
        <v>1000.0</v>
      </c>
      <c r="I727" s="2" t="s">
        <v>908</v>
      </c>
      <c r="J727" s="2">
        <v>1258400.7995164797</v>
      </c>
      <c r="K727" s="2">
        <v>3.184228028674091E7</v>
      </c>
      <c r="L727" s="204">
        <v>-7494609.806428412</v>
      </c>
      <c r="M727" s="92">
        <v>1.0870581395976039E7</v>
      </c>
      <c r="N727" s="92">
        <v>1.3573908016653161E7</v>
      </c>
      <c r="O727" s="92">
        <v>8059001.777419313</v>
      </c>
      <c r="P727" s="92">
        <v>9429466.666666666</v>
      </c>
      <c r="Q727" s="92">
        <v>2811579.618556726</v>
      </c>
      <c r="R727" s="92">
        <v>4144441.3499864945</v>
      </c>
      <c r="S727" s="92">
        <v>339166.6050000002</v>
      </c>
      <c r="T727" s="92">
        <v>271333.2839999999</v>
      </c>
      <c r="U727" s="92">
        <v>4685966.030927883</v>
      </c>
      <c r="V727" s="92">
        <v>8139718.931864946</v>
      </c>
      <c r="W727" s="92">
        <v>40.06357508272388</v>
      </c>
      <c r="X727" s="92">
        <v>10870.581395976038</v>
      </c>
      <c r="Y727" s="92">
        <v>21741.162791952076</v>
      </c>
      <c r="Z727" s="92">
        <v>339.16660500000023</v>
      </c>
      <c r="AA727" s="92">
        <v>4685.966030927883</v>
      </c>
      <c r="AB727" s="87">
        <v>500.0</v>
      </c>
      <c r="AC727" s="2">
        <v>7494609.806428412</v>
      </c>
      <c r="AD727" s="92">
        <v>8059001.777419313</v>
      </c>
      <c r="AE727" s="92">
        <v>2811579.618556726</v>
      </c>
      <c r="AF727" s="92">
        <v>4685966.030927883</v>
      </c>
      <c r="AG727" s="92">
        <v>40.06357508272388</v>
      </c>
      <c r="AH727" s="2" t="s">
        <v>904</v>
      </c>
      <c r="AI727" s="2" t="s">
        <v>904</v>
      </c>
      <c r="AJ727" s="2" t="s">
        <v>904</v>
      </c>
      <c r="AK727" s="177">
        <v>271333.2839999999</v>
      </c>
      <c r="AL727" s="2" t="s">
        <v>904</v>
      </c>
      <c r="AM727" s="2" t="s">
        <v>904</v>
      </c>
      <c r="AN727" s="2" t="s">
        <v>904</v>
      </c>
      <c r="AO727" s="2" t="s">
        <v>904</v>
      </c>
      <c r="AP727" s="2" t="s">
        <v>904</v>
      </c>
      <c r="AQ727" s="2" t="s">
        <v>904</v>
      </c>
      <c r="AR727" s="2" t="s">
        <v>904</v>
      </c>
      <c r="AS727" s="2" t="s">
        <v>904</v>
      </c>
      <c r="AT727" s="2" t="s">
        <v>904</v>
      </c>
      <c r="AU727" s="2" t="s">
        <v>904</v>
      </c>
      <c r="AV727" s="2" t="s">
        <v>904</v>
      </c>
      <c r="AW727" s="2" t="s">
        <v>904</v>
      </c>
      <c r="AX727" s="2" t="s">
        <v>904</v>
      </c>
      <c r="AY727" s="2" t="s">
        <v>904</v>
      </c>
      <c r="AZ727" s="2" t="s">
        <v>904</v>
      </c>
      <c r="BA727" s="205">
        <v>1.9727622011975363E7</v>
      </c>
      <c r="BB727" s="205">
        <v>103.83455041018192</v>
      </c>
      <c r="BC727" s="206" t="s">
        <v>904</v>
      </c>
      <c r="BD727" s="205">
        <v>103.83455041018192</v>
      </c>
      <c r="BE727" s="205">
        <v>108180.02539785426</v>
      </c>
      <c r="BF727" s="205">
        <v>0.0</v>
      </c>
      <c r="BG727" s="205">
        <v>339166.6050000002</v>
      </c>
      <c r="BH727" s="205">
        <v>271333.2839999999</v>
      </c>
      <c r="BI727" s="2" t="s">
        <v>904</v>
      </c>
      <c r="BJ727" s="2" t="s">
        <v>904</v>
      </c>
      <c r="BK727" s="203">
        <v>25.30376673232868</v>
      </c>
      <c r="BL727" s="2">
        <v>3.0</v>
      </c>
      <c r="BM727" s="207">
        <v>25.30376673232868</v>
      </c>
      <c r="BN727" s="208" t="s">
        <v>905</v>
      </c>
      <c r="BO727" s="87">
        <v>20.0</v>
      </c>
      <c r="BP727" s="101">
        <v>0.05</v>
      </c>
      <c r="BQ727" s="101">
        <v>0.04</v>
      </c>
      <c r="BR727" s="2">
        <v>100.0</v>
      </c>
      <c r="BS727" s="2">
        <v>100.0</v>
      </c>
    </row>
    <row r="728" ht="12.75" customHeight="1">
      <c r="A728" s="87" t="str">
        <f t="shared" si="1"/>
        <v>Mexico Salt marsh Restoration Hybrid Large</v>
      </c>
      <c r="B728" s="87" t="s">
        <v>161</v>
      </c>
      <c r="C728" s="203" t="s">
        <v>188</v>
      </c>
      <c r="D728" s="2" t="s">
        <v>589</v>
      </c>
      <c r="E728" s="203" t="s">
        <v>168</v>
      </c>
      <c r="F728" s="2" t="s">
        <v>174</v>
      </c>
      <c r="G728" s="203" t="s">
        <v>910</v>
      </c>
      <c r="H728" s="177">
        <v>1000.0</v>
      </c>
      <c r="I728" s="2" t="s">
        <v>908</v>
      </c>
      <c r="J728" s="2">
        <v>10765.473013360646</v>
      </c>
      <c r="K728" s="2">
        <v>2193298.23335808</v>
      </c>
      <c r="L728" s="204">
        <v>-1.2178818853427708E7</v>
      </c>
      <c r="M728" s="92">
        <v>1.7008374418015063E7</v>
      </c>
      <c r="N728" s="92">
        <v>2.110273480123486E7</v>
      </c>
      <c r="O728" s="92">
        <v>1.2888336146539105E7</v>
      </c>
      <c r="P728" s="92">
        <v>1.5185454353291262E7</v>
      </c>
      <c r="Q728" s="92">
        <v>4120038.2714759596</v>
      </c>
      <c r="R728" s="92">
        <v>5917280.447943597</v>
      </c>
      <c r="S728" s="92">
        <v>61728.3333333332</v>
      </c>
      <c r="T728" s="92">
        <v>49382.66666666658</v>
      </c>
      <c r="U728" s="92">
        <v>6866730.452459936</v>
      </c>
      <c r="V728" s="92">
        <v>1.192779791722777E7</v>
      </c>
      <c r="W728" s="92">
        <v>344.41992638473204</v>
      </c>
      <c r="X728" s="92">
        <v>17008.374418015064</v>
      </c>
      <c r="Y728" s="92">
        <v>34016.74883603013</v>
      </c>
      <c r="Z728" s="92">
        <v>61.7283333333332</v>
      </c>
      <c r="AA728" s="92">
        <v>6866.730452459936</v>
      </c>
      <c r="AB728" s="87">
        <v>500.0</v>
      </c>
      <c r="AC728" s="2">
        <v>1.2178818853427708E7</v>
      </c>
      <c r="AD728" s="92">
        <v>1.2888336146539105E7</v>
      </c>
      <c r="AE728" s="92">
        <v>4120038.2714759596</v>
      </c>
      <c r="AF728" s="92">
        <v>6866730.452459936</v>
      </c>
      <c r="AG728" s="92">
        <v>344.41992638473204</v>
      </c>
      <c r="AH728" s="2" t="s">
        <v>904</v>
      </c>
      <c r="AI728" s="2" t="s">
        <v>904</v>
      </c>
      <c r="AJ728" s="2" t="s">
        <v>904</v>
      </c>
      <c r="AK728" s="177">
        <v>49382.66666666658</v>
      </c>
      <c r="AL728" s="2" t="s">
        <v>904</v>
      </c>
      <c r="AM728" s="2" t="s">
        <v>904</v>
      </c>
      <c r="AN728" s="2" t="s">
        <v>904</v>
      </c>
      <c r="AO728" s="2" t="s">
        <v>904</v>
      </c>
      <c r="AP728" s="2" t="s">
        <v>904</v>
      </c>
      <c r="AQ728" s="2" t="s">
        <v>904</v>
      </c>
      <c r="AR728" s="2" t="s">
        <v>904</v>
      </c>
      <c r="AS728" s="2" t="s">
        <v>904</v>
      </c>
      <c r="AT728" s="2" t="s">
        <v>904</v>
      </c>
      <c r="AU728" s="2" t="s">
        <v>904</v>
      </c>
      <c r="AV728" s="2" t="s">
        <v>904</v>
      </c>
      <c r="AW728" s="2" t="s">
        <v>904</v>
      </c>
      <c r="AX728" s="2" t="s">
        <v>904</v>
      </c>
      <c r="AY728" s="2" t="s">
        <v>904</v>
      </c>
      <c r="AZ728" s="2" t="s">
        <v>904</v>
      </c>
      <c r="BA728" s="205">
        <v>2494962.0762942005</v>
      </c>
      <c r="BB728" s="205">
        <v>11.513118157504664</v>
      </c>
      <c r="BC728" s="206" t="s">
        <v>904</v>
      </c>
      <c r="BD728" s="205">
        <v>11.513118157504664</v>
      </c>
      <c r="BE728" s="205">
        <v>2375.925205701652</v>
      </c>
      <c r="BF728" s="205">
        <v>0.0</v>
      </c>
      <c r="BG728" s="205">
        <v>61728.3333333332</v>
      </c>
      <c r="BH728" s="205">
        <v>49382.66666666658</v>
      </c>
      <c r="BI728" s="2" t="s">
        <v>904</v>
      </c>
      <c r="BJ728" s="2" t="s">
        <v>904</v>
      </c>
      <c r="BK728" s="203">
        <v>203.7344973728563</v>
      </c>
      <c r="BL728" s="2">
        <v>3.0</v>
      </c>
      <c r="BM728" s="207">
        <v>203.7344973728563</v>
      </c>
      <c r="BN728" s="208" t="s">
        <v>905</v>
      </c>
      <c r="BO728" s="87">
        <v>20.0</v>
      </c>
      <c r="BP728" s="101">
        <v>0.05</v>
      </c>
      <c r="BQ728" s="101">
        <v>0.04</v>
      </c>
      <c r="BR728" s="2">
        <v>100.0</v>
      </c>
      <c r="BS728" s="2">
        <v>100.0</v>
      </c>
    </row>
    <row r="729" ht="12.75" customHeight="1">
      <c r="A729" s="87" t="str">
        <f t="shared" si="1"/>
        <v>Mexico Salt marsh Restoration Hybrid Large</v>
      </c>
      <c r="B729" s="87" t="s">
        <v>161</v>
      </c>
      <c r="C729" s="203" t="s">
        <v>188</v>
      </c>
      <c r="D729" s="2" t="s">
        <v>589</v>
      </c>
      <c r="E729" s="203" t="s">
        <v>168</v>
      </c>
      <c r="F729" s="2" t="s">
        <v>174</v>
      </c>
      <c r="G729" s="203" t="s">
        <v>910</v>
      </c>
      <c r="H729" s="177">
        <v>1000.0</v>
      </c>
      <c r="I729" s="2" t="s">
        <v>908</v>
      </c>
      <c r="J729" s="2">
        <v>10765.473013360646</v>
      </c>
      <c r="K729" s="2">
        <v>2193298.23335808</v>
      </c>
      <c r="L729" s="204">
        <v>-1.2178818853427708E7</v>
      </c>
      <c r="M729" s="92">
        <v>1.7008374418015063E7</v>
      </c>
      <c r="N729" s="92">
        <v>2.110273480123486E7</v>
      </c>
      <c r="O729" s="92">
        <v>1.2888336146539105E7</v>
      </c>
      <c r="P729" s="92">
        <v>1.5185454353291262E7</v>
      </c>
      <c r="Q729" s="92">
        <v>4120038.2714759596</v>
      </c>
      <c r="R729" s="92">
        <v>5917280.447943597</v>
      </c>
      <c r="S729" s="92">
        <v>61728.3333333332</v>
      </c>
      <c r="T729" s="92">
        <v>49382.66666666658</v>
      </c>
      <c r="U729" s="92">
        <v>6866730.452459936</v>
      </c>
      <c r="V729" s="92">
        <v>1.192779791722777E7</v>
      </c>
      <c r="W729" s="92">
        <v>344.41992638473204</v>
      </c>
      <c r="X729" s="92">
        <v>17008.374418015064</v>
      </c>
      <c r="Y729" s="92">
        <v>34016.74883603013</v>
      </c>
      <c r="Z729" s="92">
        <v>61.7283333333332</v>
      </c>
      <c r="AA729" s="92">
        <v>6866.730452459936</v>
      </c>
      <c r="AB729" s="87">
        <v>500.0</v>
      </c>
      <c r="AC729" s="2">
        <v>1.2178818853427708E7</v>
      </c>
      <c r="AD729" s="92">
        <v>1.2888336146539105E7</v>
      </c>
      <c r="AE729" s="92">
        <v>4120038.2714759596</v>
      </c>
      <c r="AF729" s="92">
        <v>6866730.452459936</v>
      </c>
      <c r="AG729" s="92">
        <v>344.41992638473204</v>
      </c>
      <c r="AH729" s="2" t="s">
        <v>904</v>
      </c>
      <c r="AI729" s="2" t="s">
        <v>904</v>
      </c>
      <c r="AJ729" s="2" t="s">
        <v>904</v>
      </c>
      <c r="AK729" s="177">
        <v>49382.66666666658</v>
      </c>
      <c r="AL729" s="2" t="s">
        <v>904</v>
      </c>
      <c r="AM729" s="2" t="s">
        <v>904</v>
      </c>
      <c r="AN729" s="2" t="s">
        <v>904</v>
      </c>
      <c r="AO729" s="2" t="s">
        <v>904</v>
      </c>
      <c r="AP729" s="2" t="s">
        <v>904</v>
      </c>
      <c r="AQ729" s="2" t="s">
        <v>904</v>
      </c>
      <c r="AR729" s="2" t="s">
        <v>904</v>
      </c>
      <c r="AS729" s="2" t="s">
        <v>904</v>
      </c>
      <c r="AT729" s="2" t="s">
        <v>904</v>
      </c>
      <c r="AU729" s="2" t="s">
        <v>904</v>
      </c>
      <c r="AV729" s="2" t="s">
        <v>904</v>
      </c>
      <c r="AW729" s="2" t="s">
        <v>904</v>
      </c>
      <c r="AX729" s="2" t="s">
        <v>904</v>
      </c>
      <c r="AY729" s="2" t="s">
        <v>904</v>
      </c>
      <c r="AZ729" s="2" t="s">
        <v>904</v>
      </c>
      <c r="BA729" s="205">
        <v>2494962.0762942005</v>
      </c>
      <c r="BB729" s="205">
        <v>11.513118157504664</v>
      </c>
      <c r="BC729" s="206" t="s">
        <v>904</v>
      </c>
      <c r="BD729" s="205">
        <v>11.513118157504664</v>
      </c>
      <c r="BE729" s="205">
        <v>2375.925205701652</v>
      </c>
      <c r="BF729" s="205">
        <v>0.0</v>
      </c>
      <c r="BG729" s="205">
        <v>61728.3333333332</v>
      </c>
      <c r="BH729" s="205">
        <v>49382.66666666658</v>
      </c>
      <c r="BI729" s="2" t="s">
        <v>904</v>
      </c>
      <c r="BJ729" s="2" t="s">
        <v>904</v>
      </c>
      <c r="BK729" s="203">
        <v>203.7344973728563</v>
      </c>
      <c r="BL729" s="2">
        <v>3.0</v>
      </c>
      <c r="BM729" s="207">
        <v>203.7344973728563</v>
      </c>
      <c r="BN729" s="208" t="s">
        <v>905</v>
      </c>
      <c r="BO729" s="87">
        <v>20.0</v>
      </c>
      <c r="BP729" s="101">
        <v>0.05</v>
      </c>
      <c r="BQ729" s="101">
        <v>0.04</v>
      </c>
      <c r="BR729" s="2">
        <v>100.0</v>
      </c>
      <c r="BS729" s="2">
        <v>100.0</v>
      </c>
    </row>
    <row r="730" ht="12.75" customHeight="1">
      <c r="A730" s="87" t="str">
        <f t="shared" si="1"/>
        <v>Mexico Mangrove Restoration Hybrid Large</v>
      </c>
      <c r="B730" s="87" t="s">
        <v>161</v>
      </c>
      <c r="C730" s="203" t="s">
        <v>188</v>
      </c>
      <c r="D730" s="2" t="s">
        <v>589</v>
      </c>
      <c r="E730" s="203" t="s">
        <v>160</v>
      </c>
      <c r="F730" s="2" t="s">
        <v>174</v>
      </c>
      <c r="G730" s="203" t="s">
        <v>910</v>
      </c>
      <c r="H730" s="177">
        <v>1000.0</v>
      </c>
      <c r="I730" s="2" t="s">
        <v>908</v>
      </c>
      <c r="J730" s="2">
        <v>1258400.7995164797</v>
      </c>
      <c r="K730" s="2">
        <v>3.775202398549439E7</v>
      </c>
      <c r="L730" s="204">
        <v>-7014795.775157023</v>
      </c>
      <c r="M730" s="92">
        <v>1.0957550224761143E7</v>
      </c>
      <c r="N730" s="92">
        <v>1.3724976508714778E7</v>
      </c>
      <c r="O730" s="92">
        <v>8059001.777419313</v>
      </c>
      <c r="P730" s="92">
        <v>9429466.666666666</v>
      </c>
      <c r="Q730" s="92">
        <v>2898548.4473418314</v>
      </c>
      <c r="R730" s="92">
        <v>4295509.842048112</v>
      </c>
      <c r="S730" s="92">
        <v>339166.6050000002</v>
      </c>
      <c r="T730" s="92">
        <v>271333.2839999999</v>
      </c>
      <c r="U730" s="92">
        <v>5555654.318778934</v>
      </c>
      <c r="V730" s="92">
        <v>9650403.852481125</v>
      </c>
      <c r="W730" s="92">
        <v>40.38409908001241</v>
      </c>
      <c r="X730" s="92">
        <v>10957.550224761144</v>
      </c>
      <c r="Y730" s="92">
        <v>21915.100449522288</v>
      </c>
      <c r="Z730" s="92">
        <v>339.16660500000023</v>
      </c>
      <c r="AA730" s="92">
        <v>5555.654318778934</v>
      </c>
      <c r="AB730" s="87">
        <v>500.0</v>
      </c>
      <c r="AC730" s="2">
        <v>7014795.775157023</v>
      </c>
      <c r="AD730" s="92">
        <v>8059001.777419313</v>
      </c>
      <c r="AE730" s="92">
        <v>2898548.4473418314</v>
      </c>
      <c r="AF730" s="92">
        <v>5555654.318778934</v>
      </c>
      <c r="AG730" s="92">
        <v>40.38409908001241</v>
      </c>
      <c r="AH730" s="2" t="s">
        <v>904</v>
      </c>
      <c r="AI730" s="2" t="s">
        <v>904</v>
      </c>
      <c r="AJ730" s="2" t="s">
        <v>904</v>
      </c>
      <c r="AK730" s="177">
        <v>271333.2839999999</v>
      </c>
      <c r="AL730" s="2" t="s">
        <v>904</v>
      </c>
      <c r="AM730" s="2" t="s">
        <v>904</v>
      </c>
      <c r="AN730" s="2" t="s">
        <v>904</v>
      </c>
      <c r="AO730" s="2" t="s">
        <v>904</v>
      </c>
      <c r="AP730" s="2" t="s">
        <v>904</v>
      </c>
      <c r="AQ730" s="2" t="s">
        <v>904</v>
      </c>
      <c r="AR730" s="2" t="s">
        <v>904</v>
      </c>
      <c r="AS730" s="2" t="s">
        <v>904</v>
      </c>
      <c r="AT730" s="2" t="s">
        <v>904</v>
      </c>
      <c r="AU730" s="2" t="s">
        <v>904</v>
      </c>
      <c r="AV730" s="2" t="s">
        <v>904</v>
      </c>
      <c r="AW730" s="2" t="s">
        <v>904</v>
      </c>
      <c r="AX730" s="2" t="s">
        <v>904</v>
      </c>
      <c r="AY730" s="2" t="s">
        <v>904</v>
      </c>
      <c r="AZ730" s="2" t="s">
        <v>904</v>
      </c>
      <c r="BA730" s="205">
        <v>1.9727622011975363E7</v>
      </c>
      <c r="BB730" s="205">
        <v>103.83455041018192</v>
      </c>
      <c r="BC730" s="206" t="s">
        <v>904</v>
      </c>
      <c r="BD730" s="205">
        <v>103.83455041018192</v>
      </c>
      <c r="BE730" s="205">
        <v>108180.02539785426</v>
      </c>
      <c r="BF730" s="205">
        <v>0.0</v>
      </c>
      <c r="BG730" s="205">
        <v>339166.6050000002</v>
      </c>
      <c r="BH730" s="205">
        <v>271333.2839999999</v>
      </c>
      <c r="BI730" s="2" t="s">
        <v>904</v>
      </c>
      <c r="BJ730" s="2" t="s">
        <v>904</v>
      </c>
      <c r="BK730" s="203">
        <v>30.0</v>
      </c>
      <c r="BL730" s="2">
        <v>3.0</v>
      </c>
      <c r="BM730" s="207">
        <v>30.0</v>
      </c>
      <c r="BN730" s="208" t="s">
        <v>906</v>
      </c>
      <c r="BO730" s="87">
        <v>20.0</v>
      </c>
      <c r="BP730" s="101">
        <v>0.05</v>
      </c>
      <c r="BQ730" s="101">
        <v>0.04</v>
      </c>
      <c r="BR730" s="2">
        <v>100.0</v>
      </c>
      <c r="BS730" s="2">
        <v>100.0</v>
      </c>
    </row>
    <row r="731" ht="12.75" customHeight="1">
      <c r="A731" s="87" t="str">
        <f t="shared" si="1"/>
        <v>Mexico Mangrove Restoration Hybrid Large</v>
      </c>
      <c r="B731" s="87" t="s">
        <v>161</v>
      </c>
      <c r="C731" s="203" t="s">
        <v>188</v>
      </c>
      <c r="D731" s="2" t="s">
        <v>589</v>
      </c>
      <c r="E731" s="203" t="s">
        <v>160</v>
      </c>
      <c r="F731" s="2" t="s">
        <v>174</v>
      </c>
      <c r="G731" s="203" t="s">
        <v>910</v>
      </c>
      <c r="H731" s="177">
        <v>1000.0</v>
      </c>
      <c r="I731" s="2" t="s">
        <v>908</v>
      </c>
      <c r="J731" s="2">
        <v>1258400.7995164797</v>
      </c>
      <c r="K731" s="2">
        <v>3.775202398549439E7</v>
      </c>
      <c r="L731" s="204">
        <v>-7014795.775157023</v>
      </c>
      <c r="M731" s="92">
        <v>1.0957550224761143E7</v>
      </c>
      <c r="N731" s="92">
        <v>1.3724976508714778E7</v>
      </c>
      <c r="O731" s="92">
        <v>8059001.777419313</v>
      </c>
      <c r="P731" s="92">
        <v>9429466.666666666</v>
      </c>
      <c r="Q731" s="92">
        <v>2898548.4473418314</v>
      </c>
      <c r="R731" s="92">
        <v>4295509.842048112</v>
      </c>
      <c r="S731" s="92">
        <v>339166.6050000002</v>
      </c>
      <c r="T731" s="92">
        <v>271333.2839999999</v>
      </c>
      <c r="U731" s="92">
        <v>5555654.318778934</v>
      </c>
      <c r="V731" s="92">
        <v>9650403.852481125</v>
      </c>
      <c r="W731" s="92">
        <v>40.38409908001241</v>
      </c>
      <c r="X731" s="92">
        <v>10957.550224761144</v>
      </c>
      <c r="Y731" s="92">
        <v>21915.100449522288</v>
      </c>
      <c r="Z731" s="92">
        <v>339.16660500000023</v>
      </c>
      <c r="AA731" s="92">
        <v>5555.654318778934</v>
      </c>
      <c r="AB731" s="87">
        <v>500.0</v>
      </c>
      <c r="AC731" s="2">
        <v>7014795.775157023</v>
      </c>
      <c r="AD731" s="92">
        <v>8059001.777419313</v>
      </c>
      <c r="AE731" s="92">
        <v>2898548.4473418314</v>
      </c>
      <c r="AF731" s="92">
        <v>5555654.318778934</v>
      </c>
      <c r="AG731" s="92">
        <v>40.38409908001241</v>
      </c>
      <c r="AH731" s="2" t="s">
        <v>904</v>
      </c>
      <c r="AI731" s="2" t="s">
        <v>904</v>
      </c>
      <c r="AJ731" s="2" t="s">
        <v>904</v>
      </c>
      <c r="AK731" s="177">
        <v>271333.2839999999</v>
      </c>
      <c r="AL731" s="2" t="s">
        <v>904</v>
      </c>
      <c r="AM731" s="2" t="s">
        <v>904</v>
      </c>
      <c r="AN731" s="2" t="s">
        <v>904</v>
      </c>
      <c r="AO731" s="2" t="s">
        <v>904</v>
      </c>
      <c r="AP731" s="2" t="s">
        <v>904</v>
      </c>
      <c r="AQ731" s="2" t="s">
        <v>904</v>
      </c>
      <c r="AR731" s="2" t="s">
        <v>904</v>
      </c>
      <c r="AS731" s="2" t="s">
        <v>904</v>
      </c>
      <c r="AT731" s="2" t="s">
        <v>904</v>
      </c>
      <c r="AU731" s="2" t="s">
        <v>904</v>
      </c>
      <c r="AV731" s="2" t="s">
        <v>904</v>
      </c>
      <c r="AW731" s="2" t="s">
        <v>904</v>
      </c>
      <c r="AX731" s="2" t="s">
        <v>904</v>
      </c>
      <c r="AY731" s="2" t="s">
        <v>904</v>
      </c>
      <c r="AZ731" s="2" t="s">
        <v>904</v>
      </c>
      <c r="BA731" s="205">
        <v>1.9727622011975363E7</v>
      </c>
      <c r="BB731" s="205">
        <v>103.83455041018192</v>
      </c>
      <c r="BC731" s="206" t="s">
        <v>904</v>
      </c>
      <c r="BD731" s="205">
        <v>103.83455041018192</v>
      </c>
      <c r="BE731" s="205">
        <v>108180.02539785426</v>
      </c>
      <c r="BF731" s="205">
        <v>0.0</v>
      </c>
      <c r="BG731" s="205">
        <v>339166.6050000002</v>
      </c>
      <c r="BH731" s="205">
        <v>271333.2839999999</v>
      </c>
      <c r="BI731" s="2" t="s">
        <v>904</v>
      </c>
      <c r="BJ731" s="2" t="s">
        <v>904</v>
      </c>
      <c r="BK731" s="203">
        <v>30.0</v>
      </c>
      <c r="BL731" s="2">
        <v>3.0</v>
      </c>
      <c r="BM731" s="207">
        <v>30.0</v>
      </c>
      <c r="BN731" s="208" t="s">
        <v>906</v>
      </c>
      <c r="BO731" s="87">
        <v>20.0</v>
      </c>
      <c r="BP731" s="101">
        <v>0.05</v>
      </c>
      <c r="BQ731" s="101">
        <v>0.04</v>
      </c>
      <c r="BR731" s="2">
        <v>100.0</v>
      </c>
      <c r="BS731" s="2">
        <v>100.0</v>
      </c>
    </row>
    <row r="732" ht="12.75" customHeight="1">
      <c r="A732" s="87" t="str">
        <f t="shared" si="1"/>
        <v>Mexico Salt marsh Restoration Hybrid Large</v>
      </c>
      <c r="B732" s="87" t="s">
        <v>161</v>
      </c>
      <c r="C732" s="203" t="s">
        <v>188</v>
      </c>
      <c r="D732" s="2" t="s">
        <v>589</v>
      </c>
      <c r="E732" s="203" t="s">
        <v>168</v>
      </c>
      <c r="F732" s="2" t="s">
        <v>174</v>
      </c>
      <c r="G732" s="203" t="s">
        <v>910</v>
      </c>
      <c r="H732" s="177">
        <v>1000.0</v>
      </c>
      <c r="I732" s="2" t="s">
        <v>908</v>
      </c>
      <c r="J732" s="2">
        <v>10765.473013360646</v>
      </c>
      <c r="K732" s="2">
        <v>322964.1904008194</v>
      </c>
      <c r="L732" s="204">
        <v>-1.553963373235822E7</v>
      </c>
      <c r="M732" s="92">
        <v>1.6422814299755016E7</v>
      </c>
      <c r="N732" s="92">
        <v>2.0085592391561307E7</v>
      </c>
      <c r="O732" s="92">
        <v>1.2888336146539105E7</v>
      </c>
      <c r="P732" s="92">
        <v>1.5185454353291262E7</v>
      </c>
      <c r="Q732" s="92">
        <v>3534478.153215911</v>
      </c>
      <c r="R732" s="92">
        <v>4900138.038270045</v>
      </c>
      <c r="S732" s="92">
        <v>61728.3333333332</v>
      </c>
      <c r="T732" s="92">
        <v>49382.66666666658</v>
      </c>
      <c r="U732" s="92">
        <v>1011129.2698594494</v>
      </c>
      <c r="V732" s="92">
        <v>1756373.8204922557</v>
      </c>
      <c r="W732" s="92">
        <v>332.5623221323618</v>
      </c>
      <c r="X732" s="92">
        <v>16422.814299755017</v>
      </c>
      <c r="Y732" s="92">
        <v>32845.62859951003</v>
      </c>
      <c r="Z732" s="92">
        <v>61.7283333333332</v>
      </c>
      <c r="AA732" s="92">
        <v>1011.1292698594493</v>
      </c>
      <c r="AB732" s="87">
        <v>500.0</v>
      </c>
      <c r="AC732" s="2">
        <v>1.553963373235822E7</v>
      </c>
      <c r="AD732" s="92">
        <v>1.2888336146539105E7</v>
      </c>
      <c r="AE732" s="92">
        <v>3534478.153215911</v>
      </c>
      <c r="AF732" s="92">
        <v>1011129.2698594494</v>
      </c>
      <c r="AG732" s="92">
        <v>332.5623221323618</v>
      </c>
      <c r="AH732" s="2" t="s">
        <v>904</v>
      </c>
      <c r="AI732" s="2" t="s">
        <v>904</v>
      </c>
      <c r="AJ732" s="2" t="s">
        <v>904</v>
      </c>
      <c r="AK732" s="177">
        <v>49382.66666666658</v>
      </c>
      <c r="AL732" s="2" t="s">
        <v>904</v>
      </c>
      <c r="AM732" s="2" t="s">
        <v>904</v>
      </c>
      <c r="AN732" s="2" t="s">
        <v>904</v>
      </c>
      <c r="AO732" s="2" t="s">
        <v>904</v>
      </c>
      <c r="AP732" s="2" t="s">
        <v>904</v>
      </c>
      <c r="AQ732" s="2" t="s">
        <v>904</v>
      </c>
      <c r="AR732" s="2" t="s">
        <v>904</v>
      </c>
      <c r="AS732" s="2" t="s">
        <v>904</v>
      </c>
      <c r="AT732" s="2" t="s">
        <v>904</v>
      </c>
      <c r="AU732" s="2" t="s">
        <v>904</v>
      </c>
      <c r="AV732" s="2" t="s">
        <v>904</v>
      </c>
      <c r="AW732" s="2" t="s">
        <v>904</v>
      </c>
      <c r="AX732" s="2" t="s">
        <v>904</v>
      </c>
      <c r="AY732" s="2" t="s">
        <v>904</v>
      </c>
      <c r="AZ732" s="2" t="s">
        <v>904</v>
      </c>
      <c r="BA732" s="205">
        <v>2494962.0762942005</v>
      </c>
      <c r="BB732" s="205">
        <v>11.513118157504664</v>
      </c>
      <c r="BC732" s="206" t="s">
        <v>904</v>
      </c>
      <c r="BD732" s="205">
        <v>11.513118157504664</v>
      </c>
      <c r="BE732" s="205">
        <v>2375.925205701652</v>
      </c>
      <c r="BF732" s="205">
        <v>0.0</v>
      </c>
      <c r="BG732" s="205">
        <v>61728.3333333332</v>
      </c>
      <c r="BH732" s="205">
        <v>49382.66666666658</v>
      </c>
      <c r="BI732" s="2" t="s">
        <v>904</v>
      </c>
      <c r="BJ732" s="2" t="s">
        <v>904</v>
      </c>
      <c r="BK732" s="203">
        <v>30.0</v>
      </c>
      <c r="BL732" s="2">
        <v>1.0</v>
      </c>
      <c r="BM732" s="207">
        <v>30.0</v>
      </c>
      <c r="BN732" s="208" t="s">
        <v>906</v>
      </c>
      <c r="BO732" s="87">
        <v>20.0</v>
      </c>
      <c r="BP732" s="101">
        <v>0.05</v>
      </c>
      <c r="BQ732" s="101">
        <v>0.04</v>
      </c>
      <c r="BR732" s="2">
        <v>100.0</v>
      </c>
      <c r="BS732" s="2">
        <v>100.0</v>
      </c>
    </row>
    <row r="733" ht="12.75" customHeight="1">
      <c r="A733" s="87" t="str">
        <f t="shared" si="1"/>
        <v>Mexico Salt marsh Restoration Hybrid Large</v>
      </c>
      <c r="B733" s="87" t="s">
        <v>161</v>
      </c>
      <c r="C733" s="203" t="s">
        <v>188</v>
      </c>
      <c r="D733" s="2" t="s">
        <v>589</v>
      </c>
      <c r="E733" s="203" t="s">
        <v>168</v>
      </c>
      <c r="F733" s="2" t="s">
        <v>174</v>
      </c>
      <c r="G733" s="203" t="s">
        <v>910</v>
      </c>
      <c r="H733" s="177">
        <v>1000.0</v>
      </c>
      <c r="I733" s="2" t="s">
        <v>908</v>
      </c>
      <c r="J733" s="2">
        <v>10765.473013360646</v>
      </c>
      <c r="K733" s="2">
        <v>322964.1904008194</v>
      </c>
      <c r="L733" s="204">
        <v>-1.553963373235822E7</v>
      </c>
      <c r="M733" s="92">
        <v>1.6422814299755016E7</v>
      </c>
      <c r="N733" s="92">
        <v>2.0085592391561307E7</v>
      </c>
      <c r="O733" s="92">
        <v>1.2888336146539105E7</v>
      </c>
      <c r="P733" s="92">
        <v>1.5185454353291262E7</v>
      </c>
      <c r="Q733" s="92">
        <v>3534478.153215911</v>
      </c>
      <c r="R733" s="92">
        <v>4900138.038270045</v>
      </c>
      <c r="S733" s="92">
        <v>61728.3333333332</v>
      </c>
      <c r="T733" s="92">
        <v>49382.66666666658</v>
      </c>
      <c r="U733" s="92">
        <v>1011129.2698594494</v>
      </c>
      <c r="V733" s="92">
        <v>1756373.8204922557</v>
      </c>
      <c r="W733" s="92">
        <v>332.5623221323618</v>
      </c>
      <c r="X733" s="92">
        <v>16422.814299755017</v>
      </c>
      <c r="Y733" s="92">
        <v>32845.62859951003</v>
      </c>
      <c r="Z733" s="92">
        <v>61.7283333333332</v>
      </c>
      <c r="AA733" s="92">
        <v>1011.1292698594493</v>
      </c>
      <c r="AB733" s="87">
        <v>500.0</v>
      </c>
      <c r="AC733" s="2">
        <v>1.553963373235822E7</v>
      </c>
      <c r="AD733" s="92">
        <v>1.2888336146539105E7</v>
      </c>
      <c r="AE733" s="92">
        <v>3534478.153215911</v>
      </c>
      <c r="AF733" s="92">
        <v>1011129.2698594494</v>
      </c>
      <c r="AG733" s="92">
        <v>332.5623221323618</v>
      </c>
      <c r="AH733" s="2" t="s">
        <v>904</v>
      </c>
      <c r="AI733" s="2" t="s">
        <v>904</v>
      </c>
      <c r="AJ733" s="2" t="s">
        <v>904</v>
      </c>
      <c r="AK733" s="177">
        <v>49382.66666666658</v>
      </c>
      <c r="AL733" s="2" t="s">
        <v>904</v>
      </c>
      <c r="AM733" s="2" t="s">
        <v>904</v>
      </c>
      <c r="AN733" s="2" t="s">
        <v>904</v>
      </c>
      <c r="AO733" s="2" t="s">
        <v>904</v>
      </c>
      <c r="AP733" s="2" t="s">
        <v>904</v>
      </c>
      <c r="AQ733" s="2" t="s">
        <v>904</v>
      </c>
      <c r="AR733" s="2" t="s">
        <v>904</v>
      </c>
      <c r="AS733" s="2" t="s">
        <v>904</v>
      </c>
      <c r="AT733" s="2" t="s">
        <v>904</v>
      </c>
      <c r="AU733" s="2" t="s">
        <v>904</v>
      </c>
      <c r="AV733" s="2" t="s">
        <v>904</v>
      </c>
      <c r="AW733" s="2" t="s">
        <v>904</v>
      </c>
      <c r="AX733" s="2" t="s">
        <v>904</v>
      </c>
      <c r="AY733" s="2" t="s">
        <v>904</v>
      </c>
      <c r="AZ733" s="2" t="s">
        <v>904</v>
      </c>
      <c r="BA733" s="205">
        <v>2494962.0762942005</v>
      </c>
      <c r="BB733" s="205">
        <v>11.513118157504664</v>
      </c>
      <c r="BC733" s="206" t="s">
        <v>904</v>
      </c>
      <c r="BD733" s="205">
        <v>11.513118157504664</v>
      </c>
      <c r="BE733" s="205">
        <v>2375.925205701652</v>
      </c>
      <c r="BF733" s="205">
        <v>0.0</v>
      </c>
      <c r="BG733" s="205">
        <v>61728.3333333332</v>
      </c>
      <c r="BH733" s="205">
        <v>49382.66666666658</v>
      </c>
      <c r="BI733" s="2" t="s">
        <v>904</v>
      </c>
      <c r="BJ733" s="2" t="s">
        <v>904</v>
      </c>
      <c r="BK733" s="203">
        <v>30.0</v>
      </c>
      <c r="BL733" s="2">
        <v>1.0</v>
      </c>
      <c r="BM733" s="207">
        <v>30.0</v>
      </c>
      <c r="BN733" s="208" t="s">
        <v>906</v>
      </c>
      <c r="BO733" s="87">
        <v>20.0</v>
      </c>
      <c r="BP733" s="101">
        <v>0.05</v>
      </c>
      <c r="BQ733" s="101">
        <v>0.04</v>
      </c>
      <c r="BR733" s="2">
        <v>100.0</v>
      </c>
      <c r="BS733" s="2">
        <v>100.0</v>
      </c>
    </row>
    <row r="734" ht="12.75" customHeight="1">
      <c r="A734" s="87" t="str">
        <f t="shared" si="1"/>
        <v>United States Mangrove Restoration Hybrid Medium</v>
      </c>
      <c r="B734" s="87" t="s">
        <v>161</v>
      </c>
      <c r="C734" s="203" t="s">
        <v>183</v>
      </c>
      <c r="D734" s="203" t="s">
        <v>583</v>
      </c>
      <c r="E734" s="203" t="s">
        <v>160</v>
      </c>
      <c r="F734" s="203" t="s">
        <v>174</v>
      </c>
      <c r="G734" s="203" t="s">
        <v>910</v>
      </c>
      <c r="H734" s="177">
        <v>500.0</v>
      </c>
      <c r="I734" s="2" t="s">
        <v>903</v>
      </c>
      <c r="J734" s="2">
        <v>166588.7605462688</v>
      </c>
      <c r="K734" s="2">
        <v>2.42230015758912E7</v>
      </c>
      <c r="L734" s="204">
        <v>-5.064510919689518E7</v>
      </c>
      <c r="M734" s="92">
        <v>6.029339163325545E7</v>
      </c>
      <c r="N734" s="92">
        <v>7.200044034579961E7</v>
      </c>
      <c r="O734" s="92">
        <v>4.619481960781309E7</v>
      </c>
      <c r="P734" s="92">
        <v>5.2865566666666664E7</v>
      </c>
      <c r="Q734" s="92">
        <v>1.409857202544236E7</v>
      </c>
      <c r="R734" s="92">
        <v>1.9134873679132946E7</v>
      </c>
      <c r="S734" s="92">
        <v>168040.27500000002</v>
      </c>
      <c r="T734" s="92">
        <v>134432.22000000006</v>
      </c>
      <c r="U734" s="92">
        <v>1.3506030492651498E7</v>
      </c>
      <c r="V734" s="92">
        <v>2.3018661351329464E7</v>
      </c>
      <c r="W734" s="92">
        <v>448.5040240595255</v>
      </c>
      <c r="X734" s="92">
        <v>120586.7832665109</v>
      </c>
      <c r="Y734" s="92">
        <v>120586.7832665109</v>
      </c>
      <c r="Z734" s="92">
        <v>336.0805500000001</v>
      </c>
      <c r="AA734" s="92">
        <v>27012.060985302996</v>
      </c>
      <c r="AB734" s="87">
        <v>500.0</v>
      </c>
      <c r="AC734" s="2">
        <v>5.064510919689518E7</v>
      </c>
      <c r="AD734" s="92">
        <v>4.619481960781309E7</v>
      </c>
      <c r="AE734" s="92">
        <v>1.409857202544236E7</v>
      </c>
      <c r="AF734" s="92">
        <v>1.3506030492651498E7</v>
      </c>
      <c r="AG734" s="92">
        <v>448.5040240595255</v>
      </c>
      <c r="AH734" s="2" t="s">
        <v>904</v>
      </c>
      <c r="AI734" s="2" t="s">
        <v>904</v>
      </c>
      <c r="AJ734" s="2" t="s">
        <v>904</v>
      </c>
      <c r="AK734" s="177">
        <v>134432.22000000006</v>
      </c>
      <c r="AL734" s="2" t="s">
        <v>904</v>
      </c>
      <c r="AM734" s="2" t="s">
        <v>904</v>
      </c>
      <c r="AN734" s="2" t="s">
        <v>904</v>
      </c>
      <c r="AO734" s="2" t="s">
        <v>904</v>
      </c>
      <c r="AP734" s="2" t="s">
        <v>904</v>
      </c>
      <c r="AQ734" s="2" t="s">
        <v>904</v>
      </c>
      <c r="AR734" s="2" t="s">
        <v>904</v>
      </c>
      <c r="AS734" s="2" t="s">
        <v>904</v>
      </c>
      <c r="AT734" s="2" t="s">
        <v>904</v>
      </c>
      <c r="AU734" s="2" t="s">
        <v>904</v>
      </c>
      <c r="AV734" s="2" t="s">
        <v>904</v>
      </c>
      <c r="AW734" s="2" t="s">
        <v>904</v>
      </c>
      <c r="AX734" s="2" t="s">
        <v>904</v>
      </c>
      <c r="AY734" s="2" t="s">
        <v>904</v>
      </c>
      <c r="AZ734" s="2" t="s">
        <v>904</v>
      </c>
      <c r="BA734" s="205">
        <v>4453780.038371273</v>
      </c>
      <c r="BB734" s="205">
        <v>81.58860524149316</v>
      </c>
      <c r="BC734" s="206" t="s">
        <v>904</v>
      </c>
      <c r="BD734" s="205">
        <v>81.58860524149316</v>
      </c>
      <c r="BE734" s="205">
        <v>73923.36901865329</v>
      </c>
      <c r="BF734" s="205">
        <v>0.0</v>
      </c>
      <c r="BG734" s="205">
        <v>168040.27500000002</v>
      </c>
      <c r="BH734" s="205">
        <v>134432.22000000006</v>
      </c>
      <c r="BI734" s="2" t="s">
        <v>904</v>
      </c>
      <c r="BJ734" s="2" t="s">
        <v>904</v>
      </c>
      <c r="BK734" s="203">
        <v>145.40597754890817</v>
      </c>
      <c r="BL734" s="2">
        <v>2.0</v>
      </c>
      <c r="BM734" s="207">
        <v>145.40597754890817</v>
      </c>
      <c r="BN734" s="208" t="s">
        <v>905</v>
      </c>
      <c r="BO734" s="87">
        <v>20.0</v>
      </c>
      <c r="BP734" s="101">
        <v>0.05</v>
      </c>
      <c r="BQ734" s="101">
        <v>0.04</v>
      </c>
      <c r="BR734" s="2">
        <v>100.0</v>
      </c>
      <c r="BS734" s="2">
        <v>100.0</v>
      </c>
    </row>
    <row r="735" ht="12.75" customHeight="1">
      <c r="A735" s="87" t="str">
        <f t="shared" si="1"/>
        <v>United States Mangrove Restoration Hybrid Medium</v>
      </c>
      <c r="B735" s="87" t="s">
        <v>161</v>
      </c>
      <c r="C735" s="203" t="s">
        <v>183</v>
      </c>
      <c r="D735" s="203" t="s">
        <v>583</v>
      </c>
      <c r="E735" s="203" t="s">
        <v>160</v>
      </c>
      <c r="F735" s="203" t="s">
        <v>174</v>
      </c>
      <c r="G735" s="203" t="s">
        <v>910</v>
      </c>
      <c r="H735" s="177">
        <v>500.0</v>
      </c>
      <c r="I735" s="2" t="s">
        <v>903</v>
      </c>
      <c r="J735" s="2">
        <v>166588.7605462688</v>
      </c>
      <c r="K735" s="2">
        <v>2.42230015758912E7</v>
      </c>
      <c r="L735" s="204">
        <v>-5.064510919689518E7</v>
      </c>
      <c r="M735" s="92">
        <v>6.029339163325545E7</v>
      </c>
      <c r="N735" s="92">
        <v>7.200044034579961E7</v>
      </c>
      <c r="O735" s="92">
        <v>4.619481960781309E7</v>
      </c>
      <c r="P735" s="92">
        <v>5.2865566666666664E7</v>
      </c>
      <c r="Q735" s="92">
        <v>1.409857202544236E7</v>
      </c>
      <c r="R735" s="92">
        <v>1.9134873679132946E7</v>
      </c>
      <c r="S735" s="92">
        <v>168040.27500000002</v>
      </c>
      <c r="T735" s="92">
        <v>134432.22000000006</v>
      </c>
      <c r="U735" s="92">
        <v>1.3506030492651498E7</v>
      </c>
      <c r="V735" s="92">
        <v>2.3018661351329464E7</v>
      </c>
      <c r="W735" s="92">
        <v>448.5040240595255</v>
      </c>
      <c r="X735" s="92">
        <v>120586.7832665109</v>
      </c>
      <c r="Y735" s="92">
        <v>120586.7832665109</v>
      </c>
      <c r="Z735" s="92">
        <v>336.0805500000001</v>
      </c>
      <c r="AA735" s="92">
        <v>27012.060985302996</v>
      </c>
      <c r="AB735" s="87">
        <v>500.0</v>
      </c>
      <c r="AC735" s="2">
        <v>5.064510919689518E7</v>
      </c>
      <c r="AD735" s="92">
        <v>4.619481960781309E7</v>
      </c>
      <c r="AE735" s="92">
        <v>1.409857202544236E7</v>
      </c>
      <c r="AF735" s="92">
        <v>1.3506030492651498E7</v>
      </c>
      <c r="AG735" s="92">
        <v>448.5040240595255</v>
      </c>
      <c r="AH735" s="2" t="s">
        <v>904</v>
      </c>
      <c r="AI735" s="2" t="s">
        <v>904</v>
      </c>
      <c r="AJ735" s="2" t="s">
        <v>904</v>
      </c>
      <c r="AK735" s="177">
        <v>134432.22000000006</v>
      </c>
      <c r="AL735" s="2" t="s">
        <v>904</v>
      </c>
      <c r="AM735" s="2" t="s">
        <v>904</v>
      </c>
      <c r="AN735" s="2" t="s">
        <v>904</v>
      </c>
      <c r="AO735" s="2" t="s">
        <v>904</v>
      </c>
      <c r="AP735" s="2" t="s">
        <v>904</v>
      </c>
      <c r="AQ735" s="2" t="s">
        <v>904</v>
      </c>
      <c r="AR735" s="2" t="s">
        <v>904</v>
      </c>
      <c r="AS735" s="2" t="s">
        <v>904</v>
      </c>
      <c r="AT735" s="2" t="s">
        <v>904</v>
      </c>
      <c r="AU735" s="2" t="s">
        <v>904</v>
      </c>
      <c r="AV735" s="2" t="s">
        <v>904</v>
      </c>
      <c r="AW735" s="2" t="s">
        <v>904</v>
      </c>
      <c r="AX735" s="2" t="s">
        <v>904</v>
      </c>
      <c r="AY735" s="2" t="s">
        <v>904</v>
      </c>
      <c r="AZ735" s="2" t="s">
        <v>904</v>
      </c>
      <c r="BA735" s="205">
        <v>4453780.038371273</v>
      </c>
      <c r="BB735" s="205">
        <v>81.58860524149316</v>
      </c>
      <c r="BC735" s="206" t="s">
        <v>904</v>
      </c>
      <c r="BD735" s="205">
        <v>81.58860524149316</v>
      </c>
      <c r="BE735" s="205">
        <v>73923.36901865329</v>
      </c>
      <c r="BF735" s="205">
        <v>0.0</v>
      </c>
      <c r="BG735" s="205">
        <v>168040.27500000002</v>
      </c>
      <c r="BH735" s="205">
        <v>134432.22000000006</v>
      </c>
      <c r="BI735" s="2" t="s">
        <v>904</v>
      </c>
      <c r="BJ735" s="2" t="s">
        <v>904</v>
      </c>
      <c r="BK735" s="203">
        <v>145.40597754890817</v>
      </c>
      <c r="BL735" s="2">
        <v>2.0</v>
      </c>
      <c r="BM735" s="207">
        <v>145.40597754890817</v>
      </c>
      <c r="BN735" s="208" t="s">
        <v>905</v>
      </c>
      <c r="BO735" s="87">
        <v>20.0</v>
      </c>
      <c r="BP735" s="101">
        <v>0.05</v>
      </c>
      <c r="BQ735" s="101">
        <v>0.04</v>
      </c>
      <c r="BR735" s="2">
        <v>100.0</v>
      </c>
      <c r="BS735" s="2">
        <v>100.0</v>
      </c>
    </row>
    <row r="736" ht="12.75" customHeight="1">
      <c r="A736" s="87" t="str">
        <f t="shared" si="1"/>
        <v>United States Salt marsh Restoration Hybrid Medium</v>
      </c>
      <c r="B736" s="87" t="s">
        <v>161</v>
      </c>
      <c r="C736" s="203" t="s">
        <v>183</v>
      </c>
      <c r="D736" s="203" t="s">
        <v>583</v>
      </c>
      <c r="E736" s="203" t="s">
        <v>168</v>
      </c>
      <c r="F736" s="203" t="s">
        <v>174</v>
      </c>
      <c r="G736" s="203" t="s">
        <v>910</v>
      </c>
      <c r="H736" s="177">
        <v>500.0</v>
      </c>
      <c r="I736" s="2" t="s">
        <v>903</v>
      </c>
      <c r="J736" s="2">
        <v>166735.75267829827</v>
      </c>
      <c r="K736" s="2">
        <v>1.979517543207397E8</v>
      </c>
      <c r="L736" s="204">
        <v>-8.609655163082278E7</v>
      </c>
      <c r="M736" s="92">
        <v>1.0081682747527793E8</v>
      </c>
      <c r="N736" s="92">
        <v>1.1960173494208318E8</v>
      </c>
      <c r="O736" s="92">
        <v>7.848300307497944E7</v>
      </c>
      <c r="P736" s="92">
        <v>8.98975351136422E7</v>
      </c>
      <c r="Q736" s="92">
        <v>2.23338244002985E7</v>
      </c>
      <c r="R736" s="92">
        <v>2.970419982844097E7</v>
      </c>
      <c r="S736" s="92">
        <v>32532.499999999927</v>
      </c>
      <c r="T736" s="92">
        <v>26025.999999999953</v>
      </c>
      <c r="U736" s="92">
        <v>2.1349127992514487E7</v>
      </c>
      <c r="V736" s="92">
        <v>3.638584613541785E7</v>
      </c>
      <c r="W736" s="92">
        <v>3873.696590919777</v>
      </c>
      <c r="X736" s="92">
        <v>201633.65495055585</v>
      </c>
      <c r="Y736" s="92">
        <v>201633.65495055585</v>
      </c>
      <c r="Z736" s="92">
        <v>65.06499999999986</v>
      </c>
      <c r="AA736" s="92">
        <v>42698.255985028976</v>
      </c>
      <c r="AB736" s="87">
        <v>500.0</v>
      </c>
      <c r="AC736" s="2">
        <v>8.609655163082278E7</v>
      </c>
      <c r="AD736" s="92">
        <v>7.848300307497944E7</v>
      </c>
      <c r="AE736" s="92">
        <v>2.23338244002985E7</v>
      </c>
      <c r="AF736" s="92">
        <v>2.1349127992514487E7</v>
      </c>
      <c r="AG736" s="92">
        <v>3873.696590919777</v>
      </c>
      <c r="AH736" s="2" t="s">
        <v>904</v>
      </c>
      <c r="AI736" s="2" t="s">
        <v>904</v>
      </c>
      <c r="AJ736" s="2" t="s">
        <v>904</v>
      </c>
      <c r="AK736" s="177">
        <v>26025.999999999953</v>
      </c>
      <c r="AL736" s="2" t="s">
        <v>904</v>
      </c>
      <c r="AM736" s="2" t="s">
        <v>904</v>
      </c>
      <c r="AN736" s="2" t="s">
        <v>904</v>
      </c>
      <c r="AO736" s="2" t="s">
        <v>904</v>
      </c>
      <c r="AP736" s="2" t="s">
        <v>904</v>
      </c>
      <c r="AQ736" s="2" t="s">
        <v>904</v>
      </c>
      <c r="AR736" s="2" t="s">
        <v>904</v>
      </c>
      <c r="AS736" s="2" t="s">
        <v>904</v>
      </c>
      <c r="AT736" s="2" t="s">
        <v>904</v>
      </c>
      <c r="AU736" s="2" t="s">
        <v>904</v>
      </c>
      <c r="AV736" s="2" t="s">
        <v>904</v>
      </c>
      <c r="AW736" s="2" t="s">
        <v>904</v>
      </c>
      <c r="AX736" s="2" t="s">
        <v>904</v>
      </c>
      <c r="AY736" s="2" t="s">
        <v>904</v>
      </c>
      <c r="AZ736" s="2" t="s">
        <v>904</v>
      </c>
      <c r="BA736" s="205">
        <v>3.865747200641543E7</v>
      </c>
      <c r="BB736" s="205">
        <v>5.359814933382609</v>
      </c>
      <c r="BC736" s="206" t="s">
        <v>904</v>
      </c>
      <c r="BD736" s="205">
        <v>5.359814933382609</v>
      </c>
      <c r="BE736" s="205">
        <v>1230.9327748854778</v>
      </c>
      <c r="BF736" s="205">
        <v>0.0</v>
      </c>
      <c r="BG736" s="205">
        <v>32532.499999999927</v>
      </c>
      <c r="BH736" s="205">
        <v>26025.999999999953</v>
      </c>
      <c r="BI736" s="2" t="s">
        <v>904</v>
      </c>
      <c r="BJ736" s="2" t="s">
        <v>904</v>
      </c>
      <c r="BK736" s="203">
        <v>1187.2184048172912</v>
      </c>
      <c r="BL736" s="2">
        <v>2.0</v>
      </c>
      <c r="BM736" s="207">
        <v>1187.2184048172912</v>
      </c>
      <c r="BN736" s="208" t="s">
        <v>905</v>
      </c>
      <c r="BO736" s="87">
        <v>20.0</v>
      </c>
      <c r="BP736" s="101">
        <v>0.05</v>
      </c>
      <c r="BQ736" s="101">
        <v>0.04</v>
      </c>
      <c r="BR736" s="2">
        <v>100.0</v>
      </c>
      <c r="BS736" s="2">
        <v>100.0</v>
      </c>
    </row>
    <row r="737" ht="12.75" customHeight="1">
      <c r="A737" s="87" t="str">
        <f t="shared" si="1"/>
        <v>United States Salt marsh Restoration Hybrid Medium</v>
      </c>
      <c r="B737" s="87" t="s">
        <v>161</v>
      </c>
      <c r="C737" s="203" t="s">
        <v>183</v>
      </c>
      <c r="D737" s="203" t="s">
        <v>583</v>
      </c>
      <c r="E737" s="203" t="s">
        <v>168</v>
      </c>
      <c r="F737" s="203" t="s">
        <v>174</v>
      </c>
      <c r="G737" s="203" t="s">
        <v>910</v>
      </c>
      <c r="H737" s="177">
        <v>500.0</v>
      </c>
      <c r="I737" s="2" t="s">
        <v>903</v>
      </c>
      <c r="J737" s="2">
        <v>166735.75267829827</v>
      </c>
      <c r="K737" s="2">
        <v>1.979517543207397E8</v>
      </c>
      <c r="L737" s="204">
        <v>-8.609655163082278E7</v>
      </c>
      <c r="M737" s="92">
        <v>1.0081682747527793E8</v>
      </c>
      <c r="N737" s="92">
        <v>1.1960173494208318E8</v>
      </c>
      <c r="O737" s="92">
        <v>7.848300307497944E7</v>
      </c>
      <c r="P737" s="92">
        <v>8.98975351136422E7</v>
      </c>
      <c r="Q737" s="92">
        <v>2.23338244002985E7</v>
      </c>
      <c r="R737" s="92">
        <v>2.970419982844097E7</v>
      </c>
      <c r="S737" s="92">
        <v>32532.499999999927</v>
      </c>
      <c r="T737" s="92">
        <v>26025.999999999953</v>
      </c>
      <c r="U737" s="92">
        <v>2.1349127992514487E7</v>
      </c>
      <c r="V737" s="92">
        <v>3.638584613541785E7</v>
      </c>
      <c r="W737" s="92">
        <v>3873.696590919777</v>
      </c>
      <c r="X737" s="92">
        <v>201633.65495055585</v>
      </c>
      <c r="Y737" s="92">
        <v>201633.65495055585</v>
      </c>
      <c r="Z737" s="92">
        <v>65.06499999999986</v>
      </c>
      <c r="AA737" s="92">
        <v>42698.255985028976</v>
      </c>
      <c r="AB737" s="87">
        <v>500.0</v>
      </c>
      <c r="AC737" s="2">
        <v>8.609655163082278E7</v>
      </c>
      <c r="AD737" s="92">
        <v>7.848300307497944E7</v>
      </c>
      <c r="AE737" s="92">
        <v>2.23338244002985E7</v>
      </c>
      <c r="AF737" s="92">
        <v>2.1349127992514487E7</v>
      </c>
      <c r="AG737" s="92">
        <v>3873.696590919777</v>
      </c>
      <c r="AH737" s="2" t="s">
        <v>904</v>
      </c>
      <c r="AI737" s="2" t="s">
        <v>904</v>
      </c>
      <c r="AJ737" s="2" t="s">
        <v>904</v>
      </c>
      <c r="AK737" s="177">
        <v>26025.999999999953</v>
      </c>
      <c r="AL737" s="2" t="s">
        <v>904</v>
      </c>
      <c r="AM737" s="2" t="s">
        <v>904</v>
      </c>
      <c r="AN737" s="2" t="s">
        <v>904</v>
      </c>
      <c r="AO737" s="2" t="s">
        <v>904</v>
      </c>
      <c r="AP737" s="2" t="s">
        <v>904</v>
      </c>
      <c r="AQ737" s="2" t="s">
        <v>904</v>
      </c>
      <c r="AR737" s="2" t="s">
        <v>904</v>
      </c>
      <c r="AS737" s="2" t="s">
        <v>904</v>
      </c>
      <c r="AT737" s="2" t="s">
        <v>904</v>
      </c>
      <c r="AU737" s="2" t="s">
        <v>904</v>
      </c>
      <c r="AV737" s="2" t="s">
        <v>904</v>
      </c>
      <c r="AW737" s="2" t="s">
        <v>904</v>
      </c>
      <c r="AX737" s="2" t="s">
        <v>904</v>
      </c>
      <c r="AY737" s="2" t="s">
        <v>904</v>
      </c>
      <c r="AZ737" s="2" t="s">
        <v>904</v>
      </c>
      <c r="BA737" s="205">
        <v>3.865747200641543E7</v>
      </c>
      <c r="BB737" s="205">
        <v>5.359814933382609</v>
      </c>
      <c r="BC737" s="206" t="s">
        <v>904</v>
      </c>
      <c r="BD737" s="205">
        <v>5.359814933382609</v>
      </c>
      <c r="BE737" s="205">
        <v>1230.9327748854778</v>
      </c>
      <c r="BF737" s="205">
        <v>0.0</v>
      </c>
      <c r="BG737" s="205">
        <v>32532.499999999927</v>
      </c>
      <c r="BH737" s="205">
        <v>26025.999999999953</v>
      </c>
      <c r="BI737" s="2" t="s">
        <v>904</v>
      </c>
      <c r="BJ737" s="2" t="s">
        <v>904</v>
      </c>
      <c r="BK737" s="203">
        <v>1187.2184048172912</v>
      </c>
      <c r="BL737" s="2">
        <v>2.0</v>
      </c>
      <c r="BM737" s="207">
        <v>1187.2184048172912</v>
      </c>
      <c r="BN737" s="208" t="s">
        <v>905</v>
      </c>
      <c r="BO737" s="87">
        <v>20.0</v>
      </c>
      <c r="BP737" s="101">
        <v>0.05</v>
      </c>
      <c r="BQ737" s="101">
        <v>0.04</v>
      </c>
      <c r="BR737" s="2">
        <v>100.0</v>
      </c>
      <c r="BS737" s="2">
        <v>100.0</v>
      </c>
    </row>
    <row r="738" ht="12.75" customHeight="1">
      <c r="A738" s="87" t="str">
        <f t="shared" si="1"/>
        <v>United States Mangrove Restoration Hybrid Medium</v>
      </c>
      <c r="B738" s="87" t="s">
        <v>161</v>
      </c>
      <c r="C738" s="203" t="s">
        <v>183</v>
      </c>
      <c r="D738" s="203" t="s">
        <v>583</v>
      </c>
      <c r="E738" s="203" t="s">
        <v>160</v>
      </c>
      <c r="F738" s="203" t="s">
        <v>174</v>
      </c>
      <c r="G738" s="203" t="s">
        <v>910</v>
      </c>
      <c r="H738" s="177">
        <v>500.0</v>
      </c>
      <c r="I738" s="2" t="s">
        <v>903</v>
      </c>
      <c r="J738" s="2">
        <v>166588.7605462688</v>
      </c>
      <c r="K738" s="2">
        <v>4997662.816388064</v>
      </c>
      <c r="L738" s="204">
        <v>-5.659221188381376E7</v>
      </c>
      <c r="M738" s="92">
        <v>5.922144350699253E7</v>
      </c>
      <c r="N738" s="92">
        <v>7.01734926783807E7</v>
      </c>
      <c r="O738" s="92">
        <v>4.619481960781309E7</v>
      </c>
      <c r="P738" s="92">
        <v>5.2865566666666664E7</v>
      </c>
      <c r="Q738" s="92">
        <v>1.3026623899179436E7</v>
      </c>
      <c r="R738" s="92">
        <v>1.730792601171403E7</v>
      </c>
      <c r="S738" s="92">
        <v>168040.27500000002</v>
      </c>
      <c r="T738" s="92">
        <v>134432.22000000006</v>
      </c>
      <c r="U738" s="92">
        <v>2786549.2300222656</v>
      </c>
      <c r="V738" s="92">
        <v>4749184.677140318</v>
      </c>
      <c r="W738" s="92">
        <v>440.53013114707545</v>
      </c>
      <c r="X738" s="92">
        <v>118442.88701398505</v>
      </c>
      <c r="Y738" s="92">
        <v>118442.88701398505</v>
      </c>
      <c r="Z738" s="92">
        <v>336.0805500000001</v>
      </c>
      <c r="AA738" s="92">
        <v>5573.098460044531</v>
      </c>
      <c r="AB738" s="87">
        <v>500.0</v>
      </c>
      <c r="AC738" s="2">
        <v>5.659221188381376E7</v>
      </c>
      <c r="AD738" s="92">
        <v>4.619481960781309E7</v>
      </c>
      <c r="AE738" s="92">
        <v>1.3026623899179436E7</v>
      </c>
      <c r="AF738" s="92">
        <v>2786549.2300222656</v>
      </c>
      <c r="AG738" s="92">
        <v>440.53013114707545</v>
      </c>
      <c r="AH738" s="2" t="s">
        <v>904</v>
      </c>
      <c r="AI738" s="2" t="s">
        <v>904</v>
      </c>
      <c r="AJ738" s="2" t="s">
        <v>904</v>
      </c>
      <c r="AK738" s="177">
        <v>134432.22000000006</v>
      </c>
      <c r="AL738" s="2" t="s">
        <v>904</v>
      </c>
      <c r="AM738" s="2" t="s">
        <v>904</v>
      </c>
      <c r="AN738" s="2" t="s">
        <v>904</v>
      </c>
      <c r="AO738" s="2" t="s">
        <v>904</v>
      </c>
      <c r="AP738" s="2" t="s">
        <v>904</v>
      </c>
      <c r="AQ738" s="2" t="s">
        <v>904</v>
      </c>
      <c r="AR738" s="2" t="s">
        <v>904</v>
      </c>
      <c r="AS738" s="2" t="s">
        <v>904</v>
      </c>
      <c r="AT738" s="2" t="s">
        <v>904</v>
      </c>
      <c r="AU738" s="2" t="s">
        <v>904</v>
      </c>
      <c r="AV738" s="2" t="s">
        <v>904</v>
      </c>
      <c r="AW738" s="2" t="s">
        <v>904</v>
      </c>
      <c r="AX738" s="2" t="s">
        <v>904</v>
      </c>
      <c r="AY738" s="2" t="s">
        <v>904</v>
      </c>
      <c r="AZ738" s="2" t="s">
        <v>904</v>
      </c>
      <c r="BA738" s="205">
        <v>4453780.038371273</v>
      </c>
      <c r="BB738" s="205">
        <v>81.58860524149316</v>
      </c>
      <c r="BC738" s="206" t="s">
        <v>904</v>
      </c>
      <c r="BD738" s="205">
        <v>81.58860524149316</v>
      </c>
      <c r="BE738" s="205">
        <v>73923.36901865329</v>
      </c>
      <c r="BF738" s="205">
        <v>0.0</v>
      </c>
      <c r="BG738" s="205">
        <v>168040.27500000002</v>
      </c>
      <c r="BH738" s="205">
        <v>134432.22000000006</v>
      </c>
      <c r="BI738" s="2" t="s">
        <v>904</v>
      </c>
      <c r="BJ738" s="2" t="s">
        <v>904</v>
      </c>
      <c r="BK738" s="203">
        <v>30.0</v>
      </c>
      <c r="BL738" s="2">
        <v>1.0</v>
      </c>
      <c r="BM738" s="207">
        <v>30.0</v>
      </c>
      <c r="BN738" s="208" t="s">
        <v>906</v>
      </c>
      <c r="BO738" s="87">
        <v>20.0</v>
      </c>
      <c r="BP738" s="101">
        <v>0.05</v>
      </c>
      <c r="BQ738" s="101">
        <v>0.04</v>
      </c>
      <c r="BR738" s="2">
        <v>100.0</v>
      </c>
      <c r="BS738" s="2">
        <v>100.0</v>
      </c>
    </row>
    <row r="739" ht="12.75" customHeight="1">
      <c r="A739" s="87" t="str">
        <f t="shared" si="1"/>
        <v>United States Mangrove Restoration Hybrid Medium</v>
      </c>
      <c r="B739" s="87" t="s">
        <v>161</v>
      </c>
      <c r="C739" s="203" t="s">
        <v>183</v>
      </c>
      <c r="D739" s="203" t="s">
        <v>583</v>
      </c>
      <c r="E739" s="203" t="s">
        <v>160</v>
      </c>
      <c r="F739" s="203" t="s">
        <v>174</v>
      </c>
      <c r="G739" s="203" t="s">
        <v>910</v>
      </c>
      <c r="H739" s="177">
        <v>500.0</v>
      </c>
      <c r="I739" s="2" t="s">
        <v>903</v>
      </c>
      <c r="J739" s="2">
        <v>166588.7605462688</v>
      </c>
      <c r="K739" s="2">
        <v>4997662.816388064</v>
      </c>
      <c r="L739" s="204">
        <v>-5.659221188381376E7</v>
      </c>
      <c r="M739" s="92">
        <v>5.922144350699253E7</v>
      </c>
      <c r="N739" s="92">
        <v>7.01734926783807E7</v>
      </c>
      <c r="O739" s="92">
        <v>4.619481960781309E7</v>
      </c>
      <c r="P739" s="92">
        <v>5.2865566666666664E7</v>
      </c>
      <c r="Q739" s="92">
        <v>1.3026623899179436E7</v>
      </c>
      <c r="R739" s="92">
        <v>1.730792601171403E7</v>
      </c>
      <c r="S739" s="92">
        <v>168040.27500000002</v>
      </c>
      <c r="T739" s="92">
        <v>134432.22000000006</v>
      </c>
      <c r="U739" s="92">
        <v>2786549.2300222656</v>
      </c>
      <c r="V739" s="92">
        <v>4749184.677140318</v>
      </c>
      <c r="W739" s="92">
        <v>440.53013114707545</v>
      </c>
      <c r="X739" s="92">
        <v>118442.88701398505</v>
      </c>
      <c r="Y739" s="92">
        <v>118442.88701398505</v>
      </c>
      <c r="Z739" s="92">
        <v>336.0805500000001</v>
      </c>
      <c r="AA739" s="92">
        <v>5573.098460044531</v>
      </c>
      <c r="AB739" s="87">
        <v>500.0</v>
      </c>
      <c r="AC739" s="2">
        <v>5.659221188381376E7</v>
      </c>
      <c r="AD739" s="92">
        <v>4.619481960781309E7</v>
      </c>
      <c r="AE739" s="92">
        <v>1.3026623899179436E7</v>
      </c>
      <c r="AF739" s="92">
        <v>2786549.2300222656</v>
      </c>
      <c r="AG739" s="92">
        <v>440.53013114707545</v>
      </c>
      <c r="AH739" s="2" t="s">
        <v>904</v>
      </c>
      <c r="AI739" s="2" t="s">
        <v>904</v>
      </c>
      <c r="AJ739" s="2" t="s">
        <v>904</v>
      </c>
      <c r="AK739" s="177">
        <v>134432.22000000006</v>
      </c>
      <c r="AL739" s="2" t="s">
        <v>904</v>
      </c>
      <c r="AM739" s="2" t="s">
        <v>904</v>
      </c>
      <c r="AN739" s="2" t="s">
        <v>904</v>
      </c>
      <c r="AO739" s="2" t="s">
        <v>904</v>
      </c>
      <c r="AP739" s="2" t="s">
        <v>904</v>
      </c>
      <c r="AQ739" s="2" t="s">
        <v>904</v>
      </c>
      <c r="AR739" s="2" t="s">
        <v>904</v>
      </c>
      <c r="AS739" s="2" t="s">
        <v>904</v>
      </c>
      <c r="AT739" s="2" t="s">
        <v>904</v>
      </c>
      <c r="AU739" s="2" t="s">
        <v>904</v>
      </c>
      <c r="AV739" s="2" t="s">
        <v>904</v>
      </c>
      <c r="AW739" s="2" t="s">
        <v>904</v>
      </c>
      <c r="AX739" s="2" t="s">
        <v>904</v>
      </c>
      <c r="AY739" s="2" t="s">
        <v>904</v>
      </c>
      <c r="AZ739" s="2" t="s">
        <v>904</v>
      </c>
      <c r="BA739" s="205">
        <v>4453780.038371273</v>
      </c>
      <c r="BB739" s="205">
        <v>81.58860524149316</v>
      </c>
      <c r="BC739" s="206" t="s">
        <v>904</v>
      </c>
      <c r="BD739" s="205">
        <v>81.58860524149316</v>
      </c>
      <c r="BE739" s="205">
        <v>73923.36901865329</v>
      </c>
      <c r="BF739" s="205">
        <v>0.0</v>
      </c>
      <c r="BG739" s="205">
        <v>168040.27500000002</v>
      </c>
      <c r="BH739" s="205">
        <v>134432.22000000006</v>
      </c>
      <c r="BI739" s="2" t="s">
        <v>904</v>
      </c>
      <c r="BJ739" s="2" t="s">
        <v>904</v>
      </c>
      <c r="BK739" s="203">
        <v>30.0</v>
      </c>
      <c r="BL739" s="2">
        <v>1.0</v>
      </c>
      <c r="BM739" s="207">
        <v>30.0</v>
      </c>
      <c r="BN739" s="208" t="s">
        <v>906</v>
      </c>
      <c r="BO739" s="87">
        <v>20.0</v>
      </c>
      <c r="BP739" s="101">
        <v>0.05</v>
      </c>
      <c r="BQ739" s="101">
        <v>0.04</v>
      </c>
      <c r="BR739" s="2">
        <v>100.0</v>
      </c>
      <c r="BS739" s="2">
        <v>100.0</v>
      </c>
    </row>
    <row r="740" ht="12.75" customHeight="1">
      <c r="A740" s="87" t="str">
        <f t="shared" si="1"/>
        <v>United States Salt marsh Restoration Hybrid Medium</v>
      </c>
      <c r="B740" s="87" t="s">
        <v>161</v>
      </c>
      <c r="C740" s="203" t="s">
        <v>183</v>
      </c>
      <c r="D740" s="203" t="s">
        <v>583</v>
      </c>
      <c r="E740" s="203" t="s">
        <v>168</v>
      </c>
      <c r="F740" s="203" t="s">
        <v>174</v>
      </c>
      <c r="G740" s="203" t="s">
        <v>910</v>
      </c>
      <c r="H740" s="177">
        <v>500.0</v>
      </c>
      <c r="I740" s="2" t="s">
        <v>903</v>
      </c>
      <c r="J740" s="2">
        <v>166735.75267829827</v>
      </c>
      <c r="K740" s="2">
        <v>5002072.580348948</v>
      </c>
      <c r="L740" s="204">
        <v>-9.81963877894326E7</v>
      </c>
      <c r="M740" s="92">
        <v>9.873586210787025E7</v>
      </c>
      <c r="N740" s="92">
        <v>1.1605509426906937E8</v>
      </c>
      <c r="O740" s="92">
        <v>7.848300307497944E7</v>
      </c>
      <c r="P740" s="92">
        <v>8.98975351136422E7</v>
      </c>
      <c r="Q740" s="92">
        <v>2.0252859032890815E7</v>
      </c>
      <c r="R740" s="92">
        <v>2.6157559155427173E7</v>
      </c>
      <c r="S740" s="92">
        <v>32532.499999999927</v>
      </c>
      <c r="T740" s="92">
        <v>26025.999999999953</v>
      </c>
      <c r="U740" s="92">
        <v>539474.3184376435</v>
      </c>
      <c r="V740" s="92">
        <v>919439.4052798778</v>
      </c>
      <c r="W740" s="92">
        <v>3793.73941857644</v>
      </c>
      <c r="X740" s="92">
        <v>197471.7242157405</v>
      </c>
      <c r="Y740" s="92">
        <v>197471.7242157405</v>
      </c>
      <c r="Z740" s="92">
        <v>65.06499999999986</v>
      </c>
      <c r="AA740" s="92">
        <v>1078.9486368752869</v>
      </c>
      <c r="AB740" s="87">
        <v>500.0</v>
      </c>
      <c r="AC740" s="2">
        <v>9.81963877894326E7</v>
      </c>
      <c r="AD740" s="92">
        <v>7.848300307497944E7</v>
      </c>
      <c r="AE740" s="92">
        <v>2.0252859032890815E7</v>
      </c>
      <c r="AF740" s="92">
        <v>539474.3184376435</v>
      </c>
      <c r="AG740" s="92">
        <v>3793.73941857644</v>
      </c>
      <c r="AH740" s="2" t="s">
        <v>904</v>
      </c>
      <c r="AI740" s="2" t="s">
        <v>904</v>
      </c>
      <c r="AJ740" s="2" t="s">
        <v>904</v>
      </c>
      <c r="AK740" s="177">
        <v>26025.999999999953</v>
      </c>
      <c r="AL740" s="2" t="s">
        <v>904</v>
      </c>
      <c r="AM740" s="2" t="s">
        <v>904</v>
      </c>
      <c r="AN740" s="2" t="s">
        <v>904</v>
      </c>
      <c r="AO740" s="2" t="s">
        <v>904</v>
      </c>
      <c r="AP740" s="2" t="s">
        <v>904</v>
      </c>
      <c r="AQ740" s="2" t="s">
        <v>904</v>
      </c>
      <c r="AR740" s="2" t="s">
        <v>904</v>
      </c>
      <c r="AS740" s="2" t="s">
        <v>904</v>
      </c>
      <c r="AT740" s="2" t="s">
        <v>904</v>
      </c>
      <c r="AU740" s="2" t="s">
        <v>904</v>
      </c>
      <c r="AV740" s="2" t="s">
        <v>904</v>
      </c>
      <c r="AW740" s="2" t="s">
        <v>904</v>
      </c>
      <c r="AX740" s="2" t="s">
        <v>904</v>
      </c>
      <c r="AY740" s="2" t="s">
        <v>904</v>
      </c>
      <c r="AZ740" s="2" t="s">
        <v>904</v>
      </c>
      <c r="BA740" s="205">
        <v>3.865747200641543E7</v>
      </c>
      <c r="BB740" s="205">
        <v>5.359814933382609</v>
      </c>
      <c r="BC740" s="206" t="s">
        <v>904</v>
      </c>
      <c r="BD740" s="205">
        <v>5.359814933382609</v>
      </c>
      <c r="BE740" s="205">
        <v>1230.9327748854778</v>
      </c>
      <c r="BF740" s="205">
        <v>0.0</v>
      </c>
      <c r="BG740" s="205">
        <v>32532.499999999927</v>
      </c>
      <c r="BH740" s="205">
        <v>26025.999999999953</v>
      </c>
      <c r="BI740" s="2" t="s">
        <v>904</v>
      </c>
      <c r="BJ740" s="2" t="s">
        <v>904</v>
      </c>
      <c r="BK740" s="203">
        <v>30.0</v>
      </c>
      <c r="BL740" s="2">
        <v>1.0</v>
      </c>
      <c r="BM740" s="207">
        <v>30.0</v>
      </c>
      <c r="BN740" s="208" t="s">
        <v>906</v>
      </c>
      <c r="BO740" s="87">
        <v>20.0</v>
      </c>
      <c r="BP740" s="101">
        <v>0.05</v>
      </c>
      <c r="BQ740" s="101">
        <v>0.04</v>
      </c>
      <c r="BR740" s="2">
        <v>100.0</v>
      </c>
      <c r="BS740" s="2">
        <v>100.0</v>
      </c>
    </row>
    <row r="741" ht="12.75" customHeight="1">
      <c r="A741" s="87" t="str">
        <f t="shared" si="1"/>
        <v>United States Salt marsh Restoration Hybrid Medium</v>
      </c>
      <c r="B741" s="87" t="s">
        <v>161</v>
      </c>
      <c r="C741" s="203" t="s">
        <v>183</v>
      </c>
      <c r="D741" s="203" t="s">
        <v>583</v>
      </c>
      <c r="E741" s="203" t="s">
        <v>168</v>
      </c>
      <c r="F741" s="203" t="s">
        <v>174</v>
      </c>
      <c r="G741" s="203" t="s">
        <v>910</v>
      </c>
      <c r="H741" s="177">
        <v>500.0</v>
      </c>
      <c r="I741" s="2" t="s">
        <v>903</v>
      </c>
      <c r="J741" s="2">
        <v>166735.75267829827</v>
      </c>
      <c r="K741" s="2">
        <v>5002072.580348948</v>
      </c>
      <c r="L741" s="204">
        <v>-9.81963877894326E7</v>
      </c>
      <c r="M741" s="92">
        <v>9.873586210787025E7</v>
      </c>
      <c r="N741" s="92">
        <v>1.1605509426906937E8</v>
      </c>
      <c r="O741" s="92">
        <v>7.848300307497944E7</v>
      </c>
      <c r="P741" s="92">
        <v>8.98975351136422E7</v>
      </c>
      <c r="Q741" s="92">
        <v>2.0252859032890815E7</v>
      </c>
      <c r="R741" s="92">
        <v>2.6157559155427173E7</v>
      </c>
      <c r="S741" s="92">
        <v>32532.499999999927</v>
      </c>
      <c r="T741" s="92">
        <v>26025.999999999953</v>
      </c>
      <c r="U741" s="92">
        <v>539474.3184376435</v>
      </c>
      <c r="V741" s="92">
        <v>919439.4052798778</v>
      </c>
      <c r="W741" s="92">
        <v>3793.73941857644</v>
      </c>
      <c r="X741" s="92">
        <v>197471.7242157405</v>
      </c>
      <c r="Y741" s="92">
        <v>197471.7242157405</v>
      </c>
      <c r="Z741" s="92">
        <v>65.06499999999986</v>
      </c>
      <c r="AA741" s="92">
        <v>1078.9486368752869</v>
      </c>
      <c r="AB741" s="87">
        <v>500.0</v>
      </c>
      <c r="AC741" s="2">
        <v>9.81963877894326E7</v>
      </c>
      <c r="AD741" s="92">
        <v>7.848300307497944E7</v>
      </c>
      <c r="AE741" s="92">
        <v>2.0252859032890815E7</v>
      </c>
      <c r="AF741" s="92">
        <v>539474.3184376435</v>
      </c>
      <c r="AG741" s="92">
        <v>3793.73941857644</v>
      </c>
      <c r="AH741" s="2" t="s">
        <v>904</v>
      </c>
      <c r="AI741" s="2" t="s">
        <v>904</v>
      </c>
      <c r="AJ741" s="2" t="s">
        <v>904</v>
      </c>
      <c r="AK741" s="177">
        <v>26025.999999999953</v>
      </c>
      <c r="AL741" s="2" t="s">
        <v>904</v>
      </c>
      <c r="AM741" s="2" t="s">
        <v>904</v>
      </c>
      <c r="AN741" s="2" t="s">
        <v>904</v>
      </c>
      <c r="AO741" s="2" t="s">
        <v>904</v>
      </c>
      <c r="AP741" s="2" t="s">
        <v>904</v>
      </c>
      <c r="AQ741" s="2" t="s">
        <v>904</v>
      </c>
      <c r="AR741" s="2" t="s">
        <v>904</v>
      </c>
      <c r="AS741" s="2" t="s">
        <v>904</v>
      </c>
      <c r="AT741" s="2" t="s">
        <v>904</v>
      </c>
      <c r="AU741" s="2" t="s">
        <v>904</v>
      </c>
      <c r="AV741" s="2" t="s">
        <v>904</v>
      </c>
      <c r="AW741" s="2" t="s">
        <v>904</v>
      </c>
      <c r="AX741" s="2" t="s">
        <v>904</v>
      </c>
      <c r="AY741" s="2" t="s">
        <v>904</v>
      </c>
      <c r="AZ741" s="2" t="s">
        <v>904</v>
      </c>
      <c r="BA741" s="205">
        <v>3.865747200641543E7</v>
      </c>
      <c r="BB741" s="205">
        <v>5.359814933382609</v>
      </c>
      <c r="BC741" s="206" t="s">
        <v>904</v>
      </c>
      <c r="BD741" s="205">
        <v>5.359814933382609</v>
      </c>
      <c r="BE741" s="205">
        <v>1230.9327748854778</v>
      </c>
      <c r="BF741" s="205">
        <v>0.0</v>
      </c>
      <c r="BG741" s="205">
        <v>32532.499999999927</v>
      </c>
      <c r="BH741" s="205">
        <v>26025.999999999953</v>
      </c>
      <c r="BI741" s="2" t="s">
        <v>904</v>
      </c>
      <c r="BJ741" s="2" t="s">
        <v>904</v>
      </c>
      <c r="BK741" s="203">
        <v>30.0</v>
      </c>
      <c r="BL741" s="2">
        <v>1.0</v>
      </c>
      <c r="BM741" s="207">
        <v>30.0</v>
      </c>
      <c r="BN741" s="208" t="s">
        <v>906</v>
      </c>
      <c r="BO741" s="87">
        <v>20.0</v>
      </c>
      <c r="BP741" s="101">
        <v>0.05</v>
      </c>
      <c r="BQ741" s="101">
        <v>0.04</v>
      </c>
      <c r="BR741" s="2">
        <v>100.0</v>
      </c>
      <c r="BS741" s="2">
        <v>100.0</v>
      </c>
    </row>
    <row r="742" ht="12.75" customHeight="1">
      <c r="A742" s="87" t="str">
        <f t="shared" si="1"/>
        <v>United States Mangrove Restoration Hybrid Small</v>
      </c>
      <c r="B742" s="87" t="s">
        <v>161</v>
      </c>
      <c r="C742" s="203" t="s">
        <v>183</v>
      </c>
      <c r="D742" s="203" t="s">
        <v>583</v>
      </c>
      <c r="E742" s="203" t="s">
        <v>160</v>
      </c>
      <c r="F742" s="203" t="s">
        <v>174</v>
      </c>
      <c r="G742" s="203" t="s">
        <v>910</v>
      </c>
      <c r="H742" s="177">
        <v>100.0</v>
      </c>
      <c r="I742" s="2" t="s">
        <v>907</v>
      </c>
      <c r="J742" s="2">
        <v>166588.7605462688</v>
      </c>
      <c r="K742" s="2">
        <v>4.196250329324592E7</v>
      </c>
      <c r="L742" s="204">
        <v>-1.1563434524281204E7</v>
      </c>
      <c r="M742" s="92">
        <v>1.5583894357867457E7</v>
      </c>
      <c r="N742" s="92">
        <v>1.9207455424224656E7</v>
      </c>
      <c r="O742" s="92">
        <v>1.0595073258989532E7</v>
      </c>
      <c r="P742" s="92">
        <v>1.1834366666666666E7</v>
      </c>
      <c r="Q742" s="92">
        <v>4988821.098877925</v>
      </c>
      <c r="R742" s="92">
        <v>7373088.75755799</v>
      </c>
      <c r="S742" s="92">
        <v>34469.80000000002</v>
      </c>
      <c r="T742" s="92">
        <v>27575.840000000007</v>
      </c>
      <c r="U742" s="92">
        <v>4830077.229256795</v>
      </c>
      <c r="V742" s="92">
        <v>8151493.695579904</v>
      </c>
      <c r="W742" s="92">
        <v>565.1285457801994</v>
      </c>
      <c r="X742" s="92">
        <v>155838.94357867457</v>
      </c>
      <c r="Y742" s="92">
        <v>31167.788715734914</v>
      </c>
      <c r="Z742" s="92">
        <v>344.69800000000015</v>
      </c>
      <c r="AA742" s="92">
        <v>48300.77229256795</v>
      </c>
      <c r="AB742" s="87">
        <v>500.0</v>
      </c>
      <c r="AC742" s="2">
        <v>1.1563434524281204E7</v>
      </c>
      <c r="AD742" s="92">
        <v>1.0595073258989532E7</v>
      </c>
      <c r="AE742" s="92">
        <v>4988821.098877925</v>
      </c>
      <c r="AF742" s="92">
        <v>4830077.229256795</v>
      </c>
      <c r="AG742" s="92">
        <v>565.1285457801994</v>
      </c>
      <c r="AH742" s="2" t="s">
        <v>904</v>
      </c>
      <c r="AI742" s="2" t="s">
        <v>904</v>
      </c>
      <c r="AJ742" s="2" t="s">
        <v>904</v>
      </c>
      <c r="AK742" s="177">
        <v>27575.840000000007</v>
      </c>
      <c r="AL742" s="2" t="s">
        <v>904</v>
      </c>
      <c r="AM742" s="2" t="s">
        <v>904</v>
      </c>
      <c r="AN742" s="2" t="s">
        <v>904</v>
      </c>
      <c r="AO742" s="2" t="s">
        <v>904</v>
      </c>
      <c r="AP742" s="2" t="s">
        <v>904</v>
      </c>
      <c r="AQ742" s="2" t="s">
        <v>904</v>
      </c>
      <c r="AR742" s="2" t="s">
        <v>904</v>
      </c>
      <c r="AS742" s="2" t="s">
        <v>904</v>
      </c>
      <c r="AT742" s="2" t="s">
        <v>904</v>
      </c>
      <c r="AU742" s="2" t="s">
        <v>904</v>
      </c>
      <c r="AV742" s="2" t="s">
        <v>904</v>
      </c>
      <c r="AW742" s="2" t="s">
        <v>904</v>
      </c>
      <c r="AX742" s="2" t="s">
        <v>904</v>
      </c>
      <c r="AY742" s="2" t="s">
        <v>904</v>
      </c>
      <c r="AZ742" s="2" t="s">
        <v>904</v>
      </c>
      <c r="BA742" s="205">
        <v>4453780.038371273</v>
      </c>
      <c r="BB742" s="205">
        <v>16.317721048298623</v>
      </c>
      <c r="BC742" s="206" t="s">
        <v>904</v>
      </c>
      <c r="BD742" s="205">
        <v>16.317721048298623</v>
      </c>
      <c r="BE742" s="205">
        <v>14784.673803730659</v>
      </c>
      <c r="BF742" s="205">
        <v>0.0</v>
      </c>
      <c r="BG742" s="205">
        <v>34469.80000000002</v>
      </c>
      <c r="BH742" s="205">
        <v>27575.840000000007</v>
      </c>
      <c r="BI742" s="2" t="s">
        <v>904</v>
      </c>
      <c r="BJ742" s="2" t="s">
        <v>904</v>
      </c>
      <c r="BK742" s="203">
        <v>251.89276368732658</v>
      </c>
      <c r="BL742" s="2">
        <v>2.0</v>
      </c>
      <c r="BM742" s="207">
        <v>251.89276368732658</v>
      </c>
      <c r="BN742" s="208" t="s">
        <v>905</v>
      </c>
      <c r="BO742" s="87">
        <v>20.0</v>
      </c>
      <c r="BP742" s="101">
        <v>0.05</v>
      </c>
      <c r="BQ742" s="101">
        <v>0.04</v>
      </c>
      <c r="BR742" s="2">
        <v>100.0</v>
      </c>
      <c r="BS742" s="2">
        <v>100.0</v>
      </c>
    </row>
    <row r="743" ht="12.75" customHeight="1">
      <c r="A743" s="87" t="str">
        <f t="shared" si="1"/>
        <v>United States Mangrove Restoration Hybrid Small</v>
      </c>
      <c r="B743" s="87" t="s">
        <v>161</v>
      </c>
      <c r="C743" s="203" t="s">
        <v>183</v>
      </c>
      <c r="D743" s="203" t="s">
        <v>583</v>
      </c>
      <c r="E743" s="203" t="s">
        <v>160</v>
      </c>
      <c r="F743" s="203" t="s">
        <v>174</v>
      </c>
      <c r="G743" s="203" t="s">
        <v>910</v>
      </c>
      <c r="H743" s="177">
        <v>100.0</v>
      </c>
      <c r="I743" s="2" t="s">
        <v>907</v>
      </c>
      <c r="J743" s="2">
        <v>166588.7605462688</v>
      </c>
      <c r="K743" s="2">
        <v>4.196250329324592E7</v>
      </c>
      <c r="L743" s="204">
        <v>-1.1563434524281204E7</v>
      </c>
      <c r="M743" s="92">
        <v>1.5583894357867457E7</v>
      </c>
      <c r="N743" s="92">
        <v>1.9207455424224656E7</v>
      </c>
      <c r="O743" s="92">
        <v>1.0595073258989532E7</v>
      </c>
      <c r="P743" s="92">
        <v>1.1834366666666666E7</v>
      </c>
      <c r="Q743" s="92">
        <v>4988821.098877925</v>
      </c>
      <c r="R743" s="92">
        <v>7373088.75755799</v>
      </c>
      <c r="S743" s="92">
        <v>34469.80000000002</v>
      </c>
      <c r="T743" s="92">
        <v>27575.840000000007</v>
      </c>
      <c r="U743" s="92">
        <v>4830077.229256795</v>
      </c>
      <c r="V743" s="92">
        <v>8151493.695579904</v>
      </c>
      <c r="W743" s="92">
        <v>565.1285457801994</v>
      </c>
      <c r="X743" s="92">
        <v>155838.94357867457</v>
      </c>
      <c r="Y743" s="92">
        <v>31167.788715734914</v>
      </c>
      <c r="Z743" s="92">
        <v>344.69800000000015</v>
      </c>
      <c r="AA743" s="92">
        <v>48300.77229256795</v>
      </c>
      <c r="AB743" s="87">
        <v>500.0</v>
      </c>
      <c r="AC743" s="2">
        <v>1.1563434524281204E7</v>
      </c>
      <c r="AD743" s="92">
        <v>1.0595073258989532E7</v>
      </c>
      <c r="AE743" s="92">
        <v>4988821.098877925</v>
      </c>
      <c r="AF743" s="92">
        <v>4830077.229256795</v>
      </c>
      <c r="AG743" s="92">
        <v>565.1285457801994</v>
      </c>
      <c r="AH743" s="2" t="s">
        <v>904</v>
      </c>
      <c r="AI743" s="2" t="s">
        <v>904</v>
      </c>
      <c r="AJ743" s="2" t="s">
        <v>904</v>
      </c>
      <c r="AK743" s="177">
        <v>27575.840000000007</v>
      </c>
      <c r="AL743" s="2" t="s">
        <v>904</v>
      </c>
      <c r="AM743" s="2" t="s">
        <v>904</v>
      </c>
      <c r="AN743" s="2" t="s">
        <v>904</v>
      </c>
      <c r="AO743" s="2" t="s">
        <v>904</v>
      </c>
      <c r="AP743" s="2" t="s">
        <v>904</v>
      </c>
      <c r="AQ743" s="2" t="s">
        <v>904</v>
      </c>
      <c r="AR743" s="2" t="s">
        <v>904</v>
      </c>
      <c r="AS743" s="2" t="s">
        <v>904</v>
      </c>
      <c r="AT743" s="2" t="s">
        <v>904</v>
      </c>
      <c r="AU743" s="2" t="s">
        <v>904</v>
      </c>
      <c r="AV743" s="2" t="s">
        <v>904</v>
      </c>
      <c r="AW743" s="2" t="s">
        <v>904</v>
      </c>
      <c r="AX743" s="2" t="s">
        <v>904</v>
      </c>
      <c r="AY743" s="2" t="s">
        <v>904</v>
      </c>
      <c r="AZ743" s="2" t="s">
        <v>904</v>
      </c>
      <c r="BA743" s="205">
        <v>4453780.038371273</v>
      </c>
      <c r="BB743" s="205">
        <v>16.317721048298623</v>
      </c>
      <c r="BC743" s="206" t="s">
        <v>904</v>
      </c>
      <c r="BD743" s="205">
        <v>16.317721048298623</v>
      </c>
      <c r="BE743" s="205">
        <v>14784.673803730659</v>
      </c>
      <c r="BF743" s="205">
        <v>0.0</v>
      </c>
      <c r="BG743" s="205">
        <v>34469.80000000002</v>
      </c>
      <c r="BH743" s="205">
        <v>27575.840000000007</v>
      </c>
      <c r="BI743" s="2" t="s">
        <v>904</v>
      </c>
      <c r="BJ743" s="2" t="s">
        <v>904</v>
      </c>
      <c r="BK743" s="203">
        <v>251.89276368732658</v>
      </c>
      <c r="BL743" s="2">
        <v>2.0</v>
      </c>
      <c r="BM743" s="207">
        <v>251.89276368732658</v>
      </c>
      <c r="BN743" s="208" t="s">
        <v>905</v>
      </c>
      <c r="BO743" s="87">
        <v>20.0</v>
      </c>
      <c r="BP743" s="101">
        <v>0.05</v>
      </c>
      <c r="BQ743" s="101">
        <v>0.04</v>
      </c>
      <c r="BR743" s="2">
        <v>100.0</v>
      </c>
      <c r="BS743" s="2">
        <v>100.0</v>
      </c>
    </row>
    <row r="744" ht="12.75" customHeight="1">
      <c r="A744" s="87" t="str">
        <f t="shared" si="1"/>
        <v>United States Salt marsh Restoration Hybrid Small</v>
      </c>
      <c r="B744" s="87" t="s">
        <v>161</v>
      </c>
      <c r="C744" s="203" t="s">
        <v>183</v>
      </c>
      <c r="D744" s="203" t="s">
        <v>583</v>
      </c>
      <c r="E744" s="203" t="s">
        <v>168</v>
      </c>
      <c r="F744" s="203" t="s">
        <v>174</v>
      </c>
      <c r="G744" s="203" t="s">
        <v>910</v>
      </c>
      <c r="H744" s="177">
        <v>100.0</v>
      </c>
      <c r="I744" s="2" t="s">
        <v>907</v>
      </c>
      <c r="J744" s="2">
        <v>166735.75267829827</v>
      </c>
      <c r="K744" s="2">
        <v>2.8877343781894433E8</v>
      </c>
      <c r="L744" s="204">
        <v>-1.881693849299164E7</v>
      </c>
      <c r="M744" s="92">
        <v>2.3847448079021167E7</v>
      </c>
      <c r="N744" s="92">
        <v>2.873017088051112E7</v>
      </c>
      <c r="O744" s="92">
        <v>1.7179330279745024E7</v>
      </c>
      <c r="P744" s="92">
        <v>1.9240760356061775E7</v>
      </c>
      <c r="Q744" s="92">
        <v>6668117.799276143</v>
      </c>
      <c r="R744" s="92">
        <v>9489410.524449343</v>
      </c>
      <c r="S744" s="92">
        <v>6673.333333333321</v>
      </c>
      <c r="T744" s="92">
        <v>5338.666666666656</v>
      </c>
      <c r="U744" s="92">
        <v>6429407.4201122355</v>
      </c>
      <c r="V744" s="92">
        <v>1.0850607881361721E7</v>
      </c>
      <c r="W744" s="92">
        <v>4466.929585231246</v>
      </c>
      <c r="X744" s="92">
        <v>238474.48079021167</v>
      </c>
      <c r="Y744" s="92">
        <v>47694.896158042335</v>
      </c>
      <c r="Z744" s="92">
        <v>66.7333333333332</v>
      </c>
      <c r="AA744" s="92">
        <v>64294.074201122356</v>
      </c>
      <c r="AB744" s="87">
        <v>500.0</v>
      </c>
      <c r="AC744" s="2">
        <v>1.881693849299164E7</v>
      </c>
      <c r="AD744" s="92">
        <v>1.7179330279745024E7</v>
      </c>
      <c r="AE744" s="92">
        <v>6668117.799276143</v>
      </c>
      <c r="AF744" s="92">
        <v>6429407.4201122355</v>
      </c>
      <c r="AG744" s="92">
        <v>4466.929585231246</v>
      </c>
      <c r="AH744" s="2" t="s">
        <v>904</v>
      </c>
      <c r="AI744" s="2" t="s">
        <v>904</v>
      </c>
      <c r="AJ744" s="2" t="s">
        <v>904</v>
      </c>
      <c r="AK744" s="177">
        <v>5338.666666666656</v>
      </c>
      <c r="AL744" s="2" t="s">
        <v>904</v>
      </c>
      <c r="AM744" s="2" t="s">
        <v>904</v>
      </c>
      <c r="AN744" s="2" t="s">
        <v>904</v>
      </c>
      <c r="AO744" s="2" t="s">
        <v>904</v>
      </c>
      <c r="AP744" s="2" t="s">
        <v>904</v>
      </c>
      <c r="AQ744" s="2" t="s">
        <v>904</v>
      </c>
      <c r="AR744" s="2" t="s">
        <v>904</v>
      </c>
      <c r="AS744" s="2" t="s">
        <v>904</v>
      </c>
      <c r="AT744" s="2" t="s">
        <v>904</v>
      </c>
      <c r="AU744" s="2" t="s">
        <v>904</v>
      </c>
      <c r="AV744" s="2" t="s">
        <v>904</v>
      </c>
      <c r="AW744" s="2" t="s">
        <v>904</v>
      </c>
      <c r="AX744" s="2" t="s">
        <v>904</v>
      </c>
      <c r="AY744" s="2" t="s">
        <v>904</v>
      </c>
      <c r="AZ744" s="2" t="s">
        <v>904</v>
      </c>
      <c r="BA744" s="205">
        <v>3.865747200641543E7</v>
      </c>
      <c r="BB744" s="205">
        <v>1.0719629866765246</v>
      </c>
      <c r="BC744" s="206" t="s">
        <v>904</v>
      </c>
      <c r="BD744" s="205">
        <v>1.0719629866765246</v>
      </c>
      <c r="BE744" s="205">
        <v>246.18655497709554</v>
      </c>
      <c r="BF744" s="205">
        <v>0.0</v>
      </c>
      <c r="BG744" s="205">
        <v>6673.333333333321</v>
      </c>
      <c r="BH744" s="205">
        <v>5338.666666666656</v>
      </c>
      <c r="BI744" s="2" t="s">
        <v>904</v>
      </c>
      <c r="BJ744" s="2" t="s">
        <v>904</v>
      </c>
      <c r="BK744" s="203">
        <v>1731.922717115788</v>
      </c>
      <c r="BL744" s="2">
        <v>2.0</v>
      </c>
      <c r="BM744" s="207">
        <v>1731.922717115788</v>
      </c>
      <c r="BN744" s="208" t="s">
        <v>905</v>
      </c>
      <c r="BO744" s="87">
        <v>20.0</v>
      </c>
      <c r="BP744" s="101">
        <v>0.05</v>
      </c>
      <c r="BQ744" s="101">
        <v>0.04</v>
      </c>
      <c r="BR744" s="2">
        <v>100.0</v>
      </c>
      <c r="BS744" s="2">
        <v>100.0</v>
      </c>
    </row>
    <row r="745" ht="12.75" customHeight="1">
      <c r="A745" s="87" t="str">
        <f t="shared" si="1"/>
        <v>United States Salt marsh Restoration Hybrid Small</v>
      </c>
      <c r="B745" s="87" t="s">
        <v>161</v>
      </c>
      <c r="C745" s="203" t="s">
        <v>183</v>
      </c>
      <c r="D745" s="203" t="s">
        <v>583</v>
      </c>
      <c r="E745" s="203" t="s">
        <v>168</v>
      </c>
      <c r="F745" s="203" t="s">
        <v>174</v>
      </c>
      <c r="G745" s="203" t="s">
        <v>910</v>
      </c>
      <c r="H745" s="177">
        <v>100.0</v>
      </c>
      <c r="I745" s="2" t="s">
        <v>907</v>
      </c>
      <c r="J745" s="2">
        <v>166735.75267829827</v>
      </c>
      <c r="K745" s="2">
        <v>2.8877343781894433E8</v>
      </c>
      <c r="L745" s="204">
        <v>-1.881693849299164E7</v>
      </c>
      <c r="M745" s="92">
        <v>2.3847448079021167E7</v>
      </c>
      <c r="N745" s="92">
        <v>2.873017088051112E7</v>
      </c>
      <c r="O745" s="92">
        <v>1.7179330279745024E7</v>
      </c>
      <c r="P745" s="92">
        <v>1.9240760356061775E7</v>
      </c>
      <c r="Q745" s="92">
        <v>6668117.799276143</v>
      </c>
      <c r="R745" s="92">
        <v>9489410.524449343</v>
      </c>
      <c r="S745" s="92">
        <v>6673.333333333321</v>
      </c>
      <c r="T745" s="92">
        <v>5338.666666666656</v>
      </c>
      <c r="U745" s="92">
        <v>6429407.4201122355</v>
      </c>
      <c r="V745" s="92">
        <v>1.0850607881361721E7</v>
      </c>
      <c r="W745" s="92">
        <v>4466.929585231246</v>
      </c>
      <c r="X745" s="92">
        <v>238474.48079021167</v>
      </c>
      <c r="Y745" s="92">
        <v>47694.896158042335</v>
      </c>
      <c r="Z745" s="92">
        <v>66.7333333333332</v>
      </c>
      <c r="AA745" s="92">
        <v>64294.074201122356</v>
      </c>
      <c r="AB745" s="87">
        <v>500.0</v>
      </c>
      <c r="AC745" s="2">
        <v>1.881693849299164E7</v>
      </c>
      <c r="AD745" s="92">
        <v>1.7179330279745024E7</v>
      </c>
      <c r="AE745" s="92">
        <v>6668117.799276143</v>
      </c>
      <c r="AF745" s="92">
        <v>6429407.4201122355</v>
      </c>
      <c r="AG745" s="92">
        <v>4466.929585231246</v>
      </c>
      <c r="AH745" s="2" t="s">
        <v>904</v>
      </c>
      <c r="AI745" s="2" t="s">
        <v>904</v>
      </c>
      <c r="AJ745" s="2" t="s">
        <v>904</v>
      </c>
      <c r="AK745" s="177">
        <v>5338.666666666656</v>
      </c>
      <c r="AL745" s="2" t="s">
        <v>904</v>
      </c>
      <c r="AM745" s="2" t="s">
        <v>904</v>
      </c>
      <c r="AN745" s="2" t="s">
        <v>904</v>
      </c>
      <c r="AO745" s="2" t="s">
        <v>904</v>
      </c>
      <c r="AP745" s="2" t="s">
        <v>904</v>
      </c>
      <c r="AQ745" s="2" t="s">
        <v>904</v>
      </c>
      <c r="AR745" s="2" t="s">
        <v>904</v>
      </c>
      <c r="AS745" s="2" t="s">
        <v>904</v>
      </c>
      <c r="AT745" s="2" t="s">
        <v>904</v>
      </c>
      <c r="AU745" s="2" t="s">
        <v>904</v>
      </c>
      <c r="AV745" s="2" t="s">
        <v>904</v>
      </c>
      <c r="AW745" s="2" t="s">
        <v>904</v>
      </c>
      <c r="AX745" s="2" t="s">
        <v>904</v>
      </c>
      <c r="AY745" s="2" t="s">
        <v>904</v>
      </c>
      <c r="AZ745" s="2" t="s">
        <v>904</v>
      </c>
      <c r="BA745" s="205">
        <v>3.865747200641543E7</v>
      </c>
      <c r="BB745" s="205">
        <v>1.0719629866765246</v>
      </c>
      <c r="BC745" s="206" t="s">
        <v>904</v>
      </c>
      <c r="BD745" s="205">
        <v>1.0719629866765246</v>
      </c>
      <c r="BE745" s="205">
        <v>246.18655497709554</v>
      </c>
      <c r="BF745" s="205">
        <v>0.0</v>
      </c>
      <c r="BG745" s="205">
        <v>6673.333333333321</v>
      </c>
      <c r="BH745" s="205">
        <v>5338.666666666656</v>
      </c>
      <c r="BI745" s="2" t="s">
        <v>904</v>
      </c>
      <c r="BJ745" s="2" t="s">
        <v>904</v>
      </c>
      <c r="BK745" s="203">
        <v>1731.922717115788</v>
      </c>
      <c r="BL745" s="2">
        <v>2.0</v>
      </c>
      <c r="BM745" s="207">
        <v>1731.922717115788</v>
      </c>
      <c r="BN745" s="208" t="s">
        <v>905</v>
      </c>
      <c r="BO745" s="87">
        <v>20.0</v>
      </c>
      <c r="BP745" s="101">
        <v>0.05</v>
      </c>
      <c r="BQ745" s="101">
        <v>0.04</v>
      </c>
      <c r="BR745" s="2">
        <v>100.0</v>
      </c>
      <c r="BS745" s="2">
        <v>100.0</v>
      </c>
    </row>
    <row r="746" ht="12.75" customHeight="1">
      <c r="A746" s="87" t="str">
        <f t="shared" si="1"/>
        <v>United States Mangrove Restoration Hybrid Small</v>
      </c>
      <c r="B746" s="87" t="s">
        <v>161</v>
      </c>
      <c r="C746" s="203" t="s">
        <v>183</v>
      </c>
      <c r="D746" s="203" t="s">
        <v>583</v>
      </c>
      <c r="E746" s="203" t="s">
        <v>160</v>
      </c>
      <c r="F746" s="203" t="s">
        <v>174</v>
      </c>
      <c r="G746" s="203" t="s">
        <v>910</v>
      </c>
      <c r="H746" s="177">
        <v>100.0</v>
      </c>
      <c r="I746" s="2" t="s">
        <v>907</v>
      </c>
      <c r="J746" s="2">
        <v>166588.7605462688</v>
      </c>
      <c r="K746" s="2">
        <v>4997662.816388064</v>
      </c>
      <c r="L746" s="204">
        <v>-1.4583158045676652E7</v>
      </c>
      <c r="M746" s="92">
        <v>1.5158412033749014E7</v>
      </c>
      <c r="N746" s="92">
        <v>1.8489388959029473E7</v>
      </c>
      <c r="O746" s="92">
        <v>1.0595073258989532E7</v>
      </c>
      <c r="P746" s="92">
        <v>1.1834366666666666E7</v>
      </c>
      <c r="Q746" s="92">
        <v>4563338.774759483</v>
      </c>
      <c r="R746" s="92">
        <v>6655022.292362806</v>
      </c>
      <c r="S746" s="92">
        <v>34469.80000000002</v>
      </c>
      <c r="T746" s="92">
        <v>27575.840000000007</v>
      </c>
      <c r="U746" s="92">
        <v>575253.9880723625</v>
      </c>
      <c r="V746" s="92">
        <v>970829.0436280638</v>
      </c>
      <c r="W746" s="92">
        <v>549.6990131125293</v>
      </c>
      <c r="X746" s="92">
        <v>151584.12033749014</v>
      </c>
      <c r="Y746" s="92">
        <v>30316.82406749803</v>
      </c>
      <c r="Z746" s="92">
        <v>344.69800000000015</v>
      </c>
      <c r="AA746" s="92">
        <v>5752.539880723625</v>
      </c>
      <c r="AB746" s="87">
        <v>500.0</v>
      </c>
      <c r="AC746" s="2">
        <v>1.4583158045676652E7</v>
      </c>
      <c r="AD746" s="92">
        <v>1.0595073258989532E7</v>
      </c>
      <c r="AE746" s="92">
        <v>4563338.774759483</v>
      </c>
      <c r="AF746" s="92">
        <v>575253.9880723625</v>
      </c>
      <c r="AG746" s="92">
        <v>549.6990131125293</v>
      </c>
      <c r="AH746" s="2" t="s">
        <v>904</v>
      </c>
      <c r="AI746" s="2" t="s">
        <v>904</v>
      </c>
      <c r="AJ746" s="2" t="s">
        <v>904</v>
      </c>
      <c r="AK746" s="177">
        <v>27575.840000000007</v>
      </c>
      <c r="AL746" s="2" t="s">
        <v>904</v>
      </c>
      <c r="AM746" s="2" t="s">
        <v>904</v>
      </c>
      <c r="AN746" s="2" t="s">
        <v>904</v>
      </c>
      <c r="AO746" s="2" t="s">
        <v>904</v>
      </c>
      <c r="AP746" s="2" t="s">
        <v>904</v>
      </c>
      <c r="AQ746" s="2" t="s">
        <v>904</v>
      </c>
      <c r="AR746" s="2" t="s">
        <v>904</v>
      </c>
      <c r="AS746" s="2" t="s">
        <v>904</v>
      </c>
      <c r="AT746" s="2" t="s">
        <v>904</v>
      </c>
      <c r="AU746" s="2" t="s">
        <v>904</v>
      </c>
      <c r="AV746" s="2" t="s">
        <v>904</v>
      </c>
      <c r="AW746" s="2" t="s">
        <v>904</v>
      </c>
      <c r="AX746" s="2" t="s">
        <v>904</v>
      </c>
      <c r="AY746" s="2" t="s">
        <v>904</v>
      </c>
      <c r="AZ746" s="2" t="s">
        <v>904</v>
      </c>
      <c r="BA746" s="205">
        <v>4453780.038371273</v>
      </c>
      <c r="BB746" s="205">
        <v>16.317721048298623</v>
      </c>
      <c r="BC746" s="206" t="s">
        <v>904</v>
      </c>
      <c r="BD746" s="205">
        <v>16.317721048298623</v>
      </c>
      <c r="BE746" s="205">
        <v>14784.673803730659</v>
      </c>
      <c r="BF746" s="205">
        <v>0.0</v>
      </c>
      <c r="BG746" s="205">
        <v>34469.80000000002</v>
      </c>
      <c r="BH746" s="205">
        <v>27575.840000000007</v>
      </c>
      <c r="BI746" s="2" t="s">
        <v>904</v>
      </c>
      <c r="BJ746" s="2" t="s">
        <v>904</v>
      </c>
      <c r="BK746" s="203">
        <v>30.0</v>
      </c>
      <c r="BL746" s="2">
        <v>1.0</v>
      </c>
      <c r="BM746" s="207">
        <v>30.0</v>
      </c>
      <c r="BN746" s="208" t="s">
        <v>906</v>
      </c>
      <c r="BO746" s="87">
        <v>20.0</v>
      </c>
      <c r="BP746" s="101">
        <v>0.05</v>
      </c>
      <c r="BQ746" s="101">
        <v>0.04</v>
      </c>
      <c r="BR746" s="2">
        <v>100.0</v>
      </c>
      <c r="BS746" s="2">
        <v>100.0</v>
      </c>
    </row>
    <row r="747" ht="12.75" customHeight="1">
      <c r="A747" s="87" t="str">
        <f t="shared" si="1"/>
        <v>United States Mangrove Restoration Hybrid Small</v>
      </c>
      <c r="B747" s="87" t="s">
        <v>161</v>
      </c>
      <c r="C747" s="203" t="s">
        <v>183</v>
      </c>
      <c r="D747" s="203" t="s">
        <v>583</v>
      </c>
      <c r="E747" s="203" t="s">
        <v>160</v>
      </c>
      <c r="F747" s="203" t="s">
        <v>174</v>
      </c>
      <c r="G747" s="203" t="s">
        <v>910</v>
      </c>
      <c r="H747" s="177">
        <v>100.0</v>
      </c>
      <c r="I747" s="2" t="s">
        <v>907</v>
      </c>
      <c r="J747" s="2">
        <v>166588.7605462688</v>
      </c>
      <c r="K747" s="2">
        <v>4997662.816388064</v>
      </c>
      <c r="L747" s="204">
        <v>-1.4583158045676652E7</v>
      </c>
      <c r="M747" s="92">
        <v>1.5158412033749014E7</v>
      </c>
      <c r="N747" s="92">
        <v>1.8489388959029473E7</v>
      </c>
      <c r="O747" s="92">
        <v>1.0595073258989532E7</v>
      </c>
      <c r="P747" s="92">
        <v>1.1834366666666666E7</v>
      </c>
      <c r="Q747" s="92">
        <v>4563338.774759483</v>
      </c>
      <c r="R747" s="92">
        <v>6655022.292362806</v>
      </c>
      <c r="S747" s="92">
        <v>34469.80000000002</v>
      </c>
      <c r="T747" s="92">
        <v>27575.840000000007</v>
      </c>
      <c r="U747" s="92">
        <v>575253.9880723625</v>
      </c>
      <c r="V747" s="92">
        <v>970829.0436280638</v>
      </c>
      <c r="W747" s="92">
        <v>549.6990131125293</v>
      </c>
      <c r="X747" s="92">
        <v>151584.12033749014</v>
      </c>
      <c r="Y747" s="92">
        <v>30316.82406749803</v>
      </c>
      <c r="Z747" s="92">
        <v>344.69800000000015</v>
      </c>
      <c r="AA747" s="92">
        <v>5752.539880723625</v>
      </c>
      <c r="AB747" s="87">
        <v>500.0</v>
      </c>
      <c r="AC747" s="2">
        <v>1.4583158045676652E7</v>
      </c>
      <c r="AD747" s="92">
        <v>1.0595073258989532E7</v>
      </c>
      <c r="AE747" s="92">
        <v>4563338.774759483</v>
      </c>
      <c r="AF747" s="92">
        <v>575253.9880723625</v>
      </c>
      <c r="AG747" s="92">
        <v>549.6990131125293</v>
      </c>
      <c r="AH747" s="2" t="s">
        <v>904</v>
      </c>
      <c r="AI747" s="2" t="s">
        <v>904</v>
      </c>
      <c r="AJ747" s="2" t="s">
        <v>904</v>
      </c>
      <c r="AK747" s="177">
        <v>27575.840000000007</v>
      </c>
      <c r="AL747" s="2" t="s">
        <v>904</v>
      </c>
      <c r="AM747" s="2" t="s">
        <v>904</v>
      </c>
      <c r="AN747" s="2" t="s">
        <v>904</v>
      </c>
      <c r="AO747" s="2" t="s">
        <v>904</v>
      </c>
      <c r="AP747" s="2" t="s">
        <v>904</v>
      </c>
      <c r="AQ747" s="2" t="s">
        <v>904</v>
      </c>
      <c r="AR747" s="2" t="s">
        <v>904</v>
      </c>
      <c r="AS747" s="2" t="s">
        <v>904</v>
      </c>
      <c r="AT747" s="2" t="s">
        <v>904</v>
      </c>
      <c r="AU747" s="2" t="s">
        <v>904</v>
      </c>
      <c r="AV747" s="2" t="s">
        <v>904</v>
      </c>
      <c r="AW747" s="2" t="s">
        <v>904</v>
      </c>
      <c r="AX747" s="2" t="s">
        <v>904</v>
      </c>
      <c r="AY747" s="2" t="s">
        <v>904</v>
      </c>
      <c r="AZ747" s="2" t="s">
        <v>904</v>
      </c>
      <c r="BA747" s="205">
        <v>4453780.038371273</v>
      </c>
      <c r="BB747" s="205">
        <v>16.317721048298623</v>
      </c>
      <c r="BC747" s="206" t="s">
        <v>904</v>
      </c>
      <c r="BD747" s="205">
        <v>16.317721048298623</v>
      </c>
      <c r="BE747" s="205">
        <v>14784.673803730659</v>
      </c>
      <c r="BF747" s="205">
        <v>0.0</v>
      </c>
      <c r="BG747" s="205">
        <v>34469.80000000002</v>
      </c>
      <c r="BH747" s="205">
        <v>27575.840000000007</v>
      </c>
      <c r="BI747" s="2" t="s">
        <v>904</v>
      </c>
      <c r="BJ747" s="2" t="s">
        <v>904</v>
      </c>
      <c r="BK747" s="203">
        <v>30.0</v>
      </c>
      <c r="BL747" s="2">
        <v>1.0</v>
      </c>
      <c r="BM747" s="207">
        <v>30.0</v>
      </c>
      <c r="BN747" s="208" t="s">
        <v>906</v>
      </c>
      <c r="BO747" s="87">
        <v>20.0</v>
      </c>
      <c r="BP747" s="101">
        <v>0.05</v>
      </c>
      <c r="BQ747" s="101">
        <v>0.04</v>
      </c>
      <c r="BR747" s="2">
        <v>100.0</v>
      </c>
      <c r="BS747" s="2">
        <v>100.0</v>
      </c>
    </row>
    <row r="748" ht="12.75" customHeight="1">
      <c r="A748" s="87" t="str">
        <f t="shared" si="1"/>
        <v>United States Salt marsh Restoration Hybrid Small</v>
      </c>
      <c r="B748" s="87" t="s">
        <v>161</v>
      </c>
      <c r="C748" s="203" t="s">
        <v>183</v>
      </c>
      <c r="D748" s="203" t="s">
        <v>583</v>
      </c>
      <c r="E748" s="203" t="s">
        <v>168</v>
      </c>
      <c r="F748" s="203" t="s">
        <v>174</v>
      </c>
      <c r="G748" s="203" t="s">
        <v>910</v>
      </c>
      <c r="H748" s="177">
        <v>100.0</v>
      </c>
      <c r="I748" s="2" t="s">
        <v>907</v>
      </c>
      <c r="J748" s="2">
        <v>166735.75267829827</v>
      </c>
      <c r="K748" s="2">
        <v>5002072.580348948</v>
      </c>
      <c r="L748" s="204">
        <v>-2.310427538172263E7</v>
      </c>
      <c r="M748" s="92">
        <v>2.3215644220930755E7</v>
      </c>
      <c r="N748" s="92">
        <v>2.7663905286480542E7</v>
      </c>
      <c r="O748" s="92">
        <v>1.7179330279745024E7</v>
      </c>
      <c r="P748" s="92">
        <v>1.9240760356061775E7</v>
      </c>
      <c r="Q748" s="92">
        <v>6036313.941185732</v>
      </c>
      <c r="R748" s="92">
        <v>8423144.930418767</v>
      </c>
      <c r="S748" s="92">
        <v>6673.333333333321</v>
      </c>
      <c r="T748" s="92">
        <v>5338.666666666656</v>
      </c>
      <c r="U748" s="92">
        <v>111368.83920812496</v>
      </c>
      <c r="V748" s="92">
        <v>187951.94105597556</v>
      </c>
      <c r="W748" s="92">
        <v>4348.584706717807</v>
      </c>
      <c r="X748" s="92">
        <v>232156.44220930754</v>
      </c>
      <c r="Y748" s="92">
        <v>46431.28844186151</v>
      </c>
      <c r="Z748" s="92">
        <v>66.7333333333332</v>
      </c>
      <c r="AA748" s="92">
        <v>1113.6883920812497</v>
      </c>
      <c r="AB748" s="87">
        <v>500.0</v>
      </c>
      <c r="AC748" s="2">
        <v>2.310427538172263E7</v>
      </c>
      <c r="AD748" s="92">
        <v>1.7179330279745024E7</v>
      </c>
      <c r="AE748" s="92">
        <v>6036313.941185732</v>
      </c>
      <c r="AF748" s="92">
        <v>111368.83920812496</v>
      </c>
      <c r="AG748" s="92">
        <v>4348.584706717807</v>
      </c>
      <c r="AH748" s="2" t="s">
        <v>904</v>
      </c>
      <c r="AI748" s="2" t="s">
        <v>904</v>
      </c>
      <c r="AJ748" s="2" t="s">
        <v>904</v>
      </c>
      <c r="AK748" s="177">
        <v>5338.666666666656</v>
      </c>
      <c r="AL748" s="2" t="s">
        <v>904</v>
      </c>
      <c r="AM748" s="2" t="s">
        <v>904</v>
      </c>
      <c r="AN748" s="2" t="s">
        <v>904</v>
      </c>
      <c r="AO748" s="2" t="s">
        <v>904</v>
      </c>
      <c r="AP748" s="2" t="s">
        <v>904</v>
      </c>
      <c r="AQ748" s="2" t="s">
        <v>904</v>
      </c>
      <c r="AR748" s="2" t="s">
        <v>904</v>
      </c>
      <c r="AS748" s="2" t="s">
        <v>904</v>
      </c>
      <c r="AT748" s="2" t="s">
        <v>904</v>
      </c>
      <c r="AU748" s="2" t="s">
        <v>904</v>
      </c>
      <c r="AV748" s="2" t="s">
        <v>904</v>
      </c>
      <c r="AW748" s="2" t="s">
        <v>904</v>
      </c>
      <c r="AX748" s="2" t="s">
        <v>904</v>
      </c>
      <c r="AY748" s="2" t="s">
        <v>904</v>
      </c>
      <c r="AZ748" s="2" t="s">
        <v>904</v>
      </c>
      <c r="BA748" s="205">
        <v>3.865747200641543E7</v>
      </c>
      <c r="BB748" s="205">
        <v>1.0719629866765246</v>
      </c>
      <c r="BC748" s="206" t="s">
        <v>904</v>
      </c>
      <c r="BD748" s="205">
        <v>1.0719629866765246</v>
      </c>
      <c r="BE748" s="205">
        <v>246.18655497709554</v>
      </c>
      <c r="BF748" s="205">
        <v>0.0</v>
      </c>
      <c r="BG748" s="205">
        <v>6673.333333333321</v>
      </c>
      <c r="BH748" s="205">
        <v>5338.666666666656</v>
      </c>
      <c r="BI748" s="2" t="s">
        <v>904</v>
      </c>
      <c r="BJ748" s="2" t="s">
        <v>904</v>
      </c>
      <c r="BK748" s="203">
        <v>30.0</v>
      </c>
      <c r="BL748" s="2">
        <v>1.0</v>
      </c>
      <c r="BM748" s="207">
        <v>30.0</v>
      </c>
      <c r="BN748" s="208" t="s">
        <v>906</v>
      </c>
      <c r="BO748" s="87">
        <v>20.0</v>
      </c>
      <c r="BP748" s="101">
        <v>0.05</v>
      </c>
      <c r="BQ748" s="101">
        <v>0.04</v>
      </c>
      <c r="BR748" s="2">
        <v>100.0</v>
      </c>
      <c r="BS748" s="2">
        <v>100.0</v>
      </c>
    </row>
    <row r="749" ht="12.75" customHeight="1">
      <c r="A749" s="87" t="str">
        <f t="shared" si="1"/>
        <v>United States Salt marsh Restoration Hybrid Small</v>
      </c>
      <c r="B749" s="87" t="s">
        <v>161</v>
      </c>
      <c r="C749" s="203" t="s">
        <v>183</v>
      </c>
      <c r="D749" s="203" t="s">
        <v>583</v>
      </c>
      <c r="E749" s="203" t="s">
        <v>168</v>
      </c>
      <c r="F749" s="203" t="s">
        <v>174</v>
      </c>
      <c r="G749" s="203" t="s">
        <v>910</v>
      </c>
      <c r="H749" s="177">
        <v>100.0</v>
      </c>
      <c r="I749" s="2" t="s">
        <v>907</v>
      </c>
      <c r="J749" s="2">
        <v>166735.75267829827</v>
      </c>
      <c r="K749" s="2">
        <v>5002072.580348948</v>
      </c>
      <c r="L749" s="204">
        <v>-2.310427538172263E7</v>
      </c>
      <c r="M749" s="92">
        <v>2.3215644220930755E7</v>
      </c>
      <c r="N749" s="92">
        <v>2.7663905286480542E7</v>
      </c>
      <c r="O749" s="92">
        <v>1.7179330279745024E7</v>
      </c>
      <c r="P749" s="92">
        <v>1.9240760356061775E7</v>
      </c>
      <c r="Q749" s="92">
        <v>6036313.941185732</v>
      </c>
      <c r="R749" s="92">
        <v>8423144.930418767</v>
      </c>
      <c r="S749" s="92">
        <v>6673.333333333321</v>
      </c>
      <c r="T749" s="92">
        <v>5338.666666666656</v>
      </c>
      <c r="U749" s="92">
        <v>111368.83920812496</v>
      </c>
      <c r="V749" s="92">
        <v>187951.94105597556</v>
      </c>
      <c r="W749" s="92">
        <v>4348.584706717807</v>
      </c>
      <c r="X749" s="92">
        <v>232156.44220930754</v>
      </c>
      <c r="Y749" s="92">
        <v>46431.28844186151</v>
      </c>
      <c r="Z749" s="92">
        <v>66.7333333333332</v>
      </c>
      <c r="AA749" s="92">
        <v>1113.6883920812497</v>
      </c>
      <c r="AB749" s="87">
        <v>500.0</v>
      </c>
      <c r="AC749" s="2">
        <v>2.310427538172263E7</v>
      </c>
      <c r="AD749" s="92">
        <v>1.7179330279745024E7</v>
      </c>
      <c r="AE749" s="92">
        <v>6036313.941185732</v>
      </c>
      <c r="AF749" s="92">
        <v>111368.83920812496</v>
      </c>
      <c r="AG749" s="92">
        <v>4348.584706717807</v>
      </c>
      <c r="AH749" s="2" t="s">
        <v>904</v>
      </c>
      <c r="AI749" s="2" t="s">
        <v>904</v>
      </c>
      <c r="AJ749" s="2" t="s">
        <v>904</v>
      </c>
      <c r="AK749" s="177">
        <v>5338.666666666656</v>
      </c>
      <c r="AL749" s="2" t="s">
        <v>904</v>
      </c>
      <c r="AM749" s="2" t="s">
        <v>904</v>
      </c>
      <c r="AN749" s="2" t="s">
        <v>904</v>
      </c>
      <c r="AO749" s="2" t="s">
        <v>904</v>
      </c>
      <c r="AP749" s="2" t="s">
        <v>904</v>
      </c>
      <c r="AQ749" s="2" t="s">
        <v>904</v>
      </c>
      <c r="AR749" s="2" t="s">
        <v>904</v>
      </c>
      <c r="AS749" s="2" t="s">
        <v>904</v>
      </c>
      <c r="AT749" s="2" t="s">
        <v>904</v>
      </c>
      <c r="AU749" s="2" t="s">
        <v>904</v>
      </c>
      <c r="AV749" s="2" t="s">
        <v>904</v>
      </c>
      <c r="AW749" s="2" t="s">
        <v>904</v>
      </c>
      <c r="AX749" s="2" t="s">
        <v>904</v>
      </c>
      <c r="AY749" s="2" t="s">
        <v>904</v>
      </c>
      <c r="AZ749" s="2" t="s">
        <v>904</v>
      </c>
      <c r="BA749" s="205">
        <v>3.865747200641543E7</v>
      </c>
      <c r="BB749" s="205">
        <v>1.0719629866765246</v>
      </c>
      <c r="BC749" s="206" t="s">
        <v>904</v>
      </c>
      <c r="BD749" s="205">
        <v>1.0719629866765246</v>
      </c>
      <c r="BE749" s="205">
        <v>246.18655497709554</v>
      </c>
      <c r="BF749" s="205">
        <v>0.0</v>
      </c>
      <c r="BG749" s="205">
        <v>6673.333333333321</v>
      </c>
      <c r="BH749" s="205">
        <v>5338.666666666656</v>
      </c>
      <c r="BI749" s="2" t="s">
        <v>904</v>
      </c>
      <c r="BJ749" s="2" t="s">
        <v>904</v>
      </c>
      <c r="BK749" s="203">
        <v>30.0</v>
      </c>
      <c r="BL749" s="2">
        <v>1.0</v>
      </c>
      <c r="BM749" s="207">
        <v>30.0</v>
      </c>
      <c r="BN749" s="208" t="s">
        <v>906</v>
      </c>
      <c r="BO749" s="87">
        <v>20.0</v>
      </c>
      <c r="BP749" s="101">
        <v>0.05</v>
      </c>
      <c r="BQ749" s="101">
        <v>0.04</v>
      </c>
      <c r="BR749" s="2">
        <v>100.0</v>
      </c>
      <c r="BS749" s="2">
        <v>100.0</v>
      </c>
    </row>
    <row r="750" ht="12.75" customHeight="1">
      <c r="A750" s="87" t="str">
        <f t="shared" si="1"/>
        <v>United States Mangrove Restoration Hybrid Large</v>
      </c>
      <c r="B750" s="87" t="s">
        <v>161</v>
      </c>
      <c r="C750" s="203" t="s">
        <v>183</v>
      </c>
      <c r="D750" s="203" t="s">
        <v>583</v>
      </c>
      <c r="E750" s="203" t="s">
        <v>160</v>
      </c>
      <c r="F750" s="203" t="s">
        <v>174</v>
      </c>
      <c r="G750" s="203" t="s">
        <v>910</v>
      </c>
      <c r="H750" s="177">
        <v>1000.0</v>
      </c>
      <c r="I750" s="2" t="s">
        <v>908</v>
      </c>
      <c r="J750" s="2">
        <v>166588.7605462688</v>
      </c>
      <c r="K750" s="2">
        <v>2.2564674987382114E7</v>
      </c>
      <c r="L750" s="204">
        <v>-9.553170379314426E7</v>
      </c>
      <c r="M750" s="92">
        <v>1.1229434749935326E8</v>
      </c>
      <c r="N750" s="92">
        <v>1.3800496642783844E8</v>
      </c>
      <c r="O750" s="92">
        <v>8.761691267684485E7</v>
      </c>
      <c r="P750" s="92">
        <v>1.0423456666666667E8</v>
      </c>
      <c r="Q750" s="92">
        <v>2.4677434822508413E7</v>
      </c>
      <c r="R750" s="92">
        <v>3.377039976117179E7</v>
      </c>
      <c r="S750" s="92">
        <v>318845.65</v>
      </c>
      <c r="T750" s="92">
        <v>255076.5200000001</v>
      </c>
      <c r="U750" s="92">
        <v>2.3581137918428693E7</v>
      </c>
      <c r="V750" s="92">
        <v>4.096142257171781E7</v>
      </c>
      <c r="W750" s="92">
        <v>440.23788429979055</v>
      </c>
      <c r="X750" s="92">
        <v>112294.34749935326</v>
      </c>
      <c r="Y750" s="92">
        <v>224588.69499870652</v>
      </c>
      <c r="Z750" s="92">
        <v>318.84565000000003</v>
      </c>
      <c r="AA750" s="92">
        <v>23581.137918428693</v>
      </c>
      <c r="AB750" s="87">
        <v>500.0</v>
      </c>
      <c r="AC750" s="2">
        <v>9.553170379314426E7</v>
      </c>
      <c r="AD750" s="92">
        <v>8.761691267684485E7</v>
      </c>
      <c r="AE750" s="92">
        <v>2.4677434822508413E7</v>
      </c>
      <c r="AF750" s="92">
        <v>2.3581137918428693E7</v>
      </c>
      <c r="AG750" s="92">
        <v>440.23788429979055</v>
      </c>
      <c r="AH750" s="2" t="s">
        <v>904</v>
      </c>
      <c r="AI750" s="2" t="s">
        <v>904</v>
      </c>
      <c r="AJ750" s="2" t="s">
        <v>904</v>
      </c>
      <c r="AK750" s="177">
        <v>255076.5200000001</v>
      </c>
      <c r="AL750" s="2" t="s">
        <v>904</v>
      </c>
      <c r="AM750" s="2" t="s">
        <v>904</v>
      </c>
      <c r="AN750" s="2" t="s">
        <v>904</v>
      </c>
      <c r="AO750" s="2" t="s">
        <v>904</v>
      </c>
      <c r="AP750" s="2" t="s">
        <v>904</v>
      </c>
      <c r="AQ750" s="2" t="s">
        <v>904</v>
      </c>
      <c r="AR750" s="2" t="s">
        <v>904</v>
      </c>
      <c r="AS750" s="2" t="s">
        <v>904</v>
      </c>
      <c r="AT750" s="2" t="s">
        <v>904</v>
      </c>
      <c r="AU750" s="2" t="s">
        <v>904</v>
      </c>
      <c r="AV750" s="2" t="s">
        <v>904</v>
      </c>
      <c r="AW750" s="2" t="s">
        <v>904</v>
      </c>
      <c r="AX750" s="2" t="s">
        <v>904</v>
      </c>
      <c r="AY750" s="2" t="s">
        <v>904</v>
      </c>
      <c r="AZ750" s="2" t="s">
        <v>904</v>
      </c>
      <c r="BA750" s="205">
        <v>4453780.038371273</v>
      </c>
      <c r="BB750" s="205">
        <v>163.1772104829863</v>
      </c>
      <c r="BC750" s="206" t="s">
        <v>904</v>
      </c>
      <c r="BD750" s="205">
        <v>163.1772104829863</v>
      </c>
      <c r="BE750" s="205">
        <v>147846.73803730658</v>
      </c>
      <c r="BF750" s="205">
        <v>0.0</v>
      </c>
      <c r="BG750" s="205">
        <v>318845.65</v>
      </c>
      <c r="BH750" s="205">
        <v>255076.5200000001</v>
      </c>
      <c r="BI750" s="2" t="s">
        <v>904</v>
      </c>
      <c r="BJ750" s="2" t="s">
        <v>904</v>
      </c>
      <c r="BK750" s="203">
        <v>135.45136486632867</v>
      </c>
      <c r="BL750" s="2">
        <v>2.0</v>
      </c>
      <c r="BM750" s="207">
        <v>135.45136486632867</v>
      </c>
      <c r="BN750" s="208" t="s">
        <v>905</v>
      </c>
      <c r="BO750" s="87">
        <v>20.0</v>
      </c>
      <c r="BP750" s="101">
        <v>0.05</v>
      </c>
      <c r="BQ750" s="101">
        <v>0.04</v>
      </c>
      <c r="BR750" s="2">
        <v>100.0</v>
      </c>
      <c r="BS750" s="2">
        <v>100.0</v>
      </c>
    </row>
    <row r="751" ht="12.75" customHeight="1">
      <c r="A751" s="87" t="str">
        <f t="shared" si="1"/>
        <v>United States Mangrove Restoration Hybrid Large</v>
      </c>
      <c r="B751" s="87" t="s">
        <v>161</v>
      </c>
      <c r="C751" s="203" t="s">
        <v>183</v>
      </c>
      <c r="D751" s="203" t="s">
        <v>583</v>
      </c>
      <c r="E751" s="203" t="s">
        <v>160</v>
      </c>
      <c r="F751" s="203" t="s">
        <v>174</v>
      </c>
      <c r="G751" s="203" t="s">
        <v>910</v>
      </c>
      <c r="H751" s="177">
        <v>1000.0</v>
      </c>
      <c r="I751" s="2" t="s">
        <v>908</v>
      </c>
      <c r="J751" s="2">
        <v>166588.7605462688</v>
      </c>
      <c r="K751" s="2">
        <v>2.2564674987382114E7</v>
      </c>
      <c r="L751" s="204">
        <v>-9.553170379314426E7</v>
      </c>
      <c r="M751" s="92">
        <v>1.1229434749935326E8</v>
      </c>
      <c r="N751" s="92">
        <v>1.3800496642783844E8</v>
      </c>
      <c r="O751" s="92">
        <v>8.761691267684485E7</v>
      </c>
      <c r="P751" s="92">
        <v>1.0423456666666667E8</v>
      </c>
      <c r="Q751" s="92">
        <v>2.4677434822508413E7</v>
      </c>
      <c r="R751" s="92">
        <v>3.377039976117179E7</v>
      </c>
      <c r="S751" s="92">
        <v>318845.65</v>
      </c>
      <c r="T751" s="92">
        <v>255076.5200000001</v>
      </c>
      <c r="U751" s="92">
        <v>2.3581137918428693E7</v>
      </c>
      <c r="V751" s="92">
        <v>4.096142257171781E7</v>
      </c>
      <c r="W751" s="92">
        <v>440.23788429979055</v>
      </c>
      <c r="X751" s="92">
        <v>112294.34749935326</v>
      </c>
      <c r="Y751" s="92">
        <v>224588.69499870652</v>
      </c>
      <c r="Z751" s="92">
        <v>318.84565000000003</v>
      </c>
      <c r="AA751" s="92">
        <v>23581.137918428693</v>
      </c>
      <c r="AB751" s="87">
        <v>500.0</v>
      </c>
      <c r="AC751" s="2">
        <v>9.553170379314426E7</v>
      </c>
      <c r="AD751" s="92">
        <v>8.761691267684485E7</v>
      </c>
      <c r="AE751" s="92">
        <v>2.4677434822508413E7</v>
      </c>
      <c r="AF751" s="92">
        <v>2.3581137918428693E7</v>
      </c>
      <c r="AG751" s="92">
        <v>440.23788429979055</v>
      </c>
      <c r="AH751" s="2" t="s">
        <v>904</v>
      </c>
      <c r="AI751" s="2" t="s">
        <v>904</v>
      </c>
      <c r="AJ751" s="2" t="s">
        <v>904</v>
      </c>
      <c r="AK751" s="177">
        <v>255076.5200000001</v>
      </c>
      <c r="AL751" s="2" t="s">
        <v>904</v>
      </c>
      <c r="AM751" s="2" t="s">
        <v>904</v>
      </c>
      <c r="AN751" s="2" t="s">
        <v>904</v>
      </c>
      <c r="AO751" s="2" t="s">
        <v>904</v>
      </c>
      <c r="AP751" s="2" t="s">
        <v>904</v>
      </c>
      <c r="AQ751" s="2" t="s">
        <v>904</v>
      </c>
      <c r="AR751" s="2" t="s">
        <v>904</v>
      </c>
      <c r="AS751" s="2" t="s">
        <v>904</v>
      </c>
      <c r="AT751" s="2" t="s">
        <v>904</v>
      </c>
      <c r="AU751" s="2" t="s">
        <v>904</v>
      </c>
      <c r="AV751" s="2" t="s">
        <v>904</v>
      </c>
      <c r="AW751" s="2" t="s">
        <v>904</v>
      </c>
      <c r="AX751" s="2" t="s">
        <v>904</v>
      </c>
      <c r="AY751" s="2" t="s">
        <v>904</v>
      </c>
      <c r="AZ751" s="2" t="s">
        <v>904</v>
      </c>
      <c r="BA751" s="205">
        <v>4453780.038371273</v>
      </c>
      <c r="BB751" s="205">
        <v>163.1772104829863</v>
      </c>
      <c r="BC751" s="206" t="s">
        <v>904</v>
      </c>
      <c r="BD751" s="205">
        <v>163.1772104829863</v>
      </c>
      <c r="BE751" s="205">
        <v>147846.73803730658</v>
      </c>
      <c r="BF751" s="205">
        <v>0.0</v>
      </c>
      <c r="BG751" s="205">
        <v>318845.65</v>
      </c>
      <c r="BH751" s="205">
        <v>255076.5200000001</v>
      </c>
      <c r="BI751" s="2" t="s">
        <v>904</v>
      </c>
      <c r="BJ751" s="2" t="s">
        <v>904</v>
      </c>
      <c r="BK751" s="203">
        <v>135.45136486632867</v>
      </c>
      <c r="BL751" s="2">
        <v>2.0</v>
      </c>
      <c r="BM751" s="207">
        <v>135.45136486632867</v>
      </c>
      <c r="BN751" s="208" t="s">
        <v>905</v>
      </c>
      <c r="BO751" s="87">
        <v>20.0</v>
      </c>
      <c r="BP751" s="101">
        <v>0.05</v>
      </c>
      <c r="BQ751" s="101">
        <v>0.04</v>
      </c>
      <c r="BR751" s="2">
        <v>100.0</v>
      </c>
      <c r="BS751" s="2">
        <v>100.0</v>
      </c>
    </row>
    <row r="752" ht="12.75" customHeight="1">
      <c r="A752" s="87" t="str">
        <f t="shared" si="1"/>
        <v>United States Salt marsh Restoration Hybrid Large</v>
      </c>
      <c r="B752" s="87" t="s">
        <v>161</v>
      </c>
      <c r="C752" s="203" t="s">
        <v>183</v>
      </c>
      <c r="D752" s="203" t="s">
        <v>583</v>
      </c>
      <c r="E752" s="203" t="s">
        <v>168</v>
      </c>
      <c r="F752" s="203" t="s">
        <v>174</v>
      </c>
      <c r="G752" s="203" t="s">
        <v>910</v>
      </c>
      <c r="H752" s="177">
        <v>1000.0</v>
      </c>
      <c r="I752" s="2" t="s">
        <v>908</v>
      </c>
      <c r="J752" s="2">
        <v>166735.75267829827</v>
      </c>
      <c r="K752" s="2">
        <v>1.9133333763243565E8</v>
      </c>
      <c r="L752" s="204">
        <v>-1.6327944247932297E8</v>
      </c>
      <c r="M752" s="92">
        <v>1.902849181205232E8</v>
      </c>
      <c r="N752" s="92">
        <v>2.331584725959488E8</v>
      </c>
      <c r="O752" s="92">
        <v>1.4975733677563685E8</v>
      </c>
      <c r="P752" s="92">
        <v>1.7829850356061772E8</v>
      </c>
      <c r="Q752" s="92">
        <v>4.0527581344886355E7</v>
      </c>
      <c r="R752" s="92">
        <v>5.485996903533107E7</v>
      </c>
      <c r="S752" s="92">
        <v>61728.3333333332</v>
      </c>
      <c r="T752" s="92">
        <v>49382.66666666658</v>
      </c>
      <c r="U752" s="92">
        <v>3.867651555878864E7</v>
      </c>
      <c r="V752" s="92">
        <v>6.718272472199363E7</v>
      </c>
      <c r="W752" s="92">
        <v>3853.273445214047</v>
      </c>
      <c r="X752" s="92">
        <v>190284.91812052322</v>
      </c>
      <c r="Y752" s="92">
        <v>380569.83624104643</v>
      </c>
      <c r="Z752" s="92">
        <v>61.7283333333332</v>
      </c>
      <c r="AA752" s="92">
        <v>38676.51555878864</v>
      </c>
      <c r="AB752" s="87">
        <v>500.0</v>
      </c>
      <c r="AC752" s="2">
        <v>1.6327944247932297E8</v>
      </c>
      <c r="AD752" s="92">
        <v>1.4975733677563685E8</v>
      </c>
      <c r="AE752" s="92">
        <v>4.0527581344886355E7</v>
      </c>
      <c r="AF752" s="92">
        <v>3.867651555878864E7</v>
      </c>
      <c r="AG752" s="92">
        <v>3853.273445214047</v>
      </c>
      <c r="AH752" s="2" t="s">
        <v>904</v>
      </c>
      <c r="AI752" s="2" t="s">
        <v>904</v>
      </c>
      <c r="AJ752" s="2" t="s">
        <v>904</v>
      </c>
      <c r="AK752" s="177">
        <v>49382.66666666658</v>
      </c>
      <c r="AL752" s="2" t="s">
        <v>904</v>
      </c>
      <c r="AM752" s="2" t="s">
        <v>904</v>
      </c>
      <c r="AN752" s="2" t="s">
        <v>904</v>
      </c>
      <c r="AO752" s="2" t="s">
        <v>904</v>
      </c>
      <c r="AP752" s="2" t="s">
        <v>904</v>
      </c>
      <c r="AQ752" s="2" t="s">
        <v>904</v>
      </c>
      <c r="AR752" s="2" t="s">
        <v>904</v>
      </c>
      <c r="AS752" s="2" t="s">
        <v>904</v>
      </c>
      <c r="AT752" s="2" t="s">
        <v>904</v>
      </c>
      <c r="AU752" s="2" t="s">
        <v>904</v>
      </c>
      <c r="AV752" s="2" t="s">
        <v>904</v>
      </c>
      <c r="AW752" s="2" t="s">
        <v>904</v>
      </c>
      <c r="AX752" s="2" t="s">
        <v>904</v>
      </c>
      <c r="AY752" s="2" t="s">
        <v>904</v>
      </c>
      <c r="AZ752" s="2" t="s">
        <v>904</v>
      </c>
      <c r="BA752" s="205">
        <v>3.865747200641543E7</v>
      </c>
      <c r="BB752" s="205">
        <v>10.719629866765217</v>
      </c>
      <c r="BC752" s="206" t="s">
        <v>904</v>
      </c>
      <c r="BD752" s="205">
        <v>10.719629866765217</v>
      </c>
      <c r="BE752" s="205">
        <v>2461.8655497709556</v>
      </c>
      <c r="BF752" s="205">
        <v>0.0</v>
      </c>
      <c r="BG752" s="205">
        <v>61728.3333333332</v>
      </c>
      <c r="BH752" s="205">
        <v>49382.66666666658</v>
      </c>
      <c r="BI752" s="2" t="s">
        <v>904</v>
      </c>
      <c r="BJ752" s="2" t="s">
        <v>904</v>
      </c>
      <c r="BK752" s="203">
        <v>1147.5243585075375</v>
      </c>
      <c r="BL752" s="2">
        <v>2.0</v>
      </c>
      <c r="BM752" s="207">
        <v>1147.5243585075375</v>
      </c>
      <c r="BN752" s="208" t="s">
        <v>905</v>
      </c>
      <c r="BO752" s="87">
        <v>20.0</v>
      </c>
      <c r="BP752" s="101">
        <v>0.05</v>
      </c>
      <c r="BQ752" s="101">
        <v>0.04</v>
      </c>
      <c r="BR752" s="2">
        <v>100.0</v>
      </c>
      <c r="BS752" s="2">
        <v>100.0</v>
      </c>
    </row>
    <row r="753" ht="12.75" customHeight="1">
      <c r="A753" s="87" t="str">
        <f t="shared" si="1"/>
        <v>United States Salt marsh Restoration Hybrid Large</v>
      </c>
      <c r="B753" s="87" t="s">
        <v>161</v>
      </c>
      <c r="C753" s="203" t="s">
        <v>183</v>
      </c>
      <c r="D753" s="203" t="s">
        <v>583</v>
      </c>
      <c r="E753" s="203" t="s">
        <v>168</v>
      </c>
      <c r="F753" s="203" t="s">
        <v>174</v>
      </c>
      <c r="G753" s="203" t="s">
        <v>910</v>
      </c>
      <c r="H753" s="177">
        <v>1000.0</v>
      </c>
      <c r="I753" s="2" t="s">
        <v>908</v>
      </c>
      <c r="J753" s="2">
        <v>166735.75267829827</v>
      </c>
      <c r="K753" s="2">
        <v>1.9133333763243565E8</v>
      </c>
      <c r="L753" s="204">
        <v>-1.6327944247932297E8</v>
      </c>
      <c r="M753" s="92">
        <v>1.902849181205232E8</v>
      </c>
      <c r="N753" s="92">
        <v>2.331584725959488E8</v>
      </c>
      <c r="O753" s="92">
        <v>1.4975733677563685E8</v>
      </c>
      <c r="P753" s="92">
        <v>1.7829850356061772E8</v>
      </c>
      <c r="Q753" s="92">
        <v>4.0527581344886355E7</v>
      </c>
      <c r="R753" s="92">
        <v>5.485996903533107E7</v>
      </c>
      <c r="S753" s="92">
        <v>61728.3333333332</v>
      </c>
      <c r="T753" s="92">
        <v>49382.66666666658</v>
      </c>
      <c r="U753" s="92">
        <v>3.867651555878864E7</v>
      </c>
      <c r="V753" s="92">
        <v>6.718272472199363E7</v>
      </c>
      <c r="W753" s="92">
        <v>3853.273445214047</v>
      </c>
      <c r="X753" s="92">
        <v>190284.91812052322</v>
      </c>
      <c r="Y753" s="92">
        <v>380569.83624104643</v>
      </c>
      <c r="Z753" s="92">
        <v>61.7283333333332</v>
      </c>
      <c r="AA753" s="92">
        <v>38676.51555878864</v>
      </c>
      <c r="AB753" s="87">
        <v>500.0</v>
      </c>
      <c r="AC753" s="2">
        <v>1.6327944247932297E8</v>
      </c>
      <c r="AD753" s="92">
        <v>1.4975733677563685E8</v>
      </c>
      <c r="AE753" s="92">
        <v>4.0527581344886355E7</v>
      </c>
      <c r="AF753" s="92">
        <v>3.867651555878864E7</v>
      </c>
      <c r="AG753" s="92">
        <v>3853.273445214047</v>
      </c>
      <c r="AH753" s="2" t="s">
        <v>904</v>
      </c>
      <c r="AI753" s="2" t="s">
        <v>904</v>
      </c>
      <c r="AJ753" s="2" t="s">
        <v>904</v>
      </c>
      <c r="AK753" s="177">
        <v>49382.66666666658</v>
      </c>
      <c r="AL753" s="2" t="s">
        <v>904</v>
      </c>
      <c r="AM753" s="2" t="s">
        <v>904</v>
      </c>
      <c r="AN753" s="2" t="s">
        <v>904</v>
      </c>
      <c r="AO753" s="2" t="s">
        <v>904</v>
      </c>
      <c r="AP753" s="2" t="s">
        <v>904</v>
      </c>
      <c r="AQ753" s="2" t="s">
        <v>904</v>
      </c>
      <c r="AR753" s="2" t="s">
        <v>904</v>
      </c>
      <c r="AS753" s="2" t="s">
        <v>904</v>
      </c>
      <c r="AT753" s="2" t="s">
        <v>904</v>
      </c>
      <c r="AU753" s="2" t="s">
        <v>904</v>
      </c>
      <c r="AV753" s="2" t="s">
        <v>904</v>
      </c>
      <c r="AW753" s="2" t="s">
        <v>904</v>
      </c>
      <c r="AX753" s="2" t="s">
        <v>904</v>
      </c>
      <c r="AY753" s="2" t="s">
        <v>904</v>
      </c>
      <c r="AZ753" s="2" t="s">
        <v>904</v>
      </c>
      <c r="BA753" s="205">
        <v>3.865747200641543E7</v>
      </c>
      <c r="BB753" s="205">
        <v>10.719629866765217</v>
      </c>
      <c r="BC753" s="206" t="s">
        <v>904</v>
      </c>
      <c r="BD753" s="205">
        <v>10.719629866765217</v>
      </c>
      <c r="BE753" s="205">
        <v>2461.8655497709556</v>
      </c>
      <c r="BF753" s="205">
        <v>0.0</v>
      </c>
      <c r="BG753" s="205">
        <v>61728.3333333332</v>
      </c>
      <c r="BH753" s="205">
        <v>49382.66666666658</v>
      </c>
      <c r="BI753" s="2" t="s">
        <v>904</v>
      </c>
      <c r="BJ753" s="2" t="s">
        <v>904</v>
      </c>
      <c r="BK753" s="203">
        <v>1147.5243585075375</v>
      </c>
      <c r="BL753" s="2">
        <v>2.0</v>
      </c>
      <c r="BM753" s="207">
        <v>1147.5243585075375</v>
      </c>
      <c r="BN753" s="208" t="s">
        <v>905</v>
      </c>
      <c r="BO753" s="87">
        <v>20.0</v>
      </c>
      <c r="BP753" s="101">
        <v>0.05</v>
      </c>
      <c r="BQ753" s="101">
        <v>0.04</v>
      </c>
      <c r="BR753" s="2">
        <v>100.0</v>
      </c>
      <c r="BS753" s="2">
        <v>100.0</v>
      </c>
    </row>
    <row r="754" ht="12.75" customHeight="1">
      <c r="A754" s="87" t="str">
        <f t="shared" si="1"/>
        <v>United States Mangrove Restoration Hybrid Large</v>
      </c>
      <c r="B754" s="87" t="s">
        <v>161</v>
      </c>
      <c r="C754" s="203" t="s">
        <v>183</v>
      </c>
      <c r="D754" s="203" t="s">
        <v>583</v>
      </c>
      <c r="E754" s="203" t="s">
        <v>160</v>
      </c>
      <c r="F754" s="203" t="s">
        <v>174</v>
      </c>
      <c r="G754" s="203" t="s">
        <v>910</v>
      </c>
      <c r="H754" s="177">
        <v>1000.0</v>
      </c>
      <c r="I754" s="2" t="s">
        <v>908</v>
      </c>
      <c r="J754" s="2">
        <v>166588.7605462688</v>
      </c>
      <c r="K754" s="2">
        <v>4997662.816388064</v>
      </c>
      <c r="L754" s="204">
        <v>-1.0616279478224432E8</v>
      </c>
      <c r="M754" s="92">
        <v>1.1045851278402689E8</v>
      </c>
      <c r="N754" s="92">
        <v>1.3481604476483655E8</v>
      </c>
      <c r="O754" s="92">
        <v>8.761691267684485E7</v>
      </c>
      <c r="P754" s="92">
        <v>1.0423456666666667E8</v>
      </c>
      <c r="Q754" s="92">
        <v>2.284160010718205E7</v>
      </c>
      <c r="R754" s="92">
        <v>3.0581478098169893E7</v>
      </c>
      <c r="S754" s="92">
        <v>318845.65</v>
      </c>
      <c r="T754" s="92">
        <v>255076.5200000001</v>
      </c>
      <c r="U754" s="92">
        <v>5222790.765165031</v>
      </c>
      <c r="V754" s="92">
        <v>9072205.94169891</v>
      </c>
      <c r="W754" s="92">
        <v>433.0406921970977</v>
      </c>
      <c r="X754" s="92">
        <v>110458.5127840269</v>
      </c>
      <c r="Y754" s="92">
        <v>220917.0255680538</v>
      </c>
      <c r="Z754" s="92">
        <v>318.84565000000003</v>
      </c>
      <c r="AA754" s="92">
        <v>5222.790765165031</v>
      </c>
      <c r="AB754" s="87">
        <v>500.0</v>
      </c>
      <c r="AC754" s="2">
        <v>1.0616279478224432E8</v>
      </c>
      <c r="AD754" s="92">
        <v>8.761691267684485E7</v>
      </c>
      <c r="AE754" s="92">
        <v>2.284160010718205E7</v>
      </c>
      <c r="AF754" s="92">
        <v>5222790.765165031</v>
      </c>
      <c r="AG754" s="92">
        <v>433.0406921970977</v>
      </c>
      <c r="AH754" s="2" t="s">
        <v>904</v>
      </c>
      <c r="AI754" s="2" t="s">
        <v>904</v>
      </c>
      <c r="AJ754" s="2" t="s">
        <v>904</v>
      </c>
      <c r="AK754" s="177">
        <v>255076.5200000001</v>
      </c>
      <c r="AL754" s="2" t="s">
        <v>904</v>
      </c>
      <c r="AM754" s="2" t="s">
        <v>904</v>
      </c>
      <c r="AN754" s="2" t="s">
        <v>904</v>
      </c>
      <c r="AO754" s="2" t="s">
        <v>904</v>
      </c>
      <c r="AP754" s="2" t="s">
        <v>904</v>
      </c>
      <c r="AQ754" s="2" t="s">
        <v>904</v>
      </c>
      <c r="AR754" s="2" t="s">
        <v>904</v>
      </c>
      <c r="AS754" s="2" t="s">
        <v>904</v>
      </c>
      <c r="AT754" s="2" t="s">
        <v>904</v>
      </c>
      <c r="AU754" s="2" t="s">
        <v>904</v>
      </c>
      <c r="AV754" s="2" t="s">
        <v>904</v>
      </c>
      <c r="AW754" s="2" t="s">
        <v>904</v>
      </c>
      <c r="AX754" s="2" t="s">
        <v>904</v>
      </c>
      <c r="AY754" s="2" t="s">
        <v>904</v>
      </c>
      <c r="AZ754" s="2" t="s">
        <v>904</v>
      </c>
      <c r="BA754" s="205">
        <v>4453780.038371273</v>
      </c>
      <c r="BB754" s="205">
        <v>163.1772104829863</v>
      </c>
      <c r="BC754" s="206" t="s">
        <v>904</v>
      </c>
      <c r="BD754" s="205">
        <v>163.1772104829863</v>
      </c>
      <c r="BE754" s="205">
        <v>147846.73803730658</v>
      </c>
      <c r="BF754" s="205">
        <v>0.0</v>
      </c>
      <c r="BG754" s="205">
        <v>318845.65</v>
      </c>
      <c r="BH754" s="205">
        <v>255076.5200000001</v>
      </c>
      <c r="BI754" s="2" t="s">
        <v>904</v>
      </c>
      <c r="BJ754" s="2" t="s">
        <v>904</v>
      </c>
      <c r="BK754" s="203">
        <v>30.0</v>
      </c>
      <c r="BL754" s="2">
        <v>1.0</v>
      </c>
      <c r="BM754" s="207">
        <v>30.0</v>
      </c>
      <c r="BN754" s="208" t="s">
        <v>906</v>
      </c>
      <c r="BO754" s="87">
        <v>20.0</v>
      </c>
      <c r="BP754" s="101">
        <v>0.05</v>
      </c>
      <c r="BQ754" s="101">
        <v>0.04</v>
      </c>
      <c r="BR754" s="2">
        <v>100.0</v>
      </c>
      <c r="BS754" s="2">
        <v>100.0</v>
      </c>
    </row>
    <row r="755" ht="12.75" customHeight="1">
      <c r="A755" s="87" t="str">
        <f t="shared" si="1"/>
        <v>United States Mangrove Restoration Hybrid Large</v>
      </c>
      <c r="B755" s="87" t="s">
        <v>161</v>
      </c>
      <c r="C755" s="203" t="s">
        <v>183</v>
      </c>
      <c r="D755" s="203" t="s">
        <v>583</v>
      </c>
      <c r="E755" s="203" t="s">
        <v>160</v>
      </c>
      <c r="F755" s="203" t="s">
        <v>174</v>
      </c>
      <c r="G755" s="203" t="s">
        <v>910</v>
      </c>
      <c r="H755" s="177">
        <v>1000.0</v>
      </c>
      <c r="I755" s="2" t="s">
        <v>908</v>
      </c>
      <c r="J755" s="2">
        <v>166588.7605462688</v>
      </c>
      <c r="K755" s="2">
        <v>4997662.816388064</v>
      </c>
      <c r="L755" s="204">
        <v>-1.0616279478224432E8</v>
      </c>
      <c r="M755" s="92">
        <v>1.1045851278402689E8</v>
      </c>
      <c r="N755" s="92">
        <v>1.3481604476483655E8</v>
      </c>
      <c r="O755" s="92">
        <v>8.761691267684485E7</v>
      </c>
      <c r="P755" s="92">
        <v>1.0423456666666667E8</v>
      </c>
      <c r="Q755" s="92">
        <v>2.284160010718205E7</v>
      </c>
      <c r="R755" s="92">
        <v>3.0581478098169893E7</v>
      </c>
      <c r="S755" s="92">
        <v>318845.65</v>
      </c>
      <c r="T755" s="92">
        <v>255076.5200000001</v>
      </c>
      <c r="U755" s="92">
        <v>5222790.765165031</v>
      </c>
      <c r="V755" s="92">
        <v>9072205.94169891</v>
      </c>
      <c r="W755" s="92">
        <v>433.0406921970977</v>
      </c>
      <c r="X755" s="92">
        <v>110458.5127840269</v>
      </c>
      <c r="Y755" s="92">
        <v>220917.0255680538</v>
      </c>
      <c r="Z755" s="92">
        <v>318.84565000000003</v>
      </c>
      <c r="AA755" s="92">
        <v>5222.790765165031</v>
      </c>
      <c r="AB755" s="87">
        <v>500.0</v>
      </c>
      <c r="AC755" s="2">
        <v>1.0616279478224432E8</v>
      </c>
      <c r="AD755" s="92">
        <v>8.761691267684485E7</v>
      </c>
      <c r="AE755" s="92">
        <v>2.284160010718205E7</v>
      </c>
      <c r="AF755" s="92">
        <v>5222790.765165031</v>
      </c>
      <c r="AG755" s="92">
        <v>433.0406921970977</v>
      </c>
      <c r="AH755" s="2" t="s">
        <v>904</v>
      </c>
      <c r="AI755" s="2" t="s">
        <v>904</v>
      </c>
      <c r="AJ755" s="2" t="s">
        <v>904</v>
      </c>
      <c r="AK755" s="177">
        <v>255076.5200000001</v>
      </c>
      <c r="AL755" s="2" t="s">
        <v>904</v>
      </c>
      <c r="AM755" s="2" t="s">
        <v>904</v>
      </c>
      <c r="AN755" s="2" t="s">
        <v>904</v>
      </c>
      <c r="AO755" s="2" t="s">
        <v>904</v>
      </c>
      <c r="AP755" s="2" t="s">
        <v>904</v>
      </c>
      <c r="AQ755" s="2" t="s">
        <v>904</v>
      </c>
      <c r="AR755" s="2" t="s">
        <v>904</v>
      </c>
      <c r="AS755" s="2" t="s">
        <v>904</v>
      </c>
      <c r="AT755" s="2" t="s">
        <v>904</v>
      </c>
      <c r="AU755" s="2" t="s">
        <v>904</v>
      </c>
      <c r="AV755" s="2" t="s">
        <v>904</v>
      </c>
      <c r="AW755" s="2" t="s">
        <v>904</v>
      </c>
      <c r="AX755" s="2" t="s">
        <v>904</v>
      </c>
      <c r="AY755" s="2" t="s">
        <v>904</v>
      </c>
      <c r="AZ755" s="2" t="s">
        <v>904</v>
      </c>
      <c r="BA755" s="205">
        <v>4453780.038371273</v>
      </c>
      <c r="BB755" s="205">
        <v>163.1772104829863</v>
      </c>
      <c r="BC755" s="206" t="s">
        <v>904</v>
      </c>
      <c r="BD755" s="205">
        <v>163.1772104829863</v>
      </c>
      <c r="BE755" s="205">
        <v>147846.73803730658</v>
      </c>
      <c r="BF755" s="205">
        <v>0.0</v>
      </c>
      <c r="BG755" s="205">
        <v>318845.65</v>
      </c>
      <c r="BH755" s="205">
        <v>255076.5200000001</v>
      </c>
      <c r="BI755" s="2" t="s">
        <v>904</v>
      </c>
      <c r="BJ755" s="2" t="s">
        <v>904</v>
      </c>
      <c r="BK755" s="203">
        <v>30.0</v>
      </c>
      <c r="BL755" s="2">
        <v>1.0</v>
      </c>
      <c r="BM755" s="207">
        <v>30.0</v>
      </c>
      <c r="BN755" s="208" t="s">
        <v>906</v>
      </c>
      <c r="BO755" s="87">
        <v>20.0</v>
      </c>
      <c r="BP755" s="101">
        <v>0.05</v>
      </c>
      <c r="BQ755" s="101">
        <v>0.04</v>
      </c>
      <c r="BR755" s="2">
        <v>100.0</v>
      </c>
      <c r="BS755" s="2">
        <v>100.0</v>
      </c>
    </row>
    <row r="756" ht="12.75" customHeight="1">
      <c r="A756" s="87" t="str">
        <f t="shared" si="1"/>
        <v>United States Salt marsh Restoration Hybrid Large</v>
      </c>
      <c r="B756" s="87" t="s">
        <v>161</v>
      </c>
      <c r="C756" s="203" t="s">
        <v>183</v>
      </c>
      <c r="D756" s="203" t="s">
        <v>583</v>
      </c>
      <c r="E756" s="203" t="s">
        <v>168</v>
      </c>
      <c r="F756" s="203" t="s">
        <v>174</v>
      </c>
      <c r="G756" s="203" t="s">
        <v>910</v>
      </c>
      <c r="H756" s="177">
        <v>1000.0</v>
      </c>
      <c r="I756" s="2" t="s">
        <v>908</v>
      </c>
      <c r="J756" s="2">
        <v>166735.75267829827</v>
      </c>
      <c r="K756" s="2">
        <v>5002072.580348948</v>
      </c>
      <c r="L756" s="204">
        <v>-1.8550725022177082E8</v>
      </c>
      <c r="M756" s="92">
        <v>1.865183794916303E8</v>
      </c>
      <c r="N756" s="92">
        <v>2.2661583750579864E8</v>
      </c>
      <c r="O756" s="92">
        <v>1.4975733677563685E8</v>
      </c>
      <c r="P756" s="92">
        <v>1.7829850356061772E8</v>
      </c>
      <c r="Q756" s="92">
        <v>3.6761042715993434E7</v>
      </c>
      <c r="R756" s="92">
        <v>4.831733394518093E7</v>
      </c>
      <c r="S756" s="92">
        <v>61728.3333333332</v>
      </c>
      <c r="T756" s="92">
        <v>49382.66666666658</v>
      </c>
      <c r="U756" s="92">
        <v>1011129.2698594494</v>
      </c>
      <c r="V756" s="92">
        <v>1756373.8204922557</v>
      </c>
      <c r="W756" s="92">
        <v>3777.000961706482</v>
      </c>
      <c r="X756" s="92">
        <v>186518.37949163027</v>
      </c>
      <c r="Y756" s="92">
        <v>373036.75898326054</v>
      </c>
      <c r="Z756" s="92">
        <v>61.7283333333332</v>
      </c>
      <c r="AA756" s="92">
        <v>1011.1292698594493</v>
      </c>
      <c r="AB756" s="87">
        <v>500.0</v>
      </c>
      <c r="AC756" s="2">
        <v>1.8550725022177082E8</v>
      </c>
      <c r="AD756" s="92">
        <v>1.4975733677563685E8</v>
      </c>
      <c r="AE756" s="92">
        <v>3.6761042715993434E7</v>
      </c>
      <c r="AF756" s="92">
        <v>1011129.2698594494</v>
      </c>
      <c r="AG756" s="92">
        <v>3777.000961706482</v>
      </c>
      <c r="AH756" s="2" t="s">
        <v>904</v>
      </c>
      <c r="AI756" s="2" t="s">
        <v>904</v>
      </c>
      <c r="AJ756" s="2" t="s">
        <v>904</v>
      </c>
      <c r="AK756" s="177">
        <v>49382.66666666658</v>
      </c>
      <c r="AL756" s="2" t="s">
        <v>904</v>
      </c>
      <c r="AM756" s="2" t="s">
        <v>904</v>
      </c>
      <c r="AN756" s="2" t="s">
        <v>904</v>
      </c>
      <c r="AO756" s="2" t="s">
        <v>904</v>
      </c>
      <c r="AP756" s="2" t="s">
        <v>904</v>
      </c>
      <c r="AQ756" s="2" t="s">
        <v>904</v>
      </c>
      <c r="AR756" s="2" t="s">
        <v>904</v>
      </c>
      <c r="AS756" s="2" t="s">
        <v>904</v>
      </c>
      <c r="AT756" s="2" t="s">
        <v>904</v>
      </c>
      <c r="AU756" s="2" t="s">
        <v>904</v>
      </c>
      <c r="AV756" s="2" t="s">
        <v>904</v>
      </c>
      <c r="AW756" s="2" t="s">
        <v>904</v>
      </c>
      <c r="AX756" s="2" t="s">
        <v>904</v>
      </c>
      <c r="AY756" s="2" t="s">
        <v>904</v>
      </c>
      <c r="AZ756" s="2" t="s">
        <v>904</v>
      </c>
      <c r="BA756" s="205">
        <v>3.865747200641543E7</v>
      </c>
      <c r="BB756" s="205">
        <v>10.719629866765217</v>
      </c>
      <c r="BC756" s="206" t="s">
        <v>904</v>
      </c>
      <c r="BD756" s="205">
        <v>10.719629866765217</v>
      </c>
      <c r="BE756" s="205">
        <v>2461.8655497709556</v>
      </c>
      <c r="BF756" s="205">
        <v>0.0</v>
      </c>
      <c r="BG756" s="205">
        <v>61728.3333333332</v>
      </c>
      <c r="BH756" s="205">
        <v>49382.66666666658</v>
      </c>
      <c r="BI756" s="2" t="s">
        <v>904</v>
      </c>
      <c r="BJ756" s="2" t="s">
        <v>904</v>
      </c>
      <c r="BK756" s="203">
        <v>30.0</v>
      </c>
      <c r="BL756" s="2">
        <v>1.0</v>
      </c>
      <c r="BM756" s="207">
        <v>30.0</v>
      </c>
      <c r="BN756" s="208" t="s">
        <v>906</v>
      </c>
      <c r="BO756" s="87">
        <v>20.0</v>
      </c>
      <c r="BP756" s="101">
        <v>0.05</v>
      </c>
      <c r="BQ756" s="101">
        <v>0.04</v>
      </c>
      <c r="BR756" s="2">
        <v>100.0</v>
      </c>
      <c r="BS756" s="2">
        <v>100.0</v>
      </c>
    </row>
    <row r="757" ht="12.75" customHeight="1">
      <c r="A757" s="87" t="str">
        <f t="shared" si="1"/>
        <v>United States Salt marsh Restoration Hybrid Large</v>
      </c>
      <c r="B757" s="87" t="s">
        <v>161</v>
      </c>
      <c r="C757" s="203" t="s">
        <v>183</v>
      </c>
      <c r="D757" s="203" t="s">
        <v>583</v>
      </c>
      <c r="E757" s="203" t="s">
        <v>168</v>
      </c>
      <c r="F757" s="203" t="s">
        <v>174</v>
      </c>
      <c r="G757" s="203" t="s">
        <v>910</v>
      </c>
      <c r="H757" s="177">
        <v>1000.0</v>
      </c>
      <c r="I757" s="2" t="s">
        <v>908</v>
      </c>
      <c r="J757" s="2">
        <v>166735.75267829827</v>
      </c>
      <c r="K757" s="2">
        <v>5002072.580348948</v>
      </c>
      <c r="L757" s="204">
        <v>-1.8550725022177082E8</v>
      </c>
      <c r="M757" s="92">
        <v>1.865183794916303E8</v>
      </c>
      <c r="N757" s="92">
        <v>2.2661583750579864E8</v>
      </c>
      <c r="O757" s="92">
        <v>1.4975733677563685E8</v>
      </c>
      <c r="P757" s="92">
        <v>1.7829850356061772E8</v>
      </c>
      <c r="Q757" s="92">
        <v>3.6761042715993434E7</v>
      </c>
      <c r="R757" s="92">
        <v>4.831733394518093E7</v>
      </c>
      <c r="S757" s="92">
        <v>61728.3333333332</v>
      </c>
      <c r="T757" s="92">
        <v>49382.66666666658</v>
      </c>
      <c r="U757" s="92">
        <v>1011129.2698594494</v>
      </c>
      <c r="V757" s="92">
        <v>1756373.8204922557</v>
      </c>
      <c r="W757" s="92">
        <v>3777.000961706482</v>
      </c>
      <c r="X757" s="92">
        <v>186518.37949163027</v>
      </c>
      <c r="Y757" s="92">
        <v>373036.75898326054</v>
      </c>
      <c r="Z757" s="92">
        <v>61.7283333333332</v>
      </c>
      <c r="AA757" s="92">
        <v>1011.1292698594493</v>
      </c>
      <c r="AB757" s="87">
        <v>500.0</v>
      </c>
      <c r="AC757" s="2">
        <v>1.8550725022177082E8</v>
      </c>
      <c r="AD757" s="92">
        <v>1.4975733677563685E8</v>
      </c>
      <c r="AE757" s="92">
        <v>3.6761042715993434E7</v>
      </c>
      <c r="AF757" s="92">
        <v>1011129.2698594494</v>
      </c>
      <c r="AG757" s="92">
        <v>3777.000961706482</v>
      </c>
      <c r="AH757" s="2" t="s">
        <v>904</v>
      </c>
      <c r="AI757" s="2" t="s">
        <v>904</v>
      </c>
      <c r="AJ757" s="2" t="s">
        <v>904</v>
      </c>
      <c r="AK757" s="177">
        <v>49382.66666666658</v>
      </c>
      <c r="AL757" s="2" t="s">
        <v>904</v>
      </c>
      <c r="AM757" s="2" t="s">
        <v>904</v>
      </c>
      <c r="AN757" s="2" t="s">
        <v>904</v>
      </c>
      <c r="AO757" s="2" t="s">
        <v>904</v>
      </c>
      <c r="AP757" s="2" t="s">
        <v>904</v>
      </c>
      <c r="AQ757" s="2" t="s">
        <v>904</v>
      </c>
      <c r="AR757" s="2" t="s">
        <v>904</v>
      </c>
      <c r="AS757" s="2" t="s">
        <v>904</v>
      </c>
      <c r="AT757" s="2" t="s">
        <v>904</v>
      </c>
      <c r="AU757" s="2" t="s">
        <v>904</v>
      </c>
      <c r="AV757" s="2" t="s">
        <v>904</v>
      </c>
      <c r="AW757" s="2" t="s">
        <v>904</v>
      </c>
      <c r="AX757" s="2" t="s">
        <v>904</v>
      </c>
      <c r="AY757" s="2" t="s">
        <v>904</v>
      </c>
      <c r="AZ757" s="2" t="s">
        <v>904</v>
      </c>
      <c r="BA757" s="205">
        <v>3.865747200641543E7</v>
      </c>
      <c r="BB757" s="205">
        <v>10.719629866765217</v>
      </c>
      <c r="BC757" s="206" t="s">
        <v>904</v>
      </c>
      <c r="BD757" s="205">
        <v>10.719629866765217</v>
      </c>
      <c r="BE757" s="205">
        <v>2461.8655497709556</v>
      </c>
      <c r="BF757" s="205">
        <v>0.0</v>
      </c>
      <c r="BG757" s="205">
        <v>61728.3333333332</v>
      </c>
      <c r="BH757" s="205">
        <v>49382.66666666658</v>
      </c>
      <c r="BI757" s="2" t="s">
        <v>904</v>
      </c>
      <c r="BJ757" s="2" t="s">
        <v>904</v>
      </c>
      <c r="BK757" s="203">
        <v>30.0</v>
      </c>
      <c r="BL757" s="2">
        <v>1.0</v>
      </c>
      <c r="BM757" s="207">
        <v>30.0</v>
      </c>
      <c r="BN757" s="208" t="s">
        <v>906</v>
      </c>
      <c r="BO757" s="87">
        <v>20.0</v>
      </c>
      <c r="BP757" s="101">
        <v>0.05</v>
      </c>
      <c r="BQ757" s="101">
        <v>0.04</v>
      </c>
      <c r="BR757" s="2">
        <v>100.0</v>
      </c>
      <c r="BS757" s="2">
        <v>100.0</v>
      </c>
    </row>
    <row r="758" ht="12.75" customHeight="1">
      <c r="A758" s="87" t="str">
        <f t="shared" si="1"/>
        <v>Australia Salt marsh Conservation  Small</v>
      </c>
      <c r="B758" s="87" t="s">
        <v>163</v>
      </c>
      <c r="C758" s="203" t="s">
        <v>185</v>
      </c>
      <c r="D758" s="2" t="s">
        <v>586</v>
      </c>
      <c r="E758" s="203" t="s">
        <v>168</v>
      </c>
      <c r="F758" s="2" t="s">
        <v>175</v>
      </c>
      <c r="G758" s="2"/>
      <c r="H758" s="177">
        <v>800.0</v>
      </c>
      <c r="I758" s="2" t="s">
        <v>907</v>
      </c>
      <c r="J758" s="2">
        <v>3049835.0656228703</v>
      </c>
      <c r="K758" s="2">
        <v>2.0752169632406409E9</v>
      </c>
      <c r="L758" s="204">
        <v>-1490443.0148861865</v>
      </c>
      <c r="M758" s="92">
        <v>3923011.856614935</v>
      </c>
      <c r="N758" s="92">
        <v>5654771.222488801</v>
      </c>
      <c r="O758" s="92">
        <v>1569848.734069185</v>
      </c>
      <c r="P758" s="92">
        <v>1681116.6666666665</v>
      </c>
      <c r="Q758" s="92">
        <v>2353163.12254575</v>
      </c>
      <c r="R758" s="92">
        <v>3973654.5558221345</v>
      </c>
      <c r="S758" s="92">
        <v>8081.190703731591</v>
      </c>
      <c r="T758" s="92">
        <v>6464.952562985274</v>
      </c>
      <c r="U758" s="92">
        <v>2896401.953996907</v>
      </c>
      <c r="V758" s="92">
        <v>5323615.653095374</v>
      </c>
      <c r="W758" s="92">
        <v>606.812164264889</v>
      </c>
      <c r="X758" s="92">
        <v>4903.764820768669</v>
      </c>
      <c r="Y758" s="92">
        <v>102751.77368769067</v>
      </c>
      <c r="Z758" s="92">
        <v>10.10148837966449</v>
      </c>
      <c r="AA758" s="92">
        <v>3620.502442496134</v>
      </c>
      <c r="AB758" s="87">
        <v>4000.0</v>
      </c>
      <c r="AC758" s="2">
        <v>1490443.0148861865</v>
      </c>
      <c r="AD758" s="92">
        <v>1569848.734069185</v>
      </c>
      <c r="AE758" s="92">
        <v>2353163.12254575</v>
      </c>
      <c r="AF758" s="92">
        <v>2896401.953996907</v>
      </c>
      <c r="AG758" s="92">
        <v>606.812164264889</v>
      </c>
      <c r="AH758" s="2" t="s">
        <v>904</v>
      </c>
      <c r="AI758" s="2" t="s">
        <v>904</v>
      </c>
      <c r="AJ758" s="2" t="s">
        <v>904</v>
      </c>
      <c r="AK758" s="177">
        <v>6464.952562985274</v>
      </c>
      <c r="AL758" s="2" t="s">
        <v>904</v>
      </c>
      <c r="AM758" s="2" t="s">
        <v>904</v>
      </c>
      <c r="AN758" s="2" t="s">
        <v>904</v>
      </c>
      <c r="AO758" s="2" t="s">
        <v>904</v>
      </c>
      <c r="AP758" s="2" t="s">
        <v>904</v>
      </c>
      <c r="AQ758" s="2" t="s">
        <v>904</v>
      </c>
      <c r="AR758" s="2" t="s">
        <v>904</v>
      </c>
      <c r="AS758" s="2" t="s">
        <v>904</v>
      </c>
      <c r="AT758" s="2" t="s">
        <v>904</v>
      </c>
      <c r="AU758" s="2" t="s">
        <v>904</v>
      </c>
      <c r="AV758" s="2" t="s">
        <v>904</v>
      </c>
      <c r="AW758" s="2" t="s">
        <v>904</v>
      </c>
      <c r="AX758" s="2" t="s">
        <v>904</v>
      </c>
      <c r="AY758" s="2" t="s">
        <v>904</v>
      </c>
      <c r="AZ758" s="2" t="s">
        <v>904</v>
      </c>
      <c r="BA758" s="205">
        <v>4263802.103693904</v>
      </c>
      <c r="BB758" s="205">
        <v>38.17950499364372</v>
      </c>
      <c r="BC758" s="205">
        <v>38.17950499364372</v>
      </c>
      <c r="BD758" s="205">
        <v>38.17950499364372</v>
      </c>
      <c r="BE758" s="205">
        <v>8081.190703731591</v>
      </c>
      <c r="BF758" s="205">
        <v>8081.190703731591</v>
      </c>
      <c r="BG758" s="205">
        <v>0.0</v>
      </c>
      <c r="BH758" s="205">
        <v>6464.952562985274</v>
      </c>
      <c r="BI758" s="2" t="s">
        <v>904</v>
      </c>
      <c r="BJ758" s="2" t="s">
        <v>904</v>
      </c>
      <c r="BK758" s="203">
        <v>680.4358001624647</v>
      </c>
      <c r="BL758" s="2">
        <v>3.0</v>
      </c>
      <c r="BM758" s="207">
        <v>680.4358001624647</v>
      </c>
      <c r="BN758" s="208" t="s">
        <v>905</v>
      </c>
      <c r="BO758" s="87">
        <v>20.0</v>
      </c>
      <c r="BP758" s="101">
        <v>0.05</v>
      </c>
      <c r="BQ758" s="101">
        <v>0.04</v>
      </c>
      <c r="BR758" s="2">
        <v>100.0</v>
      </c>
      <c r="BS758" s="2">
        <v>100.0</v>
      </c>
    </row>
    <row r="759" ht="12.75" customHeight="1">
      <c r="A759" s="87" t="str">
        <f t="shared" si="1"/>
        <v>Australia Salt marsh Conservation  Small</v>
      </c>
      <c r="B759" s="87" t="s">
        <v>163</v>
      </c>
      <c r="C759" s="203" t="s">
        <v>185</v>
      </c>
      <c r="D759" s="2" t="s">
        <v>586</v>
      </c>
      <c r="E759" s="203" t="s">
        <v>168</v>
      </c>
      <c r="F759" s="2" t="s">
        <v>175</v>
      </c>
      <c r="G759" s="2"/>
      <c r="H759" s="177">
        <v>800.0</v>
      </c>
      <c r="I759" s="2" t="s">
        <v>907</v>
      </c>
      <c r="J759" s="2">
        <v>3049835.0656228703</v>
      </c>
      <c r="K759" s="2">
        <v>2.0752169632406409E9</v>
      </c>
      <c r="L759" s="204">
        <v>-1490443.0148861865</v>
      </c>
      <c r="M759" s="92">
        <v>3923011.856614935</v>
      </c>
      <c r="N759" s="92">
        <v>5654771.222488801</v>
      </c>
      <c r="O759" s="92">
        <v>1569848.734069185</v>
      </c>
      <c r="P759" s="92">
        <v>1681116.6666666665</v>
      </c>
      <c r="Q759" s="92">
        <v>2353163.12254575</v>
      </c>
      <c r="R759" s="92">
        <v>3973654.5558221345</v>
      </c>
      <c r="S759" s="92">
        <v>8081.190703731591</v>
      </c>
      <c r="T759" s="92">
        <v>6464.952562985274</v>
      </c>
      <c r="U759" s="92">
        <v>2896401.953996907</v>
      </c>
      <c r="V759" s="92">
        <v>5323615.653095374</v>
      </c>
      <c r="W759" s="92">
        <v>606.812164264889</v>
      </c>
      <c r="X759" s="92">
        <v>4903.764820768669</v>
      </c>
      <c r="Y759" s="92">
        <v>102751.77368769067</v>
      </c>
      <c r="Z759" s="92">
        <v>10.10148837966449</v>
      </c>
      <c r="AA759" s="92">
        <v>3620.502442496134</v>
      </c>
      <c r="AB759" s="87">
        <v>4000.0</v>
      </c>
      <c r="AC759" s="2">
        <v>1490443.0148861865</v>
      </c>
      <c r="AD759" s="92">
        <v>1569848.734069185</v>
      </c>
      <c r="AE759" s="92">
        <v>2353163.12254575</v>
      </c>
      <c r="AF759" s="92">
        <v>2896401.953996907</v>
      </c>
      <c r="AG759" s="92">
        <v>606.812164264889</v>
      </c>
      <c r="AH759" s="2" t="s">
        <v>904</v>
      </c>
      <c r="AI759" s="2" t="s">
        <v>904</v>
      </c>
      <c r="AJ759" s="2" t="s">
        <v>904</v>
      </c>
      <c r="AK759" s="177">
        <v>6464.952562985274</v>
      </c>
      <c r="AL759" s="2" t="s">
        <v>904</v>
      </c>
      <c r="AM759" s="2" t="s">
        <v>904</v>
      </c>
      <c r="AN759" s="2" t="s">
        <v>904</v>
      </c>
      <c r="AO759" s="2" t="s">
        <v>904</v>
      </c>
      <c r="AP759" s="2" t="s">
        <v>904</v>
      </c>
      <c r="AQ759" s="2" t="s">
        <v>904</v>
      </c>
      <c r="AR759" s="2" t="s">
        <v>904</v>
      </c>
      <c r="AS759" s="2" t="s">
        <v>904</v>
      </c>
      <c r="AT759" s="2" t="s">
        <v>904</v>
      </c>
      <c r="AU759" s="2" t="s">
        <v>904</v>
      </c>
      <c r="AV759" s="2" t="s">
        <v>904</v>
      </c>
      <c r="AW759" s="2" t="s">
        <v>904</v>
      </c>
      <c r="AX759" s="2" t="s">
        <v>904</v>
      </c>
      <c r="AY759" s="2" t="s">
        <v>904</v>
      </c>
      <c r="AZ759" s="2" t="s">
        <v>904</v>
      </c>
      <c r="BA759" s="205">
        <v>4263802.103693904</v>
      </c>
      <c r="BB759" s="205">
        <v>38.17950499364372</v>
      </c>
      <c r="BC759" s="205">
        <v>38.17950499364372</v>
      </c>
      <c r="BD759" s="205">
        <v>38.17950499364372</v>
      </c>
      <c r="BE759" s="205">
        <v>8081.190703731591</v>
      </c>
      <c r="BF759" s="205">
        <v>8081.190703731591</v>
      </c>
      <c r="BG759" s="205">
        <v>0.0</v>
      </c>
      <c r="BH759" s="205">
        <v>6464.952562985274</v>
      </c>
      <c r="BI759" s="2" t="s">
        <v>904</v>
      </c>
      <c r="BJ759" s="2" t="s">
        <v>904</v>
      </c>
      <c r="BK759" s="203">
        <v>680.4358001624647</v>
      </c>
      <c r="BL759" s="2">
        <v>3.0</v>
      </c>
      <c r="BM759" s="207">
        <v>680.4358001624647</v>
      </c>
      <c r="BN759" s="208" t="s">
        <v>905</v>
      </c>
      <c r="BO759" s="87">
        <v>20.0</v>
      </c>
      <c r="BP759" s="101">
        <v>0.05</v>
      </c>
      <c r="BQ759" s="101">
        <v>0.04</v>
      </c>
      <c r="BR759" s="2">
        <v>100.0</v>
      </c>
      <c r="BS759" s="2">
        <v>100.0</v>
      </c>
    </row>
    <row r="760" ht="12.75" customHeight="1">
      <c r="A760" s="87" t="str">
        <f t="shared" si="1"/>
        <v>Australia Mangrove Conservation  Small</v>
      </c>
      <c r="B760" s="87" t="s">
        <v>163</v>
      </c>
      <c r="C760" s="203" t="s">
        <v>185</v>
      </c>
      <c r="D760" s="2" t="s">
        <v>586</v>
      </c>
      <c r="E760" s="203" t="s">
        <v>160</v>
      </c>
      <c r="F760" s="2" t="s">
        <v>175</v>
      </c>
      <c r="G760" s="2"/>
      <c r="H760" s="177">
        <v>4000.0</v>
      </c>
      <c r="I760" s="2" t="s">
        <v>907</v>
      </c>
      <c r="J760" s="2">
        <v>1183318.7785080017</v>
      </c>
      <c r="K760" s="2">
        <v>3.5499563355240054E7</v>
      </c>
      <c r="L760" s="204">
        <v>-1945856.1397040118</v>
      </c>
      <c r="M760" s="92">
        <v>3849050.741172035</v>
      </c>
      <c r="N760" s="92">
        <v>5514394.275701781</v>
      </c>
      <c r="O760" s="92">
        <v>1569848.734069185</v>
      </c>
      <c r="P760" s="92">
        <v>1681116.6666666665</v>
      </c>
      <c r="Q760" s="92">
        <v>2279202.00710285</v>
      </c>
      <c r="R760" s="92">
        <v>3833277.6090351143</v>
      </c>
      <c r="S760" s="92">
        <v>128743.53608014186</v>
      </c>
      <c r="T760" s="92">
        <v>102994.8288641135</v>
      </c>
      <c r="U760" s="92">
        <v>2048826.609870365</v>
      </c>
      <c r="V760" s="92">
        <v>3726786.432622917</v>
      </c>
      <c r="W760" s="92">
        <v>37.37130090531332</v>
      </c>
      <c r="X760" s="92">
        <v>962.2626852930088</v>
      </c>
      <c r="Y760" s="92">
        <v>32571.151623319758</v>
      </c>
      <c r="Z760" s="92">
        <v>32.185884020035466</v>
      </c>
      <c r="AA760" s="92">
        <v>512.2066524675912</v>
      </c>
      <c r="AB760" s="87">
        <v>20000.0</v>
      </c>
      <c r="AC760" s="2">
        <v>1945856.1397040118</v>
      </c>
      <c r="AD760" s="92">
        <v>1569848.734069185</v>
      </c>
      <c r="AE760" s="92">
        <v>2279202.00710285</v>
      </c>
      <c r="AF760" s="92">
        <v>2048826.609870365</v>
      </c>
      <c r="AG760" s="92">
        <v>37.37130090531332</v>
      </c>
      <c r="AH760" s="2" t="s">
        <v>904</v>
      </c>
      <c r="AI760" s="2" t="s">
        <v>904</v>
      </c>
      <c r="AJ760" s="2" t="s">
        <v>904</v>
      </c>
      <c r="AK760" s="177">
        <v>102994.8288641135</v>
      </c>
      <c r="AL760" s="2" t="s">
        <v>904</v>
      </c>
      <c r="AM760" s="2" t="s">
        <v>904</v>
      </c>
      <c r="AN760" s="2" t="s">
        <v>904</v>
      </c>
      <c r="AO760" s="2" t="s">
        <v>904</v>
      </c>
      <c r="AP760" s="2" t="s">
        <v>904</v>
      </c>
      <c r="AQ760" s="2" t="s">
        <v>904</v>
      </c>
      <c r="AR760" s="2" t="s">
        <v>904</v>
      </c>
      <c r="AS760" s="2" t="s">
        <v>904</v>
      </c>
      <c r="AT760" s="2" t="s">
        <v>904</v>
      </c>
      <c r="AU760" s="2" t="s">
        <v>904</v>
      </c>
      <c r="AV760" s="2" t="s">
        <v>904</v>
      </c>
      <c r="AW760" s="2" t="s">
        <v>904</v>
      </c>
      <c r="AX760" s="2" t="s">
        <v>904</v>
      </c>
      <c r="AY760" s="2" t="s">
        <v>904</v>
      </c>
      <c r="AZ760" s="2" t="s">
        <v>904</v>
      </c>
      <c r="BA760" s="205">
        <v>2.0774154021367002E7</v>
      </c>
      <c r="BB760" s="205">
        <v>118.1736152803469</v>
      </c>
      <c r="BC760" s="205">
        <v>118.1736152803469</v>
      </c>
      <c r="BD760" s="205">
        <v>118.1736152803469</v>
      </c>
      <c r="BE760" s="205">
        <v>128743.53608014186</v>
      </c>
      <c r="BF760" s="205">
        <v>128743.53608014186</v>
      </c>
      <c r="BG760" s="205">
        <v>0.0</v>
      </c>
      <c r="BH760" s="205">
        <v>102994.8288641135</v>
      </c>
      <c r="BI760" s="2" t="s">
        <v>904</v>
      </c>
      <c r="BJ760" s="2" t="s">
        <v>904</v>
      </c>
      <c r="BK760" s="203">
        <v>30.0</v>
      </c>
      <c r="BL760" s="2">
        <v>2.0</v>
      </c>
      <c r="BM760" s="207">
        <v>30.0</v>
      </c>
      <c r="BN760" s="208" t="s">
        <v>906</v>
      </c>
      <c r="BO760" s="87">
        <v>20.0</v>
      </c>
      <c r="BP760" s="101">
        <v>0.05</v>
      </c>
      <c r="BQ760" s="101">
        <v>0.04</v>
      </c>
      <c r="BR760" s="2">
        <v>100.0</v>
      </c>
      <c r="BS760" s="2">
        <v>100.0</v>
      </c>
    </row>
    <row r="761" ht="12.75" customHeight="1">
      <c r="A761" s="87" t="str">
        <f t="shared" si="1"/>
        <v>Australia Mangrove Conservation  Small</v>
      </c>
      <c r="B761" s="87" t="s">
        <v>163</v>
      </c>
      <c r="C761" s="203" t="s">
        <v>185</v>
      </c>
      <c r="D761" s="2" t="s">
        <v>586</v>
      </c>
      <c r="E761" s="203" t="s">
        <v>160</v>
      </c>
      <c r="F761" s="2" t="s">
        <v>175</v>
      </c>
      <c r="G761" s="2"/>
      <c r="H761" s="177">
        <v>4000.0</v>
      </c>
      <c r="I761" s="2" t="s">
        <v>907</v>
      </c>
      <c r="J761" s="2">
        <v>1183318.7785080017</v>
      </c>
      <c r="K761" s="2">
        <v>3.5499563355240054E7</v>
      </c>
      <c r="L761" s="204">
        <v>-1945856.1397040118</v>
      </c>
      <c r="M761" s="92">
        <v>3849050.741172035</v>
      </c>
      <c r="N761" s="92">
        <v>5514394.275701781</v>
      </c>
      <c r="O761" s="92">
        <v>1569848.734069185</v>
      </c>
      <c r="P761" s="92">
        <v>1681116.6666666665</v>
      </c>
      <c r="Q761" s="92">
        <v>2279202.00710285</v>
      </c>
      <c r="R761" s="92">
        <v>3833277.6090351143</v>
      </c>
      <c r="S761" s="92">
        <v>128743.53608014186</v>
      </c>
      <c r="T761" s="92">
        <v>102994.8288641135</v>
      </c>
      <c r="U761" s="92">
        <v>2048826.609870365</v>
      </c>
      <c r="V761" s="92">
        <v>3726786.432622917</v>
      </c>
      <c r="W761" s="92">
        <v>37.37130090531332</v>
      </c>
      <c r="X761" s="92">
        <v>962.2626852930088</v>
      </c>
      <c r="Y761" s="92">
        <v>32571.151623319758</v>
      </c>
      <c r="Z761" s="92">
        <v>32.185884020035466</v>
      </c>
      <c r="AA761" s="92">
        <v>512.2066524675912</v>
      </c>
      <c r="AB761" s="87">
        <v>20000.0</v>
      </c>
      <c r="AC761" s="2">
        <v>1945856.1397040118</v>
      </c>
      <c r="AD761" s="92">
        <v>1569848.734069185</v>
      </c>
      <c r="AE761" s="92">
        <v>2279202.00710285</v>
      </c>
      <c r="AF761" s="92">
        <v>2048826.609870365</v>
      </c>
      <c r="AG761" s="92">
        <v>37.37130090531332</v>
      </c>
      <c r="AH761" s="2" t="s">
        <v>904</v>
      </c>
      <c r="AI761" s="2" t="s">
        <v>904</v>
      </c>
      <c r="AJ761" s="2" t="s">
        <v>904</v>
      </c>
      <c r="AK761" s="177">
        <v>102994.8288641135</v>
      </c>
      <c r="AL761" s="2" t="s">
        <v>904</v>
      </c>
      <c r="AM761" s="2" t="s">
        <v>904</v>
      </c>
      <c r="AN761" s="2" t="s">
        <v>904</v>
      </c>
      <c r="AO761" s="2" t="s">
        <v>904</v>
      </c>
      <c r="AP761" s="2" t="s">
        <v>904</v>
      </c>
      <c r="AQ761" s="2" t="s">
        <v>904</v>
      </c>
      <c r="AR761" s="2" t="s">
        <v>904</v>
      </c>
      <c r="AS761" s="2" t="s">
        <v>904</v>
      </c>
      <c r="AT761" s="2" t="s">
        <v>904</v>
      </c>
      <c r="AU761" s="2" t="s">
        <v>904</v>
      </c>
      <c r="AV761" s="2" t="s">
        <v>904</v>
      </c>
      <c r="AW761" s="2" t="s">
        <v>904</v>
      </c>
      <c r="AX761" s="2" t="s">
        <v>904</v>
      </c>
      <c r="AY761" s="2" t="s">
        <v>904</v>
      </c>
      <c r="AZ761" s="2" t="s">
        <v>904</v>
      </c>
      <c r="BA761" s="205">
        <v>2.0774154021367002E7</v>
      </c>
      <c r="BB761" s="205">
        <v>118.1736152803469</v>
      </c>
      <c r="BC761" s="205">
        <v>118.1736152803469</v>
      </c>
      <c r="BD761" s="205">
        <v>118.1736152803469</v>
      </c>
      <c r="BE761" s="205">
        <v>128743.53608014186</v>
      </c>
      <c r="BF761" s="205">
        <v>128743.53608014186</v>
      </c>
      <c r="BG761" s="205">
        <v>0.0</v>
      </c>
      <c r="BH761" s="205">
        <v>102994.8288641135</v>
      </c>
      <c r="BI761" s="2" t="s">
        <v>904</v>
      </c>
      <c r="BJ761" s="2" t="s">
        <v>904</v>
      </c>
      <c r="BK761" s="203">
        <v>30.0</v>
      </c>
      <c r="BL761" s="2">
        <v>2.0</v>
      </c>
      <c r="BM761" s="207">
        <v>30.0</v>
      </c>
      <c r="BN761" s="208" t="s">
        <v>906</v>
      </c>
      <c r="BO761" s="87">
        <v>20.0</v>
      </c>
      <c r="BP761" s="101">
        <v>0.05</v>
      </c>
      <c r="BQ761" s="101">
        <v>0.04</v>
      </c>
      <c r="BR761" s="2">
        <v>100.0</v>
      </c>
      <c r="BS761" s="2">
        <v>100.0</v>
      </c>
    </row>
    <row r="762" ht="12.75" customHeight="1">
      <c r="A762" s="87" t="str">
        <f t="shared" si="1"/>
        <v>Australia Seagrass Conservation  Small</v>
      </c>
      <c r="B762" s="87" t="s">
        <v>163</v>
      </c>
      <c r="C762" s="203" t="s">
        <v>185</v>
      </c>
      <c r="D762" s="2" t="s">
        <v>586</v>
      </c>
      <c r="E762" s="203" t="s">
        <v>167</v>
      </c>
      <c r="F762" s="2" t="s">
        <v>175</v>
      </c>
      <c r="G762" s="2"/>
      <c r="H762" s="177">
        <v>400.0</v>
      </c>
      <c r="I762" s="2" t="s">
        <v>907</v>
      </c>
      <c r="J762" s="2">
        <v>602613.8779513219</v>
      </c>
      <c r="K762" s="2">
        <v>1.8078416338539656E7</v>
      </c>
      <c r="L762" s="204">
        <v>-3624650.8787810416</v>
      </c>
      <c r="M762" s="92">
        <v>3633602.497394168</v>
      </c>
      <c r="N762" s="92">
        <v>5122921.818287609</v>
      </c>
      <c r="O762" s="92">
        <v>1569848.734069185</v>
      </c>
      <c r="P762" s="92">
        <v>1681116.6666666665</v>
      </c>
      <c r="Q762" s="92">
        <v>2063753.7633249825</v>
      </c>
      <c r="R762" s="92">
        <v>3441805.151620942</v>
      </c>
      <c r="S762" s="92">
        <v>580.7418338205124</v>
      </c>
      <c r="T762" s="92">
        <v>464.59346705640985</v>
      </c>
      <c r="U762" s="92">
        <v>8951.618613126217</v>
      </c>
      <c r="V762" s="92">
        <v>17122.32927531074</v>
      </c>
      <c r="W762" s="92">
        <v>7821.036572933524</v>
      </c>
      <c r="X762" s="92">
        <v>9084.006243485419</v>
      </c>
      <c r="Y762" s="92">
        <v>327745.7736096287</v>
      </c>
      <c r="Z762" s="92">
        <v>1.451854584551281</v>
      </c>
      <c r="AA762" s="92">
        <v>22.37904653281554</v>
      </c>
      <c r="AB762" s="87">
        <v>2000.0</v>
      </c>
      <c r="AC762" s="2">
        <v>3624650.8787810416</v>
      </c>
      <c r="AD762" s="92">
        <v>1569848.734069185</v>
      </c>
      <c r="AE762" s="92">
        <v>2063753.7633249825</v>
      </c>
      <c r="AF762" s="92">
        <v>8951.618613126217</v>
      </c>
      <c r="AG762" s="92">
        <v>7821.036572933524</v>
      </c>
      <c r="AH762" s="2" t="s">
        <v>904</v>
      </c>
      <c r="AI762" s="2" t="s">
        <v>904</v>
      </c>
      <c r="AJ762" s="2" t="s">
        <v>904</v>
      </c>
      <c r="AK762" s="177">
        <v>464.59346705640985</v>
      </c>
      <c r="AL762" s="2" t="s">
        <v>904</v>
      </c>
      <c r="AM762" s="2" t="s">
        <v>904</v>
      </c>
      <c r="AN762" s="2" t="s">
        <v>904</v>
      </c>
      <c r="AO762" s="2" t="s">
        <v>904</v>
      </c>
      <c r="AP762" s="2" t="s">
        <v>904</v>
      </c>
      <c r="AQ762" s="2" t="s">
        <v>904</v>
      </c>
      <c r="AR762" s="2" t="s">
        <v>904</v>
      </c>
      <c r="AS762" s="2" t="s">
        <v>904</v>
      </c>
      <c r="AT762" s="2" t="s">
        <v>904</v>
      </c>
      <c r="AU762" s="2" t="s">
        <v>904</v>
      </c>
      <c r="AV762" s="2" t="s">
        <v>904</v>
      </c>
      <c r="AW762" s="2" t="s">
        <v>904</v>
      </c>
      <c r="AX762" s="2" t="s">
        <v>904</v>
      </c>
      <c r="AY762" s="2" t="s">
        <v>904</v>
      </c>
      <c r="AZ762" s="2" t="s">
        <v>904</v>
      </c>
      <c r="BA762" s="205">
        <v>1.7190062493442422E8</v>
      </c>
      <c r="BB762" s="205">
        <v>11.086649439824896</v>
      </c>
      <c r="BC762" s="205">
        <v>11.086649439824896</v>
      </c>
      <c r="BD762" s="205">
        <v>11.086649439824896</v>
      </c>
      <c r="BE762" s="205">
        <v>580.7418338205124</v>
      </c>
      <c r="BF762" s="205">
        <v>580.7418338205124</v>
      </c>
      <c r="BG762" s="205">
        <v>0.0</v>
      </c>
      <c r="BH762" s="205">
        <v>464.59346705640985</v>
      </c>
      <c r="BI762" s="2" t="s">
        <v>904</v>
      </c>
      <c r="BJ762" s="2" t="s">
        <v>904</v>
      </c>
      <c r="BK762" s="203">
        <v>30.0</v>
      </c>
      <c r="BL762" s="2">
        <v>1.0</v>
      </c>
      <c r="BM762" s="207">
        <v>30.0</v>
      </c>
      <c r="BN762" s="208" t="s">
        <v>906</v>
      </c>
      <c r="BO762" s="87">
        <v>20.0</v>
      </c>
      <c r="BP762" s="101">
        <v>0.05</v>
      </c>
      <c r="BQ762" s="101">
        <v>0.04</v>
      </c>
      <c r="BR762" s="2">
        <v>100.0</v>
      </c>
      <c r="BS762" s="2">
        <v>100.0</v>
      </c>
    </row>
    <row r="763" ht="12.75" customHeight="1">
      <c r="A763" s="87" t="str">
        <f t="shared" si="1"/>
        <v>Australia Seagrass Conservation  Small</v>
      </c>
      <c r="B763" s="87" t="s">
        <v>163</v>
      </c>
      <c r="C763" s="203" t="s">
        <v>185</v>
      </c>
      <c r="D763" s="2" t="s">
        <v>586</v>
      </c>
      <c r="E763" s="203" t="s">
        <v>167</v>
      </c>
      <c r="F763" s="2" t="s">
        <v>175</v>
      </c>
      <c r="G763" s="2"/>
      <c r="H763" s="177">
        <v>400.0</v>
      </c>
      <c r="I763" s="2" t="s">
        <v>907</v>
      </c>
      <c r="J763" s="2">
        <v>602613.8779513219</v>
      </c>
      <c r="K763" s="2">
        <v>1.8078416338539656E7</v>
      </c>
      <c r="L763" s="204">
        <v>-3624650.8787810416</v>
      </c>
      <c r="M763" s="92">
        <v>3633602.497394168</v>
      </c>
      <c r="N763" s="92">
        <v>5122921.818287609</v>
      </c>
      <c r="O763" s="92">
        <v>1569848.734069185</v>
      </c>
      <c r="P763" s="92">
        <v>1681116.6666666665</v>
      </c>
      <c r="Q763" s="92">
        <v>2063753.7633249825</v>
      </c>
      <c r="R763" s="92">
        <v>3441805.151620942</v>
      </c>
      <c r="S763" s="92">
        <v>580.7418338205124</v>
      </c>
      <c r="T763" s="92">
        <v>464.59346705640985</v>
      </c>
      <c r="U763" s="92">
        <v>8951.618613126217</v>
      </c>
      <c r="V763" s="92">
        <v>17122.32927531074</v>
      </c>
      <c r="W763" s="92">
        <v>7821.036572933524</v>
      </c>
      <c r="X763" s="92">
        <v>9084.006243485419</v>
      </c>
      <c r="Y763" s="92">
        <v>327745.7736096287</v>
      </c>
      <c r="Z763" s="92">
        <v>1.451854584551281</v>
      </c>
      <c r="AA763" s="92">
        <v>22.37904653281554</v>
      </c>
      <c r="AB763" s="87">
        <v>2000.0</v>
      </c>
      <c r="AC763" s="2">
        <v>3624650.8787810416</v>
      </c>
      <c r="AD763" s="92">
        <v>1569848.734069185</v>
      </c>
      <c r="AE763" s="92">
        <v>2063753.7633249825</v>
      </c>
      <c r="AF763" s="92">
        <v>8951.618613126217</v>
      </c>
      <c r="AG763" s="92">
        <v>7821.036572933524</v>
      </c>
      <c r="AH763" s="2" t="s">
        <v>904</v>
      </c>
      <c r="AI763" s="2" t="s">
        <v>904</v>
      </c>
      <c r="AJ763" s="2" t="s">
        <v>904</v>
      </c>
      <c r="AK763" s="177">
        <v>464.59346705640985</v>
      </c>
      <c r="AL763" s="2" t="s">
        <v>904</v>
      </c>
      <c r="AM763" s="2" t="s">
        <v>904</v>
      </c>
      <c r="AN763" s="2" t="s">
        <v>904</v>
      </c>
      <c r="AO763" s="2" t="s">
        <v>904</v>
      </c>
      <c r="AP763" s="2" t="s">
        <v>904</v>
      </c>
      <c r="AQ763" s="2" t="s">
        <v>904</v>
      </c>
      <c r="AR763" s="2" t="s">
        <v>904</v>
      </c>
      <c r="AS763" s="2" t="s">
        <v>904</v>
      </c>
      <c r="AT763" s="2" t="s">
        <v>904</v>
      </c>
      <c r="AU763" s="2" t="s">
        <v>904</v>
      </c>
      <c r="AV763" s="2" t="s">
        <v>904</v>
      </c>
      <c r="AW763" s="2" t="s">
        <v>904</v>
      </c>
      <c r="AX763" s="2" t="s">
        <v>904</v>
      </c>
      <c r="AY763" s="2" t="s">
        <v>904</v>
      </c>
      <c r="AZ763" s="2" t="s">
        <v>904</v>
      </c>
      <c r="BA763" s="205">
        <v>1.7190062493442422E8</v>
      </c>
      <c r="BB763" s="205">
        <v>11.086649439824896</v>
      </c>
      <c r="BC763" s="205">
        <v>11.086649439824896</v>
      </c>
      <c r="BD763" s="205">
        <v>11.086649439824896</v>
      </c>
      <c r="BE763" s="205">
        <v>580.7418338205124</v>
      </c>
      <c r="BF763" s="205">
        <v>580.7418338205124</v>
      </c>
      <c r="BG763" s="205">
        <v>0.0</v>
      </c>
      <c r="BH763" s="205">
        <v>464.59346705640985</v>
      </c>
      <c r="BI763" s="2" t="s">
        <v>904</v>
      </c>
      <c r="BJ763" s="2" t="s">
        <v>904</v>
      </c>
      <c r="BK763" s="203">
        <v>30.0</v>
      </c>
      <c r="BL763" s="2">
        <v>1.0</v>
      </c>
      <c r="BM763" s="207">
        <v>30.0</v>
      </c>
      <c r="BN763" s="208" t="s">
        <v>906</v>
      </c>
      <c r="BO763" s="87">
        <v>20.0</v>
      </c>
      <c r="BP763" s="101">
        <v>0.05</v>
      </c>
      <c r="BQ763" s="101">
        <v>0.04</v>
      </c>
      <c r="BR763" s="2">
        <v>100.0</v>
      </c>
      <c r="BS763" s="2">
        <v>100.0</v>
      </c>
    </row>
    <row r="764" ht="12.75" customHeight="1">
      <c r="A764" s="87" t="str">
        <f t="shared" si="1"/>
        <v>Australia Salt marsh Conservation  Small</v>
      </c>
      <c r="B764" s="87" t="s">
        <v>163</v>
      </c>
      <c r="C764" s="203" t="s">
        <v>185</v>
      </c>
      <c r="D764" s="2" t="s">
        <v>586</v>
      </c>
      <c r="E764" s="203" t="s">
        <v>168</v>
      </c>
      <c r="F764" s="2" t="s">
        <v>175</v>
      </c>
      <c r="G764" s="2"/>
      <c r="H764" s="177">
        <v>800.0</v>
      </c>
      <c r="I764" s="2" t="s">
        <v>907</v>
      </c>
      <c r="J764" s="2">
        <v>3049835.0656228703</v>
      </c>
      <c r="K764" s="2">
        <v>9.14950519686861E7</v>
      </c>
      <c r="L764" s="204">
        <v>-3518441.1229642523</v>
      </c>
      <c r="M764" s="92">
        <v>3646141.72102091</v>
      </c>
      <c r="N764" s="92">
        <v>5145881.154351329</v>
      </c>
      <c r="O764" s="92">
        <v>1569848.734069185</v>
      </c>
      <c r="P764" s="92">
        <v>1681116.6666666665</v>
      </c>
      <c r="Q764" s="92">
        <v>2076292.986951725</v>
      </c>
      <c r="R764" s="92">
        <v>3464764.4876846634</v>
      </c>
      <c r="S764" s="92">
        <v>8081.190703731591</v>
      </c>
      <c r="T764" s="92">
        <v>6464.952562985274</v>
      </c>
      <c r="U764" s="92">
        <v>127700.5980566578</v>
      </c>
      <c r="V764" s="92">
        <v>234714.97172066534</v>
      </c>
      <c r="W764" s="92">
        <v>563.9858429738048</v>
      </c>
      <c r="X764" s="92">
        <v>4557.677151276137</v>
      </c>
      <c r="Y764" s="92">
        <v>95499.97365413551</v>
      </c>
      <c r="Z764" s="92">
        <v>10.10148837966449</v>
      </c>
      <c r="AA764" s="92">
        <v>159.62574757082223</v>
      </c>
      <c r="AB764" s="87">
        <v>4000.0</v>
      </c>
      <c r="AC764" s="2">
        <v>3518441.1229642523</v>
      </c>
      <c r="AD764" s="92">
        <v>1569848.734069185</v>
      </c>
      <c r="AE764" s="92">
        <v>2076292.986951725</v>
      </c>
      <c r="AF764" s="92">
        <v>127700.5980566578</v>
      </c>
      <c r="AG764" s="92">
        <v>563.9858429738048</v>
      </c>
      <c r="AH764" s="2" t="s">
        <v>904</v>
      </c>
      <c r="AI764" s="2" t="s">
        <v>904</v>
      </c>
      <c r="AJ764" s="2" t="s">
        <v>904</v>
      </c>
      <c r="AK764" s="177">
        <v>6464.952562985274</v>
      </c>
      <c r="AL764" s="2" t="s">
        <v>904</v>
      </c>
      <c r="AM764" s="2" t="s">
        <v>904</v>
      </c>
      <c r="AN764" s="2" t="s">
        <v>904</v>
      </c>
      <c r="AO764" s="2" t="s">
        <v>904</v>
      </c>
      <c r="AP764" s="2" t="s">
        <v>904</v>
      </c>
      <c r="AQ764" s="2" t="s">
        <v>904</v>
      </c>
      <c r="AR764" s="2" t="s">
        <v>904</v>
      </c>
      <c r="AS764" s="2" t="s">
        <v>904</v>
      </c>
      <c r="AT764" s="2" t="s">
        <v>904</v>
      </c>
      <c r="AU764" s="2" t="s">
        <v>904</v>
      </c>
      <c r="AV764" s="2" t="s">
        <v>904</v>
      </c>
      <c r="AW764" s="2" t="s">
        <v>904</v>
      </c>
      <c r="AX764" s="2" t="s">
        <v>904</v>
      </c>
      <c r="AY764" s="2" t="s">
        <v>904</v>
      </c>
      <c r="AZ764" s="2" t="s">
        <v>904</v>
      </c>
      <c r="BA764" s="205">
        <v>4263802.103693904</v>
      </c>
      <c r="BB764" s="205">
        <v>38.17950499364372</v>
      </c>
      <c r="BC764" s="205">
        <v>38.17950499364372</v>
      </c>
      <c r="BD764" s="205">
        <v>38.17950499364372</v>
      </c>
      <c r="BE764" s="205">
        <v>8081.190703731591</v>
      </c>
      <c r="BF764" s="205">
        <v>8081.190703731591</v>
      </c>
      <c r="BG764" s="205">
        <v>0.0</v>
      </c>
      <c r="BH764" s="205">
        <v>6464.952562985274</v>
      </c>
      <c r="BI764" s="2" t="s">
        <v>904</v>
      </c>
      <c r="BJ764" s="2" t="s">
        <v>904</v>
      </c>
      <c r="BK764" s="203">
        <v>30.0</v>
      </c>
      <c r="BL764" s="2">
        <v>1.0</v>
      </c>
      <c r="BM764" s="207">
        <v>30.0</v>
      </c>
      <c r="BN764" s="208" t="s">
        <v>906</v>
      </c>
      <c r="BO764" s="87">
        <v>20.0</v>
      </c>
      <c r="BP764" s="101">
        <v>0.05</v>
      </c>
      <c r="BQ764" s="101">
        <v>0.04</v>
      </c>
      <c r="BR764" s="2">
        <v>100.0</v>
      </c>
      <c r="BS764" s="2">
        <v>100.0</v>
      </c>
    </row>
    <row r="765" ht="12.75" customHeight="1">
      <c r="A765" s="87" t="str">
        <f t="shared" si="1"/>
        <v>Australia Salt marsh Conservation  Small</v>
      </c>
      <c r="B765" s="87" t="s">
        <v>163</v>
      </c>
      <c r="C765" s="203" t="s">
        <v>185</v>
      </c>
      <c r="D765" s="2" t="s">
        <v>586</v>
      </c>
      <c r="E765" s="203" t="s">
        <v>168</v>
      </c>
      <c r="F765" s="2" t="s">
        <v>175</v>
      </c>
      <c r="G765" s="2"/>
      <c r="H765" s="177">
        <v>800.0</v>
      </c>
      <c r="I765" s="2" t="s">
        <v>907</v>
      </c>
      <c r="J765" s="2">
        <v>3049835.0656228703</v>
      </c>
      <c r="K765" s="2">
        <v>9.14950519686861E7</v>
      </c>
      <c r="L765" s="204">
        <v>-3518441.1229642523</v>
      </c>
      <c r="M765" s="92">
        <v>3646141.72102091</v>
      </c>
      <c r="N765" s="92">
        <v>5145881.154351329</v>
      </c>
      <c r="O765" s="92">
        <v>1569848.734069185</v>
      </c>
      <c r="P765" s="92">
        <v>1681116.6666666665</v>
      </c>
      <c r="Q765" s="92">
        <v>2076292.986951725</v>
      </c>
      <c r="R765" s="92">
        <v>3464764.4876846634</v>
      </c>
      <c r="S765" s="92">
        <v>8081.190703731591</v>
      </c>
      <c r="T765" s="92">
        <v>6464.952562985274</v>
      </c>
      <c r="U765" s="92">
        <v>127700.5980566578</v>
      </c>
      <c r="V765" s="92">
        <v>234714.97172066534</v>
      </c>
      <c r="W765" s="92">
        <v>563.9858429738048</v>
      </c>
      <c r="X765" s="92">
        <v>4557.677151276137</v>
      </c>
      <c r="Y765" s="92">
        <v>95499.97365413551</v>
      </c>
      <c r="Z765" s="92">
        <v>10.10148837966449</v>
      </c>
      <c r="AA765" s="92">
        <v>159.62574757082223</v>
      </c>
      <c r="AB765" s="87">
        <v>4000.0</v>
      </c>
      <c r="AC765" s="2">
        <v>3518441.1229642523</v>
      </c>
      <c r="AD765" s="92">
        <v>1569848.734069185</v>
      </c>
      <c r="AE765" s="92">
        <v>2076292.986951725</v>
      </c>
      <c r="AF765" s="92">
        <v>127700.5980566578</v>
      </c>
      <c r="AG765" s="92">
        <v>563.9858429738048</v>
      </c>
      <c r="AH765" s="2" t="s">
        <v>904</v>
      </c>
      <c r="AI765" s="2" t="s">
        <v>904</v>
      </c>
      <c r="AJ765" s="2" t="s">
        <v>904</v>
      </c>
      <c r="AK765" s="177">
        <v>6464.952562985274</v>
      </c>
      <c r="AL765" s="2" t="s">
        <v>904</v>
      </c>
      <c r="AM765" s="2" t="s">
        <v>904</v>
      </c>
      <c r="AN765" s="2" t="s">
        <v>904</v>
      </c>
      <c r="AO765" s="2" t="s">
        <v>904</v>
      </c>
      <c r="AP765" s="2" t="s">
        <v>904</v>
      </c>
      <c r="AQ765" s="2" t="s">
        <v>904</v>
      </c>
      <c r="AR765" s="2" t="s">
        <v>904</v>
      </c>
      <c r="AS765" s="2" t="s">
        <v>904</v>
      </c>
      <c r="AT765" s="2" t="s">
        <v>904</v>
      </c>
      <c r="AU765" s="2" t="s">
        <v>904</v>
      </c>
      <c r="AV765" s="2" t="s">
        <v>904</v>
      </c>
      <c r="AW765" s="2" t="s">
        <v>904</v>
      </c>
      <c r="AX765" s="2" t="s">
        <v>904</v>
      </c>
      <c r="AY765" s="2" t="s">
        <v>904</v>
      </c>
      <c r="AZ765" s="2" t="s">
        <v>904</v>
      </c>
      <c r="BA765" s="205">
        <v>4263802.103693904</v>
      </c>
      <c r="BB765" s="205">
        <v>38.17950499364372</v>
      </c>
      <c r="BC765" s="205">
        <v>38.17950499364372</v>
      </c>
      <c r="BD765" s="205">
        <v>38.17950499364372</v>
      </c>
      <c r="BE765" s="205">
        <v>8081.190703731591</v>
      </c>
      <c r="BF765" s="205">
        <v>8081.190703731591</v>
      </c>
      <c r="BG765" s="205">
        <v>0.0</v>
      </c>
      <c r="BH765" s="205">
        <v>6464.952562985274</v>
      </c>
      <c r="BI765" s="2" t="s">
        <v>904</v>
      </c>
      <c r="BJ765" s="2" t="s">
        <v>904</v>
      </c>
      <c r="BK765" s="203">
        <v>30.0</v>
      </c>
      <c r="BL765" s="2">
        <v>1.0</v>
      </c>
      <c r="BM765" s="207">
        <v>30.0</v>
      </c>
      <c r="BN765" s="208" t="s">
        <v>906</v>
      </c>
      <c r="BO765" s="87">
        <v>20.0</v>
      </c>
      <c r="BP765" s="101">
        <v>0.05</v>
      </c>
      <c r="BQ765" s="101">
        <v>0.04</v>
      </c>
      <c r="BR765" s="2">
        <v>100.0</v>
      </c>
      <c r="BS765" s="2">
        <v>100.0</v>
      </c>
    </row>
    <row r="766" ht="12.75" customHeight="1">
      <c r="A766" s="87" t="str">
        <f t="shared" si="1"/>
        <v>Australia Mangrove Conservation  Large</v>
      </c>
      <c r="B766" s="87" t="s">
        <v>163</v>
      </c>
      <c r="C766" s="203" t="s">
        <v>185</v>
      </c>
      <c r="D766" s="2" t="s">
        <v>586</v>
      </c>
      <c r="E766" s="203" t="s">
        <v>160</v>
      </c>
      <c r="F766" s="2" t="s">
        <v>175</v>
      </c>
      <c r="G766" s="2"/>
      <c r="H766" s="177">
        <v>40000.0</v>
      </c>
      <c r="I766" s="2" t="s">
        <v>908</v>
      </c>
      <c r="J766" s="2">
        <v>1183318.7785080017</v>
      </c>
      <c r="K766" s="2">
        <v>7998994.868042946</v>
      </c>
      <c r="L766" s="204">
        <v>-1538010.375872057</v>
      </c>
      <c r="M766" s="92">
        <v>5405830.035587557</v>
      </c>
      <c r="N766" s="92">
        <v>7916141.997221074</v>
      </c>
      <c r="O766" s="92">
        <v>1961016.8648535877</v>
      </c>
      <c r="P766" s="92">
        <v>2097408.333333333</v>
      </c>
      <c r="Q766" s="92">
        <v>3444813.170733969</v>
      </c>
      <c r="R766" s="92">
        <v>5818733.663887741</v>
      </c>
      <c r="S766" s="92">
        <v>1287435.360801418</v>
      </c>
      <c r="T766" s="92">
        <v>1029948.2886411343</v>
      </c>
      <c r="U766" s="92">
        <v>4616550.7372202</v>
      </c>
      <c r="V766" s="92">
        <v>8397440.061595146</v>
      </c>
      <c r="W766" s="92">
        <v>5.248642184472928</v>
      </c>
      <c r="X766" s="92">
        <v>135.1457508896889</v>
      </c>
      <c r="Y766" s="92">
        <v>4574.481387205721</v>
      </c>
      <c r="Z766" s="92">
        <v>32.18588402003545</v>
      </c>
      <c r="AA766" s="92">
        <v>115.413768430505</v>
      </c>
      <c r="AB766" s="87">
        <v>20000.0</v>
      </c>
      <c r="AC766" s="2">
        <v>1538010.375872057</v>
      </c>
      <c r="AD766" s="92">
        <v>1961016.8648535877</v>
      </c>
      <c r="AE766" s="92">
        <v>3444813.170733969</v>
      </c>
      <c r="AF766" s="92">
        <v>4616550.7372202</v>
      </c>
      <c r="AG766" s="92">
        <v>5.248642184472928</v>
      </c>
      <c r="AH766" s="2" t="s">
        <v>904</v>
      </c>
      <c r="AI766" s="2" t="s">
        <v>904</v>
      </c>
      <c r="AJ766" s="2" t="s">
        <v>904</v>
      </c>
      <c r="AK766" s="177">
        <v>1029948.2886411343</v>
      </c>
      <c r="AL766" s="2" t="s">
        <v>904</v>
      </c>
      <c r="AM766" s="2" t="s">
        <v>904</v>
      </c>
      <c r="AN766" s="2" t="s">
        <v>904</v>
      </c>
      <c r="AO766" s="2" t="s">
        <v>904</v>
      </c>
      <c r="AP766" s="2" t="s">
        <v>904</v>
      </c>
      <c r="AQ766" s="2" t="s">
        <v>904</v>
      </c>
      <c r="AR766" s="2" t="s">
        <v>904</v>
      </c>
      <c r="AS766" s="2" t="s">
        <v>904</v>
      </c>
      <c r="AT766" s="2" t="s">
        <v>904</v>
      </c>
      <c r="AU766" s="2" t="s">
        <v>904</v>
      </c>
      <c r="AV766" s="2" t="s">
        <v>904</v>
      </c>
      <c r="AW766" s="2" t="s">
        <v>904</v>
      </c>
      <c r="AX766" s="2" t="s">
        <v>904</v>
      </c>
      <c r="AY766" s="2" t="s">
        <v>904</v>
      </c>
      <c r="AZ766" s="2" t="s">
        <v>904</v>
      </c>
      <c r="BA766" s="205">
        <v>2.0774154021367002E7</v>
      </c>
      <c r="BB766" s="205">
        <v>1181.7361528034671</v>
      </c>
      <c r="BC766" s="205">
        <v>1181.7361528034671</v>
      </c>
      <c r="BD766" s="205">
        <v>1181.7361528034671</v>
      </c>
      <c r="BE766" s="205">
        <v>1287435.360801418</v>
      </c>
      <c r="BF766" s="205">
        <v>1287435.360801418</v>
      </c>
      <c r="BG766" s="205">
        <v>0.0</v>
      </c>
      <c r="BH766" s="205">
        <v>1029948.2886411343</v>
      </c>
      <c r="BI766" s="2" t="s">
        <v>904</v>
      </c>
      <c r="BJ766" s="2" t="s">
        <v>904</v>
      </c>
      <c r="BK766" s="203">
        <v>6.75979711750079</v>
      </c>
      <c r="BL766" s="2">
        <v>3.0</v>
      </c>
      <c r="BM766" s="207">
        <v>6.75979711750079</v>
      </c>
      <c r="BN766" s="208" t="s">
        <v>905</v>
      </c>
      <c r="BO766" s="87">
        <v>20.0</v>
      </c>
      <c r="BP766" s="101">
        <v>0.05</v>
      </c>
      <c r="BQ766" s="101">
        <v>0.04</v>
      </c>
      <c r="BR766" s="2">
        <v>100.0</v>
      </c>
      <c r="BS766" s="2">
        <v>100.0</v>
      </c>
    </row>
    <row r="767" ht="12.75" customHeight="1">
      <c r="A767" s="87" t="str">
        <f t="shared" si="1"/>
        <v>Australia Mangrove Conservation  Large</v>
      </c>
      <c r="B767" s="87" t="s">
        <v>163</v>
      </c>
      <c r="C767" s="203" t="s">
        <v>185</v>
      </c>
      <c r="D767" s="2" t="s">
        <v>586</v>
      </c>
      <c r="E767" s="203" t="s">
        <v>160</v>
      </c>
      <c r="F767" s="2" t="s">
        <v>175</v>
      </c>
      <c r="G767" s="2"/>
      <c r="H767" s="177">
        <v>40000.0</v>
      </c>
      <c r="I767" s="2" t="s">
        <v>908</v>
      </c>
      <c r="J767" s="2">
        <v>1183318.7785080017</v>
      </c>
      <c r="K767" s="2">
        <v>7998994.868042946</v>
      </c>
      <c r="L767" s="204">
        <v>-1538010.375872057</v>
      </c>
      <c r="M767" s="92">
        <v>5405830.035587557</v>
      </c>
      <c r="N767" s="92">
        <v>7916141.997221074</v>
      </c>
      <c r="O767" s="92">
        <v>1961016.8648535877</v>
      </c>
      <c r="P767" s="92">
        <v>2097408.333333333</v>
      </c>
      <c r="Q767" s="92">
        <v>3444813.170733969</v>
      </c>
      <c r="R767" s="92">
        <v>5818733.663887741</v>
      </c>
      <c r="S767" s="92">
        <v>1287435.360801418</v>
      </c>
      <c r="T767" s="92">
        <v>1029948.2886411343</v>
      </c>
      <c r="U767" s="92">
        <v>4616550.7372202</v>
      </c>
      <c r="V767" s="92">
        <v>8397440.061595146</v>
      </c>
      <c r="W767" s="92">
        <v>5.248642184472928</v>
      </c>
      <c r="X767" s="92">
        <v>135.1457508896889</v>
      </c>
      <c r="Y767" s="92">
        <v>4574.481387205721</v>
      </c>
      <c r="Z767" s="92">
        <v>32.18588402003545</v>
      </c>
      <c r="AA767" s="92">
        <v>115.413768430505</v>
      </c>
      <c r="AB767" s="87">
        <v>20000.0</v>
      </c>
      <c r="AC767" s="2">
        <v>1538010.375872057</v>
      </c>
      <c r="AD767" s="92">
        <v>1961016.8648535877</v>
      </c>
      <c r="AE767" s="92">
        <v>3444813.170733969</v>
      </c>
      <c r="AF767" s="92">
        <v>4616550.7372202</v>
      </c>
      <c r="AG767" s="92">
        <v>5.248642184472928</v>
      </c>
      <c r="AH767" s="2" t="s">
        <v>904</v>
      </c>
      <c r="AI767" s="2" t="s">
        <v>904</v>
      </c>
      <c r="AJ767" s="2" t="s">
        <v>904</v>
      </c>
      <c r="AK767" s="177">
        <v>1029948.2886411343</v>
      </c>
      <c r="AL767" s="2" t="s">
        <v>904</v>
      </c>
      <c r="AM767" s="2" t="s">
        <v>904</v>
      </c>
      <c r="AN767" s="2" t="s">
        <v>904</v>
      </c>
      <c r="AO767" s="2" t="s">
        <v>904</v>
      </c>
      <c r="AP767" s="2" t="s">
        <v>904</v>
      </c>
      <c r="AQ767" s="2" t="s">
        <v>904</v>
      </c>
      <c r="AR767" s="2" t="s">
        <v>904</v>
      </c>
      <c r="AS767" s="2" t="s">
        <v>904</v>
      </c>
      <c r="AT767" s="2" t="s">
        <v>904</v>
      </c>
      <c r="AU767" s="2" t="s">
        <v>904</v>
      </c>
      <c r="AV767" s="2" t="s">
        <v>904</v>
      </c>
      <c r="AW767" s="2" t="s">
        <v>904</v>
      </c>
      <c r="AX767" s="2" t="s">
        <v>904</v>
      </c>
      <c r="AY767" s="2" t="s">
        <v>904</v>
      </c>
      <c r="AZ767" s="2" t="s">
        <v>904</v>
      </c>
      <c r="BA767" s="205">
        <v>2.0774154021367002E7</v>
      </c>
      <c r="BB767" s="205">
        <v>1181.7361528034671</v>
      </c>
      <c r="BC767" s="205">
        <v>1181.7361528034671</v>
      </c>
      <c r="BD767" s="205">
        <v>1181.7361528034671</v>
      </c>
      <c r="BE767" s="205">
        <v>1287435.360801418</v>
      </c>
      <c r="BF767" s="205">
        <v>1287435.360801418</v>
      </c>
      <c r="BG767" s="205">
        <v>0.0</v>
      </c>
      <c r="BH767" s="205">
        <v>1029948.2886411343</v>
      </c>
      <c r="BI767" s="2" t="s">
        <v>904</v>
      </c>
      <c r="BJ767" s="2" t="s">
        <v>904</v>
      </c>
      <c r="BK767" s="203">
        <v>6.75979711750079</v>
      </c>
      <c r="BL767" s="2">
        <v>3.0</v>
      </c>
      <c r="BM767" s="207">
        <v>6.75979711750079</v>
      </c>
      <c r="BN767" s="208" t="s">
        <v>905</v>
      </c>
      <c r="BO767" s="87">
        <v>20.0</v>
      </c>
      <c r="BP767" s="101">
        <v>0.05</v>
      </c>
      <c r="BQ767" s="101">
        <v>0.04</v>
      </c>
      <c r="BR767" s="2">
        <v>100.0</v>
      </c>
      <c r="BS767" s="2">
        <v>100.0</v>
      </c>
    </row>
    <row r="768" ht="12.75" customHeight="1">
      <c r="A768" s="87" t="str">
        <f t="shared" si="1"/>
        <v>Australia Seagrass Conservation  Large</v>
      </c>
      <c r="B768" s="87" t="s">
        <v>163</v>
      </c>
      <c r="C768" s="203" t="s">
        <v>185</v>
      </c>
      <c r="D768" s="2" t="s">
        <v>586</v>
      </c>
      <c r="E768" s="203" t="s">
        <v>167</v>
      </c>
      <c r="F768" s="2" t="s">
        <v>175</v>
      </c>
      <c r="G768" s="2"/>
      <c r="H768" s="177">
        <v>4000.0</v>
      </c>
      <c r="I768" s="2" t="s">
        <v>908</v>
      </c>
      <c r="J768" s="2">
        <v>602613.8779513219</v>
      </c>
      <c r="K768" s="2">
        <v>4.386296657194755E8</v>
      </c>
      <c r="L768" s="204">
        <v>-1947280.562893875</v>
      </c>
      <c r="M768" s="92">
        <v>3850340.3859463753</v>
      </c>
      <c r="N768" s="92">
        <v>5537478.346454576</v>
      </c>
      <c r="O768" s="92">
        <v>1569848.734069185</v>
      </c>
      <c r="P768" s="92">
        <v>1681116.6666666665</v>
      </c>
      <c r="Q768" s="92">
        <v>2280491.65187719</v>
      </c>
      <c r="R768" s="92">
        <v>3856361.679787909</v>
      </c>
      <c r="S768" s="92">
        <v>5807.418338205112</v>
      </c>
      <c r="T768" s="92">
        <v>4645.934670564091</v>
      </c>
      <c r="U768" s="92">
        <v>2171896.8113116</v>
      </c>
      <c r="V768" s="92">
        <v>4154324.928537961</v>
      </c>
      <c r="W768" s="92">
        <v>828.7547412884483</v>
      </c>
      <c r="X768" s="92">
        <v>962.5850964865938</v>
      </c>
      <c r="Y768" s="92">
        <v>34729.52226770511</v>
      </c>
      <c r="Z768" s="92">
        <v>1.451854584551278</v>
      </c>
      <c r="AA768" s="92">
        <v>542.9742028279</v>
      </c>
      <c r="AB768" s="87">
        <v>2000.0</v>
      </c>
      <c r="AC768" s="2">
        <v>1947280.562893875</v>
      </c>
      <c r="AD768" s="92">
        <v>1569848.734069185</v>
      </c>
      <c r="AE768" s="92">
        <v>2280491.65187719</v>
      </c>
      <c r="AF768" s="92">
        <v>2171896.8113116</v>
      </c>
      <c r="AG768" s="92">
        <v>828.7547412884483</v>
      </c>
      <c r="AH768" s="2" t="s">
        <v>904</v>
      </c>
      <c r="AI768" s="2" t="s">
        <v>904</v>
      </c>
      <c r="AJ768" s="2" t="s">
        <v>904</v>
      </c>
      <c r="AK768" s="177">
        <v>4645.934670564091</v>
      </c>
      <c r="AL768" s="2" t="s">
        <v>904</v>
      </c>
      <c r="AM768" s="2" t="s">
        <v>904</v>
      </c>
      <c r="AN768" s="2" t="s">
        <v>904</v>
      </c>
      <c r="AO768" s="2" t="s">
        <v>904</v>
      </c>
      <c r="AP768" s="2" t="s">
        <v>904</v>
      </c>
      <c r="AQ768" s="2" t="s">
        <v>904</v>
      </c>
      <c r="AR768" s="2" t="s">
        <v>904</v>
      </c>
      <c r="AS768" s="2" t="s">
        <v>904</v>
      </c>
      <c r="AT768" s="2" t="s">
        <v>904</v>
      </c>
      <c r="AU768" s="2" t="s">
        <v>904</v>
      </c>
      <c r="AV768" s="2" t="s">
        <v>904</v>
      </c>
      <c r="AW768" s="2" t="s">
        <v>904</v>
      </c>
      <c r="AX768" s="2" t="s">
        <v>904</v>
      </c>
      <c r="AY768" s="2" t="s">
        <v>904</v>
      </c>
      <c r="AZ768" s="2" t="s">
        <v>904</v>
      </c>
      <c r="BA768" s="205">
        <v>1.7190062493442422E8</v>
      </c>
      <c r="BB768" s="205">
        <v>110.8664943982485</v>
      </c>
      <c r="BC768" s="205">
        <v>110.8664943982485</v>
      </c>
      <c r="BD768" s="205">
        <v>110.8664943982485</v>
      </c>
      <c r="BE768" s="205">
        <v>5807.418338205112</v>
      </c>
      <c r="BF768" s="205">
        <v>5807.418338205112</v>
      </c>
      <c r="BG768" s="205">
        <v>0.0</v>
      </c>
      <c r="BH768" s="205">
        <v>4645.934670564091</v>
      </c>
      <c r="BI768" s="2" t="s">
        <v>904</v>
      </c>
      <c r="BJ768" s="2" t="s">
        <v>904</v>
      </c>
      <c r="BK768" s="203">
        <v>727.8784670719238</v>
      </c>
      <c r="BL768" s="2">
        <v>2.0</v>
      </c>
      <c r="BM768" s="207">
        <v>727.8784670719238</v>
      </c>
      <c r="BN768" s="208" t="s">
        <v>905</v>
      </c>
      <c r="BO768" s="87">
        <v>20.0</v>
      </c>
      <c r="BP768" s="101">
        <v>0.05</v>
      </c>
      <c r="BQ768" s="101">
        <v>0.04</v>
      </c>
      <c r="BR768" s="2">
        <v>100.0</v>
      </c>
      <c r="BS768" s="2">
        <v>100.0</v>
      </c>
    </row>
    <row r="769" ht="12.75" customHeight="1">
      <c r="A769" s="87" t="str">
        <f t="shared" si="1"/>
        <v>Australia Seagrass Conservation  Large</v>
      </c>
      <c r="B769" s="87" t="s">
        <v>163</v>
      </c>
      <c r="C769" s="203" t="s">
        <v>185</v>
      </c>
      <c r="D769" s="2" t="s">
        <v>586</v>
      </c>
      <c r="E769" s="203" t="s">
        <v>167</v>
      </c>
      <c r="F769" s="2" t="s">
        <v>175</v>
      </c>
      <c r="G769" s="2"/>
      <c r="H769" s="177">
        <v>4000.0</v>
      </c>
      <c r="I769" s="2" t="s">
        <v>908</v>
      </c>
      <c r="J769" s="2">
        <v>602613.8779513219</v>
      </c>
      <c r="K769" s="2">
        <v>4.386296657194755E8</v>
      </c>
      <c r="L769" s="204">
        <v>-1947280.562893875</v>
      </c>
      <c r="M769" s="92">
        <v>3850340.3859463753</v>
      </c>
      <c r="N769" s="92">
        <v>5537478.346454576</v>
      </c>
      <c r="O769" s="92">
        <v>1569848.734069185</v>
      </c>
      <c r="P769" s="92">
        <v>1681116.6666666665</v>
      </c>
      <c r="Q769" s="92">
        <v>2280491.65187719</v>
      </c>
      <c r="R769" s="92">
        <v>3856361.679787909</v>
      </c>
      <c r="S769" s="92">
        <v>5807.418338205112</v>
      </c>
      <c r="T769" s="92">
        <v>4645.934670564091</v>
      </c>
      <c r="U769" s="92">
        <v>2171896.8113116</v>
      </c>
      <c r="V769" s="92">
        <v>4154324.928537961</v>
      </c>
      <c r="W769" s="92">
        <v>828.7547412884483</v>
      </c>
      <c r="X769" s="92">
        <v>962.5850964865938</v>
      </c>
      <c r="Y769" s="92">
        <v>34729.52226770511</v>
      </c>
      <c r="Z769" s="92">
        <v>1.451854584551278</v>
      </c>
      <c r="AA769" s="92">
        <v>542.9742028279</v>
      </c>
      <c r="AB769" s="87">
        <v>2000.0</v>
      </c>
      <c r="AC769" s="2">
        <v>1947280.562893875</v>
      </c>
      <c r="AD769" s="92">
        <v>1569848.734069185</v>
      </c>
      <c r="AE769" s="92">
        <v>2280491.65187719</v>
      </c>
      <c r="AF769" s="92">
        <v>2171896.8113116</v>
      </c>
      <c r="AG769" s="92">
        <v>828.7547412884483</v>
      </c>
      <c r="AH769" s="2" t="s">
        <v>904</v>
      </c>
      <c r="AI769" s="2" t="s">
        <v>904</v>
      </c>
      <c r="AJ769" s="2" t="s">
        <v>904</v>
      </c>
      <c r="AK769" s="177">
        <v>4645.934670564091</v>
      </c>
      <c r="AL769" s="2" t="s">
        <v>904</v>
      </c>
      <c r="AM769" s="2" t="s">
        <v>904</v>
      </c>
      <c r="AN769" s="2" t="s">
        <v>904</v>
      </c>
      <c r="AO769" s="2" t="s">
        <v>904</v>
      </c>
      <c r="AP769" s="2" t="s">
        <v>904</v>
      </c>
      <c r="AQ769" s="2" t="s">
        <v>904</v>
      </c>
      <c r="AR769" s="2" t="s">
        <v>904</v>
      </c>
      <c r="AS769" s="2" t="s">
        <v>904</v>
      </c>
      <c r="AT769" s="2" t="s">
        <v>904</v>
      </c>
      <c r="AU769" s="2" t="s">
        <v>904</v>
      </c>
      <c r="AV769" s="2" t="s">
        <v>904</v>
      </c>
      <c r="AW769" s="2" t="s">
        <v>904</v>
      </c>
      <c r="AX769" s="2" t="s">
        <v>904</v>
      </c>
      <c r="AY769" s="2" t="s">
        <v>904</v>
      </c>
      <c r="AZ769" s="2" t="s">
        <v>904</v>
      </c>
      <c r="BA769" s="205">
        <v>1.7190062493442422E8</v>
      </c>
      <c r="BB769" s="205">
        <v>110.8664943982485</v>
      </c>
      <c r="BC769" s="205">
        <v>110.8664943982485</v>
      </c>
      <c r="BD769" s="205">
        <v>110.8664943982485</v>
      </c>
      <c r="BE769" s="205">
        <v>5807.418338205112</v>
      </c>
      <c r="BF769" s="205">
        <v>5807.418338205112</v>
      </c>
      <c r="BG769" s="205">
        <v>0.0</v>
      </c>
      <c r="BH769" s="205">
        <v>4645.934670564091</v>
      </c>
      <c r="BI769" s="2" t="s">
        <v>904</v>
      </c>
      <c r="BJ769" s="2" t="s">
        <v>904</v>
      </c>
      <c r="BK769" s="203">
        <v>727.8784670719238</v>
      </c>
      <c r="BL769" s="2">
        <v>2.0</v>
      </c>
      <c r="BM769" s="207">
        <v>727.8784670719238</v>
      </c>
      <c r="BN769" s="208" t="s">
        <v>905</v>
      </c>
      <c r="BO769" s="87">
        <v>20.0</v>
      </c>
      <c r="BP769" s="101">
        <v>0.05</v>
      </c>
      <c r="BQ769" s="101">
        <v>0.04</v>
      </c>
      <c r="BR769" s="2">
        <v>100.0</v>
      </c>
      <c r="BS769" s="2">
        <v>100.0</v>
      </c>
    </row>
    <row r="770" ht="12.75" customHeight="1">
      <c r="A770" s="87" t="str">
        <f t="shared" si="1"/>
        <v>Australia Salt marsh Conservation  Large</v>
      </c>
      <c r="B770" s="87" t="s">
        <v>163</v>
      </c>
      <c r="C770" s="203" t="s">
        <v>185</v>
      </c>
      <c r="D770" s="2" t="s">
        <v>586</v>
      </c>
      <c r="E770" s="203" t="s">
        <v>168</v>
      </c>
      <c r="F770" s="2" t="s">
        <v>175</v>
      </c>
      <c r="G770" s="2"/>
      <c r="H770" s="177">
        <v>8000.0</v>
      </c>
      <c r="I770" s="2" t="s">
        <v>908</v>
      </c>
      <c r="J770" s="2">
        <v>3049835.0656228703</v>
      </c>
      <c r="K770" s="2">
        <v>2.0799884147696772E8</v>
      </c>
      <c r="L770" s="204">
        <v>-1490750.8801098717</v>
      </c>
      <c r="M770" s="92">
        <v>3930100.1135039274</v>
      </c>
      <c r="N770" s="92">
        <v>5667632.1717211045</v>
      </c>
      <c r="O770" s="92">
        <v>1569848.734069185</v>
      </c>
      <c r="P770" s="92">
        <v>1681116.6666666665</v>
      </c>
      <c r="Q770" s="92">
        <v>2360251.379434742</v>
      </c>
      <c r="R770" s="92">
        <v>3986515.5050544376</v>
      </c>
      <c r="S770" s="92">
        <v>80811.90703731593</v>
      </c>
      <c r="T770" s="92">
        <v>64649.525629852746</v>
      </c>
      <c r="U770" s="92">
        <v>2903061.5186481727</v>
      </c>
      <c r="V770" s="92">
        <v>5335855.999284668</v>
      </c>
      <c r="W770" s="92">
        <v>60.79085770877108</v>
      </c>
      <c r="X770" s="92">
        <v>491.2625141879909</v>
      </c>
      <c r="Y770" s="92">
        <v>10293.74297586684</v>
      </c>
      <c r="Z770" s="92">
        <v>10.101488379664492</v>
      </c>
      <c r="AA770" s="92">
        <v>362.8826898310216</v>
      </c>
      <c r="AB770" s="87">
        <v>4000.0</v>
      </c>
      <c r="AC770" s="2">
        <v>1490750.8801098717</v>
      </c>
      <c r="AD770" s="92">
        <v>1569848.734069185</v>
      </c>
      <c r="AE770" s="92">
        <v>2360251.379434742</v>
      </c>
      <c r="AF770" s="92">
        <v>2903061.5186481727</v>
      </c>
      <c r="AG770" s="92">
        <v>60.79085770877108</v>
      </c>
      <c r="AH770" s="2" t="s">
        <v>904</v>
      </c>
      <c r="AI770" s="2" t="s">
        <v>904</v>
      </c>
      <c r="AJ770" s="2" t="s">
        <v>904</v>
      </c>
      <c r="AK770" s="177">
        <v>64649.525629852746</v>
      </c>
      <c r="AL770" s="2" t="s">
        <v>904</v>
      </c>
      <c r="AM770" s="2" t="s">
        <v>904</v>
      </c>
      <c r="AN770" s="2" t="s">
        <v>904</v>
      </c>
      <c r="AO770" s="2" t="s">
        <v>904</v>
      </c>
      <c r="AP770" s="2" t="s">
        <v>904</v>
      </c>
      <c r="AQ770" s="2" t="s">
        <v>904</v>
      </c>
      <c r="AR770" s="2" t="s">
        <v>904</v>
      </c>
      <c r="AS770" s="2" t="s">
        <v>904</v>
      </c>
      <c r="AT770" s="2" t="s">
        <v>904</v>
      </c>
      <c r="AU770" s="2" t="s">
        <v>904</v>
      </c>
      <c r="AV770" s="2" t="s">
        <v>904</v>
      </c>
      <c r="AW770" s="2" t="s">
        <v>904</v>
      </c>
      <c r="AX770" s="2" t="s">
        <v>904</v>
      </c>
      <c r="AY770" s="2" t="s">
        <v>904</v>
      </c>
      <c r="AZ770" s="2" t="s">
        <v>904</v>
      </c>
      <c r="BA770" s="205">
        <v>4263802.103693904</v>
      </c>
      <c r="BB770" s="205">
        <v>381.79504993643695</v>
      </c>
      <c r="BC770" s="205">
        <v>381.79504993643695</v>
      </c>
      <c r="BD770" s="205">
        <v>381.79504993643695</v>
      </c>
      <c r="BE770" s="205">
        <v>80811.90703731593</v>
      </c>
      <c r="BF770" s="205">
        <v>80811.90703731593</v>
      </c>
      <c r="BG770" s="205">
        <v>0.0</v>
      </c>
      <c r="BH770" s="205">
        <v>64649.525629852746</v>
      </c>
      <c r="BI770" s="2" t="s">
        <v>904</v>
      </c>
      <c r="BJ770" s="2" t="s">
        <v>904</v>
      </c>
      <c r="BK770" s="203">
        <v>68.2000295102804</v>
      </c>
      <c r="BL770" s="2">
        <v>3.0</v>
      </c>
      <c r="BM770" s="207">
        <v>68.2000295102804</v>
      </c>
      <c r="BN770" s="208" t="s">
        <v>905</v>
      </c>
      <c r="BO770" s="87">
        <v>20.0</v>
      </c>
      <c r="BP770" s="101">
        <v>0.05</v>
      </c>
      <c r="BQ770" s="101">
        <v>0.04</v>
      </c>
      <c r="BR770" s="2">
        <v>100.0</v>
      </c>
      <c r="BS770" s="2">
        <v>100.0</v>
      </c>
    </row>
    <row r="771" ht="12.75" customHeight="1">
      <c r="A771" s="87" t="str">
        <f t="shared" si="1"/>
        <v>Australia Salt marsh Conservation  Large</v>
      </c>
      <c r="B771" s="87" t="s">
        <v>163</v>
      </c>
      <c r="C771" s="203" t="s">
        <v>185</v>
      </c>
      <c r="D771" s="2" t="s">
        <v>586</v>
      </c>
      <c r="E771" s="203" t="s">
        <v>168</v>
      </c>
      <c r="F771" s="2" t="s">
        <v>175</v>
      </c>
      <c r="G771" s="2"/>
      <c r="H771" s="177">
        <v>8000.0</v>
      </c>
      <c r="I771" s="2" t="s">
        <v>908</v>
      </c>
      <c r="J771" s="2">
        <v>3049835.0656228703</v>
      </c>
      <c r="K771" s="2">
        <v>2.0799884147696772E8</v>
      </c>
      <c r="L771" s="204">
        <v>-1490750.8801098717</v>
      </c>
      <c r="M771" s="92">
        <v>3930100.1135039274</v>
      </c>
      <c r="N771" s="92">
        <v>5667632.1717211045</v>
      </c>
      <c r="O771" s="92">
        <v>1569848.734069185</v>
      </c>
      <c r="P771" s="92">
        <v>1681116.6666666665</v>
      </c>
      <c r="Q771" s="92">
        <v>2360251.379434742</v>
      </c>
      <c r="R771" s="92">
        <v>3986515.5050544376</v>
      </c>
      <c r="S771" s="92">
        <v>80811.90703731593</v>
      </c>
      <c r="T771" s="92">
        <v>64649.525629852746</v>
      </c>
      <c r="U771" s="92">
        <v>2903061.5186481727</v>
      </c>
      <c r="V771" s="92">
        <v>5335855.999284668</v>
      </c>
      <c r="W771" s="92">
        <v>60.79085770877108</v>
      </c>
      <c r="X771" s="92">
        <v>491.2625141879909</v>
      </c>
      <c r="Y771" s="92">
        <v>10293.74297586684</v>
      </c>
      <c r="Z771" s="92">
        <v>10.101488379664492</v>
      </c>
      <c r="AA771" s="92">
        <v>362.8826898310216</v>
      </c>
      <c r="AB771" s="87">
        <v>4000.0</v>
      </c>
      <c r="AC771" s="2">
        <v>1490750.8801098717</v>
      </c>
      <c r="AD771" s="92">
        <v>1569848.734069185</v>
      </c>
      <c r="AE771" s="92">
        <v>2360251.379434742</v>
      </c>
      <c r="AF771" s="92">
        <v>2903061.5186481727</v>
      </c>
      <c r="AG771" s="92">
        <v>60.79085770877108</v>
      </c>
      <c r="AH771" s="2" t="s">
        <v>904</v>
      </c>
      <c r="AI771" s="2" t="s">
        <v>904</v>
      </c>
      <c r="AJ771" s="2" t="s">
        <v>904</v>
      </c>
      <c r="AK771" s="177">
        <v>64649.525629852746</v>
      </c>
      <c r="AL771" s="2" t="s">
        <v>904</v>
      </c>
      <c r="AM771" s="2" t="s">
        <v>904</v>
      </c>
      <c r="AN771" s="2" t="s">
        <v>904</v>
      </c>
      <c r="AO771" s="2" t="s">
        <v>904</v>
      </c>
      <c r="AP771" s="2" t="s">
        <v>904</v>
      </c>
      <c r="AQ771" s="2" t="s">
        <v>904</v>
      </c>
      <c r="AR771" s="2" t="s">
        <v>904</v>
      </c>
      <c r="AS771" s="2" t="s">
        <v>904</v>
      </c>
      <c r="AT771" s="2" t="s">
        <v>904</v>
      </c>
      <c r="AU771" s="2" t="s">
        <v>904</v>
      </c>
      <c r="AV771" s="2" t="s">
        <v>904</v>
      </c>
      <c r="AW771" s="2" t="s">
        <v>904</v>
      </c>
      <c r="AX771" s="2" t="s">
        <v>904</v>
      </c>
      <c r="AY771" s="2" t="s">
        <v>904</v>
      </c>
      <c r="AZ771" s="2" t="s">
        <v>904</v>
      </c>
      <c r="BA771" s="205">
        <v>4263802.103693904</v>
      </c>
      <c r="BB771" s="205">
        <v>381.79504993643695</v>
      </c>
      <c r="BC771" s="205">
        <v>381.79504993643695</v>
      </c>
      <c r="BD771" s="205">
        <v>381.79504993643695</v>
      </c>
      <c r="BE771" s="205">
        <v>80811.90703731593</v>
      </c>
      <c r="BF771" s="205">
        <v>80811.90703731593</v>
      </c>
      <c r="BG771" s="205">
        <v>0.0</v>
      </c>
      <c r="BH771" s="205">
        <v>64649.525629852746</v>
      </c>
      <c r="BI771" s="2" t="s">
        <v>904</v>
      </c>
      <c r="BJ771" s="2" t="s">
        <v>904</v>
      </c>
      <c r="BK771" s="203">
        <v>68.2000295102804</v>
      </c>
      <c r="BL771" s="2">
        <v>3.0</v>
      </c>
      <c r="BM771" s="207">
        <v>68.2000295102804</v>
      </c>
      <c r="BN771" s="208" t="s">
        <v>905</v>
      </c>
      <c r="BO771" s="87">
        <v>20.0</v>
      </c>
      <c r="BP771" s="101">
        <v>0.05</v>
      </c>
      <c r="BQ771" s="101">
        <v>0.04</v>
      </c>
      <c r="BR771" s="2">
        <v>100.0</v>
      </c>
      <c r="BS771" s="2">
        <v>100.0</v>
      </c>
    </row>
    <row r="772" ht="12.75" customHeight="1">
      <c r="A772" s="87" t="str">
        <f t="shared" si="1"/>
        <v>Australia Mangrove Conservation  Large</v>
      </c>
      <c r="B772" s="87" t="s">
        <v>163</v>
      </c>
      <c r="C772" s="203" t="s">
        <v>185</v>
      </c>
      <c r="D772" s="2" t="s">
        <v>586</v>
      </c>
      <c r="E772" s="203" t="s">
        <v>160</v>
      </c>
      <c r="F772" s="2" t="s">
        <v>175</v>
      </c>
      <c r="G772" s="2"/>
      <c r="H772" s="177">
        <v>40000.0</v>
      </c>
      <c r="I772" s="2" t="s">
        <v>908</v>
      </c>
      <c r="J772" s="2">
        <v>1183318.7785080017</v>
      </c>
      <c r="K772" s="2">
        <v>3.5499563355240054E7</v>
      </c>
      <c r="L772" s="204">
        <v>5749343.9038836565</v>
      </c>
      <c r="M772" s="92">
        <v>6993001.571735901</v>
      </c>
      <c r="N772" s="92">
        <v>1.0803184423684474E7</v>
      </c>
      <c r="O772" s="92">
        <v>1961016.8648535877</v>
      </c>
      <c r="P772" s="92">
        <v>2097408.333333333</v>
      </c>
      <c r="Q772" s="92">
        <v>5031984.706882313</v>
      </c>
      <c r="R772" s="92">
        <v>8705776.090351142</v>
      </c>
      <c r="S772" s="92">
        <v>1287435.360801418</v>
      </c>
      <c r="T772" s="92">
        <v>1029948.2886411343</v>
      </c>
      <c r="U772" s="92">
        <v>2.0488266098703638E7</v>
      </c>
      <c r="V772" s="92">
        <v>3.726786432622915E7</v>
      </c>
      <c r="W772" s="92">
        <v>6.789662790703931</v>
      </c>
      <c r="X772" s="92">
        <v>174.8250392933975</v>
      </c>
      <c r="Y772" s="92">
        <v>5917.565909400503</v>
      </c>
      <c r="Z772" s="92">
        <v>32.18588402003545</v>
      </c>
      <c r="AA772" s="92">
        <v>512.206652467591</v>
      </c>
      <c r="AB772" s="87">
        <v>20000.0</v>
      </c>
      <c r="AC772" s="2">
        <v>0.0</v>
      </c>
      <c r="AD772" s="92">
        <v>1961016.8648535877</v>
      </c>
      <c r="AE772" s="92">
        <v>5031984.706882313</v>
      </c>
      <c r="AF772" s="92">
        <v>2.0488266098703638E7</v>
      </c>
      <c r="AG772" s="92">
        <v>6.789662790703931</v>
      </c>
      <c r="AH772" s="2" t="s">
        <v>904</v>
      </c>
      <c r="AI772" s="2" t="s">
        <v>904</v>
      </c>
      <c r="AJ772" s="2" t="s">
        <v>904</v>
      </c>
      <c r="AK772" s="177">
        <v>1029948.2886411343</v>
      </c>
      <c r="AL772" s="2" t="s">
        <v>904</v>
      </c>
      <c r="AM772" s="2" t="s">
        <v>904</v>
      </c>
      <c r="AN772" s="2" t="s">
        <v>904</v>
      </c>
      <c r="AO772" s="2" t="s">
        <v>904</v>
      </c>
      <c r="AP772" s="2" t="s">
        <v>904</v>
      </c>
      <c r="AQ772" s="2" t="s">
        <v>904</v>
      </c>
      <c r="AR772" s="2" t="s">
        <v>904</v>
      </c>
      <c r="AS772" s="2" t="s">
        <v>904</v>
      </c>
      <c r="AT772" s="2" t="s">
        <v>904</v>
      </c>
      <c r="AU772" s="2" t="s">
        <v>904</v>
      </c>
      <c r="AV772" s="2" t="s">
        <v>904</v>
      </c>
      <c r="AW772" s="2" t="s">
        <v>904</v>
      </c>
      <c r="AX772" s="2" t="s">
        <v>904</v>
      </c>
      <c r="AY772" s="2" t="s">
        <v>904</v>
      </c>
      <c r="AZ772" s="2" t="s">
        <v>904</v>
      </c>
      <c r="BA772" s="205">
        <v>2.0774154021367002E7</v>
      </c>
      <c r="BB772" s="205">
        <v>1181.7361528034671</v>
      </c>
      <c r="BC772" s="205">
        <v>1181.7361528034671</v>
      </c>
      <c r="BD772" s="205">
        <v>1181.7361528034671</v>
      </c>
      <c r="BE772" s="205">
        <v>1287435.360801418</v>
      </c>
      <c r="BF772" s="205">
        <v>1287435.360801418</v>
      </c>
      <c r="BG772" s="205">
        <v>0.0</v>
      </c>
      <c r="BH772" s="205">
        <v>1029948.2886411343</v>
      </c>
      <c r="BI772" s="2" t="s">
        <v>904</v>
      </c>
      <c r="BJ772" s="2" t="s">
        <v>904</v>
      </c>
      <c r="BK772" s="203">
        <v>30.0</v>
      </c>
      <c r="BL772" s="2">
        <v>3.0</v>
      </c>
      <c r="BM772" s="207">
        <v>30.0</v>
      </c>
      <c r="BN772" s="208" t="s">
        <v>906</v>
      </c>
      <c r="BO772" s="87">
        <v>20.0</v>
      </c>
      <c r="BP772" s="101">
        <v>0.05</v>
      </c>
      <c r="BQ772" s="101">
        <v>0.04</v>
      </c>
      <c r="BR772" s="2">
        <v>100.0</v>
      </c>
      <c r="BS772" s="2">
        <v>100.0</v>
      </c>
    </row>
    <row r="773" ht="12.75" customHeight="1">
      <c r="A773" s="87" t="str">
        <f t="shared" si="1"/>
        <v>Australia Mangrove Conservation  Large</v>
      </c>
      <c r="B773" s="87" t="s">
        <v>163</v>
      </c>
      <c r="C773" s="203" t="s">
        <v>185</v>
      </c>
      <c r="D773" s="2" t="s">
        <v>586</v>
      </c>
      <c r="E773" s="203" t="s">
        <v>160</v>
      </c>
      <c r="F773" s="2" t="s">
        <v>175</v>
      </c>
      <c r="G773" s="2"/>
      <c r="H773" s="177">
        <v>40000.0</v>
      </c>
      <c r="I773" s="2" t="s">
        <v>908</v>
      </c>
      <c r="J773" s="2">
        <v>1183318.7785080017</v>
      </c>
      <c r="K773" s="2">
        <v>3.5499563355240054E7</v>
      </c>
      <c r="L773" s="204">
        <v>5749343.9038836565</v>
      </c>
      <c r="M773" s="92">
        <v>6993001.571735901</v>
      </c>
      <c r="N773" s="92">
        <v>1.0803184423684474E7</v>
      </c>
      <c r="O773" s="92">
        <v>1961016.8648535877</v>
      </c>
      <c r="P773" s="92">
        <v>2097408.333333333</v>
      </c>
      <c r="Q773" s="92">
        <v>5031984.706882313</v>
      </c>
      <c r="R773" s="92">
        <v>8705776.090351142</v>
      </c>
      <c r="S773" s="92">
        <v>1287435.360801418</v>
      </c>
      <c r="T773" s="92">
        <v>1029948.2886411343</v>
      </c>
      <c r="U773" s="92">
        <v>2.0488266098703638E7</v>
      </c>
      <c r="V773" s="92">
        <v>3.726786432622915E7</v>
      </c>
      <c r="W773" s="92">
        <v>6.789662790703931</v>
      </c>
      <c r="X773" s="92">
        <v>174.8250392933975</v>
      </c>
      <c r="Y773" s="92">
        <v>5917.565909400503</v>
      </c>
      <c r="Z773" s="92">
        <v>32.18588402003545</v>
      </c>
      <c r="AA773" s="92">
        <v>512.206652467591</v>
      </c>
      <c r="AB773" s="87">
        <v>20000.0</v>
      </c>
      <c r="AC773" s="2">
        <v>0.0</v>
      </c>
      <c r="AD773" s="92">
        <v>1961016.8648535877</v>
      </c>
      <c r="AE773" s="92">
        <v>5031984.706882313</v>
      </c>
      <c r="AF773" s="92">
        <v>2.0488266098703638E7</v>
      </c>
      <c r="AG773" s="92">
        <v>6.789662790703931</v>
      </c>
      <c r="AH773" s="2" t="s">
        <v>904</v>
      </c>
      <c r="AI773" s="2" t="s">
        <v>904</v>
      </c>
      <c r="AJ773" s="2" t="s">
        <v>904</v>
      </c>
      <c r="AK773" s="177">
        <v>1029948.2886411343</v>
      </c>
      <c r="AL773" s="2" t="s">
        <v>904</v>
      </c>
      <c r="AM773" s="2" t="s">
        <v>904</v>
      </c>
      <c r="AN773" s="2" t="s">
        <v>904</v>
      </c>
      <c r="AO773" s="2" t="s">
        <v>904</v>
      </c>
      <c r="AP773" s="2" t="s">
        <v>904</v>
      </c>
      <c r="AQ773" s="2" t="s">
        <v>904</v>
      </c>
      <c r="AR773" s="2" t="s">
        <v>904</v>
      </c>
      <c r="AS773" s="2" t="s">
        <v>904</v>
      </c>
      <c r="AT773" s="2" t="s">
        <v>904</v>
      </c>
      <c r="AU773" s="2" t="s">
        <v>904</v>
      </c>
      <c r="AV773" s="2" t="s">
        <v>904</v>
      </c>
      <c r="AW773" s="2" t="s">
        <v>904</v>
      </c>
      <c r="AX773" s="2" t="s">
        <v>904</v>
      </c>
      <c r="AY773" s="2" t="s">
        <v>904</v>
      </c>
      <c r="AZ773" s="2" t="s">
        <v>904</v>
      </c>
      <c r="BA773" s="205">
        <v>2.0774154021367002E7</v>
      </c>
      <c r="BB773" s="205">
        <v>1181.7361528034671</v>
      </c>
      <c r="BC773" s="205">
        <v>1181.7361528034671</v>
      </c>
      <c r="BD773" s="205">
        <v>1181.7361528034671</v>
      </c>
      <c r="BE773" s="205">
        <v>1287435.360801418</v>
      </c>
      <c r="BF773" s="205">
        <v>1287435.360801418</v>
      </c>
      <c r="BG773" s="205">
        <v>0.0</v>
      </c>
      <c r="BH773" s="205">
        <v>1029948.2886411343</v>
      </c>
      <c r="BI773" s="2" t="s">
        <v>904</v>
      </c>
      <c r="BJ773" s="2" t="s">
        <v>904</v>
      </c>
      <c r="BK773" s="203">
        <v>30.0</v>
      </c>
      <c r="BL773" s="2">
        <v>3.0</v>
      </c>
      <c r="BM773" s="207">
        <v>30.0</v>
      </c>
      <c r="BN773" s="208" t="s">
        <v>906</v>
      </c>
      <c r="BO773" s="87">
        <v>20.0</v>
      </c>
      <c r="BP773" s="101">
        <v>0.05</v>
      </c>
      <c r="BQ773" s="101">
        <v>0.04</v>
      </c>
      <c r="BR773" s="2">
        <v>100.0</v>
      </c>
      <c r="BS773" s="2">
        <v>100.0</v>
      </c>
    </row>
    <row r="774" ht="12.75" customHeight="1">
      <c r="A774" s="87" t="str">
        <f t="shared" si="1"/>
        <v>Australia Seagrass Conservation  Large</v>
      </c>
      <c r="B774" s="87" t="s">
        <v>163</v>
      </c>
      <c r="C774" s="203" t="s">
        <v>185</v>
      </c>
      <c r="D774" s="2" t="s">
        <v>586</v>
      </c>
      <c r="E774" s="203" t="s">
        <v>167</v>
      </c>
      <c r="F774" s="2" t="s">
        <v>175</v>
      </c>
      <c r="G774" s="2"/>
      <c r="H774" s="177">
        <v>4000.0</v>
      </c>
      <c r="I774" s="2" t="s">
        <v>908</v>
      </c>
      <c r="J774" s="2">
        <v>602613.8779513219</v>
      </c>
      <c r="K774" s="2">
        <v>1.8078416338539656E7</v>
      </c>
      <c r="L774" s="204">
        <v>-3552586.1372970794</v>
      </c>
      <c r="M774" s="92">
        <v>3642102.3234283417</v>
      </c>
      <c r="N774" s="92">
        <v>5139168.18287609</v>
      </c>
      <c r="O774" s="92">
        <v>1569848.734069185</v>
      </c>
      <c r="P774" s="92">
        <v>1681116.6666666665</v>
      </c>
      <c r="Q774" s="92">
        <v>2072253.5893591566</v>
      </c>
      <c r="R774" s="92">
        <v>3458051.5162094235</v>
      </c>
      <c r="S774" s="92">
        <v>5807.418338205112</v>
      </c>
      <c r="T774" s="92">
        <v>4645.934670564091</v>
      </c>
      <c r="U774" s="92">
        <v>89516.186131262</v>
      </c>
      <c r="V774" s="92">
        <v>171223.2927531071</v>
      </c>
      <c r="W774" s="92">
        <v>783.9331763539697</v>
      </c>
      <c r="X774" s="92">
        <v>910.5255808570854</v>
      </c>
      <c r="Y774" s="92">
        <v>32851.24458202298</v>
      </c>
      <c r="Z774" s="92">
        <v>1.451854584551278</v>
      </c>
      <c r="AA774" s="92">
        <v>22.3790465328155</v>
      </c>
      <c r="AB774" s="87">
        <v>2000.0</v>
      </c>
      <c r="AC774" s="2">
        <v>3552586.1372970794</v>
      </c>
      <c r="AD774" s="92">
        <v>1569848.734069185</v>
      </c>
      <c r="AE774" s="92">
        <v>2072253.5893591566</v>
      </c>
      <c r="AF774" s="92">
        <v>89516.186131262</v>
      </c>
      <c r="AG774" s="92">
        <v>783.9331763539697</v>
      </c>
      <c r="AH774" s="2" t="s">
        <v>904</v>
      </c>
      <c r="AI774" s="2" t="s">
        <v>904</v>
      </c>
      <c r="AJ774" s="2" t="s">
        <v>904</v>
      </c>
      <c r="AK774" s="177">
        <v>4645.934670564091</v>
      </c>
      <c r="AL774" s="2" t="s">
        <v>904</v>
      </c>
      <c r="AM774" s="2" t="s">
        <v>904</v>
      </c>
      <c r="AN774" s="2" t="s">
        <v>904</v>
      </c>
      <c r="AO774" s="2" t="s">
        <v>904</v>
      </c>
      <c r="AP774" s="2" t="s">
        <v>904</v>
      </c>
      <c r="AQ774" s="2" t="s">
        <v>904</v>
      </c>
      <c r="AR774" s="2" t="s">
        <v>904</v>
      </c>
      <c r="AS774" s="2" t="s">
        <v>904</v>
      </c>
      <c r="AT774" s="2" t="s">
        <v>904</v>
      </c>
      <c r="AU774" s="2" t="s">
        <v>904</v>
      </c>
      <c r="AV774" s="2" t="s">
        <v>904</v>
      </c>
      <c r="AW774" s="2" t="s">
        <v>904</v>
      </c>
      <c r="AX774" s="2" t="s">
        <v>904</v>
      </c>
      <c r="AY774" s="2" t="s">
        <v>904</v>
      </c>
      <c r="AZ774" s="2" t="s">
        <v>904</v>
      </c>
      <c r="BA774" s="205">
        <v>1.7190062493442422E8</v>
      </c>
      <c r="BB774" s="205">
        <v>110.8664943982485</v>
      </c>
      <c r="BC774" s="205">
        <v>110.8664943982485</v>
      </c>
      <c r="BD774" s="205">
        <v>110.8664943982485</v>
      </c>
      <c r="BE774" s="205">
        <v>5807.418338205112</v>
      </c>
      <c r="BF774" s="205">
        <v>5807.418338205112</v>
      </c>
      <c r="BG774" s="205">
        <v>0.0</v>
      </c>
      <c r="BH774" s="205">
        <v>4645.934670564091</v>
      </c>
      <c r="BI774" s="2" t="s">
        <v>904</v>
      </c>
      <c r="BJ774" s="2" t="s">
        <v>904</v>
      </c>
      <c r="BK774" s="203">
        <v>30.0</v>
      </c>
      <c r="BL774" s="2">
        <v>1.0</v>
      </c>
      <c r="BM774" s="207">
        <v>30.0</v>
      </c>
      <c r="BN774" s="208" t="s">
        <v>906</v>
      </c>
      <c r="BO774" s="87">
        <v>20.0</v>
      </c>
      <c r="BP774" s="101">
        <v>0.05</v>
      </c>
      <c r="BQ774" s="101">
        <v>0.04</v>
      </c>
      <c r="BR774" s="2">
        <v>100.0</v>
      </c>
      <c r="BS774" s="2">
        <v>100.0</v>
      </c>
    </row>
    <row r="775" ht="12.75" customHeight="1">
      <c r="A775" s="87" t="str">
        <f t="shared" si="1"/>
        <v>Australia Seagrass Conservation  Large</v>
      </c>
      <c r="B775" s="87" t="s">
        <v>163</v>
      </c>
      <c r="C775" s="203" t="s">
        <v>185</v>
      </c>
      <c r="D775" s="2" t="s">
        <v>586</v>
      </c>
      <c r="E775" s="203" t="s">
        <v>167</v>
      </c>
      <c r="F775" s="2" t="s">
        <v>175</v>
      </c>
      <c r="G775" s="2"/>
      <c r="H775" s="177">
        <v>4000.0</v>
      </c>
      <c r="I775" s="2" t="s">
        <v>908</v>
      </c>
      <c r="J775" s="2">
        <v>602613.8779513219</v>
      </c>
      <c r="K775" s="2">
        <v>1.8078416338539656E7</v>
      </c>
      <c r="L775" s="204">
        <v>-3552586.1372970794</v>
      </c>
      <c r="M775" s="92">
        <v>3642102.3234283417</v>
      </c>
      <c r="N775" s="92">
        <v>5139168.18287609</v>
      </c>
      <c r="O775" s="92">
        <v>1569848.734069185</v>
      </c>
      <c r="P775" s="92">
        <v>1681116.6666666665</v>
      </c>
      <c r="Q775" s="92">
        <v>2072253.5893591566</v>
      </c>
      <c r="R775" s="92">
        <v>3458051.5162094235</v>
      </c>
      <c r="S775" s="92">
        <v>5807.418338205112</v>
      </c>
      <c r="T775" s="92">
        <v>4645.934670564091</v>
      </c>
      <c r="U775" s="92">
        <v>89516.186131262</v>
      </c>
      <c r="V775" s="92">
        <v>171223.2927531071</v>
      </c>
      <c r="W775" s="92">
        <v>783.9331763539697</v>
      </c>
      <c r="X775" s="92">
        <v>910.5255808570854</v>
      </c>
      <c r="Y775" s="92">
        <v>32851.24458202298</v>
      </c>
      <c r="Z775" s="92">
        <v>1.451854584551278</v>
      </c>
      <c r="AA775" s="92">
        <v>22.3790465328155</v>
      </c>
      <c r="AB775" s="87">
        <v>2000.0</v>
      </c>
      <c r="AC775" s="2">
        <v>3552586.1372970794</v>
      </c>
      <c r="AD775" s="92">
        <v>1569848.734069185</v>
      </c>
      <c r="AE775" s="92">
        <v>2072253.5893591566</v>
      </c>
      <c r="AF775" s="92">
        <v>89516.186131262</v>
      </c>
      <c r="AG775" s="92">
        <v>783.9331763539697</v>
      </c>
      <c r="AH775" s="2" t="s">
        <v>904</v>
      </c>
      <c r="AI775" s="2" t="s">
        <v>904</v>
      </c>
      <c r="AJ775" s="2" t="s">
        <v>904</v>
      </c>
      <c r="AK775" s="177">
        <v>4645.934670564091</v>
      </c>
      <c r="AL775" s="2" t="s">
        <v>904</v>
      </c>
      <c r="AM775" s="2" t="s">
        <v>904</v>
      </c>
      <c r="AN775" s="2" t="s">
        <v>904</v>
      </c>
      <c r="AO775" s="2" t="s">
        <v>904</v>
      </c>
      <c r="AP775" s="2" t="s">
        <v>904</v>
      </c>
      <c r="AQ775" s="2" t="s">
        <v>904</v>
      </c>
      <c r="AR775" s="2" t="s">
        <v>904</v>
      </c>
      <c r="AS775" s="2" t="s">
        <v>904</v>
      </c>
      <c r="AT775" s="2" t="s">
        <v>904</v>
      </c>
      <c r="AU775" s="2" t="s">
        <v>904</v>
      </c>
      <c r="AV775" s="2" t="s">
        <v>904</v>
      </c>
      <c r="AW775" s="2" t="s">
        <v>904</v>
      </c>
      <c r="AX775" s="2" t="s">
        <v>904</v>
      </c>
      <c r="AY775" s="2" t="s">
        <v>904</v>
      </c>
      <c r="AZ775" s="2" t="s">
        <v>904</v>
      </c>
      <c r="BA775" s="205">
        <v>1.7190062493442422E8</v>
      </c>
      <c r="BB775" s="205">
        <v>110.8664943982485</v>
      </c>
      <c r="BC775" s="205">
        <v>110.8664943982485</v>
      </c>
      <c r="BD775" s="205">
        <v>110.8664943982485</v>
      </c>
      <c r="BE775" s="205">
        <v>5807.418338205112</v>
      </c>
      <c r="BF775" s="205">
        <v>5807.418338205112</v>
      </c>
      <c r="BG775" s="205">
        <v>0.0</v>
      </c>
      <c r="BH775" s="205">
        <v>4645.934670564091</v>
      </c>
      <c r="BI775" s="2" t="s">
        <v>904</v>
      </c>
      <c r="BJ775" s="2" t="s">
        <v>904</v>
      </c>
      <c r="BK775" s="203">
        <v>30.0</v>
      </c>
      <c r="BL775" s="2">
        <v>1.0</v>
      </c>
      <c r="BM775" s="207">
        <v>30.0</v>
      </c>
      <c r="BN775" s="208" t="s">
        <v>906</v>
      </c>
      <c r="BO775" s="87">
        <v>20.0</v>
      </c>
      <c r="BP775" s="101">
        <v>0.05</v>
      </c>
      <c r="BQ775" s="101">
        <v>0.04</v>
      </c>
      <c r="BR775" s="2">
        <v>100.0</v>
      </c>
      <c r="BS775" s="2">
        <v>100.0</v>
      </c>
    </row>
    <row r="776" ht="12.75" customHeight="1">
      <c r="A776" s="87" t="str">
        <f t="shared" si="1"/>
        <v>Australia Salt marsh Conservation  Large</v>
      </c>
      <c r="B776" s="87" t="s">
        <v>163</v>
      </c>
      <c r="C776" s="203" t="s">
        <v>185</v>
      </c>
      <c r="D776" s="2" t="s">
        <v>586</v>
      </c>
      <c r="E776" s="203" t="s">
        <v>168</v>
      </c>
      <c r="F776" s="2" t="s">
        <v>175</v>
      </c>
      <c r="G776" s="2"/>
      <c r="H776" s="177">
        <v>8000.0</v>
      </c>
      <c r="I776" s="2" t="s">
        <v>908</v>
      </c>
      <c r="J776" s="2">
        <v>3049835.0656228703</v>
      </c>
      <c r="K776" s="2">
        <v>9.14950519686861E7</v>
      </c>
      <c r="L776" s="204">
        <v>-2494893.5260576513</v>
      </c>
      <c r="M776" s="92">
        <v>3767494.559695768</v>
      </c>
      <c r="N776" s="92">
        <v>5368761.543513302</v>
      </c>
      <c r="O776" s="92">
        <v>1569848.734069185</v>
      </c>
      <c r="P776" s="92">
        <v>1681116.6666666665</v>
      </c>
      <c r="Q776" s="92">
        <v>2197645.825626583</v>
      </c>
      <c r="R776" s="92">
        <v>3687644.8768466357</v>
      </c>
      <c r="S776" s="92">
        <v>80811.90703731593</v>
      </c>
      <c r="T776" s="92">
        <v>64649.525629852746</v>
      </c>
      <c r="U776" s="92">
        <v>1277005.9805665778</v>
      </c>
      <c r="V776" s="92">
        <v>2347149.7172066537</v>
      </c>
      <c r="W776" s="92">
        <v>58.27567214129842</v>
      </c>
      <c r="X776" s="92">
        <v>470.936819961971</v>
      </c>
      <c r="Y776" s="92">
        <v>9867.845484961103</v>
      </c>
      <c r="Z776" s="92">
        <v>10.101488379664492</v>
      </c>
      <c r="AA776" s="92">
        <v>159.62574757082223</v>
      </c>
      <c r="AB776" s="87">
        <v>4000.0</v>
      </c>
      <c r="AC776" s="2">
        <v>2494893.5260576513</v>
      </c>
      <c r="AD776" s="92">
        <v>1569848.734069185</v>
      </c>
      <c r="AE776" s="92">
        <v>2197645.825626583</v>
      </c>
      <c r="AF776" s="92">
        <v>1277005.9805665778</v>
      </c>
      <c r="AG776" s="92">
        <v>58.27567214129842</v>
      </c>
      <c r="AH776" s="2" t="s">
        <v>904</v>
      </c>
      <c r="AI776" s="2" t="s">
        <v>904</v>
      </c>
      <c r="AJ776" s="2" t="s">
        <v>904</v>
      </c>
      <c r="AK776" s="177">
        <v>64649.525629852746</v>
      </c>
      <c r="AL776" s="2" t="s">
        <v>904</v>
      </c>
      <c r="AM776" s="2" t="s">
        <v>904</v>
      </c>
      <c r="AN776" s="2" t="s">
        <v>904</v>
      </c>
      <c r="AO776" s="2" t="s">
        <v>904</v>
      </c>
      <c r="AP776" s="2" t="s">
        <v>904</v>
      </c>
      <c r="AQ776" s="2" t="s">
        <v>904</v>
      </c>
      <c r="AR776" s="2" t="s">
        <v>904</v>
      </c>
      <c r="AS776" s="2" t="s">
        <v>904</v>
      </c>
      <c r="AT776" s="2" t="s">
        <v>904</v>
      </c>
      <c r="AU776" s="2" t="s">
        <v>904</v>
      </c>
      <c r="AV776" s="2" t="s">
        <v>904</v>
      </c>
      <c r="AW776" s="2" t="s">
        <v>904</v>
      </c>
      <c r="AX776" s="2" t="s">
        <v>904</v>
      </c>
      <c r="AY776" s="2" t="s">
        <v>904</v>
      </c>
      <c r="AZ776" s="2" t="s">
        <v>904</v>
      </c>
      <c r="BA776" s="205">
        <v>4263802.103693904</v>
      </c>
      <c r="BB776" s="205">
        <v>381.79504993643695</v>
      </c>
      <c r="BC776" s="205">
        <v>381.79504993643695</v>
      </c>
      <c r="BD776" s="205">
        <v>381.79504993643695</v>
      </c>
      <c r="BE776" s="205">
        <v>80811.90703731593</v>
      </c>
      <c r="BF776" s="205">
        <v>80811.90703731593</v>
      </c>
      <c r="BG776" s="205">
        <v>0.0</v>
      </c>
      <c r="BH776" s="205">
        <v>64649.525629852746</v>
      </c>
      <c r="BI776" s="2" t="s">
        <v>904</v>
      </c>
      <c r="BJ776" s="2" t="s">
        <v>904</v>
      </c>
      <c r="BK776" s="203">
        <v>30.0</v>
      </c>
      <c r="BL776" s="2">
        <v>1.0</v>
      </c>
      <c r="BM776" s="207">
        <v>30.0</v>
      </c>
      <c r="BN776" s="208" t="s">
        <v>906</v>
      </c>
      <c r="BO776" s="87">
        <v>20.0</v>
      </c>
      <c r="BP776" s="101">
        <v>0.05</v>
      </c>
      <c r="BQ776" s="101">
        <v>0.04</v>
      </c>
      <c r="BR776" s="2">
        <v>100.0</v>
      </c>
      <c r="BS776" s="2">
        <v>100.0</v>
      </c>
    </row>
    <row r="777" ht="12.75" customHeight="1">
      <c r="A777" s="87" t="str">
        <f t="shared" si="1"/>
        <v>Australia Salt marsh Conservation  Large</v>
      </c>
      <c r="B777" s="87" t="s">
        <v>163</v>
      </c>
      <c r="C777" s="203" t="s">
        <v>185</v>
      </c>
      <c r="D777" s="2" t="s">
        <v>586</v>
      </c>
      <c r="E777" s="203" t="s">
        <v>168</v>
      </c>
      <c r="F777" s="2" t="s">
        <v>175</v>
      </c>
      <c r="G777" s="2"/>
      <c r="H777" s="177">
        <v>8000.0</v>
      </c>
      <c r="I777" s="2" t="s">
        <v>908</v>
      </c>
      <c r="J777" s="2">
        <v>3049835.0656228703</v>
      </c>
      <c r="K777" s="2">
        <v>9.14950519686861E7</v>
      </c>
      <c r="L777" s="204">
        <v>-2494893.5260576513</v>
      </c>
      <c r="M777" s="92">
        <v>3767494.559695768</v>
      </c>
      <c r="N777" s="92">
        <v>5368761.543513302</v>
      </c>
      <c r="O777" s="92">
        <v>1569848.734069185</v>
      </c>
      <c r="P777" s="92">
        <v>1681116.6666666665</v>
      </c>
      <c r="Q777" s="92">
        <v>2197645.825626583</v>
      </c>
      <c r="R777" s="92">
        <v>3687644.8768466357</v>
      </c>
      <c r="S777" s="92">
        <v>80811.90703731593</v>
      </c>
      <c r="T777" s="92">
        <v>64649.525629852746</v>
      </c>
      <c r="U777" s="92">
        <v>1277005.9805665778</v>
      </c>
      <c r="V777" s="92">
        <v>2347149.7172066537</v>
      </c>
      <c r="W777" s="92">
        <v>58.27567214129842</v>
      </c>
      <c r="X777" s="92">
        <v>470.936819961971</v>
      </c>
      <c r="Y777" s="92">
        <v>9867.845484961103</v>
      </c>
      <c r="Z777" s="92">
        <v>10.101488379664492</v>
      </c>
      <c r="AA777" s="92">
        <v>159.62574757082223</v>
      </c>
      <c r="AB777" s="87">
        <v>4000.0</v>
      </c>
      <c r="AC777" s="2">
        <v>2494893.5260576513</v>
      </c>
      <c r="AD777" s="92">
        <v>1569848.734069185</v>
      </c>
      <c r="AE777" s="92">
        <v>2197645.825626583</v>
      </c>
      <c r="AF777" s="92">
        <v>1277005.9805665778</v>
      </c>
      <c r="AG777" s="92">
        <v>58.27567214129842</v>
      </c>
      <c r="AH777" s="2" t="s">
        <v>904</v>
      </c>
      <c r="AI777" s="2" t="s">
        <v>904</v>
      </c>
      <c r="AJ777" s="2" t="s">
        <v>904</v>
      </c>
      <c r="AK777" s="177">
        <v>64649.525629852746</v>
      </c>
      <c r="AL777" s="2" t="s">
        <v>904</v>
      </c>
      <c r="AM777" s="2" t="s">
        <v>904</v>
      </c>
      <c r="AN777" s="2" t="s">
        <v>904</v>
      </c>
      <c r="AO777" s="2" t="s">
        <v>904</v>
      </c>
      <c r="AP777" s="2" t="s">
        <v>904</v>
      </c>
      <c r="AQ777" s="2" t="s">
        <v>904</v>
      </c>
      <c r="AR777" s="2" t="s">
        <v>904</v>
      </c>
      <c r="AS777" s="2" t="s">
        <v>904</v>
      </c>
      <c r="AT777" s="2" t="s">
        <v>904</v>
      </c>
      <c r="AU777" s="2" t="s">
        <v>904</v>
      </c>
      <c r="AV777" s="2" t="s">
        <v>904</v>
      </c>
      <c r="AW777" s="2" t="s">
        <v>904</v>
      </c>
      <c r="AX777" s="2" t="s">
        <v>904</v>
      </c>
      <c r="AY777" s="2" t="s">
        <v>904</v>
      </c>
      <c r="AZ777" s="2" t="s">
        <v>904</v>
      </c>
      <c r="BA777" s="205">
        <v>4263802.103693904</v>
      </c>
      <c r="BB777" s="205">
        <v>381.79504993643695</v>
      </c>
      <c r="BC777" s="205">
        <v>381.79504993643695</v>
      </c>
      <c r="BD777" s="205">
        <v>381.79504993643695</v>
      </c>
      <c r="BE777" s="205">
        <v>80811.90703731593</v>
      </c>
      <c r="BF777" s="205">
        <v>80811.90703731593</v>
      </c>
      <c r="BG777" s="205">
        <v>0.0</v>
      </c>
      <c r="BH777" s="205">
        <v>64649.525629852746</v>
      </c>
      <c r="BI777" s="2" t="s">
        <v>904</v>
      </c>
      <c r="BJ777" s="2" t="s">
        <v>904</v>
      </c>
      <c r="BK777" s="203">
        <v>30.0</v>
      </c>
      <c r="BL777" s="2">
        <v>1.0</v>
      </c>
      <c r="BM777" s="207">
        <v>30.0</v>
      </c>
      <c r="BN777" s="208" t="s">
        <v>906</v>
      </c>
      <c r="BO777" s="87">
        <v>20.0</v>
      </c>
      <c r="BP777" s="101">
        <v>0.05</v>
      </c>
      <c r="BQ777" s="101">
        <v>0.04</v>
      </c>
      <c r="BR777" s="2">
        <v>100.0</v>
      </c>
      <c r="BS777" s="2">
        <v>100.0</v>
      </c>
    </row>
    <row r="778" ht="12.75" customHeight="1">
      <c r="A778" s="87" t="str">
        <f t="shared" si="1"/>
        <v>Australia Mangrove Conservation  Medium</v>
      </c>
      <c r="B778" s="87" t="s">
        <v>163</v>
      </c>
      <c r="C778" s="203" t="s">
        <v>185</v>
      </c>
      <c r="D778" s="2" t="s">
        <v>586</v>
      </c>
      <c r="E778" s="203" t="s">
        <v>160</v>
      </c>
      <c r="F778" s="2" t="s">
        <v>175</v>
      </c>
      <c r="G778" s="2"/>
      <c r="H778" s="177">
        <v>20000.0</v>
      </c>
      <c r="I778" s="2" t="s">
        <v>903</v>
      </c>
      <c r="J778" s="2">
        <v>1183318.7785080017</v>
      </c>
      <c r="K778" s="2">
        <v>1.1413761276829194E7</v>
      </c>
      <c r="L778" s="204">
        <v>-1267208.6277194917</v>
      </c>
      <c r="M778" s="92">
        <v>4019575.7942871237</v>
      </c>
      <c r="N778" s="92">
        <v>5823226.620497592</v>
      </c>
      <c r="O778" s="92">
        <v>1569848.734069185</v>
      </c>
      <c r="P778" s="92">
        <v>1681116.6666666665</v>
      </c>
      <c r="Q778" s="92">
        <v>2449727.0602179384</v>
      </c>
      <c r="R778" s="92">
        <v>4142109.9538309257</v>
      </c>
      <c r="S778" s="92">
        <v>643717.680400709</v>
      </c>
      <c r="T778" s="92">
        <v>514974.14432056714</v>
      </c>
      <c r="U778" s="92">
        <v>3293676.8247916754</v>
      </c>
      <c r="V778" s="92">
        <v>5991151.249668125</v>
      </c>
      <c r="W778" s="92">
        <v>7.8053934136642225</v>
      </c>
      <c r="X778" s="92">
        <v>200.9787897143562</v>
      </c>
      <c r="Y778" s="92">
        <v>6802.831215329017</v>
      </c>
      <c r="Z778" s="92">
        <v>32.18588402003545</v>
      </c>
      <c r="AA778" s="92">
        <v>164.68384123958378</v>
      </c>
      <c r="AB778" s="87">
        <v>20000.0</v>
      </c>
      <c r="AC778" s="2">
        <v>1267208.6277194917</v>
      </c>
      <c r="AD778" s="92">
        <v>1569848.734069185</v>
      </c>
      <c r="AE778" s="92">
        <v>2449727.0602179384</v>
      </c>
      <c r="AF778" s="92">
        <v>3293676.8247916754</v>
      </c>
      <c r="AG778" s="92">
        <v>7.8053934136642225</v>
      </c>
      <c r="AH778" s="2" t="s">
        <v>904</v>
      </c>
      <c r="AI778" s="2" t="s">
        <v>904</v>
      </c>
      <c r="AJ778" s="2" t="s">
        <v>904</v>
      </c>
      <c r="AK778" s="177">
        <v>514974.14432056714</v>
      </c>
      <c r="AL778" s="2" t="s">
        <v>904</v>
      </c>
      <c r="AM778" s="2" t="s">
        <v>904</v>
      </c>
      <c r="AN778" s="2" t="s">
        <v>904</v>
      </c>
      <c r="AO778" s="2" t="s">
        <v>904</v>
      </c>
      <c r="AP778" s="2" t="s">
        <v>904</v>
      </c>
      <c r="AQ778" s="2" t="s">
        <v>904</v>
      </c>
      <c r="AR778" s="2" t="s">
        <v>904</v>
      </c>
      <c r="AS778" s="2" t="s">
        <v>904</v>
      </c>
      <c r="AT778" s="2" t="s">
        <v>904</v>
      </c>
      <c r="AU778" s="2" t="s">
        <v>904</v>
      </c>
      <c r="AV778" s="2" t="s">
        <v>904</v>
      </c>
      <c r="AW778" s="2" t="s">
        <v>904</v>
      </c>
      <c r="AX778" s="2" t="s">
        <v>904</v>
      </c>
      <c r="AY778" s="2" t="s">
        <v>904</v>
      </c>
      <c r="AZ778" s="2" t="s">
        <v>904</v>
      </c>
      <c r="BA778" s="205">
        <v>2.0774154021367002E7</v>
      </c>
      <c r="BB778" s="205">
        <v>590.8680764017336</v>
      </c>
      <c r="BC778" s="205">
        <v>590.8680764017336</v>
      </c>
      <c r="BD778" s="205">
        <v>590.8680764017336</v>
      </c>
      <c r="BE778" s="205">
        <v>643717.680400709</v>
      </c>
      <c r="BF778" s="205">
        <v>643717.680400709</v>
      </c>
      <c r="BG778" s="205">
        <v>0.0</v>
      </c>
      <c r="BH778" s="205">
        <v>514974.14432056714</v>
      </c>
      <c r="BI778" s="2" t="s">
        <v>904</v>
      </c>
      <c r="BJ778" s="2" t="s">
        <v>904</v>
      </c>
      <c r="BK778" s="203">
        <v>9.645550703775985</v>
      </c>
      <c r="BL778" s="2">
        <v>3.0</v>
      </c>
      <c r="BM778" s="207">
        <v>9.645550703775985</v>
      </c>
      <c r="BN778" s="208" t="s">
        <v>905</v>
      </c>
      <c r="BO778" s="87">
        <v>20.0</v>
      </c>
      <c r="BP778" s="101">
        <v>0.05</v>
      </c>
      <c r="BQ778" s="101">
        <v>0.04</v>
      </c>
      <c r="BR778" s="2">
        <v>100.0</v>
      </c>
      <c r="BS778" s="2">
        <v>100.0</v>
      </c>
    </row>
    <row r="779" ht="12.75" customHeight="1">
      <c r="A779" s="87" t="str">
        <f t="shared" si="1"/>
        <v>Australia Mangrove Conservation  Medium</v>
      </c>
      <c r="B779" s="87" t="s">
        <v>163</v>
      </c>
      <c r="C779" s="203" t="s">
        <v>185</v>
      </c>
      <c r="D779" s="2" t="s">
        <v>586</v>
      </c>
      <c r="E779" s="203" t="s">
        <v>160</v>
      </c>
      <c r="F779" s="2" t="s">
        <v>175</v>
      </c>
      <c r="G779" s="2"/>
      <c r="H779" s="177">
        <v>20000.0</v>
      </c>
      <c r="I779" s="2" t="s">
        <v>903</v>
      </c>
      <c r="J779" s="2">
        <v>1183318.7785080017</v>
      </c>
      <c r="K779" s="2">
        <v>1.1413761276829194E7</v>
      </c>
      <c r="L779" s="204">
        <v>-1267208.6277194917</v>
      </c>
      <c r="M779" s="92">
        <v>4019575.7942871237</v>
      </c>
      <c r="N779" s="92">
        <v>5823226.620497592</v>
      </c>
      <c r="O779" s="92">
        <v>1569848.734069185</v>
      </c>
      <c r="P779" s="92">
        <v>1681116.6666666665</v>
      </c>
      <c r="Q779" s="92">
        <v>2449727.0602179384</v>
      </c>
      <c r="R779" s="92">
        <v>4142109.9538309257</v>
      </c>
      <c r="S779" s="92">
        <v>643717.680400709</v>
      </c>
      <c r="T779" s="92">
        <v>514974.14432056714</v>
      </c>
      <c r="U779" s="92">
        <v>3293676.8247916754</v>
      </c>
      <c r="V779" s="92">
        <v>5991151.249668125</v>
      </c>
      <c r="W779" s="92">
        <v>7.8053934136642225</v>
      </c>
      <c r="X779" s="92">
        <v>200.9787897143562</v>
      </c>
      <c r="Y779" s="92">
        <v>6802.831215329017</v>
      </c>
      <c r="Z779" s="92">
        <v>32.18588402003545</v>
      </c>
      <c r="AA779" s="92">
        <v>164.68384123958378</v>
      </c>
      <c r="AB779" s="87">
        <v>20000.0</v>
      </c>
      <c r="AC779" s="2">
        <v>1267208.6277194917</v>
      </c>
      <c r="AD779" s="92">
        <v>1569848.734069185</v>
      </c>
      <c r="AE779" s="92">
        <v>2449727.0602179384</v>
      </c>
      <c r="AF779" s="92">
        <v>3293676.8247916754</v>
      </c>
      <c r="AG779" s="92">
        <v>7.8053934136642225</v>
      </c>
      <c r="AH779" s="2" t="s">
        <v>904</v>
      </c>
      <c r="AI779" s="2" t="s">
        <v>904</v>
      </c>
      <c r="AJ779" s="2" t="s">
        <v>904</v>
      </c>
      <c r="AK779" s="177">
        <v>514974.14432056714</v>
      </c>
      <c r="AL779" s="2" t="s">
        <v>904</v>
      </c>
      <c r="AM779" s="2" t="s">
        <v>904</v>
      </c>
      <c r="AN779" s="2" t="s">
        <v>904</v>
      </c>
      <c r="AO779" s="2" t="s">
        <v>904</v>
      </c>
      <c r="AP779" s="2" t="s">
        <v>904</v>
      </c>
      <c r="AQ779" s="2" t="s">
        <v>904</v>
      </c>
      <c r="AR779" s="2" t="s">
        <v>904</v>
      </c>
      <c r="AS779" s="2" t="s">
        <v>904</v>
      </c>
      <c r="AT779" s="2" t="s">
        <v>904</v>
      </c>
      <c r="AU779" s="2" t="s">
        <v>904</v>
      </c>
      <c r="AV779" s="2" t="s">
        <v>904</v>
      </c>
      <c r="AW779" s="2" t="s">
        <v>904</v>
      </c>
      <c r="AX779" s="2" t="s">
        <v>904</v>
      </c>
      <c r="AY779" s="2" t="s">
        <v>904</v>
      </c>
      <c r="AZ779" s="2" t="s">
        <v>904</v>
      </c>
      <c r="BA779" s="205">
        <v>2.0774154021367002E7</v>
      </c>
      <c r="BB779" s="205">
        <v>590.8680764017336</v>
      </c>
      <c r="BC779" s="205">
        <v>590.8680764017336</v>
      </c>
      <c r="BD779" s="205">
        <v>590.8680764017336</v>
      </c>
      <c r="BE779" s="205">
        <v>643717.680400709</v>
      </c>
      <c r="BF779" s="205">
        <v>643717.680400709</v>
      </c>
      <c r="BG779" s="205">
        <v>0.0</v>
      </c>
      <c r="BH779" s="205">
        <v>514974.14432056714</v>
      </c>
      <c r="BI779" s="2" t="s">
        <v>904</v>
      </c>
      <c r="BJ779" s="2" t="s">
        <v>904</v>
      </c>
      <c r="BK779" s="203">
        <v>9.645550703775985</v>
      </c>
      <c r="BL779" s="2">
        <v>3.0</v>
      </c>
      <c r="BM779" s="207">
        <v>9.645550703775985</v>
      </c>
      <c r="BN779" s="208" t="s">
        <v>905</v>
      </c>
      <c r="BO779" s="87">
        <v>20.0</v>
      </c>
      <c r="BP779" s="101">
        <v>0.05</v>
      </c>
      <c r="BQ779" s="101">
        <v>0.04</v>
      </c>
      <c r="BR779" s="2">
        <v>100.0</v>
      </c>
      <c r="BS779" s="2">
        <v>100.0</v>
      </c>
    </row>
    <row r="780" ht="12.75" customHeight="1">
      <c r="A780" s="87" t="str">
        <f t="shared" si="1"/>
        <v>Australia Seagrass Conservation  Medium</v>
      </c>
      <c r="B780" s="87" t="s">
        <v>163</v>
      </c>
      <c r="C780" s="203" t="s">
        <v>185</v>
      </c>
      <c r="D780" s="2" t="s">
        <v>586</v>
      </c>
      <c r="E780" s="203" t="s">
        <v>167</v>
      </c>
      <c r="F780" s="2" t="s">
        <v>175</v>
      </c>
      <c r="G780" s="2"/>
      <c r="H780" s="177">
        <v>2000.0</v>
      </c>
      <c r="I780" s="2" t="s">
        <v>903</v>
      </c>
      <c r="J780" s="2">
        <v>602613.8779513219</v>
      </c>
      <c r="K780" s="2">
        <v>8.771546045266366E8</v>
      </c>
      <c r="L780" s="204">
        <v>-1947269.1549149244</v>
      </c>
      <c r="M780" s="92">
        <v>3850068.1416501896</v>
      </c>
      <c r="N780" s="92">
        <v>5536964.158801749</v>
      </c>
      <c r="O780" s="92">
        <v>1569848.734069185</v>
      </c>
      <c r="P780" s="92">
        <v>1681116.6666666665</v>
      </c>
      <c r="Q780" s="92">
        <v>2280219.4075810043</v>
      </c>
      <c r="R780" s="92">
        <v>3855847.492135083</v>
      </c>
      <c r="S780" s="92">
        <v>2903.709169102556</v>
      </c>
      <c r="T780" s="92">
        <v>2322.9673352820455</v>
      </c>
      <c r="U780" s="92">
        <v>2171637.5310295173</v>
      </c>
      <c r="V780" s="92">
        <v>4153828.9866802627</v>
      </c>
      <c r="W780" s="92">
        <v>1657.3922857949829</v>
      </c>
      <c r="X780" s="92">
        <v>1925.034070825095</v>
      </c>
      <c r="Y780" s="92">
        <v>69454.13332580333</v>
      </c>
      <c r="Z780" s="92">
        <v>1.451854584551278</v>
      </c>
      <c r="AA780" s="92">
        <v>1085.8187655147588</v>
      </c>
      <c r="AB780" s="87">
        <v>2000.0</v>
      </c>
      <c r="AC780" s="2">
        <v>1947269.1549149244</v>
      </c>
      <c r="AD780" s="92">
        <v>1569848.734069185</v>
      </c>
      <c r="AE780" s="92">
        <v>2280219.4075810043</v>
      </c>
      <c r="AF780" s="92">
        <v>2171637.5310295173</v>
      </c>
      <c r="AG780" s="92">
        <v>1657.3922857949829</v>
      </c>
      <c r="AH780" s="2" t="s">
        <v>904</v>
      </c>
      <c r="AI780" s="2" t="s">
        <v>904</v>
      </c>
      <c r="AJ780" s="2" t="s">
        <v>904</v>
      </c>
      <c r="AK780" s="177">
        <v>2322.9673352820455</v>
      </c>
      <c r="AL780" s="2" t="s">
        <v>904</v>
      </c>
      <c r="AM780" s="2" t="s">
        <v>904</v>
      </c>
      <c r="AN780" s="2" t="s">
        <v>904</v>
      </c>
      <c r="AO780" s="2" t="s">
        <v>904</v>
      </c>
      <c r="AP780" s="2" t="s">
        <v>904</v>
      </c>
      <c r="AQ780" s="2" t="s">
        <v>904</v>
      </c>
      <c r="AR780" s="2" t="s">
        <v>904</v>
      </c>
      <c r="AS780" s="2" t="s">
        <v>904</v>
      </c>
      <c r="AT780" s="2" t="s">
        <v>904</v>
      </c>
      <c r="AU780" s="2" t="s">
        <v>904</v>
      </c>
      <c r="AV780" s="2" t="s">
        <v>904</v>
      </c>
      <c r="AW780" s="2" t="s">
        <v>904</v>
      </c>
      <c r="AX780" s="2" t="s">
        <v>904</v>
      </c>
      <c r="AY780" s="2" t="s">
        <v>904</v>
      </c>
      <c r="AZ780" s="2" t="s">
        <v>904</v>
      </c>
      <c r="BA780" s="205">
        <v>1.7190062493442422E8</v>
      </c>
      <c r="BB780" s="205">
        <v>55.43324719912425</v>
      </c>
      <c r="BC780" s="205">
        <v>55.43324719912425</v>
      </c>
      <c r="BD780" s="205">
        <v>55.43324719912425</v>
      </c>
      <c r="BE780" s="205">
        <v>2903.709169102556</v>
      </c>
      <c r="BF780" s="205">
        <v>2903.709169102556</v>
      </c>
      <c r="BG780" s="205">
        <v>0.0</v>
      </c>
      <c r="BH780" s="205">
        <v>2322.9673352820455</v>
      </c>
      <c r="BI780" s="2" t="s">
        <v>904</v>
      </c>
      <c r="BJ780" s="2" t="s">
        <v>904</v>
      </c>
      <c r="BK780" s="203">
        <v>1455.5831463899535</v>
      </c>
      <c r="BL780" s="2">
        <v>2.0</v>
      </c>
      <c r="BM780" s="207">
        <v>1455.5831463899535</v>
      </c>
      <c r="BN780" s="208" t="s">
        <v>905</v>
      </c>
      <c r="BO780" s="87">
        <v>20.0</v>
      </c>
      <c r="BP780" s="101">
        <v>0.05</v>
      </c>
      <c r="BQ780" s="101">
        <v>0.04</v>
      </c>
      <c r="BR780" s="2">
        <v>100.0</v>
      </c>
      <c r="BS780" s="2">
        <v>100.0</v>
      </c>
    </row>
    <row r="781" ht="12.75" customHeight="1">
      <c r="A781" s="87" t="str">
        <f t="shared" si="1"/>
        <v>Australia Seagrass Conservation  Medium</v>
      </c>
      <c r="B781" s="87" t="s">
        <v>163</v>
      </c>
      <c r="C781" s="203" t="s">
        <v>185</v>
      </c>
      <c r="D781" s="2" t="s">
        <v>586</v>
      </c>
      <c r="E781" s="203" t="s">
        <v>167</v>
      </c>
      <c r="F781" s="2" t="s">
        <v>175</v>
      </c>
      <c r="G781" s="2"/>
      <c r="H781" s="177">
        <v>2000.0</v>
      </c>
      <c r="I781" s="2" t="s">
        <v>903</v>
      </c>
      <c r="J781" s="2">
        <v>602613.8779513219</v>
      </c>
      <c r="K781" s="2">
        <v>8.771546045266366E8</v>
      </c>
      <c r="L781" s="204">
        <v>-1947269.1549149244</v>
      </c>
      <c r="M781" s="92">
        <v>3850068.1416501896</v>
      </c>
      <c r="N781" s="92">
        <v>5536964.158801749</v>
      </c>
      <c r="O781" s="92">
        <v>1569848.734069185</v>
      </c>
      <c r="P781" s="92">
        <v>1681116.6666666665</v>
      </c>
      <c r="Q781" s="92">
        <v>2280219.4075810043</v>
      </c>
      <c r="R781" s="92">
        <v>3855847.492135083</v>
      </c>
      <c r="S781" s="92">
        <v>2903.709169102556</v>
      </c>
      <c r="T781" s="92">
        <v>2322.9673352820455</v>
      </c>
      <c r="U781" s="92">
        <v>2171637.5310295173</v>
      </c>
      <c r="V781" s="92">
        <v>4153828.9866802627</v>
      </c>
      <c r="W781" s="92">
        <v>1657.3922857949829</v>
      </c>
      <c r="X781" s="92">
        <v>1925.034070825095</v>
      </c>
      <c r="Y781" s="92">
        <v>69454.13332580333</v>
      </c>
      <c r="Z781" s="92">
        <v>1.451854584551278</v>
      </c>
      <c r="AA781" s="92">
        <v>1085.8187655147588</v>
      </c>
      <c r="AB781" s="87">
        <v>2000.0</v>
      </c>
      <c r="AC781" s="2">
        <v>1947269.1549149244</v>
      </c>
      <c r="AD781" s="92">
        <v>1569848.734069185</v>
      </c>
      <c r="AE781" s="92">
        <v>2280219.4075810043</v>
      </c>
      <c r="AF781" s="92">
        <v>2171637.5310295173</v>
      </c>
      <c r="AG781" s="92">
        <v>1657.3922857949829</v>
      </c>
      <c r="AH781" s="2" t="s">
        <v>904</v>
      </c>
      <c r="AI781" s="2" t="s">
        <v>904</v>
      </c>
      <c r="AJ781" s="2" t="s">
        <v>904</v>
      </c>
      <c r="AK781" s="177">
        <v>2322.9673352820455</v>
      </c>
      <c r="AL781" s="2" t="s">
        <v>904</v>
      </c>
      <c r="AM781" s="2" t="s">
        <v>904</v>
      </c>
      <c r="AN781" s="2" t="s">
        <v>904</v>
      </c>
      <c r="AO781" s="2" t="s">
        <v>904</v>
      </c>
      <c r="AP781" s="2" t="s">
        <v>904</v>
      </c>
      <c r="AQ781" s="2" t="s">
        <v>904</v>
      </c>
      <c r="AR781" s="2" t="s">
        <v>904</v>
      </c>
      <c r="AS781" s="2" t="s">
        <v>904</v>
      </c>
      <c r="AT781" s="2" t="s">
        <v>904</v>
      </c>
      <c r="AU781" s="2" t="s">
        <v>904</v>
      </c>
      <c r="AV781" s="2" t="s">
        <v>904</v>
      </c>
      <c r="AW781" s="2" t="s">
        <v>904</v>
      </c>
      <c r="AX781" s="2" t="s">
        <v>904</v>
      </c>
      <c r="AY781" s="2" t="s">
        <v>904</v>
      </c>
      <c r="AZ781" s="2" t="s">
        <v>904</v>
      </c>
      <c r="BA781" s="205">
        <v>1.7190062493442422E8</v>
      </c>
      <c r="BB781" s="205">
        <v>55.43324719912425</v>
      </c>
      <c r="BC781" s="205">
        <v>55.43324719912425</v>
      </c>
      <c r="BD781" s="205">
        <v>55.43324719912425</v>
      </c>
      <c r="BE781" s="205">
        <v>2903.709169102556</v>
      </c>
      <c r="BF781" s="205">
        <v>2903.709169102556</v>
      </c>
      <c r="BG781" s="205">
        <v>0.0</v>
      </c>
      <c r="BH781" s="205">
        <v>2322.9673352820455</v>
      </c>
      <c r="BI781" s="2" t="s">
        <v>904</v>
      </c>
      <c r="BJ781" s="2" t="s">
        <v>904</v>
      </c>
      <c r="BK781" s="203">
        <v>1455.5831463899535</v>
      </c>
      <c r="BL781" s="2">
        <v>2.0</v>
      </c>
      <c r="BM781" s="207">
        <v>1455.5831463899535</v>
      </c>
      <c r="BN781" s="208" t="s">
        <v>905</v>
      </c>
      <c r="BO781" s="87">
        <v>20.0</v>
      </c>
      <c r="BP781" s="101">
        <v>0.05</v>
      </c>
      <c r="BQ781" s="101">
        <v>0.04</v>
      </c>
      <c r="BR781" s="2">
        <v>100.0</v>
      </c>
      <c r="BS781" s="2">
        <v>100.0</v>
      </c>
    </row>
    <row r="782" ht="12.75" customHeight="1">
      <c r="A782" s="87" t="str">
        <f t="shared" si="1"/>
        <v>Australia Salt marsh Conservation  Medium</v>
      </c>
      <c r="B782" s="87" t="s">
        <v>163</v>
      </c>
      <c r="C782" s="203" t="s">
        <v>185</v>
      </c>
      <c r="D782" s="2" t="s">
        <v>586</v>
      </c>
      <c r="E782" s="203" t="s">
        <v>168</v>
      </c>
      <c r="F782" s="2" t="s">
        <v>175</v>
      </c>
      <c r="G782" s="2"/>
      <c r="H782" s="177">
        <v>4000.0</v>
      </c>
      <c r="I782" s="2" t="s">
        <v>903</v>
      </c>
      <c r="J782" s="2">
        <v>3049835.0656228703</v>
      </c>
      <c r="K782" s="2">
        <v>4.154675216729316E8</v>
      </c>
      <c r="L782" s="204">
        <v>-1490579.8438744904</v>
      </c>
      <c r="M782" s="92">
        <v>3926162.1930100434</v>
      </c>
      <c r="N782" s="92">
        <v>5660487.19992538</v>
      </c>
      <c r="O782" s="92">
        <v>1569848.734069185</v>
      </c>
      <c r="P782" s="92">
        <v>1681116.6666666665</v>
      </c>
      <c r="Q782" s="92">
        <v>2356313.458940858</v>
      </c>
      <c r="R782" s="92">
        <v>3979370.533258714</v>
      </c>
      <c r="S782" s="92">
        <v>40405.95351865797</v>
      </c>
      <c r="T782" s="92">
        <v>32324.762814926373</v>
      </c>
      <c r="U782" s="92">
        <v>2899361.7605085825</v>
      </c>
      <c r="V782" s="92">
        <v>5329055.806957285</v>
      </c>
      <c r="W782" s="92">
        <v>121.45989177056197</v>
      </c>
      <c r="X782" s="92">
        <v>981.5405482525108</v>
      </c>
      <c r="Y782" s="92">
        <v>20566.85749940283</v>
      </c>
      <c r="Z782" s="92">
        <v>10.101488379664492</v>
      </c>
      <c r="AA782" s="92">
        <v>724.8404401271456</v>
      </c>
      <c r="AB782" s="87">
        <v>4000.0</v>
      </c>
      <c r="AC782" s="2">
        <v>1490579.8438744904</v>
      </c>
      <c r="AD782" s="92">
        <v>1569848.734069185</v>
      </c>
      <c r="AE782" s="92">
        <v>2356313.458940858</v>
      </c>
      <c r="AF782" s="92">
        <v>2899361.7605085825</v>
      </c>
      <c r="AG782" s="92">
        <v>121.45989177056197</v>
      </c>
      <c r="AH782" s="2" t="s">
        <v>904</v>
      </c>
      <c r="AI782" s="2" t="s">
        <v>904</v>
      </c>
      <c r="AJ782" s="2" t="s">
        <v>904</v>
      </c>
      <c r="AK782" s="177">
        <v>32324.762814926373</v>
      </c>
      <c r="AL782" s="2" t="s">
        <v>904</v>
      </c>
      <c r="AM782" s="2" t="s">
        <v>904</v>
      </c>
      <c r="AN782" s="2" t="s">
        <v>904</v>
      </c>
      <c r="AO782" s="2" t="s">
        <v>904</v>
      </c>
      <c r="AP782" s="2" t="s">
        <v>904</v>
      </c>
      <c r="AQ782" s="2" t="s">
        <v>904</v>
      </c>
      <c r="AR782" s="2" t="s">
        <v>904</v>
      </c>
      <c r="AS782" s="2" t="s">
        <v>904</v>
      </c>
      <c r="AT782" s="2" t="s">
        <v>904</v>
      </c>
      <c r="AU782" s="2" t="s">
        <v>904</v>
      </c>
      <c r="AV782" s="2" t="s">
        <v>904</v>
      </c>
      <c r="AW782" s="2" t="s">
        <v>904</v>
      </c>
      <c r="AX782" s="2" t="s">
        <v>904</v>
      </c>
      <c r="AY782" s="2" t="s">
        <v>904</v>
      </c>
      <c r="AZ782" s="2" t="s">
        <v>904</v>
      </c>
      <c r="BA782" s="205">
        <v>4263802.103693904</v>
      </c>
      <c r="BB782" s="205">
        <v>190.89752496821848</v>
      </c>
      <c r="BC782" s="205">
        <v>190.89752496821848</v>
      </c>
      <c r="BD782" s="205">
        <v>190.89752496821848</v>
      </c>
      <c r="BE782" s="205">
        <v>40405.95351865797</v>
      </c>
      <c r="BF782" s="205">
        <v>40405.95351865797</v>
      </c>
      <c r="BG782" s="205">
        <v>0.0</v>
      </c>
      <c r="BH782" s="205">
        <v>32324.762814926373</v>
      </c>
      <c r="BI782" s="2" t="s">
        <v>904</v>
      </c>
      <c r="BJ782" s="2" t="s">
        <v>904</v>
      </c>
      <c r="BK782" s="203">
        <v>136.22622624941206</v>
      </c>
      <c r="BL782" s="2">
        <v>3.0</v>
      </c>
      <c r="BM782" s="207">
        <v>136.22622624941206</v>
      </c>
      <c r="BN782" s="208" t="s">
        <v>905</v>
      </c>
      <c r="BO782" s="87">
        <v>20.0</v>
      </c>
      <c r="BP782" s="101">
        <v>0.05</v>
      </c>
      <c r="BQ782" s="101">
        <v>0.04</v>
      </c>
      <c r="BR782" s="2">
        <v>100.0</v>
      </c>
      <c r="BS782" s="2">
        <v>100.0</v>
      </c>
    </row>
    <row r="783" ht="12.75" customHeight="1">
      <c r="A783" s="87" t="str">
        <f t="shared" si="1"/>
        <v>Australia Salt marsh Conservation  Medium</v>
      </c>
      <c r="B783" s="87" t="s">
        <v>163</v>
      </c>
      <c r="C783" s="203" t="s">
        <v>185</v>
      </c>
      <c r="D783" s="2" t="s">
        <v>586</v>
      </c>
      <c r="E783" s="203" t="s">
        <v>168</v>
      </c>
      <c r="F783" s="2" t="s">
        <v>175</v>
      </c>
      <c r="G783" s="2"/>
      <c r="H783" s="177">
        <v>4000.0</v>
      </c>
      <c r="I783" s="2" t="s">
        <v>903</v>
      </c>
      <c r="J783" s="2">
        <v>3049835.0656228703</v>
      </c>
      <c r="K783" s="2">
        <v>4.154675216729316E8</v>
      </c>
      <c r="L783" s="204">
        <v>-1490579.8438744904</v>
      </c>
      <c r="M783" s="92">
        <v>3926162.1930100434</v>
      </c>
      <c r="N783" s="92">
        <v>5660487.19992538</v>
      </c>
      <c r="O783" s="92">
        <v>1569848.734069185</v>
      </c>
      <c r="P783" s="92">
        <v>1681116.6666666665</v>
      </c>
      <c r="Q783" s="92">
        <v>2356313.458940858</v>
      </c>
      <c r="R783" s="92">
        <v>3979370.533258714</v>
      </c>
      <c r="S783" s="92">
        <v>40405.95351865797</v>
      </c>
      <c r="T783" s="92">
        <v>32324.762814926373</v>
      </c>
      <c r="U783" s="92">
        <v>2899361.7605085825</v>
      </c>
      <c r="V783" s="92">
        <v>5329055.806957285</v>
      </c>
      <c r="W783" s="92">
        <v>121.45989177056197</v>
      </c>
      <c r="X783" s="92">
        <v>981.5405482525108</v>
      </c>
      <c r="Y783" s="92">
        <v>20566.85749940283</v>
      </c>
      <c r="Z783" s="92">
        <v>10.101488379664492</v>
      </c>
      <c r="AA783" s="92">
        <v>724.8404401271456</v>
      </c>
      <c r="AB783" s="87">
        <v>4000.0</v>
      </c>
      <c r="AC783" s="2">
        <v>1490579.8438744904</v>
      </c>
      <c r="AD783" s="92">
        <v>1569848.734069185</v>
      </c>
      <c r="AE783" s="92">
        <v>2356313.458940858</v>
      </c>
      <c r="AF783" s="92">
        <v>2899361.7605085825</v>
      </c>
      <c r="AG783" s="92">
        <v>121.45989177056197</v>
      </c>
      <c r="AH783" s="2" t="s">
        <v>904</v>
      </c>
      <c r="AI783" s="2" t="s">
        <v>904</v>
      </c>
      <c r="AJ783" s="2" t="s">
        <v>904</v>
      </c>
      <c r="AK783" s="177">
        <v>32324.762814926373</v>
      </c>
      <c r="AL783" s="2" t="s">
        <v>904</v>
      </c>
      <c r="AM783" s="2" t="s">
        <v>904</v>
      </c>
      <c r="AN783" s="2" t="s">
        <v>904</v>
      </c>
      <c r="AO783" s="2" t="s">
        <v>904</v>
      </c>
      <c r="AP783" s="2" t="s">
        <v>904</v>
      </c>
      <c r="AQ783" s="2" t="s">
        <v>904</v>
      </c>
      <c r="AR783" s="2" t="s">
        <v>904</v>
      </c>
      <c r="AS783" s="2" t="s">
        <v>904</v>
      </c>
      <c r="AT783" s="2" t="s">
        <v>904</v>
      </c>
      <c r="AU783" s="2" t="s">
        <v>904</v>
      </c>
      <c r="AV783" s="2" t="s">
        <v>904</v>
      </c>
      <c r="AW783" s="2" t="s">
        <v>904</v>
      </c>
      <c r="AX783" s="2" t="s">
        <v>904</v>
      </c>
      <c r="AY783" s="2" t="s">
        <v>904</v>
      </c>
      <c r="AZ783" s="2" t="s">
        <v>904</v>
      </c>
      <c r="BA783" s="205">
        <v>4263802.103693904</v>
      </c>
      <c r="BB783" s="205">
        <v>190.89752496821848</v>
      </c>
      <c r="BC783" s="205">
        <v>190.89752496821848</v>
      </c>
      <c r="BD783" s="205">
        <v>190.89752496821848</v>
      </c>
      <c r="BE783" s="205">
        <v>40405.95351865797</v>
      </c>
      <c r="BF783" s="205">
        <v>40405.95351865797</v>
      </c>
      <c r="BG783" s="205">
        <v>0.0</v>
      </c>
      <c r="BH783" s="205">
        <v>32324.762814926373</v>
      </c>
      <c r="BI783" s="2" t="s">
        <v>904</v>
      </c>
      <c r="BJ783" s="2" t="s">
        <v>904</v>
      </c>
      <c r="BK783" s="203">
        <v>136.22622624941206</v>
      </c>
      <c r="BL783" s="2">
        <v>3.0</v>
      </c>
      <c r="BM783" s="207">
        <v>136.22622624941206</v>
      </c>
      <c r="BN783" s="208" t="s">
        <v>905</v>
      </c>
      <c r="BO783" s="87">
        <v>20.0</v>
      </c>
      <c r="BP783" s="101">
        <v>0.05</v>
      </c>
      <c r="BQ783" s="101">
        <v>0.04</v>
      </c>
      <c r="BR783" s="2">
        <v>100.0</v>
      </c>
      <c r="BS783" s="2">
        <v>100.0</v>
      </c>
    </row>
    <row r="784" ht="12.75" customHeight="1">
      <c r="A784" s="87" t="str">
        <f t="shared" si="1"/>
        <v>Australia Mangrove Conservation  Medium</v>
      </c>
      <c r="B784" s="87" t="s">
        <v>163</v>
      </c>
      <c r="C784" s="203" t="s">
        <v>185</v>
      </c>
      <c r="D784" s="2" t="s">
        <v>586</v>
      </c>
      <c r="E784" s="203" t="s">
        <v>160</v>
      </c>
      <c r="F784" s="2" t="s">
        <v>175</v>
      </c>
      <c r="G784" s="2"/>
      <c r="H784" s="177">
        <v>20000.0</v>
      </c>
      <c r="I784" s="2" t="s">
        <v>903</v>
      </c>
      <c r="J784" s="2">
        <v>1183318.7785080017</v>
      </c>
      <c r="K784" s="2">
        <v>3.5499563355240054E7</v>
      </c>
      <c r="L784" s="204">
        <v>1962051.5220963294</v>
      </c>
      <c r="M784" s="92">
        <v>4714621.416743139</v>
      </c>
      <c r="N784" s="92">
        <v>7087504.711842237</v>
      </c>
      <c r="O784" s="92">
        <v>1569848.734069185</v>
      </c>
      <c r="P784" s="92">
        <v>1681116.6666666665</v>
      </c>
      <c r="Q784" s="92">
        <v>3144772.6826739535</v>
      </c>
      <c r="R784" s="92">
        <v>5406388.045175571</v>
      </c>
      <c r="S784" s="92">
        <v>643717.680400709</v>
      </c>
      <c r="T784" s="92">
        <v>514974.14432056714</v>
      </c>
      <c r="U784" s="92">
        <v>1.0244133049351819E7</v>
      </c>
      <c r="V784" s="92">
        <v>1.8633932163114574E7</v>
      </c>
      <c r="W784" s="92">
        <v>9.155064324566023</v>
      </c>
      <c r="X784" s="92">
        <v>235.73107083715695</v>
      </c>
      <c r="Y784" s="92">
        <v>7979.143915599951</v>
      </c>
      <c r="Z784" s="92">
        <v>32.18588402003545</v>
      </c>
      <c r="AA784" s="92">
        <v>512.206652467591</v>
      </c>
      <c r="AB784" s="87">
        <v>20000.0</v>
      </c>
      <c r="AC784" s="2">
        <v>0.0</v>
      </c>
      <c r="AD784" s="92">
        <v>1569848.734069185</v>
      </c>
      <c r="AE784" s="92">
        <v>3144772.6826739535</v>
      </c>
      <c r="AF784" s="92">
        <v>1.0244133049351819E7</v>
      </c>
      <c r="AG784" s="92">
        <v>9.155064324566023</v>
      </c>
      <c r="AH784" s="2" t="s">
        <v>904</v>
      </c>
      <c r="AI784" s="2" t="s">
        <v>904</v>
      </c>
      <c r="AJ784" s="2" t="s">
        <v>904</v>
      </c>
      <c r="AK784" s="177">
        <v>514974.14432056714</v>
      </c>
      <c r="AL784" s="2" t="s">
        <v>904</v>
      </c>
      <c r="AM784" s="2" t="s">
        <v>904</v>
      </c>
      <c r="AN784" s="2" t="s">
        <v>904</v>
      </c>
      <c r="AO784" s="2" t="s">
        <v>904</v>
      </c>
      <c r="AP784" s="2" t="s">
        <v>904</v>
      </c>
      <c r="AQ784" s="2" t="s">
        <v>904</v>
      </c>
      <c r="AR784" s="2" t="s">
        <v>904</v>
      </c>
      <c r="AS784" s="2" t="s">
        <v>904</v>
      </c>
      <c r="AT784" s="2" t="s">
        <v>904</v>
      </c>
      <c r="AU784" s="2" t="s">
        <v>904</v>
      </c>
      <c r="AV784" s="2" t="s">
        <v>904</v>
      </c>
      <c r="AW784" s="2" t="s">
        <v>904</v>
      </c>
      <c r="AX784" s="2" t="s">
        <v>904</v>
      </c>
      <c r="AY784" s="2" t="s">
        <v>904</v>
      </c>
      <c r="AZ784" s="2" t="s">
        <v>904</v>
      </c>
      <c r="BA784" s="205">
        <v>2.0774154021367002E7</v>
      </c>
      <c r="BB784" s="205">
        <v>590.8680764017336</v>
      </c>
      <c r="BC784" s="205">
        <v>590.8680764017336</v>
      </c>
      <c r="BD784" s="205">
        <v>590.8680764017336</v>
      </c>
      <c r="BE784" s="205">
        <v>643717.680400709</v>
      </c>
      <c r="BF784" s="205">
        <v>643717.680400709</v>
      </c>
      <c r="BG784" s="205">
        <v>0.0</v>
      </c>
      <c r="BH784" s="205">
        <v>514974.14432056714</v>
      </c>
      <c r="BI784" s="2" t="s">
        <v>904</v>
      </c>
      <c r="BJ784" s="2" t="s">
        <v>904</v>
      </c>
      <c r="BK784" s="203">
        <v>30.0</v>
      </c>
      <c r="BL784" s="2">
        <v>3.0</v>
      </c>
      <c r="BM784" s="207">
        <v>30.0</v>
      </c>
      <c r="BN784" s="208" t="s">
        <v>906</v>
      </c>
      <c r="BO784" s="87">
        <v>20.0</v>
      </c>
      <c r="BP784" s="101">
        <v>0.05</v>
      </c>
      <c r="BQ784" s="101">
        <v>0.04</v>
      </c>
      <c r="BR784" s="2">
        <v>100.0</v>
      </c>
      <c r="BS784" s="2">
        <v>100.0</v>
      </c>
    </row>
    <row r="785" ht="12.75" customHeight="1">
      <c r="A785" s="87" t="str">
        <f t="shared" si="1"/>
        <v>Australia Mangrove Conservation  Medium</v>
      </c>
      <c r="B785" s="87" t="s">
        <v>163</v>
      </c>
      <c r="C785" s="203" t="s">
        <v>185</v>
      </c>
      <c r="D785" s="2" t="s">
        <v>586</v>
      </c>
      <c r="E785" s="203" t="s">
        <v>160</v>
      </c>
      <c r="F785" s="2" t="s">
        <v>175</v>
      </c>
      <c r="G785" s="2"/>
      <c r="H785" s="177">
        <v>20000.0</v>
      </c>
      <c r="I785" s="2" t="s">
        <v>903</v>
      </c>
      <c r="J785" s="2">
        <v>1183318.7785080017</v>
      </c>
      <c r="K785" s="2">
        <v>3.5499563355240054E7</v>
      </c>
      <c r="L785" s="204">
        <v>1962051.5220963294</v>
      </c>
      <c r="M785" s="92">
        <v>4714621.416743139</v>
      </c>
      <c r="N785" s="92">
        <v>7087504.711842237</v>
      </c>
      <c r="O785" s="92">
        <v>1569848.734069185</v>
      </c>
      <c r="P785" s="92">
        <v>1681116.6666666665</v>
      </c>
      <c r="Q785" s="92">
        <v>3144772.6826739535</v>
      </c>
      <c r="R785" s="92">
        <v>5406388.045175571</v>
      </c>
      <c r="S785" s="92">
        <v>643717.680400709</v>
      </c>
      <c r="T785" s="92">
        <v>514974.14432056714</v>
      </c>
      <c r="U785" s="92">
        <v>1.0244133049351819E7</v>
      </c>
      <c r="V785" s="92">
        <v>1.8633932163114574E7</v>
      </c>
      <c r="W785" s="92">
        <v>9.155064324566023</v>
      </c>
      <c r="X785" s="92">
        <v>235.73107083715695</v>
      </c>
      <c r="Y785" s="92">
        <v>7979.143915599951</v>
      </c>
      <c r="Z785" s="92">
        <v>32.18588402003545</v>
      </c>
      <c r="AA785" s="92">
        <v>512.206652467591</v>
      </c>
      <c r="AB785" s="87">
        <v>20000.0</v>
      </c>
      <c r="AC785" s="2">
        <v>0.0</v>
      </c>
      <c r="AD785" s="92">
        <v>1569848.734069185</v>
      </c>
      <c r="AE785" s="92">
        <v>3144772.6826739535</v>
      </c>
      <c r="AF785" s="92">
        <v>1.0244133049351819E7</v>
      </c>
      <c r="AG785" s="92">
        <v>9.155064324566023</v>
      </c>
      <c r="AH785" s="2" t="s">
        <v>904</v>
      </c>
      <c r="AI785" s="2" t="s">
        <v>904</v>
      </c>
      <c r="AJ785" s="2" t="s">
        <v>904</v>
      </c>
      <c r="AK785" s="177">
        <v>514974.14432056714</v>
      </c>
      <c r="AL785" s="2" t="s">
        <v>904</v>
      </c>
      <c r="AM785" s="2" t="s">
        <v>904</v>
      </c>
      <c r="AN785" s="2" t="s">
        <v>904</v>
      </c>
      <c r="AO785" s="2" t="s">
        <v>904</v>
      </c>
      <c r="AP785" s="2" t="s">
        <v>904</v>
      </c>
      <c r="AQ785" s="2" t="s">
        <v>904</v>
      </c>
      <c r="AR785" s="2" t="s">
        <v>904</v>
      </c>
      <c r="AS785" s="2" t="s">
        <v>904</v>
      </c>
      <c r="AT785" s="2" t="s">
        <v>904</v>
      </c>
      <c r="AU785" s="2" t="s">
        <v>904</v>
      </c>
      <c r="AV785" s="2" t="s">
        <v>904</v>
      </c>
      <c r="AW785" s="2" t="s">
        <v>904</v>
      </c>
      <c r="AX785" s="2" t="s">
        <v>904</v>
      </c>
      <c r="AY785" s="2" t="s">
        <v>904</v>
      </c>
      <c r="AZ785" s="2" t="s">
        <v>904</v>
      </c>
      <c r="BA785" s="205">
        <v>2.0774154021367002E7</v>
      </c>
      <c r="BB785" s="205">
        <v>590.8680764017336</v>
      </c>
      <c r="BC785" s="205">
        <v>590.8680764017336</v>
      </c>
      <c r="BD785" s="205">
        <v>590.8680764017336</v>
      </c>
      <c r="BE785" s="205">
        <v>643717.680400709</v>
      </c>
      <c r="BF785" s="205">
        <v>643717.680400709</v>
      </c>
      <c r="BG785" s="205">
        <v>0.0</v>
      </c>
      <c r="BH785" s="205">
        <v>514974.14432056714</v>
      </c>
      <c r="BI785" s="2" t="s">
        <v>904</v>
      </c>
      <c r="BJ785" s="2" t="s">
        <v>904</v>
      </c>
      <c r="BK785" s="203">
        <v>30.0</v>
      </c>
      <c r="BL785" s="2">
        <v>3.0</v>
      </c>
      <c r="BM785" s="207">
        <v>30.0</v>
      </c>
      <c r="BN785" s="208" t="s">
        <v>906</v>
      </c>
      <c r="BO785" s="87">
        <v>20.0</v>
      </c>
      <c r="BP785" s="101">
        <v>0.05</v>
      </c>
      <c r="BQ785" s="101">
        <v>0.04</v>
      </c>
      <c r="BR785" s="2">
        <v>100.0</v>
      </c>
      <c r="BS785" s="2">
        <v>100.0</v>
      </c>
    </row>
    <row r="786" ht="12.75" customHeight="1">
      <c r="A786" s="87" t="str">
        <f t="shared" si="1"/>
        <v>Australia Seagrass Conservation  Medium</v>
      </c>
      <c r="B786" s="87" t="s">
        <v>163</v>
      </c>
      <c r="C786" s="203" t="s">
        <v>185</v>
      </c>
      <c r="D786" s="2" t="s">
        <v>586</v>
      </c>
      <c r="E786" s="203" t="s">
        <v>167</v>
      </c>
      <c r="F786" s="2" t="s">
        <v>175</v>
      </c>
      <c r="G786" s="2"/>
      <c r="H786" s="177">
        <v>2000.0</v>
      </c>
      <c r="I786" s="2" t="s">
        <v>903</v>
      </c>
      <c r="J786" s="2">
        <v>602613.8779513219</v>
      </c>
      <c r="K786" s="2">
        <v>1.8078416338539656E7</v>
      </c>
      <c r="L786" s="204">
        <v>-3592622.1047881693</v>
      </c>
      <c r="M786" s="92">
        <v>3637380.1978538004</v>
      </c>
      <c r="N786" s="92">
        <v>5130142.424771378</v>
      </c>
      <c r="O786" s="92">
        <v>1569848.734069185</v>
      </c>
      <c r="P786" s="92">
        <v>1681116.6666666665</v>
      </c>
      <c r="Q786" s="92">
        <v>2067531.4637846153</v>
      </c>
      <c r="R786" s="92">
        <v>3449025.758104712</v>
      </c>
      <c r="S786" s="92">
        <v>2903.709169102556</v>
      </c>
      <c r="T786" s="92">
        <v>2322.9673352820455</v>
      </c>
      <c r="U786" s="92">
        <v>44758.093065631</v>
      </c>
      <c r="V786" s="92">
        <v>85611.64637655354</v>
      </c>
      <c r="W786" s="92">
        <v>1565.8335537516994</v>
      </c>
      <c r="X786" s="92">
        <v>1818.6900989269002</v>
      </c>
      <c r="Y786" s="92">
        <v>65617.3033628682</v>
      </c>
      <c r="Z786" s="92">
        <v>1.451854584551278</v>
      </c>
      <c r="AA786" s="92">
        <v>22.3790465328155</v>
      </c>
      <c r="AB786" s="87">
        <v>2000.0</v>
      </c>
      <c r="AC786" s="2">
        <v>3592622.1047881693</v>
      </c>
      <c r="AD786" s="92">
        <v>1569848.734069185</v>
      </c>
      <c r="AE786" s="92">
        <v>2067531.4637846153</v>
      </c>
      <c r="AF786" s="92">
        <v>44758.093065631</v>
      </c>
      <c r="AG786" s="92">
        <v>1565.8335537516994</v>
      </c>
      <c r="AH786" s="2" t="s">
        <v>904</v>
      </c>
      <c r="AI786" s="2" t="s">
        <v>904</v>
      </c>
      <c r="AJ786" s="2" t="s">
        <v>904</v>
      </c>
      <c r="AK786" s="177">
        <v>2322.9673352820455</v>
      </c>
      <c r="AL786" s="2" t="s">
        <v>904</v>
      </c>
      <c r="AM786" s="2" t="s">
        <v>904</v>
      </c>
      <c r="AN786" s="2" t="s">
        <v>904</v>
      </c>
      <c r="AO786" s="2" t="s">
        <v>904</v>
      </c>
      <c r="AP786" s="2" t="s">
        <v>904</v>
      </c>
      <c r="AQ786" s="2" t="s">
        <v>904</v>
      </c>
      <c r="AR786" s="2" t="s">
        <v>904</v>
      </c>
      <c r="AS786" s="2" t="s">
        <v>904</v>
      </c>
      <c r="AT786" s="2" t="s">
        <v>904</v>
      </c>
      <c r="AU786" s="2" t="s">
        <v>904</v>
      </c>
      <c r="AV786" s="2" t="s">
        <v>904</v>
      </c>
      <c r="AW786" s="2" t="s">
        <v>904</v>
      </c>
      <c r="AX786" s="2" t="s">
        <v>904</v>
      </c>
      <c r="AY786" s="2" t="s">
        <v>904</v>
      </c>
      <c r="AZ786" s="2" t="s">
        <v>904</v>
      </c>
      <c r="BA786" s="205">
        <v>1.7190062493442422E8</v>
      </c>
      <c r="BB786" s="205">
        <v>55.43324719912425</v>
      </c>
      <c r="BC786" s="205">
        <v>55.43324719912425</v>
      </c>
      <c r="BD786" s="205">
        <v>55.43324719912425</v>
      </c>
      <c r="BE786" s="205">
        <v>2903.709169102556</v>
      </c>
      <c r="BF786" s="205">
        <v>2903.709169102556</v>
      </c>
      <c r="BG786" s="205">
        <v>0.0</v>
      </c>
      <c r="BH786" s="205">
        <v>2322.9673352820455</v>
      </c>
      <c r="BI786" s="2" t="s">
        <v>904</v>
      </c>
      <c r="BJ786" s="2" t="s">
        <v>904</v>
      </c>
      <c r="BK786" s="203">
        <v>30.0</v>
      </c>
      <c r="BL786" s="2">
        <v>1.0</v>
      </c>
      <c r="BM786" s="207">
        <v>30.0</v>
      </c>
      <c r="BN786" s="208" t="s">
        <v>906</v>
      </c>
      <c r="BO786" s="87">
        <v>20.0</v>
      </c>
      <c r="BP786" s="101">
        <v>0.05</v>
      </c>
      <c r="BQ786" s="101">
        <v>0.04</v>
      </c>
      <c r="BR786" s="2">
        <v>100.0</v>
      </c>
      <c r="BS786" s="2">
        <v>100.0</v>
      </c>
    </row>
    <row r="787" ht="12.75" customHeight="1">
      <c r="A787" s="87" t="str">
        <f t="shared" si="1"/>
        <v>Australia Seagrass Conservation  Medium</v>
      </c>
      <c r="B787" s="87" t="s">
        <v>163</v>
      </c>
      <c r="C787" s="203" t="s">
        <v>185</v>
      </c>
      <c r="D787" s="2" t="s">
        <v>586</v>
      </c>
      <c r="E787" s="203" t="s">
        <v>167</v>
      </c>
      <c r="F787" s="2" t="s">
        <v>175</v>
      </c>
      <c r="G787" s="2"/>
      <c r="H787" s="177">
        <v>2000.0</v>
      </c>
      <c r="I787" s="2" t="s">
        <v>903</v>
      </c>
      <c r="J787" s="2">
        <v>602613.8779513219</v>
      </c>
      <c r="K787" s="2">
        <v>1.8078416338539656E7</v>
      </c>
      <c r="L787" s="204">
        <v>-3592622.1047881693</v>
      </c>
      <c r="M787" s="92">
        <v>3637380.1978538004</v>
      </c>
      <c r="N787" s="92">
        <v>5130142.424771378</v>
      </c>
      <c r="O787" s="92">
        <v>1569848.734069185</v>
      </c>
      <c r="P787" s="92">
        <v>1681116.6666666665</v>
      </c>
      <c r="Q787" s="92">
        <v>2067531.4637846153</v>
      </c>
      <c r="R787" s="92">
        <v>3449025.758104712</v>
      </c>
      <c r="S787" s="92">
        <v>2903.709169102556</v>
      </c>
      <c r="T787" s="92">
        <v>2322.9673352820455</v>
      </c>
      <c r="U787" s="92">
        <v>44758.093065631</v>
      </c>
      <c r="V787" s="92">
        <v>85611.64637655354</v>
      </c>
      <c r="W787" s="92">
        <v>1565.8335537516994</v>
      </c>
      <c r="X787" s="92">
        <v>1818.6900989269002</v>
      </c>
      <c r="Y787" s="92">
        <v>65617.3033628682</v>
      </c>
      <c r="Z787" s="92">
        <v>1.451854584551278</v>
      </c>
      <c r="AA787" s="92">
        <v>22.3790465328155</v>
      </c>
      <c r="AB787" s="87">
        <v>2000.0</v>
      </c>
      <c r="AC787" s="2">
        <v>3592622.1047881693</v>
      </c>
      <c r="AD787" s="92">
        <v>1569848.734069185</v>
      </c>
      <c r="AE787" s="92">
        <v>2067531.4637846153</v>
      </c>
      <c r="AF787" s="92">
        <v>44758.093065631</v>
      </c>
      <c r="AG787" s="92">
        <v>1565.8335537516994</v>
      </c>
      <c r="AH787" s="2" t="s">
        <v>904</v>
      </c>
      <c r="AI787" s="2" t="s">
        <v>904</v>
      </c>
      <c r="AJ787" s="2" t="s">
        <v>904</v>
      </c>
      <c r="AK787" s="177">
        <v>2322.9673352820455</v>
      </c>
      <c r="AL787" s="2" t="s">
        <v>904</v>
      </c>
      <c r="AM787" s="2" t="s">
        <v>904</v>
      </c>
      <c r="AN787" s="2" t="s">
        <v>904</v>
      </c>
      <c r="AO787" s="2" t="s">
        <v>904</v>
      </c>
      <c r="AP787" s="2" t="s">
        <v>904</v>
      </c>
      <c r="AQ787" s="2" t="s">
        <v>904</v>
      </c>
      <c r="AR787" s="2" t="s">
        <v>904</v>
      </c>
      <c r="AS787" s="2" t="s">
        <v>904</v>
      </c>
      <c r="AT787" s="2" t="s">
        <v>904</v>
      </c>
      <c r="AU787" s="2" t="s">
        <v>904</v>
      </c>
      <c r="AV787" s="2" t="s">
        <v>904</v>
      </c>
      <c r="AW787" s="2" t="s">
        <v>904</v>
      </c>
      <c r="AX787" s="2" t="s">
        <v>904</v>
      </c>
      <c r="AY787" s="2" t="s">
        <v>904</v>
      </c>
      <c r="AZ787" s="2" t="s">
        <v>904</v>
      </c>
      <c r="BA787" s="205">
        <v>1.7190062493442422E8</v>
      </c>
      <c r="BB787" s="205">
        <v>55.43324719912425</v>
      </c>
      <c r="BC787" s="205">
        <v>55.43324719912425</v>
      </c>
      <c r="BD787" s="205">
        <v>55.43324719912425</v>
      </c>
      <c r="BE787" s="205">
        <v>2903.709169102556</v>
      </c>
      <c r="BF787" s="205">
        <v>2903.709169102556</v>
      </c>
      <c r="BG787" s="205">
        <v>0.0</v>
      </c>
      <c r="BH787" s="205">
        <v>2322.9673352820455</v>
      </c>
      <c r="BI787" s="2" t="s">
        <v>904</v>
      </c>
      <c r="BJ787" s="2" t="s">
        <v>904</v>
      </c>
      <c r="BK787" s="203">
        <v>30.0</v>
      </c>
      <c r="BL787" s="2">
        <v>1.0</v>
      </c>
      <c r="BM787" s="207">
        <v>30.0</v>
      </c>
      <c r="BN787" s="208" t="s">
        <v>906</v>
      </c>
      <c r="BO787" s="87">
        <v>20.0</v>
      </c>
      <c r="BP787" s="101">
        <v>0.05</v>
      </c>
      <c r="BQ787" s="101">
        <v>0.04</v>
      </c>
      <c r="BR787" s="2">
        <v>100.0</v>
      </c>
      <c r="BS787" s="2">
        <v>100.0</v>
      </c>
    </row>
    <row r="788" ht="12.75" customHeight="1">
      <c r="A788" s="87" t="str">
        <f t="shared" si="1"/>
        <v>Australia Salt marsh Conservation  Medium</v>
      </c>
      <c r="B788" s="87" t="s">
        <v>163</v>
      </c>
      <c r="C788" s="203" t="s">
        <v>185</v>
      </c>
      <c r="D788" s="2" t="s">
        <v>586</v>
      </c>
      <c r="E788" s="203" t="s">
        <v>168</v>
      </c>
      <c r="F788" s="2" t="s">
        <v>175</v>
      </c>
      <c r="G788" s="2"/>
      <c r="H788" s="177">
        <v>4000.0</v>
      </c>
      <c r="I788" s="2" t="s">
        <v>903</v>
      </c>
      <c r="J788" s="2">
        <v>3049835.0656228703</v>
      </c>
      <c r="K788" s="2">
        <v>9.14950519686861E7</v>
      </c>
      <c r="L788" s="204">
        <v>-3061573.3257042244</v>
      </c>
      <c r="M788" s="92">
        <v>3700076.3159875134</v>
      </c>
      <c r="N788" s="92">
        <v>5244939.105089985</v>
      </c>
      <c r="O788" s="92">
        <v>1569848.734069185</v>
      </c>
      <c r="P788" s="92">
        <v>1681116.6666666665</v>
      </c>
      <c r="Q788" s="92">
        <v>2130227.581918328</v>
      </c>
      <c r="R788" s="92">
        <v>3563822.438423318</v>
      </c>
      <c r="S788" s="92">
        <v>40405.95351865797</v>
      </c>
      <c r="T788" s="92">
        <v>32324.762814926373</v>
      </c>
      <c r="U788" s="92">
        <v>638502.9902832889</v>
      </c>
      <c r="V788" s="92">
        <v>1173574.8586033268</v>
      </c>
      <c r="W788" s="92">
        <v>114.46569112268801</v>
      </c>
      <c r="X788" s="92">
        <v>925.0190789968783</v>
      </c>
      <c r="Y788" s="92">
        <v>19382.526392647153</v>
      </c>
      <c r="Z788" s="92">
        <v>10.101488379664492</v>
      </c>
      <c r="AA788" s="92">
        <v>159.62574757082223</v>
      </c>
      <c r="AB788" s="87">
        <v>4000.0</v>
      </c>
      <c r="AC788" s="2">
        <v>3061573.3257042244</v>
      </c>
      <c r="AD788" s="92">
        <v>1569848.734069185</v>
      </c>
      <c r="AE788" s="92">
        <v>2130227.581918328</v>
      </c>
      <c r="AF788" s="92">
        <v>638502.9902832889</v>
      </c>
      <c r="AG788" s="92">
        <v>114.46569112268801</v>
      </c>
      <c r="AH788" s="2" t="s">
        <v>904</v>
      </c>
      <c r="AI788" s="2" t="s">
        <v>904</v>
      </c>
      <c r="AJ788" s="2" t="s">
        <v>904</v>
      </c>
      <c r="AK788" s="177">
        <v>32324.762814926373</v>
      </c>
      <c r="AL788" s="2" t="s">
        <v>904</v>
      </c>
      <c r="AM788" s="2" t="s">
        <v>904</v>
      </c>
      <c r="AN788" s="2" t="s">
        <v>904</v>
      </c>
      <c r="AO788" s="2" t="s">
        <v>904</v>
      </c>
      <c r="AP788" s="2" t="s">
        <v>904</v>
      </c>
      <c r="AQ788" s="2" t="s">
        <v>904</v>
      </c>
      <c r="AR788" s="2" t="s">
        <v>904</v>
      </c>
      <c r="AS788" s="2" t="s">
        <v>904</v>
      </c>
      <c r="AT788" s="2" t="s">
        <v>904</v>
      </c>
      <c r="AU788" s="2" t="s">
        <v>904</v>
      </c>
      <c r="AV788" s="2" t="s">
        <v>904</v>
      </c>
      <c r="AW788" s="2" t="s">
        <v>904</v>
      </c>
      <c r="AX788" s="2" t="s">
        <v>904</v>
      </c>
      <c r="AY788" s="2" t="s">
        <v>904</v>
      </c>
      <c r="AZ788" s="2" t="s">
        <v>904</v>
      </c>
      <c r="BA788" s="205">
        <v>4263802.103693904</v>
      </c>
      <c r="BB788" s="205">
        <v>190.89752496821848</v>
      </c>
      <c r="BC788" s="205">
        <v>190.89752496821848</v>
      </c>
      <c r="BD788" s="205">
        <v>190.89752496821848</v>
      </c>
      <c r="BE788" s="205">
        <v>40405.95351865797</v>
      </c>
      <c r="BF788" s="205">
        <v>40405.95351865797</v>
      </c>
      <c r="BG788" s="205">
        <v>0.0</v>
      </c>
      <c r="BH788" s="205">
        <v>32324.762814926373</v>
      </c>
      <c r="BI788" s="2" t="s">
        <v>904</v>
      </c>
      <c r="BJ788" s="2" t="s">
        <v>904</v>
      </c>
      <c r="BK788" s="203">
        <v>30.0</v>
      </c>
      <c r="BL788" s="2">
        <v>1.0</v>
      </c>
      <c r="BM788" s="207">
        <v>30.0</v>
      </c>
      <c r="BN788" s="208" t="s">
        <v>906</v>
      </c>
      <c r="BO788" s="87">
        <v>20.0</v>
      </c>
      <c r="BP788" s="101">
        <v>0.05</v>
      </c>
      <c r="BQ788" s="101">
        <v>0.04</v>
      </c>
      <c r="BR788" s="2">
        <v>100.0</v>
      </c>
      <c r="BS788" s="2">
        <v>100.0</v>
      </c>
    </row>
    <row r="789" ht="12.75" customHeight="1">
      <c r="A789" s="87" t="str">
        <f t="shared" si="1"/>
        <v>Australia Salt marsh Conservation  Medium</v>
      </c>
      <c r="B789" s="87" t="s">
        <v>163</v>
      </c>
      <c r="C789" s="203" t="s">
        <v>185</v>
      </c>
      <c r="D789" s="2" t="s">
        <v>586</v>
      </c>
      <c r="E789" s="203" t="s">
        <v>168</v>
      </c>
      <c r="F789" s="2" t="s">
        <v>175</v>
      </c>
      <c r="G789" s="2"/>
      <c r="H789" s="177">
        <v>4000.0</v>
      </c>
      <c r="I789" s="2" t="s">
        <v>903</v>
      </c>
      <c r="J789" s="2">
        <v>3049835.0656228703</v>
      </c>
      <c r="K789" s="2">
        <v>9.14950519686861E7</v>
      </c>
      <c r="L789" s="204">
        <v>-3061573.3257042244</v>
      </c>
      <c r="M789" s="92">
        <v>3700076.3159875134</v>
      </c>
      <c r="N789" s="92">
        <v>5244939.105089985</v>
      </c>
      <c r="O789" s="92">
        <v>1569848.734069185</v>
      </c>
      <c r="P789" s="92">
        <v>1681116.6666666665</v>
      </c>
      <c r="Q789" s="92">
        <v>2130227.581918328</v>
      </c>
      <c r="R789" s="92">
        <v>3563822.438423318</v>
      </c>
      <c r="S789" s="92">
        <v>40405.95351865797</v>
      </c>
      <c r="T789" s="92">
        <v>32324.762814926373</v>
      </c>
      <c r="U789" s="92">
        <v>638502.9902832889</v>
      </c>
      <c r="V789" s="92">
        <v>1173574.8586033268</v>
      </c>
      <c r="W789" s="92">
        <v>114.46569112268801</v>
      </c>
      <c r="X789" s="92">
        <v>925.0190789968783</v>
      </c>
      <c r="Y789" s="92">
        <v>19382.526392647153</v>
      </c>
      <c r="Z789" s="92">
        <v>10.101488379664492</v>
      </c>
      <c r="AA789" s="92">
        <v>159.62574757082223</v>
      </c>
      <c r="AB789" s="87">
        <v>4000.0</v>
      </c>
      <c r="AC789" s="2">
        <v>3061573.3257042244</v>
      </c>
      <c r="AD789" s="92">
        <v>1569848.734069185</v>
      </c>
      <c r="AE789" s="92">
        <v>2130227.581918328</v>
      </c>
      <c r="AF789" s="92">
        <v>638502.9902832889</v>
      </c>
      <c r="AG789" s="92">
        <v>114.46569112268801</v>
      </c>
      <c r="AH789" s="2" t="s">
        <v>904</v>
      </c>
      <c r="AI789" s="2" t="s">
        <v>904</v>
      </c>
      <c r="AJ789" s="2" t="s">
        <v>904</v>
      </c>
      <c r="AK789" s="177">
        <v>32324.762814926373</v>
      </c>
      <c r="AL789" s="2" t="s">
        <v>904</v>
      </c>
      <c r="AM789" s="2" t="s">
        <v>904</v>
      </c>
      <c r="AN789" s="2" t="s">
        <v>904</v>
      </c>
      <c r="AO789" s="2" t="s">
        <v>904</v>
      </c>
      <c r="AP789" s="2" t="s">
        <v>904</v>
      </c>
      <c r="AQ789" s="2" t="s">
        <v>904</v>
      </c>
      <c r="AR789" s="2" t="s">
        <v>904</v>
      </c>
      <c r="AS789" s="2" t="s">
        <v>904</v>
      </c>
      <c r="AT789" s="2" t="s">
        <v>904</v>
      </c>
      <c r="AU789" s="2" t="s">
        <v>904</v>
      </c>
      <c r="AV789" s="2" t="s">
        <v>904</v>
      </c>
      <c r="AW789" s="2" t="s">
        <v>904</v>
      </c>
      <c r="AX789" s="2" t="s">
        <v>904</v>
      </c>
      <c r="AY789" s="2" t="s">
        <v>904</v>
      </c>
      <c r="AZ789" s="2" t="s">
        <v>904</v>
      </c>
      <c r="BA789" s="205">
        <v>4263802.103693904</v>
      </c>
      <c r="BB789" s="205">
        <v>190.89752496821848</v>
      </c>
      <c r="BC789" s="205">
        <v>190.89752496821848</v>
      </c>
      <c r="BD789" s="205">
        <v>190.89752496821848</v>
      </c>
      <c r="BE789" s="205">
        <v>40405.95351865797</v>
      </c>
      <c r="BF789" s="205">
        <v>40405.95351865797</v>
      </c>
      <c r="BG789" s="205">
        <v>0.0</v>
      </c>
      <c r="BH789" s="205">
        <v>32324.762814926373</v>
      </c>
      <c r="BI789" s="2" t="s">
        <v>904</v>
      </c>
      <c r="BJ789" s="2" t="s">
        <v>904</v>
      </c>
      <c r="BK789" s="203">
        <v>30.0</v>
      </c>
      <c r="BL789" s="2">
        <v>1.0</v>
      </c>
      <c r="BM789" s="207">
        <v>30.0</v>
      </c>
      <c r="BN789" s="208" t="s">
        <v>906</v>
      </c>
      <c r="BO789" s="87">
        <v>20.0</v>
      </c>
      <c r="BP789" s="101">
        <v>0.05</v>
      </c>
      <c r="BQ789" s="101">
        <v>0.04</v>
      </c>
      <c r="BR789" s="2">
        <v>100.0</v>
      </c>
      <c r="BS789" s="2">
        <v>100.0</v>
      </c>
    </row>
    <row r="790" ht="12.75" customHeight="1">
      <c r="A790" s="87" t="str">
        <f t="shared" si="1"/>
        <v>Australia Mangrove Conservation  Small</v>
      </c>
      <c r="B790" s="87" t="s">
        <v>163</v>
      </c>
      <c r="C790" s="203" t="s">
        <v>185</v>
      </c>
      <c r="D790" s="2" t="s">
        <v>586</v>
      </c>
      <c r="E790" s="203" t="s">
        <v>160</v>
      </c>
      <c r="F790" s="2" t="s">
        <v>175</v>
      </c>
      <c r="G790" s="2"/>
      <c r="H790" s="177">
        <v>4000.0</v>
      </c>
      <c r="I790" s="2" t="s">
        <v>907</v>
      </c>
      <c r="J790" s="2">
        <v>1183318.7785080017</v>
      </c>
      <c r="K790" s="2">
        <v>5.622439995851358E7</v>
      </c>
      <c r="L790" s="204">
        <v>-1265391.6912163487</v>
      </c>
      <c r="M790" s="92">
        <v>3968662.3439771</v>
      </c>
      <c r="N790" s="92">
        <v>5731966.078201165</v>
      </c>
      <c r="O790" s="92">
        <v>1569848.734069185</v>
      </c>
      <c r="P790" s="92">
        <v>1681116.6666666665</v>
      </c>
      <c r="Q790" s="92">
        <v>2398813.609907915</v>
      </c>
      <c r="R790" s="92">
        <v>4050849.4115344984</v>
      </c>
      <c r="S790" s="92">
        <v>128743.53608014186</v>
      </c>
      <c r="T790" s="92">
        <v>102994.8288641135</v>
      </c>
      <c r="U790" s="92">
        <v>3244942.6379210157</v>
      </c>
      <c r="V790" s="92">
        <v>5902504.4576167585</v>
      </c>
      <c r="W790" s="92">
        <v>38.532636907559365</v>
      </c>
      <c r="X790" s="92">
        <v>992.165585994275</v>
      </c>
      <c r="Y790" s="92">
        <v>33583.320054668045</v>
      </c>
      <c r="Z790" s="92">
        <v>32.185884020035466</v>
      </c>
      <c r="AA790" s="92">
        <v>811.235659480254</v>
      </c>
      <c r="AB790" s="87">
        <v>20000.0</v>
      </c>
      <c r="AC790" s="2">
        <v>1265391.6912163487</v>
      </c>
      <c r="AD790" s="92">
        <v>1569848.734069185</v>
      </c>
      <c r="AE790" s="92">
        <v>2398813.609907915</v>
      </c>
      <c r="AF790" s="92">
        <v>3244942.6379210157</v>
      </c>
      <c r="AG790" s="92">
        <v>38.532636907559365</v>
      </c>
      <c r="AH790" s="2" t="s">
        <v>904</v>
      </c>
      <c r="AI790" s="2" t="s">
        <v>904</v>
      </c>
      <c r="AJ790" s="2" t="s">
        <v>904</v>
      </c>
      <c r="AK790" s="177">
        <v>102994.8288641135</v>
      </c>
      <c r="AL790" s="2" t="s">
        <v>904</v>
      </c>
      <c r="AM790" s="2" t="s">
        <v>904</v>
      </c>
      <c r="AN790" s="2" t="s">
        <v>904</v>
      </c>
      <c r="AO790" s="2" t="s">
        <v>904</v>
      </c>
      <c r="AP790" s="2" t="s">
        <v>904</v>
      </c>
      <c r="AQ790" s="2" t="s">
        <v>904</v>
      </c>
      <c r="AR790" s="2" t="s">
        <v>904</v>
      </c>
      <c r="AS790" s="2" t="s">
        <v>904</v>
      </c>
      <c r="AT790" s="2" t="s">
        <v>904</v>
      </c>
      <c r="AU790" s="2" t="s">
        <v>904</v>
      </c>
      <c r="AV790" s="2" t="s">
        <v>904</v>
      </c>
      <c r="AW790" s="2" t="s">
        <v>904</v>
      </c>
      <c r="AX790" s="2" t="s">
        <v>904</v>
      </c>
      <c r="AY790" s="2" t="s">
        <v>904</v>
      </c>
      <c r="AZ790" s="2" t="s">
        <v>904</v>
      </c>
      <c r="BA790" s="205">
        <v>2.0774154021367002E7</v>
      </c>
      <c r="BB790" s="205">
        <v>118.1736152803469</v>
      </c>
      <c r="BC790" s="205">
        <v>118.1736152803469</v>
      </c>
      <c r="BD790" s="205">
        <v>118.1736152803469</v>
      </c>
      <c r="BE790" s="205">
        <v>128743.53608014186</v>
      </c>
      <c r="BF790" s="205">
        <v>128743.53608014186</v>
      </c>
      <c r="BG790" s="205">
        <v>0.0</v>
      </c>
      <c r="BH790" s="205">
        <v>102994.8288641135</v>
      </c>
      <c r="BI790" s="2" t="s">
        <v>904</v>
      </c>
      <c r="BJ790" s="2" t="s">
        <v>904</v>
      </c>
      <c r="BK790" s="203">
        <v>47.51416184690708</v>
      </c>
      <c r="BL790" s="2">
        <v>3.0</v>
      </c>
      <c r="BM790" s="207">
        <v>47.51416184690708</v>
      </c>
      <c r="BN790" s="208" t="s">
        <v>905</v>
      </c>
      <c r="BO790" s="87">
        <v>20.0</v>
      </c>
      <c r="BP790" s="101">
        <v>0.05</v>
      </c>
      <c r="BQ790" s="101">
        <v>0.04</v>
      </c>
      <c r="BR790" s="2">
        <v>100.0</v>
      </c>
      <c r="BS790" s="2">
        <v>100.0</v>
      </c>
    </row>
    <row r="791" ht="12.75" customHeight="1">
      <c r="A791" s="87" t="str">
        <f t="shared" si="1"/>
        <v>Australia Mangrove Conservation  Small</v>
      </c>
      <c r="B791" s="87" t="s">
        <v>163</v>
      </c>
      <c r="C791" s="203" t="s">
        <v>185</v>
      </c>
      <c r="D791" s="2" t="s">
        <v>586</v>
      </c>
      <c r="E791" s="203" t="s">
        <v>160</v>
      </c>
      <c r="F791" s="2" t="s">
        <v>175</v>
      </c>
      <c r="G791" s="2"/>
      <c r="H791" s="177">
        <v>4000.0</v>
      </c>
      <c r="I791" s="2" t="s">
        <v>907</v>
      </c>
      <c r="J791" s="2">
        <v>1183318.7785080017</v>
      </c>
      <c r="K791" s="2">
        <v>5.622439995851358E7</v>
      </c>
      <c r="L791" s="204">
        <v>-1265391.6912163487</v>
      </c>
      <c r="M791" s="92">
        <v>3968662.3439771</v>
      </c>
      <c r="N791" s="92">
        <v>5731966.078201165</v>
      </c>
      <c r="O791" s="92">
        <v>1569848.734069185</v>
      </c>
      <c r="P791" s="92">
        <v>1681116.6666666665</v>
      </c>
      <c r="Q791" s="92">
        <v>2398813.609907915</v>
      </c>
      <c r="R791" s="92">
        <v>4050849.4115344984</v>
      </c>
      <c r="S791" s="92">
        <v>128743.53608014186</v>
      </c>
      <c r="T791" s="92">
        <v>102994.8288641135</v>
      </c>
      <c r="U791" s="92">
        <v>3244942.6379210157</v>
      </c>
      <c r="V791" s="92">
        <v>5902504.4576167585</v>
      </c>
      <c r="W791" s="92">
        <v>38.532636907559365</v>
      </c>
      <c r="X791" s="92">
        <v>992.165585994275</v>
      </c>
      <c r="Y791" s="92">
        <v>33583.320054668045</v>
      </c>
      <c r="Z791" s="92">
        <v>32.185884020035466</v>
      </c>
      <c r="AA791" s="92">
        <v>811.235659480254</v>
      </c>
      <c r="AB791" s="87">
        <v>20000.0</v>
      </c>
      <c r="AC791" s="2">
        <v>1265391.6912163487</v>
      </c>
      <c r="AD791" s="92">
        <v>1569848.734069185</v>
      </c>
      <c r="AE791" s="92">
        <v>2398813.609907915</v>
      </c>
      <c r="AF791" s="92">
        <v>3244942.6379210157</v>
      </c>
      <c r="AG791" s="92">
        <v>38.532636907559365</v>
      </c>
      <c r="AH791" s="2" t="s">
        <v>904</v>
      </c>
      <c r="AI791" s="2" t="s">
        <v>904</v>
      </c>
      <c r="AJ791" s="2" t="s">
        <v>904</v>
      </c>
      <c r="AK791" s="177">
        <v>102994.8288641135</v>
      </c>
      <c r="AL791" s="2" t="s">
        <v>904</v>
      </c>
      <c r="AM791" s="2" t="s">
        <v>904</v>
      </c>
      <c r="AN791" s="2" t="s">
        <v>904</v>
      </c>
      <c r="AO791" s="2" t="s">
        <v>904</v>
      </c>
      <c r="AP791" s="2" t="s">
        <v>904</v>
      </c>
      <c r="AQ791" s="2" t="s">
        <v>904</v>
      </c>
      <c r="AR791" s="2" t="s">
        <v>904</v>
      </c>
      <c r="AS791" s="2" t="s">
        <v>904</v>
      </c>
      <c r="AT791" s="2" t="s">
        <v>904</v>
      </c>
      <c r="AU791" s="2" t="s">
        <v>904</v>
      </c>
      <c r="AV791" s="2" t="s">
        <v>904</v>
      </c>
      <c r="AW791" s="2" t="s">
        <v>904</v>
      </c>
      <c r="AX791" s="2" t="s">
        <v>904</v>
      </c>
      <c r="AY791" s="2" t="s">
        <v>904</v>
      </c>
      <c r="AZ791" s="2" t="s">
        <v>904</v>
      </c>
      <c r="BA791" s="205">
        <v>2.0774154021367002E7</v>
      </c>
      <c r="BB791" s="205">
        <v>118.1736152803469</v>
      </c>
      <c r="BC791" s="205">
        <v>118.1736152803469</v>
      </c>
      <c r="BD791" s="205">
        <v>118.1736152803469</v>
      </c>
      <c r="BE791" s="205">
        <v>128743.53608014186</v>
      </c>
      <c r="BF791" s="205">
        <v>128743.53608014186</v>
      </c>
      <c r="BG791" s="205">
        <v>0.0</v>
      </c>
      <c r="BH791" s="205">
        <v>102994.8288641135</v>
      </c>
      <c r="BI791" s="2" t="s">
        <v>904</v>
      </c>
      <c r="BJ791" s="2" t="s">
        <v>904</v>
      </c>
      <c r="BK791" s="203">
        <v>47.51416184690708</v>
      </c>
      <c r="BL791" s="2">
        <v>3.0</v>
      </c>
      <c r="BM791" s="207">
        <v>47.51416184690708</v>
      </c>
      <c r="BN791" s="208" t="s">
        <v>905</v>
      </c>
      <c r="BO791" s="87">
        <v>20.0</v>
      </c>
      <c r="BP791" s="101">
        <v>0.05</v>
      </c>
      <c r="BQ791" s="101">
        <v>0.04</v>
      </c>
      <c r="BR791" s="2">
        <v>100.0</v>
      </c>
      <c r="BS791" s="2">
        <v>100.0</v>
      </c>
    </row>
    <row r="792" ht="12.75" customHeight="1">
      <c r="A792" s="87" t="str">
        <f t="shared" si="1"/>
        <v>Australia Seagrass Conservation  Small</v>
      </c>
      <c r="B792" s="87" t="s">
        <v>163</v>
      </c>
      <c r="C792" s="203" t="s">
        <v>185</v>
      </c>
      <c r="D792" s="2" t="s">
        <v>586</v>
      </c>
      <c r="E792" s="203" t="s">
        <v>167</v>
      </c>
      <c r="F792" s="2" t="s">
        <v>175</v>
      </c>
      <c r="G792" s="2"/>
      <c r="H792" s="177">
        <v>400.0</v>
      </c>
      <c r="I792" s="2" t="s">
        <v>907</v>
      </c>
      <c r="J792" s="2">
        <v>602613.8779513219</v>
      </c>
      <c r="K792" s="2">
        <v>4.385354114983915E9</v>
      </c>
      <c r="L792" s="204">
        <v>-1947260.0285317623</v>
      </c>
      <c r="M792" s="92">
        <v>3849850.34621324</v>
      </c>
      <c r="N792" s="92">
        <v>5536552.808679488</v>
      </c>
      <c r="O792" s="92">
        <v>1569848.734069185</v>
      </c>
      <c r="P792" s="92">
        <v>1681116.6666666665</v>
      </c>
      <c r="Q792" s="92">
        <v>2280001.612144055</v>
      </c>
      <c r="R792" s="92">
        <v>3855436.1420128215</v>
      </c>
      <c r="S792" s="92">
        <v>580.7418338205124</v>
      </c>
      <c r="T792" s="92">
        <v>464.59346705640985</v>
      </c>
      <c r="U792" s="92">
        <v>2171430.106803851</v>
      </c>
      <c r="V792" s="92">
        <v>4153432.2331941025</v>
      </c>
      <c r="W792" s="92">
        <v>8286.492641847244</v>
      </c>
      <c r="X792" s="92">
        <v>9624.6258655331</v>
      </c>
      <c r="Y792" s="92">
        <v>347251.0217905875</v>
      </c>
      <c r="Z792" s="92">
        <v>1.451854584551281</v>
      </c>
      <c r="AA792" s="92">
        <v>5428.575267009628</v>
      </c>
      <c r="AB792" s="87">
        <v>2000.0</v>
      </c>
      <c r="AC792" s="2">
        <v>1947260.0285317623</v>
      </c>
      <c r="AD792" s="92">
        <v>1569848.734069185</v>
      </c>
      <c r="AE792" s="92">
        <v>2280001.612144055</v>
      </c>
      <c r="AF792" s="92">
        <v>2171430.106803851</v>
      </c>
      <c r="AG792" s="92">
        <v>8286.492641847244</v>
      </c>
      <c r="AH792" s="2" t="s">
        <v>904</v>
      </c>
      <c r="AI792" s="2" t="s">
        <v>904</v>
      </c>
      <c r="AJ792" s="2" t="s">
        <v>904</v>
      </c>
      <c r="AK792" s="177">
        <v>464.59346705640985</v>
      </c>
      <c r="AL792" s="2" t="s">
        <v>904</v>
      </c>
      <c r="AM792" s="2" t="s">
        <v>904</v>
      </c>
      <c r="AN792" s="2" t="s">
        <v>904</v>
      </c>
      <c r="AO792" s="2" t="s">
        <v>904</v>
      </c>
      <c r="AP792" s="2" t="s">
        <v>904</v>
      </c>
      <c r="AQ792" s="2" t="s">
        <v>904</v>
      </c>
      <c r="AR792" s="2" t="s">
        <v>904</v>
      </c>
      <c r="AS792" s="2" t="s">
        <v>904</v>
      </c>
      <c r="AT792" s="2" t="s">
        <v>904</v>
      </c>
      <c r="AU792" s="2" t="s">
        <v>904</v>
      </c>
      <c r="AV792" s="2" t="s">
        <v>904</v>
      </c>
      <c r="AW792" s="2" t="s">
        <v>904</v>
      </c>
      <c r="AX792" s="2" t="s">
        <v>904</v>
      </c>
      <c r="AY792" s="2" t="s">
        <v>904</v>
      </c>
      <c r="AZ792" s="2" t="s">
        <v>904</v>
      </c>
      <c r="BA792" s="205">
        <v>1.7190062493442422E8</v>
      </c>
      <c r="BB792" s="205">
        <v>11.086649439824896</v>
      </c>
      <c r="BC792" s="205">
        <v>11.086649439824896</v>
      </c>
      <c r="BD792" s="205">
        <v>11.086649439824896</v>
      </c>
      <c r="BE792" s="205">
        <v>580.7418338205124</v>
      </c>
      <c r="BF792" s="205">
        <v>580.7418338205124</v>
      </c>
      <c r="BG792" s="205">
        <v>0.0</v>
      </c>
      <c r="BH792" s="205">
        <v>464.59346705640985</v>
      </c>
      <c r="BI792" s="2" t="s">
        <v>904</v>
      </c>
      <c r="BJ792" s="2" t="s">
        <v>904</v>
      </c>
      <c r="BK792" s="203">
        <v>7277.220580934176</v>
      </c>
      <c r="BL792" s="2">
        <v>2.0</v>
      </c>
      <c r="BM792" s="207">
        <v>7277.220580934176</v>
      </c>
      <c r="BN792" s="208" t="s">
        <v>905</v>
      </c>
      <c r="BO792" s="87">
        <v>20.0</v>
      </c>
      <c r="BP792" s="101">
        <v>0.05</v>
      </c>
      <c r="BQ792" s="101">
        <v>0.04</v>
      </c>
      <c r="BR792" s="2">
        <v>100.0</v>
      </c>
      <c r="BS792" s="2">
        <v>100.0</v>
      </c>
    </row>
    <row r="793" ht="12.75" customHeight="1">
      <c r="A793" s="87" t="str">
        <f t="shared" si="1"/>
        <v>Australia Seagrass Conservation  Small</v>
      </c>
      <c r="B793" s="87" t="s">
        <v>163</v>
      </c>
      <c r="C793" s="203" t="s">
        <v>185</v>
      </c>
      <c r="D793" s="2" t="s">
        <v>586</v>
      </c>
      <c r="E793" s="203" t="s">
        <v>167</v>
      </c>
      <c r="F793" s="2" t="s">
        <v>175</v>
      </c>
      <c r="G793" s="2"/>
      <c r="H793" s="177">
        <v>400.0</v>
      </c>
      <c r="I793" s="2" t="s">
        <v>907</v>
      </c>
      <c r="J793" s="2">
        <v>602613.8779513219</v>
      </c>
      <c r="K793" s="2">
        <v>4.385354114983915E9</v>
      </c>
      <c r="L793" s="204">
        <v>-1947260.0285317623</v>
      </c>
      <c r="M793" s="92">
        <v>3849850.34621324</v>
      </c>
      <c r="N793" s="92">
        <v>5536552.808679488</v>
      </c>
      <c r="O793" s="92">
        <v>1569848.734069185</v>
      </c>
      <c r="P793" s="92">
        <v>1681116.6666666665</v>
      </c>
      <c r="Q793" s="92">
        <v>2280001.612144055</v>
      </c>
      <c r="R793" s="92">
        <v>3855436.1420128215</v>
      </c>
      <c r="S793" s="92">
        <v>580.7418338205124</v>
      </c>
      <c r="T793" s="92">
        <v>464.59346705640985</v>
      </c>
      <c r="U793" s="92">
        <v>2171430.106803851</v>
      </c>
      <c r="V793" s="92">
        <v>4153432.2331941025</v>
      </c>
      <c r="W793" s="92">
        <v>8286.492641847244</v>
      </c>
      <c r="X793" s="92">
        <v>9624.6258655331</v>
      </c>
      <c r="Y793" s="92">
        <v>347251.0217905875</v>
      </c>
      <c r="Z793" s="92">
        <v>1.451854584551281</v>
      </c>
      <c r="AA793" s="92">
        <v>5428.575267009628</v>
      </c>
      <c r="AB793" s="87">
        <v>2000.0</v>
      </c>
      <c r="AC793" s="2">
        <v>1947260.0285317623</v>
      </c>
      <c r="AD793" s="92">
        <v>1569848.734069185</v>
      </c>
      <c r="AE793" s="92">
        <v>2280001.612144055</v>
      </c>
      <c r="AF793" s="92">
        <v>2171430.106803851</v>
      </c>
      <c r="AG793" s="92">
        <v>8286.492641847244</v>
      </c>
      <c r="AH793" s="2" t="s">
        <v>904</v>
      </c>
      <c r="AI793" s="2" t="s">
        <v>904</v>
      </c>
      <c r="AJ793" s="2" t="s">
        <v>904</v>
      </c>
      <c r="AK793" s="177">
        <v>464.59346705640985</v>
      </c>
      <c r="AL793" s="2" t="s">
        <v>904</v>
      </c>
      <c r="AM793" s="2" t="s">
        <v>904</v>
      </c>
      <c r="AN793" s="2" t="s">
        <v>904</v>
      </c>
      <c r="AO793" s="2" t="s">
        <v>904</v>
      </c>
      <c r="AP793" s="2" t="s">
        <v>904</v>
      </c>
      <c r="AQ793" s="2" t="s">
        <v>904</v>
      </c>
      <c r="AR793" s="2" t="s">
        <v>904</v>
      </c>
      <c r="AS793" s="2" t="s">
        <v>904</v>
      </c>
      <c r="AT793" s="2" t="s">
        <v>904</v>
      </c>
      <c r="AU793" s="2" t="s">
        <v>904</v>
      </c>
      <c r="AV793" s="2" t="s">
        <v>904</v>
      </c>
      <c r="AW793" s="2" t="s">
        <v>904</v>
      </c>
      <c r="AX793" s="2" t="s">
        <v>904</v>
      </c>
      <c r="AY793" s="2" t="s">
        <v>904</v>
      </c>
      <c r="AZ793" s="2" t="s">
        <v>904</v>
      </c>
      <c r="BA793" s="205">
        <v>1.7190062493442422E8</v>
      </c>
      <c r="BB793" s="205">
        <v>11.086649439824896</v>
      </c>
      <c r="BC793" s="205">
        <v>11.086649439824896</v>
      </c>
      <c r="BD793" s="205">
        <v>11.086649439824896</v>
      </c>
      <c r="BE793" s="205">
        <v>580.7418338205124</v>
      </c>
      <c r="BF793" s="205">
        <v>580.7418338205124</v>
      </c>
      <c r="BG793" s="205">
        <v>0.0</v>
      </c>
      <c r="BH793" s="205">
        <v>464.59346705640985</v>
      </c>
      <c r="BI793" s="2" t="s">
        <v>904</v>
      </c>
      <c r="BJ793" s="2" t="s">
        <v>904</v>
      </c>
      <c r="BK793" s="203">
        <v>7277.220580934176</v>
      </c>
      <c r="BL793" s="2">
        <v>2.0</v>
      </c>
      <c r="BM793" s="207">
        <v>7277.220580934176</v>
      </c>
      <c r="BN793" s="208" t="s">
        <v>905</v>
      </c>
      <c r="BO793" s="87">
        <v>20.0</v>
      </c>
      <c r="BP793" s="101">
        <v>0.05</v>
      </c>
      <c r="BQ793" s="101">
        <v>0.04</v>
      </c>
      <c r="BR793" s="2">
        <v>100.0</v>
      </c>
      <c r="BS793" s="2">
        <v>100.0</v>
      </c>
    </row>
    <row r="794" ht="12.75" customHeight="1">
      <c r="A794" s="87" t="str">
        <f t="shared" si="1"/>
        <v>Caribbean Salt marsh Conservation  Small</v>
      </c>
      <c r="B794" s="87" t="s">
        <v>161</v>
      </c>
      <c r="C794" s="203" t="s">
        <v>186</v>
      </c>
      <c r="D794" s="2" t="s">
        <v>587</v>
      </c>
      <c r="E794" s="203" t="s">
        <v>168</v>
      </c>
      <c r="F794" s="2" t="s">
        <v>175</v>
      </c>
      <c r="G794" s="2"/>
      <c r="H794" s="177">
        <v>800.0</v>
      </c>
      <c r="I794" s="2" t="s">
        <v>907</v>
      </c>
      <c r="J794" s="2">
        <v>6472.618476815614</v>
      </c>
      <c r="K794" s="2">
        <v>2.377742201002467E7</v>
      </c>
      <c r="L794" s="204">
        <v>5342940.95184676</v>
      </c>
      <c r="M794" s="92">
        <v>4996577.094748018</v>
      </c>
      <c r="N794" s="92">
        <v>7726213.045951469</v>
      </c>
      <c r="O794" s="92">
        <v>1514217.8311333635</v>
      </c>
      <c r="P794" s="92">
        <v>1621366.6666666665</v>
      </c>
      <c r="Q794" s="92">
        <v>3482359.263614655</v>
      </c>
      <c r="R794" s="92">
        <v>6104846.379284803</v>
      </c>
      <c r="S794" s="92">
        <v>8905.742090986463</v>
      </c>
      <c r="T794" s="92">
        <v>7124.59367278917</v>
      </c>
      <c r="U794" s="92">
        <v>1.723223668392174E7</v>
      </c>
      <c r="V794" s="92">
        <v>3.1674214605502445E7</v>
      </c>
      <c r="W794" s="92">
        <v>701.313973010328</v>
      </c>
      <c r="X794" s="92">
        <v>6245.721368435023</v>
      </c>
      <c r="Y794" s="92">
        <v>114526.56945483926</v>
      </c>
      <c r="Z794" s="92">
        <v>11.132177613733079</v>
      </c>
      <c r="AA794" s="92">
        <v>21540.295854902175</v>
      </c>
      <c r="AB794" s="87">
        <v>4000.0</v>
      </c>
      <c r="AC794" s="2">
        <v>0.0</v>
      </c>
      <c r="AD794" s="92">
        <v>1514217.8311333635</v>
      </c>
      <c r="AE794" s="92">
        <v>3482359.263614655</v>
      </c>
      <c r="AF794" s="92">
        <v>1.723223668392174E7</v>
      </c>
      <c r="AG794" s="92">
        <v>701.313973010328</v>
      </c>
      <c r="AH794" s="2" t="s">
        <v>904</v>
      </c>
      <c r="AI794" s="2" t="s">
        <v>904</v>
      </c>
      <c r="AJ794" s="2" t="s">
        <v>904</v>
      </c>
      <c r="AK794" s="177">
        <v>7124.59367278917</v>
      </c>
      <c r="AL794" s="2" t="s">
        <v>904</v>
      </c>
      <c r="AM794" s="2" t="s">
        <v>904</v>
      </c>
      <c r="AN794" s="2" t="s">
        <v>904</v>
      </c>
      <c r="AO794" s="2" t="s">
        <v>904</v>
      </c>
      <c r="AP794" s="2" t="s">
        <v>904</v>
      </c>
      <c r="AQ794" s="2" t="s">
        <v>904</v>
      </c>
      <c r="AR794" s="2" t="s">
        <v>904</v>
      </c>
      <c r="AS794" s="2" t="s">
        <v>904</v>
      </c>
      <c r="AT794" s="2" t="s">
        <v>904</v>
      </c>
      <c r="AU794" s="2" t="s">
        <v>904</v>
      </c>
      <c r="AV794" s="2" t="s">
        <v>904</v>
      </c>
      <c r="AW794" s="2" t="s">
        <v>904</v>
      </c>
      <c r="AX794" s="2" t="s">
        <v>904</v>
      </c>
      <c r="AY794" s="2" t="s">
        <v>904</v>
      </c>
      <c r="AZ794" s="2" t="s">
        <v>904</v>
      </c>
      <c r="BA794" s="205">
        <v>237484.06083366642</v>
      </c>
      <c r="BB794" s="205">
        <v>43.62810410311204</v>
      </c>
      <c r="BC794" s="205">
        <v>43.62810410311204</v>
      </c>
      <c r="BD794" s="205">
        <v>43.62810410311204</v>
      </c>
      <c r="BE794" s="205">
        <v>8905.742090986463</v>
      </c>
      <c r="BF794" s="205">
        <v>8905.742090986463</v>
      </c>
      <c r="BG794" s="205">
        <v>0.0</v>
      </c>
      <c r="BH794" s="205">
        <v>7124.59367278917</v>
      </c>
      <c r="BI794" s="2" t="s">
        <v>904</v>
      </c>
      <c r="BJ794" s="2" t="s">
        <v>904</v>
      </c>
      <c r="BK794" s="203">
        <v>3673.539865696308</v>
      </c>
      <c r="BL794" s="2">
        <v>3.0</v>
      </c>
      <c r="BM794" s="207">
        <v>3673.539865696308</v>
      </c>
      <c r="BN794" s="208" t="s">
        <v>905</v>
      </c>
      <c r="BO794" s="87">
        <v>20.0</v>
      </c>
      <c r="BP794" s="101">
        <v>0.05</v>
      </c>
      <c r="BQ794" s="101">
        <v>0.04</v>
      </c>
      <c r="BR794" s="2">
        <v>100.0</v>
      </c>
      <c r="BS794" s="2">
        <v>100.0</v>
      </c>
    </row>
    <row r="795" ht="12.75" customHeight="1">
      <c r="A795" s="87" t="str">
        <f t="shared" si="1"/>
        <v>Caribbean Salt marsh Conservation  Small</v>
      </c>
      <c r="B795" s="87" t="s">
        <v>161</v>
      </c>
      <c r="C795" s="203" t="s">
        <v>186</v>
      </c>
      <c r="D795" s="2" t="s">
        <v>587</v>
      </c>
      <c r="E795" s="203" t="s">
        <v>168</v>
      </c>
      <c r="F795" s="2" t="s">
        <v>175</v>
      </c>
      <c r="G795" s="2"/>
      <c r="H795" s="177">
        <v>800.0</v>
      </c>
      <c r="I795" s="2" t="s">
        <v>907</v>
      </c>
      <c r="J795" s="2">
        <v>6472.618476815614</v>
      </c>
      <c r="K795" s="2">
        <v>2.377742201002467E7</v>
      </c>
      <c r="L795" s="204">
        <v>5342940.95184676</v>
      </c>
      <c r="M795" s="92">
        <v>4996577.094748018</v>
      </c>
      <c r="N795" s="92">
        <v>7726213.045951469</v>
      </c>
      <c r="O795" s="92">
        <v>1514217.8311333635</v>
      </c>
      <c r="P795" s="92">
        <v>1621366.6666666665</v>
      </c>
      <c r="Q795" s="92">
        <v>3482359.263614655</v>
      </c>
      <c r="R795" s="92">
        <v>6104846.379284803</v>
      </c>
      <c r="S795" s="92">
        <v>8905.742090986463</v>
      </c>
      <c r="T795" s="92">
        <v>7124.59367278917</v>
      </c>
      <c r="U795" s="92">
        <v>1.723223668392174E7</v>
      </c>
      <c r="V795" s="92">
        <v>3.1674214605502445E7</v>
      </c>
      <c r="W795" s="92">
        <v>701.313973010328</v>
      </c>
      <c r="X795" s="92">
        <v>6245.721368435023</v>
      </c>
      <c r="Y795" s="92">
        <v>114526.56945483926</v>
      </c>
      <c r="Z795" s="92">
        <v>11.132177613733079</v>
      </c>
      <c r="AA795" s="92">
        <v>21540.295854902175</v>
      </c>
      <c r="AB795" s="87">
        <v>4000.0</v>
      </c>
      <c r="AC795" s="2">
        <v>0.0</v>
      </c>
      <c r="AD795" s="92">
        <v>1514217.8311333635</v>
      </c>
      <c r="AE795" s="92">
        <v>3482359.263614655</v>
      </c>
      <c r="AF795" s="92">
        <v>1.723223668392174E7</v>
      </c>
      <c r="AG795" s="92">
        <v>701.313973010328</v>
      </c>
      <c r="AH795" s="2" t="s">
        <v>904</v>
      </c>
      <c r="AI795" s="2" t="s">
        <v>904</v>
      </c>
      <c r="AJ795" s="2" t="s">
        <v>904</v>
      </c>
      <c r="AK795" s="177">
        <v>7124.59367278917</v>
      </c>
      <c r="AL795" s="2" t="s">
        <v>904</v>
      </c>
      <c r="AM795" s="2" t="s">
        <v>904</v>
      </c>
      <c r="AN795" s="2" t="s">
        <v>904</v>
      </c>
      <c r="AO795" s="2" t="s">
        <v>904</v>
      </c>
      <c r="AP795" s="2" t="s">
        <v>904</v>
      </c>
      <c r="AQ795" s="2" t="s">
        <v>904</v>
      </c>
      <c r="AR795" s="2" t="s">
        <v>904</v>
      </c>
      <c r="AS795" s="2" t="s">
        <v>904</v>
      </c>
      <c r="AT795" s="2" t="s">
        <v>904</v>
      </c>
      <c r="AU795" s="2" t="s">
        <v>904</v>
      </c>
      <c r="AV795" s="2" t="s">
        <v>904</v>
      </c>
      <c r="AW795" s="2" t="s">
        <v>904</v>
      </c>
      <c r="AX795" s="2" t="s">
        <v>904</v>
      </c>
      <c r="AY795" s="2" t="s">
        <v>904</v>
      </c>
      <c r="AZ795" s="2" t="s">
        <v>904</v>
      </c>
      <c r="BA795" s="205">
        <v>237484.06083366642</v>
      </c>
      <c r="BB795" s="205">
        <v>43.62810410311204</v>
      </c>
      <c r="BC795" s="205">
        <v>43.62810410311204</v>
      </c>
      <c r="BD795" s="205">
        <v>43.62810410311204</v>
      </c>
      <c r="BE795" s="205">
        <v>8905.742090986463</v>
      </c>
      <c r="BF795" s="205">
        <v>8905.742090986463</v>
      </c>
      <c r="BG795" s="205">
        <v>0.0</v>
      </c>
      <c r="BH795" s="205">
        <v>7124.59367278917</v>
      </c>
      <c r="BI795" s="2" t="s">
        <v>904</v>
      </c>
      <c r="BJ795" s="2" t="s">
        <v>904</v>
      </c>
      <c r="BK795" s="203">
        <v>3673.539865696308</v>
      </c>
      <c r="BL795" s="2">
        <v>3.0</v>
      </c>
      <c r="BM795" s="207">
        <v>3673.539865696308</v>
      </c>
      <c r="BN795" s="208" t="s">
        <v>905</v>
      </c>
      <c r="BO795" s="87">
        <v>20.0</v>
      </c>
      <c r="BP795" s="101">
        <v>0.05</v>
      </c>
      <c r="BQ795" s="101">
        <v>0.04</v>
      </c>
      <c r="BR795" s="2">
        <v>100.0</v>
      </c>
      <c r="BS795" s="2">
        <v>100.0</v>
      </c>
    </row>
    <row r="796" ht="12.75" customHeight="1">
      <c r="A796" s="87" t="str">
        <f t="shared" si="1"/>
        <v>Caribbean Mangrove Conservation  Small</v>
      </c>
      <c r="B796" s="87" t="s">
        <v>161</v>
      </c>
      <c r="C796" s="203" t="s">
        <v>186</v>
      </c>
      <c r="D796" s="2" t="s">
        <v>587</v>
      </c>
      <c r="E796" s="203" t="s">
        <v>160</v>
      </c>
      <c r="F796" s="2" t="s">
        <v>175</v>
      </c>
      <c r="G796" s="2"/>
      <c r="H796" s="177">
        <v>4000.0</v>
      </c>
      <c r="I796" s="2" t="s">
        <v>907</v>
      </c>
      <c r="J796" s="2">
        <v>1020317.3775256015</v>
      </c>
      <c r="K796" s="2">
        <v>3.0609521325768046E7</v>
      </c>
      <c r="L796" s="204">
        <v>2418858.1886409707</v>
      </c>
      <c r="M796" s="92">
        <v>4414136.406773048</v>
      </c>
      <c r="N796" s="92">
        <v>6656057.000240266</v>
      </c>
      <c r="O796" s="92">
        <v>1514217.8311333635</v>
      </c>
      <c r="P796" s="92">
        <v>1621366.6666666665</v>
      </c>
      <c r="Q796" s="92">
        <v>2899918.5756396847</v>
      </c>
      <c r="R796" s="92">
        <v>5034690.3335736</v>
      </c>
      <c r="S796" s="92">
        <v>684550.9384622321</v>
      </c>
      <c r="T796" s="92">
        <v>547640.7507697858</v>
      </c>
      <c r="U796" s="92">
        <v>1.081164694952289E7</v>
      </c>
      <c r="V796" s="92">
        <v>1.9891621834196426E7</v>
      </c>
      <c r="W796" s="92">
        <v>8.060277473084977</v>
      </c>
      <c r="X796" s="92">
        <v>1103.534101693262</v>
      </c>
      <c r="Y796" s="92">
        <v>8074.898639975047</v>
      </c>
      <c r="Z796" s="92">
        <v>171.13773461555803</v>
      </c>
      <c r="AA796" s="92">
        <v>2702.9117373807226</v>
      </c>
      <c r="AB796" s="87">
        <v>20000.0</v>
      </c>
      <c r="AC796" s="2">
        <v>0.0</v>
      </c>
      <c r="AD796" s="92">
        <v>1514217.8311333635</v>
      </c>
      <c r="AE796" s="92">
        <v>2899918.5756396847</v>
      </c>
      <c r="AF796" s="92">
        <v>1.081164694952289E7</v>
      </c>
      <c r="AG796" s="92">
        <v>8.060277473084977</v>
      </c>
      <c r="AH796" s="2" t="s">
        <v>904</v>
      </c>
      <c r="AI796" s="2" t="s">
        <v>904</v>
      </c>
      <c r="AJ796" s="2" t="s">
        <v>904</v>
      </c>
      <c r="AK796" s="177">
        <v>547640.7507697858</v>
      </c>
      <c r="AL796" s="2" t="s">
        <v>904</v>
      </c>
      <c r="AM796" s="2" t="s">
        <v>904</v>
      </c>
      <c r="AN796" s="2" t="s">
        <v>904</v>
      </c>
      <c r="AO796" s="2" t="s">
        <v>904</v>
      </c>
      <c r="AP796" s="2" t="s">
        <v>904</v>
      </c>
      <c r="AQ796" s="2" t="s">
        <v>904</v>
      </c>
      <c r="AR796" s="2" t="s">
        <v>904</v>
      </c>
      <c r="AS796" s="2" t="s">
        <v>904</v>
      </c>
      <c r="AT796" s="2" t="s">
        <v>904</v>
      </c>
      <c r="AU796" s="2" t="s">
        <v>904</v>
      </c>
      <c r="AV796" s="2" t="s">
        <v>904</v>
      </c>
      <c r="AW796" s="2" t="s">
        <v>904</v>
      </c>
      <c r="AX796" s="2" t="s">
        <v>904</v>
      </c>
      <c r="AY796" s="2" t="s">
        <v>904</v>
      </c>
      <c r="AZ796" s="2" t="s">
        <v>904</v>
      </c>
      <c r="BA796" s="205">
        <v>2946139.333649704</v>
      </c>
      <c r="BB796" s="205">
        <v>546.6491411942588</v>
      </c>
      <c r="BC796" s="205">
        <v>546.6491411942588</v>
      </c>
      <c r="BD796" s="205">
        <v>546.6491411942588</v>
      </c>
      <c r="BE796" s="205">
        <v>684550.9384622321</v>
      </c>
      <c r="BF796" s="205">
        <v>684550.9384622321</v>
      </c>
      <c r="BG796" s="205">
        <v>0.0</v>
      </c>
      <c r="BH796" s="205">
        <v>547640.7507697858</v>
      </c>
      <c r="BI796" s="2" t="s">
        <v>904</v>
      </c>
      <c r="BJ796" s="2" t="s">
        <v>904</v>
      </c>
      <c r="BK796" s="203">
        <v>30.0</v>
      </c>
      <c r="BL796" s="2">
        <v>3.0</v>
      </c>
      <c r="BM796" s="207">
        <v>30.0</v>
      </c>
      <c r="BN796" s="208" t="s">
        <v>906</v>
      </c>
      <c r="BO796" s="87">
        <v>20.0</v>
      </c>
      <c r="BP796" s="101">
        <v>0.05</v>
      </c>
      <c r="BQ796" s="101">
        <v>0.04</v>
      </c>
      <c r="BR796" s="2">
        <v>100.0</v>
      </c>
      <c r="BS796" s="2">
        <v>100.0</v>
      </c>
    </row>
    <row r="797" ht="12.75" customHeight="1">
      <c r="A797" s="87" t="str">
        <f t="shared" si="1"/>
        <v>Caribbean Mangrove Conservation  Small</v>
      </c>
      <c r="B797" s="87" t="s">
        <v>161</v>
      </c>
      <c r="C797" s="203" t="s">
        <v>186</v>
      </c>
      <c r="D797" s="2" t="s">
        <v>587</v>
      </c>
      <c r="E797" s="203" t="s">
        <v>160</v>
      </c>
      <c r="F797" s="2" t="s">
        <v>175</v>
      </c>
      <c r="G797" s="2"/>
      <c r="H797" s="177">
        <v>4000.0</v>
      </c>
      <c r="I797" s="2" t="s">
        <v>907</v>
      </c>
      <c r="J797" s="2">
        <v>1020317.3775256015</v>
      </c>
      <c r="K797" s="2">
        <v>3.0609521325768046E7</v>
      </c>
      <c r="L797" s="204">
        <v>2418858.1886409707</v>
      </c>
      <c r="M797" s="92">
        <v>4414136.406773048</v>
      </c>
      <c r="N797" s="92">
        <v>6656057.000240266</v>
      </c>
      <c r="O797" s="92">
        <v>1514217.8311333635</v>
      </c>
      <c r="P797" s="92">
        <v>1621366.6666666665</v>
      </c>
      <c r="Q797" s="92">
        <v>2899918.5756396847</v>
      </c>
      <c r="R797" s="92">
        <v>5034690.3335736</v>
      </c>
      <c r="S797" s="92">
        <v>684550.9384622321</v>
      </c>
      <c r="T797" s="92">
        <v>547640.7507697858</v>
      </c>
      <c r="U797" s="92">
        <v>1.081164694952289E7</v>
      </c>
      <c r="V797" s="92">
        <v>1.9891621834196426E7</v>
      </c>
      <c r="W797" s="92">
        <v>8.060277473084977</v>
      </c>
      <c r="X797" s="92">
        <v>1103.534101693262</v>
      </c>
      <c r="Y797" s="92">
        <v>8074.898639975047</v>
      </c>
      <c r="Z797" s="92">
        <v>171.13773461555803</v>
      </c>
      <c r="AA797" s="92">
        <v>2702.9117373807226</v>
      </c>
      <c r="AB797" s="87">
        <v>20000.0</v>
      </c>
      <c r="AC797" s="2">
        <v>0.0</v>
      </c>
      <c r="AD797" s="92">
        <v>1514217.8311333635</v>
      </c>
      <c r="AE797" s="92">
        <v>2899918.5756396847</v>
      </c>
      <c r="AF797" s="92">
        <v>1.081164694952289E7</v>
      </c>
      <c r="AG797" s="92">
        <v>8.060277473084977</v>
      </c>
      <c r="AH797" s="2" t="s">
        <v>904</v>
      </c>
      <c r="AI797" s="2" t="s">
        <v>904</v>
      </c>
      <c r="AJ797" s="2" t="s">
        <v>904</v>
      </c>
      <c r="AK797" s="177">
        <v>547640.7507697858</v>
      </c>
      <c r="AL797" s="2" t="s">
        <v>904</v>
      </c>
      <c r="AM797" s="2" t="s">
        <v>904</v>
      </c>
      <c r="AN797" s="2" t="s">
        <v>904</v>
      </c>
      <c r="AO797" s="2" t="s">
        <v>904</v>
      </c>
      <c r="AP797" s="2" t="s">
        <v>904</v>
      </c>
      <c r="AQ797" s="2" t="s">
        <v>904</v>
      </c>
      <c r="AR797" s="2" t="s">
        <v>904</v>
      </c>
      <c r="AS797" s="2" t="s">
        <v>904</v>
      </c>
      <c r="AT797" s="2" t="s">
        <v>904</v>
      </c>
      <c r="AU797" s="2" t="s">
        <v>904</v>
      </c>
      <c r="AV797" s="2" t="s">
        <v>904</v>
      </c>
      <c r="AW797" s="2" t="s">
        <v>904</v>
      </c>
      <c r="AX797" s="2" t="s">
        <v>904</v>
      </c>
      <c r="AY797" s="2" t="s">
        <v>904</v>
      </c>
      <c r="AZ797" s="2" t="s">
        <v>904</v>
      </c>
      <c r="BA797" s="205">
        <v>2946139.333649704</v>
      </c>
      <c r="BB797" s="205">
        <v>546.6491411942588</v>
      </c>
      <c r="BC797" s="205">
        <v>546.6491411942588</v>
      </c>
      <c r="BD797" s="205">
        <v>546.6491411942588</v>
      </c>
      <c r="BE797" s="205">
        <v>684550.9384622321</v>
      </c>
      <c r="BF797" s="205">
        <v>684550.9384622321</v>
      </c>
      <c r="BG797" s="205">
        <v>0.0</v>
      </c>
      <c r="BH797" s="205">
        <v>547640.7507697858</v>
      </c>
      <c r="BI797" s="2" t="s">
        <v>904</v>
      </c>
      <c r="BJ797" s="2" t="s">
        <v>904</v>
      </c>
      <c r="BK797" s="203">
        <v>30.0</v>
      </c>
      <c r="BL797" s="2">
        <v>3.0</v>
      </c>
      <c r="BM797" s="207">
        <v>30.0</v>
      </c>
      <c r="BN797" s="208" t="s">
        <v>906</v>
      </c>
      <c r="BO797" s="87">
        <v>20.0</v>
      </c>
      <c r="BP797" s="101">
        <v>0.05</v>
      </c>
      <c r="BQ797" s="101">
        <v>0.04</v>
      </c>
      <c r="BR797" s="2">
        <v>100.0</v>
      </c>
      <c r="BS797" s="2">
        <v>100.0</v>
      </c>
    </row>
    <row r="798" ht="12.75" customHeight="1">
      <c r="A798" s="87" t="str">
        <f t="shared" si="1"/>
        <v>Caribbean Seagrass Conservation  Small</v>
      </c>
      <c r="B798" s="87" t="s">
        <v>161</v>
      </c>
      <c r="C798" s="203" t="s">
        <v>186</v>
      </c>
      <c r="D798" s="2" t="s">
        <v>587</v>
      </c>
      <c r="E798" s="203" t="s">
        <v>167</v>
      </c>
      <c r="F798" s="2" t="s">
        <v>175</v>
      </c>
      <c r="G798" s="2"/>
      <c r="H798" s="177">
        <v>400.0</v>
      </c>
      <c r="I798" s="2" t="s">
        <v>907</v>
      </c>
      <c r="J798" s="2">
        <v>16337.066305392402</v>
      </c>
      <c r="K798" s="2">
        <v>490111.9891617721</v>
      </c>
      <c r="L798" s="204">
        <v>-3264559.859872813</v>
      </c>
      <c r="M798" s="92">
        <v>3273511.478485939</v>
      </c>
      <c r="N798" s="92">
        <v>4559171.818287609</v>
      </c>
      <c r="O798" s="92">
        <v>1514217.8311333635</v>
      </c>
      <c r="P798" s="92">
        <v>1621366.6666666665</v>
      </c>
      <c r="Q798" s="92">
        <v>1759293.6473525753</v>
      </c>
      <c r="R798" s="92">
        <v>2937805.151620942</v>
      </c>
      <c r="S798" s="92">
        <v>580.7418338205124</v>
      </c>
      <c r="T798" s="92">
        <v>464.59346705640985</v>
      </c>
      <c r="U798" s="92">
        <v>8951.618613126217</v>
      </c>
      <c r="V798" s="92">
        <v>17122.32927531074</v>
      </c>
      <c r="W798" s="92">
        <v>7045.969671563369</v>
      </c>
      <c r="X798" s="92">
        <v>8183.7786962148475</v>
      </c>
      <c r="Y798" s="92">
        <v>295266.0762165888</v>
      </c>
      <c r="Z798" s="92">
        <v>1.451854584551281</v>
      </c>
      <c r="AA798" s="92">
        <v>22.37904653281554</v>
      </c>
      <c r="AB798" s="87">
        <v>2000.0</v>
      </c>
      <c r="AC798" s="2">
        <v>3264559.859872813</v>
      </c>
      <c r="AD798" s="92">
        <v>1514217.8311333635</v>
      </c>
      <c r="AE798" s="92">
        <v>1759293.6473525753</v>
      </c>
      <c r="AF798" s="92">
        <v>8951.618613126217</v>
      </c>
      <c r="AG798" s="92">
        <v>7045.969671563369</v>
      </c>
      <c r="AH798" s="2" t="s">
        <v>904</v>
      </c>
      <c r="AI798" s="2" t="s">
        <v>904</v>
      </c>
      <c r="AJ798" s="2" t="s">
        <v>904</v>
      </c>
      <c r="AK798" s="177">
        <v>464.59346705640985</v>
      </c>
      <c r="AL798" s="2" t="s">
        <v>904</v>
      </c>
      <c r="AM798" s="2" t="s">
        <v>904</v>
      </c>
      <c r="AN798" s="2" t="s">
        <v>904</v>
      </c>
      <c r="AO798" s="2" t="s">
        <v>904</v>
      </c>
      <c r="AP798" s="2" t="s">
        <v>904</v>
      </c>
      <c r="AQ798" s="2" t="s">
        <v>904</v>
      </c>
      <c r="AR798" s="2" t="s">
        <v>904</v>
      </c>
      <c r="AS798" s="2" t="s">
        <v>904</v>
      </c>
      <c r="AT798" s="2" t="s">
        <v>904</v>
      </c>
      <c r="AU798" s="2" t="s">
        <v>904</v>
      </c>
      <c r="AV798" s="2" t="s">
        <v>904</v>
      </c>
      <c r="AW798" s="2" t="s">
        <v>904</v>
      </c>
      <c r="AX798" s="2" t="s">
        <v>904</v>
      </c>
      <c r="AY798" s="2" t="s">
        <v>904</v>
      </c>
      <c r="AZ798" s="2" t="s">
        <v>904</v>
      </c>
      <c r="BA798" s="205">
        <v>4660284.155817212</v>
      </c>
      <c r="BB798" s="205">
        <v>11.086649439824896</v>
      </c>
      <c r="BC798" s="205">
        <v>11.086649439824896</v>
      </c>
      <c r="BD798" s="205">
        <v>11.086649439824896</v>
      </c>
      <c r="BE798" s="205">
        <v>580.7418338205124</v>
      </c>
      <c r="BF798" s="205">
        <v>580.7418338205124</v>
      </c>
      <c r="BG798" s="205">
        <v>0.0</v>
      </c>
      <c r="BH798" s="205">
        <v>464.59346705640985</v>
      </c>
      <c r="BI798" s="2" t="s">
        <v>904</v>
      </c>
      <c r="BJ798" s="2" t="s">
        <v>904</v>
      </c>
      <c r="BK798" s="203">
        <v>30.0</v>
      </c>
      <c r="BL798" s="2">
        <v>1.0</v>
      </c>
      <c r="BM798" s="207">
        <v>30.0</v>
      </c>
      <c r="BN798" s="208" t="s">
        <v>906</v>
      </c>
      <c r="BO798" s="87">
        <v>20.0</v>
      </c>
      <c r="BP798" s="101">
        <v>0.05</v>
      </c>
      <c r="BQ798" s="101">
        <v>0.04</v>
      </c>
      <c r="BR798" s="2">
        <v>100.0</v>
      </c>
      <c r="BS798" s="2">
        <v>100.0</v>
      </c>
    </row>
    <row r="799" ht="12.75" customHeight="1">
      <c r="A799" s="87" t="str">
        <f t="shared" si="1"/>
        <v>Caribbean Seagrass Conservation  Small</v>
      </c>
      <c r="B799" s="87" t="s">
        <v>161</v>
      </c>
      <c r="C799" s="203" t="s">
        <v>186</v>
      </c>
      <c r="D799" s="2" t="s">
        <v>587</v>
      </c>
      <c r="E799" s="203" t="s">
        <v>167</v>
      </c>
      <c r="F799" s="2" t="s">
        <v>175</v>
      </c>
      <c r="G799" s="2"/>
      <c r="H799" s="177">
        <v>400.0</v>
      </c>
      <c r="I799" s="2" t="s">
        <v>907</v>
      </c>
      <c r="J799" s="2">
        <v>16337.066305392402</v>
      </c>
      <c r="K799" s="2">
        <v>490111.9891617721</v>
      </c>
      <c r="L799" s="204">
        <v>-3264559.859872813</v>
      </c>
      <c r="M799" s="92">
        <v>3273511.478485939</v>
      </c>
      <c r="N799" s="92">
        <v>4559171.818287609</v>
      </c>
      <c r="O799" s="92">
        <v>1514217.8311333635</v>
      </c>
      <c r="P799" s="92">
        <v>1621366.6666666665</v>
      </c>
      <c r="Q799" s="92">
        <v>1759293.6473525753</v>
      </c>
      <c r="R799" s="92">
        <v>2937805.151620942</v>
      </c>
      <c r="S799" s="92">
        <v>580.7418338205124</v>
      </c>
      <c r="T799" s="92">
        <v>464.59346705640985</v>
      </c>
      <c r="U799" s="92">
        <v>8951.618613126217</v>
      </c>
      <c r="V799" s="92">
        <v>17122.32927531074</v>
      </c>
      <c r="W799" s="92">
        <v>7045.969671563369</v>
      </c>
      <c r="X799" s="92">
        <v>8183.7786962148475</v>
      </c>
      <c r="Y799" s="92">
        <v>295266.0762165888</v>
      </c>
      <c r="Z799" s="92">
        <v>1.451854584551281</v>
      </c>
      <c r="AA799" s="92">
        <v>22.37904653281554</v>
      </c>
      <c r="AB799" s="87">
        <v>2000.0</v>
      </c>
      <c r="AC799" s="2">
        <v>3264559.859872813</v>
      </c>
      <c r="AD799" s="92">
        <v>1514217.8311333635</v>
      </c>
      <c r="AE799" s="92">
        <v>1759293.6473525753</v>
      </c>
      <c r="AF799" s="92">
        <v>8951.618613126217</v>
      </c>
      <c r="AG799" s="92">
        <v>7045.969671563369</v>
      </c>
      <c r="AH799" s="2" t="s">
        <v>904</v>
      </c>
      <c r="AI799" s="2" t="s">
        <v>904</v>
      </c>
      <c r="AJ799" s="2" t="s">
        <v>904</v>
      </c>
      <c r="AK799" s="177">
        <v>464.59346705640985</v>
      </c>
      <c r="AL799" s="2" t="s">
        <v>904</v>
      </c>
      <c r="AM799" s="2" t="s">
        <v>904</v>
      </c>
      <c r="AN799" s="2" t="s">
        <v>904</v>
      </c>
      <c r="AO799" s="2" t="s">
        <v>904</v>
      </c>
      <c r="AP799" s="2" t="s">
        <v>904</v>
      </c>
      <c r="AQ799" s="2" t="s">
        <v>904</v>
      </c>
      <c r="AR799" s="2" t="s">
        <v>904</v>
      </c>
      <c r="AS799" s="2" t="s">
        <v>904</v>
      </c>
      <c r="AT799" s="2" t="s">
        <v>904</v>
      </c>
      <c r="AU799" s="2" t="s">
        <v>904</v>
      </c>
      <c r="AV799" s="2" t="s">
        <v>904</v>
      </c>
      <c r="AW799" s="2" t="s">
        <v>904</v>
      </c>
      <c r="AX799" s="2" t="s">
        <v>904</v>
      </c>
      <c r="AY799" s="2" t="s">
        <v>904</v>
      </c>
      <c r="AZ799" s="2" t="s">
        <v>904</v>
      </c>
      <c r="BA799" s="205">
        <v>4660284.155817212</v>
      </c>
      <c r="BB799" s="205">
        <v>11.086649439824896</v>
      </c>
      <c r="BC799" s="205">
        <v>11.086649439824896</v>
      </c>
      <c r="BD799" s="205">
        <v>11.086649439824896</v>
      </c>
      <c r="BE799" s="205">
        <v>580.7418338205124</v>
      </c>
      <c r="BF799" s="205">
        <v>580.7418338205124</v>
      </c>
      <c r="BG799" s="205">
        <v>0.0</v>
      </c>
      <c r="BH799" s="205">
        <v>464.59346705640985</v>
      </c>
      <c r="BI799" s="2" t="s">
        <v>904</v>
      </c>
      <c r="BJ799" s="2" t="s">
        <v>904</v>
      </c>
      <c r="BK799" s="203">
        <v>30.0</v>
      </c>
      <c r="BL799" s="2">
        <v>1.0</v>
      </c>
      <c r="BM799" s="207">
        <v>30.0</v>
      </c>
      <c r="BN799" s="208" t="s">
        <v>906</v>
      </c>
      <c r="BO799" s="87">
        <v>20.0</v>
      </c>
      <c r="BP799" s="101">
        <v>0.05</v>
      </c>
      <c r="BQ799" s="101">
        <v>0.04</v>
      </c>
      <c r="BR799" s="2">
        <v>100.0</v>
      </c>
      <c r="BS799" s="2">
        <v>100.0</v>
      </c>
    </row>
    <row r="800" ht="12.75" customHeight="1">
      <c r="A800" s="87" t="str">
        <f t="shared" si="1"/>
        <v>Caribbean Salt marsh Conservation  Small</v>
      </c>
      <c r="B800" s="87" t="s">
        <v>161</v>
      </c>
      <c r="C800" s="203" t="s">
        <v>186</v>
      </c>
      <c r="D800" s="2" t="s">
        <v>587</v>
      </c>
      <c r="E800" s="203" t="s">
        <v>168</v>
      </c>
      <c r="F800" s="2" t="s">
        <v>175</v>
      </c>
      <c r="G800" s="2"/>
      <c r="H800" s="177">
        <v>800.0</v>
      </c>
      <c r="I800" s="2" t="s">
        <v>907</v>
      </c>
      <c r="J800" s="2">
        <v>6472.618476815614</v>
      </c>
      <c r="K800" s="2">
        <v>194178.55430446842</v>
      </c>
      <c r="L800" s="204">
        <v>-3146698.9166796044</v>
      </c>
      <c r="M800" s="92">
        <v>3287426.1496532047</v>
      </c>
      <c r="N800" s="92">
        <v>4584658.364391112</v>
      </c>
      <c r="O800" s="92">
        <v>1514217.8311333635</v>
      </c>
      <c r="P800" s="92">
        <v>1621366.6666666665</v>
      </c>
      <c r="Q800" s="92">
        <v>1773208.318519841</v>
      </c>
      <c r="R800" s="92">
        <v>2963291.6977244453</v>
      </c>
      <c r="S800" s="92">
        <v>8905.742090986463</v>
      </c>
      <c r="T800" s="92">
        <v>7124.59367278917</v>
      </c>
      <c r="U800" s="92">
        <v>140727.2329736002</v>
      </c>
      <c r="V800" s="92">
        <v>258667.7898988748</v>
      </c>
      <c r="W800" s="92">
        <v>461.4194578153714</v>
      </c>
      <c r="X800" s="92">
        <v>4109.282687066506</v>
      </c>
      <c r="Y800" s="92">
        <v>75351.11179444328</v>
      </c>
      <c r="Z800" s="92">
        <v>11.132177613733079</v>
      </c>
      <c r="AA800" s="92">
        <v>175.90904121700027</v>
      </c>
      <c r="AB800" s="87">
        <v>4000.0</v>
      </c>
      <c r="AC800" s="2">
        <v>3146698.9166796044</v>
      </c>
      <c r="AD800" s="92">
        <v>1514217.8311333635</v>
      </c>
      <c r="AE800" s="92">
        <v>1773208.318519841</v>
      </c>
      <c r="AF800" s="92">
        <v>140727.2329736002</v>
      </c>
      <c r="AG800" s="92">
        <v>461.4194578153714</v>
      </c>
      <c r="AH800" s="2" t="s">
        <v>904</v>
      </c>
      <c r="AI800" s="2" t="s">
        <v>904</v>
      </c>
      <c r="AJ800" s="2" t="s">
        <v>904</v>
      </c>
      <c r="AK800" s="177">
        <v>7124.59367278917</v>
      </c>
      <c r="AL800" s="2" t="s">
        <v>904</v>
      </c>
      <c r="AM800" s="2" t="s">
        <v>904</v>
      </c>
      <c r="AN800" s="2" t="s">
        <v>904</v>
      </c>
      <c r="AO800" s="2" t="s">
        <v>904</v>
      </c>
      <c r="AP800" s="2" t="s">
        <v>904</v>
      </c>
      <c r="AQ800" s="2" t="s">
        <v>904</v>
      </c>
      <c r="AR800" s="2" t="s">
        <v>904</v>
      </c>
      <c r="AS800" s="2" t="s">
        <v>904</v>
      </c>
      <c r="AT800" s="2" t="s">
        <v>904</v>
      </c>
      <c r="AU800" s="2" t="s">
        <v>904</v>
      </c>
      <c r="AV800" s="2" t="s">
        <v>904</v>
      </c>
      <c r="AW800" s="2" t="s">
        <v>904</v>
      </c>
      <c r="AX800" s="2" t="s">
        <v>904</v>
      </c>
      <c r="AY800" s="2" t="s">
        <v>904</v>
      </c>
      <c r="AZ800" s="2" t="s">
        <v>904</v>
      </c>
      <c r="BA800" s="205">
        <v>237484.06083366642</v>
      </c>
      <c r="BB800" s="205">
        <v>43.62810410311204</v>
      </c>
      <c r="BC800" s="205">
        <v>43.62810410311204</v>
      </c>
      <c r="BD800" s="205">
        <v>43.62810410311204</v>
      </c>
      <c r="BE800" s="205">
        <v>8905.742090986463</v>
      </c>
      <c r="BF800" s="205">
        <v>8905.742090986463</v>
      </c>
      <c r="BG800" s="205">
        <v>0.0</v>
      </c>
      <c r="BH800" s="205">
        <v>7124.59367278917</v>
      </c>
      <c r="BI800" s="2" t="s">
        <v>904</v>
      </c>
      <c r="BJ800" s="2" t="s">
        <v>904</v>
      </c>
      <c r="BK800" s="203">
        <v>30.0</v>
      </c>
      <c r="BL800" s="2">
        <v>1.0</v>
      </c>
      <c r="BM800" s="207">
        <v>30.0</v>
      </c>
      <c r="BN800" s="208" t="s">
        <v>906</v>
      </c>
      <c r="BO800" s="87">
        <v>20.0</v>
      </c>
      <c r="BP800" s="101">
        <v>0.05</v>
      </c>
      <c r="BQ800" s="101">
        <v>0.04</v>
      </c>
      <c r="BR800" s="2">
        <v>100.0</v>
      </c>
      <c r="BS800" s="2">
        <v>100.0</v>
      </c>
    </row>
    <row r="801" ht="12.75" customHeight="1">
      <c r="A801" s="87" t="str">
        <f t="shared" si="1"/>
        <v>Caribbean Salt marsh Conservation  Small</v>
      </c>
      <c r="B801" s="87" t="s">
        <v>161</v>
      </c>
      <c r="C801" s="203" t="s">
        <v>186</v>
      </c>
      <c r="D801" s="2" t="s">
        <v>587</v>
      </c>
      <c r="E801" s="203" t="s">
        <v>168</v>
      </c>
      <c r="F801" s="2" t="s">
        <v>175</v>
      </c>
      <c r="G801" s="2"/>
      <c r="H801" s="177">
        <v>800.0</v>
      </c>
      <c r="I801" s="2" t="s">
        <v>907</v>
      </c>
      <c r="J801" s="2">
        <v>6472.618476815614</v>
      </c>
      <c r="K801" s="2">
        <v>194178.55430446842</v>
      </c>
      <c r="L801" s="204">
        <v>-3146698.9166796044</v>
      </c>
      <c r="M801" s="92">
        <v>3287426.1496532047</v>
      </c>
      <c r="N801" s="92">
        <v>4584658.364391112</v>
      </c>
      <c r="O801" s="92">
        <v>1514217.8311333635</v>
      </c>
      <c r="P801" s="92">
        <v>1621366.6666666665</v>
      </c>
      <c r="Q801" s="92">
        <v>1773208.318519841</v>
      </c>
      <c r="R801" s="92">
        <v>2963291.6977244453</v>
      </c>
      <c r="S801" s="92">
        <v>8905.742090986463</v>
      </c>
      <c r="T801" s="92">
        <v>7124.59367278917</v>
      </c>
      <c r="U801" s="92">
        <v>140727.2329736002</v>
      </c>
      <c r="V801" s="92">
        <v>258667.7898988748</v>
      </c>
      <c r="W801" s="92">
        <v>461.4194578153714</v>
      </c>
      <c r="X801" s="92">
        <v>4109.282687066506</v>
      </c>
      <c r="Y801" s="92">
        <v>75351.11179444328</v>
      </c>
      <c r="Z801" s="92">
        <v>11.132177613733079</v>
      </c>
      <c r="AA801" s="92">
        <v>175.90904121700027</v>
      </c>
      <c r="AB801" s="87">
        <v>4000.0</v>
      </c>
      <c r="AC801" s="2">
        <v>3146698.9166796044</v>
      </c>
      <c r="AD801" s="92">
        <v>1514217.8311333635</v>
      </c>
      <c r="AE801" s="92">
        <v>1773208.318519841</v>
      </c>
      <c r="AF801" s="92">
        <v>140727.2329736002</v>
      </c>
      <c r="AG801" s="92">
        <v>461.4194578153714</v>
      </c>
      <c r="AH801" s="2" t="s">
        <v>904</v>
      </c>
      <c r="AI801" s="2" t="s">
        <v>904</v>
      </c>
      <c r="AJ801" s="2" t="s">
        <v>904</v>
      </c>
      <c r="AK801" s="177">
        <v>7124.59367278917</v>
      </c>
      <c r="AL801" s="2" t="s">
        <v>904</v>
      </c>
      <c r="AM801" s="2" t="s">
        <v>904</v>
      </c>
      <c r="AN801" s="2" t="s">
        <v>904</v>
      </c>
      <c r="AO801" s="2" t="s">
        <v>904</v>
      </c>
      <c r="AP801" s="2" t="s">
        <v>904</v>
      </c>
      <c r="AQ801" s="2" t="s">
        <v>904</v>
      </c>
      <c r="AR801" s="2" t="s">
        <v>904</v>
      </c>
      <c r="AS801" s="2" t="s">
        <v>904</v>
      </c>
      <c r="AT801" s="2" t="s">
        <v>904</v>
      </c>
      <c r="AU801" s="2" t="s">
        <v>904</v>
      </c>
      <c r="AV801" s="2" t="s">
        <v>904</v>
      </c>
      <c r="AW801" s="2" t="s">
        <v>904</v>
      </c>
      <c r="AX801" s="2" t="s">
        <v>904</v>
      </c>
      <c r="AY801" s="2" t="s">
        <v>904</v>
      </c>
      <c r="AZ801" s="2" t="s">
        <v>904</v>
      </c>
      <c r="BA801" s="205">
        <v>237484.06083366642</v>
      </c>
      <c r="BB801" s="205">
        <v>43.62810410311204</v>
      </c>
      <c r="BC801" s="205">
        <v>43.62810410311204</v>
      </c>
      <c r="BD801" s="205">
        <v>43.62810410311204</v>
      </c>
      <c r="BE801" s="205">
        <v>8905.742090986463</v>
      </c>
      <c r="BF801" s="205">
        <v>8905.742090986463</v>
      </c>
      <c r="BG801" s="205">
        <v>0.0</v>
      </c>
      <c r="BH801" s="205">
        <v>7124.59367278917</v>
      </c>
      <c r="BI801" s="2" t="s">
        <v>904</v>
      </c>
      <c r="BJ801" s="2" t="s">
        <v>904</v>
      </c>
      <c r="BK801" s="203">
        <v>30.0</v>
      </c>
      <c r="BL801" s="2">
        <v>1.0</v>
      </c>
      <c r="BM801" s="207">
        <v>30.0</v>
      </c>
      <c r="BN801" s="208" t="s">
        <v>906</v>
      </c>
      <c r="BO801" s="87">
        <v>20.0</v>
      </c>
      <c r="BP801" s="101">
        <v>0.05</v>
      </c>
      <c r="BQ801" s="101">
        <v>0.04</v>
      </c>
      <c r="BR801" s="2">
        <v>100.0</v>
      </c>
      <c r="BS801" s="2">
        <v>100.0</v>
      </c>
    </row>
    <row r="802" ht="12.75" customHeight="1">
      <c r="A802" s="87" t="str">
        <f t="shared" si="1"/>
        <v>Caribbean Mangrove Conservation  Large</v>
      </c>
      <c r="B802" s="87" t="s">
        <v>161</v>
      </c>
      <c r="C802" s="203" t="s">
        <v>186</v>
      </c>
      <c r="D802" s="2" t="s">
        <v>587</v>
      </c>
      <c r="E802" s="203" t="s">
        <v>160</v>
      </c>
      <c r="F802" s="2" t="s">
        <v>175</v>
      </c>
      <c r="G802" s="2"/>
      <c r="H802" s="177">
        <v>40000.0</v>
      </c>
      <c r="I802" s="2" t="s">
        <v>908</v>
      </c>
      <c r="J802" s="2">
        <v>1020317.3775256015</v>
      </c>
      <c r="K802" s="2">
        <v>7236702.774037262</v>
      </c>
      <c r="L802" s="204">
        <v>8078493.401669253</v>
      </c>
      <c r="M802" s="92">
        <v>7476722.014248851</v>
      </c>
      <c r="N802" s="92">
        <v>1.186034190138156E7</v>
      </c>
      <c r="O802" s="92">
        <v>1891626.1355446817</v>
      </c>
      <c r="P802" s="92">
        <v>2022783.3333333333</v>
      </c>
      <c r="Q802" s="92">
        <v>5585095.878704169</v>
      </c>
      <c r="R802" s="92">
        <v>9837558.568048226</v>
      </c>
      <c r="S802" s="92">
        <v>6845509.384622323</v>
      </c>
      <c r="T802" s="92">
        <v>5476407.507697858</v>
      </c>
      <c r="U802" s="92">
        <v>2.556089480747887E7</v>
      </c>
      <c r="V802" s="92">
        <v>4.702777066508654E7</v>
      </c>
      <c r="W802" s="92">
        <v>1.3652603469955935</v>
      </c>
      <c r="X802" s="92">
        <v>186.91805035622127</v>
      </c>
      <c r="Y802" s="92">
        <v>1367.7368993783712</v>
      </c>
      <c r="Z802" s="92">
        <v>171.1377346155581</v>
      </c>
      <c r="AA802" s="92">
        <v>639.0223701869718</v>
      </c>
      <c r="AB802" s="87">
        <v>20000.0</v>
      </c>
      <c r="AC802" s="2">
        <v>0.0</v>
      </c>
      <c r="AD802" s="92">
        <v>1891626.1355446817</v>
      </c>
      <c r="AE802" s="92">
        <v>5585095.878704169</v>
      </c>
      <c r="AF802" s="92">
        <v>2.556089480747887E7</v>
      </c>
      <c r="AG802" s="92">
        <v>1.3652603469955935</v>
      </c>
      <c r="AH802" s="2" t="s">
        <v>904</v>
      </c>
      <c r="AI802" s="2" t="s">
        <v>904</v>
      </c>
      <c r="AJ802" s="2" t="s">
        <v>904</v>
      </c>
      <c r="AK802" s="177">
        <v>5476407.507697858</v>
      </c>
      <c r="AL802" s="2" t="s">
        <v>904</v>
      </c>
      <c r="AM802" s="2" t="s">
        <v>904</v>
      </c>
      <c r="AN802" s="2" t="s">
        <v>904</v>
      </c>
      <c r="AO802" s="2" t="s">
        <v>904</v>
      </c>
      <c r="AP802" s="2" t="s">
        <v>904</v>
      </c>
      <c r="AQ802" s="2" t="s">
        <v>904</v>
      </c>
      <c r="AR802" s="2" t="s">
        <v>904</v>
      </c>
      <c r="AS802" s="2" t="s">
        <v>904</v>
      </c>
      <c r="AT802" s="2" t="s">
        <v>904</v>
      </c>
      <c r="AU802" s="2" t="s">
        <v>904</v>
      </c>
      <c r="AV802" s="2" t="s">
        <v>904</v>
      </c>
      <c r="AW802" s="2" t="s">
        <v>904</v>
      </c>
      <c r="AX802" s="2" t="s">
        <v>904</v>
      </c>
      <c r="AY802" s="2" t="s">
        <v>904</v>
      </c>
      <c r="AZ802" s="2" t="s">
        <v>904</v>
      </c>
      <c r="BA802" s="205">
        <v>2946139.333649704</v>
      </c>
      <c r="BB802" s="205">
        <v>5466.4914119425885</v>
      </c>
      <c r="BC802" s="205">
        <v>5466.4914119425885</v>
      </c>
      <c r="BD802" s="205">
        <v>5466.4914119425885</v>
      </c>
      <c r="BE802" s="205">
        <v>6845509.384622323</v>
      </c>
      <c r="BF802" s="205">
        <v>6845509.384622323</v>
      </c>
      <c r="BG802" s="205">
        <v>0.0</v>
      </c>
      <c r="BH802" s="205">
        <v>5476407.507697858</v>
      </c>
      <c r="BI802" s="2" t="s">
        <v>904</v>
      </c>
      <c r="BJ802" s="2" t="s">
        <v>904</v>
      </c>
      <c r="BK802" s="203">
        <v>7.092599747332717</v>
      </c>
      <c r="BL802" s="2">
        <v>3.0</v>
      </c>
      <c r="BM802" s="207">
        <v>7.092599747332717</v>
      </c>
      <c r="BN802" s="208" t="s">
        <v>905</v>
      </c>
      <c r="BO802" s="87">
        <v>20.0</v>
      </c>
      <c r="BP802" s="101">
        <v>0.05</v>
      </c>
      <c r="BQ802" s="101">
        <v>0.04</v>
      </c>
      <c r="BR802" s="2">
        <v>100.0</v>
      </c>
      <c r="BS802" s="2">
        <v>100.0</v>
      </c>
    </row>
    <row r="803" ht="12.75" customHeight="1">
      <c r="A803" s="87" t="str">
        <f t="shared" si="1"/>
        <v>Caribbean Mangrove Conservation  Large</v>
      </c>
      <c r="B803" s="87" t="s">
        <v>161</v>
      </c>
      <c r="C803" s="203" t="s">
        <v>186</v>
      </c>
      <c r="D803" s="2" t="s">
        <v>587</v>
      </c>
      <c r="E803" s="203" t="s">
        <v>160</v>
      </c>
      <c r="F803" s="2" t="s">
        <v>175</v>
      </c>
      <c r="G803" s="2"/>
      <c r="H803" s="177">
        <v>40000.0</v>
      </c>
      <c r="I803" s="2" t="s">
        <v>908</v>
      </c>
      <c r="J803" s="2">
        <v>1020317.3775256015</v>
      </c>
      <c r="K803" s="2">
        <v>7236702.774037262</v>
      </c>
      <c r="L803" s="204">
        <v>8078493.401669253</v>
      </c>
      <c r="M803" s="92">
        <v>7476722.014248851</v>
      </c>
      <c r="N803" s="92">
        <v>1.186034190138156E7</v>
      </c>
      <c r="O803" s="92">
        <v>1891626.1355446817</v>
      </c>
      <c r="P803" s="92">
        <v>2022783.3333333333</v>
      </c>
      <c r="Q803" s="92">
        <v>5585095.878704169</v>
      </c>
      <c r="R803" s="92">
        <v>9837558.568048226</v>
      </c>
      <c r="S803" s="92">
        <v>6845509.384622323</v>
      </c>
      <c r="T803" s="92">
        <v>5476407.507697858</v>
      </c>
      <c r="U803" s="92">
        <v>2.556089480747887E7</v>
      </c>
      <c r="V803" s="92">
        <v>4.702777066508654E7</v>
      </c>
      <c r="W803" s="92">
        <v>1.3652603469955935</v>
      </c>
      <c r="X803" s="92">
        <v>186.91805035622127</v>
      </c>
      <c r="Y803" s="92">
        <v>1367.7368993783712</v>
      </c>
      <c r="Z803" s="92">
        <v>171.1377346155581</v>
      </c>
      <c r="AA803" s="92">
        <v>639.0223701869718</v>
      </c>
      <c r="AB803" s="87">
        <v>20000.0</v>
      </c>
      <c r="AC803" s="2">
        <v>0.0</v>
      </c>
      <c r="AD803" s="92">
        <v>1891626.1355446817</v>
      </c>
      <c r="AE803" s="92">
        <v>5585095.878704169</v>
      </c>
      <c r="AF803" s="92">
        <v>2.556089480747887E7</v>
      </c>
      <c r="AG803" s="92">
        <v>1.3652603469955935</v>
      </c>
      <c r="AH803" s="2" t="s">
        <v>904</v>
      </c>
      <c r="AI803" s="2" t="s">
        <v>904</v>
      </c>
      <c r="AJ803" s="2" t="s">
        <v>904</v>
      </c>
      <c r="AK803" s="177">
        <v>5476407.507697858</v>
      </c>
      <c r="AL803" s="2" t="s">
        <v>904</v>
      </c>
      <c r="AM803" s="2" t="s">
        <v>904</v>
      </c>
      <c r="AN803" s="2" t="s">
        <v>904</v>
      </c>
      <c r="AO803" s="2" t="s">
        <v>904</v>
      </c>
      <c r="AP803" s="2" t="s">
        <v>904</v>
      </c>
      <c r="AQ803" s="2" t="s">
        <v>904</v>
      </c>
      <c r="AR803" s="2" t="s">
        <v>904</v>
      </c>
      <c r="AS803" s="2" t="s">
        <v>904</v>
      </c>
      <c r="AT803" s="2" t="s">
        <v>904</v>
      </c>
      <c r="AU803" s="2" t="s">
        <v>904</v>
      </c>
      <c r="AV803" s="2" t="s">
        <v>904</v>
      </c>
      <c r="AW803" s="2" t="s">
        <v>904</v>
      </c>
      <c r="AX803" s="2" t="s">
        <v>904</v>
      </c>
      <c r="AY803" s="2" t="s">
        <v>904</v>
      </c>
      <c r="AZ803" s="2" t="s">
        <v>904</v>
      </c>
      <c r="BA803" s="205">
        <v>2946139.333649704</v>
      </c>
      <c r="BB803" s="205">
        <v>5466.4914119425885</v>
      </c>
      <c r="BC803" s="205">
        <v>5466.4914119425885</v>
      </c>
      <c r="BD803" s="205">
        <v>5466.4914119425885</v>
      </c>
      <c r="BE803" s="205">
        <v>6845509.384622323</v>
      </c>
      <c r="BF803" s="205">
        <v>6845509.384622323</v>
      </c>
      <c r="BG803" s="205">
        <v>0.0</v>
      </c>
      <c r="BH803" s="205">
        <v>5476407.507697858</v>
      </c>
      <c r="BI803" s="2" t="s">
        <v>904</v>
      </c>
      <c r="BJ803" s="2" t="s">
        <v>904</v>
      </c>
      <c r="BK803" s="203">
        <v>7.092599747332717</v>
      </c>
      <c r="BL803" s="2">
        <v>3.0</v>
      </c>
      <c r="BM803" s="207">
        <v>7.092599747332717</v>
      </c>
      <c r="BN803" s="208" t="s">
        <v>905</v>
      </c>
      <c r="BO803" s="87">
        <v>20.0</v>
      </c>
      <c r="BP803" s="101">
        <v>0.05</v>
      </c>
      <c r="BQ803" s="101">
        <v>0.04</v>
      </c>
      <c r="BR803" s="2">
        <v>100.0</v>
      </c>
      <c r="BS803" s="2">
        <v>100.0</v>
      </c>
    </row>
    <row r="804" ht="12.75" customHeight="1">
      <c r="A804" s="87" t="str">
        <f t="shared" si="1"/>
        <v>Caribbean Seagrass Conservation  Large</v>
      </c>
      <c r="B804" s="87" t="s">
        <v>161</v>
      </c>
      <c r="C804" s="203" t="s">
        <v>186</v>
      </c>
      <c r="D804" s="2" t="s">
        <v>587</v>
      </c>
      <c r="E804" s="203" t="s">
        <v>167</v>
      </c>
      <c r="F804" s="2" t="s">
        <v>175</v>
      </c>
      <c r="G804" s="2"/>
      <c r="H804" s="177">
        <v>4000.0</v>
      </c>
      <c r="I804" s="2" t="s">
        <v>908</v>
      </c>
      <c r="J804" s="2">
        <v>16337.066305392402</v>
      </c>
      <c r="K804" s="2">
        <v>6.419915155902949E7</v>
      </c>
      <c r="L804" s="204">
        <v>2847720.79862486</v>
      </c>
      <c r="M804" s="92">
        <v>4445620.92242273</v>
      </c>
      <c r="N804" s="92">
        <v>6801128.178656293</v>
      </c>
      <c r="O804" s="92">
        <v>1514217.8311333635</v>
      </c>
      <c r="P804" s="92">
        <v>1621366.6666666665</v>
      </c>
      <c r="Q804" s="92">
        <v>2931403.091289367</v>
      </c>
      <c r="R804" s="92">
        <v>5179761.511989627</v>
      </c>
      <c r="S804" s="92">
        <v>5807.418338205112</v>
      </c>
      <c r="T804" s="92">
        <v>4645.934670564091</v>
      </c>
      <c r="U804" s="92">
        <v>1.1725612365157437E7</v>
      </c>
      <c r="V804" s="92">
        <v>2.242832325055514E7</v>
      </c>
      <c r="W804" s="92">
        <v>956.8840798794445</v>
      </c>
      <c r="X804" s="92">
        <v>1111.4052306056826</v>
      </c>
      <c r="Y804" s="92">
        <v>40098.867981280404</v>
      </c>
      <c r="Z804" s="92">
        <v>1.451854584551278</v>
      </c>
      <c r="AA804" s="92">
        <v>2931.403091289359</v>
      </c>
      <c r="AB804" s="87">
        <v>2000.0</v>
      </c>
      <c r="AC804" s="2">
        <v>0.0</v>
      </c>
      <c r="AD804" s="92">
        <v>1514217.8311333635</v>
      </c>
      <c r="AE804" s="92">
        <v>2931403.091289367</v>
      </c>
      <c r="AF804" s="92">
        <v>1.1725612365157437E7</v>
      </c>
      <c r="AG804" s="92">
        <v>956.8840798794445</v>
      </c>
      <c r="AH804" s="2" t="s">
        <v>904</v>
      </c>
      <c r="AI804" s="2" t="s">
        <v>904</v>
      </c>
      <c r="AJ804" s="2" t="s">
        <v>904</v>
      </c>
      <c r="AK804" s="177">
        <v>4645.934670564091</v>
      </c>
      <c r="AL804" s="2" t="s">
        <v>904</v>
      </c>
      <c r="AM804" s="2" t="s">
        <v>904</v>
      </c>
      <c r="AN804" s="2" t="s">
        <v>904</v>
      </c>
      <c r="AO804" s="2" t="s">
        <v>904</v>
      </c>
      <c r="AP804" s="2" t="s">
        <v>904</v>
      </c>
      <c r="AQ804" s="2" t="s">
        <v>904</v>
      </c>
      <c r="AR804" s="2" t="s">
        <v>904</v>
      </c>
      <c r="AS804" s="2" t="s">
        <v>904</v>
      </c>
      <c r="AT804" s="2" t="s">
        <v>904</v>
      </c>
      <c r="AU804" s="2" t="s">
        <v>904</v>
      </c>
      <c r="AV804" s="2" t="s">
        <v>904</v>
      </c>
      <c r="AW804" s="2" t="s">
        <v>904</v>
      </c>
      <c r="AX804" s="2" t="s">
        <v>904</v>
      </c>
      <c r="AY804" s="2" t="s">
        <v>904</v>
      </c>
      <c r="AZ804" s="2" t="s">
        <v>904</v>
      </c>
      <c r="BA804" s="205">
        <v>4660284.155817212</v>
      </c>
      <c r="BB804" s="205">
        <v>110.8664943982485</v>
      </c>
      <c r="BC804" s="205">
        <v>110.8664943982485</v>
      </c>
      <c r="BD804" s="205">
        <v>110.8664943982485</v>
      </c>
      <c r="BE804" s="205">
        <v>5807.418338205112</v>
      </c>
      <c r="BF804" s="205">
        <v>5807.418338205112</v>
      </c>
      <c r="BG804" s="205">
        <v>0.0</v>
      </c>
      <c r="BH804" s="205">
        <v>4645.934670564091</v>
      </c>
      <c r="BI804" s="2" t="s">
        <v>904</v>
      </c>
      <c r="BJ804" s="2" t="s">
        <v>904</v>
      </c>
      <c r="BK804" s="203">
        <v>3929.662177954139</v>
      </c>
      <c r="BL804" s="2">
        <v>3.0</v>
      </c>
      <c r="BM804" s="207">
        <v>3929.662177954139</v>
      </c>
      <c r="BN804" s="208" t="s">
        <v>905</v>
      </c>
      <c r="BO804" s="87">
        <v>20.0</v>
      </c>
      <c r="BP804" s="101">
        <v>0.05</v>
      </c>
      <c r="BQ804" s="101">
        <v>0.04</v>
      </c>
      <c r="BR804" s="2">
        <v>100.0</v>
      </c>
      <c r="BS804" s="2">
        <v>100.0</v>
      </c>
    </row>
    <row r="805" ht="12.75" customHeight="1">
      <c r="A805" s="87" t="str">
        <f t="shared" si="1"/>
        <v>Caribbean Seagrass Conservation  Large</v>
      </c>
      <c r="B805" s="87" t="s">
        <v>161</v>
      </c>
      <c r="C805" s="203" t="s">
        <v>186</v>
      </c>
      <c r="D805" s="2" t="s">
        <v>587</v>
      </c>
      <c r="E805" s="203" t="s">
        <v>167</v>
      </c>
      <c r="F805" s="2" t="s">
        <v>175</v>
      </c>
      <c r="G805" s="2"/>
      <c r="H805" s="177">
        <v>4000.0</v>
      </c>
      <c r="I805" s="2" t="s">
        <v>908</v>
      </c>
      <c r="J805" s="2">
        <v>16337.066305392402</v>
      </c>
      <c r="K805" s="2">
        <v>6.419915155902949E7</v>
      </c>
      <c r="L805" s="204">
        <v>2847720.79862486</v>
      </c>
      <c r="M805" s="92">
        <v>4445620.92242273</v>
      </c>
      <c r="N805" s="92">
        <v>6801128.178656293</v>
      </c>
      <c r="O805" s="92">
        <v>1514217.8311333635</v>
      </c>
      <c r="P805" s="92">
        <v>1621366.6666666665</v>
      </c>
      <c r="Q805" s="92">
        <v>2931403.091289367</v>
      </c>
      <c r="R805" s="92">
        <v>5179761.511989627</v>
      </c>
      <c r="S805" s="92">
        <v>5807.418338205112</v>
      </c>
      <c r="T805" s="92">
        <v>4645.934670564091</v>
      </c>
      <c r="U805" s="92">
        <v>1.1725612365157437E7</v>
      </c>
      <c r="V805" s="92">
        <v>2.242832325055514E7</v>
      </c>
      <c r="W805" s="92">
        <v>956.8840798794445</v>
      </c>
      <c r="X805" s="92">
        <v>1111.4052306056826</v>
      </c>
      <c r="Y805" s="92">
        <v>40098.867981280404</v>
      </c>
      <c r="Z805" s="92">
        <v>1.451854584551278</v>
      </c>
      <c r="AA805" s="92">
        <v>2931.403091289359</v>
      </c>
      <c r="AB805" s="87">
        <v>2000.0</v>
      </c>
      <c r="AC805" s="2">
        <v>0.0</v>
      </c>
      <c r="AD805" s="92">
        <v>1514217.8311333635</v>
      </c>
      <c r="AE805" s="92">
        <v>2931403.091289367</v>
      </c>
      <c r="AF805" s="92">
        <v>1.1725612365157437E7</v>
      </c>
      <c r="AG805" s="92">
        <v>956.8840798794445</v>
      </c>
      <c r="AH805" s="2" t="s">
        <v>904</v>
      </c>
      <c r="AI805" s="2" t="s">
        <v>904</v>
      </c>
      <c r="AJ805" s="2" t="s">
        <v>904</v>
      </c>
      <c r="AK805" s="177">
        <v>4645.934670564091</v>
      </c>
      <c r="AL805" s="2" t="s">
        <v>904</v>
      </c>
      <c r="AM805" s="2" t="s">
        <v>904</v>
      </c>
      <c r="AN805" s="2" t="s">
        <v>904</v>
      </c>
      <c r="AO805" s="2" t="s">
        <v>904</v>
      </c>
      <c r="AP805" s="2" t="s">
        <v>904</v>
      </c>
      <c r="AQ805" s="2" t="s">
        <v>904</v>
      </c>
      <c r="AR805" s="2" t="s">
        <v>904</v>
      </c>
      <c r="AS805" s="2" t="s">
        <v>904</v>
      </c>
      <c r="AT805" s="2" t="s">
        <v>904</v>
      </c>
      <c r="AU805" s="2" t="s">
        <v>904</v>
      </c>
      <c r="AV805" s="2" t="s">
        <v>904</v>
      </c>
      <c r="AW805" s="2" t="s">
        <v>904</v>
      </c>
      <c r="AX805" s="2" t="s">
        <v>904</v>
      </c>
      <c r="AY805" s="2" t="s">
        <v>904</v>
      </c>
      <c r="AZ805" s="2" t="s">
        <v>904</v>
      </c>
      <c r="BA805" s="205">
        <v>4660284.155817212</v>
      </c>
      <c r="BB805" s="205">
        <v>110.8664943982485</v>
      </c>
      <c r="BC805" s="205">
        <v>110.8664943982485</v>
      </c>
      <c r="BD805" s="205">
        <v>110.8664943982485</v>
      </c>
      <c r="BE805" s="205">
        <v>5807.418338205112</v>
      </c>
      <c r="BF805" s="205">
        <v>5807.418338205112</v>
      </c>
      <c r="BG805" s="205">
        <v>0.0</v>
      </c>
      <c r="BH805" s="205">
        <v>4645.934670564091</v>
      </c>
      <c r="BI805" s="2" t="s">
        <v>904</v>
      </c>
      <c r="BJ805" s="2" t="s">
        <v>904</v>
      </c>
      <c r="BK805" s="203">
        <v>3929.662177954139</v>
      </c>
      <c r="BL805" s="2">
        <v>3.0</v>
      </c>
      <c r="BM805" s="207">
        <v>3929.662177954139</v>
      </c>
      <c r="BN805" s="208" t="s">
        <v>905</v>
      </c>
      <c r="BO805" s="87">
        <v>20.0</v>
      </c>
      <c r="BP805" s="101">
        <v>0.05</v>
      </c>
      <c r="BQ805" s="101">
        <v>0.04</v>
      </c>
      <c r="BR805" s="2">
        <v>100.0</v>
      </c>
      <c r="BS805" s="2">
        <v>100.0</v>
      </c>
    </row>
    <row r="806" ht="12.75" customHeight="1">
      <c r="A806" s="87" t="str">
        <f t="shared" si="1"/>
        <v>Caribbean Salt marsh Conservation  Large</v>
      </c>
      <c r="B806" s="87" t="s">
        <v>161</v>
      </c>
      <c r="C806" s="203" t="s">
        <v>186</v>
      </c>
      <c r="D806" s="2" t="s">
        <v>587</v>
      </c>
      <c r="E806" s="203" t="s">
        <v>168</v>
      </c>
      <c r="F806" s="2" t="s">
        <v>175</v>
      </c>
      <c r="G806" s="2"/>
      <c r="H806" s="177">
        <v>8000.0</v>
      </c>
      <c r="I806" s="2" t="s">
        <v>908</v>
      </c>
      <c r="J806" s="2">
        <v>6472.618476815614</v>
      </c>
      <c r="K806" s="2">
        <v>2384155.5742790224</v>
      </c>
      <c r="L806" s="204">
        <v>5360318.142590828</v>
      </c>
      <c r="M806" s="92">
        <v>5008302.422539282</v>
      </c>
      <c r="N806" s="92">
        <v>7747580.652920244</v>
      </c>
      <c r="O806" s="92">
        <v>1514217.8311333635</v>
      </c>
      <c r="P806" s="92">
        <v>1621366.6666666665</v>
      </c>
      <c r="Q806" s="92">
        <v>3494084.5914059184</v>
      </c>
      <c r="R806" s="92">
        <v>6126213.986253578</v>
      </c>
      <c r="S806" s="92">
        <v>89057.42090986461</v>
      </c>
      <c r="T806" s="92">
        <v>71245.93672789169</v>
      </c>
      <c r="U806" s="92">
        <v>1.7278716393201135E7</v>
      </c>
      <c r="V806" s="92">
        <v>3.175964798908E7</v>
      </c>
      <c r="W806" s="92">
        <v>70.29597269058866</v>
      </c>
      <c r="X806" s="92">
        <v>626.0378028174102</v>
      </c>
      <c r="Y806" s="92">
        <v>11479.53257538421</v>
      </c>
      <c r="Z806" s="92">
        <v>11.132177613733075</v>
      </c>
      <c r="AA806" s="92">
        <v>2159.839549150142</v>
      </c>
      <c r="AB806" s="87">
        <v>4000.0</v>
      </c>
      <c r="AC806" s="2">
        <v>0.0</v>
      </c>
      <c r="AD806" s="92">
        <v>1514217.8311333635</v>
      </c>
      <c r="AE806" s="92">
        <v>3494084.5914059184</v>
      </c>
      <c r="AF806" s="92">
        <v>1.7278716393201135E7</v>
      </c>
      <c r="AG806" s="92">
        <v>70.29597269058866</v>
      </c>
      <c r="AH806" s="2" t="s">
        <v>904</v>
      </c>
      <c r="AI806" s="2" t="s">
        <v>904</v>
      </c>
      <c r="AJ806" s="2" t="s">
        <v>904</v>
      </c>
      <c r="AK806" s="177">
        <v>71245.93672789169</v>
      </c>
      <c r="AL806" s="2" t="s">
        <v>904</v>
      </c>
      <c r="AM806" s="2" t="s">
        <v>904</v>
      </c>
      <c r="AN806" s="2" t="s">
        <v>904</v>
      </c>
      <c r="AO806" s="2" t="s">
        <v>904</v>
      </c>
      <c r="AP806" s="2" t="s">
        <v>904</v>
      </c>
      <c r="AQ806" s="2" t="s">
        <v>904</v>
      </c>
      <c r="AR806" s="2" t="s">
        <v>904</v>
      </c>
      <c r="AS806" s="2" t="s">
        <v>904</v>
      </c>
      <c r="AT806" s="2" t="s">
        <v>904</v>
      </c>
      <c r="AU806" s="2" t="s">
        <v>904</v>
      </c>
      <c r="AV806" s="2" t="s">
        <v>904</v>
      </c>
      <c r="AW806" s="2" t="s">
        <v>904</v>
      </c>
      <c r="AX806" s="2" t="s">
        <v>904</v>
      </c>
      <c r="AY806" s="2" t="s">
        <v>904</v>
      </c>
      <c r="AZ806" s="2" t="s">
        <v>904</v>
      </c>
      <c r="BA806" s="205">
        <v>237484.06083366642</v>
      </c>
      <c r="BB806" s="205">
        <v>436.28104103112037</v>
      </c>
      <c r="BC806" s="205">
        <v>436.28104103112037</v>
      </c>
      <c r="BD806" s="205">
        <v>436.28104103112037</v>
      </c>
      <c r="BE806" s="205">
        <v>89057.42090986461</v>
      </c>
      <c r="BF806" s="205">
        <v>89057.42090986461</v>
      </c>
      <c r="BG806" s="205">
        <v>0.0</v>
      </c>
      <c r="BH806" s="205">
        <v>71245.93672789169</v>
      </c>
      <c r="BI806" s="2" t="s">
        <v>904</v>
      </c>
      <c r="BJ806" s="2" t="s">
        <v>904</v>
      </c>
      <c r="BK806" s="203">
        <v>368.3448333651785</v>
      </c>
      <c r="BL806" s="2">
        <v>3.0</v>
      </c>
      <c r="BM806" s="207">
        <v>368.3448333651785</v>
      </c>
      <c r="BN806" s="208" t="s">
        <v>905</v>
      </c>
      <c r="BO806" s="87">
        <v>20.0</v>
      </c>
      <c r="BP806" s="101">
        <v>0.05</v>
      </c>
      <c r="BQ806" s="101">
        <v>0.04</v>
      </c>
      <c r="BR806" s="2">
        <v>100.0</v>
      </c>
      <c r="BS806" s="2">
        <v>100.0</v>
      </c>
    </row>
    <row r="807" ht="12.75" customHeight="1">
      <c r="A807" s="87" t="str">
        <f t="shared" si="1"/>
        <v>Caribbean Salt marsh Conservation  Large</v>
      </c>
      <c r="B807" s="87" t="s">
        <v>161</v>
      </c>
      <c r="C807" s="203" t="s">
        <v>186</v>
      </c>
      <c r="D807" s="2" t="s">
        <v>587</v>
      </c>
      <c r="E807" s="203" t="s">
        <v>168</v>
      </c>
      <c r="F807" s="2" t="s">
        <v>175</v>
      </c>
      <c r="G807" s="2"/>
      <c r="H807" s="177">
        <v>8000.0</v>
      </c>
      <c r="I807" s="2" t="s">
        <v>908</v>
      </c>
      <c r="J807" s="2">
        <v>6472.618476815614</v>
      </c>
      <c r="K807" s="2">
        <v>2384155.5742790224</v>
      </c>
      <c r="L807" s="204">
        <v>5360318.142590828</v>
      </c>
      <c r="M807" s="92">
        <v>5008302.422539282</v>
      </c>
      <c r="N807" s="92">
        <v>7747580.652920244</v>
      </c>
      <c r="O807" s="92">
        <v>1514217.8311333635</v>
      </c>
      <c r="P807" s="92">
        <v>1621366.6666666665</v>
      </c>
      <c r="Q807" s="92">
        <v>3494084.5914059184</v>
      </c>
      <c r="R807" s="92">
        <v>6126213.986253578</v>
      </c>
      <c r="S807" s="92">
        <v>89057.42090986461</v>
      </c>
      <c r="T807" s="92">
        <v>71245.93672789169</v>
      </c>
      <c r="U807" s="92">
        <v>1.7278716393201135E7</v>
      </c>
      <c r="V807" s="92">
        <v>3.175964798908E7</v>
      </c>
      <c r="W807" s="92">
        <v>70.29597269058866</v>
      </c>
      <c r="X807" s="92">
        <v>626.0378028174102</v>
      </c>
      <c r="Y807" s="92">
        <v>11479.53257538421</v>
      </c>
      <c r="Z807" s="92">
        <v>11.132177613733075</v>
      </c>
      <c r="AA807" s="92">
        <v>2159.839549150142</v>
      </c>
      <c r="AB807" s="87">
        <v>4000.0</v>
      </c>
      <c r="AC807" s="2">
        <v>0.0</v>
      </c>
      <c r="AD807" s="92">
        <v>1514217.8311333635</v>
      </c>
      <c r="AE807" s="92">
        <v>3494084.5914059184</v>
      </c>
      <c r="AF807" s="92">
        <v>1.7278716393201135E7</v>
      </c>
      <c r="AG807" s="92">
        <v>70.29597269058866</v>
      </c>
      <c r="AH807" s="2" t="s">
        <v>904</v>
      </c>
      <c r="AI807" s="2" t="s">
        <v>904</v>
      </c>
      <c r="AJ807" s="2" t="s">
        <v>904</v>
      </c>
      <c r="AK807" s="177">
        <v>71245.93672789169</v>
      </c>
      <c r="AL807" s="2" t="s">
        <v>904</v>
      </c>
      <c r="AM807" s="2" t="s">
        <v>904</v>
      </c>
      <c r="AN807" s="2" t="s">
        <v>904</v>
      </c>
      <c r="AO807" s="2" t="s">
        <v>904</v>
      </c>
      <c r="AP807" s="2" t="s">
        <v>904</v>
      </c>
      <c r="AQ807" s="2" t="s">
        <v>904</v>
      </c>
      <c r="AR807" s="2" t="s">
        <v>904</v>
      </c>
      <c r="AS807" s="2" t="s">
        <v>904</v>
      </c>
      <c r="AT807" s="2" t="s">
        <v>904</v>
      </c>
      <c r="AU807" s="2" t="s">
        <v>904</v>
      </c>
      <c r="AV807" s="2" t="s">
        <v>904</v>
      </c>
      <c r="AW807" s="2" t="s">
        <v>904</v>
      </c>
      <c r="AX807" s="2" t="s">
        <v>904</v>
      </c>
      <c r="AY807" s="2" t="s">
        <v>904</v>
      </c>
      <c r="AZ807" s="2" t="s">
        <v>904</v>
      </c>
      <c r="BA807" s="205">
        <v>237484.06083366642</v>
      </c>
      <c r="BB807" s="205">
        <v>436.28104103112037</v>
      </c>
      <c r="BC807" s="205">
        <v>436.28104103112037</v>
      </c>
      <c r="BD807" s="205">
        <v>436.28104103112037</v>
      </c>
      <c r="BE807" s="205">
        <v>89057.42090986461</v>
      </c>
      <c r="BF807" s="205">
        <v>89057.42090986461</v>
      </c>
      <c r="BG807" s="205">
        <v>0.0</v>
      </c>
      <c r="BH807" s="205">
        <v>71245.93672789169</v>
      </c>
      <c r="BI807" s="2" t="s">
        <v>904</v>
      </c>
      <c r="BJ807" s="2" t="s">
        <v>904</v>
      </c>
      <c r="BK807" s="203">
        <v>368.3448333651785</v>
      </c>
      <c r="BL807" s="2">
        <v>3.0</v>
      </c>
      <c r="BM807" s="207">
        <v>368.3448333651785</v>
      </c>
      <c r="BN807" s="208" t="s">
        <v>905</v>
      </c>
      <c r="BO807" s="87">
        <v>20.0</v>
      </c>
      <c r="BP807" s="101">
        <v>0.05</v>
      </c>
      <c r="BQ807" s="101">
        <v>0.04</v>
      </c>
      <c r="BR807" s="2">
        <v>100.0</v>
      </c>
      <c r="BS807" s="2">
        <v>100.0</v>
      </c>
    </row>
    <row r="808" ht="12.75" customHeight="1">
      <c r="A808" s="87" t="str">
        <f t="shared" si="1"/>
        <v>Caribbean Mangrove Conservation  Large</v>
      </c>
      <c r="B808" s="87" t="s">
        <v>161</v>
      </c>
      <c r="C808" s="203" t="s">
        <v>186</v>
      </c>
      <c r="D808" s="2" t="s">
        <v>587</v>
      </c>
      <c r="E808" s="203" t="s">
        <v>160</v>
      </c>
      <c r="F808" s="2" t="s">
        <v>175</v>
      </c>
      <c r="G808" s="2"/>
      <c r="H808" s="177">
        <v>40000.0</v>
      </c>
      <c r="I808" s="2" t="s">
        <v>908</v>
      </c>
      <c r="J808" s="2">
        <v>1020317.3775256015</v>
      </c>
      <c r="K808" s="2">
        <v>3.0609521325768046E7</v>
      </c>
      <c r="L808" s="204">
        <v>4.522850201115679E7</v>
      </c>
      <c r="M808" s="92">
        <v>1.5732279483023861E7</v>
      </c>
      <c r="N808" s="92">
        <v>2.704918666906934E7</v>
      </c>
      <c r="O808" s="92">
        <v>1891626.1355446817</v>
      </c>
      <c r="P808" s="92">
        <v>2022783.3333333333</v>
      </c>
      <c r="Q808" s="92">
        <v>1.384065334747918E7</v>
      </c>
      <c r="R808" s="92">
        <v>2.5026403335736006E7</v>
      </c>
      <c r="S808" s="92">
        <v>6845509.384622323</v>
      </c>
      <c r="T808" s="92">
        <v>5476407.507697858</v>
      </c>
      <c r="U808" s="92">
        <v>1.0811646949522895E8</v>
      </c>
      <c r="V808" s="92">
        <v>1.989162183419643E8</v>
      </c>
      <c r="W808" s="92">
        <v>2.872737184168625</v>
      </c>
      <c r="X808" s="92">
        <v>393.3069870755965</v>
      </c>
      <c r="Y808" s="92">
        <v>2877.9482665341266</v>
      </c>
      <c r="Z808" s="92">
        <v>171.1377346155581</v>
      </c>
      <c r="AA808" s="92">
        <v>2702.9117373807235</v>
      </c>
      <c r="AB808" s="87">
        <v>20000.0</v>
      </c>
      <c r="AC808" s="2">
        <v>0.0</v>
      </c>
      <c r="AD808" s="92">
        <v>1891626.1355446817</v>
      </c>
      <c r="AE808" s="92">
        <v>1.384065334747918E7</v>
      </c>
      <c r="AF808" s="92">
        <v>1.0811646949522895E8</v>
      </c>
      <c r="AG808" s="92">
        <v>2.872737184168625</v>
      </c>
      <c r="AH808" s="2" t="s">
        <v>904</v>
      </c>
      <c r="AI808" s="2" t="s">
        <v>904</v>
      </c>
      <c r="AJ808" s="2" t="s">
        <v>904</v>
      </c>
      <c r="AK808" s="177">
        <v>5476407.507697858</v>
      </c>
      <c r="AL808" s="2" t="s">
        <v>904</v>
      </c>
      <c r="AM808" s="2" t="s">
        <v>904</v>
      </c>
      <c r="AN808" s="2" t="s">
        <v>904</v>
      </c>
      <c r="AO808" s="2" t="s">
        <v>904</v>
      </c>
      <c r="AP808" s="2" t="s">
        <v>904</v>
      </c>
      <c r="AQ808" s="2" t="s">
        <v>904</v>
      </c>
      <c r="AR808" s="2" t="s">
        <v>904</v>
      </c>
      <c r="AS808" s="2" t="s">
        <v>904</v>
      </c>
      <c r="AT808" s="2" t="s">
        <v>904</v>
      </c>
      <c r="AU808" s="2" t="s">
        <v>904</v>
      </c>
      <c r="AV808" s="2" t="s">
        <v>904</v>
      </c>
      <c r="AW808" s="2" t="s">
        <v>904</v>
      </c>
      <c r="AX808" s="2" t="s">
        <v>904</v>
      </c>
      <c r="AY808" s="2" t="s">
        <v>904</v>
      </c>
      <c r="AZ808" s="2" t="s">
        <v>904</v>
      </c>
      <c r="BA808" s="205">
        <v>2946139.333649704</v>
      </c>
      <c r="BB808" s="205">
        <v>5466.4914119425885</v>
      </c>
      <c r="BC808" s="205">
        <v>5466.4914119425885</v>
      </c>
      <c r="BD808" s="205">
        <v>5466.4914119425885</v>
      </c>
      <c r="BE808" s="205">
        <v>6845509.384622323</v>
      </c>
      <c r="BF808" s="205">
        <v>6845509.384622323</v>
      </c>
      <c r="BG808" s="205">
        <v>0.0</v>
      </c>
      <c r="BH808" s="205">
        <v>5476407.507697858</v>
      </c>
      <c r="BI808" s="2" t="s">
        <v>904</v>
      </c>
      <c r="BJ808" s="2" t="s">
        <v>904</v>
      </c>
      <c r="BK808" s="203">
        <v>30.0</v>
      </c>
      <c r="BL808" s="2">
        <v>3.0</v>
      </c>
      <c r="BM808" s="207">
        <v>30.0</v>
      </c>
      <c r="BN808" s="208" t="s">
        <v>906</v>
      </c>
      <c r="BO808" s="87">
        <v>20.0</v>
      </c>
      <c r="BP808" s="101">
        <v>0.05</v>
      </c>
      <c r="BQ808" s="101">
        <v>0.04</v>
      </c>
      <c r="BR808" s="2">
        <v>100.0</v>
      </c>
      <c r="BS808" s="2">
        <v>100.0</v>
      </c>
    </row>
    <row r="809" ht="12.75" customHeight="1">
      <c r="A809" s="87" t="str">
        <f t="shared" si="1"/>
        <v>Caribbean Mangrove Conservation  Large</v>
      </c>
      <c r="B809" s="87" t="s">
        <v>161</v>
      </c>
      <c r="C809" s="203" t="s">
        <v>186</v>
      </c>
      <c r="D809" s="2" t="s">
        <v>587</v>
      </c>
      <c r="E809" s="203" t="s">
        <v>160</v>
      </c>
      <c r="F809" s="2" t="s">
        <v>175</v>
      </c>
      <c r="G809" s="2"/>
      <c r="H809" s="177">
        <v>40000.0</v>
      </c>
      <c r="I809" s="2" t="s">
        <v>908</v>
      </c>
      <c r="J809" s="2">
        <v>1020317.3775256015</v>
      </c>
      <c r="K809" s="2">
        <v>3.0609521325768046E7</v>
      </c>
      <c r="L809" s="204">
        <v>4.522850201115679E7</v>
      </c>
      <c r="M809" s="92">
        <v>1.5732279483023861E7</v>
      </c>
      <c r="N809" s="92">
        <v>2.704918666906934E7</v>
      </c>
      <c r="O809" s="92">
        <v>1891626.1355446817</v>
      </c>
      <c r="P809" s="92">
        <v>2022783.3333333333</v>
      </c>
      <c r="Q809" s="92">
        <v>1.384065334747918E7</v>
      </c>
      <c r="R809" s="92">
        <v>2.5026403335736006E7</v>
      </c>
      <c r="S809" s="92">
        <v>6845509.384622323</v>
      </c>
      <c r="T809" s="92">
        <v>5476407.507697858</v>
      </c>
      <c r="U809" s="92">
        <v>1.0811646949522895E8</v>
      </c>
      <c r="V809" s="92">
        <v>1.989162183419643E8</v>
      </c>
      <c r="W809" s="92">
        <v>2.872737184168625</v>
      </c>
      <c r="X809" s="92">
        <v>393.3069870755965</v>
      </c>
      <c r="Y809" s="92">
        <v>2877.9482665341266</v>
      </c>
      <c r="Z809" s="92">
        <v>171.1377346155581</v>
      </c>
      <c r="AA809" s="92">
        <v>2702.9117373807235</v>
      </c>
      <c r="AB809" s="87">
        <v>20000.0</v>
      </c>
      <c r="AC809" s="2">
        <v>0.0</v>
      </c>
      <c r="AD809" s="92">
        <v>1891626.1355446817</v>
      </c>
      <c r="AE809" s="92">
        <v>1.384065334747918E7</v>
      </c>
      <c r="AF809" s="92">
        <v>1.0811646949522895E8</v>
      </c>
      <c r="AG809" s="92">
        <v>2.872737184168625</v>
      </c>
      <c r="AH809" s="2" t="s">
        <v>904</v>
      </c>
      <c r="AI809" s="2" t="s">
        <v>904</v>
      </c>
      <c r="AJ809" s="2" t="s">
        <v>904</v>
      </c>
      <c r="AK809" s="177">
        <v>5476407.507697858</v>
      </c>
      <c r="AL809" s="2" t="s">
        <v>904</v>
      </c>
      <c r="AM809" s="2" t="s">
        <v>904</v>
      </c>
      <c r="AN809" s="2" t="s">
        <v>904</v>
      </c>
      <c r="AO809" s="2" t="s">
        <v>904</v>
      </c>
      <c r="AP809" s="2" t="s">
        <v>904</v>
      </c>
      <c r="AQ809" s="2" t="s">
        <v>904</v>
      </c>
      <c r="AR809" s="2" t="s">
        <v>904</v>
      </c>
      <c r="AS809" s="2" t="s">
        <v>904</v>
      </c>
      <c r="AT809" s="2" t="s">
        <v>904</v>
      </c>
      <c r="AU809" s="2" t="s">
        <v>904</v>
      </c>
      <c r="AV809" s="2" t="s">
        <v>904</v>
      </c>
      <c r="AW809" s="2" t="s">
        <v>904</v>
      </c>
      <c r="AX809" s="2" t="s">
        <v>904</v>
      </c>
      <c r="AY809" s="2" t="s">
        <v>904</v>
      </c>
      <c r="AZ809" s="2" t="s">
        <v>904</v>
      </c>
      <c r="BA809" s="205">
        <v>2946139.333649704</v>
      </c>
      <c r="BB809" s="205">
        <v>5466.4914119425885</v>
      </c>
      <c r="BC809" s="205">
        <v>5466.4914119425885</v>
      </c>
      <c r="BD809" s="205">
        <v>5466.4914119425885</v>
      </c>
      <c r="BE809" s="205">
        <v>6845509.384622323</v>
      </c>
      <c r="BF809" s="205">
        <v>6845509.384622323</v>
      </c>
      <c r="BG809" s="205">
        <v>0.0</v>
      </c>
      <c r="BH809" s="205">
        <v>5476407.507697858</v>
      </c>
      <c r="BI809" s="2" t="s">
        <v>904</v>
      </c>
      <c r="BJ809" s="2" t="s">
        <v>904</v>
      </c>
      <c r="BK809" s="203">
        <v>30.0</v>
      </c>
      <c r="BL809" s="2">
        <v>3.0</v>
      </c>
      <c r="BM809" s="207">
        <v>30.0</v>
      </c>
      <c r="BN809" s="208" t="s">
        <v>906</v>
      </c>
      <c r="BO809" s="87">
        <v>20.0</v>
      </c>
      <c r="BP809" s="101">
        <v>0.05</v>
      </c>
      <c r="BQ809" s="101">
        <v>0.04</v>
      </c>
      <c r="BR809" s="2">
        <v>100.0</v>
      </c>
      <c r="BS809" s="2">
        <v>100.0</v>
      </c>
    </row>
    <row r="810" ht="12.75" customHeight="1">
      <c r="A810" s="87" t="str">
        <f t="shared" si="1"/>
        <v>Caribbean Seagrass Conservation  Large</v>
      </c>
      <c r="B810" s="87" t="s">
        <v>161</v>
      </c>
      <c r="C810" s="203" t="s">
        <v>186</v>
      </c>
      <c r="D810" s="2" t="s">
        <v>587</v>
      </c>
      <c r="E810" s="203" t="s">
        <v>167</v>
      </c>
      <c r="F810" s="2" t="s">
        <v>175</v>
      </c>
      <c r="G810" s="2"/>
      <c r="H810" s="177">
        <v>4000.0</v>
      </c>
      <c r="I810" s="2" t="s">
        <v>908</v>
      </c>
      <c r="J810" s="2">
        <v>16337.066305392402</v>
      </c>
      <c r="K810" s="2">
        <v>490111.9891617721</v>
      </c>
      <c r="L810" s="204">
        <v>-3192495.118388851</v>
      </c>
      <c r="M810" s="92">
        <v>3282011.3045201134</v>
      </c>
      <c r="N810" s="92">
        <v>4575418.18287609</v>
      </c>
      <c r="O810" s="92">
        <v>1514217.8311333635</v>
      </c>
      <c r="P810" s="92">
        <v>1621366.6666666665</v>
      </c>
      <c r="Q810" s="92">
        <v>1767793.4733867496</v>
      </c>
      <c r="R810" s="92">
        <v>2954051.5162094235</v>
      </c>
      <c r="S810" s="92">
        <v>5807.418338205112</v>
      </c>
      <c r="T810" s="92">
        <v>4645.934670564091</v>
      </c>
      <c r="U810" s="92">
        <v>89516.186131262</v>
      </c>
      <c r="V810" s="92">
        <v>171223.2927531071</v>
      </c>
      <c r="W810" s="92">
        <v>706.4264862169542</v>
      </c>
      <c r="X810" s="92">
        <v>820.5028261300283</v>
      </c>
      <c r="Y810" s="92">
        <v>29603.27484271897</v>
      </c>
      <c r="Z810" s="92">
        <v>1.451854584551278</v>
      </c>
      <c r="AA810" s="92">
        <v>22.3790465328155</v>
      </c>
      <c r="AB810" s="87">
        <v>2000.0</v>
      </c>
      <c r="AC810" s="2">
        <v>3192495.118388851</v>
      </c>
      <c r="AD810" s="92">
        <v>1514217.8311333635</v>
      </c>
      <c r="AE810" s="92">
        <v>1767793.4733867496</v>
      </c>
      <c r="AF810" s="92">
        <v>89516.186131262</v>
      </c>
      <c r="AG810" s="92">
        <v>706.4264862169542</v>
      </c>
      <c r="AH810" s="2" t="s">
        <v>904</v>
      </c>
      <c r="AI810" s="2" t="s">
        <v>904</v>
      </c>
      <c r="AJ810" s="2" t="s">
        <v>904</v>
      </c>
      <c r="AK810" s="177">
        <v>4645.934670564091</v>
      </c>
      <c r="AL810" s="2" t="s">
        <v>904</v>
      </c>
      <c r="AM810" s="2" t="s">
        <v>904</v>
      </c>
      <c r="AN810" s="2" t="s">
        <v>904</v>
      </c>
      <c r="AO810" s="2" t="s">
        <v>904</v>
      </c>
      <c r="AP810" s="2" t="s">
        <v>904</v>
      </c>
      <c r="AQ810" s="2" t="s">
        <v>904</v>
      </c>
      <c r="AR810" s="2" t="s">
        <v>904</v>
      </c>
      <c r="AS810" s="2" t="s">
        <v>904</v>
      </c>
      <c r="AT810" s="2" t="s">
        <v>904</v>
      </c>
      <c r="AU810" s="2" t="s">
        <v>904</v>
      </c>
      <c r="AV810" s="2" t="s">
        <v>904</v>
      </c>
      <c r="AW810" s="2" t="s">
        <v>904</v>
      </c>
      <c r="AX810" s="2" t="s">
        <v>904</v>
      </c>
      <c r="AY810" s="2" t="s">
        <v>904</v>
      </c>
      <c r="AZ810" s="2" t="s">
        <v>904</v>
      </c>
      <c r="BA810" s="205">
        <v>4660284.155817212</v>
      </c>
      <c r="BB810" s="205">
        <v>110.8664943982485</v>
      </c>
      <c r="BC810" s="205">
        <v>110.8664943982485</v>
      </c>
      <c r="BD810" s="205">
        <v>110.8664943982485</v>
      </c>
      <c r="BE810" s="205">
        <v>5807.418338205112</v>
      </c>
      <c r="BF810" s="205">
        <v>5807.418338205112</v>
      </c>
      <c r="BG810" s="205">
        <v>0.0</v>
      </c>
      <c r="BH810" s="205">
        <v>4645.934670564091</v>
      </c>
      <c r="BI810" s="2" t="s">
        <v>904</v>
      </c>
      <c r="BJ810" s="2" t="s">
        <v>904</v>
      </c>
      <c r="BK810" s="203">
        <v>30.0</v>
      </c>
      <c r="BL810" s="2">
        <v>1.0</v>
      </c>
      <c r="BM810" s="207">
        <v>30.0</v>
      </c>
      <c r="BN810" s="208" t="s">
        <v>906</v>
      </c>
      <c r="BO810" s="87">
        <v>20.0</v>
      </c>
      <c r="BP810" s="101">
        <v>0.05</v>
      </c>
      <c r="BQ810" s="101">
        <v>0.04</v>
      </c>
      <c r="BR810" s="2">
        <v>100.0</v>
      </c>
      <c r="BS810" s="2">
        <v>100.0</v>
      </c>
    </row>
    <row r="811" ht="12.75" customHeight="1">
      <c r="A811" s="87" t="str">
        <f t="shared" si="1"/>
        <v>Caribbean Seagrass Conservation  Large</v>
      </c>
      <c r="B811" s="87" t="s">
        <v>161</v>
      </c>
      <c r="C811" s="203" t="s">
        <v>186</v>
      </c>
      <c r="D811" s="2" t="s">
        <v>587</v>
      </c>
      <c r="E811" s="203" t="s">
        <v>167</v>
      </c>
      <c r="F811" s="2" t="s">
        <v>175</v>
      </c>
      <c r="G811" s="2"/>
      <c r="H811" s="177">
        <v>4000.0</v>
      </c>
      <c r="I811" s="2" t="s">
        <v>908</v>
      </c>
      <c r="J811" s="2">
        <v>16337.066305392402</v>
      </c>
      <c r="K811" s="2">
        <v>490111.9891617721</v>
      </c>
      <c r="L811" s="204">
        <v>-3192495.118388851</v>
      </c>
      <c r="M811" s="92">
        <v>3282011.3045201134</v>
      </c>
      <c r="N811" s="92">
        <v>4575418.18287609</v>
      </c>
      <c r="O811" s="92">
        <v>1514217.8311333635</v>
      </c>
      <c r="P811" s="92">
        <v>1621366.6666666665</v>
      </c>
      <c r="Q811" s="92">
        <v>1767793.4733867496</v>
      </c>
      <c r="R811" s="92">
        <v>2954051.5162094235</v>
      </c>
      <c r="S811" s="92">
        <v>5807.418338205112</v>
      </c>
      <c r="T811" s="92">
        <v>4645.934670564091</v>
      </c>
      <c r="U811" s="92">
        <v>89516.186131262</v>
      </c>
      <c r="V811" s="92">
        <v>171223.2927531071</v>
      </c>
      <c r="W811" s="92">
        <v>706.4264862169542</v>
      </c>
      <c r="X811" s="92">
        <v>820.5028261300283</v>
      </c>
      <c r="Y811" s="92">
        <v>29603.27484271897</v>
      </c>
      <c r="Z811" s="92">
        <v>1.451854584551278</v>
      </c>
      <c r="AA811" s="92">
        <v>22.3790465328155</v>
      </c>
      <c r="AB811" s="87">
        <v>2000.0</v>
      </c>
      <c r="AC811" s="2">
        <v>3192495.118388851</v>
      </c>
      <c r="AD811" s="92">
        <v>1514217.8311333635</v>
      </c>
      <c r="AE811" s="92">
        <v>1767793.4733867496</v>
      </c>
      <c r="AF811" s="92">
        <v>89516.186131262</v>
      </c>
      <c r="AG811" s="92">
        <v>706.4264862169542</v>
      </c>
      <c r="AH811" s="2" t="s">
        <v>904</v>
      </c>
      <c r="AI811" s="2" t="s">
        <v>904</v>
      </c>
      <c r="AJ811" s="2" t="s">
        <v>904</v>
      </c>
      <c r="AK811" s="177">
        <v>4645.934670564091</v>
      </c>
      <c r="AL811" s="2" t="s">
        <v>904</v>
      </c>
      <c r="AM811" s="2" t="s">
        <v>904</v>
      </c>
      <c r="AN811" s="2" t="s">
        <v>904</v>
      </c>
      <c r="AO811" s="2" t="s">
        <v>904</v>
      </c>
      <c r="AP811" s="2" t="s">
        <v>904</v>
      </c>
      <c r="AQ811" s="2" t="s">
        <v>904</v>
      </c>
      <c r="AR811" s="2" t="s">
        <v>904</v>
      </c>
      <c r="AS811" s="2" t="s">
        <v>904</v>
      </c>
      <c r="AT811" s="2" t="s">
        <v>904</v>
      </c>
      <c r="AU811" s="2" t="s">
        <v>904</v>
      </c>
      <c r="AV811" s="2" t="s">
        <v>904</v>
      </c>
      <c r="AW811" s="2" t="s">
        <v>904</v>
      </c>
      <c r="AX811" s="2" t="s">
        <v>904</v>
      </c>
      <c r="AY811" s="2" t="s">
        <v>904</v>
      </c>
      <c r="AZ811" s="2" t="s">
        <v>904</v>
      </c>
      <c r="BA811" s="205">
        <v>4660284.155817212</v>
      </c>
      <c r="BB811" s="205">
        <v>110.8664943982485</v>
      </c>
      <c r="BC811" s="205">
        <v>110.8664943982485</v>
      </c>
      <c r="BD811" s="205">
        <v>110.8664943982485</v>
      </c>
      <c r="BE811" s="205">
        <v>5807.418338205112</v>
      </c>
      <c r="BF811" s="205">
        <v>5807.418338205112</v>
      </c>
      <c r="BG811" s="205">
        <v>0.0</v>
      </c>
      <c r="BH811" s="205">
        <v>4645.934670564091</v>
      </c>
      <c r="BI811" s="2" t="s">
        <v>904</v>
      </c>
      <c r="BJ811" s="2" t="s">
        <v>904</v>
      </c>
      <c r="BK811" s="203">
        <v>30.0</v>
      </c>
      <c r="BL811" s="2">
        <v>1.0</v>
      </c>
      <c r="BM811" s="207">
        <v>30.0</v>
      </c>
      <c r="BN811" s="208" t="s">
        <v>906</v>
      </c>
      <c r="BO811" s="87">
        <v>20.0</v>
      </c>
      <c r="BP811" s="101">
        <v>0.05</v>
      </c>
      <c r="BQ811" s="101">
        <v>0.04</v>
      </c>
      <c r="BR811" s="2">
        <v>100.0</v>
      </c>
      <c r="BS811" s="2">
        <v>100.0</v>
      </c>
    </row>
    <row r="812" ht="12.75" customHeight="1">
      <c r="A812" s="87" t="str">
        <f t="shared" si="1"/>
        <v>Caribbean Salt marsh Conservation  Large</v>
      </c>
      <c r="B812" s="87" t="s">
        <v>161</v>
      </c>
      <c r="C812" s="203" t="s">
        <v>186</v>
      </c>
      <c r="D812" s="2" t="s">
        <v>587</v>
      </c>
      <c r="E812" s="203" t="s">
        <v>168</v>
      </c>
      <c r="F812" s="2" t="s">
        <v>175</v>
      </c>
      <c r="G812" s="2"/>
      <c r="H812" s="177">
        <v>8000.0</v>
      </c>
      <c r="I812" s="2" t="s">
        <v>908</v>
      </c>
      <c r="J812" s="2">
        <v>6472.618476815614</v>
      </c>
      <c r="K812" s="2">
        <v>194178.55430446842</v>
      </c>
      <c r="L812" s="204">
        <v>-2083206.7246976777</v>
      </c>
      <c r="M812" s="92">
        <v>3421158.0161927687</v>
      </c>
      <c r="N812" s="92">
        <v>4830283.64391112</v>
      </c>
      <c r="O812" s="92">
        <v>1514217.8311333635</v>
      </c>
      <c r="P812" s="92">
        <v>1621366.6666666665</v>
      </c>
      <c r="Q812" s="92">
        <v>1906940.1850594054</v>
      </c>
      <c r="R812" s="92">
        <v>3208916.977244453</v>
      </c>
      <c r="S812" s="92">
        <v>89057.42090986461</v>
      </c>
      <c r="T812" s="92">
        <v>71245.93672789169</v>
      </c>
      <c r="U812" s="92">
        <v>1407272.3297360016</v>
      </c>
      <c r="V812" s="92">
        <v>2586677.8989887475</v>
      </c>
      <c r="W812" s="92">
        <v>48.01899130415163</v>
      </c>
      <c r="X812" s="92">
        <v>427.6447520240961</v>
      </c>
      <c r="Y812" s="92">
        <v>7841.638059969546</v>
      </c>
      <c r="Z812" s="92">
        <v>11.132177613733075</v>
      </c>
      <c r="AA812" s="92">
        <v>175.9090412170002</v>
      </c>
      <c r="AB812" s="87">
        <v>4000.0</v>
      </c>
      <c r="AC812" s="2">
        <v>2083206.7246976777</v>
      </c>
      <c r="AD812" s="92">
        <v>1514217.8311333635</v>
      </c>
      <c r="AE812" s="92">
        <v>1906940.1850594054</v>
      </c>
      <c r="AF812" s="92">
        <v>1407272.3297360016</v>
      </c>
      <c r="AG812" s="92">
        <v>48.01899130415163</v>
      </c>
      <c r="AH812" s="2" t="s">
        <v>904</v>
      </c>
      <c r="AI812" s="2" t="s">
        <v>904</v>
      </c>
      <c r="AJ812" s="2" t="s">
        <v>904</v>
      </c>
      <c r="AK812" s="177">
        <v>71245.93672789169</v>
      </c>
      <c r="AL812" s="2" t="s">
        <v>904</v>
      </c>
      <c r="AM812" s="2" t="s">
        <v>904</v>
      </c>
      <c r="AN812" s="2" t="s">
        <v>904</v>
      </c>
      <c r="AO812" s="2" t="s">
        <v>904</v>
      </c>
      <c r="AP812" s="2" t="s">
        <v>904</v>
      </c>
      <c r="AQ812" s="2" t="s">
        <v>904</v>
      </c>
      <c r="AR812" s="2" t="s">
        <v>904</v>
      </c>
      <c r="AS812" s="2" t="s">
        <v>904</v>
      </c>
      <c r="AT812" s="2" t="s">
        <v>904</v>
      </c>
      <c r="AU812" s="2" t="s">
        <v>904</v>
      </c>
      <c r="AV812" s="2" t="s">
        <v>904</v>
      </c>
      <c r="AW812" s="2" t="s">
        <v>904</v>
      </c>
      <c r="AX812" s="2" t="s">
        <v>904</v>
      </c>
      <c r="AY812" s="2" t="s">
        <v>904</v>
      </c>
      <c r="AZ812" s="2" t="s">
        <v>904</v>
      </c>
      <c r="BA812" s="205">
        <v>237484.06083366642</v>
      </c>
      <c r="BB812" s="205">
        <v>436.28104103112037</v>
      </c>
      <c r="BC812" s="205">
        <v>436.28104103112037</v>
      </c>
      <c r="BD812" s="205">
        <v>436.28104103112037</v>
      </c>
      <c r="BE812" s="205">
        <v>89057.42090986461</v>
      </c>
      <c r="BF812" s="205">
        <v>89057.42090986461</v>
      </c>
      <c r="BG812" s="205">
        <v>0.0</v>
      </c>
      <c r="BH812" s="205">
        <v>71245.93672789169</v>
      </c>
      <c r="BI812" s="2" t="s">
        <v>904</v>
      </c>
      <c r="BJ812" s="2" t="s">
        <v>904</v>
      </c>
      <c r="BK812" s="203">
        <v>30.0</v>
      </c>
      <c r="BL812" s="2">
        <v>1.0</v>
      </c>
      <c r="BM812" s="207">
        <v>30.0</v>
      </c>
      <c r="BN812" s="208" t="s">
        <v>906</v>
      </c>
      <c r="BO812" s="87">
        <v>20.0</v>
      </c>
      <c r="BP812" s="101">
        <v>0.05</v>
      </c>
      <c r="BQ812" s="101">
        <v>0.04</v>
      </c>
      <c r="BR812" s="2">
        <v>100.0</v>
      </c>
      <c r="BS812" s="2">
        <v>100.0</v>
      </c>
    </row>
    <row r="813" ht="12.75" customHeight="1">
      <c r="A813" s="87" t="str">
        <f t="shared" si="1"/>
        <v>Caribbean Salt marsh Conservation  Large</v>
      </c>
      <c r="B813" s="87" t="s">
        <v>161</v>
      </c>
      <c r="C813" s="203" t="s">
        <v>186</v>
      </c>
      <c r="D813" s="2" t="s">
        <v>587</v>
      </c>
      <c r="E813" s="203" t="s">
        <v>168</v>
      </c>
      <c r="F813" s="2" t="s">
        <v>175</v>
      </c>
      <c r="G813" s="2"/>
      <c r="H813" s="177">
        <v>8000.0</v>
      </c>
      <c r="I813" s="2" t="s">
        <v>908</v>
      </c>
      <c r="J813" s="2">
        <v>6472.618476815614</v>
      </c>
      <c r="K813" s="2">
        <v>194178.55430446842</v>
      </c>
      <c r="L813" s="204">
        <v>-2083206.7246976777</v>
      </c>
      <c r="M813" s="92">
        <v>3421158.0161927687</v>
      </c>
      <c r="N813" s="92">
        <v>4830283.64391112</v>
      </c>
      <c r="O813" s="92">
        <v>1514217.8311333635</v>
      </c>
      <c r="P813" s="92">
        <v>1621366.6666666665</v>
      </c>
      <c r="Q813" s="92">
        <v>1906940.1850594054</v>
      </c>
      <c r="R813" s="92">
        <v>3208916.977244453</v>
      </c>
      <c r="S813" s="92">
        <v>89057.42090986461</v>
      </c>
      <c r="T813" s="92">
        <v>71245.93672789169</v>
      </c>
      <c r="U813" s="92">
        <v>1407272.3297360016</v>
      </c>
      <c r="V813" s="92">
        <v>2586677.8989887475</v>
      </c>
      <c r="W813" s="92">
        <v>48.01899130415163</v>
      </c>
      <c r="X813" s="92">
        <v>427.6447520240961</v>
      </c>
      <c r="Y813" s="92">
        <v>7841.638059969546</v>
      </c>
      <c r="Z813" s="92">
        <v>11.132177613733075</v>
      </c>
      <c r="AA813" s="92">
        <v>175.9090412170002</v>
      </c>
      <c r="AB813" s="87">
        <v>4000.0</v>
      </c>
      <c r="AC813" s="2">
        <v>2083206.7246976777</v>
      </c>
      <c r="AD813" s="92">
        <v>1514217.8311333635</v>
      </c>
      <c r="AE813" s="92">
        <v>1906940.1850594054</v>
      </c>
      <c r="AF813" s="92">
        <v>1407272.3297360016</v>
      </c>
      <c r="AG813" s="92">
        <v>48.01899130415163</v>
      </c>
      <c r="AH813" s="2" t="s">
        <v>904</v>
      </c>
      <c r="AI813" s="2" t="s">
        <v>904</v>
      </c>
      <c r="AJ813" s="2" t="s">
        <v>904</v>
      </c>
      <c r="AK813" s="177">
        <v>71245.93672789169</v>
      </c>
      <c r="AL813" s="2" t="s">
        <v>904</v>
      </c>
      <c r="AM813" s="2" t="s">
        <v>904</v>
      </c>
      <c r="AN813" s="2" t="s">
        <v>904</v>
      </c>
      <c r="AO813" s="2" t="s">
        <v>904</v>
      </c>
      <c r="AP813" s="2" t="s">
        <v>904</v>
      </c>
      <c r="AQ813" s="2" t="s">
        <v>904</v>
      </c>
      <c r="AR813" s="2" t="s">
        <v>904</v>
      </c>
      <c r="AS813" s="2" t="s">
        <v>904</v>
      </c>
      <c r="AT813" s="2" t="s">
        <v>904</v>
      </c>
      <c r="AU813" s="2" t="s">
        <v>904</v>
      </c>
      <c r="AV813" s="2" t="s">
        <v>904</v>
      </c>
      <c r="AW813" s="2" t="s">
        <v>904</v>
      </c>
      <c r="AX813" s="2" t="s">
        <v>904</v>
      </c>
      <c r="AY813" s="2" t="s">
        <v>904</v>
      </c>
      <c r="AZ813" s="2" t="s">
        <v>904</v>
      </c>
      <c r="BA813" s="205">
        <v>237484.06083366642</v>
      </c>
      <c r="BB813" s="205">
        <v>436.28104103112037</v>
      </c>
      <c r="BC813" s="205">
        <v>436.28104103112037</v>
      </c>
      <c r="BD813" s="205">
        <v>436.28104103112037</v>
      </c>
      <c r="BE813" s="205">
        <v>89057.42090986461</v>
      </c>
      <c r="BF813" s="205">
        <v>89057.42090986461</v>
      </c>
      <c r="BG813" s="205">
        <v>0.0</v>
      </c>
      <c r="BH813" s="205">
        <v>71245.93672789169</v>
      </c>
      <c r="BI813" s="2" t="s">
        <v>904</v>
      </c>
      <c r="BJ813" s="2" t="s">
        <v>904</v>
      </c>
      <c r="BK813" s="203">
        <v>30.0</v>
      </c>
      <c r="BL813" s="2">
        <v>1.0</v>
      </c>
      <c r="BM813" s="207">
        <v>30.0</v>
      </c>
      <c r="BN813" s="208" t="s">
        <v>906</v>
      </c>
      <c r="BO813" s="87">
        <v>20.0</v>
      </c>
      <c r="BP813" s="101">
        <v>0.05</v>
      </c>
      <c r="BQ813" s="101">
        <v>0.04</v>
      </c>
      <c r="BR813" s="2">
        <v>100.0</v>
      </c>
      <c r="BS813" s="2">
        <v>100.0</v>
      </c>
    </row>
    <row r="814" ht="12.75" customHeight="1">
      <c r="A814" s="87" t="str">
        <f t="shared" si="1"/>
        <v>Caribbean Mangrove Conservation  Medium</v>
      </c>
      <c r="B814" s="87" t="s">
        <v>161</v>
      </c>
      <c r="C814" s="203" t="s">
        <v>186</v>
      </c>
      <c r="D814" s="2" t="s">
        <v>587</v>
      </c>
      <c r="E814" s="203" t="s">
        <v>160</v>
      </c>
      <c r="F814" s="2" t="s">
        <v>175</v>
      </c>
      <c r="G814" s="2"/>
      <c r="H814" s="177">
        <v>20000.0</v>
      </c>
      <c r="I814" s="2" t="s">
        <v>903</v>
      </c>
      <c r="J814" s="2">
        <v>1020317.3775256015</v>
      </c>
      <c r="K814" s="2">
        <v>9979287.089277443</v>
      </c>
      <c r="L814" s="204">
        <v>5368622.4565636255</v>
      </c>
      <c r="M814" s="92">
        <v>5336991.783867129</v>
      </c>
      <c r="N814" s="92">
        <v>8347531.25245766</v>
      </c>
      <c r="O814" s="92">
        <v>1514217.8311333635</v>
      </c>
      <c r="P814" s="92">
        <v>1621366.6666666665</v>
      </c>
      <c r="Q814" s="92">
        <v>3822773.952733766</v>
      </c>
      <c r="R814" s="92">
        <v>6726164.585790994</v>
      </c>
      <c r="S814" s="92">
        <v>3422754.6923111617</v>
      </c>
      <c r="T814" s="92">
        <v>2738203.753848929</v>
      </c>
      <c r="U814" s="92">
        <v>1.7624014382474575E7</v>
      </c>
      <c r="V814" s="92">
        <v>3.2425238350212082E7</v>
      </c>
      <c r="W814" s="92">
        <v>1.9490849708920455</v>
      </c>
      <c r="X814" s="92">
        <v>266.84958919335645</v>
      </c>
      <c r="Y814" s="92">
        <v>1952.62056836217</v>
      </c>
      <c r="Z814" s="92">
        <v>171.1377346155581</v>
      </c>
      <c r="AA814" s="92">
        <v>881.2007191237287</v>
      </c>
      <c r="AB814" s="87">
        <v>20000.0</v>
      </c>
      <c r="AC814" s="2">
        <v>0.0</v>
      </c>
      <c r="AD814" s="92">
        <v>1514217.8311333635</v>
      </c>
      <c r="AE814" s="92">
        <v>3822773.952733766</v>
      </c>
      <c r="AF814" s="92">
        <v>1.7624014382474575E7</v>
      </c>
      <c r="AG814" s="92">
        <v>1.9490849708920455</v>
      </c>
      <c r="AH814" s="2" t="s">
        <v>904</v>
      </c>
      <c r="AI814" s="2" t="s">
        <v>904</v>
      </c>
      <c r="AJ814" s="2" t="s">
        <v>904</v>
      </c>
      <c r="AK814" s="177">
        <v>2738203.753848929</v>
      </c>
      <c r="AL814" s="2" t="s">
        <v>904</v>
      </c>
      <c r="AM814" s="2" t="s">
        <v>904</v>
      </c>
      <c r="AN814" s="2" t="s">
        <v>904</v>
      </c>
      <c r="AO814" s="2" t="s">
        <v>904</v>
      </c>
      <c r="AP814" s="2" t="s">
        <v>904</v>
      </c>
      <c r="AQ814" s="2" t="s">
        <v>904</v>
      </c>
      <c r="AR814" s="2" t="s">
        <v>904</v>
      </c>
      <c r="AS814" s="2" t="s">
        <v>904</v>
      </c>
      <c r="AT814" s="2" t="s">
        <v>904</v>
      </c>
      <c r="AU814" s="2" t="s">
        <v>904</v>
      </c>
      <c r="AV814" s="2" t="s">
        <v>904</v>
      </c>
      <c r="AW814" s="2" t="s">
        <v>904</v>
      </c>
      <c r="AX814" s="2" t="s">
        <v>904</v>
      </c>
      <c r="AY814" s="2" t="s">
        <v>904</v>
      </c>
      <c r="AZ814" s="2" t="s">
        <v>904</v>
      </c>
      <c r="BA814" s="205">
        <v>2946139.333649704</v>
      </c>
      <c r="BB814" s="205">
        <v>2733.2457059712942</v>
      </c>
      <c r="BC814" s="205">
        <v>2733.2457059712942</v>
      </c>
      <c r="BD814" s="205">
        <v>2733.2457059712942</v>
      </c>
      <c r="BE814" s="205">
        <v>3422754.6923111617</v>
      </c>
      <c r="BF814" s="205">
        <v>3422754.6923111617</v>
      </c>
      <c r="BG814" s="205">
        <v>0.0</v>
      </c>
      <c r="BH814" s="205">
        <v>2738203.753848929</v>
      </c>
      <c r="BI814" s="2" t="s">
        <v>904</v>
      </c>
      <c r="BJ814" s="2" t="s">
        <v>904</v>
      </c>
      <c r="BK814" s="203">
        <v>9.780571525184127</v>
      </c>
      <c r="BL814" s="2">
        <v>3.0</v>
      </c>
      <c r="BM814" s="207">
        <v>9.780571525184127</v>
      </c>
      <c r="BN814" s="208" t="s">
        <v>905</v>
      </c>
      <c r="BO814" s="87">
        <v>20.0</v>
      </c>
      <c r="BP814" s="101">
        <v>0.05</v>
      </c>
      <c r="BQ814" s="101">
        <v>0.04</v>
      </c>
      <c r="BR814" s="2">
        <v>100.0</v>
      </c>
      <c r="BS814" s="2">
        <v>100.0</v>
      </c>
    </row>
    <row r="815" ht="12.75" customHeight="1">
      <c r="A815" s="87" t="str">
        <f t="shared" si="1"/>
        <v>Caribbean Mangrove Conservation  Medium</v>
      </c>
      <c r="B815" s="87" t="s">
        <v>161</v>
      </c>
      <c r="C815" s="203" t="s">
        <v>186</v>
      </c>
      <c r="D815" s="2" t="s">
        <v>587</v>
      </c>
      <c r="E815" s="203" t="s">
        <v>160</v>
      </c>
      <c r="F815" s="2" t="s">
        <v>175</v>
      </c>
      <c r="G815" s="2"/>
      <c r="H815" s="177">
        <v>20000.0</v>
      </c>
      <c r="I815" s="2" t="s">
        <v>903</v>
      </c>
      <c r="J815" s="2">
        <v>1020317.3775256015</v>
      </c>
      <c r="K815" s="2">
        <v>9979287.089277443</v>
      </c>
      <c r="L815" s="204">
        <v>5368622.4565636255</v>
      </c>
      <c r="M815" s="92">
        <v>5336991.783867129</v>
      </c>
      <c r="N815" s="92">
        <v>8347531.25245766</v>
      </c>
      <c r="O815" s="92">
        <v>1514217.8311333635</v>
      </c>
      <c r="P815" s="92">
        <v>1621366.6666666665</v>
      </c>
      <c r="Q815" s="92">
        <v>3822773.952733766</v>
      </c>
      <c r="R815" s="92">
        <v>6726164.585790994</v>
      </c>
      <c r="S815" s="92">
        <v>3422754.6923111617</v>
      </c>
      <c r="T815" s="92">
        <v>2738203.753848929</v>
      </c>
      <c r="U815" s="92">
        <v>1.7624014382474575E7</v>
      </c>
      <c r="V815" s="92">
        <v>3.2425238350212082E7</v>
      </c>
      <c r="W815" s="92">
        <v>1.9490849708920455</v>
      </c>
      <c r="X815" s="92">
        <v>266.84958919335645</v>
      </c>
      <c r="Y815" s="92">
        <v>1952.62056836217</v>
      </c>
      <c r="Z815" s="92">
        <v>171.1377346155581</v>
      </c>
      <c r="AA815" s="92">
        <v>881.2007191237287</v>
      </c>
      <c r="AB815" s="87">
        <v>20000.0</v>
      </c>
      <c r="AC815" s="2">
        <v>0.0</v>
      </c>
      <c r="AD815" s="92">
        <v>1514217.8311333635</v>
      </c>
      <c r="AE815" s="92">
        <v>3822773.952733766</v>
      </c>
      <c r="AF815" s="92">
        <v>1.7624014382474575E7</v>
      </c>
      <c r="AG815" s="92">
        <v>1.9490849708920455</v>
      </c>
      <c r="AH815" s="2" t="s">
        <v>904</v>
      </c>
      <c r="AI815" s="2" t="s">
        <v>904</v>
      </c>
      <c r="AJ815" s="2" t="s">
        <v>904</v>
      </c>
      <c r="AK815" s="177">
        <v>2738203.753848929</v>
      </c>
      <c r="AL815" s="2" t="s">
        <v>904</v>
      </c>
      <c r="AM815" s="2" t="s">
        <v>904</v>
      </c>
      <c r="AN815" s="2" t="s">
        <v>904</v>
      </c>
      <c r="AO815" s="2" t="s">
        <v>904</v>
      </c>
      <c r="AP815" s="2" t="s">
        <v>904</v>
      </c>
      <c r="AQ815" s="2" t="s">
        <v>904</v>
      </c>
      <c r="AR815" s="2" t="s">
        <v>904</v>
      </c>
      <c r="AS815" s="2" t="s">
        <v>904</v>
      </c>
      <c r="AT815" s="2" t="s">
        <v>904</v>
      </c>
      <c r="AU815" s="2" t="s">
        <v>904</v>
      </c>
      <c r="AV815" s="2" t="s">
        <v>904</v>
      </c>
      <c r="AW815" s="2" t="s">
        <v>904</v>
      </c>
      <c r="AX815" s="2" t="s">
        <v>904</v>
      </c>
      <c r="AY815" s="2" t="s">
        <v>904</v>
      </c>
      <c r="AZ815" s="2" t="s">
        <v>904</v>
      </c>
      <c r="BA815" s="205">
        <v>2946139.333649704</v>
      </c>
      <c r="BB815" s="205">
        <v>2733.2457059712942</v>
      </c>
      <c r="BC815" s="205">
        <v>2733.2457059712942</v>
      </c>
      <c r="BD815" s="205">
        <v>2733.2457059712942</v>
      </c>
      <c r="BE815" s="205">
        <v>3422754.6923111617</v>
      </c>
      <c r="BF815" s="205">
        <v>3422754.6923111617</v>
      </c>
      <c r="BG815" s="205">
        <v>0.0</v>
      </c>
      <c r="BH815" s="205">
        <v>2738203.753848929</v>
      </c>
      <c r="BI815" s="2" t="s">
        <v>904</v>
      </c>
      <c r="BJ815" s="2" t="s">
        <v>904</v>
      </c>
      <c r="BK815" s="203">
        <v>9.780571525184127</v>
      </c>
      <c r="BL815" s="2">
        <v>3.0</v>
      </c>
      <c r="BM815" s="207">
        <v>9.780571525184127</v>
      </c>
      <c r="BN815" s="208" t="s">
        <v>905</v>
      </c>
      <c r="BO815" s="87">
        <v>20.0</v>
      </c>
      <c r="BP815" s="101">
        <v>0.05</v>
      </c>
      <c r="BQ815" s="101">
        <v>0.04</v>
      </c>
      <c r="BR815" s="2">
        <v>100.0</v>
      </c>
      <c r="BS815" s="2">
        <v>100.0</v>
      </c>
    </row>
    <row r="816" ht="12.75" customHeight="1">
      <c r="A816" s="87" t="str">
        <f t="shared" si="1"/>
        <v>Caribbean Seagrass Conservation  Medium</v>
      </c>
      <c r="B816" s="87" t="s">
        <v>161</v>
      </c>
      <c r="C816" s="203" t="s">
        <v>186</v>
      </c>
      <c r="D816" s="2" t="s">
        <v>587</v>
      </c>
      <c r="E816" s="203" t="s">
        <v>167</v>
      </c>
      <c r="F816" s="2" t="s">
        <v>175</v>
      </c>
      <c r="G816" s="2"/>
      <c r="H816" s="177">
        <v>2000.0</v>
      </c>
      <c r="I816" s="2" t="s">
        <v>903</v>
      </c>
      <c r="J816" s="2">
        <v>16337.066305392402</v>
      </c>
      <c r="K816" s="2">
        <v>1.2838032163168888E8</v>
      </c>
      <c r="L816" s="204">
        <v>2847101.1659830883</v>
      </c>
      <c r="M816" s="92">
        <v>4445210.395309433</v>
      </c>
      <c r="N816" s="92">
        <v>6800349.488679361</v>
      </c>
      <c r="O816" s="92">
        <v>1514217.8311333635</v>
      </c>
      <c r="P816" s="92">
        <v>1621366.6666666665</v>
      </c>
      <c r="Q816" s="92">
        <v>2930992.56417607</v>
      </c>
      <c r="R816" s="92">
        <v>5178982.822012695</v>
      </c>
      <c r="S816" s="92">
        <v>2903.709169102556</v>
      </c>
      <c r="T816" s="92">
        <v>2322.9673352820455</v>
      </c>
      <c r="U816" s="92">
        <v>1.172397025670425E7</v>
      </c>
      <c r="V816" s="92">
        <v>2.2425182285456374E7</v>
      </c>
      <c r="W816" s="92">
        <v>1913.5914344528283</v>
      </c>
      <c r="X816" s="92">
        <v>2222.6051976547164</v>
      </c>
      <c r="Y816" s="92">
        <v>80190.33017029642</v>
      </c>
      <c r="Z816" s="92">
        <v>1.451854584551278</v>
      </c>
      <c r="AA816" s="92">
        <v>5861.985128352125</v>
      </c>
      <c r="AB816" s="87">
        <v>2000.0</v>
      </c>
      <c r="AC816" s="2">
        <v>0.0</v>
      </c>
      <c r="AD816" s="92">
        <v>1514217.8311333635</v>
      </c>
      <c r="AE816" s="92">
        <v>2930992.56417607</v>
      </c>
      <c r="AF816" s="92">
        <v>1.172397025670425E7</v>
      </c>
      <c r="AG816" s="92">
        <v>1913.5914344528283</v>
      </c>
      <c r="AH816" s="2" t="s">
        <v>904</v>
      </c>
      <c r="AI816" s="2" t="s">
        <v>904</v>
      </c>
      <c r="AJ816" s="2" t="s">
        <v>904</v>
      </c>
      <c r="AK816" s="177">
        <v>2322.9673352820455</v>
      </c>
      <c r="AL816" s="2" t="s">
        <v>904</v>
      </c>
      <c r="AM816" s="2" t="s">
        <v>904</v>
      </c>
      <c r="AN816" s="2" t="s">
        <v>904</v>
      </c>
      <c r="AO816" s="2" t="s">
        <v>904</v>
      </c>
      <c r="AP816" s="2" t="s">
        <v>904</v>
      </c>
      <c r="AQ816" s="2" t="s">
        <v>904</v>
      </c>
      <c r="AR816" s="2" t="s">
        <v>904</v>
      </c>
      <c r="AS816" s="2" t="s">
        <v>904</v>
      </c>
      <c r="AT816" s="2" t="s">
        <v>904</v>
      </c>
      <c r="AU816" s="2" t="s">
        <v>904</v>
      </c>
      <c r="AV816" s="2" t="s">
        <v>904</v>
      </c>
      <c r="AW816" s="2" t="s">
        <v>904</v>
      </c>
      <c r="AX816" s="2" t="s">
        <v>904</v>
      </c>
      <c r="AY816" s="2" t="s">
        <v>904</v>
      </c>
      <c r="AZ816" s="2" t="s">
        <v>904</v>
      </c>
      <c r="BA816" s="205">
        <v>4660284.155817212</v>
      </c>
      <c r="BB816" s="205">
        <v>55.43324719912425</v>
      </c>
      <c r="BC816" s="205">
        <v>55.43324719912425</v>
      </c>
      <c r="BD816" s="205">
        <v>55.43324719912425</v>
      </c>
      <c r="BE816" s="205">
        <v>2903.709169102556</v>
      </c>
      <c r="BF816" s="205">
        <v>2903.709169102556</v>
      </c>
      <c r="BG816" s="205">
        <v>0.0</v>
      </c>
      <c r="BH816" s="205">
        <v>2322.9673352820455</v>
      </c>
      <c r="BI816" s="2" t="s">
        <v>904</v>
      </c>
      <c r="BJ816" s="2" t="s">
        <v>904</v>
      </c>
      <c r="BK816" s="203">
        <v>7858.223700133614</v>
      </c>
      <c r="BL816" s="2">
        <v>3.0</v>
      </c>
      <c r="BM816" s="207">
        <v>7858.223700133614</v>
      </c>
      <c r="BN816" s="208" t="s">
        <v>905</v>
      </c>
      <c r="BO816" s="87">
        <v>20.0</v>
      </c>
      <c r="BP816" s="101">
        <v>0.05</v>
      </c>
      <c r="BQ816" s="101">
        <v>0.04</v>
      </c>
      <c r="BR816" s="2">
        <v>100.0</v>
      </c>
      <c r="BS816" s="2">
        <v>100.0</v>
      </c>
    </row>
    <row r="817" ht="12.75" customHeight="1">
      <c r="A817" s="87" t="str">
        <f t="shared" si="1"/>
        <v>Caribbean Seagrass Conservation  Medium</v>
      </c>
      <c r="B817" s="87" t="s">
        <v>161</v>
      </c>
      <c r="C817" s="203" t="s">
        <v>186</v>
      </c>
      <c r="D817" s="2" t="s">
        <v>587</v>
      </c>
      <c r="E817" s="203" t="s">
        <v>167</v>
      </c>
      <c r="F817" s="2" t="s">
        <v>175</v>
      </c>
      <c r="G817" s="2"/>
      <c r="H817" s="177">
        <v>2000.0</v>
      </c>
      <c r="I817" s="2" t="s">
        <v>903</v>
      </c>
      <c r="J817" s="2">
        <v>16337.066305392402</v>
      </c>
      <c r="K817" s="2">
        <v>1.2838032163168888E8</v>
      </c>
      <c r="L817" s="204">
        <v>2847101.1659830883</v>
      </c>
      <c r="M817" s="92">
        <v>4445210.395309433</v>
      </c>
      <c r="N817" s="92">
        <v>6800349.488679361</v>
      </c>
      <c r="O817" s="92">
        <v>1514217.8311333635</v>
      </c>
      <c r="P817" s="92">
        <v>1621366.6666666665</v>
      </c>
      <c r="Q817" s="92">
        <v>2930992.56417607</v>
      </c>
      <c r="R817" s="92">
        <v>5178982.822012695</v>
      </c>
      <c r="S817" s="92">
        <v>2903.709169102556</v>
      </c>
      <c r="T817" s="92">
        <v>2322.9673352820455</v>
      </c>
      <c r="U817" s="92">
        <v>1.172397025670425E7</v>
      </c>
      <c r="V817" s="92">
        <v>2.2425182285456374E7</v>
      </c>
      <c r="W817" s="92">
        <v>1913.5914344528283</v>
      </c>
      <c r="X817" s="92">
        <v>2222.6051976547164</v>
      </c>
      <c r="Y817" s="92">
        <v>80190.33017029642</v>
      </c>
      <c r="Z817" s="92">
        <v>1.451854584551278</v>
      </c>
      <c r="AA817" s="92">
        <v>5861.985128352125</v>
      </c>
      <c r="AB817" s="87">
        <v>2000.0</v>
      </c>
      <c r="AC817" s="2">
        <v>0.0</v>
      </c>
      <c r="AD817" s="92">
        <v>1514217.8311333635</v>
      </c>
      <c r="AE817" s="92">
        <v>2930992.56417607</v>
      </c>
      <c r="AF817" s="92">
        <v>1.172397025670425E7</v>
      </c>
      <c r="AG817" s="92">
        <v>1913.5914344528283</v>
      </c>
      <c r="AH817" s="2" t="s">
        <v>904</v>
      </c>
      <c r="AI817" s="2" t="s">
        <v>904</v>
      </c>
      <c r="AJ817" s="2" t="s">
        <v>904</v>
      </c>
      <c r="AK817" s="177">
        <v>2322.9673352820455</v>
      </c>
      <c r="AL817" s="2" t="s">
        <v>904</v>
      </c>
      <c r="AM817" s="2" t="s">
        <v>904</v>
      </c>
      <c r="AN817" s="2" t="s">
        <v>904</v>
      </c>
      <c r="AO817" s="2" t="s">
        <v>904</v>
      </c>
      <c r="AP817" s="2" t="s">
        <v>904</v>
      </c>
      <c r="AQ817" s="2" t="s">
        <v>904</v>
      </c>
      <c r="AR817" s="2" t="s">
        <v>904</v>
      </c>
      <c r="AS817" s="2" t="s">
        <v>904</v>
      </c>
      <c r="AT817" s="2" t="s">
        <v>904</v>
      </c>
      <c r="AU817" s="2" t="s">
        <v>904</v>
      </c>
      <c r="AV817" s="2" t="s">
        <v>904</v>
      </c>
      <c r="AW817" s="2" t="s">
        <v>904</v>
      </c>
      <c r="AX817" s="2" t="s">
        <v>904</v>
      </c>
      <c r="AY817" s="2" t="s">
        <v>904</v>
      </c>
      <c r="AZ817" s="2" t="s">
        <v>904</v>
      </c>
      <c r="BA817" s="205">
        <v>4660284.155817212</v>
      </c>
      <c r="BB817" s="205">
        <v>55.43324719912425</v>
      </c>
      <c r="BC817" s="205">
        <v>55.43324719912425</v>
      </c>
      <c r="BD817" s="205">
        <v>55.43324719912425</v>
      </c>
      <c r="BE817" s="205">
        <v>2903.709169102556</v>
      </c>
      <c r="BF817" s="205">
        <v>2903.709169102556</v>
      </c>
      <c r="BG817" s="205">
        <v>0.0</v>
      </c>
      <c r="BH817" s="205">
        <v>2322.9673352820455</v>
      </c>
      <c r="BI817" s="2" t="s">
        <v>904</v>
      </c>
      <c r="BJ817" s="2" t="s">
        <v>904</v>
      </c>
      <c r="BK817" s="203">
        <v>7858.223700133614</v>
      </c>
      <c r="BL817" s="2">
        <v>3.0</v>
      </c>
      <c r="BM817" s="207">
        <v>7858.223700133614</v>
      </c>
      <c r="BN817" s="208" t="s">
        <v>905</v>
      </c>
      <c r="BO817" s="87">
        <v>20.0</v>
      </c>
      <c r="BP817" s="101">
        <v>0.05</v>
      </c>
      <c r="BQ817" s="101">
        <v>0.04</v>
      </c>
      <c r="BR817" s="2">
        <v>100.0</v>
      </c>
      <c r="BS817" s="2">
        <v>100.0</v>
      </c>
    </row>
    <row r="818" ht="12.75" customHeight="1">
      <c r="A818" s="87" t="str">
        <f t="shared" si="1"/>
        <v>Caribbean Salt marsh Conservation  Medium</v>
      </c>
      <c r="B818" s="87" t="s">
        <v>161</v>
      </c>
      <c r="C818" s="203" t="s">
        <v>186</v>
      </c>
      <c r="D818" s="2" t="s">
        <v>587</v>
      </c>
      <c r="E818" s="203" t="s">
        <v>168</v>
      </c>
      <c r="F818" s="2" t="s">
        <v>175</v>
      </c>
      <c r="G818" s="2"/>
      <c r="H818" s="177">
        <v>4000.0</v>
      </c>
      <c r="I818" s="2" t="s">
        <v>903</v>
      </c>
      <c r="J818" s="2">
        <v>6472.618476815614</v>
      </c>
      <c r="K818" s="2">
        <v>4761185.178250757</v>
      </c>
      <c r="L818" s="204">
        <v>5350664.1477330085</v>
      </c>
      <c r="M818" s="92">
        <v>5001788.351544134</v>
      </c>
      <c r="N818" s="92">
        <v>7735709.760159811</v>
      </c>
      <c r="O818" s="92">
        <v>1514217.8311333635</v>
      </c>
      <c r="P818" s="92">
        <v>1621366.6666666665</v>
      </c>
      <c r="Q818" s="92">
        <v>3487570.520410771</v>
      </c>
      <c r="R818" s="92">
        <v>6114343.093493145</v>
      </c>
      <c r="S818" s="92">
        <v>44528.710454932305</v>
      </c>
      <c r="T818" s="92">
        <v>35622.968363945845</v>
      </c>
      <c r="U818" s="92">
        <v>1.7252894332490347E7</v>
      </c>
      <c r="V818" s="92">
        <v>3.1712184998203553E7</v>
      </c>
      <c r="W818" s="92">
        <v>140.40908383722635</v>
      </c>
      <c r="X818" s="92">
        <v>1250.4470878860336</v>
      </c>
      <c r="Y818" s="92">
        <v>22929.2033397681</v>
      </c>
      <c r="Z818" s="92">
        <v>11.132177613733075</v>
      </c>
      <c r="AA818" s="92">
        <v>4313.223583122587</v>
      </c>
      <c r="AB818" s="87">
        <v>4000.0</v>
      </c>
      <c r="AC818" s="2">
        <v>0.0</v>
      </c>
      <c r="AD818" s="92">
        <v>1514217.8311333635</v>
      </c>
      <c r="AE818" s="92">
        <v>3487570.520410771</v>
      </c>
      <c r="AF818" s="92">
        <v>1.7252894332490347E7</v>
      </c>
      <c r="AG818" s="92">
        <v>140.40908383722635</v>
      </c>
      <c r="AH818" s="2" t="s">
        <v>904</v>
      </c>
      <c r="AI818" s="2" t="s">
        <v>904</v>
      </c>
      <c r="AJ818" s="2" t="s">
        <v>904</v>
      </c>
      <c r="AK818" s="177">
        <v>35622.968363945845</v>
      </c>
      <c r="AL818" s="2" t="s">
        <v>904</v>
      </c>
      <c r="AM818" s="2" t="s">
        <v>904</v>
      </c>
      <c r="AN818" s="2" t="s">
        <v>904</v>
      </c>
      <c r="AO818" s="2" t="s">
        <v>904</v>
      </c>
      <c r="AP818" s="2" t="s">
        <v>904</v>
      </c>
      <c r="AQ818" s="2" t="s">
        <v>904</v>
      </c>
      <c r="AR818" s="2" t="s">
        <v>904</v>
      </c>
      <c r="AS818" s="2" t="s">
        <v>904</v>
      </c>
      <c r="AT818" s="2" t="s">
        <v>904</v>
      </c>
      <c r="AU818" s="2" t="s">
        <v>904</v>
      </c>
      <c r="AV818" s="2" t="s">
        <v>904</v>
      </c>
      <c r="AW818" s="2" t="s">
        <v>904</v>
      </c>
      <c r="AX818" s="2" t="s">
        <v>904</v>
      </c>
      <c r="AY818" s="2" t="s">
        <v>904</v>
      </c>
      <c r="AZ818" s="2" t="s">
        <v>904</v>
      </c>
      <c r="BA818" s="205">
        <v>237484.06083366642</v>
      </c>
      <c r="BB818" s="205">
        <v>218.14052051556018</v>
      </c>
      <c r="BC818" s="205">
        <v>218.14052051556018</v>
      </c>
      <c r="BD818" s="205">
        <v>218.14052051556018</v>
      </c>
      <c r="BE818" s="205">
        <v>44528.710454932305</v>
      </c>
      <c r="BF818" s="205">
        <v>44528.710454932305</v>
      </c>
      <c r="BG818" s="205">
        <v>0.0</v>
      </c>
      <c r="BH818" s="205">
        <v>35622.968363945845</v>
      </c>
      <c r="BI818" s="2" t="s">
        <v>904</v>
      </c>
      <c r="BJ818" s="2" t="s">
        <v>904</v>
      </c>
      <c r="BK818" s="203">
        <v>735.5887258464145</v>
      </c>
      <c r="BL818" s="2">
        <v>3.0</v>
      </c>
      <c r="BM818" s="207">
        <v>735.5887258464145</v>
      </c>
      <c r="BN818" s="208" t="s">
        <v>905</v>
      </c>
      <c r="BO818" s="87">
        <v>20.0</v>
      </c>
      <c r="BP818" s="101">
        <v>0.05</v>
      </c>
      <c r="BQ818" s="101">
        <v>0.04</v>
      </c>
      <c r="BR818" s="2">
        <v>100.0</v>
      </c>
      <c r="BS818" s="2">
        <v>100.0</v>
      </c>
    </row>
    <row r="819" ht="12.75" customHeight="1">
      <c r="A819" s="87" t="str">
        <f t="shared" si="1"/>
        <v>Caribbean Salt marsh Conservation  Medium</v>
      </c>
      <c r="B819" s="87" t="s">
        <v>161</v>
      </c>
      <c r="C819" s="203" t="s">
        <v>186</v>
      </c>
      <c r="D819" s="2" t="s">
        <v>587</v>
      </c>
      <c r="E819" s="203" t="s">
        <v>168</v>
      </c>
      <c r="F819" s="2" t="s">
        <v>175</v>
      </c>
      <c r="G819" s="2"/>
      <c r="H819" s="177">
        <v>4000.0</v>
      </c>
      <c r="I819" s="2" t="s">
        <v>903</v>
      </c>
      <c r="J819" s="2">
        <v>6472.618476815614</v>
      </c>
      <c r="K819" s="2">
        <v>4761185.178250757</v>
      </c>
      <c r="L819" s="204">
        <v>5350664.1477330085</v>
      </c>
      <c r="M819" s="92">
        <v>5001788.351544134</v>
      </c>
      <c r="N819" s="92">
        <v>7735709.760159811</v>
      </c>
      <c r="O819" s="92">
        <v>1514217.8311333635</v>
      </c>
      <c r="P819" s="92">
        <v>1621366.6666666665</v>
      </c>
      <c r="Q819" s="92">
        <v>3487570.520410771</v>
      </c>
      <c r="R819" s="92">
        <v>6114343.093493145</v>
      </c>
      <c r="S819" s="92">
        <v>44528.710454932305</v>
      </c>
      <c r="T819" s="92">
        <v>35622.968363945845</v>
      </c>
      <c r="U819" s="92">
        <v>1.7252894332490347E7</v>
      </c>
      <c r="V819" s="92">
        <v>3.1712184998203553E7</v>
      </c>
      <c r="W819" s="92">
        <v>140.40908383722635</v>
      </c>
      <c r="X819" s="92">
        <v>1250.4470878860336</v>
      </c>
      <c r="Y819" s="92">
        <v>22929.2033397681</v>
      </c>
      <c r="Z819" s="92">
        <v>11.132177613733075</v>
      </c>
      <c r="AA819" s="92">
        <v>4313.223583122587</v>
      </c>
      <c r="AB819" s="87">
        <v>4000.0</v>
      </c>
      <c r="AC819" s="2">
        <v>0.0</v>
      </c>
      <c r="AD819" s="92">
        <v>1514217.8311333635</v>
      </c>
      <c r="AE819" s="92">
        <v>3487570.520410771</v>
      </c>
      <c r="AF819" s="92">
        <v>1.7252894332490347E7</v>
      </c>
      <c r="AG819" s="92">
        <v>140.40908383722635</v>
      </c>
      <c r="AH819" s="2" t="s">
        <v>904</v>
      </c>
      <c r="AI819" s="2" t="s">
        <v>904</v>
      </c>
      <c r="AJ819" s="2" t="s">
        <v>904</v>
      </c>
      <c r="AK819" s="177">
        <v>35622.968363945845</v>
      </c>
      <c r="AL819" s="2" t="s">
        <v>904</v>
      </c>
      <c r="AM819" s="2" t="s">
        <v>904</v>
      </c>
      <c r="AN819" s="2" t="s">
        <v>904</v>
      </c>
      <c r="AO819" s="2" t="s">
        <v>904</v>
      </c>
      <c r="AP819" s="2" t="s">
        <v>904</v>
      </c>
      <c r="AQ819" s="2" t="s">
        <v>904</v>
      </c>
      <c r="AR819" s="2" t="s">
        <v>904</v>
      </c>
      <c r="AS819" s="2" t="s">
        <v>904</v>
      </c>
      <c r="AT819" s="2" t="s">
        <v>904</v>
      </c>
      <c r="AU819" s="2" t="s">
        <v>904</v>
      </c>
      <c r="AV819" s="2" t="s">
        <v>904</v>
      </c>
      <c r="AW819" s="2" t="s">
        <v>904</v>
      </c>
      <c r="AX819" s="2" t="s">
        <v>904</v>
      </c>
      <c r="AY819" s="2" t="s">
        <v>904</v>
      </c>
      <c r="AZ819" s="2" t="s">
        <v>904</v>
      </c>
      <c r="BA819" s="205">
        <v>237484.06083366642</v>
      </c>
      <c r="BB819" s="205">
        <v>218.14052051556018</v>
      </c>
      <c r="BC819" s="205">
        <v>218.14052051556018</v>
      </c>
      <c r="BD819" s="205">
        <v>218.14052051556018</v>
      </c>
      <c r="BE819" s="205">
        <v>44528.710454932305</v>
      </c>
      <c r="BF819" s="205">
        <v>44528.710454932305</v>
      </c>
      <c r="BG819" s="205">
        <v>0.0</v>
      </c>
      <c r="BH819" s="205">
        <v>35622.968363945845</v>
      </c>
      <c r="BI819" s="2" t="s">
        <v>904</v>
      </c>
      <c r="BJ819" s="2" t="s">
        <v>904</v>
      </c>
      <c r="BK819" s="203">
        <v>735.5887258464145</v>
      </c>
      <c r="BL819" s="2">
        <v>3.0</v>
      </c>
      <c r="BM819" s="207">
        <v>735.5887258464145</v>
      </c>
      <c r="BN819" s="208" t="s">
        <v>905</v>
      </c>
      <c r="BO819" s="87">
        <v>20.0</v>
      </c>
      <c r="BP819" s="101">
        <v>0.05</v>
      </c>
      <c r="BQ819" s="101">
        <v>0.04</v>
      </c>
      <c r="BR819" s="2">
        <v>100.0</v>
      </c>
      <c r="BS819" s="2">
        <v>100.0</v>
      </c>
    </row>
    <row r="820" ht="12.75" customHeight="1">
      <c r="A820" s="87" t="str">
        <f t="shared" si="1"/>
        <v>Caribbean Mangrove Conservation  Medium</v>
      </c>
      <c r="B820" s="87" t="s">
        <v>161</v>
      </c>
      <c r="C820" s="203" t="s">
        <v>186</v>
      </c>
      <c r="D820" s="2" t="s">
        <v>587</v>
      </c>
      <c r="E820" s="203" t="s">
        <v>160</v>
      </c>
      <c r="F820" s="2" t="s">
        <v>175</v>
      </c>
      <c r="G820" s="2"/>
      <c r="H820" s="177">
        <v>20000.0</v>
      </c>
      <c r="I820" s="2" t="s">
        <v>903</v>
      </c>
      <c r="J820" s="2">
        <v>1020317.3775256015</v>
      </c>
      <c r="K820" s="2">
        <v>3.0609521325768046E7</v>
      </c>
      <c r="L820" s="204">
        <v>2.1764021620876584E7</v>
      </c>
      <c r="M820" s="92">
        <v>8980413.82038112</v>
      </c>
      <c r="N820" s="92">
        <v>1.505081833453467E7</v>
      </c>
      <c r="O820" s="92">
        <v>1514217.8311333635</v>
      </c>
      <c r="P820" s="92">
        <v>1621366.6666666665</v>
      </c>
      <c r="Q820" s="92">
        <v>7466195.989247756</v>
      </c>
      <c r="R820" s="92">
        <v>1.3429451667868003E7</v>
      </c>
      <c r="S820" s="92">
        <v>3422754.6923111617</v>
      </c>
      <c r="T820" s="92">
        <v>2738203.753848929</v>
      </c>
      <c r="U820" s="92">
        <v>5.405823474761447E7</v>
      </c>
      <c r="V820" s="92">
        <v>9.945810917098215E7</v>
      </c>
      <c r="W820" s="92">
        <v>3.2796733288229154</v>
      </c>
      <c r="X820" s="92">
        <v>449.020691019056</v>
      </c>
      <c r="Y820" s="92">
        <v>3285.622584446653</v>
      </c>
      <c r="Z820" s="92">
        <v>171.1377346155581</v>
      </c>
      <c r="AA820" s="92">
        <v>2702.9117373807235</v>
      </c>
      <c r="AB820" s="87">
        <v>20000.0</v>
      </c>
      <c r="AC820" s="2">
        <v>0.0</v>
      </c>
      <c r="AD820" s="92">
        <v>1514217.8311333635</v>
      </c>
      <c r="AE820" s="92">
        <v>7466195.989247756</v>
      </c>
      <c r="AF820" s="92">
        <v>5.405823474761447E7</v>
      </c>
      <c r="AG820" s="92">
        <v>3.2796733288229154</v>
      </c>
      <c r="AH820" s="2" t="s">
        <v>904</v>
      </c>
      <c r="AI820" s="2" t="s">
        <v>904</v>
      </c>
      <c r="AJ820" s="2" t="s">
        <v>904</v>
      </c>
      <c r="AK820" s="177">
        <v>2738203.753848929</v>
      </c>
      <c r="AL820" s="2" t="s">
        <v>904</v>
      </c>
      <c r="AM820" s="2" t="s">
        <v>904</v>
      </c>
      <c r="AN820" s="2" t="s">
        <v>904</v>
      </c>
      <c r="AO820" s="2" t="s">
        <v>904</v>
      </c>
      <c r="AP820" s="2" t="s">
        <v>904</v>
      </c>
      <c r="AQ820" s="2" t="s">
        <v>904</v>
      </c>
      <c r="AR820" s="2" t="s">
        <v>904</v>
      </c>
      <c r="AS820" s="2" t="s">
        <v>904</v>
      </c>
      <c r="AT820" s="2" t="s">
        <v>904</v>
      </c>
      <c r="AU820" s="2" t="s">
        <v>904</v>
      </c>
      <c r="AV820" s="2" t="s">
        <v>904</v>
      </c>
      <c r="AW820" s="2" t="s">
        <v>904</v>
      </c>
      <c r="AX820" s="2" t="s">
        <v>904</v>
      </c>
      <c r="AY820" s="2" t="s">
        <v>904</v>
      </c>
      <c r="AZ820" s="2" t="s">
        <v>904</v>
      </c>
      <c r="BA820" s="205">
        <v>2946139.333649704</v>
      </c>
      <c r="BB820" s="205">
        <v>2733.2457059712942</v>
      </c>
      <c r="BC820" s="205">
        <v>2733.2457059712942</v>
      </c>
      <c r="BD820" s="205">
        <v>2733.2457059712942</v>
      </c>
      <c r="BE820" s="205">
        <v>3422754.6923111617</v>
      </c>
      <c r="BF820" s="205">
        <v>3422754.6923111617</v>
      </c>
      <c r="BG820" s="205">
        <v>0.0</v>
      </c>
      <c r="BH820" s="205">
        <v>2738203.753848929</v>
      </c>
      <c r="BI820" s="2" t="s">
        <v>904</v>
      </c>
      <c r="BJ820" s="2" t="s">
        <v>904</v>
      </c>
      <c r="BK820" s="203">
        <v>30.0</v>
      </c>
      <c r="BL820" s="2">
        <v>3.0</v>
      </c>
      <c r="BM820" s="207">
        <v>30.0</v>
      </c>
      <c r="BN820" s="208" t="s">
        <v>906</v>
      </c>
      <c r="BO820" s="87">
        <v>20.0</v>
      </c>
      <c r="BP820" s="101">
        <v>0.05</v>
      </c>
      <c r="BQ820" s="101">
        <v>0.04</v>
      </c>
      <c r="BR820" s="2">
        <v>100.0</v>
      </c>
      <c r="BS820" s="2">
        <v>100.0</v>
      </c>
    </row>
    <row r="821" ht="12.75" customHeight="1">
      <c r="A821" s="87" t="str">
        <f t="shared" si="1"/>
        <v>Caribbean Mangrove Conservation  Medium</v>
      </c>
      <c r="B821" s="87" t="s">
        <v>161</v>
      </c>
      <c r="C821" s="203" t="s">
        <v>186</v>
      </c>
      <c r="D821" s="2" t="s">
        <v>587</v>
      </c>
      <c r="E821" s="203" t="s">
        <v>160</v>
      </c>
      <c r="F821" s="2" t="s">
        <v>175</v>
      </c>
      <c r="G821" s="2"/>
      <c r="H821" s="177">
        <v>20000.0</v>
      </c>
      <c r="I821" s="2" t="s">
        <v>903</v>
      </c>
      <c r="J821" s="2">
        <v>1020317.3775256015</v>
      </c>
      <c r="K821" s="2">
        <v>3.0609521325768046E7</v>
      </c>
      <c r="L821" s="204">
        <v>2.1764021620876584E7</v>
      </c>
      <c r="M821" s="92">
        <v>8980413.82038112</v>
      </c>
      <c r="N821" s="92">
        <v>1.505081833453467E7</v>
      </c>
      <c r="O821" s="92">
        <v>1514217.8311333635</v>
      </c>
      <c r="P821" s="92">
        <v>1621366.6666666665</v>
      </c>
      <c r="Q821" s="92">
        <v>7466195.989247756</v>
      </c>
      <c r="R821" s="92">
        <v>1.3429451667868003E7</v>
      </c>
      <c r="S821" s="92">
        <v>3422754.6923111617</v>
      </c>
      <c r="T821" s="92">
        <v>2738203.753848929</v>
      </c>
      <c r="U821" s="92">
        <v>5.405823474761447E7</v>
      </c>
      <c r="V821" s="92">
        <v>9.945810917098215E7</v>
      </c>
      <c r="W821" s="92">
        <v>3.2796733288229154</v>
      </c>
      <c r="X821" s="92">
        <v>449.020691019056</v>
      </c>
      <c r="Y821" s="92">
        <v>3285.622584446653</v>
      </c>
      <c r="Z821" s="92">
        <v>171.1377346155581</v>
      </c>
      <c r="AA821" s="92">
        <v>2702.9117373807235</v>
      </c>
      <c r="AB821" s="87">
        <v>20000.0</v>
      </c>
      <c r="AC821" s="2">
        <v>0.0</v>
      </c>
      <c r="AD821" s="92">
        <v>1514217.8311333635</v>
      </c>
      <c r="AE821" s="92">
        <v>7466195.989247756</v>
      </c>
      <c r="AF821" s="92">
        <v>5.405823474761447E7</v>
      </c>
      <c r="AG821" s="92">
        <v>3.2796733288229154</v>
      </c>
      <c r="AH821" s="2" t="s">
        <v>904</v>
      </c>
      <c r="AI821" s="2" t="s">
        <v>904</v>
      </c>
      <c r="AJ821" s="2" t="s">
        <v>904</v>
      </c>
      <c r="AK821" s="177">
        <v>2738203.753848929</v>
      </c>
      <c r="AL821" s="2" t="s">
        <v>904</v>
      </c>
      <c r="AM821" s="2" t="s">
        <v>904</v>
      </c>
      <c r="AN821" s="2" t="s">
        <v>904</v>
      </c>
      <c r="AO821" s="2" t="s">
        <v>904</v>
      </c>
      <c r="AP821" s="2" t="s">
        <v>904</v>
      </c>
      <c r="AQ821" s="2" t="s">
        <v>904</v>
      </c>
      <c r="AR821" s="2" t="s">
        <v>904</v>
      </c>
      <c r="AS821" s="2" t="s">
        <v>904</v>
      </c>
      <c r="AT821" s="2" t="s">
        <v>904</v>
      </c>
      <c r="AU821" s="2" t="s">
        <v>904</v>
      </c>
      <c r="AV821" s="2" t="s">
        <v>904</v>
      </c>
      <c r="AW821" s="2" t="s">
        <v>904</v>
      </c>
      <c r="AX821" s="2" t="s">
        <v>904</v>
      </c>
      <c r="AY821" s="2" t="s">
        <v>904</v>
      </c>
      <c r="AZ821" s="2" t="s">
        <v>904</v>
      </c>
      <c r="BA821" s="205">
        <v>2946139.333649704</v>
      </c>
      <c r="BB821" s="205">
        <v>2733.2457059712942</v>
      </c>
      <c r="BC821" s="205">
        <v>2733.2457059712942</v>
      </c>
      <c r="BD821" s="205">
        <v>2733.2457059712942</v>
      </c>
      <c r="BE821" s="205">
        <v>3422754.6923111617</v>
      </c>
      <c r="BF821" s="205">
        <v>3422754.6923111617</v>
      </c>
      <c r="BG821" s="205">
        <v>0.0</v>
      </c>
      <c r="BH821" s="205">
        <v>2738203.753848929</v>
      </c>
      <c r="BI821" s="2" t="s">
        <v>904</v>
      </c>
      <c r="BJ821" s="2" t="s">
        <v>904</v>
      </c>
      <c r="BK821" s="203">
        <v>30.0</v>
      </c>
      <c r="BL821" s="2">
        <v>3.0</v>
      </c>
      <c r="BM821" s="207">
        <v>30.0</v>
      </c>
      <c r="BN821" s="208" t="s">
        <v>906</v>
      </c>
      <c r="BO821" s="87">
        <v>20.0</v>
      </c>
      <c r="BP821" s="101">
        <v>0.05</v>
      </c>
      <c r="BQ821" s="101">
        <v>0.04</v>
      </c>
      <c r="BR821" s="2">
        <v>100.0</v>
      </c>
      <c r="BS821" s="2">
        <v>100.0</v>
      </c>
    </row>
    <row r="822" ht="12.75" customHeight="1">
      <c r="A822" s="87" t="str">
        <f t="shared" si="1"/>
        <v>Caribbean Seagrass Conservation  Medium</v>
      </c>
      <c r="B822" s="87" t="s">
        <v>161</v>
      </c>
      <c r="C822" s="203" t="s">
        <v>186</v>
      </c>
      <c r="D822" s="2" t="s">
        <v>587</v>
      </c>
      <c r="E822" s="203" t="s">
        <v>167</v>
      </c>
      <c r="F822" s="2" t="s">
        <v>175</v>
      </c>
      <c r="G822" s="2"/>
      <c r="H822" s="177">
        <v>2000.0</v>
      </c>
      <c r="I822" s="2" t="s">
        <v>903</v>
      </c>
      <c r="J822" s="2">
        <v>16337.066305392402</v>
      </c>
      <c r="K822" s="2">
        <v>490111.9891617721</v>
      </c>
      <c r="L822" s="204">
        <v>-3232531.085879941</v>
      </c>
      <c r="M822" s="92">
        <v>3277289.178945572</v>
      </c>
      <c r="N822" s="92">
        <v>4566392.424771378</v>
      </c>
      <c r="O822" s="92">
        <v>1514217.8311333635</v>
      </c>
      <c r="P822" s="92">
        <v>1621366.6666666665</v>
      </c>
      <c r="Q822" s="92">
        <v>1763071.3478122083</v>
      </c>
      <c r="R822" s="92">
        <v>2945025.758104712</v>
      </c>
      <c r="S822" s="92">
        <v>2903.709169102556</v>
      </c>
      <c r="T822" s="92">
        <v>2322.9673352820455</v>
      </c>
      <c r="U822" s="92">
        <v>44758.093065631</v>
      </c>
      <c r="V822" s="92">
        <v>85611.64637655354</v>
      </c>
      <c r="W822" s="92">
        <v>1410.8201734776683</v>
      </c>
      <c r="X822" s="92">
        <v>1638.644589472786</v>
      </c>
      <c r="Y822" s="92">
        <v>59121.363884260194</v>
      </c>
      <c r="Z822" s="92">
        <v>1.451854584551278</v>
      </c>
      <c r="AA822" s="92">
        <v>22.3790465328155</v>
      </c>
      <c r="AB822" s="87">
        <v>2000.0</v>
      </c>
      <c r="AC822" s="2">
        <v>3232531.085879941</v>
      </c>
      <c r="AD822" s="92">
        <v>1514217.8311333635</v>
      </c>
      <c r="AE822" s="92">
        <v>1763071.3478122083</v>
      </c>
      <c r="AF822" s="92">
        <v>44758.093065631</v>
      </c>
      <c r="AG822" s="92">
        <v>1410.8201734776683</v>
      </c>
      <c r="AH822" s="2" t="s">
        <v>904</v>
      </c>
      <c r="AI822" s="2" t="s">
        <v>904</v>
      </c>
      <c r="AJ822" s="2" t="s">
        <v>904</v>
      </c>
      <c r="AK822" s="177">
        <v>2322.9673352820455</v>
      </c>
      <c r="AL822" s="2" t="s">
        <v>904</v>
      </c>
      <c r="AM822" s="2" t="s">
        <v>904</v>
      </c>
      <c r="AN822" s="2" t="s">
        <v>904</v>
      </c>
      <c r="AO822" s="2" t="s">
        <v>904</v>
      </c>
      <c r="AP822" s="2" t="s">
        <v>904</v>
      </c>
      <c r="AQ822" s="2" t="s">
        <v>904</v>
      </c>
      <c r="AR822" s="2" t="s">
        <v>904</v>
      </c>
      <c r="AS822" s="2" t="s">
        <v>904</v>
      </c>
      <c r="AT822" s="2" t="s">
        <v>904</v>
      </c>
      <c r="AU822" s="2" t="s">
        <v>904</v>
      </c>
      <c r="AV822" s="2" t="s">
        <v>904</v>
      </c>
      <c r="AW822" s="2" t="s">
        <v>904</v>
      </c>
      <c r="AX822" s="2" t="s">
        <v>904</v>
      </c>
      <c r="AY822" s="2" t="s">
        <v>904</v>
      </c>
      <c r="AZ822" s="2" t="s">
        <v>904</v>
      </c>
      <c r="BA822" s="205">
        <v>4660284.155817212</v>
      </c>
      <c r="BB822" s="205">
        <v>55.43324719912425</v>
      </c>
      <c r="BC822" s="205">
        <v>55.43324719912425</v>
      </c>
      <c r="BD822" s="205">
        <v>55.43324719912425</v>
      </c>
      <c r="BE822" s="205">
        <v>2903.709169102556</v>
      </c>
      <c r="BF822" s="205">
        <v>2903.709169102556</v>
      </c>
      <c r="BG822" s="205">
        <v>0.0</v>
      </c>
      <c r="BH822" s="205">
        <v>2322.9673352820455</v>
      </c>
      <c r="BI822" s="2" t="s">
        <v>904</v>
      </c>
      <c r="BJ822" s="2" t="s">
        <v>904</v>
      </c>
      <c r="BK822" s="203">
        <v>30.0</v>
      </c>
      <c r="BL822" s="2">
        <v>1.0</v>
      </c>
      <c r="BM822" s="207">
        <v>30.0</v>
      </c>
      <c r="BN822" s="208" t="s">
        <v>906</v>
      </c>
      <c r="BO822" s="87">
        <v>20.0</v>
      </c>
      <c r="BP822" s="101">
        <v>0.05</v>
      </c>
      <c r="BQ822" s="101">
        <v>0.04</v>
      </c>
      <c r="BR822" s="2">
        <v>100.0</v>
      </c>
      <c r="BS822" s="2">
        <v>100.0</v>
      </c>
    </row>
    <row r="823" ht="12.75" customHeight="1">
      <c r="A823" s="87" t="str">
        <f t="shared" si="1"/>
        <v>Caribbean Seagrass Conservation  Medium</v>
      </c>
      <c r="B823" s="87" t="s">
        <v>161</v>
      </c>
      <c r="C823" s="203" t="s">
        <v>186</v>
      </c>
      <c r="D823" s="2" t="s">
        <v>587</v>
      </c>
      <c r="E823" s="203" t="s">
        <v>167</v>
      </c>
      <c r="F823" s="2" t="s">
        <v>175</v>
      </c>
      <c r="G823" s="2"/>
      <c r="H823" s="177">
        <v>2000.0</v>
      </c>
      <c r="I823" s="2" t="s">
        <v>903</v>
      </c>
      <c r="J823" s="2">
        <v>16337.066305392402</v>
      </c>
      <c r="K823" s="2">
        <v>490111.9891617721</v>
      </c>
      <c r="L823" s="204">
        <v>-3232531.085879941</v>
      </c>
      <c r="M823" s="92">
        <v>3277289.178945572</v>
      </c>
      <c r="N823" s="92">
        <v>4566392.424771378</v>
      </c>
      <c r="O823" s="92">
        <v>1514217.8311333635</v>
      </c>
      <c r="P823" s="92">
        <v>1621366.6666666665</v>
      </c>
      <c r="Q823" s="92">
        <v>1763071.3478122083</v>
      </c>
      <c r="R823" s="92">
        <v>2945025.758104712</v>
      </c>
      <c r="S823" s="92">
        <v>2903.709169102556</v>
      </c>
      <c r="T823" s="92">
        <v>2322.9673352820455</v>
      </c>
      <c r="U823" s="92">
        <v>44758.093065631</v>
      </c>
      <c r="V823" s="92">
        <v>85611.64637655354</v>
      </c>
      <c r="W823" s="92">
        <v>1410.8201734776683</v>
      </c>
      <c r="X823" s="92">
        <v>1638.644589472786</v>
      </c>
      <c r="Y823" s="92">
        <v>59121.363884260194</v>
      </c>
      <c r="Z823" s="92">
        <v>1.451854584551278</v>
      </c>
      <c r="AA823" s="92">
        <v>22.3790465328155</v>
      </c>
      <c r="AB823" s="87">
        <v>2000.0</v>
      </c>
      <c r="AC823" s="2">
        <v>3232531.085879941</v>
      </c>
      <c r="AD823" s="92">
        <v>1514217.8311333635</v>
      </c>
      <c r="AE823" s="92">
        <v>1763071.3478122083</v>
      </c>
      <c r="AF823" s="92">
        <v>44758.093065631</v>
      </c>
      <c r="AG823" s="92">
        <v>1410.8201734776683</v>
      </c>
      <c r="AH823" s="2" t="s">
        <v>904</v>
      </c>
      <c r="AI823" s="2" t="s">
        <v>904</v>
      </c>
      <c r="AJ823" s="2" t="s">
        <v>904</v>
      </c>
      <c r="AK823" s="177">
        <v>2322.9673352820455</v>
      </c>
      <c r="AL823" s="2" t="s">
        <v>904</v>
      </c>
      <c r="AM823" s="2" t="s">
        <v>904</v>
      </c>
      <c r="AN823" s="2" t="s">
        <v>904</v>
      </c>
      <c r="AO823" s="2" t="s">
        <v>904</v>
      </c>
      <c r="AP823" s="2" t="s">
        <v>904</v>
      </c>
      <c r="AQ823" s="2" t="s">
        <v>904</v>
      </c>
      <c r="AR823" s="2" t="s">
        <v>904</v>
      </c>
      <c r="AS823" s="2" t="s">
        <v>904</v>
      </c>
      <c r="AT823" s="2" t="s">
        <v>904</v>
      </c>
      <c r="AU823" s="2" t="s">
        <v>904</v>
      </c>
      <c r="AV823" s="2" t="s">
        <v>904</v>
      </c>
      <c r="AW823" s="2" t="s">
        <v>904</v>
      </c>
      <c r="AX823" s="2" t="s">
        <v>904</v>
      </c>
      <c r="AY823" s="2" t="s">
        <v>904</v>
      </c>
      <c r="AZ823" s="2" t="s">
        <v>904</v>
      </c>
      <c r="BA823" s="205">
        <v>4660284.155817212</v>
      </c>
      <c r="BB823" s="205">
        <v>55.43324719912425</v>
      </c>
      <c r="BC823" s="205">
        <v>55.43324719912425</v>
      </c>
      <c r="BD823" s="205">
        <v>55.43324719912425</v>
      </c>
      <c r="BE823" s="205">
        <v>2903.709169102556</v>
      </c>
      <c r="BF823" s="205">
        <v>2903.709169102556</v>
      </c>
      <c r="BG823" s="205">
        <v>0.0</v>
      </c>
      <c r="BH823" s="205">
        <v>2322.9673352820455</v>
      </c>
      <c r="BI823" s="2" t="s">
        <v>904</v>
      </c>
      <c r="BJ823" s="2" t="s">
        <v>904</v>
      </c>
      <c r="BK823" s="203">
        <v>30.0</v>
      </c>
      <c r="BL823" s="2">
        <v>1.0</v>
      </c>
      <c r="BM823" s="207">
        <v>30.0</v>
      </c>
      <c r="BN823" s="208" t="s">
        <v>906</v>
      </c>
      <c r="BO823" s="87">
        <v>20.0</v>
      </c>
      <c r="BP823" s="101">
        <v>0.05</v>
      </c>
      <c r="BQ823" s="101">
        <v>0.04</v>
      </c>
      <c r="BR823" s="2">
        <v>100.0</v>
      </c>
      <c r="BS823" s="2">
        <v>100.0</v>
      </c>
    </row>
    <row r="824" ht="12.75" customHeight="1">
      <c r="A824" s="87" t="str">
        <f t="shared" si="1"/>
        <v>Caribbean Salt marsh Conservation  Medium</v>
      </c>
      <c r="B824" s="87" t="s">
        <v>161</v>
      </c>
      <c r="C824" s="203" t="s">
        <v>186</v>
      </c>
      <c r="D824" s="2" t="s">
        <v>587</v>
      </c>
      <c r="E824" s="203" t="s">
        <v>168</v>
      </c>
      <c r="F824" s="2" t="s">
        <v>175</v>
      </c>
      <c r="G824" s="2"/>
      <c r="H824" s="177">
        <v>4000.0</v>
      </c>
      <c r="I824" s="2" t="s">
        <v>903</v>
      </c>
      <c r="J824" s="2">
        <v>6472.618476815614</v>
      </c>
      <c r="K824" s="2">
        <v>194178.55430446842</v>
      </c>
      <c r="L824" s="204">
        <v>-2643226.3699138993</v>
      </c>
      <c r="M824" s="92">
        <v>3346862.5347819002</v>
      </c>
      <c r="N824" s="92">
        <v>4693825.155288894</v>
      </c>
      <c r="O824" s="92">
        <v>1514217.8311333635</v>
      </c>
      <c r="P824" s="92">
        <v>1621366.6666666665</v>
      </c>
      <c r="Q824" s="92">
        <v>1832644.7036485365</v>
      </c>
      <c r="R824" s="92">
        <v>3072458.4886222268</v>
      </c>
      <c r="S824" s="92">
        <v>44528.710454932305</v>
      </c>
      <c r="T824" s="92">
        <v>35622.968363945845</v>
      </c>
      <c r="U824" s="92">
        <v>703636.1648680008</v>
      </c>
      <c r="V824" s="92">
        <v>1293338.9494943738</v>
      </c>
      <c r="W824" s="92">
        <v>93.95237647206497</v>
      </c>
      <c r="X824" s="92">
        <v>836.715633695475</v>
      </c>
      <c r="Y824" s="92">
        <v>15342.690697133297</v>
      </c>
      <c r="Z824" s="92">
        <v>11.132177613733075</v>
      </c>
      <c r="AA824" s="92">
        <v>175.9090412170002</v>
      </c>
      <c r="AB824" s="87">
        <v>4000.0</v>
      </c>
      <c r="AC824" s="2">
        <v>2643226.3699138993</v>
      </c>
      <c r="AD824" s="92">
        <v>1514217.8311333635</v>
      </c>
      <c r="AE824" s="92">
        <v>1832644.7036485365</v>
      </c>
      <c r="AF824" s="92">
        <v>703636.1648680008</v>
      </c>
      <c r="AG824" s="92">
        <v>93.95237647206497</v>
      </c>
      <c r="AH824" s="2" t="s">
        <v>904</v>
      </c>
      <c r="AI824" s="2" t="s">
        <v>904</v>
      </c>
      <c r="AJ824" s="2" t="s">
        <v>904</v>
      </c>
      <c r="AK824" s="177">
        <v>35622.968363945845</v>
      </c>
      <c r="AL824" s="2" t="s">
        <v>904</v>
      </c>
      <c r="AM824" s="2" t="s">
        <v>904</v>
      </c>
      <c r="AN824" s="2" t="s">
        <v>904</v>
      </c>
      <c r="AO824" s="2" t="s">
        <v>904</v>
      </c>
      <c r="AP824" s="2" t="s">
        <v>904</v>
      </c>
      <c r="AQ824" s="2" t="s">
        <v>904</v>
      </c>
      <c r="AR824" s="2" t="s">
        <v>904</v>
      </c>
      <c r="AS824" s="2" t="s">
        <v>904</v>
      </c>
      <c r="AT824" s="2" t="s">
        <v>904</v>
      </c>
      <c r="AU824" s="2" t="s">
        <v>904</v>
      </c>
      <c r="AV824" s="2" t="s">
        <v>904</v>
      </c>
      <c r="AW824" s="2" t="s">
        <v>904</v>
      </c>
      <c r="AX824" s="2" t="s">
        <v>904</v>
      </c>
      <c r="AY824" s="2" t="s">
        <v>904</v>
      </c>
      <c r="AZ824" s="2" t="s">
        <v>904</v>
      </c>
      <c r="BA824" s="205">
        <v>237484.06083366642</v>
      </c>
      <c r="BB824" s="205">
        <v>218.14052051556018</v>
      </c>
      <c r="BC824" s="205">
        <v>218.14052051556018</v>
      </c>
      <c r="BD824" s="205">
        <v>218.14052051556018</v>
      </c>
      <c r="BE824" s="205">
        <v>44528.710454932305</v>
      </c>
      <c r="BF824" s="205">
        <v>44528.710454932305</v>
      </c>
      <c r="BG824" s="205">
        <v>0.0</v>
      </c>
      <c r="BH824" s="205">
        <v>35622.968363945845</v>
      </c>
      <c r="BI824" s="2" t="s">
        <v>904</v>
      </c>
      <c r="BJ824" s="2" t="s">
        <v>904</v>
      </c>
      <c r="BK824" s="203">
        <v>30.0</v>
      </c>
      <c r="BL824" s="2">
        <v>1.0</v>
      </c>
      <c r="BM824" s="207">
        <v>30.0</v>
      </c>
      <c r="BN824" s="208" t="s">
        <v>906</v>
      </c>
      <c r="BO824" s="87">
        <v>20.0</v>
      </c>
      <c r="BP824" s="101">
        <v>0.05</v>
      </c>
      <c r="BQ824" s="101">
        <v>0.04</v>
      </c>
      <c r="BR824" s="2">
        <v>100.0</v>
      </c>
      <c r="BS824" s="2">
        <v>100.0</v>
      </c>
    </row>
    <row r="825" ht="12.75" customHeight="1">
      <c r="A825" s="87" t="str">
        <f t="shared" si="1"/>
        <v>Caribbean Salt marsh Conservation  Medium</v>
      </c>
      <c r="B825" s="87" t="s">
        <v>161</v>
      </c>
      <c r="C825" s="203" t="s">
        <v>186</v>
      </c>
      <c r="D825" s="2" t="s">
        <v>587</v>
      </c>
      <c r="E825" s="203" t="s">
        <v>168</v>
      </c>
      <c r="F825" s="2" t="s">
        <v>175</v>
      </c>
      <c r="G825" s="2"/>
      <c r="H825" s="177">
        <v>4000.0</v>
      </c>
      <c r="I825" s="2" t="s">
        <v>903</v>
      </c>
      <c r="J825" s="2">
        <v>6472.618476815614</v>
      </c>
      <c r="K825" s="2">
        <v>194178.55430446842</v>
      </c>
      <c r="L825" s="204">
        <v>-2643226.3699138993</v>
      </c>
      <c r="M825" s="92">
        <v>3346862.5347819002</v>
      </c>
      <c r="N825" s="92">
        <v>4693825.155288894</v>
      </c>
      <c r="O825" s="92">
        <v>1514217.8311333635</v>
      </c>
      <c r="P825" s="92">
        <v>1621366.6666666665</v>
      </c>
      <c r="Q825" s="92">
        <v>1832644.7036485365</v>
      </c>
      <c r="R825" s="92">
        <v>3072458.4886222268</v>
      </c>
      <c r="S825" s="92">
        <v>44528.710454932305</v>
      </c>
      <c r="T825" s="92">
        <v>35622.968363945845</v>
      </c>
      <c r="U825" s="92">
        <v>703636.1648680008</v>
      </c>
      <c r="V825" s="92">
        <v>1293338.9494943738</v>
      </c>
      <c r="W825" s="92">
        <v>93.95237647206497</v>
      </c>
      <c r="X825" s="92">
        <v>836.715633695475</v>
      </c>
      <c r="Y825" s="92">
        <v>15342.690697133297</v>
      </c>
      <c r="Z825" s="92">
        <v>11.132177613733075</v>
      </c>
      <c r="AA825" s="92">
        <v>175.9090412170002</v>
      </c>
      <c r="AB825" s="87">
        <v>4000.0</v>
      </c>
      <c r="AC825" s="2">
        <v>2643226.3699138993</v>
      </c>
      <c r="AD825" s="92">
        <v>1514217.8311333635</v>
      </c>
      <c r="AE825" s="92">
        <v>1832644.7036485365</v>
      </c>
      <c r="AF825" s="92">
        <v>703636.1648680008</v>
      </c>
      <c r="AG825" s="92">
        <v>93.95237647206497</v>
      </c>
      <c r="AH825" s="2" t="s">
        <v>904</v>
      </c>
      <c r="AI825" s="2" t="s">
        <v>904</v>
      </c>
      <c r="AJ825" s="2" t="s">
        <v>904</v>
      </c>
      <c r="AK825" s="177">
        <v>35622.968363945845</v>
      </c>
      <c r="AL825" s="2" t="s">
        <v>904</v>
      </c>
      <c r="AM825" s="2" t="s">
        <v>904</v>
      </c>
      <c r="AN825" s="2" t="s">
        <v>904</v>
      </c>
      <c r="AO825" s="2" t="s">
        <v>904</v>
      </c>
      <c r="AP825" s="2" t="s">
        <v>904</v>
      </c>
      <c r="AQ825" s="2" t="s">
        <v>904</v>
      </c>
      <c r="AR825" s="2" t="s">
        <v>904</v>
      </c>
      <c r="AS825" s="2" t="s">
        <v>904</v>
      </c>
      <c r="AT825" s="2" t="s">
        <v>904</v>
      </c>
      <c r="AU825" s="2" t="s">
        <v>904</v>
      </c>
      <c r="AV825" s="2" t="s">
        <v>904</v>
      </c>
      <c r="AW825" s="2" t="s">
        <v>904</v>
      </c>
      <c r="AX825" s="2" t="s">
        <v>904</v>
      </c>
      <c r="AY825" s="2" t="s">
        <v>904</v>
      </c>
      <c r="AZ825" s="2" t="s">
        <v>904</v>
      </c>
      <c r="BA825" s="205">
        <v>237484.06083366642</v>
      </c>
      <c r="BB825" s="205">
        <v>218.14052051556018</v>
      </c>
      <c r="BC825" s="205">
        <v>218.14052051556018</v>
      </c>
      <c r="BD825" s="205">
        <v>218.14052051556018</v>
      </c>
      <c r="BE825" s="205">
        <v>44528.710454932305</v>
      </c>
      <c r="BF825" s="205">
        <v>44528.710454932305</v>
      </c>
      <c r="BG825" s="205">
        <v>0.0</v>
      </c>
      <c r="BH825" s="205">
        <v>35622.968363945845</v>
      </c>
      <c r="BI825" s="2" t="s">
        <v>904</v>
      </c>
      <c r="BJ825" s="2" t="s">
        <v>904</v>
      </c>
      <c r="BK825" s="203">
        <v>30.0</v>
      </c>
      <c r="BL825" s="2">
        <v>1.0</v>
      </c>
      <c r="BM825" s="207">
        <v>30.0</v>
      </c>
      <c r="BN825" s="208" t="s">
        <v>906</v>
      </c>
      <c r="BO825" s="87">
        <v>20.0</v>
      </c>
      <c r="BP825" s="101">
        <v>0.05</v>
      </c>
      <c r="BQ825" s="101">
        <v>0.04</v>
      </c>
      <c r="BR825" s="2">
        <v>100.0</v>
      </c>
      <c r="BS825" s="2">
        <v>100.0</v>
      </c>
    </row>
    <row r="826" ht="12.75" customHeight="1">
      <c r="A826" s="87" t="str">
        <f t="shared" si="1"/>
        <v>Caribbean Mangrove Conservation  Small</v>
      </c>
      <c r="B826" s="87" t="s">
        <v>161</v>
      </c>
      <c r="C826" s="203" t="s">
        <v>186</v>
      </c>
      <c r="D826" s="2" t="s">
        <v>587</v>
      </c>
      <c r="E826" s="203" t="s">
        <v>160</v>
      </c>
      <c r="F826" s="2" t="s">
        <v>175</v>
      </c>
      <c r="G826" s="2"/>
      <c r="H826" s="177">
        <v>4000.0</v>
      </c>
      <c r="I826" s="2" t="s">
        <v>907</v>
      </c>
      <c r="J826" s="2">
        <v>1020317.3775256015</v>
      </c>
      <c r="K826" s="2">
        <v>4.5316836650085375E7</v>
      </c>
      <c r="L826" s="204">
        <v>4761525.832919104</v>
      </c>
      <c r="M826" s="92">
        <v>4933616.274391778</v>
      </c>
      <c r="N826" s="92">
        <v>7611813.058997456</v>
      </c>
      <c r="O826" s="92">
        <v>1514217.8311333635</v>
      </c>
      <c r="P826" s="92">
        <v>1621366.6666666665</v>
      </c>
      <c r="Q826" s="92">
        <v>3419398.4432584145</v>
      </c>
      <c r="R826" s="92">
        <v>5990446.39233079</v>
      </c>
      <c r="S826" s="92">
        <v>684550.9384622321</v>
      </c>
      <c r="T826" s="92">
        <v>547640.7507697858</v>
      </c>
      <c r="U826" s="92">
        <v>1.6006445625710187E7</v>
      </c>
      <c r="V826" s="92">
        <v>2.944918242176833E7</v>
      </c>
      <c r="W826" s="92">
        <v>9.00885528963447</v>
      </c>
      <c r="X826" s="92">
        <v>1233.4040685979444</v>
      </c>
      <c r="Y826" s="92">
        <v>9025.197155918613</v>
      </c>
      <c r="Z826" s="92">
        <v>171.13773461555803</v>
      </c>
      <c r="AA826" s="92">
        <v>4001.611406427547</v>
      </c>
      <c r="AB826" s="87">
        <v>20000.0</v>
      </c>
      <c r="AC826" s="2">
        <v>0.0</v>
      </c>
      <c r="AD826" s="92">
        <v>1514217.8311333635</v>
      </c>
      <c r="AE826" s="92">
        <v>3419398.4432584145</v>
      </c>
      <c r="AF826" s="92">
        <v>1.6006445625710187E7</v>
      </c>
      <c r="AG826" s="92">
        <v>9.00885528963447</v>
      </c>
      <c r="AH826" s="2" t="s">
        <v>904</v>
      </c>
      <c r="AI826" s="2" t="s">
        <v>904</v>
      </c>
      <c r="AJ826" s="2" t="s">
        <v>904</v>
      </c>
      <c r="AK826" s="177">
        <v>547640.7507697858</v>
      </c>
      <c r="AL826" s="2" t="s">
        <v>904</v>
      </c>
      <c r="AM826" s="2" t="s">
        <v>904</v>
      </c>
      <c r="AN826" s="2" t="s">
        <v>904</v>
      </c>
      <c r="AO826" s="2" t="s">
        <v>904</v>
      </c>
      <c r="AP826" s="2" t="s">
        <v>904</v>
      </c>
      <c r="AQ826" s="2" t="s">
        <v>904</v>
      </c>
      <c r="AR826" s="2" t="s">
        <v>904</v>
      </c>
      <c r="AS826" s="2" t="s">
        <v>904</v>
      </c>
      <c r="AT826" s="2" t="s">
        <v>904</v>
      </c>
      <c r="AU826" s="2" t="s">
        <v>904</v>
      </c>
      <c r="AV826" s="2" t="s">
        <v>904</v>
      </c>
      <c r="AW826" s="2" t="s">
        <v>904</v>
      </c>
      <c r="AX826" s="2" t="s">
        <v>904</v>
      </c>
      <c r="AY826" s="2" t="s">
        <v>904</v>
      </c>
      <c r="AZ826" s="2" t="s">
        <v>904</v>
      </c>
      <c r="BA826" s="205">
        <v>2946139.333649704</v>
      </c>
      <c r="BB826" s="205">
        <v>546.6491411942588</v>
      </c>
      <c r="BC826" s="205">
        <v>546.6491411942588</v>
      </c>
      <c r="BD826" s="205">
        <v>546.6491411942588</v>
      </c>
      <c r="BE826" s="205">
        <v>684550.9384622321</v>
      </c>
      <c r="BF826" s="205">
        <v>684550.9384622321</v>
      </c>
      <c r="BG826" s="205">
        <v>0.0</v>
      </c>
      <c r="BH826" s="205">
        <v>547640.7507697858</v>
      </c>
      <c r="BI826" s="2" t="s">
        <v>904</v>
      </c>
      <c r="BJ826" s="2" t="s">
        <v>904</v>
      </c>
      <c r="BK826" s="203">
        <v>44.41445147193751</v>
      </c>
      <c r="BL826" s="2">
        <v>3.0</v>
      </c>
      <c r="BM826" s="207">
        <v>44.41445147193751</v>
      </c>
      <c r="BN826" s="208" t="s">
        <v>905</v>
      </c>
      <c r="BO826" s="87">
        <v>20.0</v>
      </c>
      <c r="BP826" s="101">
        <v>0.05</v>
      </c>
      <c r="BQ826" s="101">
        <v>0.04</v>
      </c>
      <c r="BR826" s="2">
        <v>100.0</v>
      </c>
      <c r="BS826" s="2">
        <v>100.0</v>
      </c>
    </row>
    <row r="827" ht="12.75" customHeight="1">
      <c r="A827" s="87" t="str">
        <f t="shared" si="1"/>
        <v>Caribbean Mangrove Conservation  Small</v>
      </c>
      <c r="B827" s="87" t="s">
        <v>161</v>
      </c>
      <c r="C827" s="203" t="s">
        <v>186</v>
      </c>
      <c r="D827" s="2" t="s">
        <v>587</v>
      </c>
      <c r="E827" s="203" t="s">
        <v>160</v>
      </c>
      <c r="F827" s="2" t="s">
        <v>175</v>
      </c>
      <c r="G827" s="2"/>
      <c r="H827" s="177">
        <v>4000.0</v>
      </c>
      <c r="I827" s="2" t="s">
        <v>907</v>
      </c>
      <c r="J827" s="2">
        <v>1020317.3775256015</v>
      </c>
      <c r="K827" s="2">
        <v>4.5316836650085375E7</v>
      </c>
      <c r="L827" s="204">
        <v>4761525.832919104</v>
      </c>
      <c r="M827" s="92">
        <v>4933616.274391778</v>
      </c>
      <c r="N827" s="92">
        <v>7611813.058997456</v>
      </c>
      <c r="O827" s="92">
        <v>1514217.8311333635</v>
      </c>
      <c r="P827" s="92">
        <v>1621366.6666666665</v>
      </c>
      <c r="Q827" s="92">
        <v>3419398.4432584145</v>
      </c>
      <c r="R827" s="92">
        <v>5990446.39233079</v>
      </c>
      <c r="S827" s="92">
        <v>684550.9384622321</v>
      </c>
      <c r="T827" s="92">
        <v>547640.7507697858</v>
      </c>
      <c r="U827" s="92">
        <v>1.6006445625710187E7</v>
      </c>
      <c r="V827" s="92">
        <v>2.944918242176833E7</v>
      </c>
      <c r="W827" s="92">
        <v>9.00885528963447</v>
      </c>
      <c r="X827" s="92">
        <v>1233.4040685979444</v>
      </c>
      <c r="Y827" s="92">
        <v>9025.197155918613</v>
      </c>
      <c r="Z827" s="92">
        <v>171.13773461555803</v>
      </c>
      <c r="AA827" s="92">
        <v>4001.611406427547</v>
      </c>
      <c r="AB827" s="87">
        <v>20000.0</v>
      </c>
      <c r="AC827" s="2">
        <v>0.0</v>
      </c>
      <c r="AD827" s="92">
        <v>1514217.8311333635</v>
      </c>
      <c r="AE827" s="92">
        <v>3419398.4432584145</v>
      </c>
      <c r="AF827" s="92">
        <v>1.6006445625710187E7</v>
      </c>
      <c r="AG827" s="92">
        <v>9.00885528963447</v>
      </c>
      <c r="AH827" s="2" t="s">
        <v>904</v>
      </c>
      <c r="AI827" s="2" t="s">
        <v>904</v>
      </c>
      <c r="AJ827" s="2" t="s">
        <v>904</v>
      </c>
      <c r="AK827" s="177">
        <v>547640.7507697858</v>
      </c>
      <c r="AL827" s="2" t="s">
        <v>904</v>
      </c>
      <c r="AM827" s="2" t="s">
        <v>904</v>
      </c>
      <c r="AN827" s="2" t="s">
        <v>904</v>
      </c>
      <c r="AO827" s="2" t="s">
        <v>904</v>
      </c>
      <c r="AP827" s="2" t="s">
        <v>904</v>
      </c>
      <c r="AQ827" s="2" t="s">
        <v>904</v>
      </c>
      <c r="AR827" s="2" t="s">
        <v>904</v>
      </c>
      <c r="AS827" s="2" t="s">
        <v>904</v>
      </c>
      <c r="AT827" s="2" t="s">
        <v>904</v>
      </c>
      <c r="AU827" s="2" t="s">
        <v>904</v>
      </c>
      <c r="AV827" s="2" t="s">
        <v>904</v>
      </c>
      <c r="AW827" s="2" t="s">
        <v>904</v>
      </c>
      <c r="AX827" s="2" t="s">
        <v>904</v>
      </c>
      <c r="AY827" s="2" t="s">
        <v>904</v>
      </c>
      <c r="AZ827" s="2" t="s">
        <v>904</v>
      </c>
      <c r="BA827" s="205">
        <v>2946139.333649704</v>
      </c>
      <c r="BB827" s="205">
        <v>546.6491411942588</v>
      </c>
      <c r="BC827" s="205">
        <v>546.6491411942588</v>
      </c>
      <c r="BD827" s="205">
        <v>546.6491411942588</v>
      </c>
      <c r="BE827" s="205">
        <v>684550.9384622321</v>
      </c>
      <c r="BF827" s="205">
        <v>684550.9384622321</v>
      </c>
      <c r="BG827" s="205">
        <v>0.0</v>
      </c>
      <c r="BH827" s="205">
        <v>547640.7507697858</v>
      </c>
      <c r="BI827" s="2" t="s">
        <v>904</v>
      </c>
      <c r="BJ827" s="2" t="s">
        <v>904</v>
      </c>
      <c r="BK827" s="203">
        <v>44.41445147193751</v>
      </c>
      <c r="BL827" s="2">
        <v>3.0</v>
      </c>
      <c r="BM827" s="207">
        <v>44.41445147193751</v>
      </c>
      <c r="BN827" s="208" t="s">
        <v>905</v>
      </c>
      <c r="BO827" s="87">
        <v>20.0</v>
      </c>
      <c r="BP827" s="101">
        <v>0.05</v>
      </c>
      <c r="BQ827" s="101">
        <v>0.04</v>
      </c>
      <c r="BR827" s="2">
        <v>100.0</v>
      </c>
      <c r="BS827" s="2">
        <v>100.0</v>
      </c>
    </row>
    <row r="828" ht="12.75" customHeight="1">
      <c r="A828" s="87" t="str">
        <f t="shared" si="1"/>
        <v>Caribbean Seagrass Conservation  Small</v>
      </c>
      <c r="B828" s="87" t="s">
        <v>161</v>
      </c>
      <c r="C828" s="203" t="s">
        <v>186</v>
      </c>
      <c r="D828" s="2" t="s">
        <v>587</v>
      </c>
      <c r="E828" s="203" t="s">
        <v>167</v>
      </c>
      <c r="F828" s="2" t="s">
        <v>175</v>
      </c>
      <c r="G828" s="2"/>
      <c r="H828" s="177">
        <v>400.0</v>
      </c>
      <c r="I828" s="2" t="s">
        <v>907</v>
      </c>
      <c r="J828" s="2">
        <v>16337.066305392402</v>
      </c>
      <c r="K828" s="2">
        <v>6.418296822129619E8</v>
      </c>
      <c r="L828" s="204">
        <v>2846605.4598696586</v>
      </c>
      <c r="M828" s="92">
        <v>4444881.973618795</v>
      </c>
      <c r="N828" s="92">
        <v>6799726.5366978105</v>
      </c>
      <c r="O828" s="92">
        <v>1514217.8311333635</v>
      </c>
      <c r="P828" s="92">
        <v>1621366.6666666665</v>
      </c>
      <c r="Q828" s="92">
        <v>2930664.1424854314</v>
      </c>
      <c r="R828" s="92">
        <v>5178359.8700311445</v>
      </c>
      <c r="S828" s="92">
        <v>580.7418338205124</v>
      </c>
      <c r="T828" s="92">
        <v>464.59346705640985</v>
      </c>
      <c r="U828" s="92">
        <v>1.1722656569941683E7</v>
      </c>
      <c r="V828" s="92">
        <v>2.242266951337733E7</v>
      </c>
      <c r="W828" s="92">
        <v>9567.25027103988</v>
      </c>
      <c r="X828" s="92">
        <v>11112.204934046988</v>
      </c>
      <c r="Y828" s="92">
        <v>400922.0276824229</v>
      </c>
      <c r="Z828" s="92">
        <v>1.451854584551281</v>
      </c>
      <c r="AA828" s="92">
        <v>29306.641424854206</v>
      </c>
      <c r="AB828" s="87">
        <v>2000.0</v>
      </c>
      <c r="AC828" s="2">
        <v>0.0</v>
      </c>
      <c r="AD828" s="92">
        <v>1514217.8311333635</v>
      </c>
      <c r="AE828" s="92">
        <v>2930664.1424854314</v>
      </c>
      <c r="AF828" s="92">
        <v>1.1722656569941683E7</v>
      </c>
      <c r="AG828" s="92">
        <v>9567.25027103988</v>
      </c>
      <c r="AH828" s="2" t="s">
        <v>904</v>
      </c>
      <c r="AI828" s="2" t="s">
        <v>904</v>
      </c>
      <c r="AJ828" s="2" t="s">
        <v>904</v>
      </c>
      <c r="AK828" s="177">
        <v>464.59346705640985</v>
      </c>
      <c r="AL828" s="2" t="s">
        <v>904</v>
      </c>
      <c r="AM828" s="2" t="s">
        <v>904</v>
      </c>
      <c r="AN828" s="2" t="s">
        <v>904</v>
      </c>
      <c r="AO828" s="2" t="s">
        <v>904</v>
      </c>
      <c r="AP828" s="2" t="s">
        <v>904</v>
      </c>
      <c r="AQ828" s="2" t="s">
        <v>904</v>
      </c>
      <c r="AR828" s="2" t="s">
        <v>904</v>
      </c>
      <c r="AS828" s="2" t="s">
        <v>904</v>
      </c>
      <c r="AT828" s="2" t="s">
        <v>904</v>
      </c>
      <c r="AU828" s="2" t="s">
        <v>904</v>
      </c>
      <c r="AV828" s="2" t="s">
        <v>904</v>
      </c>
      <c r="AW828" s="2" t="s">
        <v>904</v>
      </c>
      <c r="AX828" s="2" t="s">
        <v>904</v>
      </c>
      <c r="AY828" s="2" t="s">
        <v>904</v>
      </c>
      <c r="AZ828" s="2" t="s">
        <v>904</v>
      </c>
      <c r="BA828" s="205">
        <v>4660284.155817212</v>
      </c>
      <c r="BB828" s="205">
        <v>11.086649439824896</v>
      </c>
      <c r="BC828" s="205">
        <v>11.086649439824896</v>
      </c>
      <c r="BD828" s="205">
        <v>11.086649439824896</v>
      </c>
      <c r="BE828" s="205">
        <v>580.7418338205124</v>
      </c>
      <c r="BF828" s="205">
        <v>580.7418338205124</v>
      </c>
      <c r="BG828" s="205">
        <v>0.0</v>
      </c>
      <c r="BH828" s="205">
        <v>464.59346705640985</v>
      </c>
      <c r="BI828" s="2" t="s">
        <v>904</v>
      </c>
      <c r="BJ828" s="2" t="s">
        <v>904</v>
      </c>
      <c r="BK828" s="203">
        <v>39286.71587756929</v>
      </c>
      <c r="BL828" s="2">
        <v>3.0</v>
      </c>
      <c r="BM828" s="207">
        <v>39286.71587756929</v>
      </c>
      <c r="BN828" s="208" t="s">
        <v>905</v>
      </c>
      <c r="BO828" s="87">
        <v>20.0</v>
      </c>
      <c r="BP828" s="101">
        <v>0.05</v>
      </c>
      <c r="BQ828" s="101">
        <v>0.04</v>
      </c>
      <c r="BR828" s="2">
        <v>100.0</v>
      </c>
      <c r="BS828" s="2">
        <v>100.0</v>
      </c>
    </row>
    <row r="829" ht="12.75" customHeight="1">
      <c r="A829" s="87" t="str">
        <f t="shared" si="1"/>
        <v>Caribbean Seagrass Conservation  Small</v>
      </c>
      <c r="B829" s="87" t="s">
        <v>161</v>
      </c>
      <c r="C829" s="203" t="s">
        <v>186</v>
      </c>
      <c r="D829" s="2" t="s">
        <v>587</v>
      </c>
      <c r="E829" s="203" t="s">
        <v>167</v>
      </c>
      <c r="F829" s="2" t="s">
        <v>175</v>
      </c>
      <c r="G829" s="2"/>
      <c r="H829" s="177">
        <v>400.0</v>
      </c>
      <c r="I829" s="2" t="s">
        <v>907</v>
      </c>
      <c r="J829" s="2">
        <v>16337.066305392402</v>
      </c>
      <c r="K829" s="2">
        <v>6.418296822129619E8</v>
      </c>
      <c r="L829" s="204">
        <v>2846605.4598696586</v>
      </c>
      <c r="M829" s="92">
        <v>4444881.973618795</v>
      </c>
      <c r="N829" s="92">
        <v>6799726.5366978105</v>
      </c>
      <c r="O829" s="92">
        <v>1514217.8311333635</v>
      </c>
      <c r="P829" s="92">
        <v>1621366.6666666665</v>
      </c>
      <c r="Q829" s="92">
        <v>2930664.1424854314</v>
      </c>
      <c r="R829" s="92">
        <v>5178359.8700311445</v>
      </c>
      <c r="S829" s="92">
        <v>580.7418338205124</v>
      </c>
      <c r="T829" s="92">
        <v>464.59346705640985</v>
      </c>
      <c r="U829" s="92">
        <v>1.1722656569941683E7</v>
      </c>
      <c r="V829" s="92">
        <v>2.242266951337733E7</v>
      </c>
      <c r="W829" s="92">
        <v>9567.25027103988</v>
      </c>
      <c r="X829" s="92">
        <v>11112.204934046988</v>
      </c>
      <c r="Y829" s="92">
        <v>400922.0276824229</v>
      </c>
      <c r="Z829" s="92">
        <v>1.451854584551281</v>
      </c>
      <c r="AA829" s="92">
        <v>29306.641424854206</v>
      </c>
      <c r="AB829" s="87">
        <v>2000.0</v>
      </c>
      <c r="AC829" s="2">
        <v>0.0</v>
      </c>
      <c r="AD829" s="92">
        <v>1514217.8311333635</v>
      </c>
      <c r="AE829" s="92">
        <v>2930664.1424854314</v>
      </c>
      <c r="AF829" s="92">
        <v>1.1722656569941683E7</v>
      </c>
      <c r="AG829" s="92">
        <v>9567.25027103988</v>
      </c>
      <c r="AH829" s="2" t="s">
        <v>904</v>
      </c>
      <c r="AI829" s="2" t="s">
        <v>904</v>
      </c>
      <c r="AJ829" s="2" t="s">
        <v>904</v>
      </c>
      <c r="AK829" s="177">
        <v>464.59346705640985</v>
      </c>
      <c r="AL829" s="2" t="s">
        <v>904</v>
      </c>
      <c r="AM829" s="2" t="s">
        <v>904</v>
      </c>
      <c r="AN829" s="2" t="s">
        <v>904</v>
      </c>
      <c r="AO829" s="2" t="s">
        <v>904</v>
      </c>
      <c r="AP829" s="2" t="s">
        <v>904</v>
      </c>
      <c r="AQ829" s="2" t="s">
        <v>904</v>
      </c>
      <c r="AR829" s="2" t="s">
        <v>904</v>
      </c>
      <c r="AS829" s="2" t="s">
        <v>904</v>
      </c>
      <c r="AT829" s="2" t="s">
        <v>904</v>
      </c>
      <c r="AU829" s="2" t="s">
        <v>904</v>
      </c>
      <c r="AV829" s="2" t="s">
        <v>904</v>
      </c>
      <c r="AW829" s="2" t="s">
        <v>904</v>
      </c>
      <c r="AX829" s="2" t="s">
        <v>904</v>
      </c>
      <c r="AY829" s="2" t="s">
        <v>904</v>
      </c>
      <c r="AZ829" s="2" t="s">
        <v>904</v>
      </c>
      <c r="BA829" s="205">
        <v>4660284.155817212</v>
      </c>
      <c r="BB829" s="205">
        <v>11.086649439824896</v>
      </c>
      <c r="BC829" s="205">
        <v>11.086649439824896</v>
      </c>
      <c r="BD829" s="205">
        <v>11.086649439824896</v>
      </c>
      <c r="BE829" s="205">
        <v>580.7418338205124</v>
      </c>
      <c r="BF829" s="205">
        <v>580.7418338205124</v>
      </c>
      <c r="BG829" s="205">
        <v>0.0</v>
      </c>
      <c r="BH829" s="205">
        <v>464.59346705640985</v>
      </c>
      <c r="BI829" s="2" t="s">
        <v>904</v>
      </c>
      <c r="BJ829" s="2" t="s">
        <v>904</v>
      </c>
      <c r="BK829" s="203">
        <v>39286.71587756929</v>
      </c>
      <c r="BL829" s="2">
        <v>3.0</v>
      </c>
      <c r="BM829" s="207">
        <v>39286.71587756929</v>
      </c>
      <c r="BN829" s="208" t="s">
        <v>905</v>
      </c>
      <c r="BO829" s="87">
        <v>20.0</v>
      </c>
      <c r="BP829" s="101">
        <v>0.05</v>
      </c>
      <c r="BQ829" s="101">
        <v>0.04</v>
      </c>
      <c r="BR829" s="2">
        <v>100.0</v>
      </c>
      <c r="BS829" s="2">
        <v>100.0</v>
      </c>
    </row>
    <row r="830" ht="12.75" customHeight="1">
      <c r="A830" s="87" t="str">
        <f t="shared" si="1"/>
        <v>China Salt marsh Conservation  Small</v>
      </c>
      <c r="B830" s="87" t="s">
        <v>162</v>
      </c>
      <c r="C830" s="203" t="s">
        <v>191</v>
      </c>
      <c r="D830" s="2" t="s">
        <v>592</v>
      </c>
      <c r="E830" s="203" t="s">
        <v>168</v>
      </c>
      <c r="F830" s="2" t="s">
        <v>175</v>
      </c>
      <c r="G830" s="2"/>
      <c r="H830" s="177">
        <v>800.0</v>
      </c>
      <c r="I830" s="2" t="s">
        <v>907</v>
      </c>
      <c r="J830" s="2">
        <v>9438.23013407237</v>
      </c>
      <c r="K830" s="2">
        <v>6463599.864245671</v>
      </c>
      <c r="L830" s="204">
        <v>-2016134.5118674333</v>
      </c>
      <c r="M830" s="92">
        <v>2481994.53494858</v>
      </c>
      <c r="N830" s="92">
        <v>3342110.8256461313</v>
      </c>
      <c r="O830" s="92">
        <v>1342839.2884236078</v>
      </c>
      <c r="P830" s="92">
        <v>1430000.0</v>
      </c>
      <c r="Q830" s="92">
        <v>1139155.2465249724</v>
      </c>
      <c r="R830" s="92">
        <v>1912110.8256461313</v>
      </c>
      <c r="S830" s="92">
        <v>1294.0497143190983</v>
      </c>
      <c r="T830" s="92">
        <v>1035.2397714552783</v>
      </c>
      <c r="U830" s="92">
        <v>465860.02308114653</v>
      </c>
      <c r="V830" s="92">
        <v>859037.7769184039</v>
      </c>
      <c r="W830" s="92">
        <v>2397.506938377706</v>
      </c>
      <c r="X830" s="92">
        <v>3102.493168685725</v>
      </c>
      <c r="Y830" s="92">
        <v>327165.0776377679</v>
      </c>
      <c r="Z830" s="92">
        <v>1.617562142898873</v>
      </c>
      <c r="AA830" s="92">
        <v>582.3250288514332</v>
      </c>
      <c r="AB830" s="87">
        <v>4000.0</v>
      </c>
      <c r="AC830" s="2">
        <v>2016134.5118674333</v>
      </c>
      <c r="AD830" s="92">
        <v>1342839.2884236078</v>
      </c>
      <c r="AE830" s="92">
        <v>1139155.2465249724</v>
      </c>
      <c r="AF830" s="92">
        <v>465860.02308114653</v>
      </c>
      <c r="AG830" s="92">
        <v>2397.506938377706</v>
      </c>
      <c r="AH830" s="2" t="s">
        <v>904</v>
      </c>
      <c r="AI830" s="2" t="s">
        <v>904</v>
      </c>
      <c r="AJ830" s="2" t="s">
        <v>904</v>
      </c>
      <c r="AK830" s="177">
        <v>1035.2397714552783</v>
      </c>
      <c r="AL830" s="2" t="s">
        <v>904</v>
      </c>
      <c r="AM830" s="2" t="s">
        <v>904</v>
      </c>
      <c r="AN830" s="2" t="s">
        <v>904</v>
      </c>
      <c r="AO830" s="2" t="s">
        <v>904</v>
      </c>
      <c r="AP830" s="2" t="s">
        <v>904</v>
      </c>
      <c r="AQ830" s="2" t="s">
        <v>904</v>
      </c>
      <c r="AR830" s="2" t="s">
        <v>904</v>
      </c>
      <c r="AS830" s="2" t="s">
        <v>904</v>
      </c>
      <c r="AT830" s="2" t="s">
        <v>904</v>
      </c>
      <c r="AU830" s="2" t="s">
        <v>904</v>
      </c>
      <c r="AV830" s="2" t="s">
        <v>904</v>
      </c>
      <c r="AW830" s="2" t="s">
        <v>904</v>
      </c>
      <c r="AX830" s="2" t="s">
        <v>904</v>
      </c>
      <c r="AY830" s="2" t="s">
        <v>904</v>
      </c>
      <c r="AZ830" s="2" t="s">
        <v>904</v>
      </c>
      <c r="BA830" s="205">
        <v>2438999.221068355</v>
      </c>
      <c r="BB830" s="205">
        <v>7.586367569758181</v>
      </c>
      <c r="BC830" s="205">
        <v>7.586367569758181</v>
      </c>
      <c r="BD830" s="205">
        <v>7.586367569758181</v>
      </c>
      <c r="BE830" s="205">
        <v>1294.0497143190983</v>
      </c>
      <c r="BF830" s="205">
        <v>1294.0497143190983</v>
      </c>
      <c r="BG830" s="205">
        <v>0.0</v>
      </c>
      <c r="BH830" s="205">
        <v>1035.2397714552783</v>
      </c>
      <c r="BI830" s="2" t="s">
        <v>904</v>
      </c>
      <c r="BJ830" s="2" t="s">
        <v>904</v>
      </c>
      <c r="BK830" s="203">
        <v>684.8317716805643</v>
      </c>
      <c r="BL830" s="2">
        <v>1.0</v>
      </c>
      <c r="BM830" s="207">
        <v>684.8317716805643</v>
      </c>
      <c r="BN830" s="208" t="s">
        <v>905</v>
      </c>
      <c r="BO830" s="87">
        <v>20.0</v>
      </c>
      <c r="BP830" s="101">
        <v>0.05</v>
      </c>
      <c r="BQ830" s="101">
        <v>0.04</v>
      </c>
      <c r="BR830" s="2">
        <v>100.0</v>
      </c>
      <c r="BS830" s="2">
        <v>100.0</v>
      </c>
    </row>
    <row r="831" ht="12.75" customHeight="1">
      <c r="A831" s="87" t="str">
        <f t="shared" si="1"/>
        <v>China Salt marsh Conservation  Small</v>
      </c>
      <c r="B831" s="87" t="s">
        <v>162</v>
      </c>
      <c r="C831" s="203" t="s">
        <v>191</v>
      </c>
      <c r="D831" s="2" t="s">
        <v>592</v>
      </c>
      <c r="E831" s="203" t="s">
        <v>168</v>
      </c>
      <c r="F831" s="2" t="s">
        <v>175</v>
      </c>
      <c r="G831" s="2"/>
      <c r="H831" s="177">
        <v>800.0</v>
      </c>
      <c r="I831" s="2" t="s">
        <v>907</v>
      </c>
      <c r="J831" s="2">
        <v>9438.23013407237</v>
      </c>
      <c r="K831" s="2">
        <v>6463599.864245671</v>
      </c>
      <c r="L831" s="204">
        <v>-2016134.5118674333</v>
      </c>
      <c r="M831" s="92">
        <v>2481994.53494858</v>
      </c>
      <c r="N831" s="92">
        <v>3342110.8256461313</v>
      </c>
      <c r="O831" s="92">
        <v>1342839.2884236078</v>
      </c>
      <c r="P831" s="92">
        <v>1430000.0</v>
      </c>
      <c r="Q831" s="92">
        <v>1139155.2465249724</v>
      </c>
      <c r="R831" s="92">
        <v>1912110.8256461313</v>
      </c>
      <c r="S831" s="92">
        <v>1294.0497143190983</v>
      </c>
      <c r="T831" s="92">
        <v>1035.2397714552783</v>
      </c>
      <c r="U831" s="92">
        <v>465860.02308114653</v>
      </c>
      <c r="V831" s="92">
        <v>859037.7769184039</v>
      </c>
      <c r="W831" s="92">
        <v>2397.506938377706</v>
      </c>
      <c r="X831" s="92">
        <v>3102.493168685725</v>
      </c>
      <c r="Y831" s="92">
        <v>327165.0776377679</v>
      </c>
      <c r="Z831" s="92">
        <v>1.617562142898873</v>
      </c>
      <c r="AA831" s="92">
        <v>582.3250288514332</v>
      </c>
      <c r="AB831" s="87">
        <v>4000.0</v>
      </c>
      <c r="AC831" s="2">
        <v>2016134.5118674333</v>
      </c>
      <c r="AD831" s="92">
        <v>1342839.2884236078</v>
      </c>
      <c r="AE831" s="92">
        <v>1139155.2465249724</v>
      </c>
      <c r="AF831" s="92">
        <v>465860.02308114653</v>
      </c>
      <c r="AG831" s="92">
        <v>2397.506938377706</v>
      </c>
      <c r="AH831" s="2" t="s">
        <v>904</v>
      </c>
      <c r="AI831" s="2" t="s">
        <v>904</v>
      </c>
      <c r="AJ831" s="2" t="s">
        <v>904</v>
      </c>
      <c r="AK831" s="177">
        <v>1035.2397714552783</v>
      </c>
      <c r="AL831" s="2" t="s">
        <v>904</v>
      </c>
      <c r="AM831" s="2" t="s">
        <v>904</v>
      </c>
      <c r="AN831" s="2" t="s">
        <v>904</v>
      </c>
      <c r="AO831" s="2" t="s">
        <v>904</v>
      </c>
      <c r="AP831" s="2" t="s">
        <v>904</v>
      </c>
      <c r="AQ831" s="2" t="s">
        <v>904</v>
      </c>
      <c r="AR831" s="2" t="s">
        <v>904</v>
      </c>
      <c r="AS831" s="2" t="s">
        <v>904</v>
      </c>
      <c r="AT831" s="2" t="s">
        <v>904</v>
      </c>
      <c r="AU831" s="2" t="s">
        <v>904</v>
      </c>
      <c r="AV831" s="2" t="s">
        <v>904</v>
      </c>
      <c r="AW831" s="2" t="s">
        <v>904</v>
      </c>
      <c r="AX831" s="2" t="s">
        <v>904</v>
      </c>
      <c r="AY831" s="2" t="s">
        <v>904</v>
      </c>
      <c r="AZ831" s="2" t="s">
        <v>904</v>
      </c>
      <c r="BA831" s="205">
        <v>2438999.221068355</v>
      </c>
      <c r="BB831" s="205">
        <v>7.586367569758181</v>
      </c>
      <c r="BC831" s="205">
        <v>7.586367569758181</v>
      </c>
      <c r="BD831" s="205">
        <v>7.586367569758181</v>
      </c>
      <c r="BE831" s="205">
        <v>1294.0497143190983</v>
      </c>
      <c r="BF831" s="205">
        <v>1294.0497143190983</v>
      </c>
      <c r="BG831" s="205">
        <v>0.0</v>
      </c>
      <c r="BH831" s="205">
        <v>1035.2397714552783</v>
      </c>
      <c r="BI831" s="2" t="s">
        <v>904</v>
      </c>
      <c r="BJ831" s="2" t="s">
        <v>904</v>
      </c>
      <c r="BK831" s="203">
        <v>684.8317716805643</v>
      </c>
      <c r="BL831" s="2">
        <v>1.0</v>
      </c>
      <c r="BM831" s="207">
        <v>684.8317716805643</v>
      </c>
      <c r="BN831" s="208" t="s">
        <v>905</v>
      </c>
      <c r="BO831" s="87">
        <v>20.0</v>
      </c>
      <c r="BP831" s="101">
        <v>0.05</v>
      </c>
      <c r="BQ831" s="101">
        <v>0.04</v>
      </c>
      <c r="BR831" s="2">
        <v>100.0</v>
      </c>
      <c r="BS831" s="2">
        <v>100.0</v>
      </c>
    </row>
    <row r="832" ht="12.75" customHeight="1">
      <c r="A832" s="87" t="str">
        <f t="shared" si="1"/>
        <v>China Mangrove Conservation  Small</v>
      </c>
      <c r="B832" s="87" t="s">
        <v>162</v>
      </c>
      <c r="C832" s="203" t="s">
        <v>191</v>
      </c>
      <c r="D832" s="2" t="s">
        <v>592</v>
      </c>
      <c r="E832" s="203" t="s">
        <v>160</v>
      </c>
      <c r="F832" s="2" t="s">
        <v>175</v>
      </c>
      <c r="G832" s="2"/>
      <c r="H832" s="177">
        <v>4000.0</v>
      </c>
      <c r="I832" s="2" t="s">
        <v>907</v>
      </c>
      <c r="J832" s="2">
        <v>6053.882772828431</v>
      </c>
      <c r="K832" s="2">
        <v>181616.48318485293</v>
      </c>
      <c r="L832" s="204">
        <v>-2028427.233181347</v>
      </c>
      <c r="M832" s="92">
        <v>2483333.317093184</v>
      </c>
      <c r="N832" s="92">
        <v>3343846.0727945175</v>
      </c>
      <c r="O832" s="92">
        <v>1342839.2884236078</v>
      </c>
      <c r="P832" s="92">
        <v>1430000.0</v>
      </c>
      <c r="Q832" s="92">
        <v>1140494.0286695766</v>
      </c>
      <c r="R832" s="92">
        <v>1913846.0727945173</v>
      </c>
      <c r="S832" s="92">
        <v>28701.689156858716</v>
      </c>
      <c r="T832" s="92">
        <v>22961.351325486976</v>
      </c>
      <c r="U832" s="92">
        <v>454906.08391183725</v>
      </c>
      <c r="V832" s="92">
        <v>832538.0252941989</v>
      </c>
      <c r="W832" s="92">
        <v>108.1527511987806</v>
      </c>
      <c r="X832" s="92">
        <v>620.833329273296</v>
      </c>
      <c r="Y832" s="92">
        <v>121287.21404159344</v>
      </c>
      <c r="Z832" s="92">
        <v>7.175422289214679</v>
      </c>
      <c r="AA832" s="92">
        <v>113.72652097795931</v>
      </c>
      <c r="AB832" s="87">
        <v>20000.0</v>
      </c>
      <c r="AC832" s="2">
        <v>2028427.233181347</v>
      </c>
      <c r="AD832" s="92">
        <v>1342839.2884236078</v>
      </c>
      <c r="AE832" s="92">
        <v>1140494.0286695766</v>
      </c>
      <c r="AF832" s="92">
        <v>454906.08391183725</v>
      </c>
      <c r="AG832" s="92">
        <v>108.1527511987806</v>
      </c>
      <c r="AH832" s="2" t="s">
        <v>904</v>
      </c>
      <c r="AI832" s="2" t="s">
        <v>904</v>
      </c>
      <c r="AJ832" s="2" t="s">
        <v>904</v>
      </c>
      <c r="AK832" s="177">
        <v>22961.351325486976</v>
      </c>
      <c r="AL832" s="2" t="s">
        <v>904</v>
      </c>
      <c r="AM832" s="2" t="s">
        <v>904</v>
      </c>
      <c r="AN832" s="2" t="s">
        <v>904</v>
      </c>
      <c r="AO832" s="2" t="s">
        <v>904</v>
      </c>
      <c r="AP832" s="2" t="s">
        <v>904</v>
      </c>
      <c r="AQ832" s="2" t="s">
        <v>904</v>
      </c>
      <c r="AR832" s="2" t="s">
        <v>904</v>
      </c>
      <c r="AS832" s="2" t="s">
        <v>904</v>
      </c>
      <c r="AT832" s="2" t="s">
        <v>904</v>
      </c>
      <c r="AU832" s="2" t="s">
        <v>904</v>
      </c>
      <c r="AV832" s="2" t="s">
        <v>904</v>
      </c>
      <c r="AW832" s="2" t="s">
        <v>904</v>
      </c>
      <c r="AX832" s="2" t="s">
        <v>904</v>
      </c>
      <c r="AY832" s="2" t="s">
        <v>904</v>
      </c>
      <c r="AZ832" s="2" t="s">
        <v>904</v>
      </c>
      <c r="BA832" s="205">
        <v>452709.9904394136</v>
      </c>
      <c r="BB832" s="205">
        <v>20.47481539349701</v>
      </c>
      <c r="BC832" s="205">
        <v>20.47481539349701</v>
      </c>
      <c r="BD832" s="205">
        <v>20.47481539349701</v>
      </c>
      <c r="BE832" s="205">
        <v>28701.689156858716</v>
      </c>
      <c r="BF832" s="205">
        <v>28701.689156858716</v>
      </c>
      <c r="BG832" s="205">
        <v>0.0</v>
      </c>
      <c r="BH832" s="205">
        <v>22961.351325486976</v>
      </c>
      <c r="BI832" s="2" t="s">
        <v>904</v>
      </c>
      <c r="BJ832" s="2" t="s">
        <v>904</v>
      </c>
      <c r="BK832" s="203">
        <v>30.0</v>
      </c>
      <c r="BL832" s="2">
        <v>1.0</v>
      </c>
      <c r="BM832" s="207">
        <v>30.0</v>
      </c>
      <c r="BN832" s="208" t="s">
        <v>906</v>
      </c>
      <c r="BO832" s="87">
        <v>20.0</v>
      </c>
      <c r="BP832" s="101">
        <v>0.05</v>
      </c>
      <c r="BQ832" s="101">
        <v>0.04</v>
      </c>
      <c r="BR832" s="2">
        <v>100.0</v>
      </c>
      <c r="BS832" s="2">
        <v>100.0</v>
      </c>
    </row>
    <row r="833" ht="12.75" customHeight="1">
      <c r="A833" s="87" t="str">
        <f t="shared" si="1"/>
        <v>China Mangrove Conservation  Small</v>
      </c>
      <c r="B833" s="87" t="s">
        <v>162</v>
      </c>
      <c r="C833" s="203" t="s">
        <v>191</v>
      </c>
      <c r="D833" s="2" t="s">
        <v>592</v>
      </c>
      <c r="E833" s="203" t="s">
        <v>160</v>
      </c>
      <c r="F833" s="2" t="s">
        <v>175</v>
      </c>
      <c r="G833" s="2"/>
      <c r="H833" s="177">
        <v>4000.0</v>
      </c>
      <c r="I833" s="2" t="s">
        <v>907</v>
      </c>
      <c r="J833" s="2">
        <v>6053.882772828431</v>
      </c>
      <c r="K833" s="2">
        <v>181616.48318485293</v>
      </c>
      <c r="L833" s="204">
        <v>-2028427.233181347</v>
      </c>
      <c r="M833" s="92">
        <v>2483333.317093184</v>
      </c>
      <c r="N833" s="92">
        <v>3343846.0727945175</v>
      </c>
      <c r="O833" s="92">
        <v>1342839.2884236078</v>
      </c>
      <c r="P833" s="92">
        <v>1430000.0</v>
      </c>
      <c r="Q833" s="92">
        <v>1140494.0286695766</v>
      </c>
      <c r="R833" s="92">
        <v>1913846.0727945173</v>
      </c>
      <c r="S833" s="92">
        <v>28701.689156858716</v>
      </c>
      <c r="T833" s="92">
        <v>22961.351325486976</v>
      </c>
      <c r="U833" s="92">
        <v>454906.08391183725</v>
      </c>
      <c r="V833" s="92">
        <v>832538.0252941989</v>
      </c>
      <c r="W833" s="92">
        <v>108.1527511987806</v>
      </c>
      <c r="X833" s="92">
        <v>620.833329273296</v>
      </c>
      <c r="Y833" s="92">
        <v>121287.21404159344</v>
      </c>
      <c r="Z833" s="92">
        <v>7.175422289214679</v>
      </c>
      <c r="AA833" s="92">
        <v>113.72652097795931</v>
      </c>
      <c r="AB833" s="87">
        <v>20000.0</v>
      </c>
      <c r="AC833" s="2">
        <v>2028427.233181347</v>
      </c>
      <c r="AD833" s="92">
        <v>1342839.2884236078</v>
      </c>
      <c r="AE833" s="92">
        <v>1140494.0286695766</v>
      </c>
      <c r="AF833" s="92">
        <v>454906.08391183725</v>
      </c>
      <c r="AG833" s="92">
        <v>108.1527511987806</v>
      </c>
      <c r="AH833" s="2" t="s">
        <v>904</v>
      </c>
      <c r="AI833" s="2" t="s">
        <v>904</v>
      </c>
      <c r="AJ833" s="2" t="s">
        <v>904</v>
      </c>
      <c r="AK833" s="177">
        <v>22961.351325486976</v>
      </c>
      <c r="AL833" s="2" t="s">
        <v>904</v>
      </c>
      <c r="AM833" s="2" t="s">
        <v>904</v>
      </c>
      <c r="AN833" s="2" t="s">
        <v>904</v>
      </c>
      <c r="AO833" s="2" t="s">
        <v>904</v>
      </c>
      <c r="AP833" s="2" t="s">
        <v>904</v>
      </c>
      <c r="AQ833" s="2" t="s">
        <v>904</v>
      </c>
      <c r="AR833" s="2" t="s">
        <v>904</v>
      </c>
      <c r="AS833" s="2" t="s">
        <v>904</v>
      </c>
      <c r="AT833" s="2" t="s">
        <v>904</v>
      </c>
      <c r="AU833" s="2" t="s">
        <v>904</v>
      </c>
      <c r="AV833" s="2" t="s">
        <v>904</v>
      </c>
      <c r="AW833" s="2" t="s">
        <v>904</v>
      </c>
      <c r="AX833" s="2" t="s">
        <v>904</v>
      </c>
      <c r="AY833" s="2" t="s">
        <v>904</v>
      </c>
      <c r="AZ833" s="2" t="s">
        <v>904</v>
      </c>
      <c r="BA833" s="205">
        <v>452709.9904394136</v>
      </c>
      <c r="BB833" s="205">
        <v>20.47481539349701</v>
      </c>
      <c r="BC833" s="205">
        <v>20.47481539349701</v>
      </c>
      <c r="BD833" s="205">
        <v>20.47481539349701</v>
      </c>
      <c r="BE833" s="205">
        <v>28701.689156858716</v>
      </c>
      <c r="BF833" s="205">
        <v>28701.689156858716</v>
      </c>
      <c r="BG833" s="205">
        <v>0.0</v>
      </c>
      <c r="BH833" s="205">
        <v>22961.351325486976</v>
      </c>
      <c r="BI833" s="2" t="s">
        <v>904</v>
      </c>
      <c r="BJ833" s="2" t="s">
        <v>904</v>
      </c>
      <c r="BK833" s="203">
        <v>30.0</v>
      </c>
      <c r="BL833" s="2">
        <v>1.0</v>
      </c>
      <c r="BM833" s="207">
        <v>30.0</v>
      </c>
      <c r="BN833" s="208" t="s">
        <v>906</v>
      </c>
      <c r="BO833" s="87">
        <v>20.0</v>
      </c>
      <c r="BP833" s="101">
        <v>0.05</v>
      </c>
      <c r="BQ833" s="101">
        <v>0.04</v>
      </c>
      <c r="BR833" s="2">
        <v>100.0</v>
      </c>
      <c r="BS833" s="2">
        <v>100.0</v>
      </c>
    </row>
    <row r="834" ht="12.75" customHeight="1">
      <c r="A834" s="87" t="str">
        <f t="shared" si="1"/>
        <v>China Seagrass Conservation  Small</v>
      </c>
      <c r="B834" s="87" t="s">
        <v>162</v>
      </c>
      <c r="C834" s="203" t="s">
        <v>191</v>
      </c>
      <c r="D834" s="2" t="s">
        <v>592</v>
      </c>
      <c r="E834" s="203" t="s">
        <v>167</v>
      </c>
      <c r="F834" s="2" t="s">
        <v>175</v>
      </c>
      <c r="G834" s="2"/>
      <c r="H834" s="177">
        <v>400.0</v>
      </c>
      <c r="I834" s="2" t="s">
        <v>907</v>
      </c>
      <c r="J834" s="2">
        <v>576.7056780754538</v>
      </c>
      <c r="K834" s="2">
        <v>17301.170342263613</v>
      </c>
      <c r="L834" s="204">
        <v>-2427287.441518214</v>
      </c>
      <c r="M834" s="92">
        <v>2436239.0601313403</v>
      </c>
      <c r="N834" s="92">
        <v>3257805.151620942</v>
      </c>
      <c r="O834" s="92">
        <v>1342839.2884236078</v>
      </c>
      <c r="P834" s="92">
        <v>1430000.0</v>
      </c>
      <c r="Q834" s="92">
        <v>1093399.7717077325</v>
      </c>
      <c r="R834" s="92">
        <v>1827805.1516209424</v>
      </c>
      <c r="S834" s="92">
        <v>580.7418338205124</v>
      </c>
      <c r="T834" s="92">
        <v>464.59346705640985</v>
      </c>
      <c r="U834" s="92">
        <v>8951.618613126217</v>
      </c>
      <c r="V834" s="92">
        <v>17122.32927531074</v>
      </c>
      <c r="W834" s="92">
        <v>5243.80826008373</v>
      </c>
      <c r="X834" s="92">
        <v>6090.597650328351</v>
      </c>
      <c r="Y834" s="92">
        <v>219745.29575906016</v>
      </c>
      <c r="Z834" s="92">
        <v>1.451854584551281</v>
      </c>
      <c r="AA834" s="92">
        <v>22.37904653281554</v>
      </c>
      <c r="AB834" s="87">
        <v>2000.0</v>
      </c>
      <c r="AC834" s="2">
        <v>2427287.441518214</v>
      </c>
      <c r="AD834" s="92">
        <v>1342839.2884236078</v>
      </c>
      <c r="AE834" s="92">
        <v>1093399.7717077325</v>
      </c>
      <c r="AF834" s="92">
        <v>8951.618613126217</v>
      </c>
      <c r="AG834" s="92">
        <v>5243.80826008373</v>
      </c>
      <c r="AH834" s="2" t="s">
        <v>904</v>
      </c>
      <c r="AI834" s="2" t="s">
        <v>904</v>
      </c>
      <c r="AJ834" s="2" t="s">
        <v>904</v>
      </c>
      <c r="AK834" s="177">
        <v>464.59346705640985</v>
      </c>
      <c r="AL834" s="2" t="s">
        <v>904</v>
      </c>
      <c r="AM834" s="2" t="s">
        <v>904</v>
      </c>
      <c r="AN834" s="2" t="s">
        <v>904</v>
      </c>
      <c r="AO834" s="2" t="s">
        <v>904</v>
      </c>
      <c r="AP834" s="2" t="s">
        <v>904</v>
      </c>
      <c r="AQ834" s="2" t="s">
        <v>904</v>
      </c>
      <c r="AR834" s="2" t="s">
        <v>904</v>
      </c>
      <c r="AS834" s="2" t="s">
        <v>904</v>
      </c>
      <c r="AT834" s="2" t="s">
        <v>904</v>
      </c>
      <c r="AU834" s="2" t="s">
        <v>904</v>
      </c>
      <c r="AV834" s="2" t="s">
        <v>904</v>
      </c>
      <c r="AW834" s="2" t="s">
        <v>904</v>
      </c>
      <c r="AX834" s="2" t="s">
        <v>904</v>
      </c>
      <c r="AY834" s="2" t="s">
        <v>904</v>
      </c>
      <c r="AZ834" s="2" t="s">
        <v>904</v>
      </c>
      <c r="BA834" s="205">
        <v>164510.095256072</v>
      </c>
      <c r="BB834" s="205">
        <v>11.086649439824896</v>
      </c>
      <c r="BC834" s="205">
        <v>11.086649439824896</v>
      </c>
      <c r="BD834" s="205">
        <v>11.086649439824896</v>
      </c>
      <c r="BE834" s="205">
        <v>580.7418338205124</v>
      </c>
      <c r="BF834" s="205">
        <v>580.7418338205124</v>
      </c>
      <c r="BG834" s="205">
        <v>0.0</v>
      </c>
      <c r="BH834" s="205">
        <v>464.59346705640985</v>
      </c>
      <c r="BI834" s="2" t="s">
        <v>904</v>
      </c>
      <c r="BJ834" s="2" t="s">
        <v>904</v>
      </c>
      <c r="BK834" s="203">
        <v>30.0</v>
      </c>
      <c r="BL834" s="2">
        <v>1.0</v>
      </c>
      <c r="BM834" s="207">
        <v>30.0</v>
      </c>
      <c r="BN834" s="208" t="s">
        <v>906</v>
      </c>
      <c r="BO834" s="87">
        <v>20.0</v>
      </c>
      <c r="BP834" s="101">
        <v>0.05</v>
      </c>
      <c r="BQ834" s="101">
        <v>0.04</v>
      </c>
      <c r="BR834" s="2">
        <v>100.0</v>
      </c>
      <c r="BS834" s="2">
        <v>100.0</v>
      </c>
    </row>
    <row r="835" ht="12.75" customHeight="1">
      <c r="A835" s="87" t="str">
        <f t="shared" si="1"/>
        <v>China Seagrass Conservation  Small</v>
      </c>
      <c r="B835" s="87" t="s">
        <v>162</v>
      </c>
      <c r="C835" s="203" t="s">
        <v>191</v>
      </c>
      <c r="D835" s="2" t="s">
        <v>592</v>
      </c>
      <c r="E835" s="203" t="s">
        <v>167</v>
      </c>
      <c r="F835" s="2" t="s">
        <v>175</v>
      </c>
      <c r="G835" s="2"/>
      <c r="H835" s="177">
        <v>400.0</v>
      </c>
      <c r="I835" s="2" t="s">
        <v>907</v>
      </c>
      <c r="J835" s="2">
        <v>576.7056780754538</v>
      </c>
      <c r="K835" s="2">
        <v>17301.170342263613</v>
      </c>
      <c r="L835" s="204">
        <v>-2427287.441518214</v>
      </c>
      <c r="M835" s="92">
        <v>2436239.0601313403</v>
      </c>
      <c r="N835" s="92">
        <v>3257805.151620942</v>
      </c>
      <c r="O835" s="92">
        <v>1342839.2884236078</v>
      </c>
      <c r="P835" s="92">
        <v>1430000.0</v>
      </c>
      <c r="Q835" s="92">
        <v>1093399.7717077325</v>
      </c>
      <c r="R835" s="92">
        <v>1827805.1516209424</v>
      </c>
      <c r="S835" s="92">
        <v>580.7418338205124</v>
      </c>
      <c r="T835" s="92">
        <v>464.59346705640985</v>
      </c>
      <c r="U835" s="92">
        <v>8951.618613126217</v>
      </c>
      <c r="V835" s="92">
        <v>17122.32927531074</v>
      </c>
      <c r="W835" s="92">
        <v>5243.80826008373</v>
      </c>
      <c r="X835" s="92">
        <v>6090.597650328351</v>
      </c>
      <c r="Y835" s="92">
        <v>219745.29575906016</v>
      </c>
      <c r="Z835" s="92">
        <v>1.451854584551281</v>
      </c>
      <c r="AA835" s="92">
        <v>22.37904653281554</v>
      </c>
      <c r="AB835" s="87">
        <v>2000.0</v>
      </c>
      <c r="AC835" s="2">
        <v>2427287.441518214</v>
      </c>
      <c r="AD835" s="92">
        <v>1342839.2884236078</v>
      </c>
      <c r="AE835" s="92">
        <v>1093399.7717077325</v>
      </c>
      <c r="AF835" s="92">
        <v>8951.618613126217</v>
      </c>
      <c r="AG835" s="92">
        <v>5243.80826008373</v>
      </c>
      <c r="AH835" s="2" t="s">
        <v>904</v>
      </c>
      <c r="AI835" s="2" t="s">
        <v>904</v>
      </c>
      <c r="AJ835" s="2" t="s">
        <v>904</v>
      </c>
      <c r="AK835" s="177">
        <v>464.59346705640985</v>
      </c>
      <c r="AL835" s="2" t="s">
        <v>904</v>
      </c>
      <c r="AM835" s="2" t="s">
        <v>904</v>
      </c>
      <c r="AN835" s="2" t="s">
        <v>904</v>
      </c>
      <c r="AO835" s="2" t="s">
        <v>904</v>
      </c>
      <c r="AP835" s="2" t="s">
        <v>904</v>
      </c>
      <c r="AQ835" s="2" t="s">
        <v>904</v>
      </c>
      <c r="AR835" s="2" t="s">
        <v>904</v>
      </c>
      <c r="AS835" s="2" t="s">
        <v>904</v>
      </c>
      <c r="AT835" s="2" t="s">
        <v>904</v>
      </c>
      <c r="AU835" s="2" t="s">
        <v>904</v>
      </c>
      <c r="AV835" s="2" t="s">
        <v>904</v>
      </c>
      <c r="AW835" s="2" t="s">
        <v>904</v>
      </c>
      <c r="AX835" s="2" t="s">
        <v>904</v>
      </c>
      <c r="AY835" s="2" t="s">
        <v>904</v>
      </c>
      <c r="AZ835" s="2" t="s">
        <v>904</v>
      </c>
      <c r="BA835" s="205">
        <v>164510.095256072</v>
      </c>
      <c r="BB835" s="205">
        <v>11.086649439824896</v>
      </c>
      <c r="BC835" s="205">
        <v>11.086649439824896</v>
      </c>
      <c r="BD835" s="205">
        <v>11.086649439824896</v>
      </c>
      <c r="BE835" s="205">
        <v>580.7418338205124</v>
      </c>
      <c r="BF835" s="205">
        <v>580.7418338205124</v>
      </c>
      <c r="BG835" s="205">
        <v>0.0</v>
      </c>
      <c r="BH835" s="205">
        <v>464.59346705640985</v>
      </c>
      <c r="BI835" s="2" t="s">
        <v>904</v>
      </c>
      <c r="BJ835" s="2" t="s">
        <v>904</v>
      </c>
      <c r="BK835" s="203">
        <v>30.0</v>
      </c>
      <c r="BL835" s="2">
        <v>1.0</v>
      </c>
      <c r="BM835" s="207">
        <v>30.0</v>
      </c>
      <c r="BN835" s="208" t="s">
        <v>906</v>
      </c>
      <c r="BO835" s="87">
        <v>20.0</v>
      </c>
      <c r="BP835" s="101">
        <v>0.05</v>
      </c>
      <c r="BQ835" s="101">
        <v>0.04</v>
      </c>
      <c r="BR835" s="2">
        <v>100.0</v>
      </c>
      <c r="BS835" s="2">
        <v>100.0</v>
      </c>
    </row>
    <row r="836" ht="12.75" customHeight="1">
      <c r="A836" s="87" t="str">
        <f t="shared" si="1"/>
        <v>China Salt marsh Conservation  Small</v>
      </c>
      <c r="B836" s="87" t="s">
        <v>162</v>
      </c>
      <c r="C836" s="203" t="s">
        <v>191</v>
      </c>
      <c r="D836" s="2" t="s">
        <v>592</v>
      </c>
      <c r="E836" s="203" t="s">
        <v>168</v>
      </c>
      <c r="F836" s="2" t="s">
        <v>175</v>
      </c>
      <c r="G836" s="2"/>
      <c r="H836" s="177">
        <v>800.0</v>
      </c>
      <c r="I836" s="2" t="s">
        <v>907</v>
      </c>
      <c r="J836" s="2">
        <v>9438.23013407237</v>
      </c>
      <c r="K836" s="2">
        <v>283146.9040221711</v>
      </c>
      <c r="L836" s="204">
        <v>-2417041.656068247</v>
      </c>
      <c r="M836" s="92">
        <v>2437449.2967040455</v>
      </c>
      <c r="N836" s="92">
        <v>3259970.1813796447</v>
      </c>
      <c r="O836" s="92">
        <v>1342839.2884236078</v>
      </c>
      <c r="P836" s="92">
        <v>1430000.0</v>
      </c>
      <c r="Q836" s="92">
        <v>1094610.0082804377</v>
      </c>
      <c r="R836" s="92">
        <v>1829970.1813796447</v>
      </c>
      <c r="S836" s="92">
        <v>1294.0497143190983</v>
      </c>
      <c r="T836" s="92">
        <v>1035.2397714552783</v>
      </c>
      <c r="U836" s="92">
        <v>20407.640635798834</v>
      </c>
      <c r="V836" s="92">
        <v>37631.334253535344</v>
      </c>
      <c r="W836" s="92">
        <v>2354.478029063378</v>
      </c>
      <c r="X836" s="92">
        <v>3046.811620880057</v>
      </c>
      <c r="Y836" s="92">
        <v>321293.3296852818</v>
      </c>
      <c r="Z836" s="92">
        <v>1.617562142898873</v>
      </c>
      <c r="AA836" s="92">
        <v>25.50955079474854</v>
      </c>
      <c r="AB836" s="87">
        <v>4000.0</v>
      </c>
      <c r="AC836" s="2">
        <v>2417041.656068247</v>
      </c>
      <c r="AD836" s="92">
        <v>1342839.2884236078</v>
      </c>
      <c r="AE836" s="92">
        <v>1094610.0082804377</v>
      </c>
      <c r="AF836" s="92">
        <v>20407.640635798834</v>
      </c>
      <c r="AG836" s="92">
        <v>2354.478029063378</v>
      </c>
      <c r="AH836" s="2" t="s">
        <v>904</v>
      </c>
      <c r="AI836" s="2" t="s">
        <v>904</v>
      </c>
      <c r="AJ836" s="2" t="s">
        <v>904</v>
      </c>
      <c r="AK836" s="177">
        <v>1035.2397714552783</v>
      </c>
      <c r="AL836" s="2" t="s">
        <v>904</v>
      </c>
      <c r="AM836" s="2" t="s">
        <v>904</v>
      </c>
      <c r="AN836" s="2" t="s">
        <v>904</v>
      </c>
      <c r="AO836" s="2" t="s">
        <v>904</v>
      </c>
      <c r="AP836" s="2" t="s">
        <v>904</v>
      </c>
      <c r="AQ836" s="2" t="s">
        <v>904</v>
      </c>
      <c r="AR836" s="2" t="s">
        <v>904</v>
      </c>
      <c r="AS836" s="2" t="s">
        <v>904</v>
      </c>
      <c r="AT836" s="2" t="s">
        <v>904</v>
      </c>
      <c r="AU836" s="2" t="s">
        <v>904</v>
      </c>
      <c r="AV836" s="2" t="s">
        <v>904</v>
      </c>
      <c r="AW836" s="2" t="s">
        <v>904</v>
      </c>
      <c r="AX836" s="2" t="s">
        <v>904</v>
      </c>
      <c r="AY836" s="2" t="s">
        <v>904</v>
      </c>
      <c r="AZ836" s="2" t="s">
        <v>904</v>
      </c>
      <c r="BA836" s="205">
        <v>2438999.221068355</v>
      </c>
      <c r="BB836" s="205">
        <v>7.586367569758181</v>
      </c>
      <c r="BC836" s="205">
        <v>7.586367569758181</v>
      </c>
      <c r="BD836" s="205">
        <v>7.586367569758181</v>
      </c>
      <c r="BE836" s="205">
        <v>1294.0497143190983</v>
      </c>
      <c r="BF836" s="205">
        <v>1294.0497143190983</v>
      </c>
      <c r="BG836" s="205">
        <v>0.0</v>
      </c>
      <c r="BH836" s="205">
        <v>1035.2397714552783</v>
      </c>
      <c r="BI836" s="2" t="s">
        <v>904</v>
      </c>
      <c r="BJ836" s="2" t="s">
        <v>904</v>
      </c>
      <c r="BK836" s="203">
        <v>30.0</v>
      </c>
      <c r="BL836" s="2">
        <v>1.0</v>
      </c>
      <c r="BM836" s="207">
        <v>30.0</v>
      </c>
      <c r="BN836" s="208" t="s">
        <v>906</v>
      </c>
      <c r="BO836" s="87">
        <v>20.0</v>
      </c>
      <c r="BP836" s="101">
        <v>0.05</v>
      </c>
      <c r="BQ836" s="101">
        <v>0.04</v>
      </c>
      <c r="BR836" s="2">
        <v>100.0</v>
      </c>
      <c r="BS836" s="2">
        <v>100.0</v>
      </c>
    </row>
    <row r="837" ht="12.75" customHeight="1">
      <c r="A837" s="87" t="str">
        <f t="shared" si="1"/>
        <v>China Salt marsh Conservation  Small</v>
      </c>
      <c r="B837" s="87" t="s">
        <v>162</v>
      </c>
      <c r="C837" s="203" t="s">
        <v>191</v>
      </c>
      <c r="D837" s="2" t="s">
        <v>592</v>
      </c>
      <c r="E837" s="203" t="s">
        <v>168</v>
      </c>
      <c r="F837" s="2" t="s">
        <v>175</v>
      </c>
      <c r="G837" s="2"/>
      <c r="H837" s="177">
        <v>800.0</v>
      </c>
      <c r="I837" s="2" t="s">
        <v>907</v>
      </c>
      <c r="J837" s="2">
        <v>9438.23013407237</v>
      </c>
      <c r="K837" s="2">
        <v>283146.9040221711</v>
      </c>
      <c r="L837" s="204">
        <v>-2417041.656068247</v>
      </c>
      <c r="M837" s="92">
        <v>2437449.2967040455</v>
      </c>
      <c r="N837" s="92">
        <v>3259970.1813796447</v>
      </c>
      <c r="O837" s="92">
        <v>1342839.2884236078</v>
      </c>
      <c r="P837" s="92">
        <v>1430000.0</v>
      </c>
      <c r="Q837" s="92">
        <v>1094610.0082804377</v>
      </c>
      <c r="R837" s="92">
        <v>1829970.1813796447</v>
      </c>
      <c r="S837" s="92">
        <v>1294.0497143190983</v>
      </c>
      <c r="T837" s="92">
        <v>1035.2397714552783</v>
      </c>
      <c r="U837" s="92">
        <v>20407.640635798834</v>
      </c>
      <c r="V837" s="92">
        <v>37631.334253535344</v>
      </c>
      <c r="W837" s="92">
        <v>2354.478029063378</v>
      </c>
      <c r="X837" s="92">
        <v>3046.811620880057</v>
      </c>
      <c r="Y837" s="92">
        <v>321293.3296852818</v>
      </c>
      <c r="Z837" s="92">
        <v>1.617562142898873</v>
      </c>
      <c r="AA837" s="92">
        <v>25.50955079474854</v>
      </c>
      <c r="AB837" s="87">
        <v>4000.0</v>
      </c>
      <c r="AC837" s="2">
        <v>2417041.656068247</v>
      </c>
      <c r="AD837" s="92">
        <v>1342839.2884236078</v>
      </c>
      <c r="AE837" s="92">
        <v>1094610.0082804377</v>
      </c>
      <c r="AF837" s="92">
        <v>20407.640635798834</v>
      </c>
      <c r="AG837" s="92">
        <v>2354.478029063378</v>
      </c>
      <c r="AH837" s="2" t="s">
        <v>904</v>
      </c>
      <c r="AI837" s="2" t="s">
        <v>904</v>
      </c>
      <c r="AJ837" s="2" t="s">
        <v>904</v>
      </c>
      <c r="AK837" s="177">
        <v>1035.2397714552783</v>
      </c>
      <c r="AL837" s="2" t="s">
        <v>904</v>
      </c>
      <c r="AM837" s="2" t="s">
        <v>904</v>
      </c>
      <c r="AN837" s="2" t="s">
        <v>904</v>
      </c>
      <c r="AO837" s="2" t="s">
        <v>904</v>
      </c>
      <c r="AP837" s="2" t="s">
        <v>904</v>
      </c>
      <c r="AQ837" s="2" t="s">
        <v>904</v>
      </c>
      <c r="AR837" s="2" t="s">
        <v>904</v>
      </c>
      <c r="AS837" s="2" t="s">
        <v>904</v>
      </c>
      <c r="AT837" s="2" t="s">
        <v>904</v>
      </c>
      <c r="AU837" s="2" t="s">
        <v>904</v>
      </c>
      <c r="AV837" s="2" t="s">
        <v>904</v>
      </c>
      <c r="AW837" s="2" t="s">
        <v>904</v>
      </c>
      <c r="AX837" s="2" t="s">
        <v>904</v>
      </c>
      <c r="AY837" s="2" t="s">
        <v>904</v>
      </c>
      <c r="AZ837" s="2" t="s">
        <v>904</v>
      </c>
      <c r="BA837" s="205">
        <v>2438999.221068355</v>
      </c>
      <c r="BB837" s="205">
        <v>7.586367569758181</v>
      </c>
      <c r="BC837" s="205">
        <v>7.586367569758181</v>
      </c>
      <c r="BD837" s="205">
        <v>7.586367569758181</v>
      </c>
      <c r="BE837" s="205">
        <v>1294.0497143190983</v>
      </c>
      <c r="BF837" s="205">
        <v>1294.0497143190983</v>
      </c>
      <c r="BG837" s="205">
        <v>0.0</v>
      </c>
      <c r="BH837" s="205">
        <v>1035.2397714552783</v>
      </c>
      <c r="BI837" s="2" t="s">
        <v>904</v>
      </c>
      <c r="BJ837" s="2" t="s">
        <v>904</v>
      </c>
      <c r="BK837" s="203">
        <v>30.0</v>
      </c>
      <c r="BL837" s="2">
        <v>1.0</v>
      </c>
      <c r="BM837" s="207">
        <v>30.0</v>
      </c>
      <c r="BN837" s="208" t="s">
        <v>906</v>
      </c>
      <c r="BO837" s="87">
        <v>20.0</v>
      </c>
      <c r="BP837" s="101">
        <v>0.05</v>
      </c>
      <c r="BQ837" s="101">
        <v>0.04</v>
      </c>
      <c r="BR837" s="2">
        <v>100.0</v>
      </c>
      <c r="BS837" s="2">
        <v>100.0</v>
      </c>
    </row>
    <row r="838" ht="12.75" customHeight="1">
      <c r="A838" s="87" t="str">
        <f t="shared" si="1"/>
        <v>China Mangrove Conservation  Large</v>
      </c>
      <c r="B838" s="87" t="s">
        <v>162</v>
      </c>
      <c r="C838" s="203" t="s">
        <v>191</v>
      </c>
      <c r="D838" s="2" t="s">
        <v>592</v>
      </c>
      <c r="E838" s="203" t="s">
        <v>160</v>
      </c>
      <c r="F838" s="2" t="s">
        <v>175</v>
      </c>
      <c r="G838" s="2"/>
      <c r="H838" s="177">
        <v>40000.0</v>
      </c>
      <c r="I838" s="2" t="s">
        <v>908</v>
      </c>
      <c r="J838" s="2">
        <v>6053.882772828431</v>
      </c>
      <c r="K838" s="2">
        <v>158009.41225348614</v>
      </c>
      <c r="L838" s="204">
        <v>-745044.1412538383</v>
      </c>
      <c r="M838" s="92">
        <v>3636136.6651369333</v>
      </c>
      <c r="N838" s="92">
        <v>5081978.1996368235</v>
      </c>
      <c r="O838" s="92">
        <v>1734298.3552382032</v>
      </c>
      <c r="P838" s="92">
        <v>1843233.3333333333</v>
      </c>
      <c r="Q838" s="92">
        <v>1901838.3098987304</v>
      </c>
      <c r="R838" s="92">
        <v>3238744.8663034905</v>
      </c>
      <c r="S838" s="92">
        <v>287016.89156858553</v>
      </c>
      <c r="T838" s="92">
        <v>229613.51325486842</v>
      </c>
      <c r="U838" s="92">
        <v>3957759.873385703</v>
      </c>
      <c r="V838" s="92">
        <v>7243221.636525166</v>
      </c>
      <c r="W838" s="92">
        <v>15.835900133198443</v>
      </c>
      <c r="X838" s="92">
        <v>90.90341662842333</v>
      </c>
      <c r="Y838" s="92">
        <v>17759.06935059271</v>
      </c>
      <c r="Z838" s="92">
        <v>7.175422289214638</v>
      </c>
      <c r="AA838" s="92">
        <v>98.94399683464258</v>
      </c>
      <c r="AB838" s="87">
        <v>20000.0</v>
      </c>
      <c r="AC838" s="2">
        <v>745044.1412538383</v>
      </c>
      <c r="AD838" s="92">
        <v>1734298.3552382032</v>
      </c>
      <c r="AE838" s="92">
        <v>1901838.3098987304</v>
      </c>
      <c r="AF838" s="92">
        <v>3957759.873385703</v>
      </c>
      <c r="AG838" s="92">
        <v>15.835900133198443</v>
      </c>
      <c r="AH838" s="2" t="s">
        <v>904</v>
      </c>
      <c r="AI838" s="2" t="s">
        <v>904</v>
      </c>
      <c r="AJ838" s="2" t="s">
        <v>904</v>
      </c>
      <c r="AK838" s="177">
        <v>229613.51325486842</v>
      </c>
      <c r="AL838" s="2" t="s">
        <v>904</v>
      </c>
      <c r="AM838" s="2" t="s">
        <v>904</v>
      </c>
      <c r="AN838" s="2" t="s">
        <v>904</v>
      </c>
      <c r="AO838" s="2" t="s">
        <v>904</v>
      </c>
      <c r="AP838" s="2" t="s">
        <v>904</v>
      </c>
      <c r="AQ838" s="2" t="s">
        <v>904</v>
      </c>
      <c r="AR838" s="2" t="s">
        <v>904</v>
      </c>
      <c r="AS838" s="2" t="s">
        <v>904</v>
      </c>
      <c r="AT838" s="2" t="s">
        <v>904</v>
      </c>
      <c r="AU838" s="2" t="s">
        <v>904</v>
      </c>
      <c r="AV838" s="2" t="s">
        <v>904</v>
      </c>
      <c r="AW838" s="2" t="s">
        <v>904</v>
      </c>
      <c r="AX838" s="2" t="s">
        <v>904</v>
      </c>
      <c r="AY838" s="2" t="s">
        <v>904</v>
      </c>
      <c r="AZ838" s="2" t="s">
        <v>904</v>
      </c>
      <c r="BA838" s="205">
        <v>452709.9904394136</v>
      </c>
      <c r="BB838" s="205">
        <v>204.7481539349683</v>
      </c>
      <c r="BC838" s="205">
        <v>204.7481539349683</v>
      </c>
      <c r="BD838" s="205">
        <v>204.7481539349683</v>
      </c>
      <c r="BE838" s="205">
        <v>287016.89156858553</v>
      </c>
      <c r="BF838" s="205">
        <v>287016.89156858553</v>
      </c>
      <c r="BG838" s="205">
        <v>0.0</v>
      </c>
      <c r="BH838" s="205">
        <v>229613.51325486842</v>
      </c>
      <c r="BI838" s="2" t="s">
        <v>904</v>
      </c>
      <c r="BJ838" s="2" t="s">
        <v>904</v>
      </c>
      <c r="BK838" s="203">
        <v>26.10050742354607</v>
      </c>
      <c r="BL838" s="2">
        <v>3.0</v>
      </c>
      <c r="BM838" s="207">
        <v>26.10050742354607</v>
      </c>
      <c r="BN838" s="208" t="s">
        <v>905</v>
      </c>
      <c r="BO838" s="87">
        <v>20.0</v>
      </c>
      <c r="BP838" s="101">
        <v>0.05</v>
      </c>
      <c r="BQ838" s="101">
        <v>0.04</v>
      </c>
      <c r="BR838" s="2">
        <v>100.0</v>
      </c>
      <c r="BS838" s="2">
        <v>100.0</v>
      </c>
    </row>
    <row r="839" ht="12.75" customHeight="1">
      <c r="A839" s="87" t="str">
        <f t="shared" si="1"/>
        <v>China Mangrove Conservation  Large</v>
      </c>
      <c r="B839" s="87" t="s">
        <v>162</v>
      </c>
      <c r="C839" s="203" t="s">
        <v>191</v>
      </c>
      <c r="D839" s="2" t="s">
        <v>592</v>
      </c>
      <c r="E839" s="203" t="s">
        <v>160</v>
      </c>
      <c r="F839" s="2" t="s">
        <v>175</v>
      </c>
      <c r="G839" s="2"/>
      <c r="H839" s="177">
        <v>40000.0</v>
      </c>
      <c r="I839" s="2" t="s">
        <v>908</v>
      </c>
      <c r="J839" s="2">
        <v>6053.882772828431</v>
      </c>
      <c r="K839" s="2">
        <v>158009.41225348614</v>
      </c>
      <c r="L839" s="204">
        <v>-745044.1412538383</v>
      </c>
      <c r="M839" s="92">
        <v>3636136.6651369333</v>
      </c>
      <c r="N839" s="92">
        <v>5081978.1996368235</v>
      </c>
      <c r="O839" s="92">
        <v>1734298.3552382032</v>
      </c>
      <c r="P839" s="92">
        <v>1843233.3333333333</v>
      </c>
      <c r="Q839" s="92">
        <v>1901838.3098987304</v>
      </c>
      <c r="R839" s="92">
        <v>3238744.8663034905</v>
      </c>
      <c r="S839" s="92">
        <v>287016.89156858553</v>
      </c>
      <c r="T839" s="92">
        <v>229613.51325486842</v>
      </c>
      <c r="U839" s="92">
        <v>3957759.873385703</v>
      </c>
      <c r="V839" s="92">
        <v>7243221.636525166</v>
      </c>
      <c r="W839" s="92">
        <v>15.835900133198443</v>
      </c>
      <c r="X839" s="92">
        <v>90.90341662842333</v>
      </c>
      <c r="Y839" s="92">
        <v>17759.06935059271</v>
      </c>
      <c r="Z839" s="92">
        <v>7.175422289214638</v>
      </c>
      <c r="AA839" s="92">
        <v>98.94399683464258</v>
      </c>
      <c r="AB839" s="87">
        <v>20000.0</v>
      </c>
      <c r="AC839" s="2">
        <v>745044.1412538383</v>
      </c>
      <c r="AD839" s="92">
        <v>1734298.3552382032</v>
      </c>
      <c r="AE839" s="92">
        <v>1901838.3098987304</v>
      </c>
      <c r="AF839" s="92">
        <v>3957759.873385703</v>
      </c>
      <c r="AG839" s="92">
        <v>15.835900133198443</v>
      </c>
      <c r="AH839" s="2" t="s">
        <v>904</v>
      </c>
      <c r="AI839" s="2" t="s">
        <v>904</v>
      </c>
      <c r="AJ839" s="2" t="s">
        <v>904</v>
      </c>
      <c r="AK839" s="177">
        <v>229613.51325486842</v>
      </c>
      <c r="AL839" s="2" t="s">
        <v>904</v>
      </c>
      <c r="AM839" s="2" t="s">
        <v>904</v>
      </c>
      <c r="AN839" s="2" t="s">
        <v>904</v>
      </c>
      <c r="AO839" s="2" t="s">
        <v>904</v>
      </c>
      <c r="AP839" s="2" t="s">
        <v>904</v>
      </c>
      <c r="AQ839" s="2" t="s">
        <v>904</v>
      </c>
      <c r="AR839" s="2" t="s">
        <v>904</v>
      </c>
      <c r="AS839" s="2" t="s">
        <v>904</v>
      </c>
      <c r="AT839" s="2" t="s">
        <v>904</v>
      </c>
      <c r="AU839" s="2" t="s">
        <v>904</v>
      </c>
      <c r="AV839" s="2" t="s">
        <v>904</v>
      </c>
      <c r="AW839" s="2" t="s">
        <v>904</v>
      </c>
      <c r="AX839" s="2" t="s">
        <v>904</v>
      </c>
      <c r="AY839" s="2" t="s">
        <v>904</v>
      </c>
      <c r="AZ839" s="2" t="s">
        <v>904</v>
      </c>
      <c r="BA839" s="205">
        <v>452709.9904394136</v>
      </c>
      <c r="BB839" s="205">
        <v>204.7481539349683</v>
      </c>
      <c r="BC839" s="205">
        <v>204.7481539349683</v>
      </c>
      <c r="BD839" s="205">
        <v>204.7481539349683</v>
      </c>
      <c r="BE839" s="205">
        <v>287016.89156858553</v>
      </c>
      <c r="BF839" s="205">
        <v>287016.89156858553</v>
      </c>
      <c r="BG839" s="205">
        <v>0.0</v>
      </c>
      <c r="BH839" s="205">
        <v>229613.51325486842</v>
      </c>
      <c r="BI839" s="2" t="s">
        <v>904</v>
      </c>
      <c r="BJ839" s="2" t="s">
        <v>904</v>
      </c>
      <c r="BK839" s="203">
        <v>26.10050742354607</v>
      </c>
      <c r="BL839" s="2">
        <v>3.0</v>
      </c>
      <c r="BM839" s="207">
        <v>26.10050742354607</v>
      </c>
      <c r="BN839" s="208" t="s">
        <v>905</v>
      </c>
      <c r="BO839" s="87">
        <v>20.0</v>
      </c>
      <c r="BP839" s="101">
        <v>0.05</v>
      </c>
      <c r="BQ839" s="101">
        <v>0.04</v>
      </c>
      <c r="BR839" s="2">
        <v>100.0</v>
      </c>
      <c r="BS839" s="2">
        <v>100.0</v>
      </c>
    </row>
    <row r="840" ht="12.75" customHeight="1">
      <c r="A840" s="87" t="str">
        <f t="shared" si="1"/>
        <v>China Seagrass Conservation  Large</v>
      </c>
      <c r="B840" s="87" t="s">
        <v>162</v>
      </c>
      <c r="C840" s="203" t="s">
        <v>191</v>
      </c>
      <c r="D840" s="2" t="s">
        <v>592</v>
      </c>
      <c r="E840" s="203" t="s">
        <v>167</v>
      </c>
      <c r="F840" s="2" t="s">
        <v>175</v>
      </c>
      <c r="G840" s="2"/>
      <c r="H840" s="177">
        <v>4000.0</v>
      </c>
      <c r="I840" s="2" t="s">
        <v>908</v>
      </c>
      <c r="J840" s="2">
        <v>576.7056780754538</v>
      </c>
      <c r="K840" s="2">
        <v>422477.3190049025</v>
      </c>
      <c r="L840" s="204">
        <v>-1005049.5640969891</v>
      </c>
      <c r="M840" s="92">
        <v>2654376.863378143</v>
      </c>
      <c r="N840" s="92">
        <v>3675039.385507303</v>
      </c>
      <c r="O840" s="92">
        <v>1342839.2884236078</v>
      </c>
      <c r="P840" s="92">
        <v>1430000.0</v>
      </c>
      <c r="Q840" s="92">
        <v>1311537.574954535</v>
      </c>
      <c r="R840" s="92">
        <v>2245039.385507303</v>
      </c>
      <c r="S840" s="92">
        <v>5807.418338205112</v>
      </c>
      <c r="T840" s="92">
        <v>4645.934670564091</v>
      </c>
      <c r="U840" s="92">
        <v>2185895.9582575485</v>
      </c>
      <c r="V840" s="92">
        <v>4181101.9857319007</v>
      </c>
      <c r="W840" s="92">
        <v>571.333230360697</v>
      </c>
      <c r="X840" s="92">
        <v>663.5942158445357</v>
      </c>
      <c r="Y840" s="92">
        <v>23942.101513945563</v>
      </c>
      <c r="Z840" s="92">
        <v>1.451854584551278</v>
      </c>
      <c r="AA840" s="92">
        <v>546.4739895643871</v>
      </c>
      <c r="AB840" s="87">
        <v>2000.0</v>
      </c>
      <c r="AC840" s="2">
        <v>1005049.5640969891</v>
      </c>
      <c r="AD840" s="92">
        <v>1342839.2884236078</v>
      </c>
      <c r="AE840" s="92">
        <v>1311537.574954535</v>
      </c>
      <c r="AF840" s="92">
        <v>2185895.9582575485</v>
      </c>
      <c r="AG840" s="92">
        <v>571.333230360697</v>
      </c>
      <c r="AH840" s="2" t="s">
        <v>904</v>
      </c>
      <c r="AI840" s="2" t="s">
        <v>904</v>
      </c>
      <c r="AJ840" s="2" t="s">
        <v>904</v>
      </c>
      <c r="AK840" s="177">
        <v>4645.934670564091</v>
      </c>
      <c r="AL840" s="2" t="s">
        <v>904</v>
      </c>
      <c r="AM840" s="2" t="s">
        <v>904</v>
      </c>
      <c r="AN840" s="2" t="s">
        <v>904</v>
      </c>
      <c r="AO840" s="2" t="s">
        <v>904</v>
      </c>
      <c r="AP840" s="2" t="s">
        <v>904</v>
      </c>
      <c r="AQ840" s="2" t="s">
        <v>904</v>
      </c>
      <c r="AR840" s="2" t="s">
        <v>904</v>
      </c>
      <c r="AS840" s="2" t="s">
        <v>904</v>
      </c>
      <c r="AT840" s="2" t="s">
        <v>904</v>
      </c>
      <c r="AU840" s="2" t="s">
        <v>904</v>
      </c>
      <c r="AV840" s="2" t="s">
        <v>904</v>
      </c>
      <c r="AW840" s="2" t="s">
        <v>904</v>
      </c>
      <c r="AX840" s="2" t="s">
        <v>904</v>
      </c>
      <c r="AY840" s="2" t="s">
        <v>904</v>
      </c>
      <c r="AZ840" s="2" t="s">
        <v>904</v>
      </c>
      <c r="BA840" s="205">
        <v>164510.095256072</v>
      </c>
      <c r="BB840" s="205">
        <v>110.8664943982485</v>
      </c>
      <c r="BC840" s="205">
        <v>110.8664943982485</v>
      </c>
      <c r="BD840" s="205">
        <v>110.8664943982485</v>
      </c>
      <c r="BE840" s="205">
        <v>5807.418338205112</v>
      </c>
      <c r="BF840" s="205">
        <v>5807.418338205112</v>
      </c>
      <c r="BG840" s="205">
        <v>0.0</v>
      </c>
      <c r="BH840" s="205">
        <v>4645.934670564091</v>
      </c>
      <c r="BI840" s="2" t="s">
        <v>904</v>
      </c>
      <c r="BJ840" s="2" t="s">
        <v>904</v>
      </c>
      <c r="BK840" s="203">
        <v>732.5700700828323</v>
      </c>
      <c r="BL840" s="2">
        <v>3.0</v>
      </c>
      <c r="BM840" s="207">
        <v>732.5700700828323</v>
      </c>
      <c r="BN840" s="208" t="s">
        <v>905</v>
      </c>
      <c r="BO840" s="87">
        <v>20.0</v>
      </c>
      <c r="BP840" s="101">
        <v>0.05</v>
      </c>
      <c r="BQ840" s="101">
        <v>0.04</v>
      </c>
      <c r="BR840" s="2">
        <v>100.0</v>
      </c>
      <c r="BS840" s="2">
        <v>100.0</v>
      </c>
    </row>
    <row r="841" ht="12.75" customHeight="1">
      <c r="A841" s="87" t="str">
        <f t="shared" si="1"/>
        <v>China Seagrass Conservation  Large</v>
      </c>
      <c r="B841" s="87" t="s">
        <v>162</v>
      </c>
      <c r="C841" s="203" t="s">
        <v>191</v>
      </c>
      <c r="D841" s="2" t="s">
        <v>592</v>
      </c>
      <c r="E841" s="203" t="s">
        <v>167</v>
      </c>
      <c r="F841" s="2" t="s">
        <v>175</v>
      </c>
      <c r="G841" s="2"/>
      <c r="H841" s="177">
        <v>4000.0</v>
      </c>
      <c r="I841" s="2" t="s">
        <v>908</v>
      </c>
      <c r="J841" s="2">
        <v>576.7056780754538</v>
      </c>
      <c r="K841" s="2">
        <v>422477.3190049025</v>
      </c>
      <c r="L841" s="204">
        <v>-1005049.5640969891</v>
      </c>
      <c r="M841" s="92">
        <v>2654376.863378143</v>
      </c>
      <c r="N841" s="92">
        <v>3675039.385507303</v>
      </c>
      <c r="O841" s="92">
        <v>1342839.2884236078</v>
      </c>
      <c r="P841" s="92">
        <v>1430000.0</v>
      </c>
      <c r="Q841" s="92">
        <v>1311537.574954535</v>
      </c>
      <c r="R841" s="92">
        <v>2245039.385507303</v>
      </c>
      <c r="S841" s="92">
        <v>5807.418338205112</v>
      </c>
      <c r="T841" s="92">
        <v>4645.934670564091</v>
      </c>
      <c r="U841" s="92">
        <v>2185895.9582575485</v>
      </c>
      <c r="V841" s="92">
        <v>4181101.9857319007</v>
      </c>
      <c r="W841" s="92">
        <v>571.333230360697</v>
      </c>
      <c r="X841" s="92">
        <v>663.5942158445357</v>
      </c>
      <c r="Y841" s="92">
        <v>23942.101513945563</v>
      </c>
      <c r="Z841" s="92">
        <v>1.451854584551278</v>
      </c>
      <c r="AA841" s="92">
        <v>546.4739895643871</v>
      </c>
      <c r="AB841" s="87">
        <v>2000.0</v>
      </c>
      <c r="AC841" s="2">
        <v>1005049.5640969891</v>
      </c>
      <c r="AD841" s="92">
        <v>1342839.2884236078</v>
      </c>
      <c r="AE841" s="92">
        <v>1311537.574954535</v>
      </c>
      <c r="AF841" s="92">
        <v>2185895.9582575485</v>
      </c>
      <c r="AG841" s="92">
        <v>571.333230360697</v>
      </c>
      <c r="AH841" s="2" t="s">
        <v>904</v>
      </c>
      <c r="AI841" s="2" t="s">
        <v>904</v>
      </c>
      <c r="AJ841" s="2" t="s">
        <v>904</v>
      </c>
      <c r="AK841" s="177">
        <v>4645.934670564091</v>
      </c>
      <c r="AL841" s="2" t="s">
        <v>904</v>
      </c>
      <c r="AM841" s="2" t="s">
        <v>904</v>
      </c>
      <c r="AN841" s="2" t="s">
        <v>904</v>
      </c>
      <c r="AO841" s="2" t="s">
        <v>904</v>
      </c>
      <c r="AP841" s="2" t="s">
        <v>904</v>
      </c>
      <c r="AQ841" s="2" t="s">
        <v>904</v>
      </c>
      <c r="AR841" s="2" t="s">
        <v>904</v>
      </c>
      <c r="AS841" s="2" t="s">
        <v>904</v>
      </c>
      <c r="AT841" s="2" t="s">
        <v>904</v>
      </c>
      <c r="AU841" s="2" t="s">
        <v>904</v>
      </c>
      <c r="AV841" s="2" t="s">
        <v>904</v>
      </c>
      <c r="AW841" s="2" t="s">
        <v>904</v>
      </c>
      <c r="AX841" s="2" t="s">
        <v>904</v>
      </c>
      <c r="AY841" s="2" t="s">
        <v>904</v>
      </c>
      <c r="AZ841" s="2" t="s">
        <v>904</v>
      </c>
      <c r="BA841" s="205">
        <v>164510.095256072</v>
      </c>
      <c r="BB841" s="205">
        <v>110.8664943982485</v>
      </c>
      <c r="BC841" s="205">
        <v>110.8664943982485</v>
      </c>
      <c r="BD841" s="205">
        <v>110.8664943982485</v>
      </c>
      <c r="BE841" s="205">
        <v>5807.418338205112</v>
      </c>
      <c r="BF841" s="205">
        <v>5807.418338205112</v>
      </c>
      <c r="BG841" s="205">
        <v>0.0</v>
      </c>
      <c r="BH841" s="205">
        <v>4645.934670564091</v>
      </c>
      <c r="BI841" s="2" t="s">
        <v>904</v>
      </c>
      <c r="BJ841" s="2" t="s">
        <v>904</v>
      </c>
      <c r="BK841" s="203">
        <v>732.5700700828323</v>
      </c>
      <c r="BL841" s="2">
        <v>3.0</v>
      </c>
      <c r="BM841" s="207">
        <v>732.5700700828323</v>
      </c>
      <c r="BN841" s="208" t="s">
        <v>905</v>
      </c>
      <c r="BO841" s="87">
        <v>20.0</v>
      </c>
      <c r="BP841" s="101">
        <v>0.05</v>
      </c>
      <c r="BQ841" s="101">
        <v>0.04</v>
      </c>
      <c r="BR841" s="2">
        <v>100.0</v>
      </c>
      <c r="BS841" s="2">
        <v>100.0</v>
      </c>
    </row>
    <row r="842" ht="12.75" customHeight="1">
      <c r="A842" s="87" t="str">
        <f t="shared" si="1"/>
        <v>China Salt marsh Conservation  Large</v>
      </c>
      <c r="B842" s="87" t="s">
        <v>162</v>
      </c>
      <c r="C842" s="203" t="s">
        <v>191</v>
      </c>
      <c r="D842" s="2" t="s">
        <v>592</v>
      </c>
      <c r="E842" s="203" t="s">
        <v>168</v>
      </c>
      <c r="F842" s="2" t="s">
        <v>175</v>
      </c>
      <c r="G842" s="2"/>
      <c r="H842" s="177">
        <v>8000.0</v>
      </c>
      <c r="I842" s="2" t="s">
        <v>908</v>
      </c>
      <c r="J842" s="2">
        <v>9438.23013407237</v>
      </c>
      <c r="K842" s="2">
        <v>649165.5384497641</v>
      </c>
      <c r="L842" s="204">
        <v>-2015339.7144041548</v>
      </c>
      <c r="M842" s="92">
        <v>2483221.822018169</v>
      </c>
      <c r="N842" s="92">
        <v>3344347.126104324</v>
      </c>
      <c r="O842" s="92">
        <v>1342839.2884236078</v>
      </c>
      <c r="P842" s="92">
        <v>1430000.0</v>
      </c>
      <c r="Q842" s="92">
        <v>1140382.5335945608</v>
      </c>
      <c r="R842" s="92">
        <v>1914347.126104324</v>
      </c>
      <c r="S842" s="92">
        <v>12940.497143190967</v>
      </c>
      <c r="T842" s="92">
        <v>10352.397714552773</v>
      </c>
      <c r="U842" s="92">
        <v>467882.10761401406</v>
      </c>
      <c r="V842" s="92">
        <v>862766.465614134</v>
      </c>
      <c r="W842" s="92">
        <v>239.86924483469235</v>
      </c>
      <c r="X842" s="92">
        <v>310.4027277522711</v>
      </c>
      <c r="Y842" s="92">
        <v>32732.68529615083</v>
      </c>
      <c r="Z842" s="92">
        <v>1.617562142898871</v>
      </c>
      <c r="AA842" s="92">
        <v>58.485263451751756</v>
      </c>
      <c r="AB842" s="87">
        <v>4000.0</v>
      </c>
      <c r="AC842" s="2">
        <v>2015339.7144041548</v>
      </c>
      <c r="AD842" s="92">
        <v>1342839.2884236078</v>
      </c>
      <c r="AE842" s="92">
        <v>1140382.5335945608</v>
      </c>
      <c r="AF842" s="92">
        <v>467882.10761401406</v>
      </c>
      <c r="AG842" s="92">
        <v>239.86924483469235</v>
      </c>
      <c r="AH842" s="2" t="s">
        <v>904</v>
      </c>
      <c r="AI842" s="2" t="s">
        <v>904</v>
      </c>
      <c r="AJ842" s="2" t="s">
        <v>904</v>
      </c>
      <c r="AK842" s="177">
        <v>10352.397714552773</v>
      </c>
      <c r="AL842" s="2" t="s">
        <v>904</v>
      </c>
      <c r="AM842" s="2" t="s">
        <v>904</v>
      </c>
      <c r="AN842" s="2" t="s">
        <v>904</v>
      </c>
      <c r="AO842" s="2" t="s">
        <v>904</v>
      </c>
      <c r="AP842" s="2" t="s">
        <v>904</v>
      </c>
      <c r="AQ842" s="2" t="s">
        <v>904</v>
      </c>
      <c r="AR842" s="2" t="s">
        <v>904</v>
      </c>
      <c r="AS842" s="2" t="s">
        <v>904</v>
      </c>
      <c r="AT842" s="2" t="s">
        <v>904</v>
      </c>
      <c r="AU842" s="2" t="s">
        <v>904</v>
      </c>
      <c r="AV842" s="2" t="s">
        <v>904</v>
      </c>
      <c r="AW842" s="2" t="s">
        <v>904</v>
      </c>
      <c r="AX842" s="2" t="s">
        <v>904</v>
      </c>
      <c r="AY842" s="2" t="s">
        <v>904</v>
      </c>
      <c r="AZ842" s="2" t="s">
        <v>904</v>
      </c>
      <c r="BA842" s="205">
        <v>2438999.221068355</v>
      </c>
      <c r="BB842" s="205">
        <v>75.86367569758113</v>
      </c>
      <c r="BC842" s="205">
        <v>75.86367569758113</v>
      </c>
      <c r="BD842" s="205">
        <v>75.86367569758113</v>
      </c>
      <c r="BE842" s="205">
        <v>12940.497143190967</v>
      </c>
      <c r="BF842" s="205">
        <v>12940.497143190967</v>
      </c>
      <c r="BG842" s="205">
        <v>0.0</v>
      </c>
      <c r="BH842" s="205">
        <v>10352.397714552773</v>
      </c>
      <c r="BI842" s="2" t="s">
        <v>904</v>
      </c>
      <c r="BJ842" s="2" t="s">
        <v>904</v>
      </c>
      <c r="BK842" s="203">
        <v>68.78043120672083</v>
      </c>
      <c r="BL842" s="2">
        <v>1.0</v>
      </c>
      <c r="BM842" s="207">
        <v>68.78043120672083</v>
      </c>
      <c r="BN842" s="208" t="s">
        <v>905</v>
      </c>
      <c r="BO842" s="87">
        <v>20.0</v>
      </c>
      <c r="BP842" s="101">
        <v>0.05</v>
      </c>
      <c r="BQ842" s="101">
        <v>0.04</v>
      </c>
      <c r="BR842" s="2">
        <v>100.0</v>
      </c>
      <c r="BS842" s="2">
        <v>100.0</v>
      </c>
    </row>
    <row r="843" ht="12.75" customHeight="1">
      <c r="A843" s="87" t="str">
        <f t="shared" si="1"/>
        <v>China Salt marsh Conservation  Large</v>
      </c>
      <c r="B843" s="87" t="s">
        <v>162</v>
      </c>
      <c r="C843" s="203" t="s">
        <v>191</v>
      </c>
      <c r="D843" s="2" t="s">
        <v>592</v>
      </c>
      <c r="E843" s="203" t="s">
        <v>168</v>
      </c>
      <c r="F843" s="2" t="s">
        <v>175</v>
      </c>
      <c r="G843" s="2"/>
      <c r="H843" s="177">
        <v>8000.0</v>
      </c>
      <c r="I843" s="2" t="s">
        <v>908</v>
      </c>
      <c r="J843" s="2">
        <v>9438.23013407237</v>
      </c>
      <c r="K843" s="2">
        <v>649165.5384497641</v>
      </c>
      <c r="L843" s="204">
        <v>-2015339.7144041548</v>
      </c>
      <c r="M843" s="92">
        <v>2483221.822018169</v>
      </c>
      <c r="N843" s="92">
        <v>3344347.126104324</v>
      </c>
      <c r="O843" s="92">
        <v>1342839.2884236078</v>
      </c>
      <c r="P843" s="92">
        <v>1430000.0</v>
      </c>
      <c r="Q843" s="92">
        <v>1140382.5335945608</v>
      </c>
      <c r="R843" s="92">
        <v>1914347.126104324</v>
      </c>
      <c r="S843" s="92">
        <v>12940.497143190967</v>
      </c>
      <c r="T843" s="92">
        <v>10352.397714552773</v>
      </c>
      <c r="U843" s="92">
        <v>467882.10761401406</v>
      </c>
      <c r="V843" s="92">
        <v>862766.465614134</v>
      </c>
      <c r="W843" s="92">
        <v>239.86924483469235</v>
      </c>
      <c r="X843" s="92">
        <v>310.4027277522711</v>
      </c>
      <c r="Y843" s="92">
        <v>32732.68529615083</v>
      </c>
      <c r="Z843" s="92">
        <v>1.617562142898871</v>
      </c>
      <c r="AA843" s="92">
        <v>58.485263451751756</v>
      </c>
      <c r="AB843" s="87">
        <v>4000.0</v>
      </c>
      <c r="AC843" s="2">
        <v>2015339.7144041548</v>
      </c>
      <c r="AD843" s="92">
        <v>1342839.2884236078</v>
      </c>
      <c r="AE843" s="92">
        <v>1140382.5335945608</v>
      </c>
      <c r="AF843" s="92">
        <v>467882.10761401406</v>
      </c>
      <c r="AG843" s="92">
        <v>239.86924483469235</v>
      </c>
      <c r="AH843" s="2" t="s">
        <v>904</v>
      </c>
      <c r="AI843" s="2" t="s">
        <v>904</v>
      </c>
      <c r="AJ843" s="2" t="s">
        <v>904</v>
      </c>
      <c r="AK843" s="177">
        <v>10352.397714552773</v>
      </c>
      <c r="AL843" s="2" t="s">
        <v>904</v>
      </c>
      <c r="AM843" s="2" t="s">
        <v>904</v>
      </c>
      <c r="AN843" s="2" t="s">
        <v>904</v>
      </c>
      <c r="AO843" s="2" t="s">
        <v>904</v>
      </c>
      <c r="AP843" s="2" t="s">
        <v>904</v>
      </c>
      <c r="AQ843" s="2" t="s">
        <v>904</v>
      </c>
      <c r="AR843" s="2" t="s">
        <v>904</v>
      </c>
      <c r="AS843" s="2" t="s">
        <v>904</v>
      </c>
      <c r="AT843" s="2" t="s">
        <v>904</v>
      </c>
      <c r="AU843" s="2" t="s">
        <v>904</v>
      </c>
      <c r="AV843" s="2" t="s">
        <v>904</v>
      </c>
      <c r="AW843" s="2" t="s">
        <v>904</v>
      </c>
      <c r="AX843" s="2" t="s">
        <v>904</v>
      </c>
      <c r="AY843" s="2" t="s">
        <v>904</v>
      </c>
      <c r="AZ843" s="2" t="s">
        <v>904</v>
      </c>
      <c r="BA843" s="205">
        <v>2438999.221068355</v>
      </c>
      <c r="BB843" s="205">
        <v>75.86367569758113</v>
      </c>
      <c r="BC843" s="205">
        <v>75.86367569758113</v>
      </c>
      <c r="BD843" s="205">
        <v>75.86367569758113</v>
      </c>
      <c r="BE843" s="205">
        <v>12940.497143190967</v>
      </c>
      <c r="BF843" s="205">
        <v>12940.497143190967</v>
      </c>
      <c r="BG843" s="205">
        <v>0.0</v>
      </c>
      <c r="BH843" s="205">
        <v>10352.397714552773</v>
      </c>
      <c r="BI843" s="2" t="s">
        <v>904</v>
      </c>
      <c r="BJ843" s="2" t="s">
        <v>904</v>
      </c>
      <c r="BK843" s="203">
        <v>68.78043120672083</v>
      </c>
      <c r="BL843" s="2">
        <v>1.0</v>
      </c>
      <c r="BM843" s="207">
        <v>68.78043120672083</v>
      </c>
      <c r="BN843" s="208" t="s">
        <v>905</v>
      </c>
      <c r="BO843" s="87">
        <v>20.0</v>
      </c>
      <c r="BP843" s="101">
        <v>0.05</v>
      </c>
      <c r="BQ843" s="101">
        <v>0.04</v>
      </c>
      <c r="BR843" s="2">
        <v>100.0</v>
      </c>
      <c r="BS843" s="2">
        <v>100.0</v>
      </c>
    </row>
    <row r="844" ht="12.75" customHeight="1">
      <c r="A844" s="87" t="str">
        <f t="shared" si="1"/>
        <v>China Mangrove Conservation  Large</v>
      </c>
      <c r="B844" s="87" t="s">
        <v>162</v>
      </c>
      <c r="C844" s="203" t="s">
        <v>191</v>
      </c>
      <c r="D844" s="2" t="s">
        <v>592</v>
      </c>
      <c r="E844" s="203" t="s">
        <v>160</v>
      </c>
      <c r="F844" s="2" t="s">
        <v>175</v>
      </c>
      <c r="G844" s="2"/>
      <c r="H844" s="177">
        <v>40000.0</v>
      </c>
      <c r="I844" s="2" t="s">
        <v>908</v>
      </c>
      <c r="J844" s="2">
        <v>6053.882772828431</v>
      </c>
      <c r="K844" s="2">
        <v>181616.48318485293</v>
      </c>
      <c r="L844" s="204">
        <v>-470838.6168821072</v>
      </c>
      <c r="M844" s="92">
        <v>3695266.7617101977</v>
      </c>
      <c r="N844" s="92">
        <v>5190194.0612785015</v>
      </c>
      <c r="O844" s="92">
        <v>1734298.3552382032</v>
      </c>
      <c r="P844" s="92">
        <v>1843233.3333333333</v>
      </c>
      <c r="Q844" s="92">
        <v>1960968.4064719947</v>
      </c>
      <c r="R844" s="92">
        <v>3346960.727945168</v>
      </c>
      <c r="S844" s="92">
        <v>287016.89156858553</v>
      </c>
      <c r="T844" s="92">
        <v>229613.51325486842</v>
      </c>
      <c r="U844" s="92">
        <v>4549060.839118346</v>
      </c>
      <c r="V844" s="92">
        <v>8325380.252941941</v>
      </c>
      <c r="W844" s="92">
        <v>16.09342024050864</v>
      </c>
      <c r="X844" s="92">
        <v>92.38166904275494</v>
      </c>
      <c r="Y844" s="92">
        <v>18047.863634872534</v>
      </c>
      <c r="Z844" s="92">
        <v>7.175422289214638</v>
      </c>
      <c r="AA844" s="92">
        <v>113.72652097795864</v>
      </c>
      <c r="AB844" s="87">
        <v>20000.0</v>
      </c>
      <c r="AC844" s="2">
        <v>470838.6168821072</v>
      </c>
      <c r="AD844" s="92">
        <v>1734298.3552382032</v>
      </c>
      <c r="AE844" s="92">
        <v>1960968.4064719947</v>
      </c>
      <c r="AF844" s="92">
        <v>4549060.839118346</v>
      </c>
      <c r="AG844" s="92">
        <v>16.09342024050864</v>
      </c>
      <c r="AH844" s="2" t="s">
        <v>904</v>
      </c>
      <c r="AI844" s="2" t="s">
        <v>904</v>
      </c>
      <c r="AJ844" s="2" t="s">
        <v>904</v>
      </c>
      <c r="AK844" s="177">
        <v>229613.51325486842</v>
      </c>
      <c r="AL844" s="2" t="s">
        <v>904</v>
      </c>
      <c r="AM844" s="2" t="s">
        <v>904</v>
      </c>
      <c r="AN844" s="2" t="s">
        <v>904</v>
      </c>
      <c r="AO844" s="2" t="s">
        <v>904</v>
      </c>
      <c r="AP844" s="2" t="s">
        <v>904</v>
      </c>
      <c r="AQ844" s="2" t="s">
        <v>904</v>
      </c>
      <c r="AR844" s="2" t="s">
        <v>904</v>
      </c>
      <c r="AS844" s="2" t="s">
        <v>904</v>
      </c>
      <c r="AT844" s="2" t="s">
        <v>904</v>
      </c>
      <c r="AU844" s="2" t="s">
        <v>904</v>
      </c>
      <c r="AV844" s="2" t="s">
        <v>904</v>
      </c>
      <c r="AW844" s="2" t="s">
        <v>904</v>
      </c>
      <c r="AX844" s="2" t="s">
        <v>904</v>
      </c>
      <c r="AY844" s="2" t="s">
        <v>904</v>
      </c>
      <c r="AZ844" s="2" t="s">
        <v>904</v>
      </c>
      <c r="BA844" s="205">
        <v>452709.9904394136</v>
      </c>
      <c r="BB844" s="205">
        <v>204.7481539349683</v>
      </c>
      <c r="BC844" s="205">
        <v>204.7481539349683</v>
      </c>
      <c r="BD844" s="205">
        <v>204.7481539349683</v>
      </c>
      <c r="BE844" s="205">
        <v>287016.89156858553</v>
      </c>
      <c r="BF844" s="205">
        <v>287016.89156858553</v>
      </c>
      <c r="BG844" s="205">
        <v>0.0</v>
      </c>
      <c r="BH844" s="205">
        <v>229613.51325486842</v>
      </c>
      <c r="BI844" s="2" t="s">
        <v>904</v>
      </c>
      <c r="BJ844" s="2" t="s">
        <v>904</v>
      </c>
      <c r="BK844" s="203">
        <v>30.0</v>
      </c>
      <c r="BL844" s="2">
        <v>3.0</v>
      </c>
      <c r="BM844" s="207">
        <v>30.0</v>
      </c>
      <c r="BN844" s="208" t="s">
        <v>906</v>
      </c>
      <c r="BO844" s="87">
        <v>20.0</v>
      </c>
      <c r="BP844" s="101">
        <v>0.05</v>
      </c>
      <c r="BQ844" s="101">
        <v>0.04</v>
      </c>
      <c r="BR844" s="2">
        <v>100.0</v>
      </c>
      <c r="BS844" s="2">
        <v>100.0</v>
      </c>
    </row>
    <row r="845" ht="12.75" customHeight="1">
      <c r="A845" s="87" t="str">
        <f t="shared" si="1"/>
        <v>China Mangrove Conservation  Large</v>
      </c>
      <c r="B845" s="87" t="s">
        <v>162</v>
      </c>
      <c r="C845" s="203" t="s">
        <v>191</v>
      </c>
      <c r="D845" s="2" t="s">
        <v>592</v>
      </c>
      <c r="E845" s="203" t="s">
        <v>160</v>
      </c>
      <c r="F845" s="2" t="s">
        <v>175</v>
      </c>
      <c r="G845" s="2"/>
      <c r="H845" s="177">
        <v>40000.0</v>
      </c>
      <c r="I845" s="2" t="s">
        <v>908</v>
      </c>
      <c r="J845" s="2">
        <v>6053.882772828431</v>
      </c>
      <c r="K845" s="2">
        <v>181616.48318485293</v>
      </c>
      <c r="L845" s="204">
        <v>-470838.6168821072</v>
      </c>
      <c r="M845" s="92">
        <v>3695266.7617101977</v>
      </c>
      <c r="N845" s="92">
        <v>5190194.0612785015</v>
      </c>
      <c r="O845" s="92">
        <v>1734298.3552382032</v>
      </c>
      <c r="P845" s="92">
        <v>1843233.3333333333</v>
      </c>
      <c r="Q845" s="92">
        <v>1960968.4064719947</v>
      </c>
      <c r="R845" s="92">
        <v>3346960.727945168</v>
      </c>
      <c r="S845" s="92">
        <v>287016.89156858553</v>
      </c>
      <c r="T845" s="92">
        <v>229613.51325486842</v>
      </c>
      <c r="U845" s="92">
        <v>4549060.839118346</v>
      </c>
      <c r="V845" s="92">
        <v>8325380.252941941</v>
      </c>
      <c r="W845" s="92">
        <v>16.09342024050864</v>
      </c>
      <c r="X845" s="92">
        <v>92.38166904275494</v>
      </c>
      <c r="Y845" s="92">
        <v>18047.863634872534</v>
      </c>
      <c r="Z845" s="92">
        <v>7.175422289214638</v>
      </c>
      <c r="AA845" s="92">
        <v>113.72652097795864</v>
      </c>
      <c r="AB845" s="87">
        <v>20000.0</v>
      </c>
      <c r="AC845" s="2">
        <v>470838.6168821072</v>
      </c>
      <c r="AD845" s="92">
        <v>1734298.3552382032</v>
      </c>
      <c r="AE845" s="92">
        <v>1960968.4064719947</v>
      </c>
      <c r="AF845" s="92">
        <v>4549060.839118346</v>
      </c>
      <c r="AG845" s="92">
        <v>16.09342024050864</v>
      </c>
      <c r="AH845" s="2" t="s">
        <v>904</v>
      </c>
      <c r="AI845" s="2" t="s">
        <v>904</v>
      </c>
      <c r="AJ845" s="2" t="s">
        <v>904</v>
      </c>
      <c r="AK845" s="177">
        <v>229613.51325486842</v>
      </c>
      <c r="AL845" s="2" t="s">
        <v>904</v>
      </c>
      <c r="AM845" s="2" t="s">
        <v>904</v>
      </c>
      <c r="AN845" s="2" t="s">
        <v>904</v>
      </c>
      <c r="AO845" s="2" t="s">
        <v>904</v>
      </c>
      <c r="AP845" s="2" t="s">
        <v>904</v>
      </c>
      <c r="AQ845" s="2" t="s">
        <v>904</v>
      </c>
      <c r="AR845" s="2" t="s">
        <v>904</v>
      </c>
      <c r="AS845" s="2" t="s">
        <v>904</v>
      </c>
      <c r="AT845" s="2" t="s">
        <v>904</v>
      </c>
      <c r="AU845" s="2" t="s">
        <v>904</v>
      </c>
      <c r="AV845" s="2" t="s">
        <v>904</v>
      </c>
      <c r="AW845" s="2" t="s">
        <v>904</v>
      </c>
      <c r="AX845" s="2" t="s">
        <v>904</v>
      </c>
      <c r="AY845" s="2" t="s">
        <v>904</v>
      </c>
      <c r="AZ845" s="2" t="s">
        <v>904</v>
      </c>
      <c r="BA845" s="205">
        <v>452709.9904394136</v>
      </c>
      <c r="BB845" s="205">
        <v>204.7481539349683</v>
      </c>
      <c r="BC845" s="205">
        <v>204.7481539349683</v>
      </c>
      <c r="BD845" s="205">
        <v>204.7481539349683</v>
      </c>
      <c r="BE845" s="205">
        <v>287016.89156858553</v>
      </c>
      <c r="BF845" s="205">
        <v>287016.89156858553</v>
      </c>
      <c r="BG845" s="205">
        <v>0.0</v>
      </c>
      <c r="BH845" s="205">
        <v>229613.51325486842</v>
      </c>
      <c r="BI845" s="2" t="s">
        <v>904</v>
      </c>
      <c r="BJ845" s="2" t="s">
        <v>904</v>
      </c>
      <c r="BK845" s="203">
        <v>30.0</v>
      </c>
      <c r="BL845" s="2">
        <v>3.0</v>
      </c>
      <c r="BM845" s="207">
        <v>30.0</v>
      </c>
      <c r="BN845" s="208" t="s">
        <v>906</v>
      </c>
      <c r="BO845" s="87">
        <v>20.0</v>
      </c>
      <c r="BP845" s="101">
        <v>0.05</v>
      </c>
      <c r="BQ845" s="101">
        <v>0.04</v>
      </c>
      <c r="BR845" s="2">
        <v>100.0</v>
      </c>
      <c r="BS845" s="2">
        <v>100.0</v>
      </c>
    </row>
    <row r="846" ht="12.75" customHeight="1">
      <c r="A846" s="87" t="str">
        <f t="shared" si="1"/>
        <v>China Seagrass Conservation  Large</v>
      </c>
      <c r="B846" s="87" t="s">
        <v>162</v>
      </c>
      <c r="C846" s="203" t="s">
        <v>191</v>
      </c>
      <c r="D846" s="2" t="s">
        <v>592</v>
      </c>
      <c r="E846" s="203" t="s">
        <v>167</v>
      </c>
      <c r="F846" s="2" t="s">
        <v>175</v>
      </c>
      <c r="G846" s="2"/>
      <c r="H846" s="177">
        <v>4000.0</v>
      </c>
      <c r="I846" s="2" t="s">
        <v>908</v>
      </c>
      <c r="J846" s="2">
        <v>576.7056780754538</v>
      </c>
      <c r="K846" s="2">
        <v>17301.170342263613</v>
      </c>
      <c r="L846" s="204">
        <v>-2355222.7000342524</v>
      </c>
      <c r="M846" s="92">
        <v>2444738.8861655146</v>
      </c>
      <c r="N846" s="92">
        <v>3274051.5162094235</v>
      </c>
      <c r="O846" s="92">
        <v>1342839.2884236078</v>
      </c>
      <c r="P846" s="92">
        <v>1430000.0</v>
      </c>
      <c r="Q846" s="92">
        <v>1101899.5977419065</v>
      </c>
      <c r="R846" s="92">
        <v>1844051.5162094235</v>
      </c>
      <c r="S846" s="92">
        <v>5807.418338205112</v>
      </c>
      <c r="T846" s="92">
        <v>4645.934670564091</v>
      </c>
      <c r="U846" s="92">
        <v>89516.186131262</v>
      </c>
      <c r="V846" s="92">
        <v>171223.2927531071</v>
      </c>
      <c r="W846" s="92">
        <v>526.21034506899</v>
      </c>
      <c r="X846" s="92">
        <v>611.1847215413786</v>
      </c>
      <c r="Y846" s="92">
        <v>22051.196796966073</v>
      </c>
      <c r="Z846" s="92">
        <v>1.451854584551278</v>
      </c>
      <c r="AA846" s="92">
        <v>22.3790465328155</v>
      </c>
      <c r="AB846" s="87">
        <v>2000.0</v>
      </c>
      <c r="AC846" s="2">
        <v>2355222.7000342524</v>
      </c>
      <c r="AD846" s="92">
        <v>1342839.2884236078</v>
      </c>
      <c r="AE846" s="92">
        <v>1101899.5977419065</v>
      </c>
      <c r="AF846" s="92">
        <v>89516.186131262</v>
      </c>
      <c r="AG846" s="92">
        <v>526.21034506899</v>
      </c>
      <c r="AH846" s="2" t="s">
        <v>904</v>
      </c>
      <c r="AI846" s="2" t="s">
        <v>904</v>
      </c>
      <c r="AJ846" s="2" t="s">
        <v>904</v>
      </c>
      <c r="AK846" s="177">
        <v>4645.934670564091</v>
      </c>
      <c r="AL846" s="2" t="s">
        <v>904</v>
      </c>
      <c r="AM846" s="2" t="s">
        <v>904</v>
      </c>
      <c r="AN846" s="2" t="s">
        <v>904</v>
      </c>
      <c r="AO846" s="2" t="s">
        <v>904</v>
      </c>
      <c r="AP846" s="2" t="s">
        <v>904</v>
      </c>
      <c r="AQ846" s="2" t="s">
        <v>904</v>
      </c>
      <c r="AR846" s="2" t="s">
        <v>904</v>
      </c>
      <c r="AS846" s="2" t="s">
        <v>904</v>
      </c>
      <c r="AT846" s="2" t="s">
        <v>904</v>
      </c>
      <c r="AU846" s="2" t="s">
        <v>904</v>
      </c>
      <c r="AV846" s="2" t="s">
        <v>904</v>
      </c>
      <c r="AW846" s="2" t="s">
        <v>904</v>
      </c>
      <c r="AX846" s="2" t="s">
        <v>904</v>
      </c>
      <c r="AY846" s="2" t="s">
        <v>904</v>
      </c>
      <c r="AZ846" s="2" t="s">
        <v>904</v>
      </c>
      <c r="BA846" s="205">
        <v>164510.095256072</v>
      </c>
      <c r="BB846" s="205">
        <v>110.8664943982485</v>
      </c>
      <c r="BC846" s="205">
        <v>110.8664943982485</v>
      </c>
      <c r="BD846" s="205">
        <v>110.8664943982485</v>
      </c>
      <c r="BE846" s="205">
        <v>5807.418338205112</v>
      </c>
      <c r="BF846" s="205">
        <v>5807.418338205112</v>
      </c>
      <c r="BG846" s="205">
        <v>0.0</v>
      </c>
      <c r="BH846" s="205">
        <v>4645.934670564091</v>
      </c>
      <c r="BI846" s="2" t="s">
        <v>904</v>
      </c>
      <c r="BJ846" s="2" t="s">
        <v>904</v>
      </c>
      <c r="BK846" s="203">
        <v>30.0</v>
      </c>
      <c r="BL846" s="2">
        <v>1.0</v>
      </c>
      <c r="BM846" s="207">
        <v>30.0</v>
      </c>
      <c r="BN846" s="208" t="s">
        <v>906</v>
      </c>
      <c r="BO846" s="87">
        <v>20.0</v>
      </c>
      <c r="BP846" s="101">
        <v>0.05</v>
      </c>
      <c r="BQ846" s="101">
        <v>0.04</v>
      </c>
      <c r="BR846" s="2">
        <v>100.0</v>
      </c>
      <c r="BS846" s="2">
        <v>100.0</v>
      </c>
    </row>
    <row r="847" ht="12.75" customHeight="1">
      <c r="A847" s="87" t="str">
        <f t="shared" si="1"/>
        <v>China Seagrass Conservation  Large</v>
      </c>
      <c r="B847" s="87" t="s">
        <v>162</v>
      </c>
      <c r="C847" s="203" t="s">
        <v>191</v>
      </c>
      <c r="D847" s="2" t="s">
        <v>592</v>
      </c>
      <c r="E847" s="203" t="s">
        <v>167</v>
      </c>
      <c r="F847" s="2" t="s">
        <v>175</v>
      </c>
      <c r="G847" s="2"/>
      <c r="H847" s="177">
        <v>4000.0</v>
      </c>
      <c r="I847" s="2" t="s">
        <v>908</v>
      </c>
      <c r="J847" s="2">
        <v>576.7056780754538</v>
      </c>
      <c r="K847" s="2">
        <v>17301.170342263613</v>
      </c>
      <c r="L847" s="204">
        <v>-2355222.7000342524</v>
      </c>
      <c r="M847" s="92">
        <v>2444738.8861655146</v>
      </c>
      <c r="N847" s="92">
        <v>3274051.5162094235</v>
      </c>
      <c r="O847" s="92">
        <v>1342839.2884236078</v>
      </c>
      <c r="P847" s="92">
        <v>1430000.0</v>
      </c>
      <c r="Q847" s="92">
        <v>1101899.5977419065</v>
      </c>
      <c r="R847" s="92">
        <v>1844051.5162094235</v>
      </c>
      <c r="S847" s="92">
        <v>5807.418338205112</v>
      </c>
      <c r="T847" s="92">
        <v>4645.934670564091</v>
      </c>
      <c r="U847" s="92">
        <v>89516.186131262</v>
      </c>
      <c r="V847" s="92">
        <v>171223.2927531071</v>
      </c>
      <c r="W847" s="92">
        <v>526.21034506899</v>
      </c>
      <c r="X847" s="92">
        <v>611.1847215413786</v>
      </c>
      <c r="Y847" s="92">
        <v>22051.196796966073</v>
      </c>
      <c r="Z847" s="92">
        <v>1.451854584551278</v>
      </c>
      <c r="AA847" s="92">
        <v>22.3790465328155</v>
      </c>
      <c r="AB847" s="87">
        <v>2000.0</v>
      </c>
      <c r="AC847" s="2">
        <v>2355222.7000342524</v>
      </c>
      <c r="AD847" s="92">
        <v>1342839.2884236078</v>
      </c>
      <c r="AE847" s="92">
        <v>1101899.5977419065</v>
      </c>
      <c r="AF847" s="92">
        <v>89516.186131262</v>
      </c>
      <c r="AG847" s="92">
        <v>526.21034506899</v>
      </c>
      <c r="AH847" s="2" t="s">
        <v>904</v>
      </c>
      <c r="AI847" s="2" t="s">
        <v>904</v>
      </c>
      <c r="AJ847" s="2" t="s">
        <v>904</v>
      </c>
      <c r="AK847" s="177">
        <v>4645.934670564091</v>
      </c>
      <c r="AL847" s="2" t="s">
        <v>904</v>
      </c>
      <c r="AM847" s="2" t="s">
        <v>904</v>
      </c>
      <c r="AN847" s="2" t="s">
        <v>904</v>
      </c>
      <c r="AO847" s="2" t="s">
        <v>904</v>
      </c>
      <c r="AP847" s="2" t="s">
        <v>904</v>
      </c>
      <c r="AQ847" s="2" t="s">
        <v>904</v>
      </c>
      <c r="AR847" s="2" t="s">
        <v>904</v>
      </c>
      <c r="AS847" s="2" t="s">
        <v>904</v>
      </c>
      <c r="AT847" s="2" t="s">
        <v>904</v>
      </c>
      <c r="AU847" s="2" t="s">
        <v>904</v>
      </c>
      <c r="AV847" s="2" t="s">
        <v>904</v>
      </c>
      <c r="AW847" s="2" t="s">
        <v>904</v>
      </c>
      <c r="AX847" s="2" t="s">
        <v>904</v>
      </c>
      <c r="AY847" s="2" t="s">
        <v>904</v>
      </c>
      <c r="AZ847" s="2" t="s">
        <v>904</v>
      </c>
      <c r="BA847" s="205">
        <v>164510.095256072</v>
      </c>
      <c r="BB847" s="205">
        <v>110.8664943982485</v>
      </c>
      <c r="BC847" s="205">
        <v>110.8664943982485</v>
      </c>
      <c r="BD847" s="205">
        <v>110.8664943982485</v>
      </c>
      <c r="BE847" s="205">
        <v>5807.418338205112</v>
      </c>
      <c r="BF847" s="205">
        <v>5807.418338205112</v>
      </c>
      <c r="BG847" s="205">
        <v>0.0</v>
      </c>
      <c r="BH847" s="205">
        <v>4645.934670564091</v>
      </c>
      <c r="BI847" s="2" t="s">
        <v>904</v>
      </c>
      <c r="BJ847" s="2" t="s">
        <v>904</v>
      </c>
      <c r="BK847" s="203">
        <v>30.0</v>
      </c>
      <c r="BL847" s="2">
        <v>1.0</v>
      </c>
      <c r="BM847" s="207">
        <v>30.0</v>
      </c>
      <c r="BN847" s="208" t="s">
        <v>906</v>
      </c>
      <c r="BO847" s="87">
        <v>20.0</v>
      </c>
      <c r="BP847" s="101">
        <v>0.05</v>
      </c>
      <c r="BQ847" s="101">
        <v>0.04</v>
      </c>
      <c r="BR847" s="2">
        <v>100.0</v>
      </c>
      <c r="BS847" s="2">
        <v>100.0</v>
      </c>
    </row>
    <row r="848" ht="12.75" customHeight="1">
      <c r="A848" s="87" t="str">
        <f t="shared" si="1"/>
        <v>China Salt marsh Conservation  Large</v>
      </c>
      <c r="B848" s="87" t="s">
        <v>162</v>
      </c>
      <c r="C848" s="203" t="s">
        <v>191</v>
      </c>
      <c r="D848" s="2" t="s">
        <v>592</v>
      </c>
      <c r="E848" s="203" t="s">
        <v>168</v>
      </c>
      <c r="F848" s="2" t="s">
        <v>175</v>
      </c>
      <c r="G848" s="2"/>
      <c r="H848" s="177">
        <v>8000.0</v>
      </c>
      <c r="I848" s="2" t="s">
        <v>908</v>
      </c>
      <c r="J848" s="2">
        <v>9438.23013407237</v>
      </c>
      <c r="K848" s="2">
        <v>283146.9040221711</v>
      </c>
      <c r="L848" s="204">
        <v>-2252764.8455345775</v>
      </c>
      <c r="M848" s="92">
        <v>2456841.2518925657</v>
      </c>
      <c r="N848" s="92">
        <v>3295701.8137964457</v>
      </c>
      <c r="O848" s="92">
        <v>1342839.2884236078</v>
      </c>
      <c r="P848" s="92">
        <v>1430000.0</v>
      </c>
      <c r="Q848" s="92">
        <v>1114001.9634689582</v>
      </c>
      <c r="R848" s="92">
        <v>1865701.8137964457</v>
      </c>
      <c r="S848" s="92">
        <v>12940.497143190967</v>
      </c>
      <c r="T848" s="92">
        <v>10352.397714552773</v>
      </c>
      <c r="U848" s="92">
        <v>204076.40635798828</v>
      </c>
      <c r="V848" s="92">
        <v>376313.342535353</v>
      </c>
      <c r="W848" s="92">
        <v>237.32098781704332</v>
      </c>
      <c r="X848" s="92">
        <v>307.1051564865707</v>
      </c>
      <c r="Y848" s="92">
        <v>32384.94878216006</v>
      </c>
      <c r="Z848" s="92">
        <v>1.617562142898871</v>
      </c>
      <c r="AA848" s="92">
        <v>25.509550794748534</v>
      </c>
      <c r="AB848" s="87">
        <v>4000.0</v>
      </c>
      <c r="AC848" s="2">
        <v>2252764.8455345775</v>
      </c>
      <c r="AD848" s="92">
        <v>1342839.2884236078</v>
      </c>
      <c r="AE848" s="92">
        <v>1114001.9634689582</v>
      </c>
      <c r="AF848" s="92">
        <v>204076.40635798828</v>
      </c>
      <c r="AG848" s="92">
        <v>237.32098781704332</v>
      </c>
      <c r="AH848" s="2" t="s">
        <v>904</v>
      </c>
      <c r="AI848" s="2" t="s">
        <v>904</v>
      </c>
      <c r="AJ848" s="2" t="s">
        <v>904</v>
      </c>
      <c r="AK848" s="177">
        <v>10352.397714552773</v>
      </c>
      <c r="AL848" s="2" t="s">
        <v>904</v>
      </c>
      <c r="AM848" s="2" t="s">
        <v>904</v>
      </c>
      <c r="AN848" s="2" t="s">
        <v>904</v>
      </c>
      <c r="AO848" s="2" t="s">
        <v>904</v>
      </c>
      <c r="AP848" s="2" t="s">
        <v>904</v>
      </c>
      <c r="AQ848" s="2" t="s">
        <v>904</v>
      </c>
      <c r="AR848" s="2" t="s">
        <v>904</v>
      </c>
      <c r="AS848" s="2" t="s">
        <v>904</v>
      </c>
      <c r="AT848" s="2" t="s">
        <v>904</v>
      </c>
      <c r="AU848" s="2" t="s">
        <v>904</v>
      </c>
      <c r="AV848" s="2" t="s">
        <v>904</v>
      </c>
      <c r="AW848" s="2" t="s">
        <v>904</v>
      </c>
      <c r="AX848" s="2" t="s">
        <v>904</v>
      </c>
      <c r="AY848" s="2" t="s">
        <v>904</v>
      </c>
      <c r="AZ848" s="2" t="s">
        <v>904</v>
      </c>
      <c r="BA848" s="205">
        <v>2438999.221068355</v>
      </c>
      <c r="BB848" s="205">
        <v>75.86367569758113</v>
      </c>
      <c r="BC848" s="205">
        <v>75.86367569758113</v>
      </c>
      <c r="BD848" s="205">
        <v>75.86367569758113</v>
      </c>
      <c r="BE848" s="205">
        <v>12940.497143190967</v>
      </c>
      <c r="BF848" s="205">
        <v>12940.497143190967</v>
      </c>
      <c r="BG848" s="205">
        <v>0.0</v>
      </c>
      <c r="BH848" s="205">
        <v>10352.397714552773</v>
      </c>
      <c r="BI848" s="2" t="s">
        <v>904</v>
      </c>
      <c r="BJ848" s="2" t="s">
        <v>904</v>
      </c>
      <c r="BK848" s="203">
        <v>30.0</v>
      </c>
      <c r="BL848" s="2">
        <v>1.0</v>
      </c>
      <c r="BM848" s="207">
        <v>30.0</v>
      </c>
      <c r="BN848" s="208" t="s">
        <v>906</v>
      </c>
      <c r="BO848" s="87">
        <v>20.0</v>
      </c>
      <c r="BP848" s="101">
        <v>0.05</v>
      </c>
      <c r="BQ848" s="101">
        <v>0.04</v>
      </c>
      <c r="BR848" s="2">
        <v>100.0</v>
      </c>
      <c r="BS848" s="2">
        <v>100.0</v>
      </c>
    </row>
    <row r="849" ht="12.75" customHeight="1">
      <c r="A849" s="87" t="str">
        <f t="shared" si="1"/>
        <v>China Salt marsh Conservation  Large</v>
      </c>
      <c r="B849" s="87" t="s">
        <v>162</v>
      </c>
      <c r="C849" s="203" t="s">
        <v>191</v>
      </c>
      <c r="D849" s="2" t="s">
        <v>592</v>
      </c>
      <c r="E849" s="203" t="s">
        <v>168</v>
      </c>
      <c r="F849" s="2" t="s">
        <v>175</v>
      </c>
      <c r="G849" s="2"/>
      <c r="H849" s="177">
        <v>8000.0</v>
      </c>
      <c r="I849" s="2" t="s">
        <v>908</v>
      </c>
      <c r="J849" s="2">
        <v>9438.23013407237</v>
      </c>
      <c r="K849" s="2">
        <v>283146.9040221711</v>
      </c>
      <c r="L849" s="204">
        <v>-2252764.8455345775</v>
      </c>
      <c r="M849" s="92">
        <v>2456841.2518925657</v>
      </c>
      <c r="N849" s="92">
        <v>3295701.8137964457</v>
      </c>
      <c r="O849" s="92">
        <v>1342839.2884236078</v>
      </c>
      <c r="P849" s="92">
        <v>1430000.0</v>
      </c>
      <c r="Q849" s="92">
        <v>1114001.9634689582</v>
      </c>
      <c r="R849" s="92">
        <v>1865701.8137964457</v>
      </c>
      <c r="S849" s="92">
        <v>12940.497143190967</v>
      </c>
      <c r="T849" s="92">
        <v>10352.397714552773</v>
      </c>
      <c r="U849" s="92">
        <v>204076.40635798828</v>
      </c>
      <c r="V849" s="92">
        <v>376313.342535353</v>
      </c>
      <c r="W849" s="92">
        <v>237.32098781704332</v>
      </c>
      <c r="X849" s="92">
        <v>307.1051564865707</v>
      </c>
      <c r="Y849" s="92">
        <v>32384.94878216006</v>
      </c>
      <c r="Z849" s="92">
        <v>1.617562142898871</v>
      </c>
      <c r="AA849" s="92">
        <v>25.509550794748534</v>
      </c>
      <c r="AB849" s="87">
        <v>4000.0</v>
      </c>
      <c r="AC849" s="2">
        <v>2252764.8455345775</v>
      </c>
      <c r="AD849" s="92">
        <v>1342839.2884236078</v>
      </c>
      <c r="AE849" s="92">
        <v>1114001.9634689582</v>
      </c>
      <c r="AF849" s="92">
        <v>204076.40635798828</v>
      </c>
      <c r="AG849" s="92">
        <v>237.32098781704332</v>
      </c>
      <c r="AH849" s="2" t="s">
        <v>904</v>
      </c>
      <c r="AI849" s="2" t="s">
        <v>904</v>
      </c>
      <c r="AJ849" s="2" t="s">
        <v>904</v>
      </c>
      <c r="AK849" s="177">
        <v>10352.397714552773</v>
      </c>
      <c r="AL849" s="2" t="s">
        <v>904</v>
      </c>
      <c r="AM849" s="2" t="s">
        <v>904</v>
      </c>
      <c r="AN849" s="2" t="s">
        <v>904</v>
      </c>
      <c r="AO849" s="2" t="s">
        <v>904</v>
      </c>
      <c r="AP849" s="2" t="s">
        <v>904</v>
      </c>
      <c r="AQ849" s="2" t="s">
        <v>904</v>
      </c>
      <c r="AR849" s="2" t="s">
        <v>904</v>
      </c>
      <c r="AS849" s="2" t="s">
        <v>904</v>
      </c>
      <c r="AT849" s="2" t="s">
        <v>904</v>
      </c>
      <c r="AU849" s="2" t="s">
        <v>904</v>
      </c>
      <c r="AV849" s="2" t="s">
        <v>904</v>
      </c>
      <c r="AW849" s="2" t="s">
        <v>904</v>
      </c>
      <c r="AX849" s="2" t="s">
        <v>904</v>
      </c>
      <c r="AY849" s="2" t="s">
        <v>904</v>
      </c>
      <c r="AZ849" s="2" t="s">
        <v>904</v>
      </c>
      <c r="BA849" s="205">
        <v>2438999.221068355</v>
      </c>
      <c r="BB849" s="205">
        <v>75.86367569758113</v>
      </c>
      <c r="BC849" s="205">
        <v>75.86367569758113</v>
      </c>
      <c r="BD849" s="205">
        <v>75.86367569758113</v>
      </c>
      <c r="BE849" s="205">
        <v>12940.497143190967</v>
      </c>
      <c r="BF849" s="205">
        <v>12940.497143190967</v>
      </c>
      <c r="BG849" s="205">
        <v>0.0</v>
      </c>
      <c r="BH849" s="205">
        <v>10352.397714552773</v>
      </c>
      <c r="BI849" s="2" t="s">
        <v>904</v>
      </c>
      <c r="BJ849" s="2" t="s">
        <v>904</v>
      </c>
      <c r="BK849" s="203">
        <v>30.0</v>
      </c>
      <c r="BL849" s="2">
        <v>1.0</v>
      </c>
      <c r="BM849" s="207">
        <v>30.0</v>
      </c>
      <c r="BN849" s="208" t="s">
        <v>906</v>
      </c>
      <c r="BO849" s="87">
        <v>20.0</v>
      </c>
      <c r="BP849" s="101">
        <v>0.05</v>
      </c>
      <c r="BQ849" s="101">
        <v>0.04</v>
      </c>
      <c r="BR849" s="2">
        <v>100.0</v>
      </c>
      <c r="BS849" s="2">
        <v>100.0</v>
      </c>
    </row>
    <row r="850" ht="12.75" customHeight="1">
      <c r="A850" s="87" t="str">
        <f t="shared" si="1"/>
        <v>China Mangrove Conservation  Medium</v>
      </c>
      <c r="B850" s="87" t="s">
        <v>162</v>
      </c>
      <c r="C850" s="203" t="s">
        <v>191</v>
      </c>
      <c r="D850" s="2" t="s">
        <v>592</v>
      </c>
      <c r="E850" s="203" t="s">
        <v>160</v>
      </c>
      <c r="F850" s="2" t="s">
        <v>175</v>
      </c>
      <c r="G850" s="2"/>
      <c r="H850" s="177">
        <v>20000.0</v>
      </c>
      <c r="I850" s="2" t="s">
        <v>903</v>
      </c>
      <c r="J850" s="2">
        <v>6053.882772828431</v>
      </c>
      <c r="K850" s="2">
        <v>232204.92907659643</v>
      </c>
      <c r="L850" s="204">
        <v>-618550.9782846132</v>
      </c>
      <c r="M850" s="92">
        <v>2738844.056397211</v>
      </c>
      <c r="N850" s="92">
        <v>3811180.205382482</v>
      </c>
      <c r="O850" s="92">
        <v>1342839.2884236078</v>
      </c>
      <c r="P850" s="92">
        <v>1430000.0</v>
      </c>
      <c r="Q850" s="92">
        <v>1396004.7679736032</v>
      </c>
      <c r="R850" s="92">
        <v>2381180.205382482</v>
      </c>
      <c r="S850" s="92">
        <v>143508.44578429277</v>
      </c>
      <c r="T850" s="92">
        <v>114806.75662743421</v>
      </c>
      <c r="U850" s="92">
        <v>2908090.5295293583</v>
      </c>
      <c r="V850" s="92">
        <v>5322188.540569954</v>
      </c>
      <c r="W850" s="92">
        <v>23.856122556315967</v>
      </c>
      <c r="X850" s="92">
        <v>136.94220281986054</v>
      </c>
      <c r="Y850" s="92">
        <v>26753.296708766586</v>
      </c>
      <c r="Z850" s="92">
        <v>7.175422289214638</v>
      </c>
      <c r="AA850" s="92">
        <v>145.4045264764679</v>
      </c>
      <c r="AB850" s="87">
        <v>20000.0</v>
      </c>
      <c r="AC850" s="2">
        <v>618550.9782846132</v>
      </c>
      <c r="AD850" s="92">
        <v>1342839.2884236078</v>
      </c>
      <c r="AE850" s="92">
        <v>1396004.7679736032</v>
      </c>
      <c r="AF850" s="92">
        <v>2908090.5295293583</v>
      </c>
      <c r="AG850" s="92">
        <v>23.856122556315967</v>
      </c>
      <c r="AH850" s="2" t="s">
        <v>904</v>
      </c>
      <c r="AI850" s="2" t="s">
        <v>904</v>
      </c>
      <c r="AJ850" s="2" t="s">
        <v>904</v>
      </c>
      <c r="AK850" s="177">
        <v>114806.75662743421</v>
      </c>
      <c r="AL850" s="2" t="s">
        <v>904</v>
      </c>
      <c r="AM850" s="2" t="s">
        <v>904</v>
      </c>
      <c r="AN850" s="2" t="s">
        <v>904</v>
      </c>
      <c r="AO850" s="2" t="s">
        <v>904</v>
      </c>
      <c r="AP850" s="2" t="s">
        <v>904</v>
      </c>
      <c r="AQ850" s="2" t="s">
        <v>904</v>
      </c>
      <c r="AR850" s="2" t="s">
        <v>904</v>
      </c>
      <c r="AS850" s="2" t="s">
        <v>904</v>
      </c>
      <c r="AT850" s="2" t="s">
        <v>904</v>
      </c>
      <c r="AU850" s="2" t="s">
        <v>904</v>
      </c>
      <c r="AV850" s="2" t="s">
        <v>904</v>
      </c>
      <c r="AW850" s="2" t="s">
        <v>904</v>
      </c>
      <c r="AX850" s="2" t="s">
        <v>904</v>
      </c>
      <c r="AY850" s="2" t="s">
        <v>904</v>
      </c>
      <c r="AZ850" s="2" t="s">
        <v>904</v>
      </c>
      <c r="BA850" s="205">
        <v>452709.9904394136</v>
      </c>
      <c r="BB850" s="205">
        <v>102.37407696748414</v>
      </c>
      <c r="BC850" s="205">
        <v>102.37407696748414</v>
      </c>
      <c r="BD850" s="205">
        <v>102.37407696748414</v>
      </c>
      <c r="BE850" s="205">
        <v>143508.44578429277</v>
      </c>
      <c r="BF850" s="205">
        <v>143508.44578429277</v>
      </c>
      <c r="BG850" s="205">
        <v>0.0</v>
      </c>
      <c r="BH850" s="205">
        <v>114806.75662743421</v>
      </c>
      <c r="BI850" s="2" t="s">
        <v>904</v>
      </c>
      <c r="BJ850" s="2" t="s">
        <v>904</v>
      </c>
      <c r="BK850" s="203">
        <v>38.35636364133098</v>
      </c>
      <c r="BL850" s="2">
        <v>3.0</v>
      </c>
      <c r="BM850" s="207">
        <v>38.35636364133098</v>
      </c>
      <c r="BN850" s="208" t="s">
        <v>905</v>
      </c>
      <c r="BO850" s="87">
        <v>20.0</v>
      </c>
      <c r="BP850" s="101">
        <v>0.05</v>
      </c>
      <c r="BQ850" s="101">
        <v>0.04</v>
      </c>
      <c r="BR850" s="2">
        <v>100.0</v>
      </c>
      <c r="BS850" s="2">
        <v>100.0</v>
      </c>
    </row>
    <row r="851" ht="12.75" customHeight="1">
      <c r="A851" s="87" t="str">
        <f t="shared" si="1"/>
        <v>China Mangrove Conservation  Medium</v>
      </c>
      <c r="B851" s="87" t="s">
        <v>162</v>
      </c>
      <c r="C851" s="203" t="s">
        <v>191</v>
      </c>
      <c r="D851" s="2" t="s">
        <v>592</v>
      </c>
      <c r="E851" s="203" t="s">
        <v>160</v>
      </c>
      <c r="F851" s="2" t="s">
        <v>175</v>
      </c>
      <c r="G851" s="2"/>
      <c r="H851" s="177">
        <v>20000.0</v>
      </c>
      <c r="I851" s="2" t="s">
        <v>903</v>
      </c>
      <c r="J851" s="2">
        <v>6053.882772828431</v>
      </c>
      <c r="K851" s="2">
        <v>232204.92907659643</v>
      </c>
      <c r="L851" s="204">
        <v>-618550.9782846132</v>
      </c>
      <c r="M851" s="92">
        <v>2738844.056397211</v>
      </c>
      <c r="N851" s="92">
        <v>3811180.205382482</v>
      </c>
      <c r="O851" s="92">
        <v>1342839.2884236078</v>
      </c>
      <c r="P851" s="92">
        <v>1430000.0</v>
      </c>
      <c r="Q851" s="92">
        <v>1396004.7679736032</v>
      </c>
      <c r="R851" s="92">
        <v>2381180.205382482</v>
      </c>
      <c r="S851" s="92">
        <v>143508.44578429277</v>
      </c>
      <c r="T851" s="92">
        <v>114806.75662743421</v>
      </c>
      <c r="U851" s="92">
        <v>2908090.5295293583</v>
      </c>
      <c r="V851" s="92">
        <v>5322188.540569954</v>
      </c>
      <c r="W851" s="92">
        <v>23.856122556315967</v>
      </c>
      <c r="X851" s="92">
        <v>136.94220281986054</v>
      </c>
      <c r="Y851" s="92">
        <v>26753.296708766586</v>
      </c>
      <c r="Z851" s="92">
        <v>7.175422289214638</v>
      </c>
      <c r="AA851" s="92">
        <v>145.4045264764679</v>
      </c>
      <c r="AB851" s="87">
        <v>20000.0</v>
      </c>
      <c r="AC851" s="2">
        <v>618550.9782846132</v>
      </c>
      <c r="AD851" s="92">
        <v>1342839.2884236078</v>
      </c>
      <c r="AE851" s="92">
        <v>1396004.7679736032</v>
      </c>
      <c r="AF851" s="92">
        <v>2908090.5295293583</v>
      </c>
      <c r="AG851" s="92">
        <v>23.856122556315967</v>
      </c>
      <c r="AH851" s="2" t="s">
        <v>904</v>
      </c>
      <c r="AI851" s="2" t="s">
        <v>904</v>
      </c>
      <c r="AJ851" s="2" t="s">
        <v>904</v>
      </c>
      <c r="AK851" s="177">
        <v>114806.75662743421</v>
      </c>
      <c r="AL851" s="2" t="s">
        <v>904</v>
      </c>
      <c r="AM851" s="2" t="s">
        <v>904</v>
      </c>
      <c r="AN851" s="2" t="s">
        <v>904</v>
      </c>
      <c r="AO851" s="2" t="s">
        <v>904</v>
      </c>
      <c r="AP851" s="2" t="s">
        <v>904</v>
      </c>
      <c r="AQ851" s="2" t="s">
        <v>904</v>
      </c>
      <c r="AR851" s="2" t="s">
        <v>904</v>
      </c>
      <c r="AS851" s="2" t="s">
        <v>904</v>
      </c>
      <c r="AT851" s="2" t="s">
        <v>904</v>
      </c>
      <c r="AU851" s="2" t="s">
        <v>904</v>
      </c>
      <c r="AV851" s="2" t="s">
        <v>904</v>
      </c>
      <c r="AW851" s="2" t="s">
        <v>904</v>
      </c>
      <c r="AX851" s="2" t="s">
        <v>904</v>
      </c>
      <c r="AY851" s="2" t="s">
        <v>904</v>
      </c>
      <c r="AZ851" s="2" t="s">
        <v>904</v>
      </c>
      <c r="BA851" s="205">
        <v>452709.9904394136</v>
      </c>
      <c r="BB851" s="205">
        <v>102.37407696748414</v>
      </c>
      <c r="BC851" s="205">
        <v>102.37407696748414</v>
      </c>
      <c r="BD851" s="205">
        <v>102.37407696748414</v>
      </c>
      <c r="BE851" s="205">
        <v>143508.44578429277</v>
      </c>
      <c r="BF851" s="205">
        <v>143508.44578429277</v>
      </c>
      <c r="BG851" s="205">
        <v>0.0</v>
      </c>
      <c r="BH851" s="205">
        <v>114806.75662743421</v>
      </c>
      <c r="BI851" s="2" t="s">
        <v>904</v>
      </c>
      <c r="BJ851" s="2" t="s">
        <v>904</v>
      </c>
      <c r="BK851" s="203">
        <v>38.35636364133098</v>
      </c>
      <c r="BL851" s="2">
        <v>3.0</v>
      </c>
      <c r="BM851" s="207">
        <v>38.35636364133098</v>
      </c>
      <c r="BN851" s="208" t="s">
        <v>905</v>
      </c>
      <c r="BO851" s="87">
        <v>20.0</v>
      </c>
      <c r="BP851" s="101">
        <v>0.05</v>
      </c>
      <c r="BQ851" s="101">
        <v>0.04</v>
      </c>
      <c r="BR851" s="2">
        <v>100.0</v>
      </c>
      <c r="BS851" s="2">
        <v>100.0</v>
      </c>
    </row>
    <row r="852" ht="12.75" customHeight="1">
      <c r="A852" s="87" t="str">
        <f t="shared" si="1"/>
        <v>China Seagrass Conservation  Medium</v>
      </c>
      <c r="B852" s="87" t="s">
        <v>162</v>
      </c>
      <c r="C852" s="203" t="s">
        <v>191</v>
      </c>
      <c r="D852" s="2" t="s">
        <v>592</v>
      </c>
      <c r="E852" s="203" t="s">
        <v>167</v>
      </c>
      <c r="F852" s="2" t="s">
        <v>175</v>
      </c>
      <c r="G852" s="2"/>
      <c r="H852" s="177">
        <v>2000.0</v>
      </c>
      <c r="I852" s="2" t="s">
        <v>903</v>
      </c>
      <c r="J852" s="2">
        <v>576.7056780754538</v>
      </c>
      <c r="K852" s="2">
        <v>844764.2116793487</v>
      </c>
      <c r="L852" s="204">
        <v>-1005160.232780823</v>
      </c>
      <c r="M852" s="92">
        <v>2654081.28385657</v>
      </c>
      <c r="N852" s="92">
        <v>3674480.5630872836</v>
      </c>
      <c r="O852" s="92">
        <v>1342839.2884236078</v>
      </c>
      <c r="P852" s="92">
        <v>1430000.0</v>
      </c>
      <c r="Q852" s="92">
        <v>1311241.9954329617</v>
      </c>
      <c r="R852" s="92">
        <v>2244480.5630872836</v>
      </c>
      <c r="S852" s="92">
        <v>2903.709169102556</v>
      </c>
      <c r="T852" s="92">
        <v>2322.9673352820455</v>
      </c>
      <c r="U852" s="92">
        <v>2185403.325721593</v>
      </c>
      <c r="V852" s="92">
        <v>4180159.696202273</v>
      </c>
      <c r="W852" s="92">
        <v>1142.5392185010305</v>
      </c>
      <c r="X852" s="92">
        <v>1327.040641928285</v>
      </c>
      <c r="Y852" s="92">
        <v>47878.87085746078</v>
      </c>
      <c r="Z852" s="92">
        <v>1.451854584551278</v>
      </c>
      <c r="AA852" s="92">
        <v>1092.7016628607967</v>
      </c>
      <c r="AB852" s="87">
        <v>2000.0</v>
      </c>
      <c r="AC852" s="2">
        <v>1005160.232780823</v>
      </c>
      <c r="AD852" s="92">
        <v>1342839.2884236078</v>
      </c>
      <c r="AE852" s="92">
        <v>1311241.9954329617</v>
      </c>
      <c r="AF852" s="92">
        <v>2185403.325721593</v>
      </c>
      <c r="AG852" s="92">
        <v>1142.5392185010305</v>
      </c>
      <c r="AH852" s="2" t="s">
        <v>904</v>
      </c>
      <c r="AI852" s="2" t="s">
        <v>904</v>
      </c>
      <c r="AJ852" s="2" t="s">
        <v>904</v>
      </c>
      <c r="AK852" s="177">
        <v>2322.9673352820455</v>
      </c>
      <c r="AL852" s="2" t="s">
        <v>904</v>
      </c>
      <c r="AM852" s="2" t="s">
        <v>904</v>
      </c>
      <c r="AN852" s="2" t="s">
        <v>904</v>
      </c>
      <c r="AO852" s="2" t="s">
        <v>904</v>
      </c>
      <c r="AP852" s="2" t="s">
        <v>904</v>
      </c>
      <c r="AQ852" s="2" t="s">
        <v>904</v>
      </c>
      <c r="AR852" s="2" t="s">
        <v>904</v>
      </c>
      <c r="AS852" s="2" t="s">
        <v>904</v>
      </c>
      <c r="AT852" s="2" t="s">
        <v>904</v>
      </c>
      <c r="AU852" s="2" t="s">
        <v>904</v>
      </c>
      <c r="AV852" s="2" t="s">
        <v>904</v>
      </c>
      <c r="AW852" s="2" t="s">
        <v>904</v>
      </c>
      <c r="AX852" s="2" t="s">
        <v>904</v>
      </c>
      <c r="AY852" s="2" t="s">
        <v>904</v>
      </c>
      <c r="AZ852" s="2" t="s">
        <v>904</v>
      </c>
      <c r="BA852" s="205">
        <v>164510.095256072</v>
      </c>
      <c r="BB852" s="205">
        <v>55.43324719912425</v>
      </c>
      <c r="BC852" s="205">
        <v>55.43324719912425</v>
      </c>
      <c r="BD852" s="205">
        <v>55.43324719912425</v>
      </c>
      <c r="BE852" s="205">
        <v>2903.709169102556</v>
      </c>
      <c r="BF852" s="205">
        <v>2903.709169102556</v>
      </c>
      <c r="BG852" s="205">
        <v>0.0</v>
      </c>
      <c r="BH852" s="205">
        <v>2322.9673352820455</v>
      </c>
      <c r="BI852" s="2" t="s">
        <v>904</v>
      </c>
      <c r="BJ852" s="2" t="s">
        <v>904</v>
      </c>
      <c r="BK852" s="203">
        <v>1464.809943433266</v>
      </c>
      <c r="BL852" s="2">
        <v>3.0</v>
      </c>
      <c r="BM852" s="207">
        <v>1464.809943433266</v>
      </c>
      <c r="BN852" s="208" t="s">
        <v>905</v>
      </c>
      <c r="BO852" s="87">
        <v>20.0</v>
      </c>
      <c r="BP852" s="101">
        <v>0.05</v>
      </c>
      <c r="BQ852" s="101">
        <v>0.04</v>
      </c>
      <c r="BR852" s="2">
        <v>100.0</v>
      </c>
      <c r="BS852" s="2">
        <v>100.0</v>
      </c>
    </row>
    <row r="853" ht="12.75" customHeight="1">
      <c r="A853" s="87" t="str">
        <f t="shared" si="1"/>
        <v>China Seagrass Conservation  Medium</v>
      </c>
      <c r="B853" s="87" t="s">
        <v>162</v>
      </c>
      <c r="C853" s="203" t="s">
        <v>191</v>
      </c>
      <c r="D853" s="2" t="s">
        <v>592</v>
      </c>
      <c r="E853" s="203" t="s">
        <v>167</v>
      </c>
      <c r="F853" s="2" t="s">
        <v>175</v>
      </c>
      <c r="G853" s="2"/>
      <c r="H853" s="177">
        <v>2000.0</v>
      </c>
      <c r="I853" s="2" t="s">
        <v>903</v>
      </c>
      <c r="J853" s="2">
        <v>576.7056780754538</v>
      </c>
      <c r="K853" s="2">
        <v>844764.2116793487</v>
      </c>
      <c r="L853" s="204">
        <v>-1005160.232780823</v>
      </c>
      <c r="M853" s="92">
        <v>2654081.28385657</v>
      </c>
      <c r="N853" s="92">
        <v>3674480.5630872836</v>
      </c>
      <c r="O853" s="92">
        <v>1342839.2884236078</v>
      </c>
      <c r="P853" s="92">
        <v>1430000.0</v>
      </c>
      <c r="Q853" s="92">
        <v>1311241.9954329617</v>
      </c>
      <c r="R853" s="92">
        <v>2244480.5630872836</v>
      </c>
      <c r="S853" s="92">
        <v>2903.709169102556</v>
      </c>
      <c r="T853" s="92">
        <v>2322.9673352820455</v>
      </c>
      <c r="U853" s="92">
        <v>2185403.325721593</v>
      </c>
      <c r="V853" s="92">
        <v>4180159.696202273</v>
      </c>
      <c r="W853" s="92">
        <v>1142.5392185010305</v>
      </c>
      <c r="X853" s="92">
        <v>1327.040641928285</v>
      </c>
      <c r="Y853" s="92">
        <v>47878.87085746078</v>
      </c>
      <c r="Z853" s="92">
        <v>1.451854584551278</v>
      </c>
      <c r="AA853" s="92">
        <v>1092.7016628607967</v>
      </c>
      <c r="AB853" s="87">
        <v>2000.0</v>
      </c>
      <c r="AC853" s="2">
        <v>1005160.232780823</v>
      </c>
      <c r="AD853" s="92">
        <v>1342839.2884236078</v>
      </c>
      <c r="AE853" s="92">
        <v>1311241.9954329617</v>
      </c>
      <c r="AF853" s="92">
        <v>2185403.325721593</v>
      </c>
      <c r="AG853" s="92">
        <v>1142.5392185010305</v>
      </c>
      <c r="AH853" s="2" t="s">
        <v>904</v>
      </c>
      <c r="AI853" s="2" t="s">
        <v>904</v>
      </c>
      <c r="AJ853" s="2" t="s">
        <v>904</v>
      </c>
      <c r="AK853" s="177">
        <v>2322.9673352820455</v>
      </c>
      <c r="AL853" s="2" t="s">
        <v>904</v>
      </c>
      <c r="AM853" s="2" t="s">
        <v>904</v>
      </c>
      <c r="AN853" s="2" t="s">
        <v>904</v>
      </c>
      <c r="AO853" s="2" t="s">
        <v>904</v>
      </c>
      <c r="AP853" s="2" t="s">
        <v>904</v>
      </c>
      <c r="AQ853" s="2" t="s">
        <v>904</v>
      </c>
      <c r="AR853" s="2" t="s">
        <v>904</v>
      </c>
      <c r="AS853" s="2" t="s">
        <v>904</v>
      </c>
      <c r="AT853" s="2" t="s">
        <v>904</v>
      </c>
      <c r="AU853" s="2" t="s">
        <v>904</v>
      </c>
      <c r="AV853" s="2" t="s">
        <v>904</v>
      </c>
      <c r="AW853" s="2" t="s">
        <v>904</v>
      </c>
      <c r="AX853" s="2" t="s">
        <v>904</v>
      </c>
      <c r="AY853" s="2" t="s">
        <v>904</v>
      </c>
      <c r="AZ853" s="2" t="s">
        <v>904</v>
      </c>
      <c r="BA853" s="205">
        <v>164510.095256072</v>
      </c>
      <c r="BB853" s="205">
        <v>55.43324719912425</v>
      </c>
      <c r="BC853" s="205">
        <v>55.43324719912425</v>
      </c>
      <c r="BD853" s="205">
        <v>55.43324719912425</v>
      </c>
      <c r="BE853" s="205">
        <v>2903.709169102556</v>
      </c>
      <c r="BF853" s="205">
        <v>2903.709169102556</v>
      </c>
      <c r="BG853" s="205">
        <v>0.0</v>
      </c>
      <c r="BH853" s="205">
        <v>2322.9673352820455</v>
      </c>
      <c r="BI853" s="2" t="s">
        <v>904</v>
      </c>
      <c r="BJ853" s="2" t="s">
        <v>904</v>
      </c>
      <c r="BK853" s="203">
        <v>1464.809943433266</v>
      </c>
      <c r="BL853" s="2">
        <v>3.0</v>
      </c>
      <c r="BM853" s="207">
        <v>1464.809943433266</v>
      </c>
      <c r="BN853" s="208" t="s">
        <v>905</v>
      </c>
      <c r="BO853" s="87">
        <v>20.0</v>
      </c>
      <c r="BP853" s="101">
        <v>0.05</v>
      </c>
      <c r="BQ853" s="101">
        <v>0.04</v>
      </c>
      <c r="BR853" s="2">
        <v>100.0</v>
      </c>
      <c r="BS853" s="2">
        <v>100.0</v>
      </c>
    </row>
    <row r="854" ht="12.75" customHeight="1">
      <c r="A854" s="87" t="str">
        <f t="shared" si="1"/>
        <v>China Salt marsh Conservation  Medium</v>
      </c>
      <c r="B854" s="87" t="s">
        <v>162</v>
      </c>
      <c r="C854" s="203" t="s">
        <v>191</v>
      </c>
      <c r="D854" s="2" t="s">
        <v>592</v>
      </c>
      <c r="E854" s="203" t="s">
        <v>168</v>
      </c>
      <c r="F854" s="2" t="s">
        <v>175</v>
      </c>
      <c r="G854" s="2"/>
      <c r="H854" s="177">
        <v>4000.0</v>
      </c>
      <c r="I854" s="2" t="s">
        <v>903</v>
      </c>
      <c r="J854" s="2">
        <v>9438.23013407237</v>
      </c>
      <c r="K854" s="2">
        <v>1295213.7968715315</v>
      </c>
      <c r="L854" s="204">
        <v>-2015781.2685504206</v>
      </c>
      <c r="M854" s="92">
        <v>2482539.995868397</v>
      </c>
      <c r="N854" s="92">
        <v>3343104.7369608837</v>
      </c>
      <c r="O854" s="92">
        <v>1342839.2884236078</v>
      </c>
      <c r="P854" s="92">
        <v>1430000.0</v>
      </c>
      <c r="Q854" s="92">
        <v>1139700.7074447894</v>
      </c>
      <c r="R854" s="92">
        <v>1913104.7369608837</v>
      </c>
      <c r="S854" s="92">
        <v>6470.248571595484</v>
      </c>
      <c r="T854" s="92">
        <v>5176.198857276387</v>
      </c>
      <c r="U854" s="92">
        <v>466758.7273179763</v>
      </c>
      <c r="V854" s="92">
        <v>860694.9718942833</v>
      </c>
      <c r="W854" s="92">
        <v>479.6067663394718</v>
      </c>
      <c r="X854" s="92">
        <v>620.6349989670992</v>
      </c>
      <c r="Y854" s="92">
        <v>65447.39555633083</v>
      </c>
      <c r="Z854" s="92">
        <v>1.617562142898871</v>
      </c>
      <c r="AA854" s="92">
        <v>116.68968182949408</v>
      </c>
      <c r="AB854" s="87">
        <v>4000.0</v>
      </c>
      <c r="AC854" s="2">
        <v>2015781.2685504206</v>
      </c>
      <c r="AD854" s="92">
        <v>1342839.2884236078</v>
      </c>
      <c r="AE854" s="92">
        <v>1139700.7074447894</v>
      </c>
      <c r="AF854" s="92">
        <v>466758.7273179763</v>
      </c>
      <c r="AG854" s="92">
        <v>479.6067663394718</v>
      </c>
      <c r="AH854" s="2" t="s">
        <v>904</v>
      </c>
      <c r="AI854" s="2" t="s">
        <v>904</v>
      </c>
      <c r="AJ854" s="2" t="s">
        <v>904</v>
      </c>
      <c r="AK854" s="177">
        <v>5176.198857276387</v>
      </c>
      <c r="AL854" s="2" t="s">
        <v>904</v>
      </c>
      <c r="AM854" s="2" t="s">
        <v>904</v>
      </c>
      <c r="AN854" s="2" t="s">
        <v>904</v>
      </c>
      <c r="AO854" s="2" t="s">
        <v>904</v>
      </c>
      <c r="AP854" s="2" t="s">
        <v>904</v>
      </c>
      <c r="AQ854" s="2" t="s">
        <v>904</v>
      </c>
      <c r="AR854" s="2" t="s">
        <v>904</v>
      </c>
      <c r="AS854" s="2" t="s">
        <v>904</v>
      </c>
      <c r="AT854" s="2" t="s">
        <v>904</v>
      </c>
      <c r="AU854" s="2" t="s">
        <v>904</v>
      </c>
      <c r="AV854" s="2" t="s">
        <v>904</v>
      </c>
      <c r="AW854" s="2" t="s">
        <v>904</v>
      </c>
      <c r="AX854" s="2" t="s">
        <v>904</v>
      </c>
      <c r="AY854" s="2" t="s">
        <v>904</v>
      </c>
      <c r="AZ854" s="2" t="s">
        <v>904</v>
      </c>
      <c r="BA854" s="205">
        <v>2438999.221068355</v>
      </c>
      <c r="BB854" s="205">
        <v>37.931837848790565</v>
      </c>
      <c r="BC854" s="205">
        <v>37.931837848790565</v>
      </c>
      <c r="BD854" s="205">
        <v>37.931837848790565</v>
      </c>
      <c r="BE854" s="205">
        <v>6470.248571595484</v>
      </c>
      <c r="BF854" s="205">
        <v>6470.248571595484</v>
      </c>
      <c r="BG854" s="205">
        <v>0.0</v>
      </c>
      <c r="BH854" s="205">
        <v>5176.198857276387</v>
      </c>
      <c r="BI854" s="2" t="s">
        <v>904</v>
      </c>
      <c r="BJ854" s="2" t="s">
        <v>904</v>
      </c>
      <c r="BK854" s="203">
        <v>137.23058014825898</v>
      </c>
      <c r="BL854" s="2">
        <v>1.0</v>
      </c>
      <c r="BM854" s="207">
        <v>137.23058014825898</v>
      </c>
      <c r="BN854" s="208" t="s">
        <v>905</v>
      </c>
      <c r="BO854" s="87">
        <v>20.0</v>
      </c>
      <c r="BP854" s="101">
        <v>0.05</v>
      </c>
      <c r="BQ854" s="101">
        <v>0.04</v>
      </c>
      <c r="BR854" s="2">
        <v>100.0</v>
      </c>
      <c r="BS854" s="2">
        <v>100.0</v>
      </c>
    </row>
    <row r="855" ht="12.75" customHeight="1">
      <c r="A855" s="87" t="str">
        <f t="shared" si="1"/>
        <v>China Salt marsh Conservation  Medium</v>
      </c>
      <c r="B855" s="87" t="s">
        <v>162</v>
      </c>
      <c r="C855" s="203" t="s">
        <v>191</v>
      </c>
      <c r="D855" s="2" t="s">
        <v>592</v>
      </c>
      <c r="E855" s="203" t="s">
        <v>168</v>
      </c>
      <c r="F855" s="2" t="s">
        <v>175</v>
      </c>
      <c r="G855" s="2"/>
      <c r="H855" s="177">
        <v>4000.0</v>
      </c>
      <c r="I855" s="2" t="s">
        <v>903</v>
      </c>
      <c r="J855" s="2">
        <v>9438.23013407237</v>
      </c>
      <c r="K855" s="2">
        <v>1295213.7968715315</v>
      </c>
      <c r="L855" s="204">
        <v>-2015781.2685504206</v>
      </c>
      <c r="M855" s="92">
        <v>2482539.995868397</v>
      </c>
      <c r="N855" s="92">
        <v>3343104.7369608837</v>
      </c>
      <c r="O855" s="92">
        <v>1342839.2884236078</v>
      </c>
      <c r="P855" s="92">
        <v>1430000.0</v>
      </c>
      <c r="Q855" s="92">
        <v>1139700.7074447894</v>
      </c>
      <c r="R855" s="92">
        <v>1913104.7369608837</v>
      </c>
      <c r="S855" s="92">
        <v>6470.248571595484</v>
      </c>
      <c r="T855" s="92">
        <v>5176.198857276387</v>
      </c>
      <c r="U855" s="92">
        <v>466758.7273179763</v>
      </c>
      <c r="V855" s="92">
        <v>860694.9718942833</v>
      </c>
      <c r="W855" s="92">
        <v>479.6067663394718</v>
      </c>
      <c r="X855" s="92">
        <v>620.6349989670992</v>
      </c>
      <c r="Y855" s="92">
        <v>65447.39555633083</v>
      </c>
      <c r="Z855" s="92">
        <v>1.617562142898871</v>
      </c>
      <c r="AA855" s="92">
        <v>116.68968182949408</v>
      </c>
      <c r="AB855" s="87">
        <v>4000.0</v>
      </c>
      <c r="AC855" s="2">
        <v>2015781.2685504206</v>
      </c>
      <c r="AD855" s="92">
        <v>1342839.2884236078</v>
      </c>
      <c r="AE855" s="92">
        <v>1139700.7074447894</v>
      </c>
      <c r="AF855" s="92">
        <v>466758.7273179763</v>
      </c>
      <c r="AG855" s="92">
        <v>479.6067663394718</v>
      </c>
      <c r="AH855" s="2" t="s">
        <v>904</v>
      </c>
      <c r="AI855" s="2" t="s">
        <v>904</v>
      </c>
      <c r="AJ855" s="2" t="s">
        <v>904</v>
      </c>
      <c r="AK855" s="177">
        <v>5176.198857276387</v>
      </c>
      <c r="AL855" s="2" t="s">
        <v>904</v>
      </c>
      <c r="AM855" s="2" t="s">
        <v>904</v>
      </c>
      <c r="AN855" s="2" t="s">
        <v>904</v>
      </c>
      <c r="AO855" s="2" t="s">
        <v>904</v>
      </c>
      <c r="AP855" s="2" t="s">
        <v>904</v>
      </c>
      <c r="AQ855" s="2" t="s">
        <v>904</v>
      </c>
      <c r="AR855" s="2" t="s">
        <v>904</v>
      </c>
      <c r="AS855" s="2" t="s">
        <v>904</v>
      </c>
      <c r="AT855" s="2" t="s">
        <v>904</v>
      </c>
      <c r="AU855" s="2" t="s">
        <v>904</v>
      </c>
      <c r="AV855" s="2" t="s">
        <v>904</v>
      </c>
      <c r="AW855" s="2" t="s">
        <v>904</v>
      </c>
      <c r="AX855" s="2" t="s">
        <v>904</v>
      </c>
      <c r="AY855" s="2" t="s">
        <v>904</v>
      </c>
      <c r="AZ855" s="2" t="s">
        <v>904</v>
      </c>
      <c r="BA855" s="205">
        <v>2438999.221068355</v>
      </c>
      <c r="BB855" s="205">
        <v>37.931837848790565</v>
      </c>
      <c r="BC855" s="205">
        <v>37.931837848790565</v>
      </c>
      <c r="BD855" s="205">
        <v>37.931837848790565</v>
      </c>
      <c r="BE855" s="205">
        <v>6470.248571595484</v>
      </c>
      <c r="BF855" s="205">
        <v>6470.248571595484</v>
      </c>
      <c r="BG855" s="205">
        <v>0.0</v>
      </c>
      <c r="BH855" s="205">
        <v>5176.198857276387</v>
      </c>
      <c r="BI855" s="2" t="s">
        <v>904</v>
      </c>
      <c r="BJ855" s="2" t="s">
        <v>904</v>
      </c>
      <c r="BK855" s="203">
        <v>137.23058014825898</v>
      </c>
      <c r="BL855" s="2">
        <v>1.0</v>
      </c>
      <c r="BM855" s="207">
        <v>137.23058014825898</v>
      </c>
      <c r="BN855" s="208" t="s">
        <v>905</v>
      </c>
      <c r="BO855" s="87">
        <v>20.0</v>
      </c>
      <c r="BP855" s="101">
        <v>0.05</v>
      </c>
      <c r="BQ855" s="101">
        <v>0.04</v>
      </c>
      <c r="BR855" s="2">
        <v>100.0</v>
      </c>
      <c r="BS855" s="2">
        <v>100.0</v>
      </c>
    </row>
    <row r="856" ht="12.75" customHeight="1">
      <c r="A856" s="87" t="str">
        <f t="shared" si="1"/>
        <v>China Mangrove Conservation  Medium</v>
      </c>
      <c r="B856" s="87" t="s">
        <v>162</v>
      </c>
      <c r="C856" s="203" t="s">
        <v>191</v>
      </c>
      <c r="D856" s="2" t="s">
        <v>592</v>
      </c>
      <c r="E856" s="203" t="s">
        <v>160</v>
      </c>
      <c r="F856" s="2" t="s">
        <v>175</v>
      </c>
      <c r="G856" s="2"/>
      <c r="H856" s="177">
        <v>20000.0</v>
      </c>
      <c r="I856" s="2" t="s">
        <v>903</v>
      </c>
      <c r="J856" s="2">
        <v>6053.882772828431</v>
      </c>
      <c r="K856" s="2">
        <v>181616.48318485293</v>
      </c>
      <c r="L856" s="204">
        <v>-925132.1445796718</v>
      </c>
      <c r="M856" s="92">
        <v>2675488.0454001925</v>
      </c>
      <c r="N856" s="92">
        <v>3695230.363972584</v>
      </c>
      <c r="O856" s="92">
        <v>1342839.2884236078</v>
      </c>
      <c r="P856" s="92">
        <v>1430000.0</v>
      </c>
      <c r="Q856" s="92">
        <v>1332648.7569765847</v>
      </c>
      <c r="R856" s="92">
        <v>2265230.363972584</v>
      </c>
      <c r="S856" s="92">
        <v>143508.44578429277</v>
      </c>
      <c r="T856" s="92">
        <v>114806.75662743421</v>
      </c>
      <c r="U856" s="92">
        <v>2274530.419559173</v>
      </c>
      <c r="V856" s="92">
        <v>4162690.1264709705</v>
      </c>
      <c r="W856" s="92">
        <v>23.304273406856773</v>
      </c>
      <c r="X856" s="92">
        <v>133.77440227000963</v>
      </c>
      <c r="Y856" s="92">
        <v>26134.428994656293</v>
      </c>
      <c r="Z856" s="92">
        <v>7.175422289214638</v>
      </c>
      <c r="AA856" s="92">
        <v>113.72652097795864</v>
      </c>
      <c r="AB856" s="87">
        <v>20000.0</v>
      </c>
      <c r="AC856" s="2">
        <v>925132.1445796718</v>
      </c>
      <c r="AD856" s="92">
        <v>1342839.2884236078</v>
      </c>
      <c r="AE856" s="92">
        <v>1332648.7569765847</v>
      </c>
      <c r="AF856" s="92">
        <v>2274530.419559173</v>
      </c>
      <c r="AG856" s="92">
        <v>23.304273406856773</v>
      </c>
      <c r="AH856" s="2" t="s">
        <v>904</v>
      </c>
      <c r="AI856" s="2" t="s">
        <v>904</v>
      </c>
      <c r="AJ856" s="2" t="s">
        <v>904</v>
      </c>
      <c r="AK856" s="177">
        <v>114806.75662743421</v>
      </c>
      <c r="AL856" s="2" t="s">
        <v>904</v>
      </c>
      <c r="AM856" s="2" t="s">
        <v>904</v>
      </c>
      <c r="AN856" s="2" t="s">
        <v>904</v>
      </c>
      <c r="AO856" s="2" t="s">
        <v>904</v>
      </c>
      <c r="AP856" s="2" t="s">
        <v>904</v>
      </c>
      <c r="AQ856" s="2" t="s">
        <v>904</v>
      </c>
      <c r="AR856" s="2" t="s">
        <v>904</v>
      </c>
      <c r="AS856" s="2" t="s">
        <v>904</v>
      </c>
      <c r="AT856" s="2" t="s">
        <v>904</v>
      </c>
      <c r="AU856" s="2" t="s">
        <v>904</v>
      </c>
      <c r="AV856" s="2" t="s">
        <v>904</v>
      </c>
      <c r="AW856" s="2" t="s">
        <v>904</v>
      </c>
      <c r="AX856" s="2" t="s">
        <v>904</v>
      </c>
      <c r="AY856" s="2" t="s">
        <v>904</v>
      </c>
      <c r="AZ856" s="2" t="s">
        <v>904</v>
      </c>
      <c r="BA856" s="205">
        <v>452709.9904394136</v>
      </c>
      <c r="BB856" s="205">
        <v>102.37407696748414</v>
      </c>
      <c r="BC856" s="205">
        <v>102.37407696748414</v>
      </c>
      <c r="BD856" s="205">
        <v>102.37407696748414</v>
      </c>
      <c r="BE856" s="205">
        <v>143508.44578429277</v>
      </c>
      <c r="BF856" s="205">
        <v>143508.44578429277</v>
      </c>
      <c r="BG856" s="205">
        <v>0.0</v>
      </c>
      <c r="BH856" s="205">
        <v>114806.75662743421</v>
      </c>
      <c r="BI856" s="2" t="s">
        <v>904</v>
      </c>
      <c r="BJ856" s="2" t="s">
        <v>904</v>
      </c>
      <c r="BK856" s="203">
        <v>30.0</v>
      </c>
      <c r="BL856" s="2">
        <v>3.0</v>
      </c>
      <c r="BM856" s="207">
        <v>30.0</v>
      </c>
      <c r="BN856" s="208" t="s">
        <v>906</v>
      </c>
      <c r="BO856" s="87">
        <v>20.0</v>
      </c>
      <c r="BP856" s="101">
        <v>0.05</v>
      </c>
      <c r="BQ856" s="101">
        <v>0.04</v>
      </c>
      <c r="BR856" s="2">
        <v>100.0</v>
      </c>
      <c r="BS856" s="2">
        <v>100.0</v>
      </c>
    </row>
    <row r="857" ht="12.75" customHeight="1">
      <c r="A857" s="87" t="str">
        <f t="shared" si="1"/>
        <v>China Mangrove Conservation  Medium</v>
      </c>
      <c r="B857" s="87" t="s">
        <v>162</v>
      </c>
      <c r="C857" s="203" t="s">
        <v>191</v>
      </c>
      <c r="D857" s="2" t="s">
        <v>592</v>
      </c>
      <c r="E857" s="203" t="s">
        <v>160</v>
      </c>
      <c r="F857" s="2" t="s">
        <v>175</v>
      </c>
      <c r="G857" s="2"/>
      <c r="H857" s="177">
        <v>20000.0</v>
      </c>
      <c r="I857" s="2" t="s">
        <v>903</v>
      </c>
      <c r="J857" s="2">
        <v>6053.882772828431</v>
      </c>
      <c r="K857" s="2">
        <v>181616.48318485293</v>
      </c>
      <c r="L857" s="204">
        <v>-925132.1445796718</v>
      </c>
      <c r="M857" s="92">
        <v>2675488.0454001925</v>
      </c>
      <c r="N857" s="92">
        <v>3695230.363972584</v>
      </c>
      <c r="O857" s="92">
        <v>1342839.2884236078</v>
      </c>
      <c r="P857" s="92">
        <v>1430000.0</v>
      </c>
      <c r="Q857" s="92">
        <v>1332648.7569765847</v>
      </c>
      <c r="R857" s="92">
        <v>2265230.363972584</v>
      </c>
      <c r="S857" s="92">
        <v>143508.44578429277</v>
      </c>
      <c r="T857" s="92">
        <v>114806.75662743421</v>
      </c>
      <c r="U857" s="92">
        <v>2274530.419559173</v>
      </c>
      <c r="V857" s="92">
        <v>4162690.1264709705</v>
      </c>
      <c r="W857" s="92">
        <v>23.304273406856773</v>
      </c>
      <c r="X857" s="92">
        <v>133.77440227000963</v>
      </c>
      <c r="Y857" s="92">
        <v>26134.428994656293</v>
      </c>
      <c r="Z857" s="92">
        <v>7.175422289214638</v>
      </c>
      <c r="AA857" s="92">
        <v>113.72652097795864</v>
      </c>
      <c r="AB857" s="87">
        <v>20000.0</v>
      </c>
      <c r="AC857" s="2">
        <v>925132.1445796718</v>
      </c>
      <c r="AD857" s="92">
        <v>1342839.2884236078</v>
      </c>
      <c r="AE857" s="92">
        <v>1332648.7569765847</v>
      </c>
      <c r="AF857" s="92">
        <v>2274530.419559173</v>
      </c>
      <c r="AG857" s="92">
        <v>23.304273406856773</v>
      </c>
      <c r="AH857" s="2" t="s">
        <v>904</v>
      </c>
      <c r="AI857" s="2" t="s">
        <v>904</v>
      </c>
      <c r="AJ857" s="2" t="s">
        <v>904</v>
      </c>
      <c r="AK857" s="177">
        <v>114806.75662743421</v>
      </c>
      <c r="AL857" s="2" t="s">
        <v>904</v>
      </c>
      <c r="AM857" s="2" t="s">
        <v>904</v>
      </c>
      <c r="AN857" s="2" t="s">
        <v>904</v>
      </c>
      <c r="AO857" s="2" t="s">
        <v>904</v>
      </c>
      <c r="AP857" s="2" t="s">
        <v>904</v>
      </c>
      <c r="AQ857" s="2" t="s">
        <v>904</v>
      </c>
      <c r="AR857" s="2" t="s">
        <v>904</v>
      </c>
      <c r="AS857" s="2" t="s">
        <v>904</v>
      </c>
      <c r="AT857" s="2" t="s">
        <v>904</v>
      </c>
      <c r="AU857" s="2" t="s">
        <v>904</v>
      </c>
      <c r="AV857" s="2" t="s">
        <v>904</v>
      </c>
      <c r="AW857" s="2" t="s">
        <v>904</v>
      </c>
      <c r="AX857" s="2" t="s">
        <v>904</v>
      </c>
      <c r="AY857" s="2" t="s">
        <v>904</v>
      </c>
      <c r="AZ857" s="2" t="s">
        <v>904</v>
      </c>
      <c r="BA857" s="205">
        <v>452709.9904394136</v>
      </c>
      <c r="BB857" s="205">
        <v>102.37407696748414</v>
      </c>
      <c r="BC857" s="205">
        <v>102.37407696748414</v>
      </c>
      <c r="BD857" s="205">
        <v>102.37407696748414</v>
      </c>
      <c r="BE857" s="205">
        <v>143508.44578429277</v>
      </c>
      <c r="BF857" s="205">
        <v>143508.44578429277</v>
      </c>
      <c r="BG857" s="205">
        <v>0.0</v>
      </c>
      <c r="BH857" s="205">
        <v>114806.75662743421</v>
      </c>
      <c r="BI857" s="2" t="s">
        <v>904</v>
      </c>
      <c r="BJ857" s="2" t="s">
        <v>904</v>
      </c>
      <c r="BK857" s="203">
        <v>30.0</v>
      </c>
      <c r="BL857" s="2">
        <v>3.0</v>
      </c>
      <c r="BM857" s="207">
        <v>30.0</v>
      </c>
      <c r="BN857" s="208" t="s">
        <v>906</v>
      </c>
      <c r="BO857" s="87">
        <v>20.0</v>
      </c>
      <c r="BP857" s="101">
        <v>0.05</v>
      </c>
      <c r="BQ857" s="101">
        <v>0.04</v>
      </c>
      <c r="BR857" s="2">
        <v>100.0</v>
      </c>
      <c r="BS857" s="2">
        <v>100.0</v>
      </c>
    </row>
    <row r="858" ht="12.75" customHeight="1">
      <c r="A858" s="87" t="str">
        <f t="shared" si="1"/>
        <v>China Seagrass Conservation  Medium</v>
      </c>
      <c r="B858" s="87" t="s">
        <v>162</v>
      </c>
      <c r="C858" s="203" t="s">
        <v>191</v>
      </c>
      <c r="D858" s="2" t="s">
        <v>592</v>
      </c>
      <c r="E858" s="203" t="s">
        <v>167</v>
      </c>
      <c r="F858" s="2" t="s">
        <v>175</v>
      </c>
      <c r="G858" s="2"/>
      <c r="H858" s="177">
        <v>2000.0</v>
      </c>
      <c r="I858" s="2" t="s">
        <v>903</v>
      </c>
      <c r="J858" s="2">
        <v>576.7056780754538</v>
      </c>
      <c r="K858" s="2">
        <v>17301.170342263613</v>
      </c>
      <c r="L858" s="204">
        <v>-2395258.667525342</v>
      </c>
      <c r="M858" s="92">
        <v>2440016.7605909733</v>
      </c>
      <c r="N858" s="92">
        <v>3265025.758104712</v>
      </c>
      <c r="O858" s="92">
        <v>1342839.2884236078</v>
      </c>
      <c r="P858" s="92">
        <v>1430000.0</v>
      </c>
      <c r="Q858" s="92">
        <v>1097177.4721673653</v>
      </c>
      <c r="R858" s="92">
        <v>1835025.7581047118</v>
      </c>
      <c r="S858" s="92">
        <v>2903.709169102556</v>
      </c>
      <c r="T858" s="92">
        <v>2322.9673352820455</v>
      </c>
      <c r="U858" s="92">
        <v>44758.093065631</v>
      </c>
      <c r="V858" s="92">
        <v>85611.64637655354</v>
      </c>
      <c r="W858" s="92">
        <v>1050.3878911817399</v>
      </c>
      <c r="X858" s="92">
        <v>1220.0083802954866</v>
      </c>
      <c r="Y858" s="92">
        <v>44017.2077927544</v>
      </c>
      <c r="Z858" s="92">
        <v>1.451854584551278</v>
      </c>
      <c r="AA858" s="92">
        <v>22.3790465328155</v>
      </c>
      <c r="AB858" s="87">
        <v>2000.0</v>
      </c>
      <c r="AC858" s="2">
        <v>2395258.667525342</v>
      </c>
      <c r="AD858" s="92">
        <v>1342839.2884236078</v>
      </c>
      <c r="AE858" s="92">
        <v>1097177.4721673653</v>
      </c>
      <c r="AF858" s="92">
        <v>44758.093065631</v>
      </c>
      <c r="AG858" s="92">
        <v>1050.3878911817399</v>
      </c>
      <c r="AH858" s="2" t="s">
        <v>904</v>
      </c>
      <c r="AI858" s="2" t="s">
        <v>904</v>
      </c>
      <c r="AJ858" s="2" t="s">
        <v>904</v>
      </c>
      <c r="AK858" s="177">
        <v>2322.9673352820455</v>
      </c>
      <c r="AL858" s="2" t="s">
        <v>904</v>
      </c>
      <c r="AM858" s="2" t="s">
        <v>904</v>
      </c>
      <c r="AN858" s="2" t="s">
        <v>904</v>
      </c>
      <c r="AO858" s="2" t="s">
        <v>904</v>
      </c>
      <c r="AP858" s="2" t="s">
        <v>904</v>
      </c>
      <c r="AQ858" s="2" t="s">
        <v>904</v>
      </c>
      <c r="AR858" s="2" t="s">
        <v>904</v>
      </c>
      <c r="AS858" s="2" t="s">
        <v>904</v>
      </c>
      <c r="AT858" s="2" t="s">
        <v>904</v>
      </c>
      <c r="AU858" s="2" t="s">
        <v>904</v>
      </c>
      <c r="AV858" s="2" t="s">
        <v>904</v>
      </c>
      <c r="AW858" s="2" t="s">
        <v>904</v>
      </c>
      <c r="AX858" s="2" t="s">
        <v>904</v>
      </c>
      <c r="AY858" s="2" t="s">
        <v>904</v>
      </c>
      <c r="AZ858" s="2" t="s">
        <v>904</v>
      </c>
      <c r="BA858" s="205">
        <v>164510.095256072</v>
      </c>
      <c r="BB858" s="205">
        <v>55.43324719912425</v>
      </c>
      <c r="BC858" s="205">
        <v>55.43324719912425</v>
      </c>
      <c r="BD858" s="205">
        <v>55.43324719912425</v>
      </c>
      <c r="BE858" s="205">
        <v>2903.709169102556</v>
      </c>
      <c r="BF858" s="205">
        <v>2903.709169102556</v>
      </c>
      <c r="BG858" s="205">
        <v>0.0</v>
      </c>
      <c r="BH858" s="205">
        <v>2322.9673352820455</v>
      </c>
      <c r="BI858" s="2" t="s">
        <v>904</v>
      </c>
      <c r="BJ858" s="2" t="s">
        <v>904</v>
      </c>
      <c r="BK858" s="203">
        <v>30.0</v>
      </c>
      <c r="BL858" s="2">
        <v>1.0</v>
      </c>
      <c r="BM858" s="207">
        <v>30.0</v>
      </c>
      <c r="BN858" s="208" t="s">
        <v>906</v>
      </c>
      <c r="BO858" s="87">
        <v>20.0</v>
      </c>
      <c r="BP858" s="101">
        <v>0.05</v>
      </c>
      <c r="BQ858" s="101">
        <v>0.04</v>
      </c>
      <c r="BR858" s="2">
        <v>100.0</v>
      </c>
      <c r="BS858" s="2">
        <v>100.0</v>
      </c>
    </row>
    <row r="859" ht="12.75" customHeight="1">
      <c r="A859" s="87" t="str">
        <f t="shared" si="1"/>
        <v>China Seagrass Conservation  Medium</v>
      </c>
      <c r="B859" s="87" t="s">
        <v>162</v>
      </c>
      <c r="C859" s="203" t="s">
        <v>191</v>
      </c>
      <c r="D859" s="2" t="s">
        <v>592</v>
      </c>
      <c r="E859" s="203" t="s">
        <v>167</v>
      </c>
      <c r="F859" s="2" t="s">
        <v>175</v>
      </c>
      <c r="G859" s="2"/>
      <c r="H859" s="177">
        <v>2000.0</v>
      </c>
      <c r="I859" s="2" t="s">
        <v>903</v>
      </c>
      <c r="J859" s="2">
        <v>576.7056780754538</v>
      </c>
      <c r="K859" s="2">
        <v>17301.170342263613</v>
      </c>
      <c r="L859" s="204">
        <v>-2395258.667525342</v>
      </c>
      <c r="M859" s="92">
        <v>2440016.7605909733</v>
      </c>
      <c r="N859" s="92">
        <v>3265025.758104712</v>
      </c>
      <c r="O859" s="92">
        <v>1342839.2884236078</v>
      </c>
      <c r="P859" s="92">
        <v>1430000.0</v>
      </c>
      <c r="Q859" s="92">
        <v>1097177.4721673653</v>
      </c>
      <c r="R859" s="92">
        <v>1835025.7581047118</v>
      </c>
      <c r="S859" s="92">
        <v>2903.709169102556</v>
      </c>
      <c r="T859" s="92">
        <v>2322.9673352820455</v>
      </c>
      <c r="U859" s="92">
        <v>44758.093065631</v>
      </c>
      <c r="V859" s="92">
        <v>85611.64637655354</v>
      </c>
      <c r="W859" s="92">
        <v>1050.3878911817399</v>
      </c>
      <c r="X859" s="92">
        <v>1220.0083802954866</v>
      </c>
      <c r="Y859" s="92">
        <v>44017.2077927544</v>
      </c>
      <c r="Z859" s="92">
        <v>1.451854584551278</v>
      </c>
      <c r="AA859" s="92">
        <v>22.3790465328155</v>
      </c>
      <c r="AB859" s="87">
        <v>2000.0</v>
      </c>
      <c r="AC859" s="2">
        <v>2395258.667525342</v>
      </c>
      <c r="AD859" s="92">
        <v>1342839.2884236078</v>
      </c>
      <c r="AE859" s="92">
        <v>1097177.4721673653</v>
      </c>
      <c r="AF859" s="92">
        <v>44758.093065631</v>
      </c>
      <c r="AG859" s="92">
        <v>1050.3878911817399</v>
      </c>
      <c r="AH859" s="2" t="s">
        <v>904</v>
      </c>
      <c r="AI859" s="2" t="s">
        <v>904</v>
      </c>
      <c r="AJ859" s="2" t="s">
        <v>904</v>
      </c>
      <c r="AK859" s="177">
        <v>2322.9673352820455</v>
      </c>
      <c r="AL859" s="2" t="s">
        <v>904</v>
      </c>
      <c r="AM859" s="2" t="s">
        <v>904</v>
      </c>
      <c r="AN859" s="2" t="s">
        <v>904</v>
      </c>
      <c r="AO859" s="2" t="s">
        <v>904</v>
      </c>
      <c r="AP859" s="2" t="s">
        <v>904</v>
      </c>
      <c r="AQ859" s="2" t="s">
        <v>904</v>
      </c>
      <c r="AR859" s="2" t="s">
        <v>904</v>
      </c>
      <c r="AS859" s="2" t="s">
        <v>904</v>
      </c>
      <c r="AT859" s="2" t="s">
        <v>904</v>
      </c>
      <c r="AU859" s="2" t="s">
        <v>904</v>
      </c>
      <c r="AV859" s="2" t="s">
        <v>904</v>
      </c>
      <c r="AW859" s="2" t="s">
        <v>904</v>
      </c>
      <c r="AX859" s="2" t="s">
        <v>904</v>
      </c>
      <c r="AY859" s="2" t="s">
        <v>904</v>
      </c>
      <c r="AZ859" s="2" t="s">
        <v>904</v>
      </c>
      <c r="BA859" s="205">
        <v>164510.095256072</v>
      </c>
      <c r="BB859" s="205">
        <v>55.43324719912425</v>
      </c>
      <c r="BC859" s="205">
        <v>55.43324719912425</v>
      </c>
      <c r="BD859" s="205">
        <v>55.43324719912425</v>
      </c>
      <c r="BE859" s="205">
        <v>2903.709169102556</v>
      </c>
      <c r="BF859" s="205">
        <v>2903.709169102556</v>
      </c>
      <c r="BG859" s="205">
        <v>0.0</v>
      </c>
      <c r="BH859" s="205">
        <v>2322.9673352820455</v>
      </c>
      <c r="BI859" s="2" t="s">
        <v>904</v>
      </c>
      <c r="BJ859" s="2" t="s">
        <v>904</v>
      </c>
      <c r="BK859" s="203">
        <v>30.0</v>
      </c>
      <c r="BL859" s="2">
        <v>1.0</v>
      </c>
      <c r="BM859" s="207">
        <v>30.0</v>
      </c>
      <c r="BN859" s="208" t="s">
        <v>906</v>
      </c>
      <c r="BO859" s="87">
        <v>20.0</v>
      </c>
      <c r="BP859" s="101">
        <v>0.05</v>
      </c>
      <c r="BQ859" s="101">
        <v>0.04</v>
      </c>
      <c r="BR859" s="2">
        <v>100.0</v>
      </c>
      <c r="BS859" s="2">
        <v>100.0</v>
      </c>
    </row>
    <row r="860" ht="12.75" customHeight="1">
      <c r="A860" s="87" t="str">
        <f t="shared" si="1"/>
        <v>China Salt marsh Conservation  Medium</v>
      </c>
      <c r="B860" s="87" t="s">
        <v>162</v>
      </c>
      <c r="C860" s="203" t="s">
        <v>191</v>
      </c>
      <c r="D860" s="2" t="s">
        <v>592</v>
      </c>
      <c r="E860" s="203" t="s">
        <v>168</v>
      </c>
      <c r="F860" s="2" t="s">
        <v>175</v>
      </c>
      <c r="G860" s="2"/>
      <c r="H860" s="177">
        <v>4000.0</v>
      </c>
      <c r="I860" s="2" t="s">
        <v>903</v>
      </c>
      <c r="J860" s="2">
        <v>9438.23013407237</v>
      </c>
      <c r="K860" s="2">
        <v>283146.9040221711</v>
      </c>
      <c r="L860" s="204">
        <v>-2344029.740275505</v>
      </c>
      <c r="M860" s="92">
        <v>2446067.9434544994</v>
      </c>
      <c r="N860" s="92">
        <v>3275850.906898223</v>
      </c>
      <c r="O860" s="92">
        <v>1342839.2884236078</v>
      </c>
      <c r="P860" s="92">
        <v>1430000.0</v>
      </c>
      <c r="Q860" s="92">
        <v>1103228.6550308913</v>
      </c>
      <c r="R860" s="92">
        <v>1845850.9068982229</v>
      </c>
      <c r="S860" s="92">
        <v>6470.248571595484</v>
      </c>
      <c r="T860" s="92">
        <v>5176.198857276387</v>
      </c>
      <c r="U860" s="92">
        <v>102038.20317899414</v>
      </c>
      <c r="V860" s="92">
        <v>188156.6712676765</v>
      </c>
      <c r="W860" s="92">
        <v>472.5606590666364</v>
      </c>
      <c r="X860" s="92">
        <v>611.5169858636249</v>
      </c>
      <c r="Y860" s="92">
        <v>64485.879993618364</v>
      </c>
      <c r="Z860" s="92">
        <v>1.617562142898871</v>
      </c>
      <c r="AA860" s="92">
        <v>25.509550794748534</v>
      </c>
      <c r="AB860" s="87">
        <v>4000.0</v>
      </c>
      <c r="AC860" s="2">
        <v>2344029.740275505</v>
      </c>
      <c r="AD860" s="92">
        <v>1342839.2884236078</v>
      </c>
      <c r="AE860" s="92">
        <v>1103228.6550308913</v>
      </c>
      <c r="AF860" s="92">
        <v>102038.20317899414</v>
      </c>
      <c r="AG860" s="92">
        <v>472.5606590666364</v>
      </c>
      <c r="AH860" s="2" t="s">
        <v>904</v>
      </c>
      <c r="AI860" s="2" t="s">
        <v>904</v>
      </c>
      <c r="AJ860" s="2" t="s">
        <v>904</v>
      </c>
      <c r="AK860" s="177">
        <v>5176.198857276387</v>
      </c>
      <c r="AL860" s="2" t="s">
        <v>904</v>
      </c>
      <c r="AM860" s="2" t="s">
        <v>904</v>
      </c>
      <c r="AN860" s="2" t="s">
        <v>904</v>
      </c>
      <c r="AO860" s="2" t="s">
        <v>904</v>
      </c>
      <c r="AP860" s="2" t="s">
        <v>904</v>
      </c>
      <c r="AQ860" s="2" t="s">
        <v>904</v>
      </c>
      <c r="AR860" s="2" t="s">
        <v>904</v>
      </c>
      <c r="AS860" s="2" t="s">
        <v>904</v>
      </c>
      <c r="AT860" s="2" t="s">
        <v>904</v>
      </c>
      <c r="AU860" s="2" t="s">
        <v>904</v>
      </c>
      <c r="AV860" s="2" t="s">
        <v>904</v>
      </c>
      <c r="AW860" s="2" t="s">
        <v>904</v>
      </c>
      <c r="AX860" s="2" t="s">
        <v>904</v>
      </c>
      <c r="AY860" s="2" t="s">
        <v>904</v>
      </c>
      <c r="AZ860" s="2" t="s">
        <v>904</v>
      </c>
      <c r="BA860" s="205">
        <v>2438999.221068355</v>
      </c>
      <c r="BB860" s="205">
        <v>37.931837848790565</v>
      </c>
      <c r="BC860" s="205">
        <v>37.931837848790565</v>
      </c>
      <c r="BD860" s="205">
        <v>37.931837848790565</v>
      </c>
      <c r="BE860" s="205">
        <v>6470.248571595484</v>
      </c>
      <c r="BF860" s="205">
        <v>6470.248571595484</v>
      </c>
      <c r="BG860" s="205">
        <v>0.0</v>
      </c>
      <c r="BH860" s="205">
        <v>5176.198857276387</v>
      </c>
      <c r="BI860" s="2" t="s">
        <v>904</v>
      </c>
      <c r="BJ860" s="2" t="s">
        <v>904</v>
      </c>
      <c r="BK860" s="203">
        <v>30.0</v>
      </c>
      <c r="BL860" s="2">
        <v>1.0</v>
      </c>
      <c r="BM860" s="207">
        <v>30.0</v>
      </c>
      <c r="BN860" s="208" t="s">
        <v>906</v>
      </c>
      <c r="BO860" s="87">
        <v>20.0</v>
      </c>
      <c r="BP860" s="101">
        <v>0.05</v>
      </c>
      <c r="BQ860" s="101">
        <v>0.04</v>
      </c>
      <c r="BR860" s="2">
        <v>100.0</v>
      </c>
      <c r="BS860" s="2">
        <v>100.0</v>
      </c>
    </row>
    <row r="861" ht="12.75" customHeight="1">
      <c r="A861" s="87" t="str">
        <f t="shared" si="1"/>
        <v>China Salt marsh Conservation  Medium</v>
      </c>
      <c r="B861" s="87" t="s">
        <v>162</v>
      </c>
      <c r="C861" s="203" t="s">
        <v>191</v>
      </c>
      <c r="D861" s="2" t="s">
        <v>592</v>
      </c>
      <c r="E861" s="203" t="s">
        <v>168</v>
      </c>
      <c r="F861" s="2" t="s">
        <v>175</v>
      </c>
      <c r="G861" s="2"/>
      <c r="H861" s="177">
        <v>4000.0</v>
      </c>
      <c r="I861" s="2" t="s">
        <v>903</v>
      </c>
      <c r="J861" s="2">
        <v>9438.23013407237</v>
      </c>
      <c r="K861" s="2">
        <v>283146.9040221711</v>
      </c>
      <c r="L861" s="204">
        <v>-2344029.740275505</v>
      </c>
      <c r="M861" s="92">
        <v>2446067.9434544994</v>
      </c>
      <c r="N861" s="92">
        <v>3275850.906898223</v>
      </c>
      <c r="O861" s="92">
        <v>1342839.2884236078</v>
      </c>
      <c r="P861" s="92">
        <v>1430000.0</v>
      </c>
      <c r="Q861" s="92">
        <v>1103228.6550308913</v>
      </c>
      <c r="R861" s="92">
        <v>1845850.9068982229</v>
      </c>
      <c r="S861" s="92">
        <v>6470.248571595484</v>
      </c>
      <c r="T861" s="92">
        <v>5176.198857276387</v>
      </c>
      <c r="U861" s="92">
        <v>102038.20317899414</v>
      </c>
      <c r="V861" s="92">
        <v>188156.6712676765</v>
      </c>
      <c r="W861" s="92">
        <v>472.5606590666364</v>
      </c>
      <c r="X861" s="92">
        <v>611.5169858636249</v>
      </c>
      <c r="Y861" s="92">
        <v>64485.879993618364</v>
      </c>
      <c r="Z861" s="92">
        <v>1.617562142898871</v>
      </c>
      <c r="AA861" s="92">
        <v>25.509550794748534</v>
      </c>
      <c r="AB861" s="87">
        <v>4000.0</v>
      </c>
      <c r="AC861" s="2">
        <v>2344029.740275505</v>
      </c>
      <c r="AD861" s="92">
        <v>1342839.2884236078</v>
      </c>
      <c r="AE861" s="92">
        <v>1103228.6550308913</v>
      </c>
      <c r="AF861" s="92">
        <v>102038.20317899414</v>
      </c>
      <c r="AG861" s="92">
        <v>472.5606590666364</v>
      </c>
      <c r="AH861" s="2" t="s">
        <v>904</v>
      </c>
      <c r="AI861" s="2" t="s">
        <v>904</v>
      </c>
      <c r="AJ861" s="2" t="s">
        <v>904</v>
      </c>
      <c r="AK861" s="177">
        <v>5176.198857276387</v>
      </c>
      <c r="AL861" s="2" t="s">
        <v>904</v>
      </c>
      <c r="AM861" s="2" t="s">
        <v>904</v>
      </c>
      <c r="AN861" s="2" t="s">
        <v>904</v>
      </c>
      <c r="AO861" s="2" t="s">
        <v>904</v>
      </c>
      <c r="AP861" s="2" t="s">
        <v>904</v>
      </c>
      <c r="AQ861" s="2" t="s">
        <v>904</v>
      </c>
      <c r="AR861" s="2" t="s">
        <v>904</v>
      </c>
      <c r="AS861" s="2" t="s">
        <v>904</v>
      </c>
      <c r="AT861" s="2" t="s">
        <v>904</v>
      </c>
      <c r="AU861" s="2" t="s">
        <v>904</v>
      </c>
      <c r="AV861" s="2" t="s">
        <v>904</v>
      </c>
      <c r="AW861" s="2" t="s">
        <v>904</v>
      </c>
      <c r="AX861" s="2" t="s">
        <v>904</v>
      </c>
      <c r="AY861" s="2" t="s">
        <v>904</v>
      </c>
      <c r="AZ861" s="2" t="s">
        <v>904</v>
      </c>
      <c r="BA861" s="205">
        <v>2438999.221068355</v>
      </c>
      <c r="BB861" s="205">
        <v>37.931837848790565</v>
      </c>
      <c r="BC861" s="205">
        <v>37.931837848790565</v>
      </c>
      <c r="BD861" s="205">
        <v>37.931837848790565</v>
      </c>
      <c r="BE861" s="205">
        <v>6470.248571595484</v>
      </c>
      <c r="BF861" s="205">
        <v>6470.248571595484</v>
      </c>
      <c r="BG861" s="205">
        <v>0.0</v>
      </c>
      <c r="BH861" s="205">
        <v>5176.198857276387</v>
      </c>
      <c r="BI861" s="2" t="s">
        <v>904</v>
      </c>
      <c r="BJ861" s="2" t="s">
        <v>904</v>
      </c>
      <c r="BK861" s="203">
        <v>30.0</v>
      </c>
      <c r="BL861" s="2">
        <v>1.0</v>
      </c>
      <c r="BM861" s="207">
        <v>30.0</v>
      </c>
      <c r="BN861" s="208" t="s">
        <v>906</v>
      </c>
      <c r="BO861" s="87">
        <v>20.0</v>
      </c>
      <c r="BP861" s="101">
        <v>0.05</v>
      </c>
      <c r="BQ861" s="101">
        <v>0.04</v>
      </c>
      <c r="BR861" s="2">
        <v>100.0</v>
      </c>
      <c r="BS861" s="2">
        <v>100.0</v>
      </c>
    </row>
    <row r="862" ht="12.75" customHeight="1">
      <c r="A862" s="87" t="str">
        <f t="shared" si="1"/>
        <v>China Mangrove Conservation  Small</v>
      </c>
      <c r="B862" s="87" t="s">
        <v>162</v>
      </c>
      <c r="C862" s="203" t="s">
        <v>191</v>
      </c>
      <c r="D862" s="2" t="s">
        <v>592</v>
      </c>
      <c r="E862" s="203" t="s">
        <v>160</v>
      </c>
      <c r="F862" s="2" t="s">
        <v>175</v>
      </c>
      <c r="G862" s="2"/>
      <c r="H862" s="177">
        <v>4000.0</v>
      </c>
      <c r="I862" s="2" t="s">
        <v>907</v>
      </c>
      <c r="J862" s="2">
        <v>6053.882772828431</v>
      </c>
      <c r="K862" s="2">
        <v>1152857.3705069271</v>
      </c>
      <c r="L862" s="204">
        <v>-622919.0795492334</v>
      </c>
      <c r="M862" s="92">
        <v>2726606.053597528</v>
      </c>
      <c r="N862" s="92">
        <v>3789067.209244506</v>
      </c>
      <c r="O862" s="92">
        <v>1342839.2884236078</v>
      </c>
      <c r="P862" s="92">
        <v>1430000.0</v>
      </c>
      <c r="Q862" s="92">
        <v>1383766.7651739202</v>
      </c>
      <c r="R862" s="92">
        <v>2359067.209244506</v>
      </c>
      <c r="S862" s="92">
        <v>28701.689156858716</v>
      </c>
      <c r="T862" s="92">
        <v>22961.351325486976</v>
      </c>
      <c r="U862" s="92">
        <v>2887633.4489552733</v>
      </c>
      <c r="V862" s="92">
        <v>5284749.389794086</v>
      </c>
      <c r="W862" s="92">
        <v>118.74763009139667</v>
      </c>
      <c r="X862" s="92">
        <v>681.651513399382</v>
      </c>
      <c r="Y862" s="92">
        <v>133168.7735003229</v>
      </c>
      <c r="Z862" s="92">
        <v>7.175422289214679</v>
      </c>
      <c r="AA862" s="92">
        <v>721.9083622388183</v>
      </c>
      <c r="AB862" s="87">
        <v>20000.0</v>
      </c>
      <c r="AC862" s="2">
        <v>622919.0795492334</v>
      </c>
      <c r="AD862" s="92">
        <v>1342839.2884236078</v>
      </c>
      <c r="AE862" s="92">
        <v>1383766.7651739202</v>
      </c>
      <c r="AF862" s="92">
        <v>2887633.4489552733</v>
      </c>
      <c r="AG862" s="92">
        <v>118.74763009139667</v>
      </c>
      <c r="AH862" s="2" t="s">
        <v>904</v>
      </c>
      <c r="AI862" s="2" t="s">
        <v>904</v>
      </c>
      <c r="AJ862" s="2" t="s">
        <v>904</v>
      </c>
      <c r="AK862" s="177">
        <v>22961.351325486976</v>
      </c>
      <c r="AL862" s="2" t="s">
        <v>904</v>
      </c>
      <c r="AM862" s="2" t="s">
        <v>904</v>
      </c>
      <c r="AN862" s="2" t="s">
        <v>904</v>
      </c>
      <c r="AO862" s="2" t="s">
        <v>904</v>
      </c>
      <c r="AP862" s="2" t="s">
        <v>904</v>
      </c>
      <c r="AQ862" s="2" t="s">
        <v>904</v>
      </c>
      <c r="AR862" s="2" t="s">
        <v>904</v>
      </c>
      <c r="AS862" s="2" t="s">
        <v>904</v>
      </c>
      <c r="AT862" s="2" t="s">
        <v>904</v>
      </c>
      <c r="AU862" s="2" t="s">
        <v>904</v>
      </c>
      <c r="AV862" s="2" t="s">
        <v>904</v>
      </c>
      <c r="AW862" s="2" t="s">
        <v>904</v>
      </c>
      <c r="AX862" s="2" t="s">
        <v>904</v>
      </c>
      <c r="AY862" s="2" t="s">
        <v>904</v>
      </c>
      <c r="AZ862" s="2" t="s">
        <v>904</v>
      </c>
      <c r="BA862" s="205">
        <v>452709.9904394136</v>
      </c>
      <c r="BB862" s="205">
        <v>20.47481539349701</v>
      </c>
      <c r="BC862" s="205">
        <v>20.47481539349701</v>
      </c>
      <c r="BD862" s="205">
        <v>20.47481539349701</v>
      </c>
      <c r="BE862" s="205">
        <v>28701.689156858716</v>
      </c>
      <c r="BF862" s="205">
        <v>28701.689156858716</v>
      </c>
      <c r="BG862" s="205">
        <v>0.0</v>
      </c>
      <c r="BH862" s="205">
        <v>22961.351325486976</v>
      </c>
      <c r="BI862" s="2" t="s">
        <v>904</v>
      </c>
      <c r="BJ862" s="2" t="s">
        <v>904</v>
      </c>
      <c r="BK862" s="203">
        <v>190.4327212415283</v>
      </c>
      <c r="BL862" s="2">
        <v>3.0</v>
      </c>
      <c r="BM862" s="207">
        <v>190.4327212415283</v>
      </c>
      <c r="BN862" s="208" t="s">
        <v>905</v>
      </c>
      <c r="BO862" s="87">
        <v>20.0</v>
      </c>
      <c r="BP862" s="101">
        <v>0.05</v>
      </c>
      <c r="BQ862" s="101">
        <v>0.04</v>
      </c>
      <c r="BR862" s="2">
        <v>100.0</v>
      </c>
      <c r="BS862" s="2">
        <v>100.0</v>
      </c>
    </row>
    <row r="863" ht="12.75" customHeight="1">
      <c r="A863" s="87" t="str">
        <f t="shared" si="1"/>
        <v>China Mangrove Conservation  Small</v>
      </c>
      <c r="B863" s="87" t="s">
        <v>162</v>
      </c>
      <c r="C863" s="203" t="s">
        <v>191</v>
      </c>
      <c r="D863" s="2" t="s">
        <v>592</v>
      </c>
      <c r="E863" s="203" t="s">
        <v>160</v>
      </c>
      <c r="F863" s="2" t="s">
        <v>175</v>
      </c>
      <c r="G863" s="2"/>
      <c r="H863" s="177">
        <v>4000.0</v>
      </c>
      <c r="I863" s="2" t="s">
        <v>907</v>
      </c>
      <c r="J863" s="2">
        <v>6053.882772828431</v>
      </c>
      <c r="K863" s="2">
        <v>1152857.3705069271</v>
      </c>
      <c r="L863" s="204">
        <v>-622919.0795492334</v>
      </c>
      <c r="M863" s="92">
        <v>2726606.053597528</v>
      </c>
      <c r="N863" s="92">
        <v>3789067.209244506</v>
      </c>
      <c r="O863" s="92">
        <v>1342839.2884236078</v>
      </c>
      <c r="P863" s="92">
        <v>1430000.0</v>
      </c>
      <c r="Q863" s="92">
        <v>1383766.7651739202</v>
      </c>
      <c r="R863" s="92">
        <v>2359067.209244506</v>
      </c>
      <c r="S863" s="92">
        <v>28701.689156858716</v>
      </c>
      <c r="T863" s="92">
        <v>22961.351325486976</v>
      </c>
      <c r="U863" s="92">
        <v>2887633.4489552733</v>
      </c>
      <c r="V863" s="92">
        <v>5284749.389794086</v>
      </c>
      <c r="W863" s="92">
        <v>118.74763009139667</v>
      </c>
      <c r="X863" s="92">
        <v>681.651513399382</v>
      </c>
      <c r="Y863" s="92">
        <v>133168.7735003229</v>
      </c>
      <c r="Z863" s="92">
        <v>7.175422289214679</v>
      </c>
      <c r="AA863" s="92">
        <v>721.9083622388183</v>
      </c>
      <c r="AB863" s="87">
        <v>20000.0</v>
      </c>
      <c r="AC863" s="2">
        <v>622919.0795492334</v>
      </c>
      <c r="AD863" s="92">
        <v>1342839.2884236078</v>
      </c>
      <c r="AE863" s="92">
        <v>1383766.7651739202</v>
      </c>
      <c r="AF863" s="92">
        <v>2887633.4489552733</v>
      </c>
      <c r="AG863" s="92">
        <v>118.74763009139667</v>
      </c>
      <c r="AH863" s="2" t="s">
        <v>904</v>
      </c>
      <c r="AI863" s="2" t="s">
        <v>904</v>
      </c>
      <c r="AJ863" s="2" t="s">
        <v>904</v>
      </c>
      <c r="AK863" s="177">
        <v>22961.351325486976</v>
      </c>
      <c r="AL863" s="2" t="s">
        <v>904</v>
      </c>
      <c r="AM863" s="2" t="s">
        <v>904</v>
      </c>
      <c r="AN863" s="2" t="s">
        <v>904</v>
      </c>
      <c r="AO863" s="2" t="s">
        <v>904</v>
      </c>
      <c r="AP863" s="2" t="s">
        <v>904</v>
      </c>
      <c r="AQ863" s="2" t="s">
        <v>904</v>
      </c>
      <c r="AR863" s="2" t="s">
        <v>904</v>
      </c>
      <c r="AS863" s="2" t="s">
        <v>904</v>
      </c>
      <c r="AT863" s="2" t="s">
        <v>904</v>
      </c>
      <c r="AU863" s="2" t="s">
        <v>904</v>
      </c>
      <c r="AV863" s="2" t="s">
        <v>904</v>
      </c>
      <c r="AW863" s="2" t="s">
        <v>904</v>
      </c>
      <c r="AX863" s="2" t="s">
        <v>904</v>
      </c>
      <c r="AY863" s="2" t="s">
        <v>904</v>
      </c>
      <c r="AZ863" s="2" t="s">
        <v>904</v>
      </c>
      <c r="BA863" s="205">
        <v>452709.9904394136</v>
      </c>
      <c r="BB863" s="205">
        <v>20.47481539349701</v>
      </c>
      <c r="BC863" s="205">
        <v>20.47481539349701</v>
      </c>
      <c r="BD863" s="205">
        <v>20.47481539349701</v>
      </c>
      <c r="BE863" s="205">
        <v>28701.689156858716</v>
      </c>
      <c r="BF863" s="205">
        <v>28701.689156858716</v>
      </c>
      <c r="BG863" s="205">
        <v>0.0</v>
      </c>
      <c r="BH863" s="205">
        <v>22961.351325486976</v>
      </c>
      <c r="BI863" s="2" t="s">
        <v>904</v>
      </c>
      <c r="BJ863" s="2" t="s">
        <v>904</v>
      </c>
      <c r="BK863" s="203">
        <v>190.4327212415283</v>
      </c>
      <c r="BL863" s="2">
        <v>3.0</v>
      </c>
      <c r="BM863" s="207">
        <v>190.4327212415283</v>
      </c>
      <c r="BN863" s="208" t="s">
        <v>905</v>
      </c>
      <c r="BO863" s="87">
        <v>20.0</v>
      </c>
      <c r="BP863" s="101">
        <v>0.05</v>
      </c>
      <c r="BQ863" s="101">
        <v>0.04</v>
      </c>
      <c r="BR863" s="2">
        <v>100.0</v>
      </c>
      <c r="BS863" s="2">
        <v>100.0</v>
      </c>
    </row>
    <row r="864" ht="12.75" customHeight="1">
      <c r="A864" s="87" t="str">
        <f t="shared" si="1"/>
        <v>China Seagrass Conservation  Small</v>
      </c>
      <c r="B864" s="87" t="s">
        <v>162</v>
      </c>
      <c r="C864" s="203" t="s">
        <v>191</v>
      </c>
      <c r="D864" s="2" t="s">
        <v>592</v>
      </c>
      <c r="E864" s="203" t="s">
        <v>167</v>
      </c>
      <c r="F864" s="2" t="s">
        <v>175</v>
      </c>
      <c r="G864" s="2"/>
      <c r="H864" s="177">
        <v>400.0</v>
      </c>
      <c r="I864" s="2" t="s">
        <v>907</v>
      </c>
      <c r="J864" s="2">
        <v>576.7056780754538</v>
      </c>
      <c r="K864" s="2">
        <v>4223059.35307491</v>
      </c>
      <c r="L864" s="204">
        <v>-1005248.7677278896</v>
      </c>
      <c r="M864" s="92">
        <v>2653844.82023931</v>
      </c>
      <c r="N864" s="92">
        <v>3674033.505151268</v>
      </c>
      <c r="O864" s="92">
        <v>1342839.2884236078</v>
      </c>
      <c r="P864" s="92">
        <v>1430000.0</v>
      </c>
      <c r="Q864" s="92">
        <v>1311005.5318157026</v>
      </c>
      <c r="R864" s="92">
        <v>2244033.505151268</v>
      </c>
      <c r="S864" s="92">
        <v>580.7418338205124</v>
      </c>
      <c r="T864" s="92">
        <v>464.59346705640985</v>
      </c>
      <c r="U864" s="92">
        <v>2185009.2196928286</v>
      </c>
      <c r="V864" s="92">
        <v>4179405.8645785707</v>
      </c>
      <c r="W864" s="92">
        <v>5712.1871236236875</v>
      </c>
      <c r="X864" s="92">
        <v>6634.612050598275</v>
      </c>
      <c r="Y864" s="92">
        <v>239373.02560558147</v>
      </c>
      <c r="Z864" s="92">
        <v>1.451854584551281</v>
      </c>
      <c r="AA864" s="92">
        <v>5462.523049232072</v>
      </c>
      <c r="AB864" s="87">
        <v>2000.0</v>
      </c>
      <c r="AC864" s="2">
        <v>1005248.7677278896</v>
      </c>
      <c r="AD864" s="92">
        <v>1342839.2884236078</v>
      </c>
      <c r="AE864" s="92">
        <v>1311005.5318157026</v>
      </c>
      <c r="AF864" s="92">
        <v>2185009.2196928286</v>
      </c>
      <c r="AG864" s="92">
        <v>5712.1871236236875</v>
      </c>
      <c r="AH864" s="2" t="s">
        <v>904</v>
      </c>
      <c r="AI864" s="2" t="s">
        <v>904</v>
      </c>
      <c r="AJ864" s="2" t="s">
        <v>904</v>
      </c>
      <c r="AK864" s="177">
        <v>464.59346705640985</v>
      </c>
      <c r="AL864" s="2" t="s">
        <v>904</v>
      </c>
      <c r="AM864" s="2" t="s">
        <v>904</v>
      </c>
      <c r="AN864" s="2" t="s">
        <v>904</v>
      </c>
      <c r="AO864" s="2" t="s">
        <v>904</v>
      </c>
      <c r="AP864" s="2" t="s">
        <v>904</v>
      </c>
      <c r="AQ864" s="2" t="s">
        <v>904</v>
      </c>
      <c r="AR864" s="2" t="s">
        <v>904</v>
      </c>
      <c r="AS864" s="2" t="s">
        <v>904</v>
      </c>
      <c r="AT864" s="2" t="s">
        <v>904</v>
      </c>
      <c r="AU864" s="2" t="s">
        <v>904</v>
      </c>
      <c r="AV864" s="2" t="s">
        <v>904</v>
      </c>
      <c r="AW864" s="2" t="s">
        <v>904</v>
      </c>
      <c r="AX864" s="2" t="s">
        <v>904</v>
      </c>
      <c r="AY864" s="2" t="s">
        <v>904</v>
      </c>
      <c r="AZ864" s="2" t="s">
        <v>904</v>
      </c>
      <c r="BA864" s="205">
        <v>164510.095256072</v>
      </c>
      <c r="BB864" s="205">
        <v>11.086649439824896</v>
      </c>
      <c r="BC864" s="205">
        <v>11.086649439824896</v>
      </c>
      <c r="BD864" s="205">
        <v>11.086649439824896</v>
      </c>
      <c r="BE864" s="205">
        <v>580.7418338205124</v>
      </c>
      <c r="BF864" s="205">
        <v>580.7418338205124</v>
      </c>
      <c r="BG864" s="205">
        <v>0.0</v>
      </c>
      <c r="BH864" s="205">
        <v>464.59346705640985</v>
      </c>
      <c r="BI864" s="2" t="s">
        <v>904</v>
      </c>
      <c r="BJ864" s="2" t="s">
        <v>904</v>
      </c>
      <c r="BK864" s="203">
        <v>7322.728930236721</v>
      </c>
      <c r="BL864" s="2">
        <v>3.0</v>
      </c>
      <c r="BM864" s="207">
        <v>7322.728930236721</v>
      </c>
      <c r="BN864" s="208" t="s">
        <v>905</v>
      </c>
      <c r="BO864" s="87">
        <v>20.0</v>
      </c>
      <c r="BP864" s="101">
        <v>0.05</v>
      </c>
      <c r="BQ864" s="101">
        <v>0.04</v>
      </c>
      <c r="BR864" s="2">
        <v>100.0</v>
      </c>
      <c r="BS864" s="2">
        <v>100.0</v>
      </c>
    </row>
    <row r="865" ht="12.75" customHeight="1">
      <c r="A865" s="87" t="str">
        <f t="shared" si="1"/>
        <v>China Seagrass Conservation  Small</v>
      </c>
      <c r="B865" s="87" t="s">
        <v>162</v>
      </c>
      <c r="C865" s="203" t="s">
        <v>191</v>
      </c>
      <c r="D865" s="2" t="s">
        <v>592</v>
      </c>
      <c r="E865" s="203" t="s">
        <v>167</v>
      </c>
      <c r="F865" s="2" t="s">
        <v>175</v>
      </c>
      <c r="G865" s="2"/>
      <c r="H865" s="177">
        <v>400.0</v>
      </c>
      <c r="I865" s="2" t="s">
        <v>907</v>
      </c>
      <c r="J865" s="2">
        <v>576.7056780754538</v>
      </c>
      <c r="K865" s="2">
        <v>4223059.35307491</v>
      </c>
      <c r="L865" s="204">
        <v>-1005248.7677278896</v>
      </c>
      <c r="M865" s="92">
        <v>2653844.82023931</v>
      </c>
      <c r="N865" s="92">
        <v>3674033.505151268</v>
      </c>
      <c r="O865" s="92">
        <v>1342839.2884236078</v>
      </c>
      <c r="P865" s="92">
        <v>1430000.0</v>
      </c>
      <c r="Q865" s="92">
        <v>1311005.5318157026</v>
      </c>
      <c r="R865" s="92">
        <v>2244033.505151268</v>
      </c>
      <c r="S865" s="92">
        <v>580.7418338205124</v>
      </c>
      <c r="T865" s="92">
        <v>464.59346705640985</v>
      </c>
      <c r="U865" s="92">
        <v>2185009.2196928286</v>
      </c>
      <c r="V865" s="92">
        <v>4179405.8645785707</v>
      </c>
      <c r="W865" s="92">
        <v>5712.1871236236875</v>
      </c>
      <c r="X865" s="92">
        <v>6634.612050598275</v>
      </c>
      <c r="Y865" s="92">
        <v>239373.02560558147</v>
      </c>
      <c r="Z865" s="92">
        <v>1.451854584551281</v>
      </c>
      <c r="AA865" s="92">
        <v>5462.523049232072</v>
      </c>
      <c r="AB865" s="87">
        <v>2000.0</v>
      </c>
      <c r="AC865" s="2">
        <v>1005248.7677278896</v>
      </c>
      <c r="AD865" s="92">
        <v>1342839.2884236078</v>
      </c>
      <c r="AE865" s="92">
        <v>1311005.5318157026</v>
      </c>
      <c r="AF865" s="92">
        <v>2185009.2196928286</v>
      </c>
      <c r="AG865" s="92">
        <v>5712.1871236236875</v>
      </c>
      <c r="AH865" s="2" t="s">
        <v>904</v>
      </c>
      <c r="AI865" s="2" t="s">
        <v>904</v>
      </c>
      <c r="AJ865" s="2" t="s">
        <v>904</v>
      </c>
      <c r="AK865" s="177">
        <v>464.59346705640985</v>
      </c>
      <c r="AL865" s="2" t="s">
        <v>904</v>
      </c>
      <c r="AM865" s="2" t="s">
        <v>904</v>
      </c>
      <c r="AN865" s="2" t="s">
        <v>904</v>
      </c>
      <c r="AO865" s="2" t="s">
        <v>904</v>
      </c>
      <c r="AP865" s="2" t="s">
        <v>904</v>
      </c>
      <c r="AQ865" s="2" t="s">
        <v>904</v>
      </c>
      <c r="AR865" s="2" t="s">
        <v>904</v>
      </c>
      <c r="AS865" s="2" t="s">
        <v>904</v>
      </c>
      <c r="AT865" s="2" t="s">
        <v>904</v>
      </c>
      <c r="AU865" s="2" t="s">
        <v>904</v>
      </c>
      <c r="AV865" s="2" t="s">
        <v>904</v>
      </c>
      <c r="AW865" s="2" t="s">
        <v>904</v>
      </c>
      <c r="AX865" s="2" t="s">
        <v>904</v>
      </c>
      <c r="AY865" s="2" t="s">
        <v>904</v>
      </c>
      <c r="AZ865" s="2" t="s">
        <v>904</v>
      </c>
      <c r="BA865" s="205">
        <v>164510.095256072</v>
      </c>
      <c r="BB865" s="205">
        <v>11.086649439824896</v>
      </c>
      <c r="BC865" s="205">
        <v>11.086649439824896</v>
      </c>
      <c r="BD865" s="205">
        <v>11.086649439824896</v>
      </c>
      <c r="BE865" s="205">
        <v>580.7418338205124</v>
      </c>
      <c r="BF865" s="205">
        <v>580.7418338205124</v>
      </c>
      <c r="BG865" s="205">
        <v>0.0</v>
      </c>
      <c r="BH865" s="205">
        <v>464.59346705640985</v>
      </c>
      <c r="BI865" s="2" t="s">
        <v>904</v>
      </c>
      <c r="BJ865" s="2" t="s">
        <v>904</v>
      </c>
      <c r="BK865" s="203">
        <v>7322.728930236721</v>
      </c>
      <c r="BL865" s="2">
        <v>3.0</v>
      </c>
      <c r="BM865" s="207">
        <v>7322.728930236721</v>
      </c>
      <c r="BN865" s="208" t="s">
        <v>905</v>
      </c>
      <c r="BO865" s="87">
        <v>20.0</v>
      </c>
      <c r="BP865" s="101">
        <v>0.05</v>
      </c>
      <c r="BQ865" s="101">
        <v>0.04</v>
      </c>
      <c r="BR865" s="2">
        <v>100.0</v>
      </c>
      <c r="BS865" s="2">
        <v>100.0</v>
      </c>
    </row>
    <row r="866" ht="12.75" customHeight="1">
      <c r="A866" s="87" t="str">
        <f t="shared" si="1"/>
        <v>Colombia Salt marsh Conservation  Small</v>
      </c>
      <c r="B866" s="87" t="s">
        <v>165</v>
      </c>
      <c r="C866" s="203" t="s">
        <v>189</v>
      </c>
      <c r="D866" s="2" t="s">
        <v>590</v>
      </c>
      <c r="E866" s="203" t="s">
        <v>168</v>
      </c>
      <c r="F866" s="2" t="s">
        <v>175</v>
      </c>
      <c r="G866" s="2"/>
      <c r="H866" s="177">
        <v>800.0</v>
      </c>
      <c r="I866" s="2" t="s">
        <v>907</v>
      </c>
      <c r="J866" s="2">
        <v>2652.1539140675113</v>
      </c>
      <c r="K866" s="2">
        <v>876674.6343428701</v>
      </c>
      <c r="L866" s="204">
        <v>-825387.7193500793</v>
      </c>
      <c r="M866" s="92">
        <v>1943510.1165955462</v>
      </c>
      <c r="N866" s="92">
        <v>2523415.25522347</v>
      </c>
      <c r="O866" s="92">
        <v>1254769.4164296007</v>
      </c>
      <c r="P866" s="92">
        <v>1336286.0</v>
      </c>
      <c r="Q866" s="92">
        <v>688740.7001659457</v>
      </c>
      <c r="R866" s="92">
        <v>1187129.2552234698</v>
      </c>
      <c r="S866" s="92">
        <v>9239.264390388358</v>
      </c>
      <c r="T866" s="92">
        <v>7391.411512310687</v>
      </c>
      <c r="U866" s="92">
        <v>1608952.2185867631</v>
      </c>
      <c r="V866" s="92">
        <v>2956509.7292100764</v>
      </c>
      <c r="W866" s="92">
        <v>262.941674044065</v>
      </c>
      <c r="X866" s="92">
        <v>2429.387645744433</v>
      </c>
      <c r="Y866" s="92">
        <v>44547.20544358731</v>
      </c>
      <c r="Z866" s="92">
        <v>11.549080487985448</v>
      </c>
      <c r="AA866" s="92">
        <v>2011.1902732334538</v>
      </c>
      <c r="AB866" s="87">
        <v>4000.0</v>
      </c>
      <c r="AC866" s="2">
        <v>825387.7193500793</v>
      </c>
      <c r="AD866" s="92">
        <v>1254769.4164296007</v>
      </c>
      <c r="AE866" s="92">
        <v>688740.7001659457</v>
      </c>
      <c r="AF866" s="92">
        <v>1608952.2185867631</v>
      </c>
      <c r="AG866" s="92">
        <v>262.941674044065</v>
      </c>
      <c r="AH866" s="2" t="s">
        <v>904</v>
      </c>
      <c r="AI866" s="2" t="s">
        <v>904</v>
      </c>
      <c r="AJ866" s="2" t="s">
        <v>904</v>
      </c>
      <c r="AK866" s="177">
        <v>7391.411512310687</v>
      </c>
      <c r="AL866" s="2" t="s">
        <v>904</v>
      </c>
      <c r="AM866" s="2" t="s">
        <v>904</v>
      </c>
      <c r="AN866" s="2" t="s">
        <v>904</v>
      </c>
      <c r="AO866" s="2" t="s">
        <v>904</v>
      </c>
      <c r="AP866" s="2" t="s">
        <v>904</v>
      </c>
      <c r="AQ866" s="2" t="s">
        <v>904</v>
      </c>
      <c r="AR866" s="2" t="s">
        <v>904</v>
      </c>
      <c r="AS866" s="2" t="s">
        <v>904</v>
      </c>
      <c r="AT866" s="2" t="s">
        <v>904</v>
      </c>
      <c r="AU866" s="2" t="s">
        <v>904</v>
      </c>
      <c r="AV866" s="2" t="s">
        <v>904</v>
      </c>
      <c r="AW866" s="2" t="s">
        <v>904</v>
      </c>
      <c r="AX866" s="2" t="s">
        <v>904</v>
      </c>
      <c r="AY866" s="2" t="s">
        <v>904</v>
      </c>
      <c r="AZ866" s="2" t="s">
        <v>904</v>
      </c>
      <c r="BA866" s="205">
        <v>93796.34185593639</v>
      </c>
      <c r="BB866" s="205">
        <v>43.62810410311204</v>
      </c>
      <c r="BC866" s="205">
        <v>43.62810410311204</v>
      </c>
      <c r="BD866" s="205">
        <v>43.62810410311204</v>
      </c>
      <c r="BE866" s="205">
        <v>9239.264390388358</v>
      </c>
      <c r="BF866" s="205">
        <v>9239.264390388358</v>
      </c>
      <c r="BG866" s="205">
        <v>0.0</v>
      </c>
      <c r="BH866" s="205">
        <v>7391.411512310687</v>
      </c>
      <c r="BI866" s="2" t="s">
        <v>904</v>
      </c>
      <c r="BJ866" s="2" t="s">
        <v>904</v>
      </c>
      <c r="BK866" s="203">
        <v>330.55194485238087</v>
      </c>
      <c r="BL866" s="2">
        <v>3.0</v>
      </c>
      <c r="BM866" s="207">
        <v>330.55194485238087</v>
      </c>
      <c r="BN866" s="208" t="s">
        <v>905</v>
      </c>
      <c r="BO866" s="87">
        <v>20.0</v>
      </c>
      <c r="BP866" s="101">
        <v>0.05</v>
      </c>
      <c r="BQ866" s="101">
        <v>0.04</v>
      </c>
      <c r="BR866" s="2">
        <v>100.0</v>
      </c>
      <c r="BS866" s="2">
        <v>100.0</v>
      </c>
    </row>
    <row r="867" ht="12.75" customHeight="1">
      <c r="A867" s="87" t="str">
        <f t="shared" si="1"/>
        <v>Colombia Salt marsh Conservation  Small</v>
      </c>
      <c r="B867" s="87" t="s">
        <v>165</v>
      </c>
      <c r="C867" s="203" t="s">
        <v>189</v>
      </c>
      <c r="D867" s="2" t="s">
        <v>590</v>
      </c>
      <c r="E867" s="203" t="s">
        <v>168</v>
      </c>
      <c r="F867" s="2" t="s">
        <v>175</v>
      </c>
      <c r="G867" s="2"/>
      <c r="H867" s="177">
        <v>800.0</v>
      </c>
      <c r="I867" s="2" t="s">
        <v>907</v>
      </c>
      <c r="J867" s="2">
        <v>2652.1539140675113</v>
      </c>
      <c r="K867" s="2">
        <v>876674.6343428701</v>
      </c>
      <c r="L867" s="204">
        <v>-825387.7193500793</v>
      </c>
      <c r="M867" s="92">
        <v>1943510.1165955462</v>
      </c>
      <c r="N867" s="92">
        <v>2523415.25522347</v>
      </c>
      <c r="O867" s="92">
        <v>1254769.4164296007</v>
      </c>
      <c r="P867" s="92">
        <v>1336286.0</v>
      </c>
      <c r="Q867" s="92">
        <v>688740.7001659457</v>
      </c>
      <c r="R867" s="92">
        <v>1187129.2552234698</v>
      </c>
      <c r="S867" s="92">
        <v>9239.264390388358</v>
      </c>
      <c r="T867" s="92">
        <v>7391.411512310687</v>
      </c>
      <c r="U867" s="92">
        <v>1608952.2185867631</v>
      </c>
      <c r="V867" s="92">
        <v>2956509.7292100764</v>
      </c>
      <c r="W867" s="92">
        <v>262.941674044065</v>
      </c>
      <c r="X867" s="92">
        <v>2429.387645744433</v>
      </c>
      <c r="Y867" s="92">
        <v>44547.20544358731</v>
      </c>
      <c r="Z867" s="92">
        <v>11.549080487985448</v>
      </c>
      <c r="AA867" s="92">
        <v>2011.1902732334538</v>
      </c>
      <c r="AB867" s="87">
        <v>4000.0</v>
      </c>
      <c r="AC867" s="2">
        <v>825387.7193500793</v>
      </c>
      <c r="AD867" s="92">
        <v>1254769.4164296007</v>
      </c>
      <c r="AE867" s="92">
        <v>688740.7001659457</v>
      </c>
      <c r="AF867" s="92">
        <v>1608952.2185867631</v>
      </c>
      <c r="AG867" s="92">
        <v>262.941674044065</v>
      </c>
      <c r="AH867" s="2" t="s">
        <v>904</v>
      </c>
      <c r="AI867" s="2" t="s">
        <v>904</v>
      </c>
      <c r="AJ867" s="2" t="s">
        <v>904</v>
      </c>
      <c r="AK867" s="177">
        <v>7391.411512310687</v>
      </c>
      <c r="AL867" s="2" t="s">
        <v>904</v>
      </c>
      <c r="AM867" s="2" t="s">
        <v>904</v>
      </c>
      <c r="AN867" s="2" t="s">
        <v>904</v>
      </c>
      <c r="AO867" s="2" t="s">
        <v>904</v>
      </c>
      <c r="AP867" s="2" t="s">
        <v>904</v>
      </c>
      <c r="AQ867" s="2" t="s">
        <v>904</v>
      </c>
      <c r="AR867" s="2" t="s">
        <v>904</v>
      </c>
      <c r="AS867" s="2" t="s">
        <v>904</v>
      </c>
      <c r="AT867" s="2" t="s">
        <v>904</v>
      </c>
      <c r="AU867" s="2" t="s">
        <v>904</v>
      </c>
      <c r="AV867" s="2" t="s">
        <v>904</v>
      </c>
      <c r="AW867" s="2" t="s">
        <v>904</v>
      </c>
      <c r="AX867" s="2" t="s">
        <v>904</v>
      </c>
      <c r="AY867" s="2" t="s">
        <v>904</v>
      </c>
      <c r="AZ867" s="2" t="s">
        <v>904</v>
      </c>
      <c r="BA867" s="205">
        <v>93796.34185593639</v>
      </c>
      <c r="BB867" s="205">
        <v>43.62810410311204</v>
      </c>
      <c r="BC867" s="205">
        <v>43.62810410311204</v>
      </c>
      <c r="BD867" s="205">
        <v>43.62810410311204</v>
      </c>
      <c r="BE867" s="205">
        <v>9239.264390388358</v>
      </c>
      <c r="BF867" s="205">
        <v>9239.264390388358</v>
      </c>
      <c r="BG867" s="205">
        <v>0.0</v>
      </c>
      <c r="BH867" s="205">
        <v>7391.411512310687</v>
      </c>
      <c r="BI867" s="2" t="s">
        <v>904</v>
      </c>
      <c r="BJ867" s="2" t="s">
        <v>904</v>
      </c>
      <c r="BK867" s="203">
        <v>330.55194485238087</v>
      </c>
      <c r="BL867" s="2">
        <v>3.0</v>
      </c>
      <c r="BM867" s="207">
        <v>330.55194485238087</v>
      </c>
      <c r="BN867" s="208" t="s">
        <v>905</v>
      </c>
      <c r="BO867" s="87">
        <v>20.0</v>
      </c>
      <c r="BP867" s="101">
        <v>0.05</v>
      </c>
      <c r="BQ867" s="101">
        <v>0.04</v>
      </c>
      <c r="BR867" s="2">
        <v>100.0</v>
      </c>
      <c r="BS867" s="2">
        <v>100.0</v>
      </c>
    </row>
    <row r="868" ht="12.75" customHeight="1">
      <c r="A868" s="87" t="str">
        <f t="shared" si="1"/>
        <v>Colombia Mangrove Conservation  Small</v>
      </c>
      <c r="B868" s="87" t="s">
        <v>165</v>
      </c>
      <c r="C868" s="203" t="s">
        <v>189</v>
      </c>
      <c r="D868" s="2" t="s">
        <v>590</v>
      </c>
      <c r="E868" s="203" t="s">
        <v>160</v>
      </c>
      <c r="F868" s="2" t="s">
        <v>175</v>
      </c>
      <c r="G868" s="2"/>
      <c r="H868" s="177">
        <v>4000.0</v>
      </c>
      <c r="I868" s="2" t="s">
        <v>907</v>
      </c>
      <c r="J868" s="2">
        <v>1041159.8332095847</v>
      </c>
      <c r="K868" s="2">
        <v>3.123479499628754E7</v>
      </c>
      <c r="L868" s="204">
        <v>594012.4376134202</v>
      </c>
      <c r="M868" s="92">
        <v>2284932.3778837975</v>
      </c>
      <c r="N868" s="92">
        <v>3137226.2682769075</v>
      </c>
      <c r="O868" s="92">
        <v>1254769.4164296007</v>
      </c>
      <c r="P868" s="92">
        <v>1336286.0</v>
      </c>
      <c r="Q868" s="92">
        <v>1030162.9614541968</v>
      </c>
      <c r="R868" s="92">
        <v>1800940.2682769075</v>
      </c>
      <c r="S868" s="92">
        <v>298577.8521181271</v>
      </c>
      <c r="T868" s="92">
        <v>238862.28169450175</v>
      </c>
      <c r="U868" s="92">
        <v>4763286.5238870755</v>
      </c>
      <c r="V868" s="92">
        <v>8631678.119380072</v>
      </c>
      <c r="W868" s="92">
        <v>9.565898649524595</v>
      </c>
      <c r="X868" s="92">
        <v>571.2330944709494</v>
      </c>
      <c r="Y868" s="92">
        <v>7658.492994910703</v>
      </c>
      <c r="Z868" s="92">
        <v>74.64446302953178</v>
      </c>
      <c r="AA868" s="92">
        <v>1190.8216309717689</v>
      </c>
      <c r="AB868" s="87">
        <v>20000.0</v>
      </c>
      <c r="AC868" s="2">
        <v>0.0</v>
      </c>
      <c r="AD868" s="92">
        <v>1254769.4164296007</v>
      </c>
      <c r="AE868" s="92">
        <v>1030162.9614541968</v>
      </c>
      <c r="AF868" s="92">
        <v>4763286.5238870755</v>
      </c>
      <c r="AG868" s="92">
        <v>9.565898649524595</v>
      </c>
      <c r="AH868" s="2" t="s">
        <v>904</v>
      </c>
      <c r="AI868" s="2" t="s">
        <v>904</v>
      </c>
      <c r="AJ868" s="2" t="s">
        <v>904</v>
      </c>
      <c r="AK868" s="177">
        <v>238862.28169450175</v>
      </c>
      <c r="AL868" s="2" t="s">
        <v>904</v>
      </c>
      <c r="AM868" s="2" t="s">
        <v>904</v>
      </c>
      <c r="AN868" s="2" t="s">
        <v>904</v>
      </c>
      <c r="AO868" s="2" t="s">
        <v>904</v>
      </c>
      <c r="AP868" s="2" t="s">
        <v>904</v>
      </c>
      <c r="AQ868" s="2" t="s">
        <v>904</v>
      </c>
      <c r="AR868" s="2" t="s">
        <v>904</v>
      </c>
      <c r="AS868" s="2" t="s">
        <v>904</v>
      </c>
      <c r="AT868" s="2" t="s">
        <v>904</v>
      </c>
      <c r="AU868" s="2" t="s">
        <v>904</v>
      </c>
      <c r="AV868" s="2" t="s">
        <v>904</v>
      </c>
      <c r="AW868" s="2" t="s">
        <v>904</v>
      </c>
      <c r="AX868" s="2" t="s">
        <v>904</v>
      </c>
      <c r="AY868" s="2" t="s">
        <v>904</v>
      </c>
      <c r="AZ868" s="2" t="s">
        <v>904</v>
      </c>
      <c r="BA868" s="205">
        <v>5637106.199941218</v>
      </c>
      <c r="BB868" s="205">
        <v>298.35274112050547</v>
      </c>
      <c r="BC868" s="205">
        <v>298.35274112050547</v>
      </c>
      <c r="BD868" s="205">
        <v>298.35274112050547</v>
      </c>
      <c r="BE868" s="205">
        <v>298577.8521181271</v>
      </c>
      <c r="BF868" s="205">
        <v>298577.8521181271</v>
      </c>
      <c r="BG868" s="205">
        <v>0.0</v>
      </c>
      <c r="BH868" s="205">
        <v>238862.28169450175</v>
      </c>
      <c r="BI868" s="2" t="s">
        <v>904</v>
      </c>
      <c r="BJ868" s="2" t="s">
        <v>904</v>
      </c>
      <c r="BK868" s="203">
        <v>30.0</v>
      </c>
      <c r="BL868" s="2">
        <v>3.0</v>
      </c>
      <c r="BM868" s="207">
        <v>30.0</v>
      </c>
      <c r="BN868" s="208" t="s">
        <v>906</v>
      </c>
      <c r="BO868" s="87">
        <v>20.0</v>
      </c>
      <c r="BP868" s="101">
        <v>0.05</v>
      </c>
      <c r="BQ868" s="101">
        <v>0.04</v>
      </c>
      <c r="BR868" s="2">
        <v>100.0</v>
      </c>
      <c r="BS868" s="2">
        <v>100.0</v>
      </c>
    </row>
    <row r="869" ht="12.75" customHeight="1">
      <c r="A869" s="87" t="str">
        <f t="shared" si="1"/>
        <v>Colombia Mangrove Conservation  Small</v>
      </c>
      <c r="B869" s="87" t="s">
        <v>165</v>
      </c>
      <c r="C869" s="203" t="s">
        <v>189</v>
      </c>
      <c r="D869" s="2" t="s">
        <v>590</v>
      </c>
      <c r="E869" s="203" t="s">
        <v>160</v>
      </c>
      <c r="F869" s="2" t="s">
        <v>175</v>
      </c>
      <c r="G869" s="2"/>
      <c r="H869" s="177">
        <v>4000.0</v>
      </c>
      <c r="I869" s="2" t="s">
        <v>907</v>
      </c>
      <c r="J869" s="2">
        <v>1041159.8332095847</v>
      </c>
      <c r="K869" s="2">
        <v>3.123479499628754E7</v>
      </c>
      <c r="L869" s="204">
        <v>594012.4376134202</v>
      </c>
      <c r="M869" s="92">
        <v>2284932.3778837975</v>
      </c>
      <c r="N869" s="92">
        <v>3137226.2682769075</v>
      </c>
      <c r="O869" s="92">
        <v>1254769.4164296007</v>
      </c>
      <c r="P869" s="92">
        <v>1336286.0</v>
      </c>
      <c r="Q869" s="92">
        <v>1030162.9614541968</v>
      </c>
      <c r="R869" s="92">
        <v>1800940.2682769075</v>
      </c>
      <c r="S869" s="92">
        <v>298577.8521181271</v>
      </c>
      <c r="T869" s="92">
        <v>238862.28169450175</v>
      </c>
      <c r="U869" s="92">
        <v>4763286.5238870755</v>
      </c>
      <c r="V869" s="92">
        <v>8631678.119380072</v>
      </c>
      <c r="W869" s="92">
        <v>9.565898649524595</v>
      </c>
      <c r="X869" s="92">
        <v>571.2330944709494</v>
      </c>
      <c r="Y869" s="92">
        <v>7658.492994910703</v>
      </c>
      <c r="Z869" s="92">
        <v>74.64446302953178</v>
      </c>
      <c r="AA869" s="92">
        <v>1190.8216309717689</v>
      </c>
      <c r="AB869" s="87">
        <v>20000.0</v>
      </c>
      <c r="AC869" s="2">
        <v>0.0</v>
      </c>
      <c r="AD869" s="92">
        <v>1254769.4164296007</v>
      </c>
      <c r="AE869" s="92">
        <v>1030162.9614541968</v>
      </c>
      <c r="AF869" s="92">
        <v>4763286.5238870755</v>
      </c>
      <c r="AG869" s="92">
        <v>9.565898649524595</v>
      </c>
      <c r="AH869" s="2" t="s">
        <v>904</v>
      </c>
      <c r="AI869" s="2" t="s">
        <v>904</v>
      </c>
      <c r="AJ869" s="2" t="s">
        <v>904</v>
      </c>
      <c r="AK869" s="177">
        <v>238862.28169450175</v>
      </c>
      <c r="AL869" s="2" t="s">
        <v>904</v>
      </c>
      <c r="AM869" s="2" t="s">
        <v>904</v>
      </c>
      <c r="AN869" s="2" t="s">
        <v>904</v>
      </c>
      <c r="AO869" s="2" t="s">
        <v>904</v>
      </c>
      <c r="AP869" s="2" t="s">
        <v>904</v>
      </c>
      <c r="AQ869" s="2" t="s">
        <v>904</v>
      </c>
      <c r="AR869" s="2" t="s">
        <v>904</v>
      </c>
      <c r="AS869" s="2" t="s">
        <v>904</v>
      </c>
      <c r="AT869" s="2" t="s">
        <v>904</v>
      </c>
      <c r="AU869" s="2" t="s">
        <v>904</v>
      </c>
      <c r="AV869" s="2" t="s">
        <v>904</v>
      </c>
      <c r="AW869" s="2" t="s">
        <v>904</v>
      </c>
      <c r="AX869" s="2" t="s">
        <v>904</v>
      </c>
      <c r="AY869" s="2" t="s">
        <v>904</v>
      </c>
      <c r="AZ869" s="2" t="s">
        <v>904</v>
      </c>
      <c r="BA869" s="205">
        <v>5637106.199941218</v>
      </c>
      <c r="BB869" s="205">
        <v>298.35274112050547</v>
      </c>
      <c r="BC869" s="205">
        <v>298.35274112050547</v>
      </c>
      <c r="BD869" s="205">
        <v>298.35274112050547</v>
      </c>
      <c r="BE869" s="205">
        <v>298577.8521181271</v>
      </c>
      <c r="BF869" s="205">
        <v>298577.8521181271</v>
      </c>
      <c r="BG869" s="205">
        <v>0.0</v>
      </c>
      <c r="BH869" s="205">
        <v>238862.28169450175</v>
      </c>
      <c r="BI869" s="2" t="s">
        <v>904</v>
      </c>
      <c r="BJ869" s="2" t="s">
        <v>904</v>
      </c>
      <c r="BK869" s="203">
        <v>30.0</v>
      </c>
      <c r="BL869" s="2">
        <v>3.0</v>
      </c>
      <c r="BM869" s="207">
        <v>30.0</v>
      </c>
      <c r="BN869" s="208" t="s">
        <v>906</v>
      </c>
      <c r="BO869" s="87">
        <v>20.0</v>
      </c>
      <c r="BP869" s="101">
        <v>0.05</v>
      </c>
      <c r="BQ869" s="101">
        <v>0.04</v>
      </c>
      <c r="BR869" s="2">
        <v>100.0</v>
      </c>
      <c r="BS869" s="2">
        <v>100.0</v>
      </c>
    </row>
    <row r="870" ht="12.75" customHeight="1">
      <c r="A870" s="87" t="str">
        <f t="shared" si="1"/>
        <v>Colombia Seagrass Conservation  Small</v>
      </c>
      <c r="B870" s="87" t="s">
        <v>165</v>
      </c>
      <c r="C870" s="203" t="s">
        <v>189</v>
      </c>
      <c r="D870" s="2" t="s">
        <v>590</v>
      </c>
      <c r="E870" s="203" t="s">
        <v>167</v>
      </c>
      <c r="F870" s="2" t="s">
        <v>175</v>
      </c>
      <c r="G870" s="2"/>
      <c r="H870" s="177">
        <v>400.0</v>
      </c>
      <c r="I870" s="2" t="s">
        <v>907</v>
      </c>
      <c r="J870" s="2">
        <v>3147.039997473311</v>
      </c>
      <c r="K870" s="2">
        <v>94411.19992419933</v>
      </c>
      <c r="L870" s="204">
        <v>-1773791.639861165</v>
      </c>
      <c r="M870" s="92">
        <v>1782743.2584742913</v>
      </c>
      <c r="N870" s="92">
        <v>2228091.151620942</v>
      </c>
      <c r="O870" s="92">
        <v>1254769.4164296007</v>
      </c>
      <c r="P870" s="92">
        <v>1336286.0</v>
      </c>
      <c r="Q870" s="92">
        <v>527973.8420446907</v>
      </c>
      <c r="R870" s="92">
        <v>891805.1516209424</v>
      </c>
      <c r="S870" s="92">
        <v>580.7418338205124</v>
      </c>
      <c r="T870" s="92">
        <v>464.59346705640985</v>
      </c>
      <c r="U870" s="92">
        <v>8951.618613126217</v>
      </c>
      <c r="V870" s="92">
        <v>17122.32927531074</v>
      </c>
      <c r="W870" s="92">
        <v>3837.211206970835</v>
      </c>
      <c r="X870" s="92">
        <v>4456.858146185728</v>
      </c>
      <c r="Y870" s="92">
        <v>160800.90456097692</v>
      </c>
      <c r="Z870" s="92">
        <v>1.451854584551281</v>
      </c>
      <c r="AA870" s="92">
        <v>22.37904653281554</v>
      </c>
      <c r="AB870" s="87">
        <v>2000.0</v>
      </c>
      <c r="AC870" s="2">
        <v>1773791.639861165</v>
      </c>
      <c r="AD870" s="92">
        <v>1254769.4164296007</v>
      </c>
      <c r="AE870" s="92">
        <v>527973.8420446907</v>
      </c>
      <c r="AF870" s="92">
        <v>8951.618613126217</v>
      </c>
      <c r="AG870" s="92">
        <v>3837.211206970835</v>
      </c>
      <c r="AH870" s="2" t="s">
        <v>904</v>
      </c>
      <c r="AI870" s="2" t="s">
        <v>904</v>
      </c>
      <c r="AJ870" s="2" t="s">
        <v>904</v>
      </c>
      <c r="AK870" s="177">
        <v>464.59346705640985</v>
      </c>
      <c r="AL870" s="2" t="s">
        <v>904</v>
      </c>
      <c r="AM870" s="2" t="s">
        <v>904</v>
      </c>
      <c r="AN870" s="2" t="s">
        <v>904</v>
      </c>
      <c r="AO870" s="2" t="s">
        <v>904</v>
      </c>
      <c r="AP870" s="2" t="s">
        <v>904</v>
      </c>
      <c r="AQ870" s="2" t="s">
        <v>904</v>
      </c>
      <c r="AR870" s="2" t="s">
        <v>904</v>
      </c>
      <c r="AS870" s="2" t="s">
        <v>904</v>
      </c>
      <c r="AT870" s="2" t="s">
        <v>904</v>
      </c>
      <c r="AU870" s="2" t="s">
        <v>904</v>
      </c>
      <c r="AV870" s="2" t="s">
        <v>904</v>
      </c>
      <c r="AW870" s="2" t="s">
        <v>904</v>
      </c>
      <c r="AX870" s="2" t="s">
        <v>904</v>
      </c>
      <c r="AY870" s="2" t="s">
        <v>904</v>
      </c>
      <c r="AZ870" s="2" t="s">
        <v>904</v>
      </c>
      <c r="BA870" s="205">
        <v>897719.3557148725</v>
      </c>
      <c r="BB870" s="205">
        <v>11.086649439824896</v>
      </c>
      <c r="BC870" s="205">
        <v>11.086649439824896</v>
      </c>
      <c r="BD870" s="205">
        <v>11.086649439824896</v>
      </c>
      <c r="BE870" s="205">
        <v>580.7418338205124</v>
      </c>
      <c r="BF870" s="205">
        <v>580.7418338205124</v>
      </c>
      <c r="BG870" s="205">
        <v>0.0</v>
      </c>
      <c r="BH870" s="205">
        <v>464.59346705640985</v>
      </c>
      <c r="BI870" s="2" t="s">
        <v>904</v>
      </c>
      <c r="BJ870" s="2" t="s">
        <v>904</v>
      </c>
      <c r="BK870" s="203">
        <v>30.0</v>
      </c>
      <c r="BL870" s="2">
        <v>1.0</v>
      </c>
      <c r="BM870" s="207">
        <v>30.0</v>
      </c>
      <c r="BN870" s="208" t="s">
        <v>906</v>
      </c>
      <c r="BO870" s="87">
        <v>20.0</v>
      </c>
      <c r="BP870" s="101">
        <v>0.05</v>
      </c>
      <c r="BQ870" s="101">
        <v>0.04</v>
      </c>
      <c r="BR870" s="2">
        <v>100.0</v>
      </c>
      <c r="BS870" s="2">
        <v>100.0</v>
      </c>
    </row>
    <row r="871" ht="12.75" customHeight="1">
      <c r="A871" s="87" t="str">
        <f t="shared" si="1"/>
        <v>Colombia Seagrass Conservation  Small</v>
      </c>
      <c r="B871" s="87" t="s">
        <v>165</v>
      </c>
      <c r="C871" s="203" t="s">
        <v>189</v>
      </c>
      <c r="D871" s="2" t="s">
        <v>590</v>
      </c>
      <c r="E871" s="203" t="s">
        <v>167</v>
      </c>
      <c r="F871" s="2" t="s">
        <v>175</v>
      </c>
      <c r="G871" s="2"/>
      <c r="H871" s="177">
        <v>400.0</v>
      </c>
      <c r="I871" s="2" t="s">
        <v>907</v>
      </c>
      <c r="J871" s="2">
        <v>3147.039997473311</v>
      </c>
      <c r="K871" s="2">
        <v>94411.19992419933</v>
      </c>
      <c r="L871" s="204">
        <v>-1773791.639861165</v>
      </c>
      <c r="M871" s="92">
        <v>1782743.2584742913</v>
      </c>
      <c r="N871" s="92">
        <v>2228091.151620942</v>
      </c>
      <c r="O871" s="92">
        <v>1254769.4164296007</v>
      </c>
      <c r="P871" s="92">
        <v>1336286.0</v>
      </c>
      <c r="Q871" s="92">
        <v>527973.8420446907</v>
      </c>
      <c r="R871" s="92">
        <v>891805.1516209424</v>
      </c>
      <c r="S871" s="92">
        <v>580.7418338205124</v>
      </c>
      <c r="T871" s="92">
        <v>464.59346705640985</v>
      </c>
      <c r="U871" s="92">
        <v>8951.618613126217</v>
      </c>
      <c r="V871" s="92">
        <v>17122.32927531074</v>
      </c>
      <c r="W871" s="92">
        <v>3837.211206970835</v>
      </c>
      <c r="X871" s="92">
        <v>4456.858146185728</v>
      </c>
      <c r="Y871" s="92">
        <v>160800.90456097692</v>
      </c>
      <c r="Z871" s="92">
        <v>1.451854584551281</v>
      </c>
      <c r="AA871" s="92">
        <v>22.37904653281554</v>
      </c>
      <c r="AB871" s="87">
        <v>2000.0</v>
      </c>
      <c r="AC871" s="2">
        <v>1773791.639861165</v>
      </c>
      <c r="AD871" s="92">
        <v>1254769.4164296007</v>
      </c>
      <c r="AE871" s="92">
        <v>527973.8420446907</v>
      </c>
      <c r="AF871" s="92">
        <v>8951.618613126217</v>
      </c>
      <c r="AG871" s="92">
        <v>3837.211206970835</v>
      </c>
      <c r="AH871" s="2" t="s">
        <v>904</v>
      </c>
      <c r="AI871" s="2" t="s">
        <v>904</v>
      </c>
      <c r="AJ871" s="2" t="s">
        <v>904</v>
      </c>
      <c r="AK871" s="177">
        <v>464.59346705640985</v>
      </c>
      <c r="AL871" s="2" t="s">
        <v>904</v>
      </c>
      <c r="AM871" s="2" t="s">
        <v>904</v>
      </c>
      <c r="AN871" s="2" t="s">
        <v>904</v>
      </c>
      <c r="AO871" s="2" t="s">
        <v>904</v>
      </c>
      <c r="AP871" s="2" t="s">
        <v>904</v>
      </c>
      <c r="AQ871" s="2" t="s">
        <v>904</v>
      </c>
      <c r="AR871" s="2" t="s">
        <v>904</v>
      </c>
      <c r="AS871" s="2" t="s">
        <v>904</v>
      </c>
      <c r="AT871" s="2" t="s">
        <v>904</v>
      </c>
      <c r="AU871" s="2" t="s">
        <v>904</v>
      </c>
      <c r="AV871" s="2" t="s">
        <v>904</v>
      </c>
      <c r="AW871" s="2" t="s">
        <v>904</v>
      </c>
      <c r="AX871" s="2" t="s">
        <v>904</v>
      </c>
      <c r="AY871" s="2" t="s">
        <v>904</v>
      </c>
      <c r="AZ871" s="2" t="s">
        <v>904</v>
      </c>
      <c r="BA871" s="205">
        <v>897719.3557148725</v>
      </c>
      <c r="BB871" s="205">
        <v>11.086649439824896</v>
      </c>
      <c r="BC871" s="205">
        <v>11.086649439824896</v>
      </c>
      <c r="BD871" s="205">
        <v>11.086649439824896</v>
      </c>
      <c r="BE871" s="205">
        <v>580.7418338205124</v>
      </c>
      <c r="BF871" s="205">
        <v>580.7418338205124</v>
      </c>
      <c r="BG871" s="205">
        <v>0.0</v>
      </c>
      <c r="BH871" s="205">
        <v>464.59346705640985</v>
      </c>
      <c r="BI871" s="2" t="s">
        <v>904</v>
      </c>
      <c r="BJ871" s="2" t="s">
        <v>904</v>
      </c>
      <c r="BK871" s="203">
        <v>30.0</v>
      </c>
      <c r="BL871" s="2">
        <v>1.0</v>
      </c>
      <c r="BM871" s="207">
        <v>30.0</v>
      </c>
      <c r="BN871" s="208" t="s">
        <v>906</v>
      </c>
      <c r="BO871" s="87">
        <v>20.0</v>
      </c>
      <c r="BP871" s="101">
        <v>0.05</v>
      </c>
      <c r="BQ871" s="101">
        <v>0.04</v>
      </c>
      <c r="BR871" s="2">
        <v>100.0</v>
      </c>
      <c r="BS871" s="2">
        <v>100.0</v>
      </c>
    </row>
    <row r="872" ht="12.75" customHeight="1">
      <c r="A872" s="87" t="str">
        <f t="shared" si="1"/>
        <v>Colombia Salt marsh Conservation  Small</v>
      </c>
      <c r="B872" s="87" t="s">
        <v>165</v>
      </c>
      <c r="C872" s="203" t="s">
        <v>189</v>
      </c>
      <c r="D872" s="2" t="s">
        <v>590</v>
      </c>
      <c r="E872" s="203" t="s">
        <v>168</v>
      </c>
      <c r="F872" s="2" t="s">
        <v>175</v>
      </c>
      <c r="G872" s="2"/>
      <c r="H872" s="177">
        <v>800.0</v>
      </c>
      <c r="I872" s="2" t="s">
        <v>907</v>
      </c>
      <c r="J872" s="2">
        <v>2652.1539140675113</v>
      </c>
      <c r="K872" s="2">
        <v>79564.61742202535</v>
      </c>
      <c r="L872" s="204">
        <v>-1651193.1603367203</v>
      </c>
      <c r="M872" s="92">
        <v>1797217.3096702201</v>
      </c>
      <c r="N872" s="92">
        <v>2254596.7645363547</v>
      </c>
      <c r="O872" s="92">
        <v>1254769.4164296007</v>
      </c>
      <c r="P872" s="92">
        <v>1336286.0</v>
      </c>
      <c r="Q872" s="92">
        <v>542447.8932406195</v>
      </c>
      <c r="R872" s="92">
        <v>918310.7645363549</v>
      </c>
      <c r="S872" s="92">
        <v>9239.264390388358</v>
      </c>
      <c r="T872" s="92">
        <v>7391.411512310687</v>
      </c>
      <c r="U872" s="92">
        <v>146024.14933349995</v>
      </c>
      <c r="V872" s="92">
        <v>268324.82233892824</v>
      </c>
      <c r="W872" s="92">
        <v>243.1494047756486</v>
      </c>
      <c r="X872" s="92">
        <v>2246.521637087775</v>
      </c>
      <c r="Y872" s="92">
        <v>41194.027258728</v>
      </c>
      <c r="Z872" s="92">
        <v>11.549080487985448</v>
      </c>
      <c r="AA872" s="92">
        <v>182.53018666687495</v>
      </c>
      <c r="AB872" s="87">
        <v>4000.0</v>
      </c>
      <c r="AC872" s="2">
        <v>1651193.1603367203</v>
      </c>
      <c r="AD872" s="92">
        <v>1254769.4164296007</v>
      </c>
      <c r="AE872" s="92">
        <v>542447.8932406195</v>
      </c>
      <c r="AF872" s="92">
        <v>146024.14933349995</v>
      </c>
      <c r="AG872" s="92">
        <v>243.1494047756486</v>
      </c>
      <c r="AH872" s="2" t="s">
        <v>904</v>
      </c>
      <c r="AI872" s="2" t="s">
        <v>904</v>
      </c>
      <c r="AJ872" s="2" t="s">
        <v>904</v>
      </c>
      <c r="AK872" s="177">
        <v>7391.411512310687</v>
      </c>
      <c r="AL872" s="2" t="s">
        <v>904</v>
      </c>
      <c r="AM872" s="2" t="s">
        <v>904</v>
      </c>
      <c r="AN872" s="2" t="s">
        <v>904</v>
      </c>
      <c r="AO872" s="2" t="s">
        <v>904</v>
      </c>
      <c r="AP872" s="2" t="s">
        <v>904</v>
      </c>
      <c r="AQ872" s="2" t="s">
        <v>904</v>
      </c>
      <c r="AR872" s="2" t="s">
        <v>904</v>
      </c>
      <c r="AS872" s="2" t="s">
        <v>904</v>
      </c>
      <c r="AT872" s="2" t="s">
        <v>904</v>
      </c>
      <c r="AU872" s="2" t="s">
        <v>904</v>
      </c>
      <c r="AV872" s="2" t="s">
        <v>904</v>
      </c>
      <c r="AW872" s="2" t="s">
        <v>904</v>
      </c>
      <c r="AX872" s="2" t="s">
        <v>904</v>
      </c>
      <c r="AY872" s="2" t="s">
        <v>904</v>
      </c>
      <c r="AZ872" s="2" t="s">
        <v>904</v>
      </c>
      <c r="BA872" s="205">
        <v>93796.34185593639</v>
      </c>
      <c r="BB872" s="205">
        <v>43.62810410311204</v>
      </c>
      <c r="BC872" s="205">
        <v>43.62810410311204</v>
      </c>
      <c r="BD872" s="205">
        <v>43.62810410311204</v>
      </c>
      <c r="BE872" s="205">
        <v>9239.264390388358</v>
      </c>
      <c r="BF872" s="205">
        <v>9239.264390388358</v>
      </c>
      <c r="BG872" s="205">
        <v>0.0</v>
      </c>
      <c r="BH872" s="205">
        <v>7391.411512310687</v>
      </c>
      <c r="BI872" s="2" t="s">
        <v>904</v>
      </c>
      <c r="BJ872" s="2" t="s">
        <v>904</v>
      </c>
      <c r="BK872" s="203">
        <v>30.0</v>
      </c>
      <c r="BL872" s="2">
        <v>1.0</v>
      </c>
      <c r="BM872" s="207">
        <v>30.0</v>
      </c>
      <c r="BN872" s="208" t="s">
        <v>906</v>
      </c>
      <c r="BO872" s="87">
        <v>20.0</v>
      </c>
      <c r="BP872" s="101">
        <v>0.05</v>
      </c>
      <c r="BQ872" s="101">
        <v>0.04</v>
      </c>
      <c r="BR872" s="2">
        <v>100.0</v>
      </c>
      <c r="BS872" s="2">
        <v>100.0</v>
      </c>
    </row>
    <row r="873" ht="12.75" customHeight="1">
      <c r="A873" s="87" t="str">
        <f t="shared" si="1"/>
        <v>Colombia Salt marsh Conservation  Small</v>
      </c>
      <c r="B873" s="87" t="s">
        <v>165</v>
      </c>
      <c r="C873" s="203" t="s">
        <v>189</v>
      </c>
      <c r="D873" s="2" t="s">
        <v>590</v>
      </c>
      <c r="E873" s="203" t="s">
        <v>168</v>
      </c>
      <c r="F873" s="2" t="s">
        <v>175</v>
      </c>
      <c r="G873" s="2"/>
      <c r="H873" s="177">
        <v>800.0</v>
      </c>
      <c r="I873" s="2" t="s">
        <v>907</v>
      </c>
      <c r="J873" s="2">
        <v>2652.1539140675113</v>
      </c>
      <c r="K873" s="2">
        <v>79564.61742202535</v>
      </c>
      <c r="L873" s="204">
        <v>-1651193.1603367203</v>
      </c>
      <c r="M873" s="92">
        <v>1797217.3096702201</v>
      </c>
      <c r="N873" s="92">
        <v>2254596.7645363547</v>
      </c>
      <c r="O873" s="92">
        <v>1254769.4164296007</v>
      </c>
      <c r="P873" s="92">
        <v>1336286.0</v>
      </c>
      <c r="Q873" s="92">
        <v>542447.8932406195</v>
      </c>
      <c r="R873" s="92">
        <v>918310.7645363549</v>
      </c>
      <c r="S873" s="92">
        <v>9239.264390388358</v>
      </c>
      <c r="T873" s="92">
        <v>7391.411512310687</v>
      </c>
      <c r="U873" s="92">
        <v>146024.14933349995</v>
      </c>
      <c r="V873" s="92">
        <v>268324.82233892824</v>
      </c>
      <c r="W873" s="92">
        <v>243.1494047756486</v>
      </c>
      <c r="X873" s="92">
        <v>2246.521637087775</v>
      </c>
      <c r="Y873" s="92">
        <v>41194.027258728</v>
      </c>
      <c r="Z873" s="92">
        <v>11.549080487985448</v>
      </c>
      <c r="AA873" s="92">
        <v>182.53018666687495</v>
      </c>
      <c r="AB873" s="87">
        <v>4000.0</v>
      </c>
      <c r="AC873" s="2">
        <v>1651193.1603367203</v>
      </c>
      <c r="AD873" s="92">
        <v>1254769.4164296007</v>
      </c>
      <c r="AE873" s="92">
        <v>542447.8932406195</v>
      </c>
      <c r="AF873" s="92">
        <v>146024.14933349995</v>
      </c>
      <c r="AG873" s="92">
        <v>243.1494047756486</v>
      </c>
      <c r="AH873" s="2" t="s">
        <v>904</v>
      </c>
      <c r="AI873" s="2" t="s">
        <v>904</v>
      </c>
      <c r="AJ873" s="2" t="s">
        <v>904</v>
      </c>
      <c r="AK873" s="177">
        <v>7391.411512310687</v>
      </c>
      <c r="AL873" s="2" t="s">
        <v>904</v>
      </c>
      <c r="AM873" s="2" t="s">
        <v>904</v>
      </c>
      <c r="AN873" s="2" t="s">
        <v>904</v>
      </c>
      <c r="AO873" s="2" t="s">
        <v>904</v>
      </c>
      <c r="AP873" s="2" t="s">
        <v>904</v>
      </c>
      <c r="AQ873" s="2" t="s">
        <v>904</v>
      </c>
      <c r="AR873" s="2" t="s">
        <v>904</v>
      </c>
      <c r="AS873" s="2" t="s">
        <v>904</v>
      </c>
      <c r="AT873" s="2" t="s">
        <v>904</v>
      </c>
      <c r="AU873" s="2" t="s">
        <v>904</v>
      </c>
      <c r="AV873" s="2" t="s">
        <v>904</v>
      </c>
      <c r="AW873" s="2" t="s">
        <v>904</v>
      </c>
      <c r="AX873" s="2" t="s">
        <v>904</v>
      </c>
      <c r="AY873" s="2" t="s">
        <v>904</v>
      </c>
      <c r="AZ873" s="2" t="s">
        <v>904</v>
      </c>
      <c r="BA873" s="205">
        <v>93796.34185593639</v>
      </c>
      <c r="BB873" s="205">
        <v>43.62810410311204</v>
      </c>
      <c r="BC873" s="205">
        <v>43.62810410311204</v>
      </c>
      <c r="BD873" s="205">
        <v>43.62810410311204</v>
      </c>
      <c r="BE873" s="205">
        <v>9239.264390388358</v>
      </c>
      <c r="BF873" s="205">
        <v>9239.264390388358</v>
      </c>
      <c r="BG873" s="205">
        <v>0.0</v>
      </c>
      <c r="BH873" s="205">
        <v>7391.411512310687</v>
      </c>
      <c r="BI873" s="2" t="s">
        <v>904</v>
      </c>
      <c r="BJ873" s="2" t="s">
        <v>904</v>
      </c>
      <c r="BK873" s="203">
        <v>30.0</v>
      </c>
      <c r="BL873" s="2">
        <v>1.0</v>
      </c>
      <c r="BM873" s="207">
        <v>30.0</v>
      </c>
      <c r="BN873" s="208" t="s">
        <v>906</v>
      </c>
      <c r="BO873" s="87">
        <v>20.0</v>
      </c>
      <c r="BP873" s="101">
        <v>0.05</v>
      </c>
      <c r="BQ873" s="101">
        <v>0.04</v>
      </c>
      <c r="BR873" s="2">
        <v>100.0</v>
      </c>
      <c r="BS873" s="2">
        <v>100.0</v>
      </c>
    </row>
    <row r="874" ht="12.75" customHeight="1">
      <c r="A874" s="87" t="str">
        <f t="shared" si="1"/>
        <v>Colombia Mangrove Conservation  Large</v>
      </c>
      <c r="B874" s="87" t="s">
        <v>165</v>
      </c>
      <c r="C874" s="203" t="s">
        <v>189</v>
      </c>
      <c r="D874" s="2" t="s">
        <v>590</v>
      </c>
      <c r="E874" s="203" t="s">
        <v>160</v>
      </c>
      <c r="F874" s="2" t="s">
        <v>175</v>
      </c>
      <c r="G874" s="2"/>
      <c r="H874" s="177">
        <v>40000.0</v>
      </c>
      <c r="I874" s="2" t="s">
        <v>908</v>
      </c>
      <c r="J874" s="2">
        <v>1041159.8332095847</v>
      </c>
      <c r="K874" s="2">
        <v>1708693.4391905845</v>
      </c>
      <c r="L874" s="204">
        <v>-919116.3368133074</v>
      </c>
      <c r="M874" s="92">
        <v>2796975.679369899</v>
      </c>
      <c r="N874" s="92">
        <v>3767581.1843282795</v>
      </c>
      <c r="O874" s="92">
        <v>1611443.8506912831</v>
      </c>
      <c r="P874" s="92">
        <v>1712662.3333333333</v>
      </c>
      <c r="Q874" s="92">
        <v>1185531.8286786159</v>
      </c>
      <c r="R874" s="92">
        <v>2054918.850994946</v>
      </c>
      <c r="S874" s="92">
        <v>2985778.5211812714</v>
      </c>
      <c r="T874" s="92">
        <v>2388622.816945018</v>
      </c>
      <c r="U874" s="92">
        <v>2605746.7107814043</v>
      </c>
      <c r="V874" s="92">
        <v>4721942.876059424</v>
      </c>
      <c r="W874" s="92">
        <v>1.1709574485883683</v>
      </c>
      <c r="X874" s="92">
        <v>69.92439198424748</v>
      </c>
      <c r="Y874" s="92">
        <v>937.4727608888279</v>
      </c>
      <c r="Z874" s="92">
        <v>74.64446302953179</v>
      </c>
      <c r="AA874" s="92">
        <v>65.14366776953511</v>
      </c>
      <c r="AB874" s="87">
        <v>20000.0</v>
      </c>
      <c r="AC874" s="2">
        <v>919116.3368133074</v>
      </c>
      <c r="AD874" s="92">
        <v>1611443.8506912831</v>
      </c>
      <c r="AE874" s="92">
        <v>1185531.8286786159</v>
      </c>
      <c r="AF874" s="92">
        <v>2605746.7107814043</v>
      </c>
      <c r="AG874" s="92">
        <v>1.1709574485883683</v>
      </c>
      <c r="AH874" s="2" t="s">
        <v>904</v>
      </c>
      <c r="AI874" s="2" t="s">
        <v>904</v>
      </c>
      <c r="AJ874" s="2" t="s">
        <v>904</v>
      </c>
      <c r="AK874" s="177">
        <v>2388622.816945018</v>
      </c>
      <c r="AL874" s="2" t="s">
        <v>904</v>
      </c>
      <c r="AM874" s="2" t="s">
        <v>904</v>
      </c>
      <c r="AN874" s="2" t="s">
        <v>904</v>
      </c>
      <c r="AO874" s="2" t="s">
        <v>904</v>
      </c>
      <c r="AP874" s="2" t="s">
        <v>904</v>
      </c>
      <c r="AQ874" s="2" t="s">
        <v>904</v>
      </c>
      <c r="AR874" s="2" t="s">
        <v>904</v>
      </c>
      <c r="AS874" s="2" t="s">
        <v>904</v>
      </c>
      <c r="AT874" s="2" t="s">
        <v>904</v>
      </c>
      <c r="AU874" s="2" t="s">
        <v>904</v>
      </c>
      <c r="AV874" s="2" t="s">
        <v>904</v>
      </c>
      <c r="AW874" s="2" t="s">
        <v>904</v>
      </c>
      <c r="AX874" s="2" t="s">
        <v>904</v>
      </c>
      <c r="AY874" s="2" t="s">
        <v>904</v>
      </c>
      <c r="AZ874" s="2" t="s">
        <v>904</v>
      </c>
      <c r="BA874" s="205">
        <v>5637106.199941218</v>
      </c>
      <c r="BB874" s="205">
        <v>2983.527411205054</v>
      </c>
      <c r="BC874" s="205">
        <v>2983.527411205054</v>
      </c>
      <c r="BD874" s="205">
        <v>2983.527411205054</v>
      </c>
      <c r="BE874" s="205">
        <v>2985778.5211812714</v>
      </c>
      <c r="BF874" s="205">
        <v>2985778.5211812714</v>
      </c>
      <c r="BG874" s="205">
        <v>0.0</v>
      </c>
      <c r="BH874" s="205">
        <v>2388622.816945018</v>
      </c>
      <c r="BI874" s="2" t="s">
        <v>904</v>
      </c>
      <c r="BJ874" s="2" t="s">
        <v>904</v>
      </c>
      <c r="BK874" s="203">
        <v>1.6411442169481252</v>
      </c>
      <c r="BL874" s="2">
        <v>3.0</v>
      </c>
      <c r="BM874" s="207">
        <v>1.6411442169481252</v>
      </c>
      <c r="BN874" s="208" t="s">
        <v>905</v>
      </c>
      <c r="BO874" s="87">
        <v>20.0</v>
      </c>
      <c r="BP874" s="101">
        <v>0.05</v>
      </c>
      <c r="BQ874" s="101">
        <v>0.04</v>
      </c>
      <c r="BR874" s="2">
        <v>100.0</v>
      </c>
      <c r="BS874" s="2">
        <v>100.0</v>
      </c>
    </row>
    <row r="875" ht="12.75" customHeight="1">
      <c r="A875" s="87" t="str">
        <f t="shared" si="1"/>
        <v>Colombia Mangrove Conservation  Large</v>
      </c>
      <c r="B875" s="87" t="s">
        <v>165</v>
      </c>
      <c r="C875" s="203" t="s">
        <v>189</v>
      </c>
      <c r="D875" s="2" t="s">
        <v>590</v>
      </c>
      <c r="E875" s="203" t="s">
        <v>160</v>
      </c>
      <c r="F875" s="2" t="s">
        <v>175</v>
      </c>
      <c r="G875" s="2"/>
      <c r="H875" s="177">
        <v>40000.0</v>
      </c>
      <c r="I875" s="2" t="s">
        <v>908</v>
      </c>
      <c r="J875" s="2">
        <v>1041159.8332095847</v>
      </c>
      <c r="K875" s="2">
        <v>1708693.4391905845</v>
      </c>
      <c r="L875" s="204">
        <v>-919116.3368133074</v>
      </c>
      <c r="M875" s="92">
        <v>2796975.679369899</v>
      </c>
      <c r="N875" s="92">
        <v>3767581.1843282795</v>
      </c>
      <c r="O875" s="92">
        <v>1611443.8506912831</v>
      </c>
      <c r="P875" s="92">
        <v>1712662.3333333333</v>
      </c>
      <c r="Q875" s="92">
        <v>1185531.8286786159</v>
      </c>
      <c r="R875" s="92">
        <v>2054918.850994946</v>
      </c>
      <c r="S875" s="92">
        <v>2985778.5211812714</v>
      </c>
      <c r="T875" s="92">
        <v>2388622.816945018</v>
      </c>
      <c r="U875" s="92">
        <v>2605746.7107814043</v>
      </c>
      <c r="V875" s="92">
        <v>4721942.876059424</v>
      </c>
      <c r="W875" s="92">
        <v>1.1709574485883683</v>
      </c>
      <c r="X875" s="92">
        <v>69.92439198424748</v>
      </c>
      <c r="Y875" s="92">
        <v>937.4727608888279</v>
      </c>
      <c r="Z875" s="92">
        <v>74.64446302953179</v>
      </c>
      <c r="AA875" s="92">
        <v>65.14366776953511</v>
      </c>
      <c r="AB875" s="87">
        <v>20000.0</v>
      </c>
      <c r="AC875" s="2">
        <v>919116.3368133074</v>
      </c>
      <c r="AD875" s="92">
        <v>1611443.8506912831</v>
      </c>
      <c r="AE875" s="92">
        <v>1185531.8286786159</v>
      </c>
      <c r="AF875" s="92">
        <v>2605746.7107814043</v>
      </c>
      <c r="AG875" s="92">
        <v>1.1709574485883683</v>
      </c>
      <c r="AH875" s="2" t="s">
        <v>904</v>
      </c>
      <c r="AI875" s="2" t="s">
        <v>904</v>
      </c>
      <c r="AJ875" s="2" t="s">
        <v>904</v>
      </c>
      <c r="AK875" s="177">
        <v>2388622.816945018</v>
      </c>
      <c r="AL875" s="2" t="s">
        <v>904</v>
      </c>
      <c r="AM875" s="2" t="s">
        <v>904</v>
      </c>
      <c r="AN875" s="2" t="s">
        <v>904</v>
      </c>
      <c r="AO875" s="2" t="s">
        <v>904</v>
      </c>
      <c r="AP875" s="2" t="s">
        <v>904</v>
      </c>
      <c r="AQ875" s="2" t="s">
        <v>904</v>
      </c>
      <c r="AR875" s="2" t="s">
        <v>904</v>
      </c>
      <c r="AS875" s="2" t="s">
        <v>904</v>
      </c>
      <c r="AT875" s="2" t="s">
        <v>904</v>
      </c>
      <c r="AU875" s="2" t="s">
        <v>904</v>
      </c>
      <c r="AV875" s="2" t="s">
        <v>904</v>
      </c>
      <c r="AW875" s="2" t="s">
        <v>904</v>
      </c>
      <c r="AX875" s="2" t="s">
        <v>904</v>
      </c>
      <c r="AY875" s="2" t="s">
        <v>904</v>
      </c>
      <c r="AZ875" s="2" t="s">
        <v>904</v>
      </c>
      <c r="BA875" s="205">
        <v>5637106.199941218</v>
      </c>
      <c r="BB875" s="205">
        <v>2983.527411205054</v>
      </c>
      <c r="BC875" s="205">
        <v>2983.527411205054</v>
      </c>
      <c r="BD875" s="205">
        <v>2983.527411205054</v>
      </c>
      <c r="BE875" s="205">
        <v>2985778.5211812714</v>
      </c>
      <c r="BF875" s="205">
        <v>2985778.5211812714</v>
      </c>
      <c r="BG875" s="205">
        <v>0.0</v>
      </c>
      <c r="BH875" s="205">
        <v>2388622.816945018</v>
      </c>
      <c r="BI875" s="2" t="s">
        <v>904</v>
      </c>
      <c r="BJ875" s="2" t="s">
        <v>904</v>
      </c>
      <c r="BK875" s="203">
        <v>1.6411442169481252</v>
      </c>
      <c r="BL875" s="2">
        <v>3.0</v>
      </c>
      <c r="BM875" s="207">
        <v>1.6411442169481252</v>
      </c>
      <c r="BN875" s="208" t="s">
        <v>905</v>
      </c>
      <c r="BO875" s="87">
        <v>20.0</v>
      </c>
      <c r="BP875" s="101">
        <v>0.05</v>
      </c>
      <c r="BQ875" s="101">
        <v>0.04</v>
      </c>
      <c r="BR875" s="2">
        <v>100.0</v>
      </c>
      <c r="BS875" s="2">
        <v>100.0</v>
      </c>
    </row>
    <row r="876" ht="12.75" customHeight="1">
      <c r="A876" s="87" t="str">
        <f t="shared" si="1"/>
        <v>Colombia Seagrass Conservation  Large</v>
      </c>
      <c r="B876" s="87" t="s">
        <v>165</v>
      </c>
      <c r="C876" s="203" t="s">
        <v>189</v>
      </c>
      <c r="D876" s="2" t="s">
        <v>590</v>
      </c>
      <c r="E876" s="203" t="s">
        <v>167</v>
      </c>
      <c r="F876" s="2" t="s">
        <v>175</v>
      </c>
      <c r="G876" s="2"/>
      <c r="H876" s="177">
        <v>4000.0</v>
      </c>
      <c r="I876" s="2" t="s">
        <v>908</v>
      </c>
      <c r="J876" s="2">
        <v>3147.039997473311</v>
      </c>
      <c r="K876" s="2">
        <v>1112737.0775940549</v>
      </c>
      <c r="L876" s="204">
        <v>-1111715.807083331</v>
      </c>
      <c r="M876" s="92">
        <v>1887795.8757884866</v>
      </c>
      <c r="N876" s="92">
        <v>2429020.170396979</v>
      </c>
      <c r="O876" s="92">
        <v>1254769.4164296007</v>
      </c>
      <c r="P876" s="92">
        <v>1336286.0</v>
      </c>
      <c r="Q876" s="92">
        <v>633026.4593588858</v>
      </c>
      <c r="R876" s="92">
        <v>1092734.1703969787</v>
      </c>
      <c r="S876" s="92">
        <v>5807.418338205112</v>
      </c>
      <c r="T876" s="92">
        <v>4645.934670564091</v>
      </c>
      <c r="U876" s="92">
        <v>1055044.0989314718</v>
      </c>
      <c r="V876" s="92">
        <v>2018049.8346286593</v>
      </c>
      <c r="W876" s="92">
        <v>406.3328500396838</v>
      </c>
      <c r="X876" s="92">
        <v>471.9489689471216</v>
      </c>
      <c r="Y876" s="92">
        <v>17027.650112280546</v>
      </c>
      <c r="Z876" s="92">
        <v>1.451854584551278</v>
      </c>
      <c r="AA876" s="92">
        <v>263.76102473286795</v>
      </c>
      <c r="AB876" s="87">
        <v>2000.0</v>
      </c>
      <c r="AC876" s="2">
        <v>1111715.807083331</v>
      </c>
      <c r="AD876" s="92">
        <v>1254769.4164296007</v>
      </c>
      <c r="AE876" s="92">
        <v>633026.4593588858</v>
      </c>
      <c r="AF876" s="92">
        <v>1055044.0989314718</v>
      </c>
      <c r="AG876" s="92">
        <v>406.3328500396838</v>
      </c>
      <c r="AH876" s="2" t="s">
        <v>904</v>
      </c>
      <c r="AI876" s="2" t="s">
        <v>904</v>
      </c>
      <c r="AJ876" s="2" t="s">
        <v>904</v>
      </c>
      <c r="AK876" s="177">
        <v>4645.934670564091</v>
      </c>
      <c r="AL876" s="2" t="s">
        <v>904</v>
      </c>
      <c r="AM876" s="2" t="s">
        <v>904</v>
      </c>
      <c r="AN876" s="2" t="s">
        <v>904</v>
      </c>
      <c r="AO876" s="2" t="s">
        <v>904</v>
      </c>
      <c r="AP876" s="2" t="s">
        <v>904</v>
      </c>
      <c r="AQ876" s="2" t="s">
        <v>904</v>
      </c>
      <c r="AR876" s="2" t="s">
        <v>904</v>
      </c>
      <c r="AS876" s="2" t="s">
        <v>904</v>
      </c>
      <c r="AT876" s="2" t="s">
        <v>904</v>
      </c>
      <c r="AU876" s="2" t="s">
        <v>904</v>
      </c>
      <c r="AV876" s="2" t="s">
        <v>904</v>
      </c>
      <c r="AW876" s="2" t="s">
        <v>904</v>
      </c>
      <c r="AX876" s="2" t="s">
        <v>904</v>
      </c>
      <c r="AY876" s="2" t="s">
        <v>904</v>
      </c>
      <c r="AZ876" s="2" t="s">
        <v>904</v>
      </c>
      <c r="BA876" s="205">
        <v>897719.3557148725</v>
      </c>
      <c r="BB876" s="205">
        <v>110.8664943982485</v>
      </c>
      <c r="BC876" s="205">
        <v>110.8664943982485</v>
      </c>
      <c r="BD876" s="205">
        <v>110.8664943982485</v>
      </c>
      <c r="BE876" s="205">
        <v>5807.418338205112</v>
      </c>
      <c r="BF876" s="205">
        <v>5807.418338205112</v>
      </c>
      <c r="BG876" s="205">
        <v>0.0</v>
      </c>
      <c r="BH876" s="205">
        <v>4645.934670564091</v>
      </c>
      <c r="BI876" s="2" t="s">
        <v>904</v>
      </c>
      <c r="BJ876" s="2" t="s">
        <v>904</v>
      </c>
      <c r="BK876" s="203">
        <v>353.5821211320628</v>
      </c>
      <c r="BL876" s="2">
        <v>3.0</v>
      </c>
      <c r="BM876" s="207">
        <v>353.5821211320628</v>
      </c>
      <c r="BN876" s="208" t="s">
        <v>905</v>
      </c>
      <c r="BO876" s="87">
        <v>20.0</v>
      </c>
      <c r="BP876" s="101">
        <v>0.05</v>
      </c>
      <c r="BQ876" s="101">
        <v>0.04</v>
      </c>
      <c r="BR876" s="2">
        <v>100.0</v>
      </c>
      <c r="BS876" s="2">
        <v>100.0</v>
      </c>
    </row>
    <row r="877" ht="12.75" customHeight="1">
      <c r="A877" s="87" t="str">
        <f t="shared" si="1"/>
        <v>Colombia Seagrass Conservation  Large</v>
      </c>
      <c r="B877" s="87" t="s">
        <v>165</v>
      </c>
      <c r="C877" s="203" t="s">
        <v>189</v>
      </c>
      <c r="D877" s="2" t="s">
        <v>590</v>
      </c>
      <c r="E877" s="203" t="s">
        <v>167</v>
      </c>
      <c r="F877" s="2" t="s">
        <v>175</v>
      </c>
      <c r="G877" s="2"/>
      <c r="H877" s="177">
        <v>4000.0</v>
      </c>
      <c r="I877" s="2" t="s">
        <v>908</v>
      </c>
      <c r="J877" s="2">
        <v>3147.039997473311</v>
      </c>
      <c r="K877" s="2">
        <v>1112737.0775940549</v>
      </c>
      <c r="L877" s="204">
        <v>-1111715.807083331</v>
      </c>
      <c r="M877" s="92">
        <v>1887795.8757884866</v>
      </c>
      <c r="N877" s="92">
        <v>2429020.170396979</v>
      </c>
      <c r="O877" s="92">
        <v>1254769.4164296007</v>
      </c>
      <c r="P877" s="92">
        <v>1336286.0</v>
      </c>
      <c r="Q877" s="92">
        <v>633026.4593588858</v>
      </c>
      <c r="R877" s="92">
        <v>1092734.1703969787</v>
      </c>
      <c r="S877" s="92">
        <v>5807.418338205112</v>
      </c>
      <c r="T877" s="92">
        <v>4645.934670564091</v>
      </c>
      <c r="U877" s="92">
        <v>1055044.0989314718</v>
      </c>
      <c r="V877" s="92">
        <v>2018049.8346286593</v>
      </c>
      <c r="W877" s="92">
        <v>406.3328500396838</v>
      </c>
      <c r="X877" s="92">
        <v>471.9489689471216</v>
      </c>
      <c r="Y877" s="92">
        <v>17027.650112280546</v>
      </c>
      <c r="Z877" s="92">
        <v>1.451854584551278</v>
      </c>
      <c r="AA877" s="92">
        <v>263.76102473286795</v>
      </c>
      <c r="AB877" s="87">
        <v>2000.0</v>
      </c>
      <c r="AC877" s="2">
        <v>1111715.807083331</v>
      </c>
      <c r="AD877" s="92">
        <v>1254769.4164296007</v>
      </c>
      <c r="AE877" s="92">
        <v>633026.4593588858</v>
      </c>
      <c r="AF877" s="92">
        <v>1055044.0989314718</v>
      </c>
      <c r="AG877" s="92">
        <v>406.3328500396838</v>
      </c>
      <c r="AH877" s="2" t="s">
        <v>904</v>
      </c>
      <c r="AI877" s="2" t="s">
        <v>904</v>
      </c>
      <c r="AJ877" s="2" t="s">
        <v>904</v>
      </c>
      <c r="AK877" s="177">
        <v>4645.934670564091</v>
      </c>
      <c r="AL877" s="2" t="s">
        <v>904</v>
      </c>
      <c r="AM877" s="2" t="s">
        <v>904</v>
      </c>
      <c r="AN877" s="2" t="s">
        <v>904</v>
      </c>
      <c r="AO877" s="2" t="s">
        <v>904</v>
      </c>
      <c r="AP877" s="2" t="s">
        <v>904</v>
      </c>
      <c r="AQ877" s="2" t="s">
        <v>904</v>
      </c>
      <c r="AR877" s="2" t="s">
        <v>904</v>
      </c>
      <c r="AS877" s="2" t="s">
        <v>904</v>
      </c>
      <c r="AT877" s="2" t="s">
        <v>904</v>
      </c>
      <c r="AU877" s="2" t="s">
        <v>904</v>
      </c>
      <c r="AV877" s="2" t="s">
        <v>904</v>
      </c>
      <c r="AW877" s="2" t="s">
        <v>904</v>
      </c>
      <c r="AX877" s="2" t="s">
        <v>904</v>
      </c>
      <c r="AY877" s="2" t="s">
        <v>904</v>
      </c>
      <c r="AZ877" s="2" t="s">
        <v>904</v>
      </c>
      <c r="BA877" s="205">
        <v>897719.3557148725</v>
      </c>
      <c r="BB877" s="205">
        <v>110.8664943982485</v>
      </c>
      <c r="BC877" s="205">
        <v>110.8664943982485</v>
      </c>
      <c r="BD877" s="205">
        <v>110.8664943982485</v>
      </c>
      <c r="BE877" s="205">
        <v>5807.418338205112</v>
      </c>
      <c r="BF877" s="205">
        <v>5807.418338205112</v>
      </c>
      <c r="BG877" s="205">
        <v>0.0</v>
      </c>
      <c r="BH877" s="205">
        <v>4645.934670564091</v>
      </c>
      <c r="BI877" s="2" t="s">
        <v>904</v>
      </c>
      <c r="BJ877" s="2" t="s">
        <v>904</v>
      </c>
      <c r="BK877" s="203">
        <v>353.5821211320628</v>
      </c>
      <c r="BL877" s="2">
        <v>3.0</v>
      </c>
      <c r="BM877" s="207">
        <v>353.5821211320628</v>
      </c>
      <c r="BN877" s="208" t="s">
        <v>905</v>
      </c>
      <c r="BO877" s="87">
        <v>20.0</v>
      </c>
      <c r="BP877" s="101">
        <v>0.05</v>
      </c>
      <c r="BQ877" s="101">
        <v>0.04</v>
      </c>
      <c r="BR877" s="2">
        <v>100.0</v>
      </c>
      <c r="BS877" s="2">
        <v>100.0</v>
      </c>
    </row>
    <row r="878" ht="12.75" customHeight="1">
      <c r="A878" s="87" t="str">
        <f t="shared" si="1"/>
        <v>Colombia Salt marsh Conservation  Large</v>
      </c>
      <c r="B878" s="87" t="s">
        <v>165</v>
      </c>
      <c r="C878" s="203" t="s">
        <v>189</v>
      </c>
      <c r="D878" s="2" t="s">
        <v>590</v>
      </c>
      <c r="E878" s="203" t="s">
        <v>168</v>
      </c>
      <c r="F878" s="2" t="s">
        <v>175</v>
      </c>
      <c r="G878" s="2"/>
      <c r="H878" s="177">
        <v>8000.0</v>
      </c>
      <c r="I878" s="2" t="s">
        <v>908</v>
      </c>
      <c r="J878" s="2">
        <v>2652.1539140675113</v>
      </c>
      <c r="K878" s="2">
        <v>88455.82689640325</v>
      </c>
      <c r="L878" s="204">
        <v>-822439.3482369501</v>
      </c>
      <c r="M878" s="92">
        <v>1952301.5445973254</v>
      </c>
      <c r="N878" s="92">
        <v>2539378.483849434</v>
      </c>
      <c r="O878" s="92">
        <v>1254769.4164296007</v>
      </c>
      <c r="P878" s="92">
        <v>1336286.0</v>
      </c>
      <c r="Q878" s="92">
        <v>697532.1281677247</v>
      </c>
      <c r="R878" s="92">
        <v>1203092.4838494344</v>
      </c>
      <c r="S878" s="92">
        <v>92392.64390388354</v>
      </c>
      <c r="T878" s="92">
        <v>73914.11512310685</v>
      </c>
      <c r="U878" s="92">
        <v>1623420.9746307363</v>
      </c>
      <c r="V878" s="92">
        <v>2983096.60824813</v>
      </c>
      <c r="W878" s="92">
        <v>26.413108529347753</v>
      </c>
      <c r="X878" s="92">
        <v>244.03769307466567</v>
      </c>
      <c r="Y878" s="92">
        <v>4474.871381032727</v>
      </c>
      <c r="Z878" s="92">
        <v>11.549080487985442</v>
      </c>
      <c r="AA878" s="92">
        <v>202.92762182884204</v>
      </c>
      <c r="AB878" s="87">
        <v>4000.0</v>
      </c>
      <c r="AC878" s="2">
        <v>822439.3482369501</v>
      </c>
      <c r="AD878" s="92">
        <v>1254769.4164296007</v>
      </c>
      <c r="AE878" s="92">
        <v>697532.1281677247</v>
      </c>
      <c r="AF878" s="92">
        <v>1623420.9746307363</v>
      </c>
      <c r="AG878" s="92">
        <v>26.413108529347753</v>
      </c>
      <c r="AH878" s="2" t="s">
        <v>904</v>
      </c>
      <c r="AI878" s="2" t="s">
        <v>904</v>
      </c>
      <c r="AJ878" s="2" t="s">
        <v>904</v>
      </c>
      <c r="AK878" s="177">
        <v>73914.11512310685</v>
      </c>
      <c r="AL878" s="2" t="s">
        <v>904</v>
      </c>
      <c r="AM878" s="2" t="s">
        <v>904</v>
      </c>
      <c r="AN878" s="2" t="s">
        <v>904</v>
      </c>
      <c r="AO878" s="2" t="s">
        <v>904</v>
      </c>
      <c r="AP878" s="2" t="s">
        <v>904</v>
      </c>
      <c r="AQ878" s="2" t="s">
        <v>904</v>
      </c>
      <c r="AR878" s="2" t="s">
        <v>904</v>
      </c>
      <c r="AS878" s="2" t="s">
        <v>904</v>
      </c>
      <c r="AT878" s="2" t="s">
        <v>904</v>
      </c>
      <c r="AU878" s="2" t="s">
        <v>904</v>
      </c>
      <c r="AV878" s="2" t="s">
        <v>904</v>
      </c>
      <c r="AW878" s="2" t="s">
        <v>904</v>
      </c>
      <c r="AX878" s="2" t="s">
        <v>904</v>
      </c>
      <c r="AY878" s="2" t="s">
        <v>904</v>
      </c>
      <c r="AZ878" s="2" t="s">
        <v>904</v>
      </c>
      <c r="BA878" s="205">
        <v>93796.34185593639</v>
      </c>
      <c r="BB878" s="205">
        <v>436.28104103112037</v>
      </c>
      <c r="BC878" s="205">
        <v>436.28104103112037</v>
      </c>
      <c r="BD878" s="205">
        <v>436.28104103112037</v>
      </c>
      <c r="BE878" s="205">
        <v>92392.64390388354</v>
      </c>
      <c r="BF878" s="205">
        <v>92392.64390388354</v>
      </c>
      <c r="BG878" s="205">
        <v>0.0</v>
      </c>
      <c r="BH878" s="205">
        <v>73914.11512310685</v>
      </c>
      <c r="BI878" s="2" t="s">
        <v>904</v>
      </c>
      <c r="BJ878" s="2" t="s">
        <v>904</v>
      </c>
      <c r="BK878" s="203">
        <v>33.35244852390252</v>
      </c>
      <c r="BL878" s="2">
        <v>3.0</v>
      </c>
      <c r="BM878" s="207">
        <v>33.35244852390252</v>
      </c>
      <c r="BN878" s="208" t="s">
        <v>905</v>
      </c>
      <c r="BO878" s="87">
        <v>20.0</v>
      </c>
      <c r="BP878" s="101">
        <v>0.05</v>
      </c>
      <c r="BQ878" s="101">
        <v>0.04</v>
      </c>
      <c r="BR878" s="2">
        <v>100.0</v>
      </c>
      <c r="BS878" s="2">
        <v>100.0</v>
      </c>
    </row>
    <row r="879" ht="12.75" customHeight="1">
      <c r="A879" s="87" t="str">
        <f t="shared" si="1"/>
        <v>Colombia Salt marsh Conservation  Large</v>
      </c>
      <c r="B879" s="87" t="s">
        <v>165</v>
      </c>
      <c r="C879" s="203" t="s">
        <v>189</v>
      </c>
      <c r="D879" s="2" t="s">
        <v>590</v>
      </c>
      <c r="E879" s="203" t="s">
        <v>168</v>
      </c>
      <c r="F879" s="2" t="s">
        <v>175</v>
      </c>
      <c r="G879" s="2"/>
      <c r="H879" s="177">
        <v>8000.0</v>
      </c>
      <c r="I879" s="2" t="s">
        <v>908</v>
      </c>
      <c r="J879" s="2">
        <v>2652.1539140675113</v>
      </c>
      <c r="K879" s="2">
        <v>88455.82689640325</v>
      </c>
      <c r="L879" s="204">
        <v>-822439.3482369501</v>
      </c>
      <c r="M879" s="92">
        <v>1952301.5445973254</v>
      </c>
      <c r="N879" s="92">
        <v>2539378.483849434</v>
      </c>
      <c r="O879" s="92">
        <v>1254769.4164296007</v>
      </c>
      <c r="P879" s="92">
        <v>1336286.0</v>
      </c>
      <c r="Q879" s="92">
        <v>697532.1281677247</v>
      </c>
      <c r="R879" s="92">
        <v>1203092.4838494344</v>
      </c>
      <c r="S879" s="92">
        <v>92392.64390388354</v>
      </c>
      <c r="T879" s="92">
        <v>73914.11512310685</v>
      </c>
      <c r="U879" s="92">
        <v>1623420.9746307363</v>
      </c>
      <c r="V879" s="92">
        <v>2983096.60824813</v>
      </c>
      <c r="W879" s="92">
        <v>26.413108529347753</v>
      </c>
      <c r="X879" s="92">
        <v>244.03769307466567</v>
      </c>
      <c r="Y879" s="92">
        <v>4474.871381032727</v>
      </c>
      <c r="Z879" s="92">
        <v>11.549080487985442</v>
      </c>
      <c r="AA879" s="92">
        <v>202.92762182884204</v>
      </c>
      <c r="AB879" s="87">
        <v>4000.0</v>
      </c>
      <c r="AC879" s="2">
        <v>822439.3482369501</v>
      </c>
      <c r="AD879" s="92">
        <v>1254769.4164296007</v>
      </c>
      <c r="AE879" s="92">
        <v>697532.1281677247</v>
      </c>
      <c r="AF879" s="92">
        <v>1623420.9746307363</v>
      </c>
      <c r="AG879" s="92">
        <v>26.413108529347753</v>
      </c>
      <c r="AH879" s="2" t="s">
        <v>904</v>
      </c>
      <c r="AI879" s="2" t="s">
        <v>904</v>
      </c>
      <c r="AJ879" s="2" t="s">
        <v>904</v>
      </c>
      <c r="AK879" s="177">
        <v>73914.11512310685</v>
      </c>
      <c r="AL879" s="2" t="s">
        <v>904</v>
      </c>
      <c r="AM879" s="2" t="s">
        <v>904</v>
      </c>
      <c r="AN879" s="2" t="s">
        <v>904</v>
      </c>
      <c r="AO879" s="2" t="s">
        <v>904</v>
      </c>
      <c r="AP879" s="2" t="s">
        <v>904</v>
      </c>
      <c r="AQ879" s="2" t="s">
        <v>904</v>
      </c>
      <c r="AR879" s="2" t="s">
        <v>904</v>
      </c>
      <c r="AS879" s="2" t="s">
        <v>904</v>
      </c>
      <c r="AT879" s="2" t="s">
        <v>904</v>
      </c>
      <c r="AU879" s="2" t="s">
        <v>904</v>
      </c>
      <c r="AV879" s="2" t="s">
        <v>904</v>
      </c>
      <c r="AW879" s="2" t="s">
        <v>904</v>
      </c>
      <c r="AX879" s="2" t="s">
        <v>904</v>
      </c>
      <c r="AY879" s="2" t="s">
        <v>904</v>
      </c>
      <c r="AZ879" s="2" t="s">
        <v>904</v>
      </c>
      <c r="BA879" s="205">
        <v>93796.34185593639</v>
      </c>
      <c r="BB879" s="205">
        <v>436.28104103112037</v>
      </c>
      <c r="BC879" s="205">
        <v>436.28104103112037</v>
      </c>
      <c r="BD879" s="205">
        <v>436.28104103112037</v>
      </c>
      <c r="BE879" s="205">
        <v>92392.64390388354</v>
      </c>
      <c r="BF879" s="205">
        <v>92392.64390388354</v>
      </c>
      <c r="BG879" s="205">
        <v>0.0</v>
      </c>
      <c r="BH879" s="205">
        <v>73914.11512310685</v>
      </c>
      <c r="BI879" s="2" t="s">
        <v>904</v>
      </c>
      <c r="BJ879" s="2" t="s">
        <v>904</v>
      </c>
      <c r="BK879" s="203">
        <v>33.35244852390252</v>
      </c>
      <c r="BL879" s="2">
        <v>3.0</v>
      </c>
      <c r="BM879" s="207">
        <v>33.35244852390252</v>
      </c>
      <c r="BN879" s="208" t="s">
        <v>905</v>
      </c>
      <c r="BO879" s="87">
        <v>20.0</v>
      </c>
      <c r="BP879" s="101">
        <v>0.05</v>
      </c>
      <c r="BQ879" s="101">
        <v>0.04</v>
      </c>
      <c r="BR879" s="2">
        <v>100.0</v>
      </c>
      <c r="BS879" s="2">
        <v>100.0</v>
      </c>
    </row>
    <row r="880" ht="12.75" customHeight="1">
      <c r="A880" s="87" t="str">
        <f t="shared" si="1"/>
        <v>Colombia Mangrove Conservation  Large</v>
      </c>
      <c r="B880" s="87" t="s">
        <v>165</v>
      </c>
      <c r="C880" s="203" t="s">
        <v>189</v>
      </c>
      <c r="D880" s="2" t="s">
        <v>590</v>
      </c>
      <c r="E880" s="203" t="s">
        <v>160</v>
      </c>
      <c r="F880" s="2" t="s">
        <v>175</v>
      </c>
      <c r="G880" s="2"/>
      <c r="H880" s="177">
        <v>40000.0</v>
      </c>
      <c r="I880" s="2" t="s">
        <v>908</v>
      </c>
      <c r="J880" s="2">
        <v>1041159.8332095847</v>
      </c>
      <c r="K880" s="2">
        <v>3.123479499628754E7</v>
      </c>
      <c r="L880" s="204">
        <v>1.934308700082691E7</v>
      </c>
      <c r="M880" s="92">
        <v>7299687.532178836</v>
      </c>
      <c r="N880" s="92">
        <v>1.1927065016102409E7</v>
      </c>
      <c r="O880" s="92">
        <v>1611443.8506912831</v>
      </c>
      <c r="P880" s="92">
        <v>1712662.3333333333</v>
      </c>
      <c r="Q880" s="92">
        <v>5688243.681487553</v>
      </c>
      <c r="R880" s="92">
        <v>1.0214402682769075E7</v>
      </c>
      <c r="S880" s="92">
        <v>2985778.5211812714</v>
      </c>
      <c r="T880" s="92">
        <v>2388622.816945018</v>
      </c>
      <c r="U880" s="92">
        <v>4.763286523887077E7</v>
      </c>
      <c r="V880" s="92">
        <v>8.631678119380072E7</v>
      </c>
      <c r="W880" s="92">
        <v>3.0560235297069354</v>
      </c>
      <c r="X880" s="92">
        <v>182.4921883044709</v>
      </c>
      <c r="Y880" s="92">
        <v>2446.6634711529177</v>
      </c>
      <c r="Z880" s="92">
        <v>74.64446302953179</v>
      </c>
      <c r="AA880" s="92">
        <v>1190.8216309717693</v>
      </c>
      <c r="AB880" s="87">
        <v>20000.0</v>
      </c>
      <c r="AC880" s="2">
        <v>0.0</v>
      </c>
      <c r="AD880" s="92">
        <v>1611443.8506912831</v>
      </c>
      <c r="AE880" s="92">
        <v>5688243.681487553</v>
      </c>
      <c r="AF880" s="92">
        <v>4.763286523887077E7</v>
      </c>
      <c r="AG880" s="92">
        <v>3.0560235297069354</v>
      </c>
      <c r="AH880" s="2" t="s">
        <v>904</v>
      </c>
      <c r="AI880" s="2" t="s">
        <v>904</v>
      </c>
      <c r="AJ880" s="2" t="s">
        <v>904</v>
      </c>
      <c r="AK880" s="177">
        <v>2388622.816945018</v>
      </c>
      <c r="AL880" s="2" t="s">
        <v>904</v>
      </c>
      <c r="AM880" s="2" t="s">
        <v>904</v>
      </c>
      <c r="AN880" s="2" t="s">
        <v>904</v>
      </c>
      <c r="AO880" s="2" t="s">
        <v>904</v>
      </c>
      <c r="AP880" s="2" t="s">
        <v>904</v>
      </c>
      <c r="AQ880" s="2" t="s">
        <v>904</v>
      </c>
      <c r="AR880" s="2" t="s">
        <v>904</v>
      </c>
      <c r="AS880" s="2" t="s">
        <v>904</v>
      </c>
      <c r="AT880" s="2" t="s">
        <v>904</v>
      </c>
      <c r="AU880" s="2" t="s">
        <v>904</v>
      </c>
      <c r="AV880" s="2" t="s">
        <v>904</v>
      </c>
      <c r="AW880" s="2" t="s">
        <v>904</v>
      </c>
      <c r="AX880" s="2" t="s">
        <v>904</v>
      </c>
      <c r="AY880" s="2" t="s">
        <v>904</v>
      </c>
      <c r="AZ880" s="2" t="s">
        <v>904</v>
      </c>
      <c r="BA880" s="205">
        <v>5637106.199941218</v>
      </c>
      <c r="BB880" s="205">
        <v>2983.527411205054</v>
      </c>
      <c r="BC880" s="205">
        <v>2983.527411205054</v>
      </c>
      <c r="BD880" s="205">
        <v>2983.527411205054</v>
      </c>
      <c r="BE880" s="205">
        <v>2985778.5211812714</v>
      </c>
      <c r="BF880" s="205">
        <v>2985778.5211812714</v>
      </c>
      <c r="BG880" s="205">
        <v>0.0</v>
      </c>
      <c r="BH880" s="205">
        <v>2388622.816945018</v>
      </c>
      <c r="BI880" s="2" t="s">
        <v>904</v>
      </c>
      <c r="BJ880" s="2" t="s">
        <v>904</v>
      </c>
      <c r="BK880" s="203">
        <v>30.0</v>
      </c>
      <c r="BL880" s="2">
        <v>3.0</v>
      </c>
      <c r="BM880" s="207">
        <v>30.0</v>
      </c>
      <c r="BN880" s="208" t="s">
        <v>906</v>
      </c>
      <c r="BO880" s="87">
        <v>20.0</v>
      </c>
      <c r="BP880" s="101">
        <v>0.05</v>
      </c>
      <c r="BQ880" s="101">
        <v>0.04</v>
      </c>
      <c r="BR880" s="2">
        <v>100.0</v>
      </c>
      <c r="BS880" s="2">
        <v>100.0</v>
      </c>
    </row>
    <row r="881" ht="12.75" customHeight="1">
      <c r="A881" s="87" t="str">
        <f t="shared" si="1"/>
        <v>Colombia Mangrove Conservation  Large</v>
      </c>
      <c r="B881" s="87" t="s">
        <v>165</v>
      </c>
      <c r="C881" s="203" t="s">
        <v>189</v>
      </c>
      <c r="D881" s="2" t="s">
        <v>590</v>
      </c>
      <c r="E881" s="203" t="s">
        <v>160</v>
      </c>
      <c r="F881" s="2" t="s">
        <v>175</v>
      </c>
      <c r="G881" s="2"/>
      <c r="H881" s="177">
        <v>40000.0</v>
      </c>
      <c r="I881" s="2" t="s">
        <v>908</v>
      </c>
      <c r="J881" s="2">
        <v>1041159.8332095847</v>
      </c>
      <c r="K881" s="2">
        <v>3.123479499628754E7</v>
      </c>
      <c r="L881" s="204">
        <v>1.934308700082691E7</v>
      </c>
      <c r="M881" s="92">
        <v>7299687.532178836</v>
      </c>
      <c r="N881" s="92">
        <v>1.1927065016102409E7</v>
      </c>
      <c r="O881" s="92">
        <v>1611443.8506912831</v>
      </c>
      <c r="P881" s="92">
        <v>1712662.3333333333</v>
      </c>
      <c r="Q881" s="92">
        <v>5688243.681487553</v>
      </c>
      <c r="R881" s="92">
        <v>1.0214402682769075E7</v>
      </c>
      <c r="S881" s="92">
        <v>2985778.5211812714</v>
      </c>
      <c r="T881" s="92">
        <v>2388622.816945018</v>
      </c>
      <c r="U881" s="92">
        <v>4.763286523887077E7</v>
      </c>
      <c r="V881" s="92">
        <v>8.631678119380072E7</v>
      </c>
      <c r="W881" s="92">
        <v>3.0560235297069354</v>
      </c>
      <c r="X881" s="92">
        <v>182.4921883044709</v>
      </c>
      <c r="Y881" s="92">
        <v>2446.6634711529177</v>
      </c>
      <c r="Z881" s="92">
        <v>74.64446302953179</v>
      </c>
      <c r="AA881" s="92">
        <v>1190.8216309717693</v>
      </c>
      <c r="AB881" s="87">
        <v>20000.0</v>
      </c>
      <c r="AC881" s="2">
        <v>0.0</v>
      </c>
      <c r="AD881" s="92">
        <v>1611443.8506912831</v>
      </c>
      <c r="AE881" s="92">
        <v>5688243.681487553</v>
      </c>
      <c r="AF881" s="92">
        <v>4.763286523887077E7</v>
      </c>
      <c r="AG881" s="92">
        <v>3.0560235297069354</v>
      </c>
      <c r="AH881" s="2" t="s">
        <v>904</v>
      </c>
      <c r="AI881" s="2" t="s">
        <v>904</v>
      </c>
      <c r="AJ881" s="2" t="s">
        <v>904</v>
      </c>
      <c r="AK881" s="177">
        <v>2388622.816945018</v>
      </c>
      <c r="AL881" s="2" t="s">
        <v>904</v>
      </c>
      <c r="AM881" s="2" t="s">
        <v>904</v>
      </c>
      <c r="AN881" s="2" t="s">
        <v>904</v>
      </c>
      <c r="AO881" s="2" t="s">
        <v>904</v>
      </c>
      <c r="AP881" s="2" t="s">
        <v>904</v>
      </c>
      <c r="AQ881" s="2" t="s">
        <v>904</v>
      </c>
      <c r="AR881" s="2" t="s">
        <v>904</v>
      </c>
      <c r="AS881" s="2" t="s">
        <v>904</v>
      </c>
      <c r="AT881" s="2" t="s">
        <v>904</v>
      </c>
      <c r="AU881" s="2" t="s">
        <v>904</v>
      </c>
      <c r="AV881" s="2" t="s">
        <v>904</v>
      </c>
      <c r="AW881" s="2" t="s">
        <v>904</v>
      </c>
      <c r="AX881" s="2" t="s">
        <v>904</v>
      </c>
      <c r="AY881" s="2" t="s">
        <v>904</v>
      </c>
      <c r="AZ881" s="2" t="s">
        <v>904</v>
      </c>
      <c r="BA881" s="205">
        <v>5637106.199941218</v>
      </c>
      <c r="BB881" s="205">
        <v>2983.527411205054</v>
      </c>
      <c r="BC881" s="205">
        <v>2983.527411205054</v>
      </c>
      <c r="BD881" s="205">
        <v>2983.527411205054</v>
      </c>
      <c r="BE881" s="205">
        <v>2985778.5211812714</v>
      </c>
      <c r="BF881" s="205">
        <v>2985778.5211812714</v>
      </c>
      <c r="BG881" s="205">
        <v>0.0</v>
      </c>
      <c r="BH881" s="205">
        <v>2388622.816945018</v>
      </c>
      <c r="BI881" s="2" t="s">
        <v>904</v>
      </c>
      <c r="BJ881" s="2" t="s">
        <v>904</v>
      </c>
      <c r="BK881" s="203">
        <v>30.0</v>
      </c>
      <c r="BL881" s="2">
        <v>3.0</v>
      </c>
      <c r="BM881" s="207">
        <v>30.0</v>
      </c>
      <c r="BN881" s="208" t="s">
        <v>906</v>
      </c>
      <c r="BO881" s="87">
        <v>20.0</v>
      </c>
      <c r="BP881" s="101">
        <v>0.05</v>
      </c>
      <c r="BQ881" s="101">
        <v>0.04</v>
      </c>
      <c r="BR881" s="2">
        <v>100.0</v>
      </c>
      <c r="BS881" s="2">
        <v>100.0</v>
      </c>
    </row>
    <row r="882" ht="12.75" customHeight="1">
      <c r="A882" s="87" t="str">
        <f t="shared" si="1"/>
        <v>Colombia Seagrass Conservation  Large</v>
      </c>
      <c r="B882" s="87" t="s">
        <v>165</v>
      </c>
      <c r="C882" s="203" t="s">
        <v>189</v>
      </c>
      <c r="D882" s="2" t="s">
        <v>590</v>
      </c>
      <c r="E882" s="203" t="s">
        <v>167</v>
      </c>
      <c r="F882" s="2" t="s">
        <v>175</v>
      </c>
      <c r="G882" s="2"/>
      <c r="H882" s="177">
        <v>4000.0</v>
      </c>
      <c r="I882" s="2" t="s">
        <v>908</v>
      </c>
      <c r="J882" s="2">
        <v>3147.039997473311</v>
      </c>
      <c r="K882" s="2">
        <v>94411.19992419933</v>
      </c>
      <c r="L882" s="204">
        <v>-1701726.8983772036</v>
      </c>
      <c r="M882" s="92">
        <v>1791243.0845084656</v>
      </c>
      <c r="N882" s="92">
        <v>2244337.5162094235</v>
      </c>
      <c r="O882" s="92">
        <v>1254769.4164296007</v>
      </c>
      <c r="P882" s="92">
        <v>1336286.0</v>
      </c>
      <c r="Q882" s="92">
        <v>536473.6680788648</v>
      </c>
      <c r="R882" s="92">
        <v>908051.5162094235</v>
      </c>
      <c r="S882" s="92">
        <v>5807.418338205112</v>
      </c>
      <c r="T882" s="92">
        <v>4645.934670564091</v>
      </c>
      <c r="U882" s="92">
        <v>89516.186131262</v>
      </c>
      <c r="V882" s="92">
        <v>171223.2927531071</v>
      </c>
      <c r="W882" s="92">
        <v>385.55063975770025</v>
      </c>
      <c r="X882" s="92">
        <v>447.8107711271164</v>
      </c>
      <c r="Y882" s="92">
        <v>16156.757677157726</v>
      </c>
      <c r="Z882" s="92">
        <v>1.451854584551278</v>
      </c>
      <c r="AA882" s="92">
        <v>22.3790465328155</v>
      </c>
      <c r="AB882" s="87">
        <v>2000.0</v>
      </c>
      <c r="AC882" s="2">
        <v>1701726.8983772036</v>
      </c>
      <c r="AD882" s="92">
        <v>1254769.4164296007</v>
      </c>
      <c r="AE882" s="92">
        <v>536473.6680788648</v>
      </c>
      <c r="AF882" s="92">
        <v>89516.186131262</v>
      </c>
      <c r="AG882" s="92">
        <v>385.55063975770025</v>
      </c>
      <c r="AH882" s="2" t="s">
        <v>904</v>
      </c>
      <c r="AI882" s="2" t="s">
        <v>904</v>
      </c>
      <c r="AJ882" s="2" t="s">
        <v>904</v>
      </c>
      <c r="AK882" s="177">
        <v>4645.934670564091</v>
      </c>
      <c r="AL882" s="2" t="s">
        <v>904</v>
      </c>
      <c r="AM882" s="2" t="s">
        <v>904</v>
      </c>
      <c r="AN882" s="2" t="s">
        <v>904</v>
      </c>
      <c r="AO882" s="2" t="s">
        <v>904</v>
      </c>
      <c r="AP882" s="2" t="s">
        <v>904</v>
      </c>
      <c r="AQ882" s="2" t="s">
        <v>904</v>
      </c>
      <c r="AR882" s="2" t="s">
        <v>904</v>
      </c>
      <c r="AS882" s="2" t="s">
        <v>904</v>
      </c>
      <c r="AT882" s="2" t="s">
        <v>904</v>
      </c>
      <c r="AU882" s="2" t="s">
        <v>904</v>
      </c>
      <c r="AV882" s="2" t="s">
        <v>904</v>
      </c>
      <c r="AW882" s="2" t="s">
        <v>904</v>
      </c>
      <c r="AX882" s="2" t="s">
        <v>904</v>
      </c>
      <c r="AY882" s="2" t="s">
        <v>904</v>
      </c>
      <c r="AZ882" s="2" t="s">
        <v>904</v>
      </c>
      <c r="BA882" s="205">
        <v>897719.3557148725</v>
      </c>
      <c r="BB882" s="205">
        <v>110.8664943982485</v>
      </c>
      <c r="BC882" s="205">
        <v>110.8664943982485</v>
      </c>
      <c r="BD882" s="205">
        <v>110.8664943982485</v>
      </c>
      <c r="BE882" s="205">
        <v>5807.418338205112</v>
      </c>
      <c r="BF882" s="205">
        <v>5807.418338205112</v>
      </c>
      <c r="BG882" s="205">
        <v>0.0</v>
      </c>
      <c r="BH882" s="205">
        <v>4645.934670564091</v>
      </c>
      <c r="BI882" s="2" t="s">
        <v>904</v>
      </c>
      <c r="BJ882" s="2" t="s">
        <v>904</v>
      </c>
      <c r="BK882" s="203">
        <v>30.0</v>
      </c>
      <c r="BL882" s="2">
        <v>1.0</v>
      </c>
      <c r="BM882" s="207">
        <v>30.0</v>
      </c>
      <c r="BN882" s="208" t="s">
        <v>906</v>
      </c>
      <c r="BO882" s="87">
        <v>20.0</v>
      </c>
      <c r="BP882" s="101">
        <v>0.05</v>
      </c>
      <c r="BQ882" s="101">
        <v>0.04</v>
      </c>
      <c r="BR882" s="2">
        <v>100.0</v>
      </c>
      <c r="BS882" s="2">
        <v>100.0</v>
      </c>
    </row>
    <row r="883" ht="12.75" customHeight="1">
      <c r="A883" s="87" t="str">
        <f t="shared" si="1"/>
        <v>Colombia Seagrass Conservation  Large</v>
      </c>
      <c r="B883" s="87" t="s">
        <v>165</v>
      </c>
      <c r="C883" s="203" t="s">
        <v>189</v>
      </c>
      <c r="D883" s="2" t="s">
        <v>590</v>
      </c>
      <c r="E883" s="203" t="s">
        <v>167</v>
      </c>
      <c r="F883" s="2" t="s">
        <v>175</v>
      </c>
      <c r="G883" s="2"/>
      <c r="H883" s="177">
        <v>4000.0</v>
      </c>
      <c r="I883" s="2" t="s">
        <v>908</v>
      </c>
      <c r="J883" s="2">
        <v>3147.039997473311</v>
      </c>
      <c r="K883" s="2">
        <v>94411.19992419933</v>
      </c>
      <c r="L883" s="204">
        <v>-1701726.8983772036</v>
      </c>
      <c r="M883" s="92">
        <v>1791243.0845084656</v>
      </c>
      <c r="N883" s="92">
        <v>2244337.5162094235</v>
      </c>
      <c r="O883" s="92">
        <v>1254769.4164296007</v>
      </c>
      <c r="P883" s="92">
        <v>1336286.0</v>
      </c>
      <c r="Q883" s="92">
        <v>536473.6680788648</v>
      </c>
      <c r="R883" s="92">
        <v>908051.5162094235</v>
      </c>
      <c r="S883" s="92">
        <v>5807.418338205112</v>
      </c>
      <c r="T883" s="92">
        <v>4645.934670564091</v>
      </c>
      <c r="U883" s="92">
        <v>89516.186131262</v>
      </c>
      <c r="V883" s="92">
        <v>171223.2927531071</v>
      </c>
      <c r="W883" s="92">
        <v>385.55063975770025</v>
      </c>
      <c r="X883" s="92">
        <v>447.8107711271164</v>
      </c>
      <c r="Y883" s="92">
        <v>16156.757677157726</v>
      </c>
      <c r="Z883" s="92">
        <v>1.451854584551278</v>
      </c>
      <c r="AA883" s="92">
        <v>22.3790465328155</v>
      </c>
      <c r="AB883" s="87">
        <v>2000.0</v>
      </c>
      <c r="AC883" s="2">
        <v>1701726.8983772036</v>
      </c>
      <c r="AD883" s="92">
        <v>1254769.4164296007</v>
      </c>
      <c r="AE883" s="92">
        <v>536473.6680788648</v>
      </c>
      <c r="AF883" s="92">
        <v>89516.186131262</v>
      </c>
      <c r="AG883" s="92">
        <v>385.55063975770025</v>
      </c>
      <c r="AH883" s="2" t="s">
        <v>904</v>
      </c>
      <c r="AI883" s="2" t="s">
        <v>904</v>
      </c>
      <c r="AJ883" s="2" t="s">
        <v>904</v>
      </c>
      <c r="AK883" s="177">
        <v>4645.934670564091</v>
      </c>
      <c r="AL883" s="2" t="s">
        <v>904</v>
      </c>
      <c r="AM883" s="2" t="s">
        <v>904</v>
      </c>
      <c r="AN883" s="2" t="s">
        <v>904</v>
      </c>
      <c r="AO883" s="2" t="s">
        <v>904</v>
      </c>
      <c r="AP883" s="2" t="s">
        <v>904</v>
      </c>
      <c r="AQ883" s="2" t="s">
        <v>904</v>
      </c>
      <c r="AR883" s="2" t="s">
        <v>904</v>
      </c>
      <c r="AS883" s="2" t="s">
        <v>904</v>
      </c>
      <c r="AT883" s="2" t="s">
        <v>904</v>
      </c>
      <c r="AU883" s="2" t="s">
        <v>904</v>
      </c>
      <c r="AV883" s="2" t="s">
        <v>904</v>
      </c>
      <c r="AW883" s="2" t="s">
        <v>904</v>
      </c>
      <c r="AX883" s="2" t="s">
        <v>904</v>
      </c>
      <c r="AY883" s="2" t="s">
        <v>904</v>
      </c>
      <c r="AZ883" s="2" t="s">
        <v>904</v>
      </c>
      <c r="BA883" s="205">
        <v>897719.3557148725</v>
      </c>
      <c r="BB883" s="205">
        <v>110.8664943982485</v>
      </c>
      <c r="BC883" s="205">
        <v>110.8664943982485</v>
      </c>
      <c r="BD883" s="205">
        <v>110.8664943982485</v>
      </c>
      <c r="BE883" s="205">
        <v>5807.418338205112</v>
      </c>
      <c r="BF883" s="205">
        <v>5807.418338205112</v>
      </c>
      <c r="BG883" s="205">
        <v>0.0</v>
      </c>
      <c r="BH883" s="205">
        <v>4645.934670564091</v>
      </c>
      <c r="BI883" s="2" t="s">
        <v>904</v>
      </c>
      <c r="BJ883" s="2" t="s">
        <v>904</v>
      </c>
      <c r="BK883" s="203">
        <v>30.0</v>
      </c>
      <c r="BL883" s="2">
        <v>1.0</v>
      </c>
      <c r="BM883" s="207">
        <v>30.0</v>
      </c>
      <c r="BN883" s="208" t="s">
        <v>906</v>
      </c>
      <c r="BO883" s="87">
        <v>20.0</v>
      </c>
      <c r="BP883" s="101">
        <v>0.05</v>
      </c>
      <c r="BQ883" s="101">
        <v>0.04</v>
      </c>
      <c r="BR883" s="2">
        <v>100.0</v>
      </c>
      <c r="BS883" s="2">
        <v>100.0</v>
      </c>
    </row>
    <row r="884" ht="12.75" customHeight="1">
      <c r="A884" s="87" t="str">
        <f t="shared" si="1"/>
        <v>Colombia Salt marsh Conservation  Large</v>
      </c>
      <c r="B884" s="87" t="s">
        <v>165</v>
      </c>
      <c r="C884" s="203" t="s">
        <v>189</v>
      </c>
      <c r="D884" s="2" t="s">
        <v>590</v>
      </c>
      <c r="E884" s="203" t="s">
        <v>168</v>
      </c>
      <c r="F884" s="2" t="s">
        <v>175</v>
      </c>
      <c r="G884" s="2"/>
      <c r="H884" s="177">
        <v>8000.0</v>
      </c>
      <c r="I884" s="2" t="s">
        <v>908</v>
      </c>
      <c r="J884" s="2">
        <v>2652.1539140675113</v>
      </c>
      <c r="K884" s="2">
        <v>79564.61742202535</v>
      </c>
      <c r="L884" s="204">
        <v>-899227.8374642669</v>
      </c>
      <c r="M884" s="92">
        <v>1935983.5964677515</v>
      </c>
      <c r="N884" s="92">
        <v>2509393.6453635497</v>
      </c>
      <c r="O884" s="92">
        <v>1254769.4164296007</v>
      </c>
      <c r="P884" s="92">
        <v>1336286.0</v>
      </c>
      <c r="Q884" s="92">
        <v>681214.180038151</v>
      </c>
      <c r="R884" s="92">
        <v>1173107.6453635497</v>
      </c>
      <c r="S884" s="92">
        <v>92392.64390388354</v>
      </c>
      <c r="T884" s="92">
        <v>73914.11512310685</v>
      </c>
      <c r="U884" s="92">
        <v>1460241.4933349988</v>
      </c>
      <c r="V884" s="92">
        <v>2683248.223389282</v>
      </c>
      <c r="W884" s="92">
        <v>26.19233949081708</v>
      </c>
      <c r="X884" s="92">
        <v>241.99794955846895</v>
      </c>
      <c r="Y884" s="92">
        <v>4437.469003677507</v>
      </c>
      <c r="Z884" s="92">
        <v>11.549080487985442</v>
      </c>
      <c r="AA884" s="92">
        <v>182.53018666687487</v>
      </c>
      <c r="AB884" s="87">
        <v>4000.0</v>
      </c>
      <c r="AC884" s="2">
        <v>899227.8374642669</v>
      </c>
      <c r="AD884" s="92">
        <v>1254769.4164296007</v>
      </c>
      <c r="AE884" s="92">
        <v>681214.180038151</v>
      </c>
      <c r="AF884" s="92">
        <v>1460241.4933349988</v>
      </c>
      <c r="AG884" s="92">
        <v>26.19233949081708</v>
      </c>
      <c r="AH884" s="2" t="s">
        <v>904</v>
      </c>
      <c r="AI884" s="2" t="s">
        <v>904</v>
      </c>
      <c r="AJ884" s="2" t="s">
        <v>904</v>
      </c>
      <c r="AK884" s="177">
        <v>73914.11512310685</v>
      </c>
      <c r="AL884" s="2" t="s">
        <v>904</v>
      </c>
      <c r="AM884" s="2" t="s">
        <v>904</v>
      </c>
      <c r="AN884" s="2" t="s">
        <v>904</v>
      </c>
      <c r="AO884" s="2" t="s">
        <v>904</v>
      </c>
      <c r="AP884" s="2" t="s">
        <v>904</v>
      </c>
      <c r="AQ884" s="2" t="s">
        <v>904</v>
      </c>
      <c r="AR884" s="2" t="s">
        <v>904</v>
      </c>
      <c r="AS884" s="2" t="s">
        <v>904</v>
      </c>
      <c r="AT884" s="2" t="s">
        <v>904</v>
      </c>
      <c r="AU884" s="2" t="s">
        <v>904</v>
      </c>
      <c r="AV884" s="2" t="s">
        <v>904</v>
      </c>
      <c r="AW884" s="2" t="s">
        <v>904</v>
      </c>
      <c r="AX884" s="2" t="s">
        <v>904</v>
      </c>
      <c r="AY884" s="2" t="s">
        <v>904</v>
      </c>
      <c r="AZ884" s="2" t="s">
        <v>904</v>
      </c>
      <c r="BA884" s="205">
        <v>93796.34185593639</v>
      </c>
      <c r="BB884" s="205">
        <v>436.28104103112037</v>
      </c>
      <c r="BC884" s="205">
        <v>436.28104103112037</v>
      </c>
      <c r="BD884" s="205">
        <v>436.28104103112037</v>
      </c>
      <c r="BE884" s="205">
        <v>92392.64390388354</v>
      </c>
      <c r="BF884" s="205">
        <v>92392.64390388354</v>
      </c>
      <c r="BG884" s="205">
        <v>0.0</v>
      </c>
      <c r="BH884" s="205">
        <v>73914.11512310685</v>
      </c>
      <c r="BI884" s="2" t="s">
        <v>904</v>
      </c>
      <c r="BJ884" s="2" t="s">
        <v>904</v>
      </c>
      <c r="BK884" s="203">
        <v>30.0</v>
      </c>
      <c r="BL884" s="2">
        <v>3.0</v>
      </c>
      <c r="BM884" s="207">
        <v>30.0</v>
      </c>
      <c r="BN884" s="208" t="s">
        <v>906</v>
      </c>
      <c r="BO884" s="87">
        <v>20.0</v>
      </c>
      <c r="BP884" s="101">
        <v>0.05</v>
      </c>
      <c r="BQ884" s="101">
        <v>0.04</v>
      </c>
      <c r="BR884" s="2">
        <v>100.0</v>
      </c>
      <c r="BS884" s="2">
        <v>100.0</v>
      </c>
    </row>
    <row r="885" ht="12.75" customHeight="1">
      <c r="A885" s="87" t="str">
        <f t="shared" si="1"/>
        <v>Colombia Salt marsh Conservation  Large</v>
      </c>
      <c r="B885" s="87" t="s">
        <v>165</v>
      </c>
      <c r="C885" s="203" t="s">
        <v>189</v>
      </c>
      <c r="D885" s="2" t="s">
        <v>590</v>
      </c>
      <c r="E885" s="203" t="s">
        <v>168</v>
      </c>
      <c r="F885" s="2" t="s">
        <v>175</v>
      </c>
      <c r="G885" s="2"/>
      <c r="H885" s="177">
        <v>8000.0</v>
      </c>
      <c r="I885" s="2" t="s">
        <v>908</v>
      </c>
      <c r="J885" s="2">
        <v>2652.1539140675113</v>
      </c>
      <c r="K885" s="2">
        <v>79564.61742202535</v>
      </c>
      <c r="L885" s="204">
        <v>-899227.8374642669</v>
      </c>
      <c r="M885" s="92">
        <v>1935983.5964677515</v>
      </c>
      <c r="N885" s="92">
        <v>2509393.6453635497</v>
      </c>
      <c r="O885" s="92">
        <v>1254769.4164296007</v>
      </c>
      <c r="P885" s="92">
        <v>1336286.0</v>
      </c>
      <c r="Q885" s="92">
        <v>681214.180038151</v>
      </c>
      <c r="R885" s="92">
        <v>1173107.6453635497</v>
      </c>
      <c r="S885" s="92">
        <v>92392.64390388354</v>
      </c>
      <c r="T885" s="92">
        <v>73914.11512310685</v>
      </c>
      <c r="U885" s="92">
        <v>1460241.4933349988</v>
      </c>
      <c r="V885" s="92">
        <v>2683248.223389282</v>
      </c>
      <c r="W885" s="92">
        <v>26.19233949081708</v>
      </c>
      <c r="X885" s="92">
        <v>241.99794955846895</v>
      </c>
      <c r="Y885" s="92">
        <v>4437.469003677507</v>
      </c>
      <c r="Z885" s="92">
        <v>11.549080487985442</v>
      </c>
      <c r="AA885" s="92">
        <v>182.53018666687487</v>
      </c>
      <c r="AB885" s="87">
        <v>4000.0</v>
      </c>
      <c r="AC885" s="2">
        <v>899227.8374642669</v>
      </c>
      <c r="AD885" s="92">
        <v>1254769.4164296007</v>
      </c>
      <c r="AE885" s="92">
        <v>681214.180038151</v>
      </c>
      <c r="AF885" s="92">
        <v>1460241.4933349988</v>
      </c>
      <c r="AG885" s="92">
        <v>26.19233949081708</v>
      </c>
      <c r="AH885" s="2" t="s">
        <v>904</v>
      </c>
      <c r="AI885" s="2" t="s">
        <v>904</v>
      </c>
      <c r="AJ885" s="2" t="s">
        <v>904</v>
      </c>
      <c r="AK885" s="177">
        <v>73914.11512310685</v>
      </c>
      <c r="AL885" s="2" t="s">
        <v>904</v>
      </c>
      <c r="AM885" s="2" t="s">
        <v>904</v>
      </c>
      <c r="AN885" s="2" t="s">
        <v>904</v>
      </c>
      <c r="AO885" s="2" t="s">
        <v>904</v>
      </c>
      <c r="AP885" s="2" t="s">
        <v>904</v>
      </c>
      <c r="AQ885" s="2" t="s">
        <v>904</v>
      </c>
      <c r="AR885" s="2" t="s">
        <v>904</v>
      </c>
      <c r="AS885" s="2" t="s">
        <v>904</v>
      </c>
      <c r="AT885" s="2" t="s">
        <v>904</v>
      </c>
      <c r="AU885" s="2" t="s">
        <v>904</v>
      </c>
      <c r="AV885" s="2" t="s">
        <v>904</v>
      </c>
      <c r="AW885" s="2" t="s">
        <v>904</v>
      </c>
      <c r="AX885" s="2" t="s">
        <v>904</v>
      </c>
      <c r="AY885" s="2" t="s">
        <v>904</v>
      </c>
      <c r="AZ885" s="2" t="s">
        <v>904</v>
      </c>
      <c r="BA885" s="205">
        <v>93796.34185593639</v>
      </c>
      <c r="BB885" s="205">
        <v>436.28104103112037</v>
      </c>
      <c r="BC885" s="205">
        <v>436.28104103112037</v>
      </c>
      <c r="BD885" s="205">
        <v>436.28104103112037</v>
      </c>
      <c r="BE885" s="205">
        <v>92392.64390388354</v>
      </c>
      <c r="BF885" s="205">
        <v>92392.64390388354</v>
      </c>
      <c r="BG885" s="205">
        <v>0.0</v>
      </c>
      <c r="BH885" s="205">
        <v>73914.11512310685</v>
      </c>
      <c r="BI885" s="2" t="s">
        <v>904</v>
      </c>
      <c r="BJ885" s="2" t="s">
        <v>904</v>
      </c>
      <c r="BK885" s="203">
        <v>30.0</v>
      </c>
      <c r="BL885" s="2">
        <v>3.0</v>
      </c>
      <c r="BM885" s="207">
        <v>30.0</v>
      </c>
      <c r="BN885" s="208" t="s">
        <v>906</v>
      </c>
      <c r="BO885" s="87">
        <v>20.0</v>
      </c>
      <c r="BP885" s="101">
        <v>0.05</v>
      </c>
      <c r="BQ885" s="101">
        <v>0.04</v>
      </c>
      <c r="BR885" s="2">
        <v>100.0</v>
      </c>
      <c r="BS885" s="2">
        <v>100.0</v>
      </c>
    </row>
    <row r="886" ht="12.75" customHeight="1">
      <c r="A886" s="87" t="str">
        <f t="shared" si="1"/>
        <v>Colombia Mangrove Conservation  Medium</v>
      </c>
      <c r="B886" s="87" t="s">
        <v>165</v>
      </c>
      <c r="C886" s="203" t="s">
        <v>189</v>
      </c>
      <c r="D886" s="2" t="s">
        <v>590</v>
      </c>
      <c r="E886" s="203" t="s">
        <v>160</v>
      </c>
      <c r="F886" s="2" t="s">
        <v>175</v>
      </c>
      <c r="G886" s="2"/>
      <c r="H886" s="177">
        <v>20000.0</v>
      </c>
      <c r="I886" s="2" t="s">
        <v>903</v>
      </c>
      <c r="J886" s="2">
        <v>1041159.8332095847</v>
      </c>
      <c r="K886" s="2">
        <v>2527733.983565946</v>
      </c>
      <c r="L886" s="204">
        <v>-739102.0445511893</v>
      </c>
      <c r="M886" s="92">
        <v>2108562.2126272996</v>
      </c>
      <c r="N886" s="92">
        <v>2814415.599122916</v>
      </c>
      <c r="O886" s="92">
        <v>1254769.4164296007</v>
      </c>
      <c r="P886" s="92">
        <v>1336286.0</v>
      </c>
      <c r="Q886" s="92">
        <v>853792.796197699</v>
      </c>
      <c r="R886" s="92">
        <v>1478129.5991229159</v>
      </c>
      <c r="S886" s="92">
        <v>1492889.2605906357</v>
      </c>
      <c r="T886" s="92">
        <v>1194311.408472509</v>
      </c>
      <c r="U886" s="92">
        <v>1927389.1858938306</v>
      </c>
      <c r="V886" s="92">
        <v>3492673.1742841406</v>
      </c>
      <c r="W886" s="92">
        <v>1.7655045389912938</v>
      </c>
      <c r="X886" s="92">
        <v>105.42811063136497</v>
      </c>
      <c r="Y886" s="92">
        <v>1413.4693079797423</v>
      </c>
      <c r="Z886" s="92">
        <v>74.64446302953179</v>
      </c>
      <c r="AA886" s="92">
        <v>96.36945929469152</v>
      </c>
      <c r="AB886" s="87">
        <v>20000.0</v>
      </c>
      <c r="AC886" s="2">
        <v>739102.0445511893</v>
      </c>
      <c r="AD886" s="92">
        <v>1254769.4164296007</v>
      </c>
      <c r="AE886" s="92">
        <v>853792.796197699</v>
      </c>
      <c r="AF886" s="92">
        <v>1927389.1858938306</v>
      </c>
      <c r="AG886" s="92">
        <v>1.7655045389912938</v>
      </c>
      <c r="AH886" s="2" t="s">
        <v>904</v>
      </c>
      <c r="AI886" s="2" t="s">
        <v>904</v>
      </c>
      <c r="AJ886" s="2" t="s">
        <v>904</v>
      </c>
      <c r="AK886" s="177">
        <v>1194311.408472509</v>
      </c>
      <c r="AL886" s="2" t="s">
        <v>904</v>
      </c>
      <c r="AM886" s="2" t="s">
        <v>904</v>
      </c>
      <c r="AN886" s="2" t="s">
        <v>904</v>
      </c>
      <c r="AO886" s="2" t="s">
        <v>904</v>
      </c>
      <c r="AP886" s="2" t="s">
        <v>904</v>
      </c>
      <c r="AQ886" s="2" t="s">
        <v>904</v>
      </c>
      <c r="AR886" s="2" t="s">
        <v>904</v>
      </c>
      <c r="AS886" s="2" t="s">
        <v>904</v>
      </c>
      <c r="AT886" s="2" t="s">
        <v>904</v>
      </c>
      <c r="AU886" s="2" t="s">
        <v>904</v>
      </c>
      <c r="AV886" s="2" t="s">
        <v>904</v>
      </c>
      <c r="AW886" s="2" t="s">
        <v>904</v>
      </c>
      <c r="AX886" s="2" t="s">
        <v>904</v>
      </c>
      <c r="AY886" s="2" t="s">
        <v>904</v>
      </c>
      <c r="AZ886" s="2" t="s">
        <v>904</v>
      </c>
      <c r="BA886" s="205">
        <v>5637106.199941218</v>
      </c>
      <c r="BB886" s="205">
        <v>1491.763705602527</v>
      </c>
      <c r="BC886" s="205">
        <v>1491.763705602527</v>
      </c>
      <c r="BD886" s="205">
        <v>1491.763705602527</v>
      </c>
      <c r="BE886" s="205">
        <v>1492889.2605906357</v>
      </c>
      <c r="BF886" s="205">
        <v>1492889.2605906357</v>
      </c>
      <c r="BG886" s="205">
        <v>0.0</v>
      </c>
      <c r="BH886" s="205">
        <v>1194311.408472509</v>
      </c>
      <c r="BI886" s="2" t="s">
        <v>904</v>
      </c>
      <c r="BJ886" s="2" t="s">
        <v>904</v>
      </c>
      <c r="BK886" s="203">
        <v>2.4278058977493373</v>
      </c>
      <c r="BL886" s="2">
        <v>3.0</v>
      </c>
      <c r="BM886" s="207">
        <v>2.4278058977493373</v>
      </c>
      <c r="BN886" s="208" t="s">
        <v>905</v>
      </c>
      <c r="BO886" s="87">
        <v>20.0</v>
      </c>
      <c r="BP886" s="101">
        <v>0.05</v>
      </c>
      <c r="BQ886" s="101">
        <v>0.04</v>
      </c>
      <c r="BR886" s="2">
        <v>100.0</v>
      </c>
      <c r="BS886" s="2">
        <v>100.0</v>
      </c>
    </row>
    <row r="887" ht="12.75" customHeight="1">
      <c r="A887" s="87" t="str">
        <f t="shared" si="1"/>
        <v>Colombia Mangrove Conservation  Medium</v>
      </c>
      <c r="B887" s="87" t="s">
        <v>165</v>
      </c>
      <c r="C887" s="203" t="s">
        <v>189</v>
      </c>
      <c r="D887" s="2" t="s">
        <v>590</v>
      </c>
      <c r="E887" s="203" t="s">
        <v>160</v>
      </c>
      <c r="F887" s="2" t="s">
        <v>175</v>
      </c>
      <c r="G887" s="2"/>
      <c r="H887" s="177">
        <v>20000.0</v>
      </c>
      <c r="I887" s="2" t="s">
        <v>903</v>
      </c>
      <c r="J887" s="2">
        <v>1041159.8332095847</v>
      </c>
      <c r="K887" s="2">
        <v>2527733.983565946</v>
      </c>
      <c r="L887" s="204">
        <v>-739102.0445511893</v>
      </c>
      <c r="M887" s="92">
        <v>2108562.2126272996</v>
      </c>
      <c r="N887" s="92">
        <v>2814415.599122916</v>
      </c>
      <c r="O887" s="92">
        <v>1254769.4164296007</v>
      </c>
      <c r="P887" s="92">
        <v>1336286.0</v>
      </c>
      <c r="Q887" s="92">
        <v>853792.796197699</v>
      </c>
      <c r="R887" s="92">
        <v>1478129.5991229159</v>
      </c>
      <c r="S887" s="92">
        <v>1492889.2605906357</v>
      </c>
      <c r="T887" s="92">
        <v>1194311.408472509</v>
      </c>
      <c r="U887" s="92">
        <v>1927389.1858938306</v>
      </c>
      <c r="V887" s="92">
        <v>3492673.1742841406</v>
      </c>
      <c r="W887" s="92">
        <v>1.7655045389912938</v>
      </c>
      <c r="X887" s="92">
        <v>105.42811063136497</v>
      </c>
      <c r="Y887" s="92">
        <v>1413.4693079797423</v>
      </c>
      <c r="Z887" s="92">
        <v>74.64446302953179</v>
      </c>
      <c r="AA887" s="92">
        <v>96.36945929469152</v>
      </c>
      <c r="AB887" s="87">
        <v>20000.0</v>
      </c>
      <c r="AC887" s="2">
        <v>739102.0445511893</v>
      </c>
      <c r="AD887" s="92">
        <v>1254769.4164296007</v>
      </c>
      <c r="AE887" s="92">
        <v>853792.796197699</v>
      </c>
      <c r="AF887" s="92">
        <v>1927389.1858938306</v>
      </c>
      <c r="AG887" s="92">
        <v>1.7655045389912938</v>
      </c>
      <c r="AH887" s="2" t="s">
        <v>904</v>
      </c>
      <c r="AI887" s="2" t="s">
        <v>904</v>
      </c>
      <c r="AJ887" s="2" t="s">
        <v>904</v>
      </c>
      <c r="AK887" s="177">
        <v>1194311.408472509</v>
      </c>
      <c r="AL887" s="2" t="s">
        <v>904</v>
      </c>
      <c r="AM887" s="2" t="s">
        <v>904</v>
      </c>
      <c r="AN887" s="2" t="s">
        <v>904</v>
      </c>
      <c r="AO887" s="2" t="s">
        <v>904</v>
      </c>
      <c r="AP887" s="2" t="s">
        <v>904</v>
      </c>
      <c r="AQ887" s="2" t="s">
        <v>904</v>
      </c>
      <c r="AR887" s="2" t="s">
        <v>904</v>
      </c>
      <c r="AS887" s="2" t="s">
        <v>904</v>
      </c>
      <c r="AT887" s="2" t="s">
        <v>904</v>
      </c>
      <c r="AU887" s="2" t="s">
        <v>904</v>
      </c>
      <c r="AV887" s="2" t="s">
        <v>904</v>
      </c>
      <c r="AW887" s="2" t="s">
        <v>904</v>
      </c>
      <c r="AX887" s="2" t="s">
        <v>904</v>
      </c>
      <c r="AY887" s="2" t="s">
        <v>904</v>
      </c>
      <c r="AZ887" s="2" t="s">
        <v>904</v>
      </c>
      <c r="BA887" s="205">
        <v>5637106.199941218</v>
      </c>
      <c r="BB887" s="205">
        <v>1491.763705602527</v>
      </c>
      <c r="BC887" s="205">
        <v>1491.763705602527</v>
      </c>
      <c r="BD887" s="205">
        <v>1491.763705602527</v>
      </c>
      <c r="BE887" s="205">
        <v>1492889.2605906357</v>
      </c>
      <c r="BF887" s="205">
        <v>1492889.2605906357</v>
      </c>
      <c r="BG887" s="205">
        <v>0.0</v>
      </c>
      <c r="BH887" s="205">
        <v>1194311.408472509</v>
      </c>
      <c r="BI887" s="2" t="s">
        <v>904</v>
      </c>
      <c r="BJ887" s="2" t="s">
        <v>904</v>
      </c>
      <c r="BK887" s="203">
        <v>2.4278058977493373</v>
      </c>
      <c r="BL887" s="2">
        <v>3.0</v>
      </c>
      <c r="BM887" s="207">
        <v>2.4278058977493373</v>
      </c>
      <c r="BN887" s="208" t="s">
        <v>905</v>
      </c>
      <c r="BO887" s="87">
        <v>20.0</v>
      </c>
      <c r="BP887" s="101">
        <v>0.05</v>
      </c>
      <c r="BQ887" s="101">
        <v>0.04</v>
      </c>
      <c r="BR887" s="2">
        <v>100.0</v>
      </c>
      <c r="BS887" s="2">
        <v>100.0</v>
      </c>
    </row>
    <row r="888" ht="12.75" customHeight="1">
      <c r="A888" s="87" t="str">
        <f t="shared" si="1"/>
        <v>Colombia Seagrass Conservation  Medium</v>
      </c>
      <c r="B888" s="87" t="s">
        <v>165</v>
      </c>
      <c r="C888" s="203" t="s">
        <v>189</v>
      </c>
      <c r="D888" s="2" t="s">
        <v>590</v>
      </c>
      <c r="E888" s="203" t="s">
        <v>167</v>
      </c>
      <c r="F888" s="2" t="s">
        <v>175</v>
      </c>
      <c r="G888" s="2"/>
      <c r="H888" s="177">
        <v>2000.0</v>
      </c>
      <c r="I888" s="2" t="s">
        <v>903</v>
      </c>
      <c r="J888" s="2">
        <v>3147.039997473311</v>
      </c>
      <c r="K888" s="2">
        <v>2224435.0128642134</v>
      </c>
      <c r="L888" s="204">
        <v>-1111824.5222581257</v>
      </c>
      <c r="M888" s="92">
        <v>1887500.2962669127</v>
      </c>
      <c r="N888" s="92">
        <v>2428461.3479769593</v>
      </c>
      <c r="O888" s="92">
        <v>1254769.4164296007</v>
      </c>
      <c r="P888" s="92">
        <v>1336286.0</v>
      </c>
      <c r="Q888" s="92">
        <v>632730.879837312</v>
      </c>
      <c r="R888" s="92">
        <v>1092175.3479769593</v>
      </c>
      <c r="S888" s="92">
        <v>2903.709169102556</v>
      </c>
      <c r="T888" s="92">
        <v>2322.9673352820455</v>
      </c>
      <c r="U888" s="92">
        <v>1054551.466395515</v>
      </c>
      <c r="V888" s="92">
        <v>2017107.5450990302</v>
      </c>
      <c r="W888" s="92">
        <v>812.5384578590039</v>
      </c>
      <c r="X888" s="92">
        <v>943.7501481334564</v>
      </c>
      <c r="Y888" s="92">
        <v>34049.96805413073</v>
      </c>
      <c r="Z888" s="92">
        <v>1.451854584551278</v>
      </c>
      <c r="AA888" s="92">
        <v>527.2757331977575</v>
      </c>
      <c r="AB888" s="87">
        <v>2000.0</v>
      </c>
      <c r="AC888" s="2">
        <v>1111824.5222581257</v>
      </c>
      <c r="AD888" s="92">
        <v>1254769.4164296007</v>
      </c>
      <c r="AE888" s="92">
        <v>632730.879837312</v>
      </c>
      <c r="AF888" s="92">
        <v>1054551.466395515</v>
      </c>
      <c r="AG888" s="92">
        <v>812.5384578590039</v>
      </c>
      <c r="AH888" s="2" t="s">
        <v>904</v>
      </c>
      <c r="AI888" s="2" t="s">
        <v>904</v>
      </c>
      <c r="AJ888" s="2" t="s">
        <v>904</v>
      </c>
      <c r="AK888" s="177">
        <v>2322.9673352820455</v>
      </c>
      <c r="AL888" s="2" t="s">
        <v>904</v>
      </c>
      <c r="AM888" s="2" t="s">
        <v>904</v>
      </c>
      <c r="AN888" s="2" t="s">
        <v>904</v>
      </c>
      <c r="AO888" s="2" t="s">
        <v>904</v>
      </c>
      <c r="AP888" s="2" t="s">
        <v>904</v>
      </c>
      <c r="AQ888" s="2" t="s">
        <v>904</v>
      </c>
      <c r="AR888" s="2" t="s">
        <v>904</v>
      </c>
      <c r="AS888" s="2" t="s">
        <v>904</v>
      </c>
      <c r="AT888" s="2" t="s">
        <v>904</v>
      </c>
      <c r="AU888" s="2" t="s">
        <v>904</v>
      </c>
      <c r="AV888" s="2" t="s">
        <v>904</v>
      </c>
      <c r="AW888" s="2" t="s">
        <v>904</v>
      </c>
      <c r="AX888" s="2" t="s">
        <v>904</v>
      </c>
      <c r="AY888" s="2" t="s">
        <v>904</v>
      </c>
      <c r="AZ888" s="2" t="s">
        <v>904</v>
      </c>
      <c r="BA888" s="205">
        <v>897719.3557148725</v>
      </c>
      <c r="BB888" s="205">
        <v>55.43324719912425</v>
      </c>
      <c r="BC888" s="205">
        <v>55.43324719912425</v>
      </c>
      <c r="BD888" s="205">
        <v>55.43324719912425</v>
      </c>
      <c r="BE888" s="205">
        <v>2903.709169102556</v>
      </c>
      <c r="BF888" s="205">
        <v>2903.709169102556</v>
      </c>
      <c r="BG888" s="205">
        <v>0.0</v>
      </c>
      <c r="BH888" s="205">
        <v>2322.9673352820455</v>
      </c>
      <c r="BI888" s="2" t="s">
        <v>904</v>
      </c>
      <c r="BJ888" s="2" t="s">
        <v>904</v>
      </c>
      <c r="BK888" s="203">
        <v>706.8340455317261</v>
      </c>
      <c r="BL888" s="2">
        <v>3.0</v>
      </c>
      <c r="BM888" s="207">
        <v>706.8340455317261</v>
      </c>
      <c r="BN888" s="208" t="s">
        <v>905</v>
      </c>
      <c r="BO888" s="87">
        <v>20.0</v>
      </c>
      <c r="BP888" s="101">
        <v>0.05</v>
      </c>
      <c r="BQ888" s="101">
        <v>0.04</v>
      </c>
      <c r="BR888" s="2">
        <v>100.0</v>
      </c>
      <c r="BS888" s="2">
        <v>100.0</v>
      </c>
    </row>
    <row r="889" ht="12.75" customHeight="1">
      <c r="A889" s="87" t="str">
        <f t="shared" si="1"/>
        <v>Colombia Seagrass Conservation  Medium</v>
      </c>
      <c r="B889" s="87" t="s">
        <v>165</v>
      </c>
      <c r="C889" s="203" t="s">
        <v>189</v>
      </c>
      <c r="D889" s="2" t="s">
        <v>590</v>
      </c>
      <c r="E889" s="203" t="s">
        <v>167</v>
      </c>
      <c r="F889" s="2" t="s">
        <v>175</v>
      </c>
      <c r="G889" s="2"/>
      <c r="H889" s="177">
        <v>2000.0</v>
      </c>
      <c r="I889" s="2" t="s">
        <v>903</v>
      </c>
      <c r="J889" s="2">
        <v>3147.039997473311</v>
      </c>
      <c r="K889" s="2">
        <v>2224435.0128642134</v>
      </c>
      <c r="L889" s="204">
        <v>-1111824.5222581257</v>
      </c>
      <c r="M889" s="92">
        <v>1887500.2962669127</v>
      </c>
      <c r="N889" s="92">
        <v>2428461.3479769593</v>
      </c>
      <c r="O889" s="92">
        <v>1254769.4164296007</v>
      </c>
      <c r="P889" s="92">
        <v>1336286.0</v>
      </c>
      <c r="Q889" s="92">
        <v>632730.879837312</v>
      </c>
      <c r="R889" s="92">
        <v>1092175.3479769593</v>
      </c>
      <c r="S889" s="92">
        <v>2903.709169102556</v>
      </c>
      <c r="T889" s="92">
        <v>2322.9673352820455</v>
      </c>
      <c r="U889" s="92">
        <v>1054551.466395515</v>
      </c>
      <c r="V889" s="92">
        <v>2017107.5450990302</v>
      </c>
      <c r="W889" s="92">
        <v>812.5384578590039</v>
      </c>
      <c r="X889" s="92">
        <v>943.7501481334564</v>
      </c>
      <c r="Y889" s="92">
        <v>34049.96805413073</v>
      </c>
      <c r="Z889" s="92">
        <v>1.451854584551278</v>
      </c>
      <c r="AA889" s="92">
        <v>527.2757331977575</v>
      </c>
      <c r="AB889" s="87">
        <v>2000.0</v>
      </c>
      <c r="AC889" s="2">
        <v>1111824.5222581257</v>
      </c>
      <c r="AD889" s="92">
        <v>1254769.4164296007</v>
      </c>
      <c r="AE889" s="92">
        <v>632730.879837312</v>
      </c>
      <c r="AF889" s="92">
        <v>1054551.466395515</v>
      </c>
      <c r="AG889" s="92">
        <v>812.5384578590039</v>
      </c>
      <c r="AH889" s="2" t="s">
        <v>904</v>
      </c>
      <c r="AI889" s="2" t="s">
        <v>904</v>
      </c>
      <c r="AJ889" s="2" t="s">
        <v>904</v>
      </c>
      <c r="AK889" s="177">
        <v>2322.9673352820455</v>
      </c>
      <c r="AL889" s="2" t="s">
        <v>904</v>
      </c>
      <c r="AM889" s="2" t="s">
        <v>904</v>
      </c>
      <c r="AN889" s="2" t="s">
        <v>904</v>
      </c>
      <c r="AO889" s="2" t="s">
        <v>904</v>
      </c>
      <c r="AP889" s="2" t="s">
        <v>904</v>
      </c>
      <c r="AQ889" s="2" t="s">
        <v>904</v>
      </c>
      <c r="AR889" s="2" t="s">
        <v>904</v>
      </c>
      <c r="AS889" s="2" t="s">
        <v>904</v>
      </c>
      <c r="AT889" s="2" t="s">
        <v>904</v>
      </c>
      <c r="AU889" s="2" t="s">
        <v>904</v>
      </c>
      <c r="AV889" s="2" t="s">
        <v>904</v>
      </c>
      <c r="AW889" s="2" t="s">
        <v>904</v>
      </c>
      <c r="AX889" s="2" t="s">
        <v>904</v>
      </c>
      <c r="AY889" s="2" t="s">
        <v>904</v>
      </c>
      <c r="AZ889" s="2" t="s">
        <v>904</v>
      </c>
      <c r="BA889" s="205">
        <v>897719.3557148725</v>
      </c>
      <c r="BB889" s="205">
        <v>55.43324719912425</v>
      </c>
      <c r="BC889" s="205">
        <v>55.43324719912425</v>
      </c>
      <c r="BD889" s="205">
        <v>55.43324719912425</v>
      </c>
      <c r="BE889" s="205">
        <v>2903.709169102556</v>
      </c>
      <c r="BF889" s="205">
        <v>2903.709169102556</v>
      </c>
      <c r="BG889" s="205">
        <v>0.0</v>
      </c>
      <c r="BH889" s="205">
        <v>2322.9673352820455</v>
      </c>
      <c r="BI889" s="2" t="s">
        <v>904</v>
      </c>
      <c r="BJ889" s="2" t="s">
        <v>904</v>
      </c>
      <c r="BK889" s="203">
        <v>706.8340455317261</v>
      </c>
      <c r="BL889" s="2">
        <v>3.0</v>
      </c>
      <c r="BM889" s="207">
        <v>706.8340455317261</v>
      </c>
      <c r="BN889" s="208" t="s">
        <v>905</v>
      </c>
      <c r="BO889" s="87">
        <v>20.0</v>
      </c>
      <c r="BP889" s="101">
        <v>0.05</v>
      </c>
      <c r="BQ889" s="101">
        <v>0.04</v>
      </c>
      <c r="BR889" s="2">
        <v>100.0</v>
      </c>
      <c r="BS889" s="2">
        <v>100.0</v>
      </c>
    </row>
    <row r="890" ht="12.75" customHeight="1">
      <c r="A890" s="87" t="str">
        <f t="shared" si="1"/>
        <v>Colombia Salt marsh Conservation  Medium</v>
      </c>
      <c r="B890" s="87" t="s">
        <v>165</v>
      </c>
      <c r="C890" s="203" t="s">
        <v>189</v>
      </c>
      <c r="D890" s="2" t="s">
        <v>590</v>
      </c>
      <c r="E890" s="203" t="s">
        <v>168</v>
      </c>
      <c r="F890" s="2" t="s">
        <v>175</v>
      </c>
      <c r="G890" s="2"/>
      <c r="H890" s="177">
        <v>4000.0</v>
      </c>
      <c r="I890" s="2" t="s">
        <v>903</v>
      </c>
      <c r="J890" s="2">
        <v>2652.1539140675113</v>
      </c>
      <c r="K890" s="2">
        <v>176035.69439045517</v>
      </c>
      <c r="L890" s="204">
        <v>-824077.3321886878</v>
      </c>
      <c r="M890" s="92">
        <v>1947417.4179296703</v>
      </c>
      <c r="N890" s="92">
        <v>2530510.0235016765</v>
      </c>
      <c r="O890" s="92">
        <v>1254769.4164296007</v>
      </c>
      <c r="P890" s="92">
        <v>1336286.0</v>
      </c>
      <c r="Q890" s="92">
        <v>692648.0015000697</v>
      </c>
      <c r="R890" s="92">
        <v>1194224.0235016765</v>
      </c>
      <c r="S890" s="92">
        <v>46196.32195194177</v>
      </c>
      <c r="T890" s="92">
        <v>36957.057561553425</v>
      </c>
      <c r="U890" s="92">
        <v>1615382.7768285298</v>
      </c>
      <c r="V890" s="92">
        <v>2968326.1198936566</v>
      </c>
      <c r="W890" s="92">
        <v>52.69406025320524</v>
      </c>
      <c r="X890" s="92">
        <v>486.8543544824176</v>
      </c>
      <c r="Y890" s="92">
        <v>8927.352943538792</v>
      </c>
      <c r="Z890" s="92">
        <v>11.549080487985442</v>
      </c>
      <c r="AA890" s="92">
        <v>403.84569420713245</v>
      </c>
      <c r="AB890" s="87">
        <v>4000.0</v>
      </c>
      <c r="AC890" s="2">
        <v>824077.3321886878</v>
      </c>
      <c r="AD890" s="92">
        <v>1254769.4164296007</v>
      </c>
      <c r="AE890" s="92">
        <v>692648.0015000697</v>
      </c>
      <c r="AF890" s="92">
        <v>1615382.7768285298</v>
      </c>
      <c r="AG890" s="92">
        <v>52.69406025320524</v>
      </c>
      <c r="AH890" s="2" t="s">
        <v>904</v>
      </c>
      <c r="AI890" s="2" t="s">
        <v>904</v>
      </c>
      <c r="AJ890" s="2" t="s">
        <v>904</v>
      </c>
      <c r="AK890" s="177">
        <v>36957.057561553425</v>
      </c>
      <c r="AL890" s="2" t="s">
        <v>904</v>
      </c>
      <c r="AM890" s="2" t="s">
        <v>904</v>
      </c>
      <c r="AN890" s="2" t="s">
        <v>904</v>
      </c>
      <c r="AO890" s="2" t="s">
        <v>904</v>
      </c>
      <c r="AP890" s="2" t="s">
        <v>904</v>
      </c>
      <c r="AQ890" s="2" t="s">
        <v>904</v>
      </c>
      <c r="AR890" s="2" t="s">
        <v>904</v>
      </c>
      <c r="AS890" s="2" t="s">
        <v>904</v>
      </c>
      <c r="AT890" s="2" t="s">
        <v>904</v>
      </c>
      <c r="AU890" s="2" t="s">
        <v>904</v>
      </c>
      <c r="AV890" s="2" t="s">
        <v>904</v>
      </c>
      <c r="AW890" s="2" t="s">
        <v>904</v>
      </c>
      <c r="AX890" s="2" t="s">
        <v>904</v>
      </c>
      <c r="AY890" s="2" t="s">
        <v>904</v>
      </c>
      <c r="AZ890" s="2" t="s">
        <v>904</v>
      </c>
      <c r="BA890" s="205">
        <v>93796.34185593639</v>
      </c>
      <c r="BB890" s="205">
        <v>218.14052051556018</v>
      </c>
      <c r="BC890" s="205">
        <v>218.14052051556018</v>
      </c>
      <c r="BD890" s="205">
        <v>218.14052051556018</v>
      </c>
      <c r="BE890" s="205">
        <v>46196.32195194177</v>
      </c>
      <c r="BF890" s="205">
        <v>46196.32195194177</v>
      </c>
      <c r="BG890" s="205">
        <v>0.0</v>
      </c>
      <c r="BH890" s="205">
        <v>36957.057561553425</v>
      </c>
      <c r="BI890" s="2" t="s">
        <v>904</v>
      </c>
      <c r="BJ890" s="2" t="s">
        <v>904</v>
      </c>
      <c r="BK890" s="203">
        <v>66.37461478262236</v>
      </c>
      <c r="BL890" s="2">
        <v>3.0</v>
      </c>
      <c r="BM890" s="207">
        <v>66.37461478262236</v>
      </c>
      <c r="BN890" s="208" t="s">
        <v>905</v>
      </c>
      <c r="BO890" s="87">
        <v>20.0</v>
      </c>
      <c r="BP890" s="101">
        <v>0.05</v>
      </c>
      <c r="BQ890" s="101">
        <v>0.04</v>
      </c>
      <c r="BR890" s="2">
        <v>100.0</v>
      </c>
      <c r="BS890" s="2">
        <v>100.0</v>
      </c>
    </row>
    <row r="891" ht="12.75" customHeight="1">
      <c r="A891" s="87" t="str">
        <f t="shared" si="1"/>
        <v>Colombia Salt marsh Conservation  Medium</v>
      </c>
      <c r="B891" s="87" t="s">
        <v>165</v>
      </c>
      <c r="C891" s="203" t="s">
        <v>189</v>
      </c>
      <c r="D891" s="2" t="s">
        <v>590</v>
      </c>
      <c r="E891" s="203" t="s">
        <v>168</v>
      </c>
      <c r="F891" s="2" t="s">
        <v>175</v>
      </c>
      <c r="G891" s="2"/>
      <c r="H891" s="177">
        <v>4000.0</v>
      </c>
      <c r="I891" s="2" t="s">
        <v>903</v>
      </c>
      <c r="J891" s="2">
        <v>2652.1539140675113</v>
      </c>
      <c r="K891" s="2">
        <v>176035.69439045517</v>
      </c>
      <c r="L891" s="204">
        <v>-824077.3321886878</v>
      </c>
      <c r="M891" s="92">
        <v>1947417.4179296703</v>
      </c>
      <c r="N891" s="92">
        <v>2530510.0235016765</v>
      </c>
      <c r="O891" s="92">
        <v>1254769.4164296007</v>
      </c>
      <c r="P891" s="92">
        <v>1336286.0</v>
      </c>
      <c r="Q891" s="92">
        <v>692648.0015000697</v>
      </c>
      <c r="R891" s="92">
        <v>1194224.0235016765</v>
      </c>
      <c r="S891" s="92">
        <v>46196.32195194177</v>
      </c>
      <c r="T891" s="92">
        <v>36957.057561553425</v>
      </c>
      <c r="U891" s="92">
        <v>1615382.7768285298</v>
      </c>
      <c r="V891" s="92">
        <v>2968326.1198936566</v>
      </c>
      <c r="W891" s="92">
        <v>52.69406025320524</v>
      </c>
      <c r="X891" s="92">
        <v>486.8543544824176</v>
      </c>
      <c r="Y891" s="92">
        <v>8927.352943538792</v>
      </c>
      <c r="Z891" s="92">
        <v>11.549080487985442</v>
      </c>
      <c r="AA891" s="92">
        <v>403.84569420713245</v>
      </c>
      <c r="AB891" s="87">
        <v>4000.0</v>
      </c>
      <c r="AC891" s="2">
        <v>824077.3321886878</v>
      </c>
      <c r="AD891" s="92">
        <v>1254769.4164296007</v>
      </c>
      <c r="AE891" s="92">
        <v>692648.0015000697</v>
      </c>
      <c r="AF891" s="92">
        <v>1615382.7768285298</v>
      </c>
      <c r="AG891" s="92">
        <v>52.69406025320524</v>
      </c>
      <c r="AH891" s="2" t="s">
        <v>904</v>
      </c>
      <c r="AI891" s="2" t="s">
        <v>904</v>
      </c>
      <c r="AJ891" s="2" t="s">
        <v>904</v>
      </c>
      <c r="AK891" s="177">
        <v>36957.057561553425</v>
      </c>
      <c r="AL891" s="2" t="s">
        <v>904</v>
      </c>
      <c r="AM891" s="2" t="s">
        <v>904</v>
      </c>
      <c r="AN891" s="2" t="s">
        <v>904</v>
      </c>
      <c r="AO891" s="2" t="s">
        <v>904</v>
      </c>
      <c r="AP891" s="2" t="s">
        <v>904</v>
      </c>
      <c r="AQ891" s="2" t="s">
        <v>904</v>
      </c>
      <c r="AR891" s="2" t="s">
        <v>904</v>
      </c>
      <c r="AS891" s="2" t="s">
        <v>904</v>
      </c>
      <c r="AT891" s="2" t="s">
        <v>904</v>
      </c>
      <c r="AU891" s="2" t="s">
        <v>904</v>
      </c>
      <c r="AV891" s="2" t="s">
        <v>904</v>
      </c>
      <c r="AW891" s="2" t="s">
        <v>904</v>
      </c>
      <c r="AX891" s="2" t="s">
        <v>904</v>
      </c>
      <c r="AY891" s="2" t="s">
        <v>904</v>
      </c>
      <c r="AZ891" s="2" t="s">
        <v>904</v>
      </c>
      <c r="BA891" s="205">
        <v>93796.34185593639</v>
      </c>
      <c r="BB891" s="205">
        <v>218.14052051556018</v>
      </c>
      <c r="BC891" s="205">
        <v>218.14052051556018</v>
      </c>
      <c r="BD891" s="205">
        <v>218.14052051556018</v>
      </c>
      <c r="BE891" s="205">
        <v>46196.32195194177</v>
      </c>
      <c r="BF891" s="205">
        <v>46196.32195194177</v>
      </c>
      <c r="BG891" s="205">
        <v>0.0</v>
      </c>
      <c r="BH891" s="205">
        <v>36957.057561553425</v>
      </c>
      <c r="BI891" s="2" t="s">
        <v>904</v>
      </c>
      <c r="BJ891" s="2" t="s">
        <v>904</v>
      </c>
      <c r="BK891" s="203">
        <v>66.37461478262236</v>
      </c>
      <c r="BL891" s="2">
        <v>3.0</v>
      </c>
      <c r="BM891" s="207">
        <v>66.37461478262236</v>
      </c>
      <c r="BN891" s="208" t="s">
        <v>905</v>
      </c>
      <c r="BO891" s="87">
        <v>20.0</v>
      </c>
      <c r="BP891" s="101">
        <v>0.05</v>
      </c>
      <c r="BQ891" s="101">
        <v>0.04</v>
      </c>
      <c r="BR891" s="2">
        <v>100.0</v>
      </c>
      <c r="BS891" s="2">
        <v>100.0</v>
      </c>
    </row>
    <row r="892" ht="12.75" customHeight="1">
      <c r="A892" s="87" t="str">
        <f t="shared" si="1"/>
        <v>Colombia Mangrove Conservation  Medium</v>
      </c>
      <c r="B892" s="87" t="s">
        <v>165</v>
      </c>
      <c r="C892" s="203" t="s">
        <v>189</v>
      </c>
      <c r="D892" s="2" t="s">
        <v>590</v>
      </c>
      <c r="E892" s="203" t="s">
        <v>160</v>
      </c>
      <c r="F892" s="2" t="s">
        <v>175</v>
      </c>
      <c r="G892" s="2"/>
      <c r="H892" s="177">
        <v>20000.0</v>
      </c>
      <c r="I892" s="2" t="s">
        <v>903</v>
      </c>
      <c r="J892" s="2">
        <v>1041159.8332095847</v>
      </c>
      <c r="K892" s="2">
        <v>3.123479499628754E7</v>
      </c>
      <c r="L892" s="204">
        <v>9114318.396338748</v>
      </c>
      <c r="M892" s="92">
        <v>4297466.555981455</v>
      </c>
      <c r="N892" s="92">
        <v>6780987.3413845375</v>
      </c>
      <c r="O892" s="92">
        <v>1254769.4164296007</v>
      </c>
      <c r="P892" s="92">
        <v>1336286.0</v>
      </c>
      <c r="Q892" s="92">
        <v>3042697.139551855</v>
      </c>
      <c r="R892" s="92">
        <v>5444701.3413845375</v>
      </c>
      <c r="S892" s="92">
        <v>1492889.2605906357</v>
      </c>
      <c r="T892" s="92">
        <v>1194311.408472509</v>
      </c>
      <c r="U892" s="92">
        <v>2.3816432619435385E7</v>
      </c>
      <c r="V892" s="92">
        <v>4.315839059690036E7</v>
      </c>
      <c r="W892" s="92">
        <v>3.5982797497327734</v>
      </c>
      <c r="X892" s="92">
        <v>214.87332779907277</v>
      </c>
      <c r="Y892" s="92">
        <v>2880.7957586323623</v>
      </c>
      <c r="Z892" s="92">
        <v>74.64446302953179</v>
      </c>
      <c r="AA892" s="92">
        <v>1190.8216309717693</v>
      </c>
      <c r="AB892" s="87">
        <v>20000.0</v>
      </c>
      <c r="AC892" s="2">
        <v>0.0</v>
      </c>
      <c r="AD892" s="92">
        <v>1254769.4164296007</v>
      </c>
      <c r="AE892" s="92">
        <v>3042697.139551855</v>
      </c>
      <c r="AF892" s="92">
        <v>2.3816432619435385E7</v>
      </c>
      <c r="AG892" s="92">
        <v>3.5982797497327734</v>
      </c>
      <c r="AH892" s="2" t="s">
        <v>904</v>
      </c>
      <c r="AI892" s="2" t="s">
        <v>904</v>
      </c>
      <c r="AJ892" s="2" t="s">
        <v>904</v>
      </c>
      <c r="AK892" s="177">
        <v>1194311.408472509</v>
      </c>
      <c r="AL892" s="2" t="s">
        <v>904</v>
      </c>
      <c r="AM892" s="2" t="s">
        <v>904</v>
      </c>
      <c r="AN892" s="2" t="s">
        <v>904</v>
      </c>
      <c r="AO892" s="2" t="s">
        <v>904</v>
      </c>
      <c r="AP892" s="2" t="s">
        <v>904</v>
      </c>
      <c r="AQ892" s="2" t="s">
        <v>904</v>
      </c>
      <c r="AR892" s="2" t="s">
        <v>904</v>
      </c>
      <c r="AS892" s="2" t="s">
        <v>904</v>
      </c>
      <c r="AT892" s="2" t="s">
        <v>904</v>
      </c>
      <c r="AU892" s="2" t="s">
        <v>904</v>
      </c>
      <c r="AV892" s="2" t="s">
        <v>904</v>
      </c>
      <c r="AW892" s="2" t="s">
        <v>904</v>
      </c>
      <c r="AX892" s="2" t="s">
        <v>904</v>
      </c>
      <c r="AY892" s="2" t="s">
        <v>904</v>
      </c>
      <c r="AZ892" s="2" t="s">
        <v>904</v>
      </c>
      <c r="BA892" s="205">
        <v>5637106.199941218</v>
      </c>
      <c r="BB892" s="205">
        <v>1491.763705602527</v>
      </c>
      <c r="BC892" s="205">
        <v>1491.763705602527</v>
      </c>
      <c r="BD892" s="205">
        <v>1491.763705602527</v>
      </c>
      <c r="BE892" s="205">
        <v>1492889.2605906357</v>
      </c>
      <c r="BF892" s="205">
        <v>1492889.2605906357</v>
      </c>
      <c r="BG892" s="205">
        <v>0.0</v>
      </c>
      <c r="BH892" s="205">
        <v>1194311.408472509</v>
      </c>
      <c r="BI892" s="2" t="s">
        <v>904</v>
      </c>
      <c r="BJ892" s="2" t="s">
        <v>904</v>
      </c>
      <c r="BK892" s="203">
        <v>30.0</v>
      </c>
      <c r="BL892" s="2">
        <v>3.0</v>
      </c>
      <c r="BM892" s="207">
        <v>30.0</v>
      </c>
      <c r="BN892" s="208" t="s">
        <v>906</v>
      </c>
      <c r="BO892" s="87">
        <v>20.0</v>
      </c>
      <c r="BP892" s="101">
        <v>0.05</v>
      </c>
      <c r="BQ892" s="101">
        <v>0.04</v>
      </c>
      <c r="BR892" s="2">
        <v>100.0</v>
      </c>
      <c r="BS892" s="2">
        <v>100.0</v>
      </c>
    </row>
    <row r="893" ht="12.75" customHeight="1">
      <c r="A893" s="87" t="str">
        <f t="shared" si="1"/>
        <v>Colombia Mangrove Conservation  Medium</v>
      </c>
      <c r="B893" s="87" t="s">
        <v>165</v>
      </c>
      <c r="C893" s="203" t="s">
        <v>189</v>
      </c>
      <c r="D893" s="2" t="s">
        <v>590</v>
      </c>
      <c r="E893" s="203" t="s">
        <v>160</v>
      </c>
      <c r="F893" s="2" t="s">
        <v>175</v>
      </c>
      <c r="G893" s="2"/>
      <c r="H893" s="177">
        <v>20000.0</v>
      </c>
      <c r="I893" s="2" t="s">
        <v>903</v>
      </c>
      <c r="J893" s="2">
        <v>1041159.8332095847</v>
      </c>
      <c r="K893" s="2">
        <v>3.123479499628754E7</v>
      </c>
      <c r="L893" s="204">
        <v>9114318.396338748</v>
      </c>
      <c r="M893" s="92">
        <v>4297466.555981455</v>
      </c>
      <c r="N893" s="92">
        <v>6780987.3413845375</v>
      </c>
      <c r="O893" s="92">
        <v>1254769.4164296007</v>
      </c>
      <c r="P893" s="92">
        <v>1336286.0</v>
      </c>
      <c r="Q893" s="92">
        <v>3042697.139551855</v>
      </c>
      <c r="R893" s="92">
        <v>5444701.3413845375</v>
      </c>
      <c r="S893" s="92">
        <v>1492889.2605906357</v>
      </c>
      <c r="T893" s="92">
        <v>1194311.408472509</v>
      </c>
      <c r="U893" s="92">
        <v>2.3816432619435385E7</v>
      </c>
      <c r="V893" s="92">
        <v>4.315839059690036E7</v>
      </c>
      <c r="W893" s="92">
        <v>3.5982797497327734</v>
      </c>
      <c r="X893" s="92">
        <v>214.87332779907277</v>
      </c>
      <c r="Y893" s="92">
        <v>2880.7957586323623</v>
      </c>
      <c r="Z893" s="92">
        <v>74.64446302953179</v>
      </c>
      <c r="AA893" s="92">
        <v>1190.8216309717693</v>
      </c>
      <c r="AB893" s="87">
        <v>20000.0</v>
      </c>
      <c r="AC893" s="2">
        <v>0.0</v>
      </c>
      <c r="AD893" s="92">
        <v>1254769.4164296007</v>
      </c>
      <c r="AE893" s="92">
        <v>3042697.139551855</v>
      </c>
      <c r="AF893" s="92">
        <v>2.3816432619435385E7</v>
      </c>
      <c r="AG893" s="92">
        <v>3.5982797497327734</v>
      </c>
      <c r="AH893" s="2" t="s">
        <v>904</v>
      </c>
      <c r="AI893" s="2" t="s">
        <v>904</v>
      </c>
      <c r="AJ893" s="2" t="s">
        <v>904</v>
      </c>
      <c r="AK893" s="177">
        <v>1194311.408472509</v>
      </c>
      <c r="AL893" s="2" t="s">
        <v>904</v>
      </c>
      <c r="AM893" s="2" t="s">
        <v>904</v>
      </c>
      <c r="AN893" s="2" t="s">
        <v>904</v>
      </c>
      <c r="AO893" s="2" t="s">
        <v>904</v>
      </c>
      <c r="AP893" s="2" t="s">
        <v>904</v>
      </c>
      <c r="AQ893" s="2" t="s">
        <v>904</v>
      </c>
      <c r="AR893" s="2" t="s">
        <v>904</v>
      </c>
      <c r="AS893" s="2" t="s">
        <v>904</v>
      </c>
      <c r="AT893" s="2" t="s">
        <v>904</v>
      </c>
      <c r="AU893" s="2" t="s">
        <v>904</v>
      </c>
      <c r="AV893" s="2" t="s">
        <v>904</v>
      </c>
      <c r="AW893" s="2" t="s">
        <v>904</v>
      </c>
      <c r="AX893" s="2" t="s">
        <v>904</v>
      </c>
      <c r="AY893" s="2" t="s">
        <v>904</v>
      </c>
      <c r="AZ893" s="2" t="s">
        <v>904</v>
      </c>
      <c r="BA893" s="205">
        <v>5637106.199941218</v>
      </c>
      <c r="BB893" s="205">
        <v>1491.763705602527</v>
      </c>
      <c r="BC893" s="205">
        <v>1491.763705602527</v>
      </c>
      <c r="BD893" s="205">
        <v>1491.763705602527</v>
      </c>
      <c r="BE893" s="205">
        <v>1492889.2605906357</v>
      </c>
      <c r="BF893" s="205">
        <v>1492889.2605906357</v>
      </c>
      <c r="BG893" s="205">
        <v>0.0</v>
      </c>
      <c r="BH893" s="205">
        <v>1194311.408472509</v>
      </c>
      <c r="BI893" s="2" t="s">
        <v>904</v>
      </c>
      <c r="BJ893" s="2" t="s">
        <v>904</v>
      </c>
      <c r="BK893" s="203">
        <v>30.0</v>
      </c>
      <c r="BL893" s="2">
        <v>3.0</v>
      </c>
      <c r="BM893" s="207">
        <v>30.0</v>
      </c>
      <c r="BN893" s="208" t="s">
        <v>906</v>
      </c>
      <c r="BO893" s="87">
        <v>20.0</v>
      </c>
      <c r="BP893" s="101">
        <v>0.05</v>
      </c>
      <c r="BQ893" s="101">
        <v>0.04</v>
      </c>
      <c r="BR893" s="2">
        <v>100.0</v>
      </c>
      <c r="BS893" s="2">
        <v>100.0</v>
      </c>
    </row>
    <row r="894" ht="12.75" customHeight="1">
      <c r="A894" s="87" t="str">
        <f t="shared" si="1"/>
        <v>Colombia Seagrass Conservation  Medium</v>
      </c>
      <c r="B894" s="87" t="s">
        <v>165</v>
      </c>
      <c r="C894" s="203" t="s">
        <v>189</v>
      </c>
      <c r="D894" s="2" t="s">
        <v>590</v>
      </c>
      <c r="E894" s="203" t="s">
        <v>167</v>
      </c>
      <c r="F894" s="2" t="s">
        <v>175</v>
      </c>
      <c r="G894" s="2"/>
      <c r="H894" s="177">
        <v>2000.0</v>
      </c>
      <c r="I894" s="2" t="s">
        <v>903</v>
      </c>
      <c r="J894" s="2">
        <v>3147.039997473311</v>
      </c>
      <c r="K894" s="2">
        <v>94411.19992419933</v>
      </c>
      <c r="L894" s="204">
        <v>-1741762.8658682932</v>
      </c>
      <c r="M894" s="92">
        <v>1786520.9589339243</v>
      </c>
      <c r="N894" s="92">
        <v>2235311.758104712</v>
      </c>
      <c r="O894" s="92">
        <v>1254769.4164296007</v>
      </c>
      <c r="P894" s="92">
        <v>1336286.0</v>
      </c>
      <c r="Q894" s="92">
        <v>531751.5425043236</v>
      </c>
      <c r="R894" s="92">
        <v>899025.7581047118</v>
      </c>
      <c r="S894" s="92">
        <v>2903.709169102556</v>
      </c>
      <c r="T894" s="92">
        <v>2322.9673352820455</v>
      </c>
      <c r="U894" s="92">
        <v>44758.093065631</v>
      </c>
      <c r="V894" s="92">
        <v>85611.64637655354</v>
      </c>
      <c r="W894" s="92">
        <v>769.0684805591603</v>
      </c>
      <c r="X894" s="92">
        <v>893.2604794669621</v>
      </c>
      <c r="Y894" s="92">
        <v>32228.329553137708</v>
      </c>
      <c r="Z894" s="92">
        <v>1.451854584551278</v>
      </c>
      <c r="AA894" s="92">
        <v>22.3790465328155</v>
      </c>
      <c r="AB894" s="87">
        <v>2000.0</v>
      </c>
      <c r="AC894" s="2">
        <v>1741762.8658682932</v>
      </c>
      <c r="AD894" s="92">
        <v>1254769.4164296007</v>
      </c>
      <c r="AE894" s="92">
        <v>531751.5425043236</v>
      </c>
      <c r="AF894" s="92">
        <v>44758.093065631</v>
      </c>
      <c r="AG894" s="92">
        <v>769.0684805591603</v>
      </c>
      <c r="AH894" s="2" t="s">
        <v>904</v>
      </c>
      <c r="AI894" s="2" t="s">
        <v>904</v>
      </c>
      <c r="AJ894" s="2" t="s">
        <v>904</v>
      </c>
      <c r="AK894" s="177">
        <v>2322.9673352820455</v>
      </c>
      <c r="AL894" s="2" t="s">
        <v>904</v>
      </c>
      <c r="AM894" s="2" t="s">
        <v>904</v>
      </c>
      <c r="AN894" s="2" t="s">
        <v>904</v>
      </c>
      <c r="AO894" s="2" t="s">
        <v>904</v>
      </c>
      <c r="AP894" s="2" t="s">
        <v>904</v>
      </c>
      <c r="AQ894" s="2" t="s">
        <v>904</v>
      </c>
      <c r="AR894" s="2" t="s">
        <v>904</v>
      </c>
      <c r="AS894" s="2" t="s">
        <v>904</v>
      </c>
      <c r="AT894" s="2" t="s">
        <v>904</v>
      </c>
      <c r="AU894" s="2" t="s">
        <v>904</v>
      </c>
      <c r="AV894" s="2" t="s">
        <v>904</v>
      </c>
      <c r="AW894" s="2" t="s">
        <v>904</v>
      </c>
      <c r="AX894" s="2" t="s">
        <v>904</v>
      </c>
      <c r="AY894" s="2" t="s">
        <v>904</v>
      </c>
      <c r="AZ894" s="2" t="s">
        <v>904</v>
      </c>
      <c r="BA894" s="205">
        <v>897719.3557148725</v>
      </c>
      <c r="BB894" s="205">
        <v>55.43324719912425</v>
      </c>
      <c r="BC894" s="205">
        <v>55.43324719912425</v>
      </c>
      <c r="BD894" s="205">
        <v>55.43324719912425</v>
      </c>
      <c r="BE894" s="205">
        <v>2903.709169102556</v>
      </c>
      <c r="BF894" s="205">
        <v>2903.709169102556</v>
      </c>
      <c r="BG894" s="205">
        <v>0.0</v>
      </c>
      <c r="BH894" s="205">
        <v>2322.9673352820455</v>
      </c>
      <c r="BI894" s="2" t="s">
        <v>904</v>
      </c>
      <c r="BJ894" s="2" t="s">
        <v>904</v>
      </c>
      <c r="BK894" s="203">
        <v>30.0</v>
      </c>
      <c r="BL894" s="2">
        <v>1.0</v>
      </c>
      <c r="BM894" s="207">
        <v>30.0</v>
      </c>
      <c r="BN894" s="208" t="s">
        <v>906</v>
      </c>
      <c r="BO894" s="87">
        <v>20.0</v>
      </c>
      <c r="BP894" s="101">
        <v>0.05</v>
      </c>
      <c r="BQ894" s="101">
        <v>0.04</v>
      </c>
      <c r="BR894" s="2">
        <v>100.0</v>
      </c>
      <c r="BS894" s="2">
        <v>100.0</v>
      </c>
    </row>
    <row r="895" ht="12.75" customHeight="1">
      <c r="A895" s="87" t="str">
        <f t="shared" si="1"/>
        <v>Colombia Seagrass Conservation  Medium</v>
      </c>
      <c r="B895" s="87" t="s">
        <v>165</v>
      </c>
      <c r="C895" s="203" t="s">
        <v>189</v>
      </c>
      <c r="D895" s="2" t="s">
        <v>590</v>
      </c>
      <c r="E895" s="203" t="s">
        <v>167</v>
      </c>
      <c r="F895" s="2" t="s">
        <v>175</v>
      </c>
      <c r="G895" s="2"/>
      <c r="H895" s="177">
        <v>2000.0</v>
      </c>
      <c r="I895" s="2" t="s">
        <v>903</v>
      </c>
      <c r="J895" s="2">
        <v>3147.039997473311</v>
      </c>
      <c r="K895" s="2">
        <v>94411.19992419933</v>
      </c>
      <c r="L895" s="204">
        <v>-1741762.8658682932</v>
      </c>
      <c r="M895" s="92">
        <v>1786520.9589339243</v>
      </c>
      <c r="N895" s="92">
        <v>2235311.758104712</v>
      </c>
      <c r="O895" s="92">
        <v>1254769.4164296007</v>
      </c>
      <c r="P895" s="92">
        <v>1336286.0</v>
      </c>
      <c r="Q895" s="92">
        <v>531751.5425043236</v>
      </c>
      <c r="R895" s="92">
        <v>899025.7581047118</v>
      </c>
      <c r="S895" s="92">
        <v>2903.709169102556</v>
      </c>
      <c r="T895" s="92">
        <v>2322.9673352820455</v>
      </c>
      <c r="U895" s="92">
        <v>44758.093065631</v>
      </c>
      <c r="V895" s="92">
        <v>85611.64637655354</v>
      </c>
      <c r="W895" s="92">
        <v>769.0684805591603</v>
      </c>
      <c r="X895" s="92">
        <v>893.2604794669621</v>
      </c>
      <c r="Y895" s="92">
        <v>32228.329553137708</v>
      </c>
      <c r="Z895" s="92">
        <v>1.451854584551278</v>
      </c>
      <c r="AA895" s="92">
        <v>22.3790465328155</v>
      </c>
      <c r="AB895" s="87">
        <v>2000.0</v>
      </c>
      <c r="AC895" s="2">
        <v>1741762.8658682932</v>
      </c>
      <c r="AD895" s="92">
        <v>1254769.4164296007</v>
      </c>
      <c r="AE895" s="92">
        <v>531751.5425043236</v>
      </c>
      <c r="AF895" s="92">
        <v>44758.093065631</v>
      </c>
      <c r="AG895" s="92">
        <v>769.0684805591603</v>
      </c>
      <c r="AH895" s="2" t="s">
        <v>904</v>
      </c>
      <c r="AI895" s="2" t="s">
        <v>904</v>
      </c>
      <c r="AJ895" s="2" t="s">
        <v>904</v>
      </c>
      <c r="AK895" s="177">
        <v>2322.9673352820455</v>
      </c>
      <c r="AL895" s="2" t="s">
        <v>904</v>
      </c>
      <c r="AM895" s="2" t="s">
        <v>904</v>
      </c>
      <c r="AN895" s="2" t="s">
        <v>904</v>
      </c>
      <c r="AO895" s="2" t="s">
        <v>904</v>
      </c>
      <c r="AP895" s="2" t="s">
        <v>904</v>
      </c>
      <c r="AQ895" s="2" t="s">
        <v>904</v>
      </c>
      <c r="AR895" s="2" t="s">
        <v>904</v>
      </c>
      <c r="AS895" s="2" t="s">
        <v>904</v>
      </c>
      <c r="AT895" s="2" t="s">
        <v>904</v>
      </c>
      <c r="AU895" s="2" t="s">
        <v>904</v>
      </c>
      <c r="AV895" s="2" t="s">
        <v>904</v>
      </c>
      <c r="AW895" s="2" t="s">
        <v>904</v>
      </c>
      <c r="AX895" s="2" t="s">
        <v>904</v>
      </c>
      <c r="AY895" s="2" t="s">
        <v>904</v>
      </c>
      <c r="AZ895" s="2" t="s">
        <v>904</v>
      </c>
      <c r="BA895" s="205">
        <v>897719.3557148725</v>
      </c>
      <c r="BB895" s="205">
        <v>55.43324719912425</v>
      </c>
      <c r="BC895" s="205">
        <v>55.43324719912425</v>
      </c>
      <c r="BD895" s="205">
        <v>55.43324719912425</v>
      </c>
      <c r="BE895" s="205">
        <v>2903.709169102556</v>
      </c>
      <c r="BF895" s="205">
        <v>2903.709169102556</v>
      </c>
      <c r="BG895" s="205">
        <v>0.0</v>
      </c>
      <c r="BH895" s="205">
        <v>2322.9673352820455</v>
      </c>
      <c r="BI895" s="2" t="s">
        <v>904</v>
      </c>
      <c r="BJ895" s="2" t="s">
        <v>904</v>
      </c>
      <c r="BK895" s="203">
        <v>30.0</v>
      </c>
      <c r="BL895" s="2">
        <v>1.0</v>
      </c>
      <c r="BM895" s="207">
        <v>30.0</v>
      </c>
      <c r="BN895" s="208" t="s">
        <v>906</v>
      </c>
      <c r="BO895" s="87">
        <v>20.0</v>
      </c>
      <c r="BP895" s="101">
        <v>0.05</v>
      </c>
      <c r="BQ895" s="101">
        <v>0.04</v>
      </c>
      <c r="BR895" s="2">
        <v>100.0</v>
      </c>
      <c r="BS895" s="2">
        <v>100.0</v>
      </c>
    </row>
    <row r="896" ht="12.75" customHeight="1">
      <c r="A896" s="87" t="str">
        <f t="shared" si="1"/>
        <v>Colombia Salt marsh Conservation  Medium</v>
      </c>
      <c r="B896" s="87" t="s">
        <v>165</v>
      </c>
      <c r="C896" s="203" t="s">
        <v>189</v>
      </c>
      <c r="D896" s="2" t="s">
        <v>590</v>
      </c>
      <c r="E896" s="203" t="s">
        <v>168</v>
      </c>
      <c r="F896" s="2" t="s">
        <v>175</v>
      </c>
      <c r="G896" s="2"/>
      <c r="H896" s="177">
        <v>4000.0</v>
      </c>
      <c r="I896" s="2" t="s">
        <v>903</v>
      </c>
      <c r="J896" s="2">
        <v>2652.1539140675113</v>
      </c>
      <c r="K896" s="2">
        <v>79564.61742202535</v>
      </c>
      <c r="L896" s="204">
        <v>-1280562.9000391108</v>
      </c>
      <c r="M896" s="92">
        <v>1858891.2149135675</v>
      </c>
      <c r="N896" s="92">
        <v>2367839.822681775</v>
      </c>
      <c r="O896" s="92">
        <v>1254769.4164296007</v>
      </c>
      <c r="P896" s="92">
        <v>1336286.0</v>
      </c>
      <c r="Q896" s="92">
        <v>604121.7984839667</v>
      </c>
      <c r="R896" s="92">
        <v>1031553.8226817749</v>
      </c>
      <c r="S896" s="92">
        <v>46196.32195194177</v>
      </c>
      <c r="T896" s="92">
        <v>36957.057561553425</v>
      </c>
      <c r="U896" s="92">
        <v>730120.7466674994</v>
      </c>
      <c r="V896" s="92">
        <v>1341624.111694641</v>
      </c>
      <c r="W896" s="92">
        <v>50.29868007802059</v>
      </c>
      <c r="X896" s="92">
        <v>464.7228037283919</v>
      </c>
      <c r="Y896" s="92">
        <v>8521.531032016452</v>
      </c>
      <c r="Z896" s="92">
        <v>11.549080487985442</v>
      </c>
      <c r="AA896" s="92">
        <v>182.53018666687487</v>
      </c>
      <c r="AB896" s="87">
        <v>4000.0</v>
      </c>
      <c r="AC896" s="2">
        <v>1280562.9000391108</v>
      </c>
      <c r="AD896" s="92">
        <v>1254769.4164296007</v>
      </c>
      <c r="AE896" s="92">
        <v>604121.7984839667</v>
      </c>
      <c r="AF896" s="92">
        <v>730120.7466674994</v>
      </c>
      <c r="AG896" s="92">
        <v>50.29868007802059</v>
      </c>
      <c r="AH896" s="2" t="s">
        <v>904</v>
      </c>
      <c r="AI896" s="2" t="s">
        <v>904</v>
      </c>
      <c r="AJ896" s="2" t="s">
        <v>904</v>
      </c>
      <c r="AK896" s="177">
        <v>36957.057561553425</v>
      </c>
      <c r="AL896" s="2" t="s">
        <v>904</v>
      </c>
      <c r="AM896" s="2" t="s">
        <v>904</v>
      </c>
      <c r="AN896" s="2" t="s">
        <v>904</v>
      </c>
      <c r="AO896" s="2" t="s">
        <v>904</v>
      </c>
      <c r="AP896" s="2" t="s">
        <v>904</v>
      </c>
      <c r="AQ896" s="2" t="s">
        <v>904</v>
      </c>
      <c r="AR896" s="2" t="s">
        <v>904</v>
      </c>
      <c r="AS896" s="2" t="s">
        <v>904</v>
      </c>
      <c r="AT896" s="2" t="s">
        <v>904</v>
      </c>
      <c r="AU896" s="2" t="s">
        <v>904</v>
      </c>
      <c r="AV896" s="2" t="s">
        <v>904</v>
      </c>
      <c r="AW896" s="2" t="s">
        <v>904</v>
      </c>
      <c r="AX896" s="2" t="s">
        <v>904</v>
      </c>
      <c r="AY896" s="2" t="s">
        <v>904</v>
      </c>
      <c r="AZ896" s="2" t="s">
        <v>904</v>
      </c>
      <c r="BA896" s="205">
        <v>93796.34185593639</v>
      </c>
      <c r="BB896" s="205">
        <v>218.14052051556018</v>
      </c>
      <c r="BC896" s="205">
        <v>218.14052051556018</v>
      </c>
      <c r="BD896" s="205">
        <v>218.14052051556018</v>
      </c>
      <c r="BE896" s="205">
        <v>46196.32195194177</v>
      </c>
      <c r="BF896" s="205">
        <v>46196.32195194177</v>
      </c>
      <c r="BG896" s="205">
        <v>0.0</v>
      </c>
      <c r="BH896" s="205">
        <v>36957.057561553425</v>
      </c>
      <c r="BI896" s="2" t="s">
        <v>904</v>
      </c>
      <c r="BJ896" s="2" t="s">
        <v>904</v>
      </c>
      <c r="BK896" s="203">
        <v>30.0</v>
      </c>
      <c r="BL896" s="2">
        <v>3.0</v>
      </c>
      <c r="BM896" s="207">
        <v>30.0</v>
      </c>
      <c r="BN896" s="208" t="s">
        <v>906</v>
      </c>
      <c r="BO896" s="87">
        <v>20.0</v>
      </c>
      <c r="BP896" s="101">
        <v>0.05</v>
      </c>
      <c r="BQ896" s="101">
        <v>0.04</v>
      </c>
      <c r="BR896" s="2">
        <v>100.0</v>
      </c>
      <c r="BS896" s="2">
        <v>100.0</v>
      </c>
    </row>
    <row r="897" ht="12.75" customHeight="1">
      <c r="A897" s="87" t="str">
        <f t="shared" si="1"/>
        <v>Colombia Salt marsh Conservation  Medium</v>
      </c>
      <c r="B897" s="87" t="s">
        <v>165</v>
      </c>
      <c r="C897" s="203" t="s">
        <v>189</v>
      </c>
      <c r="D897" s="2" t="s">
        <v>590</v>
      </c>
      <c r="E897" s="203" t="s">
        <v>168</v>
      </c>
      <c r="F897" s="2" t="s">
        <v>175</v>
      </c>
      <c r="G897" s="2"/>
      <c r="H897" s="177">
        <v>4000.0</v>
      </c>
      <c r="I897" s="2" t="s">
        <v>903</v>
      </c>
      <c r="J897" s="2">
        <v>2652.1539140675113</v>
      </c>
      <c r="K897" s="2">
        <v>79564.61742202535</v>
      </c>
      <c r="L897" s="204">
        <v>-1280562.9000391108</v>
      </c>
      <c r="M897" s="92">
        <v>1858891.2149135675</v>
      </c>
      <c r="N897" s="92">
        <v>2367839.822681775</v>
      </c>
      <c r="O897" s="92">
        <v>1254769.4164296007</v>
      </c>
      <c r="P897" s="92">
        <v>1336286.0</v>
      </c>
      <c r="Q897" s="92">
        <v>604121.7984839667</v>
      </c>
      <c r="R897" s="92">
        <v>1031553.8226817749</v>
      </c>
      <c r="S897" s="92">
        <v>46196.32195194177</v>
      </c>
      <c r="T897" s="92">
        <v>36957.057561553425</v>
      </c>
      <c r="U897" s="92">
        <v>730120.7466674994</v>
      </c>
      <c r="V897" s="92">
        <v>1341624.111694641</v>
      </c>
      <c r="W897" s="92">
        <v>50.29868007802059</v>
      </c>
      <c r="X897" s="92">
        <v>464.7228037283919</v>
      </c>
      <c r="Y897" s="92">
        <v>8521.531032016452</v>
      </c>
      <c r="Z897" s="92">
        <v>11.549080487985442</v>
      </c>
      <c r="AA897" s="92">
        <v>182.53018666687487</v>
      </c>
      <c r="AB897" s="87">
        <v>4000.0</v>
      </c>
      <c r="AC897" s="2">
        <v>1280562.9000391108</v>
      </c>
      <c r="AD897" s="92">
        <v>1254769.4164296007</v>
      </c>
      <c r="AE897" s="92">
        <v>604121.7984839667</v>
      </c>
      <c r="AF897" s="92">
        <v>730120.7466674994</v>
      </c>
      <c r="AG897" s="92">
        <v>50.29868007802059</v>
      </c>
      <c r="AH897" s="2" t="s">
        <v>904</v>
      </c>
      <c r="AI897" s="2" t="s">
        <v>904</v>
      </c>
      <c r="AJ897" s="2" t="s">
        <v>904</v>
      </c>
      <c r="AK897" s="177">
        <v>36957.057561553425</v>
      </c>
      <c r="AL897" s="2" t="s">
        <v>904</v>
      </c>
      <c r="AM897" s="2" t="s">
        <v>904</v>
      </c>
      <c r="AN897" s="2" t="s">
        <v>904</v>
      </c>
      <c r="AO897" s="2" t="s">
        <v>904</v>
      </c>
      <c r="AP897" s="2" t="s">
        <v>904</v>
      </c>
      <c r="AQ897" s="2" t="s">
        <v>904</v>
      </c>
      <c r="AR897" s="2" t="s">
        <v>904</v>
      </c>
      <c r="AS897" s="2" t="s">
        <v>904</v>
      </c>
      <c r="AT897" s="2" t="s">
        <v>904</v>
      </c>
      <c r="AU897" s="2" t="s">
        <v>904</v>
      </c>
      <c r="AV897" s="2" t="s">
        <v>904</v>
      </c>
      <c r="AW897" s="2" t="s">
        <v>904</v>
      </c>
      <c r="AX897" s="2" t="s">
        <v>904</v>
      </c>
      <c r="AY897" s="2" t="s">
        <v>904</v>
      </c>
      <c r="AZ897" s="2" t="s">
        <v>904</v>
      </c>
      <c r="BA897" s="205">
        <v>93796.34185593639</v>
      </c>
      <c r="BB897" s="205">
        <v>218.14052051556018</v>
      </c>
      <c r="BC897" s="205">
        <v>218.14052051556018</v>
      </c>
      <c r="BD897" s="205">
        <v>218.14052051556018</v>
      </c>
      <c r="BE897" s="205">
        <v>46196.32195194177</v>
      </c>
      <c r="BF897" s="205">
        <v>46196.32195194177</v>
      </c>
      <c r="BG897" s="205">
        <v>0.0</v>
      </c>
      <c r="BH897" s="205">
        <v>36957.057561553425</v>
      </c>
      <c r="BI897" s="2" t="s">
        <v>904</v>
      </c>
      <c r="BJ897" s="2" t="s">
        <v>904</v>
      </c>
      <c r="BK897" s="203">
        <v>30.0</v>
      </c>
      <c r="BL897" s="2">
        <v>3.0</v>
      </c>
      <c r="BM897" s="207">
        <v>30.0</v>
      </c>
      <c r="BN897" s="208" t="s">
        <v>906</v>
      </c>
      <c r="BO897" s="87">
        <v>20.0</v>
      </c>
      <c r="BP897" s="101">
        <v>0.05</v>
      </c>
      <c r="BQ897" s="101">
        <v>0.04</v>
      </c>
      <c r="BR897" s="2">
        <v>100.0</v>
      </c>
      <c r="BS897" s="2">
        <v>100.0</v>
      </c>
    </row>
    <row r="898" ht="12.75" customHeight="1">
      <c r="A898" s="87" t="str">
        <f t="shared" si="1"/>
        <v>Colombia Mangrove Conservation  Small</v>
      </c>
      <c r="B898" s="87" t="s">
        <v>165</v>
      </c>
      <c r="C898" s="203" t="s">
        <v>189</v>
      </c>
      <c r="D898" s="2" t="s">
        <v>590</v>
      </c>
      <c r="E898" s="203" t="s">
        <v>160</v>
      </c>
      <c r="F898" s="2" t="s">
        <v>175</v>
      </c>
      <c r="G898" s="2"/>
      <c r="H898" s="177">
        <v>4000.0</v>
      </c>
      <c r="I898" s="2" t="s">
        <v>907</v>
      </c>
      <c r="J898" s="2">
        <v>1041159.8332095847</v>
      </c>
      <c r="K898" s="2">
        <v>1.122284285430604E7</v>
      </c>
      <c r="L898" s="204">
        <v>-784224.1094007615</v>
      </c>
      <c r="M898" s="92">
        <v>1979751.3707220624</v>
      </c>
      <c r="N898" s="92">
        <v>2584199.6534054037</v>
      </c>
      <c r="O898" s="92">
        <v>1254769.4164296007</v>
      </c>
      <c r="P898" s="92">
        <v>1336286.0</v>
      </c>
      <c r="Q898" s="92">
        <v>724981.9542924616</v>
      </c>
      <c r="R898" s="92">
        <v>1247913.6534054037</v>
      </c>
      <c r="S898" s="92">
        <v>298577.8521181271</v>
      </c>
      <c r="T898" s="92">
        <v>238862.28169450175</v>
      </c>
      <c r="U898" s="92">
        <v>1711476.4522697239</v>
      </c>
      <c r="V898" s="92">
        <v>3101411.9706650325</v>
      </c>
      <c r="W898" s="92">
        <v>8.288254456407268</v>
      </c>
      <c r="X898" s="92">
        <v>494.9378426805156</v>
      </c>
      <c r="Y898" s="92">
        <v>6635.606441177075</v>
      </c>
      <c r="Z898" s="92">
        <v>74.64446302953178</v>
      </c>
      <c r="AA898" s="92">
        <v>427.869113067431</v>
      </c>
      <c r="AB898" s="87">
        <v>20000.0</v>
      </c>
      <c r="AC898" s="2">
        <v>784224.1094007615</v>
      </c>
      <c r="AD898" s="92">
        <v>1254769.4164296007</v>
      </c>
      <c r="AE898" s="92">
        <v>724981.9542924616</v>
      </c>
      <c r="AF898" s="92">
        <v>1711476.4522697239</v>
      </c>
      <c r="AG898" s="92">
        <v>8.288254456407268</v>
      </c>
      <c r="AH898" s="2" t="s">
        <v>904</v>
      </c>
      <c r="AI898" s="2" t="s">
        <v>904</v>
      </c>
      <c r="AJ898" s="2" t="s">
        <v>904</v>
      </c>
      <c r="AK898" s="177">
        <v>238862.28169450175</v>
      </c>
      <c r="AL898" s="2" t="s">
        <v>904</v>
      </c>
      <c r="AM898" s="2" t="s">
        <v>904</v>
      </c>
      <c r="AN898" s="2" t="s">
        <v>904</v>
      </c>
      <c r="AO898" s="2" t="s">
        <v>904</v>
      </c>
      <c r="AP898" s="2" t="s">
        <v>904</v>
      </c>
      <c r="AQ898" s="2" t="s">
        <v>904</v>
      </c>
      <c r="AR898" s="2" t="s">
        <v>904</v>
      </c>
      <c r="AS898" s="2" t="s">
        <v>904</v>
      </c>
      <c r="AT898" s="2" t="s">
        <v>904</v>
      </c>
      <c r="AU898" s="2" t="s">
        <v>904</v>
      </c>
      <c r="AV898" s="2" t="s">
        <v>904</v>
      </c>
      <c r="AW898" s="2" t="s">
        <v>904</v>
      </c>
      <c r="AX898" s="2" t="s">
        <v>904</v>
      </c>
      <c r="AY898" s="2" t="s">
        <v>904</v>
      </c>
      <c r="AZ898" s="2" t="s">
        <v>904</v>
      </c>
      <c r="BA898" s="205">
        <v>5637106.199941218</v>
      </c>
      <c r="BB898" s="205">
        <v>298.35274112050547</v>
      </c>
      <c r="BC898" s="205">
        <v>298.35274112050547</v>
      </c>
      <c r="BD898" s="205">
        <v>298.35274112050547</v>
      </c>
      <c r="BE898" s="205">
        <v>298577.8521181271</v>
      </c>
      <c r="BF898" s="205">
        <v>298577.8521181271</v>
      </c>
      <c r="BG898" s="205">
        <v>0.0</v>
      </c>
      <c r="BH898" s="205">
        <v>238862.28169450175</v>
      </c>
      <c r="BI898" s="2" t="s">
        <v>904</v>
      </c>
      <c r="BJ898" s="2" t="s">
        <v>904</v>
      </c>
      <c r="BK898" s="203">
        <v>10.779173856245846</v>
      </c>
      <c r="BL898" s="2">
        <v>3.0</v>
      </c>
      <c r="BM898" s="207">
        <v>10.779173856245846</v>
      </c>
      <c r="BN898" s="208" t="s">
        <v>905</v>
      </c>
      <c r="BO898" s="87">
        <v>20.0</v>
      </c>
      <c r="BP898" s="101">
        <v>0.05</v>
      </c>
      <c r="BQ898" s="101">
        <v>0.04</v>
      </c>
      <c r="BR898" s="2">
        <v>100.0</v>
      </c>
      <c r="BS898" s="2">
        <v>100.0</v>
      </c>
    </row>
    <row r="899" ht="12.75" customHeight="1">
      <c r="A899" s="87" t="str">
        <f t="shared" si="1"/>
        <v>Colombia Mangrove Conservation  Small</v>
      </c>
      <c r="B899" s="87" t="s">
        <v>165</v>
      </c>
      <c r="C899" s="203" t="s">
        <v>189</v>
      </c>
      <c r="D899" s="2" t="s">
        <v>590</v>
      </c>
      <c r="E899" s="203" t="s">
        <v>160</v>
      </c>
      <c r="F899" s="2" t="s">
        <v>175</v>
      </c>
      <c r="G899" s="2"/>
      <c r="H899" s="177">
        <v>4000.0</v>
      </c>
      <c r="I899" s="2" t="s">
        <v>907</v>
      </c>
      <c r="J899" s="2">
        <v>1041159.8332095847</v>
      </c>
      <c r="K899" s="2">
        <v>1.122284285430604E7</v>
      </c>
      <c r="L899" s="204">
        <v>-784224.1094007615</v>
      </c>
      <c r="M899" s="92">
        <v>1979751.3707220624</v>
      </c>
      <c r="N899" s="92">
        <v>2584199.6534054037</v>
      </c>
      <c r="O899" s="92">
        <v>1254769.4164296007</v>
      </c>
      <c r="P899" s="92">
        <v>1336286.0</v>
      </c>
      <c r="Q899" s="92">
        <v>724981.9542924616</v>
      </c>
      <c r="R899" s="92">
        <v>1247913.6534054037</v>
      </c>
      <c r="S899" s="92">
        <v>298577.8521181271</v>
      </c>
      <c r="T899" s="92">
        <v>238862.28169450175</v>
      </c>
      <c r="U899" s="92">
        <v>1711476.4522697239</v>
      </c>
      <c r="V899" s="92">
        <v>3101411.9706650325</v>
      </c>
      <c r="W899" s="92">
        <v>8.288254456407268</v>
      </c>
      <c r="X899" s="92">
        <v>494.9378426805156</v>
      </c>
      <c r="Y899" s="92">
        <v>6635.606441177075</v>
      </c>
      <c r="Z899" s="92">
        <v>74.64446302953178</v>
      </c>
      <c r="AA899" s="92">
        <v>427.869113067431</v>
      </c>
      <c r="AB899" s="87">
        <v>20000.0</v>
      </c>
      <c r="AC899" s="2">
        <v>784224.1094007615</v>
      </c>
      <c r="AD899" s="92">
        <v>1254769.4164296007</v>
      </c>
      <c r="AE899" s="92">
        <v>724981.9542924616</v>
      </c>
      <c r="AF899" s="92">
        <v>1711476.4522697239</v>
      </c>
      <c r="AG899" s="92">
        <v>8.288254456407268</v>
      </c>
      <c r="AH899" s="2" t="s">
        <v>904</v>
      </c>
      <c r="AI899" s="2" t="s">
        <v>904</v>
      </c>
      <c r="AJ899" s="2" t="s">
        <v>904</v>
      </c>
      <c r="AK899" s="177">
        <v>238862.28169450175</v>
      </c>
      <c r="AL899" s="2" t="s">
        <v>904</v>
      </c>
      <c r="AM899" s="2" t="s">
        <v>904</v>
      </c>
      <c r="AN899" s="2" t="s">
        <v>904</v>
      </c>
      <c r="AO899" s="2" t="s">
        <v>904</v>
      </c>
      <c r="AP899" s="2" t="s">
        <v>904</v>
      </c>
      <c r="AQ899" s="2" t="s">
        <v>904</v>
      </c>
      <c r="AR899" s="2" t="s">
        <v>904</v>
      </c>
      <c r="AS899" s="2" t="s">
        <v>904</v>
      </c>
      <c r="AT899" s="2" t="s">
        <v>904</v>
      </c>
      <c r="AU899" s="2" t="s">
        <v>904</v>
      </c>
      <c r="AV899" s="2" t="s">
        <v>904</v>
      </c>
      <c r="AW899" s="2" t="s">
        <v>904</v>
      </c>
      <c r="AX899" s="2" t="s">
        <v>904</v>
      </c>
      <c r="AY899" s="2" t="s">
        <v>904</v>
      </c>
      <c r="AZ899" s="2" t="s">
        <v>904</v>
      </c>
      <c r="BA899" s="205">
        <v>5637106.199941218</v>
      </c>
      <c r="BB899" s="205">
        <v>298.35274112050547</v>
      </c>
      <c r="BC899" s="205">
        <v>298.35274112050547</v>
      </c>
      <c r="BD899" s="205">
        <v>298.35274112050547</v>
      </c>
      <c r="BE899" s="205">
        <v>298577.8521181271</v>
      </c>
      <c r="BF899" s="205">
        <v>298577.8521181271</v>
      </c>
      <c r="BG899" s="205">
        <v>0.0</v>
      </c>
      <c r="BH899" s="205">
        <v>238862.28169450175</v>
      </c>
      <c r="BI899" s="2" t="s">
        <v>904</v>
      </c>
      <c r="BJ899" s="2" t="s">
        <v>904</v>
      </c>
      <c r="BK899" s="203">
        <v>10.779173856245846</v>
      </c>
      <c r="BL899" s="2">
        <v>3.0</v>
      </c>
      <c r="BM899" s="207">
        <v>10.779173856245846</v>
      </c>
      <c r="BN899" s="208" t="s">
        <v>905</v>
      </c>
      <c r="BO899" s="87">
        <v>20.0</v>
      </c>
      <c r="BP899" s="101">
        <v>0.05</v>
      </c>
      <c r="BQ899" s="101">
        <v>0.04</v>
      </c>
      <c r="BR899" s="2">
        <v>100.0</v>
      </c>
      <c r="BS899" s="2">
        <v>100.0</v>
      </c>
    </row>
    <row r="900" ht="12.75" customHeight="1">
      <c r="A900" s="87" t="str">
        <f t="shared" si="1"/>
        <v>Colombia Seagrass Conservation  Small</v>
      </c>
      <c r="B900" s="87" t="s">
        <v>165</v>
      </c>
      <c r="C900" s="203" t="s">
        <v>189</v>
      </c>
      <c r="D900" s="2" t="s">
        <v>590</v>
      </c>
      <c r="E900" s="203" t="s">
        <v>167</v>
      </c>
      <c r="F900" s="2" t="s">
        <v>175</v>
      </c>
      <c r="G900" s="2"/>
      <c r="H900" s="177">
        <v>400.0</v>
      </c>
      <c r="I900" s="2" t="s">
        <v>907</v>
      </c>
      <c r="J900" s="2">
        <v>3147.039997473311</v>
      </c>
      <c r="K900" s="2">
        <v>1.1118018495025475E7</v>
      </c>
      <c r="L900" s="204">
        <v>-1111911.494397961</v>
      </c>
      <c r="M900" s="92">
        <v>1887263.8326496538</v>
      </c>
      <c r="N900" s="92">
        <v>2428014.2900409442</v>
      </c>
      <c r="O900" s="92">
        <v>1254769.4164296007</v>
      </c>
      <c r="P900" s="92">
        <v>1336286.0</v>
      </c>
      <c r="Q900" s="92">
        <v>632494.4162200532</v>
      </c>
      <c r="R900" s="92">
        <v>1091728.2900409442</v>
      </c>
      <c r="S900" s="92">
        <v>580.7418338205124</v>
      </c>
      <c r="T900" s="92">
        <v>464.59346705640985</v>
      </c>
      <c r="U900" s="92">
        <v>1054157.360366751</v>
      </c>
      <c r="V900" s="92">
        <v>2016353.7134753284</v>
      </c>
      <c r="W900" s="92">
        <v>4062.183320413558</v>
      </c>
      <c r="X900" s="92">
        <v>4718.159581624134</v>
      </c>
      <c r="Y900" s="92">
        <v>170228.51158893155</v>
      </c>
      <c r="Z900" s="92">
        <v>1.451854584551281</v>
      </c>
      <c r="AA900" s="92">
        <v>2635.3934009168775</v>
      </c>
      <c r="AB900" s="87">
        <v>2000.0</v>
      </c>
      <c r="AC900" s="2">
        <v>1111911.494397961</v>
      </c>
      <c r="AD900" s="92">
        <v>1254769.4164296007</v>
      </c>
      <c r="AE900" s="92">
        <v>632494.4162200532</v>
      </c>
      <c r="AF900" s="92">
        <v>1054157.360366751</v>
      </c>
      <c r="AG900" s="92">
        <v>4062.183320413558</v>
      </c>
      <c r="AH900" s="2" t="s">
        <v>904</v>
      </c>
      <c r="AI900" s="2" t="s">
        <v>904</v>
      </c>
      <c r="AJ900" s="2" t="s">
        <v>904</v>
      </c>
      <c r="AK900" s="177">
        <v>464.59346705640985</v>
      </c>
      <c r="AL900" s="2" t="s">
        <v>904</v>
      </c>
      <c r="AM900" s="2" t="s">
        <v>904</v>
      </c>
      <c r="AN900" s="2" t="s">
        <v>904</v>
      </c>
      <c r="AO900" s="2" t="s">
        <v>904</v>
      </c>
      <c r="AP900" s="2" t="s">
        <v>904</v>
      </c>
      <c r="AQ900" s="2" t="s">
        <v>904</v>
      </c>
      <c r="AR900" s="2" t="s">
        <v>904</v>
      </c>
      <c r="AS900" s="2" t="s">
        <v>904</v>
      </c>
      <c r="AT900" s="2" t="s">
        <v>904</v>
      </c>
      <c r="AU900" s="2" t="s">
        <v>904</v>
      </c>
      <c r="AV900" s="2" t="s">
        <v>904</v>
      </c>
      <c r="AW900" s="2" t="s">
        <v>904</v>
      </c>
      <c r="AX900" s="2" t="s">
        <v>904</v>
      </c>
      <c r="AY900" s="2" t="s">
        <v>904</v>
      </c>
      <c r="AZ900" s="2" t="s">
        <v>904</v>
      </c>
      <c r="BA900" s="205">
        <v>897719.3557148725</v>
      </c>
      <c r="BB900" s="205">
        <v>11.086649439824896</v>
      </c>
      <c r="BC900" s="205">
        <v>11.086649439824896</v>
      </c>
      <c r="BD900" s="205">
        <v>11.086649439824896</v>
      </c>
      <c r="BE900" s="205">
        <v>580.7418338205124</v>
      </c>
      <c r="BF900" s="205">
        <v>580.7418338205124</v>
      </c>
      <c r="BG900" s="205">
        <v>0.0</v>
      </c>
      <c r="BH900" s="205">
        <v>464.59346705640985</v>
      </c>
      <c r="BI900" s="2" t="s">
        <v>904</v>
      </c>
      <c r="BJ900" s="2" t="s">
        <v>904</v>
      </c>
      <c r="BK900" s="203">
        <v>3532.84944072903</v>
      </c>
      <c r="BL900" s="2">
        <v>3.0</v>
      </c>
      <c r="BM900" s="207">
        <v>3532.84944072903</v>
      </c>
      <c r="BN900" s="208" t="s">
        <v>905</v>
      </c>
      <c r="BO900" s="87">
        <v>20.0</v>
      </c>
      <c r="BP900" s="101">
        <v>0.05</v>
      </c>
      <c r="BQ900" s="101">
        <v>0.04</v>
      </c>
      <c r="BR900" s="2">
        <v>100.0</v>
      </c>
      <c r="BS900" s="2">
        <v>100.0</v>
      </c>
    </row>
    <row r="901" ht="12.75" customHeight="1">
      <c r="A901" s="87" t="str">
        <f t="shared" si="1"/>
        <v>Colombia Seagrass Conservation  Small</v>
      </c>
      <c r="B901" s="87" t="s">
        <v>165</v>
      </c>
      <c r="C901" s="203" t="s">
        <v>189</v>
      </c>
      <c r="D901" s="2" t="s">
        <v>590</v>
      </c>
      <c r="E901" s="203" t="s">
        <v>167</v>
      </c>
      <c r="F901" s="2" t="s">
        <v>175</v>
      </c>
      <c r="G901" s="2"/>
      <c r="H901" s="177">
        <v>400.0</v>
      </c>
      <c r="I901" s="2" t="s">
        <v>907</v>
      </c>
      <c r="J901" s="2">
        <v>3147.039997473311</v>
      </c>
      <c r="K901" s="2">
        <v>1.1118018495025475E7</v>
      </c>
      <c r="L901" s="204">
        <v>-1111911.494397961</v>
      </c>
      <c r="M901" s="92">
        <v>1887263.8326496538</v>
      </c>
      <c r="N901" s="92">
        <v>2428014.2900409442</v>
      </c>
      <c r="O901" s="92">
        <v>1254769.4164296007</v>
      </c>
      <c r="P901" s="92">
        <v>1336286.0</v>
      </c>
      <c r="Q901" s="92">
        <v>632494.4162200532</v>
      </c>
      <c r="R901" s="92">
        <v>1091728.2900409442</v>
      </c>
      <c r="S901" s="92">
        <v>580.7418338205124</v>
      </c>
      <c r="T901" s="92">
        <v>464.59346705640985</v>
      </c>
      <c r="U901" s="92">
        <v>1054157.360366751</v>
      </c>
      <c r="V901" s="92">
        <v>2016353.7134753284</v>
      </c>
      <c r="W901" s="92">
        <v>4062.183320413558</v>
      </c>
      <c r="X901" s="92">
        <v>4718.159581624134</v>
      </c>
      <c r="Y901" s="92">
        <v>170228.51158893155</v>
      </c>
      <c r="Z901" s="92">
        <v>1.451854584551281</v>
      </c>
      <c r="AA901" s="92">
        <v>2635.3934009168775</v>
      </c>
      <c r="AB901" s="87">
        <v>2000.0</v>
      </c>
      <c r="AC901" s="2">
        <v>1111911.494397961</v>
      </c>
      <c r="AD901" s="92">
        <v>1254769.4164296007</v>
      </c>
      <c r="AE901" s="92">
        <v>632494.4162200532</v>
      </c>
      <c r="AF901" s="92">
        <v>1054157.360366751</v>
      </c>
      <c r="AG901" s="92">
        <v>4062.183320413558</v>
      </c>
      <c r="AH901" s="2" t="s">
        <v>904</v>
      </c>
      <c r="AI901" s="2" t="s">
        <v>904</v>
      </c>
      <c r="AJ901" s="2" t="s">
        <v>904</v>
      </c>
      <c r="AK901" s="177">
        <v>464.59346705640985</v>
      </c>
      <c r="AL901" s="2" t="s">
        <v>904</v>
      </c>
      <c r="AM901" s="2" t="s">
        <v>904</v>
      </c>
      <c r="AN901" s="2" t="s">
        <v>904</v>
      </c>
      <c r="AO901" s="2" t="s">
        <v>904</v>
      </c>
      <c r="AP901" s="2" t="s">
        <v>904</v>
      </c>
      <c r="AQ901" s="2" t="s">
        <v>904</v>
      </c>
      <c r="AR901" s="2" t="s">
        <v>904</v>
      </c>
      <c r="AS901" s="2" t="s">
        <v>904</v>
      </c>
      <c r="AT901" s="2" t="s">
        <v>904</v>
      </c>
      <c r="AU901" s="2" t="s">
        <v>904</v>
      </c>
      <c r="AV901" s="2" t="s">
        <v>904</v>
      </c>
      <c r="AW901" s="2" t="s">
        <v>904</v>
      </c>
      <c r="AX901" s="2" t="s">
        <v>904</v>
      </c>
      <c r="AY901" s="2" t="s">
        <v>904</v>
      </c>
      <c r="AZ901" s="2" t="s">
        <v>904</v>
      </c>
      <c r="BA901" s="205">
        <v>897719.3557148725</v>
      </c>
      <c r="BB901" s="205">
        <v>11.086649439824896</v>
      </c>
      <c r="BC901" s="205">
        <v>11.086649439824896</v>
      </c>
      <c r="BD901" s="205">
        <v>11.086649439824896</v>
      </c>
      <c r="BE901" s="205">
        <v>580.7418338205124</v>
      </c>
      <c r="BF901" s="205">
        <v>580.7418338205124</v>
      </c>
      <c r="BG901" s="205">
        <v>0.0</v>
      </c>
      <c r="BH901" s="205">
        <v>464.59346705640985</v>
      </c>
      <c r="BI901" s="2" t="s">
        <v>904</v>
      </c>
      <c r="BJ901" s="2" t="s">
        <v>904</v>
      </c>
      <c r="BK901" s="203">
        <v>3532.84944072903</v>
      </c>
      <c r="BL901" s="2">
        <v>3.0</v>
      </c>
      <c r="BM901" s="207">
        <v>3532.84944072903</v>
      </c>
      <c r="BN901" s="208" t="s">
        <v>905</v>
      </c>
      <c r="BO901" s="87">
        <v>20.0</v>
      </c>
      <c r="BP901" s="101">
        <v>0.05</v>
      </c>
      <c r="BQ901" s="101">
        <v>0.04</v>
      </c>
      <c r="BR901" s="2">
        <v>100.0</v>
      </c>
      <c r="BS901" s="2">
        <v>100.0</v>
      </c>
    </row>
    <row r="902" ht="12.75" customHeight="1">
      <c r="A902" s="87" t="str">
        <f t="shared" si="1"/>
        <v>India Salt marsh Conservation  Small</v>
      </c>
      <c r="B902" s="87" t="s">
        <v>162</v>
      </c>
      <c r="C902" s="203" t="s">
        <v>190</v>
      </c>
      <c r="D902" s="2" t="s">
        <v>591</v>
      </c>
      <c r="E902" s="203" t="s">
        <v>168</v>
      </c>
      <c r="F902" s="2" t="s">
        <v>175</v>
      </c>
      <c r="G902" s="2"/>
      <c r="H902" s="177">
        <v>800.0</v>
      </c>
      <c r="I902" s="2" t="s">
        <v>907</v>
      </c>
      <c r="J902" s="2">
        <v>3101.067604091144</v>
      </c>
      <c r="K902" s="2">
        <v>1191738.8085419657</v>
      </c>
      <c r="L902" s="204">
        <v>-746910.5732342529</v>
      </c>
      <c r="M902" s="92">
        <v>2080456.3098878223</v>
      </c>
      <c r="N902" s="92">
        <v>2744055.900041677</v>
      </c>
      <c r="O902" s="92">
        <v>1274697.5648611742</v>
      </c>
      <c r="P902" s="92">
        <v>1357600.0</v>
      </c>
      <c r="Q902" s="92">
        <v>805758.745026648</v>
      </c>
      <c r="R902" s="92">
        <v>1386455.9000416768</v>
      </c>
      <c r="S902" s="92">
        <v>9487.686416002107</v>
      </c>
      <c r="T902" s="92">
        <v>7590.1491328016855</v>
      </c>
      <c r="U902" s="92">
        <v>1921107.2400322368</v>
      </c>
      <c r="V902" s="92">
        <v>3529378.7021511644</v>
      </c>
      <c r="W902" s="92">
        <v>274.09952999433114</v>
      </c>
      <c r="X902" s="92">
        <v>2600.5703873597777</v>
      </c>
      <c r="Y902" s="92">
        <v>47686.149848978224</v>
      </c>
      <c r="Z902" s="92">
        <v>11.859608020002634</v>
      </c>
      <c r="AA902" s="92">
        <v>2401.384050040296</v>
      </c>
      <c r="AB902" s="87">
        <v>4000.0</v>
      </c>
      <c r="AC902" s="2">
        <v>746910.5732342529</v>
      </c>
      <c r="AD902" s="92">
        <v>1274697.5648611742</v>
      </c>
      <c r="AE902" s="92">
        <v>805758.745026648</v>
      </c>
      <c r="AF902" s="92">
        <v>1921107.2400322368</v>
      </c>
      <c r="AG902" s="92">
        <v>274.09952999433114</v>
      </c>
      <c r="AH902" s="2" t="s">
        <v>904</v>
      </c>
      <c r="AI902" s="2" t="s">
        <v>904</v>
      </c>
      <c r="AJ902" s="2" t="s">
        <v>904</v>
      </c>
      <c r="AK902" s="177">
        <v>7590.1491328016855</v>
      </c>
      <c r="AL902" s="2" t="s">
        <v>904</v>
      </c>
      <c r="AM902" s="2" t="s">
        <v>904</v>
      </c>
      <c r="AN902" s="2" t="s">
        <v>904</v>
      </c>
      <c r="AO902" s="2" t="s">
        <v>904</v>
      </c>
      <c r="AP902" s="2" t="s">
        <v>904</v>
      </c>
      <c r="AQ902" s="2" t="s">
        <v>904</v>
      </c>
      <c r="AR902" s="2" t="s">
        <v>904</v>
      </c>
      <c r="AS902" s="2" t="s">
        <v>904</v>
      </c>
      <c r="AT902" s="2" t="s">
        <v>904</v>
      </c>
      <c r="AU902" s="2" t="s">
        <v>904</v>
      </c>
      <c r="AV902" s="2" t="s">
        <v>904</v>
      </c>
      <c r="AW902" s="2" t="s">
        <v>904</v>
      </c>
      <c r="AX902" s="2" t="s">
        <v>904</v>
      </c>
      <c r="AY902" s="2" t="s">
        <v>904</v>
      </c>
      <c r="AZ902" s="2" t="s">
        <v>904</v>
      </c>
      <c r="BA902" s="205">
        <v>106801.04047828997</v>
      </c>
      <c r="BB902" s="205">
        <v>43.62810410311204</v>
      </c>
      <c r="BC902" s="205">
        <v>43.62810410311204</v>
      </c>
      <c r="BD902" s="205">
        <v>43.62810410311204</v>
      </c>
      <c r="BE902" s="205">
        <v>9487.686416002107</v>
      </c>
      <c r="BF902" s="205">
        <v>9487.686416002107</v>
      </c>
      <c r="BG902" s="205">
        <v>0.0</v>
      </c>
      <c r="BH902" s="205">
        <v>7590.1491328016855</v>
      </c>
      <c r="BI902" s="2" t="s">
        <v>904</v>
      </c>
      <c r="BJ902" s="2" t="s">
        <v>904</v>
      </c>
      <c r="BK902" s="203">
        <v>384.299525418195</v>
      </c>
      <c r="BL902" s="2">
        <v>3.0</v>
      </c>
      <c r="BM902" s="207">
        <v>384.299525418195</v>
      </c>
      <c r="BN902" s="208" t="s">
        <v>905</v>
      </c>
      <c r="BO902" s="87">
        <v>20.0</v>
      </c>
      <c r="BP902" s="101">
        <v>0.05</v>
      </c>
      <c r="BQ902" s="101">
        <v>0.04</v>
      </c>
      <c r="BR902" s="2">
        <v>100.0</v>
      </c>
      <c r="BS902" s="2">
        <v>100.0</v>
      </c>
    </row>
    <row r="903" ht="12.75" customHeight="1">
      <c r="A903" s="87" t="str">
        <f t="shared" si="1"/>
        <v>India Salt marsh Conservation  Small</v>
      </c>
      <c r="B903" s="87" t="s">
        <v>162</v>
      </c>
      <c r="C903" s="203" t="s">
        <v>190</v>
      </c>
      <c r="D903" s="2" t="s">
        <v>591</v>
      </c>
      <c r="E903" s="203" t="s">
        <v>168</v>
      </c>
      <c r="F903" s="2" t="s">
        <v>175</v>
      </c>
      <c r="G903" s="2"/>
      <c r="H903" s="177">
        <v>800.0</v>
      </c>
      <c r="I903" s="2" t="s">
        <v>907</v>
      </c>
      <c r="J903" s="2">
        <v>3101.067604091144</v>
      </c>
      <c r="K903" s="2">
        <v>1191738.8085419657</v>
      </c>
      <c r="L903" s="204">
        <v>-746910.5732342529</v>
      </c>
      <c r="M903" s="92">
        <v>2080456.3098878223</v>
      </c>
      <c r="N903" s="92">
        <v>2744055.900041677</v>
      </c>
      <c r="O903" s="92">
        <v>1274697.5648611742</v>
      </c>
      <c r="P903" s="92">
        <v>1357600.0</v>
      </c>
      <c r="Q903" s="92">
        <v>805758.745026648</v>
      </c>
      <c r="R903" s="92">
        <v>1386455.9000416768</v>
      </c>
      <c r="S903" s="92">
        <v>9487.686416002107</v>
      </c>
      <c r="T903" s="92">
        <v>7590.1491328016855</v>
      </c>
      <c r="U903" s="92">
        <v>1921107.2400322368</v>
      </c>
      <c r="V903" s="92">
        <v>3529378.7021511644</v>
      </c>
      <c r="W903" s="92">
        <v>274.09952999433114</v>
      </c>
      <c r="X903" s="92">
        <v>2600.5703873597777</v>
      </c>
      <c r="Y903" s="92">
        <v>47686.149848978224</v>
      </c>
      <c r="Z903" s="92">
        <v>11.859608020002634</v>
      </c>
      <c r="AA903" s="92">
        <v>2401.384050040296</v>
      </c>
      <c r="AB903" s="87">
        <v>4000.0</v>
      </c>
      <c r="AC903" s="2">
        <v>746910.5732342529</v>
      </c>
      <c r="AD903" s="92">
        <v>1274697.5648611742</v>
      </c>
      <c r="AE903" s="92">
        <v>805758.745026648</v>
      </c>
      <c r="AF903" s="92">
        <v>1921107.2400322368</v>
      </c>
      <c r="AG903" s="92">
        <v>274.09952999433114</v>
      </c>
      <c r="AH903" s="2" t="s">
        <v>904</v>
      </c>
      <c r="AI903" s="2" t="s">
        <v>904</v>
      </c>
      <c r="AJ903" s="2" t="s">
        <v>904</v>
      </c>
      <c r="AK903" s="177">
        <v>7590.1491328016855</v>
      </c>
      <c r="AL903" s="2" t="s">
        <v>904</v>
      </c>
      <c r="AM903" s="2" t="s">
        <v>904</v>
      </c>
      <c r="AN903" s="2" t="s">
        <v>904</v>
      </c>
      <c r="AO903" s="2" t="s">
        <v>904</v>
      </c>
      <c r="AP903" s="2" t="s">
        <v>904</v>
      </c>
      <c r="AQ903" s="2" t="s">
        <v>904</v>
      </c>
      <c r="AR903" s="2" t="s">
        <v>904</v>
      </c>
      <c r="AS903" s="2" t="s">
        <v>904</v>
      </c>
      <c r="AT903" s="2" t="s">
        <v>904</v>
      </c>
      <c r="AU903" s="2" t="s">
        <v>904</v>
      </c>
      <c r="AV903" s="2" t="s">
        <v>904</v>
      </c>
      <c r="AW903" s="2" t="s">
        <v>904</v>
      </c>
      <c r="AX903" s="2" t="s">
        <v>904</v>
      </c>
      <c r="AY903" s="2" t="s">
        <v>904</v>
      </c>
      <c r="AZ903" s="2" t="s">
        <v>904</v>
      </c>
      <c r="BA903" s="205">
        <v>106801.04047828997</v>
      </c>
      <c r="BB903" s="205">
        <v>43.62810410311204</v>
      </c>
      <c r="BC903" s="205">
        <v>43.62810410311204</v>
      </c>
      <c r="BD903" s="205">
        <v>43.62810410311204</v>
      </c>
      <c r="BE903" s="205">
        <v>9487.686416002107</v>
      </c>
      <c r="BF903" s="205">
        <v>9487.686416002107</v>
      </c>
      <c r="BG903" s="205">
        <v>0.0</v>
      </c>
      <c r="BH903" s="205">
        <v>7590.1491328016855</v>
      </c>
      <c r="BI903" s="2" t="s">
        <v>904</v>
      </c>
      <c r="BJ903" s="2" t="s">
        <v>904</v>
      </c>
      <c r="BK903" s="203">
        <v>384.299525418195</v>
      </c>
      <c r="BL903" s="2">
        <v>3.0</v>
      </c>
      <c r="BM903" s="207">
        <v>384.299525418195</v>
      </c>
      <c r="BN903" s="208" t="s">
        <v>905</v>
      </c>
      <c r="BO903" s="87">
        <v>20.0</v>
      </c>
      <c r="BP903" s="101">
        <v>0.05</v>
      </c>
      <c r="BQ903" s="101">
        <v>0.04</v>
      </c>
      <c r="BR903" s="2">
        <v>100.0</v>
      </c>
      <c r="BS903" s="2">
        <v>100.0</v>
      </c>
    </row>
    <row r="904" ht="12.75" customHeight="1">
      <c r="A904" s="87" t="str">
        <f t="shared" si="1"/>
        <v>India Mangrove Conservation  Small</v>
      </c>
      <c r="B904" s="87" t="s">
        <v>162</v>
      </c>
      <c r="C904" s="203" t="s">
        <v>190</v>
      </c>
      <c r="D904" s="2" t="s">
        <v>591</v>
      </c>
      <c r="E904" s="203" t="s">
        <v>160</v>
      </c>
      <c r="F904" s="2" t="s">
        <v>175</v>
      </c>
      <c r="G904" s="2"/>
      <c r="H904" s="177">
        <v>4000.0</v>
      </c>
      <c r="I904" s="2" t="s">
        <v>907</v>
      </c>
      <c r="J904" s="2">
        <v>551055.3111403201</v>
      </c>
      <c r="K904" s="2">
        <v>1.6531659334209604E7</v>
      </c>
      <c r="L904" s="204">
        <v>-609617.895124868</v>
      </c>
      <c r="M904" s="92">
        <v>2121650.138438961</v>
      </c>
      <c r="N904" s="92">
        <v>2820408.1644002954</v>
      </c>
      <c r="O904" s="92">
        <v>1274697.5648611742</v>
      </c>
      <c r="P904" s="92">
        <v>1357600.0</v>
      </c>
      <c r="Q904" s="92">
        <v>846952.5735777868</v>
      </c>
      <c r="R904" s="92">
        <v>1462808.1644002954</v>
      </c>
      <c r="S904" s="92">
        <v>140461.53063684452</v>
      </c>
      <c r="T904" s="92">
        <v>112369.2245094756</v>
      </c>
      <c r="U904" s="92">
        <v>2217535.2149303765</v>
      </c>
      <c r="V904" s="92">
        <v>4083343.1949840034</v>
      </c>
      <c r="W904" s="92">
        <v>18.881060608014177</v>
      </c>
      <c r="X904" s="92">
        <v>530.4125346097403</v>
      </c>
      <c r="Y904" s="92">
        <v>16929.623942227296</v>
      </c>
      <c r="Z904" s="92">
        <v>35.11538265921113</v>
      </c>
      <c r="AA904" s="92">
        <v>554.3838037325942</v>
      </c>
      <c r="AB904" s="87">
        <v>20000.0</v>
      </c>
      <c r="AC904" s="2">
        <v>609617.895124868</v>
      </c>
      <c r="AD904" s="92">
        <v>1274697.5648611742</v>
      </c>
      <c r="AE904" s="92">
        <v>846952.5735777868</v>
      </c>
      <c r="AF904" s="92">
        <v>2217535.2149303765</v>
      </c>
      <c r="AG904" s="92">
        <v>18.881060608014177</v>
      </c>
      <c r="AH904" s="2" t="s">
        <v>904</v>
      </c>
      <c r="AI904" s="2" t="s">
        <v>904</v>
      </c>
      <c r="AJ904" s="2" t="s">
        <v>904</v>
      </c>
      <c r="AK904" s="177">
        <v>112369.2245094756</v>
      </c>
      <c r="AL904" s="2" t="s">
        <v>904</v>
      </c>
      <c r="AM904" s="2" t="s">
        <v>904</v>
      </c>
      <c r="AN904" s="2" t="s">
        <v>904</v>
      </c>
      <c r="AO904" s="2" t="s">
        <v>904</v>
      </c>
      <c r="AP904" s="2" t="s">
        <v>904</v>
      </c>
      <c r="AQ904" s="2" t="s">
        <v>904</v>
      </c>
      <c r="AR904" s="2" t="s">
        <v>904</v>
      </c>
      <c r="AS904" s="2" t="s">
        <v>904</v>
      </c>
      <c r="AT904" s="2" t="s">
        <v>904</v>
      </c>
      <c r="AU904" s="2" t="s">
        <v>904</v>
      </c>
      <c r="AV904" s="2" t="s">
        <v>904</v>
      </c>
      <c r="AW904" s="2" t="s">
        <v>904</v>
      </c>
      <c r="AX904" s="2" t="s">
        <v>904</v>
      </c>
      <c r="AY904" s="2" t="s">
        <v>904</v>
      </c>
      <c r="AZ904" s="2" t="s">
        <v>904</v>
      </c>
      <c r="BA904" s="205">
        <v>8265713.534551408</v>
      </c>
      <c r="BB904" s="205">
        <v>125.32175231293604</v>
      </c>
      <c r="BC904" s="205">
        <v>125.32175231293604</v>
      </c>
      <c r="BD904" s="205">
        <v>125.32175231293604</v>
      </c>
      <c r="BE904" s="205">
        <v>140461.53063684452</v>
      </c>
      <c r="BF904" s="205">
        <v>140461.53063684452</v>
      </c>
      <c r="BG904" s="205">
        <v>0.0</v>
      </c>
      <c r="BH904" s="205">
        <v>112369.2245094756</v>
      </c>
      <c r="BI904" s="2" t="s">
        <v>904</v>
      </c>
      <c r="BJ904" s="2" t="s">
        <v>904</v>
      </c>
      <c r="BK904" s="203">
        <v>30.0</v>
      </c>
      <c r="BL904" s="2">
        <v>3.0</v>
      </c>
      <c r="BM904" s="207">
        <v>30.0</v>
      </c>
      <c r="BN904" s="208" t="s">
        <v>906</v>
      </c>
      <c r="BO904" s="87">
        <v>20.0</v>
      </c>
      <c r="BP904" s="101">
        <v>0.05</v>
      </c>
      <c r="BQ904" s="101">
        <v>0.04</v>
      </c>
      <c r="BR904" s="2">
        <v>100.0</v>
      </c>
      <c r="BS904" s="2">
        <v>100.0</v>
      </c>
    </row>
    <row r="905" ht="12.75" customHeight="1">
      <c r="A905" s="87" t="str">
        <f t="shared" si="1"/>
        <v>India Mangrove Conservation  Small</v>
      </c>
      <c r="B905" s="87" t="s">
        <v>162</v>
      </c>
      <c r="C905" s="203" t="s">
        <v>190</v>
      </c>
      <c r="D905" s="2" t="s">
        <v>591</v>
      </c>
      <c r="E905" s="203" t="s">
        <v>160</v>
      </c>
      <c r="F905" s="2" t="s">
        <v>175</v>
      </c>
      <c r="G905" s="2"/>
      <c r="H905" s="177">
        <v>4000.0</v>
      </c>
      <c r="I905" s="2" t="s">
        <v>907</v>
      </c>
      <c r="J905" s="2">
        <v>551055.3111403201</v>
      </c>
      <c r="K905" s="2">
        <v>1.6531659334209604E7</v>
      </c>
      <c r="L905" s="204">
        <v>-609617.895124868</v>
      </c>
      <c r="M905" s="92">
        <v>2121650.138438961</v>
      </c>
      <c r="N905" s="92">
        <v>2820408.1644002954</v>
      </c>
      <c r="O905" s="92">
        <v>1274697.5648611742</v>
      </c>
      <c r="P905" s="92">
        <v>1357600.0</v>
      </c>
      <c r="Q905" s="92">
        <v>846952.5735777868</v>
      </c>
      <c r="R905" s="92">
        <v>1462808.1644002954</v>
      </c>
      <c r="S905" s="92">
        <v>140461.53063684452</v>
      </c>
      <c r="T905" s="92">
        <v>112369.2245094756</v>
      </c>
      <c r="U905" s="92">
        <v>2217535.2149303765</v>
      </c>
      <c r="V905" s="92">
        <v>4083343.1949840034</v>
      </c>
      <c r="W905" s="92">
        <v>18.881060608014177</v>
      </c>
      <c r="X905" s="92">
        <v>530.4125346097403</v>
      </c>
      <c r="Y905" s="92">
        <v>16929.623942227296</v>
      </c>
      <c r="Z905" s="92">
        <v>35.11538265921113</v>
      </c>
      <c r="AA905" s="92">
        <v>554.3838037325942</v>
      </c>
      <c r="AB905" s="87">
        <v>20000.0</v>
      </c>
      <c r="AC905" s="2">
        <v>609617.895124868</v>
      </c>
      <c r="AD905" s="92">
        <v>1274697.5648611742</v>
      </c>
      <c r="AE905" s="92">
        <v>846952.5735777868</v>
      </c>
      <c r="AF905" s="92">
        <v>2217535.2149303765</v>
      </c>
      <c r="AG905" s="92">
        <v>18.881060608014177</v>
      </c>
      <c r="AH905" s="2" t="s">
        <v>904</v>
      </c>
      <c r="AI905" s="2" t="s">
        <v>904</v>
      </c>
      <c r="AJ905" s="2" t="s">
        <v>904</v>
      </c>
      <c r="AK905" s="177">
        <v>112369.2245094756</v>
      </c>
      <c r="AL905" s="2" t="s">
        <v>904</v>
      </c>
      <c r="AM905" s="2" t="s">
        <v>904</v>
      </c>
      <c r="AN905" s="2" t="s">
        <v>904</v>
      </c>
      <c r="AO905" s="2" t="s">
        <v>904</v>
      </c>
      <c r="AP905" s="2" t="s">
        <v>904</v>
      </c>
      <c r="AQ905" s="2" t="s">
        <v>904</v>
      </c>
      <c r="AR905" s="2" t="s">
        <v>904</v>
      </c>
      <c r="AS905" s="2" t="s">
        <v>904</v>
      </c>
      <c r="AT905" s="2" t="s">
        <v>904</v>
      </c>
      <c r="AU905" s="2" t="s">
        <v>904</v>
      </c>
      <c r="AV905" s="2" t="s">
        <v>904</v>
      </c>
      <c r="AW905" s="2" t="s">
        <v>904</v>
      </c>
      <c r="AX905" s="2" t="s">
        <v>904</v>
      </c>
      <c r="AY905" s="2" t="s">
        <v>904</v>
      </c>
      <c r="AZ905" s="2" t="s">
        <v>904</v>
      </c>
      <c r="BA905" s="205">
        <v>8265713.534551408</v>
      </c>
      <c r="BB905" s="205">
        <v>125.32175231293604</v>
      </c>
      <c r="BC905" s="205">
        <v>125.32175231293604</v>
      </c>
      <c r="BD905" s="205">
        <v>125.32175231293604</v>
      </c>
      <c r="BE905" s="205">
        <v>140461.53063684452</v>
      </c>
      <c r="BF905" s="205">
        <v>140461.53063684452</v>
      </c>
      <c r="BG905" s="205">
        <v>0.0</v>
      </c>
      <c r="BH905" s="205">
        <v>112369.2245094756</v>
      </c>
      <c r="BI905" s="2" t="s">
        <v>904</v>
      </c>
      <c r="BJ905" s="2" t="s">
        <v>904</v>
      </c>
      <c r="BK905" s="203">
        <v>30.0</v>
      </c>
      <c r="BL905" s="2">
        <v>3.0</v>
      </c>
      <c r="BM905" s="207">
        <v>30.0</v>
      </c>
      <c r="BN905" s="208" t="s">
        <v>906</v>
      </c>
      <c r="BO905" s="87">
        <v>20.0</v>
      </c>
      <c r="BP905" s="101">
        <v>0.05</v>
      </c>
      <c r="BQ905" s="101">
        <v>0.04</v>
      </c>
      <c r="BR905" s="2">
        <v>100.0</v>
      </c>
      <c r="BS905" s="2">
        <v>100.0</v>
      </c>
    </row>
    <row r="906" ht="12.75" customHeight="1">
      <c r="A906" s="87" t="str">
        <f t="shared" si="1"/>
        <v>India Seagrass Conservation  Small</v>
      </c>
      <c r="B906" s="87" t="s">
        <v>162</v>
      </c>
      <c r="C906" s="203" t="s">
        <v>190</v>
      </c>
      <c r="D906" s="2" t="s">
        <v>591</v>
      </c>
      <c r="E906" s="203" t="s">
        <v>167</v>
      </c>
      <c r="F906" s="2" t="s">
        <v>175</v>
      </c>
      <c r="G906" s="2"/>
      <c r="H906" s="177">
        <v>400.0</v>
      </c>
      <c r="I906" s="2" t="s">
        <v>907</v>
      </c>
      <c r="J906" s="2">
        <v>3750.067799166728</v>
      </c>
      <c r="K906" s="2">
        <v>112502.03397500185</v>
      </c>
      <c r="L906" s="204">
        <v>-1879500.2177929012</v>
      </c>
      <c r="M906" s="92">
        <v>1888451.8364060274</v>
      </c>
      <c r="N906" s="92">
        <v>2391405.151620942</v>
      </c>
      <c r="O906" s="92">
        <v>1274697.5648611742</v>
      </c>
      <c r="P906" s="92">
        <v>1357600.0</v>
      </c>
      <c r="Q906" s="92">
        <v>613754.2715448531</v>
      </c>
      <c r="R906" s="92">
        <v>1033805.1516209424</v>
      </c>
      <c r="S906" s="92">
        <v>580.7418338205124</v>
      </c>
      <c r="T906" s="92">
        <v>464.59346705640985</v>
      </c>
      <c r="U906" s="92">
        <v>8951.618613126217</v>
      </c>
      <c r="V906" s="92">
        <v>17122.32927531074</v>
      </c>
      <c r="W906" s="92">
        <v>4064.7404027675148</v>
      </c>
      <c r="X906" s="92">
        <v>4721.129591015068</v>
      </c>
      <c r="Y906" s="92">
        <v>170335.6678368874</v>
      </c>
      <c r="Z906" s="92">
        <v>1.451854584551281</v>
      </c>
      <c r="AA906" s="92">
        <v>22.37904653281554</v>
      </c>
      <c r="AB906" s="87">
        <v>2000.0</v>
      </c>
      <c r="AC906" s="2">
        <v>1879500.2177929012</v>
      </c>
      <c r="AD906" s="92">
        <v>1274697.5648611742</v>
      </c>
      <c r="AE906" s="92">
        <v>613754.2715448531</v>
      </c>
      <c r="AF906" s="92">
        <v>8951.618613126217</v>
      </c>
      <c r="AG906" s="92">
        <v>4064.7404027675148</v>
      </c>
      <c r="AH906" s="2" t="s">
        <v>904</v>
      </c>
      <c r="AI906" s="2" t="s">
        <v>904</v>
      </c>
      <c r="AJ906" s="2" t="s">
        <v>904</v>
      </c>
      <c r="AK906" s="177">
        <v>464.59346705640985</v>
      </c>
      <c r="AL906" s="2" t="s">
        <v>904</v>
      </c>
      <c r="AM906" s="2" t="s">
        <v>904</v>
      </c>
      <c r="AN906" s="2" t="s">
        <v>904</v>
      </c>
      <c r="AO906" s="2" t="s">
        <v>904</v>
      </c>
      <c r="AP906" s="2" t="s">
        <v>904</v>
      </c>
      <c r="AQ906" s="2" t="s">
        <v>904</v>
      </c>
      <c r="AR906" s="2" t="s">
        <v>904</v>
      </c>
      <c r="AS906" s="2" t="s">
        <v>904</v>
      </c>
      <c r="AT906" s="2" t="s">
        <v>904</v>
      </c>
      <c r="AU906" s="2" t="s">
        <v>904</v>
      </c>
      <c r="AV906" s="2" t="s">
        <v>904</v>
      </c>
      <c r="AW906" s="2" t="s">
        <v>904</v>
      </c>
      <c r="AX906" s="2" t="s">
        <v>904</v>
      </c>
      <c r="AY906" s="2" t="s">
        <v>904</v>
      </c>
      <c r="AZ906" s="2" t="s">
        <v>904</v>
      </c>
      <c r="BA906" s="205">
        <v>1069738.0558422816</v>
      </c>
      <c r="BB906" s="205">
        <v>11.086649439824896</v>
      </c>
      <c r="BC906" s="205">
        <v>11.086649439824896</v>
      </c>
      <c r="BD906" s="205">
        <v>11.086649439824896</v>
      </c>
      <c r="BE906" s="205">
        <v>580.7418338205124</v>
      </c>
      <c r="BF906" s="205">
        <v>580.7418338205124</v>
      </c>
      <c r="BG906" s="205">
        <v>0.0</v>
      </c>
      <c r="BH906" s="205">
        <v>464.59346705640985</v>
      </c>
      <c r="BI906" s="2" t="s">
        <v>904</v>
      </c>
      <c r="BJ906" s="2" t="s">
        <v>904</v>
      </c>
      <c r="BK906" s="203">
        <v>30.0</v>
      </c>
      <c r="BL906" s="2">
        <v>1.0</v>
      </c>
      <c r="BM906" s="207">
        <v>30.0</v>
      </c>
      <c r="BN906" s="208" t="s">
        <v>906</v>
      </c>
      <c r="BO906" s="87">
        <v>20.0</v>
      </c>
      <c r="BP906" s="101">
        <v>0.05</v>
      </c>
      <c r="BQ906" s="101">
        <v>0.04</v>
      </c>
      <c r="BR906" s="2">
        <v>100.0</v>
      </c>
      <c r="BS906" s="2">
        <v>100.0</v>
      </c>
    </row>
    <row r="907" ht="12.75" customHeight="1">
      <c r="A907" s="87" t="str">
        <f t="shared" si="1"/>
        <v>India Seagrass Conservation  Small</v>
      </c>
      <c r="B907" s="87" t="s">
        <v>162</v>
      </c>
      <c r="C907" s="203" t="s">
        <v>190</v>
      </c>
      <c r="D907" s="2" t="s">
        <v>591</v>
      </c>
      <c r="E907" s="203" t="s">
        <v>167</v>
      </c>
      <c r="F907" s="2" t="s">
        <v>175</v>
      </c>
      <c r="G907" s="2"/>
      <c r="H907" s="177">
        <v>400.0</v>
      </c>
      <c r="I907" s="2" t="s">
        <v>907</v>
      </c>
      <c r="J907" s="2">
        <v>3750.067799166728</v>
      </c>
      <c r="K907" s="2">
        <v>112502.03397500185</v>
      </c>
      <c r="L907" s="204">
        <v>-1879500.2177929012</v>
      </c>
      <c r="M907" s="92">
        <v>1888451.8364060274</v>
      </c>
      <c r="N907" s="92">
        <v>2391405.151620942</v>
      </c>
      <c r="O907" s="92">
        <v>1274697.5648611742</v>
      </c>
      <c r="P907" s="92">
        <v>1357600.0</v>
      </c>
      <c r="Q907" s="92">
        <v>613754.2715448531</v>
      </c>
      <c r="R907" s="92">
        <v>1033805.1516209424</v>
      </c>
      <c r="S907" s="92">
        <v>580.7418338205124</v>
      </c>
      <c r="T907" s="92">
        <v>464.59346705640985</v>
      </c>
      <c r="U907" s="92">
        <v>8951.618613126217</v>
      </c>
      <c r="V907" s="92">
        <v>17122.32927531074</v>
      </c>
      <c r="W907" s="92">
        <v>4064.7404027675148</v>
      </c>
      <c r="X907" s="92">
        <v>4721.129591015068</v>
      </c>
      <c r="Y907" s="92">
        <v>170335.6678368874</v>
      </c>
      <c r="Z907" s="92">
        <v>1.451854584551281</v>
      </c>
      <c r="AA907" s="92">
        <v>22.37904653281554</v>
      </c>
      <c r="AB907" s="87">
        <v>2000.0</v>
      </c>
      <c r="AC907" s="2">
        <v>1879500.2177929012</v>
      </c>
      <c r="AD907" s="92">
        <v>1274697.5648611742</v>
      </c>
      <c r="AE907" s="92">
        <v>613754.2715448531</v>
      </c>
      <c r="AF907" s="92">
        <v>8951.618613126217</v>
      </c>
      <c r="AG907" s="92">
        <v>4064.7404027675148</v>
      </c>
      <c r="AH907" s="2" t="s">
        <v>904</v>
      </c>
      <c r="AI907" s="2" t="s">
        <v>904</v>
      </c>
      <c r="AJ907" s="2" t="s">
        <v>904</v>
      </c>
      <c r="AK907" s="177">
        <v>464.59346705640985</v>
      </c>
      <c r="AL907" s="2" t="s">
        <v>904</v>
      </c>
      <c r="AM907" s="2" t="s">
        <v>904</v>
      </c>
      <c r="AN907" s="2" t="s">
        <v>904</v>
      </c>
      <c r="AO907" s="2" t="s">
        <v>904</v>
      </c>
      <c r="AP907" s="2" t="s">
        <v>904</v>
      </c>
      <c r="AQ907" s="2" t="s">
        <v>904</v>
      </c>
      <c r="AR907" s="2" t="s">
        <v>904</v>
      </c>
      <c r="AS907" s="2" t="s">
        <v>904</v>
      </c>
      <c r="AT907" s="2" t="s">
        <v>904</v>
      </c>
      <c r="AU907" s="2" t="s">
        <v>904</v>
      </c>
      <c r="AV907" s="2" t="s">
        <v>904</v>
      </c>
      <c r="AW907" s="2" t="s">
        <v>904</v>
      </c>
      <c r="AX907" s="2" t="s">
        <v>904</v>
      </c>
      <c r="AY907" s="2" t="s">
        <v>904</v>
      </c>
      <c r="AZ907" s="2" t="s">
        <v>904</v>
      </c>
      <c r="BA907" s="205">
        <v>1069738.0558422816</v>
      </c>
      <c r="BB907" s="205">
        <v>11.086649439824896</v>
      </c>
      <c r="BC907" s="205">
        <v>11.086649439824896</v>
      </c>
      <c r="BD907" s="205">
        <v>11.086649439824896</v>
      </c>
      <c r="BE907" s="205">
        <v>580.7418338205124</v>
      </c>
      <c r="BF907" s="205">
        <v>580.7418338205124</v>
      </c>
      <c r="BG907" s="205">
        <v>0.0</v>
      </c>
      <c r="BH907" s="205">
        <v>464.59346705640985</v>
      </c>
      <c r="BI907" s="2" t="s">
        <v>904</v>
      </c>
      <c r="BJ907" s="2" t="s">
        <v>904</v>
      </c>
      <c r="BK907" s="203">
        <v>30.0</v>
      </c>
      <c r="BL907" s="2">
        <v>1.0</v>
      </c>
      <c r="BM907" s="207">
        <v>30.0</v>
      </c>
      <c r="BN907" s="208" t="s">
        <v>906</v>
      </c>
      <c r="BO907" s="87">
        <v>20.0</v>
      </c>
      <c r="BP907" s="101">
        <v>0.05</v>
      </c>
      <c r="BQ907" s="101">
        <v>0.04</v>
      </c>
      <c r="BR907" s="2">
        <v>100.0</v>
      </c>
      <c r="BS907" s="2">
        <v>100.0</v>
      </c>
    </row>
    <row r="908" ht="12.75" customHeight="1">
      <c r="A908" s="87" t="str">
        <f t="shared" si="1"/>
        <v>India Salt marsh Conservation  Small</v>
      </c>
      <c r="B908" s="87" t="s">
        <v>162</v>
      </c>
      <c r="C908" s="203" t="s">
        <v>190</v>
      </c>
      <c r="D908" s="2" t="s">
        <v>591</v>
      </c>
      <c r="E908" s="203" t="s">
        <v>168</v>
      </c>
      <c r="F908" s="2" t="s">
        <v>175</v>
      </c>
      <c r="G908" s="2"/>
      <c r="H908" s="177">
        <v>800.0</v>
      </c>
      <c r="I908" s="2" t="s">
        <v>907</v>
      </c>
      <c r="J908" s="2">
        <v>3101.067604091144</v>
      </c>
      <c r="K908" s="2">
        <v>93032.02812273432</v>
      </c>
      <c r="L908" s="204">
        <v>-1753373.0135806762</v>
      </c>
      <c r="M908" s="92">
        <v>1903342.5383628123</v>
      </c>
      <c r="N908" s="92">
        <v>2418669.810159704</v>
      </c>
      <c r="O908" s="92">
        <v>1274697.5648611742</v>
      </c>
      <c r="P908" s="92">
        <v>1357600.0</v>
      </c>
      <c r="Q908" s="92">
        <v>628644.973501638</v>
      </c>
      <c r="R908" s="92">
        <v>1061069.8101597042</v>
      </c>
      <c r="S908" s="92">
        <v>9487.686416002107</v>
      </c>
      <c r="T908" s="92">
        <v>7590.1491328016855</v>
      </c>
      <c r="U908" s="92">
        <v>149969.52478213602</v>
      </c>
      <c r="V908" s="92">
        <v>275517.8033314373</v>
      </c>
      <c r="W908" s="92">
        <v>250.7648407245785</v>
      </c>
      <c r="X908" s="92">
        <v>2379.1781729535155</v>
      </c>
      <c r="Y908" s="92">
        <v>43626.524174976585</v>
      </c>
      <c r="Z908" s="92">
        <v>11.859608020002634</v>
      </c>
      <c r="AA908" s="92">
        <v>187.46190597767003</v>
      </c>
      <c r="AB908" s="87">
        <v>4000.0</v>
      </c>
      <c r="AC908" s="2">
        <v>1753373.0135806762</v>
      </c>
      <c r="AD908" s="92">
        <v>1274697.5648611742</v>
      </c>
      <c r="AE908" s="92">
        <v>628644.973501638</v>
      </c>
      <c r="AF908" s="92">
        <v>149969.52478213602</v>
      </c>
      <c r="AG908" s="92">
        <v>250.7648407245785</v>
      </c>
      <c r="AH908" s="2" t="s">
        <v>904</v>
      </c>
      <c r="AI908" s="2" t="s">
        <v>904</v>
      </c>
      <c r="AJ908" s="2" t="s">
        <v>904</v>
      </c>
      <c r="AK908" s="177">
        <v>7590.1491328016855</v>
      </c>
      <c r="AL908" s="2" t="s">
        <v>904</v>
      </c>
      <c r="AM908" s="2" t="s">
        <v>904</v>
      </c>
      <c r="AN908" s="2" t="s">
        <v>904</v>
      </c>
      <c r="AO908" s="2" t="s">
        <v>904</v>
      </c>
      <c r="AP908" s="2" t="s">
        <v>904</v>
      </c>
      <c r="AQ908" s="2" t="s">
        <v>904</v>
      </c>
      <c r="AR908" s="2" t="s">
        <v>904</v>
      </c>
      <c r="AS908" s="2" t="s">
        <v>904</v>
      </c>
      <c r="AT908" s="2" t="s">
        <v>904</v>
      </c>
      <c r="AU908" s="2" t="s">
        <v>904</v>
      </c>
      <c r="AV908" s="2" t="s">
        <v>904</v>
      </c>
      <c r="AW908" s="2" t="s">
        <v>904</v>
      </c>
      <c r="AX908" s="2" t="s">
        <v>904</v>
      </c>
      <c r="AY908" s="2" t="s">
        <v>904</v>
      </c>
      <c r="AZ908" s="2" t="s">
        <v>904</v>
      </c>
      <c r="BA908" s="205">
        <v>106801.04047828997</v>
      </c>
      <c r="BB908" s="205">
        <v>43.62810410311204</v>
      </c>
      <c r="BC908" s="205">
        <v>43.62810410311204</v>
      </c>
      <c r="BD908" s="205">
        <v>43.62810410311204</v>
      </c>
      <c r="BE908" s="205">
        <v>9487.686416002107</v>
      </c>
      <c r="BF908" s="205">
        <v>9487.686416002107</v>
      </c>
      <c r="BG908" s="205">
        <v>0.0</v>
      </c>
      <c r="BH908" s="205">
        <v>7590.1491328016855</v>
      </c>
      <c r="BI908" s="2" t="s">
        <v>904</v>
      </c>
      <c r="BJ908" s="2" t="s">
        <v>904</v>
      </c>
      <c r="BK908" s="203">
        <v>30.0</v>
      </c>
      <c r="BL908" s="2">
        <v>1.0</v>
      </c>
      <c r="BM908" s="207">
        <v>30.0</v>
      </c>
      <c r="BN908" s="208" t="s">
        <v>906</v>
      </c>
      <c r="BO908" s="87">
        <v>20.0</v>
      </c>
      <c r="BP908" s="101">
        <v>0.05</v>
      </c>
      <c r="BQ908" s="101">
        <v>0.04</v>
      </c>
      <c r="BR908" s="2">
        <v>100.0</v>
      </c>
      <c r="BS908" s="2">
        <v>100.0</v>
      </c>
    </row>
    <row r="909" ht="12.75" customHeight="1">
      <c r="A909" s="87" t="str">
        <f t="shared" si="1"/>
        <v>India Salt marsh Conservation  Small</v>
      </c>
      <c r="B909" s="87" t="s">
        <v>162</v>
      </c>
      <c r="C909" s="203" t="s">
        <v>190</v>
      </c>
      <c r="D909" s="2" t="s">
        <v>591</v>
      </c>
      <c r="E909" s="203" t="s">
        <v>168</v>
      </c>
      <c r="F909" s="2" t="s">
        <v>175</v>
      </c>
      <c r="G909" s="2"/>
      <c r="H909" s="177">
        <v>800.0</v>
      </c>
      <c r="I909" s="2" t="s">
        <v>907</v>
      </c>
      <c r="J909" s="2">
        <v>3101.067604091144</v>
      </c>
      <c r="K909" s="2">
        <v>93032.02812273432</v>
      </c>
      <c r="L909" s="204">
        <v>-1753373.0135806762</v>
      </c>
      <c r="M909" s="92">
        <v>1903342.5383628123</v>
      </c>
      <c r="N909" s="92">
        <v>2418669.810159704</v>
      </c>
      <c r="O909" s="92">
        <v>1274697.5648611742</v>
      </c>
      <c r="P909" s="92">
        <v>1357600.0</v>
      </c>
      <c r="Q909" s="92">
        <v>628644.973501638</v>
      </c>
      <c r="R909" s="92">
        <v>1061069.8101597042</v>
      </c>
      <c r="S909" s="92">
        <v>9487.686416002107</v>
      </c>
      <c r="T909" s="92">
        <v>7590.1491328016855</v>
      </c>
      <c r="U909" s="92">
        <v>149969.52478213602</v>
      </c>
      <c r="V909" s="92">
        <v>275517.8033314373</v>
      </c>
      <c r="W909" s="92">
        <v>250.7648407245785</v>
      </c>
      <c r="X909" s="92">
        <v>2379.1781729535155</v>
      </c>
      <c r="Y909" s="92">
        <v>43626.524174976585</v>
      </c>
      <c r="Z909" s="92">
        <v>11.859608020002634</v>
      </c>
      <c r="AA909" s="92">
        <v>187.46190597767003</v>
      </c>
      <c r="AB909" s="87">
        <v>4000.0</v>
      </c>
      <c r="AC909" s="2">
        <v>1753373.0135806762</v>
      </c>
      <c r="AD909" s="92">
        <v>1274697.5648611742</v>
      </c>
      <c r="AE909" s="92">
        <v>628644.973501638</v>
      </c>
      <c r="AF909" s="92">
        <v>149969.52478213602</v>
      </c>
      <c r="AG909" s="92">
        <v>250.7648407245785</v>
      </c>
      <c r="AH909" s="2" t="s">
        <v>904</v>
      </c>
      <c r="AI909" s="2" t="s">
        <v>904</v>
      </c>
      <c r="AJ909" s="2" t="s">
        <v>904</v>
      </c>
      <c r="AK909" s="177">
        <v>7590.1491328016855</v>
      </c>
      <c r="AL909" s="2" t="s">
        <v>904</v>
      </c>
      <c r="AM909" s="2" t="s">
        <v>904</v>
      </c>
      <c r="AN909" s="2" t="s">
        <v>904</v>
      </c>
      <c r="AO909" s="2" t="s">
        <v>904</v>
      </c>
      <c r="AP909" s="2" t="s">
        <v>904</v>
      </c>
      <c r="AQ909" s="2" t="s">
        <v>904</v>
      </c>
      <c r="AR909" s="2" t="s">
        <v>904</v>
      </c>
      <c r="AS909" s="2" t="s">
        <v>904</v>
      </c>
      <c r="AT909" s="2" t="s">
        <v>904</v>
      </c>
      <c r="AU909" s="2" t="s">
        <v>904</v>
      </c>
      <c r="AV909" s="2" t="s">
        <v>904</v>
      </c>
      <c r="AW909" s="2" t="s">
        <v>904</v>
      </c>
      <c r="AX909" s="2" t="s">
        <v>904</v>
      </c>
      <c r="AY909" s="2" t="s">
        <v>904</v>
      </c>
      <c r="AZ909" s="2" t="s">
        <v>904</v>
      </c>
      <c r="BA909" s="205">
        <v>106801.04047828997</v>
      </c>
      <c r="BB909" s="205">
        <v>43.62810410311204</v>
      </c>
      <c r="BC909" s="205">
        <v>43.62810410311204</v>
      </c>
      <c r="BD909" s="205">
        <v>43.62810410311204</v>
      </c>
      <c r="BE909" s="205">
        <v>9487.686416002107</v>
      </c>
      <c r="BF909" s="205">
        <v>9487.686416002107</v>
      </c>
      <c r="BG909" s="205">
        <v>0.0</v>
      </c>
      <c r="BH909" s="205">
        <v>7590.1491328016855</v>
      </c>
      <c r="BI909" s="2" t="s">
        <v>904</v>
      </c>
      <c r="BJ909" s="2" t="s">
        <v>904</v>
      </c>
      <c r="BK909" s="203">
        <v>30.0</v>
      </c>
      <c r="BL909" s="2">
        <v>1.0</v>
      </c>
      <c r="BM909" s="207">
        <v>30.0</v>
      </c>
      <c r="BN909" s="208" t="s">
        <v>906</v>
      </c>
      <c r="BO909" s="87">
        <v>20.0</v>
      </c>
      <c r="BP909" s="101">
        <v>0.05</v>
      </c>
      <c r="BQ909" s="101">
        <v>0.04</v>
      </c>
      <c r="BR909" s="2">
        <v>100.0</v>
      </c>
      <c r="BS909" s="2">
        <v>100.0</v>
      </c>
    </row>
    <row r="910" ht="12.75" customHeight="1">
      <c r="A910" s="87" t="str">
        <f t="shared" si="1"/>
        <v>India Mangrove Conservation  Large</v>
      </c>
      <c r="B910" s="87" t="s">
        <v>162</v>
      </c>
      <c r="C910" s="203" t="s">
        <v>190</v>
      </c>
      <c r="D910" s="2" t="s">
        <v>591</v>
      </c>
      <c r="E910" s="203" t="s">
        <v>160</v>
      </c>
      <c r="F910" s="2" t="s">
        <v>175</v>
      </c>
      <c r="G910" s="2"/>
      <c r="H910" s="177">
        <v>40000.0</v>
      </c>
      <c r="I910" s="2" t="s">
        <v>908</v>
      </c>
      <c r="J910" s="2">
        <v>551055.3111403201</v>
      </c>
      <c r="K910" s="2">
        <v>1815944.2442064816</v>
      </c>
      <c r="L910" s="204">
        <v>-1022688.4896122878</v>
      </c>
      <c r="M910" s="92">
        <v>2785541.6376682464</v>
      </c>
      <c r="N910" s="92">
        <v>3723912.574425498</v>
      </c>
      <c r="O910" s="92">
        <v>1636710.9216165978</v>
      </c>
      <c r="P910" s="92">
        <v>1739633.3333333333</v>
      </c>
      <c r="Q910" s="92">
        <v>1148830.7160516484</v>
      </c>
      <c r="R910" s="92">
        <v>1984279.2410921645</v>
      </c>
      <c r="S910" s="92">
        <v>1404615.3063684453</v>
      </c>
      <c r="T910" s="92">
        <v>1123692.2450947564</v>
      </c>
      <c r="U910" s="92">
        <v>2435883.9173179297</v>
      </c>
      <c r="V910" s="92">
        <v>4485407.920732134</v>
      </c>
      <c r="W910" s="92">
        <v>2.478918627255769</v>
      </c>
      <c r="X910" s="92">
        <v>69.63854094170615</v>
      </c>
      <c r="Y910" s="92">
        <v>2222.7120082973174</v>
      </c>
      <c r="Z910" s="92">
        <v>35.11538265921113</v>
      </c>
      <c r="AA910" s="92">
        <v>60.89709793294824</v>
      </c>
      <c r="AB910" s="87">
        <v>20000.0</v>
      </c>
      <c r="AC910" s="2">
        <v>1022688.4896122878</v>
      </c>
      <c r="AD910" s="92">
        <v>1636710.9216165978</v>
      </c>
      <c r="AE910" s="92">
        <v>1148830.7160516484</v>
      </c>
      <c r="AF910" s="92">
        <v>2435883.9173179297</v>
      </c>
      <c r="AG910" s="92">
        <v>2.478918627255769</v>
      </c>
      <c r="AH910" s="2" t="s">
        <v>904</v>
      </c>
      <c r="AI910" s="2" t="s">
        <v>904</v>
      </c>
      <c r="AJ910" s="2" t="s">
        <v>904</v>
      </c>
      <c r="AK910" s="177">
        <v>1123692.2450947564</v>
      </c>
      <c r="AL910" s="2" t="s">
        <v>904</v>
      </c>
      <c r="AM910" s="2" t="s">
        <v>904</v>
      </c>
      <c r="AN910" s="2" t="s">
        <v>904</v>
      </c>
      <c r="AO910" s="2" t="s">
        <v>904</v>
      </c>
      <c r="AP910" s="2" t="s">
        <v>904</v>
      </c>
      <c r="AQ910" s="2" t="s">
        <v>904</v>
      </c>
      <c r="AR910" s="2" t="s">
        <v>904</v>
      </c>
      <c r="AS910" s="2" t="s">
        <v>904</v>
      </c>
      <c r="AT910" s="2" t="s">
        <v>904</v>
      </c>
      <c r="AU910" s="2" t="s">
        <v>904</v>
      </c>
      <c r="AV910" s="2" t="s">
        <v>904</v>
      </c>
      <c r="AW910" s="2" t="s">
        <v>904</v>
      </c>
      <c r="AX910" s="2" t="s">
        <v>904</v>
      </c>
      <c r="AY910" s="2" t="s">
        <v>904</v>
      </c>
      <c r="AZ910" s="2" t="s">
        <v>904</v>
      </c>
      <c r="BA910" s="205">
        <v>8265713.534551408</v>
      </c>
      <c r="BB910" s="205">
        <v>1253.2175231293586</v>
      </c>
      <c r="BC910" s="205">
        <v>1253.2175231293586</v>
      </c>
      <c r="BD910" s="205">
        <v>1253.2175231293586</v>
      </c>
      <c r="BE910" s="205">
        <v>1404615.3063684453</v>
      </c>
      <c r="BF910" s="205">
        <v>1404615.3063684453</v>
      </c>
      <c r="BG910" s="205">
        <v>0.0</v>
      </c>
      <c r="BH910" s="205">
        <v>1123692.2450947564</v>
      </c>
      <c r="BI910" s="2" t="s">
        <v>904</v>
      </c>
      <c r="BJ910" s="2" t="s">
        <v>904</v>
      </c>
      <c r="BK910" s="203">
        <v>3.2953937789814196</v>
      </c>
      <c r="BL910" s="2">
        <v>3.0</v>
      </c>
      <c r="BM910" s="207">
        <v>3.2953937789814196</v>
      </c>
      <c r="BN910" s="208" t="s">
        <v>905</v>
      </c>
      <c r="BO910" s="87">
        <v>20.0</v>
      </c>
      <c r="BP910" s="101">
        <v>0.05</v>
      </c>
      <c r="BQ910" s="101">
        <v>0.04</v>
      </c>
      <c r="BR910" s="2">
        <v>100.0</v>
      </c>
      <c r="BS910" s="2">
        <v>100.0</v>
      </c>
    </row>
    <row r="911" ht="12.75" customHeight="1">
      <c r="A911" s="87" t="str">
        <f t="shared" si="1"/>
        <v>India Mangrove Conservation  Large</v>
      </c>
      <c r="B911" s="87" t="s">
        <v>162</v>
      </c>
      <c r="C911" s="203" t="s">
        <v>190</v>
      </c>
      <c r="D911" s="2" t="s">
        <v>591</v>
      </c>
      <c r="E911" s="203" t="s">
        <v>160</v>
      </c>
      <c r="F911" s="2" t="s">
        <v>175</v>
      </c>
      <c r="G911" s="2"/>
      <c r="H911" s="177">
        <v>40000.0</v>
      </c>
      <c r="I911" s="2" t="s">
        <v>908</v>
      </c>
      <c r="J911" s="2">
        <v>551055.3111403201</v>
      </c>
      <c r="K911" s="2">
        <v>1815944.2442064816</v>
      </c>
      <c r="L911" s="204">
        <v>-1022688.4896122878</v>
      </c>
      <c r="M911" s="92">
        <v>2785541.6376682464</v>
      </c>
      <c r="N911" s="92">
        <v>3723912.574425498</v>
      </c>
      <c r="O911" s="92">
        <v>1636710.9216165978</v>
      </c>
      <c r="P911" s="92">
        <v>1739633.3333333333</v>
      </c>
      <c r="Q911" s="92">
        <v>1148830.7160516484</v>
      </c>
      <c r="R911" s="92">
        <v>1984279.2410921645</v>
      </c>
      <c r="S911" s="92">
        <v>1404615.3063684453</v>
      </c>
      <c r="T911" s="92">
        <v>1123692.2450947564</v>
      </c>
      <c r="U911" s="92">
        <v>2435883.9173179297</v>
      </c>
      <c r="V911" s="92">
        <v>4485407.920732134</v>
      </c>
      <c r="W911" s="92">
        <v>2.478918627255769</v>
      </c>
      <c r="X911" s="92">
        <v>69.63854094170615</v>
      </c>
      <c r="Y911" s="92">
        <v>2222.7120082973174</v>
      </c>
      <c r="Z911" s="92">
        <v>35.11538265921113</v>
      </c>
      <c r="AA911" s="92">
        <v>60.89709793294824</v>
      </c>
      <c r="AB911" s="87">
        <v>20000.0</v>
      </c>
      <c r="AC911" s="2">
        <v>1022688.4896122878</v>
      </c>
      <c r="AD911" s="92">
        <v>1636710.9216165978</v>
      </c>
      <c r="AE911" s="92">
        <v>1148830.7160516484</v>
      </c>
      <c r="AF911" s="92">
        <v>2435883.9173179297</v>
      </c>
      <c r="AG911" s="92">
        <v>2.478918627255769</v>
      </c>
      <c r="AH911" s="2" t="s">
        <v>904</v>
      </c>
      <c r="AI911" s="2" t="s">
        <v>904</v>
      </c>
      <c r="AJ911" s="2" t="s">
        <v>904</v>
      </c>
      <c r="AK911" s="177">
        <v>1123692.2450947564</v>
      </c>
      <c r="AL911" s="2" t="s">
        <v>904</v>
      </c>
      <c r="AM911" s="2" t="s">
        <v>904</v>
      </c>
      <c r="AN911" s="2" t="s">
        <v>904</v>
      </c>
      <c r="AO911" s="2" t="s">
        <v>904</v>
      </c>
      <c r="AP911" s="2" t="s">
        <v>904</v>
      </c>
      <c r="AQ911" s="2" t="s">
        <v>904</v>
      </c>
      <c r="AR911" s="2" t="s">
        <v>904</v>
      </c>
      <c r="AS911" s="2" t="s">
        <v>904</v>
      </c>
      <c r="AT911" s="2" t="s">
        <v>904</v>
      </c>
      <c r="AU911" s="2" t="s">
        <v>904</v>
      </c>
      <c r="AV911" s="2" t="s">
        <v>904</v>
      </c>
      <c r="AW911" s="2" t="s">
        <v>904</v>
      </c>
      <c r="AX911" s="2" t="s">
        <v>904</v>
      </c>
      <c r="AY911" s="2" t="s">
        <v>904</v>
      </c>
      <c r="AZ911" s="2" t="s">
        <v>904</v>
      </c>
      <c r="BA911" s="205">
        <v>8265713.534551408</v>
      </c>
      <c r="BB911" s="205">
        <v>1253.2175231293586</v>
      </c>
      <c r="BC911" s="205">
        <v>1253.2175231293586</v>
      </c>
      <c r="BD911" s="205">
        <v>1253.2175231293586</v>
      </c>
      <c r="BE911" s="205">
        <v>1404615.3063684453</v>
      </c>
      <c r="BF911" s="205">
        <v>1404615.3063684453</v>
      </c>
      <c r="BG911" s="205">
        <v>0.0</v>
      </c>
      <c r="BH911" s="205">
        <v>1123692.2450947564</v>
      </c>
      <c r="BI911" s="2" t="s">
        <v>904</v>
      </c>
      <c r="BJ911" s="2" t="s">
        <v>904</v>
      </c>
      <c r="BK911" s="203">
        <v>3.2953937789814196</v>
      </c>
      <c r="BL911" s="2">
        <v>3.0</v>
      </c>
      <c r="BM911" s="207">
        <v>3.2953937789814196</v>
      </c>
      <c r="BN911" s="208" t="s">
        <v>905</v>
      </c>
      <c r="BO911" s="87">
        <v>20.0</v>
      </c>
      <c r="BP911" s="101">
        <v>0.05</v>
      </c>
      <c r="BQ911" s="101">
        <v>0.04</v>
      </c>
      <c r="BR911" s="2">
        <v>100.0</v>
      </c>
      <c r="BS911" s="2">
        <v>100.0</v>
      </c>
    </row>
    <row r="912" ht="12.75" customHeight="1">
      <c r="A912" s="87" t="str">
        <f t="shared" si="1"/>
        <v>India Seagrass Conservation  Large</v>
      </c>
      <c r="B912" s="87" t="s">
        <v>162</v>
      </c>
      <c r="C912" s="203" t="s">
        <v>190</v>
      </c>
      <c r="D912" s="2" t="s">
        <v>591</v>
      </c>
      <c r="E912" s="203" t="s">
        <v>167</v>
      </c>
      <c r="F912" s="2" t="s">
        <v>175</v>
      </c>
      <c r="G912" s="2"/>
      <c r="H912" s="177">
        <v>4000.0</v>
      </c>
      <c r="I912" s="2" t="s">
        <v>908</v>
      </c>
      <c r="J912" s="2">
        <v>3750.067799166728</v>
      </c>
      <c r="K912" s="2">
        <v>1541570.9562156608</v>
      </c>
      <c r="L912" s="204">
        <v>-1101641.1478020279</v>
      </c>
      <c r="M912" s="92">
        <v>2010660.539620255</v>
      </c>
      <c r="N912" s="92">
        <v>2625149.7051679892</v>
      </c>
      <c r="O912" s="92">
        <v>1274697.5648611742</v>
      </c>
      <c r="P912" s="92">
        <v>1357600.0</v>
      </c>
      <c r="Q912" s="92">
        <v>735962.9747590807</v>
      </c>
      <c r="R912" s="92">
        <v>1267549.7051679895</v>
      </c>
      <c r="S912" s="92">
        <v>5807.418338205112</v>
      </c>
      <c r="T912" s="92">
        <v>4645.934670564091</v>
      </c>
      <c r="U912" s="92">
        <v>1226604.957931796</v>
      </c>
      <c r="V912" s="92">
        <v>2346205.1823387668</v>
      </c>
      <c r="W912" s="92">
        <v>432.77847886227994</v>
      </c>
      <c r="X912" s="92">
        <v>502.6651349050637</v>
      </c>
      <c r="Y912" s="92">
        <v>18135.871892888314</v>
      </c>
      <c r="Z912" s="92">
        <v>1.451854584551278</v>
      </c>
      <c r="AA912" s="92">
        <v>306.651239482949</v>
      </c>
      <c r="AB912" s="87">
        <v>2000.0</v>
      </c>
      <c r="AC912" s="2">
        <v>1101641.1478020279</v>
      </c>
      <c r="AD912" s="92">
        <v>1274697.5648611742</v>
      </c>
      <c r="AE912" s="92">
        <v>735962.9747590807</v>
      </c>
      <c r="AF912" s="92">
        <v>1226604.957931796</v>
      </c>
      <c r="AG912" s="92">
        <v>432.77847886227994</v>
      </c>
      <c r="AH912" s="2" t="s">
        <v>904</v>
      </c>
      <c r="AI912" s="2" t="s">
        <v>904</v>
      </c>
      <c r="AJ912" s="2" t="s">
        <v>904</v>
      </c>
      <c r="AK912" s="177">
        <v>4645.934670564091</v>
      </c>
      <c r="AL912" s="2" t="s">
        <v>904</v>
      </c>
      <c r="AM912" s="2" t="s">
        <v>904</v>
      </c>
      <c r="AN912" s="2" t="s">
        <v>904</v>
      </c>
      <c r="AO912" s="2" t="s">
        <v>904</v>
      </c>
      <c r="AP912" s="2" t="s">
        <v>904</v>
      </c>
      <c r="AQ912" s="2" t="s">
        <v>904</v>
      </c>
      <c r="AR912" s="2" t="s">
        <v>904</v>
      </c>
      <c r="AS912" s="2" t="s">
        <v>904</v>
      </c>
      <c r="AT912" s="2" t="s">
        <v>904</v>
      </c>
      <c r="AU912" s="2" t="s">
        <v>904</v>
      </c>
      <c r="AV912" s="2" t="s">
        <v>904</v>
      </c>
      <c r="AW912" s="2" t="s">
        <v>904</v>
      </c>
      <c r="AX912" s="2" t="s">
        <v>904</v>
      </c>
      <c r="AY912" s="2" t="s">
        <v>904</v>
      </c>
      <c r="AZ912" s="2" t="s">
        <v>904</v>
      </c>
      <c r="BA912" s="205">
        <v>1069738.0558422816</v>
      </c>
      <c r="BB912" s="205">
        <v>110.8664943982485</v>
      </c>
      <c r="BC912" s="205">
        <v>110.8664943982485</v>
      </c>
      <c r="BD912" s="205">
        <v>110.8664943982485</v>
      </c>
      <c r="BE912" s="205">
        <v>5807.418338205112</v>
      </c>
      <c r="BF912" s="205">
        <v>5807.418338205112</v>
      </c>
      <c r="BG912" s="205">
        <v>0.0</v>
      </c>
      <c r="BH912" s="205">
        <v>4645.934670564091</v>
      </c>
      <c r="BI912" s="2" t="s">
        <v>904</v>
      </c>
      <c r="BJ912" s="2" t="s">
        <v>904</v>
      </c>
      <c r="BK912" s="203">
        <v>411.0781561224575</v>
      </c>
      <c r="BL912" s="2">
        <v>3.0</v>
      </c>
      <c r="BM912" s="207">
        <v>411.0781561224575</v>
      </c>
      <c r="BN912" s="208" t="s">
        <v>905</v>
      </c>
      <c r="BO912" s="87">
        <v>20.0</v>
      </c>
      <c r="BP912" s="101">
        <v>0.05</v>
      </c>
      <c r="BQ912" s="101">
        <v>0.04</v>
      </c>
      <c r="BR912" s="2">
        <v>100.0</v>
      </c>
      <c r="BS912" s="2">
        <v>100.0</v>
      </c>
    </row>
    <row r="913" ht="12.75" customHeight="1">
      <c r="A913" s="87" t="str">
        <f t="shared" si="1"/>
        <v>India Seagrass Conservation  Large</v>
      </c>
      <c r="B913" s="87" t="s">
        <v>162</v>
      </c>
      <c r="C913" s="203" t="s">
        <v>190</v>
      </c>
      <c r="D913" s="2" t="s">
        <v>591</v>
      </c>
      <c r="E913" s="203" t="s">
        <v>167</v>
      </c>
      <c r="F913" s="2" t="s">
        <v>175</v>
      </c>
      <c r="G913" s="2"/>
      <c r="H913" s="177">
        <v>4000.0</v>
      </c>
      <c r="I913" s="2" t="s">
        <v>908</v>
      </c>
      <c r="J913" s="2">
        <v>3750.067799166728</v>
      </c>
      <c r="K913" s="2">
        <v>1541570.9562156608</v>
      </c>
      <c r="L913" s="204">
        <v>-1101641.1478020279</v>
      </c>
      <c r="M913" s="92">
        <v>2010660.539620255</v>
      </c>
      <c r="N913" s="92">
        <v>2625149.7051679892</v>
      </c>
      <c r="O913" s="92">
        <v>1274697.5648611742</v>
      </c>
      <c r="P913" s="92">
        <v>1357600.0</v>
      </c>
      <c r="Q913" s="92">
        <v>735962.9747590807</v>
      </c>
      <c r="R913" s="92">
        <v>1267549.7051679895</v>
      </c>
      <c r="S913" s="92">
        <v>5807.418338205112</v>
      </c>
      <c r="T913" s="92">
        <v>4645.934670564091</v>
      </c>
      <c r="U913" s="92">
        <v>1226604.957931796</v>
      </c>
      <c r="V913" s="92">
        <v>2346205.1823387668</v>
      </c>
      <c r="W913" s="92">
        <v>432.77847886227994</v>
      </c>
      <c r="X913" s="92">
        <v>502.6651349050637</v>
      </c>
      <c r="Y913" s="92">
        <v>18135.871892888314</v>
      </c>
      <c r="Z913" s="92">
        <v>1.451854584551278</v>
      </c>
      <c r="AA913" s="92">
        <v>306.651239482949</v>
      </c>
      <c r="AB913" s="87">
        <v>2000.0</v>
      </c>
      <c r="AC913" s="2">
        <v>1101641.1478020279</v>
      </c>
      <c r="AD913" s="92">
        <v>1274697.5648611742</v>
      </c>
      <c r="AE913" s="92">
        <v>735962.9747590807</v>
      </c>
      <c r="AF913" s="92">
        <v>1226604.957931796</v>
      </c>
      <c r="AG913" s="92">
        <v>432.77847886227994</v>
      </c>
      <c r="AH913" s="2" t="s">
        <v>904</v>
      </c>
      <c r="AI913" s="2" t="s">
        <v>904</v>
      </c>
      <c r="AJ913" s="2" t="s">
        <v>904</v>
      </c>
      <c r="AK913" s="177">
        <v>4645.934670564091</v>
      </c>
      <c r="AL913" s="2" t="s">
        <v>904</v>
      </c>
      <c r="AM913" s="2" t="s">
        <v>904</v>
      </c>
      <c r="AN913" s="2" t="s">
        <v>904</v>
      </c>
      <c r="AO913" s="2" t="s">
        <v>904</v>
      </c>
      <c r="AP913" s="2" t="s">
        <v>904</v>
      </c>
      <c r="AQ913" s="2" t="s">
        <v>904</v>
      </c>
      <c r="AR913" s="2" t="s">
        <v>904</v>
      </c>
      <c r="AS913" s="2" t="s">
        <v>904</v>
      </c>
      <c r="AT913" s="2" t="s">
        <v>904</v>
      </c>
      <c r="AU913" s="2" t="s">
        <v>904</v>
      </c>
      <c r="AV913" s="2" t="s">
        <v>904</v>
      </c>
      <c r="AW913" s="2" t="s">
        <v>904</v>
      </c>
      <c r="AX913" s="2" t="s">
        <v>904</v>
      </c>
      <c r="AY913" s="2" t="s">
        <v>904</v>
      </c>
      <c r="AZ913" s="2" t="s">
        <v>904</v>
      </c>
      <c r="BA913" s="205">
        <v>1069738.0558422816</v>
      </c>
      <c r="BB913" s="205">
        <v>110.8664943982485</v>
      </c>
      <c r="BC913" s="205">
        <v>110.8664943982485</v>
      </c>
      <c r="BD913" s="205">
        <v>110.8664943982485</v>
      </c>
      <c r="BE913" s="205">
        <v>5807.418338205112</v>
      </c>
      <c r="BF913" s="205">
        <v>5807.418338205112</v>
      </c>
      <c r="BG913" s="205">
        <v>0.0</v>
      </c>
      <c r="BH913" s="205">
        <v>4645.934670564091</v>
      </c>
      <c r="BI913" s="2" t="s">
        <v>904</v>
      </c>
      <c r="BJ913" s="2" t="s">
        <v>904</v>
      </c>
      <c r="BK913" s="203">
        <v>411.0781561224575</v>
      </c>
      <c r="BL913" s="2">
        <v>3.0</v>
      </c>
      <c r="BM913" s="207">
        <v>411.0781561224575</v>
      </c>
      <c r="BN913" s="208" t="s">
        <v>905</v>
      </c>
      <c r="BO913" s="87">
        <v>20.0</v>
      </c>
      <c r="BP913" s="101">
        <v>0.05</v>
      </c>
      <c r="BQ913" s="101">
        <v>0.04</v>
      </c>
      <c r="BR913" s="2">
        <v>100.0</v>
      </c>
      <c r="BS913" s="2">
        <v>100.0</v>
      </c>
    </row>
    <row r="914" ht="12.75" customHeight="1">
      <c r="A914" s="87" t="str">
        <f t="shared" si="1"/>
        <v>India Salt marsh Conservation  Large</v>
      </c>
      <c r="B914" s="87" t="s">
        <v>162</v>
      </c>
      <c r="C914" s="203" t="s">
        <v>190</v>
      </c>
      <c r="D914" s="2" t="s">
        <v>591</v>
      </c>
      <c r="E914" s="203" t="s">
        <v>168</v>
      </c>
      <c r="F914" s="2" t="s">
        <v>175</v>
      </c>
      <c r="G914" s="2"/>
      <c r="H914" s="177">
        <v>8000.0</v>
      </c>
      <c r="I914" s="2" t="s">
        <v>908</v>
      </c>
      <c r="J914" s="2">
        <v>3101.067604091144</v>
      </c>
      <c r="K914" s="2">
        <v>120095.6857236841</v>
      </c>
      <c r="L914" s="204">
        <v>-743882.7088571342</v>
      </c>
      <c r="M914" s="92">
        <v>2089485.8494597408</v>
      </c>
      <c r="N914" s="92">
        <v>2760448.127806194</v>
      </c>
      <c r="O914" s="92">
        <v>1274697.5648611742</v>
      </c>
      <c r="P914" s="92">
        <v>1357600.0</v>
      </c>
      <c r="Q914" s="92">
        <v>814788.2845985666</v>
      </c>
      <c r="R914" s="92">
        <v>1402848.127806194</v>
      </c>
      <c r="S914" s="92">
        <v>94876.86416002105</v>
      </c>
      <c r="T914" s="92">
        <v>75901.49132801684</v>
      </c>
      <c r="U914" s="92">
        <v>1935966.922338262</v>
      </c>
      <c r="V914" s="92">
        <v>3556678.2954059057</v>
      </c>
      <c r="W914" s="92">
        <v>27.52891692772929</v>
      </c>
      <c r="X914" s="92">
        <v>261.1857311824676</v>
      </c>
      <c r="Y914" s="92">
        <v>4789.311597225</v>
      </c>
      <c r="Z914" s="92">
        <v>11.859608020002632</v>
      </c>
      <c r="AA914" s="92">
        <v>241.99586529228276</v>
      </c>
      <c r="AB914" s="87">
        <v>4000.0</v>
      </c>
      <c r="AC914" s="2">
        <v>743882.7088571342</v>
      </c>
      <c r="AD914" s="92">
        <v>1274697.5648611742</v>
      </c>
      <c r="AE914" s="92">
        <v>814788.2845985666</v>
      </c>
      <c r="AF914" s="92">
        <v>1935966.922338262</v>
      </c>
      <c r="AG914" s="92">
        <v>27.52891692772929</v>
      </c>
      <c r="AH914" s="2" t="s">
        <v>904</v>
      </c>
      <c r="AI914" s="2" t="s">
        <v>904</v>
      </c>
      <c r="AJ914" s="2" t="s">
        <v>904</v>
      </c>
      <c r="AK914" s="177">
        <v>75901.49132801684</v>
      </c>
      <c r="AL914" s="2" t="s">
        <v>904</v>
      </c>
      <c r="AM914" s="2" t="s">
        <v>904</v>
      </c>
      <c r="AN914" s="2" t="s">
        <v>904</v>
      </c>
      <c r="AO914" s="2" t="s">
        <v>904</v>
      </c>
      <c r="AP914" s="2" t="s">
        <v>904</v>
      </c>
      <c r="AQ914" s="2" t="s">
        <v>904</v>
      </c>
      <c r="AR914" s="2" t="s">
        <v>904</v>
      </c>
      <c r="AS914" s="2" t="s">
        <v>904</v>
      </c>
      <c r="AT914" s="2" t="s">
        <v>904</v>
      </c>
      <c r="AU914" s="2" t="s">
        <v>904</v>
      </c>
      <c r="AV914" s="2" t="s">
        <v>904</v>
      </c>
      <c r="AW914" s="2" t="s">
        <v>904</v>
      </c>
      <c r="AX914" s="2" t="s">
        <v>904</v>
      </c>
      <c r="AY914" s="2" t="s">
        <v>904</v>
      </c>
      <c r="AZ914" s="2" t="s">
        <v>904</v>
      </c>
      <c r="BA914" s="205">
        <v>106801.04047828997</v>
      </c>
      <c r="BB914" s="205">
        <v>436.28104103112037</v>
      </c>
      <c r="BC914" s="205">
        <v>436.28104103112037</v>
      </c>
      <c r="BD914" s="205">
        <v>436.28104103112037</v>
      </c>
      <c r="BE914" s="205">
        <v>94876.86416002105</v>
      </c>
      <c r="BF914" s="205">
        <v>94876.86416002105</v>
      </c>
      <c r="BG914" s="205">
        <v>0.0</v>
      </c>
      <c r="BH914" s="205">
        <v>75901.49132801684</v>
      </c>
      <c r="BI914" s="2" t="s">
        <v>904</v>
      </c>
      <c r="BJ914" s="2" t="s">
        <v>904</v>
      </c>
      <c r="BK914" s="203">
        <v>38.72720658048394</v>
      </c>
      <c r="BL914" s="2">
        <v>3.0</v>
      </c>
      <c r="BM914" s="207">
        <v>38.72720658048394</v>
      </c>
      <c r="BN914" s="208" t="s">
        <v>905</v>
      </c>
      <c r="BO914" s="87">
        <v>20.0</v>
      </c>
      <c r="BP914" s="101">
        <v>0.05</v>
      </c>
      <c r="BQ914" s="101">
        <v>0.04</v>
      </c>
      <c r="BR914" s="2">
        <v>100.0</v>
      </c>
      <c r="BS914" s="2">
        <v>100.0</v>
      </c>
    </row>
    <row r="915" ht="12.75" customHeight="1">
      <c r="A915" s="87" t="str">
        <f t="shared" si="1"/>
        <v>India Salt marsh Conservation  Large</v>
      </c>
      <c r="B915" s="87" t="s">
        <v>162</v>
      </c>
      <c r="C915" s="203" t="s">
        <v>190</v>
      </c>
      <c r="D915" s="2" t="s">
        <v>591</v>
      </c>
      <c r="E915" s="203" t="s">
        <v>168</v>
      </c>
      <c r="F915" s="2" t="s">
        <v>175</v>
      </c>
      <c r="G915" s="2"/>
      <c r="H915" s="177">
        <v>8000.0</v>
      </c>
      <c r="I915" s="2" t="s">
        <v>908</v>
      </c>
      <c r="J915" s="2">
        <v>3101.067604091144</v>
      </c>
      <c r="K915" s="2">
        <v>120095.6857236841</v>
      </c>
      <c r="L915" s="204">
        <v>-743882.7088571342</v>
      </c>
      <c r="M915" s="92">
        <v>2089485.8494597408</v>
      </c>
      <c r="N915" s="92">
        <v>2760448.127806194</v>
      </c>
      <c r="O915" s="92">
        <v>1274697.5648611742</v>
      </c>
      <c r="P915" s="92">
        <v>1357600.0</v>
      </c>
      <c r="Q915" s="92">
        <v>814788.2845985666</v>
      </c>
      <c r="R915" s="92">
        <v>1402848.127806194</v>
      </c>
      <c r="S915" s="92">
        <v>94876.86416002105</v>
      </c>
      <c r="T915" s="92">
        <v>75901.49132801684</v>
      </c>
      <c r="U915" s="92">
        <v>1935966.922338262</v>
      </c>
      <c r="V915" s="92">
        <v>3556678.2954059057</v>
      </c>
      <c r="W915" s="92">
        <v>27.52891692772929</v>
      </c>
      <c r="X915" s="92">
        <v>261.1857311824676</v>
      </c>
      <c r="Y915" s="92">
        <v>4789.311597225</v>
      </c>
      <c r="Z915" s="92">
        <v>11.859608020002632</v>
      </c>
      <c r="AA915" s="92">
        <v>241.99586529228276</v>
      </c>
      <c r="AB915" s="87">
        <v>4000.0</v>
      </c>
      <c r="AC915" s="2">
        <v>743882.7088571342</v>
      </c>
      <c r="AD915" s="92">
        <v>1274697.5648611742</v>
      </c>
      <c r="AE915" s="92">
        <v>814788.2845985666</v>
      </c>
      <c r="AF915" s="92">
        <v>1935966.922338262</v>
      </c>
      <c r="AG915" s="92">
        <v>27.52891692772929</v>
      </c>
      <c r="AH915" s="2" t="s">
        <v>904</v>
      </c>
      <c r="AI915" s="2" t="s">
        <v>904</v>
      </c>
      <c r="AJ915" s="2" t="s">
        <v>904</v>
      </c>
      <c r="AK915" s="177">
        <v>75901.49132801684</v>
      </c>
      <c r="AL915" s="2" t="s">
        <v>904</v>
      </c>
      <c r="AM915" s="2" t="s">
        <v>904</v>
      </c>
      <c r="AN915" s="2" t="s">
        <v>904</v>
      </c>
      <c r="AO915" s="2" t="s">
        <v>904</v>
      </c>
      <c r="AP915" s="2" t="s">
        <v>904</v>
      </c>
      <c r="AQ915" s="2" t="s">
        <v>904</v>
      </c>
      <c r="AR915" s="2" t="s">
        <v>904</v>
      </c>
      <c r="AS915" s="2" t="s">
        <v>904</v>
      </c>
      <c r="AT915" s="2" t="s">
        <v>904</v>
      </c>
      <c r="AU915" s="2" t="s">
        <v>904</v>
      </c>
      <c r="AV915" s="2" t="s">
        <v>904</v>
      </c>
      <c r="AW915" s="2" t="s">
        <v>904</v>
      </c>
      <c r="AX915" s="2" t="s">
        <v>904</v>
      </c>
      <c r="AY915" s="2" t="s">
        <v>904</v>
      </c>
      <c r="AZ915" s="2" t="s">
        <v>904</v>
      </c>
      <c r="BA915" s="205">
        <v>106801.04047828997</v>
      </c>
      <c r="BB915" s="205">
        <v>436.28104103112037</v>
      </c>
      <c r="BC915" s="205">
        <v>436.28104103112037</v>
      </c>
      <c r="BD915" s="205">
        <v>436.28104103112037</v>
      </c>
      <c r="BE915" s="205">
        <v>94876.86416002105</v>
      </c>
      <c r="BF915" s="205">
        <v>94876.86416002105</v>
      </c>
      <c r="BG915" s="205">
        <v>0.0</v>
      </c>
      <c r="BH915" s="205">
        <v>75901.49132801684</v>
      </c>
      <c r="BI915" s="2" t="s">
        <v>904</v>
      </c>
      <c r="BJ915" s="2" t="s">
        <v>904</v>
      </c>
      <c r="BK915" s="203">
        <v>38.72720658048394</v>
      </c>
      <c r="BL915" s="2">
        <v>3.0</v>
      </c>
      <c r="BM915" s="207">
        <v>38.72720658048394</v>
      </c>
      <c r="BN915" s="208" t="s">
        <v>905</v>
      </c>
      <c r="BO915" s="87">
        <v>20.0</v>
      </c>
      <c r="BP915" s="101">
        <v>0.05</v>
      </c>
      <c r="BQ915" s="101">
        <v>0.04</v>
      </c>
      <c r="BR915" s="2">
        <v>100.0</v>
      </c>
      <c r="BS915" s="2">
        <v>100.0</v>
      </c>
    </row>
    <row r="916" ht="12.75" customHeight="1">
      <c r="A916" s="87" t="str">
        <f t="shared" si="1"/>
        <v>India Mangrove Conservation  Large</v>
      </c>
      <c r="B916" s="87" t="s">
        <v>162</v>
      </c>
      <c r="C916" s="203" t="s">
        <v>190</v>
      </c>
      <c r="D916" s="2" t="s">
        <v>591</v>
      </c>
      <c r="E916" s="203" t="s">
        <v>160</v>
      </c>
      <c r="F916" s="2" t="s">
        <v>175</v>
      </c>
      <c r="G916" s="2"/>
      <c r="H916" s="177">
        <v>40000.0</v>
      </c>
      <c r="I916" s="2" t="s">
        <v>908</v>
      </c>
      <c r="J916" s="2">
        <v>551055.3111403201</v>
      </c>
      <c r="K916" s="2">
        <v>1.6531659334209604E7</v>
      </c>
      <c r="L916" s="204">
        <v>7871796.456236754</v>
      </c>
      <c r="M916" s="92">
        <v>4759488.46086683</v>
      </c>
      <c r="N916" s="92">
        <v>7358714.977336289</v>
      </c>
      <c r="O916" s="92">
        <v>1636710.9216165978</v>
      </c>
      <c r="P916" s="92">
        <v>1739633.3333333333</v>
      </c>
      <c r="Q916" s="92">
        <v>3122777.5392502327</v>
      </c>
      <c r="R916" s="92">
        <v>5619081.644002956</v>
      </c>
      <c r="S916" s="92">
        <v>1404615.3063684453</v>
      </c>
      <c r="T916" s="92">
        <v>1123692.2450947564</v>
      </c>
      <c r="U916" s="92">
        <v>2.217535214930377E7</v>
      </c>
      <c r="V916" s="92">
        <v>4.0833431949840054E7</v>
      </c>
      <c r="W916" s="92">
        <v>4.235580054630956</v>
      </c>
      <c r="X916" s="92">
        <v>118.98721152167076</v>
      </c>
      <c r="Y916" s="92">
        <v>3797.8151222958522</v>
      </c>
      <c r="Z916" s="92">
        <v>35.11538265921113</v>
      </c>
      <c r="AA916" s="92">
        <v>554.3838037325943</v>
      </c>
      <c r="AB916" s="87">
        <v>20000.0</v>
      </c>
      <c r="AC916" s="2">
        <v>0.0</v>
      </c>
      <c r="AD916" s="92">
        <v>1636710.9216165978</v>
      </c>
      <c r="AE916" s="92">
        <v>3122777.5392502327</v>
      </c>
      <c r="AF916" s="92">
        <v>2.217535214930377E7</v>
      </c>
      <c r="AG916" s="92">
        <v>4.235580054630956</v>
      </c>
      <c r="AH916" s="2" t="s">
        <v>904</v>
      </c>
      <c r="AI916" s="2" t="s">
        <v>904</v>
      </c>
      <c r="AJ916" s="2" t="s">
        <v>904</v>
      </c>
      <c r="AK916" s="177">
        <v>1123692.2450947564</v>
      </c>
      <c r="AL916" s="2" t="s">
        <v>904</v>
      </c>
      <c r="AM916" s="2" t="s">
        <v>904</v>
      </c>
      <c r="AN916" s="2" t="s">
        <v>904</v>
      </c>
      <c r="AO916" s="2" t="s">
        <v>904</v>
      </c>
      <c r="AP916" s="2" t="s">
        <v>904</v>
      </c>
      <c r="AQ916" s="2" t="s">
        <v>904</v>
      </c>
      <c r="AR916" s="2" t="s">
        <v>904</v>
      </c>
      <c r="AS916" s="2" t="s">
        <v>904</v>
      </c>
      <c r="AT916" s="2" t="s">
        <v>904</v>
      </c>
      <c r="AU916" s="2" t="s">
        <v>904</v>
      </c>
      <c r="AV916" s="2" t="s">
        <v>904</v>
      </c>
      <c r="AW916" s="2" t="s">
        <v>904</v>
      </c>
      <c r="AX916" s="2" t="s">
        <v>904</v>
      </c>
      <c r="AY916" s="2" t="s">
        <v>904</v>
      </c>
      <c r="AZ916" s="2" t="s">
        <v>904</v>
      </c>
      <c r="BA916" s="205">
        <v>8265713.534551408</v>
      </c>
      <c r="BB916" s="205">
        <v>1253.2175231293586</v>
      </c>
      <c r="BC916" s="205">
        <v>1253.2175231293586</v>
      </c>
      <c r="BD916" s="205">
        <v>1253.2175231293586</v>
      </c>
      <c r="BE916" s="205">
        <v>1404615.3063684453</v>
      </c>
      <c r="BF916" s="205">
        <v>1404615.3063684453</v>
      </c>
      <c r="BG916" s="205">
        <v>0.0</v>
      </c>
      <c r="BH916" s="205">
        <v>1123692.2450947564</v>
      </c>
      <c r="BI916" s="2" t="s">
        <v>904</v>
      </c>
      <c r="BJ916" s="2" t="s">
        <v>904</v>
      </c>
      <c r="BK916" s="203">
        <v>30.0</v>
      </c>
      <c r="BL916" s="2">
        <v>3.0</v>
      </c>
      <c r="BM916" s="207">
        <v>30.0</v>
      </c>
      <c r="BN916" s="208" t="s">
        <v>906</v>
      </c>
      <c r="BO916" s="87">
        <v>20.0</v>
      </c>
      <c r="BP916" s="101">
        <v>0.05</v>
      </c>
      <c r="BQ916" s="101">
        <v>0.04</v>
      </c>
      <c r="BR916" s="2">
        <v>100.0</v>
      </c>
      <c r="BS916" s="2">
        <v>100.0</v>
      </c>
    </row>
    <row r="917" ht="12.75" customHeight="1">
      <c r="A917" s="87" t="str">
        <f t="shared" si="1"/>
        <v>India Mangrove Conservation  Large</v>
      </c>
      <c r="B917" s="87" t="s">
        <v>162</v>
      </c>
      <c r="C917" s="203" t="s">
        <v>190</v>
      </c>
      <c r="D917" s="2" t="s">
        <v>591</v>
      </c>
      <c r="E917" s="203" t="s">
        <v>160</v>
      </c>
      <c r="F917" s="2" t="s">
        <v>175</v>
      </c>
      <c r="G917" s="2"/>
      <c r="H917" s="177">
        <v>40000.0</v>
      </c>
      <c r="I917" s="2" t="s">
        <v>908</v>
      </c>
      <c r="J917" s="2">
        <v>551055.3111403201</v>
      </c>
      <c r="K917" s="2">
        <v>1.6531659334209604E7</v>
      </c>
      <c r="L917" s="204">
        <v>7871796.456236754</v>
      </c>
      <c r="M917" s="92">
        <v>4759488.46086683</v>
      </c>
      <c r="N917" s="92">
        <v>7358714.977336289</v>
      </c>
      <c r="O917" s="92">
        <v>1636710.9216165978</v>
      </c>
      <c r="P917" s="92">
        <v>1739633.3333333333</v>
      </c>
      <c r="Q917" s="92">
        <v>3122777.5392502327</v>
      </c>
      <c r="R917" s="92">
        <v>5619081.644002956</v>
      </c>
      <c r="S917" s="92">
        <v>1404615.3063684453</v>
      </c>
      <c r="T917" s="92">
        <v>1123692.2450947564</v>
      </c>
      <c r="U917" s="92">
        <v>2.217535214930377E7</v>
      </c>
      <c r="V917" s="92">
        <v>4.0833431949840054E7</v>
      </c>
      <c r="W917" s="92">
        <v>4.235580054630956</v>
      </c>
      <c r="X917" s="92">
        <v>118.98721152167076</v>
      </c>
      <c r="Y917" s="92">
        <v>3797.8151222958522</v>
      </c>
      <c r="Z917" s="92">
        <v>35.11538265921113</v>
      </c>
      <c r="AA917" s="92">
        <v>554.3838037325943</v>
      </c>
      <c r="AB917" s="87">
        <v>20000.0</v>
      </c>
      <c r="AC917" s="2">
        <v>0.0</v>
      </c>
      <c r="AD917" s="92">
        <v>1636710.9216165978</v>
      </c>
      <c r="AE917" s="92">
        <v>3122777.5392502327</v>
      </c>
      <c r="AF917" s="92">
        <v>2.217535214930377E7</v>
      </c>
      <c r="AG917" s="92">
        <v>4.235580054630956</v>
      </c>
      <c r="AH917" s="2" t="s">
        <v>904</v>
      </c>
      <c r="AI917" s="2" t="s">
        <v>904</v>
      </c>
      <c r="AJ917" s="2" t="s">
        <v>904</v>
      </c>
      <c r="AK917" s="177">
        <v>1123692.2450947564</v>
      </c>
      <c r="AL917" s="2" t="s">
        <v>904</v>
      </c>
      <c r="AM917" s="2" t="s">
        <v>904</v>
      </c>
      <c r="AN917" s="2" t="s">
        <v>904</v>
      </c>
      <c r="AO917" s="2" t="s">
        <v>904</v>
      </c>
      <c r="AP917" s="2" t="s">
        <v>904</v>
      </c>
      <c r="AQ917" s="2" t="s">
        <v>904</v>
      </c>
      <c r="AR917" s="2" t="s">
        <v>904</v>
      </c>
      <c r="AS917" s="2" t="s">
        <v>904</v>
      </c>
      <c r="AT917" s="2" t="s">
        <v>904</v>
      </c>
      <c r="AU917" s="2" t="s">
        <v>904</v>
      </c>
      <c r="AV917" s="2" t="s">
        <v>904</v>
      </c>
      <c r="AW917" s="2" t="s">
        <v>904</v>
      </c>
      <c r="AX917" s="2" t="s">
        <v>904</v>
      </c>
      <c r="AY917" s="2" t="s">
        <v>904</v>
      </c>
      <c r="AZ917" s="2" t="s">
        <v>904</v>
      </c>
      <c r="BA917" s="205">
        <v>8265713.534551408</v>
      </c>
      <c r="BB917" s="205">
        <v>1253.2175231293586</v>
      </c>
      <c r="BC917" s="205">
        <v>1253.2175231293586</v>
      </c>
      <c r="BD917" s="205">
        <v>1253.2175231293586</v>
      </c>
      <c r="BE917" s="205">
        <v>1404615.3063684453</v>
      </c>
      <c r="BF917" s="205">
        <v>1404615.3063684453</v>
      </c>
      <c r="BG917" s="205">
        <v>0.0</v>
      </c>
      <c r="BH917" s="205">
        <v>1123692.2450947564</v>
      </c>
      <c r="BI917" s="2" t="s">
        <v>904</v>
      </c>
      <c r="BJ917" s="2" t="s">
        <v>904</v>
      </c>
      <c r="BK917" s="203">
        <v>30.0</v>
      </c>
      <c r="BL917" s="2">
        <v>3.0</v>
      </c>
      <c r="BM917" s="207">
        <v>30.0</v>
      </c>
      <c r="BN917" s="208" t="s">
        <v>906</v>
      </c>
      <c r="BO917" s="87">
        <v>20.0</v>
      </c>
      <c r="BP917" s="101">
        <v>0.05</v>
      </c>
      <c r="BQ917" s="101">
        <v>0.04</v>
      </c>
      <c r="BR917" s="2">
        <v>100.0</v>
      </c>
      <c r="BS917" s="2">
        <v>100.0</v>
      </c>
    </row>
    <row r="918" ht="12.75" customHeight="1">
      <c r="A918" s="87" t="str">
        <f t="shared" si="1"/>
        <v>India Seagrass Conservation  Large</v>
      </c>
      <c r="B918" s="87" t="s">
        <v>162</v>
      </c>
      <c r="C918" s="203" t="s">
        <v>190</v>
      </c>
      <c r="D918" s="2" t="s">
        <v>591</v>
      </c>
      <c r="E918" s="203" t="s">
        <v>167</v>
      </c>
      <c r="F918" s="2" t="s">
        <v>175</v>
      </c>
      <c r="G918" s="2"/>
      <c r="H918" s="177">
        <v>4000.0</v>
      </c>
      <c r="I918" s="2" t="s">
        <v>908</v>
      </c>
      <c r="J918" s="2">
        <v>3750.067799166728</v>
      </c>
      <c r="K918" s="2">
        <v>112502.03397500185</v>
      </c>
      <c r="L918" s="204">
        <v>-1807435.4763089393</v>
      </c>
      <c r="M918" s="92">
        <v>1896951.6624402013</v>
      </c>
      <c r="N918" s="92">
        <v>2407651.5162094235</v>
      </c>
      <c r="O918" s="92">
        <v>1274697.5648611742</v>
      </c>
      <c r="P918" s="92">
        <v>1357600.0</v>
      </c>
      <c r="Q918" s="92">
        <v>622254.0975790271</v>
      </c>
      <c r="R918" s="92">
        <v>1050051.5162094235</v>
      </c>
      <c r="S918" s="92">
        <v>5807.418338205112</v>
      </c>
      <c r="T918" s="92">
        <v>4645.934670564091</v>
      </c>
      <c r="U918" s="92">
        <v>89516.186131262</v>
      </c>
      <c r="V918" s="92">
        <v>171223.2927531071</v>
      </c>
      <c r="W918" s="92">
        <v>408.30355933736814</v>
      </c>
      <c r="X918" s="92">
        <v>474.2379156100503</v>
      </c>
      <c r="Y918" s="92">
        <v>17110.234004748778</v>
      </c>
      <c r="Z918" s="92">
        <v>1.451854584551278</v>
      </c>
      <c r="AA918" s="92">
        <v>22.3790465328155</v>
      </c>
      <c r="AB918" s="87">
        <v>2000.0</v>
      </c>
      <c r="AC918" s="2">
        <v>1807435.4763089393</v>
      </c>
      <c r="AD918" s="92">
        <v>1274697.5648611742</v>
      </c>
      <c r="AE918" s="92">
        <v>622254.0975790271</v>
      </c>
      <c r="AF918" s="92">
        <v>89516.186131262</v>
      </c>
      <c r="AG918" s="92">
        <v>408.30355933736814</v>
      </c>
      <c r="AH918" s="2" t="s">
        <v>904</v>
      </c>
      <c r="AI918" s="2" t="s">
        <v>904</v>
      </c>
      <c r="AJ918" s="2" t="s">
        <v>904</v>
      </c>
      <c r="AK918" s="177">
        <v>4645.934670564091</v>
      </c>
      <c r="AL918" s="2" t="s">
        <v>904</v>
      </c>
      <c r="AM918" s="2" t="s">
        <v>904</v>
      </c>
      <c r="AN918" s="2" t="s">
        <v>904</v>
      </c>
      <c r="AO918" s="2" t="s">
        <v>904</v>
      </c>
      <c r="AP918" s="2" t="s">
        <v>904</v>
      </c>
      <c r="AQ918" s="2" t="s">
        <v>904</v>
      </c>
      <c r="AR918" s="2" t="s">
        <v>904</v>
      </c>
      <c r="AS918" s="2" t="s">
        <v>904</v>
      </c>
      <c r="AT918" s="2" t="s">
        <v>904</v>
      </c>
      <c r="AU918" s="2" t="s">
        <v>904</v>
      </c>
      <c r="AV918" s="2" t="s">
        <v>904</v>
      </c>
      <c r="AW918" s="2" t="s">
        <v>904</v>
      </c>
      <c r="AX918" s="2" t="s">
        <v>904</v>
      </c>
      <c r="AY918" s="2" t="s">
        <v>904</v>
      </c>
      <c r="AZ918" s="2" t="s">
        <v>904</v>
      </c>
      <c r="BA918" s="205">
        <v>1069738.0558422816</v>
      </c>
      <c r="BB918" s="205">
        <v>110.8664943982485</v>
      </c>
      <c r="BC918" s="205">
        <v>110.8664943982485</v>
      </c>
      <c r="BD918" s="205">
        <v>110.8664943982485</v>
      </c>
      <c r="BE918" s="205">
        <v>5807.418338205112</v>
      </c>
      <c r="BF918" s="205">
        <v>5807.418338205112</v>
      </c>
      <c r="BG918" s="205">
        <v>0.0</v>
      </c>
      <c r="BH918" s="205">
        <v>4645.934670564091</v>
      </c>
      <c r="BI918" s="2" t="s">
        <v>904</v>
      </c>
      <c r="BJ918" s="2" t="s">
        <v>904</v>
      </c>
      <c r="BK918" s="203">
        <v>30.0</v>
      </c>
      <c r="BL918" s="2">
        <v>1.0</v>
      </c>
      <c r="BM918" s="207">
        <v>30.0</v>
      </c>
      <c r="BN918" s="208" t="s">
        <v>906</v>
      </c>
      <c r="BO918" s="87">
        <v>20.0</v>
      </c>
      <c r="BP918" s="101">
        <v>0.05</v>
      </c>
      <c r="BQ918" s="101">
        <v>0.04</v>
      </c>
      <c r="BR918" s="2">
        <v>100.0</v>
      </c>
      <c r="BS918" s="2">
        <v>100.0</v>
      </c>
    </row>
    <row r="919" ht="12.75" customHeight="1">
      <c r="A919" s="87" t="str">
        <f t="shared" si="1"/>
        <v>India Seagrass Conservation  Large</v>
      </c>
      <c r="B919" s="87" t="s">
        <v>162</v>
      </c>
      <c r="C919" s="203" t="s">
        <v>190</v>
      </c>
      <c r="D919" s="2" t="s">
        <v>591</v>
      </c>
      <c r="E919" s="203" t="s">
        <v>167</v>
      </c>
      <c r="F919" s="2" t="s">
        <v>175</v>
      </c>
      <c r="G919" s="2"/>
      <c r="H919" s="177">
        <v>4000.0</v>
      </c>
      <c r="I919" s="2" t="s">
        <v>908</v>
      </c>
      <c r="J919" s="2">
        <v>3750.067799166728</v>
      </c>
      <c r="K919" s="2">
        <v>112502.03397500185</v>
      </c>
      <c r="L919" s="204">
        <v>-1807435.4763089393</v>
      </c>
      <c r="M919" s="92">
        <v>1896951.6624402013</v>
      </c>
      <c r="N919" s="92">
        <v>2407651.5162094235</v>
      </c>
      <c r="O919" s="92">
        <v>1274697.5648611742</v>
      </c>
      <c r="P919" s="92">
        <v>1357600.0</v>
      </c>
      <c r="Q919" s="92">
        <v>622254.0975790271</v>
      </c>
      <c r="R919" s="92">
        <v>1050051.5162094235</v>
      </c>
      <c r="S919" s="92">
        <v>5807.418338205112</v>
      </c>
      <c r="T919" s="92">
        <v>4645.934670564091</v>
      </c>
      <c r="U919" s="92">
        <v>89516.186131262</v>
      </c>
      <c r="V919" s="92">
        <v>171223.2927531071</v>
      </c>
      <c r="W919" s="92">
        <v>408.30355933736814</v>
      </c>
      <c r="X919" s="92">
        <v>474.2379156100503</v>
      </c>
      <c r="Y919" s="92">
        <v>17110.234004748778</v>
      </c>
      <c r="Z919" s="92">
        <v>1.451854584551278</v>
      </c>
      <c r="AA919" s="92">
        <v>22.3790465328155</v>
      </c>
      <c r="AB919" s="87">
        <v>2000.0</v>
      </c>
      <c r="AC919" s="2">
        <v>1807435.4763089393</v>
      </c>
      <c r="AD919" s="92">
        <v>1274697.5648611742</v>
      </c>
      <c r="AE919" s="92">
        <v>622254.0975790271</v>
      </c>
      <c r="AF919" s="92">
        <v>89516.186131262</v>
      </c>
      <c r="AG919" s="92">
        <v>408.30355933736814</v>
      </c>
      <c r="AH919" s="2" t="s">
        <v>904</v>
      </c>
      <c r="AI919" s="2" t="s">
        <v>904</v>
      </c>
      <c r="AJ919" s="2" t="s">
        <v>904</v>
      </c>
      <c r="AK919" s="177">
        <v>4645.934670564091</v>
      </c>
      <c r="AL919" s="2" t="s">
        <v>904</v>
      </c>
      <c r="AM919" s="2" t="s">
        <v>904</v>
      </c>
      <c r="AN919" s="2" t="s">
        <v>904</v>
      </c>
      <c r="AO919" s="2" t="s">
        <v>904</v>
      </c>
      <c r="AP919" s="2" t="s">
        <v>904</v>
      </c>
      <c r="AQ919" s="2" t="s">
        <v>904</v>
      </c>
      <c r="AR919" s="2" t="s">
        <v>904</v>
      </c>
      <c r="AS919" s="2" t="s">
        <v>904</v>
      </c>
      <c r="AT919" s="2" t="s">
        <v>904</v>
      </c>
      <c r="AU919" s="2" t="s">
        <v>904</v>
      </c>
      <c r="AV919" s="2" t="s">
        <v>904</v>
      </c>
      <c r="AW919" s="2" t="s">
        <v>904</v>
      </c>
      <c r="AX919" s="2" t="s">
        <v>904</v>
      </c>
      <c r="AY919" s="2" t="s">
        <v>904</v>
      </c>
      <c r="AZ919" s="2" t="s">
        <v>904</v>
      </c>
      <c r="BA919" s="205">
        <v>1069738.0558422816</v>
      </c>
      <c r="BB919" s="205">
        <v>110.8664943982485</v>
      </c>
      <c r="BC919" s="205">
        <v>110.8664943982485</v>
      </c>
      <c r="BD919" s="205">
        <v>110.8664943982485</v>
      </c>
      <c r="BE919" s="205">
        <v>5807.418338205112</v>
      </c>
      <c r="BF919" s="205">
        <v>5807.418338205112</v>
      </c>
      <c r="BG919" s="205">
        <v>0.0</v>
      </c>
      <c r="BH919" s="205">
        <v>4645.934670564091</v>
      </c>
      <c r="BI919" s="2" t="s">
        <v>904</v>
      </c>
      <c r="BJ919" s="2" t="s">
        <v>904</v>
      </c>
      <c r="BK919" s="203">
        <v>30.0</v>
      </c>
      <c r="BL919" s="2">
        <v>1.0</v>
      </c>
      <c r="BM919" s="207">
        <v>30.0</v>
      </c>
      <c r="BN919" s="208" t="s">
        <v>906</v>
      </c>
      <c r="BO919" s="87">
        <v>20.0</v>
      </c>
      <c r="BP919" s="101">
        <v>0.05</v>
      </c>
      <c r="BQ919" s="101">
        <v>0.04</v>
      </c>
      <c r="BR919" s="2">
        <v>100.0</v>
      </c>
      <c r="BS919" s="2">
        <v>100.0</v>
      </c>
    </row>
    <row r="920" ht="12.75" customHeight="1">
      <c r="A920" s="87" t="str">
        <f t="shared" si="1"/>
        <v>India Salt marsh Conservation  Large</v>
      </c>
      <c r="B920" s="87" t="s">
        <v>162</v>
      </c>
      <c r="C920" s="203" t="s">
        <v>190</v>
      </c>
      <c r="D920" s="2" t="s">
        <v>591</v>
      </c>
      <c r="E920" s="203" t="s">
        <v>168</v>
      </c>
      <c r="F920" s="2" t="s">
        <v>175</v>
      </c>
      <c r="G920" s="2"/>
      <c r="H920" s="177">
        <v>8000.0</v>
      </c>
      <c r="I920" s="2" t="s">
        <v>908</v>
      </c>
      <c r="J920" s="2">
        <v>3101.067604091144</v>
      </c>
      <c r="K920" s="2">
        <v>93032.02812273432</v>
      </c>
      <c r="L920" s="204">
        <v>-950919.3786094207</v>
      </c>
      <c r="M920" s="92">
        <v>2045858.6820080506</v>
      </c>
      <c r="N920" s="92">
        <v>2680298.101597041</v>
      </c>
      <c r="O920" s="92">
        <v>1274697.5648611742</v>
      </c>
      <c r="P920" s="92">
        <v>1357600.0</v>
      </c>
      <c r="Q920" s="92">
        <v>771161.1171468764</v>
      </c>
      <c r="R920" s="92">
        <v>1322698.1015970407</v>
      </c>
      <c r="S920" s="92">
        <v>94876.86416002105</v>
      </c>
      <c r="T920" s="92">
        <v>75901.49132801684</v>
      </c>
      <c r="U920" s="92">
        <v>1499695.24782136</v>
      </c>
      <c r="V920" s="92">
        <v>2755178.0333143724</v>
      </c>
      <c r="W920" s="92">
        <v>26.95413023133685</v>
      </c>
      <c r="X920" s="92">
        <v>255.73233525100633</v>
      </c>
      <c r="Y920" s="92">
        <v>4689.313744124209</v>
      </c>
      <c r="Z920" s="92">
        <v>11.859608020002632</v>
      </c>
      <c r="AA920" s="92">
        <v>187.46190597767</v>
      </c>
      <c r="AB920" s="87">
        <v>4000.0</v>
      </c>
      <c r="AC920" s="2">
        <v>950919.3786094207</v>
      </c>
      <c r="AD920" s="92">
        <v>1274697.5648611742</v>
      </c>
      <c r="AE920" s="92">
        <v>771161.1171468764</v>
      </c>
      <c r="AF920" s="92">
        <v>1499695.24782136</v>
      </c>
      <c r="AG920" s="92">
        <v>26.95413023133685</v>
      </c>
      <c r="AH920" s="2" t="s">
        <v>904</v>
      </c>
      <c r="AI920" s="2" t="s">
        <v>904</v>
      </c>
      <c r="AJ920" s="2" t="s">
        <v>904</v>
      </c>
      <c r="AK920" s="177">
        <v>75901.49132801684</v>
      </c>
      <c r="AL920" s="2" t="s">
        <v>904</v>
      </c>
      <c r="AM920" s="2" t="s">
        <v>904</v>
      </c>
      <c r="AN920" s="2" t="s">
        <v>904</v>
      </c>
      <c r="AO920" s="2" t="s">
        <v>904</v>
      </c>
      <c r="AP920" s="2" t="s">
        <v>904</v>
      </c>
      <c r="AQ920" s="2" t="s">
        <v>904</v>
      </c>
      <c r="AR920" s="2" t="s">
        <v>904</v>
      </c>
      <c r="AS920" s="2" t="s">
        <v>904</v>
      </c>
      <c r="AT920" s="2" t="s">
        <v>904</v>
      </c>
      <c r="AU920" s="2" t="s">
        <v>904</v>
      </c>
      <c r="AV920" s="2" t="s">
        <v>904</v>
      </c>
      <c r="AW920" s="2" t="s">
        <v>904</v>
      </c>
      <c r="AX920" s="2" t="s">
        <v>904</v>
      </c>
      <c r="AY920" s="2" t="s">
        <v>904</v>
      </c>
      <c r="AZ920" s="2" t="s">
        <v>904</v>
      </c>
      <c r="BA920" s="205">
        <v>106801.04047828997</v>
      </c>
      <c r="BB920" s="205">
        <v>436.28104103112037</v>
      </c>
      <c r="BC920" s="205">
        <v>436.28104103112037</v>
      </c>
      <c r="BD920" s="205">
        <v>436.28104103112037</v>
      </c>
      <c r="BE920" s="205">
        <v>94876.86416002105</v>
      </c>
      <c r="BF920" s="205">
        <v>94876.86416002105</v>
      </c>
      <c r="BG920" s="205">
        <v>0.0</v>
      </c>
      <c r="BH920" s="205">
        <v>75901.49132801684</v>
      </c>
      <c r="BI920" s="2" t="s">
        <v>904</v>
      </c>
      <c r="BJ920" s="2" t="s">
        <v>904</v>
      </c>
      <c r="BK920" s="203">
        <v>30.0</v>
      </c>
      <c r="BL920" s="2">
        <v>3.0</v>
      </c>
      <c r="BM920" s="207">
        <v>30.0</v>
      </c>
      <c r="BN920" s="208" t="s">
        <v>906</v>
      </c>
      <c r="BO920" s="87">
        <v>20.0</v>
      </c>
      <c r="BP920" s="101">
        <v>0.05</v>
      </c>
      <c r="BQ920" s="101">
        <v>0.04</v>
      </c>
      <c r="BR920" s="2">
        <v>100.0</v>
      </c>
      <c r="BS920" s="2">
        <v>100.0</v>
      </c>
    </row>
    <row r="921" ht="12.75" customHeight="1">
      <c r="A921" s="87" t="str">
        <f t="shared" si="1"/>
        <v>India Salt marsh Conservation  Large</v>
      </c>
      <c r="B921" s="87" t="s">
        <v>162</v>
      </c>
      <c r="C921" s="203" t="s">
        <v>190</v>
      </c>
      <c r="D921" s="2" t="s">
        <v>591</v>
      </c>
      <c r="E921" s="203" t="s">
        <v>168</v>
      </c>
      <c r="F921" s="2" t="s">
        <v>175</v>
      </c>
      <c r="G921" s="2"/>
      <c r="H921" s="177">
        <v>8000.0</v>
      </c>
      <c r="I921" s="2" t="s">
        <v>908</v>
      </c>
      <c r="J921" s="2">
        <v>3101.067604091144</v>
      </c>
      <c r="K921" s="2">
        <v>93032.02812273432</v>
      </c>
      <c r="L921" s="204">
        <v>-950919.3786094207</v>
      </c>
      <c r="M921" s="92">
        <v>2045858.6820080506</v>
      </c>
      <c r="N921" s="92">
        <v>2680298.101597041</v>
      </c>
      <c r="O921" s="92">
        <v>1274697.5648611742</v>
      </c>
      <c r="P921" s="92">
        <v>1357600.0</v>
      </c>
      <c r="Q921" s="92">
        <v>771161.1171468764</v>
      </c>
      <c r="R921" s="92">
        <v>1322698.1015970407</v>
      </c>
      <c r="S921" s="92">
        <v>94876.86416002105</v>
      </c>
      <c r="T921" s="92">
        <v>75901.49132801684</v>
      </c>
      <c r="U921" s="92">
        <v>1499695.24782136</v>
      </c>
      <c r="V921" s="92">
        <v>2755178.0333143724</v>
      </c>
      <c r="W921" s="92">
        <v>26.95413023133685</v>
      </c>
      <c r="X921" s="92">
        <v>255.73233525100633</v>
      </c>
      <c r="Y921" s="92">
        <v>4689.313744124209</v>
      </c>
      <c r="Z921" s="92">
        <v>11.859608020002632</v>
      </c>
      <c r="AA921" s="92">
        <v>187.46190597767</v>
      </c>
      <c r="AB921" s="87">
        <v>4000.0</v>
      </c>
      <c r="AC921" s="2">
        <v>950919.3786094207</v>
      </c>
      <c r="AD921" s="92">
        <v>1274697.5648611742</v>
      </c>
      <c r="AE921" s="92">
        <v>771161.1171468764</v>
      </c>
      <c r="AF921" s="92">
        <v>1499695.24782136</v>
      </c>
      <c r="AG921" s="92">
        <v>26.95413023133685</v>
      </c>
      <c r="AH921" s="2" t="s">
        <v>904</v>
      </c>
      <c r="AI921" s="2" t="s">
        <v>904</v>
      </c>
      <c r="AJ921" s="2" t="s">
        <v>904</v>
      </c>
      <c r="AK921" s="177">
        <v>75901.49132801684</v>
      </c>
      <c r="AL921" s="2" t="s">
        <v>904</v>
      </c>
      <c r="AM921" s="2" t="s">
        <v>904</v>
      </c>
      <c r="AN921" s="2" t="s">
        <v>904</v>
      </c>
      <c r="AO921" s="2" t="s">
        <v>904</v>
      </c>
      <c r="AP921" s="2" t="s">
        <v>904</v>
      </c>
      <c r="AQ921" s="2" t="s">
        <v>904</v>
      </c>
      <c r="AR921" s="2" t="s">
        <v>904</v>
      </c>
      <c r="AS921" s="2" t="s">
        <v>904</v>
      </c>
      <c r="AT921" s="2" t="s">
        <v>904</v>
      </c>
      <c r="AU921" s="2" t="s">
        <v>904</v>
      </c>
      <c r="AV921" s="2" t="s">
        <v>904</v>
      </c>
      <c r="AW921" s="2" t="s">
        <v>904</v>
      </c>
      <c r="AX921" s="2" t="s">
        <v>904</v>
      </c>
      <c r="AY921" s="2" t="s">
        <v>904</v>
      </c>
      <c r="AZ921" s="2" t="s">
        <v>904</v>
      </c>
      <c r="BA921" s="205">
        <v>106801.04047828997</v>
      </c>
      <c r="BB921" s="205">
        <v>436.28104103112037</v>
      </c>
      <c r="BC921" s="205">
        <v>436.28104103112037</v>
      </c>
      <c r="BD921" s="205">
        <v>436.28104103112037</v>
      </c>
      <c r="BE921" s="205">
        <v>94876.86416002105</v>
      </c>
      <c r="BF921" s="205">
        <v>94876.86416002105</v>
      </c>
      <c r="BG921" s="205">
        <v>0.0</v>
      </c>
      <c r="BH921" s="205">
        <v>75901.49132801684</v>
      </c>
      <c r="BI921" s="2" t="s">
        <v>904</v>
      </c>
      <c r="BJ921" s="2" t="s">
        <v>904</v>
      </c>
      <c r="BK921" s="203">
        <v>30.0</v>
      </c>
      <c r="BL921" s="2">
        <v>3.0</v>
      </c>
      <c r="BM921" s="207">
        <v>30.0</v>
      </c>
      <c r="BN921" s="208" t="s">
        <v>906</v>
      </c>
      <c r="BO921" s="87">
        <v>20.0</v>
      </c>
      <c r="BP921" s="101">
        <v>0.05</v>
      </c>
      <c r="BQ921" s="101">
        <v>0.04</v>
      </c>
      <c r="BR921" s="2">
        <v>100.0</v>
      </c>
      <c r="BS921" s="2">
        <v>100.0</v>
      </c>
    </row>
    <row r="922" ht="12.75" customHeight="1">
      <c r="A922" s="87" t="str">
        <f t="shared" si="1"/>
        <v>India Mangrove Conservation  Medium</v>
      </c>
      <c r="B922" s="87" t="s">
        <v>162</v>
      </c>
      <c r="C922" s="203" t="s">
        <v>190</v>
      </c>
      <c r="D922" s="2" t="s">
        <v>591</v>
      </c>
      <c r="E922" s="203" t="s">
        <v>160</v>
      </c>
      <c r="F922" s="2" t="s">
        <v>175</v>
      </c>
      <c r="G922" s="2"/>
      <c r="H922" s="177">
        <v>20000.0</v>
      </c>
      <c r="I922" s="2" t="s">
        <v>903</v>
      </c>
      <c r="J922" s="2">
        <v>551055.3111403201</v>
      </c>
      <c r="K922" s="2">
        <v>2742962.586590551</v>
      </c>
      <c r="L922" s="204">
        <v>-814259.2067358398</v>
      </c>
      <c r="M922" s="92">
        <v>2133422.150933819</v>
      </c>
      <c r="N922" s="92">
        <v>2840727.040213817</v>
      </c>
      <c r="O922" s="92">
        <v>1274697.5648611742</v>
      </c>
      <c r="P922" s="92">
        <v>1357600.0</v>
      </c>
      <c r="Q922" s="92">
        <v>858724.5860726447</v>
      </c>
      <c r="R922" s="92">
        <v>1483127.0402138166</v>
      </c>
      <c r="S922" s="92">
        <v>702307.6531842226</v>
      </c>
      <c r="T922" s="92">
        <v>561846.1225473782</v>
      </c>
      <c r="U922" s="92">
        <v>1839687.1136867872</v>
      </c>
      <c r="V922" s="92">
        <v>3387578.157043408</v>
      </c>
      <c r="W922" s="92">
        <v>3.7971644998830016</v>
      </c>
      <c r="X922" s="92">
        <v>106.67110754669095</v>
      </c>
      <c r="Y922" s="92">
        <v>3404.711650706155</v>
      </c>
      <c r="Z922" s="92">
        <v>35.11538265921113</v>
      </c>
      <c r="AA922" s="92">
        <v>91.98435568433936</v>
      </c>
      <c r="AB922" s="87">
        <v>20000.0</v>
      </c>
      <c r="AC922" s="2">
        <v>814259.2067358398</v>
      </c>
      <c r="AD922" s="92">
        <v>1274697.5648611742</v>
      </c>
      <c r="AE922" s="92">
        <v>858724.5860726447</v>
      </c>
      <c r="AF922" s="92">
        <v>1839687.1136867872</v>
      </c>
      <c r="AG922" s="92">
        <v>3.7971644998830016</v>
      </c>
      <c r="AH922" s="2" t="s">
        <v>904</v>
      </c>
      <c r="AI922" s="2" t="s">
        <v>904</v>
      </c>
      <c r="AJ922" s="2" t="s">
        <v>904</v>
      </c>
      <c r="AK922" s="177">
        <v>561846.1225473782</v>
      </c>
      <c r="AL922" s="2" t="s">
        <v>904</v>
      </c>
      <c r="AM922" s="2" t="s">
        <v>904</v>
      </c>
      <c r="AN922" s="2" t="s">
        <v>904</v>
      </c>
      <c r="AO922" s="2" t="s">
        <v>904</v>
      </c>
      <c r="AP922" s="2" t="s">
        <v>904</v>
      </c>
      <c r="AQ922" s="2" t="s">
        <v>904</v>
      </c>
      <c r="AR922" s="2" t="s">
        <v>904</v>
      </c>
      <c r="AS922" s="2" t="s">
        <v>904</v>
      </c>
      <c r="AT922" s="2" t="s">
        <v>904</v>
      </c>
      <c r="AU922" s="2" t="s">
        <v>904</v>
      </c>
      <c r="AV922" s="2" t="s">
        <v>904</v>
      </c>
      <c r="AW922" s="2" t="s">
        <v>904</v>
      </c>
      <c r="AX922" s="2" t="s">
        <v>904</v>
      </c>
      <c r="AY922" s="2" t="s">
        <v>904</v>
      </c>
      <c r="AZ922" s="2" t="s">
        <v>904</v>
      </c>
      <c r="BA922" s="205">
        <v>8265713.534551408</v>
      </c>
      <c r="BB922" s="205">
        <v>626.6087615646793</v>
      </c>
      <c r="BC922" s="205">
        <v>626.6087615646793</v>
      </c>
      <c r="BD922" s="205">
        <v>626.6087615646793</v>
      </c>
      <c r="BE922" s="205">
        <v>702307.6531842226</v>
      </c>
      <c r="BF922" s="205">
        <v>702307.6531842226</v>
      </c>
      <c r="BG922" s="205">
        <v>0.0</v>
      </c>
      <c r="BH922" s="205">
        <v>561846.1225473782</v>
      </c>
      <c r="BI922" s="2" t="s">
        <v>904</v>
      </c>
      <c r="BJ922" s="2" t="s">
        <v>904</v>
      </c>
      <c r="BK922" s="203">
        <v>4.97765384188827</v>
      </c>
      <c r="BL922" s="2">
        <v>3.0</v>
      </c>
      <c r="BM922" s="207">
        <v>4.97765384188827</v>
      </c>
      <c r="BN922" s="208" t="s">
        <v>905</v>
      </c>
      <c r="BO922" s="87">
        <v>20.0</v>
      </c>
      <c r="BP922" s="101">
        <v>0.05</v>
      </c>
      <c r="BQ922" s="101">
        <v>0.04</v>
      </c>
      <c r="BR922" s="2">
        <v>100.0</v>
      </c>
      <c r="BS922" s="2">
        <v>100.0</v>
      </c>
    </row>
    <row r="923" ht="12.75" customHeight="1">
      <c r="A923" s="87" t="str">
        <f t="shared" si="1"/>
        <v>India Mangrove Conservation  Medium</v>
      </c>
      <c r="B923" s="87" t="s">
        <v>162</v>
      </c>
      <c r="C923" s="203" t="s">
        <v>190</v>
      </c>
      <c r="D923" s="2" t="s">
        <v>591</v>
      </c>
      <c r="E923" s="203" t="s">
        <v>160</v>
      </c>
      <c r="F923" s="2" t="s">
        <v>175</v>
      </c>
      <c r="G923" s="2"/>
      <c r="H923" s="177">
        <v>20000.0</v>
      </c>
      <c r="I923" s="2" t="s">
        <v>903</v>
      </c>
      <c r="J923" s="2">
        <v>551055.3111403201</v>
      </c>
      <c r="K923" s="2">
        <v>2742962.586590551</v>
      </c>
      <c r="L923" s="204">
        <v>-814259.2067358398</v>
      </c>
      <c r="M923" s="92">
        <v>2133422.150933819</v>
      </c>
      <c r="N923" s="92">
        <v>2840727.040213817</v>
      </c>
      <c r="O923" s="92">
        <v>1274697.5648611742</v>
      </c>
      <c r="P923" s="92">
        <v>1357600.0</v>
      </c>
      <c r="Q923" s="92">
        <v>858724.5860726447</v>
      </c>
      <c r="R923" s="92">
        <v>1483127.0402138166</v>
      </c>
      <c r="S923" s="92">
        <v>702307.6531842226</v>
      </c>
      <c r="T923" s="92">
        <v>561846.1225473782</v>
      </c>
      <c r="U923" s="92">
        <v>1839687.1136867872</v>
      </c>
      <c r="V923" s="92">
        <v>3387578.157043408</v>
      </c>
      <c r="W923" s="92">
        <v>3.7971644998830016</v>
      </c>
      <c r="X923" s="92">
        <v>106.67110754669095</v>
      </c>
      <c r="Y923" s="92">
        <v>3404.711650706155</v>
      </c>
      <c r="Z923" s="92">
        <v>35.11538265921113</v>
      </c>
      <c r="AA923" s="92">
        <v>91.98435568433936</v>
      </c>
      <c r="AB923" s="87">
        <v>20000.0</v>
      </c>
      <c r="AC923" s="2">
        <v>814259.2067358398</v>
      </c>
      <c r="AD923" s="92">
        <v>1274697.5648611742</v>
      </c>
      <c r="AE923" s="92">
        <v>858724.5860726447</v>
      </c>
      <c r="AF923" s="92">
        <v>1839687.1136867872</v>
      </c>
      <c r="AG923" s="92">
        <v>3.7971644998830016</v>
      </c>
      <c r="AH923" s="2" t="s">
        <v>904</v>
      </c>
      <c r="AI923" s="2" t="s">
        <v>904</v>
      </c>
      <c r="AJ923" s="2" t="s">
        <v>904</v>
      </c>
      <c r="AK923" s="177">
        <v>561846.1225473782</v>
      </c>
      <c r="AL923" s="2" t="s">
        <v>904</v>
      </c>
      <c r="AM923" s="2" t="s">
        <v>904</v>
      </c>
      <c r="AN923" s="2" t="s">
        <v>904</v>
      </c>
      <c r="AO923" s="2" t="s">
        <v>904</v>
      </c>
      <c r="AP923" s="2" t="s">
        <v>904</v>
      </c>
      <c r="AQ923" s="2" t="s">
        <v>904</v>
      </c>
      <c r="AR923" s="2" t="s">
        <v>904</v>
      </c>
      <c r="AS923" s="2" t="s">
        <v>904</v>
      </c>
      <c r="AT923" s="2" t="s">
        <v>904</v>
      </c>
      <c r="AU923" s="2" t="s">
        <v>904</v>
      </c>
      <c r="AV923" s="2" t="s">
        <v>904</v>
      </c>
      <c r="AW923" s="2" t="s">
        <v>904</v>
      </c>
      <c r="AX923" s="2" t="s">
        <v>904</v>
      </c>
      <c r="AY923" s="2" t="s">
        <v>904</v>
      </c>
      <c r="AZ923" s="2" t="s">
        <v>904</v>
      </c>
      <c r="BA923" s="205">
        <v>8265713.534551408</v>
      </c>
      <c r="BB923" s="205">
        <v>626.6087615646793</v>
      </c>
      <c r="BC923" s="205">
        <v>626.6087615646793</v>
      </c>
      <c r="BD923" s="205">
        <v>626.6087615646793</v>
      </c>
      <c r="BE923" s="205">
        <v>702307.6531842226</v>
      </c>
      <c r="BF923" s="205">
        <v>702307.6531842226</v>
      </c>
      <c r="BG923" s="205">
        <v>0.0</v>
      </c>
      <c r="BH923" s="205">
        <v>561846.1225473782</v>
      </c>
      <c r="BI923" s="2" t="s">
        <v>904</v>
      </c>
      <c r="BJ923" s="2" t="s">
        <v>904</v>
      </c>
      <c r="BK923" s="203">
        <v>4.97765384188827</v>
      </c>
      <c r="BL923" s="2">
        <v>3.0</v>
      </c>
      <c r="BM923" s="207">
        <v>4.97765384188827</v>
      </c>
      <c r="BN923" s="208" t="s">
        <v>905</v>
      </c>
      <c r="BO923" s="87">
        <v>20.0</v>
      </c>
      <c r="BP923" s="101">
        <v>0.05</v>
      </c>
      <c r="BQ923" s="101">
        <v>0.04</v>
      </c>
      <c r="BR923" s="2">
        <v>100.0</v>
      </c>
      <c r="BS923" s="2">
        <v>100.0</v>
      </c>
    </row>
    <row r="924" ht="12.75" customHeight="1">
      <c r="A924" s="87" t="str">
        <f t="shared" si="1"/>
        <v>India Seagrass Conservation  Medium</v>
      </c>
      <c r="B924" s="87" t="s">
        <v>162</v>
      </c>
      <c r="C924" s="203" t="s">
        <v>190</v>
      </c>
      <c r="D924" s="2" t="s">
        <v>591</v>
      </c>
      <c r="E924" s="203" t="s">
        <v>167</v>
      </c>
      <c r="F924" s="2" t="s">
        <v>175</v>
      </c>
      <c r="G924" s="2"/>
      <c r="H924" s="177">
        <v>2000.0</v>
      </c>
      <c r="I924" s="2" t="s">
        <v>903</v>
      </c>
      <c r="J924" s="2">
        <v>3750.067799166728</v>
      </c>
      <c r="K924" s="2">
        <v>3081903.652297759</v>
      </c>
      <c r="L924" s="204">
        <v>-1101749.8629768228</v>
      </c>
      <c r="M924" s="92">
        <v>2010364.960098681</v>
      </c>
      <c r="N924" s="92">
        <v>2624590.88274797</v>
      </c>
      <c r="O924" s="92">
        <v>1274697.5648611742</v>
      </c>
      <c r="P924" s="92">
        <v>1357600.0</v>
      </c>
      <c r="Q924" s="92">
        <v>735667.3952375068</v>
      </c>
      <c r="R924" s="92">
        <v>1266990.88274797</v>
      </c>
      <c r="S924" s="92">
        <v>2903.709169102556</v>
      </c>
      <c r="T924" s="92">
        <v>2322.9673352820455</v>
      </c>
      <c r="U924" s="92">
        <v>1226112.3253958386</v>
      </c>
      <c r="V924" s="92">
        <v>2345262.892809137</v>
      </c>
      <c r="W924" s="92">
        <v>865.429715504196</v>
      </c>
      <c r="X924" s="92">
        <v>1005.1824800493405</v>
      </c>
      <c r="Y924" s="92">
        <v>36266.411615346275</v>
      </c>
      <c r="Z924" s="92">
        <v>1.451854584551278</v>
      </c>
      <c r="AA924" s="92">
        <v>613.0561626979193</v>
      </c>
      <c r="AB924" s="87">
        <v>2000.0</v>
      </c>
      <c r="AC924" s="2">
        <v>1101749.8629768228</v>
      </c>
      <c r="AD924" s="92">
        <v>1274697.5648611742</v>
      </c>
      <c r="AE924" s="92">
        <v>735667.3952375068</v>
      </c>
      <c r="AF924" s="92">
        <v>1226112.3253958386</v>
      </c>
      <c r="AG924" s="92">
        <v>865.429715504196</v>
      </c>
      <c r="AH924" s="2" t="s">
        <v>904</v>
      </c>
      <c r="AI924" s="2" t="s">
        <v>904</v>
      </c>
      <c r="AJ924" s="2" t="s">
        <v>904</v>
      </c>
      <c r="AK924" s="177">
        <v>2322.9673352820455</v>
      </c>
      <c r="AL924" s="2" t="s">
        <v>904</v>
      </c>
      <c r="AM924" s="2" t="s">
        <v>904</v>
      </c>
      <c r="AN924" s="2" t="s">
        <v>904</v>
      </c>
      <c r="AO924" s="2" t="s">
        <v>904</v>
      </c>
      <c r="AP924" s="2" t="s">
        <v>904</v>
      </c>
      <c r="AQ924" s="2" t="s">
        <v>904</v>
      </c>
      <c r="AR924" s="2" t="s">
        <v>904</v>
      </c>
      <c r="AS924" s="2" t="s">
        <v>904</v>
      </c>
      <c r="AT924" s="2" t="s">
        <v>904</v>
      </c>
      <c r="AU924" s="2" t="s">
        <v>904</v>
      </c>
      <c r="AV924" s="2" t="s">
        <v>904</v>
      </c>
      <c r="AW924" s="2" t="s">
        <v>904</v>
      </c>
      <c r="AX924" s="2" t="s">
        <v>904</v>
      </c>
      <c r="AY924" s="2" t="s">
        <v>904</v>
      </c>
      <c r="AZ924" s="2" t="s">
        <v>904</v>
      </c>
      <c r="BA924" s="205">
        <v>1069738.0558422816</v>
      </c>
      <c r="BB924" s="205">
        <v>55.43324719912425</v>
      </c>
      <c r="BC924" s="205">
        <v>55.43324719912425</v>
      </c>
      <c r="BD924" s="205">
        <v>55.43324719912425</v>
      </c>
      <c r="BE924" s="205">
        <v>2903.709169102556</v>
      </c>
      <c r="BF924" s="205">
        <v>2903.709169102556</v>
      </c>
      <c r="BG924" s="205">
        <v>0.0</v>
      </c>
      <c r="BH924" s="205">
        <v>2322.9673352820455</v>
      </c>
      <c r="BI924" s="2" t="s">
        <v>904</v>
      </c>
      <c r="BJ924" s="2" t="s">
        <v>904</v>
      </c>
      <c r="BK924" s="203">
        <v>821.8261155125151</v>
      </c>
      <c r="BL924" s="2">
        <v>3.0</v>
      </c>
      <c r="BM924" s="207">
        <v>821.8261155125151</v>
      </c>
      <c r="BN924" s="208" t="s">
        <v>905</v>
      </c>
      <c r="BO924" s="87">
        <v>20.0</v>
      </c>
      <c r="BP924" s="101">
        <v>0.05</v>
      </c>
      <c r="BQ924" s="101">
        <v>0.04</v>
      </c>
      <c r="BR924" s="2">
        <v>100.0</v>
      </c>
      <c r="BS924" s="2">
        <v>100.0</v>
      </c>
    </row>
    <row r="925" ht="12.75" customHeight="1">
      <c r="A925" s="87" t="str">
        <f t="shared" si="1"/>
        <v>India Seagrass Conservation  Medium</v>
      </c>
      <c r="B925" s="87" t="s">
        <v>162</v>
      </c>
      <c r="C925" s="203" t="s">
        <v>190</v>
      </c>
      <c r="D925" s="2" t="s">
        <v>591</v>
      </c>
      <c r="E925" s="203" t="s">
        <v>167</v>
      </c>
      <c r="F925" s="2" t="s">
        <v>175</v>
      </c>
      <c r="G925" s="2"/>
      <c r="H925" s="177">
        <v>2000.0</v>
      </c>
      <c r="I925" s="2" t="s">
        <v>903</v>
      </c>
      <c r="J925" s="2">
        <v>3750.067799166728</v>
      </c>
      <c r="K925" s="2">
        <v>3081903.652297759</v>
      </c>
      <c r="L925" s="204">
        <v>-1101749.8629768228</v>
      </c>
      <c r="M925" s="92">
        <v>2010364.960098681</v>
      </c>
      <c r="N925" s="92">
        <v>2624590.88274797</v>
      </c>
      <c r="O925" s="92">
        <v>1274697.5648611742</v>
      </c>
      <c r="P925" s="92">
        <v>1357600.0</v>
      </c>
      <c r="Q925" s="92">
        <v>735667.3952375068</v>
      </c>
      <c r="R925" s="92">
        <v>1266990.88274797</v>
      </c>
      <c r="S925" s="92">
        <v>2903.709169102556</v>
      </c>
      <c r="T925" s="92">
        <v>2322.9673352820455</v>
      </c>
      <c r="U925" s="92">
        <v>1226112.3253958386</v>
      </c>
      <c r="V925" s="92">
        <v>2345262.892809137</v>
      </c>
      <c r="W925" s="92">
        <v>865.429715504196</v>
      </c>
      <c r="X925" s="92">
        <v>1005.1824800493405</v>
      </c>
      <c r="Y925" s="92">
        <v>36266.411615346275</v>
      </c>
      <c r="Z925" s="92">
        <v>1.451854584551278</v>
      </c>
      <c r="AA925" s="92">
        <v>613.0561626979193</v>
      </c>
      <c r="AB925" s="87">
        <v>2000.0</v>
      </c>
      <c r="AC925" s="2">
        <v>1101749.8629768228</v>
      </c>
      <c r="AD925" s="92">
        <v>1274697.5648611742</v>
      </c>
      <c r="AE925" s="92">
        <v>735667.3952375068</v>
      </c>
      <c r="AF925" s="92">
        <v>1226112.3253958386</v>
      </c>
      <c r="AG925" s="92">
        <v>865.429715504196</v>
      </c>
      <c r="AH925" s="2" t="s">
        <v>904</v>
      </c>
      <c r="AI925" s="2" t="s">
        <v>904</v>
      </c>
      <c r="AJ925" s="2" t="s">
        <v>904</v>
      </c>
      <c r="AK925" s="177">
        <v>2322.9673352820455</v>
      </c>
      <c r="AL925" s="2" t="s">
        <v>904</v>
      </c>
      <c r="AM925" s="2" t="s">
        <v>904</v>
      </c>
      <c r="AN925" s="2" t="s">
        <v>904</v>
      </c>
      <c r="AO925" s="2" t="s">
        <v>904</v>
      </c>
      <c r="AP925" s="2" t="s">
        <v>904</v>
      </c>
      <c r="AQ925" s="2" t="s">
        <v>904</v>
      </c>
      <c r="AR925" s="2" t="s">
        <v>904</v>
      </c>
      <c r="AS925" s="2" t="s">
        <v>904</v>
      </c>
      <c r="AT925" s="2" t="s">
        <v>904</v>
      </c>
      <c r="AU925" s="2" t="s">
        <v>904</v>
      </c>
      <c r="AV925" s="2" t="s">
        <v>904</v>
      </c>
      <c r="AW925" s="2" t="s">
        <v>904</v>
      </c>
      <c r="AX925" s="2" t="s">
        <v>904</v>
      </c>
      <c r="AY925" s="2" t="s">
        <v>904</v>
      </c>
      <c r="AZ925" s="2" t="s">
        <v>904</v>
      </c>
      <c r="BA925" s="205">
        <v>1069738.0558422816</v>
      </c>
      <c r="BB925" s="205">
        <v>55.43324719912425</v>
      </c>
      <c r="BC925" s="205">
        <v>55.43324719912425</v>
      </c>
      <c r="BD925" s="205">
        <v>55.43324719912425</v>
      </c>
      <c r="BE925" s="205">
        <v>2903.709169102556</v>
      </c>
      <c r="BF925" s="205">
        <v>2903.709169102556</v>
      </c>
      <c r="BG925" s="205">
        <v>0.0</v>
      </c>
      <c r="BH925" s="205">
        <v>2322.9673352820455</v>
      </c>
      <c r="BI925" s="2" t="s">
        <v>904</v>
      </c>
      <c r="BJ925" s="2" t="s">
        <v>904</v>
      </c>
      <c r="BK925" s="203">
        <v>821.8261155125151</v>
      </c>
      <c r="BL925" s="2">
        <v>3.0</v>
      </c>
      <c r="BM925" s="207">
        <v>821.8261155125151</v>
      </c>
      <c r="BN925" s="208" t="s">
        <v>905</v>
      </c>
      <c r="BO925" s="87">
        <v>20.0</v>
      </c>
      <c r="BP925" s="101">
        <v>0.05</v>
      </c>
      <c r="BQ925" s="101">
        <v>0.04</v>
      </c>
      <c r="BR925" s="2">
        <v>100.0</v>
      </c>
      <c r="BS925" s="2">
        <v>100.0</v>
      </c>
    </row>
    <row r="926" ht="12.75" customHeight="1">
      <c r="A926" s="87" t="str">
        <f t="shared" si="1"/>
        <v>India Salt marsh Conservation  Medium</v>
      </c>
      <c r="B926" s="87" t="s">
        <v>162</v>
      </c>
      <c r="C926" s="203" t="s">
        <v>190</v>
      </c>
      <c r="D926" s="2" t="s">
        <v>591</v>
      </c>
      <c r="E926" s="203" t="s">
        <v>168</v>
      </c>
      <c r="F926" s="2" t="s">
        <v>175</v>
      </c>
      <c r="G926" s="2"/>
      <c r="H926" s="177">
        <v>4000.0</v>
      </c>
      <c r="I926" s="2" t="s">
        <v>903</v>
      </c>
      <c r="J926" s="2">
        <v>3101.067604091144</v>
      </c>
      <c r="K926" s="2">
        <v>239167.14381460435</v>
      </c>
      <c r="L926" s="204">
        <v>-745564.8557333106</v>
      </c>
      <c r="M926" s="92">
        <v>2084469.4385864527</v>
      </c>
      <c r="N926" s="92">
        <v>2751341.3346036845</v>
      </c>
      <c r="O926" s="92">
        <v>1274697.5648611742</v>
      </c>
      <c r="P926" s="92">
        <v>1357600.0</v>
      </c>
      <c r="Q926" s="92">
        <v>809771.8737252785</v>
      </c>
      <c r="R926" s="92">
        <v>1393741.3346036845</v>
      </c>
      <c r="S926" s="92">
        <v>47438.43208001053</v>
      </c>
      <c r="T926" s="92">
        <v>37950.74566400842</v>
      </c>
      <c r="U926" s="92">
        <v>1927711.5432793593</v>
      </c>
      <c r="V926" s="92">
        <v>3541511.8547088276</v>
      </c>
      <c r="W926" s="92">
        <v>54.92565171290728</v>
      </c>
      <c r="X926" s="92">
        <v>521.1173596466132</v>
      </c>
      <c r="Y926" s="92">
        <v>9555.626958530913</v>
      </c>
      <c r="Z926" s="92">
        <v>11.859608020002632</v>
      </c>
      <c r="AA926" s="92">
        <v>481.92788581983984</v>
      </c>
      <c r="AB926" s="87">
        <v>4000.0</v>
      </c>
      <c r="AC926" s="2">
        <v>745564.8557333106</v>
      </c>
      <c r="AD926" s="92">
        <v>1274697.5648611742</v>
      </c>
      <c r="AE926" s="92">
        <v>809771.8737252785</v>
      </c>
      <c r="AF926" s="92">
        <v>1927711.5432793593</v>
      </c>
      <c r="AG926" s="92">
        <v>54.92565171290728</v>
      </c>
      <c r="AH926" s="2" t="s">
        <v>904</v>
      </c>
      <c r="AI926" s="2" t="s">
        <v>904</v>
      </c>
      <c r="AJ926" s="2" t="s">
        <v>904</v>
      </c>
      <c r="AK926" s="177">
        <v>37950.74566400842</v>
      </c>
      <c r="AL926" s="2" t="s">
        <v>904</v>
      </c>
      <c r="AM926" s="2" t="s">
        <v>904</v>
      </c>
      <c r="AN926" s="2" t="s">
        <v>904</v>
      </c>
      <c r="AO926" s="2" t="s">
        <v>904</v>
      </c>
      <c r="AP926" s="2" t="s">
        <v>904</v>
      </c>
      <c r="AQ926" s="2" t="s">
        <v>904</v>
      </c>
      <c r="AR926" s="2" t="s">
        <v>904</v>
      </c>
      <c r="AS926" s="2" t="s">
        <v>904</v>
      </c>
      <c r="AT926" s="2" t="s">
        <v>904</v>
      </c>
      <c r="AU926" s="2" t="s">
        <v>904</v>
      </c>
      <c r="AV926" s="2" t="s">
        <v>904</v>
      </c>
      <c r="AW926" s="2" t="s">
        <v>904</v>
      </c>
      <c r="AX926" s="2" t="s">
        <v>904</v>
      </c>
      <c r="AY926" s="2" t="s">
        <v>904</v>
      </c>
      <c r="AZ926" s="2" t="s">
        <v>904</v>
      </c>
      <c r="BA926" s="205">
        <v>106801.04047828997</v>
      </c>
      <c r="BB926" s="205">
        <v>218.14052051556018</v>
      </c>
      <c r="BC926" s="205">
        <v>218.14052051556018</v>
      </c>
      <c r="BD926" s="205">
        <v>218.14052051556018</v>
      </c>
      <c r="BE926" s="205">
        <v>47438.43208001053</v>
      </c>
      <c r="BF926" s="205">
        <v>47438.43208001053</v>
      </c>
      <c r="BG926" s="205">
        <v>0.0</v>
      </c>
      <c r="BH926" s="205">
        <v>37950.74566400842</v>
      </c>
      <c r="BI926" s="2" t="s">
        <v>904</v>
      </c>
      <c r="BJ926" s="2" t="s">
        <v>904</v>
      </c>
      <c r="BK926" s="203">
        <v>77.12413089578519</v>
      </c>
      <c r="BL926" s="2">
        <v>3.0</v>
      </c>
      <c r="BM926" s="207">
        <v>77.12413089578519</v>
      </c>
      <c r="BN926" s="208" t="s">
        <v>905</v>
      </c>
      <c r="BO926" s="87">
        <v>20.0</v>
      </c>
      <c r="BP926" s="101">
        <v>0.05</v>
      </c>
      <c r="BQ926" s="101">
        <v>0.04</v>
      </c>
      <c r="BR926" s="2">
        <v>100.0</v>
      </c>
      <c r="BS926" s="2">
        <v>100.0</v>
      </c>
    </row>
    <row r="927" ht="12.75" customHeight="1">
      <c r="A927" s="87" t="str">
        <f t="shared" si="1"/>
        <v>India Salt marsh Conservation  Medium</v>
      </c>
      <c r="B927" s="87" t="s">
        <v>162</v>
      </c>
      <c r="C927" s="203" t="s">
        <v>190</v>
      </c>
      <c r="D927" s="2" t="s">
        <v>591</v>
      </c>
      <c r="E927" s="203" t="s">
        <v>168</v>
      </c>
      <c r="F927" s="2" t="s">
        <v>175</v>
      </c>
      <c r="G927" s="2"/>
      <c r="H927" s="177">
        <v>4000.0</v>
      </c>
      <c r="I927" s="2" t="s">
        <v>903</v>
      </c>
      <c r="J927" s="2">
        <v>3101.067604091144</v>
      </c>
      <c r="K927" s="2">
        <v>239167.14381460435</v>
      </c>
      <c r="L927" s="204">
        <v>-745564.8557333106</v>
      </c>
      <c r="M927" s="92">
        <v>2084469.4385864527</v>
      </c>
      <c r="N927" s="92">
        <v>2751341.3346036845</v>
      </c>
      <c r="O927" s="92">
        <v>1274697.5648611742</v>
      </c>
      <c r="P927" s="92">
        <v>1357600.0</v>
      </c>
      <c r="Q927" s="92">
        <v>809771.8737252785</v>
      </c>
      <c r="R927" s="92">
        <v>1393741.3346036845</v>
      </c>
      <c r="S927" s="92">
        <v>47438.43208001053</v>
      </c>
      <c r="T927" s="92">
        <v>37950.74566400842</v>
      </c>
      <c r="U927" s="92">
        <v>1927711.5432793593</v>
      </c>
      <c r="V927" s="92">
        <v>3541511.8547088276</v>
      </c>
      <c r="W927" s="92">
        <v>54.92565171290728</v>
      </c>
      <c r="X927" s="92">
        <v>521.1173596466132</v>
      </c>
      <c r="Y927" s="92">
        <v>9555.626958530913</v>
      </c>
      <c r="Z927" s="92">
        <v>11.859608020002632</v>
      </c>
      <c r="AA927" s="92">
        <v>481.92788581983984</v>
      </c>
      <c r="AB927" s="87">
        <v>4000.0</v>
      </c>
      <c r="AC927" s="2">
        <v>745564.8557333106</v>
      </c>
      <c r="AD927" s="92">
        <v>1274697.5648611742</v>
      </c>
      <c r="AE927" s="92">
        <v>809771.8737252785</v>
      </c>
      <c r="AF927" s="92">
        <v>1927711.5432793593</v>
      </c>
      <c r="AG927" s="92">
        <v>54.92565171290728</v>
      </c>
      <c r="AH927" s="2" t="s">
        <v>904</v>
      </c>
      <c r="AI927" s="2" t="s">
        <v>904</v>
      </c>
      <c r="AJ927" s="2" t="s">
        <v>904</v>
      </c>
      <c r="AK927" s="177">
        <v>37950.74566400842</v>
      </c>
      <c r="AL927" s="2" t="s">
        <v>904</v>
      </c>
      <c r="AM927" s="2" t="s">
        <v>904</v>
      </c>
      <c r="AN927" s="2" t="s">
        <v>904</v>
      </c>
      <c r="AO927" s="2" t="s">
        <v>904</v>
      </c>
      <c r="AP927" s="2" t="s">
        <v>904</v>
      </c>
      <c r="AQ927" s="2" t="s">
        <v>904</v>
      </c>
      <c r="AR927" s="2" t="s">
        <v>904</v>
      </c>
      <c r="AS927" s="2" t="s">
        <v>904</v>
      </c>
      <c r="AT927" s="2" t="s">
        <v>904</v>
      </c>
      <c r="AU927" s="2" t="s">
        <v>904</v>
      </c>
      <c r="AV927" s="2" t="s">
        <v>904</v>
      </c>
      <c r="AW927" s="2" t="s">
        <v>904</v>
      </c>
      <c r="AX927" s="2" t="s">
        <v>904</v>
      </c>
      <c r="AY927" s="2" t="s">
        <v>904</v>
      </c>
      <c r="AZ927" s="2" t="s">
        <v>904</v>
      </c>
      <c r="BA927" s="205">
        <v>106801.04047828997</v>
      </c>
      <c r="BB927" s="205">
        <v>218.14052051556018</v>
      </c>
      <c r="BC927" s="205">
        <v>218.14052051556018</v>
      </c>
      <c r="BD927" s="205">
        <v>218.14052051556018</v>
      </c>
      <c r="BE927" s="205">
        <v>47438.43208001053</v>
      </c>
      <c r="BF927" s="205">
        <v>47438.43208001053</v>
      </c>
      <c r="BG927" s="205">
        <v>0.0</v>
      </c>
      <c r="BH927" s="205">
        <v>37950.74566400842</v>
      </c>
      <c r="BI927" s="2" t="s">
        <v>904</v>
      </c>
      <c r="BJ927" s="2" t="s">
        <v>904</v>
      </c>
      <c r="BK927" s="203">
        <v>77.12413089578519</v>
      </c>
      <c r="BL927" s="2">
        <v>3.0</v>
      </c>
      <c r="BM927" s="207">
        <v>77.12413089578519</v>
      </c>
      <c r="BN927" s="208" t="s">
        <v>905</v>
      </c>
      <c r="BO927" s="87">
        <v>20.0</v>
      </c>
      <c r="BP927" s="101">
        <v>0.05</v>
      </c>
      <c r="BQ927" s="101">
        <v>0.04</v>
      </c>
      <c r="BR927" s="2">
        <v>100.0</v>
      </c>
      <c r="BS927" s="2">
        <v>100.0</v>
      </c>
    </row>
    <row r="928" ht="12.75" customHeight="1">
      <c r="A928" s="87" t="str">
        <f t="shared" si="1"/>
        <v>India Mangrove Conservation  Medium</v>
      </c>
      <c r="B928" s="87" t="s">
        <v>162</v>
      </c>
      <c r="C928" s="203" t="s">
        <v>190</v>
      </c>
      <c r="D928" s="2" t="s">
        <v>591</v>
      </c>
      <c r="E928" s="203" t="s">
        <v>160</v>
      </c>
      <c r="F928" s="2" t="s">
        <v>175</v>
      </c>
      <c r="G928" s="2"/>
      <c r="H928" s="177">
        <v>20000.0</v>
      </c>
      <c r="I928" s="2" t="s">
        <v>903</v>
      </c>
      <c r="J928" s="2">
        <v>551055.3111403201</v>
      </c>
      <c r="K928" s="2">
        <v>1.6531659334209604E7</v>
      </c>
      <c r="L928" s="204">
        <v>3359598.804206772</v>
      </c>
      <c r="M928" s="92">
        <v>3058221.0470303292</v>
      </c>
      <c r="N928" s="92">
        <v>4543640.822001478</v>
      </c>
      <c r="O928" s="92">
        <v>1274697.5648611742</v>
      </c>
      <c r="P928" s="92">
        <v>1357600.0</v>
      </c>
      <c r="Q928" s="92">
        <v>1783523.482169155</v>
      </c>
      <c r="R928" s="92">
        <v>3186040.822001478</v>
      </c>
      <c r="S928" s="92">
        <v>702307.6531842226</v>
      </c>
      <c r="T928" s="92">
        <v>561846.1225473782</v>
      </c>
      <c r="U928" s="92">
        <v>1.1087676074651886E7</v>
      </c>
      <c r="V928" s="92">
        <v>2.0416715974920027E7</v>
      </c>
      <c r="W928" s="92">
        <v>5.443164817378342</v>
      </c>
      <c r="X928" s="92">
        <v>152.91105235151647</v>
      </c>
      <c r="Y928" s="92">
        <v>4880.5909438511035</v>
      </c>
      <c r="Z928" s="92">
        <v>35.11538265921113</v>
      </c>
      <c r="AA928" s="92">
        <v>554.3838037325943</v>
      </c>
      <c r="AB928" s="87">
        <v>20000.0</v>
      </c>
      <c r="AC928" s="2">
        <v>0.0</v>
      </c>
      <c r="AD928" s="92">
        <v>1274697.5648611742</v>
      </c>
      <c r="AE928" s="92">
        <v>1783523.482169155</v>
      </c>
      <c r="AF928" s="92">
        <v>1.1087676074651886E7</v>
      </c>
      <c r="AG928" s="92">
        <v>5.443164817378342</v>
      </c>
      <c r="AH928" s="2" t="s">
        <v>904</v>
      </c>
      <c r="AI928" s="2" t="s">
        <v>904</v>
      </c>
      <c r="AJ928" s="2" t="s">
        <v>904</v>
      </c>
      <c r="AK928" s="177">
        <v>561846.1225473782</v>
      </c>
      <c r="AL928" s="2" t="s">
        <v>904</v>
      </c>
      <c r="AM928" s="2" t="s">
        <v>904</v>
      </c>
      <c r="AN928" s="2" t="s">
        <v>904</v>
      </c>
      <c r="AO928" s="2" t="s">
        <v>904</v>
      </c>
      <c r="AP928" s="2" t="s">
        <v>904</v>
      </c>
      <c r="AQ928" s="2" t="s">
        <v>904</v>
      </c>
      <c r="AR928" s="2" t="s">
        <v>904</v>
      </c>
      <c r="AS928" s="2" t="s">
        <v>904</v>
      </c>
      <c r="AT928" s="2" t="s">
        <v>904</v>
      </c>
      <c r="AU928" s="2" t="s">
        <v>904</v>
      </c>
      <c r="AV928" s="2" t="s">
        <v>904</v>
      </c>
      <c r="AW928" s="2" t="s">
        <v>904</v>
      </c>
      <c r="AX928" s="2" t="s">
        <v>904</v>
      </c>
      <c r="AY928" s="2" t="s">
        <v>904</v>
      </c>
      <c r="AZ928" s="2" t="s">
        <v>904</v>
      </c>
      <c r="BA928" s="205">
        <v>8265713.534551408</v>
      </c>
      <c r="BB928" s="205">
        <v>626.6087615646793</v>
      </c>
      <c r="BC928" s="205">
        <v>626.6087615646793</v>
      </c>
      <c r="BD928" s="205">
        <v>626.6087615646793</v>
      </c>
      <c r="BE928" s="205">
        <v>702307.6531842226</v>
      </c>
      <c r="BF928" s="205">
        <v>702307.6531842226</v>
      </c>
      <c r="BG928" s="205">
        <v>0.0</v>
      </c>
      <c r="BH928" s="205">
        <v>561846.1225473782</v>
      </c>
      <c r="BI928" s="2" t="s">
        <v>904</v>
      </c>
      <c r="BJ928" s="2" t="s">
        <v>904</v>
      </c>
      <c r="BK928" s="203">
        <v>30.0</v>
      </c>
      <c r="BL928" s="2">
        <v>3.0</v>
      </c>
      <c r="BM928" s="207">
        <v>30.0</v>
      </c>
      <c r="BN928" s="208" t="s">
        <v>906</v>
      </c>
      <c r="BO928" s="87">
        <v>20.0</v>
      </c>
      <c r="BP928" s="101">
        <v>0.05</v>
      </c>
      <c r="BQ928" s="101">
        <v>0.04</v>
      </c>
      <c r="BR928" s="2">
        <v>100.0</v>
      </c>
      <c r="BS928" s="2">
        <v>100.0</v>
      </c>
    </row>
    <row r="929" ht="12.75" customHeight="1">
      <c r="A929" s="87" t="str">
        <f t="shared" si="1"/>
        <v>India Mangrove Conservation  Medium</v>
      </c>
      <c r="B929" s="87" t="s">
        <v>162</v>
      </c>
      <c r="C929" s="203" t="s">
        <v>190</v>
      </c>
      <c r="D929" s="2" t="s">
        <v>591</v>
      </c>
      <c r="E929" s="203" t="s">
        <v>160</v>
      </c>
      <c r="F929" s="2" t="s">
        <v>175</v>
      </c>
      <c r="G929" s="2"/>
      <c r="H929" s="177">
        <v>20000.0</v>
      </c>
      <c r="I929" s="2" t="s">
        <v>903</v>
      </c>
      <c r="J929" s="2">
        <v>551055.3111403201</v>
      </c>
      <c r="K929" s="2">
        <v>1.6531659334209604E7</v>
      </c>
      <c r="L929" s="204">
        <v>3359598.804206772</v>
      </c>
      <c r="M929" s="92">
        <v>3058221.0470303292</v>
      </c>
      <c r="N929" s="92">
        <v>4543640.822001478</v>
      </c>
      <c r="O929" s="92">
        <v>1274697.5648611742</v>
      </c>
      <c r="P929" s="92">
        <v>1357600.0</v>
      </c>
      <c r="Q929" s="92">
        <v>1783523.482169155</v>
      </c>
      <c r="R929" s="92">
        <v>3186040.822001478</v>
      </c>
      <c r="S929" s="92">
        <v>702307.6531842226</v>
      </c>
      <c r="T929" s="92">
        <v>561846.1225473782</v>
      </c>
      <c r="U929" s="92">
        <v>1.1087676074651886E7</v>
      </c>
      <c r="V929" s="92">
        <v>2.0416715974920027E7</v>
      </c>
      <c r="W929" s="92">
        <v>5.443164817378342</v>
      </c>
      <c r="X929" s="92">
        <v>152.91105235151647</v>
      </c>
      <c r="Y929" s="92">
        <v>4880.5909438511035</v>
      </c>
      <c r="Z929" s="92">
        <v>35.11538265921113</v>
      </c>
      <c r="AA929" s="92">
        <v>554.3838037325943</v>
      </c>
      <c r="AB929" s="87">
        <v>20000.0</v>
      </c>
      <c r="AC929" s="2">
        <v>0.0</v>
      </c>
      <c r="AD929" s="92">
        <v>1274697.5648611742</v>
      </c>
      <c r="AE929" s="92">
        <v>1783523.482169155</v>
      </c>
      <c r="AF929" s="92">
        <v>1.1087676074651886E7</v>
      </c>
      <c r="AG929" s="92">
        <v>5.443164817378342</v>
      </c>
      <c r="AH929" s="2" t="s">
        <v>904</v>
      </c>
      <c r="AI929" s="2" t="s">
        <v>904</v>
      </c>
      <c r="AJ929" s="2" t="s">
        <v>904</v>
      </c>
      <c r="AK929" s="177">
        <v>561846.1225473782</v>
      </c>
      <c r="AL929" s="2" t="s">
        <v>904</v>
      </c>
      <c r="AM929" s="2" t="s">
        <v>904</v>
      </c>
      <c r="AN929" s="2" t="s">
        <v>904</v>
      </c>
      <c r="AO929" s="2" t="s">
        <v>904</v>
      </c>
      <c r="AP929" s="2" t="s">
        <v>904</v>
      </c>
      <c r="AQ929" s="2" t="s">
        <v>904</v>
      </c>
      <c r="AR929" s="2" t="s">
        <v>904</v>
      </c>
      <c r="AS929" s="2" t="s">
        <v>904</v>
      </c>
      <c r="AT929" s="2" t="s">
        <v>904</v>
      </c>
      <c r="AU929" s="2" t="s">
        <v>904</v>
      </c>
      <c r="AV929" s="2" t="s">
        <v>904</v>
      </c>
      <c r="AW929" s="2" t="s">
        <v>904</v>
      </c>
      <c r="AX929" s="2" t="s">
        <v>904</v>
      </c>
      <c r="AY929" s="2" t="s">
        <v>904</v>
      </c>
      <c r="AZ929" s="2" t="s">
        <v>904</v>
      </c>
      <c r="BA929" s="205">
        <v>8265713.534551408</v>
      </c>
      <c r="BB929" s="205">
        <v>626.6087615646793</v>
      </c>
      <c r="BC929" s="205">
        <v>626.6087615646793</v>
      </c>
      <c r="BD929" s="205">
        <v>626.6087615646793</v>
      </c>
      <c r="BE929" s="205">
        <v>702307.6531842226</v>
      </c>
      <c r="BF929" s="205">
        <v>702307.6531842226</v>
      </c>
      <c r="BG929" s="205">
        <v>0.0</v>
      </c>
      <c r="BH929" s="205">
        <v>561846.1225473782</v>
      </c>
      <c r="BI929" s="2" t="s">
        <v>904</v>
      </c>
      <c r="BJ929" s="2" t="s">
        <v>904</v>
      </c>
      <c r="BK929" s="203">
        <v>30.0</v>
      </c>
      <c r="BL929" s="2">
        <v>3.0</v>
      </c>
      <c r="BM929" s="207">
        <v>30.0</v>
      </c>
      <c r="BN929" s="208" t="s">
        <v>906</v>
      </c>
      <c r="BO929" s="87">
        <v>20.0</v>
      </c>
      <c r="BP929" s="101">
        <v>0.05</v>
      </c>
      <c r="BQ929" s="101">
        <v>0.04</v>
      </c>
      <c r="BR929" s="2">
        <v>100.0</v>
      </c>
      <c r="BS929" s="2">
        <v>100.0</v>
      </c>
    </row>
    <row r="930" ht="12.75" customHeight="1">
      <c r="A930" s="87" t="str">
        <f t="shared" si="1"/>
        <v>India Seagrass Conservation  Medium</v>
      </c>
      <c r="B930" s="87" t="s">
        <v>162</v>
      </c>
      <c r="C930" s="203" t="s">
        <v>190</v>
      </c>
      <c r="D930" s="2" t="s">
        <v>591</v>
      </c>
      <c r="E930" s="203" t="s">
        <v>167</v>
      </c>
      <c r="F930" s="2" t="s">
        <v>175</v>
      </c>
      <c r="G930" s="2"/>
      <c r="H930" s="177">
        <v>2000.0</v>
      </c>
      <c r="I930" s="2" t="s">
        <v>903</v>
      </c>
      <c r="J930" s="2">
        <v>3750.067799166728</v>
      </c>
      <c r="K930" s="2">
        <v>112502.03397500185</v>
      </c>
      <c r="L930" s="204">
        <v>-1847471.443800029</v>
      </c>
      <c r="M930" s="92">
        <v>1892229.5368656602</v>
      </c>
      <c r="N930" s="92">
        <v>2398625.758104712</v>
      </c>
      <c r="O930" s="92">
        <v>1274697.5648611742</v>
      </c>
      <c r="P930" s="92">
        <v>1357600.0</v>
      </c>
      <c r="Q930" s="92">
        <v>617531.972004486</v>
      </c>
      <c r="R930" s="92">
        <v>1041025.7581047118</v>
      </c>
      <c r="S930" s="92">
        <v>2903.709169102556</v>
      </c>
      <c r="T930" s="92">
        <v>2322.9673352820455</v>
      </c>
      <c r="U930" s="92">
        <v>44758.093065631</v>
      </c>
      <c r="V930" s="92">
        <v>85611.64637655354</v>
      </c>
      <c r="W930" s="92">
        <v>814.5743197184962</v>
      </c>
      <c r="X930" s="92">
        <v>946.1147684328301</v>
      </c>
      <c r="Y930" s="92">
        <v>34135.28220831981</v>
      </c>
      <c r="Z930" s="92">
        <v>1.451854584551278</v>
      </c>
      <c r="AA930" s="92">
        <v>22.3790465328155</v>
      </c>
      <c r="AB930" s="87">
        <v>2000.0</v>
      </c>
      <c r="AC930" s="2">
        <v>1847471.443800029</v>
      </c>
      <c r="AD930" s="92">
        <v>1274697.5648611742</v>
      </c>
      <c r="AE930" s="92">
        <v>617531.972004486</v>
      </c>
      <c r="AF930" s="92">
        <v>44758.093065631</v>
      </c>
      <c r="AG930" s="92">
        <v>814.5743197184962</v>
      </c>
      <c r="AH930" s="2" t="s">
        <v>904</v>
      </c>
      <c r="AI930" s="2" t="s">
        <v>904</v>
      </c>
      <c r="AJ930" s="2" t="s">
        <v>904</v>
      </c>
      <c r="AK930" s="177">
        <v>2322.9673352820455</v>
      </c>
      <c r="AL930" s="2" t="s">
        <v>904</v>
      </c>
      <c r="AM930" s="2" t="s">
        <v>904</v>
      </c>
      <c r="AN930" s="2" t="s">
        <v>904</v>
      </c>
      <c r="AO930" s="2" t="s">
        <v>904</v>
      </c>
      <c r="AP930" s="2" t="s">
        <v>904</v>
      </c>
      <c r="AQ930" s="2" t="s">
        <v>904</v>
      </c>
      <c r="AR930" s="2" t="s">
        <v>904</v>
      </c>
      <c r="AS930" s="2" t="s">
        <v>904</v>
      </c>
      <c r="AT930" s="2" t="s">
        <v>904</v>
      </c>
      <c r="AU930" s="2" t="s">
        <v>904</v>
      </c>
      <c r="AV930" s="2" t="s">
        <v>904</v>
      </c>
      <c r="AW930" s="2" t="s">
        <v>904</v>
      </c>
      <c r="AX930" s="2" t="s">
        <v>904</v>
      </c>
      <c r="AY930" s="2" t="s">
        <v>904</v>
      </c>
      <c r="AZ930" s="2" t="s">
        <v>904</v>
      </c>
      <c r="BA930" s="205">
        <v>1069738.0558422816</v>
      </c>
      <c r="BB930" s="205">
        <v>55.43324719912425</v>
      </c>
      <c r="BC930" s="205">
        <v>55.43324719912425</v>
      </c>
      <c r="BD930" s="205">
        <v>55.43324719912425</v>
      </c>
      <c r="BE930" s="205">
        <v>2903.709169102556</v>
      </c>
      <c r="BF930" s="205">
        <v>2903.709169102556</v>
      </c>
      <c r="BG930" s="205">
        <v>0.0</v>
      </c>
      <c r="BH930" s="205">
        <v>2322.9673352820455</v>
      </c>
      <c r="BI930" s="2" t="s">
        <v>904</v>
      </c>
      <c r="BJ930" s="2" t="s">
        <v>904</v>
      </c>
      <c r="BK930" s="203">
        <v>30.0</v>
      </c>
      <c r="BL930" s="2">
        <v>1.0</v>
      </c>
      <c r="BM930" s="207">
        <v>30.0</v>
      </c>
      <c r="BN930" s="208" t="s">
        <v>906</v>
      </c>
      <c r="BO930" s="87">
        <v>20.0</v>
      </c>
      <c r="BP930" s="101">
        <v>0.05</v>
      </c>
      <c r="BQ930" s="101">
        <v>0.04</v>
      </c>
      <c r="BR930" s="2">
        <v>100.0</v>
      </c>
      <c r="BS930" s="2">
        <v>100.0</v>
      </c>
    </row>
    <row r="931" ht="12.75" customHeight="1">
      <c r="A931" s="87" t="str">
        <f t="shared" si="1"/>
        <v>India Seagrass Conservation  Medium</v>
      </c>
      <c r="B931" s="87" t="s">
        <v>162</v>
      </c>
      <c r="C931" s="203" t="s">
        <v>190</v>
      </c>
      <c r="D931" s="2" t="s">
        <v>591</v>
      </c>
      <c r="E931" s="203" t="s">
        <v>167</v>
      </c>
      <c r="F931" s="2" t="s">
        <v>175</v>
      </c>
      <c r="G931" s="2"/>
      <c r="H931" s="177">
        <v>2000.0</v>
      </c>
      <c r="I931" s="2" t="s">
        <v>903</v>
      </c>
      <c r="J931" s="2">
        <v>3750.067799166728</v>
      </c>
      <c r="K931" s="2">
        <v>112502.03397500185</v>
      </c>
      <c r="L931" s="204">
        <v>-1847471.443800029</v>
      </c>
      <c r="M931" s="92">
        <v>1892229.5368656602</v>
      </c>
      <c r="N931" s="92">
        <v>2398625.758104712</v>
      </c>
      <c r="O931" s="92">
        <v>1274697.5648611742</v>
      </c>
      <c r="P931" s="92">
        <v>1357600.0</v>
      </c>
      <c r="Q931" s="92">
        <v>617531.972004486</v>
      </c>
      <c r="R931" s="92">
        <v>1041025.7581047118</v>
      </c>
      <c r="S931" s="92">
        <v>2903.709169102556</v>
      </c>
      <c r="T931" s="92">
        <v>2322.9673352820455</v>
      </c>
      <c r="U931" s="92">
        <v>44758.093065631</v>
      </c>
      <c r="V931" s="92">
        <v>85611.64637655354</v>
      </c>
      <c r="W931" s="92">
        <v>814.5743197184962</v>
      </c>
      <c r="X931" s="92">
        <v>946.1147684328301</v>
      </c>
      <c r="Y931" s="92">
        <v>34135.28220831981</v>
      </c>
      <c r="Z931" s="92">
        <v>1.451854584551278</v>
      </c>
      <c r="AA931" s="92">
        <v>22.3790465328155</v>
      </c>
      <c r="AB931" s="87">
        <v>2000.0</v>
      </c>
      <c r="AC931" s="2">
        <v>1847471.443800029</v>
      </c>
      <c r="AD931" s="92">
        <v>1274697.5648611742</v>
      </c>
      <c r="AE931" s="92">
        <v>617531.972004486</v>
      </c>
      <c r="AF931" s="92">
        <v>44758.093065631</v>
      </c>
      <c r="AG931" s="92">
        <v>814.5743197184962</v>
      </c>
      <c r="AH931" s="2" t="s">
        <v>904</v>
      </c>
      <c r="AI931" s="2" t="s">
        <v>904</v>
      </c>
      <c r="AJ931" s="2" t="s">
        <v>904</v>
      </c>
      <c r="AK931" s="177">
        <v>2322.9673352820455</v>
      </c>
      <c r="AL931" s="2" t="s">
        <v>904</v>
      </c>
      <c r="AM931" s="2" t="s">
        <v>904</v>
      </c>
      <c r="AN931" s="2" t="s">
        <v>904</v>
      </c>
      <c r="AO931" s="2" t="s">
        <v>904</v>
      </c>
      <c r="AP931" s="2" t="s">
        <v>904</v>
      </c>
      <c r="AQ931" s="2" t="s">
        <v>904</v>
      </c>
      <c r="AR931" s="2" t="s">
        <v>904</v>
      </c>
      <c r="AS931" s="2" t="s">
        <v>904</v>
      </c>
      <c r="AT931" s="2" t="s">
        <v>904</v>
      </c>
      <c r="AU931" s="2" t="s">
        <v>904</v>
      </c>
      <c r="AV931" s="2" t="s">
        <v>904</v>
      </c>
      <c r="AW931" s="2" t="s">
        <v>904</v>
      </c>
      <c r="AX931" s="2" t="s">
        <v>904</v>
      </c>
      <c r="AY931" s="2" t="s">
        <v>904</v>
      </c>
      <c r="AZ931" s="2" t="s">
        <v>904</v>
      </c>
      <c r="BA931" s="205">
        <v>1069738.0558422816</v>
      </c>
      <c r="BB931" s="205">
        <v>55.43324719912425</v>
      </c>
      <c r="BC931" s="205">
        <v>55.43324719912425</v>
      </c>
      <c r="BD931" s="205">
        <v>55.43324719912425</v>
      </c>
      <c r="BE931" s="205">
        <v>2903.709169102556</v>
      </c>
      <c r="BF931" s="205">
        <v>2903.709169102556</v>
      </c>
      <c r="BG931" s="205">
        <v>0.0</v>
      </c>
      <c r="BH931" s="205">
        <v>2322.9673352820455</v>
      </c>
      <c r="BI931" s="2" t="s">
        <v>904</v>
      </c>
      <c r="BJ931" s="2" t="s">
        <v>904</v>
      </c>
      <c r="BK931" s="203">
        <v>30.0</v>
      </c>
      <c r="BL931" s="2">
        <v>1.0</v>
      </c>
      <c r="BM931" s="207">
        <v>30.0</v>
      </c>
      <c r="BN931" s="208" t="s">
        <v>906</v>
      </c>
      <c r="BO931" s="87">
        <v>20.0</v>
      </c>
      <c r="BP931" s="101">
        <v>0.05</v>
      </c>
      <c r="BQ931" s="101">
        <v>0.04</v>
      </c>
      <c r="BR931" s="2">
        <v>100.0</v>
      </c>
      <c r="BS931" s="2">
        <v>100.0</v>
      </c>
    </row>
    <row r="932" ht="12.75" customHeight="1">
      <c r="A932" s="87" t="str">
        <f t="shared" si="1"/>
        <v>India Salt marsh Conservation  Medium</v>
      </c>
      <c r="B932" s="87" t="s">
        <v>162</v>
      </c>
      <c r="C932" s="203" t="s">
        <v>190</v>
      </c>
      <c r="D932" s="2" t="s">
        <v>591</v>
      </c>
      <c r="E932" s="203" t="s">
        <v>168</v>
      </c>
      <c r="F932" s="2" t="s">
        <v>175</v>
      </c>
      <c r="G932" s="2"/>
      <c r="H932" s="177">
        <v>4000.0</v>
      </c>
      <c r="I932" s="2" t="s">
        <v>903</v>
      </c>
      <c r="J932" s="2">
        <v>3101.067604091144</v>
      </c>
      <c r="K932" s="2">
        <v>93032.02812273432</v>
      </c>
      <c r="L932" s="204">
        <v>-1350178.3829687713</v>
      </c>
      <c r="M932" s="92">
        <v>1966683.0466495848</v>
      </c>
      <c r="N932" s="92">
        <v>2534949.0507985204</v>
      </c>
      <c r="O932" s="92">
        <v>1274697.5648611742</v>
      </c>
      <c r="P932" s="92">
        <v>1357600.0</v>
      </c>
      <c r="Q932" s="92">
        <v>691985.4817884106</v>
      </c>
      <c r="R932" s="92">
        <v>1177349.0507985204</v>
      </c>
      <c r="S932" s="92">
        <v>47438.43208001053</v>
      </c>
      <c r="T932" s="92">
        <v>37950.74566400842</v>
      </c>
      <c r="U932" s="92">
        <v>749847.62391068</v>
      </c>
      <c r="V932" s="92">
        <v>1377589.0166571862</v>
      </c>
      <c r="W932" s="92">
        <v>51.821986952808146</v>
      </c>
      <c r="X932" s="92">
        <v>491.6707616623962</v>
      </c>
      <c r="Y932" s="92">
        <v>9015.67045866336</v>
      </c>
      <c r="Z932" s="92">
        <v>11.859608020002632</v>
      </c>
      <c r="AA932" s="92">
        <v>187.46190597767</v>
      </c>
      <c r="AB932" s="87">
        <v>4000.0</v>
      </c>
      <c r="AC932" s="2">
        <v>1350178.3829687713</v>
      </c>
      <c r="AD932" s="92">
        <v>1274697.5648611742</v>
      </c>
      <c r="AE932" s="92">
        <v>691985.4817884106</v>
      </c>
      <c r="AF932" s="92">
        <v>749847.62391068</v>
      </c>
      <c r="AG932" s="92">
        <v>51.821986952808146</v>
      </c>
      <c r="AH932" s="2" t="s">
        <v>904</v>
      </c>
      <c r="AI932" s="2" t="s">
        <v>904</v>
      </c>
      <c r="AJ932" s="2" t="s">
        <v>904</v>
      </c>
      <c r="AK932" s="177">
        <v>37950.74566400842</v>
      </c>
      <c r="AL932" s="2" t="s">
        <v>904</v>
      </c>
      <c r="AM932" s="2" t="s">
        <v>904</v>
      </c>
      <c r="AN932" s="2" t="s">
        <v>904</v>
      </c>
      <c r="AO932" s="2" t="s">
        <v>904</v>
      </c>
      <c r="AP932" s="2" t="s">
        <v>904</v>
      </c>
      <c r="AQ932" s="2" t="s">
        <v>904</v>
      </c>
      <c r="AR932" s="2" t="s">
        <v>904</v>
      </c>
      <c r="AS932" s="2" t="s">
        <v>904</v>
      </c>
      <c r="AT932" s="2" t="s">
        <v>904</v>
      </c>
      <c r="AU932" s="2" t="s">
        <v>904</v>
      </c>
      <c r="AV932" s="2" t="s">
        <v>904</v>
      </c>
      <c r="AW932" s="2" t="s">
        <v>904</v>
      </c>
      <c r="AX932" s="2" t="s">
        <v>904</v>
      </c>
      <c r="AY932" s="2" t="s">
        <v>904</v>
      </c>
      <c r="AZ932" s="2" t="s">
        <v>904</v>
      </c>
      <c r="BA932" s="205">
        <v>106801.04047828997</v>
      </c>
      <c r="BB932" s="205">
        <v>218.14052051556018</v>
      </c>
      <c r="BC932" s="205">
        <v>218.14052051556018</v>
      </c>
      <c r="BD932" s="205">
        <v>218.14052051556018</v>
      </c>
      <c r="BE932" s="205">
        <v>47438.43208001053</v>
      </c>
      <c r="BF932" s="205">
        <v>47438.43208001053</v>
      </c>
      <c r="BG932" s="205">
        <v>0.0</v>
      </c>
      <c r="BH932" s="205">
        <v>37950.74566400842</v>
      </c>
      <c r="BI932" s="2" t="s">
        <v>904</v>
      </c>
      <c r="BJ932" s="2" t="s">
        <v>904</v>
      </c>
      <c r="BK932" s="203">
        <v>30.0</v>
      </c>
      <c r="BL932" s="2">
        <v>3.0</v>
      </c>
      <c r="BM932" s="207">
        <v>30.0</v>
      </c>
      <c r="BN932" s="208" t="s">
        <v>906</v>
      </c>
      <c r="BO932" s="87">
        <v>20.0</v>
      </c>
      <c r="BP932" s="101">
        <v>0.05</v>
      </c>
      <c r="BQ932" s="101">
        <v>0.04</v>
      </c>
      <c r="BR932" s="2">
        <v>100.0</v>
      </c>
      <c r="BS932" s="2">
        <v>100.0</v>
      </c>
    </row>
    <row r="933" ht="12.75" customHeight="1">
      <c r="A933" s="87" t="str">
        <f t="shared" si="1"/>
        <v>India Salt marsh Conservation  Medium</v>
      </c>
      <c r="B933" s="87" t="s">
        <v>162</v>
      </c>
      <c r="C933" s="203" t="s">
        <v>190</v>
      </c>
      <c r="D933" s="2" t="s">
        <v>591</v>
      </c>
      <c r="E933" s="203" t="s">
        <v>168</v>
      </c>
      <c r="F933" s="2" t="s">
        <v>175</v>
      </c>
      <c r="G933" s="2"/>
      <c r="H933" s="177">
        <v>4000.0</v>
      </c>
      <c r="I933" s="2" t="s">
        <v>903</v>
      </c>
      <c r="J933" s="2">
        <v>3101.067604091144</v>
      </c>
      <c r="K933" s="2">
        <v>93032.02812273432</v>
      </c>
      <c r="L933" s="204">
        <v>-1350178.3829687713</v>
      </c>
      <c r="M933" s="92">
        <v>1966683.0466495848</v>
      </c>
      <c r="N933" s="92">
        <v>2534949.0507985204</v>
      </c>
      <c r="O933" s="92">
        <v>1274697.5648611742</v>
      </c>
      <c r="P933" s="92">
        <v>1357600.0</v>
      </c>
      <c r="Q933" s="92">
        <v>691985.4817884106</v>
      </c>
      <c r="R933" s="92">
        <v>1177349.0507985204</v>
      </c>
      <c r="S933" s="92">
        <v>47438.43208001053</v>
      </c>
      <c r="T933" s="92">
        <v>37950.74566400842</v>
      </c>
      <c r="U933" s="92">
        <v>749847.62391068</v>
      </c>
      <c r="V933" s="92">
        <v>1377589.0166571862</v>
      </c>
      <c r="W933" s="92">
        <v>51.821986952808146</v>
      </c>
      <c r="X933" s="92">
        <v>491.6707616623962</v>
      </c>
      <c r="Y933" s="92">
        <v>9015.67045866336</v>
      </c>
      <c r="Z933" s="92">
        <v>11.859608020002632</v>
      </c>
      <c r="AA933" s="92">
        <v>187.46190597767</v>
      </c>
      <c r="AB933" s="87">
        <v>4000.0</v>
      </c>
      <c r="AC933" s="2">
        <v>1350178.3829687713</v>
      </c>
      <c r="AD933" s="92">
        <v>1274697.5648611742</v>
      </c>
      <c r="AE933" s="92">
        <v>691985.4817884106</v>
      </c>
      <c r="AF933" s="92">
        <v>749847.62391068</v>
      </c>
      <c r="AG933" s="92">
        <v>51.821986952808146</v>
      </c>
      <c r="AH933" s="2" t="s">
        <v>904</v>
      </c>
      <c r="AI933" s="2" t="s">
        <v>904</v>
      </c>
      <c r="AJ933" s="2" t="s">
        <v>904</v>
      </c>
      <c r="AK933" s="177">
        <v>37950.74566400842</v>
      </c>
      <c r="AL933" s="2" t="s">
        <v>904</v>
      </c>
      <c r="AM933" s="2" t="s">
        <v>904</v>
      </c>
      <c r="AN933" s="2" t="s">
        <v>904</v>
      </c>
      <c r="AO933" s="2" t="s">
        <v>904</v>
      </c>
      <c r="AP933" s="2" t="s">
        <v>904</v>
      </c>
      <c r="AQ933" s="2" t="s">
        <v>904</v>
      </c>
      <c r="AR933" s="2" t="s">
        <v>904</v>
      </c>
      <c r="AS933" s="2" t="s">
        <v>904</v>
      </c>
      <c r="AT933" s="2" t="s">
        <v>904</v>
      </c>
      <c r="AU933" s="2" t="s">
        <v>904</v>
      </c>
      <c r="AV933" s="2" t="s">
        <v>904</v>
      </c>
      <c r="AW933" s="2" t="s">
        <v>904</v>
      </c>
      <c r="AX933" s="2" t="s">
        <v>904</v>
      </c>
      <c r="AY933" s="2" t="s">
        <v>904</v>
      </c>
      <c r="AZ933" s="2" t="s">
        <v>904</v>
      </c>
      <c r="BA933" s="205">
        <v>106801.04047828997</v>
      </c>
      <c r="BB933" s="205">
        <v>218.14052051556018</v>
      </c>
      <c r="BC933" s="205">
        <v>218.14052051556018</v>
      </c>
      <c r="BD933" s="205">
        <v>218.14052051556018</v>
      </c>
      <c r="BE933" s="205">
        <v>47438.43208001053</v>
      </c>
      <c r="BF933" s="205">
        <v>47438.43208001053</v>
      </c>
      <c r="BG933" s="205">
        <v>0.0</v>
      </c>
      <c r="BH933" s="205">
        <v>37950.74566400842</v>
      </c>
      <c r="BI933" s="2" t="s">
        <v>904</v>
      </c>
      <c r="BJ933" s="2" t="s">
        <v>904</v>
      </c>
      <c r="BK933" s="203">
        <v>30.0</v>
      </c>
      <c r="BL933" s="2">
        <v>3.0</v>
      </c>
      <c r="BM933" s="207">
        <v>30.0</v>
      </c>
      <c r="BN933" s="208" t="s">
        <v>906</v>
      </c>
      <c r="BO933" s="87">
        <v>20.0</v>
      </c>
      <c r="BP933" s="101">
        <v>0.05</v>
      </c>
      <c r="BQ933" s="101">
        <v>0.04</v>
      </c>
      <c r="BR933" s="2">
        <v>100.0</v>
      </c>
      <c r="BS933" s="2">
        <v>100.0</v>
      </c>
    </row>
    <row r="934" ht="12.75" customHeight="1">
      <c r="A934" s="87" t="str">
        <f t="shared" si="1"/>
        <v>India Mangrove Conservation  Small</v>
      </c>
      <c r="B934" s="87" t="s">
        <v>162</v>
      </c>
      <c r="C934" s="203" t="s">
        <v>190</v>
      </c>
      <c r="D934" s="2" t="s">
        <v>591</v>
      </c>
      <c r="E934" s="203" t="s">
        <v>160</v>
      </c>
      <c r="F934" s="2" t="s">
        <v>175</v>
      </c>
      <c r="G934" s="2"/>
      <c r="H934" s="177">
        <v>4000.0</v>
      </c>
      <c r="I934" s="2" t="s">
        <v>907</v>
      </c>
      <c r="J934" s="2">
        <v>551055.3111403201</v>
      </c>
      <c r="K934" s="2">
        <v>1.2972538352179116E7</v>
      </c>
      <c r="L934" s="204">
        <v>-835127.7265452838</v>
      </c>
      <c r="M934" s="92">
        <v>2073908.5539295466</v>
      </c>
      <c r="N934" s="92">
        <v>2732497.373666633</v>
      </c>
      <c r="O934" s="92">
        <v>1274697.5648611742</v>
      </c>
      <c r="P934" s="92">
        <v>1357600.0</v>
      </c>
      <c r="Q934" s="92">
        <v>799210.9890683724</v>
      </c>
      <c r="R934" s="92">
        <v>1374897.373666633</v>
      </c>
      <c r="S934" s="92">
        <v>140461.53063684452</v>
      </c>
      <c r="T934" s="92">
        <v>112369.2245094756</v>
      </c>
      <c r="U934" s="92">
        <v>1740119.3698362315</v>
      </c>
      <c r="V934" s="92">
        <v>3204235.2876473777</v>
      </c>
      <c r="W934" s="92">
        <v>18.456197085836994</v>
      </c>
      <c r="X934" s="92">
        <v>518.4771384823866</v>
      </c>
      <c r="Y934" s="92">
        <v>16548.67184390201</v>
      </c>
      <c r="Z934" s="92">
        <v>35.11538265921113</v>
      </c>
      <c r="AA934" s="92">
        <v>435.0298424590579</v>
      </c>
      <c r="AB934" s="87">
        <v>20000.0</v>
      </c>
      <c r="AC934" s="2">
        <v>835127.7265452838</v>
      </c>
      <c r="AD934" s="92">
        <v>1274697.5648611742</v>
      </c>
      <c r="AE934" s="92">
        <v>799210.9890683724</v>
      </c>
      <c r="AF934" s="92">
        <v>1740119.3698362315</v>
      </c>
      <c r="AG934" s="92">
        <v>18.456197085836994</v>
      </c>
      <c r="AH934" s="2" t="s">
        <v>904</v>
      </c>
      <c r="AI934" s="2" t="s">
        <v>904</v>
      </c>
      <c r="AJ934" s="2" t="s">
        <v>904</v>
      </c>
      <c r="AK934" s="177">
        <v>112369.2245094756</v>
      </c>
      <c r="AL934" s="2" t="s">
        <v>904</v>
      </c>
      <c r="AM934" s="2" t="s">
        <v>904</v>
      </c>
      <c r="AN934" s="2" t="s">
        <v>904</v>
      </c>
      <c r="AO934" s="2" t="s">
        <v>904</v>
      </c>
      <c r="AP934" s="2" t="s">
        <v>904</v>
      </c>
      <c r="AQ934" s="2" t="s">
        <v>904</v>
      </c>
      <c r="AR934" s="2" t="s">
        <v>904</v>
      </c>
      <c r="AS934" s="2" t="s">
        <v>904</v>
      </c>
      <c r="AT934" s="2" t="s">
        <v>904</v>
      </c>
      <c r="AU934" s="2" t="s">
        <v>904</v>
      </c>
      <c r="AV934" s="2" t="s">
        <v>904</v>
      </c>
      <c r="AW934" s="2" t="s">
        <v>904</v>
      </c>
      <c r="AX934" s="2" t="s">
        <v>904</v>
      </c>
      <c r="AY934" s="2" t="s">
        <v>904</v>
      </c>
      <c r="AZ934" s="2" t="s">
        <v>904</v>
      </c>
      <c r="BA934" s="205">
        <v>8265713.534551408</v>
      </c>
      <c r="BB934" s="205">
        <v>125.32175231293604</v>
      </c>
      <c r="BC934" s="205">
        <v>125.32175231293604</v>
      </c>
      <c r="BD934" s="205">
        <v>125.32175231293604</v>
      </c>
      <c r="BE934" s="205">
        <v>140461.53063684452</v>
      </c>
      <c r="BF934" s="205">
        <v>140461.53063684452</v>
      </c>
      <c r="BG934" s="205">
        <v>0.0</v>
      </c>
      <c r="BH934" s="205">
        <v>112369.2245094756</v>
      </c>
      <c r="BI934" s="2" t="s">
        <v>904</v>
      </c>
      <c r="BJ934" s="2" t="s">
        <v>904</v>
      </c>
      <c r="BK934" s="203">
        <v>23.541263626213016</v>
      </c>
      <c r="BL934" s="2">
        <v>3.0</v>
      </c>
      <c r="BM934" s="207">
        <v>23.541263626213016</v>
      </c>
      <c r="BN934" s="208" t="s">
        <v>905</v>
      </c>
      <c r="BO934" s="87">
        <v>20.0</v>
      </c>
      <c r="BP934" s="101">
        <v>0.05</v>
      </c>
      <c r="BQ934" s="101">
        <v>0.04</v>
      </c>
      <c r="BR934" s="2">
        <v>100.0</v>
      </c>
      <c r="BS934" s="2">
        <v>100.0</v>
      </c>
    </row>
    <row r="935" ht="12.75" customHeight="1">
      <c r="A935" s="87" t="str">
        <f t="shared" si="1"/>
        <v>India Mangrove Conservation  Small</v>
      </c>
      <c r="B935" s="87" t="s">
        <v>162</v>
      </c>
      <c r="C935" s="203" t="s">
        <v>190</v>
      </c>
      <c r="D935" s="2" t="s">
        <v>591</v>
      </c>
      <c r="E935" s="203" t="s">
        <v>160</v>
      </c>
      <c r="F935" s="2" t="s">
        <v>175</v>
      </c>
      <c r="G935" s="2"/>
      <c r="H935" s="177">
        <v>4000.0</v>
      </c>
      <c r="I935" s="2" t="s">
        <v>907</v>
      </c>
      <c r="J935" s="2">
        <v>551055.3111403201</v>
      </c>
      <c r="K935" s="2">
        <v>1.2972538352179116E7</v>
      </c>
      <c r="L935" s="204">
        <v>-835127.7265452838</v>
      </c>
      <c r="M935" s="92">
        <v>2073908.5539295466</v>
      </c>
      <c r="N935" s="92">
        <v>2732497.373666633</v>
      </c>
      <c r="O935" s="92">
        <v>1274697.5648611742</v>
      </c>
      <c r="P935" s="92">
        <v>1357600.0</v>
      </c>
      <c r="Q935" s="92">
        <v>799210.9890683724</v>
      </c>
      <c r="R935" s="92">
        <v>1374897.373666633</v>
      </c>
      <c r="S935" s="92">
        <v>140461.53063684452</v>
      </c>
      <c r="T935" s="92">
        <v>112369.2245094756</v>
      </c>
      <c r="U935" s="92">
        <v>1740119.3698362315</v>
      </c>
      <c r="V935" s="92">
        <v>3204235.2876473777</v>
      </c>
      <c r="W935" s="92">
        <v>18.456197085836994</v>
      </c>
      <c r="X935" s="92">
        <v>518.4771384823866</v>
      </c>
      <c r="Y935" s="92">
        <v>16548.67184390201</v>
      </c>
      <c r="Z935" s="92">
        <v>35.11538265921113</v>
      </c>
      <c r="AA935" s="92">
        <v>435.0298424590579</v>
      </c>
      <c r="AB935" s="87">
        <v>20000.0</v>
      </c>
      <c r="AC935" s="2">
        <v>835127.7265452838</v>
      </c>
      <c r="AD935" s="92">
        <v>1274697.5648611742</v>
      </c>
      <c r="AE935" s="92">
        <v>799210.9890683724</v>
      </c>
      <c r="AF935" s="92">
        <v>1740119.3698362315</v>
      </c>
      <c r="AG935" s="92">
        <v>18.456197085836994</v>
      </c>
      <c r="AH935" s="2" t="s">
        <v>904</v>
      </c>
      <c r="AI935" s="2" t="s">
        <v>904</v>
      </c>
      <c r="AJ935" s="2" t="s">
        <v>904</v>
      </c>
      <c r="AK935" s="177">
        <v>112369.2245094756</v>
      </c>
      <c r="AL935" s="2" t="s">
        <v>904</v>
      </c>
      <c r="AM935" s="2" t="s">
        <v>904</v>
      </c>
      <c r="AN935" s="2" t="s">
        <v>904</v>
      </c>
      <c r="AO935" s="2" t="s">
        <v>904</v>
      </c>
      <c r="AP935" s="2" t="s">
        <v>904</v>
      </c>
      <c r="AQ935" s="2" t="s">
        <v>904</v>
      </c>
      <c r="AR935" s="2" t="s">
        <v>904</v>
      </c>
      <c r="AS935" s="2" t="s">
        <v>904</v>
      </c>
      <c r="AT935" s="2" t="s">
        <v>904</v>
      </c>
      <c r="AU935" s="2" t="s">
        <v>904</v>
      </c>
      <c r="AV935" s="2" t="s">
        <v>904</v>
      </c>
      <c r="AW935" s="2" t="s">
        <v>904</v>
      </c>
      <c r="AX935" s="2" t="s">
        <v>904</v>
      </c>
      <c r="AY935" s="2" t="s">
        <v>904</v>
      </c>
      <c r="AZ935" s="2" t="s">
        <v>904</v>
      </c>
      <c r="BA935" s="205">
        <v>8265713.534551408</v>
      </c>
      <c r="BB935" s="205">
        <v>125.32175231293604</v>
      </c>
      <c r="BC935" s="205">
        <v>125.32175231293604</v>
      </c>
      <c r="BD935" s="205">
        <v>125.32175231293604</v>
      </c>
      <c r="BE935" s="205">
        <v>140461.53063684452</v>
      </c>
      <c r="BF935" s="205">
        <v>140461.53063684452</v>
      </c>
      <c r="BG935" s="205">
        <v>0.0</v>
      </c>
      <c r="BH935" s="205">
        <v>112369.2245094756</v>
      </c>
      <c r="BI935" s="2" t="s">
        <v>904</v>
      </c>
      <c r="BJ935" s="2" t="s">
        <v>904</v>
      </c>
      <c r="BK935" s="203">
        <v>23.541263626213016</v>
      </c>
      <c r="BL935" s="2">
        <v>3.0</v>
      </c>
      <c r="BM935" s="207">
        <v>23.541263626213016</v>
      </c>
      <c r="BN935" s="208" t="s">
        <v>905</v>
      </c>
      <c r="BO935" s="87">
        <v>20.0</v>
      </c>
      <c r="BP935" s="101">
        <v>0.05</v>
      </c>
      <c r="BQ935" s="101">
        <v>0.04</v>
      </c>
      <c r="BR935" s="2">
        <v>100.0</v>
      </c>
      <c r="BS935" s="2">
        <v>100.0</v>
      </c>
    </row>
    <row r="936" ht="12.75" customHeight="1">
      <c r="A936" s="87" t="str">
        <f t="shared" si="1"/>
        <v>India Seagrass Conservation  Small</v>
      </c>
      <c r="B936" s="87" t="s">
        <v>162</v>
      </c>
      <c r="C936" s="203" t="s">
        <v>190</v>
      </c>
      <c r="D936" s="2" t="s">
        <v>591</v>
      </c>
      <c r="E936" s="203" t="s">
        <v>167</v>
      </c>
      <c r="F936" s="2" t="s">
        <v>175</v>
      </c>
      <c r="G936" s="2"/>
      <c r="H936" s="177">
        <v>400.0</v>
      </c>
      <c r="I936" s="2" t="s">
        <v>907</v>
      </c>
      <c r="J936" s="2">
        <v>3750.067799166728</v>
      </c>
      <c r="K936" s="2">
        <v>1.5404565220954541E7</v>
      </c>
      <c r="L936" s="204">
        <v>-1101836.8351166581</v>
      </c>
      <c r="M936" s="92">
        <v>2010128.4964814223</v>
      </c>
      <c r="N936" s="92">
        <v>2624143.824811955</v>
      </c>
      <c r="O936" s="92">
        <v>1274697.5648611742</v>
      </c>
      <c r="P936" s="92">
        <v>1357600.0</v>
      </c>
      <c r="Q936" s="92">
        <v>735430.9316202481</v>
      </c>
      <c r="R936" s="92">
        <v>1266543.824811955</v>
      </c>
      <c r="S936" s="92">
        <v>580.7418338205124</v>
      </c>
      <c r="T936" s="92">
        <v>464.59346705640985</v>
      </c>
      <c r="U936" s="92">
        <v>1225718.219367075</v>
      </c>
      <c r="V936" s="92">
        <v>2344509.0611854363</v>
      </c>
      <c r="W936" s="92">
        <v>4326.639608639519</v>
      </c>
      <c r="X936" s="92">
        <v>5025.3212412035555</v>
      </c>
      <c r="Y936" s="92">
        <v>181310.72939500923</v>
      </c>
      <c r="Z936" s="92">
        <v>1.451854584551281</v>
      </c>
      <c r="AA936" s="92">
        <v>3064.2955484176873</v>
      </c>
      <c r="AB936" s="87">
        <v>2000.0</v>
      </c>
      <c r="AC936" s="2">
        <v>1101836.8351166581</v>
      </c>
      <c r="AD936" s="92">
        <v>1274697.5648611742</v>
      </c>
      <c r="AE936" s="92">
        <v>735430.9316202481</v>
      </c>
      <c r="AF936" s="92">
        <v>1225718.219367075</v>
      </c>
      <c r="AG936" s="92">
        <v>4326.639608639519</v>
      </c>
      <c r="AH936" s="2" t="s">
        <v>904</v>
      </c>
      <c r="AI936" s="2" t="s">
        <v>904</v>
      </c>
      <c r="AJ936" s="2" t="s">
        <v>904</v>
      </c>
      <c r="AK936" s="177">
        <v>464.59346705640985</v>
      </c>
      <c r="AL936" s="2" t="s">
        <v>904</v>
      </c>
      <c r="AM936" s="2" t="s">
        <v>904</v>
      </c>
      <c r="AN936" s="2" t="s">
        <v>904</v>
      </c>
      <c r="AO936" s="2" t="s">
        <v>904</v>
      </c>
      <c r="AP936" s="2" t="s">
        <v>904</v>
      </c>
      <c r="AQ936" s="2" t="s">
        <v>904</v>
      </c>
      <c r="AR936" s="2" t="s">
        <v>904</v>
      </c>
      <c r="AS936" s="2" t="s">
        <v>904</v>
      </c>
      <c r="AT936" s="2" t="s">
        <v>904</v>
      </c>
      <c r="AU936" s="2" t="s">
        <v>904</v>
      </c>
      <c r="AV936" s="2" t="s">
        <v>904</v>
      </c>
      <c r="AW936" s="2" t="s">
        <v>904</v>
      </c>
      <c r="AX936" s="2" t="s">
        <v>904</v>
      </c>
      <c r="AY936" s="2" t="s">
        <v>904</v>
      </c>
      <c r="AZ936" s="2" t="s">
        <v>904</v>
      </c>
      <c r="BA936" s="205">
        <v>1069738.0558422816</v>
      </c>
      <c r="BB936" s="205">
        <v>11.086649439824896</v>
      </c>
      <c r="BC936" s="205">
        <v>11.086649439824896</v>
      </c>
      <c r="BD936" s="205">
        <v>11.086649439824896</v>
      </c>
      <c r="BE936" s="205">
        <v>580.7418338205124</v>
      </c>
      <c r="BF936" s="205">
        <v>580.7418338205124</v>
      </c>
      <c r="BG936" s="205">
        <v>0.0</v>
      </c>
      <c r="BH936" s="205">
        <v>464.59346705640985</v>
      </c>
      <c r="BI936" s="2" t="s">
        <v>904</v>
      </c>
      <c r="BJ936" s="2" t="s">
        <v>904</v>
      </c>
      <c r="BK936" s="203">
        <v>4107.809790632976</v>
      </c>
      <c r="BL936" s="2">
        <v>3.0</v>
      </c>
      <c r="BM936" s="207">
        <v>4107.809790632976</v>
      </c>
      <c r="BN936" s="208" t="s">
        <v>905</v>
      </c>
      <c r="BO936" s="87">
        <v>20.0</v>
      </c>
      <c r="BP936" s="101">
        <v>0.05</v>
      </c>
      <c r="BQ936" s="101">
        <v>0.04</v>
      </c>
      <c r="BR936" s="2">
        <v>100.0</v>
      </c>
      <c r="BS936" s="2">
        <v>100.0</v>
      </c>
    </row>
    <row r="937" ht="12.75" customHeight="1">
      <c r="A937" s="87" t="str">
        <f t="shared" si="1"/>
        <v>India Seagrass Conservation  Small</v>
      </c>
      <c r="B937" s="87" t="s">
        <v>162</v>
      </c>
      <c r="C937" s="203" t="s">
        <v>190</v>
      </c>
      <c r="D937" s="2" t="s">
        <v>591</v>
      </c>
      <c r="E937" s="203" t="s">
        <v>167</v>
      </c>
      <c r="F937" s="2" t="s">
        <v>175</v>
      </c>
      <c r="G937" s="2"/>
      <c r="H937" s="177">
        <v>400.0</v>
      </c>
      <c r="I937" s="2" t="s">
        <v>907</v>
      </c>
      <c r="J937" s="2">
        <v>3750.067799166728</v>
      </c>
      <c r="K937" s="2">
        <v>1.5404565220954541E7</v>
      </c>
      <c r="L937" s="204">
        <v>-1101836.8351166581</v>
      </c>
      <c r="M937" s="92">
        <v>2010128.4964814223</v>
      </c>
      <c r="N937" s="92">
        <v>2624143.824811955</v>
      </c>
      <c r="O937" s="92">
        <v>1274697.5648611742</v>
      </c>
      <c r="P937" s="92">
        <v>1357600.0</v>
      </c>
      <c r="Q937" s="92">
        <v>735430.9316202481</v>
      </c>
      <c r="R937" s="92">
        <v>1266543.824811955</v>
      </c>
      <c r="S937" s="92">
        <v>580.7418338205124</v>
      </c>
      <c r="T937" s="92">
        <v>464.59346705640985</v>
      </c>
      <c r="U937" s="92">
        <v>1225718.219367075</v>
      </c>
      <c r="V937" s="92">
        <v>2344509.0611854363</v>
      </c>
      <c r="W937" s="92">
        <v>4326.639608639519</v>
      </c>
      <c r="X937" s="92">
        <v>5025.3212412035555</v>
      </c>
      <c r="Y937" s="92">
        <v>181310.72939500923</v>
      </c>
      <c r="Z937" s="92">
        <v>1.451854584551281</v>
      </c>
      <c r="AA937" s="92">
        <v>3064.2955484176873</v>
      </c>
      <c r="AB937" s="87">
        <v>2000.0</v>
      </c>
      <c r="AC937" s="2">
        <v>1101836.8351166581</v>
      </c>
      <c r="AD937" s="92">
        <v>1274697.5648611742</v>
      </c>
      <c r="AE937" s="92">
        <v>735430.9316202481</v>
      </c>
      <c r="AF937" s="92">
        <v>1225718.219367075</v>
      </c>
      <c r="AG937" s="92">
        <v>4326.639608639519</v>
      </c>
      <c r="AH937" s="2" t="s">
        <v>904</v>
      </c>
      <c r="AI937" s="2" t="s">
        <v>904</v>
      </c>
      <c r="AJ937" s="2" t="s">
        <v>904</v>
      </c>
      <c r="AK937" s="177">
        <v>464.59346705640985</v>
      </c>
      <c r="AL937" s="2" t="s">
        <v>904</v>
      </c>
      <c r="AM937" s="2" t="s">
        <v>904</v>
      </c>
      <c r="AN937" s="2" t="s">
        <v>904</v>
      </c>
      <c r="AO937" s="2" t="s">
        <v>904</v>
      </c>
      <c r="AP937" s="2" t="s">
        <v>904</v>
      </c>
      <c r="AQ937" s="2" t="s">
        <v>904</v>
      </c>
      <c r="AR937" s="2" t="s">
        <v>904</v>
      </c>
      <c r="AS937" s="2" t="s">
        <v>904</v>
      </c>
      <c r="AT937" s="2" t="s">
        <v>904</v>
      </c>
      <c r="AU937" s="2" t="s">
        <v>904</v>
      </c>
      <c r="AV937" s="2" t="s">
        <v>904</v>
      </c>
      <c r="AW937" s="2" t="s">
        <v>904</v>
      </c>
      <c r="AX937" s="2" t="s">
        <v>904</v>
      </c>
      <c r="AY937" s="2" t="s">
        <v>904</v>
      </c>
      <c r="AZ937" s="2" t="s">
        <v>904</v>
      </c>
      <c r="BA937" s="205">
        <v>1069738.0558422816</v>
      </c>
      <c r="BB937" s="205">
        <v>11.086649439824896</v>
      </c>
      <c r="BC937" s="205">
        <v>11.086649439824896</v>
      </c>
      <c r="BD937" s="205">
        <v>11.086649439824896</v>
      </c>
      <c r="BE937" s="205">
        <v>580.7418338205124</v>
      </c>
      <c r="BF937" s="205">
        <v>580.7418338205124</v>
      </c>
      <c r="BG937" s="205">
        <v>0.0</v>
      </c>
      <c r="BH937" s="205">
        <v>464.59346705640985</v>
      </c>
      <c r="BI937" s="2" t="s">
        <v>904</v>
      </c>
      <c r="BJ937" s="2" t="s">
        <v>904</v>
      </c>
      <c r="BK937" s="203">
        <v>4107.809790632976</v>
      </c>
      <c r="BL937" s="2">
        <v>3.0</v>
      </c>
      <c r="BM937" s="207">
        <v>4107.809790632976</v>
      </c>
      <c r="BN937" s="208" t="s">
        <v>905</v>
      </c>
      <c r="BO937" s="87">
        <v>20.0</v>
      </c>
      <c r="BP937" s="101">
        <v>0.05</v>
      </c>
      <c r="BQ937" s="101">
        <v>0.04</v>
      </c>
      <c r="BR937" s="2">
        <v>100.0</v>
      </c>
      <c r="BS937" s="2">
        <v>100.0</v>
      </c>
    </row>
    <row r="938" ht="12.75" customHeight="1">
      <c r="A938" s="87" t="str">
        <f t="shared" si="1"/>
        <v>Indonesia Mangrove Conservation  Small</v>
      </c>
      <c r="B938" s="87" t="s">
        <v>162</v>
      </c>
      <c r="C938" s="203" t="s">
        <v>184</v>
      </c>
      <c r="D938" s="203" t="s">
        <v>585</v>
      </c>
      <c r="E938" s="203" t="s">
        <v>160</v>
      </c>
      <c r="F938" s="203" t="s">
        <v>175</v>
      </c>
      <c r="G938" s="2"/>
      <c r="H938" s="177">
        <v>4000.0</v>
      </c>
      <c r="I938" s="2" t="s">
        <v>907</v>
      </c>
      <c r="J938" s="2">
        <v>1.777118128080205E7</v>
      </c>
      <c r="K938" s="2">
        <v>5.331354384240615E8</v>
      </c>
      <c r="L938" s="204">
        <v>1190930.4475821368</v>
      </c>
      <c r="M938" s="92">
        <v>2709082.144102349</v>
      </c>
      <c r="N938" s="92">
        <v>3835514.8129438506</v>
      </c>
      <c r="O938" s="92">
        <v>1288099.1380291304</v>
      </c>
      <c r="P938" s="92">
        <v>1371800.0</v>
      </c>
      <c r="Q938" s="92">
        <v>1420983.0060732188</v>
      </c>
      <c r="R938" s="92">
        <v>2463714.8129438506</v>
      </c>
      <c r="S938" s="92">
        <v>399761.0006938347</v>
      </c>
      <c r="T938" s="92">
        <v>319808.8005550678</v>
      </c>
      <c r="U938" s="92">
        <v>6414602.031642588</v>
      </c>
      <c r="V938" s="92">
        <v>1.1517530528328374E7</v>
      </c>
      <c r="W938" s="92">
        <v>8.470943074113038</v>
      </c>
      <c r="X938" s="92">
        <v>677.2705360255873</v>
      </c>
      <c r="Y938" s="92">
        <v>9438.070302322525</v>
      </c>
      <c r="Z938" s="92">
        <v>99.94025017345867</v>
      </c>
      <c r="AA938" s="92">
        <v>1603.6505079106469</v>
      </c>
      <c r="AB938" s="87">
        <v>20000.0</v>
      </c>
      <c r="AC938" s="2">
        <v>0.0</v>
      </c>
      <c r="AD938" s="92">
        <v>1288099.1380291304</v>
      </c>
      <c r="AE938" s="92">
        <v>1420983.0060732188</v>
      </c>
      <c r="AF938" s="92">
        <v>6414602.031642588</v>
      </c>
      <c r="AG938" s="92">
        <v>8.470943074113038</v>
      </c>
      <c r="AH938" s="2" t="s">
        <v>904</v>
      </c>
      <c r="AI938" s="2" t="s">
        <v>904</v>
      </c>
      <c r="AJ938" s="2" t="s">
        <v>904</v>
      </c>
      <c r="AK938" s="177">
        <v>319808.8005550678</v>
      </c>
      <c r="AL938" s="2" t="s">
        <v>904</v>
      </c>
      <c r="AM938" s="2" t="s">
        <v>904</v>
      </c>
      <c r="AN938" s="2" t="s">
        <v>904</v>
      </c>
      <c r="AO938" s="2" t="s">
        <v>904</v>
      </c>
      <c r="AP938" s="2" t="s">
        <v>904</v>
      </c>
      <c r="AQ938" s="2" t="s">
        <v>904</v>
      </c>
      <c r="AR938" s="2" t="s">
        <v>904</v>
      </c>
      <c r="AS938" s="2" t="s">
        <v>904</v>
      </c>
      <c r="AT938" s="2" t="s">
        <v>904</v>
      </c>
      <c r="AU938" s="2" t="s">
        <v>904</v>
      </c>
      <c r="AV938" s="2" t="s">
        <v>904</v>
      </c>
      <c r="AW938" s="2" t="s">
        <v>904</v>
      </c>
      <c r="AX938" s="2" t="s">
        <v>904</v>
      </c>
      <c r="AY938" s="2" t="s">
        <v>904</v>
      </c>
      <c r="AZ938" s="2" t="s">
        <v>904</v>
      </c>
      <c r="BA938" s="205">
        <v>5.87233731666956E7</v>
      </c>
      <c r="BB938" s="205">
        <v>287.0377161140341</v>
      </c>
      <c r="BC938" s="205">
        <v>287.0377161140341</v>
      </c>
      <c r="BD938" s="205">
        <v>287.0377161140341</v>
      </c>
      <c r="BE938" s="205">
        <v>399761.0006938347</v>
      </c>
      <c r="BF938" s="205">
        <v>399761.0006938347</v>
      </c>
      <c r="BG938" s="205">
        <v>0.0</v>
      </c>
      <c r="BH938" s="205">
        <v>319808.8005550678</v>
      </c>
      <c r="BI938" s="2" t="s">
        <v>904</v>
      </c>
      <c r="BJ938" s="2" t="s">
        <v>904</v>
      </c>
      <c r="BK938" s="203">
        <v>30.0</v>
      </c>
      <c r="BL938" s="2">
        <v>3.0</v>
      </c>
      <c r="BM938" s="207">
        <v>30.0</v>
      </c>
      <c r="BN938" s="208" t="s">
        <v>906</v>
      </c>
      <c r="BO938" s="87">
        <v>20.0</v>
      </c>
      <c r="BP938" s="101">
        <v>0.05</v>
      </c>
      <c r="BQ938" s="101">
        <v>0.04</v>
      </c>
      <c r="BR938" s="2">
        <v>100.0</v>
      </c>
      <c r="BS938" s="2">
        <v>100.0</v>
      </c>
    </row>
    <row r="939" ht="12.75" customHeight="1">
      <c r="A939" s="87" t="str">
        <f t="shared" si="1"/>
        <v>Indonesia Mangrove Conservation  Small</v>
      </c>
      <c r="B939" s="87" t="s">
        <v>162</v>
      </c>
      <c r="C939" s="203" t="s">
        <v>184</v>
      </c>
      <c r="D939" s="203" t="s">
        <v>585</v>
      </c>
      <c r="E939" s="203" t="s">
        <v>160</v>
      </c>
      <c r="F939" s="203" t="s">
        <v>175</v>
      </c>
      <c r="G939" s="2"/>
      <c r="H939" s="177">
        <v>4000.0</v>
      </c>
      <c r="I939" s="2" t="s">
        <v>907</v>
      </c>
      <c r="J939" s="2">
        <v>1.777118128080205E7</v>
      </c>
      <c r="K939" s="2">
        <v>5.331354384240615E8</v>
      </c>
      <c r="L939" s="204">
        <v>1190930.4475821368</v>
      </c>
      <c r="M939" s="92">
        <v>2709082.144102349</v>
      </c>
      <c r="N939" s="92">
        <v>3835514.8129438506</v>
      </c>
      <c r="O939" s="92">
        <v>1288099.1380291304</v>
      </c>
      <c r="P939" s="92">
        <v>1371800.0</v>
      </c>
      <c r="Q939" s="92">
        <v>1420983.0060732188</v>
      </c>
      <c r="R939" s="92">
        <v>2463714.8129438506</v>
      </c>
      <c r="S939" s="92">
        <v>399761.0006938347</v>
      </c>
      <c r="T939" s="92">
        <v>319808.8005550678</v>
      </c>
      <c r="U939" s="92">
        <v>6414602.031642588</v>
      </c>
      <c r="V939" s="92">
        <v>1.1517530528328374E7</v>
      </c>
      <c r="W939" s="92">
        <v>8.470943074113038</v>
      </c>
      <c r="X939" s="92">
        <v>677.2705360255873</v>
      </c>
      <c r="Y939" s="92">
        <v>9438.070302322525</v>
      </c>
      <c r="Z939" s="92">
        <v>99.94025017345867</v>
      </c>
      <c r="AA939" s="92">
        <v>1603.6505079106469</v>
      </c>
      <c r="AB939" s="87">
        <v>20000.0</v>
      </c>
      <c r="AC939" s="2">
        <v>0.0</v>
      </c>
      <c r="AD939" s="92">
        <v>1288099.1380291304</v>
      </c>
      <c r="AE939" s="92">
        <v>1420983.0060732188</v>
      </c>
      <c r="AF939" s="92">
        <v>6414602.031642588</v>
      </c>
      <c r="AG939" s="92">
        <v>8.470943074113038</v>
      </c>
      <c r="AH939" s="2" t="s">
        <v>904</v>
      </c>
      <c r="AI939" s="2" t="s">
        <v>904</v>
      </c>
      <c r="AJ939" s="2" t="s">
        <v>904</v>
      </c>
      <c r="AK939" s="177">
        <v>319808.8005550678</v>
      </c>
      <c r="AL939" s="2" t="s">
        <v>904</v>
      </c>
      <c r="AM939" s="2" t="s">
        <v>904</v>
      </c>
      <c r="AN939" s="2" t="s">
        <v>904</v>
      </c>
      <c r="AO939" s="2" t="s">
        <v>904</v>
      </c>
      <c r="AP939" s="2" t="s">
        <v>904</v>
      </c>
      <c r="AQ939" s="2" t="s">
        <v>904</v>
      </c>
      <c r="AR939" s="2" t="s">
        <v>904</v>
      </c>
      <c r="AS939" s="2" t="s">
        <v>904</v>
      </c>
      <c r="AT939" s="2" t="s">
        <v>904</v>
      </c>
      <c r="AU939" s="2" t="s">
        <v>904</v>
      </c>
      <c r="AV939" s="2" t="s">
        <v>904</v>
      </c>
      <c r="AW939" s="2" t="s">
        <v>904</v>
      </c>
      <c r="AX939" s="2" t="s">
        <v>904</v>
      </c>
      <c r="AY939" s="2" t="s">
        <v>904</v>
      </c>
      <c r="AZ939" s="2" t="s">
        <v>904</v>
      </c>
      <c r="BA939" s="205">
        <v>5.87233731666956E7</v>
      </c>
      <c r="BB939" s="205">
        <v>287.0377161140341</v>
      </c>
      <c r="BC939" s="205">
        <v>287.0377161140341</v>
      </c>
      <c r="BD939" s="205">
        <v>287.0377161140341</v>
      </c>
      <c r="BE939" s="205">
        <v>399761.0006938347</v>
      </c>
      <c r="BF939" s="205">
        <v>399761.0006938347</v>
      </c>
      <c r="BG939" s="205">
        <v>0.0</v>
      </c>
      <c r="BH939" s="205">
        <v>319808.8005550678</v>
      </c>
      <c r="BI939" s="2" t="s">
        <v>904</v>
      </c>
      <c r="BJ939" s="2" t="s">
        <v>904</v>
      </c>
      <c r="BK939" s="203">
        <v>30.0</v>
      </c>
      <c r="BL939" s="2">
        <v>3.0</v>
      </c>
      <c r="BM939" s="207">
        <v>30.0</v>
      </c>
      <c r="BN939" s="208" t="s">
        <v>906</v>
      </c>
      <c r="BO939" s="87">
        <v>20.0</v>
      </c>
      <c r="BP939" s="101">
        <v>0.05</v>
      </c>
      <c r="BQ939" s="101">
        <v>0.04</v>
      </c>
      <c r="BR939" s="2">
        <v>100.0</v>
      </c>
      <c r="BS939" s="2">
        <v>100.0</v>
      </c>
    </row>
    <row r="940" ht="12.75" customHeight="1">
      <c r="A940" s="87" t="str">
        <f t="shared" si="1"/>
        <v>Indonesia Seagrass Conservation  Small</v>
      </c>
      <c r="B940" s="87" t="s">
        <v>162</v>
      </c>
      <c r="C940" s="203" t="s">
        <v>184</v>
      </c>
      <c r="D940" s="203" t="s">
        <v>585</v>
      </c>
      <c r="E940" s="203" t="s">
        <v>167</v>
      </c>
      <c r="F940" s="203" t="s">
        <v>175</v>
      </c>
      <c r="G940" s="2"/>
      <c r="H940" s="177">
        <v>400.0</v>
      </c>
      <c r="I940" s="2" t="s">
        <v>907</v>
      </c>
      <c r="J940" s="2">
        <v>21303.352690037897</v>
      </c>
      <c r="K940" s="2">
        <v>639100.5807011368</v>
      </c>
      <c r="L940" s="204">
        <v>-2023384.6978061746</v>
      </c>
      <c r="M940" s="92">
        <v>2032336.3164193009</v>
      </c>
      <c r="N940" s="92">
        <v>2621605.151620942</v>
      </c>
      <c r="O940" s="92">
        <v>1288099.1380291304</v>
      </c>
      <c r="P940" s="92">
        <v>1371800.0</v>
      </c>
      <c r="Q940" s="92">
        <v>744237.1783901704</v>
      </c>
      <c r="R940" s="92">
        <v>1249805.1516209424</v>
      </c>
      <c r="S940" s="92">
        <v>580.7418338205124</v>
      </c>
      <c r="T940" s="92">
        <v>464.59346705640985</v>
      </c>
      <c r="U940" s="92">
        <v>8951.618613126217</v>
      </c>
      <c r="V940" s="92">
        <v>17122.32927531074</v>
      </c>
      <c r="W940" s="92">
        <v>4374.440151506778</v>
      </c>
      <c r="X940" s="92">
        <v>5080.840791048252</v>
      </c>
      <c r="Y940" s="92">
        <v>183313.8431453281</v>
      </c>
      <c r="Z940" s="92">
        <v>1.451854584551281</v>
      </c>
      <c r="AA940" s="92">
        <v>22.37904653281554</v>
      </c>
      <c r="AB940" s="87">
        <v>2000.0</v>
      </c>
      <c r="AC940" s="2">
        <v>2023384.6978061746</v>
      </c>
      <c r="AD940" s="92">
        <v>1288099.1380291304</v>
      </c>
      <c r="AE940" s="92">
        <v>744237.1783901704</v>
      </c>
      <c r="AF940" s="92">
        <v>8951.618613126217</v>
      </c>
      <c r="AG940" s="92">
        <v>4374.440151506778</v>
      </c>
      <c r="AH940" s="2" t="s">
        <v>904</v>
      </c>
      <c r="AI940" s="2" t="s">
        <v>904</v>
      </c>
      <c r="AJ940" s="2" t="s">
        <v>904</v>
      </c>
      <c r="AK940" s="177">
        <v>464.59346705640985</v>
      </c>
      <c r="AL940" s="2" t="s">
        <v>904</v>
      </c>
      <c r="AM940" s="2" t="s">
        <v>904</v>
      </c>
      <c r="AN940" s="2" t="s">
        <v>904</v>
      </c>
      <c r="AO940" s="2" t="s">
        <v>904</v>
      </c>
      <c r="AP940" s="2" t="s">
        <v>904</v>
      </c>
      <c r="AQ940" s="2" t="s">
        <v>904</v>
      </c>
      <c r="AR940" s="2" t="s">
        <v>904</v>
      </c>
      <c r="AS940" s="2" t="s">
        <v>904</v>
      </c>
      <c r="AT940" s="2" t="s">
        <v>904</v>
      </c>
      <c r="AU940" s="2" t="s">
        <v>904</v>
      </c>
      <c r="AV940" s="2" t="s">
        <v>904</v>
      </c>
      <c r="AW940" s="2" t="s">
        <v>904</v>
      </c>
      <c r="AX940" s="2" t="s">
        <v>904</v>
      </c>
      <c r="AY940" s="2" t="s">
        <v>904</v>
      </c>
      <c r="AZ940" s="2" t="s">
        <v>904</v>
      </c>
      <c r="BA940" s="205">
        <v>6076958.68715421</v>
      </c>
      <c r="BB940" s="205">
        <v>11.086649439824896</v>
      </c>
      <c r="BC940" s="205">
        <v>11.086649439824896</v>
      </c>
      <c r="BD940" s="205">
        <v>11.086649439824896</v>
      </c>
      <c r="BE940" s="205">
        <v>580.7418338205124</v>
      </c>
      <c r="BF940" s="205">
        <v>580.7418338205124</v>
      </c>
      <c r="BG940" s="205">
        <v>0.0</v>
      </c>
      <c r="BH940" s="205">
        <v>464.59346705640985</v>
      </c>
      <c r="BI940" s="2" t="s">
        <v>904</v>
      </c>
      <c r="BJ940" s="2" t="s">
        <v>904</v>
      </c>
      <c r="BK940" s="203">
        <v>30.0</v>
      </c>
      <c r="BL940" s="2">
        <v>1.0</v>
      </c>
      <c r="BM940" s="207">
        <v>30.0</v>
      </c>
      <c r="BN940" s="208" t="s">
        <v>906</v>
      </c>
      <c r="BO940" s="87">
        <v>20.0</v>
      </c>
      <c r="BP940" s="101">
        <v>0.05</v>
      </c>
      <c r="BQ940" s="101">
        <v>0.04</v>
      </c>
      <c r="BR940" s="2">
        <v>100.0</v>
      </c>
      <c r="BS940" s="2">
        <v>100.0</v>
      </c>
    </row>
    <row r="941" ht="12.75" customHeight="1">
      <c r="A941" s="87" t="str">
        <f t="shared" si="1"/>
        <v>Indonesia Seagrass Conservation  Small</v>
      </c>
      <c r="B941" s="87" t="s">
        <v>162</v>
      </c>
      <c r="C941" s="203" t="s">
        <v>184</v>
      </c>
      <c r="D941" s="203" t="s">
        <v>585</v>
      </c>
      <c r="E941" s="203" t="s">
        <v>167</v>
      </c>
      <c r="F941" s="203" t="s">
        <v>175</v>
      </c>
      <c r="G941" s="2"/>
      <c r="H941" s="177">
        <v>400.0</v>
      </c>
      <c r="I941" s="2" t="s">
        <v>907</v>
      </c>
      <c r="J941" s="2">
        <v>21303.352690037897</v>
      </c>
      <c r="K941" s="2">
        <v>639100.5807011368</v>
      </c>
      <c r="L941" s="204">
        <v>-2023384.6978061746</v>
      </c>
      <c r="M941" s="92">
        <v>2032336.3164193009</v>
      </c>
      <c r="N941" s="92">
        <v>2621605.151620942</v>
      </c>
      <c r="O941" s="92">
        <v>1288099.1380291304</v>
      </c>
      <c r="P941" s="92">
        <v>1371800.0</v>
      </c>
      <c r="Q941" s="92">
        <v>744237.1783901704</v>
      </c>
      <c r="R941" s="92">
        <v>1249805.1516209424</v>
      </c>
      <c r="S941" s="92">
        <v>580.7418338205124</v>
      </c>
      <c r="T941" s="92">
        <v>464.59346705640985</v>
      </c>
      <c r="U941" s="92">
        <v>8951.618613126217</v>
      </c>
      <c r="V941" s="92">
        <v>17122.32927531074</v>
      </c>
      <c r="W941" s="92">
        <v>4374.440151506778</v>
      </c>
      <c r="X941" s="92">
        <v>5080.840791048252</v>
      </c>
      <c r="Y941" s="92">
        <v>183313.8431453281</v>
      </c>
      <c r="Z941" s="92">
        <v>1.451854584551281</v>
      </c>
      <c r="AA941" s="92">
        <v>22.37904653281554</v>
      </c>
      <c r="AB941" s="87">
        <v>2000.0</v>
      </c>
      <c r="AC941" s="2">
        <v>2023384.6978061746</v>
      </c>
      <c r="AD941" s="92">
        <v>1288099.1380291304</v>
      </c>
      <c r="AE941" s="92">
        <v>744237.1783901704</v>
      </c>
      <c r="AF941" s="92">
        <v>8951.618613126217</v>
      </c>
      <c r="AG941" s="92">
        <v>4374.440151506778</v>
      </c>
      <c r="AH941" s="2" t="s">
        <v>904</v>
      </c>
      <c r="AI941" s="2" t="s">
        <v>904</v>
      </c>
      <c r="AJ941" s="2" t="s">
        <v>904</v>
      </c>
      <c r="AK941" s="177">
        <v>464.59346705640985</v>
      </c>
      <c r="AL941" s="2" t="s">
        <v>904</v>
      </c>
      <c r="AM941" s="2" t="s">
        <v>904</v>
      </c>
      <c r="AN941" s="2" t="s">
        <v>904</v>
      </c>
      <c r="AO941" s="2" t="s">
        <v>904</v>
      </c>
      <c r="AP941" s="2" t="s">
        <v>904</v>
      </c>
      <c r="AQ941" s="2" t="s">
        <v>904</v>
      </c>
      <c r="AR941" s="2" t="s">
        <v>904</v>
      </c>
      <c r="AS941" s="2" t="s">
        <v>904</v>
      </c>
      <c r="AT941" s="2" t="s">
        <v>904</v>
      </c>
      <c r="AU941" s="2" t="s">
        <v>904</v>
      </c>
      <c r="AV941" s="2" t="s">
        <v>904</v>
      </c>
      <c r="AW941" s="2" t="s">
        <v>904</v>
      </c>
      <c r="AX941" s="2" t="s">
        <v>904</v>
      </c>
      <c r="AY941" s="2" t="s">
        <v>904</v>
      </c>
      <c r="AZ941" s="2" t="s">
        <v>904</v>
      </c>
      <c r="BA941" s="205">
        <v>6076958.68715421</v>
      </c>
      <c r="BB941" s="205">
        <v>11.086649439824896</v>
      </c>
      <c r="BC941" s="205">
        <v>11.086649439824896</v>
      </c>
      <c r="BD941" s="205">
        <v>11.086649439824896</v>
      </c>
      <c r="BE941" s="205">
        <v>580.7418338205124</v>
      </c>
      <c r="BF941" s="205">
        <v>580.7418338205124</v>
      </c>
      <c r="BG941" s="205">
        <v>0.0</v>
      </c>
      <c r="BH941" s="205">
        <v>464.59346705640985</v>
      </c>
      <c r="BI941" s="2" t="s">
        <v>904</v>
      </c>
      <c r="BJ941" s="2" t="s">
        <v>904</v>
      </c>
      <c r="BK941" s="203">
        <v>30.0</v>
      </c>
      <c r="BL941" s="2">
        <v>1.0</v>
      </c>
      <c r="BM941" s="207">
        <v>30.0</v>
      </c>
      <c r="BN941" s="208" t="s">
        <v>906</v>
      </c>
      <c r="BO941" s="87">
        <v>20.0</v>
      </c>
      <c r="BP941" s="101">
        <v>0.05</v>
      </c>
      <c r="BQ941" s="101">
        <v>0.04</v>
      </c>
      <c r="BR941" s="2">
        <v>100.0</v>
      </c>
      <c r="BS941" s="2">
        <v>100.0</v>
      </c>
    </row>
    <row r="942" ht="12.75" customHeight="1">
      <c r="A942" s="87" t="str">
        <f t="shared" si="1"/>
        <v>Indonesia Salt marsh Conservation  Small</v>
      </c>
      <c r="B942" s="87" t="s">
        <v>162</v>
      </c>
      <c r="C942" s="203" t="s">
        <v>184</v>
      </c>
      <c r="D942" s="203" t="s">
        <v>585</v>
      </c>
      <c r="E942" s="203" t="s">
        <v>168</v>
      </c>
      <c r="F942" s="203" t="s">
        <v>175</v>
      </c>
      <c r="G942" s="2"/>
      <c r="H942" s="177">
        <v>800.0</v>
      </c>
      <c r="I942" s="2" t="s">
        <v>907</v>
      </c>
      <c r="J942" s="2">
        <v>10200.41753483538</v>
      </c>
      <c r="K942" s="2">
        <v>306012.5260450614</v>
      </c>
      <c r="L942" s="204">
        <v>-1896233.0603404145</v>
      </c>
      <c r="M942" s="92">
        <v>2047347.9773435025</v>
      </c>
      <c r="N942" s="92">
        <v>2649090.1706713084</v>
      </c>
      <c r="O942" s="92">
        <v>1288099.1380291304</v>
      </c>
      <c r="P942" s="92">
        <v>1371800.0</v>
      </c>
      <c r="Q942" s="92">
        <v>759248.839314372</v>
      </c>
      <c r="R942" s="92">
        <v>1277290.1706713082</v>
      </c>
      <c r="S942" s="92">
        <v>9559.806461193104</v>
      </c>
      <c r="T942" s="92">
        <v>7647.845168954484</v>
      </c>
      <c r="U942" s="92">
        <v>151114.91700308787</v>
      </c>
      <c r="V942" s="92">
        <v>277606.0163751724</v>
      </c>
      <c r="W942" s="92">
        <v>267.7025923137759</v>
      </c>
      <c r="X942" s="92">
        <v>2559.184971679378</v>
      </c>
      <c r="Y942" s="92">
        <v>46927.273587335716</v>
      </c>
      <c r="Z942" s="92">
        <v>11.94975807649138</v>
      </c>
      <c r="AA942" s="92">
        <v>188.89364625385986</v>
      </c>
      <c r="AB942" s="87">
        <v>4000.0</v>
      </c>
      <c r="AC942" s="2">
        <v>1896233.0603404145</v>
      </c>
      <c r="AD942" s="92">
        <v>1288099.1380291304</v>
      </c>
      <c r="AE942" s="92">
        <v>759248.839314372</v>
      </c>
      <c r="AF942" s="92">
        <v>151114.91700308787</v>
      </c>
      <c r="AG942" s="92">
        <v>267.7025923137759</v>
      </c>
      <c r="AH942" s="2" t="s">
        <v>904</v>
      </c>
      <c r="AI942" s="2" t="s">
        <v>904</v>
      </c>
      <c r="AJ942" s="2" t="s">
        <v>904</v>
      </c>
      <c r="AK942" s="177">
        <v>7647.845168954484</v>
      </c>
      <c r="AL942" s="2" t="s">
        <v>904</v>
      </c>
      <c r="AM942" s="2" t="s">
        <v>904</v>
      </c>
      <c r="AN942" s="2" t="s">
        <v>904</v>
      </c>
      <c r="AO942" s="2" t="s">
        <v>904</v>
      </c>
      <c r="AP942" s="2" t="s">
        <v>904</v>
      </c>
      <c r="AQ942" s="2" t="s">
        <v>904</v>
      </c>
      <c r="AR942" s="2" t="s">
        <v>904</v>
      </c>
      <c r="AS942" s="2" t="s">
        <v>904</v>
      </c>
      <c r="AT942" s="2" t="s">
        <v>904</v>
      </c>
      <c r="AU942" s="2" t="s">
        <v>904</v>
      </c>
      <c r="AV942" s="2" t="s">
        <v>904</v>
      </c>
      <c r="AW942" s="2" t="s">
        <v>904</v>
      </c>
      <c r="AX942" s="2" t="s">
        <v>904</v>
      </c>
      <c r="AY942" s="2" t="s">
        <v>904</v>
      </c>
      <c r="AZ942" s="2" t="s">
        <v>904</v>
      </c>
      <c r="BA942" s="205">
        <v>348653.01152767864</v>
      </c>
      <c r="BB942" s="205">
        <v>43.62810410311204</v>
      </c>
      <c r="BC942" s="205">
        <v>43.62810410311204</v>
      </c>
      <c r="BD942" s="205">
        <v>43.62810410311204</v>
      </c>
      <c r="BE942" s="205">
        <v>9559.806461193104</v>
      </c>
      <c r="BF942" s="205">
        <v>9559.806461193104</v>
      </c>
      <c r="BG942" s="205">
        <v>0.0</v>
      </c>
      <c r="BH942" s="205">
        <v>7647.845168954484</v>
      </c>
      <c r="BI942" s="2" t="s">
        <v>904</v>
      </c>
      <c r="BJ942" s="2" t="s">
        <v>904</v>
      </c>
      <c r="BK942" s="203">
        <v>30.0</v>
      </c>
      <c r="BL942" s="2">
        <v>1.0</v>
      </c>
      <c r="BM942" s="207">
        <v>30.0</v>
      </c>
      <c r="BN942" s="208" t="s">
        <v>906</v>
      </c>
      <c r="BO942" s="87">
        <v>20.0</v>
      </c>
      <c r="BP942" s="101">
        <v>0.05</v>
      </c>
      <c r="BQ942" s="101">
        <v>0.04</v>
      </c>
      <c r="BR942" s="2">
        <v>100.0</v>
      </c>
      <c r="BS942" s="2">
        <v>100.0</v>
      </c>
    </row>
    <row r="943" ht="12.75" customHeight="1">
      <c r="A943" s="87" t="str">
        <f t="shared" si="1"/>
        <v>Indonesia Salt marsh Conservation  Small</v>
      </c>
      <c r="B943" s="87" t="s">
        <v>162</v>
      </c>
      <c r="C943" s="203" t="s">
        <v>184</v>
      </c>
      <c r="D943" s="203" t="s">
        <v>585</v>
      </c>
      <c r="E943" s="203" t="s">
        <v>168</v>
      </c>
      <c r="F943" s="203" t="s">
        <v>175</v>
      </c>
      <c r="G943" s="2"/>
      <c r="H943" s="177">
        <v>800.0</v>
      </c>
      <c r="I943" s="2" t="s">
        <v>907</v>
      </c>
      <c r="J943" s="2">
        <v>10200.41753483538</v>
      </c>
      <c r="K943" s="2">
        <v>306012.5260450614</v>
      </c>
      <c r="L943" s="204">
        <v>-1896233.0603404145</v>
      </c>
      <c r="M943" s="92">
        <v>2047347.9773435025</v>
      </c>
      <c r="N943" s="92">
        <v>2649090.1706713084</v>
      </c>
      <c r="O943" s="92">
        <v>1288099.1380291304</v>
      </c>
      <c r="P943" s="92">
        <v>1371800.0</v>
      </c>
      <c r="Q943" s="92">
        <v>759248.839314372</v>
      </c>
      <c r="R943" s="92">
        <v>1277290.1706713082</v>
      </c>
      <c r="S943" s="92">
        <v>9559.806461193104</v>
      </c>
      <c r="T943" s="92">
        <v>7647.845168954484</v>
      </c>
      <c r="U943" s="92">
        <v>151114.91700308787</v>
      </c>
      <c r="V943" s="92">
        <v>277606.0163751724</v>
      </c>
      <c r="W943" s="92">
        <v>267.7025923137759</v>
      </c>
      <c r="X943" s="92">
        <v>2559.184971679378</v>
      </c>
      <c r="Y943" s="92">
        <v>46927.273587335716</v>
      </c>
      <c r="Z943" s="92">
        <v>11.94975807649138</v>
      </c>
      <c r="AA943" s="92">
        <v>188.89364625385986</v>
      </c>
      <c r="AB943" s="87">
        <v>4000.0</v>
      </c>
      <c r="AC943" s="2">
        <v>1896233.0603404145</v>
      </c>
      <c r="AD943" s="92">
        <v>1288099.1380291304</v>
      </c>
      <c r="AE943" s="92">
        <v>759248.839314372</v>
      </c>
      <c r="AF943" s="92">
        <v>151114.91700308787</v>
      </c>
      <c r="AG943" s="92">
        <v>267.7025923137759</v>
      </c>
      <c r="AH943" s="2" t="s">
        <v>904</v>
      </c>
      <c r="AI943" s="2" t="s">
        <v>904</v>
      </c>
      <c r="AJ943" s="2" t="s">
        <v>904</v>
      </c>
      <c r="AK943" s="177">
        <v>7647.845168954484</v>
      </c>
      <c r="AL943" s="2" t="s">
        <v>904</v>
      </c>
      <c r="AM943" s="2" t="s">
        <v>904</v>
      </c>
      <c r="AN943" s="2" t="s">
        <v>904</v>
      </c>
      <c r="AO943" s="2" t="s">
        <v>904</v>
      </c>
      <c r="AP943" s="2" t="s">
        <v>904</v>
      </c>
      <c r="AQ943" s="2" t="s">
        <v>904</v>
      </c>
      <c r="AR943" s="2" t="s">
        <v>904</v>
      </c>
      <c r="AS943" s="2" t="s">
        <v>904</v>
      </c>
      <c r="AT943" s="2" t="s">
        <v>904</v>
      </c>
      <c r="AU943" s="2" t="s">
        <v>904</v>
      </c>
      <c r="AV943" s="2" t="s">
        <v>904</v>
      </c>
      <c r="AW943" s="2" t="s">
        <v>904</v>
      </c>
      <c r="AX943" s="2" t="s">
        <v>904</v>
      </c>
      <c r="AY943" s="2" t="s">
        <v>904</v>
      </c>
      <c r="AZ943" s="2" t="s">
        <v>904</v>
      </c>
      <c r="BA943" s="205">
        <v>348653.01152767864</v>
      </c>
      <c r="BB943" s="205">
        <v>43.62810410311204</v>
      </c>
      <c r="BC943" s="205">
        <v>43.62810410311204</v>
      </c>
      <c r="BD943" s="205">
        <v>43.62810410311204</v>
      </c>
      <c r="BE943" s="205">
        <v>9559.806461193104</v>
      </c>
      <c r="BF943" s="205">
        <v>9559.806461193104</v>
      </c>
      <c r="BG943" s="205">
        <v>0.0</v>
      </c>
      <c r="BH943" s="205">
        <v>7647.845168954484</v>
      </c>
      <c r="BI943" s="2" t="s">
        <v>904</v>
      </c>
      <c r="BJ943" s="2" t="s">
        <v>904</v>
      </c>
      <c r="BK943" s="203">
        <v>30.0</v>
      </c>
      <c r="BL943" s="2">
        <v>1.0</v>
      </c>
      <c r="BM943" s="207">
        <v>30.0</v>
      </c>
      <c r="BN943" s="208" t="s">
        <v>906</v>
      </c>
      <c r="BO943" s="87">
        <v>20.0</v>
      </c>
      <c r="BP943" s="101">
        <v>0.05</v>
      </c>
      <c r="BQ943" s="101">
        <v>0.04</v>
      </c>
      <c r="BR943" s="2">
        <v>100.0</v>
      </c>
      <c r="BS943" s="2">
        <v>100.0</v>
      </c>
    </row>
    <row r="944" ht="12.75" customHeight="1">
      <c r="A944" s="87" t="str">
        <f t="shared" si="1"/>
        <v>Indonesia Mangrove Conservation  Large</v>
      </c>
      <c r="B944" s="87" t="s">
        <v>162</v>
      </c>
      <c r="C944" s="203" t="s">
        <v>184</v>
      </c>
      <c r="D944" s="203" t="s">
        <v>585</v>
      </c>
      <c r="E944" s="203" t="s">
        <v>160</v>
      </c>
      <c r="F944" s="203" t="s">
        <v>175</v>
      </c>
      <c r="G944" s="2"/>
      <c r="H944" s="177">
        <v>40000.0</v>
      </c>
      <c r="I944" s="2" t="s">
        <v>908</v>
      </c>
      <c r="J944" s="2">
        <v>1.777118128080205E7</v>
      </c>
      <c r="K944" s="2">
        <v>2.9603994141451646E7</v>
      </c>
      <c r="L944" s="204">
        <v>-755014.9619406159</v>
      </c>
      <c r="M944" s="92">
        <v>3379562.9620609144</v>
      </c>
      <c r="N944" s="92">
        <v>4720097.439347569</v>
      </c>
      <c r="O944" s="92">
        <v>1656813.2813685325</v>
      </c>
      <c r="P944" s="92">
        <v>1760933.3333333333</v>
      </c>
      <c r="Q944" s="92">
        <v>1722749.6806923817</v>
      </c>
      <c r="R944" s="92">
        <v>2959164.106014236</v>
      </c>
      <c r="S944" s="92">
        <v>3997610.006938348</v>
      </c>
      <c r="T944" s="92">
        <v>3198088.0055506774</v>
      </c>
      <c r="U944" s="92">
        <v>3561906.173895052</v>
      </c>
      <c r="V944" s="92">
        <v>6395465.049041003</v>
      </c>
      <c r="W944" s="92">
        <v>1.0567448288462558</v>
      </c>
      <c r="X944" s="92">
        <v>84.48907405152286</v>
      </c>
      <c r="Y944" s="92">
        <v>1177.393343221238</v>
      </c>
      <c r="Z944" s="92">
        <v>99.94025017345871</v>
      </c>
      <c r="AA944" s="92">
        <v>89.04765434737631</v>
      </c>
      <c r="AB944" s="87">
        <v>20000.0</v>
      </c>
      <c r="AC944" s="2">
        <v>755014.9619406159</v>
      </c>
      <c r="AD944" s="92">
        <v>1656813.2813685325</v>
      </c>
      <c r="AE944" s="92">
        <v>1722749.6806923817</v>
      </c>
      <c r="AF944" s="92">
        <v>3561906.173895052</v>
      </c>
      <c r="AG944" s="92">
        <v>1.0567448288462558</v>
      </c>
      <c r="AH944" s="2" t="s">
        <v>904</v>
      </c>
      <c r="AI944" s="2" t="s">
        <v>904</v>
      </c>
      <c r="AJ944" s="2" t="s">
        <v>904</v>
      </c>
      <c r="AK944" s="177">
        <v>3198088.0055506774</v>
      </c>
      <c r="AL944" s="2" t="s">
        <v>904</v>
      </c>
      <c r="AM944" s="2" t="s">
        <v>904</v>
      </c>
      <c r="AN944" s="2" t="s">
        <v>904</v>
      </c>
      <c r="AO944" s="2" t="s">
        <v>904</v>
      </c>
      <c r="AP944" s="2" t="s">
        <v>904</v>
      </c>
      <c r="AQ944" s="2" t="s">
        <v>904</v>
      </c>
      <c r="AR944" s="2" t="s">
        <v>904</v>
      </c>
      <c r="AS944" s="2" t="s">
        <v>904</v>
      </c>
      <c r="AT944" s="2" t="s">
        <v>904</v>
      </c>
      <c r="AU944" s="2" t="s">
        <v>904</v>
      </c>
      <c r="AV944" s="2" t="s">
        <v>904</v>
      </c>
      <c r="AW944" s="2" t="s">
        <v>904</v>
      </c>
      <c r="AX944" s="2" t="s">
        <v>904</v>
      </c>
      <c r="AY944" s="2" t="s">
        <v>904</v>
      </c>
      <c r="AZ944" s="2" t="s">
        <v>904</v>
      </c>
      <c r="BA944" s="205">
        <v>5.87233731666956E7</v>
      </c>
      <c r="BB944" s="205">
        <v>2870.3771611403427</v>
      </c>
      <c r="BC944" s="205">
        <v>2870.3771611403427</v>
      </c>
      <c r="BD944" s="205">
        <v>2870.3771611403427</v>
      </c>
      <c r="BE944" s="205">
        <v>3997610.006938348</v>
      </c>
      <c r="BF944" s="205">
        <v>3997610.006938348</v>
      </c>
      <c r="BG944" s="205">
        <v>0.0</v>
      </c>
      <c r="BH944" s="205">
        <v>3198088.0055506774</v>
      </c>
      <c r="BI944" s="2" t="s">
        <v>904</v>
      </c>
      <c r="BJ944" s="2" t="s">
        <v>904</v>
      </c>
      <c r="BK944" s="203">
        <v>1.665842786344902</v>
      </c>
      <c r="BL944" s="2">
        <v>3.0</v>
      </c>
      <c r="BM944" s="207">
        <v>1.665842786344902</v>
      </c>
      <c r="BN944" s="208" t="s">
        <v>905</v>
      </c>
      <c r="BO944" s="87">
        <v>20.0</v>
      </c>
      <c r="BP944" s="101">
        <v>0.05</v>
      </c>
      <c r="BQ944" s="101">
        <v>0.04</v>
      </c>
      <c r="BR944" s="2">
        <v>100.0</v>
      </c>
      <c r="BS944" s="2">
        <v>100.0</v>
      </c>
    </row>
    <row r="945" ht="12.75" customHeight="1">
      <c r="A945" s="87" t="str">
        <f t="shared" si="1"/>
        <v>Indonesia Mangrove Conservation  Large</v>
      </c>
      <c r="B945" s="87" t="s">
        <v>162</v>
      </c>
      <c r="C945" s="203" t="s">
        <v>184</v>
      </c>
      <c r="D945" s="203" t="s">
        <v>585</v>
      </c>
      <c r="E945" s="203" t="s">
        <v>160</v>
      </c>
      <c r="F945" s="203" t="s">
        <v>175</v>
      </c>
      <c r="G945" s="2"/>
      <c r="H945" s="177">
        <v>40000.0</v>
      </c>
      <c r="I945" s="2" t="s">
        <v>908</v>
      </c>
      <c r="J945" s="2">
        <v>1.777118128080205E7</v>
      </c>
      <c r="K945" s="2">
        <v>2.9603994141451646E7</v>
      </c>
      <c r="L945" s="204">
        <v>-755014.9619406159</v>
      </c>
      <c r="M945" s="92">
        <v>3379562.9620609144</v>
      </c>
      <c r="N945" s="92">
        <v>4720097.439347569</v>
      </c>
      <c r="O945" s="92">
        <v>1656813.2813685325</v>
      </c>
      <c r="P945" s="92">
        <v>1760933.3333333333</v>
      </c>
      <c r="Q945" s="92">
        <v>1722749.6806923817</v>
      </c>
      <c r="R945" s="92">
        <v>2959164.106014236</v>
      </c>
      <c r="S945" s="92">
        <v>3997610.006938348</v>
      </c>
      <c r="T945" s="92">
        <v>3198088.0055506774</v>
      </c>
      <c r="U945" s="92">
        <v>3561906.173895052</v>
      </c>
      <c r="V945" s="92">
        <v>6395465.049041003</v>
      </c>
      <c r="W945" s="92">
        <v>1.0567448288462558</v>
      </c>
      <c r="X945" s="92">
        <v>84.48907405152286</v>
      </c>
      <c r="Y945" s="92">
        <v>1177.393343221238</v>
      </c>
      <c r="Z945" s="92">
        <v>99.94025017345871</v>
      </c>
      <c r="AA945" s="92">
        <v>89.04765434737631</v>
      </c>
      <c r="AB945" s="87">
        <v>20000.0</v>
      </c>
      <c r="AC945" s="2">
        <v>755014.9619406159</v>
      </c>
      <c r="AD945" s="92">
        <v>1656813.2813685325</v>
      </c>
      <c r="AE945" s="92">
        <v>1722749.6806923817</v>
      </c>
      <c r="AF945" s="92">
        <v>3561906.173895052</v>
      </c>
      <c r="AG945" s="92">
        <v>1.0567448288462558</v>
      </c>
      <c r="AH945" s="2" t="s">
        <v>904</v>
      </c>
      <c r="AI945" s="2" t="s">
        <v>904</v>
      </c>
      <c r="AJ945" s="2" t="s">
        <v>904</v>
      </c>
      <c r="AK945" s="177">
        <v>3198088.0055506774</v>
      </c>
      <c r="AL945" s="2" t="s">
        <v>904</v>
      </c>
      <c r="AM945" s="2" t="s">
        <v>904</v>
      </c>
      <c r="AN945" s="2" t="s">
        <v>904</v>
      </c>
      <c r="AO945" s="2" t="s">
        <v>904</v>
      </c>
      <c r="AP945" s="2" t="s">
        <v>904</v>
      </c>
      <c r="AQ945" s="2" t="s">
        <v>904</v>
      </c>
      <c r="AR945" s="2" t="s">
        <v>904</v>
      </c>
      <c r="AS945" s="2" t="s">
        <v>904</v>
      </c>
      <c r="AT945" s="2" t="s">
        <v>904</v>
      </c>
      <c r="AU945" s="2" t="s">
        <v>904</v>
      </c>
      <c r="AV945" s="2" t="s">
        <v>904</v>
      </c>
      <c r="AW945" s="2" t="s">
        <v>904</v>
      </c>
      <c r="AX945" s="2" t="s">
        <v>904</v>
      </c>
      <c r="AY945" s="2" t="s">
        <v>904</v>
      </c>
      <c r="AZ945" s="2" t="s">
        <v>904</v>
      </c>
      <c r="BA945" s="205">
        <v>5.87233731666956E7</v>
      </c>
      <c r="BB945" s="205">
        <v>2870.3771611403427</v>
      </c>
      <c r="BC945" s="205">
        <v>2870.3771611403427</v>
      </c>
      <c r="BD945" s="205">
        <v>2870.3771611403427</v>
      </c>
      <c r="BE945" s="205">
        <v>3997610.006938348</v>
      </c>
      <c r="BF945" s="205">
        <v>3997610.006938348</v>
      </c>
      <c r="BG945" s="205">
        <v>0.0</v>
      </c>
      <c r="BH945" s="205">
        <v>3198088.0055506774</v>
      </c>
      <c r="BI945" s="2" t="s">
        <v>904</v>
      </c>
      <c r="BJ945" s="2" t="s">
        <v>904</v>
      </c>
      <c r="BK945" s="203">
        <v>1.665842786344902</v>
      </c>
      <c r="BL945" s="2">
        <v>3.0</v>
      </c>
      <c r="BM945" s="207">
        <v>1.665842786344902</v>
      </c>
      <c r="BN945" s="208" t="s">
        <v>905</v>
      </c>
      <c r="BO945" s="87">
        <v>20.0</v>
      </c>
      <c r="BP945" s="101">
        <v>0.05</v>
      </c>
      <c r="BQ945" s="101">
        <v>0.04</v>
      </c>
      <c r="BR945" s="2">
        <v>100.0</v>
      </c>
      <c r="BS945" s="2">
        <v>100.0</v>
      </c>
    </row>
    <row r="946" ht="12.75" customHeight="1">
      <c r="A946" s="87" t="str">
        <f t="shared" si="1"/>
        <v>Indonesia Seagrass Conservation  Large</v>
      </c>
      <c r="B946" s="87" t="s">
        <v>162</v>
      </c>
      <c r="C946" s="203" t="s">
        <v>184</v>
      </c>
      <c r="D946" s="203" t="s">
        <v>585</v>
      </c>
      <c r="E946" s="203" t="s">
        <v>167</v>
      </c>
      <c r="F946" s="203" t="s">
        <v>175</v>
      </c>
      <c r="G946" s="2"/>
      <c r="H946" s="177">
        <v>4000.0</v>
      </c>
      <c r="I946" s="2" t="s">
        <v>908</v>
      </c>
      <c r="J946" s="2">
        <v>21303.352690037897</v>
      </c>
      <c r="K946" s="2">
        <v>1.062050769884078E7</v>
      </c>
      <c r="L946" s="204">
        <v>-1069404.6472658904</v>
      </c>
      <c r="M946" s="92">
        <v>2180641.6010025917</v>
      </c>
      <c r="N946" s="92">
        <v>2905266.293270372</v>
      </c>
      <c r="O946" s="92">
        <v>1288099.1380291304</v>
      </c>
      <c r="P946" s="92">
        <v>1371800.0</v>
      </c>
      <c r="Q946" s="92">
        <v>892542.462973461</v>
      </c>
      <c r="R946" s="92">
        <v>1533466.2932703719</v>
      </c>
      <c r="S946" s="92">
        <v>5807.418338205112</v>
      </c>
      <c r="T946" s="92">
        <v>4645.934670564091</v>
      </c>
      <c r="U946" s="92">
        <v>1487570.7716224284</v>
      </c>
      <c r="V946" s="92">
        <v>2845371.0633625905</v>
      </c>
      <c r="W946" s="92">
        <v>469.36553258460407</v>
      </c>
      <c r="X946" s="92">
        <v>545.160400250648</v>
      </c>
      <c r="Y946" s="92">
        <v>19669.076873391623</v>
      </c>
      <c r="Z946" s="92">
        <v>1.451854584551278</v>
      </c>
      <c r="AA946" s="92">
        <v>371.89269290560713</v>
      </c>
      <c r="AB946" s="87">
        <v>2000.0</v>
      </c>
      <c r="AC946" s="2">
        <v>1069404.6472658904</v>
      </c>
      <c r="AD946" s="92">
        <v>1288099.1380291304</v>
      </c>
      <c r="AE946" s="92">
        <v>892542.462973461</v>
      </c>
      <c r="AF946" s="92">
        <v>1487570.7716224284</v>
      </c>
      <c r="AG946" s="92">
        <v>469.36553258460407</v>
      </c>
      <c r="AH946" s="2" t="s">
        <v>904</v>
      </c>
      <c r="AI946" s="2" t="s">
        <v>904</v>
      </c>
      <c r="AJ946" s="2" t="s">
        <v>904</v>
      </c>
      <c r="AK946" s="177">
        <v>4645.934670564091</v>
      </c>
      <c r="AL946" s="2" t="s">
        <v>904</v>
      </c>
      <c r="AM946" s="2" t="s">
        <v>904</v>
      </c>
      <c r="AN946" s="2" t="s">
        <v>904</v>
      </c>
      <c r="AO946" s="2" t="s">
        <v>904</v>
      </c>
      <c r="AP946" s="2" t="s">
        <v>904</v>
      </c>
      <c r="AQ946" s="2" t="s">
        <v>904</v>
      </c>
      <c r="AR946" s="2" t="s">
        <v>904</v>
      </c>
      <c r="AS946" s="2" t="s">
        <v>904</v>
      </c>
      <c r="AT946" s="2" t="s">
        <v>904</v>
      </c>
      <c r="AU946" s="2" t="s">
        <v>904</v>
      </c>
      <c r="AV946" s="2" t="s">
        <v>904</v>
      </c>
      <c r="AW946" s="2" t="s">
        <v>904</v>
      </c>
      <c r="AX946" s="2" t="s">
        <v>904</v>
      </c>
      <c r="AY946" s="2" t="s">
        <v>904</v>
      </c>
      <c r="AZ946" s="2" t="s">
        <v>904</v>
      </c>
      <c r="BA946" s="205">
        <v>6076958.68715421</v>
      </c>
      <c r="BB946" s="205">
        <v>110.8664943982485</v>
      </c>
      <c r="BC946" s="205">
        <v>110.8664943982485</v>
      </c>
      <c r="BD946" s="205">
        <v>110.8664943982485</v>
      </c>
      <c r="BE946" s="205">
        <v>5807.418338205112</v>
      </c>
      <c r="BF946" s="205">
        <v>5807.418338205112</v>
      </c>
      <c r="BG946" s="205">
        <v>0.0</v>
      </c>
      <c r="BH946" s="205">
        <v>4645.934670564091</v>
      </c>
      <c r="BI946" s="2" t="s">
        <v>904</v>
      </c>
      <c r="BJ946" s="2" t="s">
        <v>904</v>
      </c>
      <c r="BK946" s="203">
        <v>498.53691357263483</v>
      </c>
      <c r="BL946" s="2">
        <v>3.0</v>
      </c>
      <c r="BM946" s="207">
        <v>498.53691357263483</v>
      </c>
      <c r="BN946" s="208" t="s">
        <v>905</v>
      </c>
      <c r="BO946" s="87">
        <v>20.0</v>
      </c>
      <c r="BP946" s="101">
        <v>0.05</v>
      </c>
      <c r="BQ946" s="101">
        <v>0.04</v>
      </c>
      <c r="BR946" s="2">
        <v>100.0</v>
      </c>
      <c r="BS946" s="2">
        <v>100.0</v>
      </c>
    </row>
    <row r="947" ht="12.75" customHeight="1">
      <c r="A947" s="87" t="str">
        <f t="shared" si="1"/>
        <v>Indonesia Seagrass Conservation  Large</v>
      </c>
      <c r="B947" s="87" t="s">
        <v>162</v>
      </c>
      <c r="C947" s="203" t="s">
        <v>184</v>
      </c>
      <c r="D947" s="203" t="s">
        <v>585</v>
      </c>
      <c r="E947" s="203" t="s">
        <v>167</v>
      </c>
      <c r="F947" s="203" t="s">
        <v>175</v>
      </c>
      <c r="G947" s="2"/>
      <c r="H947" s="177">
        <v>4000.0</v>
      </c>
      <c r="I947" s="2" t="s">
        <v>908</v>
      </c>
      <c r="J947" s="2">
        <v>21303.352690037897</v>
      </c>
      <c r="K947" s="2">
        <v>1.062050769884078E7</v>
      </c>
      <c r="L947" s="204">
        <v>-1069404.6472658904</v>
      </c>
      <c r="M947" s="92">
        <v>2180641.6010025917</v>
      </c>
      <c r="N947" s="92">
        <v>2905266.293270372</v>
      </c>
      <c r="O947" s="92">
        <v>1288099.1380291304</v>
      </c>
      <c r="P947" s="92">
        <v>1371800.0</v>
      </c>
      <c r="Q947" s="92">
        <v>892542.462973461</v>
      </c>
      <c r="R947" s="92">
        <v>1533466.2932703719</v>
      </c>
      <c r="S947" s="92">
        <v>5807.418338205112</v>
      </c>
      <c r="T947" s="92">
        <v>4645.934670564091</v>
      </c>
      <c r="U947" s="92">
        <v>1487570.7716224284</v>
      </c>
      <c r="V947" s="92">
        <v>2845371.0633625905</v>
      </c>
      <c r="W947" s="92">
        <v>469.36553258460407</v>
      </c>
      <c r="X947" s="92">
        <v>545.160400250648</v>
      </c>
      <c r="Y947" s="92">
        <v>19669.076873391623</v>
      </c>
      <c r="Z947" s="92">
        <v>1.451854584551278</v>
      </c>
      <c r="AA947" s="92">
        <v>371.89269290560713</v>
      </c>
      <c r="AB947" s="87">
        <v>2000.0</v>
      </c>
      <c r="AC947" s="2">
        <v>1069404.6472658904</v>
      </c>
      <c r="AD947" s="92">
        <v>1288099.1380291304</v>
      </c>
      <c r="AE947" s="92">
        <v>892542.462973461</v>
      </c>
      <c r="AF947" s="92">
        <v>1487570.7716224284</v>
      </c>
      <c r="AG947" s="92">
        <v>469.36553258460407</v>
      </c>
      <c r="AH947" s="2" t="s">
        <v>904</v>
      </c>
      <c r="AI947" s="2" t="s">
        <v>904</v>
      </c>
      <c r="AJ947" s="2" t="s">
        <v>904</v>
      </c>
      <c r="AK947" s="177">
        <v>4645.934670564091</v>
      </c>
      <c r="AL947" s="2" t="s">
        <v>904</v>
      </c>
      <c r="AM947" s="2" t="s">
        <v>904</v>
      </c>
      <c r="AN947" s="2" t="s">
        <v>904</v>
      </c>
      <c r="AO947" s="2" t="s">
        <v>904</v>
      </c>
      <c r="AP947" s="2" t="s">
        <v>904</v>
      </c>
      <c r="AQ947" s="2" t="s">
        <v>904</v>
      </c>
      <c r="AR947" s="2" t="s">
        <v>904</v>
      </c>
      <c r="AS947" s="2" t="s">
        <v>904</v>
      </c>
      <c r="AT947" s="2" t="s">
        <v>904</v>
      </c>
      <c r="AU947" s="2" t="s">
        <v>904</v>
      </c>
      <c r="AV947" s="2" t="s">
        <v>904</v>
      </c>
      <c r="AW947" s="2" t="s">
        <v>904</v>
      </c>
      <c r="AX947" s="2" t="s">
        <v>904</v>
      </c>
      <c r="AY947" s="2" t="s">
        <v>904</v>
      </c>
      <c r="AZ947" s="2" t="s">
        <v>904</v>
      </c>
      <c r="BA947" s="205">
        <v>6076958.68715421</v>
      </c>
      <c r="BB947" s="205">
        <v>110.8664943982485</v>
      </c>
      <c r="BC947" s="205">
        <v>110.8664943982485</v>
      </c>
      <c r="BD947" s="205">
        <v>110.8664943982485</v>
      </c>
      <c r="BE947" s="205">
        <v>5807.418338205112</v>
      </c>
      <c r="BF947" s="205">
        <v>5807.418338205112</v>
      </c>
      <c r="BG947" s="205">
        <v>0.0</v>
      </c>
      <c r="BH947" s="205">
        <v>4645.934670564091</v>
      </c>
      <c r="BI947" s="2" t="s">
        <v>904</v>
      </c>
      <c r="BJ947" s="2" t="s">
        <v>904</v>
      </c>
      <c r="BK947" s="203">
        <v>498.53691357263483</v>
      </c>
      <c r="BL947" s="2">
        <v>3.0</v>
      </c>
      <c r="BM947" s="207">
        <v>498.53691357263483</v>
      </c>
      <c r="BN947" s="208" t="s">
        <v>905</v>
      </c>
      <c r="BO947" s="87">
        <v>20.0</v>
      </c>
      <c r="BP947" s="101">
        <v>0.05</v>
      </c>
      <c r="BQ947" s="101">
        <v>0.04</v>
      </c>
      <c r="BR947" s="2">
        <v>100.0</v>
      </c>
      <c r="BS947" s="2">
        <v>100.0</v>
      </c>
    </row>
    <row r="948" ht="12.75" customHeight="1">
      <c r="A948" s="87" t="str">
        <f t="shared" si="1"/>
        <v>Indonesia Salt marsh Conservation  Large</v>
      </c>
      <c r="B948" s="87" t="s">
        <v>162</v>
      </c>
      <c r="C948" s="203" t="s">
        <v>184</v>
      </c>
      <c r="D948" s="203" t="s">
        <v>585</v>
      </c>
      <c r="E948" s="203" t="s">
        <v>168</v>
      </c>
      <c r="F948" s="203" t="s">
        <v>175</v>
      </c>
      <c r="G948" s="2"/>
      <c r="H948" s="177">
        <v>8000.0</v>
      </c>
      <c r="I948" s="2" t="s">
        <v>908</v>
      </c>
      <c r="J948" s="2">
        <v>10200.41753483538</v>
      </c>
      <c r="K948" s="2">
        <v>478429.1114899138</v>
      </c>
      <c r="L948" s="204">
        <v>-630344.7638071692</v>
      </c>
      <c r="M948" s="92">
        <v>2276095.4036522224</v>
      </c>
      <c r="N948" s="92">
        <v>3069113.2172514014</v>
      </c>
      <c r="O948" s="92">
        <v>1288099.1380291304</v>
      </c>
      <c r="P948" s="92">
        <v>1371800.0</v>
      </c>
      <c r="Q948" s="92">
        <v>987996.265623092</v>
      </c>
      <c r="R948" s="92">
        <v>1697313.2172514012</v>
      </c>
      <c r="S948" s="92">
        <v>95598.06461193103</v>
      </c>
      <c r="T948" s="92">
        <v>76478.45168954482</v>
      </c>
      <c r="U948" s="92">
        <v>2362575.689598186</v>
      </c>
      <c r="V948" s="92">
        <v>4340175.269134923</v>
      </c>
      <c r="W948" s="92">
        <v>29.761264164862556</v>
      </c>
      <c r="X948" s="92">
        <v>284.5119254565278</v>
      </c>
      <c r="Y948" s="92">
        <v>5217.039452993022</v>
      </c>
      <c r="Z948" s="92">
        <v>11.949758076491378</v>
      </c>
      <c r="AA948" s="92">
        <v>295.3219611997732</v>
      </c>
      <c r="AB948" s="87">
        <v>4000.0</v>
      </c>
      <c r="AC948" s="2">
        <v>630344.7638071692</v>
      </c>
      <c r="AD948" s="92">
        <v>1288099.1380291304</v>
      </c>
      <c r="AE948" s="92">
        <v>987996.265623092</v>
      </c>
      <c r="AF948" s="92">
        <v>2362575.689598186</v>
      </c>
      <c r="AG948" s="92">
        <v>29.761264164862556</v>
      </c>
      <c r="AH948" s="2" t="s">
        <v>904</v>
      </c>
      <c r="AI948" s="2" t="s">
        <v>904</v>
      </c>
      <c r="AJ948" s="2" t="s">
        <v>904</v>
      </c>
      <c r="AK948" s="177">
        <v>76478.45168954482</v>
      </c>
      <c r="AL948" s="2" t="s">
        <v>904</v>
      </c>
      <c r="AM948" s="2" t="s">
        <v>904</v>
      </c>
      <c r="AN948" s="2" t="s">
        <v>904</v>
      </c>
      <c r="AO948" s="2" t="s">
        <v>904</v>
      </c>
      <c r="AP948" s="2" t="s">
        <v>904</v>
      </c>
      <c r="AQ948" s="2" t="s">
        <v>904</v>
      </c>
      <c r="AR948" s="2" t="s">
        <v>904</v>
      </c>
      <c r="AS948" s="2" t="s">
        <v>904</v>
      </c>
      <c r="AT948" s="2" t="s">
        <v>904</v>
      </c>
      <c r="AU948" s="2" t="s">
        <v>904</v>
      </c>
      <c r="AV948" s="2" t="s">
        <v>904</v>
      </c>
      <c r="AW948" s="2" t="s">
        <v>904</v>
      </c>
      <c r="AX948" s="2" t="s">
        <v>904</v>
      </c>
      <c r="AY948" s="2" t="s">
        <v>904</v>
      </c>
      <c r="AZ948" s="2" t="s">
        <v>904</v>
      </c>
      <c r="BA948" s="205">
        <v>348653.01152767864</v>
      </c>
      <c r="BB948" s="205">
        <v>436.28104103112037</v>
      </c>
      <c r="BC948" s="205">
        <v>436.28104103112037</v>
      </c>
      <c r="BD948" s="205">
        <v>436.28104103112037</v>
      </c>
      <c r="BE948" s="205">
        <v>95598.06461193103</v>
      </c>
      <c r="BF948" s="205">
        <v>95598.06461193103</v>
      </c>
      <c r="BG948" s="205">
        <v>0.0</v>
      </c>
      <c r="BH948" s="205">
        <v>76478.45168954482</v>
      </c>
      <c r="BI948" s="2" t="s">
        <v>904</v>
      </c>
      <c r="BJ948" s="2" t="s">
        <v>904</v>
      </c>
      <c r="BK948" s="203">
        <v>46.90289489190355</v>
      </c>
      <c r="BL948" s="2">
        <v>3.0</v>
      </c>
      <c r="BM948" s="207">
        <v>46.90289489190355</v>
      </c>
      <c r="BN948" s="208" t="s">
        <v>905</v>
      </c>
      <c r="BO948" s="87">
        <v>20.0</v>
      </c>
      <c r="BP948" s="101">
        <v>0.05</v>
      </c>
      <c r="BQ948" s="101">
        <v>0.04</v>
      </c>
      <c r="BR948" s="2">
        <v>100.0</v>
      </c>
      <c r="BS948" s="2">
        <v>100.0</v>
      </c>
    </row>
    <row r="949" ht="12.75" customHeight="1">
      <c r="A949" s="87" t="str">
        <f t="shared" si="1"/>
        <v>Indonesia Salt marsh Conservation  Large</v>
      </c>
      <c r="B949" s="87" t="s">
        <v>162</v>
      </c>
      <c r="C949" s="203" t="s">
        <v>184</v>
      </c>
      <c r="D949" s="203" t="s">
        <v>585</v>
      </c>
      <c r="E949" s="203" t="s">
        <v>168</v>
      </c>
      <c r="F949" s="203" t="s">
        <v>175</v>
      </c>
      <c r="G949" s="2"/>
      <c r="H949" s="177">
        <v>8000.0</v>
      </c>
      <c r="I949" s="2" t="s">
        <v>908</v>
      </c>
      <c r="J949" s="2">
        <v>10200.41753483538</v>
      </c>
      <c r="K949" s="2">
        <v>478429.1114899138</v>
      </c>
      <c r="L949" s="204">
        <v>-630344.7638071692</v>
      </c>
      <c r="M949" s="92">
        <v>2276095.4036522224</v>
      </c>
      <c r="N949" s="92">
        <v>3069113.2172514014</v>
      </c>
      <c r="O949" s="92">
        <v>1288099.1380291304</v>
      </c>
      <c r="P949" s="92">
        <v>1371800.0</v>
      </c>
      <c r="Q949" s="92">
        <v>987996.265623092</v>
      </c>
      <c r="R949" s="92">
        <v>1697313.2172514012</v>
      </c>
      <c r="S949" s="92">
        <v>95598.06461193103</v>
      </c>
      <c r="T949" s="92">
        <v>76478.45168954482</v>
      </c>
      <c r="U949" s="92">
        <v>2362575.689598186</v>
      </c>
      <c r="V949" s="92">
        <v>4340175.269134923</v>
      </c>
      <c r="W949" s="92">
        <v>29.761264164862556</v>
      </c>
      <c r="X949" s="92">
        <v>284.5119254565278</v>
      </c>
      <c r="Y949" s="92">
        <v>5217.039452993022</v>
      </c>
      <c r="Z949" s="92">
        <v>11.949758076491378</v>
      </c>
      <c r="AA949" s="92">
        <v>295.3219611997732</v>
      </c>
      <c r="AB949" s="87">
        <v>4000.0</v>
      </c>
      <c r="AC949" s="2">
        <v>630344.7638071692</v>
      </c>
      <c r="AD949" s="92">
        <v>1288099.1380291304</v>
      </c>
      <c r="AE949" s="92">
        <v>987996.265623092</v>
      </c>
      <c r="AF949" s="92">
        <v>2362575.689598186</v>
      </c>
      <c r="AG949" s="92">
        <v>29.761264164862556</v>
      </c>
      <c r="AH949" s="2" t="s">
        <v>904</v>
      </c>
      <c r="AI949" s="2" t="s">
        <v>904</v>
      </c>
      <c r="AJ949" s="2" t="s">
        <v>904</v>
      </c>
      <c r="AK949" s="177">
        <v>76478.45168954482</v>
      </c>
      <c r="AL949" s="2" t="s">
        <v>904</v>
      </c>
      <c r="AM949" s="2" t="s">
        <v>904</v>
      </c>
      <c r="AN949" s="2" t="s">
        <v>904</v>
      </c>
      <c r="AO949" s="2" t="s">
        <v>904</v>
      </c>
      <c r="AP949" s="2" t="s">
        <v>904</v>
      </c>
      <c r="AQ949" s="2" t="s">
        <v>904</v>
      </c>
      <c r="AR949" s="2" t="s">
        <v>904</v>
      </c>
      <c r="AS949" s="2" t="s">
        <v>904</v>
      </c>
      <c r="AT949" s="2" t="s">
        <v>904</v>
      </c>
      <c r="AU949" s="2" t="s">
        <v>904</v>
      </c>
      <c r="AV949" s="2" t="s">
        <v>904</v>
      </c>
      <c r="AW949" s="2" t="s">
        <v>904</v>
      </c>
      <c r="AX949" s="2" t="s">
        <v>904</v>
      </c>
      <c r="AY949" s="2" t="s">
        <v>904</v>
      </c>
      <c r="AZ949" s="2" t="s">
        <v>904</v>
      </c>
      <c r="BA949" s="205">
        <v>348653.01152767864</v>
      </c>
      <c r="BB949" s="205">
        <v>436.28104103112037</v>
      </c>
      <c r="BC949" s="205">
        <v>436.28104103112037</v>
      </c>
      <c r="BD949" s="205">
        <v>436.28104103112037</v>
      </c>
      <c r="BE949" s="205">
        <v>95598.06461193103</v>
      </c>
      <c r="BF949" s="205">
        <v>95598.06461193103</v>
      </c>
      <c r="BG949" s="205">
        <v>0.0</v>
      </c>
      <c r="BH949" s="205">
        <v>76478.45168954482</v>
      </c>
      <c r="BI949" s="2" t="s">
        <v>904</v>
      </c>
      <c r="BJ949" s="2" t="s">
        <v>904</v>
      </c>
      <c r="BK949" s="203">
        <v>46.90289489190355</v>
      </c>
      <c r="BL949" s="2">
        <v>3.0</v>
      </c>
      <c r="BM949" s="207">
        <v>46.90289489190355</v>
      </c>
      <c r="BN949" s="208" t="s">
        <v>905</v>
      </c>
      <c r="BO949" s="87">
        <v>20.0</v>
      </c>
      <c r="BP949" s="101">
        <v>0.05</v>
      </c>
      <c r="BQ949" s="101">
        <v>0.04</v>
      </c>
      <c r="BR949" s="2">
        <v>100.0</v>
      </c>
      <c r="BS949" s="2">
        <v>100.0</v>
      </c>
    </row>
    <row r="950" ht="12.75" customHeight="1">
      <c r="A950" s="87" t="str">
        <f t="shared" si="1"/>
        <v>Indonesia Mangrove Conservation  Large</v>
      </c>
      <c r="B950" s="87" t="s">
        <v>162</v>
      </c>
      <c r="C950" s="203" t="s">
        <v>184</v>
      </c>
      <c r="D950" s="203" t="s">
        <v>585</v>
      </c>
      <c r="E950" s="203" t="s">
        <v>160</v>
      </c>
      <c r="F950" s="203" t="s">
        <v>175</v>
      </c>
      <c r="G950" s="2"/>
      <c r="H950" s="177">
        <v>40000.0</v>
      </c>
      <c r="I950" s="2" t="s">
        <v>908</v>
      </c>
      <c r="J950" s="2">
        <v>1.777118128080205E7</v>
      </c>
      <c r="K950" s="2">
        <v>5.331354384240615E8</v>
      </c>
      <c r="L950" s="204">
        <v>2.6507836402198255E7</v>
      </c>
      <c r="M950" s="92">
        <v>9437974.376313996</v>
      </c>
      <c r="N950" s="92">
        <v>1.5598081462771844E7</v>
      </c>
      <c r="O950" s="92">
        <v>1656813.2813685325</v>
      </c>
      <c r="P950" s="92">
        <v>1760933.3333333333</v>
      </c>
      <c r="Q950" s="92">
        <v>7781161.094945462</v>
      </c>
      <c r="R950" s="92">
        <v>1.383714812943851E7</v>
      </c>
      <c r="S950" s="92">
        <v>3997610.006938348</v>
      </c>
      <c r="T950" s="92">
        <v>3198088.0055506774</v>
      </c>
      <c r="U950" s="92">
        <v>6.4146020316425875E7</v>
      </c>
      <c r="V950" s="92">
        <v>1.1517530528328373E8</v>
      </c>
      <c r="W950" s="92">
        <v>2.9511302878261083</v>
      </c>
      <c r="X950" s="92">
        <v>235.9493594078499</v>
      </c>
      <c r="Y950" s="92">
        <v>3288.0607134445286</v>
      </c>
      <c r="Z950" s="92">
        <v>99.94025017345871</v>
      </c>
      <c r="AA950" s="92">
        <v>1603.6505079106469</v>
      </c>
      <c r="AB950" s="87">
        <v>20000.0</v>
      </c>
      <c r="AC950" s="2">
        <v>0.0</v>
      </c>
      <c r="AD950" s="92">
        <v>1656813.2813685325</v>
      </c>
      <c r="AE950" s="92">
        <v>7781161.094945462</v>
      </c>
      <c r="AF950" s="92">
        <v>6.4146020316425875E7</v>
      </c>
      <c r="AG950" s="92">
        <v>2.9511302878261083</v>
      </c>
      <c r="AH950" s="2" t="s">
        <v>904</v>
      </c>
      <c r="AI950" s="2" t="s">
        <v>904</v>
      </c>
      <c r="AJ950" s="2" t="s">
        <v>904</v>
      </c>
      <c r="AK950" s="177">
        <v>3198088.0055506774</v>
      </c>
      <c r="AL950" s="2" t="s">
        <v>904</v>
      </c>
      <c r="AM950" s="2" t="s">
        <v>904</v>
      </c>
      <c r="AN950" s="2" t="s">
        <v>904</v>
      </c>
      <c r="AO950" s="2" t="s">
        <v>904</v>
      </c>
      <c r="AP950" s="2" t="s">
        <v>904</v>
      </c>
      <c r="AQ950" s="2" t="s">
        <v>904</v>
      </c>
      <c r="AR950" s="2" t="s">
        <v>904</v>
      </c>
      <c r="AS950" s="2" t="s">
        <v>904</v>
      </c>
      <c r="AT950" s="2" t="s">
        <v>904</v>
      </c>
      <c r="AU950" s="2" t="s">
        <v>904</v>
      </c>
      <c r="AV950" s="2" t="s">
        <v>904</v>
      </c>
      <c r="AW950" s="2" t="s">
        <v>904</v>
      </c>
      <c r="AX950" s="2" t="s">
        <v>904</v>
      </c>
      <c r="AY950" s="2" t="s">
        <v>904</v>
      </c>
      <c r="AZ950" s="2" t="s">
        <v>904</v>
      </c>
      <c r="BA950" s="205">
        <v>5.87233731666956E7</v>
      </c>
      <c r="BB950" s="205">
        <v>2870.3771611403427</v>
      </c>
      <c r="BC950" s="205">
        <v>2870.3771611403427</v>
      </c>
      <c r="BD950" s="205">
        <v>2870.3771611403427</v>
      </c>
      <c r="BE950" s="205">
        <v>3997610.006938348</v>
      </c>
      <c r="BF950" s="205">
        <v>3997610.006938348</v>
      </c>
      <c r="BG950" s="205">
        <v>0.0</v>
      </c>
      <c r="BH950" s="205">
        <v>3198088.0055506774</v>
      </c>
      <c r="BI950" s="2" t="s">
        <v>904</v>
      </c>
      <c r="BJ950" s="2" t="s">
        <v>904</v>
      </c>
      <c r="BK950" s="203">
        <v>30.0</v>
      </c>
      <c r="BL950" s="2">
        <v>3.0</v>
      </c>
      <c r="BM950" s="207">
        <v>30.0</v>
      </c>
      <c r="BN950" s="208" t="s">
        <v>906</v>
      </c>
      <c r="BO950" s="87">
        <v>20.0</v>
      </c>
      <c r="BP950" s="101">
        <v>0.05</v>
      </c>
      <c r="BQ950" s="101">
        <v>0.04</v>
      </c>
      <c r="BR950" s="2">
        <v>100.0</v>
      </c>
      <c r="BS950" s="2">
        <v>100.0</v>
      </c>
    </row>
    <row r="951" ht="12.75" customHeight="1">
      <c r="A951" s="87" t="str">
        <f t="shared" si="1"/>
        <v>Indonesia Mangrove Conservation  Large</v>
      </c>
      <c r="B951" s="87" t="s">
        <v>162</v>
      </c>
      <c r="C951" s="203" t="s">
        <v>184</v>
      </c>
      <c r="D951" s="203" t="s">
        <v>585</v>
      </c>
      <c r="E951" s="203" t="s">
        <v>160</v>
      </c>
      <c r="F951" s="203" t="s">
        <v>175</v>
      </c>
      <c r="G951" s="2"/>
      <c r="H951" s="177">
        <v>40000.0</v>
      </c>
      <c r="I951" s="2" t="s">
        <v>908</v>
      </c>
      <c r="J951" s="2">
        <v>1.777118128080205E7</v>
      </c>
      <c r="K951" s="2">
        <v>5.331354384240615E8</v>
      </c>
      <c r="L951" s="204">
        <v>2.6507836402198255E7</v>
      </c>
      <c r="M951" s="92">
        <v>9437974.376313996</v>
      </c>
      <c r="N951" s="92">
        <v>1.5598081462771844E7</v>
      </c>
      <c r="O951" s="92">
        <v>1656813.2813685325</v>
      </c>
      <c r="P951" s="92">
        <v>1760933.3333333333</v>
      </c>
      <c r="Q951" s="92">
        <v>7781161.094945462</v>
      </c>
      <c r="R951" s="92">
        <v>1.383714812943851E7</v>
      </c>
      <c r="S951" s="92">
        <v>3997610.006938348</v>
      </c>
      <c r="T951" s="92">
        <v>3198088.0055506774</v>
      </c>
      <c r="U951" s="92">
        <v>6.4146020316425875E7</v>
      </c>
      <c r="V951" s="92">
        <v>1.1517530528328373E8</v>
      </c>
      <c r="W951" s="92">
        <v>2.9511302878261083</v>
      </c>
      <c r="X951" s="92">
        <v>235.9493594078499</v>
      </c>
      <c r="Y951" s="92">
        <v>3288.0607134445286</v>
      </c>
      <c r="Z951" s="92">
        <v>99.94025017345871</v>
      </c>
      <c r="AA951" s="92">
        <v>1603.6505079106469</v>
      </c>
      <c r="AB951" s="87">
        <v>20000.0</v>
      </c>
      <c r="AC951" s="2">
        <v>0.0</v>
      </c>
      <c r="AD951" s="92">
        <v>1656813.2813685325</v>
      </c>
      <c r="AE951" s="92">
        <v>7781161.094945462</v>
      </c>
      <c r="AF951" s="92">
        <v>6.4146020316425875E7</v>
      </c>
      <c r="AG951" s="92">
        <v>2.9511302878261083</v>
      </c>
      <c r="AH951" s="2" t="s">
        <v>904</v>
      </c>
      <c r="AI951" s="2" t="s">
        <v>904</v>
      </c>
      <c r="AJ951" s="2" t="s">
        <v>904</v>
      </c>
      <c r="AK951" s="177">
        <v>3198088.0055506774</v>
      </c>
      <c r="AL951" s="2" t="s">
        <v>904</v>
      </c>
      <c r="AM951" s="2" t="s">
        <v>904</v>
      </c>
      <c r="AN951" s="2" t="s">
        <v>904</v>
      </c>
      <c r="AO951" s="2" t="s">
        <v>904</v>
      </c>
      <c r="AP951" s="2" t="s">
        <v>904</v>
      </c>
      <c r="AQ951" s="2" t="s">
        <v>904</v>
      </c>
      <c r="AR951" s="2" t="s">
        <v>904</v>
      </c>
      <c r="AS951" s="2" t="s">
        <v>904</v>
      </c>
      <c r="AT951" s="2" t="s">
        <v>904</v>
      </c>
      <c r="AU951" s="2" t="s">
        <v>904</v>
      </c>
      <c r="AV951" s="2" t="s">
        <v>904</v>
      </c>
      <c r="AW951" s="2" t="s">
        <v>904</v>
      </c>
      <c r="AX951" s="2" t="s">
        <v>904</v>
      </c>
      <c r="AY951" s="2" t="s">
        <v>904</v>
      </c>
      <c r="AZ951" s="2" t="s">
        <v>904</v>
      </c>
      <c r="BA951" s="205">
        <v>5.87233731666956E7</v>
      </c>
      <c r="BB951" s="205">
        <v>2870.3771611403427</v>
      </c>
      <c r="BC951" s="205">
        <v>2870.3771611403427</v>
      </c>
      <c r="BD951" s="205">
        <v>2870.3771611403427</v>
      </c>
      <c r="BE951" s="205">
        <v>3997610.006938348</v>
      </c>
      <c r="BF951" s="205">
        <v>3997610.006938348</v>
      </c>
      <c r="BG951" s="205">
        <v>0.0</v>
      </c>
      <c r="BH951" s="205">
        <v>3198088.0055506774</v>
      </c>
      <c r="BI951" s="2" t="s">
        <v>904</v>
      </c>
      <c r="BJ951" s="2" t="s">
        <v>904</v>
      </c>
      <c r="BK951" s="203">
        <v>30.0</v>
      </c>
      <c r="BL951" s="2">
        <v>3.0</v>
      </c>
      <c r="BM951" s="207">
        <v>30.0</v>
      </c>
      <c r="BN951" s="208" t="s">
        <v>906</v>
      </c>
      <c r="BO951" s="87">
        <v>20.0</v>
      </c>
      <c r="BP951" s="101">
        <v>0.05</v>
      </c>
      <c r="BQ951" s="101">
        <v>0.04</v>
      </c>
      <c r="BR951" s="2">
        <v>100.0</v>
      </c>
      <c r="BS951" s="2">
        <v>100.0</v>
      </c>
    </row>
    <row r="952" ht="12.75" customHeight="1">
      <c r="A952" s="87" t="str">
        <f t="shared" si="1"/>
        <v>Indonesia Seagrass Conservation  Large</v>
      </c>
      <c r="B952" s="87" t="s">
        <v>162</v>
      </c>
      <c r="C952" s="203" t="s">
        <v>184</v>
      </c>
      <c r="D952" s="203" t="s">
        <v>585</v>
      </c>
      <c r="E952" s="203" t="s">
        <v>167</v>
      </c>
      <c r="F952" s="203" t="s">
        <v>175</v>
      </c>
      <c r="G952" s="2"/>
      <c r="H952" s="177">
        <v>4000.0</v>
      </c>
      <c r="I952" s="2" t="s">
        <v>908</v>
      </c>
      <c r="J952" s="2">
        <v>21303.352690037897</v>
      </c>
      <c r="K952" s="2">
        <v>639100.5807011368</v>
      </c>
      <c r="L952" s="204">
        <v>-1951319.9563222127</v>
      </c>
      <c r="M952" s="92">
        <v>2040836.1424534747</v>
      </c>
      <c r="N952" s="92">
        <v>2637851.5162094235</v>
      </c>
      <c r="O952" s="92">
        <v>1288099.1380291304</v>
      </c>
      <c r="P952" s="92">
        <v>1371800.0</v>
      </c>
      <c r="Q952" s="92">
        <v>752737.0044243443</v>
      </c>
      <c r="R952" s="92">
        <v>1266051.5162094235</v>
      </c>
      <c r="S952" s="92">
        <v>5807.418338205112</v>
      </c>
      <c r="T952" s="92">
        <v>4645.934670564091</v>
      </c>
      <c r="U952" s="92">
        <v>89516.186131262</v>
      </c>
      <c r="V952" s="92">
        <v>171223.2927531071</v>
      </c>
      <c r="W952" s="92">
        <v>439.27353421129453</v>
      </c>
      <c r="X952" s="92">
        <v>510.20903561336866</v>
      </c>
      <c r="Y952" s="92">
        <v>18408.05153559285</v>
      </c>
      <c r="Z952" s="92">
        <v>1.451854584551278</v>
      </c>
      <c r="AA952" s="92">
        <v>22.3790465328155</v>
      </c>
      <c r="AB952" s="87">
        <v>2000.0</v>
      </c>
      <c r="AC952" s="2">
        <v>1951319.9563222127</v>
      </c>
      <c r="AD952" s="92">
        <v>1288099.1380291304</v>
      </c>
      <c r="AE952" s="92">
        <v>752737.0044243443</v>
      </c>
      <c r="AF952" s="92">
        <v>89516.186131262</v>
      </c>
      <c r="AG952" s="92">
        <v>439.27353421129453</v>
      </c>
      <c r="AH952" s="2" t="s">
        <v>904</v>
      </c>
      <c r="AI952" s="2" t="s">
        <v>904</v>
      </c>
      <c r="AJ952" s="2" t="s">
        <v>904</v>
      </c>
      <c r="AK952" s="177">
        <v>4645.934670564091</v>
      </c>
      <c r="AL952" s="2" t="s">
        <v>904</v>
      </c>
      <c r="AM952" s="2" t="s">
        <v>904</v>
      </c>
      <c r="AN952" s="2" t="s">
        <v>904</v>
      </c>
      <c r="AO952" s="2" t="s">
        <v>904</v>
      </c>
      <c r="AP952" s="2" t="s">
        <v>904</v>
      </c>
      <c r="AQ952" s="2" t="s">
        <v>904</v>
      </c>
      <c r="AR952" s="2" t="s">
        <v>904</v>
      </c>
      <c r="AS952" s="2" t="s">
        <v>904</v>
      </c>
      <c r="AT952" s="2" t="s">
        <v>904</v>
      </c>
      <c r="AU952" s="2" t="s">
        <v>904</v>
      </c>
      <c r="AV952" s="2" t="s">
        <v>904</v>
      </c>
      <c r="AW952" s="2" t="s">
        <v>904</v>
      </c>
      <c r="AX952" s="2" t="s">
        <v>904</v>
      </c>
      <c r="AY952" s="2" t="s">
        <v>904</v>
      </c>
      <c r="AZ952" s="2" t="s">
        <v>904</v>
      </c>
      <c r="BA952" s="205">
        <v>6076958.68715421</v>
      </c>
      <c r="BB952" s="205">
        <v>110.8664943982485</v>
      </c>
      <c r="BC952" s="205">
        <v>110.8664943982485</v>
      </c>
      <c r="BD952" s="205">
        <v>110.8664943982485</v>
      </c>
      <c r="BE952" s="205">
        <v>5807.418338205112</v>
      </c>
      <c r="BF952" s="205">
        <v>5807.418338205112</v>
      </c>
      <c r="BG952" s="205">
        <v>0.0</v>
      </c>
      <c r="BH952" s="205">
        <v>4645.934670564091</v>
      </c>
      <c r="BI952" s="2" t="s">
        <v>904</v>
      </c>
      <c r="BJ952" s="2" t="s">
        <v>904</v>
      </c>
      <c r="BK952" s="203">
        <v>30.0</v>
      </c>
      <c r="BL952" s="2">
        <v>1.0</v>
      </c>
      <c r="BM952" s="207">
        <v>30.0</v>
      </c>
      <c r="BN952" s="208" t="s">
        <v>906</v>
      </c>
      <c r="BO952" s="87">
        <v>20.0</v>
      </c>
      <c r="BP952" s="101">
        <v>0.05</v>
      </c>
      <c r="BQ952" s="101">
        <v>0.04</v>
      </c>
      <c r="BR952" s="2">
        <v>100.0</v>
      </c>
      <c r="BS952" s="2">
        <v>100.0</v>
      </c>
    </row>
    <row r="953" ht="12.75" customHeight="1">
      <c r="A953" s="87" t="str">
        <f t="shared" si="1"/>
        <v>Indonesia Seagrass Conservation  Large</v>
      </c>
      <c r="B953" s="87" t="s">
        <v>162</v>
      </c>
      <c r="C953" s="203" t="s">
        <v>184</v>
      </c>
      <c r="D953" s="203" t="s">
        <v>585</v>
      </c>
      <c r="E953" s="203" t="s">
        <v>167</v>
      </c>
      <c r="F953" s="203" t="s">
        <v>175</v>
      </c>
      <c r="G953" s="2"/>
      <c r="H953" s="177">
        <v>4000.0</v>
      </c>
      <c r="I953" s="2" t="s">
        <v>908</v>
      </c>
      <c r="J953" s="2">
        <v>21303.352690037897</v>
      </c>
      <c r="K953" s="2">
        <v>639100.5807011368</v>
      </c>
      <c r="L953" s="204">
        <v>-1951319.9563222127</v>
      </c>
      <c r="M953" s="92">
        <v>2040836.1424534747</v>
      </c>
      <c r="N953" s="92">
        <v>2637851.5162094235</v>
      </c>
      <c r="O953" s="92">
        <v>1288099.1380291304</v>
      </c>
      <c r="P953" s="92">
        <v>1371800.0</v>
      </c>
      <c r="Q953" s="92">
        <v>752737.0044243443</v>
      </c>
      <c r="R953" s="92">
        <v>1266051.5162094235</v>
      </c>
      <c r="S953" s="92">
        <v>5807.418338205112</v>
      </c>
      <c r="T953" s="92">
        <v>4645.934670564091</v>
      </c>
      <c r="U953" s="92">
        <v>89516.186131262</v>
      </c>
      <c r="V953" s="92">
        <v>171223.2927531071</v>
      </c>
      <c r="W953" s="92">
        <v>439.27353421129453</v>
      </c>
      <c r="X953" s="92">
        <v>510.20903561336866</v>
      </c>
      <c r="Y953" s="92">
        <v>18408.05153559285</v>
      </c>
      <c r="Z953" s="92">
        <v>1.451854584551278</v>
      </c>
      <c r="AA953" s="92">
        <v>22.3790465328155</v>
      </c>
      <c r="AB953" s="87">
        <v>2000.0</v>
      </c>
      <c r="AC953" s="2">
        <v>1951319.9563222127</v>
      </c>
      <c r="AD953" s="92">
        <v>1288099.1380291304</v>
      </c>
      <c r="AE953" s="92">
        <v>752737.0044243443</v>
      </c>
      <c r="AF953" s="92">
        <v>89516.186131262</v>
      </c>
      <c r="AG953" s="92">
        <v>439.27353421129453</v>
      </c>
      <c r="AH953" s="2" t="s">
        <v>904</v>
      </c>
      <c r="AI953" s="2" t="s">
        <v>904</v>
      </c>
      <c r="AJ953" s="2" t="s">
        <v>904</v>
      </c>
      <c r="AK953" s="177">
        <v>4645.934670564091</v>
      </c>
      <c r="AL953" s="2" t="s">
        <v>904</v>
      </c>
      <c r="AM953" s="2" t="s">
        <v>904</v>
      </c>
      <c r="AN953" s="2" t="s">
        <v>904</v>
      </c>
      <c r="AO953" s="2" t="s">
        <v>904</v>
      </c>
      <c r="AP953" s="2" t="s">
        <v>904</v>
      </c>
      <c r="AQ953" s="2" t="s">
        <v>904</v>
      </c>
      <c r="AR953" s="2" t="s">
        <v>904</v>
      </c>
      <c r="AS953" s="2" t="s">
        <v>904</v>
      </c>
      <c r="AT953" s="2" t="s">
        <v>904</v>
      </c>
      <c r="AU953" s="2" t="s">
        <v>904</v>
      </c>
      <c r="AV953" s="2" t="s">
        <v>904</v>
      </c>
      <c r="AW953" s="2" t="s">
        <v>904</v>
      </c>
      <c r="AX953" s="2" t="s">
        <v>904</v>
      </c>
      <c r="AY953" s="2" t="s">
        <v>904</v>
      </c>
      <c r="AZ953" s="2" t="s">
        <v>904</v>
      </c>
      <c r="BA953" s="205">
        <v>6076958.68715421</v>
      </c>
      <c r="BB953" s="205">
        <v>110.8664943982485</v>
      </c>
      <c r="BC953" s="205">
        <v>110.8664943982485</v>
      </c>
      <c r="BD953" s="205">
        <v>110.8664943982485</v>
      </c>
      <c r="BE953" s="205">
        <v>5807.418338205112</v>
      </c>
      <c r="BF953" s="205">
        <v>5807.418338205112</v>
      </c>
      <c r="BG953" s="205">
        <v>0.0</v>
      </c>
      <c r="BH953" s="205">
        <v>4645.934670564091</v>
      </c>
      <c r="BI953" s="2" t="s">
        <v>904</v>
      </c>
      <c r="BJ953" s="2" t="s">
        <v>904</v>
      </c>
      <c r="BK953" s="203">
        <v>30.0</v>
      </c>
      <c r="BL953" s="2">
        <v>1.0</v>
      </c>
      <c r="BM953" s="207">
        <v>30.0</v>
      </c>
      <c r="BN953" s="208" t="s">
        <v>906</v>
      </c>
      <c r="BO953" s="87">
        <v>20.0</v>
      </c>
      <c r="BP953" s="101">
        <v>0.05</v>
      </c>
      <c r="BQ953" s="101">
        <v>0.04</v>
      </c>
      <c r="BR953" s="2">
        <v>100.0</v>
      </c>
      <c r="BS953" s="2">
        <v>100.0</v>
      </c>
    </row>
    <row r="954" ht="12.75" customHeight="1">
      <c r="A954" s="87" t="str">
        <f t="shared" si="1"/>
        <v>Indonesia Salt marsh Conservation  Large</v>
      </c>
      <c r="B954" s="87" t="s">
        <v>162</v>
      </c>
      <c r="C954" s="203" t="s">
        <v>184</v>
      </c>
      <c r="D954" s="203" t="s">
        <v>585</v>
      </c>
      <c r="E954" s="203" t="s">
        <v>168</v>
      </c>
      <c r="F954" s="203" t="s">
        <v>175</v>
      </c>
      <c r="G954" s="2"/>
      <c r="H954" s="177">
        <v>8000.0</v>
      </c>
      <c r="I954" s="2" t="s">
        <v>908</v>
      </c>
      <c r="J954" s="2">
        <v>10200.41753483538</v>
      </c>
      <c r="K954" s="2">
        <v>306012.5260450614</v>
      </c>
      <c r="L954" s="204">
        <v>-1039913.116947744</v>
      </c>
      <c r="M954" s="92">
        <v>2190952.7516954914</v>
      </c>
      <c r="N954" s="92">
        <v>2912701.7067130813</v>
      </c>
      <c r="O954" s="92">
        <v>1288099.1380291304</v>
      </c>
      <c r="P954" s="92">
        <v>1371800.0</v>
      </c>
      <c r="Q954" s="92">
        <v>902853.6136663612</v>
      </c>
      <c r="R954" s="92">
        <v>1540901.7067130813</v>
      </c>
      <c r="S954" s="92">
        <v>95598.06461193103</v>
      </c>
      <c r="T954" s="92">
        <v>76478.45168954482</v>
      </c>
      <c r="U954" s="92">
        <v>1511149.170030878</v>
      </c>
      <c r="V954" s="92">
        <v>2776060.1637517246</v>
      </c>
      <c r="W954" s="92">
        <v>28.64797473397348</v>
      </c>
      <c r="X954" s="92">
        <v>273.8690939619364</v>
      </c>
      <c r="Y954" s="92">
        <v>5021.883936366624</v>
      </c>
      <c r="Z954" s="92">
        <v>11.949758076491378</v>
      </c>
      <c r="AA954" s="92">
        <v>188.89364625385974</v>
      </c>
      <c r="AB954" s="87">
        <v>4000.0</v>
      </c>
      <c r="AC954" s="2">
        <v>1039913.116947744</v>
      </c>
      <c r="AD954" s="92">
        <v>1288099.1380291304</v>
      </c>
      <c r="AE954" s="92">
        <v>902853.6136663612</v>
      </c>
      <c r="AF954" s="92">
        <v>1511149.170030878</v>
      </c>
      <c r="AG954" s="92">
        <v>28.64797473397348</v>
      </c>
      <c r="AH954" s="2" t="s">
        <v>904</v>
      </c>
      <c r="AI954" s="2" t="s">
        <v>904</v>
      </c>
      <c r="AJ954" s="2" t="s">
        <v>904</v>
      </c>
      <c r="AK954" s="177">
        <v>76478.45168954482</v>
      </c>
      <c r="AL954" s="2" t="s">
        <v>904</v>
      </c>
      <c r="AM954" s="2" t="s">
        <v>904</v>
      </c>
      <c r="AN954" s="2" t="s">
        <v>904</v>
      </c>
      <c r="AO954" s="2" t="s">
        <v>904</v>
      </c>
      <c r="AP954" s="2" t="s">
        <v>904</v>
      </c>
      <c r="AQ954" s="2" t="s">
        <v>904</v>
      </c>
      <c r="AR954" s="2" t="s">
        <v>904</v>
      </c>
      <c r="AS954" s="2" t="s">
        <v>904</v>
      </c>
      <c r="AT954" s="2" t="s">
        <v>904</v>
      </c>
      <c r="AU954" s="2" t="s">
        <v>904</v>
      </c>
      <c r="AV954" s="2" t="s">
        <v>904</v>
      </c>
      <c r="AW954" s="2" t="s">
        <v>904</v>
      </c>
      <c r="AX954" s="2" t="s">
        <v>904</v>
      </c>
      <c r="AY954" s="2" t="s">
        <v>904</v>
      </c>
      <c r="AZ954" s="2" t="s">
        <v>904</v>
      </c>
      <c r="BA954" s="205">
        <v>348653.01152767864</v>
      </c>
      <c r="BB954" s="205">
        <v>436.28104103112037</v>
      </c>
      <c r="BC954" s="205">
        <v>436.28104103112037</v>
      </c>
      <c r="BD954" s="205">
        <v>436.28104103112037</v>
      </c>
      <c r="BE954" s="205">
        <v>95598.06461193103</v>
      </c>
      <c r="BF954" s="205">
        <v>95598.06461193103</v>
      </c>
      <c r="BG954" s="205">
        <v>0.0</v>
      </c>
      <c r="BH954" s="205">
        <v>76478.45168954482</v>
      </c>
      <c r="BI954" s="2" t="s">
        <v>904</v>
      </c>
      <c r="BJ954" s="2" t="s">
        <v>904</v>
      </c>
      <c r="BK954" s="203">
        <v>30.0</v>
      </c>
      <c r="BL954" s="2">
        <v>3.0</v>
      </c>
      <c r="BM954" s="207">
        <v>30.0</v>
      </c>
      <c r="BN954" s="208" t="s">
        <v>906</v>
      </c>
      <c r="BO954" s="87">
        <v>20.0</v>
      </c>
      <c r="BP954" s="101">
        <v>0.05</v>
      </c>
      <c r="BQ954" s="101">
        <v>0.04</v>
      </c>
      <c r="BR954" s="2">
        <v>100.0</v>
      </c>
      <c r="BS954" s="2">
        <v>100.0</v>
      </c>
    </row>
    <row r="955" ht="12.75" customHeight="1">
      <c r="A955" s="87" t="str">
        <f t="shared" si="1"/>
        <v>Indonesia Salt marsh Conservation  Large</v>
      </c>
      <c r="B955" s="87" t="s">
        <v>162</v>
      </c>
      <c r="C955" s="203" t="s">
        <v>184</v>
      </c>
      <c r="D955" s="203" t="s">
        <v>585</v>
      </c>
      <c r="E955" s="203" t="s">
        <v>168</v>
      </c>
      <c r="F955" s="203" t="s">
        <v>175</v>
      </c>
      <c r="G955" s="2"/>
      <c r="H955" s="177">
        <v>8000.0</v>
      </c>
      <c r="I955" s="2" t="s">
        <v>908</v>
      </c>
      <c r="J955" s="2">
        <v>10200.41753483538</v>
      </c>
      <c r="K955" s="2">
        <v>306012.5260450614</v>
      </c>
      <c r="L955" s="204">
        <v>-1039913.116947744</v>
      </c>
      <c r="M955" s="92">
        <v>2190952.7516954914</v>
      </c>
      <c r="N955" s="92">
        <v>2912701.7067130813</v>
      </c>
      <c r="O955" s="92">
        <v>1288099.1380291304</v>
      </c>
      <c r="P955" s="92">
        <v>1371800.0</v>
      </c>
      <c r="Q955" s="92">
        <v>902853.6136663612</v>
      </c>
      <c r="R955" s="92">
        <v>1540901.7067130813</v>
      </c>
      <c r="S955" s="92">
        <v>95598.06461193103</v>
      </c>
      <c r="T955" s="92">
        <v>76478.45168954482</v>
      </c>
      <c r="U955" s="92">
        <v>1511149.170030878</v>
      </c>
      <c r="V955" s="92">
        <v>2776060.1637517246</v>
      </c>
      <c r="W955" s="92">
        <v>28.64797473397348</v>
      </c>
      <c r="X955" s="92">
        <v>273.8690939619364</v>
      </c>
      <c r="Y955" s="92">
        <v>5021.883936366624</v>
      </c>
      <c r="Z955" s="92">
        <v>11.949758076491378</v>
      </c>
      <c r="AA955" s="92">
        <v>188.89364625385974</v>
      </c>
      <c r="AB955" s="87">
        <v>4000.0</v>
      </c>
      <c r="AC955" s="2">
        <v>1039913.116947744</v>
      </c>
      <c r="AD955" s="92">
        <v>1288099.1380291304</v>
      </c>
      <c r="AE955" s="92">
        <v>902853.6136663612</v>
      </c>
      <c r="AF955" s="92">
        <v>1511149.170030878</v>
      </c>
      <c r="AG955" s="92">
        <v>28.64797473397348</v>
      </c>
      <c r="AH955" s="2" t="s">
        <v>904</v>
      </c>
      <c r="AI955" s="2" t="s">
        <v>904</v>
      </c>
      <c r="AJ955" s="2" t="s">
        <v>904</v>
      </c>
      <c r="AK955" s="177">
        <v>76478.45168954482</v>
      </c>
      <c r="AL955" s="2" t="s">
        <v>904</v>
      </c>
      <c r="AM955" s="2" t="s">
        <v>904</v>
      </c>
      <c r="AN955" s="2" t="s">
        <v>904</v>
      </c>
      <c r="AO955" s="2" t="s">
        <v>904</v>
      </c>
      <c r="AP955" s="2" t="s">
        <v>904</v>
      </c>
      <c r="AQ955" s="2" t="s">
        <v>904</v>
      </c>
      <c r="AR955" s="2" t="s">
        <v>904</v>
      </c>
      <c r="AS955" s="2" t="s">
        <v>904</v>
      </c>
      <c r="AT955" s="2" t="s">
        <v>904</v>
      </c>
      <c r="AU955" s="2" t="s">
        <v>904</v>
      </c>
      <c r="AV955" s="2" t="s">
        <v>904</v>
      </c>
      <c r="AW955" s="2" t="s">
        <v>904</v>
      </c>
      <c r="AX955" s="2" t="s">
        <v>904</v>
      </c>
      <c r="AY955" s="2" t="s">
        <v>904</v>
      </c>
      <c r="AZ955" s="2" t="s">
        <v>904</v>
      </c>
      <c r="BA955" s="205">
        <v>348653.01152767864</v>
      </c>
      <c r="BB955" s="205">
        <v>436.28104103112037</v>
      </c>
      <c r="BC955" s="205">
        <v>436.28104103112037</v>
      </c>
      <c r="BD955" s="205">
        <v>436.28104103112037</v>
      </c>
      <c r="BE955" s="205">
        <v>95598.06461193103</v>
      </c>
      <c r="BF955" s="205">
        <v>95598.06461193103</v>
      </c>
      <c r="BG955" s="205">
        <v>0.0</v>
      </c>
      <c r="BH955" s="205">
        <v>76478.45168954482</v>
      </c>
      <c r="BI955" s="2" t="s">
        <v>904</v>
      </c>
      <c r="BJ955" s="2" t="s">
        <v>904</v>
      </c>
      <c r="BK955" s="203">
        <v>30.0</v>
      </c>
      <c r="BL955" s="2">
        <v>3.0</v>
      </c>
      <c r="BM955" s="207">
        <v>30.0</v>
      </c>
      <c r="BN955" s="208" t="s">
        <v>906</v>
      </c>
      <c r="BO955" s="87">
        <v>20.0</v>
      </c>
      <c r="BP955" s="101">
        <v>0.05</v>
      </c>
      <c r="BQ955" s="101">
        <v>0.04</v>
      </c>
      <c r="BR955" s="2">
        <v>100.0</v>
      </c>
      <c r="BS955" s="2">
        <v>100.0</v>
      </c>
    </row>
    <row r="956" ht="12.75" customHeight="1">
      <c r="A956" s="87" t="str">
        <f t="shared" si="1"/>
        <v>Indonesia Mangrove Conservation  Medium</v>
      </c>
      <c r="B956" s="87" t="s">
        <v>162</v>
      </c>
      <c r="C956" s="203" t="s">
        <v>184</v>
      </c>
      <c r="D956" s="203" t="s">
        <v>585</v>
      </c>
      <c r="E956" s="203" t="s">
        <v>160</v>
      </c>
      <c r="F956" s="203" t="s">
        <v>175</v>
      </c>
      <c r="G956" s="2"/>
      <c r="H956" s="177">
        <v>20000.0</v>
      </c>
      <c r="I956" s="2" t="s">
        <v>903</v>
      </c>
      <c r="J956" s="2">
        <v>1.777118128080205E7</v>
      </c>
      <c r="K956" s="2">
        <v>4.091669688352547E7</v>
      </c>
      <c r="L956" s="204">
        <v>-660418.1777506731</v>
      </c>
      <c r="M956" s="92">
        <v>2458693.781289272</v>
      </c>
      <c r="N956" s="92">
        <v>3381578.3935607374</v>
      </c>
      <c r="O956" s="92">
        <v>1288099.1380291304</v>
      </c>
      <c r="P956" s="92">
        <v>1371800.0</v>
      </c>
      <c r="Q956" s="92">
        <v>1170594.6432601414</v>
      </c>
      <c r="R956" s="92">
        <v>2009778.3935607371</v>
      </c>
      <c r="S956" s="92">
        <v>1998805.003469174</v>
      </c>
      <c r="T956" s="92">
        <v>1599044.0027753387</v>
      </c>
      <c r="U956" s="92">
        <v>2461516.4181638923</v>
      </c>
      <c r="V956" s="92">
        <v>4419695.930056693</v>
      </c>
      <c r="W956" s="92">
        <v>1.5376023280296882</v>
      </c>
      <c r="X956" s="92">
        <v>122.9346890644636</v>
      </c>
      <c r="Y956" s="92">
        <v>1713.1503236407323</v>
      </c>
      <c r="Z956" s="92">
        <v>99.94025017345871</v>
      </c>
      <c r="AA956" s="92">
        <v>123.07582090819461</v>
      </c>
      <c r="AB956" s="87">
        <v>20000.0</v>
      </c>
      <c r="AC956" s="2">
        <v>660418.1777506731</v>
      </c>
      <c r="AD956" s="92">
        <v>1288099.1380291304</v>
      </c>
      <c r="AE956" s="92">
        <v>1170594.6432601414</v>
      </c>
      <c r="AF956" s="92">
        <v>2461516.4181638923</v>
      </c>
      <c r="AG956" s="92">
        <v>1.5376023280296882</v>
      </c>
      <c r="AH956" s="2" t="s">
        <v>904</v>
      </c>
      <c r="AI956" s="2" t="s">
        <v>904</v>
      </c>
      <c r="AJ956" s="2" t="s">
        <v>904</v>
      </c>
      <c r="AK956" s="177">
        <v>1599044.0027753387</v>
      </c>
      <c r="AL956" s="2" t="s">
        <v>904</v>
      </c>
      <c r="AM956" s="2" t="s">
        <v>904</v>
      </c>
      <c r="AN956" s="2" t="s">
        <v>904</v>
      </c>
      <c r="AO956" s="2" t="s">
        <v>904</v>
      </c>
      <c r="AP956" s="2" t="s">
        <v>904</v>
      </c>
      <c r="AQ956" s="2" t="s">
        <v>904</v>
      </c>
      <c r="AR956" s="2" t="s">
        <v>904</v>
      </c>
      <c r="AS956" s="2" t="s">
        <v>904</v>
      </c>
      <c r="AT956" s="2" t="s">
        <v>904</v>
      </c>
      <c r="AU956" s="2" t="s">
        <v>904</v>
      </c>
      <c r="AV956" s="2" t="s">
        <v>904</v>
      </c>
      <c r="AW956" s="2" t="s">
        <v>904</v>
      </c>
      <c r="AX956" s="2" t="s">
        <v>904</v>
      </c>
      <c r="AY956" s="2" t="s">
        <v>904</v>
      </c>
      <c r="AZ956" s="2" t="s">
        <v>904</v>
      </c>
      <c r="BA956" s="205">
        <v>5.87233731666956E7</v>
      </c>
      <c r="BB956" s="205">
        <v>1435.1885805701713</v>
      </c>
      <c r="BC956" s="205">
        <v>1435.1885805701713</v>
      </c>
      <c r="BD956" s="205">
        <v>1435.1885805701713</v>
      </c>
      <c r="BE956" s="205">
        <v>1998805.003469174</v>
      </c>
      <c r="BF956" s="205">
        <v>1998805.003469174</v>
      </c>
      <c r="BG956" s="205">
        <v>0.0</v>
      </c>
      <c r="BH956" s="205">
        <v>1599044.0027753387</v>
      </c>
      <c r="BI956" s="2" t="s">
        <v>904</v>
      </c>
      <c r="BJ956" s="2" t="s">
        <v>904</v>
      </c>
      <c r="BK956" s="203">
        <v>2.3024185188931243</v>
      </c>
      <c r="BL956" s="2">
        <v>3.0</v>
      </c>
      <c r="BM956" s="207">
        <v>2.3024185188931243</v>
      </c>
      <c r="BN956" s="208" t="s">
        <v>905</v>
      </c>
      <c r="BO956" s="87">
        <v>20.0</v>
      </c>
      <c r="BP956" s="101">
        <v>0.05</v>
      </c>
      <c r="BQ956" s="101">
        <v>0.04</v>
      </c>
      <c r="BR956" s="2">
        <v>100.0</v>
      </c>
      <c r="BS956" s="2">
        <v>100.0</v>
      </c>
    </row>
    <row r="957" ht="12.75" customHeight="1">
      <c r="A957" s="87" t="str">
        <f t="shared" si="1"/>
        <v>Indonesia Mangrove Conservation  Medium</v>
      </c>
      <c r="B957" s="87" t="s">
        <v>162</v>
      </c>
      <c r="C957" s="203" t="s">
        <v>184</v>
      </c>
      <c r="D957" s="203" t="s">
        <v>585</v>
      </c>
      <c r="E957" s="203" t="s">
        <v>160</v>
      </c>
      <c r="F957" s="203" t="s">
        <v>175</v>
      </c>
      <c r="G957" s="2"/>
      <c r="H957" s="177">
        <v>20000.0</v>
      </c>
      <c r="I957" s="2" t="s">
        <v>903</v>
      </c>
      <c r="J957" s="2">
        <v>1.777118128080205E7</v>
      </c>
      <c r="K957" s="2">
        <v>4.091669688352547E7</v>
      </c>
      <c r="L957" s="204">
        <v>-660418.1777506731</v>
      </c>
      <c r="M957" s="92">
        <v>2458693.781289272</v>
      </c>
      <c r="N957" s="92">
        <v>3381578.3935607374</v>
      </c>
      <c r="O957" s="92">
        <v>1288099.1380291304</v>
      </c>
      <c r="P957" s="92">
        <v>1371800.0</v>
      </c>
      <c r="Q957" s="92">
        <v>1170594.6432601414</v>
      </c>
      <c r="R957" s="92">
        <v>2009778.3935607371</v>
      </c>
      <c r="S957" s="92">
        <v>1998805.003469174</v>
      </c>
      <c r="T957" s="92">
        <v>1599044.0027753387</v>
      </c>
      <c r="U957" s="92">
        <v>2461516.4181638923</v>
      </c>
      <c r="V957" s="92">
        <v>4419695.930056693</v>
      </c>
      <c r="W957" s="92">
        <v>1.5376023280296882</v>
      </c>
      <c r="X957" s="92">
        <v>122.9346890644636</v>
      </c>
      <c r="Y957" s="92">
        <v>1713.1503236407323</v>
      </c>
      <c r="Z957" s="92">
        <v>99.94025017345871</v>
      </c>
      <c r="AA957" s="92">
        <v>123.07582090819461</v>
      </c>
      <c r="AB957" s="87">
        <v>20000.0</v>
      </c>
      <c r="AC957" s="2">
        <v>660418.1777506731</v>
      </c>
      <c r="AD957" s="92">
        <v>1288099.1380291304</v>
      </c>
      <c r="AE957" s="92">
        <v>1170594.6432601414</v>
      </c>
      <c r="AF957" s="92">
        <v>2461516.4181638923</v>
      </c>
      <c r="AG957" s="92">
        <v>1.5376023280296882</v>
      </c>
      <c r="AH957" s="2" t="s">
        <v>904</v>
      </c>
      <c r="AI957" s="2" t="s">
        <v>904</v>
      </c>
      <c r="AJ957" s="2" t="s">
        <v>904</v>
      </c>
      <c r="AK957" s="177">
        <v>1599044.0027753387</v>
      </c>
      <c r="AL957" s="2" t="s">
        <v>904</v>
      </c>
      <c r="AM957" s="2" t="s">
        <v>904</v>
      </c>
      <c r="AN957" s="2" t="s">
        <v>904</v>
      </c>
      <c r="AO957" s="2" t="s">
        <v>904</v>
      </c>
      <c r="AP957" s="2" t="s">
        <v>904</v>
      </c>
      <c r="AQ957" s="2" t="s">
        <v>904</v>
      </c>
      <c r="AR957" s="2" t="s">
        <v>904</v>
      </c>
      <c r="AS957" s="2" t="s">
        <v>904</v>
      </c>
      <c r="AT957" s="2" t="s">
        <v>904</v>
      </c>
      <c r="AU957" s="2" t="s">
        <v>904</v>
      </c>
      <c r="AV957" s="2" t="s">
        <v>904</v>
      </c>
      <c r="AW957" s="2" t="s">
        <v>904</v>
      </c>
      <c r="AX957" s="2" t="s">
        <v>904</v>
      </c>
      <c r="AY957" s="2" t="s">
        <v>904</v>
      </c>
      <c r="AZ957" s="2" t="s">
        <v>904</v>
      </c>
      <c r="BA957" s="205">
        <v>5.87233731666956E7</v>
      </c>
      <c r="BB957" s="205">
        <v>1435.1885805701713</v>
      </c>
      <c r="BC957" s="205">
        <v>1435.1885805701713</v>
      </c>
      <c r="BD957" s="205">
        <v>1435.1885805701713</v>
      </c>
      <c r="BE957" s="205">
        <v>1998805.003469174</v>
      </c>
      <c r="BF957" s="205">
        <v>1998805.003469174</v>
      </c>
      <c r="BG957" s="205">
        <v>0.0</v>
      </c>
      <c r="BH957" s="205">
        <v>1599044.0027753387</v>
      </c>
      <c r="BI957" s="2" t="s">
        <v>904</v>
      </c>
      <c r="BJ957" s="2" t="s">
        <v>904</v>
      </c>
      <c r="BK957" s="203">
        <v>2.3024185188931243</v>
      </c>
      <c r="BL957" s="2">
        <v>3.0</v>
      </c>
      <c r="BM957" s="207">
        <v>2.3024185188931243</v>
      </c>
      <c r="BN957" s="208" t="s">
        <v>905</v>
      </c>
      <c r="BO957" s="87">
        <v>20.0</v>
      </c>
      <c r="BP957" s="101">
        <v>0.05</v>
      </c>
      <c r="BQ957" s="101">
        <v>0.04</v>
      </c>
      <c r="BR957" s="2">
        <v>100.0</v>
      </c>
      <c r="BS957" s="2">
        <v>100.0</v>
      </c>
    </row>
    <row r="958" ht="12.75" customHeight="1">
      <c r="A958" s="87" t="str">
        <f t="shared" si="1"/>
        <v>Indonesia Seagrass Conservation  Medium</v>
      </c>
      <c r="B958" s="87" t="s">
        <v>162</v>
      </c>
      <c r="C958" s="203" t="s">
        <v>184</v>
      </c>
      <c r="D958" s="203" t="s">
        <v>585</v>
      </c>
      <c r="E958" s="203" t="s">
        <v>167</v>
      </c>
      <c r="F958" s="203" t="s">
        <v>175</v>
      </c>
      <c r="G958" s="2"/>
      <c r="H958" s="177">
        <v>2000.0</v>
      </c>
      <c r="I958" s="2" t="s">
        <v>903</v>
      </c>
      <c r="J958" s="2">
        <v>21303.352690037897</v>
      </c>
      <c r="K958" s="2">
        <v>2.1233981100234166E7</v>
      </c>
      <c r="L958" s="204">
        <v>-1069513.3624406846</v>
      </c>
      <c r="M958" s="92">
        <v>2180346.0214810176</v>
      </c>
      <c r="N958" s="92">
        <v>2904707.4708503527</v>
      </c>
      <c r="O958" s="92">
        <v>1288099.1380291304</v>
      </c>
      <c r="P958" s="92">
        <v>1371800.0</v>
      </c>
      <c r="Q958" s="92">
        <v>892246.8834518874</v>
      </c>
      <c r="R958" s="92">
        <v>1532907.4708503527</v>
      </c>
      <c r="S958" s="92">
        <v>2903.709169102556</v>
      </c>
      <c r="T958" s="92">
        <v>2322.9673352820455</v>
      </c>
      <c r="U958" s="92">
        <v>1487078.139086472</v>
      </c>
      <c r="V958" s="92">
        <v>2844428.7738329624</v>
      </c>
      <c r="W958" s="92">
        <v>938.6038229488443</v>
      </c>
      <c r="X958" s="92">
        <v>1090.1730107405087</v>
      </c>
      <c r="Y958" s="92">
        <v>39332.821576352886</v>
      </c>
      <c r="Z958" s="92">
        <v>1.451854584551278</v>
      </c>
      <c r="AA958" s="92">
        <v>743.539069543236</v>
      </c>
      <c r="AB958" s="87">
        <v>2000.0</v>
      </c>
      <c r="AC958" s="2">
        <v>1069513.3624406846</v>
      </c>
      <c r="AD958" s="92">
        <v>1288099.1380291304</v>
      </c>
      <c r="AE958" s="92">
        <v>892246.8834518874</v>
      </c>
      <c r="AF958" s="92">
        <v>1487078.139086472</v>
      </c>
      <c r="AG958" s="92">
        <v>938.6038229488443</v>
      </c>
      <c r="AH958" s="2" t="s">
        <v>904</v>
      </c>
      <c r="AI958" s="2" t="s">
        <v>904</v>
      </c>
      <c r="AJ958" s="2" t="s">
        <v>904</v>
      </c>
      <c r="AK958" s="177">
        <v>2322.9673352820455</v>
      </c>
      <c r="AL958" s="2" t="s">
        <v>904</v>
      </c>
      <c r="AM958" s="2" t="s">
        <v>904</v>
      </c>
      <c r="AN958" s="2" t="s">
        <v>904</v>
      </c>
      <c r="AO958" s="2" t="s">
        <v>904</v>
      </c>
      <c r="AP958" s="2" t="s">
        <v>904</v>
      </c>
      <c r="AQ958" s="2" t="s">
        <v>904</v>
      </c>
      <c r="AR958" s="2" t="s">
        <v>904</v>
      </c>
      <c r="AS958" s="2" t="s">
        <v>904</v>
      </c>
      <c r="AT958" s="2" t="s">
        <v>904</v>
      </c>
      <c r="AU958" s="2" t="s">
        <v>904</v>
      </c>
      <c r="AV958" s="2" t="s">
        <v>904</v>
      </c>
      <c r="AW958" s="2" t="s">
        <v>904</v>
      </c>
      <c r="AX958" s="2" t="s">
        <v>904</v>
      </c>
      <c r="AY958" s="2" t="s">
        <v>904</v>
      </c>
      <c r="AZ958" s="2" t="s">
        <v>904</v>
      </c>
      <c r="BA958" s="205">
        <v>6076958.68715421</v>
      </c>
      <c r="BB958" s="205">
        <v>55.43324719912425</v>
      </c>
      <c r="BC958" s="205">
        <v>55.43324719912425</v>
      </c>
      <c r="BD958" s="205">
        <v>55.43324719912425</v>
      </c>
      <c r="BE958" s="205">
        <v>2903.709169102556</v>
      </c>
      <c r="BF958" s="205">
        <v>2903.709169102556</v>
      </c>
      <c r="BG958" s="205">
        <v>0.0</v>
      </c>
      <c r="BH958" s="205">
        <v>2322.9673352820455</v>
      </c>
      <c r="BI958" s="2" t="s">
        <v>904</v>
      </c>
      <c r="BJ958" s="2" t="s">
        <v>904</v>
      </c>
      <c r="BK958" s="203">
        <v>996.7436304128706</v>
      </c>
      <c r="BL958" s="2">
        <v>3.0</v>
      </c>
      <c r="BM958" s="207">
        <v>996.7436304128706</v>
      </c>
      <c r="BN958" s="208" t="s">
        <v>905</v>
      </c>
      <c r="BO958" s="87">
        <v>20.0</v>
      </c>
      <c r="BP958" s="101">
        <v>0.05</v>
      </c>
      <c r="BQ958" s="101">
        <v>0.04</v>
      </c>
      <c r="BR958" s="2">
        <v>100.0</v>
      </c>
      <c r="BS958" s="2">
        <v>100.0</v>
      </c>
    </row>
    <row r="959" ht="12.75" customHeight="1">
      <c r="A959" s="87" t="str">
        <f t="shared" si="1"/>
        <v>Indonesia Seagrass Conservation  Medium</v>
      </c>
      <c r="B959" s="87" t="s">
        <v>162</v>
      </c>
      <c r="C959" s="203" t="s">
        <v>184</v>
      </c>
      <c r="D959" s="203" t="s">
        <v>585</v>
      </c>
      <c r="E959" s="203" t="s">
        <v>167</v>
      </c>
      <c r="F959" s="203" t="s">
        <v>175</v>
      </c>
      <c r="G959" s="2"/>
      <c r="H959" s="177">
        <v>2000.0</v>
      </c>
      <c r="I959" s="2" t="s">
        <v>903</v>
      </c>
      <c r="J959" s="2">
        <v>21303.352690037897</v>
      </c>
      <c r="K959" s="2">
        <v>2.1233981100234166E7</v>
      </c>
      <c r="L959" s="204">
        <v>-1069513.3624406846</v>
      </c>
      <c r="M959" s="92">
        <v>2180346.0214810176</v>
      </c>
      <c r="N959" s="92">
        <v>2904707.4708503527</v>
      </c>
      <c r="O959" s="92">
        <v>1288099.1380291304</v>
      </c>
      <c r="P959" s="92">
        <v>1371800.0</v>
      </c>
      <c r="Q959" s="92">
        <v>892246.8834518874</v>
      </c>
      <c r="R959" s="92">
        <v>1532907.4708503527</v>
      </c>
      <c r="S959" s="92">
        <v>2903.709169102556</v>
      </c>
      <c r="T959" s="92">
        <v>2322.9673352820455</v>
      </c>
      <c r="U959" s="92">
        <v>1487078.139086472</v>
      </c>
      <c r="V959" s="92">
        <v>2844428.7738329624</v>
      </c>
      <c r="W959" s="92">
        <v>938.6038229488443</v>
      </c>
      <c r="X959" s="92">
        <v>1090.1730107405087</v>
      </c>
      <c r="Y959" s="92">
        <v>39332.821576352886</v>
      </c>
      <c r="Z959" s="92">
        <v>1.451854584551278</v>
      </c>
      <c r="AA959" s="92">
        <v>743.539069543236</v>
      </c>
      <c r="AB959" s="87">
        <v>2000.0</v>
      </c>
      <c r="AC959" s="2">
        <v>1069513.3624406846</v>
      </c>
      <c r="AD959" s="92">
        <v>1288099.1380291304</v>
      </c>
      <c r="AE959" s="92">
        <v>892246.8834518874</v>
      </c>
      <c r="AF959" s="92">
        <v>1487078.139086472</v>
      </c>
      <c r="AG959" s="92">
        <v>938.6038229488443</v>
      </c>
      <c r="AH959" s="2" t="s">
        <v>904</v>
      </c>
      <c r="AI959" s="2" t="s">
        <v>904</v>
      </c>
      <c r="AJ959" s="2" t="s">
        <v>904</v>
      </c>
      <c r="AK959" s="177">
        <v>2322.9673352820455</v>
      </c>
      <c r="AL959" s="2" t="s">
        <v>904</v>
      </c>
      <c r="AM959" s="2" t="s">
        <v>904</v>
      </c>
      <c r="AN959" s="2" t="s">
        <v>904</v>
      </c>
      <c r="AO959" s="2" t="s">
        <v>904</v>
      </c>
      <c r="AP959" s="2" t="s">
        <v>904</v>
      </c>
      <c r="AQ959" s="2" t="s">
        <v>904</v>
      </c>
      <c r="AR959" s="2" t="s">
        <v>904</v>
      </c>
      <c r="AS959" s="2" t="s">
        <v>904</v>
      </c>
      <c r="AT959" s="2" t="s">
        <v>904</v>
      </c>
      <c r="AU959" s="2" t="s">
        <v>904</v>
      </c>
      <c r="AV959" s="2" t="s">
        <v>904</v>
      </c>
      <c r="AW959" s="2" t="s">
        <v>904</v>
      </c>
      <c r="AX959" s="2" t="s">
        <v>904</v>
      </c>
      <c r="AY959" s="2" t="s">
        <v>904</v>
      </c>
      <c r="AZ959" s="2" t="s">
        <v>904</v>
      </c>
      <c r="BA959" s="205">
        <v>6076958.68715421</v>
      </c>
      <c r="BB959" s="205">
        <v>55.43324719912425</v>
      </c>
      <c r="BC959" s="205">
        <v>55.43324719912425</v>
      </c>
      <c r="BD959" s="205">
        <v>55.43324719912425</v>
      </c>
      <c r="BE959" s="205">
        <v>2903.709169102556</v>
      </c>
      <c r="BF959" s="205">
        <v>2903.709169102556</v>
      </c>
      <c r="BG959" s="205">
        <v>0.0</v>
      </c>
      <c r="BH959" s="205">
        <v>2322.9673352820455</v>
      </c>
      <c r="BI959" s="2" t="s">
        <v>904</v>
      </c>
      <c r="BJ959" s="2" t="s">
        <v>904</v>
      </c>
      <c r="BK959" s="203">
        <v>996.7436304128706</v>
      </c>
      <c r="BL959" s="2">
        <v>3.0</v>
      </c>
      <c r="BM959" s="207">
        <v>996.7436304128706</v>
      </c>
      <c r="BN959" s="208" t="s">
        <v>905</v>
      </c>
      <c r="BO959" s="87">
        <v>20.0</v>
      </c>
      <c r="BP959" s="101">
        <v>0.05</v>
      </c>
      <c r="BQ959" s="101">
        <v>0.04</v>
      </c>
      <c r="BR959" s="2">
        <v>100.0</v>
      </c>
      <c r="BS959" s="2">
        <v>100.0</v>
      </c>
    </row>
    <row r="960" ht="12.75" customHeight="1">
      <c r="A960" s="87" t="str">
        <f t="shared" si="1"/>
        <v>Indonesia Salt marsh Conservation  Medium</v>
      </c>
      <c r="B960" s="87" t="s">
        <v>162</v>
      </c>
      <c r="C960" s="203" t="s">
        <v>184</v>
      </c>
      <c r="D960" s="203" t="s">
        <v>585</v>
      </c>
      <c r="E960" s="203" t="s">
        <v>168</v>
      </c>
      <c r="F960" s="203" t="s">
        <v>175</v>
      </c>
      <c r="G960" s="2"/>
      <c r="H960" s="177">
        <v>4000.0</v>
      </c>
      <c r="I960" s="2" t="s">
        <v>903</v>
      </c>
      <c r="J960" s="2">
        <v>10200.41753483538</v>
      </c>
      <c r="K960" s="2">
        <v>953489.2059706128</v>
      </c>
      <c r="L960" s="204">
        <v>-632039.7317369478</v>
      </c>
      <c r="M960" s="92">
        <v>2271040.589006705</v>
      </c>
      <c r="N960" s="92">
        <v>3059937.233017168</v>
      </c>
      <c r="O960" s="92">
        <v>1288099.1380291304</v>
      </c>
      <c r="P960" s="92">
        <v>1371800.0</v>
      </c>
      <c r="Q960" s="92">
        <v>982941.450977575</v>
      </c>
      <c r="R960" s="92">
        <v>1688137.2330171678</v>
      </c>
      <c r="S960" s="92">
        <v>47799.03230596551</v>
      </c>
      <c r="T960" s="92">
        <v>38239.22584477241</v>
      </c>
      <c r="U960" s="92">
        <v>2354257.2600830733</v>
      </c>
      <c r="V960" s="92">
        <v>4324893.878482133</v>
      </c>
      <c r="W960" s="92">
        <v>59.390339078142546</v>
      </c>
      <c r="X960" s="92">
        <v>567.7601472516764</v>
      </c>
      <c r="Y960" s="92">
        <v>10410.906619454543</v>
      </c>
      <c r="Z960" s="92">
        <v>11.949758076491378</v>
      </c>
      <c r="AA960" s="92">
        <v>588.5643150207683</v>
      </c>
      <c r="AB960" s="87">
        <v>4000.0</v>
      </c>
      <c r="AC960" s="2">
        <v>632039.7317369478</v>
      </c>
      <c r="AD960" s="92">
        <v>1288099.1380291304</v>
      </c>
      <c r="AE960" s="92">
        <v>982941.450977575</v>
      </c>
      <c r="AF960" s="92">
        <v>2354257.2600830733</v>
      </c>
      <c r="AG960" s="92">
        <v>59.390339078142546</v>
      </c>
      <c r="AH960" s="2" t="s">
        <v>904</v>
      </c>
      <c r="AI960" s="2" t="s">
        <v>904</v>
      </c>
      <c r="AJ960" s="2" t="s">
        <v>904</v>
      </c>
      <c r="AK960" s="177">
        <v>38239.22584477241</v>
      </c>
      <c r="AL960" s="2" t="s">
        <v>904</v>
      </c>
      <c r="AM960" s="2" t="s">
        <v>904</v>
      </c>
      <c r="AN960" s="2" t="s">
        <v>904</v>
      </c>
      <c r="AO960" s="2" t="s">
        <v>904</v>
      </c>
      <c r="AP960" s="2" t="s">
        <v>904</v>
      </c>
      <c r="AQ960" s="2" t="s">
        <v>904</v>
      </c>
      <c r="AR960" s="2" t="s">
        <v>904</v>
      </c>
      <c r="AS960" s="2" t="s">
        <v>904</v>
      </c>
      <c r="AT960" s="2" t="s">
        <v>904</v>
      </c>
      <c r="AU960" s="2" t="s">
        <v>904</v>
      </c>
      <c r="AV960" s="2" t="s">
        <v>904</v>
      </c>
      <c r="AW960" s="2" t="s">
        <v>904</v>
      </c>
      <c r="AX960" s="2" t="s">
        <v>904</v>
      </c>
      <c r="AY960" s="2" t="s">
        <v>904</v>
      </c>
      <c r="AZ960" s="2" t="s">
        <v>904</v>
      </c>
      <c r="BA960" s="205">
        <v>348653.01152767864</v>
      </c>
      <c r="BB960" s="205">
        <v>218.14052051556018</v>
      </c>
      <c r="BC960" s="205">
        <v>218.14052051556018</v>
      </c>
      <c r="BD960" s="205">
        <v>218.14052051556018</v>
      </c>
      <c r="BE960" s="205">
        <v>47799.03230596551</v>
      </c>
      <c r="BF960" s="205">
        <v>47799.03230596551</v>
      </c>
      <c r="BG960" s="205">
        <v>0.0</v>
      </c>
      <c r="BH960" s="205">
        <v>38239.22584477241</v>
      </c>
      <c r="BI960" s="2" t="s">
        <v>904</v>
      </c>
      <c r="BJ960" s="2" t="s">
        <v>904</v>
      </c>
      <c r="BK960" s="203">
        <v>93.47550751862441</v>
      </c>
      <c r="BL960" s="2">
        <v>3.0</v>
      </c>
      <c r="BM960" s="207">
        <v>93.47550751862441</v>
      </c>
      <c r="BN960" s="208" t="s">
        <v>905</v>
      </c>
      <c r="BO960" s="87">
        <v>20.0</v>
      </c>
      <c r="BP960" s="101">
        <v>0.05</v>
      </c>
      <c r="BQ960" s="101">
        <v>0.04</v>
      </c>
      <c r="BR960" s="2">
        <v>100.0</v>
      </c>
      <c r="BS960" s="2">
        <v>100.0</v>
      </c>
    </row>
    <row r="961" ht="12.75" customHeight="1">
      <c r="A961" s="87" t="str">
        <f t="shared" si="1"/>
        <v>Indonesia Salt marsh Conservation  Medium</v>
      </c>
      <c r="B961" s="87" t="s">
        <v>162</v>
      </c>
      <c r="C961" s="203" t="s">
        <v>184</v>
      </c>
      <c r="D961" s="203" t="s">
        <v>585</v>
      </c>
      <c r="E961" s="203" t="s">
        <v>168</v>
      </c>
      <c r="F961" s="203" t="s">
        <v>175</v>
      </c>
      <c r="G961" s="2"/>
      <c r="H961" s="177">
        <v>4000.0</v>
      </c>
      <c r="I961" s="2" t="s">
        <v>903</v>
      </c>
      <c r="J961" s="2">
        <v>10200.41753483538</v>
      </c>
      <c r="K961" s="2">
        <v>953489.2059706128</v>
      </c>
      <c r="L961" s="204">
        <v>-632039.7317369478</v>
      </c>
      <c r="M961" s="92">
        <v>2271040.589006705</v>
      </c>
      <c r="N961" s="92">
        <v>3059937.233017168</v>
      </c>
      <c r="O961" s="92">
        <v>1288099.1380291304</v>
      </c>
      <c r="P961" s="92">
        <v>1371800.0</v>
      </c>
      <c r="Q961" s="92">
        <v>982941.450977575</v>
      </c>
      <c r="R961" s="92">
        <v>1688137.2330171678</v>
      </c>
      <c r="S961" s="92">
        <v>47799.03230596551</v>
      </c>
      <c r="T961" s="92">
        <v>38239.22584477241</v>
      </c>
      <c r="U961" s="92">
        <v>2354257.2600830733</v>
      </c>
      <c r="V961" s="92">
        <v>4324893.878482133</v>
      </c>
      <c r="W961" s="92">
        <v>59.390339078142546</v>
      </c>
      <c r="X961" s="92">
        <v>567.7601472516764</v>
      </c>
      <c r="Y961" s="92">
        <v>10410.906619454543</v>
      </c>
      <c r="Z961" s="92">
        <v>11.949758076491378</v>
      </c>
      <c r="AA961" s="92">
        <v>588.5643150207683</v>
      </c>
      <c r="AB961" s="87">
        <v>4000.0</v>
      </c>
      <c r="AC961" s="2">
        <v>632039.7317369478</v>
      </c>
      <c r="AD961" s="92">
        <v>1288099.1380291304</v>
      </c>
      <c r="AE961" s="92">
        <v>982941.450977575</v>
      </c>
      <c r="AF961" s="92">
        <v>2354257.2600830733</v>
      </c>
      <c r="AG961" s="92">
        <v>59.390339078142546</v>
      </c>
      <c r="AH961" s="2" t="s">
        <v>904</v>
      </c>
      <c r="AI961" s="2" t="s">
        <v>904</v>
      </c>
      <c r="AJ961" s="2" t="s">
        <v>904</v>
      </c>
      <c r="AK961" s="177">
        <v>38239.22584477241</v>
      </c>
      <c r="AL961" s="2" t="s">
        <v>904</v>
      </c>
      <c r="AM961" s="2" t="s">
        <v>904</v>
      </c>
      <c r="AN961" s="2" t="s">
        <v>904</v>
      </c>
      <c r="AO961" s="2" t="s">
        <v>904</v>
      </c>
      <c r="AP961" s="2" t="s">
        <v>904</v>
      </c>
      <c r="AQ961" s="2" t="s">
        <v>904</v>
      </c>
      <c r="AR961" s="2" t="s">
        <v>904</v>
      </c>
      <c r="AS961" s="2" t="s">
        <v>904</v>
      </c>
      <c r="AT961" s="2" t="s">
        <v>904</v>
      </c>
      <c r="AU961" s="2" t="s">
        <v>904</v>
      </c>
      <c r="AV961" s="2" t="s">
        <v>904</v>
      </c>
      <c r="AW961" s="2" t="s">
        <v>904</v>
      </c>
      <c r="AX961" s="2" t="s">
        <v>904</v>
      </c>
      <c r="AY961" s="2" t="s">
        <v>904</v>
      </c>
      <c r="AZ961" s="2" t="s">
        <v>904</v>
      </c>
      <c r="BA961" s="205">
        <v>348653.01152767864</v>
      </c>
      <c r="BB961" s="205">
        <v>218.14052051556018</v>
      </c>
      <c r="BC961" s="205">
        <v>218.14052051556018</v>
      </c>
      <c r="BD961" s="205">
        <v>218.14052051556018</v>
      </c>
      <c r="BE961" s="205">
        <v>47799.03230596551</v>
      </c>
      <c r="BF961" s="205">
        <v>47799.03230596551</v>
      </c>
      <c r="BG961" s="205">
        <v>0.0</v>
      </c>
      <c r="BH961" s="205">
        <v>38239.22584477241</v>
      </c>
      <c r="BI961" s="2" t="s">
        <v>904</v>
      </c>
      <c r="BJ961" s="2" t="s">
        <v>904</v>
      </c>
      <c r="BK961" s="203">
        <v>93.47550751862441</v>
      </c>
      <c r="BL961" s="2">
        <v>3.0</v>
      </c>
      <c r="BM961" s="207">
        <v>93.47550751862441</v>
      </c>
      <c r="BN961" s="208" t="s">
        <v>905</v>
      </c>
      <c r="BO961" s="87">
        <v>20.0</v>
      </c>
      <c r="BP961" s="101">
        <v>0.05</v>
      </c>
      <c r="BQ961" s="101">
        <v>0.04</v>
      </c>
      <c r="BR961" s="2">
        <v>100.0</v>
      </c>
      <c r="BS961" s="2">
        <v>100.0</v>
      </c>
    </row>
    <row r="962" ht="12.75" customHeight="1">
      <c r="A962" s="87" t="str">
        <f t="shared" si="1"/>
        <v>Indonesia Mangrove Conservation  Medium</v>
      </c>
      <c r="B962" s="87" t="s">
        <v>162</v>
      </c>
      <c r="C962" s="203" t="s">
        <v>184</v>
      </c>
      <c r="D962" s="203" t="s">
        <v>585</v>
      </c>
      <c r="E962" s="203" t="s">
        <v>160</v>
      </c>
      <c r="F962" s="203" t="s">
        <v>175</v>
      </c>
      <c r="G962" s="2"/>
      <c r="H962" s="177">
        <v>20000.0</v>
      </c>
      <c r="I962" s="2" t="s">
        <v>903</v>
      </c>
      <c r="J962" s="2">
        <v>1.777118128080205E7</v>
      </c>
      <c r="K962" s="2">
        <v>5.331354384240615E8</v>
      </c>
      <c r="L962" s="204">
        <v>1.2664754005271398E7</v>
      </c>
      <c r="M962" s="92">
        <v>5419843.155294176</v>
      </c>
      <c r="N962" s="92">
        <v>8698374.064719256</v>
      </c>
      <c r="O962" s="92">
        <v>1288099.1380291304</v>
      </c>
      <c r="P962" s="92">
        <v>1371800.0</v>
      </c>
      <c r="Q962" s="92">
        <v>4131744.0172650455</v>
      </c>
      <c r="R962" s="92">
        <v>7326574.064719255</v>
      </c>
      <c r="S962" s="92">
        <v>1998805.003469174</v>
      </c>
      <c r="T962" s="92">
        <v>1599044.0027753387</v>
      </c>
      <c r="U962" s="92">
        <v>3.2073010158212937E7</v>
      </c>
      <c r="V962" s="92">
        <v>5.758765264164186E7</v>
      </c>
      <c r="W962" s="92">
        <v>3.389427148901073</v>
      </c>
      <c r="X962" s="92">
        <v>270.9921577647088</v>
      </c>
      <c r="Y962" s="92">
        <v>3776.397909423849</v>
      </c>
      <c r="Z962" s="92">
        <v>99.94025017345871</v>
      </c>
      <c r="AA962" s="92">
        <v>1603.6505079106469</v>
      </c>
      <c r="AB962" s="87">
        <v>20000.0</v>
      </c>
      <c r="AC962" s="2">
        <v>0.0</v>
      </c>
      <c r="AD962" s="92">
        <v>1288099.1380291304</v>
      </c>
      <c r="AE962" s="92">
        <v>4131744.0172650455</v>
      </c>
      <c r="AF962" s="92">
        <v>3.2073010158212937E7</v>
      </c>
      <c r="AG962" s="92">
        <v>3.389427148901073</v>
      </c>
      <c r="AH962" s="2" t="s">
        <v>904</v>
      </c>
      <c r="AI962" s="2" t="s">
        <v>904</v>
      </c>
      <c r="AJ962" s="2" t="s">
        <v>904</v>
      </c>
      <c r="AK962" s="177">
        <v>1599044.0027753387</v>
      </c>
      <c r="AL962" s="2" t="s">
        <v>904</v>
      </c>
      <c r="AM962" s="2" t="s">
        <v>904</v>
      </c>
      <c r="AN962" s="2" t="s">
        <v>904</v>
      </c>
      <c r="AO962" s="2" t="s">
        <v>904</v>
      </c>
      <c r="AP962" s="2" t="s">
        <v>904</v>
      </c>
      <c r="AQ962" s="2" t="s">
        <v>904</v>
      </c>
      <c r="AR962" s="2" t="s">
        <v>904</v>
      </c>
      <c r="AS962" s="2" t="s">
        <v>904</v>
      </c>
      <c r="AT962" s="2" t="s">
        <v>904</v>
      </c>
      <c r="AU962" s="2" t="s">
        <v>904</v>
      </c>
      <c r="AV962" s="2" t="s">
        <v>904</v>
      </c>
      <c r="AW962" s="2" t="s">
        <v>904</v>
      </c>
      <c r="AX962" s="2" t="s">
        <v>904</v>
      </c>
      <c r="AY962" s="2" t="s">
        <v>904</v>
      </c>
      <c r="AZ962" s="2" t="s">
        <v>904</v>
      </c>
      <c r="BA962" s="205">
        <v>5.87233731666956E7</v>
      </c>
      <c r="BB962" s="205">
        <v>1435.1885805701713</v>
      </c>
      <c r="BC962" s="205">
        <v>1435.1885805701713</v>
      </c>
      <c r="BD962" s="205">
        <v>1435.1885805701713</v>
      </c>
      <c r="BE962" s="205">
        <v>1998805.003469174</v>
      </c>
      <c r="BF962" s="205">
        <v>1998805.003469174</v>
      </c>
      <c r="BG962" s="205">
        <v>0.0</v>
      </c>
      <c r="BH962" s="205">
        <v>1599044.0027753387</v>
      </c>
      <c r="BI962" s="2" t="s">
        <v>904</v>
      </c>
      <c r="BJ962" s="2" t="s">
        <v>904</v>
      </c>
      <c r="BK962" s="203">
        <v>30.0</v>
      </c>
      <c r="BL962" s="2">
        <v>3.0</v>
      </c>
      <c r="BM962" s="207">
        <v>30.0</v>
      </c>
      <c r="BN962" s="208" t="s">
        <v>906</v>
      </c>
      <c r="BO962" s="87">
        <v>20.0</v>
      </c>
      <c r="BP962" s="101">
        <v>0.05</v>
      </c>
      <c r="BQ962" s="101">
        <v>0.04</v>
      </c>
      <c r="BR962" s="2">
        <v>100.0</v>
      </c>
      <c r="BS962" s="2">
        <v>100.0</v>
      </c>
    </row>
    <row r="963" ht="12.75" customHeight="1">
      <c r="A963" s="87" t="str">
        <f t="shared" si="1"/>
        <v>Indonesia Mangrove Conservation  Medium</v>
      </c>
      <c r="B963" s="87" t="s">
        <v>162</v>
      </c>
      <c r="C963" s="203" t="s">
        <v>184</v>
      </c>
      <c r="D963" s="203" t="s">
        <v>585</v>
      </c>
      <c r="E963" s="203" t="s">
        <v>160</v>
      </c>
      <c r="F963" s="203" t="s">
        <v>175</v>
      </c>
      <c r="G963" s="2"/>
      <c r="H963" s="177">
        <v>20000.0</v>
      </c>
      <c r="I963" s="2" t="s">
        <v>903</v>
      </c>
      <c r="J963" s="2">
        <v>1.777118128080205E7</v>
      </c>
      <c r="K963" s="2">
        <v>5.331354384240615E8</v>
      </c>
      <c r="L963" s="204">
        <v>1.2664754005271398E7</v>
      </c>
      <c r="M963" s="92">
        <v>5419843.155294176</v>
      </c>
      <c r="N963" s="92">
        <v>8698374.064719256</v>
      </c>
      <c r="O963" s="92">
        <v>1288099.1380291304</v>
      </c>
      <c r="P963" s="92">
        <v>1371800.0</v>
      </c>
      <c r="Q963" s="92">
        <v>4131744.0172650455</v>
      </c>
      <c r="R963" s="92">
        <v>7326574.064719255</v>
      </c>
      <c r="S963" s="92">
        <v>1998805.003469174</v>
      </c>
      <c r="T963" s="92">
        <v>1599044.0027753387</v>
      </c>
      <c r="U963" s="92">
        <v>3.2073010158212937E7</v>
      </c>
      <c r="V963" s="92">
        <v>5.758765264164186E7</v>
      </c>
      <c r="W963" s="92">
        <v>3.389427148901073</v>
      </c>
      <c r="X963" s="92">
        <v>270.9921577647088</v>
      </c>
      <c r="Y963" s="92">
        <v>3776.397909423849</v>
      </c>
      <c r="Z963" s="92">
        <v>99.94025017345871</v>
      </c>
      <c r="AA963" s="92">
        <v>1603.6505079106469</v>
      </c>
      <c r="AB963" s="87">
        <v>20000.0</v>
      </c>
      <c r="AC963" s="2">
        <v>0.0</v>
      </c>
      <c r="AD963" s="92">
        <v>1288099.1380291304</v>
      </c>
      <c r="AE963" s="92">
        <v>4131744.0172650455</v>
      </c>
      <c r="AF963" s="92">
        <v>3.2073010158212937E7</v>
      </c>
      <c r="AG963" s="92">
        <v>3.389427148901073</v>
      </c>
      <c r="AH963" s="2" t="s">
        <v>904</v>
      </c>
      <c r="AI963" s="2" t="s">
        <v>904</v>
      </c>
      <c r="AJ963" s="2" t="s">
        <v>904</v>
      </c>
      <c r="AK963" s="177">
        <v>1599044.0027753387</v>
      </c>
      <c r="AL963" s="2" t="s">
        <v>904</v>
      </c>
      <c r="AM963" s="2" t="s">
        <v>904</v>
      </c>
      <c r="AN963" s="2" t="s">
        <v>904</v>
      </c>
      <c r="AO963" s="2" t="s">
        <v>904</v>
      </c>
      <c r="AP963" s="2" t="s">
        <v>904</v>
      </c>
      <c r="AQ963" s="2" t="s">
        <v>904</v>
      </c>
      <c r="AR963" s="2" t="s">
        <v>904</v>
      </c>
      <c r="AS963" s="2" t="s">
        <v>904</v>
      </c>
      <c r="AT963" s="2" t="s">
        <v>904</v>
      </c>
      <c r="AU963" s="2" t="s">
        <v>904</v>
      </c>
      <c r="AV963" s="2" t="s">
        <v>904</v>
      </c>
      <c r="AW963" s="2" t="s">
        <v>904</v>
      </c>
      <c r="AX963" s="2" t="s">
        <v>904</v>
      </c>
      <c r="AY963" s="2" t="s">
        <v>904</v>
      </c>
      <c r="AZ963" s="2" t="s">
        <v>904</v>
      </c>
      <c r="BA963" s="205">
        <v>5.87233731666956E7</v>
      </c>
      <c r="BB963" s="205">
        <v>1435.1885805701713</v>
      </c>
      <c r="BC963" s="205">
        <v>1435.1885805701713</v>
      </c>
      <c r="BD963" s="205">
        <v>1435.1885805701713</v>
      </c>
      <c r="BE963" s="205">
        <v>1998805.003469174</v>
      </c>
      <c r="BF963" s="205">
        <v>1998805.003469174</v>
      </c>
      <c r="BG963" s="205">
        <v>0.0</v>
      </c>
      <c r="BH963" s="205">
        <v>1599044.0027753387</v>
      </c>
      <c r="BI963" s="2" t="s">
        <v>904</v>
      </c>
      <c r="BJ963" s="2" t="s">
        <v>904</v>
      </c>
      <c r="BK963" s="203">
        <v>30.0</v>
      </c>
      <c r="BL963" s="2">
        <v>3.0</v>
      </c>
      <c r="BM963" s="207">
        <v>30.0</v>
      </c>
      <c r="BN963" s="208" t="s">
        <v>906</v>
      </c>
      <c r="BO963" s="87">
        <v>20.0</v>
      </c>
      <c r="BP963" s="101">
        <v>0.05</v>
      </c>
      <c r="BQ963" s="101">
        <v>0.04</v>
      </c>
      <c r="BR963" s="2">
        <v>100.0</v>
      </c>
      <c r="BS963" s="2">
        <v>100.0</v>
      </c>
    </row>
    <row r="964" ht="12.75" customHeight="1">
      <c r="A964" s="87" t="str">
        <f t="shared" si="1"/>
        <v>Indonesia Seagrass Conservation  Medium</v>
      </c>
      <c r="B964" s="87" t="s">
        <v>162</v>
      </c>
      <c r="C964" s="203" t="s">
        <v>184</v>
      </c>
      <c r="D964" s="203" t="s">
        <v>585</v>
      </c>
      <c r="E964" s="203" t="s">
        <v>167</v>
      </c>
      <c r="F964" s="203" t="s">
        <v>175</v>
      </c>
      <c r="G964" s="2"/>
      <c r="H964" s="177">
        <v>2000.0</v>
      </c>
      <c r="I964" s="2" t="s">
        <v>903</v>
      </c>
      <c r="J964" s="2">
        <v>21303.352690037897</v>
      </c>
      <c r="K964" s="2">
        <v>639100.5807011368</v>
      </c>
      <c r="L964" s="204">
        <v>-1991355.9238133025</v>
      </c>
      <c r="M964" s="92">
        <v>2036114.0168789336</v>
      </c>
      <c r="N964" s="92">
        <v>2628825.758104712</v>
      </c>
      <c r="O964" s="92">
        <v>1288099.1380291304</v>
      </c>
      <c r="P964" s="92">
        <v>1371800.0</v>
      </c>
      <c r="Q964" s="92">
        <v>748014.8788498032</v>
      </c>
      <c r="R964" s="92">
        <v>1257025.7581047118</v>
      </c>
      <c r="S964" s="92">
        <v>2903.709169102556</v>
      </c>
      <c r="T964" s="92">
        <v>2322.9673352820455</v>
      </c>
      <c r="U964" s="92">
        <v>44758.093065631</v>
      </c>
      <c r="V964" s="92">
        <v>85611.64637655354</v>
      </c>
      <c r="W964" s="92">
        <v>876.5142694663491</v>
      </c>
      <c r="X964" s="92">
        <v>1018.0570084394668</v>
      </c>
      <c r="Y964" s="92">
        <v>36730.917270007965</v>
      </c>
      <c r="Z964" s="92">
        <v>1.451854584551278</v>
      </c>
      <c r="AA964" s="92">
        <v>22.3790465328155</v>
      </c>
      <c r="AB964" s="87">
        <v>2000.0</v>
      </c>
      <c r="AC964" s="2">
        <v>1991355.9238133025</v>
      </c>
      <c r="AD964" s="92">
        <v>1288099.1380291304</v>
      </c>
      <c r="AE964" s="92">
        <v>748014.8788498032</v>
      </c>
      <c r="AF964" s="92">
        <v>44758.093065631</v>
      </c>
      <c r="AG964" s="92">
        <v>876.5142694663491</v>
      </c>
      <c r="AH964" s="2" t="s">
        <v>904</v>
      </c>
      <c r="AI964" s="2" t="s">
        <v>904</v>
      </c>
      <c r="AJ964" s="2" t="s">
        <v>904</v>
      </c>
      <c r="AK964" s="177">
        <v>2322.9673352820455</v>
      </c>
      <c r="AL964" s="2" t="s">
        <v>904</v>
      </c>
      <c r="AM964" s="2" t="s">
        <v>904</v>
      </c>
      <c r="AN964" s="2" t="s">
        <v>904</v>
      </c>
      <c r="AO964" s="2" t="s">
        <v>904</v>
      </c>
      <c r="AP964" s="2" t="s">
        <v>904</v>
      </c>
      <c r="AQ964" s="2" t="s">
        <v>904</v>
      </c>
      <c r="AR964" s="2" t="s">
        <v>904</v>
      </c>
      <c r="AS964" s="2" t="s">
        <v>904</v>
      </c>
      <c r="AT964" s="2" t="s">
        <v>904</v>
      </c>
      <c r="AU964" s="2" t="s">
        <v>904</v>
      </c>
      <c r="AV964" s="2" t="s">
        <v>904</v>
      </c>
      <c r="AW964" s="2" t="s">
        <v>904</v>
      </c>
      <c r="AX964" s="2" t="s">
        <v>904</v>
      </c>
      <c r="AY964" s="2" t="s">
        <v>904</v>
      </c>
      <c r="AZ964" s="2" t="s">
        <v>904</v>
      </c>
      <c r="BA964" s="205">
        <v>6076958.68715421</v>
      </c>
      <c r="BB964" s="205">
        <v>55.43324719912425</v>
      </c>
      <c r="BC964" s="205">
        <v>55.43324719912425</v>
      </c>
      <c r="BD964" s="205">
        <v>55.43324719912425</v>
      </c>
      <c r="BE964" s="205">
        <v>2903.709169102556</v>
      </c>
      <c r="BF964" s="205">
        <v>2903.709169102556</v>
      </c>
      <c r="BG964" s="205">
        <v>0.0</v>
      </c>
      <c r="BH964" s="205">
        <v>2322.9673352820455</v>
      </c>
      <c r="BI964" s="2" t="s">
        <v>904</v>
      </c>
      <c r="BJ964" s="2" t="s">
        <v>904</v>
      </c>
      <c r="BK964" s="203">
        <v>30.0</v>
      </c>
      <c r="BL964" s="2">
        <v>1.0</v>
      </c>
      <c r="BM964" s="207">
        <v>30.0</v>
      </c>
      <c r="BN964" s="208" t="s">
        <v>906</v>
      </c>
      <c r="BO964" s="87">
        <v>20.0</v>
      </c>
      <c r="BP964" s="101">
        <v>0.05</v>
      </c>
      <c r="BQ964" s="101">
        <v>0.04</v>
      </c>
      <c r="BR964" s="2">
        <v>100.0</v>
      </c>
      <c r="BS964" s="2">
        <v>100.0</v>
      </c>
    </row>
    <row r="965" ht="12.75" customHeight="1">
      <c r="A965" s="87" t="str">
        <f t="shared" si="1"/>
        <v>Indonesia Seagrass Conservation  Medium</v>
      </c>
      <c r="B965" s="87" t="s">
        <v>162</v>
      </c>
      <c r="C965" s="203" t="s">
        <v>184</v>
      </c>
      <c r="D965" s="203" t="s">
        <v>585</v>
      </c>
      <c r="E965" s="203" t="s">
        <v>167</v>
      </c>
      <c r="F965" s="203" t="s">
        <v>175</v>
      </c>
      <c r="G965" s="2"/>
      <c r="H965" s="177">
        <v>2000.0</v>
      </c>
      <c r="I965" s="2" t="s">
        <v>903</v>
      </c>
      <c r="J965" s="2">
        <v>21303.352690037897</v>
      </c>
      <c r="K965" s="2">
        <v>639100.5807011368</v>
      </c>
      <c r="L965" s="204">
        <v>-1991355.9238133025</v>
      </c>
      <c r="M965" s="92">
        <v>2036114.0168789336</v>
      </c>
      <c r="N965" s="92">
        <v>2628825.758104712</v>
      </c>
      <c r="O965" s="92">
        <v>1288099.1380291304</v>
      </c>
      <c r="P965" s="92">
        <v>1371800.0</v>
      </c>
      <c r="Q965" s="92">
        <v>748014.8788498032</v>
      </c>
      <c r="R965" s="92">
        <v>1257025.7581047118</v>
      </c>
      <c r="S965" s="92">
        <v>2903.709169102556</v>
      </c>
      <c r="T965" s="92">
        <v>2322.9673352820455</v>
      </c>
      <c r="U965" s="92">
        <v>44758.093065631</v>
      </c>
      <c r="V965" s="92">
        <v>85611.64637655354</v>
      </c>
      <c r="W965" s="92">
        <v>876.5142694663491</v>
      </c>
      <c r="X965" s="92">
        <v>1018.0570084394668</v>
      </c>
      <c r="Y965" s="92">
        <v>36730.917270007965</v>
      </c>
      <c r="Z965" s="92">
        <v>1.451854584551278</v>
      </c>
      <c r="AA965" s="92">
        <v>22.3790465328155</v>
      </c>
      <c r="AB965" s="87">
        <v>2000.0</v>
      </c>
      <c r="AC965" s="2">
        <v>1991355.9238133025</v>
      </c>
      <c r="AD965" s="92">
        <v>1288099.1380291304</v>
      </c>
      <c r="AE965" s="92">
        <v>748014.8788498032</v>
      </c>
      <c r="AF965" s="92">
        <v>44758.093065631</v>
      </c>
      <c r="AG965" s="92">
        <v>876.5142694663491</v>
      </c>
      <c r="AH965" s="2" t="s">
        <v>904</v>
      </c>
      <c r="AI965" s="2" t="s">
        <v>904</v>
      </c>
      <c r="AJ965" s="2" t="s">
        <v>904</v>
      </c>
      <c r="AK965" s="177">
        <v>2322.9673352820455</v>
      </c>
      <c r="AL965" s="2" t="s">
        <v>904</v>
      </c>
      <c r="AM965" s="2" t="s">
        <v>904</v>
      </c>
      <c r="AN965" s="2" t="s">
        <v>904</v>
      </c>
      <c r="AO965" s="2" t="s">
        <v>904</v>
      </c>
      <c r="AP965" s="2" t="s">
        <v>904</v>
      </c>
      <c r="AQ965" s="2" t="s">
        <v>904</v>
      </c>
      <c r="AR965" s="2" t="s">
        <v>904</v>
      </c>
      <c r="AS965" s="2" t="s">
        <v>904</v>
      </c>
      <c r="AT965" s="2" t="s">
        <v>904</v>
      </c>
      <c r="AU965" s="2" t="s">
        <v>904</v>
      </c>
      <c r="AV965" s="2" t="s">
        <v>904</v>
      </c>
      <c r="AW965" s="2" t="s">
        <v>904</v>
      </c>
      <c r="AX965" s="2" t="s">
        <v>904</v>
      </c>
      <c r="AY965" s="2" t="s">
        <v>904</v>
      </c>
      <c r="AZ965" s="2" t="s">
        <v>904</v>
      </c>
      <c r="BA965" s="205">
        <v>6076958.68715421</v>
      </c>
      <c r="BB965" s="205">
        <v>55.43324719912425</v>
      </c>
      <c r="BC965" s="205">
        <v>55.43324719912425</v>
      </c>
      <c r="BD965" s="205">
        <v>55.43324719912425</v>
      </c>
      <c r="BE965" s="205">
        <v>2903.709169102556</v>
      </c>
      <c r="BF965" s="205">
        <v>2903.709169102556</v>
      </c>
      <c r="BG965" s="205">
        <v>0.0</v>
      </c>
      <c r="BH965" s="205">
        <v>2322.9673352820455</v>
      </c>
      <c r="BI965" s="2" t="s">
        <v>904</v>
      </c>
      <c r="BJ965" s="2" t="s">
        <v>904</v>
      </c>
      <c r="BK965" s="203">
        <v>30.0</v>
      </c>
      <c r="BL965" s="2">
        <v>1.0</v>
      </c>
      <c r="BM965" s="207">
        <v>30.0</v>
      </c>
      <c r="BN965" s="208" t="s">
        <v>906</v>
      </c>
      <c r="BO965" s="87">
        <v>20.0</v>
      </c>
      <c r="BP965" s="101">
        <v>0.05</v>
      </c>
      <c r="BQ965" s="101">
        <v>0.04</v>
      </c>
      <c r="BR965" s="2">
        <v>100.0</v>
      </c>
      <c r="BS965" s="2">
        <v>100.0</v>
      </c>
    </row>
    <row r="966" ht="12.75" customHeight="1">
      <c r="A966" s="87" t="str">
        <f t="shared" si="1"/>
        <v>Indonesia Salt marsh Conservation  Medium</v>
      </c>
      <c r="B966" s="87" t="s">
        <v>162</v>
      </c>
      <c r="C966" s="203" t="s">
        <v>184</v>
      </c>
      <c r="D966" s="203" t="s">
        <v>585</v>
      </c>
      <c r="E966" s="203" t="s">
        <v>168</v>
      </c>
      <c r="F966" s="203" t="s">
        <v>175</v>
      </c>
      <c r="G966" s="2"/>
      <c r="H966" s="177">
        <v>4000.0</v>
      </c>
      <c r="I966" s="2" t="s">
        <v>903</v>
      </c>
      <c r="J966" s="2">
        <v>10200.41753483538</v>
      </c>
      <c r="K966" s="2">
        <v>306012.5260450614</v>
      </c>
      <c r="L966" s="204">
        <v>-1454958.874118385</v>
      </c>
      <c r="M966" s="92">
        <v>2111172.321499942</v>
      </c>
      <c r="N966" s="92">
        <v>2766250.8533565407</v>
      </c>
      <c r="O966" s="92">
        <v>1288099.1380291304</v>
      </c>
      <c r="P966" s="92">
        <v>1371800.0</v>
      </c>
      <c r="Q966" s="92">
        <v>823073.1834708117</v>
      </c>
      <c r="R966" s="92">
        <v>1394450.8533565407</v>
      </c>
      <c r="S966" s="92">
        <v>47799.03230596551</v>
      </c>
      <c r="T966" s="92">
        <v>38239.22584477241</v>
      </c>
      <c r="U966" s="92">
        <v>755574.585015439</v>
      </c>
      <c r="V966" s="92">
        <v>1388030.0818758623</v>
      </c>
      <c r="W966" s="92">
        <v>55.209598909507086</v>
      </c>
      <c r="X966" s="92">
        <v>527.7930803749855</v>
      </c>
      <c r="Y966" s="92">
        <v>9678.038342029857</v>
      </c>
      <c r="Z966" s="92">
        <v>11.949758076491378</v>
      </c>
      <c r="AA966" s="92">
        <v>188.89364625385974</v>
      </c>
      <c r="AB966" s="87">
        <v>4000.0</v>
      </c>
      <c r="AC966" s="2">
        <v>1454958.874118385</v>
      </c>
      <c r="AD966" s="92">
        <v>1288099.1380291304</v>
      </c>
      <c r="AE966" s="92">
        <v>823073.1834708117</v>
      </c>
      <c r="AF966" s="92">
        <v>755574.585015439</v>
      </c>
      <c r="AG966" s="92">
        <v>55.209598909507086</v>
      </c>
      <c r="AH966" s="2" t="s">
        <v>904</v>
      </c>
      <c r="AI966" s="2" t="s">
        <v>904</v>
      </c>
      <c r="AJ966" s="2" t="s">
        <v>904</v>
      </c>
      <c r="AK966" s="177">
        <v>38239.22584477241</v>
      </c>
      <c r="AL966" s="2" t="s">
        <v>904</v>
      </c>
      <c r="AM966" s="2" t="s">
        <v>904</v>
      </c>
      <c r="AN966" s="2" t="s">
        <v>904</v>
      </c>
      <c r="AO966" s="2" t="s">
        <v>904</v>
      </c>
      <c r="AP966" s="2" t="s">
        <v>904</v>
      </c>
      <c r="AQ966" s="2" t="s">
        <v>904</v>
      </c>
      <c r="AR966" s="2" t="s">
        <v>904</v>
      </c>
      <c r="AS966" s="2" t="s">
        <v>904</v>
      </c>
      <c r="AT966" s="2" t="s">
        <v>904</v>
      </c>
      <c r="AU966" s="2" t="s">
        <v>904</v>
      </c>
      <c r="AV966" s="2" t="s">
        <v>904</v>
      </c>
      <c r="AW966" s="2" t="s">
        <v>904</v>
      </c>
      <c r="AX966" s="2" t="s">
        <v>904</v>
      </c>
      <c r="AY966" s="2" t="s">
        <v>904</v>
      </c>
      <c r="AZ966" s="2" t="s">
        <v>904</v>
      </c>
      <c r="BA966" s="205">
        <v>348653.01152767864</v>
      </c>
      <c r="BB966" s="205">
        <v>218.14052051556018</v>
      </c>
      <c r="BC966" s="205">
        <v>218.14052051556018</v>
      </c>
      <c r="BD966" s="205">
        <v>218.14052051556018</v>
      </c>
      <c r="BE966" s="205">
        <v>47799.03230596551</v>
      </c>
      <c r="BF966" s="205">
        <v>47799.03230596551</v>
      </c>
      <c r="BG966" s="205">
        <v>0.0</v>
      </c>
      <c r="BH966" s="205">
        <v>38239.22584477241</v>
      </c>
      <c r="BI966" s="2" t="s">
        <v>904</v>
      </c>
      <c r="BJ966" s="2" t="s">
        <v>904</v>
      </c>
      <c r="BK966" s="203">
        <v>30.0</v>
      </c>
      <c r="BL966" s="2">
        <v>2.0</v>
      </c>
      <c r="BM966" s="207">
        <v>30.0</v>
      </c>
      <c r="BN966" s="208" t="s">
        <v>906</v>
      </c>
      <c r="BO966" s="87">
        <v>20.0</v>
      </c>
      <c r="BP966" s="101">
        <v>0.05</v>
      </c>
      <c r="BQ966" s="101">
        <v>0.04</v>
      </c>
      <c r="BR966" s="2">
        <v>100.0</v>
      </c>
      <c r="BS966" s="2">
        <v>100.0</v>
      </c>
    </row>
    <row r="967" ht="12.75" customHeight="1">
      <c r="A967" s="87" t="str">
        <f t="shared" si="1"/>
        <v>Indonesia Salt marsh Conservation  Medium</v>
      </c>
      <c r="B967" s="87" t="s">
        <v>162</v>
      </c>
      <c r="C967" s="203" t="s">
        <v>184</v>
      </c>
      <c r="D967" s="203" t="s">
        <v>585</v>
      </c>
      <c r="E967" s="203" t="s">
        <v>168</v>
      </c>
      <c r="F967" s="203" t="s">
        <v>175</v>
      </c>
      <c r="G967" s="2"/>
      <c r="H967" s="177">
        <v>4000.0</v>
      </c>
      <c r="I967" s="2" t="s">
        <v>903</v>
      </c>
      <c r="J967" s="2">
        <v>10200.41753483538</v>
      </c>
      <c r="K967" s="2">
        <v>306012.5260450614</v>
      </c>
      <c r="L967" s="204">
        <v>-1454958.874118385</v>
      </c>
      <c r="M967" s="92">
        <v>2111172.321499942</v>
      </c>
      <c r="N967" s="92">
        <v>2766250.8533565407</v>
      </c>
      <c r="O967" s="92">
        <v>1288099.1380291304</v>
      </c>
      <c r="P967" s="92">
        <v>1371800.0</v>
      </c>
      <c r="Q967" s="92">
        <v>823073.1834708117</v>
      </c>
      <c r="R967" s="92">
        <v>1394450.8533565407</v>
      </c>
      <c r="S967" s="92">
        <v>47799.03230596551</v>
      </c>
      <c r="T967" s="92">
        <v>38239.22584477241</v>
      </c>
      <c r="U967" s="92">
        <v>755574.585015439</v>
      </c>
      <c r="V967" s="92">
        <v>1388030.0818758623</v>
      </c>
      <c r="W967" s="92">
        <v>55.209598909507086</v>
      </c>
      <c r="X967" s="92">
        <v>527.7930803749855</v>
      </c>
      <c r="Y967" s="92">
        <v>9678.038342029857</v>
      </c>
      <c r="Z967" s="92">
        <v>11.949758076491378</v>
      </c>
      <c r="AA967" s="92">
        <v>188.89364625385974</v>
      </c>
      <c r="AB967" s="87">
        <v>4000.0</v>
      </c>
      <c r="AC967" s="2">
        <v>1454958.874118385</v>
      </c>
      <c r="AD967" s="92">
        <v>1288099.1380291304</v>
      </c>
      <c r="AE967" s="92">
        <v>823073.1834708117</v>
      </c>
      <c r="AF967" s="92">
        <v>755574.585015439</v>
      </c>
      <c r="AG967" s="92">
        <v>55.209598909507086</v>
      </c>
      <c r="AH967" s="2" t="s">
        <v>904</v>
      </c>
      <c r="AI967" s="2" t="s">
        <v>904</v>
      </c>
      <c r="AJ967" s="2" t="s">
        <v>904</v>
      </c>
      <c r="AK967" s="177">
        <v>38239.22584477241</v>
      </c>
      <c r="AL967" s="2" t="s">
        <v>904</v>
      </c>
      <c r="AM967" s="2" t="s">
        <v>904</v>
      </c>
      <c r="AN967" s="2" t="s">
        <v>904</v>
      </c>
      <c r="AO967" s="2" t="s">
        <v>904</v>
      </c>
      <c r="AP967" s="2" t="s">
        <v>904</v>
      </c>
      <c r="AQ967" s="2" t="s">
        <v>904</v>
      </c>
      <c r="AR967" s="2" t="s">
        <v>904</v>
      </c>
      <c r="AS967" s="2" t="s">
        <v>904</v>
      </c>
      <c r="AT967" s="2" t="s">
        <v>904</v>
      </c>
      <c r="AU967" s="2" t="s">
        <v>904</v>
      </c>
      <c r="AV967" s="2" t="s">
        <v>904</v>
      </c>
      <c r="AW967" s="2" t="s">
        <v>904</v>
      </c>
      <c r="AX967" s="2" t="s">
        <v>904</v>
      </c>
      <c r="AY967" s="2" t="s">
        <v>904</v>
      </c>
      <c r="AZ967" s="2" t="s">
        <v>904</v>
      </c>
      <c r="BA967" s="205">
        <v>348653.01152767864</v>
      </c>
      <c r="BB967" s="205">
        <v>218.14052051556018</v>
      </c>
      <c r="BC967" s="205">
        <v>218.14052051556018</v>
      </c>
      <c r="BD967" s="205">
        <v>218.14052051556018</v>
      </c>
      <c r="BE967" s="205">
        <v>47799.03230596551</v>
      </c>
      <c r="BF967" s="205">
        <v>47799.03230596551</v>
      </c>
      <c r="BG967" s="205">
        <v>0.0</v>
      </c>
      <c r="BH967" s="205">
        <v>38239.22584477241</v>
      </c>
      <c r="BI967" s="2" t="s">
        <v>904</v>
      </c>
      <c r="BJ967" s="2" t="s">
        <v>904</v>
      </c>
      <c r="BK967" s="203">
        <v>30.0</v>
      </c>
      <c r="BL967" s="2">
        <v>2.0</v>
      </c>
      <c r="BM967" s="207">
        <v>30.0</v>
      </c>
      <c r="BN967" s="208" t="s">
        <v>906</v>
      </c>
      <c r="BO967" s="87">
        <v>20.0</v>
      </c>
      <c r="BP967" s="101">
        <v>0.05</v>
      </c>
      <c r="BQ967" s="101">
        <v>0.04</v>
      </c>
      <c r="BR967" s="2">
        <v>100.0</v>
      </c>
      <c r="BS967" s="2">
        <v>100.0</v>
      </c>
    </row>
    <row r="968" ht="12.75" customHeight="1">
      <c r="A968" s="87" t="str">
        <f t="shared" si="1"/>
        <v>Indonesia Mangrove Conservation  Small</v>
      </c>
      <c r="B968" s="87" t="s">
        <v>162</v>
      </c>
      <c r="C968" s="203" t="s">
        <v>184</v>
      </c>
      <c r="D968" s="203" t="s">
        <v>585</v>
      </c>
      <c r="E968" s="203" t="s">
        <v>160</v>
      </c>
      <c r="F968" s="203" t="s">
        <v>175</v>
      </c>
      <c r="G968" s="2"/>
      <c r="H968" s="177">
        <v>4000.0</v>
      </c>
      <c r="I968" s="2" t="s">
        <v>907</v>
      </c>
      <c r="J968" s="2">
        <v>1.777118128080205E7</v>
      </c>
      <c r="K968" s="2">
        <v>1.8038475106904685E8</v>
      </c>
      <c r="L968" s="204">
        <v>-720295.9628741327</v>
      </c>
      <c r="M968" s="92">
        <v>2284658.046079629</v>
      </c>
      <c r="N968" s="92">
        <v>3073453.896020037</v>
      </c>
      <c r="O968" s="92">
        <v>1288099.1380291304</v>
      </c>
      <c r="P968" s="92">
        <v>1371800.0</v>
      </c>
      <c r="Q968" s="92">
        <v>996558.9080504989</v>
      </c>
      <c r="R968" s="92">
        <v>1701653.8960200371</v>
      </c>
      <c r="S968" s="92">
        <v>399761.0006938347</v>
      </c>
      <c r="T968" s="92">
        <v>319808.8005550678</v>
      </c>
      <c r="U968" s="92">
        <v>2170361.051415389</v>
      </c>
      <c r="V968" s="92">
        <v>3896921.359090234</v>
      </c>
      <c r="W968" s="92">
        <v>7.143824816935376</v>
      </c>
      <c r="X968" s="92">
        <v>571.1645115199073</v>
      </c>
      <c r="Y968" s="92">
        <v>7959.435007391092</v>
      </c>
      <c r="Z968" s="92">
        <v>99.94025017345867</v>
      </c>
      <c r="AA968" s="92">
        <v>542.5902628538472</v>
      </c>
      <c r="AB968" s="87">
        <v>20000.0</v>
      </c>
      <c r="AC968" s="2">
        <v>720295.9628741327</v>
      </c>
      <c r="AD968" s="92">
        <v>1288099.1380291304</v>
      </c>
      <c r="AE968" s="92">
        <v>996558.9080504989</v>
      </c>
      <c r="AF968" s="92">
        <v>2170361.051415389</v>
      </c>
      <c r="AG968" s="92">
        <v>7.143824816935376</v>
      </c>
      <c r="AH968" s="2" t="s">
        <v>904</v>
      </c>
      <c r="AI968" s="2" t="s">
        <v>904</v>
      </c>
      <c r="AJ968" s="2" t="s">
        <v>904</v>
      </c>
      <c r="AK968" s="177">
        <v>319808.8005550678</v>
      </c>
      <c r="AL968" s="2" t="s">
        <v>904</v>
      </c>
      <c r="AM968" s="2" t="s">
        <v>904</v>
      </c>
      <c r="AN968" s="2" t="s">
        <v>904</v>
      </c>
      <c r="AO968" s="2" t="s">
        <v>904</v>
      </c>
      <c r="AP968" s="2" t="s">
        <v>904</v>
      </c>
      <c r="AQ968" s="2" t="s">
        <v>904</v>
      </c>
      <c r="AR968" s="2" t="s">
        <v>904</v>
      </c>
      <c r="AS968" s="2" t="s">
        <v>904</v>
      </c>
      <c r="AT968" s="2" t="s">
        <v>904</v>
      </c>
      <c r="AU968" s="2" t="s">
        <v>904</v>
      </c>
      <c r="AV968" s="2" t="s">
        <v>904</v>
      </c>
      <c r="AW968" s="2" t="s">
        <v>904</v>
      </c>
      <c r="AX968" s="2" t="s">
        <v>904</v>
      </c>
      <c r="AY968" s="2" t="s">
        <v>904</v>
      </c>
      <c r="AZ968" s="2" t="s">
        <v>904</v>
      </c>
      <c r="BA968" s="205">
        <v>5.87233731666956E7</v>
      </c>
      <c r="BB968" s="205">
        <v>287.0377161140341</v>
      </c>
      <c r="BC968" s="205">
        <v>287.0377161140341</v>
      </c>
      <c r="BD968" s="205">
        <v>287.0377161140341</v>
      </c>
      <c r="BE968" s="205">
        <v>399761.0006938347</v>
      </c>
      <c r="BF968" s="205">
        <v>399761.0006938347</v>
      </c>
      <c r="BG968" s="205">
        <v>0.0</v>
      </c>
      <c r="BH968" s="205">
        <v>319808.8005550678</v>
      </c>
      <c r="BI968" s="2" t="s">
        <v>904</v>
      </c>
      <c r="BJ968" s="2" t="s">
        <v>904</v>
      </c>
      <c r="BK968" s="203">
        <v>10.150408586733281</v>
      </c>
      <c r="BL968" s="2">
        <v>3.0</v>
      </c>
      <c r="BM968" s="207">
        <v>10.150408586733281</v>
      </c>
      <c r="BN968" s="208" t="s">
        <v>905</v>
      </c>
      <c r="BO968" s="87">
        <v>20.0</v>
      </c>
      <c r="BP968" s="101">
        <v>0.05</v>
      </c>
      <c r="BQ968" s="101">
        <v>0.04</v>
      </c>
      <c r="BR968" s="2">
        <v>100.0</v>
      </c>
      <c r="BS968" s="2">
        <v>100.0</v>
      </c>
    </row>
    <row r="969" ht="12.75" customHeight="1">
      <c r="A969" s="87" t="str">
        <f t="shared" si="1"/>
        <v>Indonesia Mangrove Conservation  Small</v>
      </c>
      <c r="B969" s="87" t="s">
        <v>162</v>
      </c>
      <c r="C969" s="203" t="s">
        <v>184</v>
      </c>
      <c r="D969" s="203" t="s">
        <v>585</v>
      </c>
      <c r="E969" s="203" t="s">
        <v>160</v>
      </c>
      <c r="F969" s="203" t="s">
        <v>175</v>
      </c>
      <c r="G969" s="2"/>
      <c r="H969" s="177">
        <v>4000.0</v>
      </c>
      <c r="I969" s="2" t="s">
        <v>907</v>
      </c>
      <c r="J969" s="2">
        <v>1.777118128080205E7</v>
      </c>
      <c r="K969" s="2">
        <v>1.8038475106904685E8</v>
      </c>
      <c r="L969" s="204">
        <v>-720295.9628741327</v>
      </c>
      <c r="M969" s="92">
        <v>2284658.046079629</v>
      </c>
      <c r="N969" s="92">
        <v>3073453.896020037</v>
      </c>
      <c r="O969" s="92">
        <v>1288099.1380291304</v>
      </c>
      <c r="P969" s="92">
        <v>1371800.0</v>
      </c>
      <c r="Q969" s="92">
        <v>996558.9080504989</v>
      </c>
      <c r="R969" s="92">
        <v>1701653.8960200371</v>
      </c>
      <c r="S969" s="92">
        <v>399761.0006938347</v>
      </c>
      <c r="T969" s="92">
        <v>319808.8005550678</v>
      </c>
      <c r="U969" s="92">
        <v>2170361.051415389</v>
      </c>
      <c r="V969" s="92">
        <v>3896921.359090234</v>
      </c>
      <c r="W969" s="92">
        <v>7.143824816935376</v>
      </c>
      <c r="X969" s="92">
        <v>571.1645115199073</v>
      </c>
      <c r="Y969" s="92">
        <v>7959.435007391092</v>
      </c>
      <c r="Z969" s="92">
        <v>99.94025017345867</v>
      </c>
      <c r="AA969" s="92">
        <v>542.5902628538472</v>
      </c>
      <c r="AB969" s="87">
        <v>20000.0</v>
      </c>
      <c r="AC969" s="2">
        <v>720295.9628741327</v>
      </c>
      <c r="AD969" s="92">
        <v>1288099.1380291304</v>
      </c>
      <c r="AE969" s="92">
        <v>996558.9080504989</v>
      </c>
      <c r="AF969" s="92">
        <v>2170361.051415389</v>
      </c>
      <c r="AG969" s="92">
        <v>7.143824816935376</v>
      </c>
      <c r="AH969" s="2" t="s">
        <v>904</v>
      </c>
      <c r="AI969" s="2" t="s">
        <v>904</v>
      </c>
      <c r="AJ969" s="2" t="s">
        <v>904</v>
      </c>
      <c r="AK969" s="177">
        <v>319808.8005550678</v>
      </c>
      <c r="AL969" s="2" t="s">
        <v>904</v>
      </c>
      <c r="AM969" s="2" t="s">
        <v>904</v>
      </c>
      <c r="AN969" s="2" t="s">
        <v>904</v>
      </c>
      <c r="AO969" s="2" t="s">
        <v>904</v>
      </c>
      <c r="AP969" s="2" t="s">
        <v>904</v>
      </c>
      <c r="AQ969" s="2" t="s">
        <v>904</v>
      </c>
      <c r="AR969" s="2" t="s">
        <v>904</v>
      </c>
      <c r="AS969" s="2" t="s">
        <v>904</v>
      </c>
      <c r="AT969" s="2" t="s">
        <v>904</v>
      </c>
      <c r="AU969" s="2" t="s">
        <v>904</v>
      </c>
      <c r="AV969" s="2" t="s">
        <v>904</v>
      </c>
      <c r="AW969" s="2" t="s">
        <v>904</v>
      </c>
      <c r="AX969" s="2" t="s">
        <v>904</v>
      </c>
      <c r="AY969" s="2" t="s">
        <v>904</v>
      </c>
      <c r="AZ969" s="2" t="s">
        <v>904</v>
      </c>
      <c r="BA969" s="205">
        <v>5.87233731666956E7</v>
      </c>
      <c r="BB969" s="205">
        <v>287.0377161140341</v>
      </c>
      <c r="BC969" s="205">
        <v>287.0377161140341</v>
      </c>
      <c r="BD969" s="205">
        <v>287.0377161140341</v>
      </c>
      <c r="BE969" s="205">
        <v>399761.0006938347</v>
      </c>
      <c r="BF969" s="205">
        <v>399761.0006938347</v>
      </c>
      <c r="BG969" s="205">
        <v>0.0</v>
      </c>
      <c r="BH969" s="205">
        <v>319808.8005550678</v>
      </c>
      <c r="BI969" s="2" t="s">
        <v>904</v>
      </c>
      <c r="BJ969" s="2" t="s">
        <v>904</v>
      </c>
      <c r="BK969" s="203">
        <v>10.150408586733281</v>
      </c>
      <c r="BL969" s="2">
        <v>3.0</v>
      </c>
      <c r="BM969" s="207">
        <v>10.150408586733281</v>
      </c>
      <c r="BN969" s="208" t="s">
        <v>905</v>
      </c>
      <c r="BO969" s="87">
        <v>20.0</v>
      </c>
      <c r="BP969" s="101">
        <v>0.05</v>
      </c>
      <c r="BQ969" s="101">
        <v>0.04</v>
      </c>
      <c r="BR969" s="2">
        <v>100.0</v>
      </c>
      <c r="BS969" s="2">
        <v>100.0</v>
      </c>
    </row>
    <row r="970" ht="12.75" customHeight="1">
      <c r="A970" s="87" t="str">
        <f t="shared" si="1"/>
        <v>Indonesia Seagrass Conservation  Small</v>
      </c>
      <c r="B970" s="87" t="s">
        <v>162</v>
      </c>
      <c r="C970" s="203" t="s">
        <v>184</v>
      </c>
      <c r="D970" s="203" t="s">
        <v>585</v>
      </c>
      <c r="E970" s="203" t="s">
        <v>167</v>
      </c>
      <c r="F970" s="203" t="s">
        <v>175</v>
      </c>
      <c r="G970" s="2"/>
      <c r="H970" s="177">
        <v>400.0</v>
      </c>
      <c r="I970" s="2" t="s">
        <v>907</v>
      </c>
      <c r="J970" s="2">
        <v>21303.352690037897</v>
      </c>
      <c r="K970" s="2">
        <v>1.0614176831138106E8</v>
      </c>
      <c r="L970" s="204">
        <v>-1069600.3345805202</v>
      </c>
      <c r="M970" s="92">
        <v>2180109.557863759</v>
      </c>
      <c r="N970" s="92">
        <v>2904260.4129143376</v>
      </c>
      <c r="O970" s="92">
        <v>1288099.1380291304</v>
      </c>
      <c r="P970" s="92">
        <v>1371800.0</v>
      </c>
      <c r="Q970" s="92">
        <v>892010.4198346285</v>
      </c>
      <c r="R970" s="92">
        <v>1532460.4129143374</v>
      </c>
      <c r="S970" s="92">
        <v>580.7418338205124</v>
      </c>
      <c r="T970" s="92">
        <v>464.59346705640985</v>
      </c>
      <c r="U970" s="92">
        <v>1486684.0330577074</v>
      </c>
      <c r="V970" s="92">
        <v>2843674.94220926</v>
      </c>
      <c r="W970" s="92">
        <v>4692.51014586276</v>
      </c>
      <c r="X970" s="92">
        <v>5450.273894659397</v>
      </c>
      <c r="Y970" s="92">
        <v>196642.77920004222</v>
      </c>
      <c r="Z970" s="92">
        <v>1.451854584551281</v>
      </c>
      <c r="AA970" s="92">
        <v>3716.7100826442684</v>
      </c>
      <c r="AB970" s="87">
        <v>2000.0</v>
      </c>
      <c r="AC970" s="2">
        <v>1069600.3345805202</v>
      </c>
      <c r="AD970" s="92">
        <v>1288099.1380291304</v>
      </c>
      <c r="AE970" s="92">
        <v>892010.4198346285</v>
      </c>
      <c r="AF970" s="92">
        <v>1486684.0330577074</v>
      </c>
      <c r="AG970" s="92">
        <v>4692.51014586276</v>
      </c>
      <c r="AH970" s="2" t="s">
        <v>904</v>
      </c>
      <c r="AI970" s="2" t="s">
        <v>904</v>
      </c>
      <c r="AJ970" s="2" t="s">
        <v>904</v>
      </c>
      <c r="AK970" s="177">
        <v>464.59346705640985</v>
      </c>
      <c r="AL970" s="2" t="s">
        <v>904</v>
      </c>
      <c r="AM970" s="2" t="s">
        <v>904</v>
      </c>
      <c r="AN970" s="2" t="s">
        <v>904</v>
      </c>
      <c r="AO970" s="2" t="s">
        <v>904</v>
      </c>
      <c r="AP970" s="2" t="s">
        <v>904</v>
      </c>
      <c r="AQ970" s="2" t="s">
        <v>904</v>
      </c>
      <c r="AR970" s="2" t="s">
        <v>904</v>
      </c>
      <c r="AS970" s="2" t="s">
        <v>904</v>
      </c>
      <c r="AT970" s="2" t="s">
        <v>904</v>
      </c>
      <c r="AU970" s="2" t="s">
        <v>904</v>
      </c>
      <c r="AV970" s="2" t="s">
        <v>904</v>
      </c>
      <c r="AW970" s="2" t="s">
        <v>904</v>
      </c>
      <c r="AX970" s="2" t="s">
        <v>904</v>
      </c>
      <c r="AY970" s="2" t="s">
        <v>904</v>
      </c>
      <c r="AZ970" s="2" t="s">
        <v>904</v>
      </c>
      <c r="BA970" s="205">
        <v>6076958.68715421</v>
      </c>
      <c r="BB970" s="205">
        <v>11.086649439824896</v>
      </c>
      <c r="BC970" s="205">
        <v>11.086649439824896</v>
      </c>
      <c r="BD970" s="205">
        <v>11.086649439824896</v>
      </c>
      <c r="BE970" s="205">
        <v>580.7418338205124</v>
      </c>
      <c r="BF970" s="205">
        <v>580.7418338205124</v>
      </c>
      <c r="BG970" s="205">
        <v>0.0</v>
      </c>
      <c r="BH970" s="205">
        <v>464.59346705640985</v>
      </c>
      <c r="BI970" s="2" t="s">
        <v>904</v>
      </c>
      <c r="BJ970" s="2" t="s">
        <v>904</v>
      </c>
      <c r="BK970" s="203">
        <v>4982.397365134748</v>
      </c>
      <c r="BL970" s="2">
        <v>3.0</v>
      </c>
      <c r="BM970" s="207">
        <v>4982.397365134748</v>
      </c>
      <c r="BN970" s="208" t="s">
        <v>905</v>
      </c>
      <c r="BO970" s="87">
        <v>20.0</v>
      </c>
      <c r="BP970" s="101">
        <v>0.05</v>
      </c>
      <c r="BQ970" s="101">
        <v>0.04</v>
      </c>
      <c r="BR970" s="2">
        <v>100.0</v>
      </c>
      <c r="BS970" s="2">
        <v>100.0</v>
      </c>
    </row>
    <row r="971" ht="12.75" customHeight="1">
      <c r="A971" s="87" t="str">
        <f t="shared" si="1"/>
        <v>Indonesia Seagrass Conservation  Small</v>
      </c>
      <c r="B971" s="87" t="s">
        <v>162</v>
      </c>
      <c r="C971" s="203" t="s">
        <v>184</v>
      </c>
      <c r="D971" s="203" t="s">
        <v>585</v>
      </c>
      <c r="E971" s="203" t="s">
        <v>167</v>
      </c>
      <c r="F971" s="203" t="s">
        <v>175</v>
      </c>
      <c r="G971" s="2"/>
      <c r="H971" s="177">
        <v>400.0</v>
      </c>
      <c r="I971" s="2" t="s">
        <v>907</v>
      </c>
      <c r="J971" s="2">
        <v>21303.352690037897</v>
      </c>
      <c r="K971" s="2">
        <v>1.0614176831138106E8</v>
      </c>
      <c r="L971" s="204">
        <v>-1069600.3345805202</v>
      </c>
      <c r="M971" s="92">
        <v>2180109.557863759</v>
      </c>
      <c r="N971" s="92">
        <v>2904260.4129143376</v>
      </c>
      <c r="O971" s="92">
        <v>1288099.1380291304</v>
      </c>
      <c r="P971" s="92">
        <v>1371800.0</v>
      </c>
      <c r="Q971" s="92">
        <v>892010.4198346285</v>
      </c>
      <c r="R971" s="92">
        <v>1532460.4129143374</v>
      </c>
      <c r="S971" s="92">
        <v>580.7418338205124</v>
      </c>
      <c r="T971" s="92">
        <v>464.59346705640985</v>
      </c>
      <c r="U971" s="92">
        <v>1486684.0330577074</v>
      </c>
      <c r="V971" s="92">
        <v>2843674.94220926</v>
      </c>
      <c r="W971" s="92">
        <v>4692.51014586276</v>
      </c>
      <c r="X971" s="92">
        <v>5450.273894659397</v>
      </c>
      <c r="Y971" s="92">
        <v>196642.77920004222</v>
      </c>
      <c r="Z971" s="92">
        <v>1.451854584551281</v>
      </c>
      <c r="AA971" s="92">
        <v>3716.7100826442684</v>
      </c>
      <c r="AB971" s="87">
        <v>2000.0</v>
      </c>
      <c r="AC971" s="2">
        <v>1069600.3345805202</v>
      </c>
      <c r="AD971" s="92">
        <v>1288099.1380291304</v>
      </c>
      <c r="AE971" s="92">
        <v>892010.4198346285</v>
      </c>
      <c r="AF971" s="92">
        <v>1486684.0330577074</v>
      </c>
      <c r="AG971" s="92">
        <v>4692.51014586276</v>
      </c>
      <c r="AH971" s="2" t="s">
        <v>904</v>
      </c>
      <c r="AI971" s="2" t="s">
        <v>904</v>
      </c>
      <c r="AJ971" s="2" t="s">
        <v>904</v>
      </c>
      <c r="AK971" s="177">
        <v>464.59346705640985</v>
      </c>
      <c r="AL971" s="2" t="s">
        <v>904</v>
      </c>
      <c r="AM971" s="2" t="s">
        <v>904</v>
      </c>
      <c r="AN971" s="2" t="s">
        <v>904</v>
      </c>
      <c r="AO971" s="2" t="s">
        <v>904</v>
      </c>
      <c r="AP971" s="2" t="s">
        <v>904</v>
      </c>
      <c r="AQ971" s="2" t="s">
        <v>904</v>
      </c>
      <c r="AR971" s="2" t="s">
        <v>904</v>
      </c>
      <c r="AS971" s="2" t="s">
        <v>904</v>
      </c>
      <c r="AT971" s="2" t="s">
        <v>904</v>
      </c>
      <c r="AU971" s="2" t="s">
        <v>904</v>
      </c>
      <c r="AV971" s="2" t="s">
        <v>904</v>
      </c>
      <c r="AW971" s="2" t="s">
        <v>904</v>
      </c>
      <c r="AX971" s="2" t="s">
        <v>904</v>
      </c>
      <c r="AY971" s="2" t="s">
        <v>904</v>
      </c>
      <c r="AZ971" s="2" t="s">
        <v>904</v>
      </c>
      <c r="BA971" s="205">
        <v>6076958.68715421</v>
      </c>
      <c r="BB971" s="205">
        <v>11.086649439824896</v>
      </c>
      <c r="BC971" s="205">
        <v>11.086649439824896</v>
      </c>
      <c r="BD971" s="205">
        <v>11.086649439824896</v>
      </c>
      <c r="BE971" s="205">
        <v>580.7418338205124</v>
      </c>
      <c r="BF971" s="205">
        <v>580.7418338205124</v>
      </c>
      <c r="BG971" s="205">
        <v>0.0</v>
      </c>
      <c r="BH971" s="205">
        <v>464.59346705640985</v>
      </c>
      <c r="BI971" s="2" t="s">
        <v>904</v>
      </c>
      <c r="BJ971" s="2" t="s">
        <v>904</v>
      </c>
      <c r="BK971" s="203">
        <v>4982.397365134748</v>
      </c>
      <c r="BL971" s="2">
        <v>3.0</v>
      </c>
      <c r="BM971" s="207">
        <v>4982.397365134748</v>
      </c>
      <c r="BN971" s="208" t="s">
        <v>905</v>
      </c>
      <c r="BO971" s="87">
        <v>20.0</v>
      </c>
      <c r="BP971" s="101">
        <v>0.05</v>
      </c>
      <c r="BQ971" s="101">
        <v>0.04</v>
      </c>
      <c r="BR971" s="2">
        <v>100.0</v>
      </c>
      <c r="BS971" s="2">
        <v>100.0</v>
      </c>
    </row>
    <row r="972" ht="12.75" customHeight="1">
      <c r="A972" s="87" t="str">
        <f t="shared" si="1"/>
        <v>Indonesia Salt marsh Conservation  Small</v>
      </c>
      <c r="B972" s="87" t="s">
        <v>162</v>
      </c>
      <c r="C972" s="203" t="s">
        <v>184</v>
      </c>
      <c r="D972" s="203" t="s">
        <v>585</v>
      </c>
      <c r="E972" s="203" t="s">
        <v>168</v>
      </c>
      <c r="F972" s="203" t="s">
        <v>175</v>
      </c>
      <c r="G972" s="2"/>
      <c r="H972" s="177">
        <v>800.0</v>
      </c>
      <c r="I972" s="2" t="s">
        <v>907</v>
      </c>
      <c r="J972" s="2">
        <v>10200.41753483538</v>
      </c>
      <c r="K972" s="2">
        <v>4753969.961816207</v>
      </c>
      <c r="L972" s="204">
        <v>-633395.706080771</v>
      </c>
      <c r="M972" s="92">
        <v>2266996.737290292</v>
      </c>
      <c r="N972" s="92">
        <v>3052596.445629781</v>
      </c>
      <c r="O972" s="92">
        <v>1288099.1380291304</v>
      </c>
      <c r="P972" s="92">
        <v>1371800.0</v>
      </c>
      <c r="Q972" s="92">
        <v>978897.5992611616</v>
      </c>
      <c r="R972" s="92">
        <v>1680796.4456297813</v>
      </c>
      <c r="S972" s="92">
        <v>9559.806461193104</v>
      </c>
      <c r="T972" s="92">
        <v>7647.845168954484</v>
      </c>
      <c r="U972" s="92">
        <v>2347602.516470984</v>
      </c>
      <c r="V972" s="92">
        <v>4312668.765959904</v>
      </c>
      <c r="W972" s="92">
        <v>296.42293838438246</v>
      </c>
      <c r="X972" s="92">
        <v>2833.745921612865</v>
      </c>
      <c r="Y972" s="92">
        <v>51961.84395114673</v>
      </c>
      <c r="Z972" s="92">
        <v>11.94975807649138</v>
      </c>
      <c r="AA972" s="92">
        <v>2934.50314558873</v>
      </c>
      <c r="AB972" s="87">
        <v>4000.0</v>
      </c>
      <c r="AC972" s="2">
        <v>633395.706080771</v>
      </c>
      <c r="AD972" s="92">
        <v>1288099.1380291304</v>
      </c>
      <c r="AE972" s="92">
        <v>978897.5992611616</v>
      </c>
      <c r="AF972" s="92">
        <v>2347602.516470984</v>
      </c>
      <c r="AG972" s="92">
        <v>296.42293838438246</v>
      </c>
      <c r="AH972" s="2" t="s">
        <v>904</v>
      </c>
      <c r="AI972" s="2" t="s">
        <v>904</v>
      </c>
      <c r="AJ972" s="2" t="s">
        <v>904</v>
      </c>
      <c r="AK972" s="177">
        <v>7647.845168954484</v>
      </c>
      <c r="AL972" s="2" t="s">
        <v>904</v>
      </c>
      <c r="AM972" s="2" t="s">
        <v>904</v>
      </c>
      <c r="AN972" s="2" t="s">
        <v>904</v>
      </c>
      <c r="AO972" s="2" t="s">
        <v>904</v>
      </c>
      <c r="AP972" s="2" t="s">
        <v>904</v>
      </c>
      <c r="AQ972" s="2" t="s">
        <v>904</v>
      </c>
      <c r="AR972" s="2" t="s">
        <v>904</v>
      </c>
      <c r="AS972" s="2" t="s">
        <v>904</v>
      </c>
      <c r="AT972" s="2" t="s">
        <v>904</v>
      </c>
      <c r="AU972" s="2" t="s">
        <v>904</v>
      </c>
      <c r="AV972" s="2" t="s">
        <v>904</v>
      </c>
      <c r="AW972" s="2" t="s">
        <v>904</v>
      </c>
      <c r="AX972" s="2" t="s">
        <v>904</v>
      </c>
      <c r="AY972" s="2" t="s">
        <v>904</v>
      </c>
      <c r="AZ972" s="2" t="s">
        <v>904</v>
      </c>
      <c r="BA972" s="205">
        <v>348653.01152767864</v>
      </c>
      <c r="BB972" s="205">
        <v>43.62810410311204</v>
      </c>
      <c r="BC972" s="205">
        <v>43.62810410311204</v>
      </c>
      <c r="BD972" s="205">
        <v>43.62810410311204</v>
      </c>
      <c r="BE972" s="205">
        <v>9559.806461193104</v>
      </c>
      <c r="BF972" s="205">
        <v>9559.806461193104</v>
      </c>
      <c r="BG972" s="205">
        <v>0.0</v>
      </c>
      <c r="BH972" s="205">
        <v>7647.845168954484</v>
      </c>
      <c r="BI972" s="2" t="s">
        <v>904</v>
      </c>
      <c r="BJ972" s="2" t="s">
        <v>904</v>
      </c>
      <c r="BK972" s="203">
        <v>466.05640853239134</v>
      </c>
      <c r="BL972" s="2">
        <v>3.0</v>
      </c>
      <c r="BM972" s="207">
        <v>466.05640853239134</v>
      </c>
      <c r="BN972" s="208" t="s">
        <v>905</v>
      </c>
      <c r="BO972" s="87">
        <v>20.0</v>
      </c>
      <c r="BP972" s="101">
        <v>0.05</v>
      </c>
      <c r="BQ972" s="101">
        <v>0.04</v>
      </c>
      <c r="BR972" s="2">
        <v>100.0</v>
      </c>
      <c r="BS972" s="2">
        <v>100.0</v>
      </c>
    </row>
    <row r="973" ht="12.75" customHeight="1">
      <c r="A973" s="87" t="str">
        <f t="shared" si="1"/>
        <v>Indonesia Salt marsh Conservation  Small</v>
      </c>
      <c r="B973" s="87" t="s">
        <v>162</v>
      </c>
      <c r="C973" s="203" t="s">
        <v>184</v>
      </c>
      <c r="D973" s="203" t="s">
        <v>585</v>
      </c>
      <c r="E973" s="203" t="s">
        <v>168</v>
      </c>
      <c r="F973" s="203" t="s">
        <v>175</v>
      </c>
      <c r="G973" s="2"/>
      <c r="H973" s="177">
        <v>800.0</v>
      </c>
      <c r="I973" s="2" t="s">
        <v>907</v>
      </c>
      <c r="J973" s="2">
        <v>10200.41753483538</v>
      </c>
      <c r="K973" s="2">
        <v>4753969.961816207</v>
      </c>
      <c r="L973" s="204">
        <v>-633395.706080771</v>
      </c>
      <c r="M973" s="92">
        <v>2266996.737290292</v>
      </c>
      <c r="N973" s="92">
        <v>3052596.445629781</v>
      </c>
      <c r="O973" s="92">
        <v>1288099.1380291304</v>
      </c>
      <c r="P973" s="92">
        <v>1371800.0</v>
      </c>
      <c r="Q973" s="92">
        <v>978897.5992611616</v>
      </c>
      <c r="R973" s="92">
        <v>1680796.4456297813</v>
      </c>
      <c r="S973" s="92">
        <v>9559.806461193104</v>
      </c>
      <c r="T973" s="92">
        <v>7647.845168954484</v>
      </c>
      <c r="U973" s="92">
        <v>2347602.516470984</v>
      </c>
      <c r="V973" s="92">
        <v>4312668.765959904</v>
      </c>
      <c r="W973" s="92">
        <v>296.42293838438246</v>
      </c>
      <c r="X973" s="92">
        <v>2833.745921612865</v>
      </c>
      <c r="Y973" s="92">
        <v>51961.84395114673</v>
      </c>
      <c r="Z973" s="92">
        <v>11.94975807649138</v>
      </c>
      <c r="AA973" s="92">
        <v>2934.50314558873</v>
      </c>
      <c r="AB973" s="87">
        <v>4000.0</v>
      </c>
      <c r="AC973" s="2">
        <v>633395.706080771</v>
      </c>
      <c r="AD973" s="92">
        <v>1288099.1380291304</v>
      </c>
      <c r="AE973" s="92">
        <v>978897.5992611616</v>
      </c>
      <c r="AF973" s="92">
        <v>2347602.516470984</v>
      </c>
      <c r="AG973" s="92">
        <v>296.42293838438246</v>
      </c>
      <c r="AH973" s="2" t="s">
        <v>904</v>
      </c>
      <c r="AI973" s="2" t="s">
        <v>904</v>
      </c>
      <c r="AJ973" s="2" t="s">
        <v>904</v>
      </c>
      <c r="AK973" s="177">
        <v>7647.845168954484</v>
      </c>
      <c r="AL973" s="2" t="s">
        <v>904</v>
      </c>
      <c r="AM973" s="2" t="s">
        <v>904</v>
      </c>
      <c r="AN973" s="2" t="s">
        <v>904</v>
      </c>
      <c r="AO973" s="2" t="s">
        <v>904</v>
      </c>
      <c r="AP973" s="2" t="s">
        <v>904</v>
      </c>
      <c r="AQ973" s="2" t="s">
        <v>904</v>
      </c>
      <c r="AR973" s="2" t="s">
        <v>904</v>
      </c>
      <c r="AS973" s="2" t="s">
        <v>904</v>
      </c>
      <c r="AT973" s="2" t="s">
        <v>904</v>
      </c>
      <c r="AU973" s="2" t="s">
        <v>904</v>
      </c>
      <c r="AV973" s="2" t="s">
        <v>904</v>
      </c>
      <c r="AW973" s="2" t="s">
        <v>904</v>
      </c>
      <c r="AX973" s="2" t="s">
        <v>904</v>
      </c>
      <c r="AY973" s="2" t="s">
        <v>904</v>
      </c>
      <c r="AZ973" s="2" t="s">
        <v>904</v>
      </c>
      <c r="BA973" s="205">
        <v>348653.01152767864</v>
      </c>
      <c r="BB973" s="205">
        <v>43.62810410311204</v>
      </c>
      <c r="BC973" s="205">
        <v>43.62810410311204</v>
      </c>
      <c r="BD973" s="205">
        <v>43.62810410311204</v>
      </c>
      <c r="BE973" s="205">
        <v>9559.806461193104</v>
      </c>
      <c r="BF973" s="205">
        <v>9559.806461193104</v>
      </c>
      <c r="BG973" s="205">
        <v>0.0</v>
      </c>
      <c r="BH973" s="205">
        <v>7647.845168954484</v>
      </c>
      <c r="BI973" s="2" t="s">
        <v>904</v>
      </c>
      <c r="BJ973" s="2" t="s">
        <v>904</v>
      </c>
      <c r="BK973" s="203">
        <v>466.05640853239134</v>
      </c>
      <c r="BL973" s="2">
        <v>3.0</v>
      </c>
      <c r="BM973" s="207">
        <v>466.05640853239134</v>
      </c>
      <c r="BN973" s="208" t="s">
        <v>905</v>
      </c>
      <c r="BO973" s="87">
        <v>20.0</v>
      </c>
      <c r="BP973" s="101">
        <v>0.05</v>
      </c>
      <c r="BQ973" s="101">
        <v>0.04</v>
      </c>
      <c r="BR973" s="2">
        <v>100.0</v>
      </c>
      <c r="BS973" s="2">
        <v>100.0</v>
      </c>
    </row>
    <row r="974" ht="12.75" customHeight="1">
      <c r="A974" s="87" t="str">
        <f t="shared" si="1"/>
        <v>Kenya Salt marsh Conservation  Small</v>
      </c>
      <c r="B974" s="87" t="s">
        <v>164</v>
      </c>
      <c r="C974" s="203" t="s">
        <v>187</v>
      </c>
      <c r="D974" s="2" t="s">
        <v>588</v>
      </c>
      <c r="E974" s="203" t="s">
        <v>168</v>
      </c>
      <c r="F974" s="2" t="s">
        <v>175</v>
      </c>
      <c r="G974" s="2"/>
      <c r="H974" s="177">
        <v>800.0</v>
      </c>
      <c r="I974" s="2" t="s">
        <v>907</v>
      </c>
      <c r="J974" s="2">
        <v>78.51213355011497</v>
      </c>
      <c r="K974" s="2">
        <v>29637.266719070554</v>
      </c>
      <c r="L974" s="204">
        <v>-892635.6110818197</v>
      </c>
      <c r="M974" s="92">
        <v>2030122.3227760498</v>
      </c>
      <c r="N974" s="92">
        <v>2658633.645296016</v>
      </c>
      <c r="O974" s="92">
        <v>1268720.3373918978</v>
      </c>
      <c r="P974" s="92">
        <v>1351266.6666666665</v>
      </c>
      <c r="Q974" s="92">
        <v>761401.9853841522</v>
      </c>
      <c r="R974" s="92">
        <v>1307366.9786293495</v>
      </c>
      <c r="S974" s="92">
        <v>7989.2757263011035</v>
      </c>
      <c r="T974" s="92">
        <v>6391.420581040885</v>
      </c>
      <c r="U974" s="92">
        <v>1587609.2053277122</v>
      </c>
      <c r="V974" s="92">
        <v>2920886.9451314113</v>
      </c>
      <c r="W974" s="92">
        <v>317.6324100463799</v>
      </c>
      <c r="X974" s="92">
        <v>2537.6529034700625</v>
      </c>
      <c r="Y974" s="92">
        <v>46532.44426982192</v>
      </c>
      <c r="Z974" s="92">
        <v>9.98659465787638</v>
      </c>
      <c r="AA974" s="92">
        <v>1984.5115066596402</v>
      </c>
      <c r="AB974" s="87">
        <v>4000.0</v>
      </c>
      <c r="AC974" s="2">
        <v>892635.6110818197</v>
      </c>
      <c r="AD974" s="92">
        <v>1268720.3373918978</v>
      </c>
      <c r="AE974" s="92">
        <v>761401.9853841522</v>
      </c>
      <c r="AF974" s="92">
        <v>1587609.2053277122</v>
      </c>
      <c r="AG974" s="92">
        <v>317.6324100463799</v>
      </c>
      <c r="AH974" s="2" t="s">
        <v>904</v>
      </c>
      <c r="AI974" s="2" t="s">
        <v>904</v>
      </c>
      <c r="AJ974" s="2" t="s">
        <v>904</v>
      </c>
      <c r="AK974" s="177">
        <v>6391.420581040885</v>
      </c>
      <c r="AL974" s="2" t="s">
        <v>904</v>
      </c>
      <c r="AM974" s="2" t="s">
        <v>904</v>
      </c>
      <c r="AN974" s="2" t="s">
        <v>904</v>
      </c>
      <c r="AO974" s="2" t="s">
        <v>904</v>
      </c>
      <c r="AP974" s="2" t="s">
        <v>904</v>
      </c>
      <c r="AQ974" s="2" t="s">
        <v>904</v>
      </c>
      <c r="AR974" s="2" t="s">
        <v>904</v>
      </c>
      <c r="AS974" s="2" t="s">
        <v>904</v>
      </c>
      <c r="AT974" s="2" t="s">
        <v>904</v>
      </c>
      <c r="AU974" s="2" t="s">
        <v>904</v>
      </c>
      <c r="AV974" s="2" t="s">
        <v>904</v>
      </c>
      <c r="AW974" s="2" t="s">
        <v>904</v>
      </c>
      <c r="AX974" s="2" t="s">
        <v>904</v>
      </c>
      <c r="AY974" s="2" t="s">
        <v>904</v>
      </c>
      <c r="AZ974" s="2" t="s">
        <v>904</v>
      </c>
      <c r="BA974" s="205">
        <v>3211.1008186617864</v>
      </c>
      <c r="BB974" s="205">
        <v>43.62810410311204</v>
      </c>
      <c r="BC974" s="205">
        <v>43.62810410311204</v>
      </c>
      <c r="BD974" s="205">
        <v>43.62810410311204</v>
      </c>
      <c r="BE974" s="205">
        <v>7989.2757263011035</v>
      </c>
      <c r="BF974" s="205">
        <v>7989.2757263011035</v>
      </c>
      <c r="BG974" s="205">
        <v>0.0</v>
      </c>
      <c r="BH974" s="205">
        <v>6391.420581040885</v>
      </c>
      <c r="BI974" s="2" t="s">
        <v>904</v>
      </c>
      <c r="BJ974" s="2" t="s">
        <v>904</v>
      </c>
      <c r="BK974" s="203">
        <v>377.48645182534534</v>
      </c>
      <c r="BL974" s="2">
        <v>3.0</v>
      </c>
      <c r="BM974" s="207">
        <v>377.48645182534534</v>
      </c>
      <c r="BN974" s="208" t="s">
        <v>905</v>
      </c>
      <c r="BO974" s="87">
        <v>20.0</v>
      </c>
      <c r="BP974" s="101">
        <v>0.05</v>
      </c>
      <c r="BQ974" s="101">
        <v>0.04</v>
      </c>
      <c r="BR974" s="2">
        <v>100.0</v>
      </c>
      <c r="BS974" s="2">
        <v>100.0</v>
      </c>
    </row>
    <row r="975" ht="12.75" customHeight="1">
      <c r="A975" s="87" t="str">
        <f t="shared" si="1"/>
        <v>Kenya Salt marsh Conservation  Small</v>
      </c>
      <c r="B975" s="87" t="s">
        <v>164</v>
      </c>
      <c r="C975" s="203" t="s">
        <v>187</v>
      </c>
      <c r="D975" s="2" t="s">
        <v>588</v>
      </c>
      <c r="E975" s="203" t="s">
        <v>168</v>
      </c>
      <c r="F975" s="2" t="s">
        <v>175</v>
      </c>
      <c r="G975" s="2"/>
      <c r="H975" s="177">
        <v>800.0</v>
      </c>
      <c r="I975" s="2" t="s">
        <v>907</v>
      </c>
      <c r="J975" s="2">
        <v>78.51213355011497</v>
      </c>
      <c r="K975" s="2">
        <v>29637.266719070554</v>
      </c>
      <c r="L975" s="204">
        <v>-892635.6110818197</v>
      </c>
      <c r="M975" s="92">
        <v>2030122.3227760498</v>
      </c>
      <c r="N975" s="92">
        <v>2658633.645296016</v>
      </c>
      <c r="O975" s="92">
        <v>1268720.3373918978</v>
      </c>
      <c r="P975" s="92">
        <v>1351266.6666666665</v>
      </c>
      <c r="Q975" s="92">
        <v>761401.9853841522</v>
      </c>
      <c r="R975" s="92">
        <v>1307366.9786293495</v>
      </c>
      <c r="S975" s="92">
        <v>7989.2757263011035</v>
      </c>
      <c r="T975" s="92">
        <v>6391.420581040885</v>
      </c>
      <c r="U975" s="92">
        <v>1587609.2053277122</v>
      </c>
      <c r="V975" s="92">
        <v>2920886.9451314113</v>
      </c>
      <c r="W975" s="92">
        <v>317.6324100463799</v>
      </c>
      <c r="X975" s="92">
        <v>2537.6529034700625</v>
      </c>
      <c r="Y975" s="92">
        <v>46532.44426982192</v>
      </c>
      <c r="Z975" s="92">
        <v>9.98659465787638</v>
      </c>
      <c r="AA975" s="92">
        <v>1984.5115066596402</v>
      </c>
      <c r="AB975" s="87">
        <v>4000.0</v>
      </c>
      <c r="AC975" s="2">
        <v>892635.6110818197</v>
      </c>
      <c r="AD975" s="92">
        <v>1268720.3373918978</v>
      </c>
      <c r="AE975" s="92">
        <v>761401.9853841522</v>
      </c>
      <c r="AF975" s="92">
        <v>1587609.2053277122</v>
      </c>
      <c r="AG975" s="92">
        <v>317.6324100463799</v>
      </c>
      <c r="AH975" s="2" t="s">
        <v>904</v>
      </c>
      <c r="AI975" s="2" t="s">
        <v>904</v>
      </c>
      <c r="AJ975" s="2" t="s">
        <v>904</v>
      </c>
      <c r="AK975" s="177">
        <v>6391.420581040885</v>
      </c>
      <c r="AL975" s="2" t="s">
        <v>904</v>
      </c>
      <c r="AM975" s="2" t="s">
        <v>904</v>
      </c>
      <c r="AN975" s="2" t="s">
        <v>904</v>
      </c>
      <c r="AO975" s="2" t="s">
        <v>904</v>
      </c>
      <c r="AP975" s="2" t="s">
        <v>904</v>
      </c>
      <c r="AQ975" s="2" t="s">
        <v>904</v>
      </c>
      <c r="AR975" s="2" t="s">
        <v>904</v>
      </c>
      <c r="AS975" s="2" t="s">
        <v>904</v>
      </c>
      <c r="AT975" s="2" t="s">
        <v>904</v>
      </c>
      <c r="AU975" s="2" t="s">
        <v>904</v>
      </c>
      <c r="AV975" s="2" t="s">
        <v>904</v>
      </c>
      <c r="AW975" s="2" t="s">
        <v>904</v>
      </c>
      <c r="AX975" s="2" t="s">
        <v>904</v>
      </c>
      <c r="AY975" s="2" t="s">
        <v>904</v>
      </c>
      <c r="AZ975" s="2" t="s">
        <v>904</v>
      </c>
      <c r="BA975" s="205">
        <v>3211.1008186617864</v>
      </c>
      <c r="BB975" s="205">
        <v>43.62810410311204</v>
      </c>
      <c r="BC975" s="205">
        <v>43.62810410311204</v>
      </c>
      <c r="BD975" s="205">
        <v>43.62810410311204</v>
      </c>
      <c r="BE975" s="205">
        <v>7989.2757263011035</v>
      </c>
      <c r="BF975" s="205">
        <v>7989.2757263011035</v>
      </c>
      <c r="BG975" s="205">
        <v>0.0</v>
      </c>
      <c r="BH975" s="205">
        <v>6391.420581040885</v>
      </c>
      <c r="BI975" s="2" t="s">
        <v>904</v>
      </c>
      <c r="BJ975" s="2" t="s">
        <v>904</v>
      </c>
      <c r="BK975" s="203">
        <v>377.48645182534534</v>
      </c>
      <c r="BL975" s="2">
        <v>3.0</v>
      </c>
      <c r="BM975" s="207">
        <v>377.48645182534534</v>
      </c>
      <c r="BN975" s="208" t="s">
        <v>905</v>
      </c>
      <c r="BO975" s="87">
        <v>20.0</v>
      </c>
      <c r="BP975" s="101">
        <v>0.05</v>
      </c>
      <c r="BQ975" s="101">
        <v>0.04</v>
      </c>
      <c r="BR975" s="2">
        <v>100.0</v>
      </c>
      <c r="BS975" s="2">
        <v>100.0</v>
      </c>
    </row>
    <row r="976" ht="12.75" customHeight="1">
      <c r="A976" s="87" t="str">
        <f t="shared" si="1"/>
        <v>Kenya Mangrove Conservation  Small</v>
      </c>
      <c r="B976" s="87" t="s">
        <v>164</v>
      </c>
      <c r="C976" s="203" t="s">
        <v>187</v>
      </c>
      <c r="D976" s="2" t="s">
        <v>588</v>
      </c>
      <c r="E976" s="203" t="s">
        <v>160</v>
      </c>
      <c r="F976" s="2" t="s">
        <v>175</v>
      </c>
      <c r="G976" s="2"/>
      <c r="H976" s="177">
        <v>4000.0</v>
      </c>
      <c r="I976" s="2" t="s">
        <v>907</v>
      </c>
      <c r="J976" s="2">
        <v>146459.49269252195</v>
      </c>
      <c r="K976" s="2">
        <v>4393784.780775659</v>
      </c>
      <c r="L976" s="204">
        <v>106210.49700623471</v>
      </c>
      <c r="M976" s="92">
        <v>2270570.827780565</v>
      </c>
      <c r="N976" s="92">
        <v>3098884.3698163093</v>
      </c>
      <c r="O976" s="92">
        <v>1268720.3373918978</v>
      </c>
      <c r="P976" s="92">
        <v>1351266.6666666665</v>
      </c>
      <c r="Q976" s="92">
        <v>1001850.4903886671</v>
      </c>
      <c r="R976" s="92">
        <v>1747617.7031496428</v>
      </c>
      <c r="S976" s="92">
        <v>239428.21935246748</v>
      </c>
      <c r="T976" s="92">
        <v>191542.57548197397</v>
      </c>
      <c r="U976" s="92">
        <v>3787272.0135317687</v>
      </c>
      <c r="V976" s="92">
        <v>6953091.880532479</v>
      </c>
      <c r="W976" s="92">
        <v>11.854131239841493</v>
      </c>
      <c r="X976" s="92">
        <v>567.6427069451412</v>
      </c>
      <c r="Y976" s="92">
        <v>10477.847255842213</v>
      </c>
      <c r="Z976" s="92">
        <v>59.85705483811687</v>
      </c>
      <c r="AA976" s="92">
        <v>946.8180033829422</v>
      </c>
      <c r="AB976" s="87">
        <v>20000.0</v>
      </c>
      <c r="AC976" s="2">
        <v>0.0</v>
      </c>
      <c r="AD976" s="92">
        <v>1268720.3373918978</v>
      </c>
      <c r="AE976" s="92">
        <v>1001850.4903886671</v>
      </c>
      <c r="AF976" s="92">
        <v>3787272.0135317687</v>
      </c>
      <c r="AG976" s="92">
        <v>11.854131239841493</v>
      </c>
      <c r="AH976" s="2" t="s">
        <v>904</v>
      </c>
      <c r="AI976" s="2" t="s">
        <v>904</v>
      </c>
      <c r="AJ976" s="2" t="s">
        <v>904</v>
      </c>
      <c r="AK976" s="177">
        <v>191542.57548197397</v>
      </c>
      <c r="AL976" s="2" t="s">
        <v>904</v>
      </c>
      <c r="AM976" s="2" t="s">
        <v>904</v>
      </c>
      <c r="AN976" s="2" t="s">
        <v>904</v>
      </c>
      <c r="AO976" s="2" t="s">
        <v>904</v>
      </c>
      <c r="AP976" s="2" t="s">
        <v>904</v>
      </c>
      <c r="AQ976" s="2" t="s">
        <v>904</v>
      </c>
      <c r="AR976" s="2" t="s">
        <v>904</v>
      </c>
      <c r="AS976" s="2" t="s">
        <v>904</v>
      </c>
      <c r="AT976" s="2" t="s">
        <v>904</v>
      </c>
      <c r="AU976" s="2" t="s">
        <v>904</v>
      </c>
      <c r="AV976" s="2" t="s">
        <v>904</v>
      </c>
      <c r="AW976" s="2" t="s">
        <v>904</v>
      </c>
      <c r="AX976" s="2" t="s">
        <v>904</v>
      </c>
      <c r="AY976" s="2" t="s">
        <v>904</v>
      </c>
      <c r="AZ976" s="2" t="s">
        <v>904</v>
      </c>
      <c r="BA976" s="205">
        <v>1105493.3940079215</v>
      </c>
      <c r="BB976" s="205">
        <v>216.70203547914343</v>
      </c>
      <c r="BC976" s="205">
        <v>216.70203547914343</v>
      </c>
      <c r="BD976" s="205">
        <v>216.70203547914343</v>
      </c>
      <c r="BE976" s="205">
        <v>239428.21935246748</v>
      </c>
      <c r="BF976" s="205">
        <v>239428.21935246748</v>
      </c>
      <c r="BG976" s="205">
        <v>0.0</v>
      </c>
      <c r="BH976" s="205">
        <v>191542.57548197397</v>
      </c>
      <c r="BI976" s="2" t="s">
        <v>904</v>
      </c>
      <c r="BJ976" s="2" t="s">
        <v>904</v>
      </c>
      <c r="BK976" s="203">
        <v>30.0</v>
      </c>
      <c r="BL976" s="2">
        <v>3.0</v>
      </c>
      <c r="BM976" s="207">
        <v>30.0</v>
      </c>
      <c r="BN976" s="208" t="s">
        <v>906</v>
      </c>
      <c r="BO976" s="87">
        <v>20.0</v>
      </c>
      <c r="BP976" s="101">
        <v>0.05</v>
      </c>
      <c r="BQ976" s="101">
        <v>0.04</v>
      </c>
      <c r="BR976" s="2">
        <v>100.0</v>
      </c>
      <c r="BS976" s="2">
        <v>100.0</v>
      </c>
    </row>
    <row r="977" ht="12.75" customHeight="1">
      <c r="A977" s="87" t="str">
        <f t="shared" si="1"/>
        <v>Kenya Mangrove Conservation  Small</v>
      </c>
      <c r="B977" s="87" t="s">
        <v>164</v>
      </c>
      <c r="C977" s="203" t="s">
        <v>187</v>
      </c>
      <c r="D977" s="2" t="s">
        <v>588</v>
      </c>
      <c r="E977" s="203" t="s">
        <v>160</v>
      </c>
      <c r="F977" s="2" t="s">
        <v>175</v>
      </c>
      <c r="G977" s="2"/>
      <c r="H977" s="177">
        <v>4000.0</v>
      </c>
      <c r="I977" s="2" t="s">
        <v>907</v>
      </c>
      <c r="J977" s="2">
        <v>146459.49269252195</v>
      </c>
      <c r="K977" s="2">
        <v>4393784.780775659</v>
      </c>
      <c r="L977" s="204">
        <v>106210.49700623471</v>
      </c>
      <c r="M977" s="92">
        <v>2270570.827780565</v>
      </c>
      <c r="N977" s="92">
        <v>3098884.3698163093</v>
      </c>
      <c r="O977" s="92">
        <v>1268720.3373918978</v>
      </c>
      <c r="P977" s="92">
        <v>1351266.6666666665</v>
      </c>
      <c r="Q977" s="92">
        <v>1001850.4903886671</v>
      </c>
      <c r="R977" s="92">
        <v>1747617.7031496428</v>
      </c>
      <c r="S977" s="92">
        <v>239428.21935246748</v>
      </c>
      <c r="T977" s="92">
        <v>191542.57548197397</v>
      </c>
      <c r="U977" s="92">
        <v>3787272.0135317687</v>
      </c>
      <c r="V977" s="92">
        <v>6953091.880532479</v>
      </c>
      <c r="W977" s="92">
        <v>11.854131239841493</v>
      </c>
      <c r="X977" s="92">
        <v>567.6427069451412</v>
      </c>
      <c r="Y977" s="92">
        <v>10477.847255842213</v>
      </c>
      <c r="Z977" s="92">
        <v>59.85705483811687</v>
      </c>
      <c r="AA977" s="92">
        <v>946.8180033829422</v>
      </c>
      <c r="AB977" s="87">
        <v>20000.0</v>
      </c>
      <c r="AC977" s="2">
        <v>0.0</v>
      </c>
      <c r="AD977" s="92">
        <v>1268720.3373918978</v>
      </c>
      <c r="AE977" s="92">
        <v>1001850.4903886671</v>
      </c>
      <c r="AF977" s="92">
        <v>3787272.0135317687</v>
      </c>
      <c r="AG977" s="92">
        <v>11.854131239841493</v>
      </c>
      <c r="AH977" s="2" t="s">
        <v>904</v>
      </c>
      <c r="AI977" s="2" t="s">
        <v>904</v>
      </c>
      <c r="AJ977" s="2" t="s">
        <v>904</v>
      </c>
      <c r="AK977" s="177">
        <v>191542.57548197397</v>
      </c>
      <c r="AL977" s="2" t="s">
        <v>904</v>
      </c>
      <c r="AM977" s="2" t="s">
        <v>904</v>
      </c>
      <c r="AN977" s="2" t="s">
        <v>904</v>
      </c>
      <c r="AO977" s="2" t="s">
        <v>904</v>
      </c>
      <c r="AP977" s="2" t="s">
        <v>904</v>
      </c>
      <c r="AQ977" s="2" t="s">
        <v>904</v>
      </c>
      <c r="AR977" s="2" t="s">
        <v>904</v>
      </c>
      <c r="AS977" s="2" t="s">
        <v>904</v>
      </c>
      <c r="AT977" s="2" t="s">
        <v>904</v>
      </c>
      <c r="AU977" s="2" t="s">
        <v>904</v>
      </c>
      <c r="AV977" s="2" t="s">
        <v>904</v>
      </c>
      <c r="AW977" s="2" t="s">
        <v>904</v>
      </c>
      <c r="AX977" s="2" t="s">
        <v>904</v>
      </c>
      <c r="AY977" s="2" t="s">
        <v>904</v>
      </c>
      <c r="AZ977" s="2" t="s">
        <v>904</v>
      </c>
      <c r="BA977" s="205">
        <v>1105493.3940079215</v>
      </c>
      <c r="BB977" s="205">
        <v>216.70203547914343</v>
      </c>
      <c r="BC977" s="205">
        <v>216.70203547914343</v>
      </c>
      <c r="BD977" s="205">
        <v>216.70203547914343</v>
      </c>
      <c r="BE977" s="205">
        <v>239428.21935246748</v>
      </c>
      <c r="BF977" s="205">
        <v>239428.21935246748</v>
      </c>
      <c r="BG977" s="205">
        <v>0.0</v>
      </c>
      <c r="BH977" s="205">
        <v>191542.57548197397</v>
      </c>
      <c r="BI977" s="2" t="s">
        <v>904</v>
      </c>
      <c r="BJ977" s="2" t="s">
        <v>904</v>
      </c>
      <c r="BK977" s="203">
        <v>30.0</v>
      </c>
      <c r="BL977" s="2">
        <v>3.0</v>
      </c>
      <c r="BM977" s="207">
        <v>30.0</v>
      </c>
      <c r="BN977" s="208" t="s">
        <v>906</v>
      </c>
      <c r="BO977" s="87">
        <v>20.0</v>
      </c>
      <c r="BP977" s="101">
        <v>0.05</v>
      </c>
      <c r="BQ977" s="101">
        <v>0.04</v>
      </c>
      <c r="BR977" s="2">
        <v>100.0</v>
      </c>
      <c r="BS977" s="2">
        <v>100.0</v>
      </c>
    </row>
    <row r="978" ht="12.75" customHeight="1">
      <c r="A978" s="87" t="str">
        <f t="shared" si="1"/>
        <v>Kenya Seagrass Conservation  Small</v>
      </c>
      <c r="B978" s="87" t="s">
        <v>164</v>
      </c>
      <c r="C978" s="203" t="s">
        <v>187</v>
      </c>
      <c r="D978" s="2" t="s">
        <v>588</v>
      </c>
      <c r="E978" s="203" t="s">
        <v>167</v>
      </c>
      <c r="F978" s="2" t="s">
        <v>175</v>
      </c>
      <c r="G978" s="2"/>
      <c r="H978" s="177">
        <v>400.0</v>
      </c>
      <c r="I978" s="2" t="s">
        <v>907</v>
      </c>
      <c r="J978" s="2">
        <v>821.8948803144729</v>
      </c>
      <c r="K978" s="2">
        <v>24656.846409434187</v>
      </c>
      <c r="L978" s="204">
        <v>-1862649.4147531814</v>
      </c>
      <c r="M978" s="92">
        <v>1871601.0333663076</v>
      </c>
      <c r="N978" s="92">
        <v>2367071.818287609</v>
      </c>
      <c r="O978" s="92">
        <v>1268720.3373918978</v>
      </c>
      <c r="P978" s="92">
        <v>1351266.6666666665</v>
      </c>
      <c r="Q978" s="92">
        <v>602880.6959744099</v>
      </c>
      <c r="R978" s="92">
        <v>1015805.1516209424</v>
      </c>
      <c r="S978" s="92">
        <v>580.7418338205124</v>
      </c>
      <c r="T978" s="92">
        <v>464.59346705640985</v>
      </c>
      <c r="U978" s="92">
        <v>8951.618613126217</v>
      </c>
      <c r="V978" s="92">
        <v>17122.32927531074</v>
      </c>
      <c r="W978" s="92">
        <v>4028.4704070947737</v>
      </c>
      <c r="X978" s="92">
        <v>4679.002583415769</v>
      </c>
      <c r="Y978" s="92">
        <v>168815.74938621564</v>
      </c>
      <c r="Z978" s="92">
        <v>1.451854584551281</v>
      </c>
      <c r="AA978" s="92">
        <v>22.37904653281554</v>
      </c>
      <c r="AB978" s="87">
        <v>2000.0</v>
      </c>
      <c r="AC978" s="2">
        <v>1862649.4147531814</v>
      </c>
      <c r="AD978" s="92">
        <v>1268720.3373918978</v>
      </c>
      <c r="AE978" s="92">
        <v>602880.6959744099</v>
      </c>
      <c r="AF978" s="92">
        <v>8951.618613126217</v>
      </c>
      <c r="AG978" s="92">
        <v>4028.4704070947737</v>
      </c>
      <c r="AH978" s="2" t="s">
        <v>904</v>
      </c>
      <c r="AI978" s="2" t="s">
        <v>904</v>
      </c>
      <c r="AJ978" s="2" t="s">
        <v>904</v>
      </c>
      <c r="AK978" s="177">
        <v>464.59346705640985</v>
      </c>
      <c r="AL978" s="2" t="s">
        <v>904</v>
      </c>
      <c r="AM978" s="2" t="s">
        <v>904</v>
      </c>
      <c r="AN978" s="2" t="s">
        <v>904</v>
      </c>
      <c r="AO978" s="2" t="s">
        <v>904</v>
      </c>
      <c r="AP978" s="2" t="s">
        <v>904</v>
      </c>
      <c r="AQ978" s="2" t="s">
        <v>904</v>
      </c>
      <c r="AR978" s="2" t="s">
        <v>904</v>
      </c>
      <c r="AS978" s="2" t="s">
        <v>904</v>
      </c>
      <c r="AT978" s="2" t="s">
        <v>904</v>
      </c>
      <c r="AU978" s="2" t="s">
        <v>904</v>
      </c>
      <c r="AV978" s="2" t="s">
        <v>904</v>
      </c>
      <c r="AW978" s="2" t="s">
        <v>904</v>
      </c>
      <c r="AX978" s="2" t="s">
        <v>904</v>
      </c>
      <c r="AY978" s="2" t="s">
        <v>904</v>
      </c>
      <c r="AZ978" s="2" t="s">
        <v>904</v>
      </c>
      <c r="BA978" s="205">
        <v>234452.35618665314</v>
      </c>
      <c r="BB978" s="205">
        <v>11.086649439824896</v>
      </c>
      <c r="BC978" s="205">
        <v>11.086649439824896</v>
      </c>
      <c r="BD978" s="205">
        <v>11.086649439824896</v>
      </c>
      <c r="BE978" s="205">
        <v>580.7418338205124</v>
      </c>
      <c r="BF978" s="205">
        <v>580.7418338205124</v>
      </c>
      <c r="BG978" s="205">
        <v>0.0</v>
      </c>
      <c r="BH978" s="205">
        <v>464.59346705640985</v>
      </c>
      <c r="BI978" s="2" t="s">
        <v>904</v>
      </c>
      <c r="BJ978" s="2" t="s">
        <v>904</v>
      </c>
      <c r="BK978" s="203">
        <v>30.0</v>
      </c>
      <c r="BL978" s="2">
        <v>1.0</v>
      </c>
      <c r="BM978" s="207">
        <v>30.0</v>
      </c>
      <c r="BN978" s="208" t="s">
        <v>906</v>
      </c>
      <c r="BO978" s="87">
        <v>20.0</v>
      </c>
      <c r="BP978" s="101">
        <v>0.05</v>
      </c>
      <c r="BQ978" s="101">
        <v>0.04</v>
      </c>
      <c r="BR978" s="2">
        <v>100.0</v>
      </c>
      <c r="BS978" s="2">
        <v>100.0</v>
      </c>
    </row>
    <row r="979" ht="12.75" customHeight="1">
      <c r="A979" s="87" t="str">
        <f t="shared" si="1"/>
        <v>Kenya Seagrass Conservation  Small</v>
      </c>
      <c r="B979" s="87" t="s">
        <v>164</v>
      </c>
      <c r="C979" s="203" t="s">
        <v>187</v>
      </c>
      <c r="D979" s="2" t="s">
        <v>588</v>
      </c>
      <c r="E979" s="203" t="s">
        <v>167</v>
      </c>
      <c r="F979" s="2" t="s">
        <v>175</v>
      </c>
      <c r="G979" s="2"/>
      <c r="H979" s="177">
        <v>400.0</v>
      </c>
      <c r="I979" s="2" t="s">
        <v>907</v>
      </c>
      <c r="J979" s="2">
        <v>821.8948803144729</v>
      </c>
      <c r="K979" s="2">
        <v>24656.846409434187</v>
      </c>
      <c r="L979" s="204">
        <v>-1862649.4147531814</v>
      </c>
      <c r="M979" s="92">
        <v>1871601.0333663076</v>
      </c>
      <c r="N979" s="92">
        <v>2367071.818287609</v>
      </c>
      <c r="O979" s="92">
        <v>1268720.3373918978</v>
      </c>
      <c r="P979" s="92">
        <v>1351266.6666666665</v>
      </c>
      <c r="Q979" s="92">
        <v>602880.6959744099</v>
      </c>
      <c r="R979" s="92">
        <v>1015805.1516209424</v>
      </c>
      <c r="S979" s="92">
        <v>580.7418338205124</v>
      </c>
      <c r="T979" s="92">
        <v>464.59346705640985</v>
      </c>
      <c r="U979" s="92">
        <v>8951.618613126217</v>
      </c>
      <c r="V979" s="92">
        <v>17122.32927531074</v>
      </c>
      <c r="W979" s="92">
        <v>4028.4704070947737</v>
      </c>
      <c r="X979" s="92">
        <v>4679.002583415769</v>
      </c>
      <c r="Y979" s="92">
        <v>168815.74938621564</v>
      </c>
      <c r="Z979" s="92">
        <v>1.451854584551281</v>
      </c>
      <c r="AA979" s="92">
        <v>22.37904653281554</v>
      </c>
      <c r="AB979" s="87">
        <v>2000.0</v>
      </c>
      <c r="AC979" s="2">
        <v>1862649.4147531814</v>
      </c>
      <c r="AD979" s="92">
        <v>1268720.3373918978</v>
      </c>
      <c r="AE979" s="92">
        <v>602880.6959744099</v>
      </c>
      <c r="AF979" s="92">
        <v>8951.618613126217</v>
      </c>
      <c r="AG979" s="92">
        <v>4028.4704070947737</v>
      </c>
      <c r="AH979" s="2" t="s">
        <v>904</v>
      </c>
      <c r="AI979" s="2" t="s">
        <v>904</v>
      </c>
      <c r="AJ979" s="2" t="s">
        <v>904</v>
      </c>
      <c r="AK979" s="177">
        <v>464.59346705640985</v>
      </c>
      <c r="AL979" s="2" t="s">
        <v>904</v>
      </c>
      <c r="AM979" s="2" t="s">
        <v>904</v>
      </c>
      <c r="AN979" s="2" t="s">
        <v>904</v>
      </c>
      <c r="AO979" s="2" t="s">
        <v>904</v>
      </c>
      <c r="AP979" s="2" t="s">
        <v>904</v>
      </c>
      <c r="AQ979" s="2" t="s">
        <v>904</v>
      </c>
      <c r="AR979" s="2" t="s">
        <v>904</v>
      </c>
      <c r="AS979" s="2" t="s">
        <v>904</v>
      </c>
      <c r="AT979" s="2" t="s">
        <v>904</v>
      </c>
      <c r="AU979" s="2" t="s">
        <v>904</v>
      </c>
      <c r="AV979" s="2" t="s">
        <v>904</v>
      </c>
      <c r="AW979" s="2" t="s">
        <v>904</v>
      </c>
      <c r="AX979" s="2" t="s">
        <v>904</v>
      </c>
      <c r="AY979" s="2" t="s">
        <v>904</v>
      </c>
      <c r="AZ979" s="2" t="s">
        <v>904</v>
      </c>
      <c r="BA979" s="205">
        <v>234452.35618665314</v>
      </c>
      <c r="BB979" s="205">
        <v>11.086649439824896</v>
      </c>
      <c r="BC979" s="205">
        <v>11.086649439824896</v>
      </c>
      <c r="BD979" s="205">
        <v>11.086649439824896</v>
      </c>
      <c r="BE979" s="205">
        <v>580.7418338205124</v>
      </c>
      <c r="BF979" s="205">
        <v>580.7418338205124</v>
      </c>
      <c r="BG979" s="205">
        <v>0.0</v>
      </c>
      <c r="BH979" s="205">
        <v>464.59346705640985</v>
      </c>
      <c r="BI979" s="2" t="s">
        <v>904</v>
      </c>
      <c r="BJ979" s="2" t="s">
        <v>904</v>
      </c>
      <c r="BK979" s="203">
        <v>30.0</v>
      </c>
      <c r="BL979" s="2">
        <v>1.0</v>
      </c>
      <c r="BM979" s="207">
        <v>30.0</v>
      </c>
      <c r="BN979" s="208" t="s">
        <v>906</v>
      </c>
      <c r="BO979" s="87">
        <v>20.0</v>
      </c>
      <c r="BP979" s="101">
        <v>0.05</v>
      </c>
      <c r="BQ979" s="101">
        <v>0.04</v>
      </c>
      <c r="BR979" s="2">
        <v>100.0</v>
      </c>
      <c r="BS979" s="2">
        <v>100.0</v>
      </c>
    </row>
    <row r="980" ht="12.75" customHeight="1">
      <c r="A980" s="87" t="str">
        <f t="shared" si="1"/>
        <v>Kenya Salt marsh Conservation  Small</v>
      </c>
      <c r="B980" s="87" t="s">
        <v>164</v>
      </c>
      <c r="C980" s="203" t="s">
        <v>187</v>
      </c>
      <c r="D980" s="2" t="s">
        <v>588</v>
      </c>
      <c r="E980" s="203" t="s">
        <v>168</v>
      </c>
      <c r="F980" s="2" t="s">
        <v>175</v>
      </c>
      <c r="G980" s="2"/>
      <c r="H980" s="177">
        <v>800.0</v>
      </c>
      <c r="I980" s="2" t="s">
        <v>907</v>
      </c>
      <c r="J980" s="2">
        <v>78.51213355011497</v>
      </c>
      <c r="K980" s="2">
        <v>2355.364006503449</v>
      </c>
      <c r="L980" s="204">
        <v>-1757806.4697773021</v>
      </c>
      <c r="M980" s="92">
        <v>1883978.6169617206</v>
      </c>
      <c r="N980" s="92">
        <v>2389758.1304692505</v>
      </c>
      <c r="O980" s="92">
        <v>1268720.3373918978</v>
      </c>
      <c r="P980" s="92">
        <v>1351266.6666666665</v>
      </c>
      <c r="Q980" s="92">
        <v>615258.2795698228</v>
      </c>
      <c r="R980" s="92">
        <v>1038491.4638025841</v>
      </c>
      <c r="S980" s="92">
        <v>7989.2757263011035</v>
      </c>
      <c r="T980" s="92">
        <v>6391.420581040885</v>
      </c>
      <c r="U980" s="92">
        <v>126172.14718441846</v>
      </c>
      <c r="V980" s="92">
        <v>232131.79686375937</v>
      </c>
      <c r="W980" s="92">
        <v>294.7668038855459</v>
      </c>
      <c r="X980" s="92">
        <v>2354.973271202151</v>
      </c>
      <c r="Y980" s="92">
        <v>43182.68363229963</v>
      </c>
      <c r="Z980" s="92">
        <v>9.98659465787638</v>
      </c>
      <c r="AA980" s="92">
        <v>157.71518398052308</v>
      </c>
      <c r="AB980" s="87">
        <v>4000.0</v>
      </c>
      <c r="AC980" s="2">
        <v>1757806.4697773021</v>
      </c>
      <c r="AD980" s="92">
        <v>1268720.3373918978</v>
      </c>
      <c r="AE980" s="92">
        <v>615258.2795698228</v>
      </c>
      <c r="AF980" s="92">
        <v>126172.14718441846</v>
      </c>
      <c r="AG980" s="92">
        <v>294.7668038855459</v>
      </c>
      <c r="AH980" s="2" t="s">
        <v>904</v>
      </c>
      <c r="AI980" s="2" t="s">
        <v>904</v>
      </c>
      <c r="AJ980" s="2" t="s">
        <v>904</v>
      </c>
      <c r="AK980" s="177">
        <v>6391.420581040885</v>
      </c>
      <c r="AL980" s="2" t="s">
        <v>904</v>
      </c>
      <c r="AM980" s="2" t="s">
        <v>904</v>
      </c>
      <c r="AN980" s="2" t="s">
        <v>904</v>
      </c>
      <c r="AO980" s="2" t="s">
        <v>904</v>
      </c>
      <c r="AP980" s="2" t="s">
        <v>904</v>
      </c>
      <c r="AQ980" s="2" t="s">
        <v>904</v>
      </c>
      <c r="AR980" s="2" t="s">
        <v>904</v>
      </c>
      <c r="AS980" s="2" t="s">
        <v>904</v>
      </c>
      <c r="AT980" s="2" t="s">
        <v>904</v>
      </c>
      <c r="AU980" s="2" t="s">
        <v>904</v>
      </c>
      <c r="AV980" s="2" t="s">
        <v>904</v>
      </c>
      <c r="AW980" s="2" t="s">
        <v>904</v>
      </c>
      <c r="AX980" s="2" t="s">
        <v>904</v>
      </c>
      <c r="AY980" s="2" t="s">
        <v>904</v>
      </c>
      <c r="AZ980" s="2" t="s">
        <v>904</v>
      </c>
      <c r="BA980" s="205">
        <v>3211.1008186617864</v>
      </c>
      <c r="BB980" s="205">
        <v>43.62810410311204</v>
      </c>
      <c r="BC980" s="205">
        <v>43.62810410311204</v>
      </c>
      <c r="BD980" s="205">
        <v>43.62810410311204</v>
      </c>
      <c r="BE980" s="205">
        <v>7989.2757263011035</v>
      </c>
      <c r="BF980" s="205">
        <v>7989.2757263011035</v>
      </c>
      <c r="BG980" s="205">
        <v>0.0</v>
      </c>
      <c r="BH980" s="205">
        <v>6391.420581040885</v>
      </c>
      <c r="BI980" s="2" t="s">
        <v>904</v>
      </c>
      <c r="BJ980" s="2" t="s">
        <v>904</v>
      </c>
      <c r="BK980" s="203">
        <v>30.0</v>
      </c>
      <c r="BL980" s="2">
        <v>1.0</v>
      </c>
      <c r="BM980" s="207">
        <v>30.0</v>
      </c>
      <c r="BN980" s="208" t="s">
        <v>906</v>
      </c>
      <c r="BO980" s="87">
        <v>20.0</v>
      </c>
      <c r="BP980" s="101">
        <v>0.05</v>
      </c>
      <c r="BQ980" s="101">
        <v>0.04</v>
      </c>
      <c r="BR980" s="2">
        <v>100.0</v>
      </c>
      <c r="BS980" s="2">
        <v>100.0</v>
      </c>
    </row>
    <row r="981" ht="12.75" customHeight="1">
      <c r="A981" s="87" t="str">
        <f t="shared" si="1"/>
        <v>Kenya Salt marsh Conservation  Small</v>
      </c>
      <c r="B981" s="87" t="s">
        <v>164</v>
      </c>
      <c r="C981" s="203" t="s">
        <v>187</v>
      </c>
      <c r="D981" s="2" t="s">
        <v>588</v>
      </c>
      <c r="E981" s="203" t="s">
        <v>168</v>
      </c>
      <c r="F981" s="2" t="s">
        <v>175</v>
      </c>
      <c r="G981" s="2"/>
      <c r="H981" s="177">
        <v>800.0</v>
      </c>
      <c r="I981" s="2" t="s">
        <v>907</v>
      </c>
      <c r="J981" s="2">
        <v>78.51213355011497</v>
      </c>
      <c r="K981" s="2">
        <v>2355.364006503449</v>
      </c>
      <c r="L981" s="204">
        <v>-1757806.4697773021</v>
      </c>
      <c r="M981" s="92">
        <v>1883978.6169617206</v>
      </c>
      <c r="N981" s="92">
        <v>2389758.1304692505</v>
      </c>
      <c r="O981" s="92">
        <v>1268720.3373918978</v>
      </c>
      <c r="P981" s="92">
        <v>1351266.6666666665</v>
      </c>
      <c r="Q981" s="92">
        <v>615258.2795698228</v>
      </c>
      <c r="R981" s="92">
        <v>1038491.4638025841</v>
      </c>
      <c r="S981" s="92">
        <v>7989.2757263011035</v>
      </c>
      <c r="T981" s="92">
        <v>6391.420581040885</v>
      </c>
      <c r="U981" s="92">
        <v>126172.14718441846</v>
      </c>
      <c r="V981" s="92">
        <v>232131.79686375937</v>
      </c>
      <c r="W981" s="92">
        <v>294.7668038855459</v>
      </c>
      <c r="X981" s="92">
        <v>2354.973271202151</v>
      </c>
      <c r="Y981" s="92">
        <v>43182.68363229963</v>
      </c>
      <c r="Z981" s="92">
        <v>9.98659465787638</v>
      </c>
      <c r="AA981" s="92">
        <v>157.71518398052308</v>
      </c>
      <c r="AB981" s="87">
        <v>4000.0</v>
      </c>
      <c r="AC981" s="2">
        <v>1757806.4697773021</v>
      </c>
      <c r="AD981" s="92">
        <v>1268720.3373918978</v>
      </c>
      <c r="AE981" s="92">
        <v>615258.2795698228</v>
      </c>
      <c r="AF981" s="92">
        <v>126172.14718441846</v>
      </c>
      <c r="AG981" s="92">
        <v>294.7668038855459</v>
      </c>
      <c r="AH981" s="2" t="s">
        <v>904</v>
      </c>
      <c r="AI981" s="2" t="s">
        <v>904</v>
      </c>
      <c r="AJ981" s="2" t="s">
        <v>904</v>
      </c>
      <c r="AK981" s="177">
        <v>6391.420581040885</v>
      </c>
      <c r="AL981" s="2" t="s">
        <v>904</v>
      </c>
      <c r="AM981" s="2" t="s">
        <v>904</v>
      </c>
      <c r="AN981" s="2" t="s">
        <v>904</v>
      </c>
      <c r="AO981" s="2" t="s">
        <v>904</v>
      </c>
      <c r="AP981" s="2" t="s">
        <v>904</v>
      </c>
      <c r="AQ981" s="2" t="s">
        <v>904</v>
      </c>
      <c r="AR981" s="2" t="s">
        <v>904</v>
      </c>
      <c r="AS981" s="2" t="s">
        <v>904</v>
      </c>
      <c r="AT981" s="2" t="s">
        <v>904</v>
      </c>
      <c r="AU981" s="2" t="s">
        <v>904</v>
      </c>
      <c r="AV981" s="2" t="s">
        <v>904</v>
      </c>
      <c r="AW981" s="2" t="s">
        <v>904</v>
      </c>
      <c r="AX981" s="2" t="s">
        <v>904</v>
      </c>
      <c r="AY981" s="2" t="s">
        <v>904</v>
      </c>
      <c r="AZ981" s="2" t="s">
        <v>904</v>
      </c>
      <c r="BA981" s="205">
        <v>3211.1008186617864</v>
      </c>
      <c r="BB981" s="205">
        <v>43.62810410311204</v>
      </c>
      <c r="BC981" s="205">
        <v>43.62810410311204</v>
      </c>
      <c r="BD981" s="205">
        <v>43.62810410311204</v>
      </c>
      <c r="BE981" s="205">
        <v>7989.2757263011035</v>
      </c>
      <c r="BF981" s="205">
        <v>7989.2757263011035</v>
      </c>
      <c r="BG981" s="205">
        <v>0.0</v>
      </c>
      <c r="BH981" s="205">
        <v>6391.420581040885</v>
      </c>
      <c r="BI981" s="2" t="s">
        <v>904</v>
      </c>
      <c r="BJ981" s="2" t="s">
        <v>904</v>
      </c>
      <c r="BK981" s="203">
        <v>30.0</v>
      </c>
      <c r="BL981" s="2">
        <v>1.0</v>
      </c>
      <c r="BM981" s="207">
        <v>30.0</v>
      </c>
      <c r="BN981" s="208" t="s">
        <v>906</v>
      </c>
      <c r="BO981" s="87">
        <v>20.0</v>
      </c>
      <c r="BP981" s="101">
        <v>0.05</v>
      </c>
      <c r="BQ981" s="101">
        <v>0.04</v>
      </c>
      <c r="BR981" s="2">
        <v>100.0</v>
      </c>
      <c r="BS981" s="2">
        <v>100.0</v>
      </c>
    </row>
    <row r="982" ht="12.75" customHeight="1">
      <c r="A982" s="87" t="str">
        <f t="shared" si="1"/>
        <v>Kenya Mangrove Conservation  Large</v>
      </c>
      <c r="B982" s="87" t="s">
        <v>164</v>
      </c>
      <c r="C982" s="203" t="s">
        <v>187</v>
      </c>
      <c r="D982" s="2" t="s">
        <v>588</v>
      </c>
      <c r="E982" s="203" t="s">
        <v>160</v>
      </c>
      <c r="F982" s="2" t="s">
        <v>175</v>
      </c>
      <c r="G982" s="2"/>
      <c r="H982" s="177">
        <v>40000.0</v>
      </c>
      <c r="I982" s="2" t="s">
        <v>908</v>
      </c>
      <c r="J982" s="2">
        <v>146459.49269252195</v>
      </c>
      <c r="K982" s="2">
        <v>313542.4551150103</v>
      </c>
      <c r="L982" s="204">
        <v>-942157.7392209438</v>
      </c>
      <c r="M982" s="92">
        <v>2910255.718864667</v>
      </c>
      <c r="N982" s="92">
        <v>3951894.243383399</v>
      </c>
      <c r="O982" s="92">
        <v>1627745.0804126838</v>
      </c>
      <c r="P982" s="92">
        <v>1730133.3333333333</v>
      </c>
      <c r="Q982" s="92">
        <v>1282510.6384519832</v>
      </c>
      <c r="R982" s="92">
        <v>2221760.910050066</v>
      </c>
      <c r="S982" s="92">
        <v>2394282.1935246736</v>
      </c>
      <c r="T982" s="92">
        <v>1915425.754819739</v>
      </c>
      <c r="U982" s="92">
        <v>2702614.316720102</v>
      </c>
      <c r="V982" s="92">
        <v>4961757.5908611845</v>
      </c>
      <c r="W982" s="92">
        <v>1.5193779824363653</v>
      </c>
      <c r="X982" s="92">
        <v>72.75639297161668</v>
      </c>
      <c r="Y982" s="92">
        <v>1342.9757189081708</v>
      </c>
      <c r="Z982" s="92">
        <v>59.85705483811684</v>
      </c>
      <c r="AA982" s="92">
        <v>67.56535791800255</v>
      </c>
      <c r="AB982" s="87">
        <v>20000.0</v>
      </c>
      <c r="AC982" s="2">
        <v>942157.7392209438</v>
      </c>
      <c r="AD982" s="92">
        <v>1627745.0804126838</v>
      </c>
      <c r="AE982" s="92">
        <v>1282510.6384519832</v>
      </c>
      <c r="AF982" s="92">
        <v>2702614.316720102</v>
      </c>
      <c r="AG982" s="92">
        <v>1.5193779824363653</v>
      </c>
      <c r="AH982" s="2" t="s">
        <v>904</v>
      </c>
      <c r="AI982" s="2" t="s">
        <v>904</v>
      </c>
      <c r="AJ982" s="2" t="s">
        <v>904</v>
      </c>
      <c r="AK982" s="177">
        <v>1915425.754819739</v>
      </c>
      <c r="AL982" s="2" t="s">
        <v>904</v>
      </c>
      <c r="AM982" s="2" t="s">
        <v>904</v>
      </c>
      <c r="AN982" s="2" t="s">
        <v>904</v>
      </c>
      <c r="AO982" s="2" t="s">
        <v>904</v>
      </c>
      <c r="AP982" s="2" t="s">
        <v>904</v>
      </c>
      <c r="AQ982" s="2" t="s">
        <v>904</v>
      </c>
      <c r="AR982" s="2" t="s">
        <v>904</v>
      </c>
      <c r="AS982" s="2" t="s">
        <v>904</v>
      </c>
      <c r="AT982" s="2" t="s">
        <v>904</v>
      </c>
      <c r="AU982" s="2" t="s">
        <v>904</v>
      </c>
      <c r="AV982" s="2" t="s">
        <v>904</v>
      </c>
      <c r="AW982" s="2" t="s">
        <v>904</v>
      </c>
      <c r="AX982" s="2" t="s">
        <v>904</v>
      </c>
      <c r="AY982" s="2" t="s">
        <v>904</v>
      </c>
      <c r="AZ982" s="2" t="s">
        <v>904</v>
      </c>
      <c r="BA982" s="205">
        <v>1105493.3940079215</v>
      </c>
      <c r="BB982" s="205">
        <v>2167.0203547914352</v>
      </c>
      <c r="BC982" s="205">
        <v>2167.0203547914352</v>
      </c>
      <c r="BD982" s="205">
        <v>2167.0203547914352</v>
      </c>
      <c r="BE982" s="205">
        <v>2394282.1935246736</v>
      </c>
      <c r="BF982" s="205">
        <v>2394282.1935246736</v>
      </c>
      <c r="BG982" s="205">
        <v>0.0</v>
      </c>
      <c r="BH982" s="205">
        <v>1915425.754819739</v>
      </c>
      <c r="BI982" s="2" t="s">
        <v>904</v>
      </c>
      <c r="BJ982" s="2" t="s">
        <v>904</v>
      </c>
      <c r="BK982" s="203">
        <v>2.140813472386276</v>
      </c>
      <c r="BL982" s="2">
        <v>3.0</v>
      </c>
      <c r="BM982" s="207">
        <v>2.140813472386276</v>
      </c>
      <c r="BN982" s="208" t="s">
        <v>905</v>
      </c>
      <c r="BO982" s="87">
        <v>20.0</v>
      </c>
      <c r="BP982" s="101">
        <v>0.05</v>
      </c>
      <c r="BQ982" s="101">
        <v>0.04</v>
      </c>
      <c r="BR982" s="2">
        <v>100.0</v>
      </c>
      <c r="BS982" s="2">
        <v>100.0</v>
      </c>
    </row>
    <row r="983" ht="12.75" customHeight="1">
      <c r="A983" s="87" t="str">
        <f t="shared" si="1"/>
        <v>Kenya Mangrove Conservation  Large</v>
      </c>
      <c r="B983" s="87" t="s">
        <v>164</v>
      </c>
      <c r="C983" s="203" t="s">
        <v>187</v>
      </c>
      <c r="D983" s="2" t="s">
        <v>588</v>
      </c>
      <c r="E983" s="203" t="s">
        <v>160</v>
      </c>
      <c r="F983" s="2" t="s">
        <v>175</v>
      </c>
      <c r="G983" s="2"/>
      <c r="H983" s="177">
        <v>40000.0</v>
      </c>
      <c r="I983" s="2" t="s">
        <v>908</v>
      </c>
      <c r="J983" s="2">
        <v>146459.49269252195</v>
      </c>
      <c r="K983" s="2">
        <v>313542.4551150103</v>
      </c>
      <c r="L983" s="204">
        <v>-942157.7392209438</v>
      </c>
      <c r="M983" s="92">
        <v>2910255.718864667</v>
      </c>
      <c r="N983" s="92">
        <v>3951894.243383399</v>
      </c>
      <c r="O983" s="92">
        <v>1627745.0804126838</v>
      </c>
      <c r="P983" s="92">
        <v>1730133.3333333333</v>
      </c>
      <c r="Q983" s="92">
        <v>1282510.6384519832</v>
      </c>
      <c r="R983" s="92">
        <v>2221760.910050066</v>
      </c>
      <c r="S983" s="92">
        <v>2394282.1935246736</v>
      </c>
      <c r="T983" s="92">
        <v>1915425.754819739</v>
      </c>
      <c r="U983" s="92">
        <v>2702614.316720102</v>
      </c>
      <c r="V983" s="92">
        <v>4961757.5908611845</v>
      </c>
      <c r="W983" s="92">
        <v>1.5193779824363653</v>
      </c>
      <c r="X983" s="92">
        <v>72.75639297161668</v>
      </c>
      <c r="Y983" s="92">
        <v>1342.9757189081708</v>
      </c>
      <c r="Z983" s="92">
        <v>59.85705483811684</v>
      </c>
      <c r="AA983" s="92">
        <v>67.56535791800255</v>
      </c>
      <c r="AB983" s="87">
        <v>20000.0</v>
      </c>
      <c r="AC983" s="2">
        <v>942157.7392209438</v>
      </c>
      <c r="AD983" s="92">
        <v>1627745.0804126838</v>
      </c>
      <c r="AE983" s="92">
        <v>1282510.6384519832</v>
      </c>
      <c r="AF983" s="92">
        <v>2702614.316720102</v>
      </c>
      <c r="AG983" s="92">
        <v>1.5193779824363653</v>
      </c>
      <c r="AH983" s="2" t="s">
        <v>904</v>
      </c>
      <c r="AI983" s="2" t="s">
        <v>904</v>
      </c>
      <c r="AJ983" s="2" t="s">
        <v>904</v>
      </c>
      <c r="AK983" s="177">
        <v>1915425.754819739</v>
      </c>
      <c r="AL983" s="2" t="s">
        <v>904</v>
      </c>
      <c r="AM983" s="2" t="s">
        <v>904</v>
      </c>
      <c r="AN983" s="2" t="s">
        <v>904</v>
      </c>
      <c r="AO983" s="2" t="s">
        <v>904</v>
      </c>
      <c r="AP983" s="2" t="s">
        <v>904</v>
      </c>
      <c r="AQ983" s="2" t="s">
        <v>904</v>
      </c>
      <c r="AR983" s="2" t="s">
        <v>904</v>
      </c>
      <c r="AS983" s="2" t="s">
        <v>904</v>
      </c>
      <c r="AT983" s="2" t="s">
        <v>904</v>
      </c>
      <c r="AU983" s="2" t="s">
        <v>904</v>
      </c>
      <c r="AV983" s="2" t="s">
        <v>904</v>
      </c>
      <c r="AW983" s="2" t="s">
        <v>904</v>
      </c>
      <c r="AX983" s="2" t="s">
        <v>904</v>
      </c>
      <c r="AY983" s="2" t="s">
        <v>904</v>
      </c>
      <c r="AZ983" s="2" t="s">
        <v>904</v>
      </c>
      <c r="BA983" s="205">
        <v>1105493.3940079215</v>
      </c>
      <c r="BB983" s="205">
        <v>2167.0203547914352</v>
      </c>
      <c r="BC983" s="205">
        <v>2167.0203547914352</v>
      </c>
      <c r="BD983" s="205">
        <v>2167.0203547914352</v>
      </c>
      <c r="BE983" s="205">
        <v>2394282.1935246736</v>
      </c>
      <c r="BF983" s="205">
        <v>2394282.1935246736</v>
      </c>
      <c r="BG983" s="205">
        <v>0.0</v>
      </c>
      <c r="BH983" s="205">
        <v>1915425.754819739</v>
      </c>
      <c r="BI983" s="2" t="s">
        <v>904</v>
      </c>
      <c r="BJ983" s="2" t="s">
        <v>904</v>
      </c>
      <c r="BK983" s="203">
        <v>2.140813472386276</v>
      </c>
      <c r="BL983" s="2">
        <v>3.0</v>
      </c>
      <c r="BM983" s="207">
        <v>2.140813472386276</v>
      </c>
      <c r="BN983" s="208" t="s">
        <v>905</v>
      </c>
      <c r="BO983" s="87">
        <v>20.0</v>
      </c>
      <c r="BP983" s="101">
        <v>0.05</v>
      </c>
      <c r="BQ983" s="101">
        <v>0.04</v>
      </c>
      <c r="BR983" s="2">
        <v>100.0</v>
      </c>
      <c r="BS983" s="2">
        <v>100.0</v>
      </c>
    </row>
    <row r="984" ht="12.75" customHeight="1">
      <c r="A984" s="87" t="str">
        <f t="shared" si="1"/>
        <v>Kenya Seagrass Conservation  Large</v>
      </c>
      <c r="B984" s="87" t="s">
        <v>164</v>
      </c>
      <c r="C984" s="203" t="s">
        <v>187</v>
      </c>
      <c r="D984" s="2" t="s">
        <v>588</v>
      </c>
      <c r="E984" s="203" t="s">
        <v>167</v>
      </c>
      <c r="F984" s="2" t="s">
        <v>175</v>
      </c>
      <c r="G984" s="2"/>
      <c r="H984" s="177">
        <v>4000.0</v>
      </c>
      <c r="I984" s="2" t="s">
        <v>908</v>
      </c>
      <c r="J984" s="2">
        <v>821.8948803144729</v>
      </c>
      <c r="K984" s="2">
        <v>331872.87317724724</v>
      </c>
      <c r="L984" s="204">
        <v>-1099467.0931414263</v>
      </c>
      <c r="M984" s="92">
        <v>1991635.0214664466</v>
      </c>
      <c r="N984" s="92">
        <v>2596656.6561594573</v>
      </c>
      <c r="O984" s="92">
        <v>1268720.3373918978</v>
      </c>
      <c r="P984" s="92">
        <v>1351266.6666666665</v>
      </c>
      <c r="Q984" s="92">
        <v>722914.6840745487</v>
      </c>
      <c r="R984" s="92">
        <v>1245389.9894927908</v>
      </c>
      <c r="S984" s="92">
        <v>5807.418338205112</v>
      </c>
      <c r="T984" s="92">
        <v>4645.934670564091</v>
      </c>
      <c r="U984" s="92">
        <v>1204857.8067909088</v>
      </c>
      <c r="V984" s="92">
        <v>2304608.0255867797</v>
      </c>
      <c r="W984" s="92">
        <v>428.68338939097265</v>
      </c>
      <c r="X984" s="92">
        <v>497.9087553666117</v>
      </c>
      <c r="Y984" s="92">
        <v>17964.2644270162</v>
      </c>
      <c r="Z984" s="92">
        <v>1.451854584551278</v>
      </c>
      <c r="AA984" s="92">
        <v>301.2144516977272</v>
      </c>
      <c r="AB984" s="87">
        <v>2000.0</v>
      </c>
      <c r="AC984" s="2">
        <v>1099467.0931414263</v>
      </c>
      <c r="AD984" s="92">
        <v>1268720.3373918978</v>
      </c>
      <c r="AE984" s="92">
        <v>722914.6840745487</v>
      </c>
      <c r="AF984" s="92">
        <v>1204857.8067909088</v>
      </c>
      <c r="AG984" s="92">
        <v>428.68338939097265</v>
      </c>
      <c r="AH984" s="2" t="s">
        <v>904</v>
      </c>
      <c r="AI984" s="2" t="s">
        <v>904</v>
      </c>
      <c r="AJ984" s="2" t="s">
        <v>904</v>
      </c>
      <c r="AK984" s="177">
        <v>4645.934670564091</v>
      </c>
      <c r="AL984" s="2" t="s">
        <v>904</v>
      </c>
      <c r="AM984" s="2" t="s">
        <v>904</v>
      </c>
      <c r="AN984" s="2" t="s">
        <v>904</v>
      </c>
      <c r="AO984" s="2" t="s">
        <v>904</v>
      </c>
      <c r="AP984" s="2" t="s">
        <v>904</v>
      </c>
      <c r="AQ984" s="2" t="s">
        <v>904</v>
      </c>
      <c r="AR984" s="2" t="s">
        <v>904</v>
      </c>
      <c r="AS984" s="2" t="s">
        <v>904</v>
      </c>
      <c r="AT984" s="2" t="s">
        <v>904</v>
      </c>
      <c r="AU984" s="2" t="s">
        <v>904</v>
      </c>
      <c r="AV984" s="2" t="s">
        <v>904</v>
      </c>
      <c r="AW984" s="2" t="s">
        <v>904</v>
      </c>
      <c r="AX984" s="2" t="s">
        <v>904</v>
      </c>
      <c r="AY984" s="2" t="s">
        <v>904</v>
      </c>
      <c r="AZ984" s="2" t="s">
        <v>904</v>
      </c>
      <c r="BA984" s="205">
        <v>234452.35618665314</v>
      </c>
      <c r="BB984" s="205">
        <v>110.8664943982485</v>
      </c>
      <c r="BC984" s="205">
        <v>110.8664943982485</v>
      </c>
      <c r="BD984" s="205">
        <v>110.8664943982485</v>
      </c>
      <c r="BE984" s="205">
        <v>5807.418338205112</v>
      </c>
      <c r="BF984" s="205">
        <v>5807.418338205112</v>
      </c>
      <c r="BG984" s="205">
        <v>0.0</v>
      </c>
      <c r="BH984" s="205">
        <v>4645.934670564091</v>
      </c>
      <c r="BI984" s="2" t="s">
        <v>904</v>
      </c>
      <c r="BJ984" s="2" t="s">
        <v>904</v>
      </c>
      <c r="BK984" s="203">
        <v>403.7899263349423</v>
      </c>
      <c r="BL984" s="2">
        <v>3.0</v>
      </c>
      <c r="BM984" s="207">
        <v>403.7899263349423</v>
      </c>
      <c r="BN984" s="208" t="s">
        <v>905</v>
      </c>
      <c r="BO984" s="87">
        <v>20.0</v>
      </c>
      <c r="BP984" s="101">
        <v>0.05</v>
      </c>
      <c r="BQ984" s="101">
        <v>0.04</v>
      </c>
      <c r="BR984" s="2">
        <v>100.0</v>
      </c>
      <c r="BS984" s="2">
        <v>100.0</v>
      </c>
    </row>
    <row r="985" ht="12.75" customHeight="1">
      <c r="A985" s="87" t="str">
        <f t="shared" si="1"/>
        <v>Kenya Seagrass Conservation  Large</v>
      </c>
      <c r="B985" s="87" t="s">
        <v>164</v>
      </c>
      <c r="C985" s="203" t="s">
        <v>187</v>
      </c>
      <c r="D985" s="2" t="s">
        <v>588</v>
      </c>
      <c r="E985" s="203" t="s">
        <v>167</v>
      </c>
      <c r="F985" s="2" t="s">
        <v>175</v>
      </c>
      <c r="G985" s="2"/>
      <c r="H985" s="177">
        <v>4000.0</v>
      </c>
      <c r="I985" s="2" t="s">
        <v>908</v>
      </c>
      <c r="J985" s="2">
        <v>821.8948803144729</v>
      </c>
      <c r="K985" s="2">
        <v>331872.87317724724</v>
      </c>
      <c r="L985" s="204">
        <v>-1099467.0931414263</v>
      </c>
      <c r="M985" s="92">
        <v>1991635.0214664466</v>
      </c>
      <c r="N985" s="92">
        <v>2596656.6561594573</v>
      </c>
      <c r="O985" s="92">
        <v>1268720.3373918978</v>
      </c>
      <c r="P985" s="92">
        <v>1351266.6666666665</v>
      </c>
      <c r="Q985" s="92">
        <v>722914.6840745487</v>
      </c>
      <c r="R985" s="92">
        <v>1245389.9894927908</v>
      </c>
      <c r="S985" s="92">
        <v>5807.418338205112</v>
      </c>
      <c r="T985" s="92">
        <v>4645.934670564091</v>
      </c>
      <c r="U985" s="92">
        <v>1204857.8067909088</v>
      </c>
      <c r="V985" s="92">
        <v>2304608.0255867797</v>
      </c>
      <c r="W985" s="92">
        <v>428.68338939097265</v>
      </c>
      <c r="X985" s="92">
        <v>497.9087553666117</v>
      </c>
      <c r="Y985" s="92">
        <v>17964.2644270162</v>
      </c>
      <c r="Z985" s="92">
        <v>1.451854584551278</v>
      </c>
      <c r="AA985" s="92">
        <v>301.2144516977272</v>
      </c>
      <c r="AB985" s="87">
        <v>2000.0</v>
      </c>
      <c r="AC985" s="2">
        <v>1099467.0931414263</v>
      </c>
      <c r="AD985" s="92">
        <v>1268720.3373918978</v>
      </c>
      <c r="AE985" s="92">
        <v>722914.6840745487</v>
      </c>
      <c r="AF985" s="92">
        <v>1204857.8067909088</v>
      </c>
      <c r="AG985" s="92">
        <v>428.68338939097265</v>
      </c>
      <c r="AH985" s="2" t="s">
        <v>904</v>
      </c>
      <c r="AI985" s="2" t="s">
        <v>904</v>
      </c>
      <c r="AJ985" s="2" t="s">
        <v>904</v>
      </c>
      <c r="AK985" s="177">
        <v>4645.934670564091</v>
      </c>
      <c r="AL985" s="2" t="s">
        <v>904</v>
      </c>
      <c r="AM985" s="2" t="s">
        <v>904</v>
      </c>
      <c r="AN985" s="2" t="s">
        <v>904</v>
      </c>
      <c r="AO985" s="2" t="s">
        <v>904</v>
      </c>
      <c r="AP985" s="2" t="s">
        <v>904</v>
      </c>
      <c r="AQ985" s="2" t="s">
        <v>904</v>
      </c>
      <c r="AR985" s="2" t="s">
        <v>904</v>
      </c>
      <c r="AS985" s="2" t="s">
        <v>904</v>
      </c>
      <c r="AT985" s="2" t="s">
        <v>904</v>
      </c>
      <c r="AU985" s="2" t="s">
        <v>904</v>
      </c>
      <c r="AV985" s="2" t="s">
        <v>904</v>
      </c>
      <c r="AW985" s="2" t="s">
        <v>904</v>
      </c>
      <c r="AX985" s="2" t="s">
        <v>904</v>
      </c>
      <c r="AY985" s="2" t="s">
        <v>904</v>
      </c>
      <c r="AZ985" s="2" t="s">
        <v>904</v>
      </c>
      <c r="BA985" s="205">
        <v>234452.35618665314</v>
      </c>
      <c r="BB985" s="205">
        <v>110.8664943982485</v>
      </c>
      <c r="BC985" s="205">
        <v>110.8664943982485</v>
      </c>
      <c r="BD985" s="205">
        <v>110.8664943982485</v>
      </c>
      <c r="BE985" s="205">
        <v>5807.418338205112</v>
      </c>
      <c r="BF985" s="205">
        <v>5807.418338205112</v>
      </c>
      <c r="BG985" s="205">
        <v>0.0</v>
      </c>
      <c r="BH985" s="205">
        <v>4645.934670564091</v>
      </c>
      <c r="BI985" s="2" t="s">
        <v>904</v>
      </c>
      <c r="BJ985" s="2" t="s">
        <v>904</v>
      </c>
      <c r="BK985" s="203">
        <v>403.7899263349423</v>
      </c>
      <c r="BL985" s="2">
        <v>3.0</v>
      </c>
      <c r="BM985" s="207">
        <v>403.7899263349423</v>
      </c>
      <c r="BN985" s="208" t="s">
        <v>905</v>
      </c>
      <c r="BO985" s="87">
        <v>20.0</v>
      </c>
      <c r="BP985" s="101">
        <v>0.05</v>
      </c>
      <c r="BQ985" s="101">
        <v>0.04</v>
      </c>
      <c r="BR985" s="2">
        <v>100.0</v>
      </c>
      <c r="BS985" s="2">
        <v>100.0</v>
      </c>
    </row>
    <row r="986" ht="12.75" customHeight="1">
      <c r="A986" s="87" t="str">
        <f t="shared" si="1"/>
        <v>Kenya Salt marsh Conservation  Large</v>
      </c>
      <c r="B986" s="87" t="s">
        <v>164</v>
      </c>
      <c r="C986" s="203" t="s">
        <v>187</v>
      </c>
      <c r="D986" s="2" t="s">
        <v>588</v>
      </c>
      <c r="E986" s="203" t="s">
        <v>168</v>
      </c>
      <c r="F986" s="2" t="s">
        <v>175</v>
      </c>
      <c r="G986" s="2"/>
      <c r="H986" s="177">
        <v>8000.0</v>
      </c>
      <c r="I986" s="2" t="s">
        <v>908</v>
      </c>
      <c r="J986" s="2">
        <v>78.51213355011497</v>
      </c>
      <c r="K986" s="2">
        <v>2987.0647206889876</v>
      </c>
      <c r="L986" s="204">
        <v>-890055.866920935</v>
      </c>
      <c r="M986" s="92">
        <v>2037715.6413802144</v>
      </c>
      <c r="N986" s="92">
        <v>2672438.272812562</v>
      </c>
      <c r="O986" s="92">
        <v>1268720.3373918978</v>
      </c>
      <c r="P986" s="92">
        <v>1351266.6666666665</v>
      </c>
      <c r="Q986" s="92">
        <v>768995.3039883166</v>
      </c>
      <c r="R986" s="92">
        <v>1321171.6061458956</v>
      </c>
      <c r="S986" s="92">
        <v>79892.75726301104</v>
      </c>
      <c r="T986" s="92">
        <v>63914.20581040883</v>
      </c>
      <c r="U986" s="92">
        <v>1600110.932100222</v>
      </c>
      <c r="V986" s="92">
        <v>2943887.649838139</v>
      </c>
      <c r="W986" s="92">
        <v>31.882045869814434</v>
      </c>
      <c r="X986" s="92">
        <v>254.71445517252678</v>
      </c>
      <c r="Y986" s="92">
        <v>4670.649076485683</v>
      </c>
      <c r="Z986" s="92">
        <v>9.98659465787638</v>
      </c>
      <c r="AA986" s="92">
        <v>200.01386651252776</v>
      </c>
      <c r="AB986" s="87">
        <v>4000.0</v>
      </c>
      <c r="AC986" s="2">
        <v>890055.866920935</v>
      </c>
      <c r="AD986" s="92">
        <v>1268720.3373918978</v>
      </c>
      <c r="AE986" s="92">
        <v>768995.3039883166</v>
      </c>
      <c r="AF986" s="92">
        <v>1600110.932100222</v>
      </c>
      <c r="AG986" s="92">
        <v>31.882045869814434</v>
      </c>
      <c r="AH986" s="2" t="s">
        <v>904</v>
      </c>
      <c r="AI986" s="2" t="s">
        <v>904</v>
      </c>
      <c r="AJ986" s="2" t="s">
        <v>904</v>
      </c>
      <c r="AK986" s="177">
        <v>63914.20581040883</v>
      </c>
      <c r="AL986" s="2" t="s">
        <v>904</v>
      </c>
      <c r="AM986" s="2" t="s">
        <v>904</v>
      </c>
      <c r="AN986" s="2" t="s">
        <v>904</v>
      </c>
      <c r="AO986" s="2" t="s">
        <v>904</v>
      </c>
      <c r="AP986" s="2" t="s">
        <v>904</v>
      </c>
      <c r="AQ986" s="2" t="s">
        <v>904</v>
      </c>
      <c r="AR986" s="2" t="s">
        <v>904</v>
      </c>
      <c r="AS986" s="2" t="s">
        <v>904</v>
      </c>
      <c r="AT986" s="2" t="s">
        <v>904</v>
      </c>
      <c r="AU986" s="2" t="s">
        <v>904</v>
      </c>
      <c r="AV986" s="2" t="s">
        <v>904</v>
      </c>
      <c r="AW986" s="2" t="s">
        <v>904</v>
      </c>
      <c r="AX986" s="2" t="s">
        <v>904</v>
      </c>
      <c r="AY986" s="2" t="s">
        <v>904</v>
      </c>
      <c r="AZ986" s="2" t="s">
        <v>904</v>
      </c>
      <c r="BA986" s="205">
        <v>3211.1008186617864</v>
      </c>
      <c r="BB986" s="205">
        <v>436.28104103112037</v>
      </c>
      <c r="BC986" s="205">
        <v>436.28104103112037</v>
      </c>
      <c r="BD986" s="205">
        <v>436.28104103112037</v>
      </c>
      <c r="BE986" s="205">
        <v>79892.75726301104</v>
      </c>
      <c r="BF986" s="205">
        <v>79892.75726301104</v>
      </c>
      <c r="BG986" s="205">
        <v>0.0</v>
      </c>
      <c r="BH986" s="205">
        <v>63914.20581040883</v>
      </c>
      <c r="BI986" s="2" t="s">
        <v>904</v>
      </c>
      <c r="BJ986" s="2" t="s">
        <v>904</v>
      </c>
      <c r="BK986" s="203">
        <v>38.04589922119896</v>
      </c>
      <c r="BL986" s="2">
        <v>3.0</v>
      </c>
      <c r="BM986" s="207">
        <v>38.04589922119896</v>
      </c>
      <c r="BN986" s="208" t="s">
        <v>905</v>
      </c>
      <c r="BO986" s="87">
        <v>20.0</v>
      </c>
      <c r="BP986" s="101">
        <v>0.05</v>
      </c>
      <c r="BQ986" s="101">
        <v>0.04</v>
      </c>
      <c r="BR986" s="2">
        <v>100.0</v>
      </c>
      <c r="BS986" s="2">
        <v>100.0</v>
      </c>
    </row>
    <row r="987" ht="12.75" customHeight="1">
      <c r="A987" s="87" t="str">
        <f t="shared" si="1"/>
        <v>Kenya Salt marsh Conservation  Large</v>
      </c>
      <c r="B987" s="87" t="s">
        <v>164</v>
      </c>
      <c r="C987" s="203" t="s">
        <v>187</v>
      </c>
      <c r="D987" s="2" t="s">
        <v>588</v>
      </c>
      <c r="E987" s="203" t="s">
        <v>168</v>
      </c>
      <c r="F987" s="2" t="s">
        <v>175</v>
      </c>
      <c r="G987" s="2"/>
      <c r="H987" s="177">
        <v>8000.0</v>
      </c>
      <c r="I987" s="2" t="s">
        <v>908</v>
      </c>
      <c r="J987" s="2">
        <v>78.51213355011497</v>
      </c>
      <c r="K987" s="2">
        <v>2987.0647206889876</v>
      </c>
      <c r="L987" s="204">
        <v>-890055.866920935</v>
      </c>
      <c r="M987" s="92">
        <v>2037715.6413802144</v>
      </c>
      <c r="N987" s="92">
        <v>2672438.272812562</v>
      </c>
      <c r="O987" s="92">
        <v>1268720.3373918978</v>
      </c>
      <c r="P987" s="92">
        <v>1351266.6666666665</v>
      </c>
      <c r="Q987" s="92">
        <v>768995.3039883166</v>
      </c>
      <c r="R987" s="92">
        <v>1321171.6061458956</v>
      </c>
      <c r="S987" s="92">
        <v>79892.75726301104</v>
      </c>
      <c r="T987" s="92">
        <v>63914.20581040883</v>
      </c>
      <c r="U987" s="92">
        <v>1600110.932100222</v>
      </c>
      <c r="V987" s="92">
        <v>2943887.649838139</v>
      </c>
      <c r="W987" s="92">
        <v>31.882045869814434</v>
      </c>
      <c r="X987" s="92">
        <v>254.71445517252678</v>
      </c>
      <c r="Y987" s="92">
        <v>4670.649076485683</v>
      </c>
      <c r="Z987" s="92">
        <v>9.98659465787638</v>
      </c>
      <c r="AA987" s="92">
        <v>200.01386651252776</v>
      </c>
      <c r="AB987" s="87">
        <v>4000.0</v>
      </c>
      <c r="AC987" s="2">
        <v>890055.866920935</v>
      </c>
      <c r="AD987" s="92">
        <v>1268720.3373918978</v>
      </c>
      <c r="AE987" s="92">
        <v>768995.3039883166</v>
      </c>
      <c r="AF987" s="92">
        <v>1600110.932100222</v>
      </c>
      <c r="AG987" s="92">
        <v>31.882045869814434</v>
      </c>
      <c r="AH987" s="2" t="s">
        <v>904</v>
      </c>
      <c r="AI987" s="2" t="s">
        <v>904</v>
      </c>
      <c r="AJ987" s="2" t="s">
        <v>904</v>
      </c>
      <c r="AK987" s="177">
        <v>63914.20581040883</v>
      </c>
      <c r="AL987" s="2" t="s">
        <v>904</v>
      </c>
      <c r="AM987" s="2" t="s">
        <v>904</v>
      </c>
      <c r="AN987" s="2" t="s">
        <v>904</v>
      </c>
      <c r="AO987" s="2" t="s">
        <v>904</v>
      </c>
      <c r="AP987" s="2" t="s">
        <v>904</v>
      </c>
      <c r="AQ987" s="2" t="s">
        <v>904</v>
      </c>
      <c r="AR987" s="2" t="s">
        <v>904</v>
      </c>
      <c r="AS987" s="2" t="s">
        <v>904</v>
      </c>
      <c r="AT987" s="2" t="s">
        <v>904</v>
      </c>
      <c r="AU987" s="2" t="s">
        <v>904</v>
      </c>
      <c r="AV987" s="2" t="s">
        <v>904</v>
      </c>
      <c r="AW987" s="2" t="s">
        <v>904</v>
      </c>
      <c r="AX987" s="2" t="s">
        <v>904</v>
      </c>
      <c r="AY987" s="2" t="s">
        <v>904</v>
      </c>
      <c r="AZ987" s="2" t="s">
        <v>904</v>
      </c>
      <c r="BA987" s="205">
        <v>3211.1008186617864</v>
      </c>
      <c r="BB987" s="205">
        <v>436.28104103112037</v>
      </c>
      <c r="BC987" s="205">
        <v>436.28104103112037</v>
      </c>
      <c r="BD987" s="205">
        <v>436.28104103112037</v>
      </c>
      <c r="BE987" s="205">
        <v>79892.75726301104</v>
      </c>
      <c r="BF987" s="205">
        <v>79892.75726301104</v>
      </c>
      <c r="BG987" s="205">
        <v>0.0</v>
      </c>
      <c r="BH987" s="205">
        <v>63914.20581040883</v>
      </c>
      <c r="BI987" s="2" t="s">
        <v>904</v>
      </c>
      <c r="BJ987" s="2" t="s">
        <v>904</v>
      </c>
      <c r="BK987" s="203">
        <v>38.04589922119896</v>
      </c>
      <c r="BL987" s="2">
        <v>3.0</v>
      </c>
      <c r="BM987" s="207">
        <v>38.04589922119896</v>
      </c>
      <c r="BN987" s="208" t="s">
        <v>905</v>
      </c>
      <c r="BO987" s="87">
        <v>20.0</v>
      </c>
      <c r="BP987" s="101">
        <v>0.05</v>
      </c>
      <c r="BQ987" s="101">
        <v>0.04</v>
      </c>
      <c r="BR987" s="2">
        <v>100.0</v>
      </c>
      <c r="BS987" s="2">
        <v>100.0</v>
      </c>
    </row>
    <row r="988" ht="12.75" customHeight="1">
      <c r="A988" s="87" t="str">
        <f t="shared" si="1"/>
        <v>Kenya Mangrove Conservation  Large</v>
      </c>
      <c r="B988" s="87" t="s">
        <v>164</v>
      </c>
      <c r="C988" s="203" t="s">
        <v>187</v>
      </c>
      <c r="D988" s="2" t="s">
        <v>588</v>
      </c>
      <c r="E988" s="203" t="s">
        <v>160</v>
      </c>
      <c r="F988" s="2" t="s">
        <v>175</v>
      </c>
      <c r="G988" s="2"/>
      <c r="H988" s="177">
        <v>40000.0</v>
      </c>
      <c r="I988" s="2" t="s">
        <v>908</v>
      </c>
      <c r="J988" s="2">
        <v>146459.49269252195</v>
      </c>
      <c r="K988" s="2">
        <v>4393784.780775659</v>
      </c>
      <c r="L988" s="204">
        <v>1.4891074449916862E7</v>
      </c>
      <c r="M988" s="92">
        <v>6427266.300724424</v>
      </c>
      <c r="N988" s="92">
        <v>1.0408810364829758E7</v>
      </c>
      <c r="O988" s="92">
        <v>1627745.0804126838</v>
      </c>
      <c r="P988" s="92">
        <v>1730133.3333333333</v>
      </c>
      <c r="Q988" s="92">
        <v>4799521.22031174</v>
      </c>
      <c r="R988" s="92">
        <v>8678677.031496424</v>
      </c>
      <c r="S988" s="92">
        <v>2394282.1935246736</v>
      </c>
      <c r="T988" s="92">
        <v>1915425.754819739</v>
      </c>
      <c r="U988" s="92">
        <v>3.7872720135317676E7</v>
      </c>
      <c r="V988" s="92">
        <v>6.953091880532478E7</v>
      </c>
      <c r="W988" s="92">
        <v>3.355528808439404</v>
      </c>
      <c r="X988" s="92">
        <v>160.6816575181106</v>
      </c>
      <c r="Y988" s="92">
        <v>2965.946437241941</v>
      </c>
      <c r="Z988" s="92">
        <v>59.85705483811684</v>
      </c>
      <c r="AA988" s="92">
        <v>946.8180033829419</v>
      </c>
      <c r="AB988" s="87">
        <v>20000.0</v>
      </c>
      <c r="AC988" s="2">
        <v>0.0</v>
      </c>
      <c r="AD988" s="92">
        <v>1627745.0804126838</v>
      </c>
      <c r="AE988" s="92">
        <v>4799521.22031174</v>
      </c>
      <c r="AF988" s="92">
        <v>3.7872720135317676E7</v>
      </c>
      <c r="AG988" s="92">
        <v>3.355528808439404</v>
      </c>
      <c r="AH988" s="2" t="s">
        <v>904</v>
      </c>
      <c r="AI988" s="2" t="s">
        <v>904</v>
      </c>
      <c r="AJ988" s="2" t="s">
        <v>904</v>
      </c>
      <c r="AK988" s="177">
        <v>1915425.754819739</v>
      </c>
      <c r="AL988" s="2" t="s">
        <v>904</v>
      </c>
      <c r="AM988" s="2" t="s">
        <v>904</v>
      </c>
      <c r="AN988" s="2" t="s">
        <v>904</v>
      </c>
      <c r="AO988" s="2" t="s">
        <v>904</v>
      </c>
      <c r="AP988" s="2" t="s">
        <v>904</v>
      </c>
      <c r="AQ988" s="2" t="s">
        <v>904</v>
      </c>
      <c r="AR988" s="2" t="s">
        <v>904</v>
      </c>
      <c r="AS988" s="2" t="s">
        <v>904</v>
      </c>
      <c r="AT988" s="2" t="s">
        <v>904</v>
      </c>
      <c r="AU988" s="2" t="s">
        <v>904</v>
      </c>
      <c r="AV988" s="2" t="s">
        <v>904</v>
      </c>
      <c r="AW988" s="2" t="s">
        <v>904</v>
      </c>
      <c r="AX988" s="2" t="s">
        <v>904</v>
      </c>
      <c r="AY988" s="2" t="s">
        <v>904</v>
      </c>
      <c r="AZ988" s="2" t="s">
        <v>904</v>
      </c>
      <c r="BA988" s="205">
        <v>1105493.3940079215</v>
      </c>
      <c r="BB988" s="205">
        <v>2167.0203547914352</v>
      </c>
      <c r="BC988" s="205">
        <v>2167.0203547914352</v>
      </c>
      <c r="BD988" s="205">
        <v>2167.0203547914352</v>
      </c>
      <c r="BE988" s="205">
        <v>2394282.1935246736</v>
      </c>
      <c r="BF988" s="205">
        <v>2394282.1935246736</v>
      </c>
      <c r="BG988" s="205">
        <v>0.0</v>
      </c>
      <c r="BH988" s="205">
        <v>1915425.754819739</v>
      </c>
      <c r="BI988" s="2" t="s">
        <v>904</v>
      </c>
      <c r="BJ988" s="2" t="s">
        <v>904</v>
      </c>
      <c r="BK988" s="203">
        <v>30.0</v>
      </c>
      <c r="BL988" s="2">
        <v>3.0</v>
      </c>
      <c r="BM988" s="207">
        <v>30.0</v>
      </c>
      <c r="BN988" s="208" t="s">
        <v>906</v>
      </c>
      <c r="BO988" s="87">
        <v>20.0</v>
      </c>
      <c r="BP988" s="101">
        <v>0.05</v>
      </c>
      <c r="BQ988" s="101">
        <v>0.04</v>
      </c>
      <c r="BR988" s="2">
        <v>100.0</v>
      </c>
      <c r="BS988" s="2">
        <v>100.0</v>
      </c>
    </row>
    <row r="989" ht="12.75" customHeight="1">
      <c r="A989" s="87" t="str">
        <f t="shared" si="1"/>
        <v>Kenya Mangrove Conservation  Large</v>
      </c>
      <c r="B989" s="87" t="s">
        <v>164</v>
      </c>
      <c r="C989" s="203" t="s">
        <v>187</v>
      </c>
      <c r="D989" s="2" t="s">
        <v>588</v>
      </c>
      <c r="E989" s="203" t="s">
        <v>160</v>
      </c>
      <c r="F989" s="2" t="s">
        <v>175</v>
      </c>
      <c r="G989" s="2"/>
      <c r="H989" s="177">
        <v>40000.0</v>
      </c>
      <c r="I989" s="2" t="s">
        <v>908</v>
      </c>
      <c r="J989" s="2">
        <v>146459.49269252195</v>
      </c>
      <c r="K989" s="2">
        <v>4393784.780775659</v>
      </c>
      <c r="L989" s="204">
        <v>1.4891074449916862E7</v>
      </c>
      <c r="M989" s="92">
        <v>6427266.300724424</v>
      </c>
      <c r="N989" s="92">
        <v>1.0408810364829758E7</v>
      </c>
      <c r="O989" s="92">
        <v>1627745.0804126838</v>
      </c>
      <c r="P989" s="92">
        <v>1730133.3333333333</v>
      </c>
      <c r="Q989" s="92">
        <v>4799521.22031174</v>
      </c>
      <c r="R989" s="92">
        <v>8678677.031496424</v>
      </c>
      <c r="S989" s="92">
        <v>2394282.1935246736</v>
      </c>
      <c r="T989" s="92">
        <v>1915425.754819739</v>
      </c>
      <c r="U989" s="92">
        <v>3.7872720135317676E7</v>
      </c>
      <c r="V989" s="92">
        <v>6.953091880532478E7</v>
      </c>
      <c r="W989" s="92">
        <v>3.355528808439404</v>
      </c>
      <c r="X989" s="92">
        <v>160.6816575181106</v>
      </c>
      <c r="Y989" s="92">
        <v>2965.946437241941</v>
      </c>
      <c r="Z989" s="92">
        <v>59.85705483811684</v>
      </c>
      <c r="AA989" s="92">
        <v>946.8180033829419</v>
      </c>
      <c r="AB989" s="87">
        <v>20000.0</v>
      </c>
      <c r="AC989" s="2">
        <v>0.0</v>
      </c>
      <c r="AD989" s="92">
        <v>1627745.0804126838</v>
      </c>
      <c r="AE989" s="92">
        <v>4799521.22031174</v>
      </c>
      <c r="AF989" s="92">
        <v>3.7872720135317676E7</v>
      </c>
      <c r="AG989" s="92">
        <v>3.355528808439404</v>
      </c>
      <c r="AH989" s="2" t="s">
        <v>904</v>
      </c>
      <c r="AI989" s="2" t="s">
        <v>904</v>
      </c>
      <c r="AJ989" s="2" t="s">
        <v>904</v>
      </c>
      <c r="AK989" s="177">
        <v>1915425.754819739</v>
      </c>
      <c r="AL989" s="2" t="s">
        <v>904</v>
      </c>
      <c r="AM989" s="2" t="s">
        <v>904</v>
      </c>
      <c r="AN989" s="2" t="s">
        <v>904</v>
      </c>
      <c r="AO989" s="2" t="s">
        <v>904</v>
      </c>
      <c r="AP989" s="2" t="s">
        <v>904</v>
      </c>
      <c r="AQ989" s="2" t="s">
        <v>904</v>
      </c>
      <c r="AR989" s="2" t="s">
        <v>904</v>
      </c>
      <c r="AS989" s="2" t="s">
        <v>904</v>
      </c>
      <c r="AT989" s="2" t="s">
        <v>904</v>
      </c>
      <c r="AU989" s="2" t="s">
        <v>904</v>
      </c>
      <c r="AV989" s="2" t="s">
        <v>904</v>
      </c>
      <c r="AW989" s="2" t="s">
        <v>904</v>
      </c>
      <c r="AX989" s="2" t="s">
        <v>904</v>
      </c>
      <c r="AY989" s="2" t="s">
        <v>904</v>
      </c>
      <c r="AZ989" s="2" t="s">
        <v>904</v>
      </c>
      <c r="BA989" s="205">
        <v>1105493.3940079215</v>
      </c>
      <c r="BB989" s="205">
        <v>2167.0203547914352</v>
      </c>
      <c r="BC989" s="205">
        <v>2167.0203547914352</v>
      </c>
      <c r="BD989" s="205">
        <v>2167.0203547914352</v>
      </c>
      <c r="BE989" s="205">
        <v>2394282.1935246736</v>
      </c>
      <c r="BF989" s="205">
        <v>2394282.1935246736</v>
      </c>
      <c r="BG989" s="205">
        <v>0.0</v>
      </c>
      <c r="BH989" s="205">
        <v>1915425.754819739</v>
      </c>
      <c r="BI989" s="2" t="s">
        <v>904</v>
      </c>
      <c r="BJ989" s="2" t="s">
        <v>904</v>
      </c>
      <c r="BK989" s="203">
        <v>30.0</v>
      </c>
      <c r="BL989" s="2">
        <v>3.0</v>
      </c>
      <c r="BM989" s="207">
        <v>30.0</v>
      </c>
      <c r="BN989" s="208" t="s">
        <v>906</v>
      </c>
      <c r="BO989" s="87">
        <v>20.0</v>
      </c>
      <c r="BP989" s="101">
        <v>0.05</v>
      </c>
      <c r="BQ989" s="101">
        <v>0.04</v>
      </c>
      <c r="BR989" s="2">
        <v>100.0</v>
      </c>
      <c r="BS989" s="2">
        <v>100.0</v>
      </c>
    </row>
    <row r="990" ht="12.75" customHeight="1">
      <c r="A990" s="87" t="str">
        <f t="shared" si="1"/>
        <v>Kenya Seagrass Conservation  Large</v>
      </c>
      <c r="B990" s="87" t="s">
        <v>164</v>
      </c>
      <c r="C990" s="203" t="s">
        <v>187</v>
      </c>
      <c r="D990" s="2" t="s">
        <v>588</v>
      </c>
      <c r="E990" s="203" t="s">
        <v>167</v>
      </c>
      <c r="F990" s="2" t="s">
        <v>175</v>
      </c>
      <c r="G990" s="2"/>
      <c r="H990" s="177">
        <v>4000.0</v>
      </c>
      <c r="I990" s="2" t="s">
        <v>908</v>
      </c>
      <c r="J990" s="2">
        <v>821.8948803144729</v>
      </c>
      <c r="K990" s="2">
        <v>24656.846409434187</v>
      </c>
      <c r="L990" s="204">
        <v>-1790584.67326922</v>
      </c>
      <c r="M990" s="92">
        <v>1880100.859400482</v>
      </c>
      <c r="N990" s="92">
        <v>2383318.18287609</v>
      </c>
      <c r="O990" s="92">
        <v>1268720.3373918978</v>
      </c>
      <c r="P990" s="92">
        <v>1351266.6666666665</v>
      </c>
      <c r="Q990" s="92">
        <v>611380.522008584</v>
      </c>
      <c r="R990" s="92">
        <v>1032051.5162094235</v>
      </c>
      <c r="S990" s="92">
        <v>5807.418338205112</v>
      </c>
      <c r="T990" s="92">
        <v>4645.934670564091</v>
      </c>
      <c r="U990" s="92">
        <v>89516.186131262</v>
      </c>
      <c r="V990" s="92">
        <v>171223.2927531071</v>
      </c>
      <c r="W990" s="92">
        <v>404.6765597700941</v>
      </c>
      <c r="X990" s="92">
        <v>470.0252148501205</v>
      </c>
      <c r="Y990" s="92">
        <v>16958.242159681602</v>
      </c>
      <c r="Z990" s="92">
        <v>1.451854584551278</v>
      </c>
      <c r="AA990" s="92">
        <v>22.3790465328155</v>
      </c>
      <c r="AB990" s="87">
        <v>2000.0</v>
      </c>
      <c r="AC990" s="2">
        <v>1790584.67326922</v>
      </c>
      <c r="AD990" s="92">
        <v>1268720.3373918978</v>
      </c>
      <c r="AE990" s="92">
        <v>611380.522008584</v>
      </c>
      <c r="AF990" s="92">
        <v>89516.186131262</v>
      </c>
      <c r="AG990" s="92">
        <v>404.6765597700941</v>
      </c>
      <c r="AH990" s="2" t="s">
        <v>904</v>
      </c>
      <c r="AI990" s="2" t="s">
        <v>904</v>
      </c>
      <c r="AJ990" s="2" t="s">
        <v>904</v>
      </c>
      <c r="AK990" s="177">
        <v>4645.934670564091</v>
      </c>
      <c r="AL990" s="2" t="s">
        <v>904</v>
      </c>
      <c r="AM990" s="2" t="s">
        <v>904</v>
      </c>
      <c r="AN990" s="2" t="s">
        <v>904</v>
      </c>
      <c r="AO990" s="2" t="s">
        <v>904</v>
      </c>
      <c r="AP990" s="2" t="s">
        <v>904</v>
      </c>
      <c r="AQ990" s="2" t="s">
        <v>904</v>
      </c>
      <c r="AR990" s="2" t="s">
        <v>904</v>
      </c>
      <c r="AS990" s="2" t="s">
        <v>904</v>
      </c>
      <c r="AT990" s="2" t="s">
        <v>904</v>
      </c>
      <c r="AU990" s="2" t="s">
        <v>904</v>
      </c>
      <c r="AV990" s="2" t="s">
        <v>904</v>
      </c>
      <c r="AW990" s="2" t="s">
        <v>904</v>
      </c>
      <c r="AX990" s="2" t="s">
        <v>904</v>
      </c>
      <c r="AY990" s="2" t="s">
        <v>904</v>
      </c>
      <c r="AZ990" s="2" t="s">
        <v>904</v>
      </c>
      <c r="BA990" s="205">
        <v>234452.35618665314</v>
      </c>
      <c r="BB990" s="205">
        <v>110.8664943982485</v>
      </c>
      <c r="BC990" s="205">
        <v>110.8664943982485</v>
      </c>
      <c r="BD990" s="205">
        <v>110.8664943982485</v>
      </c>
      <c r="BE990" s="205">
        <v>5807.418338205112</v>
      </c>
      <c r="BF990" s="205">
        <v>5807.418338205112</v>
      </c>
      <c r="BG990" s="205">
        <v>0.0</v>
      </c>
      <c r="BH990" s="205">
        <v>4645.934670564091</v>
      </c>
      <c r="BI990" s="2" t="s">
        <v>904</v>
      </c>
      <c r="BJ990" s="2" t="s">
        <v>904</v>
      </c>
      <c r="BK990" s="203">
        <v>30.0</v>
      </c>
      <c r="BL990" s="2">
        <v>1.0</v>
      </c>
      <c r="BM990" s="207">
        <v>30.0</v>
      </c>
      <c r="BN990" s="208" t="s">
        <v>906</v>
      </c>
      <c r="BO990" s="87">
        <v>20.0</v>
      </c>
      <c r="BP990" s="101">
        <v>0.05</v>
      </c>
      <c r="BQ990" s="101">
        <v>0.04</v>
      </c>
      <c r="BR990" s="2">
        <v>100.0</v>
      </c>
      <c r="BS990" s="2">
        <v>100.0</v>
      </c>
    </row>
    <row r="991" ht="12.75" customHeight="1">
      <c r="A991" s="87" t="str">
        <f t="shared" si="1"/>
        <v>Kenya Seagrass Conservation  Large</v>
      </c>
      <c r="B991" s="87" t="s">
        <v>164</v>
      </c>
      <c r="C991" s="203" t="s">
        <v>187</v>
      </c>
      <c r="D991" s="2" t="s">
        <v>588</v>
      </c>
      <c r="E991" s="203" t="s">
        <v>167</v>
      </c>
      <c r="F991" s="2" t="s">
        <v>175</v>
      </c>
      <c r="G991" s="2"/>
      <c r="H991" s="177">
        <v>4000.0</v>
      </c>
      <c r="I991" s="2" t="s">
        <v>908</v>
      </c>
      <c r="J991" s="2">
        <v>821.8948803144729</v>
      </c>
      <c r="K991" s="2">
        <v>24656.846409434187</v>
      </c>
      <c r="L991" s="204">
        <v>-1790584.67326922</v>
      </c>
      <c r="M991" s="92">
        <v>1880100.859400482</v>
      </c>
      <c r="N991" s="92">
        <v>2383318.18287609</v>
      </c>
      <c r="O991" s="92">
        <v>1268720.3373918978</v>
      </c>
      <c r="P991" s="92">
        <v>1351266.6666666665</v>
      </c>
      <c r="Q991" s="92">
        <v>611380.522008584</v>
      </c>
      <c r="R991" s="92">
        <v>1032051.5162094235</v>
      </c>
      <c r="S991" s="92">
        <v>5807.418338205112</v>
      </c>
      <c r="T991" s="92">
        <v>4645.934670564091</v>
      </c>
      <c r="U991" s="92">
        <v>89516.186131262</v>
      </c>
      <c r="V991" s="92">
        <v>171223.2927531071</v>
      </c>
      <c r="W991" s="92">
        <v>404.6765597700941</v>
      </c>
      <c r="X991" s="92">
        <v>470.0252148501205</v>
      </c>
      <c r="Y991" s="92">
        <v>16958.242159681602</v>
      </c>
      <c r="Z991" s="92">
        <v>1.451854584551278</v>
      </c>
      <c r="AA991" s="92">
        <v>22.3790465328155</v>
      </c>
      <c r="AB991" s="87">
        <v>2000.0</v>
      </c>
      <c r="AC991" s="2">
        <v>1790584.67326922</v>
      </c>
      <c r="AD991" s="92">
        <v>1268720.3373918978</v>
      </c>
      <c r="AE991" s="92">
        <v>611380.522008584</v>
      </c>
      <c r="AF991" s="92">
        <v>89516.186131262</v>
      </c>
      <c r="AG991" s="92">
        <v>404.6765597700941</v>
      </c>
      <c r="AH991" s="2" t="s">
        <v>904</v>
      </c>
      <c r="AI991" s="2" t="s">
        <v>904</v>
      </c>
      <c r="AJ991" s="2" t="s">
        <v>904</v>
      </c>
      <c r="AK991" s="177">
        <v>4645.934670564091</v>
      </c>
      <c r="AL991" s="2" t="s">
        <v>904</v>
      </c>
      <c r="AM991" s="2" t="s">
        <v>904</v>
      </c>
      <c r="AN991" s="2" t="s">
        <v>904</v>
      </c>
      <c r="AO991" s="2" t="s">
        <v>904</v>
      </c>
      <c r="AP991" s="2" t="s">
        <v>904</v>
      </c>
      <c r="AQ991" s="2" t="s">
        <v>904</v>
      </c>
      <c r="AR991" s="2" t="s">
        <v>904</v>
      </c>
      <c r="AS991" s="2" t="s">
        <v>904</v>
      </c>
      <c r="AT991" s="2" t="s">
        <v>904</v>
      </c>
      <c r="AU991" s="2" t="s">
        <v>904</v>
      </c>
      <c r="AV991" s="2" t="s">
        <v>904</v>
      </c>
      <c r="AW991" s="2" t="s">
        <v>904</v>
      </c>
      <c r="AX991" s="2" t="s">
        <v>904</v>
      </c>
      <c r="AY991" s="2" t="s">
        <v>904</v>
      </c>
      <c r="AZ991" s="2" t="s">
        <v>904</v>
      </c>
      <c r="BA991" s="205">
        <v>234452.35618665314</v>
      </c>
      <c r="BB991" s="205">
        <v>110.8664943982485</v>
      </c>
      <c r="BC991" s="205">
        <v>110.8664943982485</v>
      </c>
      <c r="BD991" s="205">
        <v>110.8664943982485</v>
      </c>
      <c r="BE991" s="205">
        <v>5807.418338205112</v>
      </c>
      <c r="BF991" s="205">
        <v>5807.418338205112</v>
      </c>
      <c r="BG991" s="205">
        <v>0.0</v>
      </c>
      <c r="BH991" s="205">
        <v>4645.934670564091</v>
      </c>
      <c r="BI991" s="2" t="s">
        <v>904</v>
      </c>
      <c r="BJ991" s="2" t="s">
        <v>904</v>
      </c>
      <c r="BK991" s="203">
        <v>30.0</v>
      </c>
      <c r="BL991" s="2">
        <v>1.0</v>
      </c>
      <c r="BM991" s="207">
        <v>30.0</v>
      </c>
      <c r="BN991" s="208" t="s">
        <v>906</v>
      </c>
      <c r="BO991" s="87">
        <v>20.0</v>
      </c>
      <c r="BP991" s="101">
        <v>0.05</v>
      </c>
      <c r="BQ991" s="101">
        <v>0.04</v>
      </c>
      <c r="BR991" s="2">
        <v>100.0</v>
      </c>
      <c r="BS991" s="2">
        <v>100.0</v>
      </c>
    </row>
    <row r="992" ht="12.75" customHeight="1">
      <c r="A992" s="87" t="str">
        <f t="shared" si="1"/>
        <v>Kenya Salt marsh Conservation  Large</v>
      </c>
      <c r="B992" s="87" t="s">
        <v>164</v>
      </c>
      <c r="C992" s="203" t="s">
        <v>187</v>
      </c>
      <c r="D992" s="2" t="s">
        <v>588</v>
      </c>
      <c r="E992" s="203" t="s">
        <v>168</v>
      </c>
      <c r="F992" s="2" t="s">
        <v>175</v>
      </c>
      <c r="G992" s="2"/>
      <c r="H992" s="177">
        <v>8000.0</v>
      </c>
      <c r="I992" s="2" t="s">
        <v>908</v>
      </c>
      <c r="J992" s="2">
        <v>78.51213355011497</v>
      </c>
      <c r="K992" s="2">
        <v>2355.364006503449</v>
      </c>
      <c r="L992" s="204">
        <v>-1058254.2397418935</v>
      </c>
      <c r="M992" s="92">
        <v>2003876.6953546107</v>
      </c>
      <c r="N992" s="92">
        <v>2610181.3046925077</v>
      </c>
      <c r="O992" s="92">
        <v>1268720.3373918978</v>
      </c>
      <c r="P992" s="92">
        <v>1351266.6666666665</v>
      </c>
      <c r="Q992" s="92">
        <v>735156.3579627128</v>
      </c>
      <c r="R992" s="92">
        <v>1258914.6380258412</v>
      </c>
      <c r="S992" s="92">
        <v>79892.75726301104</v>
      </c>
      <c r="T992" s="92">
        <v>63914.20581040883</v>
      </c>
      <c r="U992" s="92">
        <v>1261721.4718441842</v>
      </c>
      <c r="V992" s="92">
        <v>2321317.968637593</v>
      </c>
      <c r="W992" s="92">
        <v>31.352602601349492</v>
      </c>
      <c r="X992" s="92">
        <v>250.48458691932635</v>
      </c>
      <c r="Y992" s="92">
        <v>4593.086810782759</v>
      </c>
      <c r="Z992" s="92">
        <v>9.98659465787638</v>
      </c>
      <c r="AA992" s="92">
        <v>157.71518398052302</v>
      </c>
      <c r="AB992" s="87">
        <v>4000.0</v>
      </c>
      <c r="AC992" s="2">
        <v>1058254.2397418935</v>
      </c>
      <c r="AD992" s="92">
        <v>1268720.3373918978</v>
      </c>
      <c r="AE992" s="92">
        <v>735156.3579627128</v>
      </c>
      <c r="AF992" s="92">
        <v>1261721.4718441842</v>
      </c>
      <c r="AG992" s="92">
        <v>31.352602601349492</v>
      </c>
      <c r="AH992" s="2" t="s">
        <v>904</v>
      </c>
      <c r="AI992" s="2" t="s">
        <v>904</v>
      </c>
      <c r="AJ992" s="2" t="s">
        <v>904</v>
      </c>
      <c r="AK992" s="177">
        <v>63914.20581040883</v>
      </c>
      <c r="AL992" s="2" t="s">
        <v>904</v>
      </c>
      <c r="AM992" s="2" t="s">
        <v>904</v>
      </c>
      <c r="AN992" s="2" t="s">
        <v>904</v>
      </c>
      <c r="AO992" s="2" t="s">
        <v>904</v>
      </c>
      <c r="AP992" s="2" t="s">
        <v>904</v>
      </c>
      <c r="AQ992" s="2" t="s">
        <v>904</v>
      </c>
      <c r="AR992" s="2" t="s">
        <v>904</v>
      </c>
      <c r="AS992" s="2" t="s">
        <v>904</v>
      </c>
      <c r="AT992" s="2" t="s">
        <v>904</v>
      </c>
      <c r="AU992" s="2" t="s">
        <v>904</v>
      </c>
      <c r="AV992" s="2" t="s">
        <v>904</v>
      </c>
      <c r="AW992" s="2" t="s">
        <v>904</v>
      </c>
      <c r="AX992" s="2" t="s">
        <v>904</v>
      </c>
      <c r="AY992" s="2" t="s">
        <v>904</v>
      </c>
      <c r="AZ992" s="2" t="s">
        <v>904</v>
      </c>
      <c r="BA992" s="205">
        <v>3211.1008186617864</v>
      </c>
      <c r="BB992" s="205">
        <v>436.28104103112037</v>
      </c>
      <c r="BC992" s="205">
        <v>436.28104103112037</v>
      </c>
      <c r="BD992" s="205">
        <v>436.28104103112037</v>
      </c>
      <c r="BE992" s="205">
        <v>79892.75726301104</v>
      </c>
      <c r="BF992" s="205">
        <v>79892.75726301104</v>
      </c>
      <c r="BG992" s="205">
        <v>0.0</v>
      </c>
      <c r="BH992" s="205">
        <v>63914.20581040883</v>
      </c>
      <c r="BI992" s="2" t="s">
        <v>904</v>
      </c>
      <c r="BJ992" s="2" t="s">
        <v>904</v>
      </c>
      <c r="BK992" s="203">
        <v>30.0</v>
      </c>
      <c r="BL992" s="2">
        <v>3.0</v>
      </c>
      <c r="BM992" s="207">
        <v>30.0</v>
      </c>
      <c r="BN992" s="208" t="s">
        <v>906</v>
      </c>
      <c r="BO992" s="87">
        <v>20.0</v>
      </c>
      <c r="BP992" s="101">
        <v>0.05</v>
      </c>
      <c r="BQ992" s="101">
        <v>0.04</v>
      </c>
      <c r="BR992" s="2">
        <v>100.0</v>
      </c>
      <c r="BS992" s="2">
        <v>100.0</v>
      </c>
    </row>
    <row r="993" ht="12.75" customHeight="1">
      <c r="A993" s="87" t="str">
        <f t="shared" si="1"/>
        <v>Kenya Salt marsh Conservation  Large</v>
      </c>
      <c r="B993" s="87" t="s">
        <v>164</v>
      </c>
      <c r="C993" s="203" t="s">
        <v>187</v>
      </c>
      <c r="D993" s="2" t="s">
        <v>588</v>
      </c>
      <c r="E993" s="203" t="s">
        <v>168</v>
      </c>
      <c r="F993" s="2" t="s">
        <v>175</v>
      </c>
      <c r="G993" s="2"/>
      <c r="H993" s="177">
        <v>8000.0</v>
      </c>
      <c r="I993" s="2" t="s">
        <v>908</v>
      </c>
      <c r="J993" s="2">
        <v>78.51213355011497</v>
      </c>
      <c r="K993" s="2">
        <v>2355.364006503449</v>
      </c>
      <c r="L993" s="204">
        <v>-1058254.2397418935</v>
      </c>
      <c r="M993" s="92">
        <v>2003876.6953546107</v>
      </c>
      <c r="N993" s="92">
        <v>2610181.3046925077</v>
      </c>
      <c r="O993" s="92">
        <v>1268720.3373918978</v>
      </c>
      <c r="P993" s="92">
        <v>1351266.6666666665</v>
      </c>
      <c r="Q993" s="92">
        <v>735156.3579627128</v>
      </c>
      <c r="R993" s="92">
        <v>1258914.6380258412</v>
      </c>
      <c r="S993" s="92">
        <v>79892.75726301104</v>
      </c>
      <c r="T993" s="92">
        <v>63914.20581040883</v>
      </c>
      <c r="U993" s="92">
        <v>1261721.4718441842</v>
      </c>
      <c r="V993" s="92">
        <v>2321317.968637593</v>
      </c>
      <c r="W993" s="92">
        <v>31.352602601349492</v>
      </c>
      <c r="X993" s="92">
        <v>250.48458691932635</v>
      </c>
      <c r="Y993" s="92">
        <v>4593.086810782759</v>
      </c>
      <c r="Z993" s="92">
        <v>9.98659465787638</v>
      </c>
      <c r="AA993" s="92">
        <v>157.71518398052302</v>
      </c>
      <c r="AB993" s="87">
        <v>4000.0</v>
      </c>
      <c r="AC993" s="2">
        <v>1058254.2397418935</v>
      </c>
      <c r="AD993" s="92">
        <v>1268720.3373918978</v>
      </c>
      <c r="AE993" s="92">
        <v>735156.3579627128</v>
      </c>
      <c r="AF993" s="92">
        <v>1261721.4718441842</v>
      </c>
      <c r="AG993" s="92">
        <v>31.352602601349492</v>
      </c>
      <c r="AH993" s="2" t="s">
        <v>904</v>
      </c>
      <c r="AI993" s="2" t="s">
        <v>904</v>
      </c>
      <c r="AJ993" s="2" t="s">
        <v>904</v>
      </c>
      <c r="AK993" s="177">
        <v>63914.20581040883</v>
      </c>
      <c r="AL993" s="2" t="s">
        <v>904</v>
      </c>
      <c r="AM993" s="2" t="s">
        <v>904</v>
      </c>
      <c r="AN993" s="2" t="s">
        <v>904</v>
      </c>
      <c r="AO993" s="2" t="s">
        <v>904</v>
      </c>
      <c r="AP993" s="2" t="s">
        <v>904</v>
      </c>
      <c r="AQ993" s="2" t="s">
        <v>904</v>
      </c>
      <c r="AR993" s="2" t="s">
        <v>904</v>
      </c>
      <c r="AS993" s="2" t="s">
        <v>904</v>
      </c>
      <c r="AT993" s="2" t="s">
        <v>904</v>
      </c>
      <c r="AU993" s="2" t="s">
        <v>904</v>
      </c>
      <c r="AV993" s="2" t="s">
        <v>904</v>
      </c>
      <c r="AW993" s="2" t="s">
        <v>904</v>
      </c>
      <c r="AX993" s="2" t="s">
        <v>904</v>
      </c>
      <c r="AY993" s="2" t="s">
        <v>904</v>
      </c>
      <c r="AZ993" s="2" t="s">
        <v>904</v>
      </c>
      <c r="BA993" s="205">
        <v>3211.1008186617864</v>
      </c>
      <c r="BB993" s="205">
        <v>436.28104103112037</v>
      </c>
      <c r="BC993" s="205">
        <v>436.28104103112037</v>
      </c>
      <c r="BD993" s="205">
        <v>436.28104103112037</v>
      </c>
      <c r="BE993" s="205">
        <v>79892.75726301104</v>
      </c>
      <c r="BF993" s="205">
        <v>79892.75726301104</v>
      </c>
      <c r="BG993" s="205">
        <v>0.0</v>
      </c>
      <c r="BH993" s="205">
        <v>63914.20581040883</v>
      </c>
      <c r="BI993" s="2" t="s">
        <v>904</v>
      </c>
      <c r="BJ993" s="2" t="s">
        <v>904</v>
      </c>
      <c r="BK993" s="203">
        <v>30.0</v>
      </c>
      <c r="BL993" s="2">
        <v>3.0</v>
      </c>
      <c r="BM993" s="207">
        <v>30.0</v>
      </c>
      <c r="BN993" s="208" t="s">
        <v>906</v>
      </c>
      <c r="BO993" s="87">
        <v>20.0</v>
      </c>
      <c r="BP993" s="101">
        <v>0.05</v>
      </c>
      <c r="BQ993" s="101">
        <v>0.04</v>
      </c>
      <c r="BR993" s="2">
        <v>100.0</v>
      </c>
      <c r="BS993" s="2">
        <v>100.0</v>
      </c>
    </row>
    <row r="994" ht="12.75" customHeight="1">
      <c r="A994" s="87" t="str">
        <f t="shared" si="1"/>
        <v>Kenya Mangrove Conservation  Medium</v>
      </c>
      <c r="B994" s="87" t="s">
        <v>164</v>
      </c>
      <c r="C994" s="203" t="s">
        <v>187</v>
      </c>
      <c r="D994" s="2" t="s">
        <v>588</v>
      </c>
      <c r="E994" s="203" t="s">
        <v>160</v>
      </c>
      <c r="F994" s="2" t="s">
        <v>175</v>
      </c>
      <c r="G994" s="2"/>
      <c r="H994" s="177">
        <v>20000.0</v>
      </c>
      <c r="I994" s="2" t="s">
        <v>903</v>
      </c>
      <c r="J994" s="2">
        <v>146459.49269252195</v>
      </c>
      <c r="K994" s="2">
        <v>446705.65968481335</v>
      </c>
      <c r="L994" s="204">
        <v>-782908.8411951379</v>
      </c>
      <c r="M994" s="92">
        <v>2169113.1729427967</v>
      </c>
      <c r="N994" s="92">
        <v>2910261.4081414025</v>
      </c>
      <c r="O994" s="92">
        <v>1268720.3373918978</v>
      </c>
      <c r="P994" s="92">
        <v>1351266.6666666665</v>
      </c>
      <c r="Q994" s="92">
        <v>900392.8355508988</v>
      </c>
      <c r="R994" s="92">
        <v>1558994.741474736</v>
      </c>
      <c r="S994" s="92">
        <v>1197141.0967623368</v>
      </c>
      <c r="T994" s="92">
        <v>957712.8774098695</v>
      </c>
      <c r="U994" s="92">
        <v>1925214.7381145486</v>
      </c>
      <c r="V994" s="92">
        <v>3534521.659927621</v>
      </c>
      <c r="W994" s="92">
        <v>2.264888803426299</v>
      </c>
      <c r="X994" s="92">
        <v>108.45565864713984</v>
      </c>
      <c r="Y994" s="92">
        <v>2001.93151683761</v>
      </c>
      <c r="Z994" s="92">
        <v>59.85705483811684</v>
      </c>
      <c r="AA994" s="92">
        <v>96.26073690572743</v>
      </c>
      <c r="AB994" s="87">
        <v>20000.0</v>
      </c>
      <c r="AC994" s="2">
        <v>782908.8411951379</v>
      </c>
      <c r="AD994" s="92">
        <v>1268720.3373918978</v>
      </c>
      <c r="AE994" s="92">
        <v>900392.8355508988</v>
      </c>
      <c r="AF994" s="92">
        <v>1925214.7381145486</v>
      </c>
      <c r="AG994" s="92">
        <v>2.264888803426299</v>
      </c>
      <c r="AH994" s="2" t="s">
        <v>904</v>
      </c>
      <c r="AI994" s="2" t="s">
        <v>904</v>
      </c>
      <c r="AJ994" s="2" t="s">
        <v>904</v>
      </c>
      <c r="AK994" s="177">
        <v>957712.8774098695</v>
      </c>
      <c r="AL994" s="2" t="s">
        <v>904</v>
      </c>
      <c r="AM994" s="2" t="s">
        <v>904</v>
      </c>
      <c r="AN994" s="2" t="s">
        <v>904</v>
      </c>
      <c r="AO994" s="2" t="s">
        <v>904</v>
      </c>
      <c r="AP994" s="2" t="s">
        <v>904</v>
      </c>
      <c r="AQ994" s="2" t="s">
        <v>904</v>
      </c>
      <c r="AR994" s="2" t="s">
        <v>904</v>
      </c>
      <c r="AS994" s="2" t="s">
        <v>904</v>
      </c>
      <c r="AT994" s="2" t="s">
        <v>904</v>
      </c>
      <c r="AU994" s="2" t="s">
        <v>904</v>
      </c>
      <c r="AV994" s="2" t="s">
        <v>904</v>
      </c>
      <c r="AW994" s="2" t="s">
        <v>904</v>
      </c>
      <c r="AX994" s="2" t="s">
        <v>904</v>
      </c>
      <c r="AY994" s="2" t="s">
        <v>904</v>
      </c>
      <c r="AZ994" s="2" t="s">
        <v>904</v>
      </c>
      <c r="BA994" s="205">
        <v>1105493.3940079215</v>
      </c>
      <c r="BB994" s="205">
        <v>1083.5101773957176</v>
      </c>
      <c r="BC994" s="205">
        <v>1083.5101773957176</v>
      </c>
      <c r="BD994" s="205">
        <v>1083.5101773957176</v>
      </c>
      <c r="BE994" s="205">
        <v>1197141.0967623368</v>
      </c>
      <c r="BF994" s="205">
        <v>1197141.0967623368</v>
      </c>
      <c r="BG994" s="205">
        <v>0.0</v>
      </c>
      <c r="BH994" s="205">
        <v>957712.8774098695</v>
      </c>
      <c r="BI994" s="2" t="s">
        <v>904</v>
      </c>
      <c r="BJ994" s="2" t="s">
        <v>904</v>
      </c>
      <c r="BK994" s="203">
        <v>3.0500287244789948</v>
      </c>
      <c r="BL994" s="2">
        <v>3.0</v>
      </c>
      <c r="BM994" s="207">
        <v>3.0500287244789948</v>
      </c>
      <c r="BN994" s="208" t="s">
        <v>905</v>
      </c>
      <c r="BO994" s="87">
        <v>20.0</v>
      </c>
      <c r="BP994" s="101">
        <v>0.05</v>
      </c>
      <c r="BQ994" s="101">
        <v>0.04</v>
      </c>
      <c r="BR994" s="2">
        <v>100.0</v>
      </c>
      <c r="BS994" s="2">
        <v>100.0</v>
      </c>
    </row>
    <row r="995" ht="12.75" customHeight="1">
      <c r="A995" s="87" t="str">
        <f t="shared" si="1"/>
        <v>Kenya Mangrove Conservation  Medium</v>
      </c>
      <c r="B995" s="87" t="s">
        <v>164</v>
      </c>
      <c r="C995" s="203" t="s">
        <v>187</v>
      </c>
      <c r="D995" s="2" t="s">
        <v>588</v>
      </c>
      <c r="E995" s="203" t="s">
        <v>160</v>
      </c>
      <c r="F995" s="2" t="s">
        <v>175</v>
      </c>
      <c r="G995" s="2"/>
      <c r="H995" s="177">
        <v>20000.0</v>
      </c>
      <c r="I995" s="2" t="s">
        <v>903</v>
      </c>
      <c r="J995" s="2">
        <v>146459.49269252195</v>
      </c>
      <c r="K995" s="2">
        <v>446705.65968481335</v>
      </c>
      <c r="L995" s="204">
        <v>-782908.8411951379</v>
      </c>
      <c r="M995" s="92">
        <v>2169113.1729427967</v>
      </c>
      <c r="N995" s="92">
        <v>2910261.4081414025</v>
      </c>
      <c r="O995" s="92">
        <v>1268720.3373918978</v>
      </c>
      <c r="P995" s="92">
        <v>1351266.6666666665</v>
      </c>
      <c r="Q995" s="92">
        <v>900392.8355508988</v>
      </c>
      <c r="R995" s="92">
        <v>1558994.741474736</v>
      </c>
      <c r="S995" s="92">
        <v>1197141.0967623368</v>
      </c>
      <c r="T995" s="92">
        <v>957712.8774098695</v>
      </c>
      <c r="U995" s="92">
        <v>1925214.7381145486</v>
      </c>
      <c r="V995" s="92">
        <v>3534521.659927621</v>
      </c>
      <c r="W995" s="92">
        <v>2.264888803426299</v>
      </c>
      <c r="X995" s="92">
        <v>108.45565864713984</v>
      </c>
      <c r="Y995" s="92">
        <v>2001.93151683761</v>
      </c>
      <c r="Z995" s="92">
        <v>59.85705483811684</v>
      </c>
      <c r="AA995" s="92">
        <v>96.26073690572743</v>
      </c>
      <c r="AB995" s="87">
        <v>20000.0</v>
      </c>
      <c r="AC995" s="2">
        <v>782908.8411951379</v>
      </c>
      <c r="AD995" s="92">
        <v>1268720.3373918978</v>
      </c>
      <c r="AE995" s="92">
        <v>900392.8355508988</v>
      </c>
      <c r="AF995" s="92">
        <v>1925214.7381145486</v>
      </c>
      <c r="AG995" s="92">
        <v>2.264888803426299</v>
      </c>
      <c r="AH995" s="2" t="s">
        <v>904</v>
      </c>
      <c r="AI995" s="2" t="s">
        <v>904</v>
      </c>
      <c r="AJ995" s="2" t="s">
        <v>904</v>
      </c>
      <c r="AK995" s="177">
        <v>957712.8774098695</v>
      </c>
      <c r="AL995" s="2" t="s">
        <v>904</v>
      </c>
      <c r="AM995" s="2" t="s">
        <v>904</v>
      </c>
      <c r="AN995" s="2" t="s">
        <v>904</v>
      </c>
      <c r="AO995" s="2" t="s">
        <v>904</v>
      </c>
      <c r="AP995" s="2" t="s">
        <v>904</v>
      </c>
      <c r="AQ995" s="2" t="s">
        <v>904</v>
      </c>
      <c r="AR995" s="2" t="s">
        <v>904</v>
      </c>
      <c r="AS995" s="2" t="s">
        <v>904</v>
      </c>
      <c r="AT995" s="2" t="s">
        <v>904</v>
      </c>
      <c r="AU995" s="2" t="s">
        <v>904</v>
      </c>
      <c r="AV995" s="2" t="s">
        <v>904</v>
      </c>
      <c r="AW995" s="2" t="s">
        <v>904</v>
      </c>
      <c r="AX995" s="2" t="s">
        <v>904</v>
      </c>
      <c r="AY995" s="2" t="s">
        <v>904</v>
      </c>
      <c r="AZ995" s="2" t="s">
        <v>904</v>
      </c>
      <c r="BA995" s="205">
        <v>1105493.3940079215</v>
      </c>
      <c r="BB995" s="205">
        <v>1083.5101773957176</v>
      </c>
      <c r="BC995" s="205">
        <v>1083.5101773957176</v>
      </c>
      <c r="BD995" s="205">
        <v>1083.5101773957176</v>
      </c>
      <c r="BE995" s="205">
        <v>1197141.0967623368</v>
      </c>
      <c r="BF995" s="205">
        <v>1197141.0967623368</v>
      </c>
      <c r="BG995" s="205">
        <v>0.0</v>
      </c>
      <c r="BH995" s="205">
        <v>957712.8774098695</v>
      </c>
      <c r="BI995" s="2" t="s">
        <v>904</v>
      </c>
      <c r="BJ995" s="2" t="s">
        <v>904</v>
      </c>
      <c r="BK995" s="203">
        <v>3.0500287244789948</v>
      </c>
      <c r="BL995" s="2">
        <v>3.0</v>
      </c>
      <c r="BM995" s="207">
        <v>3.0500287244789948</v>
      </c>
      <c r="BN995" s="208" t="s">
        <v>905</v>
      </c>
      <c r="BO995" s="87">
        <v>20.0</v>
      </c>
      <c r="BP995" s="101">
        <v>0.05</v>
      </c>
      <c r="BQ995" s="101">
        <v>0.04</v>
      </c>
      <c r="BR995" s="2">
        <v>100.0</v>
      </c>
      <c r="BS995" s="2">
        <v>100.0</v>
      </c>
    </row>
    <row r="996" ht="12.75" customHeight="1">
      <c r="A996" s="87" t="str">
        <f t="shared" si="1"/>
        <v>Kenya Seagrass Conservation  Medium</v>
      </c>
      <c r="B996" s="87" t="s">
        <v>164</v>
      </c>
      <c r="C996" s="203" t="s">
        <v>187</v>
      </c>
      <c r="D996" s="2" t="s">
        <v>588</v>
      </c>
      <c r="E996" s="203" t="s">
        <v>167</v>
      </c>
      <c r="F996" s="2" t="s">
        <v>175</v>
      </c>
      <c r="G996" s="2"/>
      <c r="H996" s="177">
        <v>2000.0</v>
      </c>
      <c r="I996" s="2" t="s">
        <v>903</v>
      </c>
      <c r="J996" s="2">
        <v>821.8948803144729</v>
      </c>
      <c r="K996" s="2">
        <v>663474.3593506395</v>
      </c>
      <c r="L996" s="204">
        <v>-1099575.8083162208</v>
      </c>
      <c r="M996" s="92">
        <v>1991339.441944873</v>
      </c>
      <c r="N996" s="92">
        <v>2596097.833739438</v>
      </c>
      <c r="O996" s="92">
        <v>1268720.3373918978</v>
      </c>
      <c r="P996" s="92">
        <v>1351266.6666666665</v>
      </c>
      <c r="Q996" s="92">
        <v>722619.104552975</v>
      </c>
      <c r="R996" s="92">
        <v>1244831.1670727718</v>
      </c>
      <c r="S996" s="92">
        <v>2903.709169102556</v>
      </c>
      <c r="T996" s="92">
        <v>2322.9673352820455</v>
      </c>
      <c r="U996" s="92">
        <v>1204365.1742549532</v>
      </c>
      <c r="V996" s="92">
        <v>2303665.736057153</v>
      </c>
      <c r="W996" s="92">
        <v>857.2395365615816</v>
      </c>
      <c r="X996" s="92">
        <v>995.6697209724365</v>
      </c>
      <c r="Y996" s="92">
        <v>35923.19668360205</v>
      </c>
      <c r="Z996" s="92">
        <v>1.451854584551278</v>
      </c>
      <c r="AA996" s="92">
        <v>602.1825871274766</v>
      </c>
      <c r="AB996" s="87">
        <v>2000.0</v>
      </c>
      <c r="AC996" s="2">
        <v>1099575.8083162208</v>
      </c>
      <c r="AD996" s="92">
        <v>1268720.3373918978</v>
      </c>
      <c r="AE996" s="92">
        <v>722619.104552975</v>
      </c>
      <c r="AF996" s="92">
        <v>1204365.1742549532</v>
      </c>
      <c r="AG996" s="92">
        <v>857.2395365615816</v>
      </c>
      <c r="AH996" s="2" t="s">
        <v>904</v>
      </c>
      <c r="AI996" s="2" t="s">
        <v>904</v>
      </c>
      <c r="AJ996" s="2" t="s">
        <v>904</v>
      </c>
      <c r="AK996" s="177">
        <v>2322.9673352820455</v>
      </c>
      <c r="AL996" s="2" t="s">
        <v>904</v>
      </c>
      <c r="AM996" s="2" t="s">
        <v>904</v>
      </c>
      <c r="AN996" s="2" t="s">
        <v>904</v>
      </c>
      <c r="AO996" s="2" t="s">
        <v>904</v>
      </c>
      <c r="AP996" s="2" t="s">
        <v>904</v>
      </c>
      <c r="AQ996" s="2" t="s">
        <v>904</v>
      </c>
      <c r="AR996" s="2" t="s">
        <v>904</v>
      </c>
      <c r="AS996" s="2" t="s">
        <v>904</v>
      </c>
      <c r="AT996" s="2" t="s">
        <v>904</v>
      </c>
      <c r="AU996" s="2" t="s">
        <v>904</v>
      </c>
      <c r="AV996" s="2" t="s">
        <v>904</v>
      </c>
      <c r="AW996" s="2" t="s">
        <v>904</v>
      </c>
      <c r="AX996" s="2" t="s">
        <v>904</v>
      </c>
      <c r="AY996" s="2" t="s">
        <v>904</v>
      </c>
      <c r="AZ996" s="2" t="s">
        <v>904</v>
      </c>
      <c r="BA996" s="205">
        <v>234452.35618665314</v>
      </c>
      <c r="BB996" s="205">
        <v>55.43324719912425</v>
      </c>
      <c r="BC996" s="205">
        <v>55.43324719912425</v>
      </c>
      <c r="BD996" s="205">
        <v>55.43324719912425</v>
      </c>
      <c r="BE996" s="205">
        <v>2903.709169102556</v>
      </c>
      <c r="BF996" s="205">
        <v>2903.709169102556</v>
      </c>
      <c r="BG996" s="205">
        <v>0.0</v>
      </c>
      <c r="BH996" s="205">
        <v>2322.9673352820455</v>
      </c>
      <c r="BI996" s="2" t="s">
        <v>904</v>
      </c>
      <c r="BJ996" s="2" t="s">
        <v>904</v>
      </c>
      <c r="BK996" s="203">
        <v>807.2496559374861</v>
      </c>
      <c r="BL996" s="2">
        <v>3.0</v>
      </c>
      <c r="BM996" s="207">
        <v>807.2496559374861</v>
      </c>
      <c r="BN996" s="208" t="s">
        <v>905</v>
      </c>
      <c r="BO996" s="87">
        <v>20.0</v>
      </c>
      <c r="BP996" s="101">
        <v>0.05</v>
      </c>
      <c r="BQ996" s="101">
        <v>0.04</v>
      </c>
      <c r="BR996" s="2">
        <v>100.0</v>
      </c>
      <c r="BS996" s="2">
        <v>100.0</v>
      </c>
    </row>
    <row r="997" ht="12.75" customHeight="1">
      <c r="A997" s="87" t="str">
        <f t="shared" si="1"/>
        <v>Kenya Seagrass Conservation  Medium</v>
      </c>
      <c r="B997" s="87" t="s">
        <v>164</v>
      </c>
      <c r="C997" s="203" t="s">
        <v>187</v>
      </c>
      <c r="D997" s="2" t="s">
        <v>588</v>
      </c>
      <c r="E997" s="203" t="s">
        <v>167</v>
      </c>
      <c r="F997" s="2" t="s">
        <v>175</v>
      </c>
      <c r="G997" s="2"/>
      <c r="H997" s="177">
        <v>2000.0</v>
      </c>
      <c r="I997" s="2" t="s">
        <v>903</v>
      </c>
      <c r="J997" s="2">
        <v>821.8948803144729</v>
      </c>
      <c r="K997" s="2">
        <v>663474.3593506395</v>
      </c>
      <c r="L997" s="204">
        <v>-1099575.8083162208</v>
      </c>
      <c r="M997" s="92">
        <v>1991339.441944873</v>
      </c>
      <c r="N997" s="92">
        <v>2596097.833739438</v>
      </c>
      <c r="O997" s="92">
        <v>1268720.3373918978</v>
      </c>
      <c r="P997" s="92">
        <v>1351266.6666666665</v>
      </c>
      <c r="Q997" s="92">
        <v>722619.104552975</v>
      </c>
      <c r="R997" s="92">
        <v>1244831.1670727718</v>
      </c>
      <c r="S997" s="92">
        <v>2903.709169102556</v>
      </c>
      <c r="T997" s="92">
        <v>2322.9673352820455</v>
      </c>
      <c r="U997" s="92">
        <v>1204365.1742549532</v>
      </c>
      <c r="V997" s="92">
        <v>2303665.736057153</v>
      </c>
      <c r="W997" s="92">
        <v>857.2395365615816</v>
      </c>
      <c r="X997" s="92">
        <v>995.6697209724365</v>
      </c>
      <c r="Y997" s="92">
        <v>35923.19668360205</v>
      </c>
      <c r="Z997" s="92">
        <v>1.451854584551278</v>
      </c>
      <c r="AA997" s="92">
        <v>602.1825871274766</v>
      </c>
      <c r="AB997" s="87">
        <v>2000.0</v>
      </c>
      <c r="AC997" s="2">
        <v>1099575.8083162208</v>
      </c>
      <c r="AD997" s="92">
        <v>1268720.3373918978</v>
      </c>
      <c r="AE997" s="92">
        <v>722619.104552975</v>
      </c>
      <c r="AF997" s="92">
        <v>1204365.1742549532</v>
      </c>
      <c r="AG997" s="92">
        <v>857.2395365615816</v>
      </c>
      <c r="AH997" s="2" t="s">
        <v>904</v>
      </c>
      <c r="AI997" s="2" t="s">
        <v>904</v>
      </c>
      <c r="AJ997" s="2" t="s">
        <v>904</v>
      </c>
      <c r="AK997" s="177">
        <v>2322.9673352820455</v>
      </c>
      <c r="AL997" s="2" t="s">
        <v>904</v>
      </c>
      <c r="AM997" s="2" t="s">
        <v>904</v>
      </c>
      <c r="AN997" s="2" t="s">
        <v>904</v>
      </c>
      <c r="AO997" s="2" t="s">
        <v>904</v>
      </c>
      <c r="AP997" s="2" t="s">
        <v>904</v>
      </c>
      <c r="AQ997" s="2" t="s">
        <v>904</v>
      </c>
      <c r="AR997" s="2" t="s">
        <v>904</v>
      </c>
      <c r="AS997" s="2" t="s">
        <v>904</v>
      </c>
      <c r="AT997" s="2" t="s">
        <v>904</v>
      </c>
      <c r="AU997" s="2" t="s">
        <v>904</v>
      </c>
      <c r="AV997" s="2" t="s">
        <v>904</v>
      </c>
      <c r="AW997" s="2" t="s">
        <v>904</v>
      </c>
      <c r="AX997" s="2" t="s">
        <v>904</v>
      </c>
      <c r="AY997" s="2" t="s">
        <v>904</v>
      </c>
      <c r="AZ997" s="2" t="s">
        <v>904</v>
      </c>
      <c r="BA997" s="205">
        <v>234452.35618665314</v>
      </c>
      <c r="BB997" s="205">
        <v>55.43324719912425</v>
      </c>
      <c r="BC997" s="205">
        <v>55.43324719912425</v>
      </c>
      <c r="BD997" s="205">
        <v>55.43324719912425</v>
      </c>
      <c r="BE997" s="205">
        <v>2903.709169102556</v>
      </c>
      <c r="BF997" s="205">
        <v>2903.709169102556</v>
      </c>
      <c r="BG997" s="205">
        <v>0.0</v>
      </c>
      <c r="BH997" s="205">
        <v>2322.9673352820455</v>
      </c>
      <c r="BI997" s="2" t="s">
        <v>904</v>
      </c>
      <c r="BJ997" s="2" t="s">
        <v>904</v>
      </c>
      <c r="BK997" s="203">
        <v>807.2496559374861</v>
      </c>
      <c r="BL997" s="2">
        <v>3.0</v>
      </c>
      <c r="BM997" s="207">
        <v>807.2496559374861</v>
      </c>
      <c r="BN997" s="208" t="s">
        <v>905</v>
      </c>
      <c r="BO997" s="87">
        <v>20.0</v>
      </c>
      <c r="BP997" s="101">
        <v>0.05</v>
      </c>
      <c r="BQ997" s="101">
        <v>0.04</v>
      </c>
      <c r="BR997" s="2">
        <v>100.0</v>
      </c>
      <c r="BS997" s="2">
        <v>100.0</v>
      </c>
    </row>
    <row r="998" ht="12.75" customHeight="1">
      <c r="A998" s="87" t="str">
        <f t="shared" si="1"/>
        <v>Kenya Salt marsh Conservation  Medium</v>
      </c>
      <c r="B998" s="87" t="s">
        <v>164</v>
      </c>
      <c r="C998" s="203" t="s">
        <v>187</v>
      </c>
      <c r="D998" s="2" t="s">
        <v>588</v>
      </c>
      <c r="E998" s="203" t="s">
        <v>168</v>
      </c>
      <c r="F998" s="2" t="s">
        <v>175</v>
      </c>
      <c r="G998" s="2"/>
      <c r="H998" s="177">
        <v>4000.0</v>
      </c>
      <c r="I998" s="2" t="s">
        <v>903</v>
      </c>
      <c r="J998" s="2">
        <v>78.51213355011497</v>
      </c>
      <c r="K998" s="2">
        <v>5948.19827606472</v>
      </c>
      <c r="L998" s="204">
        <v>-891489.0581214265</v>
      </c>
      <c r="M998" s="92">
        <v>2033497.1310445676</v>
      </c>
      <c r="N998" s="92">
        <v>2664769.03530337</v>
      </c>
      <c r="O998" s="92">
        <v>1268720.3373918978</v>
      </c>
      <c r="P998" s="92">
        <v>1351266.6666666665</v>
      </c>
      <c r="Q998" s="92">
        <v>764776.7936526699</v>
      </c>
      <c r="R998" s="92">
        <v>1313502.3686367034</v>
      </c>
      <c r="S998" s="92">
        <v>39946.37863150552</v>
      </c>
      <c r="T998" s="92">
        <v>31957.102905204414</v>
      </c>
      <c r="U998" s="92">
        <v>1593165.528337717</v>
      </c>
      <c r="V998" s="92">
        <v>2931109.4805566245</v>
      </c>
      <c r="W998" s="92">
        <v>63.632086333877275</v>
      </c>
      <c r="X998" s="92">
        <v>508.3742827611419</v>
      </c>
      <c r="Y998" s="92">
        <v>9321.959653523043</v>
      </c>
      <c r="Z998" s="92">
        <v>9.98659465787638</v>
      </c>
      <c r="AA998" s="92">
        <v>398.29138208442924</v>
      </c>
      <c r="AB998" s="87">
        <v>4000.0</v>
      </c>
      <c r="AC998" s="2">
        <v>891489.0581214265</v>
      </c>
      <c r="AD998" s="92">
        <v>1268720.3373918978</v>
      </c>
      <c r="AE998" s="92">
        <v>764776.7936526699</v>
      </c>
      <c r="AF998" s="92">
        <v>1593165.528337717</v>
      </c>
      <c r="AG998" s="92">
        <v>63.632086333877275</v>
      </c>
      <c r="AH998" s="2" t="s">
        <v>904</v>
      </c>
      <c r="AI998" s="2" t="s">
        <v>904</v>
      </c>
      <c r="AJ998" s="2" t="s">
        <v>904</v>
      </c>
      <c r="AK998" s="177">
        <v>31957.102905204414</v>
      </c>
      <c r="AL998" s="2" t="s">
        <v>904</v>
      </c>
      <c r="AM998" s="2" t="s">
        <v>904</v>
      </c>
      <c r="AN998" s="2" t="s">
        <v>904</v>
      </c>
      <c r="AO998" s="2" t="s">
        <v>904</v>
      </c>
      <c r="AP998" s="2" t="s">
        <v>904</v>
      </c>
      <c r="AQ998" s="2" t="s">
        <v>904</v>
      </c>
      <c r="AR998" s="2" t="s">
        <v>904</v>
      </c>
      <c r="AS998" s="2" t="s">
        <v>904</v>
      </c>
      <c r="AT998" s="2" t="s">
        <v>904</v>
      </c>
      <c r="AU998" s="2" t="s">
        <v>904</v>
      </c>
      <c r="AV998" s="2" t="s">
        <v>904</v>
      </c>
      <c r="AW998" s="2" t="s">
        <v>904</v>
      </c>
      <c r="AX998" s="2" t="s">
        <v>904</v>
      </c>
      <c r="AY998" s="2" t="s">
        <v>904</v>
      </c>
      <c r="AZ998" s="2" t="s">
        <v>904</v>
      </c>
      <c r="BA998" s="205">
        <v>3211.1008186617864</v>
      </c>
      <c r="BB998" s="205">
        <v>218.14052051556018</v>
      </c>
      <c r="BC998" s="205">
        <v>218.14052051556018</v>
      </c>
      <c r="BD998" s="205">
        <v>218.14052051556018</v>
      </c>
      <c r="BE998" s="205">
        <v>39946.37863150552</v>
      </c>
      <c r="BF998" s="205">
        <v>39946.37863150552</v>
      </c>
      <c r="BG998" s="205">
        <v>0.0</v>
      </c>
      <c r="BH998" s="205">
        <v>31957.102905204414</v>
      </c>
      <c r="BI998" s="2" t="s">
        <v>904</v>
      </c>
      <c r="BJ998" s="2" t="s">
        <v>904</v>
      </c>
      <c r="BK998" s="203">
        <v>75.76151617721526</v>
      </c>
      <c r="BL998" s="2">
        <v>3.0</v>
      </c>
      <c r="BM998" s="207">
        <v>75.76151617721526</v>
      </c>
      <c r="BN998" s="208" t="s">
        <v>905</v>
      </c>
      <c r="BO998" s="87">
        <v>20.0</v>
      </c>
      <c r="BP998" s="101">
        <v>0.05</v>
      </c>
      <c r="BQ998" s="101">
        <v>0.04</v>
      </c>
      <c r="BR998" s="2">
        <v>100.0</v>
      </c>
      <c r="BS998" s="2">
        <v>100.0</v>
      </c>
    </row>
    <row r="999" ht="12.75" customHeight="1">
      <c r="A999" s="87" t="str">
        <f t="shared" si="1"/>
        <v>Kenya Salt marsh Conservation  Medium</v>
      </c>
      <c r="B999" s="87" t="s">
        <v>164</v>
      </c>
      <c r="C999" s="203" t="s">
        <v>187</v>
      </c>
      <c r="D999" s="2" t="s">
        <v>588</v>
      </c>
      <c r="E999" s="203" t="s">
        <v>168</v>
      </c>
      <c r="F999" s="2" t="s">
        <v>175</v>
      </c>
      <c r="G999" s="2"/>
      <c r="H999" s="177">
        <v>4000.0</v>
      </c>
      <c r="I999" s="2" t="s">
        <v>903</v>
      </c>
      <c r="J999" s="2">
        <v>78.51213355011497</v>
      </c>
      <c r="K999" s="2">
        <v>5948.19827606472</v>
      </c>
      <c r="L999" s="204">
        <v>-891489.0581214265</v>
      </c>
      <c r="M999" s="92">
        <v>2033497.1310445676</v>
      </c>
      <c r="N999" s="92">
        <v>2664769.03530337</v>
      </c>
      <c r="O999" s="92">
        <v>1268720.3373918978</v>
      </c>
      <c r="P999" s="92">
        <v>1351266.6666666665</v>
      </c>
      <c r="Q999" s="92">
        <v>764776.7936526699</v>
      </c>
      <c r="R999" s="92">
        <v>1313502.3686367034</v>
      </c>
      <c r="S999" s="92">
        <v>39946.37863150552</v>
      </c>
      <c r="T999" s="92">
        <v>31957.102905204414</v>
      </c>
      <c r="U999" s="92">
        <v>1593165.528337717</v>
      </c>
      <c r="V999" s="92">
        <v>2931109.4805566245</v>
      </c>
      <c r="W999" s="92">
        <v>63.632086333877275</v>
      </c>
      <c r="X999" s="92">
        <v>508.3742827611419</v>
      </c>
      <c r="Y999" s="92">
        <v>9321.959653523043</v>
      </c>
      <c r="Z999" s="92">
        <v>9.98659465787638</v>
      </c>
      <c r="AA999" s="92">
        <v>398.29138208442924</v>
      </c>
      <c r="AB999" s="87">
        <v>4000.0</v>
      </c>
      <c r="AC999" s="2">
        <v>891489.0581214265</v>
      </c>
      <c r="AD999" s="92">
        <v>1268720.3373918978</v>
      </c>
      <c r="AE999" s="92">
        <v>764776.7936526699</v>
      </c>
      <c r="AF999" s="92">
        <v>1593165.528337717</v>
      </c>
      <c r="AG999" s="92">
        <v>63.632086333877275</v>
      </c>
      <c r="AH999" s="2" t="s">
        <v>904</v>
      </c>
      <c r="AI999" s="2" t="s">
        <v>904</v>
      </c>
      <c r="AJ999" s="2" t="s">
        <v>904</v>
      </c>
      <c r="AK999" s="177">
        <v>31957.102905204414</v>
      </c>
      <c r="AL999" s="2" t="s">
        <v>904</v>
      </c>
      <c r="AM999" s="2" t="s">
        <v>904</v>
      </c>
      <c r="AN999" s="2" t="s">
        <v>904</v>
      </c>
      <c r="AO999" s="2" t="s">
        <v>904</v>
      </c>
      <c r="AP999" s="2" t="s">
        <v>904</v>
      </c>
      <c r="AQ999" s="2" t="s">
        <v>904</v>
      </c>
      <c r="AR999" s="2" t="s">
        <v>904</v>
      </c>
      <c r="AS999" s="2" t="s">
        <v>904</v>
      </c>
      <c r="AT999" s="2" t="s">
        <v>904</v>
      </c>
      <c r="AU999" s="2" t="s">
        <v>904</v>
      </c>
      <c r="AV999" s="2" t="s">
        <v>904</v>
      </c>
      <c r="AW999" s="2" t="s">
        <v>904</v>
      </c>
      <c r="AX999" s="2" t="s">
        <v>904</v>
      </c>
      <c r="AY999" s="2" t="s">
        <v>904</v>
      </c>
      <c r="AZ999" s="2" t="s">
        <v>904</v>
      </c>
      <c r="BA999" s="205">
        <v>3211.1008186617864</v>
      </c>
      <c r="BB999" s="205">
        <v>218.14052051556018</v>
      </c>
      <c r="BC999" s="205">
        <v>218.14052051556018</v>
      </c>
      <c r="BD999" s="205">
        <v>218.14052051556018</v>
      </c>
      <c r="BE999" s="205">
        <v>39946.37863150552</v>
      </c>
      <c r="BF999" s="205">
        <v>39946.37863150552</v>
      </c>
      <c r="BG999" s="205">
        <v>0.0</v>
      </c>
      <c r="BH999" s="205">
        <v>31957.102905204414</v>
      </c>
      <c r="BI999" s="2" t="s">
        <v>904</v>
      </c>
      <c r="BJ999" s="2" t="s">
        <v>904</v>
      </c>
      <c r="BK999" s="203">
        <v>75.76151617721526</v>
      </c>
      <c r="BL999" s="2">
        <v>3.0</v>
      </c>
      <c r="BM999" s="207">
        <v>75.76151617721526</v>
      </c>
      <c r="BN999" s="208" t="s">
        <v>905</v>
      </c>
      <c r="BO999" s="87">
        <v>20.0</v>
      </c>
      <c r="BP999" s="101">
        <v>0.05</v>
      </c>
      <c r="BQ999" s="101">
        <v>0.04</v>
      </c>
      <c r="BR999" s="2">
        <v>100.0</v>
      </c>
      <c r="BS999" s="2">
        <v>100.0</v>
      </c>
    </row>
    <row r="1000" ht="12.75" customHeight="1">
      <c r="A1000" s="87" t="str">
        <f t="shared" si="1"/>
        <v>Kenya Mangrove Conservation  Medium</v>
      </c>
      <c r="B1000" s="87" t="s">
        <v>164</v>
      </c>
      <c r="C1000" s="203" t="s">
        <v>187</v>
      </c>
      <c r="D1000" s="2" t="s">
        <v>588</v>
      </c>
      <c r="E1000" s="203" t="s">
        <v>160</v>
      </c>
      <c r="F1000" s="2" t="s">
        <v>175</v>
      </c>
      <c r="G1000" s="2"/>
      <c r="H1000" s="177">
        <v>20000.0</v>
      </c>
      <c r="I1000" s="2" t="s">
        <v>903</v>
      </c>
      <c r="J1000" s="2">
        <v>146459.49269252195</v>
      </c>
      <c r="K1000" s="2">
        <v>4393784.780775659</v>
      </c>
      <c r="L1000" s="204">
        <v>6880926.085011439</v>
      </c>
      <c r="M1000" s="92">
        <v>3870227.705897226</v>
      </c>
      <c r="N1000" s="92">
        <v>6033355.182414878</v>
      </c>
      <c r="O1000" s="92">
        <v>1268720.3373918978</v>
      </c>
      <c r="P1000" s="92">
        <v>1351266.6666666665</v>
      </c>
      <c r="Q1000" s="92">
        <v>2601507.368505328</v>
      </c>
      <c r="R1000" s="92">
        <v>4682088.515748212</v>
      </c>
      <c r="S1000" s="92">
        <v>1197141.0967623368</v>
      </c>
      <c r="T1000" s="92">
        <v>957712.8774098695</v>
      </c>
      <c r="U1000" s="92">
        <v>1.8936360067658838E7</v>
      </c>
      <c r="V1000" s="92">
        <v>3.476545940266239E7</v>
      </c>
      <c r="W1000" s="92">
        <v>4.041114823854349</v>
      </c>
      <c r="X1000" s="92">
        <v>193.5113852948613</v>
      </c>
      <c r="Y1000" s="92">
        <v>3571.9347973265494</v>
      </c>
      <c r="Z1000" s="92">
        <v>59.85705483811684</v>
      </c>
      <c r="AA1000" s="92">
        <v>946.8180033829419</v>
      </c>
      <c r="AB1000" s="87">
        <v>20000.0</v>
      </c>
      <c r="AC1000" s="2">
        <v>0.0</v>
      </c>
      <c r="AD1000" s="92">
        <v>1268720.3373918978</v>
      </c>
      <c r="AE1000" s="92">
        <v>2601507.368505328</v>
      </c>
      <c r="AF1000" s="92">
        <v>1.8936360067658838E7</v>
      </c>
      <c r="AG1000" s="92">
        <v>4.041114823854349</v>
      </c>
      <c r="AH1000" s="2" t="s">
        <v>904</v>
      </c>
      <c r="AI1000" s="2" t="s">
        <v>904</v>
      </c>
      <c r="AJ1000" s="2" t="s">
        <v>904</v>
      </c>
      <c r="AK1000" s="177">
        <v>957712.8774098695</v>
      </c>
      <c r="AL1000" s="2" t="s">
        <v>904</v>
      </c>
      <c r="AM1000" s="2" t="s">
        <v>904</v>
      </c>
      <c r="AN1000" s="2" t="s">
        <v>904</v>
      </c>
      <c r="AO1000" s="2" t="s">
        <v>904</v>
      </c>
      <c r="AP1000" s="2" t="s">
        <v>904</v>
      </c>
      <c r="AQ1000" s="2" t="s">
        <v>904</v>
      </c>
      <c r="AR1000" s="2" t="s">
        <v>904</v>
      </c>
      <c r="AS1000" s="2" t="s">
        <v>904</v>
      </c>
      <c r="AT1000" s="2" t="s">
        <v>904</v>
      </c>
      <c r="AU1000" s="2" t="s">
        <v>904</v>
      </c>
      <c r="AV1000" s="2" t="s">
        <v>904</v>
      </c>
      <c r="AW1000" s="2" t="s">
        <v>904</v>
      </c>
      <c r="AX1000" s="2" t="s">
        <v>904</v>
      </c>
      <c r="AY1000" s="2" t="s">
        <v>904</v>
      </c>
      <c r="AZ1000" s="2" t="s">
        <v>904</v>
      </c>
      <c r="BA1000" s="205">
        <v>1105493.3940079215</v>
      </c>
      <c r="BB1000" s="205">
        <v>1083.5101773957176</v>
      </c>
      <c r="BC1000" s="205">
        <v>1083.5101773957176</v>
      </c>
      <c r="BD1000" s="205">
        <v>1083.5101773957176</v>
      </c>
      <c r="BE1000" s="205">
        <v>1197141.0967623368</v>
      </c>
      <c r="BF1000" s="205">
        <v>1197141.0967623368</v>
      </c>
      <c r="BG1000" s="205">
        <v>0.0</v>
      </c>
      <c r="BH1000" s="205">
        <v>957712.8774098695</v>
      </c>
      <c r="BI1000" s="2" t="s">
        <v>904</v>
      </c>
      <c r="BJ1000" s="2" t="s">
        <v>904</v>
      </c>
      <c r="BK1000" s="203">
        <v>30.0</v>
      </c>
      <c r="BL1000" s="2">
        <v>3.0</v>
      </c>
      <c r="BM1000" s="207">
        <v>30.0</v>
      </c>
      <c r="BN1000" s="208" t="s">
        <v>906</v>
      </c>
      <c r="BO1000" s="87">
        <v>20.0</v>
      </c>
      <c r="BP1000" s="101">
        <v>0.05</v>
      </c>
      <c r="BQ1000" s="101">
        <v>0.04</v>
      </c>
      <c r="BR1000" s="2">
        <v>100.0</v>
      </c>
      <c r="BS1000" s="2">
        <v>100.0</v>
      </c>
    </row>
    <row r="1001" ht="12.75" customHeight="1">
      <c r="A1001" s="87" t="str">
        <f t="shared" si="1"/>
        <v>Kenya Mangrove Conservation  Medium</v>
      </c>
      <c r="B1001" s="87" t="s">
        <v>164</v>
      </c>
      <c r="C1001" s="203" t="s">
        <v>187</v>
      </c>
      <c r="D1001" s="2" t="s">
        <v>588</v>
      </c>
      <c r="E1001" s="203" t="s">
        <v>160</v>
      </c>
      <c r="F1001" s="2" t="s">
        <v>175</v>
      </c>
      <c r="G1001" s="2"/>
      <c r="H1001" s="177">
        <v>20000.0</v>
      </c>
      <c r="I1001" s="2" t="s">
        <v>903</v>
      </c>
      <c r="J1001" s="2">
        <v>146459.49269252195</v>
      </c>
      <c r="K1001" s="2">
        <v>4393784.780775659</v>
      </c>
      <c r="L1001" s="204">
        <v>6880926.085011439</v>
      </c>
      <c r="M1001" s="92">
        <v>3870227.705897226</v>
      </c>
      <c r="N1001" s="92">
        <v>6033355.182414878</v>
      </c>
      <c r="O1001" s="92">
        <v>1268720.3373918978</v>
      </c>
      <c r="P1001" s="92">
        <v>1351266.6666666665</v>
      </c>
      <c r="Q1001" s="92">
        <v>2601507.368505328</v>
      </c>
      <c r="R1001" s="92">
        <v>4682088.515748212</v>
      </c>
      <c r="S1001" s="92">
        <v>1197141.0967623368</v>
      </c>
      <c r="T1001" s="92">
        <v>957712.8774098695</v>
      </c>
      <c r="U1001" s="92">
        <v>1.8936360067658838E7</v>
      </c>
      <c r="V1001" s="92">
        <v>3.476545940266239E7</v>
      </c>
      <c r="W1001" s="92">
        <v>4.041114823854349</v>
      </c>
      <c r="X1001" s="92">
        <v>193.5113852948613</v>
      </c>
      <c r="Y1001" s="92">
        <v>3571.9347973265494</v>
      </c>
      <c r="Z1001" s="92">
        <v>59.85705483811684</v>
      </c>
      <c r="AA1001" s="92">
        <v>946.8180033829419</v>
      </c>
      <c r="AB1001" s="87">
        <v>20000.0</v>
      </c>
      <c r="AC1001" s="2">
        <v>0.0</v>
      </c>
      <c r="AD1001" s="92">
        <v>1268720.3373918978</v>
      </c>
      <c r="AE1001" s="92">
        <v>2601507.368505328</v>
      </c>
      <c r="AF1001" s="92">
        <v>1.8936360067658838E7</v>
      </c>
      <c r="AG1001" s="92">
        <v>4.041114823854349</v>
      </c>
      <c r="AH1001" s="2" t="s">
        <v>904</v>
      </c>
      <c r="AI1001" s="2" t="s">
        <v>904</v>
      </c>
      <c r="AJ1001" s="2" t="s">
        <v>904</v>
      </c>
      <c r="AK1001" s="177">
        <v>957712.8774098695</v>
      </c>
      <c r="AL1001" s="2" t="s">
        <v>904</v>
      </c>
      <c r="AM1001" s="2" t="s">
        <v>904</v>
      </c>
      <c r="AN1001" s="2" t="s">
        <v>904</v>
      </c>
      <c r="AO1001" s="2" t="s">
        <v>904</v>
      </c>
      <c r="AP1001" s="2" t="s">
        <v>904</v>
      </c>
      <c r="AQ1001" s="2" t="s">
        <v>904</v>
      </c>
      <c r="AR1001" s="2" t="s">
        <v>904</v>
      </c>
      <c r="AS1001" s="2" t="s">
        <v>904</v>
      </c>
      <c r="AT1001" s="2" t="s">
        <v>904</v>
      </c>
      <c r="AU1001" s="2" t="s">
        <v>904</v>
      </c>
      <c r="AV1001" s="2" t="s">
        <v>904</v>
      </c>
      <c r="AW1001" s="2" t="s">
        <v>904</v>
      </c>
      <c r="AX1001" s="2" t="s">
        <v>904</v>
      </c>
      <c r="AY1001" s="2" t="s">
        <v>904</v>
      </c>
      <c r="AZ1001" s="2" t="s">
        <v>904</v>
      </c>
      <c r="BA1001" s="205">
        <v>1105493.3940079215</v>
      </c>
      <c r="BB1001" s="205">
        <v>1083.5101773957176</v>
      </c>
      <c r="BC1001" s="205">
        <v>1083.5101773957176</v>
      </c>
      <c r="BD1001" s="205">
        <v>1083.5101773957176</v>
      </c>
      <c r="BE1001" s="205">
        <v>1197141.0967623368</v>
      </c>
      <c r="BF1001" s="205">
        <v>1197141.0967623368</v>
      </c>
      <c r="BG1001" s="205">
        <v>0.0</v>
      </c>
      <c r="BH1001" s="205">
        <v>957712.8774098695</v>
      </c>
      <c r="BI1001" s="2" t="s">
        <v>904</v>
      </c>
      <c r="BJ1001" s="2" t="s">
        <v>904</v>
      </c>
      <c r="BK1001" s="203">
        <v>30.0</v>
      </c>
      <c r="BL1001" s="2">
        <v>3.0</v>
      </c>
      <c r="BM1001" s="207">
        <v>30.0</v>
      </c>
      <c r="BN1001" s="208" t="s">
        <v>906</v>
      </c>
      <c r="BO1001" s="87">
        <v>20.0</v>
      </c>
      <c r="BP1001" s="101">
        <v>0.05</v>
      </c>
      <c r="BQ1001" s="101">
        <v>0.04</v>
      </c>
      <c r="BR1001" s="2">
        <v>100.0</v>
      </c>
      <c r="BS1001" s="2">
        <v>100.0</v>
      </c>
    </row>
    <row r="1002" ht="12.75" customHeight="1">
      <c r="A1002" s="87" t="str">
        <f t="shared" si="1"/>
        <v>Kenya Seagrass Conservation  Medium</v>
      </c>
      <c r="B1002" s="87" t="s">
        <v>164</v>
      </c>
      <c r="C1002" s="203" t="s">
        <v>187</v>
      </c>
      <c r="D1002" s="2" t="s">
        <v>588</v>
      </c>
      <c r="E1002" s="203" t="s">
        <v>167</v>
      </c>
      <c r="F1002" s="2" t="s">
        <v>175</v>
      </c>
      <c r="G1002" s="2"/>
      <c r="H1002" s="177">
        <v>2000.0</v>
      </c>
      <c r="I1002" s="2" t="s">
        <v>903</v>
      </c>
      <c r="J1002" s="2">
        <v>821.8948803144729</v>
      </c>
      <c r="K1002" s="2">
        <v>24656.846409434187</v>
      </c>
      <c r="L1002" s="204">
        <v>-1830620.6407603095</v>
      </c>
      <c r="M1002" s="92">
        <v>1875378.7338259406</v>
      </c>
      <c r="N1002" s="92">
        <v>2374292.4247713783</v>
      </c>
      <c r="O1002" s="92">
        <v>1268720.3373918978</v>
      </c>
      <c r="P1002" s="92">
        <v>1351266.6666666665</v>
      </c>
      <c r="Q1002" s="92">
        <v>606658.3964340428</v>
      </c>
      <c r="R1002" s="92">
        <v>1023025.7581047118</v>
      </c>
      <c r="S1002" s="92">
        <v>2903.709169102556</v>
      </c>
      <c r="T1002" s="92">
        <v>2322.9673352820455</v>
      </c>
      <c r="U1002" s="92">
        <v>44758.093065631</v>
      </c>
      <c r="V1002" s="92">
        <v>85611.64637655354</v>
      </c>
      <c r="W1002" s="92">
        <v>807.3203205839482</v>
      </c>
      <c r="X1002" s="92">
        <v>937.6893669129703</v>
      </c>
      <c r="Y1002" s="92">
        <v>33831.29851818546</v>
      </c>
      <c r="Z1002" s="92">
        <v>1.451854584551278</v>
      </c>
      <c r="AA1002" s="92">
        <v>22.3790465328155</v>
      </c>
      <c r="AB1002" s="87">
        <v>2000.0</v>
      </c>
      <c r="AC1002" s="2">
        <v>1830620.6407603095</v>
      </c>
      <c r="AD1002" s="92">
        <v>1268720.3373918978</v>
      </c>
      <c r="AE1002" s="92">
        <v>606658.3964340428</v>
      </c>
      <c r="AF1002" s="92">
        <v>44758.093065631</v>
      </c>
      <c r="AG1002" s="92">
        <v>807.3203205839482</v>
      </c>
      <c r="AH1002" s="2" t="s">
        <v>904</v>
      </c>
      <c r="AI1002" s="2" t="s">
        <v>904</v>
      </c>
      <c r="AJ1002" s="2" t="s">
        <v>904</v>
      </c>
      <c r="AK1002" s="177">
        <v>2322.9673352820455</v>
      </c>
      <c r="AL1002" s="2" t="s">
        <v>904</v>
      </c>
      <c r="AM1002" s="2" t="s">
        <v>904</v>
      </c>
      <c r="AN1002" s="2" t="s">
        <v>904</v>
      </c>
      <c r="AO1002" s="2" t="s">
        <v>904</v>
      </c>
      <c r="AP1002" s="2" t="s">
        <v>904</v>
      </c>
      <c r="AQ1002" s="2" t="s">
        <v>904</v>
      </c>
      <c r="AR1002" s="2" t="s">
        <v>904</v>
      </c>
      <c r="AS1002" s="2" t="s">
        <v>904</v>
      </c>
      <c r="AT1002" s="2" t="s">
        <v>904</v>
      </c>
      <c r="AU1002" s="2" t="s">
        <v>904</v>
      </c>
      <c r="AV1002" s="2" t="s">
        <v>904</v>
      </c>
      <c r="AW1002" s="2" t="s">
        <v>904</v>
      </c>
      <c r="AX1002" s="2" t="s">
        <v>904</v>
      </c>
      <c r="AY1002" s="2" t="s">
        <v>904</v>
      </c>
      <c r="AZ1002" s="2" t="s">
        <v>904</v>
      </c>
      <c r="BA1002" s="205">
        <v>234452.35618665314</v>
      </c>
      <c r="BB1002" s="205">
        <v>55.43324719912425</v>
      </c>
      <c r="BC1002" s="205">
        <v>55.43324719912425</v>
      </c>
      <c r="BD1002" s="205">
        <v>55.43324719912425</v>
      </c>
      <c r="BE1002" s="205">
        <v>2903.709169102556</v>
      </c>
      <c r="BF1002" s="205">
        <v>2903.709169102556</v>
      </c>
      <c r="BG1002" s="205">
        <v>0.0</v>
      </c>
      <c r="BH1002" s="205">
        <v>2322.9673352820455</v>
      </c>
      <c r="BI1002" s="2" t="s">
        <v>904</v>
      </c>
      <c r="BJ1002" s="2" t="s">
        <v>904</v>
      </c>
      <c r="BK1002" s="203">
        <v>30.0</v>
      </c>
      <c r="BL1002" s="2">
        <v>1.0</v>
      </c>
      <c r="BM1002" s="207">
        <v>30.0</v>
      </c>
      <c r="BN1002" s="208" t="s">
        <v>906</v>
      </c>
      <c r="BO1002" s="87">
        <v>20.0</v>
      </c>
      <c r="BP1002" s="101">
        <v>0.05</v>
      </c>
      <c r="BQ1002" s="101">
        <v>0.04</v>
      </c>
      <c r="BR1002" s="2">
        <v>100.0</v>
      </c>
      <c r="BS1002" s="2">
        <v>100.0</v>
      </c>
    </row>
    <row r="1003" ht="12.75" customHeight="1">
      <c r="A1003" s="87" t="str">
        <f t="shared" si="1"/>
        <v>Kenya Seagrass Conservation  Medium</v>
      </c>
      <c r="B1003" s="87" t="s">
        <v>164</v>
      </c>
      <c r="C1003" s="203" t="s">
        <v>187</v>
      </c>
      <c r="D1003" s="2" t="s">
        <v>588</v>
      </c>
      <c r="E1003" s="203" t="s">
        <v>167</v>
      </c>
      <c r="F1003" s="2" t="s">
        <v>175</v>
      </c>
      <c r="G1003" s="2"/>
      <c r="H1003" s="177">
        <v>2000.0</v>
      </c>
      <c r="I1003" s="2" t="s">
        <v>903</v>
      </c>
      <c r="J1003" s="2">
        <v>821.8948803144729</v>
      </c>
      <c r="K1003" s="2">
        <v>24656.846409434187</v>
      </c>
      <c r="L1003" s="204">
        <v>-1830620.6407603095</v>
      </c>
      <c r="M1003" s="92">
        <v>1875378.7338259406</v>
      </c>
      <c r="N1003" s="92">
        <v>2374292.4247713783</v>
      </c>
      <c r="O1003" s="92">
        <v>1268720.3373918978</v>
      </c>
      <c r="P1003" s="92">
        <v>1351266.6666666665</v>
      </c>
      <c r="Q1003" s="92">
        <v>606658.3964340428</v>
      </c>
      <c r="R1003" s="92">
        <v>1023025.7581047118</v>
      </c>
      <c r="S1003" s="92">
        <v>2903.709169102556</v>
      </c>
      <c r="T1003" s="92">
        <v>2322.9673352820455</v>
      </c>
      <c r="U1003" s="92">
        <v>44758.093065631</v>
      </c>
      <c r="V1003" s="92">
        <v>85611.64637655354</v>
      </c>
      <c r="W1003" s="92">
        <v>807.3203205839482</v>
      </c>
      <c r="X1003" s="92">
        <v>937.6893669129703</v>
      </c>
      <c r="Y1003" s="92">
        <v>33831.29851818546</v>
      </c>
      <c r="Z1003" s="92">
        <v>1.451854584551278</v>
      </c>
      <c r="AA1003" s="92">
        <v>22.3790465328155</v>
      </c>
      <c r="AB1003" s="87">
        <v>2000.0</v>
      </c>
      <c r="AC1003" s="2">
        <v>1830620.6407603095</v>
      </c>
      <c r="AD1003" s="92">
        <v>1268720.3373918978</v>
      </c>
      <c r="AE1003" s="92">
        <v>606658.3964340428</v>
      </c>
      <c r="AF1003" s="92">
        <v>44758.093065631</v>
      </c>
      <c r="AG1003" s="92">
        <v>807.3203205839482</v>
      </c>
      <c r="AH1003" s="2" t="s">
        <v>904</v>
      </c>
      <c r="AI1003" s="2" t="s">
        <v>904</v>
      </c>
      <c r="AJ1003" s="2" t="s">
        <v>904</v>
      </c>
      <c r="AK1003" s="177">
        <v>2322.9673352820455</v>
      </c>
      <c r="AL1003" s="2" t="s">
        <v>904</v>
      </c>
      <c r="AM1003" s="2" t="s">
        <v>904</v>
      </c>
      <c r="AN1003" s="2" t="s">
        <v>904</v>
      </c>
      <c r="AO1003" s="2" t="s">
        <v>904</v>
      </c>
      <c r="AP1003" s="2" t="s">
        <v>904</v>
      </c>
      <c r="AQ1003" s="2" t="s">
        <v>904</v>
      </c>
      <c r="AR1003" s="2" t="s">
        <v>904</v>
      </c>
      <c r="AS1003" s="2" t="s">
        <v>904</v>
      </c>
      <c r="AT1003" s="2" t="s">
        <v>904</v>
      </c>
      <c r="AU1003" s="2" t="s">
        <v>904</v>
      </c>
      <c r="AV1003" s="2" t="s">
        <v>904</v>
      </c>
      <c r="AW1003" s="2" t="s">
        <v>904</v>
      </c>
      <c r="AX1003" s="2" t="s">
        <v>904</v>
      </c>
      <c r="AY1003" s="2" t="s">
        <v>904</v>
      </c>
      <c r="AZ1003" s="2" t="s">
        <v>904</v>
      </c>
      <c r="BA1003" s="205">
        <v>234452.35618665314</v>
      </c>
      <c r="BB1003" s="205">
        <v>55.43324719912425</v>
      </c>
      <c r="BC1003" s="205">
        <v>55.43324719912425</v>
      </c>
      <c r="BD1003" s="205">
        <v>55.43324719912425</v>
      </c>
      <c r="BE1003" s="205">
        <v>2903.709169102556</v>
      </c>
      <c r="BF1003" s="205">
        <v>2903.709169102556</v>
      </c>
      <c r="BG1003" s="205">
        <v>0.0</v>
      </c>
      <c r="BH1003" s="205">
        <v>2322.9673352820455</v>
      </c>
      <c r="BI1003" s="2" t="s">
        <v>904</v>
      </c>
      <c r="BJ1003" s="2" t="s">
        <v>904</v>
      </c>
      <c r="BK1003" s="203">
        <v>30.0</v>
      </c>
      <c r="BL1003" s="2">
        <v>1.0</v>
      </c>
      <c r="BM1003" s="207">
        <v>30.0</v>
      </c>
      <c r="BN1003" s="208" t="s">
        <v>906</v>
      </c>
      <c r="BO1003" s="87">
        <v>20.0</v>
      </c>
      <c r="BP1003" s="101">
        <v>0.05</v>
      </c>
      <c r="BQ1003" s="101">
        <v>0.04</v>
      </c>
      <c r="BR1003" s="2">
        <v>100.0</v>
      </c>
      <c r="BS1003" s="2">
        <v>100.0</v>
      </c>
    </row>
    <row r="1004" ht="12.75" customHeight="1">
      <c r="A1004" s="87" t="str">
        <f t="shared" si="1"/>
        <v>Kenya Salt marsh Conservation  Medium</v>
      </c>
      <c r="B1004" s="87" t="s">
        <v>164</v>
      </c>
      <c r="C1004" s="203" t="s">
        <v>187</v>
      </c>
      <c r="D1004" s="2" t="s">
        <v>588</v>
      </c>
      <c r="E1004" s="203" t="s">
        <v>168</v>
      </c>
      <c r="F1004" s="2" t="s">
        <v>175</v>
      </c>
      <c r="G1004" s="2"/>
      <c r="H1004" s="177">
        <v>4000.0</v>
      </c>
      <c r="I1004" s="2" t="s">
        <v>903</v>
      </c>
      <c r="J1004" s="2">
        <v>78.51213355011497</v>
      </c>
      <c r="K1004" s="2">
        <v>2355.364006503449</v>
      </c>
      <c r="L1004" s="204">
        <v>-1405566.905348045</v>
      </c>
      <c r="M1004" s="92">
        <v>1937266.651803005</v>
      </c>
      <c r="N1004" s="92">
        <v>2487723.9856795873</v>
      </c>
      <c r="O1004" s="92">
        <v>1268720.3373918978</v>
      </c>
      <c r="P1004" s="92">
        <v>1351266.6666666665</v>
      </c>
      <c r="Q1004" s="92">
        <v>668546.3144111072</v>
      </c>
      <c r="R1004" s="92">
        <v>1136457.3190129206</v>
      </c>
      <c r="S1004" s="92">
        <v>39946.37863150552</v>
      </c>
      <c r="T1004" s="92">
        <v>31957.102905204414</v>
      </c>
      <c r="U1004" s="92">
        <v>630860.7359220921</v>
      </c>
      <c r="V1004" s="92">
        <v>1160658.9843187965</v>
      </c>
      <c r="W1004" s="92">
        <v>60.62084718848244</v>
      </c>
      <c r="X1004" s="92">
        <v>484.31666295075127</v>
      </c>
      <c r="Y1004" s="92">
        <v>8880.8197909513</v>
      </c>
      <c r="Z1004" s="92">
        <v>9.98659465787638</v>
      </c>
      <c r="AA1004" s="92">
        <v>157.71518398052302</v>
      </c>
      <c r="AB1004" s="87">
        <v>4000.0</v>
      </c>
      <c r="AC1004" s="2">
        <v>1405566.905348045</v>
      </c>
      <c r="AD1004" s="92">
        <v>1268720.3373918978</v>
      </c>
      <c r="AE1004" s="92">
        <v>668546.3144111072</v>
      </c>
      <c r="AF1004" s="92">
        <v>630860.7359220921</v>
      </c>
      <c r="AG1004" s="92">
        <v>60.62084718848244</v>
      </c>
      <c r="AH1004" s="2" t="s">
        <v>904</v>
      </c>
      <c r="AI1004" s="2" t="s">
        <v>904</v>
      </c>
      <c r="AJ1004" s="2" t="s">
        <v>904</v>
      </c>
      <c r="AK1004" s="177">
        <v>31957.102905204414</v>
      </c>
      <c r="AL1004" s="2" t="s">
        <v>904</v>
      </c>
      <c r="AM1004" s="2" t="s">
        <v>904</v>
      </c>
      <c r="AN1004" s="2" t="s">
        <v>904</v>
      </c>
      <c r="AO1004" s="2" t="s">
        <v>904</v>
      </c>
      <c r="AP1004" s="2" t="s">
        <v>904</v>
      </c>
      <c r="AQ1004" s="2" t="s">
        <v>904</v>
      </c>
      <c r="AR1004" s="2" t="s">
        <v>904</v>
      </c>
      <c r="AS1004" s="2" t="s">
        <v>904</v>
      </c>
      <c r="AT1004" s="2" t="s">
        <v>904</v>
      </c>
      <c r="AU1004" s="2" t="s">
        <v>904</v>
      </c>
      <c r="AV1004" s="2" t="s">
        <v>904</v>
      </c>
      <c r="AW1004" s="2" t="s">
        <v>904</v>
      </c>
      <c r="AX1004" s="2" t="s">
        <v>904</v>
      </c>
      <c r="AY1004" s="2" t="s">
        <v>904</v>
      </c>
      <c r="AZ1004" s="2" t="s">
        <v>904</v>
      </c>
      <c r="BA1004" s="205">
        <v>3211.1008186617864</v>
      </c>
      <c r="BB1004" s="205">
        <v>218.14052051556018</v>
      </c>
      <c r="BC1004" s="205">
        <v>218.14052051556018</v>
      </c>
      <c r="BD1004" s="205">
        <v>218.14052051556018</v>
      </c>
      <c r="BE1004" s="205">
        <v>39946.37863150552</v>
      </c>
      <c r="BF1004" s="205">
        <v>39946.37863150552</v>
      </c>
      <c r="BG1004" s="205">
        <v>0.0</v>
      </c>
      <c r="BH1004" s="205">
        <v>31957.102905204414</v>
      </c>
      <c r="BI1004" s="2" t="s">
        <v>904</v>
      </c>
      <c r="BJ1004" s="2" t="s">
        <v>904</v>
      </c>
      <c r="BK1004" s="203">
        <v>30.0</v>
      </c>
      <c r="BL1004" s="2">
        <v>2.0</v>
      </c>
      <c r="BM1004" s="207">
        <v>30.0</v>
      </c>
      <c r="BN1004" s="208" t="s">
        <v>906</v>
      </c>
      <c r="BO1004" s="87">
        <v>20.0</v>
      </c>
      <c r="BP1004" s="101">
        <v>0.05</v>
      </c>
      <c r="BQ1004" s="101">
        <v>0.04</v>
      </c>
      <c r="BR1004" s="2">
        <v>100.0</v>
      </c>
      <c r="BS1004" s="2">
        <v>100.0</v>
      </c>
    </row>
    <row r="1005" ht="12.75" customHeight="1">
      <c r="A1005" s="87" t="str">
        <f t="shared" si="1"/>
        <v>Kenya Salt marsh Conservation  Medium</v>
      </c>
      <c r="B1005" s="87" t="s">
        <v>164</v>
      </c>
      <c r="C1005" s="203" t="s">
        <v>187</v>
      </c>
      <c r="D1005" s="2" t="s">
        <v>588</v>
      </c>
      <c r="E1005" s="203" t="s">
        <v>168</v>
      </c>
      <c r="F1005" s="2" t="s">
        <v>175</v>
      </c>
      <c r="G1005" s="2"/>
      <c r="H1005" s="177">
        <v>4000.0</v>
      </c>
      <c r="I1005" s="2" t="s">
        <v>903</v>
      </c>
      <c r="J1005" s="2">
        <v>78.51213355011497</v>
      </c>
      <c r="K1005" s="2">
        <v>2355.364006503449</v>
      </c>
      <c r="L1005" s="204">
        <v>-1405566.905348045</v>
      </c>
      <c r="M1005" s="92">
        <v>1937266.651803005</v>
      </c>
      <c r="N1005" s="92">
        <v>2487723.9856795873</v>
      </c>
      <c r="O1005" s="92">
        <v>1268720.3373918978</v>
      </c>
      <c r="P1005" s="92">
        <v>1351266.6666666665</v>
      </c>
      <c r="Q1005" s="92">
        <v>668546.3144111072</v>
      </c>
      <c r="R1005" s="92">
        <v>1136457.3190129206</v>
      </c>
      <c r="S1005" s="92">
        <v>39946.37863150552</v>
      </c>
      <c r="T1005" s="92">
        <v>31957.102905204414</v>
      </c>
      <c r="U1005" s="92">
        <v>630860.7359220921</v>
      </c>
      <c r="V1005" s="92">
        <v>1160658.9843187965</v>
      </c>
      <c r="W1005" s="92">
        <v>60.62084718848244</v>
      </c>
      <c r="X1005" s="92">
        <v>484.31666295075127</v>
      </c>
      <c r="Y1005" s="92">
        <v>8880.8197909513</v>
      </c>
      <c r="Z1005" s="92">
        <v>9.98659465787638</v>
      </c>
      <c r="AA1005" s="92">
        <v>157.71518398052302</v>
      </c>
      <c r="AB1005" s="87">
        <v>4000.0</v>
      </c>
      <c r="AC1005" s="2">
        <v>1405566.905348045</v>
      </c>
      <c r="AD1005" s="92">
        <v>1268720.3373918978</v>
      </c>
      <c r="AE1005" s="92">
        <v>668546.3144111072</v>
      </c>
      <c r="AF1005" s="92">
        <v>630860.7359220921</v>
      </c>
      <c r="AG1005" s="92">
        <v>60.62084718848244</v>
      </c>
      <c r="AH1005" s="2" t="s">
        <v>904</v>
      </c>
      <c r="AI1005" s="2" t="s">
        <v>904</v>
      </c>
      <c r="AJ1005" s="2" t="s">
        <v>904</v>
      </c>
      <c r="AK1005" s="177">
        <v>31957.102905204414</v>
      </c>
      <c r="AL1005" s="2" t="s">
        <v>904</v>
      </c>
      <c r="AM1005" s="2" t="s">
        <v>904</v>
      </c>
      <c r="AN1005" s="2" t="s">
        <v>904</v>
      </c>
      <c r="AO1005" s="2" t="s">
        <v>904</v>
      </c>
      <c r="AP1005" s="2" t="s">
        <v>904</v>
      </c>
      <c r="AQ1005" s="2" t="s">
        <v>904</v>
      </c>
      <c r="AR1005" s="2" t="s">
        <v>904</v>
      </c>
      <c r="AS1005" s="2" t="s">
        <v>904</v>
      </c>
      <c r="AT1005" s="2" t="s">
        <v>904</v>
      </c>
      <c r="AU1005" s="2" t="s">
        <v>904</v>
      </c>
      <c r="AV1005" s="2" t="s">
        <v>904</v>
      </c>
      <c r="AW1005" s="2" t="s">
        <v>904</v>
      </c>
      <c r="AX1005" s="2" t="s">
        <v>904</v>
      </c>
      <c r="AY1005" s="2" t="s">
        <v>904</v>
      </c>
      <c r="AZ1005" s="2" t="s">
        <v>904</v>
      </c>
      <c r="BA1005" s="205">
        <v>3211.1008186617864</v>
      </c>
      <c r="BB1005" s="205">
        <v>218.14052051556018</v>
      </c>
      <c r="BC1005" s="205">
        <v>218.14052051556018</v>
      </c>
      <c r="BD1005" s="205">
        <v>218.14052051556018</v>
      </c>
      <c r="BE1005" s="205">
        <v>39946.37863150552</v>
      </c>
      <c r="BF1005" s="205">
        <v>39946.37863150552</v>
      </c>
      <c r="BG1005" s="205">
        <v>0.0</v>
      </c>
      <c r="BH1005" s="205">
        <v>31957.102905204414</v>
      </c>
      <c r="BI1005" s="2" t="s">
        <v>904</v>
      </c>
      <c r="BJ1005" s="2" t="s">
        <v>904</v>
      </c>
      <c r="BK1005" s="203">
        <v>30.0</v>
      </c>
      <c r="BL1005" s="2">
        <v>2.0</v>
      </c>
      <c r="BM1005" s="207">
        <v>30.0</v>
      </c>
      <c r="BN1005" s="208" t="s">
        <v>906</v>
      </c>
      <c r="BO1005" s="87">
        <v>20.0</v>
      </c>
      <c r="BP1005" s="101">
        <v>0.05</v>
      </c>
      <c r="BQ1005" s="101">
        <v>0.04</v>
      </c>
      <c r="BR1005" s="2">
        <v>100.0</v>
      </c>
      <c r="BS1005" s="2">
        <v>100.0</v>
      </c>
    </row>
    <row r="1006" ht="12.75" customHeight="1">
      <c r="A1006" s="87" t="str">
        <f t="shared" si="1"/>
        <v>Kenya Mangrove Conservation  Small</v>
      </c>
      <c r="B1006" s="87" t="s">
        <v>164</v>
      </c>
      <c r="C1006" s="203" t="s">
        <v>187</v>
      </c>
      <c r="D1006" s="2" t="s">
        <v>588</v>
      </c>
      <c r="E1006" s="203" t="s">
        <v>160</v>
      </c>
      <c r="F1006" s="2" t="s">
        <v>175</v>
      </c>
      <c r="G1006" s="2"/>
      <c r="H1006" s="177">
        <v>4000.0</v>
      </c>
      <c r="I1006" s="2" t="s">
        <v>907</v>
      </c>
      <c r="J1006" s="2">
        <v>146459.49269252195</v>
      </c>
      <c r="K1006" s="2">
        <v>2035940.8658456984</v>
      </c>
      <c r="L1006" s="204">
        <v>-818688.8132230351</v>
      </c>
      <c r="M1006" s="92">
        <v>2067333.8301387734</v>
      </c>
      <c r="N1006" s="92">
        <v>2725759.4627386294</v>
      </c>
      <c r="O1006" s="92">
        <v>1268720.3373918978</v>
      </c>
      <c r="P1006" s="92">
        <v>1351266.6666666665</v>
      </c>
      <c r="Q1006" s="92">
        <v>798613.4927468756</v>
      </c>
      <c r="R1006" s="92">
        <v>1374492.796071963</v>
      </c>
      <c r="S1006" s="92">
        <v>239428.21935246748</v>
      </c>
      <c r="T1006" s="92">
        <v>191542.57548197397</v>
      </c>
      <c r="U1006" s="92">
        <v>1754902.0371138542</v>
      </c>
      <c r="V1006" s="92">
        <v>3221842.8097556797</v>
      </c>
      <c r="W1006" s="92">
        <v>10.793077335087466</v>
      </c>
      <c r="X1006" s="92">
        <v>516.8334575346934</v>
      </c>
      <c r="Y1006" s="92">
        <v>9539.98344116959</v>
      </c>
      <c r="Z1006" s="92">
        <v>59.85705483811687</v>
      </c>
      <c r="AA1006" s="92">
        <v>438.72550927846356</v>
      </c>
      <c r="AB1006" s="87">
        <v>20000.0</v>
      </c>
      <c r="AC1006" s="2">
        <v>818688.8132230351</v>
      </c>
      <c r="AD1006" s="92">
        <v>1268720.3373918978</v>
      </c>
      <c r="AE1006" s="92">
        <v>798613.4927468756</v>
      </c>
      <c r="AF1006" s="92">
        <v>1754902.0371138542</v>
      </c>
      <c r="AG1006" s="92">
        <v>10.793077335087466</v>
      </c>
      <c r="AH1006" s="2" t="s">
        <v>904</v>
      </c>
      <c r="AI1006" s="2" t="s">
        <v>904</v>
      </c>
      <c r="AJ1006" s="2" t="s">
        <v>904</v>
      </c>
      <c r="AK1006" s="177">
        <v>191542.57548197397</v>
      </c>
      <c r="AL1006" s="2" t="s">
        <v>904</v>
      </c>
      <c r="AM1006" s="2" t="s">
        <v>904</v>
      </c>
      <c r="AN1006" s="2" t="s">
        <v>904</v>
      </c>
      <c r="AO1006" s="2" t="s">
        <v>904</v>
      </c>
      <c r="AP1006" s="2" t="s">
        <v>904</v>
      </c>
      <c r="AQ1006" s="2" t="s">
        <v>904</v>
      </c>
      <c r="AR1006" s="2" t="s">
        <v>904</v>
      </c>
      <c r="AS1006" s="2" t="s">
        <v>904</v>
      </c>
      <c r="AT1006" s="2" t="s">
        <v>904</v>
      </c>
      <c r="AU1006" s="2" t="s">
        <v>904</v>
      </c>
      <c r="AV1006" s="2" t="s">
        <v>904</v>
      </c>
      <c r="AW1006" s="2" t="s">
        <v>904</v>
      </c>
      <c r="AX1006" s="2" t="s">
        <v>904</v>
      </c>
      <c r="AY1006" s="2" t="s">
        <v>904</v>
      </c>
      <c r="AZ1006" s="2" t="s">
        <v>904</v>
      </c>
      <c r="BA1006" s="205">
        <v>1105493.3940079215</v>
      </c>
      <c r="BB1006" s="205">
        <v>216.70203547914343</v>
      </c>
      <c r="BC1006" s="205">
        <v>216.70203547914343</v>
      </c>
      <c r="BD1006" s="205">
        <v>216.70203547914343</v>
      </c>
      <c r="BE1006" s="205">
        <v>239428.21935246748</v>
      </c>
      <c r="BF1006" s="205">
        <v>239428.21935246748</v>
      </c>
      <c r="BG1006" s="205">
        <v>0.0</v>
      </c>
      <c r="BH1006" s="205">
        <v>191542.57548197397</v>
      </c>
      <c r="BI1006" s="2" t="s">
        <v>904</v>
      </c>
      <c r="BJ1006" s="2" t="s">
        <v>904</v>
      </c>
      <c r="BK1006" s="203">
        <v>13.901050921430995</v>
      </c>
      <c r="BL1006" s="2">
        <v>3.0</v>
      </c>
      <c r="BM1006" s="207">
        <v>13.901050921430995</v>
      </c>
      <c r="BN1006" s="208" t="s">
        <v>905</v>
      </c>
      <c r="BO1006" s="87">
        <v>20.0</v>
      </c>
      <c r="BP1006" s="101">
        <v>0.05</v>
      </c>
      <c r="BQ1006" s="101">
        <v>0.04</v>
      </c>
      <c r="BR1006" s="2">
        <v>100.0</v>
      </c>
      <c r="BS1006" s="2">
        <v>100.0</v>
      </c>
    </row>
    <row r="1007" ht="12.75" customHeight="1">
      <c r="A1007" s="87" t="str">
        <f t="shared" si="1"/>
        <v>Kenya Mangrove Conservation  Small</v>
      </c>
      <c r="B1007" s="87" t="s">
        <v>164</v>
      </c>
      <c r="C1007" s="203" t="s">
        <v>187</v>
      </c>
      <c r="D1007" s="2" t="s">
        <v>588</v>
      </c>
      <c r="E1007" s="203" t="s">
        <v>160</v>
      </c>
      <c r="F1007" s="2" t="s">
        <v>175</v>
      </c>
      <c r="G1007" s="2"/>
      <c r="H1007" s="177">
        <v>4000.0</v>
      </c>
      <c r="I1007" s="2" t="s">
        <v>907</v>
      </c>
      <c r="J1007" s="2">
        <v>146459.49269252195</v>
      </c>
      <c r="K1007" s="2">
        <v>2035940.8658456984</v>
      </c>
      <c r="L1007" s="204">
        <v>-818688.8132230351</v>
      </c>
      <c r="M1007" s="92">
        <v>2067333.8301387734</v>
      </c>
      <c r="N1007" s="92">
        <v>2725759.4627386294</v>
      </c>
      <c r="O1007" s="92">
        <v>1268720.3373918978</v>
      </c>
      <c r="P1007" s="92">
        <v>1351266.6666666665</v>
      </c>
      <c r="Q1007" s="92">
        <v>798613.4927468756</v>
      </c>
      <c r="R1007" s="92">
        <v>1374492.796071963</v>
      </c>
      <c r="S1007" s="92">
        <v>239428.21935246748</v>
      </c>
      <c r="T1007" s="92">
        <v>191542.57548197397</v>
      </c>
      <c r="U1007" s="92">
        <v>1754902.0371138542</v>
      </c>
      <c r="V1007" s="92">
        <v>3221842.8097556797</v>
      </c>
      <c r="W1007" s="92">
        <v>10.793077335087466</v>
      </c>
      <c r="X1007" s="92">
        <v>516.8334575346934</v>
      </c>
      <c r="Y1007" s="92">
        <v>9539.98344116959</v>
      </c>
      <c r="Z1007" s="92">
        <v>59.85705483811687</v>
      </c>
      <c r="AA1007" s="92">
        <v>438.72550927846356</v>
      </c>
      <c r="AB1007" s="87">
        <v>20000.0</v>
      </c>
      <c r="AC1007" s="2">
        <v>818688.8132230351</v>
      </c>
      <c r="AD1007" s="92">
        <v>1268720.3373918978</v>
      </c>
      <c r="AE1007" s="92">
        <v>798613.4927468756</v>
      </c>
      <c r="AF1007" s="92">
        <v>1754902.0371138542</v>
      </c>
      <c r="AG1007" s="92">
        <v>10.793077335087466</v>
      </c>
      <c r="AH1007" s="2" t="s">
        <v>904</v>
      </c>
      <c r="AI1007" s="2" t="s">
        <v>904</v>
      </c>
      <c r="AJ1007" s="2" t="s">
        <v>904</v>
      </c>
      <c r="AK1007" s="177">
        <v>191542.57548197397</v>
      </c>
      <c r="AL1007" s="2" t="s">
        <v>904</v>
      </c>
      <c r="AM1007" s="2" t="s">
        <v>904</v>
      </c>
      <c r="AN1007" s="2" t="s">
        <v>904</v>
      </c>
      <c r="AO1007" s="2" t="s">
        <v>904</v>
      </c>
      <c r="AP1007" s="2" t="s">
        <v>904</v>
      </c>
      <c r="AQ1007" s="2" t="s">
        <v>904</v>
      </c>
      <c r="AR1007" s="2" t="s">
        <v>904</v>
      </c>
      <c r="AS1007" s="2" t="s">
        <v>904</v>
      </c>
      <c r="AT1007" s="2" t="s">
        <v>904</v>
      </c>
      <c r="AU1007" s="2" t="s">
        <v>904</v>
      </c>
      <c r="AV1007" s="2" t="s">
        <v>904</v>
      </c>
      <c r="AW1007" s="2" t="s">
        <v>904</v>
      </c>
      <c r="AX1007" s="2" t="s">
        <v>904</v>
      </c>
      <c r="AY1007" s="2" t="s">
        <v>904</v>
      </c>
      <c r="AZ1007" s="2" t="s">
        <v>904</v>
      </c>
      <c r="BA1007" s="205">
        <v>1105493.3940079215</v>
      </c>
      <c r="BB1007" s="205">
        <v>216.70203547914343</v>
      </c>
      <c r="BC1007" s="205">
        <v>216.70203547914343</v>
      </c>
      <c r="BD1007" s="205">
        <v>216.70203547914343</v>
      </c>
      <c r="BE1007" s="205">
        <v>239428.21935246748</v>
      </c>
      <c r="BF1007" s="205">
        <v>239428.21935246748</v>
      </c>
      <c r="BG1007" s="205">
        <v>0.0</v>
      </c>
      <c r="BH1007" s="205">
        <v>191542.57548197397</v>
      </c>
      <c r="BI1007" s="2" t="s">
        <v>904</v>
      </c>
      <c r="BJ1007" s="2" t="s">
        <v>904</v>
      </c>
      <c r="BK1007" s="203">
        <v>13.901050921430995</v>
      </c>
      <c r="BL1007" s="2">
        <v>3.0</v>
      </c>
      <c r="BM1007" s="207">
        <v>13.901050921430995</v>
      </c>
      <c r="BN1007" s="208" t="s">
        <v>905</v>
      </c>
      <c r="BO1007" s="87">
        <v>20.0</v>
      </c>
      <c r="BP1007" s="101">
        <v>0.05</v>
      </c>
      <c r="BQ1007" s="101">
        <v>0.04</v>
      </c>
      <c r="BR1007" s="2">
        <v>100.0</v>
      </c>
      <c r="BS1007" s="2">
        <v>100.0</v>
      </c>
    </row>
    <row r="1008" ht="12.75" customHeight="1">
      <c r="A1008" s="87" t="str">
        <f t="shared" si="1"/>
        <v>Kenya Seagrass Conservation  Small</v>
      </c>
      <c r="B1008" s="87" t="s">
        <v>164</v>
      </c>
      <c r="C1008" s="203" t="s">
        <v>187</v>
      </c>
      <c r="D1008" s="2" t="s">
        <v>588</v>
      </c>
      <c r="E1008" s="203" t="s">
        <v>167</v>
      </c>
      <c r="F1008" s="2" t="s">
        <v>175</v>
      </c>
      <c r="G1008" s="2"/>
      <c r="H1008" s="177">
        <v>400.0</v>
      </c>
      <c r="I1008" s="2" t="s">
        <v>907</v>
      </c>
      <c r="J1008" s="2">
        <v>821.8948803144729</v>
      </c>
      <c r="K1008" s="2">
        <v>3316286.248737771</v>
      </c>
      <c r="L1008" s="204">
        <v>-1099662.7804560561</v>
      </c>
      <c r="M1008" s="92">
        <v>1991102.9783276143</v>
      </c>
      <c r="N1008" s="92">
        <v>2595650.775803423</v>
      </c>
      <c r="O1008" s="92">
        <v>1268720.3373918978</v>
      </c>
      <c r="P1008" s="92">
        <v>1351266.6666666665</v>
      </c>
      <c r="Q1008" s="92">
        <v>722382.6409357163</v>
      </c>
      <c r="R1008" s="92">
        <v>1244384.1091367565</v>
      </c>
      <c r="S1008" s="92">
        <v>580.7418338205124</v>
      </c>
      <c r="T1008" s="92">
        <v>464.59346705640985</v>
      </c>
      <c r="U1008" s="92">
        <v>1203971.0682261891</v>
      </c>
      <c r="V1008" s="92">
        <v>2302911.904433451</v>
      </c>
      <c r="W1008" s="92">
        <v>4285.688713926447</v>
      </c>
      <c r="X1008" s="92">
        <v>4977.757445819036</v>
      </c>
      <c r="Y1008" s="92">
        <v>179594.65473628812</v>
      </c>
      <c r="Z1008" s="92">
        <v>1.451854584551281</v>
      </c>
      <c r="AA1008" s="92">
        <v>3009.927670565473</v>
      </c>
      <c r="AB1008" s="87">
        <v>2000.0</v>
      </c>
      <c r="AC1008" s="2">
        <v>1099662.7804560561</v>
      </c>
      <c r="AD1008" s="92">
        <v>1268720.3373918978</v>
      </c>
      <c r="AE1008" s="92">
        <v>722382.6409357163</v>
      </c>
      <c r="AF1008" s="92">
        <v>1203971.0682261891</v>
      </c>
      <c r="AG1008" s="92">
        <v>4285.688713926447</v>
      </c>
      <c r="AH1008" s="2" t="s">
        <v>904</v>
      </c>
      <c r="AI1008" s="2" t="s">
        <v>904</v>
      </c>
      <c r="AJ1008" s="2" t="s">
        <v>904</v>
      </c>
      <c r="AK1008" s="177">
        <v>464.59346705640985</v>
      </c>
      <c r="AL1008" s="2" t="s">
        <v>904</v>
      </c>
      <c r="AM1008" s="2" t="s">
        <v>904</v>
      </c>
      <c r="AN1008" s="2" t="s">
        <v>904</v>
      </c>
      <c r="AO1008" s="2" t="s">
        <v>904</v>
      </c>
      <c r="AP1008" s="2" t="s">
        <v>904</v>
      </c>
      <c r="AQ1008" s="2" t="s">
        <v>904</v>
      </c>
      <c r="AR1008" s="2" t="s">
        <v>904</v>
      </c>
      <c r="AS1008" s="2" t="s">
        <v>904</v>
      </c>
      <c r="AT1008" s="2" t="s">
        <v>904</v>
      </c>
      <c r="AU1008" s="2" t="s">
        <v>904</v>
      </c>
      <c r="AV1008" s="2" t="s">
        <v>904</v>
      </c>
      <c r="AW1008" s="2" t="s">
        <v>904</v>
      </c>
      <c r="AX1008" s="2" t="s">
        <v>904</v>
      </c>
      <c r="AY1008" s="2" t="s">
        <v>904</v>
      </c>
      <c r="AZ1008" s="2" t="s">
        <v>904</v>
      </c>
      <c r="BA1008" s="205">
        <v>234452.35618665314</v>
      </c>
      <c r="BB1008" s="205">
        <v>11.086649439824896</v>
      </c>
      <c r="BC1008" s="205">
        <v>11.086649439824896</v>
      </c>
      <c r="BD1008" s="205">
        <v>11.086649439824896</v>
      </c>
      <c r="BE1008" s="205">
        <v>580.7418338205124</v>
      </c>
      <c r="BF1008" s="205">
        <v>580.7418338205124</v>
      </c>
      <c r="BG1008" s="205">
        <v>0.0</v>
      </c>
      <c r="BH1008" s="205">
        <v>464.59346705640985</v>
      </c>
      <c r="BI1008" s="2" t="s">
        <v>904</v>
      </c>
      <c r="BJ1008" s="2" t="s">
        <v>904</v>
      </c>
      <c r="BK1008" s="203">
        <v>4034.927492757828</v>
      </c>
      <c r="BL1008" s="2">
        <v>3.0</v>
      </c>
      <c r="BM1008" s="207">
        <v>4034.927492757828</v>
      </c>
      <c r="BN1008" s="208" t="s">
        <v>905</v>
      </c>
      <c r="BO1008" s="87">
        <v>20.0</v>
      </c>
      <c r="BP1008" s="101">
        <v>0.05</v>
      </c>
      <c r="BQ1008" s="101">
        <v>0.04</v>
      </c>
      <c r="BR1008" s="2">
        <v>100.0</v>
      </c>
      <c r="BS1008" s="2">
        <v>100.0</v>
      </c>
    </row>
    <row r="1009" ht="12.75" customHeight="1">
      <c r="A1009" s="87" t="str">
        <f t="shared" si="1"/>
        <v>Kenya Seagrass Conservation  Small</v>
      </c>
      <c r="B1009" s="87" t="s">
        <v>164</v>
      </c>
      <c r="C1009" s="203" t="s">
        <v>187</v>
      </c>
      <c r="D1009" s="2" t="s">
        <v>588</v>
      </c>
      <c r="E1009" s="203" t="s">
        <v>167</v>
      </c>
      <c r="F1009" s="2" t="s">
        <v>175</v>
      </c>
      <c r="G1009" s="2"/>
      <c r="H1009" s="177">
        <v>400.0</v>
      </c>
      <c r="I1009" s="2" t="s">
        <v>907</v>
      </c>
      <c r="J1009" s="2">
        <v>821.8948803144729</v>
      </c>
      <c r="K1009" s="2">
        <v>3316286.248737771</v>
      </c>
      <c r="L1009" s="204">
        <v>-1099662.7804560561</v>
      </c>
      <c r="M1009" s="92">
        <v>1991102.9783276143</v>
      </c>
      <c r="N1009" s="92">
        <v>2595650.775803423</v>
      </c>
      <c r="O1009" s="92">
        <v>1268720.3373918978</v>
      </c>
      <c r="P1009" s="92">
        <v>1351266.6666666665</v>
      </c>
      <c r="Q1009" s="92">
        <v>722382.6409357163</v>
      </c>
      <c r="R1009" s="92">
        <v>1244384.1091367565</v>
      </c>
      <c r="S1009" s="92">
        <v>580.7418338205124</v>
      </c>
      <c r="T1009" s="92">
        <v>464.59346705640985</v>
      </c>
      <c r="U1009" s="92">
        <v>1203971.0682261891</v>
      </c>
      <c r="V1009" s="92">
        <v>2302911.904433451</v>
      </c>
      <c r="W1009" s="92">
        <v>4285.688713926447</v>
      </c>
      <c r="X1009" s="92">
        <v>4977.757445819036</v>
      </c>
      <c r="Y1009" s="92">
        <v>179594.65473628812</v>
      </c>
      <c r="Z1009" s="92">
        <v>1.451854584551281</v>
      </c>
      <c r="AA1009" s="92">
        <v>3009.927670565473</v>
      </c>
      <c r="AB1009" s="87">
        <v>2000.0</v>
      </c>
      <c r="AC1009" s="2">
        <v>1099662.7804560561</v>
      </c>
      <c r="AD1009" s="92">
        <v>1268720.3373918978</v>
      </c>
      <c r="AE1009" s="92">
        <v>722382.6409357163</v>
      </c>
      <c r="AF1009" s="92">
        <v>1203971.0682261891</v>
      </c>
      <c r="AG1009" s="92">
        <v>4285.688713926447</v>
      </c>
      <c r="AH1009" s="2" t="s">
        <v>904</v>
      </c>
      <c r="AI1009" s="2" t="s">
        <v>904</v>
      </c>
      <c r="AJ1009" s="2" t="s">
        <v>904</v>
      </c>
      <c r="AK1009" s="177">
        <v>464.59346705640985</v>
      </c>
      <c r="AL1009" s="2" t="s">
        <v>904</v>
      </c>
      <c r="AM1009" s="2" t="s">
        <v>904</v>
      </c>
      <c r="AN1009" s="2" t="s">
        <v>904</v>
      </c>
      <c r="AO1009" s="2" t="s">
        <v>904</v>
      </c>
      <c r="AP1009" s="2" t="s">
        <v>904</v>
      </c>
      <c r="AQ1009" s="2" t="s">
        <v>904</v>
      </c>
      <c r="AR1009" s="2" t="s">
        <v>904</v>
      </c>
      <c r="AS1009" s="2" t="s">
        <v>904</v>
      </c>
      <c r="AT1009" s="2" t="s">
        <v>904</v>
      </c>
      <c r="AU1009" s="2" t="s">
        <v>904</v>
      </c>
      <c r="AV1009" s="2" t="s">
        <v>904</v>
      </c>
      <c r="AW1009" s="2" t="s">
        <v>904</v>
      </c>
      <c r="AX1009" s="2" t="s">
        <v>904</v>
      </c>
      <c r="AY1009" s="2" t="s">
        <v>904</v>
      </c>
      <c r="AZ1009" s="2" t="s">
        <v>904</v>
      </c>
      <c r="BA1009" s="205">
        <v>234452.35618665314</v>
      </c>
      <c r="BB1009" s="205">
        <v>11.086649439824896</v>
      </c>
      <c r="BC1009" s="205">
        <v>11.086649439824896</v>
      </c>
      <c r="BD1009" s="205">
        <v>11.086649439824896</v>
      </c>
      <c r="BE1009" s="205">
        <v>580.7418338205124</v>
      </c>
      <c r="BF1009" s="205">
        <v>580.7418338205124</v>
      </c>
      <c r="BG1009" s="205">
        <v>0.0</v>
      </c>
      <c r="BH1009" s="205">
        <v>464.59346705640985</v>
      </c>
      <c r="BI1009" s="2" t="s">
        <v>904</v>
      </c>
      <c r="BJ1009" s="2" t="s">
        <v>904</v>
      </c>
      <c r="BK1009" s="203">
        <v>4034.927492757828</v>
      </c>
      <c r="BL1009" s="2">
        <v>3.0</v>
      </c>
      <c r="BM1009" s="207">
        <v>4034.927492757828</v>
      </c>
      <c r="BN1009" s="208" t="s">
        <v>905</v>
      </c>
      <c r="BO1009" s="87">
        <v>20.0</v>
      </c>
      <c r="BP1009" s="101">
        <v>0.05</v>
      </c>
      <c r="BQ1009" s="101">
        <v>0.04</v>
      </c>
      <c r="BR1009" s="2">
        <v>100.0</v>
      </c>
      <c r="BS1009" s="2">
        <v>100.0</v>
      </c>
    </row>
    <row r="1010" ht="12.75" customHeight="1">
      <c r="A1010" s="87" t="str">
        <f t="shared" si="1"/>
        <v>Mexico Salt marsh Conservation  Small</v>
      </c>
      <c r="B1010" s="87" t="s">
        <v>161</v>
      </c>
      <c r="C1010" s="203" t="s">
        <v>188</v>
      </c>
      <c r="D1010" s="2" t="s">
        <v>589</v>
      </c>
      <c r="E1010" s="203" t="s">
        <v>168</v>
      </c>
      <c r="F1010" s="2" t="s">
        <v>175</v>
      </c>
      <c r="G1010" s="2"/>
      <c r="H1010" s="177">
        <v>800.0</v>
      </c>
      <c r="I1010" s="2" t="s">
        <v>907</v>
      </c>
      <c r="J1010" s="2">
        <v>14195.78126525958</v>
      </c>
      <c r="K1010" s="2">
        <v>6809468.637734704</v>
      </c>
      <c r="L1010" s="204">
        <v>-1647354.0004242638</v>
      </c>
      <c r="M1010" s="92">
        <v>2106634.916620347</v>
      </c>
      <c r="N1010" s="92">
        <v>2750092.7230377626</v>
      </c>
      <c r="O1010" s="92">
        <v>1293447.1836595356</v>
      </c>
      <c r="P1010" s="92">
        <v>1377466.6666666665</v>
      </c>
      <c r="Q1010" s="92">
        <v>813187.7329608116</v>
      </c>
      <c r="R1010" s="92">
        <v>1372626.0563710963</v>
      </c>
      <c r="S1010" s="92">
        <v>1900.740164561321</v>
      </c>
      <c r="T1010" s="92">
        <v>1520.592131649057</v>
      </c>
      <c r="U1010" s="92">
        <v>479802.44559974014</v>
      </c>
      <c r="V1010" s="92">
        <v>883219.3794476655</v>
      </c>
      <c r="W1010" s="92">
        <v>1385.40432557397</v>
      </c>
      <c r="X1010" s="92">
        <v>2633.293645775434</v>
      </c>
      <c r="Y1010" s="92">
        <v>228721.15179839195</v>
      </c>
      <c r="Z1010" s="92">
        <v>2.3759252057016513</v>
      </c>
      <c r="AA1010" s="92">
        <v>599.7530569996752</v>
      </c>
      <c r="AB1010" s="87">
        <v>4000.0</v>
      </c>
      <c r="AC1010" s="2">
        <v>1647354.0004242638</v>
      </c>
      <c r="AD1010" s="92">
        <v>1293447.1836595356</v>
      </c>
      <c r="AE1010" s="92">
        <v>813187.7329608116</v>
      </c>
      <c r="AF1010" s="92">
        <v>479802.44559974014</v>
      </c>
      <c r="AG1010" s="92">
        <v>1385.40432557397</v>
      </c>
      <c r="AH1010" s="2" t="s">
        <v>904</v>
      </c>
      <c r="AI1010" s="2" t="s">
        <v>904</v>
      </c>
      <c r="AJ1010" s="2" t="s">
        <v>904</v>
      </c>
      <c r="AK1010" s="177">
        <v>1520.592131649057</v>
      </c>
      <c r="AL1010" s="2" t="s">
        <v>904</v>
      </c>
      <c r="AM1010" s="2" t="s">
        <v>904</v>
      </c>
      <c r="AN1010" s="2" t="s">
        <v>904</v>
      </c>
      <c r="AO1010" s="2" t="s">
        <v>904</v>
      </c>
      <c r="AP1010" s="2" t="s">
        <v>904</v>
      </c>
      <c r="AQ1010" s="2" t="s">
        <v>904</v>
      </c>
      <c r="AR1010" s="2" t="s">
        <v>904</v>
      </c>
      <c r="AS1010" s="2" t="s">
        <v>904</v>
      </c>
      <c r="AT1010" s="2" t="s">
        <v>904</v>
      </c>
      <c r="AU1010" s="2" t="s">
        <v>904</v>
      </c>
      <c r="AV1010" s="2" t="s">
        <v>904</v>
      </c>
      <c r="AW1010" s="2" t="s">
        <v>904</v>
      </c>
      <c r="AX1010" s="2" t="s">
        <v>904</v>
      </c>
      <c r="AY1010" s="2" t="s">
        <v>904</v>
      </c>
      <c r="AZ1010" s="2" t="s">
        <v>904</v>
      </c>
      <c r="BA1010" s="205">
        <v>2494962.0762942005</v>
      </c>
      <c r="BB1010" s="205">
        <v>9.210494526003686</v>
      </c>
      <c r="BC1010" s="205">
        <v>9.210494526003686</v>
      </c>
      <c r="BD1010" s="205">
        <v>9.210494526003686</v>
      </c>
      <c r="BE1010" s="205">
        <v>1900.740164561321</v>
      </c>
      <c r="BF1010" s="205">
        <v>1900.740164561321</v>
      </c>
      <c r="BG1010" s="205">
        <v>0.0</v>
      </c>
      <c r="BH1010" s="205">
        <v>1520.592131649057</v>
      </c>
      <c r="BI1010" s="2" t="s">
        <v>904</v>
      </c>
      <c r="BJ1010" s="2" t="s">
        <v>904</v>
      </c>
      <c r="BK1010" s="203">
        <v>479.6825557180905</v>
      </c>
      <c r="BL1010" s="2">
        <v>1.0</v>
      </c>
      <c r="BM1010" s="207">
        <v>479.6825557180905</v>
      </c>
      <c r="BN1010" s="208" t="s">
        <v>905</v>
      </c>
      <c r="BO1010" s="87">
        <v>20.0</v>
      </c>
      <c r="BP1010" s="101">
        <v>0.05</v>
      </c>
      <c r="BQ1010" s="101">
        <v>0.04</v>
      </c>
      <c r="BR1010" s="2">
        <v>100.0</v>
      </c>
      <c r="BS1010" s="2">
        <v>100.0</v>
      </c>
    </row>
    <row r="1011" ht="12.75" customHeight="1">
      <c r="A1011" s="87" t="str">
        <f t="shared" si="1"/>
        <v>Mexico Salt marsh Conservation  Small</v>
      </c>
      <c r="B1011" s="87" t="s">
        <v>161</v>
      </c>
      <c r="C1011" s="203" t="s">
        <v>188</v>
      </c>
      <c r="D1011" s="2" t="s">
        <v>589</v>
      </c>
      <c r="E1011" s="203" t="s">
        <v>168</v>
      </c>
      <c r="F1011" s="2" t="s">
        <v>175</v>
      </c>
      <c r="G1011" s="2"/>
      <c r="H1011" s="177">
        <v>800.0</v>
      </c>
      <c r="I1011" s="2" t="s">
        <v>907</v>
      </c>
      <c r="J1011" s="2">
        <v>14195.78126525958</v>
      </c>
      <c r="K1011" s="2">
        <v>6809468.637734704</v>
      </c>
      <c r="L1011" s="204">
        <v>-1647354.0004242638</v>
      </c>
      <c r="M1011" s="92">
        <v>2106634.916620347</v>
      </c>
      <c r="N1011" s="92">
        <v>2750092.7230377626</v>
      </c>
      <c r="O1011" s="92">
        <v>1293447.1836595356</v>
      </c>
      <c r="P1011" s="92">
        <v>1377466.6666666665</v>
      </c>
      <c r="Q1011" s="92">
        <v>813187.7329608116</v>
      </c>
      <c r="R1011" s="92">
        <v>1372626.0563710963</v>
      </c>
      <c r="S1011" s="92">
        <v>1900.740164561321</v>
      </c>
      <c r="T1011" s="92">
        <v>1520.592131649057</v>
      </c>
      <c r="U1011" s="92">
        <v>479802.44559974014</v>
      </c>
      <c r="V1011" s="92">
        <v>883219.3794476655</v>
      </c>
      <c r="W1011" s="92">
        <v>1385.40432557397</v>
      </c>
      <c r="X1011" s="92">
        <v>2633.293645775434</v>
      </c>
      <c r="Y1011" s="92">
        <v>228721.15179839195</v>
      </c>
      <c r="Z1011" s="92">
        <v>2.3759252057016513</v>
      </c>
      <c r="AA1011" s="92">
        <v>599.7530569996752</v>
      </c>
      <c r="AB1011" s="87">
        <v>4000.0</v>
      </c>
      <c r="AC1011" s="2">
        <v>1647354.0004242638</v>
      </c>
      <c r="AD1011" s="92">
        <v>1293447.1836595356</v>
      </c>
      <c r="AE1011" s="92">
        <v>813187.7329608116</v>
      </c>
      <c r="AF1011" s="92">
        <v>479802.44559974014</v>
      </c>
      <c r="AG1011" s="92">
        <v>1385.40432557397</v>
      </c>
      <c r="AH1011" s="2" t="s">
        <v>904</v>
      </c>
      <c r="AI1011" s="2" t="s">
        <v>904</v>
      </c>
      <c r="AJ1011" s="2" t="s">
        <v>904</v>
      </c>
      <c r="AK1011" s="177">
        <v>1520.592131649057</v>
      </c>
      <c r="AL1011" s="2" t="s">
        <v>904</v>
      </c>
      <c r="AM1011" s="2" t="s">
        <v>904</v>
      </c>
      <c r="AN1011" s="2" t="s">
        <v>904</v>
      </c>
      <c r="AO1011" s="2" t="s">
        <v>904</v>
      </c>
      <c r="AP1011" s="2" t="s">
        <v>904</v>
      </c>
      <c r="AQ1011" s="2" t="s">
        <v>904</v>
      </c>
      <c r="AR1011" s="2" t="s">
        <v>904</v>
      </c>
      <c r="AS1011" s="2" t="s">
        <v>904</v>
      </c>
      <c r="AT1011" s="2" t="s">
        <v>904</v>
      </c>
      <c r="AU1011" s="2" t="s">
        <v>904</v>
      </c>
      <c r="AV1011" s="2" t="s">
        <v>904</v>
      </c>
      <c r="AW1011" s="2" t="s">
        <v>904</v>
      </c>
      <c r="AX1011" s="2" t="s">
        <v>904</v>
      </c>
      <c r="AY1011" s="2" t="s">
        <v>904</v>
      </c>
      <c r="AZ1011" s="2" t="s">
        <v>904</v>
      </c>
      <c r="BA1011" s="205">
        <v>2494962.0762942005</v>
      </c>
      <c r="BB1011" s="205">
        <v>9.210494526003686</v>
      </c>
      <c r="BC1011" s="205">
        <v>9.210494526003686</v>
      </c>
      <c r="BD1011" s="205">
        <v>9.210494526003686</v>
      </c>
      <c r="BE1011" s="205">
        <v>1900.740164561321</v>
      </c>
      <c r="BF1011" s="205">
        <v>1900.740164561321</v>
      </c>
      <c r="BG1011" s="205">
        <v>0.0</v>
      </c>
      <c r="BH1011" s="205">
        <v>1520.592131649057</v>
      </c>
      <c r="BI1011" s="2" t="s">
        <v>904</v>
      </c>
      <c r="BJ1011" s="2" t="s">
        <v>904</v>
      </c>
      <c r="BK1011" s="203">
        <v>479.6825557180905</v>
      </c>
      <c r="BL1011" s="2">
        <v>1.0</v>
      </c>
      <c r="BM1011" s="207">
        <v>479.6825557180905</v>
      </c>
      <c r="BN1011" s="208" t="s">
        <v>905</v>
      </c>
      <c r="BO1011" s="87">
        <v>20.0</v>
      </c>
      <c r="BP1011" s="101">
        <v>0.05</v>
      </c>
      <c r="BQ1011" s="101">
        <v>0.04</v>
      </c>
      <c r="BR1011" s="2">
        <v>100.0</v>
      </c>
      <c r="BS1011" s="2">
        <v>100.0</v>
      </c>
    </row>
    <row r="1012" ht="12.75" customHeight="1">
      <c r="A1012" s="87" t="str">
        <f t="shared" si="1"/>
        <v>Mexico Mangrove Conservation  Small</v>
      </c>
      <c r="B1012" s="87" t="s">
        <v>161</v>
      </c>
      <c r="C1012" s="203" t="s">
        <v>188</v>
      </c>
      <c r="D1012" s="2" t="s">
        <v>589</v>
      </c>
      <c r="E1012" s="203" t="s">
        <v>160</v>
      </c>
      <c r="F1012" s="2" t="s">
        <v>175</v>
      </c>
      <c r="G1012" s="2"/>
      <c r="H1012" s="177">
        <v>4000.0</v>
      </c>
      <c r="I1012" s="2" t="s">
        <v>907</v>
      </c>
      <c r="J1012" s="2">
        <v>4451571.91211502</v>
      </c>
      <c r="K1012" s="2">
        <v>1.3354715736345059E8</v>
      </c>
      <c r="L1012" s="204">
        <v>1364098.6740127457</v>
      </c>
      <c r="M1012" s="92">
        <v>2780479.092864926</v>
      </c>
      <c r="N1012" s="92">
        <v>3988009.0117029827</v>
      </c>
      <c r="O1012" s="92">
        <v>1293447.1836595356</v>
      </c>
      <c r="P1012" s="92">
        <v>1377466.6666666665</v>
      </c>
      <c r="Q1012" s="92">
        <v>1487031.9092053901</v>
      </c>
      <c r="R1012" s="92">
        <v>2610542.345036316</v>
      </c>
      <c r="S1012" s="92">
        <v>432720.10159141704</v>
      </c>
      <c r="T1012" s="92">
        <v>346176.08127313363</v>
      </c>
      <c r="U1012" s="92">
        <v>6837683.478896788</v>
      </c>
      <c r="V1012" s="92">
        <v>1.2573071287816893E7</v>
      </c>
      <c r="W1012" s="92">
        <v>8.031979224674169</v>
      </c>
      <c r="X1012" s="92">
        <v>695.1197732162315</v>
      </c>
      <c r="Y1012" s="92">
        <v>6694.493985578702</v>
      </c>
      <c r="Z1012" s="92">
        <v>108.18002539785427</v>
      </c>
      <c r="AA1012" s="92">
        <v>1709.420869724197</v>
      </c>
      <c r="AB1012" s="87">
        <v>20000.0</v>
      </c>
      <c r="AC1012" s="2">
        <v>0.0</v>
      </c>
      <c r="AD1012" s="92">
        <v>1293447.1836595356</v>
      </c>
      <c r="AE1012" s="92">
        <v>1487031.9092053901</v>
      </c>
      <c r="AF1012" s="92">
        <v>6837683.478896788</v>
      </c>
      <c r="AG1012" s="92">
        <v>8.031979224674169</v>
      </c>
      <c r="AH1012" s="2" t="s">
        <v>904</v>
      </c>
      <c r="AI1012" s="2" t="s">
        <v>904</v>
      </c>
      <c r="AJ1012" s="2" t="s">
        <v>904</v>
      </c>
      <c r="AK1012" s="177">
        <v>346176.08127313363</v>
      </c>
      <c r="AL1012" s="2" t="s">
        <v>904</v>
      </c>
      <c r="AM1012" s="2" t="s">
        <v>904</v>
      </c>
      <c r="AN1012" s="2" t="s">
        <v>904</v>
      </c>
      <c r="AO1012" s="2" t="s">
        <v>904</v>
      </c>
      <c r="AP1012" s="2" t="s">
        <v>904</v>
      </c>
      <c r="AQ1012" s="2" t="s">
        <v>904</v>
      </c>
      <c r="AR1012" s="2" t="s">
        <v>904</v>
      </c>
      <c r="AS1012" s="2" t="s">
        <v>904</v>
      </c>
      <c r="AT1012" s="2" t="s">
        <v>904</v>
      </c>
      <c r="AU1012" s="2" t="s">
        <v>904</v>
      </c>
      <c r="AV1012" s="2" t="s">
        <v>904</v>
      </c>
      <c r="AW1012" s="2" t="s">
        <v>904</v>
      </c>
      <c r="AX1012" s="2" t="s">
        <v>904</v>
      </c>
      <c r="AY1012" s="2" t="s">
        <v>904</v>
      </c>
      <c r="AZ1012" s="2" t="s">
        <v>904</v>
      </c>
      <c r="BA1012" s="205">
        <v>1.9727622011975363E7</v>
      </c>
      <c r="BB1012" s="205">
        <v>415.3382016407277</v>
      </c>
      <c r="BC1012" s="205">
        <v>415.3382016407277</v>
      </c>
      <c r="BD1012" s="205">
        <v>415.3382016407277</v>
      </c>
      <c r="BE1012" s="205">
        <v>432720.10159141704</v>
      </c>
      <c r="BF1012" s="205">
        <v>432720.10159141704</v>
      </c>
      <c r="BG1012" s="205">
        <v>0.0</v>
      </c>
      <c r="BH1012" s="205">
        <v>346176.08127313363</v>
      </c>
      <c r="BI1012" s="2" t="s">
        <v>904</v>
      </c>
      <c r="BJ1012" s="2" t="s">
        <v>904</v>
      </c>
      <c r="BK1012" s="203">
        <v>30.0</v>
      </c>
      <c r="BL1012" s="2">
        <v>3.0</v>
      </c>
      <c r="BM1012" s="207">
        <v>30.0</v>
      </c>
      <c r="BN1012" s="208" t="s">
        <v>906</v>
      </c>
      <c r="BO1012" s="87">
        <v>20.0</v>
      </c>
      <c r="BP1012" s="101">
        <v>0.05</v>
      </c>
      <c r="BQ1012" s="101">
        <v>0.04</v>
      </c>
      <c r="BR1012" s="2">
        <v>100.0</v>
      </c>
      <c r="BS1012" s="2">
        <v>100.0</v>
      </c>
    </row>
    <row r="1013" ht="12.75" customHeight="1">
      <c r="A1013" s="87" t="str">
        <f t="shared" si="1"/>
        <v>Mexico Mangrove Conservation  Small</v>
      </c>
      <c r="B1013" s="87" t="s">
        <v>161</v>
      </c>
      <c r="C1013" s="203" t="s">
        <v>188</v>
      </c>
      <c r="D1013" s="2" t="s">
        <v>589</v>
      </c>
      <c r="E1013" s="203" t="s">
        <v>160</v>
      </c>
      <c r="F1013" s="2" t="s">
        <v>175</v>
      </c>
      <c r="G1013" s="2"/>
      <c r="H1013" s="177">
        <v>4000.0</v>
      </c>
      <c r="I1013" s="2" t="s">
        <v>907</v>
      </c>
      <c r="J1013" s="2">
        <v>4451571.91211502</v>
      </c>
      <c r="K1013" s="2">
        <v>1.3354715736345059E8</v>
      </c>
      <c r="L1013" s="204">
        <v>1364098.6740127457</v>
      </c>
      <c r="M1013" s="92">
        <v>2780479.092864926</v>
      </c>
      <c r="N1013" s="92">
        <v>3988009.0117029827</v>
      </c>
      <c r="O1013" s="92">
        <v>1293447.1836595356</v>
      </c>
      <c r="P1013" s="92">
        <v>1377466.6666666665</v>
      </c>
      <c r="Q1013" s="92">
        <v>1487031.9092053901</v>
      </c>
      <c r="R1013" s="92">
        <v>2610542.345036316</v>
      </c>
      <c r="S1013" s="92">
        <v>432720.10159141704</v>
      </c>
      <c r="T1013" s="92">
        <v>346176.08127313363</v>
      </c>
      <c r="U1013" s="92">
        <v>6837683.478896788</v>
      </c>
      <c r="V1013" s="92">
        <v>1.2573071287816893E7</v>
      </c>
      <c r="W1013" s="92">
        <v>8.031979224674169</v>
      </c>
      <c r="X1013" s="92">
        <v>695.1197732162315</v>
      </c>
      <c r="Y1013" s="92">
        <v>6694.493985578702</v>
      </c>
      <c r="Z1013" s="92">
        <v>108.18002539785427</v>
      </c>
      <c r="AA1013" s="92">
        <v>1709.420869724197</v>
      </c>
      <c r="AB1013" s="87">
        <v>20000.0</v>
      </c>
      <c r="AC1013" s="2">
        <v>0.0</v>
      </c>
      <c r="AD1013" s="92">
        <v>1293447.1836595356</v>
      </c>
      <c r="AE1013" s="92">
        <v>1487031.9092053901</v>
      </c>
      <c r="AF1013" s="92">
        <v>6837683.478896788</v>
      </c>
      <c r="AG1013" s="92">
        <v>8.031979224674169</v>
      </c>
      <c r="AH1013" s="2" t="s">
        <v>904</v>
      </c>
      <c r="AI1013" s="2" t="s">
        <v>904</v>
      </c>
      <c r="AJ1013" s="2" t="s">
        <v>904</v>
      </c>
      <c r="AK1013" s="177">
        <v>346176.08127313363</v>
      </c>
      <c r="AL1013" s="2" t="s">
        <v>904</v>
      </c>
      <c r="AM1013" s="2" t="s">
        <v>904</v>
      </c>
      <c r="AN1013" s="2" t="s">
        <v>904</v>
      </c>
      <c r="AO1013" s="2" t="s">
        <v>904</v>
      </c>
      <c r="AP1013" s="2" t="s">
        <v>904</v>
      </c>
      <c r="AQ1013" s="2" t="s">
        <v>904</v>
      </c>
      <c r="AR1013" s="2" t="s">
        <v>904</v>
      </c>
      <c r="AS1013" s="2" t="s">
        <v>904</v>
      </c>
      <c r="AT1013" s="2" t="s">
        <v>904</v>
      </c>
      <c r="AU1013" s="2" t="s">
        <v>904</v>
      </c>
      <c r="AV1013" s="2" t="s">
        <v>904</v>
      </c>
      <c r="AW1013" s="2" t="s">
        <v>904</v>
      </c>
      <c r="AX1013" s="2" t="s">
        <v>904</v>
      </c>
      <c r="AY1013" s="2" t="s">
        <v>904</v>
      </c>
      <c r="AZ1013" s="2" t="s">
        <v>904</v>
      </c>
      <c r="BA1013" s="205">
        <v>1.9727622011975363E7</v>
      </c>
      <c r="BB1013" s="205">
        <v>415.3382016407277</v>
      </c>
      <c r="BC1013" s="205">
        <v>415.3382016407277</v>
      </c>
      <c r="BD1013" s="205">
        <v>415.3382016407277</v>
      </c>
      <c r="BE1013" s="205">
        <v>432720.10159141704</v>
      </c>
      <c r="BF1013" s="205">
        <v>432720.10159141704</v>
      </c>
      <c r="BG1013" s="205">
        <v>0.0</v>
      </c>
      <c r="BH1013" s="205">
        <v>346176.08127313363</v>
      </c>
      <c r="BI1013" s="2" t="s">
        <v>904</v>
      </c>
      <c r="BJ1013" s="2" t="s">
        <v>904</v>
      </c>
      <c r="BK1013" s="203">
        <v>30.0</v>
      </c>
      <c r="BL1013" s="2">
        <v>3.0</v>
      </c>
      <c r="BM1013" s="207">
        <v>30.0</v>
      </c>
      <c r="BN1013" s="208" t="s">
        <v>906</v>
      </c>
      <c r="BO1013" s="87">
        <v>20.0</v>
      </c>
      <c r="BP1013" s="101">
        <v>0.05</v>
      </c>
      <c r="BQ1013" s="101">
        <v>0.04</v>
      </c>
      <c r="BR1013" s="2">
        <v>100.0</v>
      </c>
      <c r="BS1013" s="2">
        <v>100.0</v>
      </c>
    </row>
    <row r="1014" ht="12.75" customHeight="1">
      <c r="A1014" s="87" t="str">
        <f t="shared" si="1"/>
        <v>Mexico Seagrass Conservation  Small</v>
      </c>
      <c r="B1014" s="87" t="s">
        <v>161</v>
      </c>
      <c r="C1014" s="203" t="s">
        <v>188</v>
      </c>
      <c r="D1014" s="2" t="s">
        <v>589</v>
      </c>
      <c r="E1014" s="203" t="s">
        <v>167</v>
      </c>
      <c r="F1014" s="2" t="s">
        <v>175</v>
      </c>
      <c r="G1014" s="2"/>
      <c r="H1014" s="177">
        <v>400.0</v>
      </c>
      <c r="I1014" s="2" t="s">
        <v>907</v>
      </c>
      <c r="J1014" s="2">
        <v>69524.8153049477</v>
      </c>
      <c r="K1014" s="2">
        <v>2085744.459148431</v>
      </c>
      <c r="L1014" s="204">
        <v>-2050479.894577466</v>
      </c>
      <c r="M1014" s="92">
        <v>2059431.5131905922</v>
      </c>
      <c r="N1014" s="92">
        <v>2663271.818287609</v>
      </c>
      <c r="O1014" s="92">
        <v>1293447.1836595356</v>
      </c>
      <c r="P1014" s="92">
        <v>1377466.6666666665</v>
      </c>
      <c r="Q1014" s="92">
        <v>765984.3295310566</v>
      </c>
      <c r="R1014" s="92">
        <v>1285805.1516209424</v>
      </c>
      <c r="S1014" s="92">
        <v>580.7418338205124</v>
      </c>
      <c r="T1014" s="92">
        <v>464.59346705640985</v>
      </c>
      <c r="U1014" s="92">
        <v>8951.618613126217</v>
      </c>
      <c r="V1014" s="92">
        <v>17122.32927531074</v>
      </c>
      <c r="W1014" s="92">
        <v>4432.760379173694</v>
      </c>
      <c r="X1014" s="92">
        <v>5148.57878297648</v>
      </c>
      <c r="Y1014" s="92">
        <v>185757.79132988615</v>
      </c>
      <c r="Z1014" s="92">
        <v>1.451854584551281</v>
      </c>
      <c r="AA1014" s="92">
        <v>22.37904653281554</v>
      </c>
      <c r="AB1014" s="87">
        <v>2000.0</v>
      </c>
      <c r="AC1014" s="2">
        <v>2050479.894577466</v>
      </c>
      <c r="AD1014" s="92">
        <v>1293447.1836595356</v>
      </c>
      <c r="AE1014" s="92">
        <v>765984.3295310566</v>
      </c>
      <c r="AF1014" s="92">
        <v>8951.618613126217</v>
      </c>
      <c r="AG1014" s="92">
        <v>4432.760379173694</v>
      </c>
      <c r="AH1014" s="2" t="s">
        <v>904</v>
      </c>
      <c r="AI1014" s="2" t="s">
        <v>904</v>
      </c>
      <c r="AJ1014" s="2" t="s">
        <v>904</v>
      </c>
      <c r="AK1014" s="177">
        <v>464.59346705640985</v>
      </c>
      <c r="AL1014" s="2" t="s">
        <v>904</v>
      </c>
      <c r="AM1014" s="2" t="s">
        <v>904</v>
      </c>
      <c r="AN1014" s="2" t="s">
        <v>904</v>
      </c>
      <c r="AO1014" s="2" t="s">
        <v>904</v>
      </c>
      <c r="AP1014" s="2" t="s">
        <v>904</v>
      </c>
      <c r="AQ1014" s="2" t="s">
        <v>904</v>
      </c>
      <c r="AR1014" s="2" t="s">
        <v>904</v>
      </c>
      <c r="AS1014" s="2" t="s">
        <v>904</v>
      </c>
      <c r="AT1014" s="2" t="s">
        <v>904</v>
      </c>
      <c r="AU1014" s="2" t="s">
        <v>904</v>
      </c>
      <c r="AV1014" s="2" t="s">
        <v>904</v>
      </c>
      <c r="AW1014" s="2" t="s">
        <v>904</v>
      </c>
      <c r="AX1014" s="2" t="s">
        <v>904</v>
      </c>
      <c r="AY1014" s="2" t="s">
        <v>904</v>
      </c>
      <c r="AZ1014" s="2" t="s">
        <v>904</v>
      </c>
      <c r="BA1014" s="205">
        <v>1.9832532300785445E7</v>
      </c>
      <c r="BB1014" s="205">
        <v>11.086649439824896</v>
      </c>
      <c r="BC1014" s="205">
        <v>11.086649439824896</v>
      </c>
      <c r="BD1014" s="205">
        <v>11.086649439824896</v>
      </c>
      <c r="BE1014" s="205">
        <v>580.7418338205124</v>
      </c>
      <c r="BF1014" s="205">
        <v>580.7418338205124</v>
      </c>
      <c r="BG1014" s="205">
        <v>0.0</v>
      </c>
      <c r="BH1014" s="205">
        <v>464.59346705640985</v>
      </c>
      <c r="BI1014" s="2" t="s">
        <v>904</v>
      </c>
      <c r="BJ1014" s="2" t="s">
        <v>904</v>
      </c>
      <c r="BK1014" s="203">
        <v>30.0</v>
      </c>
      <c r="BL1014" s="2">
        <v>1.0</v>
      </c>
      <c r="BM1014" s="207">
        <v>30.0</v>
      </c>
      <c r="BN1014" s="208" t="s">
        <v>906</v>
      </c>
      <c r="BO1014" s="87">
        <v>20.0</v>
      </c>
      <c r="BP1014" s="101">
        <v>0.05</v>
      </c>
      <c r="BQ1014" s="101">
        <v>0.04</v>
      </c>
      <c r="BR1014" s="2">
        <v>100.0</v>
      </c>
      <c r="BS1014" s="2">
        <v>100.0</v>
      </c>
    </row>
    <row r="1015" ht="12.75" customHeight="1">
      <c r="A1015" s="87" t="str">
        <f t="shared" si="1"/>
        <v>Mexico Seagrass Conservation  Small</v>
      </c>
      <c r="B1015" s="87" t="s">
        <v>161</v>
      </c>
      <c r="C1015" s="203" t="s">
        <v>188</v>
      </c>
      <c r="D1015" s="2" t="s">
        <v>589</v>
      </c>
      <c r="E1015" s="203" t="s">
        <v>167</v>
      </c>
      <c r="F1015" s="2" t="s">
        <v>175</v>
      </c>
      <c r="G1015" s="2"/>
      <c r="H1015" s="177">
        <v>400.0</v>
      </c>
      <c r="I1015" s="2" t="s">
        <v>907</v>
      </c>
      <c r="J1015" s="2">
        <v>69524.8153049477</v>
      </c>
      <c r="K1015" s="2">
        <v>2085744.459148431</v>
      </c>
      <c r="L1015" s="204">
        <v>-2050479.894577466</v>
      </c>
      <c r="M1015" s="92">
        <v>2059431.5131905922</v>
      </c>
      <c r="N1015" s="92">
        <v>2663271.818287609</v>
      </c>
      <c r="O1015" s="92">
        <v>1293447.1836595356</v>
      </c>
      <c r="P1015" s="92">
        <v>1377466.6666666665</v>
      </c>
      <c r="Q1015" s="92">
        <v>765984.3295310566</v>
      </c>
      <c r="R1015" s="92">
        <v>1285805.1516209424</v>
      </c>
      <c r="S1015" s="92">
        <v>580.7418338205124</v>
      </c>
      <c r="T1015" s="92">
        <v>464.59346705640985</v>
      </c>
      <c r="U1015" s="92">
        <v>8951.618613126217</v>
      </c>
      <c r="V1015" s="92">
        <v>17122.32927531074</v>
      </c>
      <c r="W1015" s="92">
        <v>4432.760379173694</v>
      </c>
      <c r="X1015" s="92">
        <v>5148.57878297648</v>
      </c>
      <c r="Y1015" s="92">
        <v>185757.79132988615</v>
      </c>
      <c r="Z1015" s="92">
        <v>1.451854584551281</v>
      </c>
      <c r="AA1015" s="92">
        <v>22.37904653281554</v>
      </c>
      <c r="AB1015" s="87">
        <v>2000.0</v>
      </c>
      <c r="AC1015" s="2">
        <v>2050479.894577466</v>
      </c>
      <c r="AD1015" s="92">
        <v>1293447.1836595356</v>
      </c>
      <c r="AE1015" s="92">
        <v>765984.3295310566</v>
      </c>
      <c r="AF1015" s="92">
        <v>8951.618613126217</v>
      </c>
      <c r="AG1015" s="92">
        <v>4432.760379173694</v>
      </c>
      <c r="AH1015" s="2" t="s">
        <v>904</v>
      </c>
      <c r="AI1015" s="2" t="s">
        <v>904</v>
      </c>
      <c r="AJ1015" s="2" t="s">
        <v>904</v>
      </c>
      <c r="AK1015" s="177">
        <v>464.59346705640985</v>
      </c>
      <c r="AL1015" s="2" t="s">
        <v>904</v>
      </c>
      <c r="AM1015" s="2" t="s">
        <v>904</v>
      </c>
      <c r="AN1015" s="2" t="s">
        <v>904</v>
      </c>
      <c r="AO1015" s="2" t="s">
        <v>904</v>
      </c>
      <c r="AP1015" s="2" t="s">
        <v>904</v>
      </c>
      <c r="AQ1015" s="2" t="s">
        <v>904</v>
      </c>
      <c r="AR1015" s="2" t="s">
        <v>904</v>
      </c>
      <c r="AS1015" s="2" t="s">
        <v>904</v>
      </c>
      <c r="AT1015" s="2" t="s">
        <v>904</v>
      </c>
      <c r="AU1015" s="2" t="s">
        <v>904</v>
      </c>
      <c r="AV1015" s="2" t="s">
        <v>904</v>
      </c>
      <c r="AW1015" s="2" t="s">
        <v>904</v>
      </c>
      <c r="AX1015" s="2" t="s">
        <v>904</v>
      </c>
      <c r="AY1015" s="2" t="s">
        <v>904</v>
      </c>
      <c r="AZ1015" s="2" t="s">
        <v>904</v>
      </c>
      <c r="BA1015" s="205">
        <v>1.9832532300785445E7</v>
      </c>
      <c r="BB1015" s="205">
        <v>11.086649439824896</v>
      </c>
      <c r="BC1015" s="205">
        <v>11.086649439824896</v>
      </c>
      <c r="BD1015" s="205">
        <v>11.086649439824896</v>
      </c>
      <c r="BE1015" s="205">
        <v>580.7418338205124</v>
      </c>
      <c r="BF1015" s="205">
        <v>580.7418338205124</v>
      </c>
      <c r="BG1015" s="205">
        <v>0.0</v>
      </c>
      <c r="BH1015" s="205">
        <v>464.59346705640985</v>
      </c>
      <c r="BI1015" s="2" t="s">
        <v>904</v>
      </c>
      <c r="BJ1015" s="2" t="s">
        <v>904</v>
      </c>
      <c r="BK1015" s="203">
        <v>30.0</v>
      </c>
      <c r="BL1015" s="2">
        <v>1.0</v>
      </c>
      <c r="BM1015" s="207">
        <v>30.0</v>
      </c>
      <c r="BN1015" s="208" t="s">
        <v>906</v>
      </c>
      <c r="BO1015" s="87">
        <v>20.0</v>
      </c>
      <c r="BP1015" s="101">
        <v>0.05</v>
      </c>
      <c r="BQ1015" s="101">
        <v>0.04</v>
      </c>
      <c r="BR1015" s="2">
        <v>100.0</v>
      </c>
      <c r="BS1015" s="2">
        <v>100.0</v>
      </c>
    </row>
    <row r="1016" ht="12.75" customHeight="1">
      <c r="A1016" s="87" t="str">
        <f t="shared" si="1"/>
        <v>Mexico Salt marsh Conservation  Small</v>
      </c>
      <c r="B1016" s="87" t="s">
        <v>161</v>
      </c>
      <c r="C1016" s="203" t="s">
        <v>188</v>
      </c>
      <c r="D1016" s="2" t="s">
        <v>589</v>
      </c>
      <c r="E1016" s="203" t="s">
        <v>168</v>
      </c>
      <c r="F1016" s="2" t="s">
        <v>175</v>
      </c>
      <c r="G1016" s="2"/>
      <c r="H1016" s="177">
        <v>800.0</v>
      </c>
      <c r="I1016" s="2" t="s">
        <v>907</v>
      </c>
      <c r="J1016" s="2">
        <v>14195.78126525958</v>
      </c>
      <c r="K1016" s="2">
        <v>425873.4379577874</v>
      </c>
      <c r="L1016" s="204">
        <v>-2031647.9237916148</v>
      </c>
      <c r="M1016" s="92">
        <v>2061655.4218680128</v>
      </c>
      <c r="N1016" s="92">
        <v>2667294.5593198417</v>
      </c>
      <c r="O1016" s="92">
        <v>1293447.1836595356</v>
      </c>
      <c r="P1016" s="92">
        <v>1377466.6666666665</v>
      </c>
      <c r="Q1016" s="92">
        <v>768208.2382084772</v>
      </c>
      <c r="R1016" s="92">
        <v>1289827.8926531754</v>
      </c>
      <c r="S1016" s="92">
        <v>1900.740164561321</v>
      </c>
      <c r="T1016" s="92">
        <v>1520.592131649057</v>
      </c>
      <c r="U1016" s="92">
        <v>30007.498076397842</v>
      </c>
      <c r="V1016" s="92">
        <v>55237.74226845558</v>
      </c>
      <c r="W1016" s="92">
        <v>1355.8240760013546</v>
      </c>
      <c r="X1016" s="92">
        <v>2577.069277335016</v>
      </c>
      <c r="Y1016" s="92">
        <v>223837.64694147627</v>
      </c>
      <c r="Z1016" s="92">
        <v>2.3759252057016513</v>
      </c>
      <c r="AA1016" s="92">
        <v>37.509372595497304</v>
      </c>
      <c r="AB1016" s="87">
        <v>4000.0</v>
      </c>
      <c r="AC1016" s="2">
        <v>2031647.9237916148</v>
      </c>
      <c r="AD1016" s="92">
        <v>1293447.1836595356</v>
      </c>
      <c r="AE1016" s="92">
        <v>768208.2382084772</v>
      </c>
      <c r="AF1016" s="92">
        <v>30007.498076397842</v>
      </c>
      <c r="AG1016" s="92">
        <v>1355.8240760013546</v>
      </c>
      <c r="AH1016" s="2" t="s">
        <v>904</v>
      </c>
      <c r="AI1016" s="2" t="s">
        <v>904</v>
      </c>
      <c r="AJ1016" s="2" t="s">
        <v>904</v>
      </c>
      <c r="AK1016" s="177">
        <v>1520.592131649057</v>
      </c>
      <c r="AL1016" s="2" t="s">
        <v>904</v>
      </c>
      <c r="AM1016" s="2" t="s">
        <v>904</v>
      </c>
      <c r="AN1016" s="2" t="s">
        <v>904</v>
      </c>
      <c r="AO1016" s="2" t="s">
        <v>904</v>
      </c>
      <c r="AP1016" s="2" t="s">
        <v>904</v>
      </c>
      <c r="AQ1016" s="2" t="s">
        <v>904</v>
      </c>
      <c r="AR1016" s="2" t="s">
        <v>904</v>
      </c>
      <c r="AS1016" s="2" t="s">
        <v>904</v>
      </c>
      <c r="AT1016" s="2" t="s">
        <v>904</v>
      </c>
      <c r="AU1016" s="2" t="s">
        <v>904</v>
      </c>
      <c r="AV1016" s="2" t="s">
        <v>904</v>
      </c>
      <c r="AW1016" s="2" t="s">
        <v>904</v>
      </c>
      <c r="AX1016" s="2" t="s">
        <v>904</v>
      </c>
      <c r="AY1016" s="2" t="s">
        <v>904</v>
      </c>
      <c r="AZ1016" s="2" t="s">
        <v>904</v>
      </c>
      <c r="BA1016" s="205">
        <v>2494962.0762942005</v>
      </c>
      <c r="BB1016" s="205">
        <v>9.210494526003686</v>
      </c>
      <c r="BC1016" s="205">
        <v>9.210494526003686</v>
      </c>
      <c r="BD1016" s="205">
        <v>9.210494526003686</v>
      </c>
      <c r="BE1016" s="205">
        <v>1900.740164561321</v>
      </c>
      <c r="BF1016" s="205">
        <v>1900.740164561321</v>
      </c>
      <c r="BG1016" s="205">
        <v>0.0</v>
      </c>
      <c r="BH1016" s="205">
        <v>1520.592131649057</v>
      </c>
      <c r="BI1016" s="2" t="s">
        <v>904</v>
      </c>
      <c r="BJ1016" s="2" t="s">
        <v>904</v>
      </c>
      <c r="BK1016" s="203">
        <v>30.0</v>
      </c>
      <c r="BL1016" s="2">
        <v>1.0</v>
      </c>
      <c r="BM1016" s="207">
        <v>30.0</v>
      </c>
      <c r="BN1016" s="208" t="s">
        <v>906</v>
      </c>
      <c r="BO1016" s="87">
        <v>20.0</v>
      </c>
      <c r="BP1016" s="101">
        <v>0.05</v>
      </c>
      <c r="BQ1016" s="101">
        <v>0.04</v>
      </c>
      <c r="BR1016" s="2">
        <v>100.0</v>
      </c>
      <c r="BS1016" s="2">
        <v>100.0</v>
      </c>
    </row>
    <row r="1017" ht="12.75" customHeight="1">
      <c r="A1017" s="87" t="str">
        <f t="shared" si="1"/>
        <v>Mexico Salt marsh Conservation  Small</v>
      </c>
      <c r="B1017" s="87" t="s">
        <v>161</v>
      </c>
      <c r="C1017" s="203" t="s">
        <v>188</v>
      </c>
      <c r="D1017" s="2" t="s">
        <v>589</v>
      </c>
      <c r="E1017" s="203" t="s">
        <v>168</v>
      </c>
      <c r="F1017" s="2" t="s">
        <v>175</v>
      </c>
      <c r="G1017" s="2"/>
      <c r="H1017" s="177">
        <v>800.0</v>
      </c>
      <c r="I1017" s="2" t="s">
        <v>907</v>
      </c>
      <c r="J1017" s="2">
        <v>14195.78126525958</v>
      </c>
      <c r="K1017" s="2">
        <v>425873.4379577874</v>
      </c>
      <c r="L1017" s="204">
        <v>-2031647.9237916148</v>
      </c>
      <c r="M1017" s="92">
        <v>2061655.4218680128</v>
      </c>
      <c r="N1017" s="92">
        <v>2667294.5593198417</v>
      </c>
      <c r="O1017" s="92">
        <v>1293447.1836595356</v>
      </c>
      <c r="P1017" s="92">
        <v>1377466.6666666665</v>
      </c>
      <c r="Q1017" s="92">
        <v>768208.2382084772</v>
      </c>
      <c r="R1017" s="92">
        <v>1289827.8926531754</v>
      </c>
      <c r="S1017" s="92">
        <v>1900.740164561321</v>
      </c>
      <c r="T1017" s="92">
        <v>1520.592131649057</v>
      </c>
      <c r="U1017" s="92">
        <v>30007.498076397842</v>
      </c>
      <c r="V1017" s="92">
        <v>55237.74226845558</v>
      </c>
      <c r="W1017" s="92">
        <v>1355.8240760013546</v>
      </c>
      <c r="X1017" s="92">
        <v>2577.069277335016</v>
      </c>
      <c r="Y1017" s="92">
        <v>223837.64694147627</v>
      </c>
      <c r="Z1017" s="92">
        <v>2.3759252057016513</v>
      </c>
      <c r="AA1017" s="92">
        <v>37.509372595497304</v>
      </c>
      <c r="AB1017" s="87">
        <v>4000.0</v>
      </c>
      <c r="AC1017" s="2">
        <v>2031647.9237916148</v>
      </c>
      <c r="AD1017" s="92">
        <v>1293447.1836595356</v>
      </c>
      <c r="AE1017" s="92">
        <v>768208.2382084772</v>
      </c>
      <c r="AF1017" s="92">
        <v>30007.498076397842</v>
      </c>
      <c r="AG1017" s="92">
        <v>1355.8240760013546</v>
      </c>
      <c r="AH1017" s="2" t="s">
        <v>904</v>
      </c>
      <c r="AI1017" s="2" t="s">
        <v>904</v>
      </c>
      <c r="AJ1017" s="2" t="s">
        <v>904</v>
      </c>
      <c r="AK1017" s="177">
        <v>1520.592131649057</v>
      </c>
      <c r="AL1017" s="2" t="s">
        <v>904</v>
      </c>
      <c r="AM1017" s="2" t="s">
        <v>904</v>
      </c>
      <c r="AN1017" s="2" t="s">
        <v>904</v>
      </c>
      <c r="AO1017" s="2" t="s">
        <v>904</v>
      </c>
      <c r="AP1017" s="2" t="s">
        <v>904</v>
      </c>
      <c r="AQ1017" s="2" t="s">
        <v>904</v>
      </c>
      <c r="AR1017" s="2" t="s">
        <v>904</v>
      </c>
      <c r="AS1017" s="2" t="s">
        <v>904</v>
      </c>
      <c r="AT1017" s="2" t="s">
        <v>904</v>
      </c>
      <c r="AU1017" s="2" t="s">
        <v>904</v>
      </c>
      <c r="AV1017" s="2" t="s">
        <v>904</v>
      </c>
      <c r="AW1017" s="2" t="s">
        <v>904</v>
      </c>
      <c r="AX1017" s="2" t="s">
        <v>904</v>
      </c>
      <c r="AY1017" s="2" t="s">
        <v>904</v>
      </c>
      <c r="AZ1017" s="2" t="s">
        <v>904</v>
      </c>
      <c r="BA1017" s="205">
        <v>2494962.0762942005</v>
      </c>
      <c r="BB1017" s="205">
        <v>9.210494526003686</v>
      </c>
      <c r="BC1017" s="205">
        <v>9.210494526003686</v>
      </c>
      <c r="BD1017" s="205">
        <v>9.210494526003686</v>
      </c>
      <c r="BE1017" s="205">
        <v>1900.740164561321</v>
      </c>
      <c r="BF1017" s="205">
        <v>1900.740164561321</v>
      </c>
      <c r="BG1017" s="205">
        <v>0.0</v>
      </c>
      <c r="BH1017" s="205">
        <v>1520.592131649057</v>
      </c>
      <c r="BI1017" s="2" t="s">
        <v>904</v>
      </c>
      <c r="BJ1017" s="2" t="s">
        <v>904</v>
      </c>
      <c r="BK1017" s="203">
        <v>30.0</v>
      </c>
      <c r="BL1017" s="2">
        <v>1.0</v>
      </c>
      <c r="BM1017" s="207">
        <v>30.0</v>
      </c>
      <c r="BN1017" s="208" t="s">
        <v>906</v>
      </c>
      <c r="BO1017" s="87">
        <v>20.0</v>
      </c>
      <c r="BP1017" s="101">
        <v>0.05</v>
      </c>
      <c r="BQ1017" s="101">
        <v>0.04</v>
      </c>
      <c r="BR1017" s="2">
        <v>100.0</v>
      </c>
      <c r="BS1017" s="2">
        <v>100.0</v>
      </c>
    </row>
    <row r="1018" ht="12.75" customHeight="1">
      <c r="A1018" s="87" t="str">
        <f t="shared" si="1"/>
        <v>Mexico Mangrove Conservation  Large</v>
      </c>
      <c r="B1018" s="87" t="s">
        <v>161</v>
      </c>
      <c r="C1018" s="203" t="s">
        <v>188</v>
      </c>
      <c r="D1018" s="2" t="s">
        <v>589</v>
      </c>
      <c r="E1018" s="203" t="s">
        <v>160</v>
      </c>
      <c r="F1018" s="2" t="s">
        <v>175</v>
      </c>
      <c r="G1018" s="2"/>
      <c r="H1018" s="177">
        <v>40000.0</v>
      </c>
      <c r="I1018" s="2" t="s">
        <v>908</v>
      </c>
      <c r="J1018" s="2">
        <v>4451571.91211502</v>
      </c>
      <c r="K1018" s="2">
        <v>7175512.672471779</v>
      </c>
      <c r="L1018" s="204">
        <v>-730810.1661930704</v>
      </c>
      <c r="M1018" s="92">
        <v>3417814.311867089</v>
      </c>
      <c r="N1018" s="92">
        <v>4815838.866979001</v>
      </c>
      <c r="O1018" s="92">
        <v>1664835.34981414</v>
      </c>
      <c r="P1018" s="92">
        <v>1769433.3333333333</v>
      </c>
      <c r="Q1018" s="92">
        <v>1752978.9620529492</v>
      </c>
      <c r="R1018" s="92">
        <v>3046405.533645668</v>
      </c>
      <c r="S1018" s="92">
        <v>4327201.015914171</v>
      </c>
      <c r="T1018" s="92">
        <v>3461760.8127313373</v>
      </c>
      <c r="U1018" s="92">
        <v>3673899.5738895996</v>
      </c>
      <c r="V1018" s="92">
        <v>6755533.710994008</v>
      </c>
      <c r="W1018" s="92">
        <v>0.987305159645165</v>
      </c>
      <c r="X1018" s="92">
        <v>85.44535779667723</v>
      </c>
      <c r="Y1018" s="92">
        <v>822.8990972575003</v>
      </c>
      <c r="Z1018" s="92">
        <v>108.18002539785428</v>
      </c>
      <c r="AA1018" s="92">
        <v>91.84748934723999</v>
      </c>
      <c r="AB1018" s="87">
        <v>20000.0</v>
      </c>
      <c r="AC1018" s="2">
        <v>730810.1661930704</v>
      </c>
      <c r="AD1018" s="92">
        <v>1664835.34981414</v>
      </c>
      <c r="AE1018" s="92">
        <v>1752978.9620529492</v>
      </c>
      <c r="AF1018" s="92">
        <v>3673899.5738895996</v>
      </c>
      <c r="AG1018" s="92">
        <v>0.987305159645165</v>
      </c>
      <c r="AH1018" s="2" t="s">
        <v>904</v>
      </c>
      <c r="AI1018" s="2" t="s">
        <v>904</v>
      </c>
      <c r="AJ1018" s="2" t="s">
        <v>904</v>
      </c>
      <c r="AK1018" s="177">
        <v>3461760.8127313373</v>
      </c>
      <c r="AL1018" s="2" t="s">
        <v>904</v>
      </c>
      <c r="AM1018" s="2" t="s">
        <v>904</v>
      </c>
      <c r="AN1018" s="2" t="s">
        <v>904</v>
      </c>
      <c r="AO1018" s="2" t="s">
        <v>904</v>
      </c>
      <c r="AP1018" s="2" t="s">
        <v>904</v>
      </c>
      <c r="AQ1018" s="2" t="s">
        <v>904</v>
      </c>
      <c r="AR1018" s="2" t="s">
        <v>904</v>
      </c>
      <c r="AS1018" s="2" t="s">
        <v>904</v>
      </c>
      <c r="AT1018" s="2" t="s">
        <v>904</v>
      </c>
      <c r="AU1018" s="2" t="s">
        <v>904</v>
      </c>
      <c r="AV1018" s="2" t="s">
        <v>904</v>
      </c>
      <c r="AW1018" s="2" t="s">
        <v>904</v>
      </c>
      <c r="AX1018" s="2" t="s">
        <v>904</v>
      </c>
      <c r="AY1018" s="2" t="s">
        <v>904</v>
      </c>
      <c r="AZ1018" s="2" t="s">
        <v>904</v>
      </c>
      <c r="BA1018" s="205">
        <v>1.9727622011975363E7</v>
      </c>
      <c r="BB1018" s="205">
        <v>4153.382016407282</v>
      </c>
      <c r="BC1018" s="205">
        <v>4153.382016407282</v>
      </c>
      <c r="BD1018" s="205">
        <v>4153.382016407282</v>
      </c>
      <c r="BE1018" s="205">
        <v>4327201.015914171</v>
      </c>
      <c r="BF1018" s="205">
        <v>4327201.015914171</v>
      </c>
      <c r="BG1018" s="205">
        <v>0.0</v>
      </c>
      <c r="BH1018" s="205">
        <v>3461760.8127313373</v>
      </c>
      <c r="BI1018" s="2" t="s">
        <v>904</v>
      </c>
      <c r="BJ1018" s="2" t="s">
        <v>904</v>
      </c>
      <c r="BK1018" s="203">
        <v>1.6119053705374307</v>
      </c>
      <c r="BL1018" s="2">
        <v>3.0</v>
      </c>
      <c r="BM1018" s="207">
        <v>1.6119053705374307</v>
      </c>
      <c r="BN1018" s="208" t="s">
        <v>905</v>
      </c>
      <c r="BO1018" s="87">
        <v>20.0</v>
      </c>
      <c r="BP1018" s="101">
        <v>0.05</v>
      </c>
      <c r="BQ1018" s="101">
        <v>0.04</v>
      </c>
      <c r="BR1018" s="2">
        <v>100.0</v>
      </c>
      <c r="BS1018" s="2">
        <v>100.0</v>
      </c>
    </row>
    <row r="1019" ht="12.75" customHeight="1">
      <c r="A1019" s="87" t="str">
        <f t="shared" si="1"/>
        <v>Mexico Mangrove Conservation  Large</v>
      </c>
      <c r="B1019" s="87" t="s">
        <v>161</v>
      </c>
      <c r="C1019" s="203" t="s">
        <v>188</v>
      </c>
      <c r="D1019" s="2" t="s">
        <v>589</v>
      </c>
      <c r="E1019" s="203" t="s">
        <v>160</v>
      </c>
      <c r="F1019" s="2" t="s">
        <v>175</v>
      </c>
      <c r="G1019" s="2"/>
      <c r="H1019" s="177">
        <v>40000.0</v>
      </c>
      <c r="I1019" s="2" t="s">
        <v>908</v>
      </c>
      <c r="J1019" s="2">
        <v>4451571.91211502</v>
      </c>
      <c r="K1019" s="2">
        <v>7175512.672471779</v>
      </c>
      <c r="L1019" s="204">
        <v>-730810.1661930704</v>
      </c>
      <c r="M1019" s="92">
        <v>3417814.311867089</v>
      </c>
      <c r="N1019" s="92">
        <v>4815838.866979001</v>
      </c>
      <c r="O1019" s="92">
        <v>1664835.34981414</v>
      </c>
      <c r="P1019" s="92">
        <v>1769433.3333333333</v>
      </c>
      <c r="Q1019" s="92">
        <v>1752978.9620529492</v>
      </c>
      <c r="R1019" s="92">
        <v>3046405.533645668</v>
      </c>
      <c r="S1019" s="92">
        <v>4327201.015914171</v>
      </c>
      <c r="T1019" s="92">
        <v>3461760.8127313373</v>
      </c>
      <c r="U1019" s="92">
        <v>3673899.5738895996</v>
      </c>
      <c r="V1019" s="92">
        <v>6755533.710994008</v>
      </c>
      <c r="W1019" s="92">
        <v>0.987305159645165</v>
      </c>
      <c r="X1019" s="92">
        <v>85.44535779667723</v>
      </c>
      <c r="Y1019" s="92">
        <v>822.8990972575003</v>
      </c>
      <c r="Z1019" s="92">
        <v>108.18002539785428</v>
      </c>
      <c r="AA1019" s="92">
        <v>91.84748934723999</v>
      </c>
      <c r="AB1019" s="87">
        <v>20000.0</v>
      </c>
      <c r="AC1019" s="2">
        <v>730810.1661930704</v>
      </c>
      <c r="AD1019" s="92">
        <v>1664835.34981414</v>
      </c>
      <c r="AE1019" s="92">
        <v>1752978.9620529492</v>
      </c>
      <c r="AF1019" s="92">
        <v>3673899.5738895996</v>
      </c>
      <c r="AG1019" s="92">
        <v>0.987305159645165</v>
      </c>
      <c r="AH1019" s="2" t="s">
        <v>904</v>
      </c>
      <c r="AI1019" s="2" t="s">
        <v>904</v>
      </c>
      <c r="AJ1019" s="2" t="s">
        <v>904</v>
      </c>
      <c r="AK1019" s="177">
        <v>3461760.8127313373</v>
      </c>
      <c r="AL1019" s="2" t="s">
        <v>904</v>
      </c>
      <c r="AM1019" s="2" t="s">
        <v>904</v>
      </c>
      <c r="AN1019" s="2" t="s">
        <v>904</v>
      </c>
      <c r="AO1019" s="2" t="s">
        <v>904</v>
      </c>
      <c r="AP1019" s="2" t="s">
        <v>904</v>
      </c>
      <c r="AQ1019" s="2" t="s">
        <v>904</v>
      </c>
      <c r="AR1019" s="2" t="s">
        <v>904</v>
      </c>
      <c r="AS1019" s="2" t="s">
        <v>904</v>
      </c>
      <c r="AT1019" s="2" t="s">
        <v>904</v>
      </c>
      <c r="AU1019" s="2" t="s">
        <v>904</v>
      </c>
      <c r="AV1019" s="2" t="s">
        <v>904</v>
      </c>
      <c r="AW1019" s="2" t="s">
        <v>904</v>
      </c>
      <c r="AX1019" s="2" t="s">
        <v>904</v>
      </c>
      <c r="AY1019" s="2" t="s">
        <v>904</v>
      </c>
      <c r="AZ1019" s="2" t="s">
        <v>904</v>
      </c>
      <c r="BA1019" s="205">
        <v>1.9727622011975363E7</v>
      </c>
      <c r="BB1019" s="205">
        <v>4153.382016407282</v>
      </c>
      <c r="BC1019" s="205">
        <v>4153.382016407282</v>
      </c>
      <c r="BD1019" s="205">
        <v>4153.382016407282</v>
      </c>
      <c r="BE1019" s="205">
        <v>4327201.015914171</v>
      </c>
      <c r="BF1019" s="205">
        <v>4327201.015914171</v>
      </c>
      <c r="BG1019" s="205">
        <v>0.0</v>
      </c>
      <c r="BH1019" s="205">
        <v>3461760.8127313373</v>
      </c>
      <c r="BI1019" s="2" t="s">
        <v>904</v>
      </c>
      <c r="BJ1019" s="2" t="s">
        <v>904</v>
      </c>
      <c r="BK1019" s="203">
        <v>1.6119053705374307</v>
      </c>
      <c r="BL1019" s="2">
        <v>3.0</v>
      </c>
      <c r="BM1019" s="207">
        <v>1.6119053705374307</v>
      </c>
      <c r="BN1019" s="208" t="s">
        <v>905</v>
      </c>
      <c r="BO1019" s="87">
        <v>20.0</v>
      </c>
      <c r="BP1019" s="101">
        <v>0.05</v>
      </c>
      <c r="BQ1019" s="101">
        <v>0.04</v>
      </c>
      <c r="BR1019" s="2">
        <v>100.0</v>
      </c>
      <c r="BS1019" s="2">
        <v>100.0</v>
      </c>
    </row>
    <row r="1020" ht="12.75" customHeight="1">
      <c r="A1020" s="87" t="str">
        <f t="shared" si="1"/>
        <v>Mexico Seagrass Conservation  Large</v>
      </c>
      <c r="B1020" s="87" t="s">
        <v>161</v>
      </c>
      <c r="C1020" s="203" t="s">
        <v>188</v>
      </c>
      <c r="D1020" s="2" t="s">
        <v>589</v>
      </c>
      <c r="E1020" s="203" t="s">
        <v>167</v>
      </c>
      <c r="F1020" s="2" t="s">
        <v>175</v>
      </c>
      <c r="G1020" s="2"/>
      <c r="H1020" s="177">
        <v>4000.0</v>
      </c>
      <c r="I1020" s="2" t="s">
        <v>908</v>
      </c>
      <c r="J1020" s="2">
        <v>69524.8153049477</v>
      </c>
      <c r="K1020" s="2">
        <v>3.5674112498590074E7</v>
      </c>
      <c r="L1020" s="204">
        <v>-1067146.3472789465</v>
      </c>
      <c r="M1020" s="92">
        <v>2212086.22800206</v>
      </c>
      <c r="N1020" s="92">
        <v>2955252.3912874353</v>
      </c>
      <c r="O1020" s="92">
        <v>1293447.1836595356</v>
      </c>
      <c r="P1020" s="92">
        <v>1377466.6666666665</v>
      </c>
      <c r="Q1020" s="92">
        <v>918639.0443425244</v>
      </c>
      <c r="R1020" s="92">
        <v>1577785.7246207688</v>
      </c>
      <c r="S1020" s="92">
        <v>5807.418338205112</v>
      </c>
      <c r="T1020" s="92">
        <v>4645.934670564091</v>
      </c>
      <c r="U1020" s="92">
        <v>1531065.0739042005</v>
      </c>
      <c r="V1020" s="92">
        <v>2928565.376866561</v>
      </c>
      <c r="W1020" s="92">
        <v>476.1337351593619</v>
      </c>
      <c r="X1020" s="92">
        <v>553.021557000515</v>
      </c>
      <c r="Y1020" s="92">
        <v>19952.702933457298</v>
      </c>
      <c r="Z1020" s="92">
        <v>1.451854584551278</v>
      </c>
      <c r="AA1020" s="92">
        <v>382.76626847605013</v>
      </c>
      <c r="AB1020" s="87">
        <v>2000.0</v>
      </c>
      <c r="AC1020" s="2">
        <v>1067146.3472789465</v>
      </c>
      <c r="AD1020" s="92">
        <v>1293447.1836595356</v>
      </c>
      <c r="AE1020" s="92">
        <v>918639.0443425244</v>
      </c>
      <c r="AF1020" s="92">
        <v>1531065.0739042005</v>
      </c>
      <c r="AG1020" s="92">
        <v>476.1337351593619</v>
      </c>
      <c r="AH1020" s="2" t="s">
        <v>904</v>
      </c>
      <c r="AI1020" s="2" t="s">
        <v>904</v>
      </c>
      <c r="AJ1020" s="2" t="s">
        <v>904</v>
      </c>
      <c r="AK1020" s="177">
        <v>4645.934670564091</v>
      </c>
      <c r="AL1020" s="2" t="s">
        <v>904</v>
      </c>
      <c r="AM1020" s="2" t="s">
        <v>904</v>
      </c>
      <c r="AN1020" s="2" t="s">
        <v>904</v>
      </c>
      <c r="AO1020" s="2" t="s">
        <v>904</v>
      </c>
      <c r="AP1020" s="2" t="s">
        <v>904</v>
      </c>
      <c r="AQ1020" s="2" t="s">
        <v>904</v>
      </c>
      <c r="AR1020" s="2" t="s">
        <v>904</v>
      </c>
      <c r="AS1020" s="2" t="s">
        <v>904</v>
      </c>
      <c r="AT1020" s="2" t="s">
        <v>904</v>
      </c>
      <c r="AU1020" s="2" t="s">
        <v>904</v>
      </c>
      <c r="AV1020" s="2" t="s">
        <v>904</v>
      </c>
      <c r="AW1020" s="2" t="s">
        <v>904</v>
      </c>
      <c r="AX1020" s="2" t="s">
        <v>904</v>
      </c>
      <c r="AY1020" s="2" t="s">
        <v>904</v>
      </c>
      <c r="AZ1020" s="2" t="s">
        <v>904</v>
      </c>
      <c r="BA1020" s="205">
        <v>1.9832532300785445E7</v>
      </c>
      <c r="BB1020" s="205">
        <v>110.8664943982485</v>
      </c>
      <c r="BC1020" s="205">
        <v>110.8664943982485</v>
      </c>
      <c r="BD1020" s="205">
        <v>110.8664943982485</v>
      </c>
      <c r="BE1020" s="205">
        <v>5807.418338205112</v>
      </c>
      <c r="BF1020" s="205">
        <v>5807.418338205112</v>
      </c>
      <c r="BG1020" s="205">
        <v>0.0</v>
      </c>
      <c r="BH1020" s="205">
        <v>4645.934670564091</v>
      </c>
      <c r="BI1020" s="2" t="s">
        <v>904</v>
      </c>
      <c r="BJ1020" s="2" t="s">
        <v>904</v>
      </c>
      <c r="BK1020" s="203">
        <v>513.1133731476643</v>
      </c>
      <c r="BL1020" s="2">
        <v>3.0</v>
      </c>
      <c r="BM1020" s="207">
        <v>513.1133731476643</v>
      </c>
      <c r="BN1020" s="208" t="s">
        <v>905</v>
      </c>
      <c r="BO1020" s="87">
        <v>20.0</v>
      </c>
      <c r="BP1020" s="101">
        <v>0.05</v>
      </c>
      <c r="BQ1020" s="101">
        <v>0.04</v>
      </c>
      <c r="BR1020" s="2">
        <v>100.0</v>
      </c>
      <c r="BS1020" s="2">
        <v>100.0</v>
      </c>
    </row>
    <row r="1021" ht="12.75" customHeight="1">
      <c r="A1021" s="87" t="str">
        <f t="shared" si="1"/>
        <v>Mexico Seagrass Conservation  Large</v>
      </c>
      <c r="B1021" s="87" t="s">
        <v>161</v>
      </c>
      <c r="C1021" s="203" t="s">
        <v>188</v>
      </c>
      <c r="D1021" s="2" t="s">
        <v>589</v>
      </c>
      <c r="E1021" s="203" t="s">
        <v>167</v>
      </c>
      <c r="F1021" s="2" t="s">
        <v>175</v>
      </c>
      <c r="G1021" s="2"/>
      <c r="H1021" s="177">
        <v>4000.0</v>
      </c>
      <c r="I1021" s="2" t="s">
        <v>908</v>
      </c>
      <c r="J1021" s="2">
        <v>69524.8153049477</v>
      </c>
      <c r="K1021" s="2">
        <v>3.5674112498590074E7</v>
      </c>
      <c r="L1021" s="204">
        <v>-1067146.3472789465</v>
      </c>
      <c r="M1021" s="92">
        <v>2212086.22800206</v>
      </c>
      <c r="N1021" s="92">
        <v>2955252.3912874353</v>
      </c>
      <c r="O1021" s="92">
        <v>1293447.1836595356</v>
      </c>
      <c r="P1021" s="92">
        <v>1377466.6666666665</v>
      </c>
      <c r="Q1021" s="92">
        <v>918639.0443425244</v>
      </c>
      <c r="R1021" s="92">
        <v>1577785.7246207688</v>
      </c>
      <c r="S1021" s="92">
        <v>5807.418338205112</v>
      </c>
      <c r="T1021" s="92">
        <v>4645.934670564091</v>
      </c>
      <c r="U1021" s="92">
        <v>1531065.0739042005</v>
      </c>
      <c r="V1021" s="92">
        <v>2928565.376866561</v>
      </c>
      <c r="W1021" s="92">
        <v>476.1337351593619</v>
      </c>
      <c r="X1021" s="92">
        <v>553.021557000515</v>
      </c>
      <c r="Y1021" s="92">
        <v>19952.702933457298</v>
      </c>
      <c r="Z1021" s="92">
        <v>1.451854584551278</v>
      </c>
      <c r="AA1021" s="92">
        <v>382.76626847605013</v>
      </c>
      <c r="AB1021" s="87">
        <v>2000.0</v>
      </c>
      <c r="AC1021" s="2">
        <v>1067146.3472789465</v>
      </c>
      <c r="AD1021" s="92">
        <v>1293447.1836595356</v>
      </c>
      <c r="AE1021" s="92">
        <v>918639.0443425244</v>
      </c>
      <c r="AF1021" s="92">
        <v>1531065.0739042005</v>
      </c>
      <c r="AG1021" s="92">
        <v>476.1337351593619</v>
      </c>
      <c r="AH1021" s="2" t="s">
        <v>904</v>
      </c>
      <c r="AI1021" s="2" t="s">
        <v>904</v>
      </c>
      <c r="AJ1021" s="2" t="s">
        <v>904</v>
      </c>
      <c r="AK1021" s="177">
        <v>4645.934670564091</v>
      </c>
      <c r="AL1021" s="2" t="s">
        <v>904</v>
      </c>
      <c r="AM1021" s="2" t="s">
        <v>904</v>
      </c>
      <c r="AN1021" s="2" t="s">
        <v>904</v>
      </c>
      <c r="AO1021" s="2" t="s">
        <v>904</v>
      </c>
      <c r="AP1021" s="2" t="s">
        <v>904</v>
      </c>
      <c r="AQ1021" s="2" t="s">
        <v>904</v>
      </c>
      <c r="AR1021" s="2" t="s">
        <v>904</v>
      </c>
      <c r="AS1021" s="2" t="s">
        <v>904</v>
      </c>
      <c r="AT1021" s="2" t="s">
        <v>904</v>
      </c>
      <c r="AU1021" s="2" t="s">
        <v>904</v>
      </c>
      <c r="AV1021" s="2" t="s">
        <v>904</v>
      </c>
      <c r="AW1021" s="2" t="s">
        <v>904</v>
      </c>
      <c r="AX1021" s="2" t="s">
        <v>904</v>
      </c>
      <c r="AY1021" s="2" t="s">
        <v>904</v>
      </c>
      <c r="AZ1021" s="2" t="s">
        <v>904</v>
      </c>
      <c r="BA1021" s="205">
        <v>1.9832532300785445E7</v>
      </c>
      <c r="BB1021" s="205">
        <v>110.8664943982485</v>
      </c>
      <c r="BC1021" s="205">
        <v>110.8664943982485</v>
      </c>
      <c r="BD1021" s="205">
        <v>110.8664943982485</v>
      </c>
      <c r="BE1021" s="205">
        <v>5807.418338205112</v>
      </c>
      <c r="BF1021" s="205">
        <v>5807.418338205112</v>
      </c>
      <c r="BG1021" s="205">
        <v>0.0</v>
      </c>
      <c r="BH1021" s="205">
        <v>4645.934670564091</v>
      </c>
      <c r="BI1021" s="2" t="s">
        <v>904</v>
      </c>
      <c r="BJ1021" s="2" t="s">
        <v>904</v>
      </c>
      <c r="BK1021" s="203">
        <v>513.1133731476643</v>
      </c>
      <c r="BL1021" s="2">
        <v>3.0</v>
      </c>
      <c r="BM1021" s="207">
        <v>513.1133731476643</v>
      </c>
      <c r="BN1021" s="208" t="s">
        <v>905</v>
      </c>
      <c r="BO1021" s="87">
        <v>20.0</v>
      </c>
      <c r="BP1021" s="101">
        <v>0.05</v>
      </c>
      <c r="BQ1021" s="101">
        <v>0.04</v>
      </c>
      <c r="BR1021" s="2">
        <v>100.0</v>
      </c>
      <c r="BS1021" s="2">
        <v>100.0</v>
      </c>
    </row>
    <row r="1022" ht="12.75" customHeight="1">
      <c r="A1022" s="87" t="str">
        <f t="shared" si="1"/>
        <v>Mexico Salt marsh Conservation  Large</v>
      </c>
      <c r="B1022" s="87" t="s">
        <v>161</v>
      </c>
      <c r="C1022" s="203" t="s">
        <v>188</v>
      </c>
      <c r="D1022" s="2" t="s">
        <v>589</v>
      </c>
      <c r="E1022" s="203" t="s">
        <v>168</v>
      </c>
      <c r="F1022" s="2" t="s">
        <v>175</v>
      </c>
      <c r="G1022" s="2"/>
      <c r="H1022" s="177">
        <v>8000.0</v>
      </c>
      <c r="I1022" s="2" t="s">
        <v>908</v>
      </c>
      <c r="J1022" s="2">
        <v>14195.78126525958</v>
      </c>
      <c r="K1022" s="2">
        <v>685166.6170865657</v>
      </c>
      <c r="L1022" s="204">
        <v>-1646489.8893186143</v>
      </c>
      <c r="M1022" s="92">
        <v>2108440.5008156635</v>
      </c>
      <c r="N1022" s="92">
        <v>2753377.110273931</v>
      </c>
      <c r="O1022" s="92">
        <v>1293447.1836595356</v>
      </c>
      <c r="P1022" s="92">
        <v>1377466.6666666665</v>
      </c>
      <c r="Q1022" s="92">
        <v>814993.3171561277</v>
      </c>
      <c r="R1022" s="92">
        <v>1375910.443607265</v>
      </c>
      <c r="S1022" s="92">
        <v>19007.401645613216</v>
      </c>
      <c r="T1022" s="92">
        <v>15205.921316490574</v>
      </c>
      <c r="U1022" s="92">
        <v>482775.72893088136</v>
      </c>
      <c r="V1022" s="92">
        <v>888692.593439667</v>
      </c>
      <c r="W1022" s="92">
        <v>138.65917473406193</v>
      </c>
      <c r="X1022" s="92">
        <v>263.55506260195796</v>
      </c>
      <c r="Y1022" s="92">
        <v>22891.718733049158</v>
      </c>
      <c r="Z1022" s="92">
        <v>2.3759252057016518</v>
      </c>
      <c r="AA1022" s="92">
        <v>60.34696611636017</v>
      </c>
      <c r="AB1022" s="87">
        <v>4000.0</v>
      </c>
      <c r="AC1022" s="2">
        <v>1646489.8893186143</v>
      </c>
      <c r="AD1022" s="92">
        <v>1293447.1836595356</v>
      </c>
      <c r="AE1022" s="92">
        <v>814993.3171561277</v>
      </c>
      <c r="AF1022" s="92">
        <v>482775.72893088136</v>
      </c>
      <c r="AG1022" s="92">
        <v>138.65917473406193</v>
      </c>
      <c r="AH1022" s="2" t="s">
        <v>904</v>
      </c>
      <c r="AI1022" s="2" t="s">
        <v>904</v>
      </c>
      <c r="AJ1022" s="2" t="s">
        <v>904</v>
      </c>
      <c r="AK1022" s="177">
        <v>15205.921316490574</v>
      </c>
      <c r="AL1022" s="2" t="s">
        <v>904</v>
      </c>
      <c r="AM1022" s="2" t="s">
        <v>904</v>
      </c>
      <c r="AN1022" s="2" t="s">
        <v>904</v>
      </c>
      <c r="AO1022" s="2" t="s">
        <v>904</v>
      </c>
      <c r="AP1022" s="2" t="s">
        <v>904</v>
      </c>
      <c r="AQ1022" s="2" t="s">
        <v>904</v>
      </c>
      <c r="AR1022" s="2" t="s">
        <v>904</v>
      </c>
      <c r="AS1022" s="2" t="s">
        <v>904</v>
      </c>
      <c r="AT1022" s="2" t="s">
        <v>904</v>
      </c>
      <c r="AU1022" s="2" t="s">
        <v>904</v>
      </c>
      <c r="AV1022" s="2" t="s">
        <v>904</v>
      </c>
      <c r="AW1022" s="2" t="s">
        <v>904</v>
      </c>
      <c r="AX1022" s="2" t="s">
        <v>904</v>
      </c>
      <c r="AY1022" s="2" t="s">
        <v>904</v>
      </c>
      <c r="AZ1022" s="2" t="s">
        <v>904</v>
      </c>
      <c r="BA1022" s="205">
        <v>2494962.0762942005</v>
      </c>
      <c r="BB1022" s="205">
        <v>92.10494526003731</v>
      </c>
      <c r="BC1022" s="205">
        <v>92.10494526003731</v>
      </c>
      <c r="BD1022" s="205">
        <v>92.10494526003731</v>
      </c>
      <c r="BE1022" s="205">
        <v>19007.401645613216</v>
      </c>
      <c r="BF1022" s="205">
        <v>19007.401645613216</v>
      </c>
      <c r="BG1022" s="205">
        <v>0.0</v>
      </c>
      <c r="BH1022" s="205">
        <v>15205.921316490574</v>
      </c>
      <c r="BI1022" s="2" t="s">
        <v>904</v>
      </c>
      <c r="BJ1022" s="2" t="s">
        <v>904</v>
      </c>
      <c r="BK1022" s="203">
        <v>48.26550961047349</v>
      </c>
      <c r="BL1022" s="2">
        <v>1.0</v>
      </c>
      <c r="BM1022" s="207">
        <v>48.26550961047349</v>
      </c>
      <c r="BN1022" s="208" t="s">
        <v>905</v>
      </c>
      <c r="BO1022" s="87">
        <v>20.0</v>
      </c>
      <c r="BP1022" s="101">
        <v>0.05</v>
      </c>
      <c r="BQ1022" s="101">
        <v>0.04</v>
      </c>
      <c r="BR1022" s="2">
        <v>100.0</v>
      </c>
      <c r="BS1022" s="2">
        <v>100.0</v>
      </c>
    </row>
    <row r="1023" ht="12.75" customHeight="1">
      <c r="A1023" s="87" t="str">
        <f t="shared" si="1"/>
        <v>Mexico Salt marsh Conservation  Large</v>
      </c>
      <c r="B1023" s="87" t="s">
        <v>161</v>
      </c>
      <c r="C1023" s="203" t="s">
        <v>188</v>
      </c>
      <c r="D1023" s="2" t="s">
        <v>589</v>
      </c>
      <c r="E1023" s="203" t="s">
        <v>168</v>
      </c>
      <c r="F1023" s="2" t="s">
        <v>175</v>
      </c>
      <c r="G1023" s="2"/>
      <c r="H1023" s="177">
        <v>8000.0</v>
      </c>
      <c r="I1023" s="2" t="s">
        <v>908</v>
      </c>
      <c r="J1023" s="2">
        <v>14195.78126525958</v>
      </c>
      <c r="K1023" s="2">
        <v>685166.6170865657</v>
      </c>
      <c r="L1023" s="204">
        <v>-1646489.8893186143</v>
      </c>
      <c r="M1023" s="92">
        <v>2108440.5008156635</v>
      </c>
      <c r="N1023" s="92">
        <v>2753377.110273931</v>
      </c>
      <c r="O1023" s="92">
        <v>1293447.1836595356</v>
      </c>
      <c r="P1023" s="92">
        <v>1377466.6666666665</v>
      </c>
      <c r="Q1023" s="92">
        <v>814993.3171561277</v>
      </c>
      <c r="R1023" s="92">
        <v>1375910.443607265</v>
      </c>
      <c r="S1023" s="92">
        <v>19007.401645613216</v>
      </c>
      <c r="T1023" s="92">
        <v>15205.921316490574</v>
      </c>
      <c r="U1023" s="92">
        <v>482775.72893088136</v>
      </c>
      <c r="V1023" s="92">
        <v>888692.593439667</v>
      </c>
      <c r="W1023" s="92">
        <v>138.65917473406193</v>
      </c>
      <c r="X1023" s="92">
        <v>263.55506260195796</v>
      </c>
      <c r="Y1023" s="92">
        <v>22891.718733049158</v>
      </c>
      <c r="Z1023" s="92">
        <v>2.3759252057016518</v>
      </c>
      <c r="AA1023" s="92">
        <v>60.34696611636017</v>
      </c>
      <c r="AB1023" s="87">
        <v>4000.0</v>
      </c>
      <c r="AC1023" s="2">
        <v>1646489.8893186143</v>
      </c>
      <c r="AD1023" s="92">
        <v>1293447.1836595356</v>
      </c>
      <c r="AE1023" s="92">
        <v>814993.3171561277</v>
      </c>
      <c r="AF1023" s="92">
        <v>482775.72893088136</v>
      </c>
      <c r="AG1023" s="92">
        <v>138.65917473406193</v>
      </c>
      <c r="AH1023" s="2" t="s">
        <v>904</v>
      </c>
      <c r="AI1023" s="2" t="s">
        <v>904</v>
      </c>
      <c r="AJ1023" s="2" t="s">
        <v>904</v>
      </c>
      <c r="AK1023" s="177">
        <v>15205.921316490574</v>
      </c>
      <c r="AL1023" s="2" t="s">
        <v>904</v>
      </c>
      <c r="AM1023" s="2" t="s">
        <v>904</v>
      </c>
      <c r="AN1023" s="2" t="s">
        <v>904</v>
      </c>
      <c r="AO1023" s="2" t="s">
        <v>904</v>
      </c>
      <c r="AP1023" s="2" t="s">
        <v>904</v>
      </c>
      <c r="AQ1023" s="2" t="s">
        <v>904</v>
      </c>
      <c r="AR1023" s="2" t="s">
        <v>904</v>
      </c>
      <c r="AS1023" s="2" t="s">
        <v>904</v>
      </c>
      <c r="AT1023" s="2" t="s">
        <v>904</v>
      </c>
      <c r="AU1023" s="2" t="s">
        <v>904</v>
      </c>
      <c r="AV1023" s="2" t="s">
        <v>904</v>
      </c>
      <c r="AW1023" s="2" t="s">
        <v>904</v>
      </c>
      <c r="AX1023" s="2" t="s">
        <v>904</v>
      </c>
      <c r="AY1023" s="2" t="s">
        <v>904</v>
      </c>
      <c r="AZ1023" s="2" t="s">
        <v>904</v>
      </c>
      <c r="BA1023" s="205">
        <v>2494962.0762942005</v>
      </c>
      <c r="BB1023" s="205">
        <v>92.10494526003731</v>
      </c>
      <c r="BC1023" s="205">
        <v>92.10494526003731</v>
      </c>
      <c r="BD1023" s="205">
        <v>92.10494526003731</v>
      </c>
      <c r="BE1023" s="205">
        <v>19007.401645613216</v>
      </c>
      <c r="BF1023" s="205">
        <v>19007.401645613216</v>
      </c>
      <c r="BG1023" s="205">
        <v>0.0</v>
      </c>
      <c r="BH1023" s="205">
        <v>15205.921316490574</v>
      </c>
      <c r="BI1023" s="2" t="s">
        <v>904</v>
      </c>
      <c r="BJ1023" s="2" t="s">
        <v>904</v>
      </c>
      <c r="BK1023" s="203">
        <v>48.26550961047349</v>
      </c>
      <c r="BL1023" s="2">
        <v>1.0</v>
      </c>
      <c r="BM1023" s="207">
        <v>48.26550961047349</v>
      </c>
      <c r="BN1023" s="208" t="s">
        <v>905</v>
      </c>
      <c r="BO1023" s="87">
        <v>20.0</v>
      </c>
      <c r="BP1023" s="101">
        <v>0.05</v>
      </c>
      <c r="BQ1023" s="101">
        <v>0.04</v>
      </c>
      <c r="BR1023" s="2">
        <v>100.0</v>
      </c>
      <c r="BS1023" s="2">
        <v>100.0</v>
      </c>
    </row>
    <row r="1024" ht="12.75" customHeight="1">
      <c r="A1024" s="87" t="str">
        <f t="shared" si="1"/>
        <v>Mexico Mangrove Conservation  Large</v>
      </c>
      <c r="B1024" s="87" t="s">
        <v>161</v>
      </c>
      <c r="C1024" s="203" t="s">
        <v>188</v>
      </c>
      <c r="D1024" s="2" t="s">
        <v>589</v>
      </c>
      <c r="E1024" s="203" t="s">
        <v>160</v>
      </c>
      <c r="F1024" s="2" t="s">
        <v>175</v>
      </c>
      <c r="G1024" s="2"/>
      <c r="H1024" s="177">
        <v>40000.0</v>
      </c>
      <c r="I1024" s="2" t="s">
        <v>908</v>
      </c>
      <c r="J1024" s="2">
        <v>4451571.91211502</v>
      </c>
      <c r="K1024" s="2">
        <v>1.3354715736345059E8</v>
      </c>
      <c r="L1024" s="204">
        <v>2.8394165875716E7</v>
      </c>
      <c r="M1024" s="92">
        <v>9888107.833374918</v>
      </c>
      <c r="N1024" s="92">
        <v>1.6713356783696499E7</v>
      </c>
      <c r="O1024" s="92">
        <v>1664835.34981414</v>
      </c>
      <c r="P1024" s="92">
        <v>1769433.3333333333</v>
      </c>
      <c r="Q1024" s="92">
        <v>8223272.483560778</v>
      </c>
      <c r="R1024" s="92">
        <v>1.4943923450363165E7</v>
      </c>
      <c r="S1024" s="92">
        <v>4327201.015914171</v>
      </c>
      <c r="T1024" s="92">
        <v>3461760.8127313373</v>
      </c>
      <c r="U1024" s="92">
        <v>6.837683478896789E7</v>
      </c>
      <c r="V1024" s="92">
        <v>1.2573071287816897E8</v>
      </c>
      <c r="W1024" s="92">
        <v>2.8563810061658126</v>
      </c>
      <c r="X1024" s="92">
        <v>247.20269583437295</v>
      </c>
      <c r="Y1024" s="92">
        <v>2380.736420178424</v>
      </c>
      <c r="Z1024" s="92">
        <v>108.18002539785428</v>
      </c>
      <c r="AA1024" s="92">
        <v>1709.4208697241972</v>
      </c>
      <c r="AB1024" s="87">
        <v>20000.0</v>
      </c>
      <c r="AC1024" s="2">
        <v>0.0</v>
      </c>
      <c r="AD1024" s="92">
        <v>1664835.34981414</v>
      </c>
      <c r="AE1024" s="92">
        <v>8223272.483560778</v>
      </c>
      <c r="AF1024" s="92">
        <v>6.837683478896789E7</v>
      </c>
      <c r="AG1024" s="92">
        <v>2.8563810061658126</v>
      </c>
      <c r="AH1024" s="2" t="s">
        <v>904</v>
      </c>
      <c r="AI1024" s="2" t="s">
        <v>904</v>
      </c>
      <c r="AJ1024" s="2" t="s">
        <v>904</v>
      </c>
      <c r="AK1024" s="177">
        <v>3461760.8127313373</v>
      </c>
      <c r="AL1024" s="2" t="s">
        <v>904</v>
      </c>
      <c r="AM1024" s="2" t="s">
        <v>904</v>
      </c>
      <c r="AN1024" s="2" t="s">
        <v>904</v>
      </c>
      <c r="AO1024" s="2" t="s">
        <v>904</v>
      </c>
      <c r="AP1024" s="2" t="s">
        <v>904</v>
      </c>
      <c r="AQ1024" s="2" t="s">
        <v>904</v>
      </c>
      <c r="AR1024" s="2" t="s">
        <v>904</v>
      </c>
      <c r="AS1024" s="2" t="s">
        <v>904</v>
      </c>
      <c r="AT1024" s="2" t="s">
        <v>904</v>
      </c>
      <c r="AU1024" s="2" t="s">
        <v>904</v>
      </c>
      <c r="AV1024" s="2" t="s">
        <v>904</v>
      </c>
      <c r="AW1024" s="2" t="s">
        <v>904</v>
      </c>
      <c r="AX1024" s="2" t="s">
        <v>904</v>
      </c>
      <c r="AY1024" s="2" t="s">
        <v>904</v>
      </c>
      <c r="AZ1024" s="2" t="s">
        <v>904</v>
      </c>
      <c r="BA1024" s="205">
        <v>1.9727622011975363E7</v>
      </c>
      <c r="BB1024" s="205">
        <v>4153.382016407282</v>
      </c>
      <c r="BC1024" s="205">
        <v>4153.382016407282</v>
      </c>
      <c r="BD1024" s="205">
        <v>4153.382016407282</v>
      </c>
      <c r="BE1024" s="205">
        <v>4327201.015914171</v>
      </c>
      <c r="BF1024" s="205">
        <v>4327201.015914171</v>
      </c>
      <c r="BG1024" s="205">
        <v>0.0</v>
      </c>
      <c r="BH1024" s="205">
        <v>3461760.8127313373</v>
      </c>
      <c r="BI1024" s="2" t="s">
        <v>904</v>
      </c>
      <c r="BJ1024" s="2" t="s">
        <v>904</v>
      </c>
      <c r="BK1024" s="203">
        <v>30.0</v>
      </c>
      <c r="BL1024" s="2">
        <v>3.0</v>
      </c>
      <c r="BM1024" s="207">
        <v>30.0</v>
      </c>
      <c r="BN1024" s="208" t="s">
        <v>906</v>
      </c>
      <c r="BO1024" s="87">
        <v>20.0</v>
      </c>
      <c r="BP1024" s="101">
        <v>0.05</v>
      </c>
      <c r="BQ1024" s="101">
        <v>0.04</v>
      </c>
      <c r="BR1024" s="2">
        <v>100.0</v>
      </c>
      <c r="BS1024" s="2">
        <v>100.0</v>
      </c>
    </row>
    <row r="1025" ht="12.75" customHeight="1">
      <c r="A1025" s="87" t="str">
        <f t="shared" si="1"/>
        <v>Mexico Mangrove Conservation  Large</v>
      </c>
      <c r="B1025" s="87" t="s">
        <v>161</v>
      </c>
      <c r="C1025" s="203" t="s">
        <v>188</v>
      </c>
      <c r="D1025" s="2" t="s">
        <v>589</v>
      </c>
      <c r="E1025" s="203" t="s">
        <v>160</v>
      </c>
      <c r="F1025" s="2" t="s">
        <v>175</v>
      </c>
      <c r="G1025" s="2"/>
      <c r="H1025" s="177">
        <v>40000.0</v>
      </c>
      <c r="I1025" s="2" t="s">
        <v>908</v>
      </c>
      <c r="J1025" s="2">
        <v>4451571.91211502</v>
      </c>
      <c r="K1025" s="2">
        <v>1.3354715736345059E8</v>
      </c>
      <c r="L1025" s="204">
        <v>2.8394165875716E7</v>
      </c>
      <c r="M1025" s="92">
        <v>9888107.833374918</v>
      </c>
      <c r="N1025" s="92">
        <v>1.6713356783696499E7</v>
      </c>
      <c r="O1025" s="92">
        <v>1664835.34981414</v>
      </c>
      <c r="P1025" s="92">
        <v>1769433.3333333333</v>
      </c>
      <c r="Q1025" s="92">
        <v>8223272.483560778</v>
      </c>
      <c r="R1025" s="92">
        <v>1.4943923450363165E7</v>
      </c>
      <c r="S1025" s="92">
        <v>4327201.015914171</v>
      </c>
      <c r="T1025" s="92">
        <v>3461760.8127313373</v>
      </c>
      <c r="U1025" s="92">
        <v>6.837683478896789E7</v>
      </c>
      <c r="V1025" s="92">
        <v>1.2573071287816897E8</v>
      </c>
      <c r="W1025" s="92">
        <v>2.8563810061658126</v>
      </c>
      <c r="X1025" s="92">
        <v>247.20269583437295</v>
      </c>
      <c r="Y1025" s="92">
        <v>2380.736420178424</v>
      </c>
      <c r="Z1025" s="92">
        <v>108.18002539785428</v>
      </c>
      <c r="AA1025" s="92">
        <v>1709.4208697241972</v>
      </c>
      <c r="AB1025" s="87">
        <v>20000.0</v>
      </c>
      <c r="AC1025" s="2">
        <v>0.0</v>
      </c>
      <c r="AD1025" s="92">
        <v>1664835.34981414</v>
      </c>
      <c r="AE1025" s="92">
        <v>8223272.483560778</v>
      </c>
      <c r="AF1025" s="92">
        <v>6.837683478896789E7</v>
      </c>
      <c r="AG1025" s="92">
        <v>2.8563810061658126</v>
      </c>
      <c r="AH1025" s="2" t="s">
        <v>904</v>
      </c>
      <c r="AI1025" s="2" t="s">
        <v>904</v>
      </c>
      <c r="AJ1025" s="2" t="s">
        <v>904</v>
      </c>
      <c r="AK1025" s="177">
        <v>3461760.8127313373</v>
      </c>
      <c r="AL1025" s="2" t="s">
        <v>904</v>
      </c>
      <c r="AM1025" s="2" t="s">
        <v>904</v>
      </c>
      <c r="AN1025" s="2" t="s">
        <v>904</v>
      </c>
      <c r="AO1025" s="2" t="s">
        <v>904</v>
      </c>
      <c r="AP1025" s="2" t="s">
        <v>904</v>
      </c>
      <c r="AQ1025" s="2" t="s">
        <v>904</v>
      </c>
      <c r="AR1025" s="2" t="s">
        <v>904</v>
      </c>
      <c r="AS1025" s="2" t="s">
        <v>904</v>
      </c>
      <c r="AT1025" s="2" t="s">
        <v>904</v>
      </c>
      <c r="AU1025" s="2" t="s">
        <v>904</v>
      </c>
      <c r="AV1025" s="2" t="s">
        <v>904</v>
      </c>
      <c r="AW1025" s="2" t="s">
        <v>904</v>
      </c>
      <c r="AX1025" s="2" t="s">
        <v>904</v>
      </c>
      <c r="AY1025" s="2" t="s">
        <v>904</v>
      </c>
      <c r="AZ1025" s="2" t="s">
        <v>904</v>
      </c>
      <c r="BA1025" s="205">
        <v>1.9727622011975363E7</v>
      </c>
      <c r="BB1025" s="205">
        <v>4153.382016407282</v>
      </c>
      <c r="BC1025" s="205">
        <v>4153.382016407282</v>
      </c>
      <c r="BD1025" s="205">
        <v>4153.382016407282</v>
      </c>
      <c r="BE1025" s="205">
        <v>4327201.015914171</v>
      </c>
      <c r="BF1025" s="205">
        <v>4327201.015914171</v>
      </c>
      <c r="BG1025" s="205">
        <v>0.0</v>
      </c>
      <c r="BH1025" s="205">
        <v>3461760.8127313373</v>
      </c>
      <c r="BI1025" s="2" t="s">
        <v>904</v>
      </c>
      <c r="BJ1025" s="2" t="s">
        <v>904</v>
      </c>
      <c r="BK1025" s="203">
        <v>30.0</v>
      </c>
      <c r="BL1025" s="2">
        <v>3.0</v>
      </c>
      <c r="BM1025" s="207">
        <v>30.0</v>
      </c>
      <c r="BN1025" s="208" t="s">
        <v>906</v>
      </c>
      <c r="BO1025" s="87">
        <v>20.0</v>
      </c>
      <c r="BP1025" s="101">
        <v>0.05</v>
      </c>
      <c r="BQ1025" s="101">
        <v>0.04</v>
      </c>
      <c r="BR1025" s="2">
        <v>100.0</v>
      </c>
      <c r="BS1025" s="2">
        <v>100.0</v>
      </c>
    </row>
    <row r="1026" ht="12.75" customHeight="1">
      <c r="A1026" s="87" t="str">
        <f t="shared" si="1"/>
        <v>Mexico Seagrass Conservation  Large</v>
      </c>
      <c r="B1026" s="87" t="s">
        <v>161</v>
      </c>
      <c r="C1026" s="203" t="s">
        <v>188</v>
      </c>
      <c r="D1026" s="2" t="s">
        <v>589</v>
      </c>
      <c r="E1026" s="203" t="s">
        <v>167</v>
      </c>
      <c r="F1026" s="2" t="s">
        <v>175</v>
      </c>
      <c r="G1026" s="2"/>
      <c r="H1026" s="177">
        <v>4000.0</v>
      </c>
      <c r="I1026" s="2" t="s">
        <v>908</v>
      </c>
      <c r="J1026" s="2">
        <v>69524.8153049477</v>
      </c>
      <c r="K1026" s="2">
        <v>2085744.459148431</v>
      </c>
      <c r="L1026" s="204">
        <v>-1978415.1530935043</v>
      </c>
      <c r="M1026" s="92">
        <v>2067931.3392247662</v>
      </c>
      <c r="N1026" s="92">
        <v>2679518.18287609</v>
      </c>
      <c r="O1026" s="92">
        <v>1293447.1836595356</v>
      </c>
      <c r="P1026" s="92">
        <v>1377466.6666666665</v>
      </c>
      <c r="Q1026" s="92">
        <v>774484.1555652306</v>
      </c>
      <c r="R1026" s="92">
        <v>1302051.5162094235</v>
      </c>
      <c r="S1026" s="92">
        <v>5807.418338205112</v>
      </c>
      <c r="T1026" s="92">
        <v>4645.934670564091</v>
      </c>
      <c r="U1026" s="92">
        <v>89516.186131262</v>
      </c>
      <c r="V1026" s="92">
        <v>171223.2927531071</v>
      </c>
      <c r="W1026" s="92">
        <v>445.1055569779861</v>
      </c>
      <c r="X1026" s="92">
        <v>516.9828348061916</v>
      </c>
      <c r="Y1026" s="92">
        <v>18652.446354048658</v>
      </c>
      <c r="Z1026" s="92">
        <v>1.451854584551278</v>
      </c>
      <c r="AA1026" s="92">
        <v>22.3790465328155</v>
      </c>
      <c r="AB1026" s="87">
        <v>2000.0</v>
      </c>
      <c r="AC1026" s="2">
        <v>1978415.1530935043</v>
      </c>
      <c r="AD1026" s="92">
        <v>1293447.1836595356</v>
      </c>
      <c r="AE1026" s="92">
        <v>774484.1555652306</v>
      </c>
      <c r="AF1026" s="92">
        <v>89516.186131262</v>
      </c>
      <c r="AG1026" s="92">
        <v>445.1055569779861</v>
      </c>
      <c r="AH1026" s="2" t="s">
        <v>904</v>
      </c>
      <c r="AI1026" s="2" t="s">
        <v>904</v>
      </c>
      <c r="AJ1026" s="2" t="s">
        <v>904</v>
      </c>
      <c r="AK1026" s="177">
        <v>4645.934670564091</v>
      </c>
      <c r="AL1026" s="2" t="s">
        <v>904</v>
      </c>
      <c r="AM1026" s="2" t="s">
        <v>904</v>
      </c>
      <c r="AN1026" s="2" t="s">
        <v>904</v>
      </c>
      <c r="AO1026" s="2" t="s">
        <v>904</v>
      </c>
      <c r="AP1026" s="2" t="s">
        <v>904</v>
      </c>
      <c r="AQ1026" s="2" t="s">
        <v>904</v>
      </c>
      <c r="AR1026" s="2" t="s">
        <v>904</v>
      </c>
      <c r="AS1026" s="2" t="s">
        <v>904</v>
      </c>
      <c r="AT1026" s="2" t="s">
        <v>904</v>
      </c>
      <c r="AU1026" s="2" t="s">
        <v>904</v>
      </c>
      <c r="AV1026" s="2" t="s">
        <v>904</v>
      </c>
      <c r="AW1026" s="2" t="s">
        <v>904</v>
      </c>
      <c r="AX1026" s="2" t="s">
        <v>904</v>
      </c>
      <c r="AY1026" s="2" t="s">
        <v>904</v>
      </c>
      <c r="AZ1026" s="2" t="s">
        <v>904</v>
      </c>
      <c r="BA1026" s="205">
        <v>1.9832532300785445E7</v>
      </c>
      <c r="BB1026" s="205">
        <v>110.8664943982485</v>
      </c>
      <c r="BC1026" s="205">
        <v>110.8664943982485</v>
      </c>
      <c r="BD1026" s="205">
        <v>110.8664943982485</v>
      </c>
      <c r="BE1026" s="205">
        <v>5807.418338205112</v>
      </c>
      <c r="BF1026" s="205">
        <v>5807.418338205112</v>
      </c>
      <c r="BG1026" s="205">
        <v>0.0</v>
      </c>
      <c r="BH1026" s="205">
        <v>4645.934670564091</v>
      </c>
      <c r="BI1026" s="2" t="s">
        <v>904</v>
      </c>
      <c r="BJ1026" s="2" t="s">
        <v>904</v>
      </c>
      <c r="BK1026" s="203">
        <v>30.0</v>
      </c>
      <c r="BL1026" s="2">
        <v>1.0</v>
      </c>
      <c r="BM1026" s="207">
        <v>30.0</v>
      </c>
      <c r="BN1026" s="208" t="s">
        <v>906</v>
      </c>
      <c r="BO1026" s="87">
        <v>20.0</v>
      </c>
      <c r="BP1026" s="101">
        <v>0.05</v>
      </c>
      <c r="BQ1026" s="101">
        <v>0.04</v>
      </c>
      <c r="BR1026" s="2">
        <v>100.0</v>
      </c>
      <c r="BS1026" s="2">
        <v>100.0</v>
      </c>
    </row>
    <row r="1027" ht="12.75" customHeight="1">
      <c r="A1027" s="87" t="str">
        <f t="shared" si="1"/>
        <v>Mexico Seagrass Conservation  Large</v>
      </c>
      <c r="B1027" s="87" t="s">
        <v>161</v>
      </c>
      <c r="C1027" s="203" t="s">
        <v>188</v>
      </c>
      <c r="D1027" s="2" t="s">
        <v>589</v>
      </c>
      <c r="E1027" s="203" t="s">
        <v>167</v>
      </c>
      <c r="F1027" s="2" t="s">
        <v>175</v>
      </c>
      <c r="G1027" s="2"/>
      <c r="H1027" s="177">
        <v>4000.0</v>
      </c>
      <c r="I1027" s="2" t="s">
        <v>908</v>
      </c>
      <c r="J1027" s="2">
        <v>69524.8153049477</v>
      </c>
      <c r="K1027" s="2">
        <v>2085744.459148431</v>
      </c>
      <c r="L1027" s="204">
        <v>-1978415.1530935043</v>
      </c>
      <c r="M1027" s="92">
        <v>2067931.3392247662</v>
      </c>
      <c r="N1027" s="92">
        <v>2679518.18287609</v>
      </c>
      <c r="O1027" s="92">
        <v>1293447.1836595356</v>
      </c>
      <c r="P1027" s="92">
        <v>1377466.6666666665</v>
      </c>
      <c r="Q1027" s="92">
        <v>774484.1555652306</v>
      </c>
      <c r="R1027" s="92">
        <v>1302051.5162094235</v>
      </c>
      <c r="S1027" s="92">
        <v>5807.418338205112</v>
      </c>
      <c r="T1027" s="92">
        <v>4645.934670564091</v>
      </c>
      <c r="U1027" s="92">
        <v>89516.186131262</v>
      </c>
      <c r="V1027" s="92">
        <v>171223.2927531071</v>
      </c>
      <c r="W1027" s="92">
        <v>445.1055569779861</v>
      </c>
      <c r="X1027" s="92">
        <v>516.9828348061916</v>
      </c>
      <c r="Y1027" s="92">
        <v>18652.446354048658</v>
      </c>
      <c r="Z1027" s="92">
        <v>1.451854584551278</v>
      </c>
      <c r="AA1027" s="92">
        <v>22.3790465328155</v>
      </c>
      <c r="AB1027" s="87">
        <v>2000.0</v>
      </c>
      <c r="AC1027" s="2">
        <v>1978415.1530935043</v>
      </c>
      <c r="AD1027" s="92">
        <v>1293447.1836595356</v>
      </c>
      <c r="AE1027" s="92">
        <v>774484.1555652306</v>
      </c>
      <c r="AF1027" s="92">
        <v>89516.186131262</v>
      </c>
      <c r="AG1027" s="92">
        <v>445.1055569779861</v>
      </c>
      <c r="AH1027" s="2" t="s">
        <v>904</v>
      </c>
      <c r="AI1027" s="2" t="s">
        <v>904</v>
      </c>
      <c r="AJ1027" s="2" t="s">
        <v>904</v>
      </c>
      <c r="AK1027" s="177">
        <v>4645.934670564091</v>
      </c>
      <c r="AL1027" s="2" t="s">
        <v>904</v>
      </c>
      <c r="AM1027" s="2" t="s">
        <v>904</v>
      </c>
      <c r="AN1027" s="2" t="s">
        <v>904</v>
      </c>
      <c r="AO1027" s="2" t="s">
        <v>904</v>
      </c>
      <c r="AP1027" s="2" t="s">
        <v>904</v>
      </c>
      <c r="AQ1027" s="2" t="s">
        <v>904</v>
      </c>
      <c r="AR1027" s="2" t="s">
        <v>904</v>
      </c>
      <c r="AS1027" s="2" t="s">
        <v>904</v>
      </c>
      <c r="AT1027" s="2" t="s">
        <v>904</v>
      </c>
      <c r="AU1027" s="2" t="s">
        <v>904</v>
      </c>
      <c r="AV1027" s="2" t="s">
        <v>904</v>
      </c>
      <c r="AW1027" s="2" t="s">
        <v>904</v>
      </c>
      <c r="AX1027" s="2" t="s">
        <v>904</v>
      </c>
      <c r="AY1027" s="2" t="s">
        <v>904</v>
      </c>
      <c r="AZ1027" s="2" t="s">
        <v>904</v>
      </c>
      <c r="BA1027" s="205">
        <v>1.9832532300785445E7</v>
      </c>
      <c r="BB1027" s="205">
        <v>110.8664943982485</v>
      </c>
      <c r="BC1027" s="205">
        <v>110.8664943982485</v>
      </c>
      <c r="BD1027" s="205">
        <v>110.8664943982485</v>
      </c>
      <c r="BE1027" s="205">
        <v>5807.418338205112</v>
      </c>
      <c r="BF1027" s="205">
        <v>5807.418338205112</v>
      </c>
      <c r="BG1027" s="205">
        <v>0.0</v>
      </c>
      <c r="BH1027" s="205">
        <v>4645.934670564091</v>
      </c>
      <c r="BI1027" s="2" t="s">
        <v>904</v>
      </c>
      <c r="BJ1027" s="2" t="s">
        <v>904</v>
      </c>
      <c r="BK1027" s="203">
        <v>30.0</v>
      </c>
      <c r="BL1027" s="2">
        <v>1.0</v>
      </c>
      <c r="BM1027" s="207">
        <v>30.0</v>
      </c>
      <c r="BN1027" s="208" t="s">
        <v>906</v>
      </c>
      <c r="BO1027" s="87">
        <v>20.0</v>
      </c>
      <c r="BP1027" s="101">
        <v>0.05</v>
      </c>
      <c r="BQ1027" s="101">
        <v>0.04</v>
      </c>
      <c r="BR1027" s="2">
        <v>100.0</v>
      </c>
      <c r="BS1027" s="2">
        <v>100.0</v>
      </c>
    </row>
    <row r="1028" ht="12.75" customHeight="1">
      <c r="A1028" s="87" t="str">
        <f t="shared" si="1"/>
        <v>Mexico Salt marsh Conservation  Large</v>
      </c>
      <c r="B1028" s="87" t="s">
        <v>161</v>
      </c>
      <c r="C1028" s="203" t="s">
        <v>188</v>
      </c>
      <c r="D1028" s="2" t="s">
        <v>589</v>
      </c>
      <c r="E1028" s="203" t="s">
        <v>168</v>
      </c>
      <c r="F1028" s="2" t="s">
        <v>175</v>
      </c>
      <c r="G1028" s="2"/>
      <c r="H1028" s="177">
        <v>8000.0</v>
      </c>
      <c r="I1028" s="2" t="s">
        <v>908</v>
      </c>
      <c r="J1028" s="2">
        <v>14195.78126525958</v>
      </c>
      <c r="K1028" s="2">
        <v>425873.4379577874</v>
      </c>
      <c r="L1028" s="204">
        <v>-1790095.4452349946</v>
      </c>
      <c r="M1028" s="92">
        <v>2090170.425998973</v>
      </c>
      <c r="N1028" s="92">
        <v>2719745.5931984205</v>
      </c>
      <c r="O1028" s="92">
        <v>1293447.1836595356</v>
      </c>
      <c r="P1028" s="92">
        <v>1377466.6666666665</v>
      </c>
      <c r="Q1028" s="92">
        <v>796723.2423394374</v>
      </c>
      <c r="R1028" s="92">
        <v>1342278.9265317537</v>
      </c>
      <c r="S1028" s="92">
        <v>19007.401645613216</v>
      </c>
      <c r="T1028" s="92">
        <v>15205.921316490574</v>
      </c>
      <c r="U1028" s="92">
        <v>300074.9807639784</v>
      </c>
      <c r="V1028" s="92">
        <v>552377.422684556</v>
      </c>
      <c r="W1028" s="92">
        <v>137.4576641885038</v>
      </c>
      <c r="X1028" s="92">
        <v>261.2713032498716</v>
      </c>
      <c r="Y1028" s="92">
        <v>22693.357236116404</v>
      </c>
      <c r="Z1028" s="92">
        <v>2.3759252057016518</v>
      </c>
      <c r="AA1028" s="92">
        <v>37.5093725954973</v>
      </c>
      <c r="AB1028" s="87">
        <v>4000.0</v>
      </c>
      <c r="AC1028" s="2">
        <v>1790095.4452349946</v>
      </c>
      <c r="AD1028" s="92">
        <v>1293447.1836595356</v>
      </c>
      <c r="AE1028" s="92">
        <v>796723.2423394374</v>
      </c>
      <c r="AF1028" s="92">
        <v>300074.9807639784</v>
      </c>
      <c r="AG1028" s="92">
        <v>137.4576641885038</v>
      </c>
      <c r="AH1028" s="2" t="s">
        <v>904</v>
      </c>
      <c r="AI1028" s="2" t="s">
        <v>904</v>
      </c>
      <c r="AJ1028" s="2" t="s">
        <v>904</v>
      </c>
      <c r="AK1028" s="177">
        <v>15205.921316490574</v>
      </c>
      <c r="AL1028" s="2" t="s">
        <v>904</v>
      </c>
      <c r="AM1028" s="2" t="s">
        <v>904</v>
      </c>
      <c r="AN1028" s="2" t="s">
        <v>904</v>
      </c>
      <c r="AO1028" s="2" t="s">
        <v>904</v>
      </c>
      <c r="AP1028" s="2" t="s">
        <v>904</v>
      </c>
      <c r="AQ1028" s="2" t="s">
        <v>904</v>
      </c>
      <c r="AR1028" s="2" t="s">
        <v>904</v>
      </c>
      <c r="AS1028" s="2" t="s">
        <v>904</v>
      </c>
      <c r="AT1028" s="2" t="s">
        <v>904</v>
      </c>
      <c r="AU1028" s="2" t="s">
        <v>904</v>
      </c>
      <c r="AV1028" s="2" t="s">
        <v>904</v>
      </c>
      <c r="AW1028" s="2" t="s">
        <v>904</v>
      </c>
      <c r="AX1028" s="2" t="s">
        <v>904</v>
      </c>
      <c r="AY1028" s="2" t="s">
        <v>904</v>
      </c>
      <c r="AZ1028" s="2" t="s">
        <v>904</v>
      </c>
      <c r="BA1028" s="205">
        <v>2494962.0762942005</v>
      </c>
      <c r="BB1028" s="205">
        <v>92.10494526003731</v>
      </c>
      <c r="BC1028" s="205">
        <v>92.10494526003731</v>
      </c>
      <c r="BD1028" s="205">
        <v>92.10494526003731</v>
      </c>
      <c r="BE1028" s="205">
        <v>19007.401645613216</v>
      </c>
      <c r="BF1028" s="205">
        <v>19007.401645613216</v>
      </c>
      <c r="BG1028" s="205">
        <v>0.0</v>
      </c>
      <c r="BH1028" s="205">
        <v>15205.921316490574</v>
      </c>
      <c r="BI1028" s="2" t="s">
        <v>904</v>
      </c>
      <c r="BJ1028" s="2" t="s">
        <v>904</v>
      </c>
      <c r="BK1028" s="203">
        <v>30.0</v>
      </c>
      <c r="BL1028" s="2">
        <v>1.0</v>
      </c>
      <c r="BM1028" s="207">
        <v>30.0</v>
      </c>
      <c r="BN1028" s="208" t="s">
        <v>906</v>
      </c>
      <c r="BO1028" s="87">
        <v>20.0</v>
      </c>
      <c r="BP1028" s="101">
        <v>0.05</v>
      </c>
      <c r="BQ1028" s="101">
        <v>0.04</v>
      </c>
      <c r="BR1028" s="2">
        <v>100.0</v>
      </c>
      <c r="BS1028" s="2">
        <v>100.0</v>
      </c>
    </row>
    <row r="1029" ht="12.75" customHeight="1">
      <c r="A1029" s="87" t="str">
        <f t="shared" si="1"/>
        <v>Mexico Salt marsh Conservation  Large</v>
      </c>
      <c r="B1029" s="87" t="s">
        <v>161</v>
      </c>
      <c r="C1029" s="203" t="s">
        <v>188</v>
      </c>
      <c r="D1029" s="2" t="s">
        <v>589</v>
      </c>
      <c r="E1029" s="203" t="s">
        <v>168</v>
      </c>
      <c r="F1029" s="2" t="s">
        <v>175</v>
      </c>
      <c r="G1029" s="2"/>
      <c r="H1029" s="177">
        <v>8000.0</v>
      </c>
      <c r="I1029" s="2" t="s">
        <v>908</v>
      </c>
      <c r="J1029" s="2">
        <v>14195.78126525958</v>
      </c>
      <c r="K1029" s="2">
        <v>425873.4379577874</v>
      </c>
      <c r="L1029" s="204">
        <v>-1790095.4452349946</v>
      </c>
      <c r="M1029" s="92">
        <v>2090170.425998973</v>
      </c>
      <c r="N1029" s="92">
        <v>2719745.5931984205</v>
      </c>
      <c r="O1029" s="92">
        <v>1293447.1836595356</v>
      </c>
      <c r="P1029" s="92">
        <v>1377466.6666666665</v>
      </c>
      <c r="Q1029" s="92">
        <v>796723.2423394374</v>
      </c>
      <c r="R1029" s="92">
        <v>1342278.9265317537</v>
      </c>
      <c r="S1029" s="92">
        <v>19007.401645613216</v>
      </c>
      <c r="T1029" s="92">
        <v>15205.921316490574</v>
      </c>
      <c r="U1029" s="92">
        <v>300074.9807639784</v>
      </c>
      <c r="V1029" s="92">
        <v>552377.422684556</v>
      </c>
      <c r="W1029" s="92">
        <v>137.4576641885038</v>
      </c>
      <c r="X1029" s="92">
        <v>261.2713032498716</v>
      </c>
      <c r="Y1029" s="92">
        <v>22693.357236116404</v>
      </c>
      <c r="Z1029" s="92">
        <v>2.3759252057016518</v>
      </c>
      <c r="AA1029" s="92">
        <v>37.5093725954973</v>
      </c>
      <c r="AB1029" s="87">
        <v>4000.0</v>
      </c>
      <c r="AC1029" s="2">
        <v>1790095.4452349946</v>
      </c>
      <c r="AD1029" s="92">
        <v>1293447.1836595356</v>
      </c>
      <c r="AE1029" s="92">
        <v>796723.2423394374</v>
      </c>
      <c r="AF1029" s="92">
        <v>300074.9807639784</v>
      </c>
      <c r="AG1029" s="92">
        <v>137.4576641885038</v>
      </c>
      <c r="AH1029" s="2" t="s">
        <v>904</v>
      </c>
      <c r="AI1029" s="2" t="s">
        <v>904</v>
      </c>
      <c r="AJ1029" s="2" t="s">
        <v>904</v>
      </c>
      <c r="AK1029" s="177">
        <v>15205.921316490574</v>
      </c>
      <c r="AL1029" s="2" t="s">
        <v>904</v>
      </c>
      <c r="AM1029" s="2" t="s">
        <v>904</v>
      </c>
      <c r="AN1029" s="2" t="s">
        <v>904</v>
      </c>
      <c r="AO1029" s="2" t="s">
        <v>904</v>
      </c>
      <c r="AP1029" s="2" t="s">
        <v>904</v>
      </c>
      <c r="AQ1029" s="2" t="s">
        <v>904</v>
      </c>
      <c r="AR1029" s="2" t="s">
        <v>904</v>
      </c>
      <c r="AS1029" s="2" t="s">
        <v>904</v>
      </c>
      <c r="AT1029" s="2" t="s">
        <v>904</v>
      </c>
      <c r="AU1029" s="2" t="s">
        <v>904</v>
      </c>
      <c r="AV1029" s="2" t="s">
        <v>904</v>
      </c>
      <c r="AW1029" s="2" t="s">
        <v>904</v>
      </c>
      <c r="AX1029" s="2" t="s">
        <v>904</v>
      </c>
      <c r="AY1029" s="2" t="s">
        <v>904</v>
      </c>
      <c r="AZ1029" s="2" t="s">
        <v>904</v>
      </c>
      <c r="BA1029" s="205">
        <v>2494962.0762942005</v>
      </c>
      <c r="BB1029" s="205">
        <v>92.10494526003731</v>
      </c>
      <c r="BC1029" s="205">
        <v>92.10494526003731</v>
      </c>
      <c r="BD1029" s="205">
        <v>92.10494526003731</v>
      </c>
      <c r="BE1029" s="205">
        <v>19007.401645613216</v>
      </c>
      <c r="BF1029" s="205">
        <v>19007.401645613216</v>
      </c>
      <c r="BG1029" s="205">
        <v>0.0</v>
      </c>
      <c r="BH1029" s="205">
        <v>15205.921316490574</v>
      </c>
      <c r="BI1029" s="2" t="s">
        <v>904</v>
      </c>
      <c r="BJ1029" s="2" t="s">
        <v>904</v>
      </c>
      <c r="BK1029" s="203">
        <v>30.0</v>
      </c>
      <c r="BL1029" s="2">
        <v>1.0</v>
      </c>
      <c r="BM1029" s="207">
        <v>30.0</v>
      </c>
      <c r="BN1029" s="208" t="s">
        <v>906</v>
      </c>
      <c r="BO1029" s="87">
        <v>20.0</v>
      </c>
      <c r="BP1029" s="101">
        <v>0.05</v>
      </c>
      <c r="BQ1029" s="101">
        <v>0.04</v>
      </c>
      <c r="BR1029" s="2">
        <v>100.0</v>
      </c>
      <c r="BS1029" s="2">
        <v>100.0</v>
      </c>
    </row>
    <row r="1030" ht="12.75" customHeight="1">
      <c r="A1030" s="87" t="str">
        <f t="shared" si="1"/>
        <v>Mexico Mangrove Conservation  Medium</v>
      </c>
      <c r="B1030" s="87" t="s">
        <v>161</v>
      </c>
      <c r="C1030" s="203" t="s">
        <v>188</v>
      </c>
      <c r="D1030" s="2" t="s">
        <v>589</v>
      </c>
      <c r="E1030" s="203" t="s">
        <v>160</v>
      </c>
      <c r="F1030" s="2" t="s">
        <v>175</v>
      </c>
      <c r="G1030" s="2"/>
      <c r="H1030" s="177">
        <v>20000.0</v>
      </c>
      <c r="I1030" s="2" t="s">
        <v>903</v>
      </c>
      <c r="J1030" s="2">
        <v>4451571.91211502</v>
      </c>
      <c r="K1030" s="2">
        <v>1.015455736000529E7</v>
      </c>
      <c r="L1030" s="204">
        <v>-627566.6404061979</v>
      </c>
      <c r="M1030" s="92">
        <v>2509564.6651065974</v>
      </c>
      <c r="N1030" s="92">
        <v>3485653.572371299</v>
      </c>
      <c r="O1030" s="92">
        <v>1293447.1836595356</v>
      </c>
      <c r="P1030" s="92">
        <v>1377466.6666666665</v>
      </c>
      <c r="Q1030" s="92">
        <v>1216117.4814470615</v>
      </c>
      <c r="R1030" s="92">
        <v>2108186.9057046324</v>
      </c>
      <c r="S1030" s="92">
        <v>2163600.5079570855</v>
      </c>
      <c r="T1030" s="92">
        <v>1730880.4063656686</v>
      </c>
      <c r="U1030" s="92">
        <v>2599592.9253309844</v>
      </c>
      <c r="V1030" s="92">
        <v>4780108.244314987</v>
      </c>
      <c r="W1030" s="92">
        <v>1.4498775628155227</v>
      </c>
      <c r="X1030" s="92">
        <v>125.47823325532987</v>
      </c>
      <c r="Y1030" s="92">
        <v>1208.4439404769207</v>
      </c>
      <c r="Z1030" s="92">
        <v>108.18002539785428</v>
      </c>
      <c r="AA1030" s="92">
        <v>129.97964626654922</v>
      </c>
      <c r="AB1030" s="87">
        <v>20000.0</v>
      </c>
      <c r="AC1030" s="2">
        <v>627566.6404061979</v>
      </c>
      <c r="AD1030" s="92">
        <v>1293447.1836595356</v>
      </c>
      <c r="AE1030" s="92">
        <v>1216117.4814470615</v>
      </c>
      <c r="AF1030" s="92">
        <v>2599592.9253309844</v>
      </c>
      <c r="AG1030" s="92">
        <v>1.4498775628155227</v>
      </c>
      <c r="AH1030" s="2" t="s">
        <v>904</v>
      </c>
      <c r="AI1030" s="2" t="s">
        <v>904</v>
      </c>
      <c r="AJ1030" s="2" t="s">
        <v>904</v>
      </c>
      <c r="AK1030" s="177">
        <v>1730880.4063656686</v>
      </c>
      <c r="AL1030" s="2" t="s">
        <v>904</v>
      </c>
      <c r="AM1030" s="2" t="s">
        <v>904</v>
      </c>
      <c r="AN1030" s="2" t="s">
        <v>904</v>
      </c>
      <c r="AO1030" s="2" t="s">
        <v>904</v>
      </c>
      <c r="AP1030" s="2" t="s">
        <v>904</v>
      </c>
      <c r="AQ1030" s="2" t="s">
        <v>904</v>
      </c>
      <c r="AR1030" s="2" t="s">
        <v>904</v>
      </c>
      <c r="AS1030" s="2" t="s">
        <v>904</v>
      </c>
      <c r="AT1030" s="2" t="s">
        <v>904</v>
      </c>
      <c r="AU1030" s="2" t="s">
        <v>904</v>
      </c>
      <c r="AV1030" s="2" t="s">
        <v>904</v>
      </c>
      <c r="AW1030" s="2" t="s">
        <v>904</v>
      </c>
      <c r="AX1030" s="2" t="s">
        <v>904</v>
      </c>
      <c r="AY1030" s="2" t="s">
        <v>904</v>
      </c>
      <c r="AZ1030" s="2" t="s">
        <v>904</v>
      </c>
      <c r="BA1030" s="205">
        <v>1.9727622011975363E7</v>
      </c>
      <c r="BB1030" s="205">
        <v>2076.691008203641</v>
      </c>
      <c r="BC1030" s="205">
        <v>2076.691008203641</v>
      </c>
      <c r="BD1030" s="205">
        <v>2076.691008203641</v>
      </c>
      <c r="BE1030" s="205">
        <v>2163600.5079570855</v>
      </c>
      <c r="BF1030" s="205">
        <v>2163600.5079570855</v>
      </c>
      <c r="BG1030" s="205">
        <v>0.0</v>
      </c>
      <c r="BH1030" s="205">
        <v>1730880.4063656686</v>
      </c>
      <c r="BI1030" s="2" t="s">
        <v>904</v>
      </c>
      <c r="BJ1030" s="2" t="s">
        <v>904</v>
      </c>
      <c r="BK1030" s="203">
        <v>2.281117223417083</v>
      </c>
      <c r="BL1030" s="2">
        <v>3.0</v>
      </c>
      <c r="BM1030" s="207">
        <v>2.281117223417083</v>
      </c>
      <c r="BN1030" s="208" t="s">
        <v>905</v>
      </c>
      <c r="BO1030" s="87">
        <v>20.0</v>
      </c>
      <c r="BP1030" s="101">
        <v>0.05</v>
      </c>
      <c r="BQ1030" s="101">
        <v>0.04</v>
      </c>
      <c r="BR1030" s="2">
        <v>100.0</v>
      </c>
      <c r="BS1030" s="2">
        <v>100.0</v>
      </c>
    </row>
    <row r="1031" ht="12.75" customHeight="1">
      <c r="A1031" s="87" t="str">
        <f t="shared" si="1"/>
        <v>Mexico Mangrove Conservation  Medium</v>
      </c>
      <c r="B1031" s="87" t="s">
        <v>161</v>
      </c>
      <c r="C1031" s="203" t="s">
        <v>188</v>
      </c>
      <c r="D1031" s="2" t="s">
        <v>589</v>
      </c>
      <c r="E1031" s="203" t="s">
        <v>160</v>
      </c>
      <c r="F1031" s="2" t="s">
        <v>175</v>
      </c>
      <c r="G1031" s="2"/>
      <c r="H1031" s="177">
        <v>20000.0</v>
      </c>
      <c r="I1031" s="2" t="s">
        <v>903</v>
      </c>
      <c r="J1031" s="2">
        <v>4451571.91211502</v>
      </c>
      <c r="K1031" s="2">
        <v>1.015455736000529E7</v>
      </c>
      <c r="L1031" s="204">
        <v>-627566.6404061979</v>
      </c>
      <c r="M1031" s="92">
        <v>2509564.6651065974</v>
      </c>
      <c r="N1031" s="92">
        <v>3485653.572371299</v>
      </c>
      <c r="O1031" s="92">
        <v>1293447.1836595356</v>
      </c>
      <c r="P1031" s="92">
        <v>1377466.6666666665</v>
      </c>
      <c r="Q1031" s="92">
        <v>1216117.4814470615</v>
      </c>
      <c r="R1031" s="92">
        <v>2108186.9057046324</v>
      </c>
      <c r="S1031" s="92">
        <v>2163600.5079570855</v>
      </c>
      <c r="T1031" s="92">
        <v>1730880.4063656686</v>
      </c>
      <c r="U1031" s="92">
        <v>2599592.9253309844</v>
      </c>
      <c r="V1031" s="92">
        <v>4780108.244314987</v>
      </c>
      <c r="W1031" s="92">
        <v>1.4498775628155227</v>
      </c>
      <c r="X1031" s="92">
        <v>125.47823325532987</v>
      </c>
      <c r="Y1031" s="92">
        <v>1208.4439404769207</v>
      </c>
      <c r="Z1031" s="92">
        <v>108.18002539785428</v>
      </c>
      <c r="AA1031" s="92">
        <v>129.97964626654922</v>
      </c>
      <c r="AB1031" s="87">
        <v>20000.0</v>
      </c>
      <c r="AC1031" s="2">
        <v>627566.6404061979</v>
      </c>
      <c r="AD1031" s="92">
        <v>1293447.1836595356</v>
      </c>
      <c r="AE1031" s="92">
        <v>1216117.4814470615</v>
      </c>
      <c r="AF1031" s="92">
        <v>2599592.9253309844</v>
      </c>
      <c r="AG1031" s="92">
        <v>1.4498775628155227</v>
      </c>
      <c r="AH1031" s="2" t="s">
        <v>904</v>
      </c>
      <c r="AI1031" s="2" t="s">
        <v>904</v>
      </c>
      <c r="AJ1031" s="2" t="s">
        <v>904</v>
      </c>
      <c r="AK1031" s="177">
        <v>1730880.4063656686</v>
      </c>
      <c r="AL1031" s="2" t="s">
        <v>904</v>
      </c>
      <c r="AM1031" s="2" t="s">
        <v>904</v>
      </c>
      <c r="AN1031" s="2" t="s">
        <v>904</v>
      </c>
      <c r="AO1031" s="2" t="s">
        <v>904</v>
      </c>
      <c r="AP1031" s="2" t="s">
        <v>904</v>
      </c>
      <c r="AQ1031" s="2" t="s">
        <v>904</v>
      </c>
      <c r="AR1031" s="2" t="s">
        <v>904</v>
      </c>
      <c r="AS1031" s="2" t="s">
        <v>904</v>
      </c>
      <c r="AT1031" s="2" t="s">
        <v>904</v>
      </c>
      <c r="AU1031" s="2" t="s">
        <v>904</v>
      </c>
      <c r="AV1031" s="2" t="s">
        <v>904</v>
      </c>
      <c r="AW1031" s="2" t="s">
        <v>904</v>
      </c>
      <c r="AX1031" s="2" t="s">
        <v>904</v>
      </c>
      <c r="AY1031" s="2" t="s">
        <v>904</v>
      </c>
      <c r="AZ1031" s="2" t="s">
        <v>904</v>
      </c>
      <c r="BA1031" s="205">
        <v>1.9727622011975363E7</v>
      </c>
      <c r="BB1031" s="205">
        <v>2076.691008203641</v>
      </c>
      <c r="BC1031" s="205">
        <v>2076.691008203641</v>
      </c>
      <c r="BD1031" s="205">
        <v>2076.691008203641</v>
      </c>
      <c r="BE1031" s="205">
        <v>2163600.5079570855</v>
      </c>
      <c r="BF1031" s="205">
        <v>2163600.5079570855</v>
      </c>
      <c r="BG1031" s="205">
        <v>0.0</v>
      </c>
      <c r="BH1031" s="205">
        <v>1730880.4063656686</v>
      </c>
      <c r="BI1031" s="2" t="s">
        <v>904</v>
      </c>
      <c r="BJ1031" s="2" t="s">
        <v>904</v>
      </c>
      <c r="BK1031" s="203">
        <v>2.281117223417083</v>
      </c>
      <c r="BL1031" s="2">
        <v>3.0</v>
      </c>
      <c r="BM1031" s="207">
        <v>2.281117223417083</v>
      </c>
      <c r="BN1031" s="208" t="s">
        <v>905</v>
      </c>
      <c r="BO1031" s="87">
        <v>20.0</v>
      </c>
      <c r="BP1031" s="101">
        <v>0.05</v>
      </c>
      <c r="BQ1031" s="101">
        <v>0.04</v>
      </c>
      <c r="BR1031" s="2">
        <v>100.0</v>
      </c>
      <c r="BS1031" s="2">
        <v>100.0</v>
      </c>
    </row>
    <row r="1032" ht="12.75" customHeight="1">
      <c r="A1032" s="87" t="str">
        <f t="shared" si="1"/>
        <v>Mexico Seagrass Conservation  Medium</v>
      </c>
      <c r="B1032" s="87" t="s">
        <v>161</v>
      </c>
      <c r="C1032" s="203" t="s">
        <v>188</v>
      </c>
      <c r="D1032" s="2" t="s">
        <v>589</v>
      </c>
      <c r="E1032" s="203" t="s">
        <v>167</v>
      </c>
      <c r="F1032" s="2" t="s">
        <v>175</v>
      </c>
      <c r="G1032" s="2"/>
      <c r="H1032" s="177">
        <v>2000.0</v>
      </c>
      <c r="I1032" s="2" t="s">
        <v>903</v>
      </c>
      <c r="J1032" s="2">
        <v>69524.8153049477</v>
      </c>
      <c r="K1032" s="2">
        <v>7.13252681303458E7</v>
      </c>
      <c r="L1032" s="204">
        <v>-1067255.0624537407</v>
      </c>
      <c r="M1032" s="92">
        <v>2211790.648480486</v>
      </c>
      <c r="N1032" s="92">
        <v>2954693.568867416</v>
      </c>
      <c r="O1032" s="92">
        <v>1293447.1836595356</v>
      </c>
      <c r="P1032" s="92">
        <v>1377466.6666666665</v>
      </c>
      <c r="Q1032" s="92">
        <v>918343.4648209508</v>
      </c>
      <c r="R1032" s="92">
        <v>1577226.9022007498</v>
      </c>
      <c r="S1032" s="92">
        <v>2903.709169102556</v>
      </c>
      <c r="T1032" s="92">
        <v>2322.9673352820455</v>
      </c>
      <c r="U1032" s="92">
        <v>1530572.4413682441</v>
      </c>
      <c r="V1032" s="92">
        <v>2927623.0873369332</v>
      </c>
      <c r="W1032" s="92">
        <v>952.1402280983599</v>
      </c>
      <c r="X1032" s="92">
        <v>1105.895324240243</v>
      </c>
      <c r="Y1032" s="92">
        <v>39900.073696484236</v>
      </c>
      <c r="Z1032" s="92">
        <v>1.451854584551278</v>
      </c>
      <c r="AA1032" s="92">
        <v>765.2862206841221</v>
      </c>
      <c r="AB1032" s="87">
        <v>2000.0</v>
      </c>
      <c r="AC1032" s="2">
        <v>1067255.0624537407</v>
      </c>
      <c r="AD1032" s="92">
        <v>1293447.1836595356</v>
      </c>
      <c r="AE1032" s="92">
        <v>918343.4648209508</v>
      </c>
      <c r="AF1032" s="92">
        <v>1530572.4413682441</v>
      </c>
      <c r="AG1032" s="92">
        <v>952.1402280983599</v>
      </c>
      <c r="AH1032" s="2" t="s">
        <v>904</v>
      </c>
      <c r="AI1032" s="2" t="s">
        <v>904</v>
      </c>
      <c r="AJ1032" s="2" t="s">
        <v>904</v>
      </c>
      <c r="AK1032" s="177">
        <v>2322.9673352820455</v>
      </c>
      <c r="AL1032" s="2" t="s">
        <v>904</v>
      </c>
      <c r="AM1032" s="2" t="s">
        <v>904</v>
      </c>
      <c r="AN1032" s="2" t="s">
        <v>904</v>
      </c>
      <c r="AO1032" s="2" t="s">
        <v>904</v>
      </c>
      <c r="AP1032" s="2" t="s">
        <v>904</v>
      </c>
      <c r="AQ1032" s="2" t="s">
        <v>904</v>
      </c>
      <c r="AR1032" s="2" t="s">
        <v>904</v>
      </c>
      <c r="AS1032" s="2" t="s">
        <v>904</v>
      </c>
      <c r="AT1032" s="2" t="s">
        <v>904</v>
      </c>
      <c r="AU1032" s="2" t="s">
        <v>904</v>
      </c>
      <c r="AV1032" s="2" t="s">
        <v>904</v>
      </c>
      <c r="AW1032" s="2" t="s">
        <v>904</v>
      </c>
      <c r="AX1032" s="2" t="s">
        <v>904</v>
      </c>
      <c r="AY1032" s="2" t="s">
        <v>904</v>
      </c>
      <c r="AZ1032" s="2" t="s">
        <v>904</v>
      </c>
      <c r="BA1032" s="205">
        <v>1.9832532300785445E7</v>
      </c>
      <c r="BB1032" s="205">
        <v>55.43324719912425</v>
      </c>
      <c r="BC1032" s="205">
        <v>55.43324719912425</v>
      </c>
      <c r="BD1032" s="205">
        <v>55.43324719912425</v>
      </c>
      <c r="BE1032" s="205">
        <v>2903.709169102556</v>
      </c>
      <c r="BF1032" s="205">
        <v>2903.709169102556</v>
      </c>
      <c r="BG1032" s="205">
        <v>0.0</v>
      </c>
      <c r="BH1032" s="205">
        <v>2322.9673352820455</v>
      </c>
      <c r="BI1032" s="2" t="s">
        <v>904</v>
      </c>
      <c r="BJ1032" s="2" t="s">
        <v>904</v>
      </c>
      <c r="BK1032" s="203">
        <v>1025.8965495629297</v>
      </c>
      <c r="BL1032" s="2">
        <v>3.0</v>
      </c>
      <c r="BM1032" s="207">
        <v>1025.8965495629297</v>
      </c>
      <c r="BN1032" s="208" t="s">
        <v>905</v>
      </c>
      <c r="BO1032" s="87">
        <v>20.0</v>
      </c>
      <c r="BP1032" s="101">
        <v>0.05</v>
      </c>
      <c r="BQ1032" s="101">
        <v>0.04</v>
      </c>
      <c r="BR1032" s="2">
        <v>100.0</v>
      </c>
      <c r="BS1032" s="2">
        <v>100.0</v>
      </c>
    </row>
    <row r="1033" ht="12.75" customHeight="1">
      <c r="A1033" s="87" t="str">
        <f t="shared" si="1"/>
        <v>Mexico Seagrass Conservation  Medium</v>
      </c>
      <c r="B1033" s="87" t="s">
        <v>161</v>
      </c>
      <c r="C1033" s="203" t="s">
        <v>188</v>
      </c>
      <c r="D1033" s="2" t="s">
        <v>589</v>
      </c>
      <c r="E1033" s="203" t="s">
        <v>167</v>
      </c>
      <c r="F1033" s="2" t="s">
        <v>175</v>
      </c>
      <c r="G1033" s="2"/>
      <c r="H1033" s="177">
        <v>2000.0</v>
      </c>
      <c r="I1033" s="2" t="s">
        <v>903</v>
      </c>
      <c r="J1033" s="2">
        <v>69524.8153049477</v>
      </c>
      <c r="K1033" s="2">
        <v>7.13252681303458E7</v>
      </c>
      <c r="L1033" s="204">
        <v>-1067255.0624537407</v>
      </c>
      <c r="M1033" s="92">
        <v>2211790.648480486</v>
      </c>
      <c r="N1033" s="92">
        <v>2954693.568867416</v>
      </c>
      <c r="O1033" s="92">
        <v>1293447.1836595356</v>
      </c>
      <c r="P1033" s="92">
        <v>1377466.6666666665</v>
      </c>
      <c r="Q1033" s="92">
        <v>918343.4648209508</v>
      </c>
      <c r="R1033" s="92">
        <v>1577226.9022007498</v>
      </c>
      <c r="S1033" s="92">
        <v>2903.709169102556</v>
      </c>
      <c r="T1033" s="92">
        <v>2322.9673352820455</v>
      </c>
      <c r="U1033" s="92">
        <v>1530572.4413682441</v>
      </c>
      <c r="V1033" s="92">
        <v>2927623.0873369332</v>
      </c>
      <c r="W1033" s="92">
        <v>952.1402280983599</v>
      </c>
      <c r="X1033" s="92">
        <v>1105.895324240243</v>
      </c>
      <c r="Y1033" s="92">
        <v>39900.073696484236</v>
      </c>
      <c r="Z1033" s="92">
        <v>1.451854584551278</v>
      </c>
      <c r="AA1033" s="92">
        <v>765.2862206841221</v>
      </c>
      <c r="AB1033" s="87">
        <v>2000.0</v>
      </c>
      <c r="AC1033" s="2">
        <v>1067255.0624537407</v>
      </c>
      <c r="AD1033" s="92">
        <v>1293447.1836595356</v>
      </c>
      <c r="AE1033" s="92">
        <v>918343.4648209508</v>
      </c>
      <c r="AF1033" s="92">
        <v>1530572.4413682441</v>
      </c>
      <c r="AG1033" s="92">
        <v>952.1402280983599</v>
      </c>
      <c r="AH1033" s="2" t="s">
        <v>904</v>
      </c>
      <c r="AI1033" s="2" t="s">
        <v>904</v>
      </c>
      <c r="AJ1033" s="2" t="s">
        <v>904</v>
      </c>
      <c r="AK1033" s="177">
        <v>2322.9673352820455</v>
      </c>
      <c r="AL1033" s="2" t="s">
        <v>904</v>
      </c>
      <c r="AM1033" s="2" t="s">
        <v>904</v>
      </c>
      <c r="AN1033" s="2" t="s">
        <v>904</v>
      </c>
      <c r="AO1033" s="2" t="s">
        <v>904</v>
      </c>
      <c r="AP1033" s="2" t="s">
        <v>904</v>
      </c>
      <c r="AQ1033" s="2" t="s">
        <v>904</v>
      </c>
      <c r="AR1033" s="2" t="s">
        <v>904</v>
      </c>
      <c r="AS1033" s="2" t="s">
        <v>904</v>
      </c>
      <c r="AT1033" s="2" t="s">
        <v>904</v>
      </c>
      <c r="AU1033" s="2" t="s">
        <v>904</v>
      </c>
      <c r="AV1033" s="2" t="s">
        <v>904</v>
      </c>
      <c r="AW1033" s="2" t="s">
        <v>904</v>
      </c>
      <c r="AX1033" s="2" t="s">
        <v>904</v>
      </c>
      <c r="AY1033" s="2" t="s">
        <v>904</v>
      </c>
      <c r="AZ1033" s="2" t="s">
        <v>904</v>
      </c>
      <c r="BA1033" s="205">
        <v>1.9832532300785445E7</v>
      </c>
      <c r="BB1033" s="205">
        <v>55.43324719912425</v>
      </c>
      <c r="BC1033" s="205">
        <v>55.43324719912425</v>
      </c>
      <c r="BD1033" s="205">
        <v>55.43324719912425</v>
      </c>
      <c r="BE1033" s="205">
        <v>2903.709169102556</v>
      </c>
      <c r="BF1033" s="205">
        <v>2903.709169102556</v>
      </c>
      <c r="BG1033" s="205">
        <v>0.0</v>
      </c>
      <c r="BH1033" s="205">
        <v>2322.9673352820455</v>
      </c>
      <c r="BI1033" s="2" t="s">
        <v>904</v>
      </c>
      <c r="BJ1033" s="2" t="s">
        <v>904</v>
      </c>
      <c r="BK1033" s="203">
        <v>1025.8965495629297</v>
      </c>
      <c r="BL1033" s="2">
        <v>3.0</v>
      </c>
      <c r="BM1033" s="207">
        <v>1025.8965495629297</v>
      </c>
      <c r="BN1033" s="208" t="s">
        <v>905</v>
      </c>
      <c r="BO1033" s="87">
        <v>20.0</v>
      </c>
      <c r="BP1033" s="101">
        <v>0.05</v>
      </c>
      <c r="BQ1033" s="101">
        <v>0.04</v>
      </c>
      <c r="BR1033" s="2">
        <v>100.0</v>
      </c>
      <c r="BS1033" s="2">
        <v>100.0</v>
      </c>
    </row>
    <row r="1034" ht="12.75" customHeight="1">
      <c r="A1034" s="87" t="str">
        <f t="shared" si="1"/>
        <v>Mexico Salt marsh Conservation  Medium</v>
      </c>
      <c r="B1034" s="87" t="s">
        <v>161</v>
      </c>
      <c r="C1034" s="203" t="s">
        <v>188</v>
      </c>
      <c r="D1034" s="2" t="s">
        <v>589</v>
      </c>
      <c r="E1034" s="203" t="s">
        <v>168</v>
      </c>
      <c r="F1034" s="2" t="s">
        <v>175</v>
      </c>
      <c r="G1034" s="2"/>
      <c r="H1034" s="177">
        <v>4000.0</v>
      </c>
      <c r="I1034" s="2" t="s">
        <v>903</v>
      </c>
      <c r="J1034" s="2">
        <v>14195.78126525958</v>
      </c>
      <c r="K1034" s="2">
        <v>1365644.6193808035</v>
      </c>
      <c r="L1034" s="204">
        <v>-1646969.9510439753</v>
      </c>
      <c r="M1034" s="92">
        <v>2107437.3984849323</v>
      </c>
      <c r="N1034" s="92">
        <v>2751552.450698282</v>
      </c>
      <c r="O1034" s="92">
        <v>1293447.1836595356</v>
      </c>
      <c r="P1034" s="92">
        <v>1377466.6666666665</v>
      </c>
      <c r="Q1034" s="92">
        <v>813990.2148253964</v>
      </c>
      <c r="R1034" s="92">
        <v>1374085.7840316156</v>
      </c>
      <c r="S1034" s="92">
        <v>9503.700822806608</v>
      </c>
      <c r="T1034" s="92">
        <v>7602.960658245287</v>
      </c>
      <c r="U1034" s="92">
        <v>481123.9048580251</v>
      </c>
      <c r="V1034" s="92">
        <v>885651.9189996668</v>
      </c>
      <c r="W1034" s="92">
        <v>277.1864137162739</v>
      </c>
      <c r="X1034" s="92">
        <v>526.859349621233</v>
      </c>
      <c r="Y1034" s="92">
        <v>45761.65574030935</v>
      </c>
      <c r="Z1034" s="92">
        <v>2.3759252057016518</v>
      </c>
      <c r="AA1034" s="92">
        <v>120.28097621450627</v>
      </c>
      <c r="AB1034" s="87">
        <v>4000.0</v>
      </c>
      <c r="AC1034" s="2">
        <v>1646969.9510439753</v>
      </c>
      <c r="AD1034" s="92">
        <v>1293447.1836595356</v>
      </c>
      <c r="AE1034" s="92">
        <v>813990.2148253964</v>
      </c>
      <c r="AF1034" s="92">
        <v>481123.9048580251</v>
      </c>
      <c r="AG1034" s="92">
        <v>277.1864137162739</v>
      </c>
      <c r="AH1034" s="2" t="s">
        <v>904</v>
      </c>
      <c r="AI1034" s="2" t="s">
        <v>904</v>
      </c>
      <c r="AJ1034" s="2" t="s">
        <v>904</v>
      </c>
      <c r="AK1034" s="177">
        <v>7602.960658245287</v>
      </c>
      <c r="AL1034" s="2" t="s">
        <v>904</v>
      </c>
      <c r="AM1034" s="2" t="s">
        <v>904</v>
      </c>
      <c r="AN1034" s="2" t="s">
        <v>904</v>
      </c>
      <c r="AO1034" s="2" t="s">
        <v>904</v>
      </c>
      <c r="AP1034" s="2" t="s">
        <v>904</v>
      </c>
      <c r="AQ1034" s="2" t="s">
        <v>904</v>
      </c>
      <c r="AR1034" s="2" t="s">
        <v>904</v>
      </c>
      <c r="AS1034" s="2" t="s">
        <v>904</v>
      </c>
      <c r="AT1034" s="2" t="s">
        <v>904</v>
      </c>
      <c r="AU1034" s="2" t="s">
        <v>904</v>
      </c>
      <c r="AV1034" s="2" t="s">
        <v>904</v>
      </c>
      <c r="AW1034" s="2" t="s">
        <v>904</v>
      </c>
      <c r="AX1034" s="2" t="s">
        <v>904</v>
      </c>
      <c r="AY1034" s="2" t="s">
        <v>904</v>
      </c>
      <c r="AZ1034" s="2" t="s">
        <v>904</v>
      </c>
      <c r="BA1034" s="205">
        <v>2494962.0762942005</v>
      </c>
      <c r="BB1034" s="205">
        <v>46.052472630018656</v>
      </c>
      <c r="BC1034" s="205">
        <v>46.052472630018656</v>
      </c>
      <c r="BD1034" s="205">
        <v>46.052472630018656</v>
      </c>
      <c r="BE1034" s="205">
        <v>9503.700822806608</v>
      </c>
      <c r="BF1034" s="205">
        <v>9503.700822806608</v>
      </c>
      <c r="BG1034" s="205">
        <v>0.0</v>
      </c>
      <c r="BH1034" s="205">
        <v>7602.960658245287</v>
      </c>
      <c r="BI1034" s="2" t="s">
        <v>904</v>
      </c>
      <c r="BJ1034" s="2" t="s">
        <v>904</v>
      </c>
      <c r="BK1034" s="203">
        <v>96.20073695576428</v>
      </c>
      <c r="BL1034" s="2">
        <v>1.0</v>
      </c>
      <c r="BM1034" s="207">
        <v>96.20073695576428</v>
      </c>
      <c r="BN1034" s="208" t="s">
        <v>905</v>
      </c>
      <c r="BO1034" s="87">
        <v>20.0</v>
      </c>
      <c r="BP1034" s="101">
        <v>0.05</v>
      </c>
      <c r="BQ1034" s="101">
        <v>0.04</v>
      </c>
      <c r="BR1034" s="2">
        <v>100.0</v>
      </c>
      <c r="BS1034" s="2">
        <v>100.0</v>
      </c>
    </row>
    <row r="1035" ht="12.75" customHeight="1">
      <c r="A1035" s="87" t="str">
        <f t="shared" si="1"/>
        <v>Mexico Salt marsh Conservation  Medium</v>
      </c>
      <c r="B1035" s="87" t="s">
        <v>161</v>
      </c>
      <c r="C1035" s="203" t="s">
        <v>188</v>
      </c>
      <c r="D1035" s="2" t="s">
        <v>589</v>
      </c>
      <c r="E1035" s="203" t="s">
        <v>168</v>
      </c>
      <c r="F1035" s="2" t="s">
        <v>175</v>
      </c>
      <c r="G1035" s="2"/>
      <c r="H1035" s="177">
        <v>4000.0</v>
      </c>
      <c r="I1035" s="2" t="s">
        <v>903</v>
      </c>
      <c r="J1035" s="2">
        <v>14195.78126525958</v>
      </c>
      <c r="K1035" s="2">
        <v>1365644.6193808035</v>
      </c>
      <c r="L1035" s="204">
        <v>-1646969.9510439753</v>
      </c>
      <c r="M1035" s="92">
        <v>2107437.3984849323</v>
      </c>
      <c r="N1035" s="92">
        <v>2751552.450698282</v>
      </c>
      <c r="O1035" s="92">
        <v>1293447.1836595356</v>
      </c>
      <c r="P1035" s="92">
        <v>1377466.6666666665</v>
      </c>
      <c r="Q1035" s="92">
        <v>813990.2148253964</v>
      </c>
      <c r="R1035" s="92">
        <v>1374085.7840316156</v>
      </c>
      <c r="S1035" s="92">
        <v>9503.700822806608</v>
      </c>
      <c r="T1035" s="92">
        <v>7602.960658245287</v>
      </c>
      <c r="U1035" s="92">
        <v>481123.9048580251</v>
      </c>
      <c r="V1035" s="92">
        <v>885651.9189996668</v>
      </c>
      <c r="W1035" s="92">
        <v>277.1864137162739</v>
      </c>
      <c r="X1035" s="92">
        <v>526.859349621233</v>
      </c>
      <c r="Y1035" s="92">
        <v>45761.65574030935</v>
      </c>
      <c r="Z1035" s="92">
        <v>2.3759252057016518</v>
      </c>
      <c r="AA1035" s="92">
        <v>120.28097621450627</v>
      </c>
      <c r="AB1035" s="87">
        <v>4000.0</v>
      </c>
      <c r="AC1035" s="2">
        <v>1646969.9510439753</v>
      </c>
      <c r="AD1035" s="92">
        <v>1293447.1836595356</v>
      </c>
      <c r="AE1035" s="92">
        <v>813990.2148253964</v>
      </c>
      <c r="AF1035" s="92">
        <v>481123.9048580251</v>
      </c>
      <c r="AG1035" s="92">
        <v>277.1864137162739</v>
      </c>
      <c r="AH1035" s="2" t="s">
        <v>904</v>
      </c>
      <c r="AI1035" s="2" t="s">
        <v>904</v>
      </c>
      <c r="AJ1035" s="2" t="s">
        <v>904</v>
      </c>
      <c r="AK1035" s="177">
        <v>7602.960658245287</v>
      </c>
      <c r="AL1035" s="2" t="s">
        <v>904</v>
      </c>
      <c r="AM1035" s="2" t="s">
        <v>904</v>
      </c>
      <c r="AN1035" s="2" t="s">
        <v>904</v>
      </c>
      <c r="AO1035" s="2" t="s">
        <v>904</v>
      </c>
      <c r="AP1035" s="2" t="s">
        <v>904</v>
      </c>
      <c r="AQ1035" s="2" t="s">
        <v>904</v>
      </c>
      <c r="AR1035" s="2" t="s">
        <v>904</v>
      </c>
      <c r="AS1035" s="2" t="s">
        <v>904</v>
      </c>
      <c r="AT1035" s="2" t="s">
        <v>904</v>
      </c>
      <c r="AU1035" s="2" t="s">
        <v>904</v>
      </c>
      <c r="AV1035" s="2" t="s">
        <v>904</v>
      </c>
      <c r="AW1035" s="2" t="s">
        <v>904</v>
      </c>
      <c r="AX1035" s="2" t="s">
        <v>904</v>
      </c>
      <c r="AY1035" s="2" t="s">
        <v>904</v>
      </c>
      <c r="AZ1035" s="2" t="s">
        <v>904</v>
      </c>
      <c r="BA1035" s="205">
        <v>2494962.0762942005</v>
      </c>
      <c r="BB1035" s="205">
        <v>46.052472630018656</v>
      </c>
      <c r="BC1035" s="205">
        <v>46.052472630018656</v>
      </c>
      <c r="BD1035" s="205">
        <v>46.052472630018656</v>
      </c>
      <c r="BE1035" s="205">
        <v>9503.700822806608</v>
      </c>
      <c r="BF1035" s="205">
        <v>9503.700822806608</v>
      </c>
      <c r="BG1035" s="205">
        <v>0.0</v>
      </c>
      <c r="BH1035" s="205">
        <v>7602.960658245287</v>
      </c>
      <c r="BI1035" s="2" t="s">
        <v>904</v>
      </c>
      <c r="BJ1035" s="2" t="s">
        <v>904</v>
      </c>
      <c r="BK1035" s="203">
        <v>96.20073695576428</v>
      </c>
      <c r="BL1035" s="2">
        <v>1.0</v>
      </c>
      <c r="BM1035" s="207">
        <v>96.20073695576428</v>
      </c>
      <c r="BN1035" s="208" t="s">
        <v>905</v>
      </c>
      <c r="BO1035" s="87">
        <v>20.0</v>
      </c>
      <c r="BP1035" s="101">
        <v>0.05</v>
      </c>
      <c r="BQ1035" s="101">
        <v>0.04</v>
      </c>
      <c r="BR1035" s="2">
        <v>100.0</v>
      </c>
      <c r="BS1035" s="2">
        <v>100.0</v>
      </c>
    </row>
    <row r="1036" ht="12.75" customHeight="1">
      <c r="A1036" s="87" t="str">
        <f t="shared" si="1"/>
        <v>Mexico Mangrove Conservation  Medium</v>
      </c>
      <c r="B1036" s="87" t="s">
        <v>161</v>
      </c>
      <c r="C1036" s="203" t="s">
        <v>188</v>
      </c>
      <c r="D1036" s="2" t="s">
        <v>589</v>
      </c>
      <c r="E1036" s="203" t="s">
        <v>160</v>
      </c>
      <c r="F1036" s="2" t="s">
        <v>175</v>
      </c>
      <c r="G1036" s="2"/>
      <c r="H1036" s="177">
        <v>20000.0</v>
      </c>
      <c r="I1036" s="2" t="s">
        <v>903</v>
      </c>
      <c r="J1036" s="2">
        <v>4451571.91211502</v>
      </c>
      <c r="K1036" s="2">
        <v>1.3354715736345059E8</v>
      </c>
      <c r="L1036" s="204">
        <v>1.359548162222784E7</v>
      </c>
      <c r="M1036" s="92">
        <v>5668447.112021893</v>
      </c>
      <c r="N1036" s="92">
        <v>9294178.39184825</v>
      </c>
      <c r="O1036" s="92">
        <v>1293447.1836595356</v>
      </c>
      <c r="P1036" s="92">
        <v>1377466.6666666665</v>
      </c>
      <c r="Q1036" s="92">
        <v>4374999.928362357</v>
      </c>
      <c r="R1036" s="92">
        <v>7916711.725181582</v>
      </c>
      <c r="S1036" s="92">
        <v>2163600.5079570855</v>
      </c>
      <c r="T1036" s="92">
        <v>1730880.4063656686</v>
      </c>
      <c r="U1036" s="92">
        <v>3.4188417394483946E7</v>
      </c>
      <c r="V1036" s="92">
        <v>6.2865356439084485E7</v>
      </c>
      <c r="W1036" s="92">
        <v>3.274892413811499</v>
      </c>
      <c r="X1036" s="92">
        <v>283.42235560109464</v>
      </c>
      <c r="Y1036" s="92">
        <v>2729.5573051694187</v>
      </c>
      <c r="Z1036" s="92">
        <v>108.18002539785428</v>
      </c>
      <c r="AA1036" s="92">
        <v>1709.4208697241972</v>
      </c>
      <c r="AB1036" s="87">
        <v>20000.0</v>
      </c>
      <c r="AC1036" s="2">
        <v>0.0</v>
      </c>
      <c r="AD1036" s="92">
        <v>1293447.1836595356</v>
      </c>
      <c r="AE1036" s="92">
        <v>4374999.928362357</v>
      </c>
      <c r="AF1036" s="92">
        <v>3.4188417394483946E7</v>
      </c>
      <c r="AG1036" s="92">
        <v>3.274892413811499</v>
      </c>
      <c r="AH1036" s="2" t="s">
        <v>904</v>
      </c>
      <c r="AI1036" s="2" t="s">
        <v>904</v>
      </c>
      <c r="AJ1036" s="2" t="s">
        <v>904</v>
      </c>
      <c r="AK1036" s="177">
        <v>1730880.4063656686</v>
      </c>
      <c r="AL1036" s="2" t="s">
        <v>904</v>
      </c>
      <c r="AM1036" s="2" t="s">
        <v>904</v>
      </c>
      <c r="AN1036" s="2" t="s">
        <v>904</v>
      </c>
      <c r="AO1036" s="2" t="s">
        <v>904</v>
      </c>
      <c r="AP1036" s="2" t="s">
        <v>904</v>
      </c>
      <c r="AQ1036" s="2" t="s">
        <v>904</v>
      </c>
      <c r="AR1036" s="2" t="s">
        <v>904</v>
      </c>
      <c r="AS1036" s="2" t="s">
        <v>904</v>
      </c>
      <c r="AT1036" s="2" t="s">
        <v>904</v>
      </c>
      <c r="AU1036" s="2" t="s">
        <v>904</v>
      </c>
      <c r="AV1036" s="2" t="s">
        <v>904</v>
      </c>
      <c r="AW1036" s="2" t="s">
        <v>904</v>
      </c>
      <c r="AX1036" s="2" t="s">
        <v>904</v>
      </c>
      <c r="AY1036" s="2" t="s">
        <v>904</v>
      </c>
      <c r="AZ1036" s="2" t="s">
        <v>904</v>
      </c>
      <c r="BA1036" s="205">
        <v>1.9727622011975363E7</v>
      </c>
      <c r="BB1036" s="205">
        <v>2076.691008203641</v>
      </c>
      <c r="BC1036" s="205">
        <v>2076.691008203641</v>
      </c>
      <c r="BD1036" s="205">
        <v>2076.691008203641</v>
      </c>
      <c r="BE1036" s="205">
        <v>2163600.5079570855</v>
      </c>
      <c r="BF1036" s="205">
        <v>2163600.5079570855</v>
      </c>
      <c r="BG1036" s="205">
        <v>0.0</v>
      </c>
      <c r="BH1036" s="205">
        <v>1730880.4063656686</v>
      </c>
      <c r="BI1036" s="2" t="s">
        <v>904</v>
      </c>
      <c r="BJ1036" s="2" t="s">
        <v>904</v>
      </c>
      <c r="BK1036" s="203">
        <v>30.0</v>
      </c>
      <c r="BL1036" s="2">
        <v>3.0</v>
      </c>
      <c r="BM1036" s="207">
        <v>30.0</v>
      </c>
      <c r="BN1036" s="208" t="s">
        <v>906</v>
      </c>
      <c r="BO1036" s="87">
        <v>20.0</v>
      </c>
      <c r="BP1036" s="101">
        <v>0.05</v>
      </c>
      <c r="BQ1036" s="101">
        <v>0.04</v>
      </c>
      <c r="BR1036" s="2">
        <v>100.0</v>
      </c>
      <c r="BS1036" s="2">
        <v>100.0</v>
      </c>
    </row>
    <row r="1037" ht="12.75" customHeight="1">
      <c r="A1037" s="87" t="str">
        <f t="shared" si="1"/>
        <v>Mexico Mangrove Conservation  Medium</v>
      </c>
      <c r="B1037" s="87" t="s">
        <v>161</v>
      </c>
      <c r="C1037" s="203" t="s">
        <v>188</v>
      </c>
      <c r="D1037" s="2" t="s">
        <v>589</v>
      </c>
      <c r="E1037" s="203" t="s">
        <v>160</v>
      </c>
      <c r="F1037" s="2" t="s">
        <v>175</v>
      </c>
      <c r="G1037" s="2"/>
      <c r="H1037" s="177">
        <v>20000.0</v>
      </c>
      <c r="I1037" s="2" t="s">
        <v>903</v>
      </c>
      <c r="J1037" s="2">
        <v>4451571.91211502</v>
      </c>
      <c r="K1037" s="2">
        <v>1.3354715736345059E8</v>
      </c>
      <c r="L1037" s="204">
        <v>1.359548162222784E7</v>
      </c>
      <c r="M1037" s="92">
        <v>5668447.112021893</v>
      </c>
      <c r="N1037" s="92">
        <v>9294178.39184825</v>
      </c>
      <c r="O1037" s="92">
        <v>1293447.1836595356</v>
      </c>
      <c r="P1037" s="92">
        <v>1377466.6666666665</v>
      </c>
      <c r="Q1037" s="92">
        <v>4374999.928362357</v>
      </c>
      <c r="R1037" s="92">
        <v>7916711.725181582</v>
      </c>
      <c r="S1037" s="92">
        <v>2163600.5079570855</v>
      </c>
      <c r="T1037" s="92">
        <v>1730880.4063656686</v>
      </c>
      <c r="U1037" s="92">
        <v>3.4188417394483946E7</v>
      </c>
      <c r="V1037" s="92">
        <v>6.2865356439084485E7</v>
      </c>
      <c r="W1037" s="92">
        <v>3.274892413811499</v>
      </c>
      <c r="X1037" s="92">
        <v>283.42235560109464</v>
      </c>
      <c r="Y1037" s="92">
        <v>2729.5573051694187</v>
      </c>
      <c r="Z1037" s="92">
        <v>108.18002539785428</v>
      </c>
      <c r="AA1037" s="92">
        <v>1709.4208697241972</v>
      </c>
      <c r="AB1037" s="87">
        <v>20000.0</v>
      </c>
      <c r="AC1037" s="2">
        <v>0.0</v>
      </c>
      <c r="AD1037" s="92">
        <v>1293447.1836595356</v>
      </c>
      <c r="AE1037" s="92">
        <v>4374999.928362357</v>
      </c>
      <c r="AF1037" s="92">
        <v>3.4188417394483946E7</v>
      </c>
      <c r="AG1037" s="92">
        <v>3.274892413811499</v>
      </c>
      <c r="AH1037" s="2" t="s">
        <v>904</v>
      </c>
      <c r="AI1037" s="2" t="s">
        <v>904</v>
      </c>
      <c r="AJ1037" s="2" t="s">
        <v>904</v>
      </c>
      <c r="AK1037" s="177">
        <v>1730880.4063656686</v>
      </c>
      <c r="AL1037" s="2" t="s">
        <v>904</v>
      </c>
      <c r="AM1037" s="2" t="s">
        <v>904</v>
      </c>
      <c r="AN1037" s="2" t="s">
        <v>904</v>
      </c>
      <c r="AO1037" s="2" t="s">
        <v>904</v>
      </c>
      <c r="AP1037" s="2" t="s">
        <v>904</v>
      </c>
      <c r="AQ1037" s="2" t="s">
        <v>904</v>
      </c>
      <c r="AR1037" s="2" t="s">
        <v>904</v>
      </c>
      <c r="AS1037" s="2" t="s">
        <v>904</v>
      </c>
      <c r="AT1037" s="2" t="s">
        <v>904</v>
      </c>
      <c r="AU1037" s="2" t="s">
        <v>904</v>
      </c>
      <c r="AV1037" s="2" t="s">
        <v>904</v>
      </c>
      <c r="AW1037" s="2" t="s">
        <v>904</v>
      </c>
      <c r="AX1037" s="2" t="s">
        <v>904</v>
      </c>
      <c r="AY1037" s="2" t="s">
        <v>904</v>
      </c>
      <c r="AZ1037" s="2" t="s">
        <v>904</v>
      </c>
      <c r="BA1037" s="205">
        <v>1.9727622011975363E7</v>
      </c>
      <c r="BB1037" s="205">
        <v>2076.691008203641</v>
      </c>
      <c r="BC1037" s="205">
        <v>2076.691008203641</v>
      </c>
      <c r="BD1037" s="205">
        <v>2076.691008203641</v>
      </c>
      <c r="BE1037" s="205">
        <v>2163600.5079570855</v>
      </c>
      <c r="BF1037" s="205">
        <v>2163600.5079570855</v>
      </c>
      <c r="BG1037" s="205">
        <v>0.0</v>
      </c>
      <c r="BH1037" s="205">
        <v>1730880.4063656686</v>
      </c>
      <c r="BI1037" s="2" t="s">
        <v>904</v>
      </c>
      <c r="BJ1037" s="2" t="s">
        <v>904</v>
      </c>
      <c r="BK1037" s="203">
        <v>30.0</v>
      </c>
      <c r="BL1037" s="2">
        <v>3.0</v>
      </c>
      <c r="BM1037" s="207">
        <v>30.0</v>
      </c>
      <c r="BN1037" s="208" t="s">
        <v>906</v>
      </c>
      <c r="BO1037" s="87">
        <v>20.0</v>
      </c>
      <c r="BP1037" s="101">
        <v>0.05</v>
      </c>
      <c r="BQ1037" s="101">
        <v>0.04</v>
      </c>
      <c r="BR1037" s="2">
        <v>100.0</v>
      </c>
      <c r="BS1037" s="2">
        <v>100.0</v>
      </c>
    </row>
    <row r="1038" ht="12.75" customHeight="1">
      <c r="A1038" s="87" t="str">
        <f t="shared" si="1"/>
        <v>Mexico Seagrass Conservation  Medium</v>
      </c>
      <c r="B1038" s="87" t="s">
        <v>161</v>
      </c>
      <c r="C1038" s="203" t="s">
        <v>188</v>
      </c>
      <c r="D1038" s="2" t="s">
        <v>589</v>
      </c>
      <c r="E1038" s="203" t="s">
        <v>167</v>
      </c>
      <c r="F1038" s="2" t="s">
        <v>175</v>
      </c>
      <c r="G1038" s="2"/>
      <c r="H1038" s="177">
        <v>2000.0</v>
      </c>
      <c r="I1038" s="2" t="s">
        <v>903</v>
      </c>
      <c r="J1038" s="2">
        <v>69524.8153049477</v>
      </c>
      <c r="K1038" s="2">
        <v>2085744.459148431</v>
      </c>
      <c r="L1038" s="204">
        <v>-2018451.120584594</v>
      </c>
      <c r="M1038" s="92">
        <v>2063209.2136502252</v>
      </c>
      <c r="N1038" s="92">
        <v>2670492.4247713783</v>
      </c>
      <c r="O1038" s="92">
        <v>1293447.1836595356</v>
      </c>
      <c r="P1038" s="92">
        <v>1377466.6666666665</v>
      </c>
      <c r="Q1038" s="92">
        <v>769762.0299906896</v>
      </c>
      <c r="R1038" s="92">
        <v>1293025.7581047118</v>
      </c>
      <c r="S1038" s="92">
        <v>2903.709169102556</v>
      </c>
      <c r="T1038" s="92">
        <v>2322.9673352820455</v>
      </c>
      <c r="U1038" s="92">
        <v>44758.093065631</v>
      </c>
      <c r="V1038" s="92">
        <v>85611.64637655354</v>
      </c>
      <c r="W1038" s="92">
        <v>888.1783149997323</v>
      </c>
      <c r="X1038" s="92">
        <v>1031.6046068251126</v>
      </c>
      <c r="Y1038" s="92">
        <v>37219.70690691958</v>
      </c>
      <c r="Z1038" s="92">
        <v>1.451854584551278</v>
      </c>
      <c r="AA1038" s="92">
        <v>22.3790465328155</v>
      </c>
      <c r="AB1038" s="87">
        <v>2000.0</v>
      </c>
      <c r="AC1038" s="2">
        <v>2018451.120584594</v>
      </c>
      <c r="AD1038" s="92">
        <v>1293447.1836595356</v>
      </c>
      <c r="AE1038" s="92">
        <v>769762.0299906896</v>
      </c>
      <c r="AF1038" s="92">
        <v>44758.093065631</v>
      </c>
      <c r="AG1038" s="92">
        <v>888.1783149997323</v>
      </c>
      <c r="AH1038" s="2" t="s">
        <v>904</v>
      </c>
      <c r="AI1038" s="2" t="s">
        <v>904</v>
      </c>
      <c r="AJ1038" s="2" t="s">
        <v>904</v>
      </c>
      <c r="AK1038" s="177">
        <v>2322.9673352820455</v>
      </c>
      <c r="AL1038" s="2" t="s">
        <v>904</v>
      </c>
      <c r="AM1038" s="2" t="s">
        <v>904</v>
      </c>
      <c r="AN1038" s="2" t="s">
        <v>904</v>
      </c>
      <c r="AO1038" s="2" t="s">
        <v>904</v>
      </c>
      <c r="AP1038" s="2" t="s">
        <v>904</v>
      </c>
      <c r="AQ1038" s="2" t="s">
        <v>904</v>
      </c>
      <c r="AR1038" s="2" t="s">
        <v>904</v>
      </c>
      <c r="AS1038" s="2" t="s">
        <v>904</v>
      </c>
      <c r="AT1038" s="2" t="s">
        <v>904</v>
      </c>
      <c r="AU1038" s="2" t="s">
        <v>904</v>
      </c>
      <c r="AV1038" s="2" t="s">
        <v>904</v>
      </c>
      <c r="AW1038" s="2" t="s">
        <v>904</v>
      </c>
      <c r="AX1038" s="2" t="s">
        <v>904</v>
      </c>
      <c r="AY1038" s="2" t="s">
        <v>904</v>
      </c>
      <c r="AZ1038" s="2" t="s">
        <v>904</v>
      </c>
      <c r="BA1038" s="205">
        <v>1.9832532300785445E7</v>
      </c>
      <c r="BB1038" s="205">
        <v>55.43324719912425</v>
      </c>
      <c r="BC1038" s="205">
        <v>55.43324719912425</v>
      </c>
      <c r="BD1038" s="205">
        <v>55.43324719912425</v>
      </c>
      <c r="BE1038" s="205">
        <v>2903.709169102556</v>
      </c>
      <c r="BF1038" s="205">
        <v>2903.709169102556</v>
      </c>
      <c r="BG1038" s="205">
        <v>0.0</v>
      </c>
      <c r="BH1038" s="205">
        <v>2322.9673352820455</v>
      </c>
      <c r="BI1038" s="2" t="s">
        <v>904</v>
      </c>
      <c r="BJ1038" s="2" t="s">
        <v>904</v>
      </c>
      <c r="BK1038" s="203">
        <v>30.0</v>
      </c>
      <c r="BL1038" s="2">
        <v>1.0</v>
      </c>
      <c r="BM1038" s="207">
        <v>30.0</v>
      </c>
      <c r="BN1038" s="208" t="s">
        <v>906</v>
      </c>
      <c r="BO1038" s="87">
        <v>20.0</v>
      </c>
      <c r="BP1038" s="101">
        <v>0.05</v>
      </c>
      <c r="BQ1038" s="101">
        <v>0.04</v>
      </c>
      <c r="BR1038" s="2">
        <v>100.0</v>
      </c>
      <c r="BS1038" s="2">
        <v>100.0</v>
      </c>
    </row>
    <row r="1039" ht="12.75" customHeight="1">
      <c r="A1039" s="87" t="str">
        <f t="shared" si="1"/>
        <v>Mexico Seagrass Conservation  Medium</v>
      </c>
      <c r="B1039" s="87" t="s">
        <v>161</v>
      </c>
      <c r="C1039" s="203" t="s">
        <v>188</v>
      </c>
      <c r="D1039" s="2" t="s">
        <v>589</v>
      </c>
      <c r="E1039" s="203" t="s">
        <v>167</v>
      </c>
      <c r="F1039" s="2" t="s">
        <v>175</v>
      </c>
      <c r="G1039" s="2"/>
      <c r="H1039" s="177">
        <v>2000.0</v>
      </c>
      <c r="I1039" s="2" t="s">
        <v>903</v>
      </c>
      <c r="J1039" s="2">
        <v>69524.8153049477</v>
      </c>
      <c r="K1039" s="2">
        <v>2085744.459148431</v>
      </c>
      <c r="L1039" s="204">
        <v>-2018451.120584594</v>
      </c>
      <c r="M1039" s="92">
        <v>2063209.2136502252</v>
      </c>
      <c r="N1039" s="92">
        <v>2670492.4247713783</v>
      </c>
      <c r="O1039" s="92">
        <v>1293447.1836595356</v>
      </c>
      <c r="P1039" s="92">
        <v>1377466.6666666665</v>
      </c>
      <c r="Q1039" s="92">
        <v>769762.0299906896</v>
      </c>
      <c r="R1039" s="92">
        <v>1293025.7581047118</v>
      </c>
      <c r="S1039" s="92">
        <v>2903.709169102556</v>
      </c>
      <c r="T1039" s="92">
        <v>2322.9673352820455</v>
      </c>
      <c r="U1039" s="92">
        <v>44758.093065631</v>
      </c>
      <c r="V1039" s="92">
        <v>85611.64637655354</v>
      </c>
      <c r="W1039" s="92">
        <v>888.1783149997323</v>
      </c>
      <c r="X1039" s="92">
        <v>1031.6046068251126</v>
      </c>
      <c r="Y1039" s="92">
        <v>37219.70690691958</v>
      </c>
      <c r="Z1039" s="92">
        <v>1.451854584551278</v>
      </c>
      <c r="AA1039" s="92">
        <v>22.3790465328155</v>
      </c>
      <c r="AB1039" s="87">
        <v>2000.0</v>
      </c>
      <c r="AC1039" s="2">
        <v>2018451.120584594</v>
      </c>
      <c r="AD1039" s="92">
        <v>1293447.1836595356</v>
      </c>
      <c r="AE1039" s="92">
        <v>769762.0299906896</v>
      </c>
      <c r="AF1039" s="92">
        <v>44758.093065631</v>
      </c>
      <c r="AG1039" s="92">
        <v>888.1783149997323</v>
      </c>
      <c r="AH1039" s="2" t="s">
        <v>904</v>
      </c>
      <c r="AI1039" s="2" t="s">
        <v>904</v>
      </c>
      <c r="AJ1039" s="2" t="s">
        <v>904</v>
      </c>
      <c r="AK1039" s="177">
        <v>2322.9673352820455</v>
      </c>
      <c r="AL1039" s="2" t="s">
        <v>904</v>
      </c>
      <c r="AM1039" s="2" t="s">
        <v>904</v>
      </c>
      <c r="AN1039" s="2" t="s">
        <v>904</v>
      </c>
      <c r="AO1039" s="2" t="s">
        <v>904</v>
      </c>
      <c r="AP1039" s="2" t="s">
        <v>904</v>
      </c>
      <c r="AQ1039" s="2" t="s">
        <v>904</v>
      </c>
      <c r="AR1039" s="2" t="s">
        <v>904</v>
      </c>
      <c r="AS1039" s="2" t="s">
        <v>904</v>
      </c>
      <c r="AT1039" s="2" t="s">
        <v>904</v>
      </c>
      <c r="AU1039" s="2" t="s">
        <v>904</v>
      </c>
      <c r="AV1039" s="2" t="s">
        <v>904</v>
      </c>
      <c r="AW1039" s="2" t="s">
        <v>904</v>
      </c>
      <c r="AX1039" s="2" t="s">
        <v>904</v>
      </c>
      <c r="AY1039" s="2" t="s">
        <v>904</v>
      </c>
      <c r="AZ1039" s="2" t="s">
        <v>904</v>
      </c>
      <c r="BA1039" s="205">
        <v>1.9832532300785445E7</v>
      </c>
      <c r="BB1039" s="205">
        <v>55.43324719912425</v>
      </c>
      <c r="BC1039" s="205">
        <v>55.43324719912425</v>
      </c>
      <c r="BD1039" s="205">
        <v>55.43324719912425</v>
      </c>
      <c r="BE1039" s="205">
        <v>2903.709169102556</v>
      </c>
      <c r="BF1039" s="205">
        <v>2903.709169102556</v>
      </c>
      <c r="BG1039" s="205">
        <v>0.0</v>
      </c>
      <c r="BH1039" s="205">
        <v>2322.9673352820455</v>
      </c>
      <c r="BI1039" s="2" t="s">
        <v>904</v>
      </c>
      <c r="BJ1039" s="2" t="s">
        <v>904</v>
      </c>
      <c r="BK1039" s="203">
        <v>30.0</v>
      </c>
      <c r="BL1039" s="2">
        <v>1.0</v>
      </c>
      <c r="BM1039" s="207">
        <v>30.0</v>
      </c>
      <c r="BN1039" s="208" t="s">
        <v>906</v>
      </c>
      <c r="BO1039" s="87">
        <v>20.0</v>
      </c>
      <c r="BP1039" s="101">
        <v>0.05</v>
      </c>
      <c r="BQ1039" s="101">
        <v>0.04</v>
      </c>
      <c r="BR1039" s="2">
        <v>100.0</v>
      </c>
      <c r="BS1039" s="2">
        <v>100.0</v>
      </c>
    </row>
    <row r="1040" ht="12.75" customHeight="1">
      <c r="A1040" s="87" t="str">
        <f t="shared" si="1"/>
        <v>Mexico Salt marsh Conservation  Medium</v>
      </c>
      <c r="B1040" s="87" t="s">
        <v>161</v>
      </c>
      <c r="C1040" s="203" t="s">
        <v>188</v>
      </c>
      <c r="D1040" s="2" t="s">
        <v>589</v>
      </c>
      <c r="E1040" s="203" t="s">
        <v>168</v>
      </c>
      <c r="F1040" s="2" t="s">
        <v>175</v>
      </c>
      <c r="G1040" s="2"/>
      <c r="H1040" s="177">
        <v>4000.0</v>
      </c>
      <c r="I1040" s="2" t="s">
        <v>903</v>
      </c>
      <c r="J1040" s="2">
        <v>14195.78126525958</v>
      </c>
      <c r="K1040" s="2">
        <v>425873.4379577874</v>
      </c>
      <c r="L1040" s="204">
        <v>-1924291.2666553392</v>
      </c>
      <c r="M1040" s="92">
        <v>2074328.7570373283</v>
      </c>
      <c r="N1040" s="92">
        <v>2690606.1299325433</v>
      </c>
      <c r="O1040" s="92">
        <v>1293447.1836595356</v>
      </c>
      <c r="P1040" s="92">
        <v>1377466.6666666665</v>
      </c>
      <c r="Q1040" s="92">
        <v>780881.5733777927</v>
      </c>
      <c r="R1040" s="92">
        <v>1313139.4632658768</v>
      </c>
      <c r="S1040" s="92">
        <v>9503.700822806608</v>
      </c>
      <c r="T1040" s="92">
        <v>7602.960658245287</v>
      </c>
      <c r="U1040" s="92">
        <v>150037.4903819892</v>
      </c>
      <c r="V1040" s="92">
        <v>276188.711342278</v>
      </c>
      <c r="W1040" s="92">
        <v>272.83170994548715</v>
      </c>
      <c r="X1040" s="92">
        <v>518.582189259332</v>
      </c>
      <c r="Y1040" s="92">
        <v>45042.72275893404</v>
      </c>
      <c r="Z1040" s="92">
        <v>2.3759252057016518</v>
      </c>
      <c r="AA1040" s="92">
        <v>37.5093725954973</v>
      </c>
      <c r="AB1040" s="87">
        <v>4000.0</v>
      </c>
      <c r="AC1040" s="2">
        <v>1924291.2666553392</v>
      </c>
      <c r="AD1040" s="92">
        <v>1293447.1836595356</v>
      </c>
      <c r="AE1040" s="92">
        <v>780881.5733777927</v>
      </c>
      <c r="AF1040" s="92">
        <v>150037.4903819892</v>
      </c>
      <c r="AG1040" s="92">
        <v>272.83170994548715</v>
      </c>
      <c r="AH1040" s="2" t="s">
        <v>904</v>
      </c>
      <c r="AI1040" s="2" t="s">
        <v>904</v>
      </c>
      <c r="AJ1040" s="2" t="s">
        <v>904</v>
      </c>
      <c r="AK1040" s="177">
        <v>7602.960658245287</v>
      </c>
      <c r="AL1040" s="2" t="s">
        <v>904</v>
      </c>
      <c r="AM1040" s="2" t="s">
        <v>904</v>
      </c>
      <c r="AN1040" s="2" t="s">
        <v>904</v>
      </c>
      <c r="AO1040" s="2" t="s">
        <v>904</v>
      </c>
      <c r="AP1040" s="2" t="s">
        <v>904</v>
      </c>
      <c r="AQ1040" s="2" t="s">
        <v>904</v>
      </c>
      <c r="AR1040" s="2" t="s">
        <v>904</v>
      </c>
      <c r="AS1040" s="2" t="s">
        <v>904</v>
      </c>
      <c r="AT1040" s="2" t="s">
        <v>904</v>
      </c>
      <c r="AU1040" s="2" t="s">
        <v>904</v>
      </c>
      <c r="AV1040" s="2" t="s">
        <v>904</v>
      </c>
      <c r="AW1040" s="2" t="s">
        <v>904</v>
      </c>
      <c r="AX1040" s="2" t="s">
        <v>904</v>
      </c>
      <c r="AY1040" s="2" t="s">
        <v>904</v>
      </c>
      <c r="AZ1040" s="2" t="s">
        <v>904</v>
      </c>
      <c r="BA1040" s="205">
        <v>2494962.0762942005</v>
      </c>
      <c r="BB1040" s="205">
        <v>46.052472630018656</v>
      </c>
      <c r="BC1040" s="205">
        <v>46.052472630018656</v>
      </c>
      <c r="BD1040" s="205">
        <v>46.052472630018656</v>
      </c>
      <c r="BE1040" s="205">
        <v>9503.700822806608</v>
      </c>
      <c r="BF1040" s="205">
        <v>9503.700822806608</v>
      </c>
      <c r="BG1040" s="205">
        <v>0.0</v>
      </c>
      <c r="BH1040" s="205">
        <v>7602.960658245287</v>
      </c>
      <c r="BI1040" s="2" t="s">
        <v>904</v>
      </c>
      <c r="BJ1040" s="2" t="s">
        <v>904</v>
      </c>
      <c r="BK1040" s="203">
        <v>30.0</v>
      </c>
      <c r="BL1040" s="2">
        <v>1.0</v>
      </c>
      <c r="BM1040" s="207">
        <v>30.0</v>
      </c>
      <c r="BN1040" s="208" t="s">
        <v>906</v>
      </c>
      <c r="BO1040" s="87">
        <v>20.0</v>
      </c>
      <c r="BP1040" s="101">
        <v>0.05</v>
      </c>
      <c r="BQ1040" s="101">
        <v>0.04</v>
      </c>
      <c r="BR1040" s="2">
        <v>100.0</v>
      </c>
      <c r="BS1040" s="2">
        <v>100.0</v>
      </c>
    </row>
    <row r="1041" ht="12.75" customHeight="1">
      <c r="A1041" s="87" t="str">
        <f t="shared" si="1"/>
        <v>Mexico Salt marsh Conservation  Medium</v>
      </c>
      <c r="B1041" s="87" t="s">
        <v>161</v>
      </c>
      <c r="C1041" s="203" t="s">
        <v>188</v>
      </c>
      <c r="D1041" s="2" t="s">
        <v>589</v>
      </c>
      <c r="E1041" s="203" t="s">
        <v>168</v>
      </c>
      <c r="F1041" s="2" t="s">
        <v>175</v>
      </c>
      <c r="G1041" s="2"/>
      <c r="H1041" s="177">
        <v>4000.0</v>
      </c>
      <c r="I1041" s="2" t="s">
        <v>903</v>
      </c>
      <c r="J1041" s="2">
        <v>14195.78126525958</v>
      </c>
      <c r="K1041" s="2">
        <v>425873.4379577874</v>
      </c>
      <c r="L1041" s="204">
        <v>-1924291.2666553392</v>
      </c>
      <c r="M1041" s="92">
        <v>2074328.7570373283</v>
      </c>
      <c r="N1041" s="92">
        <v>2690606.1299325433</v>
      </c>
      <c r="O1041" s="92">
        <v>1293447.1836595356</v>
      </c>
      <c r="P1041" s="92">
        <v>1377466.6666666665</v>
      </c>
      <c r="Q1041" s="92">
        <v>780881.5733777927</v>
      </c>
      <c r="R1041" s="92">
        <v>1313139.4632658768</v>
      </c>
      <c r="S1041" s="92">
        <v>9503.700822806608</v>
      </c>
      <c r="T1041" s="92">
        <v>7602.960658245287</v>
      </c>
      <c r="U1041" s="92">
        <v>150037.4903819892</v>
      </c>
      <c r="V1041" s="92">
        <v>276188.711342278</v>
      </c>
      <c r="W1041" s="92">
        <v>272.83170994548715</v>
      </c>
      <c r="X1041" s="92">
        <v>518.582189259332</v>
      </c>
      <c r="Y1041" s="92">
        <v>45042.72275893404</v>
      </c>
      <c r="Z1041" s="92">
        <v>2.3759252057016518</v>
      </c>
      <c r="AA1041" s="92">
        <v>37.5093725954973</v>
      </c>
      <c r="AB1041" s="87">
        <v>4000.0</v>
      </c>
      <c r="AC1041" s="2">
        <v>1924291.2666553392</v>
      </c>
      <c r="AD1041" s="92">
        <v>1293447.1836595356</v>
      </c>
      <c r="AE1041" s="92">
        <v>780881.5733777927</v>
      </c>
      <c r="AF1041" s="92">
        <v>150037.4903819892</v>
      </c>
      <c r="AG1041" s="92">
        <v>272.83170994548715</v>
      </c>
      <c r="AH1041" s="2" t="s">
        <v>904</v>
      </c>
      <c r="AI1041" s="2" t="s">
        <v>904</v>
      </c>
      <c r="AJ1041" s="2" t="s">
        <v>904</v>
      </c>
      <c r="AK1041" s="177">
        <v>7602.960658245287</v>
      </c>
      <c r="AL1041" s="2" t="s">
        <v>904</v>
      </c>
      <c r="AM1041" s="2" t="s">
        <v>904</v>
      </c>
      <c r="AN1041" s="2" t="s">
        <v>904</v>
      </c>
      <c r="AO1041" s="2" t="s">
        <v>904</v>
      </c>
      <c r="AP1041" s="2" t="s">
        <v>904</v>
      </c>
      <c r="AQ1041" s="2" t="s">
        <v>904</v>
      </c>
      <c r="AR1041" s="2" t="s">
        <v>904</v>
      </c>
      <c r="AS1041" s="2" t="s">
        <v>904</v>
      </c>
      <c r="AT1041" s="2" t="s">
        <v>904</v>
      </c>
      <c r="AU1041" s="2" t="s">
        <v>904</v>
      </c>
      <c r="AV1041" s="2" t="s">
        <v>904</v>
      </c>
      <c r="AW1041" s="2" t="s">
        <v>904</v>
      </c>
      <c r="AX1041" s="2" t="s">
        <v>904</v>
      </c>
      <c r="AY1041" s="2" t="s">
        <v>904</v>
      </c>
      <c r="AZ1041" s="2" t="s">
        <v>904</v>
      </c>
      <c r="BA1041" s="205">
        <v>2494962.0762942005</v>
      </c>
      <c r="BB1041" s="205">
        <v>46.052472630018656</v>
      </c>
      <c r="BC1041" s="205">
        <v>46.052472630018656</v>
      </c>
      <c r="BD1041" s="205">
        <v>46.052472630018656</v>
      </c>
      <c r="BE1041" s="205">
        <v>9503.700822806608</v>
      </c>
      <c r="BF1041" s="205">
        <v>9503.700822806608</v>
      </c>
      <c r="BG1041" s="205">
        <v>0.0</v>
      </c>
      <c r="BH1041" s="205">
        <v>7602.960658245287</v>
      </c>
      <c r="BI1041" s="2" t="s">
        <v>904</v>
      </c>
      <c r="BJ1041" s="2" t="s">
        <v>904</v>
      </c>
      <c r="BK1041" s="203">
        <v>30.0</v>
      </c>
      <c r="BL1041" s="2">
        <v>1.0</v>
      </c>
      <c r="BM1041" s="207">
        <v>30.0</v>
      </c>
      <c r="BN1041" s="208" t="s">
        <v>906</v>
      </c>
      <c r="BO1041" s="87">
        <v>20.0</v>
      </c>
      <c r="BP1041" s="101">
        <v>0.05</v>
      </c>
      <c r="BQ1041" s="101">
        <v>0.04</v>
      </c>
      <c r="BR1041" s="2">
        <v>100.0</v>
      </c>
      <c r="BS1041" s="2">
        <v>100.0</v>
      </c>
    </row>
    <row r="1042" ht="12.75" customHeight="1">
      <c r="A1042" s="87" t="str">
        <f t="shared" si="1"/>
        <v>Mexico Mangrove Conservation  Small</v>
      </c>
      <c r="B1042" s="87" t="s">
        <v>161</v>
      </c>
      <c r="C1042" s="203" t="s">
        <v>188</v>
      </c>
      <c r="D1042" s="2" t="s">
        <v>589</v>
      </c>
      <c r="E1042" s="203" t="s">
        <v>160</v>
      </c>
      <c r="F1042" s="2" t="s">
        <v>175</v>
      </c>
      <c r="G1042" s="2"/>
      <c r="H1042" s="177">
        <v>4000.0</v>
      </c>
      <c r="I1042" s="2" t="s">
        <v>907</v>
      </c>
      <c r="J1042" s="2">
        <v>4451571.91211502</v>
      </c>
      <c r="K1042" s="2">
        <v>4.47696266215417E7</v>
      </c>
      <c r="L1042" s="204">
        <v>-692074.3007513504</v>
      </c>
      <c r="M1042" s="92">
        <v>2325933.547129981</v>
      </c>
      <c r="N1042" s="92">
        <v>3152194.7234687493</v>
      </c>
      <c r="O1042" s="92">
        <v>1293447.1836595356</v>
      </c>
      <c r="P1042" s="92">
        <v>1377466.6666666665</v>
      </c>
      <c r="Q1042" s="92">
        <v>1032486.3634704454</v>
      </c>
      <c r="R1042" s="92">
        <v>1774728.0568020828</v>
      </c>
      <c r="S1042" s="92">
        <v>432720.10159141704</v>
      </c>
      <c r="T1042" s="92">
        <v>346176.08127313363</v>
      </c>
      <c r="U1042" s="92">
        <v>2292228.0215473394</v>
      </c>
      <c r="V1042" s="92">
        <v>4214928.405474559</v>
      </c>
      <c r="W1042" s="92">
        <v>6.718931991418595</v>
      </c>
      <c r="X1042" s="92">
        <v>581.4833867824954</v>
      </c>
      <c r="Y1042" s="92">
        <v>5600.095387185069</v>
      </c>
      <c r="Z1042" s="92">
        <v>108.18002539785427</v>
      </c>
      <c r="AA1042" s="92">
        <v>573.0570053868348</v>
      </c>
      <c r="AB1042" s="87">
        <v>20000.0</v>
      </c>
      <c r="AC1042" s="2">
        <v>692074.3007513504</v>
      </c>
      <c r="AD1042" s="92">
        <v>1293447.1836595356</v>
      </c>
      <c r="AE1042" s="92">
        <v>1032486.3634704454</v>
      </c>
      <c r="AF1042" s="92">
        <v>2292228.0215473394</v>
      </c>
      <c r="AG1042" s="92">
        <v>6.718931991418595</v>
      </c>
      <c r="AH1042" s="2" t="s">
        <v>904</v>
      </c>
      <c r="AI1042" s="2" t="s">
        <v>904</v>
      </c>
      <c r="AJ1042" s="2" t="s">
        <v>904</v>
      </c>
      <c r="AK1042" s="177">
        <v>346176.08127313363</v>
      </c>
      <c r="AL1042" s="2" t="s">
        <v>904</v>
      </c>
      <c r="AM1042" s="2" t="s">
        <v>904</v>
      </c>
      <c r="AN1042" s="2" t="s">
        <v>904</v>
      </c>
      <c r="AO1042" s="2" t="s">
        <v>904</v>
      </c>
      <c r="AP1042" s="2" t="s">
        <v>904</v>
      </c>
      <c r="AQ1042" s="2" t="s">
        <v>904</v>
      </c>
      <c r="AR1042" s="2" t="s">
        <v>904</v>
      </c>
      <c r="AS1042" s="2" t="s">
        <v>904</v>
      </c>
      <c r="AT1042" s="2" t="s">
        <v>904</v>
      </c>
      <c r="AU1042" s="2" t="s">
        <v>904</v>
      </c>
      <c r="AV1042" s="2" t="s">
        <v>904</v>
      </c>
      <c r="AW1042" s="2" t="s">
        <v>904</v>
      </c>
      <c r="AX1042" s="2" t="s">
        <v>904</v>
      </c>
      <c r="AY1042" s="2" t="s">
        <v>904</v>
      </c>
      <c r="AZ1042" s="2" t="s">
        <v>904</v>
      </c>
      <c r="BA1042" s="205">
        <v>1.9727622011975363E7</v>
      </c>
      <c r="BB1042" s="205">
        <v>415.3382016407277</v>
      </c>
      <c r="BC1042" s="205">
        <v>415.3382016407277</v>
      </c>
      <c r="BD1042" s="205">
        <v>415.3382016407277</v>
      </c>
      <c r="BE1042" s="205">
        <v>432720.10159141704</v>
      </c>
      <c r="BF1042" s="205">
        <v>432720.10159141704</v>
      </c>
      <c r="BG1042" s="205">
        <v>0.0</v>
      </c>
      <c r="BH1042" s="205">
        <v>346176.08127313363</v>
      </c>
      <c r="BI1042" s="2" t="s">
        <v>904</v>
      </c>
      <c r="BJ1042" s="2" t="s">
        <v>904</v>
      </c>
      <c r="BK1042" s="203">
        <v>10.05703771732868</v>
      </c>
      <c r="BL1042" s="2">
        <v>3.0</v>
      </c>
      <c r="BM1042" s="207">
        <v>10.05703771732868</v>
      </c>
      <c r="BN1042" s="208" t="s">
        <v>905</v>
      </c>
      <c r="BO1042" s="87">
        <v>20.0</v>
      </c>
      <c r="BP1042" s="101">
        <v>0.05</v>
      </c>
      <c r="BQ1042" s="101">
        <v>0.04</v>
      </c>
      <c r="BR1042" s="2">
        <v>100.0</v>
      </c>
      <c r="BS1042" s="2">
        <v>100.0</v>
      </c>
    </row>
    <row r="1043" ht="12.75" customHeight="1">
      <c r="A1043" s="87" t="str">
        <f t="shared" si="1"/>
        <v>Mexico Mangrove Conservation  Small</v>
      </c>
      <c r="B1043" s="87" t="s">
        <v>161</v>
      </c>
      <c r="C1043" s="203" t="s">
        <v>188</v>
      </c>
      <c r="D1043" s="2" t="s">
        <v>589</v>
      </c>
      <c r="E1043" s="203" t="s">
        <v>160</v>
      </c>
      <c r="F1043" s="2" t="s">
        <v>175</v>
      </c>
      <c r="G1043" s="2"/>
      <c r="H1043" s="177">
        <v>4000.0</v>
      </c>
      <c r="I1043" s="2" t="s">
        <v>907</v>
      </c>
      <c r="J1043" s="2">
        <v>4451571.91211502</v>
      </c>
      <c r="K1043" s="2">
        <v>4.47696266215417E7</v>
      </c>
      <c r="L1043" s="204">
        <v>-692074.3007513504</v>
      </c>
      <c r="M1043" s="92">
        <v>2325933.547129981</v>
      </c>
      <c r="N1043" s="92">
        <v>3152194.7234687493</v>
      </c>
      <c r="O1043" s="92">
        <v>1293447.1836595356</v>
      </c>
      <c r="P1043" s="92">
        <v>1377466.6666666665</v>
      </c>
      <c r="Q1043" s="92">
        <v>1032486.3634704454</v>
      </c>
      <c r="R1043" s="92">
        <v>1774728.0568020828</v>
      </c>
      <c r="S1043" s="92">
        <v>432720.10159141704</v>
      </c>
      <c r="T1043" s="92">
        <v>346176.08127313363</v>
      </c>
      <c r="U1043" s="92">
        <v>2292228.0215473394</v>
      </c>
      <c r="V1043" s="92">
        <v>4214928.405474559</v>
      </c>
      <c r="W1043" s="92">
        <v>6.718931991418595</v>
      </c>
      <c r="X1043" s="92">
        <v>581.4833867824954</v>
      </c>
      <c r="Y1043" s="92">
        <v>5600.095387185069</v>
      </c>
      <c r="Z1043" s="92">
        <v>108.18002539785427</v>
      </c>
      <c r="AA1043" s="92">
        <v>573.0570053868348</v>
      </c>
      <c r="AB1043" s="87">
        <v>20000.0</v>
      </c>
      <c r="AC1043" s="2">
        <v>692074.3007513504</v>
      </c>
      <c r="AD1043" s="92">
        <v>1293447.1836595356</v>
      </c>
      <c r="AE1043" s="92">
        <v>1032486.3634704454</v>
      </c>
      <c r="AF1043" s="92">
        <v>2292228.0215473394</v>
      </c>
      <c r="AG1043" s="92">
        <v>6.718931991418595</v>
      </c>
      <c r="AH1043" s="2" t="s">
        <v>904</v>
      </c>
      <c r="AI1043" s="2" t="s">
        <v>904</v>
      </c>
      <c r="AJ1043" s="2" t="s">
        <v>904</v>
      </c>
      <c r="AK1043" s="177">
        <v>346176.08127313363</v>
      </c>
      <c r="AL1043" s="2" t="s">
        <v>904</v>
      </c>
      <c r="AM1043" s="2" t="s">
        <v>904</v>
      </c>
      <c r="AN1043" s="2" t="s">
        <v>904</v>
      </c>
      <c r="AO1043" s="2" t="s">
        <v>904</v>
      </c>
      <c r="AP1043" s="2" t="s">
        <v>904</v>
      </c>
      <c r="AQ1043" s="2" t="s">
        <v>904</v>
      </c>
      <c r="AR1043" s="2" t="s">
        <v>904</v>
      </c>
      <c r="AS1043" s="2" t="s">
        <v>904</v>
      </c>
      <c r="AT1043" s="2" t="s">
        <v>904</v>
      </c>
      <c r="AU1043" s="2" t="s">
        <v>904</v>
      </c>
      <c r="AV1043" s="2" t="s">
        <v>904</v>
      </c>
      <c r="AW1043" s="2" t="s">
        <v>904</v>
      </c>
      <c r="AX1043" s="2" t="s">
        <v>904</v>
      </c>
      <c r="AY1043" s="2" t="s">
        <v>904</v>
      </c>
      <c r="AZ1043" s="2" t="s">
        <v>904</v>
      </c>
      <c r="BA1043" s="205">
        <v>1.9727622011975363E7</v>
      </c>
      <c r="BB1043" s="205">
        <v>415.3382016407277</v>
      </c>
      <c r="BC1043" s="205">
        <v>415.3382016407277</v>
      </c>
      <c r="BD1043" s="205">
        <v>415.3382016407277</v>
      </c>
      <c r="BE1043" s="205">
        <v>432720.10159141704</v>
      </c>
      <c r="BF1043" s="205">
        <v>432720.10159141704</v>
      </c>
      <c r="BG1043" s="205">
        <v>0.0</v>
      </c>
      <c r="BH1043" s="205">
        <v>346176.08127313363</v>
      </c>
      <c r="BI1043" s="2" t="s">
        <v>904</v>
      </c>
      <c r="BJ1043" s="2" t="s">
        <v>904</v>
      </c>
      <c r="BK1043" s="203">
        <v>10.05703771732868</v>
      </c>
      <c r="BL1043" s="2">
        <v>3.0</v>
      </c>
      <c r="BM1043" s="207">
        <v>10.05703771732868</v>
      </c>
      <c r="BN1043" s="208" t="s">
        <v>905</v>
      </c>
      <c r="BO1043" s="87">
        <v>20.0</v>
      </c>
      <c r="BP1043" s="101">
        <v>0.05</v>
      </c>
      <c r="BQ1043" s="101">
        <v>0.04</v>
      </c>
      <c r="BR1043" s="2">
        <v>100.0</v>
      </c>
      <c r="BS1043" s="2">
        <v>100.0</v>
      </c>
    </row>
    <row r="1044" ht="12.75" customHeight="1">
      <c r="A1044" s="87" t="str">
        <f t="shared" si="1"/>
        <v>Mexico Seagrass Conservation  Small</v>
      </c>
      <c r="B1044" s="87" t="s">
        <v>161</v>
      </c>
      <c r="C1044" s="203" t="s">
        <v>188</v>
      </c>
      <c r="D1044" s="2" t="s">
        <v>589</v>
      </c>
      <c r="E1044" s="203" t="s">
        <v>167</v>
      </c>
      <c r="F1044" s="2" t="s">
        <v>175</v>
      </c>
      <c r="G1044" s="2"/>
      <c r="H1044" s="177">
        <v>400.0</v>
      </c>
      <c r="I1044" s="2" t="s">
        <v>907</v>
      </c>
      <c r="J1044" s="2">
        <v>69524.8153049477</v>
      </c>
      <c r="K1044" s="2">
        <v>3.5653451318439114E8</v>
      </c>
      <c r="L1044" s="204">
        <v>-1067342.0345935763</v>
      </c>
      <c r="M1044" s="92">
        <v>2211554.1848632274</v>
      </c>
      <c r="N1044" s="92">
        <v>2954246.5109314006</v>
      </c>
      <c r="O1044" s="92">
        <v>1293447.1836595356</v>
      </c>
      <c r="P1044" s="92">
        <v>1377466.6666666665</v>
      </c>
      <c r="Q1044" s="92">
        <v>918107.001203692</v>
      </c>
      <c r="R1044" s="92">
        <v>1576779.8442647343</v>
      </c>
      <c r="S1044" s="92">
        <v>580.7418338205124</v>
      </c>
      <c r="T1044" s="92">
        <v>464.59346705640985</v>
      </c>
      <c r="U1044" s="92">
        <v>1530178.3353394798</v>
      </c>
      <c r="V1044" s="92">
        <v>2926869.2557132314</v>
      </c>
      <c r="W1044" s="92">
        <v>4760.192171610338</v>
      </c>
      <c r="X1044" s="92">
        <v>5528.885462158069</v>
      </c>
      <c r="Y1044" s="92">
        <v>199479.03980069899</v>
      </c>
      <c r="Z1044" s="92">
        <v>1.451854584551281</v>
      </c>
      <c r="AA1044" s="92">
        <v>3825.4458383486995</v>
      </c>
      <c r="AB1044" s="87">
        <v>2000.0</v>
      </c>
      <c r="AC1044" s="2">
        <v>1067342.0345935763</v>
      </c>
      <c r="AD1044" s="92">
        <v>1293447.1836595356</v>
      </c>
      <c r="AE1044" s="92">
        <v>918107.001203692</v>
      </c>
      <c r="AF1044" s="92">
        <v>1530178.3353394798</v>
      </c>
      <c r="AG1044" s="92">
        <v>4760.192171610338</v>
      </c>
      <c r="AH1044" s="2" t="s">
        <v>904</v>
      </c>
      <c r="AI1044" s="2" t="s">
        <v>904</v>
      </c>
      <c r="AJ1044" s="2" t="s">
        <v>904</v>
      </c>
      <c r="AK1044" s="177">
        <v>464.59346705640985</v>
      </c>
      <c r="AL1044" s="2" t="s">
        <v>904</v>
      </c>
      <c r="AM1044" s="2" t="s">
        <v>904</v>
      </c>
      <c r="AN1044" s="2" t="s">
        <v>904</v>
      </c>
      <c r="AO1044" s="2" t="s">
        <v>904</v>
      </c>
      <c r="AP1044" s="2" t="s">
        <v>904</v>
      </c>
      <c r="AQ1044" s="2" t="s">
        <v>904</v>
      </c>
      <c r="AR1044" s="2" t="s">
        <v>904</v>
      </c>
      <c r="AS1044" s="2" t="s">
        <v>904</v>
      </c>
      <c r="AT1044" s="2" t="s">
        <v>904</v>
      </c>
      <c r="AU1044" s="2" t="s">
        <v>904</v>
      </c>
      <c r="AV1044" s="2" t="s">
        <v>904</v>
      </c>
      <c r="AW1044" s="2" t="s">
        <v>904</v>
      </c>
      <c r="AX1044" s="2" t="s">
        <v>904</v>
      </c>
      <c r="AY1044" s="2" t="s">
        <v>904</v>
      </c>
      <c r="AZ1044" s="2" t="s">
        <v>904</v>
      </c>
      <c r="BA1044" s="205">
        <v>1.9832532300785445E7</v>
      </c>
      <c r="BB1044" s="205">
        <v>11.086649439824896</v>
      </c>
      <c r="BC1044" s="205">
        <v>11.086649439824896</v>
      </c>
      <c r="BD1044" s="205">
        <v>11.086649439824896</v>
      </c>
      <c r="BE1044" s="205">
        <v>580.7418338205124</v>
      </c>
      <c r="BF1044" s="205">
        <v>580.7418338205124</v>
      </c>
      <c r="BG1044" s="205">
        <v>0.0</v>
      </c>
      <c r="BH1044" s="205">
        <v>464.59346705640985</v>
      </c>
      <c r="BI1044" s="2" t="s">
        <v>904</v>
      </c>
      <c r="BJ1044" s="2" t="s">
        <v>904</v>
      </c>
      <c r="BK1044" s="203">
        <v>5128.161960885044</v>
      </c>
      <c r="BL1044" s="2">
        <v>3.0</v>
      </c>
      <c r="BM1044" s="207">
        <v>5128.161960885044</v>
      </c>
      <c r="BN1044" s="208" t="s">
        <v>905</v>
      </c>
      <c r="BO1044" s="87">
        <v>20.0</v>
      </c>
      <c r="BP1044" s="101">
        <v>0.05</v>
      </c>
      <c r="BQ1044" s="101">
        <v>0.04</v>
      </c>
      <c r="BR1044" s="2">
        <v>100.0</v>
      </c>
      <c r="BS1044" s="2">
        <v>100.0</v>
      </c>
    </row>
    <row r="1045" ht="12.75" customHeight="1">
      <c r="A1045" s="87" t="str">
        <f t="shared" si="1"/>
        <v>Mexico Seagrass Conservation  Small</v>
      </c>
      <c r="B1045" s="87" t="s">
        <v>161</v>
      </c>
      <c r="C1045" s="203" t="s">
        <v>188</v>
      </c>
      <c r="D1045" s="2" t="s">
        <v>589</v>
      </c>
      <c r="E1045" s="203" t="s">
        <v>167</v>
      </c>
      <c r="F1045" s="2" t="s">
        <v>175</v>
      </c>
      <c r="G1045" s="2"/>
      <c r="H1045" s="177">
        <v>400.0</v>
      </c>
      <c r="I1045" s="2" t="s">
        <v>907</v>
      </c>
      <c r="J1045" s="2">
        <v>69524.8153049477</v>
      </c>
      <c r="K1045" s="2">
        <v>3.5653451318439114E8</v>
      </c>
      <c r="L1045" s="204">
        <v>-1067342.0345935763</v>
      </c>
      <c r="M1045" s="92">
        <v>2211554.1848632274</v>
      </c>
      <c r="N1045" s="92">
        <v>2954246.5109314006</v>
      </c>
      <c r="O1045" s="92">
        <v>1293447.1836595356</v>
      </c>
      <c r="P1045" s="92">
        <v>1377466.6666666665</v>
      </c>
      <c r="Q1045" s="92">
        <v>918107.001203692</v>
      </c>
      <c r="R1045" s="92">
        <v>1576779.8442647343</v>
      </c>
      <c r="S1045" s="92">
        <v>580.7418338205124</v>
      </c>
      <c r="T1045" s="92">
        <v>464.59346705640985</v>
      </c>
      <c r="U1045" s="92">
        <v>1530178.3353394798</v>
      </c>
      <c r="V1045" s="92">
        <v>2926869.2557132314</v>
      </c>
      <c r="W1045" s="92">
        <v>4760.192171610338</v>
      </c>
      <c r="X1045" s="92">
        <v>5528.885462158069</v>
      </c>
      <c r="Y1045" s="92">
        <v>199479.03980069899</v>
      </c>
      <c r="Z1045" s="92">
        <v>1.451854584551281</v>
      </c>
      <c r="AA1045" s="92">
        <v>3825.4458383486995</v>
      </c>
      <c r="AB1045" s="87">
        <v>2000.0</v>
      </c>
      <c r="AC1045" s="2">
        <v>1067342.0345935763</v>
      </c>
      <c r="AD1045" s="92">
        <v>1293447.1836595356</v>
      </c>
      <c r="AE1045" s="92">
        <v>918107.001203692</v>
      </c>
      <c r="AF1045" s="92">
        <v>1530178.3353394798</v>
      </c>
      <c r="AG1045" s="92">
        <v>4760.192171610338</v>
      </c>
      <c r="AH1045" s="2" t="s">
        <v>904</v>
      </c>
      <c r="AI1045" s="2" t="s">
        <v>904</v>
      </c>
      <c r="AJ1045" s="2" t="s">
        <v>904</v>
      </c>
      <c r="AK1045" s="177">
        <v>464.59346705640985</v>
      </c>
      <c r="AL1045" s="2" t="s">
        <v>904</v>
      </c>
      <c r="AM1045" s="2" t="s">
        <v>904</v>
      </c>
      <c r="AN1045" s="2" t="s">
        <v>904</v>
      </c>
      <c r="AO1045" s="2" t="s">
        <v>904</v>
      </c>
      <c r="AP1045" s="2" t="s">
        <v>904</v>
      </c>
      <c r="AQ1045" s="2" t="s">
        <v>904</v>
      </c>
      <c r="AR1045" s="2" t="s">
        <v>904</v>
      </c>
      <c r="AS1045" s="2" t="s">
        <v>904</v>
      </c>
      <c r="AT1045" s="2" t="s">
        <v>904</v>
      </c>
      <c r="AU1045" s="2" t="s">
        <v>904</v>
      </c>
      <c r="AV1045" s="2" t="s">
        <v>904</v>
      </c>
      <c r="AW1045" s="2" t="s">
        <v>904</v>
      </c>
      <c r="AX1045" s="2" t="s">
        <v>904</v>
      </c>
      <c r="AY1045" s="2" t="s">
        <v>904</v>
      </c>
      <c r="AZ1045" s="2" t="s">
        <v>904</v>
      </c>
      <c r="BA1045" s="205">
        <v>1.9832532300785445E7</v>
      </c>
      <c r="BB1045" s="205">
        <v>11.086649439824896</v>
      </c>
      <c r="BC1045" s="205">
        <v>11.086649439824896</v>
      </c>
      <c r="BD1045" s="205">
        <v>11.086649439824896</v>
      </c>
      <c r="BE1045" s="205">
        <v>580.7418338205124</v>
      </c>
      <c r="BF1045" s="205">
        <v>580.7418338205124</v>
      </c>
      <c r="BG1045" s="205">
        <v>0.0</v>
      </c>
      <c r="BH1045" s="205">
        <v>464.59346705640985</v>
      </c>
      <c r="BI1045" s="2" t="s">
        <v>904</v>
      </c>
      <c r="BJ1045" s="2" t="s">
        <v>904</v>
      </c>
      <c r="BK1045" s="203">
        <v>5128.161960885044</v>
      </c>
      <c r="BL1045" s="2">
        <v>3.0</v>
      </c>
      <c r="BM1045" s="207">
        <v>5128.161960885044</v>
      </c>
      <c r="BN1045" s="208" t="s">
        <v>905</v>
      </c>
      <c r="BO1045" s="87">
        <v>20.0</v>
      </c>
      <c r="BP1045" s="101">
        <v>0.05</v>
      </c>
      <c r="BQ1045" s="101">
        <v>0.04</v>
      </c>
      <c r="BR1045" s="2">
        <v>100.0</v>
      </c>
      <c r="BS1045" s="2">
        <v>100.0</v>
      </c>
    </row>
    <row r="1046" ht="12.75" customHeight="1">
      <c r="A1046" s="87" t="str">
        <f t="shared" si="1"/>
        <v>United States Salt marsh Conservation  Small</v>
      </c>
      <c r="B1046" s="87" t="s">
        <v>161</v>
      </c>
      <c r="C1046" s="203" t="s">
        <v>183</v>
      </c>
      <c r="D1046" s="203" t="s">
        <v>583</v>
      </c>
      <c r="E1046" s="203" t="s">
        <v>168</v>
      </c>
      <c r="F1046" s="203" t="s">
        <v>175</v>
      </c>
      <c r="G1046" s="2"/>
      <c r="H1046" s="177">
        <v>800.0</v>
      </c>
      <c r="I1046" s="2" t="s">
        <v>907</v>
      </c>
      <c r="J1046" s="2">
        <v>227817.18583296207</v>
      </c>
      <c r="K1046" s="2">
        <v>1.8614844233236843E8</v>
      </c>
      <c r="L1046" s="204">
        <v>-3108012.575124981</v>
      </c>
      <c r="M1046" s="92">
        <v>3955280.361543733</v>
      </c>
      <c r="N1046" s="92">
        <v>5721726.231414076</v>
      </c>
      <c r="O1046" s="92">
        <v>1475926.4110150202</v>
      </c>
      <c r="P1046" s="92">
        <v>1576566.6666666665</v>
      </c>
      <c r="Q1046" s="92">
        <v>2479353.950528713</v>
      </c>
      <c r="R1046" s="92">
        <v>4145159.56474741</v>
      </c>
      <c r="S1046" s="92">
        <v>1969.4924398167643</v>
      </c>
      <c r="T1046" s="92">
        <v>1575.5939518534115</v>
      </c>
      <c r="U1046" s="92">
        <v>847267.7864187525</v>
      </c>
      <c r="V1046" s="92">
        <v>1558444.4595703923</v>
      </c>
      <c r="W1046" s="92">
        <v>2510.342437460512</v>
      </c>
      <c r="X1046" s="92">
        <v>4944.100451929667</v>
      </c>
      <c r="Y1046" s="92">
        <v>461219.3250494756</v>
      </c>
      <c r="Z1046" s="92">
        <v>2.4618655497709554</v>
      </c>
      <c r="AA1046" s="92">
        <v>1059.0847330234405</v>
      </c>
      <c r="AB1046" s="87">
        <v>4000.0</v>
      </c>
      <c r="AC1046" s="2">
        <v>3108012.575124981</v>
      </c>
      <c r="AD1046" s="92">
        <v>1475926.4110150202</v>
      </c>
      <c r="AE1046" s="92">
        <v>2479353.950528713</v>
      </c>
      <c r="AF1046" s="92">
        <v>847267.7864187525</v>
      </c>
      <c r="AG1046" s="92">
        <v>2510.342437460512</v>
      </c>
      <c r="AH1046" s="2" t="s">
        <v>904</v>
      </c>
      <c r="AI1046" s="2" t="s">
        <v>904</v>
      </c>
      <c r="AJ1046" s="2" t="s">
        <v>904</v>
      </c>
      <c r="AK1046" s="177">
        <v>1575.5939518534115</v>
      </c>
      <c r="AL1046" s="2" t="s">
        <v>904</v>
      </c>
      <c r="AM1046" s="2" t="s">
        <v>904</v>
      </c>
      <c r="AN1046" s="2" t="s">
        <v>904</v>
      </c>
      <c r="AO1046" s="2" t="s">
        <v>904</v>
      </c>
      <c r="AP1046" s="2" t="s">
        <v>904</v>
      </c>
      <c r="AQ1046" s="2" t="s">
        <v>904</v>
      </c>
      <c r="AR1046" s="2" t="s">
        <v>904</v>
      </c>
      <c r="AS1046" s="2" t="s">
        <v>904</v>
      </c>
      <c r="AT1046" s="2" t="s">
        <v>904</v>
      </c>
      <c r="AU1046" s="2" t="s">
        <v>904</v>
      </c>
      <c r="AV1046" s="2" t="s">
        <v>904</v>
      </c>
      <c r="AW1046" s="2" t="s">
        <v>904</v>
      </c>
      <c r="AX1046" s="2" t="s">
        <v>904</v>
      </c>
      <c r="AY1046" s="2" t="s">
        <v>904</v>
      </c>
      <c r="AZ1046" s="2" t="s">
        <v>904</v>
      </c>
      <c r="BA1046" s="205">
        <v>3.865747200641543E7</v>
      </c>
      <c r="BB1046" s="205">
        <v>8.575703893412197</v>
      </c>
      <c r="BC1046" s="205">
        <v>8.575703893412197</v>
      </c>
      <c r="BD1046" s="205">
        <v>8.575703893412197</v>
      </c>
      <c r="BE1046" s="205">
        <v>1969.4924398167643</v>
      </c>
      <c r="BF1046" s="205">
        <v>1969.4924398167643</v>
      </c>
      <c r="BG1046" s="205">
        <v>0.0</v>
      </c>
      <c r="BH1046" s="205">
        <v>1575.5939518534115</v>
      </c>
      <c r="BI1046" s="2" t="s">
        <v>904</v>
      </c>
      <c r="BJ1046" s="2" t="s">
        <v>904</v>
      </c>
      <c r="BK1046" s="203">
        <v>817.0956973757652</v>
      </c>
      <c r="BL1046" s="2">
        <v>1.0</v>
      </c>
      <c r="BM1046" s="207">
        <v>817.0956973757652</v>
      </c>
      <c r="BN1046" s="208" t="s">
        <v>905</v>
      </c>
      <c r="BO1046" s="87">
        <v>20.0</v>
      </c>
      <c r="BP1046" s="101">
        <v>0.05</v>
      </c>
      <c r="BQ1046" s="101">
        <v>0.04</v>
      </c>
      <c r="BR1046" s="2">
        <v>100.0</v>
      </c>
      <c r="BS1046" s="2">
        <v>100.0</v>
      </c>
    </row>
    <row r="1047" ht="12.75" customHeight="1">
      <c r="A1047" s="87" t="str">
        <f t="shared" si="1"/>
        <v>United States Salt marsh Conservation  Small</v>
      </c>
      <c r="B1047" s="87" t="s">
        <v>161</v>
      </c>
      <c r="C1047" s="203" t="s">
        <v>183</v>
      </c>
      <c r="D1047" s="203" t="s">
        <v>583</v>
      </c>
      <c r="E1047" s="203" t="s">
        <v>168</v>
      </c>
      <c r="F1047" s="203" t="s">
        <v>175</v>
      </c>
      <c r="G1047" s="2"/>
      <c r="H1047" s="177">
        <v>800.0</v>
      </c>
      <c r="I1047" s="2" t="s">
        <v>907</v>
      </c>
      <c r="J1047" s="2">
        <v>227817.18583296207</v>
      </c>
      <c r="K1047" s="2">
        <v>1.8614844233236843E8</v>
      </c>
      <c r="L1047" s="204">
        <v>-3108012.575124981</v>
      </c>
      <c r="M1047" s="92">
        <v>3955280.361543733</v>
      </c>
      <c r="N1047" s="92">
        <v>5721726.231414076</v>
      </c>
      <c r="O1047" s="92">
        <v>1475926.4110150202</v>
      </c>
      <c r="P1047" s="92">
        <v>1576566.6666666665</v>
      </c>
      <c r="Q1047" s="92">
        <v>2479353.950528713</v>
      </c>
      <c r="R1047" s="92">
        <v>4145159.56474741</v>
      </c>
      <c r="S1047" s="92">
        <v>1969.4924398167643</v>
      </c>
      <c r="T1047" s="92">
        <v>1575.5939518534115</v>
      </c>
      <c r="U1047" s="92">
        <v>847267.7864187525</v>
      </c>
      <c r="V1047" s="92">
        <v>1558444.4595703923</v>
      </c>
      <c r="W1047" s="92">
        <v>2510.342437460512</v>
      </c>
      <c r="X1047" s="92">
        <v>4944.100451929667</v>
      </c>
      <c r="Y1047" s="92">
        <v>461219.3250494756</v>
      </c>
      <c r="Z1047" s="92">
        <v>2.4618655497709554</v>
      </c>
      <c r="AA1047" s="92">
        <v>1059.0847330234405</v>
      </c>
      <c r="AB1047" s="87">
        <v>4000.0</v>
      </c>
      <c r="AC1047" s="2">
        <v>3108012.575124981</v>
      </c>
      <c r="AD1047" s="92">
        <v>1475926.4110150202</v>
      </c>
      <c r="AE1047" s="92">
        <v>2479353.950528713</v>
      </c>
      <c r="AF1047" s="92">
        <v>847267.7864187525</v>
      </c>
      <c r="AG1047" s="92">
        <v>2510.342437460512</v>
      </c>
      <c r="AH1047" s="2" t="s">
        <v>904</v>
      </c>
      <c r="AI1047" s="2" t="s">
        <v>904</v>
      </c>
      <c r="AJ1047" s="2" t="s">
        <v>904</v>
      </c>
      <c r="AK1047" s="177">
        <v>1575.5939518534115</v>
      </c>
      <c r="AL1047" s="2" t="s">
        <v>904</v>
      </c>
      <c r="AM1047" s="2" t="s">
        <v>904</v>
      </c>
      <c r="AN1047" s="2" t="s">
        <v>904</v>
      </c>
      <c r="AO1047" s="2" t="s">
        <v>904</v>
      </c>
      <c r="AP1047" s="2" t="s">
        <v>904</v>
      </c>
      <c r="AQ1047" s="2" t="s">
        <v>904</v>
      </c>
      <c r="AR1047" s="2" t="s">
        <v>904</v>
      </c>
      <c r="AS1047" s="2" t="s">
        <v>904</v>
      </c>
      <c r="AT1047" s="2" t="s">
        <v>904</v>
      </c>
      <c r="AU1047" s="2" t="s">
        <v>904</v>
      </c>
      <c r="AV1047" s="2" t="s">
        <v>904</v>
      </c>
      <c r="AW1047" s="2" t="s">
        <v>904</v>
      </c>
      <c r="AX1047" s="2" t="s">
        <v>904</v>
      </c>
      <c r="AY1047" s="2" t="s">
        <v>904</v>
      </c>
      <c r="AZ1047" s="2" t="s">
        <v>904</v>
      </c>
      <c r="BA1047" s="205">
        <v>3.865747200641543E7</v>
      </c>
      <c r="BB1047" s="205">
        <v>8.575703893412197</v>
      </c>
      <c r="BC1047" s="205">
        <v>8.575703893412197</v>
      </c>
      <c r="BD1047" s="205">
        <v>8.575703893412197</v>
      </c>
      <c r="BE1047" s="205">
        <v>1969.4924398167643</v>
      </c>
      <c r="BF1047" s="205">
        <v>1969.4924398167643</v>
      </c>
      <c r="BG1047" s="205">
        <v>0.0</v>
      </c>
      <c r="BH1047" s="205">
        <v>1575.5939518534115</v>
      </c>
      <c r="BI1047" s="2" t="s">
        <v>904</v>
      </c>
      <c r="BJ1047" s="2" t="s">
        <v>904</v>
      </c>
      <c r="BK1047" s="203">
        <v>817.0956973757652</v>
      </c>
      <c r="BL1047" s="2">
        <v>1.0</v>
      </c>
      <c r="BM1047" s="207">
        <v>817.0956973757652</v>
      </c>
      <c r="BN1047" s="208" t="s">
        <v>905</v>
      </c>
      <c r="BO1047" s="87">
        <v>20.0</v>
      </c>
      <c r="BP1047" s="101">
        <v>0.05</v>
      </c>
      <c r="BQ1047" s="101">
        <v>0.04</v>
      </c>
      <c r="BR1047" s="2">
        <v>100.0</v>
      </c>
      <c r="BS1047" s="2">
        <v>100.0</v>
      </c>
    </row>
    <row r="1048" ht="12.75" customHeight="1">
      <c r="A1048" s="87" t="str">
        <f t="shared" si="1"/>
        <v>United States Mangrove Conservation  Small</v>
      </c>
      <c r="B1048" s="87" t="s">
        <v>161</v>
      </c>
      <c r="C1048" s="203" t="s">
        <v>183</v>
      </c>
      <c r="D1048" s="203" t="s">
        <v>583</v>
      </c>
      <c r="E1048" s="203" t="s">
        <v>160</v>
      </c>
      <c r="F1048" s="203" t="s">
        <v>175</v>
      </c>
      <c r="G1048" s="2"/>
      <c r="H1048" s="177">
        <v>4000.0</v>
      </c>
      <c r="I1048" s="2" t="s">
        <v>907</v>
      </c>
      <c r="J1048" s="2">
        <v>1350471.5908903764</v>
      </c>
      <c r="K1048" s="2">
        <v>4.051414772671129E7</v>
      </c>
      <c r="L1048" s="204">
        <v>1467311.9099202156</v>
      </c>
      <c r="M1048" s="92">
        <v>4856871.705656467</v>
      </c>
      <c r="N1048" s="92">
        <v>7378814.951201776</v>
      </c>
      <c r="O1048" s="92">
        <v>1475926.4110150202</v>
      </c>
      <c r="P1048" s="92">
        <v>1576566.6666666665</v>
      </c>
      <c r="Q1048" s="92">
        <v>3380945.2946414473</v>
      </c>
      <c r="R1048" s="92">
        <v>5802248.284535109</v>
      </c>
      <c r="S1048" s="92">
        <v>591386.9521492263</v>
      </c>
      <c r="T1048" s="92">
        <v>473109.56171938113</v>
      </c>
      <c r="U1048" s="92">
        <v>9342703.678559044</v>
      </c>
      <c r="V1048" s="92">
        <v>1.7186263721912332E7</v>
      </c>
      <c r="W1048" s="92">
        <v>10.265849812896528</v>
      </c>
      <c r="X1048" s="92">
        <v>1214.2179264141168</v>
      </c>
      <c r="Y1048" s="92">
        <v>7441.099911073166</v>
      </c>
      <c r="Z1048" s="92">
        <v>147.84673803730658</v>
      </c>
      <c r="AA1048" s="92">
        <v>2335.675919639761</v>
      </c>
      <c r="AB1048" s="87">
        <v>20000.0</v>
      </c>
      <c r="AC1048" s="2">
        <v>0.0</v>
      </c>
      <c r="AD1048" s="92">
        <v>1475926.4110150202</v>
      </c>
      <c r="AE1048" s="92">
        <v>3380945.2946414473</v>
      </c>
      <c r="AF1048" s="92">
        <v>9342703.678559044</v>
      </c>
      <c r="AG1048" s="92">
        <v>10.265849812896528</v>
      </c>
      <c r="AH1048" s="2" t="s">
        <v>904</v>
      </c>
      <c r="AI1048" s="2" t="s">
        <v>904</v>
      </c>
      <c r="AJ1048" s="2" t="s">
        <v>904</v>
      </c>
      <c r="AK1048" s="177">
        <v>473109.56171938113</v>
      </c>
      <c r="AL1048" s="2" t="s">
        <v>904</v>
      </c>
      <c r="AM1048" s="2" t="s">
        <v>904</v>
      </c>
      <c r="AN1048" s="2" t="s">
        <v>904</v>
      </c>
      <c r="AO1048" s="2" t="s">
        <v>904</v>
      </c>
      <c r="AP1048" s="2" t="s">
        <v>904</v>
      </c>
      <c r="AQ1048" s="2" t="s">
        <v>904</v>
      </c>
      <c r="AR1048" s="2" t="s">
        <v>904</v>
      </c>
      <c r="AS1048" s="2" t="s">
        <v>904</v>
      </c>
      <c r="AT1048" s="2" t="s">
        <v>904</v>
      </c>
      <c r="AU1048" s="2" t="s">
        <v>904</v>
      </c>
      <c r="AV1048" s="2" t="s">
        <v>904</v>
      </c>
      <c r="AW1048" s="2" t="s">
        <v>904</v>
      </c>
      <c r="AX1048" s="2" t="s">
        <v>904</v>
      </c>
      <c r="AY1048" s="2" t="s">
        <v>904</v>
      </c>
      <c r="AZ1048" s="2" t="s">
        <v>904</v>
      </c>
      <c r="BA1048" s="205">
        <v>4453780.038371273</v>
      </c>
      <c r="BB1048" s="205">
        <v>652.7088419319452</v>
      </c>
      <c r="BC1048" s="205">
        <v>652.7088419319452</v>
      </c>
      <c r="BD1048" s="205">
        <v>652.7088419319452</v>
      </c>
      <c r="BE1048" s="205">
        <v>591386.9521492263</v>
      </c>
      <c r="BF1048" s="205">
        <v>591386.9521492263</v>
      </c>
      <c r="BG1048" s="205">
        <v>0.0</v>
      </c>
      <c r="BH1048" s="205">
        <v>473109.56171938113</v>
      </c>
      <c r="BI1048" s="2" t="s">
        <v>904</v>
      </c>
      <c r="BJ1048" s="2" t="s">
        <v>904</v>
      </c>
      <c r="BK1048" s="203">
        <v>30.0</v>
      </c>
      <c r="BL1048" s="2">
        <v>3.0</v>
      </c>
      <c r="BM1048" s="207">
        <v>30.0</v>
      </c>
      <c r="BN1048" s="208" t="s">
        <v>906</v>
      </c>
      <c r="BO1048" s="87">
        <v>20.0</v>
      </c>
      <c r="BP1048" s="101">
        <v>0.05</v>
      </c>
      <c r="BQ1048" s="101">
        <v>0.04</v>
      </c>
      <c r="BR1048" s="2">
        <v>100.0</v>
      </c>
      <c r="BS1048" s="2">
        <v>100.0</v>
      </c>
    </row>
    <row r="1049" ht="12.75" customHeight="1">
      <c r="A1049" s="87" t="str">
        <f t="shared" si="1"/>
        <v>United States Mangrove Conservation  Small</v>
      </c>
      <c r="B1049" s="87" t="s">
        <v>161</v>
      </c>
      <c r="C1049" s="203" t="s">
        <v>183</v>
      </c>
      <c r="D1049" s="203" t="s">
        <v>583</v>
      </c>
      <c r="E1049" s="203" t="s">
        <v>160</v>
      </c>
      <c r="F1049" s="203" t="s">
        <v>175</v>
      </c>
      <c r="G1049" s="2"/>
      <c r="H1049" s="177">
        <v>4000.0</v>
      </c>
      <c r="I1049" s="2" t="s">
        <v>907</v>
      </c>
      <c r="J1049" s="2">
        <v>1350471.5908903764</v>
      </c>
      <c r="K1049" s="2">
        <v>4.051414772671129E7</v>
      </c>
      <c r="L1049" s="204">
        <v>1467311.9099202156</v>
      </c>
      <c r="M1049" s="92">
        <v>4856871.705656467</v>
      </c>
      <c r="N1049" s="92">
        <v>7378814.951201776</v>
      </c>
      <c r="O1049" s="92">
        <v>1475926.4110150202</v>
      </c>
      <c r="P1049" s="92">
        <v>1576566.6666666665</v>
      </c>
      <c r="Q1049" s="92">
        <v>3380945.2946414473</v>
      </c>
      <c r="R1049" s="92">
        <v>5802248.284535109</v>
      </c>
      <c r="S1049" s="92">
        <v>591386.9521492263</v>
      </c>
      <c r="T1049" s="92">
        <v>473109.56171938113</v>
      </c>
      <c r="U1049" s="92">
        <v>9342703.678559044</v>
      </c>
      <c r="V1049" s="92">
        <v>1.7186263721912332E7</v>
      </c>
      <c r="W1049" s="92">
        <v>10.265849812896528</v>
      </c>
      <c r="X1049" s="92">
        <v>1214.2179264141168</v>
      </c>
      <c r="Y1049" s="92">
        <v>7441.099911073166</v>
      </c>
      <c r="Z1049" s="92">
        <v>147.84673803730658</v>
      </c>
      <c r="AA1049" s="92">
        <v>2335.675919639761</v>
      </c>
      <c r="AB1049" s="87">
        <v>20000.0</v>
      </c>
      <c r="AC1049" s="2">
        <v>0.0</v>
      </c>
      <c r="AD1049" s="92">
        <v>1475926.4110150202</v>
      </c>
      <c r="AE1049" s="92">
        <v>3380945.2946414473</v>
      </c>
      <c r="AF1049" s="92">
        <v>9342703.678559044</v>
      </c>
      <c r="AG1049" s="92">
        <v>10.265849812896528</v>
      </c>
      <c r="AH1049" s="2" t="s">
        <v>904</v>
      </c>
      <c r="AI1049" s="2" t="s">
        <v>904</v>
      </c>
      <c r="AJ1049" s="2" t="s">
        <v>904</v>
      </c>
      <c r="AK1049" s="177">
        <v>473109.56171938113</v>
      </c>
      <c r="AL1049" s="2" t="s">
        <v>904</v>
      </c>
      <c r="AM1049" s="2" t="s">
        <v>904</v>
      </c>
      <c r="AN1049" s="2" t="s">
        <v>904</v>
      </c>
      <c r="AO1049" s="2" t="s">
        <v>904</v>
      </c>
      <c r="AP1049" s="2" t="s">
        <v>904</v>
      </c>
      <c r="AQ1049" s="2" t="s">
        <v>904</v>
      </c>
      <c r="AR1049" s="2" t="s">
        <v>904</v>
      </c>
      <c r="AS1049" s="2" t="s">
        <v>904</v>
      </c>
      <c r="AT1049" s="2" t="s">
        <v>904</v>
      </c>
      <c r="AU1049" s="2" t="s">
        <v>904</v>
      </c>
      <c r="AV1049" s="2" t="s">
        <v>904</v>
      </c>
      <c r="AW1049" s="2" t="s">
        <v>904</v>
      </c>
      <c r="AX1049" s="2" t="s">
        <v>904</v>
      </c>
      <c r="AY1049" s="2" t="s">
        <v>904</v>
      </c>
      <c r="AZ1049" s="2" t="s">
        <v>904</v>
      </c>
      <c r="BA1049" s="205">
        <v>4453780.038371273</v>
      </c>
      <c r="BB1049" s="205">
        <v>652.7088419319452</v>
      </c>
      <c r="BC1049" s="205">
        <v>652.7088419319452</v>
      </c>
      <c r="BD1049" s="205">
        <v>652.7088419319452</v>
      </c>
      <c r="BE1049" s="205">
        <v>591386.9521492263</v>
      </c>
      <c r="BF1049" s="205">
        <v>591386.9521492263</v>
      </c>
      <c r="BG1049" s="205">
        <v>0.0</v>
      </c>
      <c r="BH1049" s="205">
        <v>473109.56171938113</v>
      </c>
      <c r="BI1049" s="2" t="s">
        <v>904</v>
      </c>
      <c r="BJ1049" s="2" t="s">
        <v>904</v>
      </c>
      <c r="BK1049" s="203">
        <v>30.0</v>
      </c>
      <c r="BL1049" s="2">
        <v>3.0</v>
      </c>
      <c r="BM1049" s="207">
        <v>30.0</v>
      </c>
      <c r="BN1049" s="208" t="s">
        <v>906</v>
      </c>
      <c r="BO1049" s="87">
        <v>20.0</v>
      </c>
      <c r="BP1049" s="101">
        <v>0.05</v>
      </c>
      <c r="BQ1049" s="101">
        <v>0.04</v>
      </c>
      <c r="BR1049" s="2">
        <v>100.0</v>
      </c>
      <c r="BS1049" s="2">
        <v>100.0</v>
      </c>
    </row>
    <row r="1050" ht="12.75" customHeight="1">
      <c r="A1050" s="87" t="str">
        <f t="shared" si="1"/>
        <v>United States Seagrass Conservation  Small</v>
      </c>
      <c r="B1050" s="87" t="s">
        <v>161</v>
      </c>
      <c r="C1050" s="203" t="s">
        <v>183</v>
      </c>
      <c r="D1050" s="203" t="s">
        <v>583</v>
      </c>
      <c r="E1050" s="203" t="s">
        <v>167</v>
      </c>
      <c r="F1050" s="203" t="s">
        <v>175</v>
      </c>
      <c r="G1050" s="2"/>
      <c r="H1050" s="177">
        <v>400.0</v>
      </c>
      <c r="I1050" s="2" t="s">
        <v>907</v>
      </c>
      <c r="J1050" s="2">
        <v>104695.99261570247</v>
      </c>
      <c r="K1050" s="2">
        <v>3140879.778471074</v>
      </c>
      <c r="L1050" s="204">
        <v>-3862372.6106253914</v>
      </c>
      <c r="M1050" s="92">
        <v>3871324.2292385176</v>
      </c>
      <c r="N1050" s="92">
        <v>5567371.818287609</v>
      </c>
      <c r="O1050" s="92">
        <v>1475926.4110150202</v>
      </c>
      <c r="P1050" s="92">
        <v>1576566.6666666665</v>
      </c>
      <c r="Q1050" s="92">
        <v>2395397.8182234974</v>
      </c>
      <c r="R1050" s="92">
        <v>3990805.151620942</v>
      </c>
      <c r="S1050" s="92">
        <v>580.7418338205124</v>
      </c>
      <c r="T1050" s="92">
        <v>464.59346705640985</v>
      </c>
      <c r="U1050" s="92">
        <v>8951.618613126217</v>
      </c>
      <c r="V1050" s="92">
        <v>17122.32927531074</v>
      </c>
      <c r="W1050" s="92">
        <v>8332.713444652183</v>
      </c>
      <c r="X1050" s="92">
        <v>9678.310573096294</v>
      </c>
      <c r="Y1050" s="92">
        <v>349187.9354759919</v>
      </c>
      <c r="Z1050" s="92">
        <v>1.451854584551281</v>
      </c>
      <c r="AA1050" s="92">
        <v>22.37904653281554</v>
      </c>
      <c r="AB1050" s="87">
        <v>2000.0</v>
      </c>
      <c r="AC1050" s="2">
        <v>3862372.6106253914</v>
      </c>
      <c r="AD1050" s="92">
        <v>1475926.4110150202</v>
      </c>
      <c r="AE1050" s="92">
        <v>2395397.8182234974</v>
      </c>
      <c r="AF1050" s="92">
        <v>8951.618613126217</v>
      </c>
      <c r="AG1050" s="92">
        <v>8332.713444652183</v>
      </c>
      <c r="AH1050" s="2" t="s">
        <v>904</v>
      </c>
      <c r="AI1050" s="2" t="s">
        <v>904</v>
      </c>
      <c r="AJ1050" s="2" t="s">
        <v>904</v>
      </c>
      <c r="AK1050" s="177">
        <v>464.59346705640985</v>
      </c>
      <c r="AL1050" s="2" t="s">
        <v>904</v>
      </c>
      <c r="AM1050" s="2" t="s">
        <v>904</v>
      </c>
      <c r="AN1050" s="2" t="s">
        <v>904</v>
      </c>
      <c r="AO1050" s="2" t="s">
        <v>904</v>
      </c>
      <c r="AP1050" s="2" t="s">
        <v>904</v>
      </c>
      <c r="AQ1050" s="2" t="s">
        <v>904</v>
      </c>
      <c r="AR1050" s="2" t="s">
        <v>904</v>
      </c>
      <c r="AS1050" s="2" t="s">
        <v>904</v>
      </c>
      <c r="AT1050" s="2" t="s">
        <v>904</v>
      </c>
      <c r="AU1050" s="2" t="s">
        <v>904</v>
      </c>
      <c r="AV1050" s="2" t="s">
        <v>904</v>
      </c>
      <c r="AW1050" s="2" t="s">
        <v>904</v>
      </c>
      <c r="AX1050" s="2" t="s">
        <v>904</v>
      </c>
      <c r="AY1050" s="2" t="s">
        <v>904</v>
      </c>
      <c r="AZ1050" s="2" t="s">
        <v>904</v>
      </c>
      <c r="BA1050" s="205">
        <v>2.9865403398862943E7</v>
      </c>
      <c r="BB1050" s="205">
        <v>11.086649439824896</v>
      </c>
      <c r="BC1050" s="205">
        <v>11.086649439824896</v>
      </c>
      <c r="BD1050" s="205">
        <v>11.086649439824896</v>
      </c>
      <c r="BE1050" s="205">
        <v>580.7418338205124</v>
      </c>
      <c r="BF1050" s="205">
        <v>580.7418338205124</v>
      </c>
      <c r="BG1050" s="205">
        <v>0.0</v>
      </c>
      <c r="BH1050" s="205">
        <v>464.59346705640985</v>
      </c>
      <c r="BI1050" s="2" t="s">
        <v>904</v>
      </c>
      <c r="BJ1050" s="2" t="s">
        <v>904</v>
      </c>
      <c r="BK1050" s="203">
        <v>30.0</v>
      </c>
      <c r="BL1050" s="2">
        <v>1.0</v>
      </c>
      <c r="BM1050" s="207">
        <v>30.0</v>
      </c>
      <c r="BN1050" s="208" t="s">
        <v>906</v>
      </c>
      <c r="BO1050" s="87">
        <v>20.0</v>
      </c>
      <c r="BP1050" s="101">
        <v>0.05</v>
      </c>
      <c r="BQ1050" s="101">
        <v>0.04</v>
      </c>
      <c r="BR1050" s="2">
        <v>100.0</v>
      </c>
      <c r="BS1050" s="2">
        <v>100.0</v>
      </c>
    </row>
    <row r="1051" ht="12.75" customHeight="1">
      <c r="A1051" s="87" t="str">
        <f t="shared" si="1"/>
        <v>United States Seagrass Conservation  Small</v>
      </c>
      <c r="B1051" s="87" t="s">
        <v>161</v>
      </c>
      <c r="C1051" s="203" t="s">
        <v>183</v>
      </c>
      <c r="D1051" s="203" t="s">
        <v>583</v>
      </c>
      <c r="E1051" s="203" t="s">
        <v>167</v>
      </c>
      <c r="F1051" s="203" t="s">
        <v>175</v>
      </c>
      <c r="G1051" s="2"/>
      <c r="H1051" s="177">
        <v>400.0</v>
      </c>
      <c r="I1051" s="2" t="s">
        <v>907</v>
      </c>
      <c r="J1051" s="2">
        <v>104695.99261570247</v>
      </c>
      <c r="K1051" s="2">
        <v>3140879.778471074</v>
      </c>
      <c r="L1051" s="204">
        <v>-3862372.6106253914</v>
      </c>
      <c r="M1051" s="92">
        <v>3871324.2292385176</v>
      </c>
      <c r="N1051" s="92">
        <v>5567371.818287609</v>
      </c>
      <c r="O1051" s="92">
        <v>1475926.4110150202</v>
      </c>
      <c r="P1051" s="92">
        <v>1576566.6666666665</v>
      </c>
      <c r="Q1051" s="92">
        <v>2395397.8182234974</v>
      </c>
      <c r="R1051" s="92">
        <v>3990805.151620942</v>
      </c>
      <c r="S1051" s="92">
        <v>580.7418338205124</v>
      </c>
      <c r="T1051" s="92">
        <v>464.59346705640985</v>
      </c>
      <c r="U1051" s="92">
        <v>8951.618613126217</v>
      </c>
      <c r="V1051" s="92">
        <v>17122.32927531074</v>
      </c>
      <c r="W1051" s="92">
        <v>8332.713444652183</v>
      </c>
      <c r="X1051" s="92">
        <v>9678.310573096294</v>
      </c>
      <c r="Y1051" s="92">
        <v>349187.9354759919</v>
      </c>
      <c r="Z1051" s="92">
        <v>1.451854584551281</v>
      </c>
      <c r="AA1051" s="92">
        <v>22.37904653281554</v>
      </c>
      <c r="AB1051" s="87">
        <v>2000.0</v>
      </c>
      <c r="AC1051" s="2">
        <v>3862372.6106253914</v>
      </c>
      <c r="AD1051" s="92">
        <v>1475926.4110150202</v>
      </c>
      <c r="AE1051" s="92">
        <v>2395397.8182234974</v>
      </c>
      <c r="AF1051" s="92">
        <v>8951.618613126217</v>
      </c>
      <c r="AG1051" s="92">
        <v>8332.713444652183</v>
      </c>
      <c r="AH1051" s="2" t="s">
        <v>904</v>
      </c>
      <c r="AI1051" s="2" t="s">
        <v>904</v>
      </c>
      <c r="AJ1051" s="2" t="s">
        <v>904</v>
      </c>
      <c r="AK1051" s="177">
        <v>464.59346705640985</v>
      </c>
      <c r="AL1051" s="2" t="s">
        <v>904</v>
      </c>
      <c r="AM1051" s="2" t="s">
        <v>904</v>
      </c>
      <c r="AN1051" s="2" t="s">
        <v>904</v>
      </c>
      <c r="AO1051" s="2" t="s">
        <v>904</v>
      </c>
      <c r="AP1051" s="2" t="s">
        <v>904</v>
      </c>
      <c r="AQ1051" s="2" t="s">
        <v>904</v>
      </c>
      <c r="AR1051" s="2" t="s">
        <v>904</v>
      </c>
      <c r="AS1051" s="2" t="s">
        <v>904</v>
      </c>
      <c r="AT1051" s="2" t="s">
        <v>904</v>
      </c>
      <c r="AU1051" s="2" t="s">
        <v>904</v>
      </c>
      <c r="AV1051" s="2" t="s">
        <v>904</v>
      </c>
      <c r="AW1051" s="2" t="s">
        <v>904</v>
      </c>
      <c r="AX1051" s="2" t="s">
        <v>904</v>
      </c>
      <c r="AY1051" s="2" t="s">
        <v>904</v>
      </c>
      <c r="AZ1051" s="2" t="s">
        <v>904</v>
      </c>
      <c r="BA1051" s="205">
        <v>2.9865403398862943E7</v>
      </c>
      <c r="BB1051" s="205">
        <v>11.086649439824896</v>
      </c>
      <c r="BC1051" s="205">
        <v>11.086649439824896</v>
      </c>
      <c r="BD1051" s="205">
        <v>11.086649439824896</v>
      </c>
      <c r="BE1051" s="205">
        <v>580.7418338205124</v>
      </c>
      <c r="BF1051" s="205">
        <v>580.7418338205124</v>
      </c>
      <c r="BG1051" s="205">
        <v>0.0</v>
      </c>
      <c r="BH1051" s="205">
        <v>464.59346705640985</v>
      </c>
      <c r="BI1051" s="2" t="s">
        <v>904</v>
      </c>
      <c r="BJ1051" s="2" t="s">
        <v>904</v>
      </c>
      <c r="BK1051" s="203">
        <v>30.0</v>
      </c>
      <c r="BL1051" s="2">
        <v>1.0</v>
      </c>
      <c r="BM1051" s="207">
        <v>30.0</v>
      </c>
      <c r="BN1051" s="208" t="s">
        <v>906</v>
      </c>
      <c r="BO1051" s="87">
        <v>20.0</v>
      </c>
      <c r="BP1051" s="101">
        <v>0.05</v>
      </c>
      <c r="BQ1051" s="101">
        <v>0.04</v>
      </c>
      <c r="BR1051" s="2">
        <v>100.0</v>
      </c>
      <c r="BS1051" s="2">
        <v>100.0</v>
      </c>
    </row>
    <row r="1052" ht="12.75" customHeight="1">
      <c r="A1052" s="87" t="str">
        <f t="shared" si="1"/>
        <v>United States Salt marsh Conservation  Small</v>
      </c>
      <c r="B1052" s="87" t="s">
        <v>161</v>
      </c>
      <c r="C1052" s="203" t="s">
        <v>183</v>
      </c>
      <c r="D1052" s="203" t="s">
        <v>583</v>
      </c>
      <c r="E1052" s="203" t="s">
        <v>168</v>
      </c>
      <c r="F1052" s="203" t="s">
        <v>175</v>
      </c>
      <c r="G1052" s="2"/>
      <c r="H1052" s="177">
        <v>800.0</v>
      </c>
      <c r="I1052" s="2" t="s">
        <v>907</v>
      </c>
      <c r="J1052" s="2">
        <v>227817.18583296207</v>
      </c>
      <c r="K1052" s="2">
        <v>6834515.5749888625</v>
      </c>
      <c r="L1052" s="204">
        <v>-3842556.580461657</v>
      </c>
      <c r="M1052" s="92">
        <v>3873664.3609507685</v>
      </c>
      <c r="N1052" s="92">
        <v>5571603.677511698</v>
      </c>
      <c r="O1052" s="92">
        <v>1475926.4110150202</v>
      </c>
      <c r="P1052" s="92">
        <v>1576566.6666666665</v>
      </c>
      <c r="Q1052" s="92">
        <v>2397737.9499357482</v>
      </c>
      <c r="R1052" s="92">
        <v>3995037.0108450307</v>
      </c>
      <c r="S1052" s="92">
        <v>1969.4924398167643</v>
      </c>
      <c r="T1052" s="92">
        <v>1575.5939518534115</v>
      </c>
      <c r="U1052" s="92">
        <v>31107.780489111246</v>
      </c>
      <c r="V1052" s="92">
        <v>57218.92054659895</v>
      </c>
      <c r="W1052" s="92">
        <v>2458.5422890168356</v>
      </c>
      <c r="X1052" s="92">
        <v>4842.080451188461</v>
      </c>
      <c r="Y1052" s="92">
        <v>451702.20533459575</v>
      </c>
      <c r="Z1052" s="92">
        <v>2.4618655497709554</v>
      </c>
      <c r="AA1052" s="92">
        <v>38.88472561138906</v>
      </c>
      <c r="AB1052" s="87">
        <v>4000.0</v>
      </c>
      <c r="AC1052" s="2">
        <v>3842556.580461657</v>
      </c>
      <c r="AD1052" s="92">
        <v>1475926.4110150202</v>
      </c>
      <c r="AE1052" s="92">
        <v>2397737.9499357482</v>
      </c>
      <c r="AF1052" s="92">
        <v>31107.780489111246</v>
      </c>
      <c r="AG1052" s="92">
        <v>2458.5422890168356</v>
      </c>
      <c r="AH1052" s="2" t="s">
        <v>904</v>
      </c>
      <c r="AI1052" s="2" t="s">
        <v>904</v>
      </c>
      <c r="AJ1052" s="2" t="s">
        <v>904</v>
      </c>
      <c r="AK1052" s="177">
        <v>1575.5939518534115</v>
      </c>
      <c r="AL1052" s="2" t="s">
        <v>904</v>
      </c>
      <c r="AM1052" s="2" t="s">
        <v>904</v>
      </c>
      <c r="AN1052" s="2" t="s">
        <v>904</v>
      </c>
      <c r="AO1052" s="2" t="s">
        <v>904</v>
      </c>
      <c r="AP1052" s="2" t="s">
        <v>904</v>
      </c>
      <c r="AQ1052" s="2" t="s">
        <v>904</v>
      </c>
      <c r="AR1052" s="2" t="s">
        <v>904</v>
      </c>
      <c r="AS1052" s="2" t="s">
        <v>904</v>
      </c>
      <c r="AT1052" s="2" t="s">
        <v>904</v>
      </c>
      <c r="AU1052" s="2" t="s">
        <v>904</v>
      </c>
      <c r="AV1052" s="2" t="s">
        <v>904</v>
      </c>
      <c r="AW1052" s="2" t="s">
        <v>904</v>
      </c>
      <c r="AX1052" s="2" t="s">
        <v>904</v>
      </c>
      <c r="AY1052" s="2" t="s">
        <v>904</v>
      </c>
      <c r="AZ1052" s="2" t="s">
        <v>904</v>
      </c>
      <c r="BA1052" s="205">
        <v>3.865747200641543E7</v>
      </c>
      <c r="BB1052" s="205">
        <v>8.575703893412197</v>
      </c>
      <c r="BC1052" s="205">
        <v>8.575703893412197</v>
      </c>
      <c r="BD1052" s="205">
        <v>8.575703893412197</v>
      </c>
      <c r="BE1052" s="205">
        <v>1969.4924398167643</v>
      </c>
      <c r="BF1052" s="205">
        <v>1969.4924398167643</v>
      </c>
      <c r="BG1052" s="205">
        <v>0.0</v>
      </c>
      <c r="BH1052" s="205">
        <v>1575.5939518534115</v>
      </c>
      <c r="BI1052" s="2" t="s">
        <v>904</v>
      </c>
      <c r="BJ1052" s="2" t="s">
        <v>904</v>
      </c>
      <c r="BK1052" s="203">
        <v>30.0</v>
      </c>
      <c r="BL1052" s="2">
        <v>1.0</v>
      </c>
      <c r="BM1052" s="207">
        <v>30.0</v>
      </c>
      <c r="BN1052" s="208" t="s">
        <v>906</v>
      </c>
      <c r="BO1052" s="87">
        <v>20.0</v>
      </c>
      <c r="BP1052" s="101">
        <v>0.05</v>
      </c>
      <c r="BQ1052" s="101">
        <v>0.04</v>
      </c>
      <c r="BR1052" s="2">
        <v>100.0</v>
      </c>
      <c r="BS1052" s="2">
        <v>100.0</v>
      </c>
    </row>
    <row r="1053" ht="12.75" customHeight="1">
      <c r="A1053" s="87" t="str">
        <f t="shared" si="1"/>
        <v>United States Salt marsh Conservation  Small</v>
      </c>
      <c r="B1053" s="87" t="s">
        <v>161</v>
      </c>
      <c r="C1053" s="203" t="s">
        <v>183</v>
      </c>
      <c r="D1053" s="203" t="s">
        <v>583</v>
      </c>
      <c r="E1053" s="203" t="s">
        <v>168</v>
      </c>
      <c r="F1053" s="203" t="s">
        <v>175</v>
      </c>
      <c r="G1053" s="2"/>
      <c r="H1053" s="177">
        <v>800.0</v>
      </c>
      <c r="I1053" s="2" t="s">
        <v>907</v>
      </c>
      <c r="J1053" s="2">
        <v>227817.18583296207</v>
      </c>
      <c r="K1053" s="2">
        <v>6834515.5749888625</v>
      </c>
      <c r="L1053" s="204">
        <v>-3842556.580461657</v>
      </c>
      <c r="M1053" s="92">
        <v>3873664.3609507685</v>
      </c>
      <c r="N1053" s="92">
        <v>5571603.677511698</v>
      </c>
      <c r="O1053" s="92">
        <v>1475926.4110150202</v>
      </c>
      <c r="P1053" s="92">
        <v>1576566.6666666665</v>
      </c>
      <c r="Q1053" s="92">
        <v>2397737.9499357482</v>
      </c>
      <c r="R1053" s="92">
        <v>3995037.0108450307</v>
      </c>
      <c r="S1053" s="92">
        <v>1969.4924398167643</v>
      </c>
      <c r="T1053" s="92">
        <v>1575.5939518534115</v>
      </c>
      <c r="U1053" s="92">
        <v>31107.780489111246</v>
      </c>
      <c r="V1053" s="92">
        <v>57218.92054659895</v>
      </c>
      <c r="W1053" s="92">
        <v>2458.5422890168356</v>
      </c>
      <c r="X1053" s="92">
        <v>4842.080451188461</v>
      </c>
      <c r="Y1053" s="92">
        <v>451702.20533459575</v>
      </c>
      <c r="Z1053" s="92">
        <v>2.4618655497709554</v>
      </c>
      <c r="AA1053" s="92">
        <v>38.88472561138906</v>
      </c>
      <c r="AB1053" s="87">
        <v>4000.0</v>
      </c>
      <c r="AC1053" s="2">
        <v>3842556.580461657</v>
      </c>
      <c r="AD1053" s="92">
        <v>1475926.4110150202</v>
      </c>
      <c r="AE1053" s="92">
        <v>2397737.9499357482</v>
      </c>
      <c r="AF1053" s="92">
        <v>31107.780489111246</v>
      </c>
      <c r="AG1053" s="92">
        <v>2458.5422890168356</v>
      </c>
      <c r="AH1053" s="2" t="s">
        <v>904</v>
      </c>
      <c r="AI1053" s="2" t="s">
        <v>904</v>
      </c>
      <c r="AJ1053" s="2" t="s">
        <v>904</v>
      </c>
      <c r="AK1053" s="177">
        <v>1575.5939518534115</v>
      </c>
      <c r="AL1053" s="2" t="s">
        <v>904</v>
      </c>
      <c r="AM1053" s="2" t="s">
        <v>904</v>
      </c>
      <c r="AN1053" s="2" t="s">
        <v>904</v>
      </c>
      <c r="AO1053" s="2" t="s">
        <v>904</v>
      </c>
      <c r="AP1053" s="2" t="s">
        <v>904</v>
      </c>
      <c r="AQ1053" s="2" t="s">
        <v>904</v>
      </c>
      <c r="AR1053" s="2" t="s">
        <v>904</v>
      </c>
      <c r="AS1053" s="2" t="s">
        <v>904</v>
      </c>
      <c r="AT1053" s="2" t="s">
        <v>904</v>
      </c>
      <c r="AU1053" s="2" t="s">
        <v>904</v>
      </c>
      <c r="AV1053" s="2" t="s">
        <v>904</v>
      </c>
      <c r="AW1053" s="2" t="s">
        <v>904</v>
      </c>
      <c r="AX1053" s="2" t="s">
        <v>904</v>
      </c>
      <c r="AY1053" s="2" t="s">
        <v>904</v>
      </c>
      <c r="AZ1053" s="2" t="s">
        <v>904</v>
      </c>
      <c r="BA1053" s="205">
        <v>3.865747200641543E7</v>
      </c>
      <c r="BB1053" s="205">
        <v>8.575703893412197</v>
      </c>
      <c r="BC1053" s="205">
        <v>8.575703893412197</v>
      </c>
      <c r="BD1053" s="205">
        <v>8.575703893412197</v>
      </c>
      <c r="BE1053" s="205">
        <v>1969.4924398167643</v>
      </c>
      <c r="BF1053" s="205">
        <v>1969.4924398167643</v>
      </c>
      <c r="BG1053" s="205">
        <v>0.0</v>
      </c>
      <c r="BH1053" s="205">
        <v>1575.5939518534115</v>
      </c>
      <c r="BI1053" s="2" t="s">
        <v>904</v>
      </c>
      <c r="BJ1053" s="2" t="s">
        <v>904</v>
      </c>
      <c r="BK1053" s="203">
        <v>30.0</v>
      </c>
      <c r="BL1053" s="2">
        <v>1.0</v>
      </c>
      <c r="BM1053" s="207">
        <v>30.0</v>
      </c>
      <c r="BN1053" s="208" t="s">
        <v>906</v>
      </c>
      <c r="BO1053" s="87">
        <v>20.0</v>
      </c>
      <c r="BP1053" s="101">
        <v>0.05</v>
      </c>
      <c r="BQ1053" s="101">
        <v>0.04</v>
      </c>
      <c r="BR1053" s="2">
        <v>100.0</v>
      </c>
      <c r="BS1053" s="2">
        <v>100.0</v>
      </c>
    </row>
    <row r="1054" ht="12.75" customHeight="1">
      <c r="A1054" s="87" t="str">
        <f t="shared" si="1"/>
        <v>United States Mangrove Conservation  Large</v>
      </c>
      <c r="B1054" s="87" t="s">
        <v>161</v>
      </c>
      <c r="C1054" s="203" t="s">
        <v>183</v>
      </c>
      <c r="D1054" s="203" t="s">
        <v>583</v>
      </c>
      <c r="E1054" s="203" t="s">
        <v>160</v>
      </c>
      <c r="F1054" s="203" t="s">
        <v>175</v>
      </c>
      <c r="G1054" s="2"/>
      <c r="H1054" s="177">
        <v>40000.0</v>
      </c>
      <c r="I1054" s="2" t="s">
        <v>908</v>
      </c>
      <c r="J1054" s="2">
        <v>1350471.5908903764</v>
      </c>
      <c r="K1054" s="2">
        <v>2704619.2423424656</v>
      </c>
      <c r="L1054" s="204">
        <v>-1217572.7581444234</v>
      </c>
      <c r="M1054" s="92">
        <v>6338338.807529503</v>
      </c>
      <c r="N1054" s="92">
        <v>9605612.771178888</v>
      </c>
      <c r="O1054" s="92">
        <v>1885803.2805150962</v>
      </c>
      <c r="P1054" s="92">
        <v>2013083.3333333333</v>
      </c>
      <c r="Q1054" s="92">
        <v>4452535.527014406</v>
      </c>
      <c r="R1054" s="92">
        <v>7592529.437845554</v>
      </c>
      <c r="S1054" s="92">
        <v>5913869.521492264</v>
      </c>
      <c r="T1054" s="92">
        <v>4731095.617193811</v>
      </c>
      <c r="U1054" s="92">
        <v>6236946.242824414</v>
      </c>
      <c r="V1054" s="92">
        <v>1.1473103144067917E7</v>
      </c>
      <c r="W1054" s="92">
        <v>1.3397190250170863</v>
      </c>
      <c r="X1054" s="92">
        <v>158.45847018823756</v>
      </c>
      <c r="Y1054" s="92">
        <v>971.0821120131802</v>
      </c>
      <c r="Z1054" s="92">
        <v>147.8467380373066</v>
      </c>
      <c r="AA1054" s="92">
        <v>155.92365607061035</v>
      </c>
      <c r="AB1054" s="87">
        <v>20000.0</v>
      </c>
      <c r="AC1054" s="2">
        <v>1217572.7581444234</v>
      </c>
      <c r="AD1054" s="92">
        <v>1885803.2805150962</v>
      </c>
      <c r="AE1054" s="92">
        <v>4452535.527014406</v>
      </c>
      <c r="AF1054" s="92">
        <v>6236946.242824414</v>
      </c>
      <c r="AG1054" s="92">
        <v>1.3397190250170863</v>
      </c>
      <c r="AH1054" s="2" t="s">
        <v>904</v>
      </c>
      <c r="AI1054" s="2" t="s">
        <v>904</v>
      </c>
      <c r="AJ1054" s="2" t="s">
        <v>904</v>
      </c>
      <c r="AK1054" s="177">
        <v>4731095.617193811</v>
      </c>
      <c r="AL1054" s="2" t="s">
        <v>904</v>
      </c>
      <c r="AM1054" s="2" t="s">
        <v>904</v>
      </c>
      <c r="AN1054" s="2" t="s">
        <v>904</v>
      </c>
      <c r="AO1054" s="2" t="s">
        <v>904</v>
      </c>
      <c r="AP1054" s="2" t="s">
        <v>904</v>
      </c>
      <c r="AQ1054" s="2" t="s">
        <v>904</v>
      </c>
      <c r="AR1054" s="2" t="s">
        <v>904</v>
      </c>
      <c r="AS1054" s="2" t="s">
        <v>904</v>
      </c>
      <c r="AT1054" s="2" t="s">
        <v>904</v>
      </c>
      <c r="AU1054" s="2" t="s">
        <v>904</v>
      </c>
      <c r="AV1054" s="2" t="s">
        <v>904</v>
      </c>
      <c r="AW1054" s="2" t="s">
        <v>904</v>
      </c>
      <c r="AX1054" s="2" t="s">
        <v>904</v>
      </c>
      <c r="AY1054" s="2" t="s">
        <v>904</v>
      </c>
      <c r="AZ1054" s="2" t="s">
        <v>904</v>
      </c>
      <c r="BA1054" s="205">
        <v>4453780.038371273</v>
      </c>
      <c r="BB1054" s="205">
        <v>6527.088419319451</v>
      </c>
      <c r="BC1054" s="205">
        <v>6527.088419319451</v>
      </c>
      <c r="BD1054" s="205">
        <v>6527.088419319451</v>
      </c>
      <c r="BE1054" s="205">
        <v>5913869.521492264</v>
      </c>
      <c r="BF1054" s="205">
        <v>5913869.521492264</v>
      </c>
      <c r="BG1054" s="205">
        <v>0.0</v>
      </c>
      <c r="BH1054" s="205">
        <v>4731095.617193811</v>
      </c>
      <c r="BI1054" s="2" t="s">
        <v>904</v>
      </c>
      <c r="BJ1054" s="2" t="s">
        <v>904</v>
      </c>
      <c r="BK1054" s="203">
        <v>2.0027220569366357</v>
      </c>
      <c r="BL1054" s="2">
        <v>3.0</v>
      </c>
      <c r="BM1054" s="207">
        <v>2.0027220569366357</v>
      </c>
      <c r="BN1054" s="208" t="s">
        <v>905</v>
      </c>
      <c r="BO1054" s="87">
        <v>20.0</v>
      </c>
      <c r="BP1054" s="101">
        <v>0.05</v>
      </c>
      <c r="BQ1054" s="101">
        <v>0.04</v>
      </c>
      <c r="BR1054" s="2">
        <v>100.0</v>
      </c>
      <c r="BS1054" s="2">
        <v>100.0</v>
      </c>
    </row>
    <row r="1055" ht="12.75" customHeight="1">
      <c r="A1055" s="87" t="str">
        <f t="shared" si="1"/>
        <v>United States Mangrove Conservation  Large</v>
      </c>
      <c r="B1055" s="87" t="s">
        <v>161</v>
      </c>
      <c r="C1055" s="203" t="s">
        <v>183</v>
      </c>
      <c r="D1055" s="203" t="s">
        <v>583</v>
      </c>
      <c r="E1055" s="203" t="s">
        <v>160</v>
      </c>
      <c r="F1055" s="203" t="s">
        <v>175</v>
      </c>
      <c r="G1055" s="2"/>
      <c r="H1055" s="177">
        <v>40000.0</v>
      </c>
      <c r="I1055" s="2" t="s">
        <v>908</v>
      </c>
      <c r="J1055" s="2">
        <v>1350471.5908903764</v>
      </c>
      <c r="K1055" s="2">
        <v>2704619.2423424656</v>
      </c>
      <c r="L1055" s="204">
        <v>-1217572.7581444234</v>
      </c>
      <c r="M1055" s="92">
        <v>6338338.807529503</v>
      </c>
      <c r="N1055" s="92">
        <v>9605612.771178888</v>
      </c>
      <c r="O1055" s="92">
        <v>1885803.2805150962</v>
      </c>
      <c r="P1055" s="92">
        <v>2013083.3333333333</v>
      </c>
      <c r="Q1055" s="92">
        <v>4452535.527014406</v>
      </c>
      <c r="R1055" s="92">
        <v>7592529.437845554</v>
      </c>
      <c r="S1055" s="92">
        <v>5913869.521492264</v>
      </c>
      <c r="T1055" s="92">
        <v>4731095.617193811</v>
      </c>
      <c r="U1055" s="92">
        <v>6236946.242824414</v>
      </c>
      <c r="V1055" s="92">
        <v>1.1473103144067917E7</v>
      </c>
      <c r="W1055" s="92">
        <v>1.3397190250170863</v>
      </c>
      <c r="X1055" s="92">
        <v>158.45847018823756</v>
      </c>
      <c r="Y1055" s="92">
        <v>971.0821120131802</v>
      </c>
      <c r="Z1055" s="92">
        <v>147.8467380373066</v>
      </c>
      <c r="AA1055" s="92">
        <v>155.92365607061035</v>
      </c>
      <c r="AB1055" s="87">
        <v>20000.0</v>
      </c>
      <c r="AC1055" s="2">
        <v>1217572.7581444234</v>
      </c>
      <c r="AD1055" s="92">
        <v>1885803.2805150962</v>
      </c>
      <c r="AE1055" s="92">
        <v>4452535.527014406</v>
      </c>
      <c r="AF1055" s="92">
        <v>6236946.242824414</v>
      </c>
      <c r="AG1055" s="92">
        <v>1.3397190250170863</v>
      </c>
      <c r="AH1055" s="2" t="s">
        <v>904</v>
      </c>
      <c r="AI1055" s="2" t="s">
        <v>904</v>
      </c>
      <c r="AJ1055" s="2" t="s">
        <v>904</v>
      </c>
      <c r="AK1055" s="177">
        <v>4731095.617193811</v>
      </c>
      <c r="AL1055" s="2" t="s">
        <v>904</v>
      </c>
      <c r="AM1055" s="2" t="s">
        <v>904</v>
      </c>
      <c r="AN1055" s="2" t="s">
        <v>904</v>
      </c>
      <c r="AO1055" s="2" t="s">
        <v>904</v>
      </c>
      <c r="AP1055" s="2" t="s">
        <v>904</v>
      </c>
      <c r="AQ1055" s="2" t="s">
        <v>904</v>
      </c>
      <c r="AR1055" s="2" t="s">
        <v>904</v>
      </c>
      <c r="AS1055" s="2" t="s">
        <v>904</v>
      </c>
      <c r="AT1055" s="2" t="s">
        <v>904</v>
      </c>
      <c r="AU1055" s="2" t="s">
        <v>904</v>
      </c>
      <c r="AV1055" s="2" t="s">
        <v>904</v>
      </c>
      <c r="AW1055" s="2" t="s">
        <v>904</v>
      </c>
      <c r="AX1055" s="2" t="s">
        <v>904</v>
      </c>
      <c r="AY1055" s="2" t="s">
        <v>904</v>
      </c>
      <c r="AZ1055" s="2" t="s">
        <v>904</v>
      </c>
      <c r="BA1055" s="205">
        <v>4453780.038371273</v>
      </c>
      <c r="BB1055" s="205">
        <v>6527.088419319451</v>
      </c>
      <c r="BC1055" s="205">
        <v>6527.088419319451</v>
      </c>
      <c r="BD1055" s="205">
        <v>6527.088419319451</v>
      </c>
      <c r="BE1055" s="205">
        <v>5913869.521492264</v>
      </c>
      <c r="BF1055" s="205">
        <v>5913869.521492264</v>
      </c>
      <c r="BG1055" s="205">
        <v>0.0</v>
      </c>
      <c r="BH1055" s="205">
        <v>4731095.617193811</v>
      </c>
      <c r="BI1055" s="2" t="s">
        <v>904</v>
      </c>
      <c r="BJ1055" s="2" t="s">
        <v>904</v>
      </c>
      <c r="BK1055" s="203">
        <v>2.0027220569366357</v>
      </c>
      <c r="BL1055" s="2">
        <v>3.0</v>
      </c>
      <c r="BM1055" s="207">
        <v>2.0027220569366357</v>
      </c>
      <c r="BN1055" s="208" t="s">
        <v>905</v>
      </c>
      <c r="BO1055" s="87">
        <v>20.0</v>
      </c>
      <c r="BP1055" s="101">
        <v>0.05</v>
      </c>
      <c r="BQ1055" s="101">
        <v>0.04</v>
      </c>
      <c r="BR1055" s="2">
        <v>100.0</v>
      </c>
      <c r="BS1055" s="2">
        <v>100.0</v>
      </c>
    </row>
    <row r="1056" ht="12.75" customHeight="1">
      <c r="A1056" s="87" t="str">
        <f t="shared" si="1"/>
        <v>United States Seagrass Conservation  Large</v>
      </c>
      <c r="B1056" s="87" t="s">
        <v>161</v>
      </c>
      <c r="C1056" s="203" t="s">
        <v>183</v>
      </c>
      <c r="D1056" s="203" t="s">
        <v>583</v>
      </c>
      <c r="E1056" s="203" t="s">
        <v>167</v>
      </c>
      <c r="F1056" s="203" t="s">
        <v>175</v>
      </c>
      <c r="G1056" s="2"/>
      <c r="H1056" s="177">
        <v>4000.0</v>
      </c>
      <c r="I1056" s="2" t="s">
        <v>908</v>
      </c>
      <c r="J1056" s="2">
        <v>104695.99261570247</v>
      </c>
      <c r="K1056" s="2">
        <v>9.15115503704869E7</v>
      </c>
      <c r="L1056" s="204">
        <v>-1862248.047698428</v>
      </c>
      <c r="M1056" s="92">
        <v>4131683.5963949584</v>
      </c>
      <c r="N1056" s="92">
        <v>6065365.918185165</v>
      </c>
      <c r="O1056" s="92">
        <v>1475926.4110150202</v>
      </c>
      <c r="P1056" s="92">
        <v>1576566.6666666665</v>
      </c>
      <c r="Q1056" s="92">
        <v>2655757.185379938</v>
      </c>
      <c r="R1056" s="92">
        <v>4488799.251518499</v>
      </c>
      <c r="S1056" s="92">
        <v>5807.418338205112</v>
      </c>
      <c r="T1056" s="92">
        <v>4645.934670564091</v>
      </c>
      <c r="U1056" s="92">
        <v>2608111.5973539334</v>
      </c>
      <c r="V1056" s="92">
        <v>4988700.645843866</v>
      </c>
      <c r="W1056" s="92">
        <v>889.3116002195756</v>
      </c>
      <c r="X1056" s="92">
        <v>1032.9208990987397</v>
      </c>
      <c r="Y1056" s="92">
        <v>37267.197982767924</v>
      </c>
      <c r="Z1056" s="92">
        <v>1.451854584551278</v>
      </c>
      <c r="AA1056" s="92">
        <v>652.0278993384834</v>
      </c>
      <c r="AB1056" s="87">
        <v>2000.0</v>
      </c>
      <c r="AC1056" s="2">
        <v>1862248.047698428</v>
      </c>
      <c r="AD1056" s="92">
        <v>1475926.4110150202</v>
      </c>
      <c r="AE1056" s="92">
        <v>2655757.185379938</v>
      </c>
      <c r="AF1056" s="92">
        <v>2608111.5973539334</v>
      </c>
      <c r="AG1056" s="92">
        <v>889.3116002195756</v>
      </c>
      <c r="AH1056" s="2" t="s">
        <v>904</v>
      </c>
      <c r="AI1056" s="2" t="s">
        <v>904</v>
      </c>
      <c r="AJ1056" s="2" t="s">
        <v>904</v>
      </c>
      <c r="AK1056" s="177">
        <v>4645.934670564091</v>
      </c>
      <c r="AL1056" s="2" t="s">
        <v>904</v>
      </c>
      <c r="AM1056" s="2" t="s">
        <v>904</v>
      </c>
      <c r="AN1056" s="2" t="s">
        <v>904</v>
      </c>
      <c r="AO1056" s="2" t="s">
        <v>904</v>
      </c>
      <c r="AP1056" s="2" t="s">
        <v>904</v>
      </c>
      <c r="AQ1056" s="2" t="s">
        <v>904</v>
      </c>
      <c r="AR1056" s="2" t="s">
        <v>904</v>
      </c>
      <c r="AS1056" s="2" t="s">
        <v>904</v>
      </c>
      <c r="AT1056" s="2" t="s">
        <v>904</v>
      </c>
      <c r="AU1056" s="2" t="s">
        <v>904</v>
      </c>
      <c r="AV1056" s="2" t="s">
        <v>904</v>
      </c>
      <c r="AW1056" s="2" t="s">
        <v>904</v>
      </c>
      <c r="AX1056" s="2" t="s">
        <v>904</v>
      </c>
      <c r="AY1056" s="2" t="s">
        <v>904</v>
      </c>
      <c r="AZ1056" s="2" t="s">
        <v>904</v>
      </c>
      <c r="BA1056" s="205">
        <v>2.9865403398862943E7</v>
      </c>
      <c r="BB1056" s="205">
        <v>110.8664943982485</v>
      </c>
      <c r="BC1056" s="205">
        <v>110.8664943982485</v>
      </c>
      <c r="BD1056" s="205">
        <v>110.8664943982485</v>
      </c>
      <c r="BE1056" s="205">
        <v>5807.418338205112</v>
      </c>
      <c r="BF1056" s="205">
        <v>5807.418338205112</v>
      </c>
      <c r="BG1056" s="205">
        <v>0.0</v>
      </c>
      <c r="BH1056" s="205">
        <v>4645.934670564091</v>
      </c>
      <c r="BI1056" s="2" t="s">
        <v>904</v>
      </c>
      <c r="BJ1056" s="2" t="s">
        <v>904</v>
      </c>
      <c r="BK1056" s="203">
        <v>874.0692750904952</v>
      </c>
      <c r="BL1056" s="2">
        <v>2.0</v>
      </c>
      <c r="BM1056" s="207">
        <v>874.0692750904952</v>
      </c>
      <c r="BN1056" s="208" t="s">
        <v>905</v>
      </c>
      <c r="BO1056" s="87">
        <v>20.0</v>
      </c>
      <c r="BP1056" s="101">
        <v>0.05</v>
      </c>
      <c r="BQ1056" s="101">
        <v>0.04</v>
      </c>
      <c r="BR1056" s="2">
        <v>100.0</v>
      </c>
      <c r="BS1056" s="2">
        <v>100.0</v>
      </c>
    </row>
    <row r="1057" ht="12.75" customHeight="1">
      <c r="A1057" s="87" t="str">
        <f t="shared" si="1"/>
        <v>United States Seagrass Conservation  Large</v>
      </c>
      <c r="B1057" s="87" t="s">
        <v>161</v>
      </c>
      <c r="C1057" s="203" t="s">
        <v>183</v>
      </c>
      <c r="D1057" s="203" t="s">
        <v>583</v>
      </c>
      <c r="E1057" s="203" t="s">
        <v>167</v>
      </c>
      <c r="F1057" s="203" t="s">
        <v>175</v>
      </c>
      <c r="G1057" s="2"/>
      <c r="H1057" s="177">
        <v>4000.0</v>
      </c>
      <c r="I1057" s="2" t="s">
        <v>908</v>
      </c>
      <c r="J1057" s="2">
        <v>104695.99261570247</v>
      </c>
      <c r="K1057" s="2">
        <v>9.15115503704869E7</v>
      </c>
      <c r="L1057" s="204">
        <v>-1862248.047698428</v>
      </c>
      <c r="M1057" s="92">
        <v>4131683.5963949584</v>
      </c>
      <c r="N1057" s="92">
        <v>6065365.918185165</v>
      </c>
      <c r="O1057" s="92">
        <v>1475926.4110150202</v>
      </c>
      <c r="P1057" s="92">
        <v>1576566.6666666665</v>
      </c>
      <c r="Q1057" s="92">
        <v>2655757.185379938</v>
      </c>
      <c r="R1057" s="92">
        <v>4488799.251518499</v>
      </c>
      <c r="S1057" s="92">
        <v>5807.418338205112</v>
      </c>
      <c r="T1057" s="92">
        <v>4645.934670564091</v>
      </c>
      <c r="U1057" s="92">
        <v>2608111.5973539334</v>
      </c>
      <c r="V1057" s="92">
        <v>4988700.645843866</v>
      </c>
      <c r="W1057" s="92">
        <v>889.3116002195756</v>
      </c>
      <c r="X1057" s="92">
        <v>1032.9208990987397</v>
      </c>
      <c r="Y1057" s="92">
        <v>37267.197982767924</v>
      </c>
      <c r="Z1057" s="92">
        <v>1.451854584551278</v>
      </c>
      <c r="AA1057" s="92">
        <v>652.0278993384834</v>
      </c>
      <c r="AB1057" s="87">
        <v>2000.0</v>
      </c>
      <c r="AC1057" s="2">
        <v>1862248.047698428</v>
      </c>
      <c r="AD1057" s="92">
        <v>1475926.4110150202</v>
      </c>
      <c r="AE1057" s="92">
        <v>2655757.185379938</v>
      </c>
      <c r="AF1057" s="92">
        <v>2608111.5973539334</v>
      </c>
      <c r="AG1057" s="92">
        <v>889.3116002195756</v>
      </c>
      <c r="AH1057" s="2" t="s">
        <v>904</v>
      </c>
      <c r="AI1057" s="2" t="s">
        <v>904</v>
      </c>
      <c r="AJ1057" s="2" t="s">
        <v>904</v>
      </c>
      <c r="AK1057" s="177">
        <v>4645.934670564091</v>
      </c>
      <c r="AL1057" s="2" t="s">
        <v>904</v>
      </c>
      <c r="AM1057" s="2" t="s">
        <v>904</v>
      </c>
      <c r="AN1057" s="2" t="s">
        <v>904</v>
      </c>
      <c r="AO1057" s="2" t="s">
        <v>904</v>
      </c>
      <c r="AP1057" s="2" t="s">
        <v>904</v>
      </c>
      <c r="AQ1057" s="2" t="s">
        <v>904</v>
      </c>
      <c r="AR1057" s="2" t="s">
        <v>904</v>
      </c>
      <c r="AS1057" s="2" t="s">
        <v>904</v>
      </c>
      <c r="AT1057" s="2" t="s">
        <v>904</v>
      </c>
      <c r="AU1057" s="2" t="s">
        <v>904</v>
      </c>
      <c r="AV1057" s="2" t="s">
        <v>904</v>
      </c>
      <c r="AW1057" s="2" t="s">
        <v>904</v>
      </c>
      <c r="AX1057" s="2" t="s">
        <v>904</v>
      </c>
      <c r="AY1057" s="2" t="s">
        <v>904</v>
      </c>
      <c r="AZ1057" s="2" t="s">
        <v>904</v>
      </c>
      <c r="BA1057" s="205">
        <v>2.9865403398862943E7</v>
      </c>
      <c r="BB1057" s="205">
        <v>110.8664943982485</v>
      </c>
      <c r="BC1057" s="205">
        <v>110.8664943982485</v>
      </c>
      <c r="BD1057" s="205">
        <v>110.8664943982485</v>
      </c>
      <c r="BE1057" s="205">
        <v>5807.418338205112</v>
      </c>
      <c r="BF1057" s="205">
        <v>5807.418338205112</v>
      </c>
      <c r="BG1057" s="205">
        <v>0.0</v>
      </c>
      <c r="BH1057" s="205">
        <v>4645.934670564091</v>
      </c>
      <c r="BI1057" s="2" t="s">
        <v>904</v>
      </c>
      <c r="BJ1057" s="2" t="s">
        <v>904</v>
      </c>
      <c r="BK1057" s="203">
        <v>874.0692750904952</v>
      </c>
      <c r="BL1057" s="2">
        <v>2.0</v>
      </c>
      <c r="BM1057" s="207">
        <v>874.0692750904952</v>
      </c>
      <c r="BN1057" s="208" t="s">
        <v>905</v>
      </c>
      <c r="BO1057" s="87">
        <v>20.0</v>
      </c>
      <c r="BP1057" s="101">
        <v>0.05</v>
      </c>
      <c r="BQ1057" s="101">
        <v>0.04</v>
      </c>
      <c r="BR1057" s="2">
        <v>100.0</v>
      </c>
      <c r="BS1057" s="2">
        <v>100.0</v>
      </c>
    </row>
    <row r="1058" ht="12.75" customHeight="1">
      <c r="A1058" s="87" t="str">
        <f t="shared" si="1"/>
        <v>United States Salt marsh Conservation  Large</v>
      </c>
      <c r="B1058" s="87" t="s">
        <v>161</v>
      </c>
      <c r="C1058" s="203" t="s">
        <v>183</v>
      </c>
      <c r="D1058" s="203" t="s">
        <v>583</v>
      </c>
      <c r="E1058" s="203" t="s">
        <v>168</v>
      </c>
      <c r="F1058" s="203" t="s">
        <v>175</v>
      </c>
      <c r="G1058" s="2"/>
      <c r="H1058" s="177">
        <v>8000.0</v>
      </c>
      <c r="I1058" s="2" t="s">
        <v>908</v>
      </c>
      <c r="J1058" s="2">
        <v>227817.18583296207</v>
      </c>
      <c r="K1058" s="2">
        <v>1.8650486116692644E7</v>
      </c>
      <c r="L1058" s="204">
        <v>-3108116.5451738033</v>
      </c>
      <c r="M1058" s="92">
        <v>3957006.597098569</v>
      </c>
      <c r="N1058" s="92">
        <v>5724860.696233036</v>
      </c>
      <c r="O1058" s="92">
        <v>1475926.4110150202</v>
      </c>
      <c r="P1058" s="92">
        <v>1576566.6666666665</v>
      </c>
      <c r="Q1058" s="92">
        <v>2481080.1860835487</v>
      </c>
      <c r="R1058" s="92">
        <v>4148294.029566369</v>
      </c>
      <c r="S1058" s="92">
        <v>19694.924398167645</v>
      </c>
      <c r="T1058" s="92">
        <v>15755.93951853412</v>
      </c>
      <c r="U1058" s="92">
        <v>848890.0519247655</v>
      </c>
      <c r="V1058" s="92">
        <v>1561428.4166266206</v>
      </c>
      <c r="W1058" s="92">
        <v>251.14380468672397</v>
      </c>
      <c r="X1058" s="92">
        <v>494.6258246373211</v>
      </c>
      <c r="Y1058" s="92">
        <v>46142.0618794724</v>
      </c>
      <c r="Z1058" s="92">
        <v>2.4618655497709554</v>
      </c>
      <c r="AA1058" s="92">
        <v>106.11125649059568</v>
      </c>
      <c r="AB1058" s="87">
        <v>4000.0</v>
      </c>
      <c r="AC1058" s="2">
        <v>3108116.5451738033</v>
      </c>
      <c r="AD1058" s="92">
        <v>1475926.4110150202</v>
      </c>
      <c r="AE1058" s="92">
        <v>2481080.1860835487</v>
      </c>
      <c r="AF1058" s="92">
        <v>848890.0519247655</v>
      </c>
      <c r="AG1058" s="92">
        <v>251.14380468672397</v>
      </c>
      <c r="AH1058" s="2" t="s">
        <v>904</v>
      </c>
      <c r="AI1058" s="2" t="s">
        <v>904</v>
      </c>
      <c r="AJ1058" s="2" t="s">
        <v>904</v>
      </c>
      <c r="AK1058" s="177">
        <v>15755.93951853412</v>
      </c>
      <c r="AL1058" s="2" t="s">
        <v>904</v>
      </c>
      <c r="AM1058" s="2" t="s">
        <v>904</v>
      </c>
      <c r="AN1058" s="2" t="s">
        <v>904</v>
      </c>
      <c r="AO1058" s="2" t="s">
        <v>904</v>
      </c>
      <c r="AP1058" s="2" t="s">
        <v>904</v>
      </c>
      <c r="AQ1058" s="2" t="s">
        <v>904</v>
      </c>
      <c r="AR1058" s="2" t="s">
        <v>904</v>
      </c>
      <c r="AS1058" s="2" t="s">
        <v>904</v>
      </c>
      <c r="AT1058" s="2" t="s">
        <v>904</v>
      </c>
      <c r="AU1058" s="2" t="s">
        <v>904</v>
      </c>
      <c r="AV1058" s="2" t="s">
        <v>904</v>
      </c>
      <c r="AW1058" s="2" t="s">
        <v>904</v>
      </c>
      <c r="AX1058" s="2" t="s">
        <v>904</v>
      </c>
      <c r="AY1058" s="2" t="s">
        <v>904</v>
      </c>
      <c r="AZ1058" s="2" t="s">
        <v>904</v>
      </c>
      <c r="BA1058" s="205">
        <v>3.865747200641543E7</v>
      </c>
      <c r="BB1058" s="205">
        <v>85.75703893412174</v>
      </c>
      <c r="BC1058" s="205">
        <v>85.75703893412174</v>
      </c>
      <c r="BD1058" s="205">
        <v>85.75703893412174</v>
      </c>
      <c r="BE1058" s="205">
        <v>19694.924398167645</v>
      </c>
      <c r="BF1058" s="205">
        <v>19694.924398167645</v>
      </c>
      <c r="BG1058" s="205">
        <v>0.0</v>
      </c>
      <c r="BH1058" s="205">
        <v>15755.93951853412</v>
      </c>
      <c r="BI1058" s="2" t="s">
        <v>904</v>
      </c>
      <c r="BJ1058" s="2" t="s">
        <v>904</v>
      </c>
      <c r="BK1058" s="203">
        <v>81.86601923161045</v>
      </c>
      <c r="BL1058" s="2">
        <v>1.0</v>
      </c>
      <c r="BM1058" s="207">
        <v>81.86601923161045</v>
      </c>
      <c r="BN1058" s="208" t="s">
        <v>905</v>
      </c>
      <c r="BO1058" s="87">
        <v>20.0</v>
      </c>
      <c r="BP1058" s="101">
        <v>0.05</v>
      </c>
      <c r="BQ1058" s="101">
        <v>0.04</v>
      </c>
      <c r="BR1058" s="2">
        <v>100.0</v>
      </c>
      <c r="BS1058" s="2">
        <v>100.0</v>
      </c>
    </row>
    <row r="1059" ht="12.75" customHeight="1">
      <c r="A1059" s="87" t="str">
        <f t="shared" si="1"/>
        <v>United States Salt marsh Conservation  Large</v>
      </c>
      <c r="B1059" s="87" t="s">
        <v>161</v>
      </c>
      <c r="C1059" s="203" t="s">
        <v>183</v>
      </c>
      <c r="D1059" s="203" t="s">
        <v>583</v>
      </c>
      <c r="E1059" s="203" t="s">
        <v>168</v>
      </c>
      <c r="F1059" s="203" t="s">
        <v>175</v>
      </c>
      <c r="G1059" s="2"/>
      <c r="H1059" s="177">
        <v>8000.0</v>
      </c>
      <c r="I1059" s="2" t="s">
        <v>908</v>
      </c>
      <c r="J1059" s="2">
        <v>227817.18583296207</v>
      </c>
      <c r="K1059" s="2">
        <v>1.8650486116692644E7</v>
      </c>
      <c r="L1059" s="204">
        <v>-3108116.5451738033</v>
      </c>
      <c r="M1059" s="92">
        <v>3957006.597098569</v>
      </c>
      <c r="N1059" s="92">
        <v>5724860.696233036</v>
      </c>
      <c r="O1059" s="92">
        <v>1475926.4110150202</v>
      </c>
      <c r="P1059" s="92">
        <v>1576566.6666666665</v>
      </c>
      <c r="Q1059" s="92">
        <v>2481080.1860835487</v>
      </c>
      <c r="R1059" s="92">
        <v>4148294.029566369</v>
      </c>
      <c r="S1059" s="92">
        <v>19694.924398167645</v>
      </c>
      <c r="T1059" s="92">
        <v>15755.93951853412</v>
      </c>
      <c r="U1059" s="92">
        <v>848890.0519247655</v>
      </c>
      <c r="V1059" s="92">
        <v>1561428.4166266206</v>
      </c>
      <c r="W1059" s="92">
        <v>251.14380468672397</v>
      </c>
      <c r="X1059" s="92">
        <v>494.6258246373211</v>
      </c>
      <c r="Y1059" s="92">
        <v>46142.0618794724</v>
      </c>
      <c r="Z1059" s="92">
        <v>2.4618655497709554</v>
      </c>
      <c r="AA1059" s="92">
        <v>106.11125649059568</v>
      </c>
      <c r="AB1059" s="87">
        <v>4000.0</v>
      </c>
      <c r="AC1059" s="2">
        <v>3108116.5451738033</v>
      </c>
      <c r="AD1059" s="92">
        <v>1475926.4110150202</v>
      </c>
      <c r="AE1059" s="92">
        <v>2481080.1860835487</v>
      </c>
      <c r="AF1059" s="92">
        <v>848890.0519247655</v>
      </c>
      <c r="AG1059" s="92">
        <v>251.14380468672397</v>
      </c>
      <c r="AH1059" s="2" t="s">
        <v>904</v>
      </c>
      <c r="AI1059" s="2" t="s">
        <v>904</v>
      </c>
      <c r="AJ1059" s="2" t="s">
        <v>904</v>
      </c>
      <c r="AK1059" s="177">
        <v>15755.93951853412</v>
      </c>
      <c r="AL1059" s="2" t="s">
        <v>904</v>
      </c>
      <c r="AM1059" s="2" t="s">
        <v>904</v>
      </c>
      <c r="AN1059" s="2" t="s">
        <v>904</v>
      </c>
      <c r="AO1059" s="2" t="s">
        <v>904</v>
      </c>
      <c r="AP1059" s="2" t="s">
        <v>904</v>
      </c>
      <c r="AQ1059" s="2" t="s">
        <v>904</v>
      </c>
      <c r="AR1059" s="2" t="s">
        <v>904</v>
      </c>
      <c r="AS1059" s="2" t="s">
        <v>904</v>
      </c>
      <c r="AT1059" s="2" t="s">
        <v>904</v>
      </c>
      <c r="AU1059" s="2" t="s">
        <v>904</v>
      </c>
      <c r="AV1059" s="2" t="s">
        <v>904</v>
      </c>
      <c r="AW1059" s="2" t="s">
        <v>904</v>
      </c>
      <c r="AX1059" s="2" t="s">
        <v>904</v>
      </c>
      <c r="AY1059" s="2" t="s">
        <v>904</v>
      </c>
      <c r="AZ1059" s="2" t="s">
        <v>904</v>
      </c>
      <c r="BA1059" s="205">
        <v>3.865747200641543E7</v>
      </c>
      <c r="BB1059" s="205">
        <v>85.75703893412174</v>
      </c>
      <c r="BC1059" s="205">
        <v>85.75703893412174</v>
      </c>
      <c r="BD1059" s="205">
        <v>85.75703893412174</v>
      </c>
      <c r="BE1059" s="205">
        <v>19694.924398167645</v>
      </c>
      <c r="BF1059" s="205">
        <v>19694.924398167645</v>
      </c>
      <c r="BG1059" s="205">
        <v>0.0</v>
      </c>
      <c r="BH1059" s="205">
        <v>15755.93951853412</v>
      </c>
      <c r="BI1059" s="2" t="s">
        <v>904</v>
      </c>
      <c r="BJ1059" s="2" t="s">
        <v>904</v>
      </c>
      <c r="BK1059" s="203">
        <v>81.86601923161045</v>
      </c>
      <c r="BL1059" s="2">
        <v>1.0</v>
      </c>
      <c r="BM1059" s="207">
        <v>81.86601923161045</v>
      </c>
      <c r="BN1059" s="208" t="s">
        <v>905</v>
      </c>
      <c r="BO1059" s="87">
        <v>20.0</v>
      </c>
      <c r="BP1059" s="101">
        <v>0.05</v>
      </c>
      <c r="BQ1059" s="101">
        <v>0.04</v>
      </c>
      <c r="BR1059" s="2">
        <v>100.0</v>
      </c>
      <c r="BS1059" s="2">
        <v>100.0</v>
      </c>
    </row>
    <row r="1060" ht="12.75" customHeight="1">
      <c r="A1060" s="87" t="str">
        <f t="shared" si="1"/>
        <v>United States Mangrove Conservation  Large</v>
      </c>
      <c r="B1060" s="87" t="s">
        <v>161</v>
      </c>
      <c r="C1060" s="203" t="s">
        <v>183</v>
      </c>
      <c r="D1060" s="203" t="s">
        <v>583</v>
      </c>
      <c r="E1060" s="203" t="s">
        <v>160</v>
      </c>
      <c r="F1060" s="203" t="s">
        <v>175</v>
      </c>
      <c r="G1060" s="2"/>
      <c r="H1060" s="177">
        <v>40000.0</v>
      </c>
      <c r="I1060" s="2" t="s">
        <v>908</v>
      </c>
      <c r="J1060" s="2">
        <v>1350471.5908903764</v>
      </c>
      <c r="K1060" s="2">
        <v>4.051414772671129E7</v>
      </c>
      <c r="L1060" s="204">
        <v>3.82241628944612E7</v>
      </c>
      <c r="M1060" s="92">
        <v>1.5057347861806106E7</v>
      </c>
      <c r="N1060" s="92">
        <v>2.5644566178684432E7</v>
      </c>
      <c r="O1060" s="92">
        <v>1885803.2805150962</v>
      </c>
      <c r="P1060" s="92">
        <v>2013083.3333333333</v>
      </c>
      <c r="Q1060" s="92">
        <v>1.317154458129101E7</v>
      </c>
      <c r="R1060" s="92">
        <v>2.36314828453511E7</v>
      </c>
      <c r="S1060" s="92">
        <v>5913869.521492264</v>
      </c>
      <c r="T1060" s="92">
        <v>4731095.617193811</v>
      </c>
      <c r="U1060" s="92">
        <v>9.342703678559045E7</v>
      </c>
      <c r="V1060" s="92">
        <v>1.7186263721912333E8</v>
      </c>
      <c r="W1060" s="92">
        <v>3.1826344424501785</v>
      </c>
      <c r="X1060" s="92">
        <v>376.43369654515266</v>
      </c>
      <c r="Y1060" s="92">
        <v>2306.901162429184</v>
      </c>
      <c r="Z1060" s="92">
        <v>147.8467380373066</v>
      </c>
      <c r="AA1060" s="92">
        <v>2335.6759196397616</v>
      </c>
      <c r="AB1060" s="87">
        <v>20000.0</v>
      </c>
      <c r="AC1060" s="2">
        <v>0.0</v>
      </c>
      <c r="AD1060" s="92">
        <v>1885803.2805150962</v>
      </c>
      <c r="AE1060" s="92">
        <v>1.317154458129101E7</v>
      </c>
      <c r="AF1060" s="92">
        <v>9.342703678559045E7</v>
      </c>
      <c r="AG1060" s="92">
        <v>3.1826344424501785</v>
      </c>
      <c r="AH1060" s="2" t="s">
        <v>904</v>
      </c>
      <c r="AI1060" s="2" t="s">
        <v>904</v>
      </c>
      <c r="AJ1060" s="2" t="s">
        <v>904</v>
      </c>
      <c r="AK1060" s="177">
        <v>4731095.617193811</v>
      </c>
      <c r="AL1060" s="2" t="s">
        <v>904</v>
      </c>
      <c r="AM1060" s="2" t="s">
        <v>904</v>
      </c>
      <c r="AN1060" s="2" t="s">
        <v>904</v>
      </c>
      <c r="AO1060" s="2" t="s">
        <v>904</v>
      </c>
      <c r="AP1060" s="2" t="s">
        <v>904</v>
      </c>
      <c r="AQ1060" s="2" t="s">
        <v>904</v>
      </c>
      <c r="AR1060" s="2" t="s">
        <v>904</v>
      </c>
      <c r="AS1060" s="2" t="s">
        <v>904</v>
      </c>
      <c r="AT1060" s="2" t="s">
        <v>904</v>
      </c>
      <c r="AU1060" s="2" t="s">
        <v>904</v>
      </c>
      <c r="AV1060" s="2" t="s">
        <v>904</v>
      </c>
      <c r="AW1060" s="2" t="s">
        <v>904</v>
      </c>
      <c r="AX1060" s="2" t="s">
        <v>904</v>
      </c>
      <c r="AY1060" s="2" t="s">
        <v>904</v>
      </c>
      <c r="AZ1060" s="2" t="s">
        <v>904</v>
      </c>
      <c r="BA1060" s="205">
        <v>4453780.038371273</v>
      </c>
      <c r="BB1060" s="205">
        <v>6527.088419319451</v>
      </c>
      <c r="BC1060" s="205">
        <v>6527.088419319451</v>
      </c>
      <c r="BD1060" s="205">
        <v>6527.088419319451</v>
      </c>
      <c r="BE1060" s="205">
        <v>5913869.521492264</v>
      </c>
      <c r="BF1060" s="205">
        <v>5913869.521492264</v>
      </c>
      <c r="BG1060" s="205">
        <v>0.0</v>
      </c>
      <c r="BH1060" s="205">
        <v>4731095.617193811</v>
      </c>
      <c r="BI1060" s="2" t="s">
        <v>904</v>
      </c>
      <c r="BJ1060" s="2" t="s">
        <v>904</v>
      </c>
      <c r="BK1060" s="203">
        <v>30.0</v>
      </c>
      <c r="BL1060" s="2">
        <v>3.0</v>
      </c>
      <c r="BM1060" s="207">
        <v>30.0</v>
      </c>
      <c r="BN1060" s="208" t="s">
        <v>906</v>
      </c>
      <c r="BO1060" s="87">
        <v>20.0</v>
      </c>
      <c r="BP1060" s="101">
        <v>0.05</v>
      </c>
      <c r="BQ1060" s="101">
        <v>0.04</v>
      </c>
      <c r="BR1060" s="2">
        <v>100.0</v>
      </c>
      <c r="BS1060" s="2">
        <v>100.0</v>
      </c>
    </row>
    <row r="1061" ht="12.75" customHeight="1">
      <c r="A1061" s="87" t="str">
        <f t="shared" si="1"/>
        <v>United States Mangrove Conservation  Large</v>
      </c>
      <c r="B1061" s="87" t="s">
        <v>161</v>
      </c>
      <c r="C1061" s="203" t="s">
        <v>183</v>
      </c>
      <c r="D1061" s="203" t="s">
        <v>583</v>
      </c>
      <c r="E1061" s="203" t="s">
        <v>160</v>
      </c>
      <c r="F1061" s="203" t="s">
        <v>175</v>
      </c>
      <c r="G1061" s="2"/>
      <c r="H1061" s="177">
        <v>40000.0</v>
      </c>
      <c r="I1061" s="2" t="s">
        <v>908</v>
      </c>
      <c r="J1061" s="2">
        <v>1350471.5908903764</v>
      </c>
      <c r="K1061" s="2">
        <v>4.051414772671129E7</v>
      </c>
      <c r="L1061" s="204">
        <v>3.82241628944612E7</v>
      </c>
      <c r="M1061" s="92">
        <v>1.5057347861806106E7</v>
      </c>
      <c r="N1061" s="92">
        <v>2.5644566178684432E7</v>
      </c>
      <c r="O1061" s="92">
        <v>1885803.2805150962</v>
      </c>
      <c r="P1061" s="92">
        <v>2013083.3333333333</v>
      </c>
      <c r="Q1061" s="92">
        <v>1.317154458129101E7</v>
      </c>
      <c r="R1061" s="92">
        <v>2.36314828453511E7</v>
      </c>
      <c r="S1061" s="92">
        <v>5913869.521492264</v>
      </c>
      <c r="T1061" s="92">
        <v>4731095.617193811</v>
      </c>
      <c r="U1061" s="92">
        <v>9.342703678559045E7</v>
      </c>
      <c r="V1061" s="92">
        <v>1.7186263721912333E8</v>
      </c>
      <c r="W1061" s="92">
        <v>3.1826344424501785</v>
      </c>
      <c r="X1061" s="92">
        <v>376.43369654515266</v>
      </c>
      <c r="Y1061" s="92">
        <v>2306.901162429184</v>
      </c>
      <c r="Z1061" s="92">
        <v>147.8467380373066</v>
      </c>
      <c r="AA1061" s="92">
        <v>2335.6759196397616</v>
      </c>
      <c r="AB1061" s="87">
        <v>20000.0</v>
      </c>
      <c r="AC1061" s="2">
        <v>0.0</v>
      </c>
      <c r="AD1061" s="92">
        <v>1885803.2805150962</v>
      </c>
      <c r="AE1061" s="92">
        <v>1.317154458129101E7</v>
      </c>
      <c r="AF1061" s="92">
        <v>9.342703678559045E7</v>
      </c>
      <c r="AG1061" s="92">
        <v>3.1826344424501785</v>
      </c>
      <c r="AH1061" s="2" t="s">
        <v>904</v>
      </c>
      <c r="AI1061" s="2" t="s">
        <v>904</v>
      </c>
      <c r="AJ1061" s="2" t="s">
        <v>904</v>
      </c>
      <c r="AK1061" s="177">
        <v>4731095.617193811</v>
      </c>
      <c r="AL1061" s="2" t="s">
        <v>904</v>
      </c>
      <c r="AM1061" s="2" t="s">
        <v>904</v>
      </c>
      <c r="AN1061" s="2" t="s">
        <v>904</v>
      </c>
      <c r="AO1061" s="2" t="s">
        <v>904</v>
      </c>
      <c r="AP1061" s="2" t="s">
        <v>904</v>
      </c>
      <c r="AQ1061" s="2" t="s">
        <v>904</v>
      </c>
      <c r="AR1061" s="2" t="s">
        <v>904</v>
      </c>
      <c r="AS1061" s="2" t="s">
        <v>904</v>
      </c>
      <c r="AT1061" s="2" t="s">
        <v>904</v>
      </c>
      <c r="AU1061" s="2" t="s">
        <v>904</v>
      </c>
      <c r="AV1061" s="2" t="s">
        <v>904</v>
      </c>
      <c r="AW1061" s="2" t="s">
        <v>904</v>
      </c>
      <c r="AX1061" s="2" t="s">
        <v>904</v>
      </c>
      <c r="AY1061" s="2" t="s">
        <v>904</v>
      </c>
      <c r="AZ1061" s="2" t="s">
        <v>904</v>
      </c>
      <c r="BA1061" s="205">
        <v>4453780.038371273</v>
      </c>
      <c r="BB1061" s="205">
        <v>6527.088419319451</v>
      </c>
      <c r="BC1061" s="205">
        <v>6527.088419319451</v>
      </c>
      <c r="BD1061" s="205">
        <v>6527.088419319451</v>
      </c>
      <c r="BE1061" s="205">
        <v>5913869.521492264</v>
      </c>
      <c r="BF1061" s="205">
        <v>5913869.521492264</v>
      </c>
      <c r="BG1061" s="205">
        <v>0.0</v>
      </c>
      <c r="BH1061" s="205">
        <v>4731095.617193811</v>
      </c>
      <c r="BI1061" s="2" t="s">
        <v>904</v>
      </c>
      <c r="BJ1061" s="2" t="s">
        <v>904</v>
      </c>
      <c r="BK1061" s="203">
        <v>30.0</v>
      </c>
      <c r="BL1061" s="2">
        <v>3.0</v>
      </c>
      <c r="BM1061" s="207">
        <v>30.0</v>
      </c>
      <c r="BN1061" s="208" t="s">
        <v>906</v>
      </c>
      <c r="BO1061" s="87">
        <v>20.0</v>
      </c>
      <c r="BP1061" s="101">
        <v>0.05</v>
      </c>
      <c r="BQ1061" s="101">
        <v>0.04</v>
      </c>
      <c r="BR1061" s="2">
        <v>100.0</v>
      </c>
      <c r="BS1061" s="2">
        <v>100.0</v>
      </c>
    </row>
    <row r="1062" ht="12.75" customHeight="1">
      <c r="A1062" s="87" t="str">
        <f t="shared" si="1"/>
        <v>United States Seagrass Conservation  Large</v>
      </c>
      <c r="B1062" s="87" t="s">
        <v>161</v>
      </c>
      <c r="C1062" s="203" t="s">
        <v>183</v>
      </c>
      <c r="D1062" s="203" t="s">
        <v>583</v>
      </c>
      <c r="E1062" s="203" t="s">
        <v>167</v>
      </c>
      <c r="F1062" s="203" t="s">
        <v>175</v>
      </c>
      <c r="G1062" s="2"/>
      <c r="H1062" s="177">
        <v>4000.0</v>
      </c>
      <c r="I1062" s="2" t="s">
        <v>908</v>
      </c>
      <c r="J1062" s="2">
        <v>104695.99261570247</v>
      </c>
      <c r="K1062" s="2">
        <v>3140879.778471074</v>
      </c>
      <c r="L1062" s="204">
        <v>-3790307.869141429</v>
      </c>
      <c r="M1062" s="92">
        <v>3879824.0552726914</v>
      </c>
      <c r="N1062" s="92">
        <v>5583618.18287609</v>
      </c>
      <c r="O1062" s="92">
        <v>1475926.4110150202</v>
      </c>
      <c r="P1062" s="92">
        <v>1576566.6666666665</v>
      </c>
      <c r="Q1062" s="92">
        <v>2403897.644257671</v>
      </c>
      <c r="R1062" s="92">
        <v>4007051.5162094235</v>
      </c>
      <c r="S1062" s="92">
        <v>5807.418338205112</v>
      </c>
      <c r="T1062" s="92">
        <v>4645.934670564091</v>
      </c>
      <c r="U1062" s="92">
        <v>89516.186131262</v>
      </c>
      <c r="V1062" s="92">
        <v>171223.2927531071</v>
      </c>
      <c r="W1062" s="92">
        <v>835.1008635258357</v>
      </c>
      <c r="X1062" s="92">
        <v>969.9560138181729</v>
      </c>
      <c r="Y1062" s="92">
        <v>34995.4607686593</v>
      </c>
      <c r="Z1062" s="92">
        <v>1.451854584551278</v>
      </c>
      <c r="AA1062" s="92">
        <v>22.3790465328155</v>
      </c>
      <c r="AB1062" s="87">
        <v>2000.0</v>
      </c>
      <c r="AC1062" s="2">
        <v>3790307.869141429</v>
      </c>
      <c r="AD1062" s="92">
        <v>1475926.4110150202</v>
      </c>
      <c r="AE1062" s="92">
        <v>2403897.644257671</v>
      </c>
      <c r="AF1062" s="92">
        <v>89516.186131262</v>
      </c>
      <c r="AG1062" s="92">
        <v>835.1008635258357</v>
      </c>
      <c r="AH1062" s="2" t="s">
        <v>904</v>
      </c>
      <c r="AI1062" s="2" t="s">
        <v>904</v>
      </c>
      <c r="AJ1062" s="2" t="s">
        <v>904</v>
      </c>
      <c r="AK1062" s="177">
        <v>4645.934670564091</v>
      </c>
      <c r="AL1062" s="2" t="s">
        <v>904</v>
      </c>
      <c r="AM1062" s="2" t="s">
        <v>904</v>
      </c>
      <c r="AN1062" s="2" t="s">
        <v>904</v>
      </c>
      <c r="AO1062" s="2" t="s">
        <v>904</v>
      </c>
      <c r="AP1062" s="2" t="s">
        <v>904</v>
      </c>
      <c r="AQ1062" s="2" t="s">
        <v>904</v>
      </c>
      <c r="AR1062" s="2" t="s">
        <v>904</v>
      </c>
      <c r="AS1062" s="2" t="s">
        <v>904</v>
      </c>
      <c r="AT1062" s="2" t="s">
        <v>904</v>
      </c>
      <c r="AU1062" s="2" t="s">
        <v>904</v>
      </c>
      <c r="AV1062" s="2" t="s">
        <v>904</v>
      </c>
      <c r="AW1062" s="2" t="s">
        <v>904</v>
      </c>
      <c r="AX1062" s="2" t="s">
        <v>904</v>
      </c>
      <c r="AY1062" s="2" t="s">
        <v>904</v>
      </c>
      <c r="AZ1062" s="2" t="s">
        <v>904</v>
      </c>
      <c r="BA1062" s="205">
        <v>2.9865403398862943E7</v>
      </c>
      <c r="BB1062" s="205">
        <v>110.8664943982485</v>
      </c>
      <c r="BC1062" s="205">
        <v>110.8664943982485</v>
      </c>
      <c r="BD1062" s="205">
        <v>110.8664943982485</v>
      </c>
      <c r="BE1062" s="205">
        <v>5807.418338205112</v>
      </c>
      <c r="BF1062" s="205">
        <v>5807.418338205112</v>
      </c>
      <c r="BG1062" s="205">
        <v>0.0</v>
      </c>
      <c r="BH1062" s="205">
        <v>4645.934670564091</v>
      </c>
      <c r="BI1062" s="2" t="s">
        <v>904</v>
      </c>
      <c r="BJ1062" s="2" t="s">
        <v>904</v>
      </c>
      <c r="BK1062" s="203">
        <v>30.0</v>
      </c>
      <c r="BL1062" s="2">
        <v>1.0</v>
      </c>
      <c r="BM1062" s="207">
        <v>30.0</v>
      </c>
      <c r="BN1062" s="208" t="s">
        <v>906</v>
      </c>
      <c r="BO1062" s="87">
        <v>20.0</v>
      </c>
      <c r="BP1062" s="101">
        <v>0.05</v>
      </c>
      <c r="BQ1062" s="101">
        <v>0.04</v>
      </c>
      <c r="BR1062" s="2">
        <v>100.0</v>
      </c>
      <c r="BS1062" s="2">
        <v>100.0</v>
      </c>
    </row>
    <row r="1063" ht="12.75" customHeight="1">
      <c r="A1063" s="87" t="str">
        <f t="shared" si="1"/>
        <v>United States Seagrass Conservation  Large</v>
      </c>
      <c r="B1063" s="87" t="s">
        <v>161</v>
      </c>
      <c r="C1063" s="203" t="s">
        <v>183</v>
      </c>
      <c r="D1063" s="203" t="s">
        <v>583</v>
      </c>
      <c r="E1063" s="203" t="s">
        <v>167</v>
      </c>
      <c r="F1063" s="203" t="s">
        <v>175</v>
      </c>
      <c r="G1063" s="2"/>
      <c r="H1063" s="177">
        <v>4000.0</v>
      </c>
      <c r="I1063" s="2" t="s">
        <v>908</v>
      </c>
      <c r="J1063" s="2">
        <v>104695.99261570247</v>
      </c>
      <c r="K1063" s="2">
        <v>3140879.778471074</v>
      </c>
      <c r="L1063" s="204">
        <v>-3790307.869141429</v>
      </c>
      <c r="M1063" s="92">
        <v>3879824.0552726914</v>
      </c>
      <c r="N1063" s="92">
        <v>5583618.18287609</v>
      </c>
      <c r="O1063" s="92">
        <v>1475926.4110150202</v>
      </c>
      <c r="P1063" s="92">
        <v>1576566.6666666665</v>
      </c>
      <c r="Q1063" s="92">
        <v>2403897.644257671</v>
      </c>
      <c r="R1063" s="92">
        <v>4007051.5162094235</v>
      </c>
      <c r="S1063" s="92">
        <v>5807.418338205112</v>
      </c>
      <c r="T1063" s="92">
        <v>4645.934670564091</v>
      </c>
      <c r="U1063" s="92">
        <v>89516.186131262</v>
      </c>
      <c r="V1063" s="92">
        <v>171223.2927531071</v>
      </c>
      <c r="W1063" s="92">
        <v>835.1008635258357</v>
      </c>
      <c r="X1063" s="92">
        <v>969.9560138181729</v>
      </c>
      <c r="Y1063" s="92">
        <v>34995.4607686593</v>
      </c>
      <c r="Z1063" s="92">
        <v>1.451854584551278</v>
      </c>
      <c r="AA1063" s="92">
        <v>22.3790465328155</v>
      </c>
      <c r="AB1063" s="87">
        <v>2000.0</v>
      </c>
      <c r="AC1063" s="2">
        <v>3790307.869141429</v>
      </c>
      <c r="AD1063" s="92">
        <v>1475926.4110150202</v>
      </c>
      <c r="AE1063" s="92">
        <v>2403897.644257671</v>
      </c>
      <c r="AF1063" s="92">
        <v>89516.186131262</v>
      </c>
      <c r="AG1063" s="92">
        <v>835.1008635258357</v>
      </c>
      <c r="AH1063" s="2" t="s">
        <v>904</v>
      </c>
      <c r="AI1063" s="2" t="s">
        <v>904</v>
      </c>
      <c r="AJ1063" s="2" t="s">
        <v>904</v>
      </c>
      <c r="AK1063" s="177">
        <v>4645.934670564091</v>
      </c>
      <c r="AL1063" s="2" t="s">
        <v>904</v>
      </c>
      <c r="AM1063" s="2" t="s">
        <v>904</v>
      </c>
      <c r="AN1063" s="2" t="s">
        <v>904</v>
      </c>
      <c r="AO1063" s="2" t="s">
        <v>904</v>
      </c>
      <c r="AP1063" s="2" t="s">
        <v>904</v>
      </c>
      <c r="AQ1063" s="2" t="s">
        <v>904</v>
      </c>
      <c r="AR1063" s="2" t="s">
        <v>904</v>
      </c>
      <c r="AS1063" s="2" t="s">
        <v>904</v>
      </c>
      <c r="AT1063" s="2" t="s">
        <v>904</v>
      </c>
      <c r="AU1063" s="2" t="s">
        <v>904</v>
      </c>
      <c r="AV1063" s="2" t="s">
        <v>904</v>
      </c>
      <c r="AW1063" s="2" t="s">
        <v>904</v>
      </c>
      <c r="AX1063" s="2" t="s">
        <v>904</v>
      </c>
      <c r="AY1063" s="2" t="s">
        <v>904</v>
      </c>
      <c r="AZ1063" s="2" t="s">
        <v>904</v>
      </c>
      <c r="BA1063" s="205">
        <v>2.9865403398862943E7</v>
      </c>
      <c r="BB1063" s="205">
        <v>110.8664943982485</v>
      </c>
      <c r="BC1063" s="205">
        <v>110.8664943982485</v>
      </c>
      <c r="BD1063" s="205">
        <v>110.8664943982485</v>
      </c>
      <c r="BE1063" s="205">
        <v>5807.418338205112</v>
      </c>
      <c r="BF1063" s="205">
        <v>5807.418338205112</v>
      </c>
      <c r="BG1063" s="205">
        <v>0.0</v>
      </c>
      <c r="BH1063" s="205">
        <v>4645.934670564091</v>
      </c>
      <c r="BI1063" s="2" t="s">
        <v>904</v>
      </c>
      <c r="BJ1063" s="2" t="s">
        <v>904</v>
      </c>
      <c r="BK1063" s="203">
        <v>30.0</v>
      </c>
      <c r="BL1063" s="2">
        <v>1.0</v>
      </c>
      <c r="BM1063" s="207">
        <v>30.0</v>
      </c>
      <c r="BN1063" s="208" t="s">
        <v>906</v>
      </c>
      <c r="BO1063" s="87">
        <v>20.0</v>
      </c>
      <c r="BP1063" s="101">
        <v>0.05</v>
      </c>
      <c r="BQ1063" s="101">
        <v>0.04</v>
      </c>
      <c r="BR1063" s="2">
        <v>100.0</v>
      </c>
      <c r="BS1063" s="2">
        <v>100.0</v>
      </c>
    </row>
    <row r="1064" ht="12.75" customHeight="1">
      <c r="A1064" s="87" t="str">
        <f t="shared" si="1"/>
        <v>United States Salt marsh Conservation  Large</v>
      </c>
      <c r="B1064" s="87" t="s">
        <v>161</v>
      </c>
      <c r="C1064" s="203" t="s">
        <v>183</v>
      </c>
      <c r="D1064" s="203" t="s">
        <v>583</v>
      </c>
      <c r="E1064" s="203" t="s">
        <v>168</v>
      </c>
      <c r="F1064" s="203" t="s">
        <v>175</v>
      </c>
      <c r="G1064" s="2"/>
      <c r="H1064" s="177">
        <v>8000.0</v>
      </c>
      <c r="I1064" s="2" t="s">
        <v>908</v>
      </c>
      <c r="J1064" s="2">
        <v>227817.18583296207</v>
      </c>
      <c r="K1064" s="2">
        <v>6834515.5749888625</v>
      </c>
      <c r="L1064" s="204">
        <v>-3592147.5675040917</v>
      </c>
      <c r="M1064" s="92">
        <v>3903225.372395204</v>
      </c>
      <c r="N1064" s="92">
        <v>5625936.775116973</v>
      </c>
      <c r="O1064" s="92">
        <v>1475926.4110150202</v>
      </c>
      <c r="P1064" s="92">
        <v>1576566.6666666665</v>
      </c>
      <c r="Q1064" s="92">
        <v>2427298.9613801837</v>
      </c>
      <c r="R1064" s="92">
        <v>4049370.1084503056</v>
      </c>
      <c r="S1064" s="92">
        <v>19694.924398167645</v>
      </c>
      <c r="T1064" s="92">
        <v>15755.93951853412</v>
      </c>
      <c r="U1064" s="92">
        <v>311077.8048911123</v>
      </c>
      <c r="V1064" s="92">
        <v>572189.2054659897</v>
      </c>
      <c r="W1064" s="92">
        <v>247.73041098588496</v>
      </c>
      <c r="X1064" s="92">
        <v>487.9031715494005</v>
      </c>
      <c r="Y1064" s="92">
        <v>45514.92706498003</v>
      </c>
      <c r="Z1064" s="92">
        <v>2.4618655497709554</v>
      </c>
      <c r="AA1064" s="92">
        <v>38.88472561138904</v>
      </c>
      <c r="AB1064" s="87">
        <v>4000.0</v>
      </c>
      <c r="AC1064" s="2">
        <v>3592147.5675040917</v>
      </c>
      <c r="AD1064" s="92">
        <v>1475926.4110150202</v>
      </c>
      <c r="AE1064" s="92">
        <v>2427298.9613801837</v>
      </c>
      <c r="AF1064" s="92">
        <v>311077.8048911123</v>
      </c>
      <c r="AG1064" s="92">
        <v>247.73041098588496</v>
      </c>
      <c r="AH1064" s="2" t="s">
        <v>904</v>
      </c>
      <c r="AI1064" s="2" t="s">
        <v>904</v>
      </c>
      <c r="AJ1064" s="2" t="s">
        <v>904</v>
      </c>
      <c r="AK1064" s="177">
        <v>15755.93951853412</v>
      </c>
      <c r="AL1064" s="2" t="s">
        <v>904</v>
      </c>
      <c r="AM1064" s="2" t="s">
        <v>904</v>
      </c>
      <c r="AN1064" s="2" t="s">
        <v>904</v>
      </c>
      <c r="AO1064" s="2" t="s">
        <v>904</v>
      </c>
      <c r="AP1064" s="2" t="s">
        <v>904</v>
      </c>
      <c r="AQ1064" s="2" t="s">
        <v>904</v>
      </c>
      <c r="AR1064" s="2" t="s">
        <v>904</v>
      </c>
      <c r="AS1064" s="2" t="s">
        <v>904</v>
      </c>
      <c r="AT1064" s="2" t="s">
        <v>904</v>
      </c>
      <c r="AU1064" s="2" t="s">
        <v>904</v>
      </c>
      <c r="AV1064" s="2" t="s">
        <v>904</v>
      </c>
      <c r="AW1064" s="2" t="s">
        <v>904</v>
      </c>
      <c r="AX1064" s="2" t="s">
        <v>904</v>
      </c>
      <c r="AY1064" s="2" t="s">
        <v>904</v>
      </c>
      <c r="AZ1064" s="2" t="s">
        <v>904</v>
      </c>
      <c r="BA1064" s="205">
        <v>3.865747200641543E7</v>
      </c>
      <c r="BB1064" s="205">
        <v>85.75703893412174</v>
      </c>
      <c r="BC1064" s="205">
        <v>85.75703893412174</v>
      </c>
      <c r="BD1064" s="205">
        <v>85.75703893412174</v>
      </c>
      <c r="BE1064" s="205">
        <v>19694.924398167645</v>
      </c>
      <c r="BF1064" s="205">
        <v>19694.924398167645</v>
      </c>
      <c r="BG1064" s="205">
        <v>0.0</v>
      </c>
      <c r="BH1064" s="205">
        <v>15755.93951853412</v>
      </c>
      <c r="BI1064" s="2" t="s">
        <v>904</v>
      </c>
      <c r="BJ1064" s="2" t="s">
        <v>904</v>
      </c>
      <c r="BK1064" s="203">
        <v>30.0</v>
      </c>
      <c r="BL1064" s="2">
        <v>1.0</v>
      </c>
      <c r="BM1064" s="207">
        <v>30.0</v>
      </c>
      <c r="BN1064" s="208" t="s">
        <v>906</v>
      </c>
      <c r="BO1064" s="87">
        <v>20.0</v>
      </c>
      <c r="BP1064" s="101">
        <v>0.05</v>
      </c>
      <c r="BQ1064" s="101">
        <v>0.04</v>
      </c>
      <c r="BR1064" s="2">
        <v>100.0</v>
      </c>
      <c r="BS1064" s="2">
        <v>100.0</v>
      </c>
    </row>
    <row r="1065" ht="12.75" customHeight="1">
      <c r="A1065" s="87" t="str">
        <f t="shared" si="1"/>
        <v>United States Salt marsh Conservation  Large</v>
      </c>
      <c r="B1065" s="87" t="s">
        <v>161</v>
      </c>
      <c r="C1065" s="203" t="s">
        <v>183</v>
      </c>
      <c r="D1065" s="203" t="s">
        <v>583</v>
      </c>
      <c r="E1065" s="203" t="s">
        <v>168</v>
      </c>
      <c r="F1065" s="203" t="s">
        <v>175</v>
      </c>
      <c r="G1065" s="2"/>
      <c r="H1065" s="177">
        <v>8000.0</v>
      </c>
      <c r="I1065" s="2" t="s">
        <v>908</v>
      </c>
      <c r="J1065" s="2">
        <v>227817.18583296207</v>
      </c>
      <c r="K1065" s="2">
        <v>6834515.5749888625</v>
      </c>
      <c r="L1065" s="204">
        <v>-3592147.5675040917</v>
      </c>
      <c r="M1065" s="92">
        <v>3903225.372395204</v>
      </c>
      <c r="N1065" s="92">
        <v>5625936.775116973</v>
      </c>
      <c r="O1065" s="92">
        <v>1475926.4110150202</v>
      </c>
      <c r="P1065" s="92">
        <v>1576566.6666666665</v>
      </c>
      <c r="Q1065" s="92">
        <v>2427298.9613801837</v>
      </c>
      <c r="R1065" s="92">
        <v>4049370.1084503056</v>
      </c>
      <c r="S1065" s="92">
        <v>19694.924398167645</v>
      </c>
      <c r="T1065" s="92">
        <v>15755.93951853412</v>
      </c>
      <c r="U1065" s="92">
        <v>311077.8048911123</v>
      </c>
      <c r="V1065" s="92">
        <v>572189.2054659897</v>
      </c>
      <c r="W1065" s="92">
        <v>247.73041098588496</v>
      </c>
      <c r="X1065" s="92">
        <v>487.9031715494005</v>
      </c>
      <c r="Y1065" s="92">
        <v>45514.92706498003</v>
      </c>
      <c r="Z1065" s="92">
        <v>2.4618655497709554</v>
      </c>
      <c r="AA1065" s="92">
        <v>38.88472561138904</v>
      </c>
      <c r="AB1065" s="87">
        <v>4000.0</v>
      </c>
      <c r="AC1065" s="2">
        <v>3592147.5675040917</v>
      </c>
      <c r="AD1065" s="92">
        <v>1475926.4110150202</v>
      </c>
      <c r="AE1065" s="92">
        <v>2427298.9613801837</v>
      </c>
      <c r="AF1065" s="92">
        <v>311077.8048911123</v>
      </c>
      <c r="AG1065" s="92">
        <v>247.73041098588496</v>
      </c>
      <c r="AH1065" s="2" t="s">
        <v>904</v>
      </c>
      <c r="AI1065" s="2" t="s">
        <v>904</v>
      </c>
      <c r="AJ1065" s="2" t="s">
        <v>904</v>
      </c>
      <c r="AK1065" s="177">
        <v>15755.93951853412</v>
      </c>
      <c r="AL1065" s="2" t="s">
        <v>904</v>
      </c>
      <c r="AM1065" s="2" t="s">
        <v>904</v>
      </c>
      <c r="AN1065" s="2" t="s">
        <v>904</v>
      </c>
      <c r="AO1065" s="2" t="s">
        <v>904</v>
      </c>
      <c r="AP1065" s="2" t="s">
        <v>904</v>
      </c>
      <c r="AQ1065" s="2" t="s">
        <v>904</v>
      </c>
      <c r="AR1065" s="2" t="s">
        <v>904</v>
      </c>
      <c r="AS1065" s="2" t="s">
        <v>904</v>
      </c>
      <c r="AT1065" s="2" t="s">
        <v>904</v>
      </c>
      <c r="AU1065" s="2" t="s">
        <v>904</v>
      </c>
      <c r="AV1065" s="2" t="s">
        <v>904</v>
      </c>
      <c r="AW1065" s="2" t="s">
        <v>904</v>
      </c>
      <c r="AX1065" s="2" t="s">
        <v>904</v>
      </c>
      <c r="AY1065" s="2" t="s">
        <v>904</v>
      </c>
      <c r="AZ1065" s="2" t="s">
        <v>904</v>
      </c>
      <c r="BA1065" s="205">
        <v>3.865747200641543E7</v>
      </c>
      <c r="BB1065" s="205">
        <v>85.75703893412174</v>
      </c>
      <c r="BC1065" s="205">
        <v>85.75703893412174</v>
      </c>
      <c r="BD1065" s="205">
        <v>85.75703893412174</v>
      </c>
      <c r="BE1065" s="205">
        <v>19694.924398167645</v>
      </c>
      <c r="BF1065" s="205">
        <v>19694.924398167645</v>
      </c>
      <c r="BG1065" s="205">
        <v>0.0</v>
      </c>
      <c r="BH1065" s="205">
        <v>15755.93951853412</v>
      </c>
      <c r="BI1065" s="2" t="s">
        <v>904</v>
      </c>
      <c r="BJ1065" s="2" t="s">
        <v>904</v>
      </c>
      <c r="BK1065" s="203">
        <v>30.0</v>
      </c>
      <c r="BL1065" s="2">
        <v>1.0</v>
      </c>
      <c r="BM1065" s="207">
        <v>30.0</v>
      </c>
      <c r="BN1065" s="208" t="s">
        <v>906</v>
      </c>
      <c r="BO1065" s="87">
        <v>20.0</v>
      </c>
      <c r="BP1065" s="101">
        <v>0.05</v>
      </c>
      <c r="BQ1065" s="101">
        <v>0.04</v>
      </c>
      <c r="BR1065" s="2">
        <v>100.0</v>
      </c>
      <c r="BS1065" s="2">
        <v>100.0</v>
      </c>
    </row>
    <row r="1066" ht="12.75" customHeight="1">
      <c r="A1066" s="87" t="str">
        <f t="shared" si="1"/>
        <v>United States Mangrove Conservation  Medium</v>
      </c>
      <c r="B1066" s="87" t="s">
        <v>161</v>
      </c>
      <c r="C1066" s="203" t="s">
        <v>183</v>
      </c>
      <c r="D1066" s="203" t="s">
        <v>583</v>
      </c>
      <c r="E1066" s="203" t="s">
        <v>160</v>
      </c>
      <c r="F1066" s="203" t="s">
        <v>175</v>
      </c>
      <c r="G1066" s="2"/>
      <c r="H1066" s="177">
        <v>20000.0</v>
      </c>
      <c r="I1066" s="2" t="s">
        <v>903</v>
      </c>
      <c r="J1066" s="2">
        <v>1350471.5908903764</v>
      </c>
      <c r="K1066" s="2">
        <v>3756845.436516781</v>
      </c>
      <c r="L1066" s="204">
        <v>-1020270.5820621075</v>
      </c>
      <c r="M1066" s="92">
        <v>4564658.298614414</v>
      </c>
      <c r="N1066" s="92">
        <v>6835510.668418847</v>
      </c>
      <c r="O1066" s="92">
        <v>1475926.4110150202</v>
      </c>
      <c r="P1066" s="92">
        <v>1576566.6666666665</v>
      </c>
      <c r="Q1066" s="92">
        <v>3088731.8875993947</v>
      </c>
      <c r="R1066" s="92">
        <v>5258944.001752181</v>
      </c>
      <c r="S1066" s="92">
        <v>2956934.760746132</v>
      </c>
      <c r="T1066" s="92">
        <v>2365547.8085969053</v>
      </c>
      <c r="U1066" s="92">
        <v>4331708.261060369</v>
      </c>
      <c r="V1066" s="92">
        <v>7968344.400328001</v>
      </c>
      <c r="W1066" s="92">
        <v>1.9296411097782393</v>
      </c>
      <c r="X1066" s="92">
        <v>228.2329149307207</v>
      </c>
      <c r="Y1066" s="92">
        <v>1398.681312514026</v>
      </c>
      <c r="Z1066" s="92">
        <v>147.8467380373066</v>
      </c>
      <c r="AA1066" s="92">
        <v>216.58541305301847</v>
      </c>
      <c r="AB1066" s="87">
        <v>20000.0</v>
      </c>
      <c r="AC1066" s="2">
        <v>1020270.5820621075</v>
      </c>
      <c r="AD1066" s="92">
        <v>1475926.4110150202</v>
      </c>
      <c r="AE1066" s="92">
        <v>3088731.8875993947</v>
      </c>
      <c r="AF1066" s="92">
        <v>4331708.261060369</v>
      </c>
      <c r="AG1066" s="92">
        <v>1.9296411097782393</v>
      </c>
      <c r="AH1066" s="2" t="s">
        <v>904</v>
      </c>
      <c r="AI1066" s="2" t="s">
        <v>904</v>
      </c>
      <c r="AJ1066" s="2" t="s">
        <v>904</v>
      </c>
      <c r="AK1066" s="177">
        <v>2365547.8085969053</v>
      </c>
      <c r="AL1066" s="2" t="s">
        <v>904</v>
      </c>
      <c r="AM1066" s="2" t="s">
        <v>904</v>
      </c>
      <c r="AN1066" s="2" t="s">
        <v>904</v>
      </c>
      <c r="AO1066" s="2" t="s">
        <v>904</v>
      </c>
      <c r="AP1066" s="2" t="s">
        <v>904</v>
      </c>
      <c r="AQ1066" s="2" t="s">
        <v>904</v>
      </c>
      <c r="AR1066" s="2" t="s">
        <v>904</v>
      </c>
      <c r="AS1066" s="2" t="s">
        <v>904</v>
      </c>
      <c r="AT1066" s="2" t="s">
        <v>904</v>
      </c>
      <c r="AU1066" s="2" t="s">
        <v>904</v>
      </c>
      <c r="AV1066" s="2" t="s">
        <v>904</v>
      </c>
      <c r="AW1066" s="2" t="s">
        <v>904</v>
      </c>
      <c r="AX1066" s="2" t="s">
        <v>904</v>
      </c>
      <c r="AY1066" s="2" t="s">
        <v>904</v>
      </c>
      <c r="AZ1066" s="2" t="s">
        <v>904</v>
      </c>
      <c r="BA1066" s="205">
        <v>4453780.038371273</v>
      </c>
      <c r="BB1066" s="205">
        <v>3263.5442096597253</v>
      </c>
      <c r="BC1066" s="205">
        <v>3263.5442096597253</v>
      </c>
      <c r="BD1066" s="205">
        <v>3263.5442096597253</v>
      </c>
      <c r="BE1066" s="205">
        <v>2956934.760746132</v>
      </c>
      <c r="BF1066" s="205">
        <v>2956934.760746132</v>
      </c>
      <c r="BG1066" s="205">
        <v>0.0</v>
      </c>
      <c r="BH1066" s="205">
        <v>2365547.8085969053</v>
      </c>
      <c r="BI1066" s="2" t="s">
        <v>904</v>
      </c>
      <c r="BJ1066" s="2" t="s">
        <v>904</v>
      </c>
      <c r="BK1066" s="203">
        <v>2.7818766880093078</v>
      </c>
      <c r="BL1066" s="2">
        <v>3.0</v>
      </c>
      <c r="BM1066" s="207">
        <v>2.7818766880093078</v>
      </c>
      <c r="BN1066" s="208" t="s">
        <v>905</v>
      </c>
      <c r="BO1066" s="87">
        <v>20.0</v>
      </c>
      <c r="BP1066" s="101">
        <v>0.05</v>
      </c>
      <c r="BQ1066" s="101">
        <v>0.04</v>
      </c>
      <c r="BR1066" s="2">
        <v>100.0</v>
      </c>
      <c r="BS1066" s="2">
        <v>100.0</v>
      </c>
    </row>
    <row r="1067" ht="12.75" customHeight="1">
      <c r="A1067" s="87" t="str">
        <f t="shared" si="1"/>
        <v>United States Mangrove Conservation  Medium</v>
      </c>
      <c r="B1067" s="87" t="s">
        <v>161</v>
      </c>
      <c r="C1067" s="203" t="s">
        <v>183</v>
      </c>
      <c r="D1067" s="203" t="s">
        <v>583</v>
      </c>
      <c r="E1067" s="203" t="s">
        <v>160</v>
      </c>
      <c r="F1067" s="203" t="s">
        <v>175</v>
      </c>
      <c r="G1067" s="2"/>
      <c r="H1067" s="177">
        <v>20000.0</v>
      </c>
      <c r="I1067" s="2" t="s">
        <v>903</v>
      </c>
      <c r="J1067" s="2">
        <v>1350471.5908903764</v>
      </c>
      <c r="K1067" s="2">
        <v>3756845.436516781</v>
      </c>
      <c r="L1067" s="204">
        <v>-1020270.5820621075</v>
      </c>
      <c r="M1067" s="92">
        <v>4564658.298614414</v>
      </c>
      <c r="N1067" s="92">
        <v>6835510.668418847</v>
      </c>
      <c r="O1067" s="92">
        <v>1475926.4110150202</v>
      </c>
      <c r="P1067" s="92">
        <v>1576566.6666666665</v>
      </c>
      <c r="Q1067" s="92">
        <v>3088731.8875993947</v>
      </c>
      <c r="R1067" s="92">
        <v>5258944.001752181</v>
      </c>
      <c r="S1067" s="92">
        <v>2956934.760746132</v>
      </c>
      <c r="T1067" s="92">
        <v>2365547.8085969053</v>
      </c>
      <c r="U1067" s="92">
        <v>4331708.261060369</v>
      </c>
      <c r="V1067" s="92">
        <v>7968344.400328001</v>
      </c>
      <c r="W1067" s="92">
        <v>1.9296411097782393</v>
      </c>
      <c r="X1067" s="92">
        <v>228.2329149307207</v>
      </c>
      <c r="Y1067" s="92">
        <v>1398.681312514026</v>
      </c>
      <c r="Z1067" s="92">
        <v>147.8467380373066</v>
      </c>
      <c r="AA1067" s="92">
        <v>216.58541305301847</v>
      </c>
      <c r="AB1067" s="87">
        <v>20000.0</v>
      </c>
      <c r="AC1067" s="2">
        <v>1020270.5820621075</v>
      </c>
      <c r="AD1067" s="92">
        <v>1475926.4110150202</v>
      </c>
      <c r="AE1067" s="92">
        <v>3088731.8875993947</v>
      </c>
      <c r="AF1067" s="92">
        <v>4331708.261060369</v>
      </c>
      <c r="AG1067" s="92">
        <v>1.9296411097782393</v>
      </c>
      <c r="AH1067" s="2" t="s">
        <v>904</v>
      </c>
      <c r="AI1067" s="2" t="s">
        <v>904</v>
      </c>
      <c r="AJ1067" s="2" t="s">
        <v>904</v>
      </c>
      <c r="AK1067" s="177">
        <v>2365547.8085969053</v>
      </c>
      <c r="AL1067" s="2" t="s">
        <v>904</v>
      </c>
      <c r="AM1067" s="2" t="s">
        <v>904</v>
      </c>
      <c r="AN1067" s="2" t="s">
        <v>904</v>
      </c>
      <c r="AO1067" s="2" t="s">
        <v>904</v>
      </c>
      <c r="AP1067" s="2" t="s">
        <v>904</v>
      </c>
      <c r="AQ1067" s="2" t="s">
        <v>904</v>
      </c>
      <c r="AR1067" s="2" t="s">
        <v>904</v>
      </c>
      <c r="AS1067" s="2" t="s">
        <v>904</v>
      </c>
      <c r="AT1067" s="2" t="s">
        <v>904</v>
      </c>
      <c r="AU1067" s="2" t="s">
        <v>904</v>
      </c>
      <c r="AV1067" s="2" t="s">
        <v>904</v>
      </c>
      <c r="AW1067" s="2" t="s">
        <v>904</v>
      </c>
      <c r="AX1067" s="2" t="s">
        <v>904</v>
      </c>
      <c r="AY1067" s="2" t="s">
        <v>904</v>
      </c>
      <c r="AZ1067" s="2" t="s">
        <v>904</v>
      </c>
      <c r="BA1067" s="205">
        <v>4453780.038371273</v>
      </c>
      <c r="BB1067" s="205">
        <v>3263.5442096597253</v>
      </c>
      <c r="BC1067" s="205">
        <v>3263.5442096597253</v>
      </c>
      <c r="BD1067" s="205">
        <v>3263.5442096597253</v>
      </c>
      <c r="BE1067" s="205">
        <v>2956934.760746132</v>
      </c>
      <c r="BF1067" s="205">
        <v>2956934.760746132</v>
      </c>
      <c r="BG1067" s="205">
        <v>0.0</v>
      </c>
      <c r="BH1067" s="205">
        <v>2365547.8085969053</v>
      </c>
      <c r="BI1067" s="2" t="s">
        <v>904</v>
      </c>
      <c r="BJ1067" s="2" t="s">
        <v>904</v>
      </c>
      <c r="BK1067" s="203">
        <v>2.7818766880093078</v>
      </c>
      <c r="BL1067" s="2">
        <v>3.0</v>
      </c>
      <c r="BM1067" s="207">
        <v>2.7818766880093078</v>
      </c>
      <c r="BN1067" s="208" t="s">
        <v>905</v>
      </c>
      <c r="BO1067" s="87">
        <v>20.0</v>
      </c>
      <c r="BP1067" s="101">
        <v>0.05</v>
      </c>
      <c r="BQ1067" s="101">
        <v>0.04</v>
      </c>
      <c r="BR1067" s="2">
        <v>100.0</v>
      </c>
      <c r="BS1067" s="2">
        <v>100.0</v>
      </c>
    </row>
    <row r="1068" ht="12.75" customHeight="1">
      <c r="A1068" s="87" t="str">
        <f t="shared" si="1"/>
        <v>United States Seagrass Conservation  Medium</v>
      </c>
      <c r="B1068" s="87" t="s">
        <v>161</v>
      </c>
      <c r="C1068" s="203" t="s">
        <v>183</v>
      </c>
      <c r="D1068" s="203" t="s">
        <v>583</v>
      </c>
      <c r="E1068" s="203" t="s">
        <v>167</v>
      </c>
      <c r="F1068" s="203" t="s">
        <v>175</v>
      </c>
      <c r="G1068" s="2"/>
      <c r="H1068" s="177">
        <v>2000.0</v>
      </c>
      <c r="I1068" s="2" t="s">
        <v>903</v>
      </c>
      <c r="J1068" s="2">
        <v>104695.99261570247</v>
      </c>
      <c r="K1068" s="2">
        <v>1.830049058595755E8</v>
      </c>
      <c r="L1068" s="204">
        <v>-1862236.6397194765</v>
      </c>
      <c r="M1068" s="92">
        <v>4131411.352098773</v>
      </c>
      <c r="N1068" s="92">
        <v>6064851.730532341</v>
      </c>
      <c r="O1068" s="92">
        <v>1475926.4110150202</v>
      </c>
      <c r="P1068" s="92">
        <v>1576566.6666666665</v>
      </c>
      <c r="Q1068" s="92">
        <v>2655484.9410837526</v>
      </c>
      <c r="R1068" s="92">
        <v>4488285.063865674</v>
      </c>
      <c r="S1068" s="92">
        <v>2903.709169102556</v>
      </c>
      <c r="T1068" s="92">
        <v>2322.9673352820455</v>
      </c>
      <c r="U1068" s="92">
        <v>2607852.3170718527</v>
      </c>
      <c r="V1068" s="92">
        <v>4988204.70398617</v>
      </c>
      <c r="W1068" s="92">
        <v>1778.5060036572374</v>
      </c>
      <c r="X1068" s="92">
        <v>2065.7056760493865</v>
      </c>
      <c r="Y1068" s="92">
        <v>74529.48475592896</v>
      </c>
      <c r="Z1068" s="92">
        <v>1.451854584551278</v>
      </c>
      <c r="AA1068" s="92">
        <v>1303.9261585359263</v>
      </c>
      <c r="AB1068" s="87">
        <v>2000.0</v>
      </c>
      <c r="AC1068" s="2">
        <v>1862236.6397194765</v>
      </c>
      <c r="AD1068" s="92">
        <v>1475926.4110150202</v>
      </c>
      <c r="AE1068" s="92">
        <v>2655484.9410837526</v>
      </c>
      <c r="AF1068" s="92">
        <v>2607852.3170718527</v>
      </c>
      <c r="AG1068" s="92">
        <v>1778.5060036572374</v>
      </c>
      <c r="AH1068" s="2" t="s">
        <v>904</v>
      </c>
      <c r="AI1068" s="2" t="s">
        <v>904</v>
      </c>
      <c r="AJ1068" s="2" t="s">
        <v>904</v>
      </c>
      <c r="AK1068" s="177">
        <v>2322.9673352820455</v>
      </c>
      <c r="AL1068" s="2" t="s">
        <v>904</v>
      </c>
      <c r="AM1068" s="2" t="s">
        <v>904</v>
      </c>
      <c r="AN1068" s="2" t="s">
        <v>904</v>
      </c>
      <c r="AO1068" s="2" t="s">
        <v>904</v>
      </c>
      <c r="AP1068" s="2" t="s">
        <v>904</v>
      </c>
      <c r="AQ1068" s="2" t="s">
        <v>904</v>
      </c>
      <c r="AR1068" s="2" t="s">
        <v>904</v>
      </c>
      <c r="AS1068" s="2" t="s">
        <v>904</v>
      </c>
      <c r="AT1068" s="2" t="s">
        <v>904</v>
      </c>
      <c r="AU1068" s="2" t="s">
        <v>904</v>
      </c>
      <c r="AV1068" s="2" t="s">
        <v>904</v>
      </c>
      <c r="AW1068" s="2" t="s">
        <v>904</v>
      </c>
      <c r="AX1068" s="2" t="s">
        <v>904</v>
      </c>
      <c r="AY1068" s="2" t="s">
        <v>904</v>
      </c>
      <c r="AZ1068" s="2" t="s">
        <v>904</v>
      </c>
      <c r="BA1068" s="205">
        <v>2.9865403398862943E7</v>
      </c>
      <c r="BB1068" s="205">
        <v>55.43324719912425</v>
      </c>
      <c r="BC1068" s="205">
        <v>55.43324719912425</v>
      </c>
      <c r="BD1068" s="205">
        <v>55.43324719912425</v>
      </c>
      <c r="BE1068" s="205">
        <v>2903.709169102556</v>
      </c>
      <c r="BF1068" s="205">
        <v>2903.709169102556</v>
      </c>
      <c r="BG1068" s="205">
        <v>0.0</v>
      </c>
      <c r="BH1068" s="205">
        <v>2322.9673352820455</v>
      </c>
      <c r="BI1068" s="2" t="s">
        <v>904</v>
      </c>
      <c r="BJ1068" s="2" t="s">
        <v>904</v>
      </c>
      <c r="BK1068" s="203">
        <v>1747.9647624270972</v>
      </c>
      <c r="BL1068" s="2">
        <v>2.0</v>
      </c>
      <c r="BM1068" s="207">
        <v>1747.9647624270972</v>
      </c>
      <c r="BN1068" s="208" t="s">
        <v>905</v>
      </c>
      <c r="BO1068" s="87">
        <v>20.0</v>
      </c>
      <c r="BP1068" s="101">
        <v>0.05</v>
      </c>
      <c r="BQ1068" s="101">
        <v>0.04</v>
      </c>
      <c r="BR1068" s="2">
        <v>100.0</v>
      </c>
      <c r="BS1068" s="2">
        <v>100.0</v>
      </c>
    </row>
    <row r="1069" ht="12.75" customHeight="1">
      <c r="A1069" s="87" t="str">
        <f t="shared" si="1"/>
        <v>United States Seagrass Conservation  Medium</v>
      </c>
      <c r="B1069" s="87" t="s">
        <v>161</v>
      </c>
      <c r="C1069" s="203" t="s">
        <v>183</v>
      </c>
      <c r="D1069" s="203" t="s">
        <v>583</v>
      </c>
      <c r="E1069" s="203" t="s">
        <v>167</v>
      </c>
      <c r="F1069" s="203" t="s">
        <v>175</v>
      </c>
      <c r="G1069" s="2"/>
      <c r="H1069" s="177">
        <v>2000.0</v>
      </c>
      <c r="I1069" s="2" t="s">
        <v>903</v>
      </c>
      <c r="J1069" s="2">
        <v>104695.99261570247</v>
      </c>
      <c r="K1069" s="2">
        <v>1.830049058595755E8</v>
      </c>
      <c r="L1069" s="204">
        <v>-1862236.6397194765</v>
      </c>
      <c r="M1069" s="92">
        <v>4131411.352098773</v>
      </c>
      <c r="N1069" s="92">
        <v>6064851.730532341</v>
      </c>
      <c r="O1069" s="92">
        <v>1475926.4110150202</v>
      </c>
      <c r="P1069" s="92">
        <v>1576566.6666666665</v>
      </c>
      <c r="Q1069" s="92">
        <v>2655484.9410837526</v>
      </c>
      <c r="R1069" s="92">
        <v>4488285.063865674</v>
      </c>
      <c r="S1069" s="92">
        <v>2903.709169102556</v>
      </c>
      <c r="T1069" s="92">
        <v>2322.9673352820455</v>
      </c>
      <c r="U1069" s="92">
        <v>2607852.3170718527</v>
      </c>
      <c r="V1069" s="92">
        <v>4988204.70398617</v>
      </c>
      <c r="W1069" s="92">
        <v>1778.5060036572374</v>
      </c>
      <c r="X1069" s="92">
        <v>2065.7056760493865</v>
      </c>
      <c r="Y1069" s="92">
        <v>74529.48475592896</v>
      </c>
      <c r="Z1069" s="92">
        <v>1.451854584551278</v>
      </c>
      <c r="AA1069" s="92">
        <v>1303.9261585359263</v>
      </c>
      <c r="AB1069" s="87">
        <v>2000.0</v>
      </c>
      <c r="AC1069" s="2">
        <v>1862236.6397194765</v>
      </c>
      <c r="AD1069" s="92">
        <v>1475926.4110150202</v>
      </c>
      <c r="AE1069" s="92">
        <v>2655484.9410837526</v>
      </c>
      <c r="AF1069" s="92">
        <v>2607852.3170718527</v>
      </c>
      <c r="AG1069" s="92">
        <v>1778.5060036572374</v>
      </c>
      <c r="AH1069" s="2" t="s">
        <v>904</v>
      </c>
      <c r="AI1069" s="2" t="s">
        <v>904</v>
      </c>
      <c r="AJ1069" s="2" t="s">
        <v>904</v>
      </c>
      <c r="AK1069" s="177">
        <v>2322.9673352820455</v>
      </c>
      <c r="AL1069" s="2" t="s">
        <v>904</v>
      </c>
      <c r="AM1069" s="2" t="s">
        <v>904</v>
      </c>
      <c r="AN1069" s="2" t="s">
        <v>904</v>
      </c>
      <c r="AO1069" s="2" t="s">
        <v>904</v>
      </c>
      <c r="AP1069" s="2" t="s">
        <v>904</v>
      </c>
      <c r="AQ1069" s="2" t="s">
        <v>904</v>
      </c>
      <c r="AR1069" s="2" t="s">
        <v>904</v>
      </c>
      <c r="AS1069" s="2" t="s">
        <v>904</v>
      </c>
      <c r="AT1069" s="2" t="s">
        <v>904</v>
      </c>
      <c r="AU1069" s="2" t="s">
        <v>904</v>
      </c>
      <c r="AV1069" s="2" t="s">
        <v>904</v>
      </c>
      <c r="AW1069" s="2" t="s">
        <v>904</v>
      </c>
      <c r="AX1069" s="2" t="s">
        <v>904</v>
      </c>
      <c r="AY1069" s="2" t="s">
        <v>904</v>
      </c>
      <c r="AZ1069" s="2" t="s">
        <v>904</v>
      </c>
      <c r="BA1069" s="205">
        <v>2.9865403398862943E7</v>
      </c>
      <c r="BB1069" s="205">
        <v>55.43324719912425</v>
      </c>
      <c r="BC1069" s="205">
        <v>55.43324719912425</v>
      </c>
      <c r="BD1069" s="205">
        <v>55.43324719912425</v>
      </c>
      <c r="BE1069" s="205">
        <v>2903.709169102556</v>
      </c>
      <c r="BF1069" s="205">
        <v>2903.709169102556</v>
      </c>
      <c r="BG1069" s="205">
        <v>0.0</v>
      </c>
      <c r="BH1069" s="205">
        <v>2322.9673352820455</v>
      </c>
      <c r="BI1069" s="2" t="s">
        <v>904</v>
      </c>
      <c r="BJ1069" s="2" t="s">
        <v>904</v>
      </c>
      <c r="BK1069" s="203">
        <v>1747.9647624270972</v>
      </c>
      <c r="BL1069" s="2">
        <v>2.0</v>
      </c>
      <c r="BM1069" s="207">
        <v>1747.9647624270972</v>
      </c>
      <c r="BN1069" s="208" t="s">
        <v>905</v>
      </c>
      <c r="BO1069" s="87">
        <v>20.0</v>
      </c>
      <c r="BP1069" s="101">
        <v>0.05</v>
      </c>
      <c r="BQ1069" s="101">
        <v>0.04</v>
      </c>
      <c r="BR1069" s="2">
        <v>100.0</v>
      </c>
      <c r="BS1069" s="2">
        <v>100.0</v>
      </c>
    </row>
    <row r="1070" ht="12.75" customHeight="1">
      <c r="A1070" s="87" t="str">
        <f t="shared" si="1"/>
        <v>United States Salt marsh Conservation  Medium</v>
      </c>
      <c r="B1070" s="87" t="s">
        <v>161</v>
      </c>
      <c r="C1070" s="203" t="s">
        <v>183</v>
      </c>
      <c r="D1070" s="203" t="s">
        <v>583</v>
      </c>
      <c r="E1070" s="203" t="s">
        <v>168</v>
      </c>
      <c r="F1070" s="203" t="s">
        <v>175</v>
      </c>
      <c r="G1070" s="2"/>
      <c r="H1070" s="177">
        <v>4000.0</v>
      </c>
      <c r="I1070" s="2" t="s">
        <v>903</v>
      </c>
      <c r="J1070" s="2">
        <v>227817.18583296207</v>
      </c>
      <c r="K1070" s="2">
        <v>3.726137014065662E7</v>
      </c>
      <c r="L1070" s="204">
        <v>-3108058.784035568</v>
      </c>
      <c r="M1070" s="92">
        <v>3956047.577345882</v>
      </c>
      <c r="N1070" s="92">
        <v>5723119.326889169</v>
      </c>
      <c r="O1070" s="92">
        <v>1475926.4110150202</v>
      </c>
      <c r="P1070" s="92">
        <v>1576566.6666666665</v>
      </c>
      <c r="Q1070" s="92">
        <v>2480121.166330862</v>
      </c>
      <c r="R1070" s="92">
        <v>4146552.660222503</v>
      </c>
      <c r="S1070" s="92">
        <v>9847.462199083822</v>
      </c>
      <c r="T1070" s="92">
        <v>7877.96975926706</v>
      </c>
      <c r="U1070" s="92">
        <v>847988.7933103137</v>
      </c>
      <c r="V1070" s="92">
        <v>1559770.662706494</v>
      </c>
      <c r="W1070" s="92">
        <v>502.1658749949225</v>
      </c>
      <c r="X1070" s="92">
        <v>989.0118943364705</v>
      </c>
      <c r="Y1070" s="92">
        <v>92261.75778725065</v>
      </c>
      <c r="Z1070" s="92">
        <v>2.4618655497709554</v>
      </c>
      <c r="AA1070" s="92">
        <v>211.99719832757842</v>
      </c>
      <c r="AB1070" s="87">
        <v>4000.0</v>
      </c>
      <c r="AC1070" s="2">
        <v>3108058.784035568</v>
      </c>
      <c r="AD1070" s="92">
        <v>1475926.4110150202</v>
      </c>
      <c r="AE1070" s="92">
        <v>2480121.166330862</v>
      </c>
      <c r="AF1070" s="92">
        <v>847988.7933103137</v>
      </c>
      <c r="AG1070" s="92">
        <v>502.1658749949225</v>
      </c>
      <c r="AH1070" s="2" t="s">
        <v>904</v>
      </c>
      <c r="AI1070" s="2" t="s">
        <v>904</v>
      </c>
      <c r="AJ1070" s="2" t="s">
        <v>904</v>
      </c>
      <c r="AK1070" s="177">
        <v>7877.96975926706</v>
      </c>
      <c r="AL1070" s="2" t="s">
        <v>904</v>
      </c>
      <c r="AM1070" s="2" t="s">
        <v>904</v>
      </c>
      <c r="AN1070" s="2" t="s">
        <v>904</v>
      </c>
      <c r="AO1070" s="2" t="s">
        <v>904</v>
      </c>
      <c r="AP1070" s="2" t="s">
        <v>904</v>
      </c>
      <c r="AQ1070" s="2" t="s">
        <v>904</v>
      </c>
      <c r="AR1070" s="2" t="s">
        <v>904</v>
      </c>
      <c r="AS1070" s="2" t="s">
        <v>904</v>
      </c>
      <c r="AT1070" s="2" t="s">
        <v>904</v>
      </c>
      <c r="AU1070" s="2" t="s">
        <v>904</v>
      </c>
      <c r="AV1070" s="2" t="s">
        <v>904</v>
      </c>
      <c r="AW1070" s="2" t="s">
        <v>904</v>
      </c>
      <c r="AX1070" s="2" t="s">
        <v>904</v>
      </c>
      <c r="AY1070" s="2" t="s">
        <v>904</v>
      </c>
      <c r="AZ1070" s="2" t="s">
        <v>904</v>
      </c>
      <c r="BA1070" s="205">
        <v>3.865747200641543E7</v>
      </c>
      <c r="BB1070" s="205">
        <v>42.87851946706087</v>
      </c>
      <c r="BC1070" s="205">
        <v>42.87851946706087</v>
      </c>
      <c r="BD1070" s="205">
        <v>42.87851946706087</v>
      </c>
      <c r="BE1070" s="205">
        <v>9847.462199083822</v>
      </c>
      <c r="BF1070" s="205">
        <v>9847.462199083822</v>
      </c>
      <c r="BG1070" s="205">
        <v>0.0</v>
      </c>
      <c r="BH1070" s="205">
        <v>7877.96975926706</v>
      </c>
      <c r="BI1070" s="2" t="s">
        <v>904</v>
      </c>
      <c r="BJ1070" s="2" t="s">
        <v>904</v>
      </c>
      <c r="BK1070" s="203">
        <v>163.55820569207208</v>
      </c>
      <c r="BL1070" s="2">
        <v>1.0</v>
      </c>
      <c r="BM1070" s="207">
        <v>163.55820569207208</v>
      </c>
      <c r="BN1070" s="208" t="s">
        <v>905</v>
      </c>
      <c r="BO1070" s="87">
        <v>20.0</v>
      </c>
      <c r="BP1070" s="101">
        <v>0.05</v>
      </c>
      <c r="BQ1070" s="101">
        <v>0.04</v>
      </c>
      <c r="BR1070" s="2">
        <v>100.0</v>
      </c>
      <c r="BS1070" s="2">
        <v>100.0</v>
      </c>
    </row>
    <row r="1071" ht="12.75" customHeight="1">
      <c r="A1071" s="87" t="str">
        <f t="shared" si="1"/>
        <v>United States Salt marsh Conservation  Medium</v>
      </c>
      <c r="B1071" s="87" t="s">
        <v>161</v>
      </c>
      <c r="C1071" s="203" t="s">
        <v>183</v>
      </c>
      <c r="D1071" s="203" t="s">
        <v>583</v>
      </c>
      <c r="E1071" s="203" t="s">
        <v>168</v>
      </c>
      <c r="F1071" s="203" t="s">
        <v>175</v>
      </c>
      <c r="G1071" s="2"/>
      <c r="H1071" s="177">
        <v>4000.0</v>
      </c>
      <c r="I1071" s="2" t="s">
        <v>903</v>
      </c>
      <c r="J1071" s="2">
        <v>227817.18583296207</v>
      </c>
      <c r="K1071" s="2">
        <v>3.726137014065662E7</v>
      </c>
      <c r="L1071" s="204">
        <v>-3108058.784035568</v>
      </c>
      <c r="M1071" s="92">
        <v>3956047.577345882</v>
      </c>
      <c r="N1071" s="92">
        <v>5723119.326889169</v>
      </c>
      <c r="O1071" s="92">
        <v>1475926.4110150202</v>
      </c>
      <c r="P1071" s="92">
        <v>1576566.6666666665</v>
      </c>
      <c r="Q1071" s="92">
        <v>2480121.166330862</v>
      </c>
      <c r="R1071" s="92">
        <v>4146552.660222503</v>
      </c>
      <c r="S1071" s="92">
        <v>9847.462199083822</v>
      </c>
      <c r="T1071" s="92">
        <v>7877.96975926706</v>
      </c>
      <c r="U1071" s="92">
        <v>847988.7933103137</v>
      </c>
      <c r="V1071" s="92">
        <v>1559770.662706494</v>
      </c>
      <c r="W1071" s="92">
        <v>502.1658749949225</v>
      </c>
      <c r="X1071" s="92">
        <v>989.0118943364705</v>
      </c>
      <c r="Y1071" s="92">
        <v>92261.75778725065</v>
      </c>
      <c r="Z1071" s="92">
        <v>2.4618655497709554</v>
      </c>
      <c r="AA1071" s="92">
        <v>211.99719832757842</v>
      </c>
      <c r="AB1071" s="87">
        <v>4000.0</v>
      </c>
      <c r="AC1071" s="2">
        <v>3108058.784035568</v>
      </c>
      <c r="AD1071" s="92">
        <v>1475926.4110150202</v>
      </c>
      <c r="AE1071" s="92">
        <v>2480121.166330862</v>
      </c>
      <c r="AF1071" s="92">
        <v>847988.7933103137</v>
      </c>
      <c r="AG1071" s="92">
        <v>502.1658749949225</v>
      </c>
      <c r="AH1071" s="2" t="s">
        <v>904</v>
      </c>
      <c r="AI1071" s="2" t="s">
        <v>904</v>
      </c>
      <c r="AJ1071" s="2" t="s">
        <v>904</v>
      </c>
      <c r="AK1071" s="177">
        <v>7877.96975926706</v>
      </c>
      <c r="AL1071" s="2" t="s">
        <v>904</v>
      </c>
      <c r="AM1071" s="2" t="s">
        <v>904</v>
      </c>
      <c r="AN1071" s="2" t="s">
        <v>904</v>
      </c>
      <c r="AO1071" s="2" t="s">
        <v>904</v>
      </c>
      <c r="AP1071" s="2" t="s">
        <v>904</v>
      </c>
      <c r="AQ1071" s="2" t="s">
        <v>904</v>
      </c>
      <c r="AR1071" s="2" t="s">
        <v>904</v>
      </c>
      <c r="AS1071" s="2" t="s">
        <v>904</v>
      </c>
      <c r="AT1071" s="2" t="s">
        <v>904</v>
      </c>
      <c r="AU1071" s="2" t="s">
        <v>904</v>
      </c>
      <c r="AV1071" s="2" t="s">
        <v>904</v>
      </c>
      <c r="AW1071" s="2" t="s">
        <v>904</v>
      </c>
      <c r="AX1071" s="2" t="s">
        <v>904</v>
      </c>
      <c r="AY1071" s="2" t="s">
        <v>904</v>
      </c>
      <c r="AZ1071" s="2" t="s">
        <v>904</v>
      </c>
      <c r="BA1071" s="205">
        <v>3.865747200641543E7</v>
      </c>
      <c r="BB1071" s="205">
        <v>42.87851946706087</v>
      </c>
      <c r="BC1071" s="205">
        <v>42.87851946706087</v>
      </c>
      <c r="BD1071" s="205">
        <v>42.87851946706087</v>
      </c>
      <c r="BE1071" s="205">
        <v>9847.462199083822</v>
      </c>
      <c r="BF1071" s="205">
        <v>9847.462199083822</v>
      </c>
      <c r="BG1071" s="205">
        <v>0.0</v>
      </c>
      <c r="BH1071" s="205">
        <v>7877.96975926706</v>
      </c>
      <c r="BI1071" s="2" t="s">
        <v>904</v>
      </c>
      <c r="BJ1071" s="2" t="s">
        <v>904</v>
      </c>
      <c r="BK1071" s="203">
        <v>163.55820569207208</v>
      </c>
      <c r="BL1071" s="2">
        <v>1.0</v>
      </c>
      <c r="BM1071" s="207">
        <v>163.55820569207208</v>
      </c>
      <c r="BN1071" s="208" t="s">
        <v>905</v>
      </c>
      <c r="BO1071" s="87">
        <v>20.0</v>
      </c>
      <c r="BP1071" s="101">
        <v>0.05</v>
      </c>
      <c r="BQ1071" s="101">
        <v>0.04</v>
      </c>
      <c r="BR1071" s="2">
        <v>100.0</v>
      </c>
      <c r="BS1071" s="2">
        <v>100.0</v>
      </c>
    </row>
    <row r="1072" ht="12.75" customHeight="1">
      <c r="A1072" s="87" t="str">
        <f t="shared" si="1"/>
        <v>United States Mangrove Conservation  Medium</v>
      </c>
      <c r="B1072" s="87" t="s">
        <v>161</v>
      </c>
      <c r="C1072" s="203" t="s">
        <v>183</v>
      </c>
      <c r="D1072" s="203" t="s">
        <v>583</v>
      </c>
      <c r="E1072" s="203" t="s">
        <v>160</v>
      </c>
      <c r="F1072" s="203" t="s">
        <v>175</v>
      </c>
      <c r="G1072" s="2"/>
      <c r="H1072" s="177">
        <v>20000.0</v>
      </c>
      <c r="I1072" s="2" t="s">
        <v>903</v>
      </c>
      <c r="J1072" s="2">
        <v>1350471.5908903764</v>
      </c>
      <c r="K1072" s="2">
        <v>4.051414772671129E7</v>
      </c>
      <c r="L1072" s="204">
        <v>1.819959640782274E7</v>
      </c>
      <c r="M1072" s="92">
        <v>8802839.3117879</v>
      </c>
      <c r="N1072" s="92">
        <v>1.4631808089342216E7</v>
      </c>
      <c r="O1072" s="92">
        <v>1475926.4110150202</v>
      </c>
      <c r="P1072" s="92">
        <v>1576566.6666666665</v>
      </c>
      <c r="Q1072" s="92">
        <v>7326912.90077288</v>
      </c>
      <c r="R1072" s="92">
        <v>1.305524142267555E7</v>
      </c>
      <c r="S1072" s="92">
        <v>2956934.760746132</v>
      </c>
      <c r="T1072" s="92">
        <v>2365547.8085969053</v>
      </c>
      <c r="U1072" s="92">
        <v>4.671351839279523E7</v>
      </c>
      <c r="V1072" s="92">
        <v>8.593131860956167E7</v>
      </c>
      <c r="W1072" s="92">
        <v>3.7212688239893117</v>
      </c>
      <c r="X1072" s="92">
        <v>440.141965589395</v>
      </c>
      <c r="Y1072" s="92">
        <v>2697.324977468508</v>
      </c>
      <c r="Z1072" s="92">
        <v>147.8467380373066</v>
      </c>
      <c r="AA1072" s="92">
        <v>2335.6759196397616</v>
      </c>
      <c r="AB1072" s="87">
        <v>20000.0</v>
      </c>
      <c r="AC1072" s="2">
        <v>0.0</v>
      </c>
      <c r="AD1072" s="92">
        <v>1475926.4110150202</v>
      </c>
      <c r="AE1072" s="92">
        <v>7326912.90077288</v>
      </c>
      <c r="AF1072" s="92">
        <v>4.671351839279523E7</v>
      </c>
      <c r="AG1072" s="92">
        <v>3.7212688239893117</v>
      </c>
      <c r="AH1072" s="2" t="s">
        <v>904</v>
      </c>
      <c r="AI1072" s="2" t="s">
        <v>904</v>
      </c>
      <c r="AJ1072" s="2" t="s">
        <v>904</v>
      </c>
      <c r="AK1072" s="177">
        <v>2365547.8085969053</v>
      </c>
      <c r="AL1072" s="2" t="s">
        <v>904</v>
      </c>
      <c r="AM1072" s="2" t="s">
        <v>904</v>
      </c>
      <c r="AN1072" s="2" t="s">
        <v>904</v>
      </c>
      <c r="AO1072" s="2" t="s">
        <v>904</v>
      </c>
      <c r="AP1072" s="2" t="s">
        <v>904</v>
      </c>
      <c r="AQ1072" s="2" t="s">
        <v>904</v>
      </c>
      <c r="AR1072" s="2" t="s">
        <v>904</v>
      </c>
      <c r="AS1072" s="2" t="s">
        <v>904</v>
      </c>
      <c r="AT1072" s="2" t="s">
        <v>904</v>
      </c>
      <c r="AU1072" s="2" t="s">
        <v>904</v>
      </c>
      <c r="AV1072" s="2" t="s">
        <v>904</v>
      </c>
      <c r="AW1072" s="2" t="s">
        <v>904</v>
      </c>
      <c r="AX1072" s="2" t="s">
        <v>904</v>
      </c>
      <c r="AY1072" s="2" t="s">
        <v>904</v>
      </c>
      <c r="AZ1072" s="2" t="s">
        <v>904</v>
      </c>
      <c r="BA1072" s="205">
        <v>4453780.038371273</v>
      </c>
      <c r="BB1072" s="205">
        <v>3263.5442096597253</v>
      </c>
      <c r="BC1072" s="205">
        <v>3263.5442096597253</v>
      </c>
      <c r="BD1072" s="205">
        <v>3263.5442096597253</v>
      </c>
      <c r="BE1072" s="205">
        <v>2956934.760746132</v>
      </c>
      <c r="BF1072" s="205">
        <v>2956934.760746132</v>
      </c>
      <c r="BG1072" s="205">
        <v>0.0</v>
      </c>
      <c r="BH1072" s="205">
        <v>2365547.8085969053</v>
      </c>
      <c r="BI1072" s="2" t="s">
        <v>904</v>
      </c>
      <c r="BJ1072" s="2" t="s">
        <v>904</v>
      </c>
      <c r="BK1072" s="203">
        <v>30.0</v>
      </c>
      <c r="BL1072" s="2">
        <v>3.0</v>
      </c>
      <c r="BM1072" s="207">
        <v>30.0</v>
      </c>
      <c r="BN1072" s="208" t="s">
        <v>906</v>
      </c>
      <c r="BO1072" s="87">
        <v>20.0</v>
      </c>
      <c r="BP1072" s="101">
        <v>0.05</v>
      </c>
      <c r="BQ1072" s="101">
        <v>0.04</v>
      </c>
      <c r="BR1072" s="2">
        <v>100.0</v>
      </c>
      <c r="BS1072" s="2">
        <v>100.0</v>
      </c>
    </row>
    <row r="1073" ht="12.75" customHeight="1">
      <c r="A1073" s="87" t="str">
        <f t="shared" si="1"/>
        <v>United States Mangrove Conservation  Medium</v>
      </c>
      <c r="B1073" s="87" t="s">
        <v>161</v>
      </c>
      <c r="C1073" s="203" t="s">
        <v>183</v>
      </c>
      <c r="D1073" s="203" t="s">
        <v>583</v>
      </c>
      <c r="E1073" s="203" t="s">
        <v>160</v>
      </c>
      <c r="F1073" s="203" t="s">
        <v>175</v>
      </c>
      <c r="G1073" s="2"/>
      <c r="H1073" s="177">
        <v>20000.0</v>
      </c>
      <c r="I1073" s="2" t="s">
        <v>903</v>
      </c>
      <c r="J1073" s="2">
        <v>1350471.5908903764</v>
      </c>
      <c r="K1073" s="2">
        <v>4.051414772671129E7</v>
      </c>
      <c r="L1073" s="204">
        <v>1.819959640782274E7</v>
      </c>
      <c r="M1073" s="92">
        <v>8802839.3117879</v>
      </c>
      <c r="N1073" s="92">
        <v>1.4631808089342216E7</v>
      </c>
      <c r="O1073" s="92">
        <v>1475926.4110150202</v>
      </c>
      <c r="P1073" s="92">
        <v>1576566.6666666665</v>
      </c>
      <c r="Q1073" s="92">
        <v>7326912.90077288</v>
      </c>
      <c r="R1073" s="92">
        <v>1.305524142267555E7</v>
      </c>
      <c r="S1073" s="92">
        <v>2956934.760746132</v>
      </c>
      <c r="T1073" s="92">
        <v>2365547.8085969053</v>
      </c>
      <c r="U1073" s="92">
        <v>4.671351839279523E7</v>
      </c>
      <c r="V1073" s="92">
        <v>8.593131860956167E7</v>
      </c>
      <c r="W1073" s="92">
        <v>3.7212688239893117</v>
      </c>
      <c r="X1073" s="92">
        <v>440.141965589395</v>
      </c>
      <c r="Y1073" s="92">
        <v>2697.324977468508</v>
      </c>
      <c r="Z1073" s="92">
        <v>147.8467380373066</v>
      </c>
      <c r="AA1073" s="92">
        <v>2335.6759196397616</v>
      </c>
      <c r="AB1073" s="87">
        <v>20000.0</v>
      </c>
      <c r="AC1073" s="2">
        <v>0.0</v>
      </c>
      <c r="AD1073" s="92">
        <v>1475926.4110150202</v>
      </c>
      <c r="AE1073" s="92">
        <v>7326912.90077288</v>
      </c>
      <c r="AF1073" s="92">
        <v>4.671351839279523E7</v>
      </c>
      <c r="AG1073" s="92">
        <v>3.7212688239893117</v>
      </c>
      <c r="AH1073" s="2" t="s">
        <v>904</v>
      </c>
      <c r="AI1073" s="2" t="s">
        <v>904</v>
      </c>
      <c r="AJ1073" s="2" t="s">
        <v>904</v>
      </c>
      <c r="AK1073" s="177">
        <v>2365547.8085969053</v>
      </c>
      <c r="AL1073" s="2" t="s">
        <v>904</v>
      </c>
      <c r="AM1073" s="2" t="s">
        <v>904</v>
      </c>
      <c r="AN1073" s="2" t="s">
        <v>904</v>
      </c>
      <c r="AO1073" s="2" t="s">
        <v>904</v>
      </c>
      <c r="AP1073" s="2" t="s">
        <v>904</v>
      </c>
      <c r="AQ1073" s="2" t="s">
        <v>904</v>
      </c>
      <c r="AR1073" s="2" t="s">
        <v>904</v>
      </c>
      <c r="AS1073" s="2" t="s">
        <v>904</v>
      </c>
      <c r="AT1073" s="2" t="s">
        <v>904</v>
      </c>
      <c r="AU1073" s="2" t="s">
        <v>904</v>
      </c>
      <c r="AV1073" s="2" t="s">
        <v>904</v>
      </c>
      <c r="AW1073" s="2" t="s">
        <v>904</v>
      </c>
      <c r="AX1073" s="2" t="s">
        <v>904</v>
      </c>
      <c r="AY1073" s="2" t="s">
        <v>904</v>
      </c>
      <c r="AZ1073" s="2" t="s">
        <v>904</v>
      </c>
      <c r="BA1073" s="205">
        <v>4453780.038371273</v>
      </c>
      <c r="BB1073" s="205">
        <v>3263.5442096597253</v>
      </c>
      <c r="BC1073" s="205">
        <v>3263.5442096597253</v>
      </c>
      <c r="BD1073" s="205">
        <v>3263.5442096597253</v>
      </c>
      <c r="BE1073" s="205">
        <v>2956934.760746132</v>
      </c>
      <c r="BF1073" s="205">
        <v>2956934.760746132</v>
      </c>
      <c r="BG1073" s="205">
        <v>0.0</v>
      </c>
      <c r="BH1073" s="205">
        <v>2365547.8085969053</v>
      </c>
      <c r="BI1073" s="2" t="s">
        <v>904</v>
      </c>
      <c r="BJ1073" s="2" t="s">
        <v>904</v>
      </c>
      <c r="BK1073" s="203">
        <v>30.0</v>
      </c>
      <c r="BL1073" s="2">
        <v>3.0</v>
      </c>
      <c r="BM1073" s="207">
        <v>30.0</v>
      </c>
      <c r="BN1073" s="208" t="s">
        <v>906</v>
      </c>
      <c r="BO1073" s="87">
        <v>20.0</v>
      </c>
      <c r="BP1073" s="101">
        <v>0.05</v>
      </c>
      <c r="BQ1073" s="101">
        <v>0.04</v>
      </c>
      <c r="BR1073" s="2">
        <v>100.0</v>
      </c>
      <c r="BS1073" s="2">
        <v>100.0</v>
      </c>
    </row>
    <row r="1074" ht="12.75" customHeight="1">
      <c r="A1074" s="87" t="str">
        <f t="shared" si="1"/>
        <v>United States Seagrass Conservation  Medium</v>
      </c>
      <c r="B1074" s="87" t="s">
        <v>161</v>
      </c>
      <c r="C1074" s="203" t="s">
        <v>183</v>
      </c>
      <c r="D1074" s="203" t="s">
        <v>583</v>
      </c>
      <c r="E1074" s="203" t="s">
        <v>167</v>
      </c>
      <c r="F1074" s="203" t="s">
        <v>175</v>
      </c>
      <c r="G1074" s="2"/>
      <c r="H1074" s="177">
        <v>2000.0</v>
      </c>
      <c r="I1074" s="2" t="s">
        <v>903</v>
      </c>
      <c r="J1074" s="2">
        <v>104695.99261570247</v>
      </c>
      <c r="K1074" s="2">
        <v>3140879.778471074</v>
      </c>
      <c r="L1074" s="204">
        <v>-3830343.836632519</v>
      </c>
      <c r="M1074" s="92">
        <v>3875101.92969815</v>
      </c>
      <c r="N1074" s="92">
        <v>5574592.424771378</v>
      </c>
      <c r="O1074" s="92">
        <v>1475926.4110150202</v>
      </c>
      <c r="P1074" s="92">
        <v>1576566.6666666665</v>
      </c>
      <c r="Q1074" s="92">
        <v>2399175.51868313</v>
      </c>
      <c r="R1074" s="92">
        <v>3998025.758104712</v>
      </c>
      <c r="S1074" s="92">
        <v>2903.709169102556</v>
      </c>
      <c r="T1074" s="92">
        <v>2322.9673352820455</v>
      </c>
      <c r="U1074" s="92">
        <v>44758.093065631</v>
      </c>
      <c r="V1074" s="92">
        <v>85611.64637655354</v>
      </c>
      <c r="W1074" s="92">
        <v>1668.1689280954313</v>
      </c>
      <c r="X1074" s="92">
        <v>1937.5509648490752</v>
      </c>
      <c r="Y1074" s="92">
        <v>69905.73573614085</v>
      </c>
      <c r="Z1074" s="92">
        <v>1.451854584551278</v>
      </c>
      <c r="AA1074" s="92">
        <v>22.3790465328155</v>
      </c>
      <c r="AB1074" s="87">
        <v>2000.0</v>
      </c>
      <c r="AC1074" s="2">
        <v>3830343.836632519</v>
      </c>
      <c r="AD1074" s="92">
        <v>1475926.4110150202</v>
      </c>
      <c r="AE1074" s="92">
        <v>2399175.51868313</v>
      </c>
      <c r="AF1074" s="92">
        <v>44758.093065631</v>
      </c>
      <c r="AG1074" s="92">
        <v>1668.1689280954313</v>
      </c>
      <c r="AH1074" s="2" t="s">
        <v>904</v>
      </c>
      <c r="AI1074" s="2" t="s">
        <v>904</v>
      </c>
      <c r="AJ1074" s="2" t="s">
        <v>904</v>
      </c>
      <c r="AK1074" s="177">
        <v>2322.9673352820455</v>
      </c>
      <c r="AL1074" s="2" t="s">
        <v>904</v>
      </c>
      <c r="AM1074" s="2" t="s">
        <v>904</v>
      </c>
      <c r="AN1074" s="2" t="s">
        <v>904</v>
      </c>
      <c r="AO1074" s="2" t="s">
        <v>904</v>
      </c>
      <c r="AP1074" s="2" t="s">
        <v>904</v>
      </c>
      <c r="AQ1074" s="2" t="s">
        <v>904</v>
      </c>
      <c r="AR1074" s="2" t="s">
        <v>904</v>
      </c>
      <c r="AS1074" s="2" t="s">
        <v>904</v>
      </c>
      <c r="AT1074" s="2" t="s">
        <v>904</v>
      </c>
      <c r="AU1074" s="2" t="s">
        <v>904</v>
      </c>
      <c r="AV1074" s="2" t="s">
        <v>904</v>
      </c>
      <c r="AW1074" s="2" t="s">
        <v>904</v>
      </c>
      <c r="AX1074" s="2" t="s">
        <v>904</v>
      </c>
      <c r="AY1074" s="2" t="s">
        <v>904</v>
      </c>
      <c r="AZ1074" s="2" t="s">
        <v>904</v>
      </c>
      <c r="BA1074" s="205">
        <v>2.9865403398862943E7</v>
      </c>
      <c r="BB1074" s="205">
        <v>55.43324719912425</v>
      </c>
      <c r="BC1074" s="205">
        <v>55.43324719912425</v>
      </c>
      <c r="BD1074" s="205">
        <v>55.43324719912425</v>
      </c>
      <c r="BE1074" s="205">
        <v>2903.709169102556</v>
      </c>
      <c r="BF1074" s="205">
        <v>2903.709169102556</v>
      </c>
      <c r="BG1074" s="205">
        <v>0.0</v>
      </c>
      <c r="BH1074" s="205">
        <v>2322.9673352820455</v>
      </c>
      <c r="BI1074" s="2" t="s">
        <v>904</v>
      </c>
      <c r="BJ1074" s="2" t="s">
        <v>904</v>
      </c>
      <c r="BK1074" s="203">
        <v>30.0</v>
      </c>
      <c r="BL1074" s="2">
        <v>1.0</v>
      </c>
      <c r="BM1074" s="207">
        <v>30.0</v>
      </c>
      <c r="BN1074" s="208" t="s">
        <v>906</v>
      </c>
      <c r="BO1074" s="87">
        <v>20.0</v>
      </c>
      <c r="BP1074" s="101">
        <v>0.05</v>
      </c>
      <c r="BQ1074" s="101">
        <v>0.04</v>
      </c>
      <c r="BR1074" s="2">
        <v>100.0</v>
      </c>
      <c r="BS1074" s="2">
        <v>100.0</v>
      </c>
    </row>
    <row r="1075" ht="12.75" customHeight="1">
      <c r="A1075" s="87" t="str">
        <f t="shared" si="1"/>
        <v>United States Seagrass Conservation  Medium</v>
      </c>
      <c r="B1075" s="87" t="s">
        <v>161</v>
      </c>
      <c r="C1075" s="203" t="s">
        <v>183</v>
      </c>
      <c r="D1075" s="203" t="s">
        <v>583</v>
      </c>
      <c r="E1075" s="203" t="s">
        <v>167</v>
      </c>
      <c r="F1075" s="203" t="s">
        <v>175</v>
      </c>
      <c r="G1075" s="2"/>
      <c r="H1075" s="177">
        <v>2000.0</v>
      </c>
      <c r="I1075" s="2" t="s">
        <v>903</v>
      </c>
      <c r="J1075" s="2">
        <v>104695.99261570247</v>
      </c>
      <c r="K1075" s="2">
        <v>3140879.778471074</v>
      </c>
      <c r="L1075" s="204">
        <v>-3830343.836632519</v>
      </c>
      <c r="M1075" s="92">
        <v>3875101.92969815</v>
      </c>
      <c r="N1075" s="92">
        <v>5574592.424771378</v>
      </c>
      <c r="O1075" s="92">
        <v>1475926.4110150202</v>
      </c>
      <c r="P1075" s="92">
        <v>1576566.6666666665</v>
      </c>
      <c r="Q1075" s="92">
        <v>2399175.51868313</v>
      </c>
      <c r="R1075" s="92">
        <v>3998025.758104712</v>
      </c>
      <c r="S1075" s="92">
        <v>2903.709169102556</v>
      </c>
      <c r="T1075" s="92">
        <v>2322.9673352820455</v>
      </c>
      <c r="U1075" s="92">
        <v>44758.093065631</v>
      </c>
      <c r="V1075" s="92">
        <v>85611.64637655354</v>
      </c>
      <c r="W1075" s="92">
        <v>1668.1689280954313</v>
      </c>
      <c r="X1075" s="92">
        <v>1937.5509648490752</v>
      </c>
      <c r="Y1075" s="92">
        <v>69905.73573614085</v>
      </c>
      <c r="Z1075" s="92">
        <v>1.451854584551278</v>
      </c>
      <c r="AA1075" s="92">
        <v>22.3790465328155</v>
      </c>
      <c r="AB1075" s="87">
        <v>2000.0</v>
      </c>
      <c r="AC1075" s="2">
        <v>3830343.836632519</v>
      </c>
      <c r="AD1075" s="92">
        <v>1475926.4110150202</v>
      </c>
      <c r="AE1075" s="92">
        <v>2399175.51868313</v>
      </c>
      <c r="AF1075" s="92">
        <v>44758.093065631</v>
      </c>
      <c r="AG1075" s="92">
        <v>1668.1689280954313</v>
      </c>
      <c r="AH1075" s="2" t="s">
        <v>904</v>
      </c>
      <c r="AI1075" s="2" t="s">
        <v>904</v>
      </c>
      <c r="AJ1075" s="2" t="s">
        <v>904</v>
      </c>
      <c r="AK1075" s="177">
        <v>2322.9673352820455</v>
      </c>
      <c r="AL1075" s="2" t="s">
        <v>904</v>
      </c>
      <c r="AM1075" s="2" t="s">
        <v>904</v>
      </c>
      <c r="AN1075" s="2" t="s">
        <v>904</v>
      </c>
      <c r="AO1075" s="2" t="s">
        <v>904</v>
      </c>
      <c r="AP1075" s="2" t="s">
        <v>904</v>
      </c>
      <c r="AQ1075" s="2" t="s">
        <v>904</v>
      </c>
      <c r="AR1075" s="2" t="s">
        <v>904</v>
      </c>
      <c r="AS1075" s="2" t="s">
        <v>904</v>
      </c>
      <c r="AT1075" s="2" t="s">
        <v>904</v>
      </c>
      <c r="AU1075" s="2" t="s">
        <v>904</v>
      </c>
      <c r="AV1075" s="2" t="s">
        <v>904</v>
      </c>
      <c r="AW1075" s="2" t="s">
        <v>904</v>
      </c>
      <c r="AX1075" s="2" t="s">
        <v>904</v>
      </c>
      <c r="AY1075" s="2" t="s">
        <v>904</v>
      </c>
      <c r="AZ1075" s="2" t="s">
        <v>904</v>
      </c>
      <c r="BA1075" s="205">
        <v>2.9865403398862943E7</v>
      </c>
      <c r="BB1075" s="205">
        <v>55.43324719912425</v>
      </c>
      <c r="BC1075" s="205">
        <v>55.43324719912425</v>
      </c>
      <c r="BD1075" s="205">
        <v>55.43324719912425</v>
      </c>
      <c r="BE1075" s="205">
        <v>2903.709169102556</v>
      </c>
      <c r="BF1075" s="205">
        <v>2903.709169102556</v>
      </c>
      <c r="BG1075" s="205">
        <v>0.0</v>
      </c>
      <c r="BH1075" s="205">
        <v>2322.9673352820455</v>
      </c>
      <c r="BI1075" s="2" t="s">
        <v>904</v>
      </c>
      <c r="BJ1075" s="2" t="s">
        <v>904</v>
      </c>
      <c r="BK1075" s="203">
        <v>30.0</v>
      </c>
      <c r="BL1075" s="2">
        <v>1.0</v>
      </c>
      <c r="BM1075" s="207">
        <v>30.0</v>
      </c>
      <c r="BN1075" s="208" t="s">
        <v>906</v>
      </c>
      <c r="BO1075" s="87">
        <v>20.0</v>
      </c>
      <c r="BP1075" s="101">
        <v>0.05</v>
      </c>
      <c r="BQ1075" s="101">
        <v>0.04</v>
      </c>
      <c r="BR1075" s="2">
        <v>100.0</v>
      </c>
      <c r="BS1075" s="2">
        <v>100.0</v>
      </c>
    </row>
    <row r="1076" ht="12.75" customHeight="1">
      <c r="A1076" s="87" t="str">
        <f t="shared" si="1"/>
        <v>United States Salt marsh Conservation  Medium</v>
      </c>
      <c r="B1076" s="87" t="s">
        <v>161</v>
      </c>
      <c r="C1076" s="203" t="s">
        <v>183</v>
      </c>
      <c r="D1076" s="203" t="s">
        <v>583</v>
      </c>
      <c r="E1076" s="203" t="s">
        <v>168</v>
      </c>
      <c r="F1076" s="203" t="s">
        <v>175</v>
      </c>
      <c r="G1076" s="2"/>
      <c r="H1076" s="177">
        <v>4000.0</v>
      </c>
      <c r="I1076" s="2" t="s">
        <v>903</v>
      </c>
      <c r="J1076" s="2">
        <v>227817.18583296207</v>
      </c>
      <c r="K1076" s="2">
        <v>6834515.5749888625</v>
      </c>
      <c r="L1076" s="204">
        <v>-3731263.6858138507</v>
      </c>
      <c r="M1076" s="92">
        <v>3886802.588259407</v>
      </c>
      <c r="N1076" s="92">
        <v>5595751.720891819</v>
      </c>
      <c r="O1076" s="92">
        <v>1475926.4110150202</v>
      </c>
      <c r="P1076" s="92">
        <v>1576566.6666666665</v>
      </c>
      <c r="Q1076" s="92">
        <v>2410876.1772443866</v>
      </c>
      <c r="R1076" s="92">
        <v>4019185.054225153</v>
      </c>
      <c r="S1076" s="92">
        <v>9847.462199083822</v>
      </c>
      <c r="T1076" s="92">
        <v>7877.96975926706</v>
      </c>
      <c r="U1076" s="92">
        <v>155538.90244555616</v>
      </c>
      <c r="V1076" s="92">
        <v>286094.6027329948</v>
      </c>
      <c r="W1076" s="92">
        <v>493.3761752115461</v>
      </c>
      <c r="X1076" s="92">
        <v>971.7006470648518</v>
      </c>
      <c r="Y1076" s="92">
        <v>90646.84687271526</v>
      </c>
      <c r="Z1076" s="92">
        <v>2.4618655497709554</v>
      </c>
      <c r="AA1076" s="92">
        <v>38.88472561138904</v>
      </c>
      <c r="AB1076" s="87">
        <v>4000.0</v>
      </c>
      <c r="AC1076" s="2">
        <v>3731263.6858138507</v>
      </c>
      <c r="AD1076" s="92">
        <v>1475926.4110150202</v>
      </c>
      <c r="AE1076" s="92">
        <v>2410876.1772443866</v>
      </c>
      <c r="AF1076" s="92">
        <v>155538.90244555616</v>
      </c>
      <c r="AG1076" s="92">
        <v>493.3761752115461</v>
      </c>
      <c r="AH1076" s="2" t="s">
        <v>904</v>
      </c>
      <c r="AI1076" s="2" t="s">
        <v>904</v>
      </c>
      <c r="AJ1076" s="2" t="s">
        <v>904</v>
      </c>
      <c r="AK1076" s="177">
        <v>7877.96975926706</v>
      </c>
      <c r="AL1076" s="2" t="s">
        <v>904</v>
      </c>
      <c r="AM1076" s="2" t="s">
        <v>904</v>
      </c>
      <c r="AN1076" s="2" t="s">
        <v>904</v>
      </c>
      <c r="AO1076" s="2" t="s">
        <v>904</v>
      </c>
      <c r="AP1076" s="2" t="s">
        <v>904</v>
      </c>
      <c r="AQ1076" s="2" t="s">
        <v>904</v>
      </c>
      <c r="AR1076" s="2" t="s">
        <v>904</v>
      </c>
      <c r="AS1076" s="2" t="s">
        <v>904</v>
      </c>
      <c r="AT1076" s="2" t="s">
        <v>904</v>
      </c>
      <c r="AU1076" s="2" t="s">
        <v>904</v>
      </c>
      <c r="AV1076" s="2" t="s">
        <v>904</v>
      </c>
      <c r="AW1076" s="2" t="s">
        <v>904</v>
      </c>
      <c r="AX1076" s="2" t="s">
        <v>904</v>
      </c>
      <c r="AY1076" s="2" t="s">
        <v>904</v>
      </c>
      <c r="AZ1076" s="2" t="s">
        <v>904</v>
      </c>
      <c r="BA1076" s="205">
        <v>3.865747200641543E7</v>
      </c>
      <c r="BB1076" s="205">
        <v>42.87851946706087</v>
      </c>
      <c r="BC1076" s="205">
        <v>42.87851946706087</v>
      </c>
      <c r="BD1076" s="205">
        <v>42.87851946706087</v>
      </c>
      <c r="BE1076" s="205">
        <v>9847.462199083822</v>
      </c>
      <c r="BF1076" s="205">
        <v>9847.462199083822</v>
      </c>
      <c r="BG1076" s="205">
        <v>0.0</v>
      </c>
      <c r="BH1076" s="205">
        <v>7877.96975926706</v>
      </c>
      <c r="BI1076" s="2" t="s">
        <v>904</v>
      </c>
      <c r="BJ1076" s="2" t="s">
        <v>904</v>
      </c>
      <c r="BK1076" s="203">
        <v>30.0</v>
      </c>
      <c r="BL1076" s="2">
        <v>1.0</v>
      </c>
      <c r="BM1076" s="207">
        <v>30.0</v>
      </c>
      <c r="BN1076" s="208" t="s">
        <v>906</v>
      </c>
      <c r="BO1076" s="87">
        <v>20.0</v>
      </c>
      <c r="BP1076" s="101">
        <v>0.05</v>
      </c>
      <c r="BQ1076" s="101">
        <v>0.04</v>
      </c>
      <c r="BR1076" s="2">
        <v>100.0</v>
      </c>
      <c r="BS1076" s="2">
        <v>100.0</v>
      </c>
    </row>
    <row r="1077" ht="12.75" customHeight="1">
      <c r="A1077" s="87" t="str">
        <f t="shared" si="1"/>
        <v>United States Salt marsh Conservation  Medium</v>
      </c>
      <c r="B1077" s="87" t="s">
        <v>161</v>
      </c>
      <c r="C1077" s="203" t="s">
        <v>183</v>
      </c>
      <c r="D1077" s="203" t="s">
        <v>583</v>
      </c>
      <c r="E1077" s="203" t="s">
        <v>168</v>
      </c>
      <c r="F1077" s="203" t="s">
        <v>175</v>
      </c>
      <c r="G1077" s="2"/>
      <c r="H1077" s="177">
        <v>4000.0</v>
      </c>
      <c r="I1077" s="2" t="s">
        <v>903</v>
      </c>
      <c r="J1077" s="2">
        <v>227817.18583296207</v>
      </c>
      <c r="K1077" s="2">
        <v>6834515.5749888625</v>
      </c>
      <c r="L1077" s="204">
        <v>-3731263.6858138507</v>
      </c>
      <c r="M1077" s="92">
        <v>3886802.588259407</v>
      </c>
      <c r="N1077" s="92">
        <v>5595751.720891819</v>
      </c>
      <c r="O1077" s="92">
        <v>1475926.4110150202</v>
      </c>
      <c r="P1077" s="92">
        <v>1576566.6666666665</v>
      </c>
      <c r="Q1077" s="92">
        <v>2410876.1772443866</v>
      </c>
      <c r="R1077" s="92">
        <v>4019185.054225153</v>
      </c>
      <c r="S1077" s="92">
        <v>9847.462199083822</v>
      </c>
      <c r="T1077" s="92">
        <v>7877.96975926706</v>
      </c>
      <c r="U1077" s="92">
        <v>155538.90244555616</v>
      </c>
      <c r="V1077" s="92">
        <v>286094.6027329948</v>
      </c>
      <c r="W1077" s="92">
        <v>493.3761752115461</v>
      </c>
      <c r="X1077" s="92">
        <v>971.7006470648518</v>
      </c>
      <c r="Y1077" s="92">
        <v>90646.84687271526</v>
      </c>
      <c r="Z1077" s="92">
        <v>2.4618655497709554</v>
      </c>
      <c r="AA1077" s="92">
        <v>38.88472561138904</v>
      </c>
      <c r="AB1077" s="87">
        <v>4000.0</v>
      </c>
      <c r="AC1077" s="2">
        <v>3731263.6858138507</v>
      </c>
      <c r="AD1077" s="92">
        <v>1475926.4110150202</v>
      </c>
      <c r="AE1077" s="92">
        <v>2410876.1772443866</v>
      </c>
      <c r="AF1077" s="92">
        <v>155538.90244555616</v>
      </c>
      <c r="AG1077" s="92">
        <v>493.3761752115461</v>
      </c>
      <c r="AH1077" s="2" t="s">
        <v>904</v>
      </c>
      <c r="AI1077" s="2" t="s">
        <v>904</v>
      </c>
      <c r="AJ1077" s="2" t="s">
        <v>904</v>
      </c>
      <c r="AK1077" s="177">
        <v>7877.96975926706</v>
      </c>
      <c r="AL1077" s="2" t="s">
        <v>904</v>
      </c>
      <c r="AM1077" s="2" t="s">
        <v>904</v>
      </c>
      <c r="AN1077" s="2" t="s">
        <v>904</v>
      </c>
      <c r="AO1077" s="2" t="s">
        <v>904</v>
      </c>
      <c r="AP1077" s="2" t="s">
        <v>904</v>
      </c>
      <c r="AQ1077" s="2" t="s">
        <v>904</v>
      </c>
      <c r="AR1077" s="2" t="s">
        <v>904</v>
      </c>
      <c r="AS1077" s="2" t="s">
        <v>904</v>
      </c>
      <c r="AT1077" s="2" t="s">
        <v>904</v>
      </c>
      <c r="AU1077" s="2" t="s">
        <v>904</v>
      </c>
      <c r="AV1077" s="2" t="s">
        <v>904</v>
      </c>
      <c r="AW1077" s="2" t="s">
        <v>904</v>
      </c>
      <c r="AX1077" s="2" t="s">
        <v>904</v>
      </c>
      <c r="AY1077" s="2" t="s">
        <v>904</v>
      </c>
      <c r="AZ1077" s="2" t="s">
        <v>904</v>
      </c>
      <c r="BA1077" s="205">
        <v>3.865747200641543E7</v>
      </c>
      <c r="BB1077" s="205">
        <v>42.87851946706087</v>
      </c>
      <c r="BC1077" s="205">
        <v>42.87851946706087</v>
      </c>
      <c r="BD1077" s="205">
        <v>42.87851946706087</v>
      </c>
      <c r="BE1077" s="205">
        <v>9847.462199083822</v>
      </c>
      <c r="BF1077" s="205">
        <v>9847.462199083822</v>
      </c>
      <c r="BG1077" s="205">
        <v>0.0</v>
      </c>
      <c r="BH1077" s="205">
        <v>7877.96975926706</v>
      </c>
      <c r="BI1077" s="2" t="s">
        <v>904</v>
      </c>
      <c r="BJ1077" s="2" t="s">
        <v>904</v>
      </c>
      <c r="BK1077" s="203">
        <v>30.0</v>
      </c>
      <c r="BL1077" s="2">
        <v>1.0</v>
      </c>
      <c r="BM1077" s="207">
        <v>30.0</v>
      </c>
      <c r="BN1077" s="208" t="s">
        <v>906</v>
      </c>
      <c r="BO1077" s="87">
        <v>20.0</v>
      </c>
      <c r="BP1077" s="101">
        <v>0.05</v>
      </c>
      <c r="BQ1077" s="101">
        <v>0.04</v>
      </c>
      <c r="BR1077" s="2">
        <v>100.0</v>
      </c>
      <c r="BS1077" s="2">
        <v>100.0</v>
      </c>
    </row>
    <row r="1078" ht="12.75" customHeight="1">
      <c r="A1078" s="87" t="str">
        <f t="shared" si="1"/>
        <v>United States Mangrove Conservation  Small</v>
      </c>
      <c r="B1078" s="87" t="s">
        <v>161</v>
      </c>
      <c r="C1078" s="203" t="s">
        <v>183</v>
      </c>
      <c r="D1078" s="203" t="s">
        <v>583</v>
      </c>
      <c r="E1078" s="203" t="s">
        <v>160</v>
      </c>
      <c r="F1078" s="203" t="s">
        <v>175</v>
      </c>
      <c r="G1078" s="2"/>
      <c r="H1078" s="177">
        <v>4000.0</v>
      </c>
      <c r="I1078" s="2" t="s">
        <v>907</v>
      </c>
      <c r="J1078" s="2">
        <v>1350471.5908903764</v>
      </c>
      <c r="K1078" s="2">
        <v>1.782483079090702E7</v>
      </c>
      <c r="L1078" s="204">
        <v>-1012974.4677574071</v>
      </c>
      <c r="M1078" s="92">
        <v>4333648.14871522</v>
      </c>
      <c r="N1078" s="92">
        <v>6416325.03987707</v>
      </c>
      <c r="O1078" s="92">
        <v>1475926.4110150202</v>
      </c>
      <c r="P1078" s="92">
        <v>1576566.6666666665</v>
      </c>
      <c r="Q1078" s="92">
        <v>2857721.7377001997</v>
      </c>
      <c r="R1078" s="92">
        <v>4839758.373210403</v>
      </c>
      <c r="S1078" s="92">
        <v>591386.9521492263</v>
      </c>
      <c r="T1078" s="92">
        <v>473109.56171938113</v>
      </c>
      <c r="U1078" s="92">
        <v>4110468.109146564</v>
      </c>
      <c r="V1078" s="92">
        <v>7561364.60866527</v>
      </c>
      <c r="W1078" s="92">
        <v>9.159925098460953</v>
      </c>
      <c r="X1078" s="92">
        <v>1083.4120371788051</v>
      </c>
      <c r="Y1078" s="92">
        <v>6639.481297492624</v>
      </c>
      <c r="Z1078" s="92">
        <v>147.84673803730658</v>
      </c>
      <c r="AA1078" s="92">
        <v>1027.617027286641</v>
      </c>
      <c r="AB1078" s="87">
        <v>20000.0</v>
      </c>
      <c r="AC1078" s="2">
        <v>1012974.4677574071</v>
      </c>
      <c r="AD1078" s="92">
        <v>1475926.4110150202</v>
      </c>
      <c r="AE1078" s="92">
        <v>2857721.7377001997</v>
      </c>
      <c r="AF1078" s="92">
        <v>4110468.109146564</v>
      </c>
      <c r="AG1078" s="92">
        <v>9.159925098460953</v>
      </c>
      <c r="AH1078" s="2" t="s">
        <v>904</v>
      </c>
      <c r="AI1078" s="2" t="s">
        <v>904</v>
      </c>
      <c r="AJ1078" s="2" t="s">
        <v>904</v>
      </c>
      <c r="AK1078" s="177">
        <v>473109.56171938113</v>
      </c>
      <c r="AL1078" s="2" t="s">
        <v>904</v>
      </c>
      <c r="AM1078" s="2" t="s">
        <v>904</v>
      </c>
      <c r="AN1078" s="2" t="s">
        <v>904</v>
      </c>
      <c r="AO1078" s="2" t="s">
        <v>904</v>
      </c>
      <c r="AP1078" s="2" t="s">
        <v>904</v>
      </c>
      <c r="AQ1078" s="2" t="s">
        <v>904</v>
      </c>
      <c r="AR1078" s="2" t="s">
        <v>904</v>
      </c>
      <c r="AS1078" s="2" t="s">
        <v>904</v>
      </c>
      <c r="AT1078" s="2" t="s">
        <v>904</v>
      </c>
      <c r="AU1078" s="2" t="s">
        <v>904</v>
      </c>
      <c r="AV1078" s="2" t="s">
        <v>904</v>
      </c>
      <c r="AW1078" s="2" t="s">
        <v>904</v>
      </c>
      <c r="AX1078" s="2" t="s">
        <v>904</v>
      </c>
      <c r="AY1078" s="2" t="s">
        <v>904</v>
      </c>
      <c r="AZ1078" s="2" t="s">
        <v>904</v>
      </c>
      <c r="BA1078" s="205">
        <v>4453780.038371273</v>
      </c>
      <c r="BB1078" s="205">
        <v>652.7088419319452</v>
      </c>
      <c r="BC1078" s="205">
        <v>652.7088419319452</v>
      </c>
      <c r="BD1078" s="205">
        <v>652.7088419319452</v>
      </c>
      <c r="BE1078" s="205">
        <v>591386.9521492263</v>
      </c>
      <c r="BF1078" s="205">
        <v>591386.9521492263</v>
      </c>
      <c r="BG1078" s="205">
        <v>0.0</v>
      </c>
      <c r="BH1078" s="205">
        <v>473109.56171938113</v>
      </c>
      <c r="BI1078" s="2" t="s">
        <v>904</v>
      </c>
      <c r="BJ1078" s="2" t="s">
        <v>904</v>
      </c>
      <c r="BK1078" s="203">
        <v>13.19896761334681</v>
      </c>
      <c r="BL1078" s="2">
        <v>3.0</v>
      </c>
      <c r="BM1078" s="207">
        <v>13.19896761334681</v>
      </c>
      <c r="BN1078" s="208" t="s">
        <v>905</v>
      </c>
      <c r="BO1078" s="87">
        <v>20.0</v>
      </c>
      <c r="BP1078" s="101">
        <v>0.05</v>
      </c>
      <c r="BQ1078" s="101">
        <v>0.04</v>
      </c>
      <c r="BR1078" s="2">
        <v>100.0</v>
      </c>
      <c r="BS1078" s="2">
        <v>100.0</v>
      </c>
    </row>
    <row r="1079" ht="12.75" customHeight="1">
      <c r="A1079" s="87" t="str">
        <f t="shared" si="1"/>
        <v>United States Mangrove Conservation  Small</v>
      </c>
      <c r="B1079" s="87" t="s">
        <v>161</v>
      </c>
      <c r="C1079" s="203" t="s">
        <v>183</v>
      </c>
      <c r="D1079" s="203" t="s">
        <v>583</v>
      </c>
      <c r="E1079" s="203" t="s">
        <v>160</v>
      </c>
      <c r="F1079" s="203" t="s">
        <v>175</v>
      </c>
      <c r="G1079" s="2"/>
      <c r="H1079" s="177">
        <v>4000.0</v>
      </c>
      <c r="I1079" s="2" t="s">
        <v>907</v>
      </c>
      <c r="J1079" s="2">
        <v>1350471.5908903764</v>
      </c>
      <c r="K1079" s="2">
        <v>1.782483079090702E7</v>
      </c>
      <c r="L1079" s="204">
        <v>-1012974.4677574071</v>
      </c>
      <c r="M1079" s="92">
        <v>4333648.14871522</v>
      </c>
      <c r="N1079" s="92">
        <v>6416325.03987707</v>
      </c>
      <c r="O1079" s="92">
        <v>1475926.4110150202</v>
      </c>
      <c r="P1079" s="92">
        <v>1576566.6666666665</v>
      </c>
      <c r="Q1079" s="92">
        <v>2857721.7377001997</v>
      </c>
      <c r="R1079" s="92">
        <v>4839758.373210403</v>
      </c>
      <c r="S1079" s="92">
        <v>591386.9521492263</v>
      </c>
      <c r="T1079" s="92">
        <v>473109.56171938113</v>
      </c>
      <c r="U1079" s="92">
        <v>4110468.109146564</v>
      </c>
      <c r="V1079" s="92">
        <v>7561364.60866527</v>
      </c>
      <c r="W1079" s="92">
        <v>9.159925098460953</v>
      </c>
      <c r="X1079" s="92">
        <v>1083.4120371788051</v>
      </c>
      <c r="Y1079" s="92">
        <v>6639.481297492624</v>
      </c>
      <c r="Z1079" s="92">
        <v>147.84673803730658</v>
      </c>
      <c r="AA1079" s="92">
        <v>1027.617027286641</v>
      </c>
      <c r="AB1079" s="87">
        <v>20000.0</v>
      </c>
      <c r="AC1079" s="2">
        <v>1012974.4677574071</v>
      </c>
      <c r="AD1079" s="92">
        <v>1475926.4110150202</v>
      </c>
      <c r="AE1079" s="92">
        <v>2857721.7377001997</v>
      </c>
      <c r="AF1079" s="92">
        <v>4110468.109146564</v>
      </c>
      <c r="AG1079" s="92">
        <v>9.159925098460953</v>
      </c>
      <c r="AH1079" s="2" t="s">
        <v>904</v>
      </c>
      <c r="AI1079" s="2" t="s">
        <v>904</v>
      </c>
      <c r="AJ1079" s="2" t="s">
        <v>904</v>
      </c>
      <c r="AK1079" s="177">
        <v>473109.56171938113</v>
      </c>
      <c r="AL1079" s="2" t="s">
        <v>904</v>
      </c>
      <c r="AM1079" s="2" t="s">
        <v>904</v>
      </c>
      <c r="AN1079" s="2" t="s">
        <v>904</v>
      </c>
      <c r="AO1079" s="2" t="s">
        <v>904</v>
      </c>
      <c r="AP1079" s="2" t="s">
        <v>904</v>
      </c>
      <c r="AQ1079" s="2" t="s">
        <v>904</v>
      </c>
      <c r="AR1079" s="2" t="s">
        <v>904</v>
      </c>
      <c r="AS1079" s="2" t="s">
        <v>904</v>
      </c>
      <c r="AT1079" s="2" t="s">
        <v>904</v>
      </c>
      <c r="AU1079" s="2" t="s">
        <v>904</v>
      </c>
      <c r="AV1079" s="2" t="s">
        <v>904</v>
      </c>
      <c r="AW1079" s="2" t="s">
        <v>904</v>
      </c>
      <c r="AX1079" s="2" t="s">
        <v>904</v>
      </c>
      <c r="AY1079" s="2" t="s">
        <v>904</v>
      </c>
      <c r="AZ1079" s="2" t="s">
        <v>904</v>
      </c>
      <c r="BA1079" s="205">
        <v>4453780.038371273</v>
      </c>
      <c r="BB1079" s="205">
        <v>652.7088419319452</v>
      </c>
      <c r="BC1079" s="205">
        <v>652.7088419319452</v>
      </c>
      <c r="BD1079" s="205">
        <v>652.7088419319452</v>
      </c>
      <c r="BE1079" s="205">
        <v>591386.9521492263</v>
      </c>
      <c r="BF1079" s="205">
        <v>591386.9521492263</v>
      </c>
      <c r="BG1079" s="205">
        <v>0.0</v>
      </c>
      <c r="BH1079" s="205">
        <v>473109.56171938113</v>
      </c>
      <c r="BI1079" s="2" t="s">
        <v>904</v>
      </c>
      <c r="BJ1079" s="2" t="s">
        <v>904</v>
      </c>
      <c r="BK1079" s="203">
        <v>13.19896761334681</v>
      </c>
      <c r="BL1079" s="2">
        <v>3.0</v>
      </c>
      <c r="BM1079" s="207">
        <v>13.19896761334681</v>
      </c>
      <c r="BN1079" s="208" t="s">
        <v>905</v>
      </c>
      <c r="BO1079" s="87">
        <v>20.0</v>
      </c>
      <c r="BP1079" s="101">
        <v>0.05</v>
      </c>
      <c r="BQ1079" s="101">
        <v>0.04</v>
      </c>
      <c r="BR1079" s="2">
        <v>100.0</v>
      </c>
      <c r="BS1079" s="2">
        <v>100.0</v>
      </c>
    </row>
    <row r="1080" ht="12.75" customHeight="1">
      <c r="A1080" s="87" t="str">
        <f t="shared" si="1"/>
        <v>United States Seagrass Conservation  Small</v>
      </c>
      <c r="B1080" s="87" t="s">
        <v>161</v>
      </c>
      <c r="C1080" s="203" t="s">
        <v>183</v>
      </c>
      <c r="D1080" s="203" t="s">
        <v>583</v>
      </c>
      <c r="E1080" s="203" t="s">
        <v>167</v>
      </c>
      <c r="F1080" s="203" t="s">
        <v>175</v>
      </c>
      <c r="G1080" s="2"/>
      <c r="H1080" s="177">
        <v>400.0</v>
      </c>
      <c r="I1080" s="2" t="s">
        <v>907</v>
      </c>
      <c r="J1080" s="2">
        <v>104695.99261570247</v>
      </c>
      <c r="K1080" s="2">
        <v>9.149517497722831E8</v>
      </c>
      <c r="L1080" s="204">
        <v>-1862227.5133363125</v>
      </c>
      <c r="M1080" s="92">
        <v>4131193.556661824</v>
      </c>
      <c r="N1080" s="92">
        <v>6064440.380410079</v>
      </c>
      <c r="O1080" s="92">
        <v>1475926.4110150202</v>
      </c>
      <c r="P1080" s="92">
        <v>1576566.6666666665</v>
      </c>
      <c r="Q1080" s="92">
        <v>2655267.145646804</v>
      </c>
      <c r="R1080" s="92">
        <v>4487873.713743413</v>
      </c>
      <c r="S1080" s="92">
        <v>580.7418338205124</v>
      </c>
      <c r="T1080" s="92">
        <v>464.59346705640985</v>
      </c>
      <c r="U1080" s="92">
        <v>2607644.89284619</v>
      </c>
      <c r="V1080" s="92">
        <v>4987807.950500015</v>
      </c>
      <c r="W1080" s="92">
        <v>8892.061231158517</v>
      </c>
      <c r="X1080" s="92">
        <v>10327.983891654561</v>
      </c>
      <c r="Y1080" s="92">
        <v>372627.7789412157</v>
      </c>
      <c r="Z1080" s="92">
        <v>1.451854584551281</v>
      </c>
      <c r="AA1080" s="92">
        <v>6519.112232115474</v>
      </c>
      <c r="AB1080" s="87">
        <v>2000.0</v>
      </c>
      <c r="AC1080" s="2">
        <v>1862227.5133363125</v>
      </c>
      <c r="AD1080" s="92">
        <v>1475926.4110150202</v>
      </c>
      <c r="AE1080" s="92">
        <v>2655267.145646804</v>
      </c>
      <c r="AF1080" s="92">
        <v>2607644.89284619</v>
      </c>
      <c r="AG1080" s="92">
        <v>8892.061231158517</v>
      </c>
      <c r="AH1080" s="2" t="s">
        <v>904</v>
      </c>
      <c r="AI1080" s="2" t="s">
        <v>904</v>
      </c>
      <c r="AJ1080" s="2" t="s">
        <v>904</v>
      </c>
      <c r="AK1080" s="177">
        <v>464.59346705640985</v>
      </c>
      <c r="AL1080" s="2" t="s">
        <v>904</v>
      </c>
      <c r="AM1080" s="2" t="s">
        <v>904</v>
      </c>
      <c r="AN1080" s="2" t="s">
        <v>904</v>
      </c>
      <c r="AO1080" s="2" t="s">
        <v>904</v>
      </c>
      <c r="AP1080" s="2" t="s">
        <v>904</v>
      </c>
      <c r="AQ1080" s="2" t="s">
        <v>904</v>
      </c>
      <c r="AR1080" s="2" t="s">
        <v>904</v>
      </c>
      <c r="AS1080" s="2" t="s">
        <v>904</v>
      </c>
      <c r="AT1080" s="2" t="s">
        <v>904</v>
      </c>
      <c r="AU1080" s="2" t="s">
        <v>904</v>
      </c>
      <c r="AV1080" s="2" t="s">
        <v>904</v>
      </c>
      <c r="AW1080" s="2" t="s">
        <v>904</v>
      </c>
      <c r="AX1080" s="2" t="s">
        <v>904</v>
      </c>
      <c r="AY1080" s="2" t="s">
        <v>904</v>
      </c>
      <c r="AZ1080" s="2" t="s">
        <v>904</v>
      </c>
      <c r="BA1080" s="205">
        <v>2.9865403398862943E7</v>
      </c>
      <c r="BB1080" s="205">
        <v>11.086649439824896</v>
      </c>
      <c r="BC1080" s="205">
        <v>11.086649439824896</v>
      </c>
      <c r="BD1080" s="205">
        <v>11.086649439824896</v>
      </c>
      <c r="BE1080" s="205">
        <v>580.7418338205124</v>
      </c>
      <c r="BF1080" s="205">
        <v>580.7418338205124</v>
      </c>
      <c r="BG1080" s="205">
        <v>0.0</v>
      </c>
      <c r="BH1080" s="205">
        <v>464.59346705640985</v>
      </c>
      <c r="BI1080" s="2" t="s">
        <v>904</v>
      </c>
      <c r="BJ1080" s="2" t="s">
        <v>904</v>
      </c>
      <c r="BK1080" s="203">
        <v>8739.128661119901</v>
      </c>
      <c r="BL1080" s="2">
        <v>2.0</v>
      </c>
      <c r="BM1080" s="207">
        <v>8739.128661119901</v>
      </c>
      <c r="BN1080" s="208" t="s">
        <v>905</v>
      </c>
      <c r="BO1080" s="87">
        <v>20.0</v>
      </c>
      <c r="BP1080" s="101">
        <v>0.05</v>
      </c>
      <c r="BQ1080" s="101">
        <v>0.04</v>
      </c>
      <c r="BR1080" s="2">
        <v>100.0</v>
      </c>
      <c r="BS1080" s="2">
        <v>100.0</v>
      </c>
    </row>
    <row r="1081" ht="12.75" customHeight="1">
      <c r="A1081" s="87" t="str">
        <f t="shared" si="1"/>
        <v>United States Seagrass Conservation  Small</v>
      </c>
      <c r="B1081" s="87" t="s">
        <v>161</v>
      </c>
      <c r="C1081" s="203" t="s">
        <v>183</v>
      </c>
      <c r="D1081" s="203" t="s">
        <v>583</v>
      </c>
      <c r="E1081" s="203" t="s">
        <v>167</v>
      </c>
      <c r="F1081" s="203" t="s">
        <v>175</v>
      </c>
      <c r="G1081" s="2"/>
      <c r="H1081" s="177">
        <v>400.0</v>
      </c>
      <c r="I1081" s="2" t="s">
        <v>907</v>
      </c>
      <c r="J1081" s="2">
        <v>104695.99261570247</v>
      </c>
      <c r="K1081" s="2">
        <v>9.149517497722831E8</v>
      </c>
      <c r="L1081" s="204">
        <v>-1862227.5133363125</v>
      </c>
      <c r="M1081" s="92">
        <v>4131193.556661824</v>
      </c>
      <c r="N1081" s="92">
        <v>6064440.380410079</v>
      </c>
      <c r="O1081" s="92">
        <v>1475926.4110150202</v>
      </c>
      <c r="P1081" s="92">
        <v>1576566.6666666665</v>
      </c>
      <c r="Q1081" s="92">
        <v>2655267.145646804</v>
      </c>
      <c r="R1081" s="92">
        <v>4487873.713743413</v>
      </c>
      <c r="S1081" s="92">
        <v>580.7418338205124</v>
      </c>
      <c r="T1081" s="92">
        <v>464.59346705640985</v>
      </c>
      <c r="U1081" s="92">
        <v>2607644.89284619</v>
      </c>
      <c r="V1081" s="92">
        <v>4987807.950500015</v>
      </c>
      <c r="W1081" s="92">
        <v>8892.061231158517</v>
      </c>
      <c r="X1081" s="92">
        <v>10327.983891654561</v>
      </c>
      <c r="Y1081" s="92">
        <v>372627.7789412157</v>
      </c>
      <c r="Z1081" s="92">
        <v>1.451854584551281</v>
      </c>
      <c r="AA1081" s="92">
        <v>6519.112232115474</v>
      </c>
      <c r="AB1081" s="87">
        <v>2000.0</v>
      </c>
      <c r="AC1081" s="2">
        <v>1862227.5133363125</v>
      </c>
      <c r="AD1081" s="92">
        <v>1475926.4110150202</v>
      </c>
      <c r="AE1081" s="92">
        <v>2655267.145646804</v>
      </c>
      <c r="AF1081" s="92">
        <v>2607644.89284619</v>
      </c>
      <c r="AG1081" s="92">
        <v>8892.061231158517</v>
      </c>
      <c r="AH1081" s="2" t="s">
        <v>904</v>
      </c>
      <c r="AI1081" s="2" t="s">
        <v>904</v>
      </c>
      <c r="AJ1081" s="2" t="s">
        <v>904</v>
      </c>
      <c r="AK1081" s="177">
        <v>464.59346705640985</v>
      </c>
      <c r="AL1081" s="2" t="s">
        <v>904</v>
      </c>
      <c r="AM1081" s="2" t="s">
        <v>904</v>
      </c>
      <c r="AN1081" s="2" t="s">
        <v>904</v>
      </c>
      <c r="AO1081" s="2" t="s">
        <v>904</v>
      </c>
      <c r="AP1081" s="2" t="s">
        <v>904</v>
      </c>
      <c r="AQ1081" s="2" t="s">
        <v>904</v>
      </c>
      <c r="AR1081" s="2" t="s">
        <v>904</v>
      </c>
      <c r="AS1081" s="2" t="s">
        <v>904</v>
      </c>
      <c r="AT1081" s="2" t="s">
        <v>904</v>
      </c>
      <c r="AU1081" s="2" t="s">
        <v>904</v>
      </c>
      <c r="AV1081" s="2" t="s">
        <v>904</v>
      </c>
      <c r="AW1081" s="2" t="s">
        <v>904</v>
      </c>
      <c r="AX1081" s="2" t="s">
        <v>904</v>
      </c>
      <c r="AY1081" s="2" t="s">
        <v>904</v>
      </c>
      <c r="AZ1081" s="2" t="s">
        <v>904</v>
      </c>
      <c r="BA1081" s="205">
        <v>2.9865403398862943E7</v>
      </c>
      <c r="BB1081" s="205">
        <v>11.086649439824896</v>
      </c>
      <c r="BC1081" s="205">
        <v>11.086649439824896</v>
      </c>
      <c r="BD1081" s="205">
        <v>11.086649439824896</v>
      </c>
      <c r="BE1081" s="205">
        <v>580.7418338205124</v>
      </c>
      <c r="BF1081" s="205">
        <v>580.7418338205124</v>
      </c>
      <c r="BG1081" s="205">
        <v>0.0</v>
      </c>
      <c r="BH1081" s="205">
        <v>464.59346705640985</v>
      </c>
      <c r="BI1081" s="2" t="s">
        <v>904</v>
      </c>
      <c r="BJ1081" s="2" t="s">
        <v>904</v>
      </c>
      <c r="BK1081" s="203">
        <v>8739.128661119901</v>
      </c>
      <c r="BL1081" s="2">
        <v>2.0</v>
      </c>
      <c r="BM1081" s="207">
        <v>8739.128661119901</v>
      </c>
      <c r="BN1081" s="208" t="s">
        <v>905</v>
      </c>
      <c r="BO1081" s="87">
        <v>20.0</v>
      </c>
      <c r="BP1081" s="101">
        <v>0.05</v>
      </c>
      <c r="BQ1081" s="101">
        <v>0.04</v>
      </c>
      <c r="BR1081" s="2">
        <v>100.0</v>
      </c>
      <c r="BS1081" s="2">
        <v>100.0</v>
      </c>
    </row>
    <row r="1082" ht="12.75" customHeight="1">
      <c r="I1082" s="2"/>
      <c r="V1082" s="2"/>
      <c r="AB1082" s="2"/>
    </row>
    <row r="1083" ht="12.75" customHeight="1">
      <c r="I1083" s="2"/>
      <c r="V1083" s="2"/>
      <c r="AB1083" s="2"/>
    </row>
    <row r="1084" ht="12.75" customHeight="1">
      <c r="I1084" s="2"/>
      <c r="V1084" s="2"/>
      <c r="AB1084" s="2"/>
    </row>
    <row r="1085" ht="12.75" customHeight="1">
      <c r="I1085" s="2"/>
      <c r="V1085" s="2"/>
      <c r="AB1085" s="2"/>
    </row>
    <row r="1086" ht="12.75" customHeight="1">
      <c r="I1086" s="2"/>
      <c r="V1086" s="2"/>
      <c r="AB1086" s="2"/>
    </row>
    <row r="1087" ht="12.75" customHeight="1">
      <c r="I1087" s="2"/>
      <c r="V1087" s="2"/>
      <c r="AB1087" s="2"/>
    </row>
    <row r="1088" ht="12.75" customHeight="1">
      <c r="I1088" s="2"/>
      <c r="V1088" s="2"/>
      <c r="AB1088" s="2"/>
    </row>
    <row r="1089" ht="12.75" customHeight="1">
      <c r="D1089" s="2"/>
      <c r="G1089" s="2"/>
      <c r="I1089" s="2"/>
      <c r="J1089" s="2"/>
      <c r="K1089" s="2"/>
      <c r="L1089" s="2"/>
      <c r="M1089" s="2"/>
      <c r="N1089" s="2"/>
      <c r="O1089" s="2"/>
      <c r="P1089" s="2"/>
      <c r="Q1089" s="2"/>
      <c r="R1089" s="2"/>
      <c r="S1089" s="2"/>
      <c r="T1089" s="2"/>
      <c r="U1089" s="2"/>
      <c r="V1089" s="2"/>
      <c r="W1089" s="2"/>
      <c r="X1089" s="2"/>
      <c r="Y1089" s="2"/>
      <c r="AB1089" s="2"/>
      <c r="AC1089" s="2"/>
      <c r="AD1089" s="2"/>
      <c r="AE1089" s="2"/>
      <c r="AF1089" s="2"/>
      <c r="AG1089" s="2"/>
      <c r="AH1089" s="2"/>
      <c r="AI1089" s="2"/>
      <c r="AJ1089" s="2"/>
      <c r="AK1089" s="2"/>
      <c r="BK1089" s="2"/>
      <c r="BL1089" s="2"/>
      <c r="BN1089" s="2"/>
      <c r="BO1089" s="2"/>
    </row>
    <row r="1090" ht="12.75" customHeight="1">
      <c r="D1090" s="2"/>
      <c r="G1090" s="2"/>
      <c r="I1090" s="2"/>
      <c r="J1090" s="2"/>
      <c r="K1090" s="2"/>
      <c r="L1090" s="2"/>
      <c r="M1090" s="2"/>
      <c r="N1090" s="2"/>
      <c r="O1090" s="2"/>
      <c r="P1090" s="2"/>
      <c r="Q1090" s="2"/>
      <c r="R1090" s="2"/>
      <c r="S1090" s="2"/>
      <c r="T1090" s="2"/>
      <c r="U1090" s="2"/>
      <c r="V1090" s="2"/>
      <c r="W1090" s="2"/>
      <c r="X1090" s="2"/>
      <c r="Y1090" s="2"/>
      <c r="AB1090" s="2"/>
      <c r="AC1090" s="2"/>
      <c r="AD1090" s="2"/>
      <c r="AE1090" s="2"/>
      <c r="AF1090" s="2"/>
      <c r="AG1090" s="2"/>
      <c r="AH1090" s="2"/>
      <c r="AI1090" s="2"/>
      <c r="AJ1090" s="2"/>
      <c r="AK1090" s="2"/>
      <c r="BK1090" s="2"/>
      <c r="BL1090" s="2"/>
      <c r="BN1090" s="2"/>
      <c r="BO1090" s="2"/>
    </row>
    <row r="1091" ht="12.75" customHeight="1">
      <c r="D1091" s="2"/>
      <c r="G1091" s="2"/>
      <c r="I1091" s="2"/>
      <c r="J1091" s="2"/>
      <c r="K1091" s="2"/>
      <c r="L1091" s="2"/>
      <c r="M1091" s="2"/>
      <c r="N1091" s="2"/>
      <c r="O1091" s="2"/>
      <c r="P1091" s="2"/>
      <c r="Q1091" s="2"/>
      <c r="R1091" s="2"/>
      <c r="S1091" s="2"/>
      <c r="T1091" s="2"/>
      <c r="U1091" s="2"/>
      <c r="V1091" s="2"/>
      <c r="W1091" s="2"/>
      <c r="X1091" s="2"/>
      <c r="Y1091" s="2"/>
      <c r="AB1091" s="2"/>
      <c r="AC1091" s="2"/>
      <c r="AD1091" s="2"/>
      <c r="AE1091" s="2"/>
      <c r="AF1091" s="2"/>
      <c r="AG1091" s="2"/>
      <c r="AH1091" s="2"/>
      <c r="AI1091" s="2"/>
      <c r="AJ1091" s="2"/>
      <c r="AK1091" s="2"/>
      <c r="BK1091" s="2"/>
      <c r="BL1091" s="2"/>
      <c r="BN1091" s="2"/>
      <c r="BO1091" s="2"/>
    </row>
    <row r="1092" ht="12.75" customHeight="1">
      <c r="D1092" s="2"/>
      <c r="G1092" s="2"/>
      <c r="I1092" s="2"/>
      <c r="J1092" s="2"/>
      <c r="K1092" s="2"/>
      <c r="L1092" s="2"/>
      <c r="M1092" s="2"/>
      <c r="N1092" s="2"/>
      <c r="O1092" s="2"/>
      <c r="P1092" s="2"/>
      <c r="Q1092" s="2"/>
      <c r="R1092" s="2"/>
      <c r="S1092" s="2"/>
      <c r="T1092" s="2"/>
      <c r="U1092" s="2"/>
      <c r="V1092" s="2"/>
      <c r="W1092" s="2"/>
      <c r="X1092" s="2"/>
      <c r="Y1092" s="2"/>
      <c r="AB1092" s="2"/>
      <c r="AC1092" s="2"/>
      <c r="AD1092" s="2"/>
      <c r="AE1092" s="2"/>
      <c r="AF1092" s="2"/>
      <c r="AG1092" s="2"/>
      <c r="AH1092" s="2"/>
      <c r="AI1092" s="2"/>
      <c r="AJ1092" s="2"/>
      <c r="AK1092" s="2"/>
      <c r="BK1092" s="2"/>
      <c r="BL1092" s="2"/>
      <c r="BN1092" s="2"/>
      <c r="BO1092" s="2"/>
    </row>
    <row r="1093" ht="12.75" customHeight="1">
      <c r="D1093" s="2"/>
      <c r="G1093" s="2"/>
      <c r="I1093" s="2"/>
      <c r="J1093" s="2"/>
      <c r="K1093" s="2"/>
      <c r="L1093" s="2"/>
      <c r="M1093" s="2"/>
      <c r="N1093" s="2"/>
      <c r="O1093" s="2"/>
      <c r="P1093" s="2"/>
      <c r="Q1093" s="2"/>
      <c r="R1093" s="2"/>
      <c r="S1093" s="2"/>
      <c r="T1093" s="2"/>
      <c r="U1093" s="2"/>
      <c r="V1093" s="2"/>
      <c r="W1093" s="2"/>
      <c r="X1093" s="2"/>
      <c r="Y1093" s="2"/>
      <c r="AB1093" s="2"/>
      <c r="AC1093" s="2"/>
      <c r="AD1093" s="2"/>
      <c r="AE1093" s="2"/>
      <c r="AF1093" s="2"/>
      <c r="AG1093" s="2"/>
      <c r="AH1093" s="2"/>
      <c r="AI1093" s="2"/>
      <c r="AJ1093" s="2"/>
      <c r="AK1093" s="2"/>
      <c r="BK1093" s="2"/>
      <c r="BL1093" s="2"/>
      <c r="BN1093" s="2"/>
      <c r="BO1093" s="2"/>
    </row>
    <row r="1094" ht="12.75" customHeight="1">
      <c r="D1094" s="2"/>
      <c r="G1094" s="2"/>
      <c r="I1094" s="2"/>
      <c r="J1094" s="2"/>
      <c r="K1094" s="2"/>
      <c r="L1094" s="2"/>
      <c r="M1094" s="2"/>
      <c r="N1094" s="2"/>
      <c r="O1094" s="2"/>
      <c r="P1094" s="2"/>
      <c r="Q1094" s="2"/>
      <c r="R1094" s="2"/>
      <c r="S1094" s="2"/>
      <c r="T1094" s="2"/>
      <c r="U1094" s="2"/>
      <c r="V1094" s="2"/>
      <c r="W1094" s="2"/>
      <c r="X1094" s="2"/>
      <c r="Y1094" s="2"/>
      <c r="AB1094" s="2"/>
      <c r="AC1094" s="2"/>
      <c r="AD1094" s="2"/>
      <c r="AE1094" s="2"/>
      <c r="AF1094" s="2"/>
      <c r="AG1094" s="2"/>
      <c r="AH1094" s="2"/>
      <c r="AI1094" s="2"/>
      <c r="AJ1094" s="2"/>
      <c r="AK1094" s="2"/>
      <c r="BK1094" s="2"/>
      <c r="BL1094" s="2"/>
      <c r="BN1094" s="2"/>
      <c r="BO1094" s="2"/>
    </row>
    <row r="1095" ht="12.75" customHeight="1">
      <c r="D1095" s="2"/>
      <c r="G1095" s="2"/>
      <c r="I1095" s="2"/>
      <c r="J1095" s="2"/>
      <c r="K1095" s="2"/>
      <c r="L1095" s="2"/>
      <c r="M1095" s="2"/>
      <c r="N1095" s="2"/>
      <c r="O1095" s="2"/>
      <c r="P1095" s="2"/>
      <c r="Q1095" s="2"/>
      <c r="R1095" s="2"/>
      <c r="S1095" s="2"/>
      <c r="T1095" s="2"/>
      <c r="U1095" s="2"/>
      <c r="V1095" s="2"/>
      <c r="W1095" s="2"/>
      <c r="X1095" s="2"/>
      <c r="Y1095" s="2"/>
      <c r="AB1095" s="2"/>
      <c r="AC1095" s="2"/>
      <c r="AD1095" s="2"/>
      <c r="AE1095" s="2"/>
      <c r="AF1095" s="2"/>
      <c r="AG1095" s="2"/>
      <c r="AH1095" s="2"/>
      <c r="AI1095" s="2"/>
      <c r="AJ1095" s="2"/>
      <c r="AK1095" s="2"/>
      <c r="BK1095" s="2"/>
      <c r="BL1095" s="2"/>
      <c r="BN1095" s="2"/>
      <c r="BO1095" s="2"/>
    </row>
    <row r="1096" ht="12.75" customHeight="1">
      <c r="D1096" s="2"/>
      <c r="G1096" s="2"/>
      <c r="I1096" s="2"/>
      <c r="J1096" s="2"/>
      <c r="K1096" s="2"/>
      <c r="L1096" s="2"/>
      <c r="M1096" s="2"/>
      <c r="N1096" s="2"/>
      <c r="O1096" s="2"/>
      <c r="P1096" s="2"/>
      <c r="Q1096" s="2"/>
      <c r="R1096" s="2"/>
      <c r="S1096" s="2"/>
      <c r="T1096" s="2"/>
      <c r="U1096" s="2"/>
      <c r="V1096" s="2"/>
      <c r="W1096" s="2"/>
      <c r="X1096" s="2"/>
      <c r="Y1096" s="2"/>
      <c r="AB1096" s="2"/>
      <c r="AC1096" s="2"/>
      <c r="AD1096" s="2"/>
      <c r="AE1096" s="2"/>
      <c r="AF1096" s="2"/>
      <c r="AG1096" s="2"/>
      <c r="AH1096" s="2"/>
      <c r="AI1096" s="2"/>
      <c r="AJ1096" s="2"/>
      <c r="AK1096" s="2"/>
      <c r="BK1096" s="2"/>
      <c r="BL1096" s="2"/>
      <c r="BN1096" s="2"/>
      <c r="BO1096" s="2"/>
    </row>
    <row r="1097" ht="12.75" customHeight="1">
      <c r="D1097" s="2"/>
      <c r="G1097" s="2"/>
      <c r="I1097" s="2"/>
      <c r="J1097" s="2"/>
      <c r="K1097" s="2"/>
      <c r="L1097" s="2"/>
      <c r="M1097" s="2"/>
      <c r="N1097" s="2"/>
      <c r="O1097" s="2"/>
      <c r="P1097" s="2"/>
      <c r="Q1097" s="2"/>
      <c r="R1097" s="2"/>
      <c r="S1097" s="2"/>
      <c r="T1097" s="2"/>
      <c r="U1097" s="2"/>
      <c r="V1097" s="2"/>
      <c r="W1097" s="2"/>
      <c r="X1097" s="2"/>
      <c r="Y1097" s="2"/>
      <c r="AB1097" s="2"/>
      <c r="AC1097" s="2"/>
      <c r="AD1097" s="2"/>
      <c r="AE1097" s="2"/>
      <c r="AF1097" s="2"/>
      <c r="AG1097" s="2"/>
      <c r="AH1097" s="2"/>
      <c r="AI1097" s="2"/>
      <c r="AJ1097" s="2"/>
      <c r="AK1097" s="2"/>
      <c r="BK1097" s="2"/>
      <c r="BL1097" s="2"/>
      <c r="BN1097" s="2"/>
      <c r="BO1097" s="2"/>
    </row>
    <row r="1098" ht="12.75" customHeight="1">
      <c r="D1098" s="2"/>
      <c r="G1098" s="2"/>
      <c r="I1098" s="2"/>
      <c r="J1098" s="2"/>
      <c r="K1098" s="2"/>
      <c r="L1098" s="2"/>
      <c r="M1098" s="2"/>
      <c r="N1098" s="2"/>
      <c r="O1098" s="2"/>
      <c r="P1098" s="2"/>
      <c r="Q1098" s="2"/>
      <c r="R1098" s="2"/>
      <c r="S1098" s="2"/>
      <c r="T1098" s="2"/>
      <c r="U1098" s="2"/>
      <c r="V1098" s="2"/>
      <c r="W1098" s="2"/>
      <c r="X1098" s="2"/>
      <c r="Y1098" s="2"/>
      <c r="AB1098" s="2"/>
      <c r="AC1098" s="2"/>
      <c r="AD1098" s="2"/>
      <c r="AE1098" s="2"/>
      <c r="AF1098" s="2"/>
      <c r="AG1098" s="2"/>
      <c r="AH1098" s="2"/>
      <c r="AI1098" s="2"/>
      <c r="AJ1098" s="2"/>
      <c r="AK1098" s="2"/>
      <c r="BK1098" s="2"/>
      <c r="BL1098" s="2"/>
      <c r="BN1098" s="2"/>
      <c r="BO1098" s="2"/>
    </row>
    <row r="1099" ht="12.75" customHeight="1">
      <c r="D1099" s="2"/>
      <c r="G1099" s="2"/>
      <c r="I1099" s="2"/>
      <c r="J1099" s="2"/>
      <c r="K1099" s="2"/>
      <c r="L1099" s="2"/>
      <c r="M1099" s="2"/>
      <c r="N1099" s="2"/>
      <c r="O1099" s="2"/>
      <c r="P1099" s="2"/>
      <c r="Q1099" s="2"/>
      <c r="R1099" s="2"/>
      <c r="S1099" s="2"/>
      <c r="T1099" s="2"/>
      <c r="U1099" s="2"/>
      <c r="V1099" s="2"/>
      <c r="W1099" s="2"/>
      <c r="X1099" s="2"/>
      <c r="Y1099" s="2"/>
      <c r="AB1099" s="2"/>
      <c r="AC1099" s="2"/>
      <c r="AD1099" s="2"/>
      <c r="AE1099" s="2"/>
      <c r="AF1099" s="2"/>
      <c r="AG1099" s="2"/>
      <c r="AH1099" s="2"/>
      <c r="AI1099" s="2"/>
      <c r="AJ1099" s="2"/>
      <c r="AK1099" s="2"/>
      <c r="BK1099" s="2"/>
      <c r="BL1099" s="2"/>
      <c r="BN1099" s="2"/>
      <c r="BO1099" s="2"/>
    </row>
    <row r="1100" ht="12.75" customHeight="1">
      <c r="D1100" s="2"/>
      <c r="G1100" s="2"/>
      <c r="I1100" s="2"/>
      <c r="J1100" s="2"/>
      <c r="K1100" s="2"/>
      <c r="L1100" s="2"/>
      <c r="M1100" s="2"/>
      <c r="N1100" s="2"/>
      <c r="O1100" s="2"/>
      <c r="P1100" s="2"/>
      <c r="Q1100" s="2"/>
      <c r="R1100" s="2"/>
      <c r="S1100" s="2"/>
      <c r="T1100" s="2"/>
      <c r="U1100" s="2"/>
      <c r="V1100" s="2"/>
      <c r="W1100" s="2"/>
      <c r="X1100" s="2"/>
      <c r="Y1100" s="2"/>
      <c r="AB1100" s="2"/>
      <c r="AC1100" s="2"/>
      <c r="AD1100" s="2"/>
      <c r="AE1100" s="2"/>
      <c r="AF1100" s="2"/>
      <c r="AG1100" s="2"/>
      <c r="AH1100" s="2"/>
      <c r="AI1100" s="2"/>
      <c r="AJ1100" s="2"/>
      <c r="AK1100" s="2"/>
      <c r="BK1100" s="2"/>
      <c r="BL1100" s="2"/>
      <c r="BN1100" s="2"/>
      <c r="BO1100" s="2"/>
    </row>
    <row r="1101" ht="12.75" customHeight="1">
      <c r="D1101" s="2"/>
      <c r="G1101" s="2"/>
      <c r="I1101" s="2"/>
      <c r="J1101" s="2"/>
      <c r="K1101" s="2"/>
      <c r="L1101" s="2"/>
      <c r="M1101" s="2"/>
      <c r="N1101" s="2"/>
      <c r="O1101" s="2"/>
      <c r="P1101" s="2"/>
      <c r="Q1101" s="2"/>
      <c r="R1101" s="2"/>
      <c r="S1101" s="2"/>
      <c r="T1101" s="2"/>
      <c r="U1101" s="2"/>
      <c r="V1101" s="2"/>
      <c r="W1101" s="2"/>
      <c r="X1101" s="2"/>
      <c r="Y1101" s="2"/>
      <c r="AB1101" s="2"/>
      <c r="AC1101" s="2"/>
      <c r="AD1101" s="2"/>
      <c r="AE1101" s="2"/>
      <c r="AF1101" s="2"/>
      <c r="AG1101" s="2"/>
      <c r="AH1101" s="2"/>
      <c r="AI1101" s="2"/>
      <c r="AJ1101" s="2"/>
      <c r="AK1101" s="2"/>
      <c r="BK1101" s="2"/>
      <c r="BL1101" s="2"/>
      <c r="BN1101" s="2"/>
      <c r="BO1101" s="2"/>
    </row>
    <row r="1102" ht="12.75" customHeight="1">
      <c r="D1102" s="2"/>
      <c r="G1102" s="2"/>
      <c r="I1102" s="2"/>
      <c r="J1102" s="2"/>
      <c r="K1102" s="2"/>
      <c r="L1102" s="2"/>
      <c r="M1102" s="2"/>
      <c r="N1102" s="2"/>
      <c r="O1102" s="2"/>
      <c r="P1102" s="2"/>
      <c r="Q1102" s="2"/>
      <c r="R1102" s="2"/>
      <c r="S1102" s="2"/>
      <c r="T1102" s="2"/>
      <c r="U1102" s="2"/>
      <c r="V1102" s="2"/>
      <c r="W1102" s="2"/>
      <c r="X1102" s="2"/>
      <c r="Y1102" s="2"/>
      <c r="AB1102" s="2"/>
      <c r="AC1102" s="2"/>
      <c r="AD1102" s="2"/>
      <c r="AE1102" s="2"/>
      <c r="AF1102" s="2"/>
      <c r="AG1102" s="2"/>
      <c r="AH1102" s="2"/>
      <c r="AI1102" s="2"/>
      <c r="AJ1102" s="2"/>
      <c r="AK1102" s="2"/>
      <c r="BK1102" s="2"/>
      <c r="BL1102" s="2"/>
      <c r="BN1102" s="2"/>
      <c r="BO1102" s="2"/>
    </row>
    <row r="1103" ht="12.75" customHeight="1">
      <c r="D1103" s="2"/>
      <c r="G1103" s="2"/>
      <c r="I1103" s="2"/>
      <c r="J1103" s="2"/>
      <c r="K1103" s="2"/>
      <c r="L1103" s="2"/>
      <c r="M1103" s="2"/>
      <c r="N1103" s="2"/>
      <c r="O1103" s="2"/>
      <c r="P1103" s="2"/>
      <c r="Q1103" s="2"/>
      <c r="R1103" s="2"/>
      <c r="S1103" s="2"/>
      <c r="T1103" s="2"/>
      <c r="U1103" s="2"/>
      <c r="V1103" s="2"/>
      <c r="W1103" s="2"/>
      <c r="X1103" s="2"/>
      <c r="Y1103" s="2"/>
      <c r="AB1103" s="2"/>
      <c r="AC1103" s="2"/>
      <c r="AD1103" s="2"/>
      <c r="AE1103" s="2"/>
      <c r="AF1103" s="2"/>
      <c r="AG1103" s="2"/>
      <c r="AH1103" s="2"/>
      <c r="AI1103" s="2"/>
      <c r="AJ1103" s="2"/>
      <c r="AK1103" s="2"/>
      <c r="BK1103" s="2"/>
      <c r="BL1103" s="2"/>
      <c r="BN1103" s="2"/>
      <c r="BO1103" s="2"/>
    </row>
    <row r="1104" ht="12.75" customHeight="1">
      <c r="D1104" s="2"/>
      <c r="G1104" s="2"/>
      <c r="I1104" s="2"/>
      <c r="J1104" s="2"/>
      <c r="K1104" s="2"/>
      <c r="L1104" s="2"/>
      <c r="M1104" s="2"/>
      <c r="N1104" s="2"/>
      <c r="O1104" s="2"/>
      <c r="P1104" s="2"/>
      <c r="Q1104" s="2"/>
      <c r="R1104" s="2"/>
      <c r="S1104" s="2"/>
      <c r="T1104" s="2"/>
      <c r="U1104" s="2"/>
      <c r="V1104" s="2"/>
      <c r="W1104" s="2"/>
      <c r="X1104" s="2"/>
      <c r="Y1104" s="2"/>
      <c r="AB1104" s="2"/>
      <c r="AC1104" s="2"/>
      <c r="AD1104" s="2"/>
      <c r="AE1104" s="2"/>
      <c r="AF1104" s="2"/>
      <c r="AG1104" s="2"/>
      <c r="AH1104" s="2"/>
      <c r="AI1104" s="2"/>
      <c r="AJ1104" s="2"/>
      <c r="AK1104" s="2"/>
      <c r="BK1104" s="2"/>
      <c r="BL1104" s="2"/>
      <c r="BN1104" s="2"/>
      <c r="BO1104" s="2"/>
    </row>
    <row r="1105" ht="12.75" customHeight="1">
      <c r="D1105" s="2"/>
      <c r="G1105" s="2"/>
      <c r="I1105" s="2"/>
      <c r="J1105" s="2"/>
      <c r="K1105" s="2"/>
      <c r="L1105" s="2"/>
      <c r="M1105" s="2"/>
      <c r="N1105" s="2"/>
      <c r="O1105" s="2"/>
      <c r="P1105" s="2"/>
      <c r="Q1105" s="2"/>
      <c r="R1105" s="2"/>
      <c r="S1105" s="2"/>
      <c r="T1105" s="2"/>
      <c r="U1105" s="2"/>
      <c r="V1105" s="2"/>
      <c r="W1105" s="2"/>
      <c r="X1105" s="2"/>
      <c r="Y1105" s="2"/>
      <c r="AB1105" s="2"/>
      <c r="AC1105" s="2"/>
      <c r="AD1105" s="2"/>
      <c r="AE1105" s="2"/>
      <c r="AF1105" s="2"/>
      <c r="AG1105" s="2"/>
      <c r="AH1105" s="2"/>
      <c r="AI1105" s="2"/>
      <c r="AJ1105" s="2"/>
      <c r="AK1105" s="2"/>
      <c r="BK1105" s="2"/>
      <c r="BL1105" s="2"/>
      <c r="BN1105" s="2"/>
      <c r="BO1105" s="2"/>
    </row>
    <row r="1106" ht="12.75" customHeight="1">
      <c r="D1106" s="2"/>
      <c r="G1106" s="2"/>
      <c r="I1106" s="2"/>
      <c r="J1106" s="2"/>
      <c r="K1106" s="2"/>
      <c r="L1106" s="2"/>
      <c r="M1106" s="2"/>
      <c r="N1106" s="2"/>
      <c r="O1106" s="2"/>
      <c r="P1106" s="2"/>
      <c r="Q1106" s="2"/>
      <c r="R1106" s="2"/>
      <c r="S1106" s="2"/>
      <c r="T1106" s="2"/>
      <c r="U1106" s="2"/>
      <c r="V1106" s="2"/>
      <c r="W1106" s="2"/>
      <c r="X1106" s="2"/>
      <c r="Y1106" s="2"/>
      <c r="AB1106" s="2"/>
      <c r="AC1106" s="2"/>
      <c r="AD1106" s="2"/>
      <c r="AE1106" s="2"/>
      <c r="AF1106" s="2"/>
      <c r="AG1106" s="2"/>
      <c r="AH1106" s="2"/>
      <c r="AI1106" s="2"/>
      <c r="AJ1106" s="2"/>
      <c r="AK1106" s="2"/>
      <c r="BK1106" s="2"/>
      <c r="BL1106" s="2"/>
      <c r="BN1106" s="2"/>
      <c r="BO1106" s="2"/>
    </row>
    <row r="1107" ht="12.75" customHeight="1">
      <c r="D1107" s="2"/>
      <c r="G1107" s="2"/>
      <c r="I1107" s="2"/>
      <c r="J1107" s="2"/>
      <c r="K1107" s="2"/>
      <c r="L1107" s="2"/>
      <c r="M1107" s="2"/>
      <c r="N1107" s="2"/>
      <c r="O1107" s="2"/>
      <c r="P1107" s="2"/>
      <c r="Q1107" s="2"/>
      <c r="R1107" s="2"/>
      <c r="S1107" s="2"/>
      <c r="T1107" s="2"/>
      <c r="U1107" s="2"/>
      <c r="V1107" s="2"/>
      <c r="W1107" s="2"/>
      <c r="X1107" s="2"/>
      <c r="Y1107" s="2"/>
      <c r="AB1107" s="2"/>
      <c r="AC1107" s="2"/>
      <c r="AD1107" s="2"/>
      <c r="AE1107" s="2"/>
      <c r="AF1107" s="2"/>
      <c r="AG1107" s="2"/>
      <c r="AH1107" s="2"/>
      <c r="AI1107" s="2"/>
      <c r="AJ1107" s="2"/>
      <c r="AK1107" s="2"/>
      <c r="BK1107" s="2"/>
      <c r="BL1107" s="2"/>
      <c r="BN1107" s="2"/>
      <c r="BO1107" s="2"/>
    </row>
    <row r="1108" ht="12.75" customHeight="1">
      <c r="D1108" s="2"/>
      <c r="G1108" s="2"/>
      <c r="I1108" s="2"/>
      <c r="J1108" s="2"/>
      <c r="K1108" s="2"/>
      <c r="L1108" s="2"/>
      <c r="M1108" s="2"/>
      <c r="N1108" s="2"/>
      <c r="O1108" s="2"/>
      <c r="P1108" s="2"/>
      <c r="Q1108" s="2"/>
      <c r="R1108" s="2"/>
      <c r="S1108" s="2"/>
      <c r="T1108" s="2"/>
      <c r="U1108" s="2"/>
      <c r="V1108" s="2"/>
      <c r="W1108" s="2"/>
      <c r="X1108" s="2"/>
      <c r="Y1108" s="2"/>
      <c r="AB1108" s="2"/>
      <c r="AC1108" s="2"/>
      <c r="AD1108" s="2"/>
      <c r="AE1108" s="2"/>
      <c r="AF1108" s="2"/>
      <c r="AG1108" s="2"/>
      <c r="AH1108" s="2"/>
      <c r="AI1108" s="2"/>
      <c r="AJ1108" s="2"/>
      <c r="AK1108" s="2"/>
      <c r="BK1108" s="2"/>
      <c r="BL1108" s="2"/>
      <c r="BN1108" s="2"/>
      <c r="BO1108" s="2"/>
    </row>
    <row r="1109" ht="12.75" customHeight="1">
      <c r="D1109" s="2"/>
      <c r="G1109" s="2"/>
      <c r="I1109" s="2"/>
      <c r="J1109" s="2"/>
      <c r="K1109" s="2"/>
      <c r="L1109" s="2"/>
      <c r="M1109" s="2"/>
      <c r="N1109" s="2"/>
      <c r="O1109" s="2"/>
      <c r="P1109" s="2"/>
      <c r="Q1109" s="2"/>
      <c r="R1109" s="2"/>
      <c r="S1109" s="2"/>
      <c r="T1109" s="2"/>
      <c r="U1109" s="2"/>
      <c r="V1109" s="2"/>
      <c r="W1109" s="2"/>
      <c r="X1109" s="2"/>
      <c r="Y1109" s="2"/>
      <c r="AB1109" s="2"/>
      <c r="AC1109" s="2"/>
      <c r="AD1109" s="2"/>
      <c r="AE1109" s="2"/>
      <c r="AF1109" s="2"/>
      <c r="AG1109" s="2"/>
      <c r="AH1109" s="2"/>
      <c r="AI1109" s="2"/>
      <c r="AJ1109" s="2"/>
      <c r="AK1109" s="2"/>
      <c r="BK1109" s="2"/>
      <c r="BL1109" s="2"/>
      <c r="BN1109" s="2"/>
      <c r="BO1109" s="2"/>
    </row>
    <row r="1110" ht="12.75" customHeight="1">
      <c r="D1110" s="2"/>
      <c r="G1110" s="2"/>
      <c r="I1110" s="2"/>
      <c r="J1110" s="2"/>
      <c r="K1110" s="2"/>
      <c r="L1110" s="2"/>
      <c r="M1110" s="2"/>
      <c r="N1110" s="2"/>
      <c r="O1110" s="2"/>
      <c r="P1110" s="2"/>
      <c r="Q1110" s="2"/>
      <c r="R1110" s="2"/>
      <c r="S1110" s="2"/>
      <c r="T1110" s="2"/>
      <c r="U1110" s="2"/>
      <c r="V1110" s="2"/>
      <c r="W1110" s="2"/>
      <c r="X1110" s="2"/>
      <c r="Y1110" s="2"/>
      <c r="AB1110" s="2"/>
      <c r="AC1110" s="2"/>
      <c r="AD1110" s="2"/>
      <c r="AE1110" s="2"/>
      <c r="AF1110" s="2"/>
      <c r="AG1110" s="2"/>
      <c r="AH1110" s="2"/>
      <c r="AI1110" s="2"/>
      <c r="AJ1110" s="2"/>
      <c r="AK1110" s="2"/>
      <c r="BK1110" s="2"/>
      <c r="BL1110" s="2"/>
      <c r="BN1110" s="2"/>
      <c r="BO1110" s="2"/>
    </row>
    <row r="1111" ht="12.75" customHeight="1">
      <c r="D1111" s="2"/>
      <c r="G1111" s="2"/>
      <c r="I1111" s="2"/>
      <c r="J1111" s="2"/>
      <c r="K1111" s="2"/>
      <c r="L1111" s="2"/>
      <c r="M1111" s="2"/>
      <c r="N1111" s="2"/>
      <c r="O1111" s="2"/>
      <c r="P1111" s="2"/>
      <c r="Q1111" s="2"/>
      <c r="R1111" s="2"/>
      <c r="S1111" s="2"/>
      <c r="T1111" s="2"/>
      <c r="U1111" s="2"/>
      <c r="V1111" s="2"/>
      <c r="W1111" s="2"/>
      <c r="X1111" s="2"/>
      <c r="Y1111" s="2"/>
      <c r="AB1111" s="2"/>
      <c r="AC1111" s="2"/>
      <c r="AD1111" s="2"/>
      <c r="AE1111" s="2"/>
      <c r="AF1111" s="2"/>
      <c r="AG1111" s="2"/>
      <c r="AH1111" s="2"/>
      <c r="AI1111" s="2"/>
      <c r="AJ1111" s="2"/>
      <c r="AK1111" s="2"/>
      <c r="BK1111" s="2"/>
      <c r="BL1111" s="2"/>
      <c r="BN1111" s="2"/>
      <c r="BO1111" s="2"/>
    </row>
    <row r="1112" ht="12.75" customHeight="1">
      <c r="D1112" s="2"/>
      <c r="G1112" s="2"/>
      <c r="I1112" s="2"/>
      <c r="J1112" s="2"/>
      <c r="K1112" s="2"/>
      <c r="L1112" s="2"/>
      <c r="M1112" s="2"/>
      <c r="N1112" s="2"/>
      <c r="O1112" s="2"/>
      <c r="P1112" s="2"/>
      <c r="Q1112" s="2"/>
      <c r="R1112" s="2"/>
      <c r="S1112" s="2"/>
      <c r="T1112" s="2"/>
      <c r="U1112" s="2"/>
      <c r="V1112" s="2"/>
      <c r="W1112" s="2"/>
      <c r="X1112" s="2"/>
      <c r="Y1112" s="2"/>
      <c r="AB1112" s="2"/>
      <c r="AC1112" s="2"/>
      <c r="AD1112" s="2"/>
      <c r="AE1112" s="2"/>
      <c r="AF1112" s="2"/>
      <c r="AG1112" s="2"/>
      <c r="AH1112" s="2"/>
      <c r="AI1112" s="2"/>
      <c r="AJ1112" s="2"/>
      <c r="AK1112" s="2"/>
      <c r="BK1112" s="2"/>
      <c r="BL1112" s="2"/>
      <c r="BN1112" s="2"/>
      <c r="BO1112" s="2"/>
    </row>
    <row r="1113" ht="12.75" customHeight="1">
      <c r="D1113" s="2"/>
      <c r="G1113" s="2"/>
      <c r="I1113" s="2"/>
      <c r="J1113" s="2"/>
      <c r="K1113" s="2"/>
      <c r="L1113" s="2"/>
      <c r="M1113" s="2"/>
      <c r="N1113" s="2"/>
      <c r="O1113" s="2"/>
      <c r="P1113" s="2"/>
      <c r="Q1113" s="2"/>
      <c r="R1113" s="2"/>
      <c r="S1113" s="2"/>
      <c r="T1113" s="2"/>
      <c r="U1113" s="2"/>
      <c r="V1113" s="2"/>
      <c r="W1113" s="2"/>
      <c r="X1113" s="2"/>
      <c r="Y1113" s="2"/>
      <c r="AB1113" s="2"/>
      <c r="AC1113" s="2"/>
      <c r="AD1113" s="2"/>
      <c r="AE1113" s="2"/>
      <c r="AF1113" s="2"/>
      <c r="AG1113" s="2"/>
      <c r="AH1113" s="2"/>
      <c r="AI1113" s="2"/>
      <c r="AJ1113" s="2"/>
      <c r="AK1113" s="2"/>
      <c r="BK1113" s="2"/>
      <c r="BL1113" s="2"/>
      <c r="BN1113" s="2"/>
      <c r="BO1113" s="2"/>
    </row>
    <row r="1114" ht="12.75" customHeight="1">
      <c r="D1114" s="2"/>
      <c r="G1114" s="2"/>
      <c r="I1114" s="2"/>
      <c r="J1114" s="2"/>
      <c r="K1114" s="2"/>
      <c r="L1114" s="2"/>
      <c r="M1114" s="2"/>
      <c r="N1114" s="2"/>
      <c r="O1114" s="2"/>
      <c r="P1114" s="2"/>
      <c r="Q1114" s="2"/>
      <c r="R1114" s="2"/>
      <c r="S1114" s="2"/>
      <c r="T1114" s="2"/>
      <c r="U1114" s="2"/>
      <c r="V1114" s="2"/>
      <c r="W1114" s="2"/>
      <c r="X1114" s="2"/>
      <c r="Y1114" s="2"/>
      <c r="AB1114" s="2"/>
      <c r="AC1114" s="2"/>
      <c r="AD1114" s="2"/>
      <c r="AE1114" s="2"/>
      <c r="AF1114" s="2"/>
      <c r="AG1114" s="2"/>
      <c r="AH1114" s="2"/>
      <c r="AI1114" s="2"/>
      <c r="AJ1114" s="2"/>
      <c r="AK1114" s="2"/>
      <c r="BK1114" s="2"/>
      <c r="BL1114" s="2"/>
      <c r="BN1114" s="2"/>
      <c r="BO1114" s="2"/>
    </row>
    <row r="1115" ht="12.75" customHeight="1">
      <c r="D1115" s="2"/>
      <c r="G1115" s="2"/>
      <c r="I1115" s="2"/>
      <c r="J1115" s="2"/>
      <c r="K1115" s="2"/>
      <c r="L1115" s="2"/>
      <c r="M1115" s="2"/>
      <c r="N1115" s="2"/>
      <c r="O1115" s="2"/>
      <c r="P1115" s="2"/>
      <c r="Q1115" s="2"/>
      <c r="R1115" s="2"/>
      <c r="S1115" s="2"/>
      <c r="T1115" s="2"/>
      <c r="U1115" s="2"/>
      <c r="V1115" s="2"/>
      <c r="W1115" s="2"/>
      <c r="X1115" s="2"/>
      <c r="Y1115" s="2"/>
      <c r="AB1115" s="2"/>
      <c r="AC1115" s="2"/>
      <c r="AD1115" s="2"/>
      <c r="AE1115" s="2"/>
      <c r="AF1115" s="2"/>
      <c r="AG1115" s="2"/>
      <c r="AH1115" s="2"/>
      <c r="AI1115" s="2"/>
      <c r="AJ1115" s="2"/>
      <c r="AK1115" s="2"/>
      <c r="BK1115" s="2"/>
      <c r="BL1115" s="2"/>
      <c r="BN1115" s="2"/>
      <c r="BO1115" s="2"/>
    </row>
    <row r="1116" ht="12.75" customHeight="1">
      <c r="D1116" s="2"/>
      <c r="G1116" s="2"/>
      <c r="I1116" s="2"/>
      <c r="J1116" s="2"/>
      <c r="K1116" s="2"/>
      <c r="L1116" s="2"/>
      <c r="M1116" s="2"/>
      <c r="N1116" s="2"/>
      <c r="O1116" s="2"/>
      <c r="P1116" s="2"/>
      <c r="Q1116" s="2"/>
      <c r="R1116" s="2"/>
      <c r="S1116" s="2"/>
      <c r="T1116" s="2"/>
      <c r="U1116" s="2"/>
      <c r="V1116" s="2"/>
      <c r="W1116" s="2"/>
      <c r="X1116" s="2"/>
      <c r="Y1116" s="2"/>
      <c r="AB1116" s="2"/>
      <c r="AC1116" s="2"/>
      <c r="AD1116" s="2"/>
      <c r="AE1116" s="2"/>
      <c r="AF1116" s="2"/>
      <c r="AG1116" s="2"/>
      <c r="AH1116" s="2"/>
      <c r="AI1116" s="2"/>
      <c r="AJ1116" s="2"/>
      <c r="AK1116" s="2"/>
      <c r="BK1116" s="2"/>
      <c r="BL1116" s="2"/>
      <c r="BN1116" s="2"/>
      <c r="BO1116" s="2"/>
    </row>
    <row r="1117" ht="12.75" customHeight="1">
      <c r="D1117" s="2"/>
      <c r="G1117" s="2"/>
      <c r="I1117" s="2"/>
      <c r="J1117" s="2"/>
      <c r="K1117" s="2"/>
      <c r="L1117" s="2"/>
      <c r="M1117" s="2"/>
      <c r="N1117" s="2"/>
      <c r="O1117" s="2"/>
      <c r="P1117" s="2"/>
      <c r="Q1117" s="2"/>
      <c r="R1117" s="2"/>
      <c r="S1117" s="2"/>
      <c r="T1117" s="2"/>
      <c r="U1117" s="2"/>
      <c r="V1117" s="2"/>
      <c r="W1117" s="2"/>
      <c r="X1117" s="2"/>
      <c r="Y1117" s="2"/>
      <c r="AB1117" s="2"/>
      <c r="AC1117" s="2"/>
      <c r="AD1117" s="2"/>
      <c r="AE1117" s="2"/>
      <c r="AF1117" s="2"/>
      <c r="AG1117" s="2"/>
      <c r="AH1117" s="2"/>
      <c r="AI1117" s="2"/>
      <c r="AJ1117" s="2"/>
      <c r="AK1117" s="2"/>
      <c r="BK1117" s="2"/>
      <c r="BL1117" s="2"/>
      <c r="BN1117" s="2"/>
      <c r="BO1117" s="2"/>
    </row>
    <row r="1118" ht="12.75" customHeight="1">
      <c r="D1118" s="2"/>
      <c r="G1118" s="2"/>
      <c r="I1118" s="2"/>
      <c r="J1118" s="2"/>
      <c r="K1118" s="2"/>
      <c r="L1118" s="2"/>
      <c r="M1118" s="2"/>
      <c r="N1118" s="2"/>
      <c r="O1118" s="2"/>
      <c r="P1118" s="2"/>
      <c r="Q1118" s="2"/>
      <c r="R1118" s="2"/>
      <c r="S1118" s="2"/>
      <c r="T1118" s="2"/>
      <c r="U1118" s="2"/>
      <c r="V1118" s="2"/>
      <c r="W1118" s="2"/>
      <c r="X1118" s="2"/>
      <c r="Y1118" s="2"/>
      <c r="AB1118" s="2"/>
      <c r="AC1118" s="2"/>
      <c r="AD1118" s="2"/>
      <c r="AE1118" s="2"/>
      <c r="AF1118" s="2"/>
      <c r="AG1118" s="2"/>
      <c r="AH1118" s="2"/>
      <c r="AI1118" s="2"/>
      <c r="AJ1118" s="2"/>
      <c r="AK1118" s="2"/>
      <c r="BK1118" s="2"/>
      <c r="BL1118" s="2"/>
      <c r="BN1118" s="2"/>
      <c r="BO1118" s="2"/>
    </row>
    <row r="1119" ht="12.75" customHeight="1">
      <c r="D1119" s="2"/>
      <c r="G1119" s="2"/>
      <c r="I1119" s="2"/>
      <c r="J1119" s="2"/>
      <c r="K1119" s="2"/>
      <c r="L1119" s="2"/>
      <c r="M1119" s="2"/>
      <c r="N1119" s="2"/>
      <c r="O1119" s="2"/>
      <c r="P1119" s="2"/>
      <c r="Q1119" s="2"/>
      <c r="R1119" s="2"/>
      <c r="S1119" s="2"/>
      <c r="T1119" s="2"/>
      <c r="U1119" s="2"/>
      <c r="V1119" s="2"/>
      <c r="W1119" s="2"/>
      <c r="X1119" s="2"/>
      <c r="Y1119" s="2"/>
      <c r="AB1119" s="2"/>
      <c r="AC1119" s="2"/>
      <c r="AD1119" s="2"/>
      <c r="AE1119" s="2"/>
      <c r="AF1119" s="2"/>
      <c r="AG1119" s="2"/>
      <c r="AH1119" s="2"/>
      <c r="AI1119" s="2"/>
      <c r="AJ1119" s="2"/>
      <c r="AK1119" s="2"/>
      <c r="BK1119" s="2"/>
      <c r="BL1119" s="2"/>
      <c r="BN1119" s="2"/>
      <c r="BO1119" s="2"/>
    </row>
    <row r="1120" ht="12.75" customHeight="1">
      <c r="D1120" s="2"/>
      <c r="G1120" s="2"/>
      <c r="I1120" s="2"/>
      <c r="J1120" s="2"/>
      <c r="K1120" s="2"/>
      <c r="L1120" s="2"/>
      <c r="M1120" s="2"/>
      <c r="N1120" s="2"/>
      <c r="O1120" s="2"/>
      <c r="P1120" s="2"/>
      <c r="Q1120" s="2"/>
      <c r="R1120" s="2"/>
      <c r="S1120" s="2"/>
      <c r="T1120" s="2"/>
      <c r="U1120" s="2"/>
      <c r="V1120" s="2"/>
      <c r="W1120" s="2"/>
      <c r="X1120" s="2"/>
      <c r="Y1120" s="2"/>
      <c r="AB1120" s="2"/>
      <c r="AC1120" s="2"/>
      <c r="AD1120" s="2"/>
      <c r="AE1120" s="2"/>
      <c r="AF1120" s="2"/>
      <c r="AG1120" s="2"/>
      <c r="AH1120" s="2"/>
      <c r="AI1120" s="2"/>
      <c r="AJ1120" s="2"/>
      <c r="AK1120" s="2"/>
      <c r="BK1120" s="2"/>
      <c r="BL1120" s="2"/>
      <c r="BN1120" s="2"/>
      <c r="BO1120" s="2"/>
    </row>
    <row r="1121" ht="12.75" customHeight="1">
      <c r="D1121" s="2"/>
      <c r="G1121" s="2"/>
      <c r="I1121" s="2"/>
      <c r="J1121" s="2"/>
      <c r="K1121" s="2"/>
      <c r="L1121" s="2"/>
      <c r="M1121" s="2"/>
      <c r="N1121" s="2"/>
      <c r="O1121" s="2"/>
      <c r="P1121" s="2"/>
      <c r="Q1121" s="2"/>
      <c r="R1121" s="2"/>
      <c r="S1121" s="2"/>
      <c r="T1121" s="2"/>
      <c r="U1121" s="2"/>
      <c r="V1121" s="2"/>
      <c r="W1121" s="2"/>
      <c r="X1121" s="2"/>
      <c r="Y1121" s="2"/>
      <c r="AB1121" s="2"/>
      <c r="AC1121" s="2"/>
      <c r="AD1121" s="2"/>
      <c r="AE1121" s="2"/>
      <c r="AF1121" s="2"/>
      <c r="AG1121" s="2"/>
      <c r="AH1121" s="2"/>
      <c r="AI1121" s="2"/>
      <c r="AJ1121" s="2"/>
      <c r="AK1121" s="2"/>
      <c r="BK1121" s="2"/>
      <c r="BL1121" s="2"/>
      <c r="BN1121" s="2"/>
      <c r="BO1121" s="2"/>
    </row>
    <row r="1122" ht="12.75" customHeight="1">
      <c r="D1122" s="2"/>
      <c r="G1122" s="2"/>
      <c r="I1122" s="2"/>
      <c r="J1122" s="2"/>
      <c r="K1122" s="2"/>
      <c r="L1122" s="2"/>
      <c r="M1122" s="2"/>
      <c r="N1122" s="2"/>
      <c r="O1122" s="2"/>
      <c r="P1122" s="2"/>
      <c r="Q1122" s="2"/>
      <c r="R1122" s="2"/>
      <c r="S1122" s="2"/>
      <c r="T1122" s="2"/>
      <c r="U1122" s="2"/>
      <c r="V1122" s="2"/>
      <c r="W1122" s="2"/>
      <c r="X1122" s="2"/>
      <c r="Y1122" s="2"/>
      <c r="AB1122" s="2"/>
      <c r="AC1122" s="2"/>
      <c r="AD1122" s="2"/>
      <c r="AE1122" s="2"/>
      <c r="AF1122" s="2"/>
      <c r="AG1122" s="2"/>
      <c r="AH1122" s="2"/>
      <c r="AI1122" s="2"/>
      <c r="AJ1122" s="2"/>
      <c r="AK1122" s="2"/>
      <c r="BK1122" s="2"/>
      <c r="BL1122" s="2"/>
      <c r="BN1122" s="2"/>
      <c r="BO1122" s="2"/>
    </row>
    <row r="1123" ht="12.75" customHeight="1">
      <c r="D1123" s="2"/>
      <c r="G1123" s="2"/>
      <c r="I1123" s="2"/>
      <c r="J1123" s="2"/>
      <c r="K1123" s="2"/>
      <c r="L1123" s="2"/>
      <c r="M1123" s="2"/>
      <c r="N1123" s="2"/>
      <c r="O1123" s="2"/>
      <c r="P1123" s="2"/>
      <c r="Q1123" s="2"/>
      <c r="R1123" s="2"/>
      <c r="S1123" s="2"/>
      <c r="T1123" s="2"/>
      <c r="U1123" s="2"/>
      <c r="V1123" s="2"/>
      <c r="W1123" s="2"/>
      <c r="X1123" s="2"/>
      <c r="Y1123" s="2"/>
      <c r="AB1123" s="2"/>
      <c r="AC1123" s="2"/>
      <c r="AD1123" s="2"/>
      <c r="AE1123" s="2"/>
      <c r="AF1123" s="2"/>
      <c r="AG1123" s="2"/>
      <c r="AH1123" s="2"/>
      <c r="AI1123" s="2"/>
      <c r="AJ1123" s="2"/>
      <c r="AK1123" s="2"/>
      <c r="BK1123" s="2"/>
      <c r="BL1123" s="2"/>
      <c r="BN1123" s="2"/>
      <c r="BO1123" s="2"/>
    </row>
    <row r="1124" ht="12.75" customHeight="1">
      <c r="D1124" s="2"/>
      <c r="G1124" s="2"/>
      <c r="I1124" s="2"/>
      <c r="J1124" s="2"/>
      <c r="K1124" s="2"/>
      <c r="L1124" s="2"/>
      <c r="M1124" s="2"/>
      <c r="N1124" s="2"/>
      <c r="O1124" s="2"/>
      <c r="P1124" s="2"/>
      <c r="Q1124" s="2"/>
      <c r="R1124" s="2"/>
      <c r="S1124" s="2"/>
      <c r="T1124" s="2"/>
      <c r="U1124" s="2"/>
      <c r="V1124" s="2"/>
      <c r="W1124" s="2"/>
      <c r="X1124" s="2"/>
      <c r="Y1124" s="2"/>
      <c r="AB1124" s="2"/>
      <c r="AC1124" s="2"/>
      <c r="AD1124" s="2"/>
      <c r="AE1124" s="2"/>
      <c r="AF1124" s="2"/>
      <c r="AG1124" s="2"/>
      <c r="AH1124" s="2"/>
      <c r="AI1124" s="2"/>
      <c r="AJ1124" s="2"/>
      <c r="AK1124" s="2"/>
      <c r="BK1124" s="2"/>
      <c r="BL1124" s="2"/>
      <c r="BN1124" s="2"/>
      <c r="BO1124" s="2"/>
    </row>
    <row r="1125" ht="12.75" customHeight="1">
      <c r="D1125" s="2"/>
      <c r="G1125" s="2"/>
      <c r="I1125" s="2"/>
      <c r="J1125" s="2"/>
      <c r="K1125" s="2"/>
      <c r="L1125" s="2"/>
      <c r="M1125" s="2"/>
      <c r="N1125" s="2"/>
      <c r="O1125" s="2"/>
      <c r="P1125" s="2"/>
      <c r="Q1125" s="2"/>
      <c r="R1125" s="2"/>
      <c r="S1125" s="2"/>
      <c r="T1125" s="2"/>
      <c r="U1125" s="2"/>
      <c r="V1125" s="2"/>
      <c r="W1125" s="2"/>
      <c r="X1125" s="2"/>
      <c r="Y1125" s="2"/>
      <c r="AB1125" s="2"/>
      <c r="AC1125" s="2"/>
      <c r="AD1125" s="2"/>
      <c r="AE1125" s="2"/>
      <c r="AF1125" s="2"/>
      <c r="AG1125" s="2"/>
      <c r="AH1125" s="2"/>
      <c r="AI1125" s="2"/>
      <c r="AJ1125" s="2"/>
      <c r="AK1125" s="2"/>
      <c r="BK1125" s="2"/>
      <c r="BL1125" s="2"/>
      <c r="BN1125" s="2"/>
      <c r="BO1125" s="2"/>
    </row>
    <row r="1126" ht="12.75" customHeight="1">
      <c r="D1126" s="2"/>
      <c r="G1126" s="2"/>
      <c r="I1126" s="2"/>
      <c r="J1126" s="2"/>
      <c r="K1126" s="2"/>
      <c r="L1126" s="2"/>
      <c r="M1126" s="2"/>
      <c r="N1126" s="2"/>
      <c r="O1126" s="2"/>
      <c r="P1126" s="2"/>
      <c r="Q1126" s="2"/>
      <c r="R1126" s="2"/>
      <c r="S1126" s="2"/>
      <c r="T1126" s="2"/>
      <c r="U1126" s="2"/>
      <c r="V1126" s="2"/>
      <c r="W1126" s="2"/>
      <c r="X1126" s="2"/>
      <c r="Y1126" s="2"/>
      <c r="AB1126" s="2"/>
      <c r="AC1126" s="2"/>
      <c r="AD1126" s="2"/>
      <c r="AE1126" s="2"/>
      <c r="AF1126" s="2"/>
      <c r="AG1126" s="2"/>
      <c r="AH1126" s="2"/>
      <c r="AI1126" s="2"/>
      <c r="AJ1126" s="2"/>
      <c r="AK1126" s="2"/>
      <c r="BK1126" s="2"/>
      <c r="BL1126" s="2"/>
      <c r="BN1126" s="2"/>
      <c r="BO1126" s="2"/>
    </row>
    <row r="1127" ht="12.75" customHeight="1">
      <c r="D1127" s="2"/>
      <c r="G1127" s="2"/>
      <c r="I1127" s="2"/>
      <c r="J1127" s="2"/>
      <c r="K1127" s="2"/>
      <c r="L1127" s="2"/>
      <c r="M1127" s="2"/>
      <c r="N1127" s="2"/>
      <c r="O1127" s="2"/>
      <c r="P1127" s="2"/>
      <c r="Q1127" s="2"/>
      <c r="R1127" s="2"/>
      <c r="S1127" s="2"/>
      <c r="T1127" s="2"/>
      <c r="U1127" s="2"/>
      <c r="V1127" s="2"/>
      <c r="W1127" s="2"/>
      <c r="X1127" s="2"/>
      <c r="Y1127" s="2"/>
      <c r="AB1127" s="2"/>
      <c r="AC1127" s="2"/>
      <c r="AD1127" s="2"/>
      <c r="AE1127" s="2"/>
      <c r="AF1127" s="2"/>
      <c r="AG1127" s="2"/>
      <c r="AH1127" s="2"/>
      <c r="AI1127" s="2"/>
      <c r="AJ1127" s="2"/>
      <c r="AK1127" s="2"/>
      <c r="BK1127" s="2"/>
      <c r="BL1127" s="2"/>
      <c r="BN1127" s="2"/>
      <c r="BO1127" s="2"/>
    </row>
    <row r="1128" ht="12.75" customHeight="1">
      <c r="D1128" s="2"/>
      <c r="G1128" s="2"/>
      <c r="I1128" s="2"/>
      <c r="J1128" s="2"/>
      <c r="K1128" s="2"/>
      <c r="L1128" s="2"/>
      <c r="M1128" s="2"/>
      <c r="N1128" s="2"/>
      <c r="O1128" s="2"/>
      <c r="P1128" s="2"/>
      <c r="Q1128" s="2"/>
      <c r="R1128" s="2"/>
      <c r="S1128" s="2"/>
      <c r="T1128" s="2"/>
      <c r="U1128" s="2"/>
      <c r="V1128" s="2"/>
      <c r="W1128" s="2"/>
      <c r="X1128" s="2"/>
      <c r="Y1128" s="2"/>
      <c r="AB1128" s="2"/>
      <c r="AC1128" s="2"/>
      <c r="AD1128" s="2"/>
      <c r="AE1128" s="2"/>
      <c r="AF1128" s="2"/>
      <c r="AG1128" s="2"/>
      <c r="AH1128" s="2"/>
      <c r="AI1128" s="2"/>
      <c r="AJ1128" s="2"/>
      <c r="AK1128" s="2"/>
      <c r="BK1128" s="2"/>
      <c r="BL1128" s="2"/>
      <c r="BN1128" s="2"/>
      <c r="BO1128" s="2"/>
    </row>
    <row r="1129" ht="12.75" customHeight="1">
      <c r="D1129" s="2"/>
      <c r="G1129" s="2"/>
      <c r="I1129" s="2"/>
      <c r="J1129" s="2"/>
      <c r="K1129" s="2"/>
      <c r="L1129" s="2"/>
      <c r="M1129" s="2"/>
      <c r="N1129" s="2"/>
      <c r="O1129" s="2"/>
      <c r="P1129" s="2"/>
      <c r="Q1129" s="2"/>
      <c r="R1129" s="2"/>
      <c r="S1129" s="2"/>
      <c r="T1129" s="2"/>
      <c r="U1129" s="2"/>
      <c r="V1129" s="2"/>
      <c r="W1129" s="2"/>
      <c r="X1129" s="2"/>
      <c r="Y1129" s="2"/>
      <c r="AB1129" s="2"/>
      <c r="AC1129" s="2"/>
      <c r="AD1129" s="2"/>
      <c r="AE1129" s="2"/>
      <c r="AF1129" s="2"/>
      <c r="AG1129" s="2"/>
      <c r="AH1129" s="2"/>
      <c r="AI1129" s="2"/>
      <c r="AJ1129" s="2"/>
      <c r="AK1129" s="2"/>
      <c r="BK1129" s="2"/>
      <c r="BL1129" s="2"/>
      <c r="BN1129" s="2"/>
      <c r="BO1129" s="2"/>
    </row>
    <row r="1130" ht="12.75" customHeight="1">
      <c r="D1130" s="2"/>
      <c r="G1130" s="2"/>
      <c r="I1130" s="2"/>
      <c r="J1130" s="2"/>
      <c r="K1130" s="2"/>
      <c r="L1130" s="2"/>
      <c r="M1130" s="2"/>
      <c r="N1130" s="2"/>
      <c r="O1130" s="2"/>
      <c r="P1130" s="2"/>
      <c r="Q1130" s="2"/>
      <c r="R1130" s="2"/>
      <c r="S1130" s="2"/>
      <c r="T1130" s="2"/>
      <c r="U1130" s="2"/>
      <c r="V1130" s="2"/>
      <c r="W1130" s="2"/>
      <c r="X1130" s="2"/>
      <c r="Y1130" s="2"/>
      <c r="AB1130" s="2"/>
      <c r="AC1130" s="2"/>
      <c r="AD1130" s="2"/>
      <c r="AE1130" s="2"/>
      <c r="AF1130" s="2"/>
      <c r="AG1130" s="2"/>
      <c r="AH1130" s="2"/>
      <c r="AI1130" s="2"/>
      <c r="AJ1130" s="2"/>
      <c r="AK1130" s="2"/>
      <c r="BK1130" s="2"/>
      <c r="BL1130" s="2"/>
      <c r="BN1130" s="2"/>
      <c r="BO1130" s="2"/>
    </row>
    <row r="1131" ht="12.75" customHeight="1">
      <c r="D1131" s="2"/>
      <c r="G1131" s="2"/>
      <c r="I1131" s="2"/>
      <c r="J1131" s="2"/>
      <c r="K1131" s="2"/>
      <c r="L1131" s="2"/>
      <c r="M1131" s="2"/>
      <c r="N1131" s="2"/>
      <c r="O1131" s="2"/>
      <c r="P1131" s="2"/>
      <c r="Q1131" s="2"/>
      <c r="R1131" s="2"/>
      <c r="S1131" s="2"/>
      <c r="T1131" s="2"/>
      <c r="U1131" s="2"/>
      <c r="V1131" s="2"/>
      <c r="W1131" s="2"/>
      <c r="X1131" s="2"/>
      <c r="Y1131" s="2"/>
      <c r="AB1131" s="2"/>
      <c r="AC1131" s="2"/>
      <c r="AD1131" s="2"/>
      <c r="AE1131" s="2"/>
      <c r="AF1131" s="2"/>
      <c r="AG1131" s="2"/>
      <c r="AH1131" s="2"/>
      <c r="AI1131" s="2"/>
      <c r="AJ1131" s="2"/>
      <c r="AK1131" s="2"/>
      <c r="BK1131" s="2"/>
      <c r="BL1131" s="2"/>
      <c r="BN1131" s="2"/>
      <c r="BO1131" s="2"/>
    </row>
    <row r="1132" ht="12.75" customHeight="1">
      <c r="D1132" s="2"/>
      <c r="G1132" s="2"/>
      <c r="I1132" s="2"/>
      <c r="J1132" s="2"/>
      <c r="K1132" s="2"/>
      <c r="L1132" s="2"/>
      <c r="M1132" s="2"/>
      <c r="N1132" s="2"/>
      <c r="O1132" s="2"/>
      <c r="P1132" s="2"/>
      <c r="Q1132" s="2"/>
      <c r="R1132" s="2"/>
      <c r="S1132" s="2"/>
      <c r="T1132" s="2"/>
      <c r="U1132" s="2"/>
      <c r="V1132" s="2"/>
      <c r="W1132" s="2"/>
      <c r="X1132" s="2"/>
      <c r="Y1132" s="2"/>
      <c r="AB1132" s="2"/>
      <c r="AC1132" s="2"/>
      <c r="AD1132" s="2"/>
      <c r="AE1132" s="2"/>
      <c r="AF1132" s="2"/>
      <c r="AG1132" s="2"/>
      <c r="AH1132" s="2"/>
      <c r="AI1132" s="2"/>
      <c r="AJ1132" s="2"/>
      <c r="AK1132" s="2"/>
      <c r="BK1132" s="2"/>
      <c r="BL1132" s="2"/>
      <c r="BN1132" s="2"/>
      <c r="BO1132" s="2"/>
    </row>
    <row r="1133" ht="12.75" customHeight="1">
      <c r="D1133" s="2"/>
      <c r="G1133" s="2"/>
      <c r="I1133" s="2"/>
      <c r="J1133" s="2"/>
      <c r="K1133" s="2"/>
      <c r="L1133" s="2"/>
      <c r="M1133" s="2"/>
      <c r="N1133" s="2"/>
      <c r="O1133" s="2"/>
      <c r="P1133" s="2"/>
      <c r="Q1133" s="2"/>
      <c r="R1133" s="2"/>
      <c r="S1133" s="2"/>
      <c r="T1133" s="2"/>
      <c r="U1133" s="2"/>
      <c r="V1133" s="2"/>
      <c r="W1133" s="2"/>
      <c r="X1133" s="2"/>
      <c r="Y1133" s="2"/>
      <c r="AB1133" s="2"/>
      <c r="AC1133" s="2"/>
      <c r="AD1133" s="2"/>
      <c r="AE1133" s="2"/>
      <c r="AF1133" s="2"/>
      <c r="AG1133" s="2"/>
      <c r="AH1133" s="2"/>
      <c r="AI1133" s="2"/>
      <c r="AJ1133" s="2"/>
      <c r="AK1133" s="2"/>
      <c r="BK1133" s="2"/>
      <c r="BL1133" s="2"/>
      <c r="BN1133" s="2"/>
      <c r="BO1133" s="2"/>
    </row>
    <row r="1134" ht="12.75" customHeight="1">
      <c r="D1134" s="2"/>
      <c r="G1134" s="2"/>
      <c r="I1134" s="2"/>
      <c r="J1134" s="2"/>
      <c r="K1134" s="2"/>
      <c r="L1134" s="2"/>
      <c r="M1134" s="2"/>
      <c r="N1134" s="2"/>
      <c r="O1134" s="2"/>
      <c r="P1134" s="2"/>
      <c r="Q1134" s="2"/>
      <c r="R1134" s="2"/>
      <c r="S1134" s="2"/>
      <c r="T1134" s="2"/>
      <c r="U1134" s="2"/>
      <c r="V1134" s="2"/>
      <c r="W1134" s="2"/>
      <c r="X1134" s="2"/>
      <c r="Y1134" s="2"/>
      <c r="AB1134" s="2"/>
      <c r="AC1134" s="2"/>
      <c r="AD1134" s="2"/>
      <c r="AE1134" s="2"/>
      <c r="AF1134" s="2"/>
      <c r="AG1134" s="2"/>
      <c r="AH1134" s="2"/>
      <c r="AI1134" s="2"/>
      <c r="AJ1134" s="2"/>
      <c r="AK1134" s="2"/>
      <c r="BK1134" s="2"/>
      <c r="BL1134" s="2"/>
      <c r="BN1134" s="2"/>
      <c r="BO1134" s="2"/>
    </row>
    <row r="1135" ht="12.75" customHeight="1">
      <c r="D1135" s="2"/>
      <c r="G1135" s="2"/>
      <c r="I1135" s="2"/>
      <c r="J1135" s="2"/>
      <c r="K1135" s="2"/>
      <c r="L1135" s="2"/>
      <c r="M1135" s="2"/>
      <c r="N1135" s="2"/>
      <c r="O1135" s="2"/>
      <c r="P1135" s="2"/>
      <c r="Q1135" s="2"/>
      <c r="R1135" s="2"/>
      <c r="S1135" s="2"/>
      <c r="T1135" s="2"/>
      <c r="U1135" s="2"/>
      <c r="V1135" s="2"/>
      <c r="W1135" s="2"/>
      <c r="X1135" s="2"/>
      <c r="Y1135" s="2"/>
      <c r="AB1135" s="2"/>
      <c r="AC1135" s="2"/>
      <c r="AD1135" s="2"/>
      <c r="AE1135" s="2"/>
      <c r="AF1135" s="2"/>
      <c r="AG1135" s="2"/>
      <c r="AH1135" s="2"/>
      <c r="AI1135" s="2"/>
      <c r="AJ1135" s="2"/>
      <c r="AK1135" s="2"/>
      <c r="BK1135" s="2"/>
      <c r="BL1135" s="2"/>
      <c r="BN1135" s="2"/>
      <c r="BO1135" s="2"/>
    </row>
    <row r="1136" ht="12.75" customHeight="1">
      <c r="D1136" s="2"/>
      <c r="G1136" s="2"/>
      <c r="I1136" s="2"/>
      <c r="J1136" s="2"/>
      <c r="K1136" s="2"/>
      <c r="L1136" s="2"/>
      <c r="M1136" s="2"/>
      <c r="N1136" s="2"/>
      <c r="O1136" s="2"/>
      <c r="P1136" s="2"/>
      <c r="Q1136" s="2"/>
      <c r="R1136" s="2"/>
      <c r="S1136" s="2"/>
      <c r="T1136" s="2"/>
      <c r="U1136" s="2"/>
      <c r="V1136" s="2"/>
      <c r="W1136" s="2"/>
      <c r="X1136" s="2"/>
      <c r="Y1136" s="2"/>
      <c r="AB1136" s="2"/>
      <c r="AC1136" s="2"/>
      <c r="AD1136" s="2"/>
      <c r="AE1136" s="2"/>
      <c r="AF1136" s="2"/>
      <c r="AG1136" s="2"/>
      <c r="AH1136" s="2"/>
      <c r="AI1136" s="2"/>
      <c r="AJ1136" s="2"/>
      <c r="AK1136" s="2"/>
      <c r="BK1136" s="2"/>
      <c r="BL1136" s="2"/>
      <c r="BN1136" s="2"/>
      <c r="BO1136" s="2"/>
    </row>
    <row r="1137" ht="12.75" customHeight="1">
      <c r="D1137" s="2"/>
      <c r="G1137" s="2"/>
      <c r="I1137" s="2"/>
      <c r="J1137" s="2"/>
      <c r="K1137" s="2"/>
      <c r="L1137" s="2"/>
      <c r="M1137" s="2"/>
      <c r="N1137" s="2"/>
      <c r="O1137" s="2"/>
      <c r="P1137" s="2"/>
      <c r="Q1137" s="2"/>
      <c r="R1137" s="2"/>
      <c r="S1137" s="2"/>
      <c r="T1137" s="2"/>
      <c r="U1137" s="2"/>
      <c r="V1137" s="2"/>
      <c r="W1137" s="2"/>
      <c r="X1137" s="2"/>
      <c r="Y1137" s="2"/>
      <c r="AB1137" s="2"/>
      <c r="AC1137" s="2"/>
      <c r="AD1137" s="2"/>
      <c r="AE1137" s="2"/>
      <c r="AF1137" s="2"/>
      <c r="AG1137" s="2"/>
      <c r="AH1137" s="2"/>
      <c r="AI1137" s="2"/>
      <c r="AJ1137" s="2"/>
      <c r="AK1137" s="2"/>
      <c r="BK1137" s="2"/>
      <c r="BL1137" s="2"/>
      <c r="BN1137" s="2"/>
      <c r="BO1137" s="2"/>
    </row>
    <row r="1138" ht="12.75" customHeight="1">
      <c r="D1138" s="2"/>
      <c r="G1138" s="2"/>
      <c r="I1138" s="2"/>
      <c r="J1138" s="2"/>
      <c r="K1138" s="2"/>
      <c r="L1138" s="2"/>
      <c r="M1138" s="2"/>
      <c r="N1138" s="2"/>
      <c r="O1138" s="2"/>
      <c r="P1138" s="2"/>
      <c r="Q1138" s="2"/>
      <c r="R1138" s="2"/>
      <c r="S1138" s="2"/>
      <c r="T1138" s="2"/>
      <c r="U1138" s="2"/>
      <c r="V1138" s="2"/>
      <c r="W1138" s="2"/>
      <c r="X1138" s="2"/>
      <c r="Y1138" s="2"/>
      <c r="AB1138" s="2"/>
      <c r="AC1138" s="2"/>
      <c r="AD1138" s="2"/>
      <c r="AE1138" s="2"/>
      <c r="AF1138" s="2"/>
      <c r="AG1138" s="2"/>
      <c r="AH1138" s="2"/>
      <c r="AI1138" s="2"/>
      <c r="AJ1138" s="2"/>
      <c r="AK1138" s="2"/>
      <c r="BK1138" s="2"/>
      <c r="BL1138" s="2"/>
      <c r="BN1138" s="2"/>
      <c r="BO1138" s="2"/>
    </row>
    <row r="1139" ht="12.75" customHeight="1">
      <c r="D1139" s="2"/>
      <c r="G1139" s="2"/>
      <c r="I1139" s="2"/>
      <c r="J1139" s="2"/>
      <c r="K1139" s="2"/>
      <c r="L1139" s="2"/>
      <c r="M1139" s="2"/>
      <c r="N1139" s="2"/>
      <c r="O1139" s="2"/>
      <c r="P1139" s="2"/>
      <c r="Q1139" s="2"/>
      <c r="R1139" s="2"/>
      <c r="S1139" s="2"/>
      <c r="T1139" s="2"/>
      <c r="U1139" s="2"/>
      <c r="V1139" s="2"/>
      <c r="W1139" s="2"/>
      <c r="X1139" s="2"/>
      <c r="Y1139" s="2"/>
      <c r="AB1139" s="2"/>
      <c r="AC1139" s="2"/>
      <c r="AD1139" s="2"/>
      <c r="AE1139" s="2"/>
      <c r="AF1139" s="2"/>
      <c r="AG1139" s="2"/>
      <c r="AH1139" s="2"/>
      <c r="AI1139" s="2"/>
      <c r="AJ1139" s="2"/>
      <c r="AK1139" s="2"/>
      <c r="BK1139" s="2"/>
      <c r="BL1139" s="2"/>
      <c r="BN1139" s="2"/>
      <c r="BO1139" s="2"/>
    </row>
    <row r="1140" ht="12.75" customHeight="1">
      <c r="D1140" s="2"/>
      <c r="G1140" s="2"/>
      <c r="I1140" s="2"/>
      <c r="J1140" s="2"/>
      <c r="K1140" s="2"/>
      <c r="L1140" s="2"/>
      <c r="M1140" s="2"/>
      <c r="N1140" s="2"/>
      <c r="O1140" s="2"/>
      <c r="P1140" s="2"/>
      <c r="Q1140" s="2"/>
      <c r="R1140" s="2"/>
      <c r="S1140" s="2"/>
      <c r="T1140" s="2"/>
      <c r="U1140" s="2"/>
      <c r="V1140" s="2"/>
      <c r="W1140" s="2"/>
      <c r="X1140" s="2"/>
      <c r="Y1140" s="2"/>
      <c r="AB1140" s="2"/>
      <c r="AC1140" s="2"/>
      <c r="AD1140" s="2"/>
      <c r="AE1140" s="2"/>
      <c r="AF1140" s="2"/>
      <c r="AG1140" s="2"/>
      <c r="AH1140" s="2"/>
      <c r="AI1140" s="2"/>
      <c r="AJ1140" s="2"/>
      <c r="AK1140" s="2"/>
      <c r="BK1140" s="2"/>
      <c r="BL1140" s="2"/>
      <c r="BN1140" s="2"/>
      <c r="BO1140" s="2"/>
    </row>
    <row r="1141" ht="12.75" customHeight="1">
      <c r="D1141" s="2"/>
      <c r="G1141" s="2"/>
      <c r="I1141" s="2"/>
      <c r="J1141" s="2"/>
      <c r="K1141" s="2"/>
      <c r="L1141" s="2"/>
      <c r="M1141" s="2"/>
      <c r="N1141" s="2"/>
      <c r="O1141" s="2"/>
      <c r="P1141" s="2"/>
      <c r="Q1141" s="2"/>
      <c r="R1141" s="2"/>
      <c r="S1141" s="2"/>
      <c r="T1141" s="2"/>
      <c r="U1141" s="2"/>
      <c r="V1141" s="2"/>
      <c r="W1141" s="2"/>
      <c r="X1141" s="2"/>
      <c r="Y1141" s="2"/>
      <c r="AB1141" s="2"/>
      <c r="AC1141" s="2"/>
      <c r="AD1141" s="2"/>
      <c r="AE1141" s="2"/>
      <c r="AF1141" s="2"/>
      <c r="AG1141" s="2"/>
      <c r="AH1141" s="2"/>
      <c r="AI1141" s="2"/>
      <c r="AJ1141" s="2"/>
      <c r="AK1141" s="2"/>
      <c r="BK1141" s="2"/>
      <c r="BL1141" s="2"/>
      <c r="BN1141" s="2"/>
      <c r="BO1141" s="2"/>
    </row>
    <row r="1142" ht="12.75" customHeight="1">
      <c r="D1142" s="2"/>
      <c r="G1142" s="2"/>
      <c r="I1142" s="2"/>
      <c r="J1142" s="2"/>
      <c r="K1142" s="2"/>
      <c r="L1142" s="2"/>
      <c r="M1142" s="2"/>
      <c r="N1142" s="2"/>
      <c r="O1142" s="2"/>
      <c r="P1142" s="2"/>
      <c r="Q1142" s="2"/>
      <c r="R1142" s="2"/>
      <c r="S1142" s="2"/>
      <c r="T1142" s="2"/>
      <c r="U1142" s="2"/>
      <c r="V1142" s="2"/>
      <c r="W1142" s="2"/>
      <c r="X1142" s="2"/>
      <c r="Y1142" s="2"/>
      <c r="AB1142" s="2"/>
      <c r="AC1142" s="2"/>
      <c r="AD1142" s="2"/>
      <c r="AE1142" s="2"/>
      <c r="AF1142" s="2"/>
      <c r="AG1142" s="2"/>
      <c r="AH1142" s="2"/>
      <c r="AI1142" s="2"/>
      <c r="AJ1142" s="2"/>
      <c r="AK1142" s="2"/>
      <c r="BK1142" s="2"/>
      <c r="BL1142" s="2"/>
      <c r="BN1142" s="2"/>
      <c r="BO1142" s="2"/>
    </row>
    <row r="1143" ht="12.75" customHeight="1">
      <c r="D1143" s="2"/>
      <c r="G1143" s="2"/>
      <c r="I1143" s="2"/>
      <c r="J1143" s="2"/>
      <c r="K1143" s="2"/>
      <c r="L1143" s="2"/>
      <c r="M1143" s="2"/>
      <c r="N1143" s="2"/>
      <c r="O1143" s="2"/>
      <c r="P1143" s="2"/>
      <c r="Q1143" s="2"/>
      <c r="R1143" s="2"/>
      <c r="S1143" s="2"/>
      <c r="T1143" s="2"/>
      <c r="U1143" s="2"/>
      <c r="V1143" s="2"/>
      <c r="W1143" s="2"/>
      <c r="X1143" s="2"/>
      <c r="Y1143" s="2"/>
      <c r="AB1143" s="2"/>
      <c r="AC1143" s="2"/>
      <c r="AD1143" s="2"/>
      <c r="AE1143" s="2"/>
      <c r="AF1143" s="2"/>
      <c r="AG1143" s="2"/>
      <c r="AH1143" s="2"/>
      <c r="AI1143" s="2"/>
      <c r="AJ1143" s="2"/>
      <c r="AK1143" s="2"/>
      <c r="BK1143" s="2"/>
      <c r="BL1143" s="2"/>
      <c r="BN1143" s="2"/>
      <c r="BO1143" s="2"/>
    </row>
    <row r="1144" ht="12.75" customHeight="1">
      <c r="D1144" s="2"/>
      <c r="G1144" s="2"/>
      <c r="I1144" s="2"/>
      <c r="J1144" s="2"/>
      <c r="K1144" s="2"/>
      <c r="L1144" s="2"/>
      <c r="M1144" s="2"/>
      <c r="N1144" s="2"/>
      <c r="O1144" s="2"/>
      <c r="P1144" s="2"/>
      <c r="Q1144" s="2"/>
      <c r="R1144" s="2"/>
      <c r="S1144" s="2"/>
      <c r="T1144" s="2"/>
      <c r="U1144" s="2"/>
      <c r="V1144" s="2"/>
      <c r="W1144" s="2"/>
      <c r="X1144" s="2"/>
      <c r="Y1144" s="2"/>
      <c r="AB1144" s="2"/>
      <c r="AC1144" s="2"/>
      <c r="AD1144" s="2"/>
      <c r="AE1144" s="2"/>
      <c r="AF1144" s="2"/>
      <c r="AG1144" s="2"/>
      <c r="AH1144" s="2"/>
      <c r="AI1144" s="2"/>
      <c r="AJ1144" s="2"/>
      <c r="AK1144" s="2"/>
      <c r="BK1144" s="2"/>
      <c r="BL1144" s="2"/>
      <c r="BN1144" s="2"/>
      <c r="BO1144" s="2"/>
    </row>
    <row r="1145" ht="12.75" customHeight="1">
      <c r="D1145" s="2"/>
      <c r="G1145" s="2"/>
      <c r="I1145" s="2"/>
      <c r="J1145" s="2"/>
      <c r="K1145" s="2"/>
      <c r="L1145" s="2"/>
      <c r="M1145" s="2"/>
      <c r="N1145" s="2"/>
      <c r="O1145" s="2"/>
      <c r="P1145" s="2"/>
      <c r="Q1145" s="2"/>
      <c r="R1145" s="2"/>
      <c r="S1145" s="2"/>
      <c r="T1145" s="2"/>
      <c r="U1145" s="2"/>
      <c r="V1145" s="2"/>
      <c r="W1145" s="2"/>
      <c r="X1145" s="2"/>
      <c r="Y1145" s="2"/>
      <c r="AB1145" s="2"/>
      <c r="AC1145" s="2"/>
      <c r="AD1145" s="2"/>
      <c r="AE1145" s="2"/>
      <c r="AF1145" s="2"/>
      <c r="AG1145" s="2"/>
      <c r="AH1145" s="2"/>
      <c r="AI1145" s="2"/>
      <c r="AJ1145" s="2"/>
      <c r="AK1145" s="2"/>
      <c r="BK1145" s="2"/>
      <c r="BL1145" s="2"/>
      <c r="BN1145" s="2"/>
      <c r="BO1145" s="2"/>
    </row>
    <row r="1146" ht="12.75" customHeight="1">
      <c r="D1146" s="2"/>
      <c r="G1146" s="2"/>
      <c r="I1146" s="2"/>
      <c r="J1146" s="2"/>
      <c r="K1146" s="2"/>
      <c r="L1146" s="2"/>
      <c r="M1146" s="2"/>
      <c r="N1146" s="2"/>
      <c r="O1146" s="2"/>
      <c r="P1146" s="2"/>
      <c r="Q1146" s="2"/>
      <c r="R1146" s="2"/>
      <c r="S1146" s="2"/>
      <c r="T1146" s="2"/>
      <c r="U1146" s="2"/>
      <c r="V1146" s="2"/>
      <c r="W1146" s="2"/>
      <c r="X1146" s="2"/>
      <c r="Y1146" s="2"/>
      <c r="AB1146" s="2"/>
      <c r="AC1146" s="2"/>
      <c r="AD1146" s="2"/>
      <c r="AE1146" s="2"/>
      <c r="AF1146" s="2"/>
      <c r="AG1146" s="2"/>
      <c r="AH1146" s="2"/>
      <c r="AI1146" s="2"/>
      <c r="AJ1146" s="2"/>
      <c r="AK1146" s="2"/>
      <c r="BK1146" s="2"/>
      <c r="BL1146" s="2"/>
      <c r="BN1146" s="2"/>
      <c r="BO1146" s="2"/>
    </row>
    <row r="1147" ht="12.75" customHeight="1">
      <c r="D1147" s="2"/>
      <c r="G1147" s="2"/>
      <c r="I1147" s="2"/>
      <c r="J1147" s="2"/>
      <c r="K1147" s="2"/>
      <c r="L1147" s="2"/>
      <c r="M1147" s="2"/>
      <c r="N1147" s="2"/>
      <c r="O1147" s="2"/>
      <c r="P1147" s="2"/>
      <c r="Q1147" s="2"/>
      <c r="R1147" s="2"/>
      <c r="S1147" s="2"/>
      <c r="T1147" s="2"/>
      <c r="U1147" s="2"/>
      <c r="V1147" s="2"/>
      <c r="W1147" s="2"/>
      <c r="X1147" s="2"/>
      <c r="Y1147" s="2"/>
      <c r="AB1147" s="2"/>
      <c r="AC1147" s="2"/>
      <c r="AD1147" s="2"/>
      <c r="AE1147" s="2"/>
      <c r="AF1147" s="2"/>
      <c r="AG1147" s="2"/>
      <c r="AH1147" s="2"/>
      <c r="AI1147" s="2"/>
      <c r="AJ1147" s="2"/>
      <c r="AK1147" s="2"/>
      <c r="BK1147" s="2"/>
      <c r="BL1147" s="2"/>
      <c r="BN1147" s="2"/>
      <c r="BO1147" s="2"/>
    </row>
    <row r="1148" ht="12.75" customHeight="1">
      <c r="D1148" s="2"/>
      <c r="G1148" s="2"/>
      <c r="I1148" s="2"/>
      <c r="J1148" s="2"/>
      <c r="K1148" s="2"/>
      <c r="L1148" s="2"/>
      <c r="M1148" s="2"/>
      <c r="N1148" s="2"/>
      <c r="O1148" s="2"/>
      <c r="P1148" s="2"/>
      <c r="Q1148" s="2"/>
      <c r="R1148" s="2"/>
      <c r="S1148" s="2"/>
      <c r="T1148" s="2"/>
      <c r="U1148" s="2"/>
      <c r="V1148" s="2"/>
      <c r="W1148" s="2"/>
      <c r="X1148" s="2"/>
      <c r="Y1148" s="2"/>
      <c r="AB1148" s="2"/>
      <c r="AC1148" s="2"/>
      <c r="AD1148" s="2"/>
      <c r="AE1148" s="2"/>
      <c r="AF1148" s="2"/>
      <c r="AG1148" s="2"/>
      <c r="AH1148" s="2"/>
      <c r="AI1148" s="2"/>
      <c r="AJ1148" s="2"/>
      <c r="AK1148" s="2"/>
      <c r="BK1148" s="2"/>
      <c r="BL1148" s="2"/>
      <c r="BN1148" s="2"/>
      <c r="BO1148" s="2"/>
    </row>
    <row r="1149" ht="12.75" customHeight="1">
      <c r="D1149" s="2"/>
      <c r="G1149" s="2"/>
      <c r="I1149" s="2"/>
      <c r="J1149" s="2"/>
      <c r="K1149" s="2"/>
      <c r="L1149" s="2"/>
      <c r="M1149" s="2"/>
      <c r="N1149" s="2"/>
      <c r="O1149" s="2"/>
      <c r="P1149" s="2"/>
      <c r="Q1149" s="2"/>
      <c r="R1149" s="2"/>
      <c r="S1149" s="2"/>
      <c r="T1149" s="2"/>
      <c r="U1149" s="2"/>
      <c r="V1149" s="2"/>
      <c r="W1149" s="2"/>
      <c r="X1149" s="2"/>
      <c r="Y1149" s="2"/>
      <c r="AB1149" s="2"/>
      <c r="AC1149" s="2"/>
      <c r="AD1149" s="2"/>
      <c r="AE1149" s="2"/>
      <c r="AF1149" s="2"/>
      <c r="AG1149" s="2"/>
      <c r="AH1149" s="2"/>
      <c r="AI1149" s="2"/>
      <c r="AJ1149" s="2"/>
      <c r="AK1149" s="2"/>
      <c r="BK1149" s="2"/>
      <c r="BL1149" s="2"/>
      <c r="BN1149" s="2"/>
      <c r="BO1149" s="2"/>
    </row>
    <row r="1150" ht="12.75" customHeight="1">
      <c r="D1150" s="2"/>
      <c r="G1150" s="2"/>
      <c r="I1150" s="2"/>
      <c r="J1150" s="2"/>
      <c r="K1150" s="2"/>
      <c r="L1150" s="2"/>
      <c r="M1150" s="2"/>
      <c r="N1150" s="2"/>
      <c r="O1150" s="2"/>
      <c r="P1150" s="2"/>
      <c r="Q1150" s="2"/>
      <c r="R1150" s="2"/>
      <c r="S1150" s="2"/>
      <c r="T1150" s="2"/>
      <c r="U1150" s="2"/>
      <c r="V1150" s="2"/>
      <c r="W1150" s="2"/>
      <c r="X1150" s="2"/>
      <c r="Y1150" s="2"/>
      <c r="AB1150" s="2"/>
      <c r="AC1150" s="2"/>
      <c r="AD1150" s="2"/>
      <c r="AE1150" s="2"/>
      <c r="AF1150" s="2"/>
      <c r="AG1150" s="2"/>
      <c r="AH1150" s="2"/>
      <c r="AI1150" s="2"/>
      <c r="AJ1150" s="2"/>
      <c r="AK1150" s="2"/>
      <c r="BK1150" s="2"/>
      <c r="BL1150" s="2"/>
      <c r="BN1150" s="2"/>
      <c r="BO1150" s="2"/>
    </row>
    <row r="1151" ht="12.75" customHeight="1">
      <c r="D1151" s="2"/>
      <c r="G1151" s="2"/>
      <c r="I1151" s="2"/>
      <c r="J1151" s="2"/>
      <c r="K1151" s="2"/>
      <c r="L1151" s="2"/>
      <c r="M1151" s="2"/>
      <c r="N1151" s="2"/>
      <c r="O1151" s="2"/>
      <c r="P1151" s="2"/>
      <c r="Q1151" s="2"/>
      <c r="R1151" s="2"/>
      <c r="S1151" s="2"/>
      <c r="T1151" s="2"/>
      <c r="U1151" s="2"/>
      <c r="V1151" s="2"/>
      <c r="W1151" s="2"/>
      <c r="X1151" s="2"/>
      <c r="Y1151" s="2"/>
      <c r="AB1151" s="2"/>
      <c r="AC1151" s="2"/>
      <c r="AD1151" s="2"/>
      <c r="AE1151" s="2"/>
      <c r="AF1151" s="2"/>
      <c r="AG1151" s="2"/>
      <c r="AH1151" s="2"/>
      <c r="AI1151" s="2"/>
      <c r="AJ1151" s="2"/>
      <c r="AK1151" s="2"/>
      <c r="BK1151" s="2"/>
      <c r="BL1151" s="2"/>
      <c r="BN1151" s="2"/>
      <c r="BO1151" s="2"/>
    </row>
    <row r="1152" ht="12.75" customHeight="1">
      <c r="D1152" s="2"/>
      <c r="G1152" s="2"/>
      <c r="I1152" s="2"/>
      <c r="J1152" s="2"/>
      <c r="K1152" s="2"/>
      <c r="L1152" s="2"/>
      <c r="M1152" s="2"/>
      <c r="N1152" s="2"/>
      <c r="O1152" s="2"/>
      <c r="P1152" s="2"/>
      <c r="Q1152" s="2"/>
      <c r="R1152" s="2"/>
      <c r="S1152" s="2"/>
      <c r="T1152" s="2"/>
      <c r="U1152" s="2"/>
      <c r="V1152" s="2"/>
      <c r="W1152" s="2"/>
      <c r="X1152" s="2"/>
      <c r="Y1152" s="2"/>
      <c r="AB1152" s="2"/>
      <c r="AC1152" s="2"/>
      <c r="AD1152" s="2"/>
      <c r="AE1152" s="2"/>
      <c r="AF1152" s="2"/>
      <c r="AG1152" s="2"/>
      <c r="AH1152" s="2"/>
      <c r="AI1152" s="2"/>
      <c r="AJ1152" s="2"/>
      <c r="AK1152" s="2"/>
      <c r="BK1152" s="2"/>
      <c r="BL1152" s="2"/>
      <c r="BN1152" s="2"/>
      <c r="BO1152" s="2"/>
    </row>
    <row r="1153" ht="12.75" customHeight="1">
      <c r="D1153" s="2"/>
      <c r="G1153" s="2"/>
      <c r="I1153" s="2"/>
      <c r="J1153" s="2"/>
      <c r="K1153" s="2"/>
      <c r="L1153" s="2"/>
      <c r="M1153" s="2"/>
      <c r="N1153" s="2"/>
      <c r="O1153" s="2"/>
      <c r="P1153" s="2"/>
      <c r="Q1153" s="2"/>
      <c r="R1153" s="2"/>
      <c r="S1153" s="2"/>
      <c r="T1153" s="2"/>
      <c r="U1153" s="2"/>
      <c r="V1153" s="2"/>
      <c r="W1153" s="2"/>
      <c r="X1153" s="2"/>
      <c r="Y1153" s="2"/>
      <c r="AB1153" s="2"/>
      <c r="AC1153" s="2"/>
      <c r="AD1153" s="2"/>
      <c r="AE1153" s="2"/>
      <c r="AF1153" s="2"/>
      <c r="AG1153" s="2"/>
      <c r="AH1153" s="2"/>
      <c r="AI1153" s="2"/>
      <c r="AJ1153" s="2"/>
      <c r="AK1153" s="2"/>
      <c r="BK1153" s="2"/>
      <c r="BL1153" s="2"/>
      <c r="BN1153" s="2"/>
      <c r="BO1153" s="2"/>
    </row>
    <row r="1154" ht="12.75" customHeight="1">
      <c r="D1154" s="2"/>
      <c r="G1154" s="2"/>
      <c r="I1154" s="2"/>
      <c r="J1154" s="2"/>
      <c r="K1154" s="2"/>
      <c r="L1154" s="2"/>
      <c r="M1154" s="2"/>
      <c r="N1154" s="2"/>
      <c r="O1154" s="2"/>
      <c r="P1154" s="2"/>
      <c r="Q1154" s="2"/>
      <c r="R1154" s="2"/>
      <c r="S1154" s="2"/>
      <c r="T1154" s="2"/>
      <c r="U1154" s="2"/>
      <c r="V1154" s="2"/>
      <c r="W1154" s="2"/>
      <c r="X1154" s="2"/>
      <c r="Y1154" s="2"/>
      <c r="AB1154" s="2"/>
      <c r="AC1154" s="2"/>
      <c r="AD1154" s="2"/>
      <c r="AE1154" s="2"/>
      <c r="AF1154" s="2"/>
      <c r="AG1154" s="2"/>
      <c r="AH1154" s="2"/>
      <c r="AI1154" s="2"/>
      <c r="AJ1154" s="2"/>
      <c r="AK1154" s="2"/>
      <c r="BK1154" s="2"/>
      <c r="BL1154" s="2"/>
      <c r="BN1154" s="2"/>
      <c r="BO1154" s="2"/>
    </row>
    <row r="1155" ht="12.75" customHeight="1">
      <c r="D1155" s="2"/>
      <c r="G1155" s="2"/>
      <c r="I1155" s="2"/>
      <c r="J1155" s="2"/>
      <c r="K1155" s="2"/>
      <c r="L1155" s="2"/>
      <c r="M1155" s="2"/>
      <c r="N1155" s="2"/>
      <c r="O1155" s="2"/>
      <c r="P1155" s="2"/>
      <c r="Q1155" s="2"/>
      <c r="R1155" s="2"/>
      <c r="S1155" s="2"/>
      <c r="T1155" s="2"/>
      <c r="U1155" s="2"/>
      <c r="V1155" s="2"/>
      <c r="W1155" s="2"/>
      <c r="X1155" s="2"/>
      <c r="Y1155" s="2"/>
      <c r="AB1155" s="2"/>
      <c r="AC1155" s="2"/>
      <c r="AD1155" s="2"/>
      <c r="AE1155" s="2"/>
      <c r="AF1155" s="2"/>
      <c r="AG1155" s="2"/>
      <c r="AH1155" s="2"/>
      <c r="AI1155" s="2"/>
      <c r="AJ1155" s="2"/>
      <c r="AK1155" s="2"/>
      <c r="BK1155" s="2"/>
      <c r="BL1155" s="2"/>
      <c r="BN1155" s="2"/>
      <c r="BO1155" s="2"/>
    </row>
    <row r="1156" ht="12.75" customHeight="1">
      <c r="D1156" s="2"/>
      <c r="G1156" s="2"/>
      <c r="I1156" s="2"/>
      <c r="J1156" s="2"/>
      <c r="K1156" s="2"/>
      <c r="L1156" s="2"/>
      <c r="M1156" s="2"/>
      <c r="N1156" s="2"/>
      <c r="O1156" s="2"/>
      <c r="P1156" s="2"/>
      <c r="Q1156" s="2"/>
      <c r="R1156" s="2"/>
      <c r="S1156" s="2"/>
      <c r="T1156" s="2"/>
      <c r="U1156" s="2"/>
      <c r="V1156" s="2"/>
      <c r="W1156" s="2"/>
      <c r="X1156" s="2"/>
      <c r="Y1156" s="2"/>
      <c r="AB1156" s="2"/>
      <c r="AC1156" s="2"/>
      <c r="AD1156" s="2"/>
      <c r="AE1156" s="2"/>
      <c r="AF1156" s="2"/>
      <c r="AG1156" s="2"/>
      <c r="AH1156" s="2"/>
      <c r="AI1156" s="2"/>
      <c r="AJ1156" s="2"/>
      <c r="AK1156" s="2"/>
      <c r="BK1156" s="2"/>
      <c r="BL1156" s="2"/>
      <c r="BN1156" s="2"/>
      <c r="BO1156" s="2"/>
    </row>
    <row r="1157" ht="12.75" customHeight="1">
      <c r="D1157" s="2"/>
      <c r="G1157" s="2"/>
      <c r="I1157" s="2"/>
      <c r="J1157" s="2"/>
      <c r="K1157" s="2"/>
      <c r="L1157" s="2"/>
      <c r="M1157" s="2"/>
      <c r="N1157" s="2"/>
      <c r="O1157" s="2"/>
      <c r="P1157" s="2"/>
      <c r="Q1157" s="2"/>
      <c r="R1157" s="2"/>
      <c r="S1157" s="2"/>
      <c r="T1157" s="2"/>
      <c r="U1157" s="2"/>
      <c r="V1157" s="2"/>
      <c r="W1157" s="2"/>
      <c r="X1157" s="2"/>
      <c r="Y1157" s="2"/>
      <c r="AB1157" s="2"/>
      <c r="AC1157" s="2"/>
      <c r="AD1157" s="2"/>
      <c r="AE1157" s="2"/>
      <c r="AF1157" s="2"/>
      <c r="AG1157" s="2"/>
      <c r="AH1157" s="2"/>
      <c r="AI1157" s="2"/>
      <c r="AJ1157" s="2"/>
      <c r="AK1157" s="2"/>
      <c r="BK1157" s="2"/>
      <c r="BL1157" s="2"/>
      <c r="BN1157" s="2"/>
      <c r="BO1157" s="2"/>
    </row>
    <row r="1158" ht="12.75" customHeight="1">
      <c r="D1158" s="2"/>
      <c r="G1158" s="2"/>
      <c r="I1158" s="2"/>
      <c r="J1158" s="2"/>
      <c r="K1158" s="2"/>
      <c r="L1158" s="2"/>
      <c r="M1158" s="2"/>
      <c r="N1158" s="2"/>
      <c r="O1158" s="2"/>
      <c r="P1158" s="2"/>
      <c r="Q1158" s="2"/>
      <c r="R1158" s="2"/>
      <c r="S1158" s="2"/>
      <c r="T1158" s="2"/>
      <c r="U1158" s="2"/>
      <c r="V1158" s="2"/>
      <c r="W1158" s="2"/>
      <c r="X1158" s="2"/>
      <c r="Y1158" s="2"/>
      <c r="AB1158" s="2"/>
      <c r="AC1158" s="2"/>
      <c r="AD1158" s="2"/>
      <c r="AE1158" s="2"/>
      <c r="AF1158" s="2"/>
      <c r="AG1158" s="2"/>
      <c r="AH1158" s="2"/>
      <c r="AI1158" s="2"/>
      <c r="AJ1158" s="2"/>
      <c r="AK1158" s="2"/>
      <c r="BK1158" s="2"/>
      <c r="BL1158" s="2"/>
      <c r="BN1158" s="2"/>
      <c r="BO1158" s="2"/>
    </row>
    <row r="1159" ht="12.75" customHeight="1">
      <c r="D1159" s="2"/>
      <c r="G1159" s="2"/>
      <c r="I1159" s="2"/>
      <c r="J1159" s="2"/>
      <c r="K1159" s="2"/>
      <c r="L1159" s="2"/>
      <c r="M1159" s="2"/>
      <c r="N1159" s="2"/>
      <c r="O1159" s="2"/>
      <c r="P1159" s="2"/>
      <c r="Q1159" s="2"/>
      <c r="R1159" s="2"/>
      <c r="S1159" s="2"/>
      <c r="T1159" s="2"/>
      <c r="U1159" s="2"/>
      <c r="V1159" s="2"/>
      <c r="W1159" s="2"/>
      <c r="X1159" s="2"/>
      <c r="Y1159" s="2"/>
      <c r="AB1159" s="2"/>
      <c r="AC1159" s="2"/>
      <c r="AD1159" s="2"/>
      <c r="AE1159" s="2"/>
      <c r="AF1159" s="2"/>
      <c r="AG1159" s="2"/>
      <c r="AH1159" s="2"/>
      <c r="AI1159" s="2"/>
      <c r="AJ1159" s="2"/>
      <c r="AK1159" s="2"/>
      <c r="BK1159" s="2"/>
      <c r="BL1159" s="2"/>
      <c r="BN1159" s="2"/>
      <c r="BO1159" s="2"/>
    </row>
    <row r="1160" ht="12.75" customHeight="1">
      <c r="D1160" s="2"/>
      <c r="G1160" s="2"/>
      <c r="I1160" s="2"/>
      <c r="J1160" s="2"/>
      <c r="K1160" s="2"/>
      <c r="L1160" s="2"/>
      <c r="M1160" s="2"/>
      <c r="N1160" s="2"/>
      <c r="O1160" s="2"/>
      <c r="P1160" s="2"/>
      <c r="Q1160" s="2"/>
      <c r="R1160" s="2"/>
      <c r="S1160" s="2"/>
      <c r="T1160" s="2"/>
      <c r="U1160" s="2"/>
      <c r="V1160" s="2"/>
      <c r="W1160" s="2"/>
      <c r="X1160" s="2"/>
      <c r="Y1160" s="2"/>
      <c r="AB1160" s="2"/>
      <c r="AC1160" s="2"/>
      <c r="AD1160" s="2"/>
      <c r="AE1160" s="2"/>
      <c r="AF1160" s="2"/>
      <c r="AG1160" s="2"/>
      <c r="AH1160" s="2"/>
      <c r="AI1160" s="2"/>
      <c r="AJ1160" s="2"/>
      <c r="AK1160" s="2"/>
      <c r="BK1160" s="2"/>
      <c r="BL1160" s="2"/>
      <c r="BN1160" s="2"/>
      <c r="BO1160" s="2"/>
    </row>
    <row r="1161" ht="12.75" customHeight="1">
      <c r="D1161" s="2"/>
      <c r="G1161" s="2"/>
      <c r="I1161" s="2"/>
      <c r="J1161" s="2"/>
      <c r="K1161" s="2"/>
      <c r="L1161" s="2"/>
      <c r="M1161" s="2"/>
      <c r="N1161" s="2"/>
      <c r="O1161" s="2"/>
      <c r="P1161" s="2"/>
      <c r="Q1161" s="2"/>
      <c r="R1161" s="2"/>
      <c r="S1161" s="2"/>
      <c r="T1161" s="2"/>
      <c r="U1161" s="2"/>
      <c r="V1161" s="2"/>
      <c r="W1161" s="2"/>
      <c r="X1161" s="2"/>
      <c r="Y1161" s="2"/>
      <c r="AB1161" s="2"/>
      <c r="AC1161" s="2"/>
      <c r="AD1161" s="2"/>
      <c r="AE1161" s="2"/>
      <c r="AF1161" s="2"/>
      <c r="AG1161" s="2"/>
      <c r="AH1161" s="2"/>
      <c r="AI1161" s="2"/>
      <c r="AJ1161" s="2"/>
      <c r="AK1161" s="2"/>
      <c r="BK1161" s="2"/>
      <c r="BL1161" s="2"/>
      <c r="BN1161" s="2"/>
      <c r="BO1161" s="2"/>
    </row>
    <row r="1162" ht="12.75" customHeight="1">
      <c r="D1162" s="2"/>
      <c r="G1162" s="2"/>
      <c r="I1162" s="2"/>
      <c r="J1162" s="2"/>
      <c r="K1162" s="2"/>
      <c r="L1162" s="2"/>
      <c r="M1162" s="2"/>
      <c r="N1162" s="2"/>
      <c r="O1162" s="2"/>
      <c r="P1162" s="2"/>
      <c r="Q1162" s="2"/>
      <c r="R1162" s="2"/>
      <c r="S1162" s="2"/>
      <c r="T1162" s="2"/>
      <c r="U1162" s="2"/>
      <c r="V1162" s="2"/>
      <c r="W1162" s="2"/>
      <c r="X1162" s="2"/>
      <c r="Y1162" s="2"/>
      <c r="AB1162" s="2"/>
      <c r="AC1162" s="2"/>
      <c r="AD1162" s="2"/>
      <c r="AE1162" s="2"/>
      <c r="AF1162" s="2"/>
      <c r="AG1162" s="2"/>
      <c r="AH1162" s="2"/>
      <c r="AI1162" s="2"/>
      <c r="AJ1162" s="2"/>
      <c r="AK1162" s="2"/>
      <c r="BK1162" s="2"/>
      <c r="BL1162" s="2"/>
      <c r="BN1162" s="2"/>
      <c r="BO1162" s="2"/>
    </row>
    <row r="1163" ht="12.75" customHeight="1">
      <c r="D1163" s="2"/>
      <c r="G1163" s="2"/>
      <c r="I1163" s="2"/>
      <c r="J1163" s="2"/>
      <c r="K1163" s="2"/>
      <c r="L1163" s="2"/>
      <c r="M1163" s="2"/>
      <c r="N1163" s="2"/>
      <c r="O1163" s="2"/>
      <c r="P1163" s="2"/>
      <c r="Q1163" s="2"/>
      <c r="R1163" s="2"/>
      <c r="S1163" s="2"/>
      <c r="T1163" s="2"/>
      <c r="U1163" s="2"/>
      <c r="V1163" s="2"/>
      <c r="W1163" s="2"/>
      <c r="X1163" s="2"/>
      <c r="Y1163" s="2"/>
      <c r="AB1163" s="2"/>
      <c r="AC1163" s="2"/>
      <c r="AD1163" s="2"/>
      <c r="AE1163" s="2"/>
      <c r="AF1163" s="2"/>
      <c r="AG1163" s="2"/>
      <c r="AH1163" s="2"/>
      <c r="AI1163" s="2"/>
      <c r="AJ1163" s="2"/>
      <c r="AK1163" s="2"/>
      <c r="BK1163" s="2"/>
      <c r="BL1163" s="2"/>
      <c r="BN1163" s="2"/>
      <c r="BO1163" s="2"/>
    </row>
    <row r="1164" ht="12.75" customHeight="1">
      <c r="D1164" s="2"/>
      <c r="G1164" s="2"/>
      <c r="I1164" s="2"/>
      <c r="J1164" s="2"/>
      <c r="K1164" s="2"/>
      <c r="L1164" s="2"/>
      <c r="M1164" s="2"/>
      <c r="N1164" s="2"/>
      <c r="O1164" s="2"/>
      <c r="P1164" s="2"/>
      <c r="Q1164" s="2"/>
      <c r="R1164" s="2"/>
      <c r="S1164" s="2"/>
      <c r="T1164" s="2"/>
      <c r="U1164" s="2"/>
      <c r="V1164" s="2"/>
      <c r="W1164" s="2"/>
      <c r="X1164" s="2"/>
      <c r="Y1164" s="2"/>
      <c r="AB1164" s="2"/>
      <c r="AC1164" s="2"/>
      <c r="AD1164" s="2"/>
      <c r="AE1164" s="2"/>
      <c r="AF1164" s="2"/>
      <c r="AG1164" s="2"/>
      <c r="AH1164" s="2"/>
      <c r="AI1164" s="2"/>
      <c r="AJ1164" s="2"/>
      <c r="AK1164" s="2"/>
      <c r="BK1164" s="2"/>
      <c r="BL1164" s="2"/>
      <c r="BN1164" s="2"/>
      <c r="BO1164" s="2"/>
    </row>
    <row r="1165" ht="12.75" customHeight="1">
      <c r="D1165" s="2"/>
      <c r="G1165" s="2"/>
      <c r="I1165" s="2"/>
      <c r="J1165" s="2"/>
      <c r="K1165" s="2"/>
      <c r="L1165" s="2"/>
      <c r="M1165" s="2"/>
      <c r="N1165" s="2"/>
      <c r="O1165" s="2"/>
      <c r="P1165" s="2"/>
      <c r="Q1165" s="2"/>
      <c r="R1165" s="2"/>
      <c r="S1165" s="2"/>
      <c r="T1165" s="2"/>
      <c r="U1165" s="2"/>
      <c r="V1165" s="2"/>
      <c r="W1165" s="2"/>
      <c r="X1165" s="2"/>
      <c r="Y1165" s="2"/>
      <c r="AB1165" s="2"/>
      <c r="AC1165" s="2"/>
      <c r="AD1165" s="2"/>
      <c r="AE1165" s="2"/>
      <c r="AF1165" s="2"/>
      <c r="AG1165" s="2"/>
      <c r="AH1165" s="2"/>
      <c r="AI1165" s="2"/>
      <c r="AJ1165" s="2"/>
      <c r="AK1165" s="2"/>
      <c r="BK1165" s="2"/>
      <c r="BL1165" s="2"/>
      <c r="BN1165" s="2"/>
      <c r="BO1165" s="2"/>
    </row>
    <row r="1166" ht="12.75" customHeight="1">
      <c r="D1166" s="2"/>
      <c r="G1166" s="2"/>
      <c r="I1166" s="2"/>
      <c r="J1166" s="2"/>
      <c r="K1166" s="2"/>
      <c r="L1166" s="2"/>
      <c r="M1166" s="2"/>
      <c r="N1166" s="2"/>
      <c r="O1166" s="2"/>
      <c r="P1166" s="2"/>
      <c r="Q1166" s="2"/>
      <c r="R1166" s="2"/>
      <c r="S1166" s="2"/>
      <c r="T1166" s="2"/>
      <c r="U1166" s="2"/>
      <c r="V1166" s="2"/>
      <c r="W1166" s="2"/>
      <c r="X1166" s="2"/>
      <c r="Y1166" s="2"/>
      <c r="AB1166" s="2"/>
      <c r="AC1166" s="2"/>
      <c r="AD1166" s="2"/>
      <c r="AE1166" s="2"/>
      <c r="AF1166" s="2"/>
      <c r="AG1166" s="2"/>
      <c r="AH1166" s="2"/>
      <c r="AI1166" s="2"/>
      <c r="AJ1166" s="2"/>
      <c r="AK1166" s="2"/>
      <c r="BK1166" s="2"/>
      <c r="BL1166" s="2"/>
      <c r="BN1166" s="2"/>
      <c r="BO1166" s="2"/>
    </row>
    <row r="1167" ht="12.75" customHeight="1">
      <c r="D1167" s="2"/>
      <c r="G1167" s="2"/>
      <c r="I1167" s="2"/>
      <c r="J1167" s="2"/>
      <c r="K1167" s="2"/>
      <c r="L1167" s="2"/>
      <c r="M1167" s="2"/>
      <c r="N1167" s="2"/>
      <c r="O1167" s="2"/>
      <c r="P1167" s="2"/>
      <c r="Q1167" s="2"/>
      <c r="R1167" s="2"/>
      <c r="S1167" s="2"/>
      <c r="T1167" s="2"/>
      <c r="U1167" s="2"/>
      <c r="V1167" s="2"/>
      <c r="W1167" s="2"/>
      <c r="X1167" s="2"/>
      <c r="Y1167" s="2"/>
      <c r="AB1167" s="2"/>
      <c r="AC1167" s="2"/>
      <c r="AD1167" s="2"/>
      <c r="AE1167" s="2"/>
      <c r="AF1167" s="2"/>
      <c r="AG1167" s="2"/>
      <c r="AH1167" s="2"/>
      <c r="AI1167" s="2"/>
      <c r="AJ1167" s="2"/>
      <c r="AK1167" s="2"/>
      <c r="BK1167" s="2"/>
      <c r="BL1167" s="2"/>
      <c r="BN1167" s="2"/>
      <c r="BO1167" s="2"/>
    </row>
    <row r="1168" ht="12.75" customHeight="1">
      <c r="D1168" s="2"/>
      <c r="G1168" s="2"/>
      <c r="I1168" s="2"/>
      <c r="J1168" s="2"/>
      <c r="K1168" s="2"/>
      <c r="L1168" s="2"/>
      <c r="M1168" s="2"/>
      <c r="N1168" s="2"/>
      <c r="O1168" s="2"/>
      <c r="P1168" s="2"/>
      <c r="Q1168" s="2"/>
      <c r="R1168" s="2"/>
      <c r="S1168" s="2"/>
      <c r="T1168" s="2"/>
      <c r="U1168" s="2"/>
      <c r="V1168" s="2"/>
      <c r="W1168" s="2"/>
      <c r="X1168" s="2"/>
      <c r="Y1168" s="2"/>
      <c r="AB1168" s="2"/>
      <c r="AC1168" s="2"/>
      <c r="AD1168" s="2"/>
      <c r="AE1168" s="2"/>
      <c r="AF1168" s="2"/>
      <c r="AG1168" s="2"/>
      <c r="AH1168" s="2"/>
      <c r="AI1168" s="2"/>
      <c r="AJ1168" s="2"/>
      <c r="AK1168" s="2"/>
      <c r="BK1168" s="2"/>
      <c r="BL1168" s="2"/>
      <c r="BN1168" s="2"/>
      <c r="BO1168" s="2"/>
    </row>
    <row r="1169" ht="12.75" customHeight="1">
      <c r="D1169" s="2"/>
      <c r="G1169" s="2"/>
      <c r="I1169" s="2"/>
      <c r="J1169" s="2"/>
      <c r="K1169" s="2"/>
      <c r="L1169" s="2"/>
      <c r="M1169" s="2"/>
      <c r="N1169" s="2"/>
      <c r="O1169" s="2"/>
      <c r="P1169" s="2"/>
      <c r="Q1169" s="2"/>
      <c r="R1169" s="2"/>
      <c r="S1169" s="2"/>
      <c r="T1169" s="2"/>
      <c r="U1169" s="2"/>
      <c r="V1169" s="2"/>
      <c r="W1169" s="2"/>
      <c r="X1169" s="2"/>
      <c r="Y1169" s="2"/>
      <c r="AB1169" s="2"/>
      <c r="AC1169" s="2"/>
      <c r="AD1169" s="2"/>
      <c r="AE1169" s="2"/>
      <c r="AF1169" s="2"/>
      <c r="AG1169" s="2"/>
      <c r="AH1169" s="2"/>
      <c r="AI1169" s="2"/>
      <c r="AJ1169" s="2"/>
      <c r="AK1169" s="2"/>
      <c r="BK1169" s="2"/>
      <c r="BL1169" s="2"/>
      <c r="BN1169" s="2"/>
      <c r="BO1169" s="2"/>
    </row>
    <row r="1170" ht="12.75" customHeight="1">
      <c r="D1170" s="2"/>
      <c r="G1170" s="2"/>
      <c r="I1170" s="2"/>
      <c r="J1170" s="2"/>
      <c r="K1170" s="2"/>
      <c r="L1170" s="2"/>
      <c r="M1170" s="2"/>
      <c r="N1170" s="2"/>
      <c r="O1170" s="2"/>
      <c r="P1170" s="2"/>
      <c r="Q1170" s="2"/>
      <c r="R1170" s="2"/>
      <c r="S1170" s="2"/>
      <c r="T1170" s="2"/>
      <c r="U1170" s="2"/>
      <c r="V1170" s="2"/>
      <c r="W1170" s="2"/>
      <c r="X1170" s="2"/>
      <c r="Y1170" s="2"/>
      <c r="AB1170" s="2"/>
      <c r="AC1170" s="2"/>
      <c r="AD1170" s="2"/>
      <c r="AE1170" s="2"/>
      <c r="AF1170" s="2"/>
      <c r="AG1170" s="2"/>
      <c r="AH1170" s="2"/>
      <c r="AI1170" s="2"/>
      <c r="AJ1170" s="2"/>
      <c r="AK1170" s="2"/>
      <c r="BK1170" s="2"/>
      <c r="BL1170" s="2"/>
      <c r="BN1170" s="2"/>
      <c r="BO1170" s="2"/>
    </row>
    <row r="1171" ht="12.75" customHeight="1">
      <c r="D1171" s="2"/>
      <c r="G1171" s="2"/>
      <c r="I1171" s="2"/>
      <c r="J1171" s="2"/>
      <c r="K1171" s="2"/>
      <c r="L1171" s="2"/>
      <c r="M1171" s="2"/>
      <c r="N1171" s="2"/>
      <c r="O1171" s="2"/>
      <c r="P1171" s="2"/>
      <c r="Q1171" s="2"/>
      <c r="R1171" s="2"/>
      <c r="S1171" s="2"/>
      <c r="T1171" s="2"/>
      <c r="U1171" s="2"/>
      <c r="V1171" s="2"/>
      <c r="W1171" s="2"/>
      <c r="X1171" s="2"/>
      <c r="Y1171" s="2"/>
      <c r="AB1171" s="2"/>
      <c r="AC1171" s="2"/>
      <c r="AD1171" s="2"/>
      <c r="AE1171" s="2"/>
      <c r="AF1171" s="2"/>
      <c r="AG1171" s="2"/>
      <c r="AH1171" s="2"/>
      <c r="AI1171" s="2"/>
      <c r="AJ1171" s="2"/>
      <c r="AK1171" s="2"/>
      <c r="BK1171" s="2"/>
      <c r="BL1171" s="2"/>
      <c r="BN1171" s="2"/>
      <c r="BO1171" s="2"/>
    </row>
    <row r="1172" ht="12.75" customHeight="1">
      <c r="D1172" s="2"/>
      <c r="G1172" s="2"/>
      <c r="I1172" s="2"/>
      <c r="J1172" s="2"/>
      <c r="K1172" s="2"/>
      <c r="L1172" s="2"/>
      <c r="M1172" s="2"/>
      <c r="N1172" s="2"/>
      <c r="O1172" s="2"/>
      <c r="P1172" s="2"/>
      <c r="Q1172" s="2"/>
      <c r="R1172" s="2"/>
      <c r="S1172" s="2"/>
      <c r="T1172" s="2"/>
      <c r="U1172" s="2"/>
      <c r="V1172" s="2"/>
      <c r="W1172" s="2"/>
      <c r="X1172" s="2"/>
      <c r="Y1172" s="2"/>
      <c r="AB1172" s="2"/>
      <c r="AC1172" s="2"/>
      <c r="AD1172" s="2"/>
      <c r="AE1172" s="2"/>
      <c r="AF1172" s="2"/>
      <c r="AG1172" s="2"/>
      <c r="AH1172" s="2"/>
      <c r="AI1172" s="2"/>
      <c r="AJ1172" s="2"/>
      <c r="AK1172" s="2"/>
      <c r="BK1172" s="2"/>
      <c r="BL1172" s="2"/>
      <c r="BN1172" s="2"/>
      <c r="BO1172" s="2"/>
    </row>
    <row r="1173" ht="12.75" customHeight="1">
      <c r="D1173" s="2"/>
      <c r="G1173" s="2"/>
      <c r="I1173" s="2"/>
      <c r="J1173" s="2"/>
      <c r="K1173" s="2"/>
      <c r="L1173" s="2"/>
      <c r="M1173" s="2"/>
      <c r="N1173" s="2"/>
      <c r="O1173" s="2"/>
      <c r="P1173" s="2"/>
      <c r="Q1173" s="2"/>
      <c r="R1173" s="2"/>
      <c r="S1173" s="2"/>
      <c r="T1173" s="2"/>
      <c r="U1173" s="2"/>
      <c r="V1173" s="2"/>
      <c r="W1173" s="2"/>
      <c r="X1173" s="2"/>
      <c r="Y1173" s="2"/>
      <c r="AB1173" s="2"/>
      <c r="AC1173" s="2"/>
      <c r="AD1173" s="2"/>
      <c r="AE1173" s="2"/>
      <c r="AF1173" s="2"/>
      <c r="AG1173" s="2"/>
      <c r="AH1173" s="2"/>
      <c r="AI1173" s="2"/>
      <c r="AJ1173" s="2"/>
      <c r="AK1173" s="2"/>
      <c r="BK1173" s="2"/>
      <c r="BL1173" s="2"/>
      <c r="BN1173" s="2"/>
      <c r="BO1173" s="2"/>
    </row>
    <row r="1174" ht="12.75" customHeight="1">
      <c r="D1174" s="2"/>
      <c r="G1174" s="2"/>
      <c r="I1174" s="2"/>
      <c r="J1174" s="2"/>
      <c r="K1174" s="2"/>
      <c r="L1174" s="2"/>
      <c r="M1174" s="2"/>
      <c r="N1174" s="2"/>
      <c r="O1174" s="2"/>
      <c r="P1174" s="2"/>
      <c r="Q1174" s="2"/>
      <c r="R1174" s="2"/>
      <c r="S1174" s="2"/>
      <c r="T1174" s="2"/>
      <c r="U1174" s="2"/>
      <c r="V1174" s="2"/>
      <c r="W1174" s="2"/>
      <c r="X1174" s="2"/>
      <c r="Y1174" s="2"/>
      <c r="AB1174" s="2"/>
      <c r="AC1174" s="2"/>
      <c r="AD1174" s="2"/>
      <c r="AE1174" s="2"/>
      <c r="AF1174" s="2"/>
      <c r="AG1174" s="2"/>
      <c r="AH1174" s="2"/>
      <c r="AI1174" s="2"/>
      <c r="AJ1174" s="2"/>
      <c r="AK1174" s="2"/>
      <c r="BK1174" s="2"/>
      <c r="BL1174" s="2"/>
      <c r="BN1174" s="2"/>
      <c r="BO1174" s="2"/>
    </row>
    <row r="1175" ht="12.75" customHeight="1">
      <c r="D1175" s="2"/>
      <c r="G1175" s="2"/>
      <c r="I1175" s="2"/>
      <c r="J1175" s="2"/>
      <c r="K1175" s="2"/>
      <c r="L1175" s="2"/>
      <c r="M1175" s="2"/>
      <c r="N1175" s="2"/>
      <c r="O1175" s="2"/>
      <c r="P1175" s="2"/>
      <c r="Q1175" s="2"/>
      <c r="R1175" s="2"/>
      <c r="S1175" s="2"/>
      <c r="T1175" s="2"/>
      <c r="U1175" s="2"/>
      <c r="V1175" s="2"/>
      <c r="W1175" s="2"/>
      <c r="X1175" s="2"/>
      <c r="Y1175" s="2"/>
      <c r="AB1175" s="2"/>
      <c r="AC1175" s="2"/>
      <c r="AD1175" s="2"/>
      <c r="AE1175" s="2"/>
      <c r="AF1175" s="2"/>
      <c r="AG1175" s="2"/>
      <c r="AH1175" s="2"/>
      <c r="AI1175" s="2"/>
      <c r="AJ1175" s="2"/>
      <c r="AK1175" s="2"/>
      <c r="BK1175" s="2"/>
      <c r="BL1175" s="2"/>
      <c r="BN1175" s="2"/>
      <c r="BO1175" s="2"/>
    </row>
    <row r="1176" ht="12.75" customHeight="1">
      <c r="D1176" s="2"/>
      <c r="G1176" s="2"/>
      <c r="I1176" s="2"/>
      <c r="J1176" s="2"/>
      <c r="K1176" s="2"/>
      <c r="L1176" s="2"/>
      <c r="M1176" s="2"/>
      <c r="N1176" s="2"/>
      <c r="O1176" s="2"/>
      <c r="P1176" s="2"/>
      <c r="Q1176" s="2"/>
      <c r="R1176" s="2"/>
      <c r="S1176" s="2"/>
      <c r="T1176" s="2"/>
      <c r="U1176" s="2"/>
      <c r="V1176" s="2"/>
      <c r="W1176" s="2"/>
      <c r="X1176" s="2"/>
      <c r="Y1176" s="2"/>
      <c r="AB1176" s="2"/>
      <c r="AC1176" s="2"/>
      <c r="AD1176" s="2"/>
      <c r="AE1176" s="2"/>
      <c r="AF1176" s="2"/>
      <c r="AG1176" s="2"/>
      <c r="AH1176" s="2"/>
      <c r="AI1176" s="2"/>
      <c r="AJ1176" s="2"/>
      <c r="AK1176" s="2"/>
      <c r="BK1176" s="2"/>
      <c r="BL1176" s="2"/>
      <c r="BN1176" s="2"/>
      <c r="BO1176" s="2"/>
    </row>
    <row r="1177" ht="12.75" customHeight="1">
      <c r="D1177" s="2"/>
      <c r="G1177" s="2"/>
      <c r="I1177" s="2"/>
      <c r="J1177" s="2"/>
      <c r="K1177" s="2"/>
      <c r="L1177" s="2"/>
      <c r="M1177" s="2"/>
      <c r="N1177" s="2"/>
      <c r="O1177" s="2"/>
      <c r="P1177" s="2"/>
      <c r="Q1177" s="2"/>
      <c r="R1177" s="2"/>
      <c r="S1177" s="2"/>
      <c r="T1177" s="2"/>
      <c r="U1177" s="2"/>
      <c r="V1177" s="2"/>
      <c r="W1177" s="2"/>
      <c r="X1177" s="2"/>
      <c r="Y1177" s="2"/>
      <c r="AB1177" s="2"/>
      <c r="AC1177" s="2"/>
      <c r="AD1177" s="2"/>
      <c r="AE1177" s="2"/>
      <c r="AF1177" s="2"/>
      <c r="AG1177" s="2"/>
      <c r="AH1177" s="2"/>
      <c r="AI1177" s="2"/>
      <c r="AJ1177" s="2"/>
      <c r="AK1177" s="2"/>
      <c r="BK1177" s="2"/>
      <c r="BL1177" s="2"/>
      <c r="BN1177" s="2"/>
      <c r="BO1177" s="2"/>
    </row>
    <row r="1178" ht="12.75" customHeight="1">
      <c r="D1178" s="2"/>
      <c r="G1178" s="2"/>
      <c r="I1178" s="2"/>
      <c r="J1178" s="2"/>
      <c r="K1178" s="2"/>
      <c r="L1178" s="2"/>
      <c r="M1178" s="2"/>
      <c r="N1178" s="2"/>
      <c r="O1178" s="2"/>
      <c r="P1178" s="2"/>
      <c r="Q1178" s="2"/>
      <c r="R1178" s="2"/>
      <c r="S1178" s="2"/>
      <c r="T1178" s="2"/>
      <c r="U1178" s="2"/>
      <c r="V1178" s="2"/>
      <c r="W1178" s="2"/>
      <c r="X1178" s="2"/>
      <c r="Y1178" s="2"/>
      <c r="AB1178" s="2"/>
      <c r="AC1178" s="2"/>
      <c r="AD1178" s="2"/>
      <c r="AE1178" s="2"/>
      <c r="AF1178" s="2"/>
      <c r="AG1178" s="2"/>
      <c r="AH1178" s="2"/>
      <c r="AI1178" s="2"/>
      <c r="AJ1178" s="2"/>
      <c r="AK1178" s="2"/>
      <c r="BK1178" s="2"/>
      <c r="BL1178" s="2"/>
      <c r="BN1178" s="2"/>
      <c r="BO1178" s="2"/>
    </row>
    <row r="1179" ht="12.75" customHeight="1">
      <c r="D1179" s="2"/>
      <c r="G1179" s="2"/>
      <c r="I1179" s="2"/>
      <c r="J1179" s="2"/>
      <c r="K1179" s="2"/>
      <c r="L1179" s="2"/>
      <c r="M1179" s="2"/>
      <c r="N1179" s="2"/>
      <c r="O1179" s="2"/>
      <c r="P1179" s="2"/>
      <c r="Q1179" s="2"/>
      <c r="R1179" s="2"/>
      <c r="S1179" s="2"/>
      <c r="T1179" s="2"/>
      <c r="U1179" s="2"/>
      <c r="V1179" s="2"/>
      <c r="W1179" s="2"/>
      <c r="X1179" s="2"/>
      <c r="Y1179" s="2"/>
      <c r="AB1179" s="2"/>
      <c r="AC1179" s="2"/>
      <c r="AD1179" s="2"/>
      <c r="AE1179" s="2"/>
      <c r="AF1179" s="2"/>
      <c r="AG1179" s="2"/>
      <c r="AH1179" s="2"/>
      <c r="AI1179" s="2"/>
      <c r="AJ1179" s="2"/>
      <c r="AK1179" s="2"/>
      <c r="BK1179" s="2"/>
      <c r="BL1179" s="2"/>
      <c r="BN1179" s="2"/>
      <c r="BO1179" s="2"/>
    </row>
    <row r="1180" ht="12.75" customHeight="1">
      <c r="D1180" s="2"/>
      <c r="G1180" s="2"/>
      <c r="I1180" s="2"/>
      <c r="J1180" s="2"/>
      <c r="K1180" s="2"/>
      <c r="L1180" s="2"/>
      <c r="M1180" s="2"/>
      <c r="N1180" s="2"/>
      <c r="O1180" s="2"/>
      <c r="P1180" s="2"/>
      <c r="Q1180" s="2"/>
      <c r="R1180" s="2"/>
      <c r="S1180" s="2"/>
      <c r="T1180" s="2"/>
      <c r="U1180" s="2"/>
      <c r="V1180" s="2"/>
      <c r="W1180" s="2"/>
      <c r="X1180" s="2"/>
      <c r="Y1180" s="2"/>
      <c r="AB1180" s="2"/>
      <c r="AC1180" s="2"/>
      <c r="AD1180" s="2"/>
      <c r="AE1180" s="2"/>
      <c r="AF1180" s="2"/>
      <c r="AG1180" s="2"/>
      <c r="AH1180" s="2"/>
      <c r="AI1180" s="2"/>
      <c r="AJ1180" s="2"/>
      <c r="AK1180" s="2"/>
      <c r="BK1180" s="2"/>
      <c r="BL1180" s="2"/>
      <c r="BN1180" s="2"/>
      <c r="BO1180" s="2"/>
    </row>
    <row r="1181" ht="12.75" customHeight="1">
      <c r="D1181" s="2"/>
      <c r="G1181" s="2"/>
      <c r="I1181" s="2"/>
      <c r="J1181" s="2"/>
      <c r="K1181" s="2"/>
      <c r="L1181" s="2"/>
      <c r="M1181" s="2"/>
      <c r="N1181" s="2"/>
      <c r="O1181" s="2"/>
      <c r="P1181" s="2"/>
      <c r="Q1181" s="2"/>
      <c r="R1181" s="2"/>
      <c r="S1181" s="2"/>
      <c r="T1181" s="2"/>
      <c r="U1181" s="2"/>
      <c r="V1181" s="2"/>
      <c r="W1181" s="2"/>
      <c r="X1181" s="2"/>
      <c r="Y1181" s="2"/>
      <c r="AB1181" s="2"/>
      <c r="AC1181" s="2"/>
      <c r="AD1181" s="2"/>
      <c r="AE1181" s="2"/>
      <c r="AF1181" s="2"/>
      <c r="AG1181" s="2"/>
      <c r="AH1181" s="2"/>
      <c r="AI1181" s="2"/>
      <c r="AJ1181" s="2"/>
      <c r="AK1181" s="2"/>
      <c r="BK1181" s="2"/>
      <c r="BL1181" s="2"/>
      <c r="BN1181" s="2"/>
      <c r="BO1181" s="2"/>
    </row>
    <row r="1182" ht="12.75" customHeight="1">
      <c r="D1182" s="2"/>
      <c r="G1182" s="2"/>
      <c r="I1182" s="2"/>
      <c r="J1182" s="2"/>
      <c r="K1182" s="2"/>
      <c r="L1182" s="2"/>
      <c r="M1182" s="2"/>
      <c r="N1182" s="2"/>
      <c r="O1182" s="2"/>
      <c r="P1182" s="2"/>
      <c r="Q1182" s="2"/>
      <c r="R1182" s="2"/>
      <c r="S1182" s="2"/>
      <c r="T1182" s="2"/>
      <c r="U1182" s="2"/>
      <c r="V1182" s="2"/>
      <c r="W1182" s="2"/>
      <c r="X1182" s="2"/>
      <c r="Y1182" s="2"/>
      <c r="AB1182" s="2"/>
      <c r="AC1182" s="2"/>
      <c r="AD1182" s="2"/>
      <c r="AE1182" s="2"/>
      <c r="AF1182" s="2"/>
      <c r="AG1182" s="2"/>
      <c r="AH1182" s="2"/>
      <c r="AI1182" s="2"/>
      <c r="AJ1182" s="2"/>
      <c r="AK1182" s="2"/>
      <c r="BK1182" s="2"/>
      <c r="BL1182" s="2"/>
      <c r="BN1182" s="2"/>
      <c r="BO1182" s="2"/>
    </row>
    <row r="1183" ht="12.75" customHeight="1">
      <c r="D1183" s="2"/>
      <c r="G1183" s="2"/>
      <c r="I1183" s="2"/>
      <c r="J1183" s="2"/>
      <c r="K1183" s="2"/>
      <c r="L1183" s="2"/>
      <c r="M1183" s="2"/>
      <c r="N1183" s="2"/>
      <c r="O1183" s="2"/>
      <c r="P1183" s="2"/>
      <c r="Q1183" s="2"/>
      <c r="R1183" s="2"/>
      <c r="S1183" s="2"/>
      <c r="T1183" s="2"/>
      <c r="U1183" s="2"/>
      <c r="V1183" s="2"/>
      <c r="W1183" s="2"/>
      <c r="X1183" s="2"/>
      <c r="Y1183" s="2"/>
      <c r="AB1183" s="2"/>
      <c r="AC1183" s="2"/>
      <c r="AD1183" s="2"/>
      <c r="AE1183" s="2"/>
      <c r="AF1183" s="2"/>
      <c r="AG1183" s="2"/>
      <c r="AH1183" s="2"/>
      <c r="AI1183" s="2"/>
      <c r="AJ1183" s="2"/>
      <c r="AK1183" s="2"/>
      <c r="BK1183" s="2"/>
      <c r="BL1183" s="2"/>
      <c r="BN1183" s="2"/>
      <c r="BO1183" s="2"/>
    </row>
    <row r="1184" ht="12.75" customHeight="1">
      <c r="D1184" s="2"/>
      <c r="G1184" s="2"/>
      <c r="I1184" s="2"/>
      <c r="J1184" s="2"/>
      <c r="K1184" s="2"/>
      <c r="L1184" s="2"/>
      <c r="M1184" s="2"/>
      <c r="N1184" s="2"/>
      <c r="O1184" s="2"/>
      <c r="P1184" s="2"/>
      <c r="Q1184" s="2"/>
      <c r="R1184" s="2"/>
      <c r="S1184" s="2"/>
      <c r="T1184" s="2"/>
      <c r="U1184" s="2"/>
      <c r="V1184" s="2"/>
      <c r="W1184" s="2"/>
      <c r="X1184" s="2"/>
      <c r="Y1184" s="2"/>
      <c r="AB1184" s="2"/>
      <c r="AC1184" s="2"/>
      <c r="AD1184" s="2"/>
      <c r="AE1184" s="2"/>
      <c r="AF1184" s="2"/>
      <c r="AG1184" s="2"/>
      <c r="AH1184" s="2"/>
      <c r="AI1184" s="2"/>
      <c r="AJ1184" s="2"/>
      <c r="AK1184" s="2"/>
      <c r="BK1184" s="2"/>
      <c r="BL1184" s="2"/>
      <c r="BN1184" s="2"/>
      <c r="BO1184" s="2"/>
    </row>
    <row r="1185" ht="12.75" customHeight="1">
      <c r="D1185" s="2"/>
      <c r="G1185" s="2"/>
      <c r="I1185" s="2"/>
      <c r="J1185" s="2"/>
      <c r="K1185" s="2"/>
      <c r="L1185" s="2"/>
      <c r="M1185" s="2"/>
      <c r="N1185" s="2"/>
      <c r="O1185" s="2"/>
      <c r="P1185" s="2"/>
      <c r="Q1185" s="2"/>
      <c r="R1185" s="2"/>
      <c r="S1185" s="2"/>
      <c r="T1185" s="2"/>
      <c r="U1185" s="2"/>
      <c r="V1185" s="2"/>
      <c r="W1185" s="2"/>
      <c r="X1185" s="2"/>
      <c r="Y1185" s="2"/>
      <c r="AB1185" s="2"/>
      <c r="AC1185" s="2"/>
      <c r="AD1185" s="2"/>
      <c r="AE1185" s="2"/>
      <c r="AF1185" s="2"/>
      <c r="AG1185" s="2"/>
      <c r="AH1185" s="2"/>
      <c r="AI1185" s="2"/>
      <c r="AJ1185" s="2"/>
      <c r="AK1185" s="2"/>
      <c r="BK1185" s="2"/>
      <c r="BL1185" s="2"/>
      <c r="BN1185" s="2"/>
      <c r="BO1185" s="2"/>
    </row>
    <row r="1186" ht="12.75" customHeight="1">
      <c r="D1186" s="2"/>
      <c r="G1186" s="2"/>
      <c r="I1186" s="2"/>
      <c r="J1186" s="2"/>
      <c r="K1186" s="2"/>
      <c r="L1186" s="2"/>
      <c r="M1186" s="2"/>
      <c r="N1186" s="2"/>
      <c r="O1186" s="2"/>
      <c r="P1186" s="2"/>
      <c r="Q1186" s="2"/>
      <c r="R1186" s="2"/>
      <c r="S1186" s="2"/>
      <c r="T1186" s="2"/>
      <c r="U1186" s="2"/>
      <c r="V1186" s="2"/>
      <c r="W1186" s="2"/>
      <c r="X1186" s="2"/>
      <c r="Y1186" s="2"/>
      <c r="AB1186" s="2"/>
      <c r="AC1186" s="2"/>
      <c r="AD1186" s="2"/>
      <c r="AE1186" s="2"/>
      <c r="AF1186" s="2"/>
      <c r="AG1186" s="2"/>
      <c r="AH1186" s="2"/>
      <c r="AI1186" s="2"/>
      <c r="AJ1186" s="2"/>
      <c r="AK1186" s="2"/>
      <c r="BK1186" s="2"/>
      <c r="BL1186" s="2"/>
      <c r="BN1186" s="2"/>
      <c r="BO1186" s="2"/>
    </row>
    <row r="1187" ht="12.75" customHeight="1">
      <c r="D1187" s="2"/>
      <c r="G1187" s="2"/>
      <c r="I1187" s="2"/>
      <c r="J1187" s="2"/>
      <c r="K1187" s="2"/>
      <c r="L1187" s="2"/>
      <c r="M1187" s="2"/>
      <c r="N1187" s="2"/>
      <c r="O1187" s="2"/>
      <c r="P1187" s="2"/>
      <c r="Q1187" s="2"/>
      <c r="R1187" s="2"/>
      <c r="S1187" s="2"/>
      <c r="T1187" s="2"/>
      <c r="U1187" s="2"/>
      <c r="V1187" s="2"/>
      <c r="W1187" s="2"/>
      <c r="X1187" s="2"/>
      <c r="Y1187" s="2"/>
      <c r="AB1187" s="2"/>
      <c r="AC1187" s="2"/>
      <c r="AD1187" s="2"/>
      <c r="AE1187" s="2"/>
      <c r="AF1187" s="2"/>
      <c r="AG1187" s="2"/>
      <c r="AH1187" s="2"/>
      <c r="AI1187" s="2"/>
      <c r="AJ1187" s="2"/>
      <c r="AK1187" s="2"/>
      <c r="BK1187" s="2"/>
      <c r="BL1187" s="2"/>
      <c r="BN1187" s="2"/>
      <c r="BO1187" s="2"/>
    </row>
    <row r="1188" ht="12.75" customHeight="1">
      <c r="D1188" s="2"/>
      <c r="G1188" s="2"/>
      <c r="I1188" s="2"/>
      <c r="J1188" s="2"/>
      <c r="K1188" s="2"/>
      <c r="L1188" s="2"/>
      <c r="M1188" s="2"/>
      <c r="N1188" s="2"/>
      <c r="O1188" s="2"/>
      <c r="P1188" s="2"/>
      <c r="Q1188" s="2"/>
      <c r="R1188" s="2"/>
      <c r="S1188" s="2"/>
      <c r="T1188" s="2"/>
      <c r="U1188" s="2"/>
      <c r="V1188" s="2"/>
      <c r="W1188" s="2"/>
      <c r="X1188" s="2"/>
      <c r="Y1188" s="2"/>
      <c r="AB1188" s="2"/>
      <c r="AC1188" s="2"/>
      <c r="AD1188" s="2"/>
      <c r="AE1188" s="2"/>
      <c r="AF1188" s="2"/>
      <c r="AG1188" s="2"/>
      <c r="AH1188" s="2"/>
      <c r="AI1188" s="2"/>
      <c r="AJ1188" s="2"/>
      <c r="AK1188" s="2"/>
      <c r="BK1188" s="2"/>
      <c r="BL1188" s="2"/>
      <c r="BN1188" s="2"/>
      <c r="BO1188" s="2"/>
    </row>
    <row r="1189" ht="12.75" customHeight="1">
      <c r="D1189" s="2"/>
      <c r="G1189" s="2"/>
      <c r="I1189" s="2"/>
      <c r="J1189" s="2"/>
      <c r="K1189" s="2"/>
      <c r="L1189" s="2"/>
      <c r="M1189" s="2"/>
      <c r="N1189" s="2"/>
      <c r="O1189" s="2"/>
      <c r="P1189" s="2"/>
      <c r="Q1189" s="2"/>
      <c r="R1189" s="2"/>
      <c r="S1189" s="2"/>
      <c r="T1189" s="2"/>
      <c r="U1189" s="2"/>
      <c r="V1189" s="2"/>
      <c r="W1189" s="2"/>
      <c r="X1189" s="2"/>
      <c r="Y1189" s="2"/>
      <c r="AB1189" s="2"/>
      <c r="AC1189" s="2"/>
      <c r="AD1189" s="2"/>
      <c r="AE1189" s="2"/>
      <c r="AF1189" s="2"/>
      <c r="AG1189" s="2"/>
      <c r="AH1189" s="2"/>
      <c r="AI1189" s="2"/>
      <c r="AJ1189" s="2"/>
      <c r="AK1189" s="2"/>
      <c r="BK1189" s="2"/>
      <c r="BL1189" s="2"/>
      <c r="BN1189" s="2"/>
      <c r="BO1189" s="2"/>
    </row>
    <row r="1190" ht="12.75" customHeight="1">
      <c r="D1190" s="2"/>
      <c r="G1190" s="2"/>
      <c r="I1190" s="2"/>
      <c r="J1190" s="2"/>
      <c r="K1190" s="2"/>
      <c r="L1190" s="2"/>
      <c r="M1190" s="2"/>
      <c r="N1190" s="2"/>
      <c r="O1190" s="2"/>
      <c r="P1190" s="2"/>
      <c r="Q1190" s="2"/>
      <c r="R1190" s="2"/>
      <c r="S1190" s="2"/>
      <c r="T1190" s="2"/>
      <c r="U1190" s="2"/>
      <c r="V1190" s="2"/>
      <c r="W1190" s="2"/>
      <c r="X1190" s="2"/>
      <c r="Y1190" s="2"/>
      <c r="AB1190" s="2"/>
      <c r="AC1190" s="2"/>
      <c r="AD1190" s="2"/>
      <c r="AE1190" s="2"/>
      <c r="AF1190" s="2"/>
      <c r="AG1190" s="2"/>
      <c r="AH1190" s="2"/>
      <c r="AI1190" s="2"/>
      <c r="AJ1190" s="2"/>
      <c r="AK1190" s="2"/>
      <c r="BK1190" s="2"/>
      <c r="BL1190" s="2"/>
      <c r="BN1190" s="2"/>
      <c r="BO1190" s="2"/>
    </row>
    <row r="1191" ht="12.75" customHeight="1">
      <c r="D1191" s="2"/>
      <c r="G1191" s="2"/>
      <c r="I1191" s="2"/>
      <c r="J1191" s="2"/>
      <c r="K1191" s="2"/>
      <c r="L1191" s="2"/>
      <c r="M1191" s="2"/>
      <c r="N1191" s="2"/>
      <c r="O1191" s="2"/>
      <c r="P1191" s="2"/>
      <c r="Q1191" s="2"/>
      <c r="R1191" s="2"/>
      <c r="S1191" s="2"/>
      <c r="T1191" s="2"/>
      <c r="U1191" s="2"/>
      <c r="V1191" s="2"/>
      <c r="W1191" s="2"/>
      <c r="X1191" s="2"/>
      <c r="Y1191" s="2"/>
      <c r="AB1191" s="2"/>
      <c r="AC1191" s="2"/>
      <c r="AD1191" s="2"/>
      <c r="AE1191" s="2"/>
      <c r="AF1191" s="2"/>
      <c r="AG1191" s="2"/>
      <c r="AH1191" s="2"/>
      <c r="AI1191" s="2"/>
      <c r="AJ1191" s="2"/>
      <c r="AK1191" s="2"/>
      <c r="BK1191" s="2"/>
      <c r="BL1191" s="2"/>
      <c r="BN1191" s="2"/>
      <c r="BO1191" s="2"/>
    </row>
    <row r="1192" ht="12.75" customHeight="1">
      <c r="D1192" s="2"/>
      <c r="G1192" s="2"/>
      <c r="I1192" s="2"/>
      <c r="J1192" s="2"/>
      <c r="K1192" s="2"/>
      <c r="L1192" s="2"/>
      <c r="M1192" s="2"/>
      <c r="N1192" s="2"/>
      <c r="O1192" s="2"/>
      <c r="P1192" s="2"/>
      <c r="Q1192" s="2"/>
      <c r="R1192" s="2"/>
      <c r="S1192" s="2"/>
      <c r="T1192" s="2"/>
      <c r="U1192" s="2"/>
      <c r="V1192" s="2"/>
      <c r="W1192" s="2"/>
      <c r="X1192" s="2"/>
      <c r="Y1192" s="2"/>
      <c r="AB1192" s="2"/>
      <c r="AC1192" s="2"/>
      <c r="AD1192" s="2"/>
      <c r="AE1192" s="2"/>
      <c r="AF1192" s="2"/>
      <c r="AG1192" s="2"/>
      <c r="AH1192" s="2"/>
      <c r="AI1192" s="2"/>
      <c r="AJ1192" s="2"/>
      <c r="AK1192" s="2"/>
      <c r="BK1192" s="2"/>
      <c r="BL1192" s="2"/>
      <c r="BN1192" s="2"/>
      <c r="BO1192" s="2"/>
    </row>
    <row r="1193" ht="12.75" customHeight="1">
      <c r="D1193" s="2"/>
      <c r="G1193" s="2"/>
      <c r="I1193" s="2"/>
      <c r="J1193" s="2"/>
      <c r="K1193" s="2"/>
      <c r="L1193" s="2"/>
      <c r="M1193" s="2"/>
      <c r="N1193" s="2"/>
      <c r="O1193" s="2"/>
      <c r="P1193" s="2"/>
      <c r="Q1193" s="2"/>
      <c r="R1193" s="2"/>
      <c r="S1193" s="2"/>
      <c r="T1193" s="2"/>
      <c r="U1193" s="2"/>
      <c r="V1193" s="2"/>
      <c r="W1193" s="2"/>
      <c r="X1193" s="2"/>
      <c r="Y1193" s="2"/>
      <c r="AB1193" s="2"/>
      <c r="AC1193" s="2"/>
      <c r="AD1193" s="2"/>
      <c r="AE1193" s="2"/>
      <c r="AF1193" s="2"/>
      <c r="AG1193" s="2"/>
      <c r="AH1193" s="2"/>
      <c r="AI1193" s="2"/>
      <c r="AJ1193" s="2"/>
      <c r="AK1193" s="2"/>
      <c r="BK1193" s="2"/>
      <c r="BL1193" s="2"/>
      <c r="BN1193" s="2"/>
      <c r="BO1193" s="2"/>
    </row>
    <row r="1194" ht="12.75" customHeight="1">
      <c r="D1194" s="2"/>
      <c r="G1194" s="2"/>
      <c r="I1194" s="2"/>
      <c r="J1194" s="2"/>
      <c r="K1194" s="2"/>
      <c r="L1194" s="2"/>
      <c r="M1194" s="2"/>
      <c r="N1194" s="2"/>
      <c r="O1194" s="2"/>
      <c r="P1194" s="2"/>
      <c r="Q1194" s="2"/>
      <c r="R1194" s="2"/>
      <c r="S1194" s="2"/>
      <c r="T1194" s="2"/>
      <c r="U1194" s="2"/>
      <c r="V1194" s="2"/>
      <c r="W1194" s="2"/>
      <c r="X1194" s="2"/>
      <c r="Y1194" s="2"/>
      <c r="AB1194" s="2"/>
      <c r="AC1194" s="2"/>
      <c r="AD1194" s="2"/>
      <c r="AE1194" s="2"/>
      <c r="AF1194" s="2"/>
      <c r="AG1194" s="2"/>
      <c r="AH1194" s="2"/>
      <c r="AI1194" s="2"/>
      <c r="AJ1194" s="2"/>
      <c r="AK1194" s="2"/>
      <c r="BK1194" s="2"/>
      <c r="BL1194" s="2"/>
      <c r="BN1194" s="2"/>
      <c r="BO1194" s="2"/>
    </row>
    <row r="1195" ht="12.75" customHeight="1">
      <c r="D1195" s="2"/>
      <c r="G1195" s="2"/>
      <c r="I1195" s="2"/>
      <c r="J1195" s="2"/>
      <c r="K1195" s="2"/>
      <c r="L1195" s="2"/>
      <c r="M1195" s="2"/>
      <c r="N1195" s="2"/>
      <c r="O1195" s="2"/>
      <c r="P1195" s="2"/>
      <c r="Q1195" s="2"/>
      <c r="R1195" s="2"/>
      <c r="S1195" s="2"/>
      <c r="T1195" s="2"/>
      <c r="U1195" s="2"/>
      <c r="V1195" s="2"/>
      <c r="W1195" s="2"/>
      <c r="X1195" s="2"/>
      <c r="Y1195" s="2"/>
      <c r="AB1195" s="2"/>
      <c r="AC1195" s="2"/>
      <c r="AD1195" s="2"/>
      <c r="AE1195" s="2"/>
      <c r="AF1195" s="2"/>
      <c r="AG1195" s="2"/>
      <c r="AH1195" s="2"/>
      <c r="AI1195" s="2"/>
      <c r="AJ1195" s="2"/>
      <c r="AK1195" s="2"/>
      <c r="BK1195" s="2"/>
      <c r="BL1195" s="2"/>
      <c r="BN1195" s="2"/>
      <c r="BO1195" s="2"/>
    </row>
    <row r="1196" ht="12.75" customHeight="1">
      <c r="D1196" s="2"/>
      <c r="G1196" s="2"/>
      <c r="I1196" s="2"/>
      <c r="J1196" s="2"/>
      <c r="K1196" s="2"/>
      <c r="L1196" s="2"/>
      <c r="M1196" s="2"/>
      <c r="N1196" s="2"/>
      <c r="O1196" s="2"/>
      <c r="P1196" s="2"/>
      <c r="Q1196" s="2"/>
      <c r="R1196" s="2"/>
      <c r="S1196" s="2"/>
      <c r="T1196" s="2"/>
      <c r="U1196" s="2"/>
      <c r="V1196" s="2"/>
      <c r="W1196" s="2"/>
      <c r="X1196" s="2"/>
      <c r="Y1196" s="2"/>
      <c r="AB1196" s="2"/>
      <c r="AC1196" s="2"/>
      <c r="AD1196" s="2"/>
      <c r="AE1196" s="2"/>
      <c r="AF1196" s="2"/>
      <c r="AG1196" s="2"/>
      <c r="AH1196" s="2"/>
      <c r="AI1196" s="2"/>
      <c r="AJ1196" s="2"/>
      <c r="AK1196" s="2"/>
      <c r="BK1196" s="2"/>
      <c r="BL1196" s="2"/>
      <c r="BN1196" s="2"/>
      <c r="BO1196" s="2"/>
    </row>
    <row r="1197" ht="12.75" customHeight="1">
      <c r="D1197" s="2"/>
      <c r="G1197" s="2"/>
      <c r="I1197" s="2"/>
      <c r="J1197" s="2"/>
      <c r="K1197" s="2"/>
      <c r="L1197" s="2"/>
      <c r="M1197" s="2"/>
      <c r="N1197" s="2"/>
      <c r="O1197" s="2"/>
      <c r="P1197" s="2"/>
      <c r="Q1197" s="2"/>
      <c r="R1197" s="2"/>
      <c r="S1197" s="2"/>
      <c r="T1197" s="2"/>
      <c r="U1197" s="2"/>
      <c r="V1197" s="2"/>
      <c r="W1197" s="2"/>
      <c r="X1197" s="2"/>
      <c r="Y1197" s="2"/>
      <c r="AB1197" s="2"/>
      <c r="AC1197" s="2"/>
      <c r="AD1197" s="2"/>
      <c r="AE1197" s="2"/>
      <c r="AF1197" s="2"/>
      <c r="AG1197" s="2"/>
      <c r="AH1197" s="2"/>
      <c r="AI1197" s="2"/>
      <c r="AJ1197" s="2"/>
      <c r="AK1197" s="2"/>
      <c r="BK1197" s="2"/>
      <c r="BL1197" s="2"/>
      <c r="BN1197" s="2"/>
      <c r="BO1197" s="2"/>
    </row>
    <row r="1198" ht="12.75" customHeight="1">
      <c r="D1198" s="2"/>
      <c r="G1198" s="2"/>
      <c r="I1198" s="2"/>
      <c r="J1198" s="2"/>
      <c r="K1198" s="2"/>
      <c r="L1198" s="2"/>
      <c r="M1198" s="2"/>
      <c r="N1198" s="2"/>
      <c r="O1198" s="2"/>
      <c r="P1198" s="2"/>
      <c r="Q1198" s="2"/>
      <c r="R1198" s="2"/>
      <c r="S1198" s="2"/>
      <c r="T1198" s="2"/>
      <c r="U1198" s="2"/>
      <c r="V1198" s="2"/>
      <c r="W1198" s="2"/>
      <c r="X1198" s="2"/>
      <c r="Y1198" s="2"/>
      <c r="AB1198" s="2"/>
      <c r="AC1198" s="2"/>
      <c r="AD1198" s="2"/>
      <c r="AE1198" s="2"/>
      <c r="AF1198" s="2"/>
      <c r="AG1198" s="2"/>
      <c r="AH1198" s="2"/>
      <c r="AI1198" s="2"/>
      <c r="AJ1198" s="2"/>
      <c r="AK1198" s="2"/>
      <c r="BK1198" s="2"/>
      <c r="BL1198" s="2"/>
      <c r="BN1198" s="2"/>
      <c r="BO1198" s="2"/>
    </row>
    <row r="1199" ht="12.75" customHeight="1">
      <c r="D1199" s="2"/>
      <c r="G1199" s="2"/>
      <c r="I1199" s="2"/>
      <c r="J1199" s="2"/>
      <c r="K1199" s="2"/>
      <c r="L1199" s="2"/>
      <c r="M1199" s="2"/>
      <c r="N1199" s="2"/>
      <c r="O1199" s="2"/>
      <c r="P1199" s="2"/>
      <c r="Q1199" s="2"/>
      <c r="R1199" s="2"/>
      <c r="S1199" s="2"/>
      <c r="T1199" s="2"/>
      <c r="U1199" s="2"/>
      <c r="V1199" s="2"/>
      <c r="W1199" s="2"/>
      <c r="X1199" s="2"/>
      <c r="Y1199" s="2"/>
      <c r="AB1199" s="2"/>
      <c r="AC1199" s="2"/>
      <c r="AD1199" s="2"/>
      <c r="AE1199" s="2"/>
      <c r="AF1199" s="2"/>
      <c r="AG1199" s="2"/>
      <c r="AH1199" s="2"/>
      <c r="AI1199" s="2"/>
      <c r="AJ1199" s="2"/>
      <c r="AK1199" s="2"/>
      <c r="BK1199" s="2"/>
      <c r="BL1199" s="2"/>
      <c r="BN1199" s="2"/>
      <c r="BO1199" s="2"/>
    </row>
    <row r="1200" ht="12.75" customHeight="1">
      <c r="D1200" s="2"/>
      <c r="G1200" s="2"/>
      <c r="I1200" s="2"/>
      <c r="J1200" s="2"/>
      <c r="K1200" s="2"/>
      <c r="L1200" s="2"/>
      <c r="M1200" s="2"/>
      <c r="N1200" s="2"/>
      <c r="O1200" s="2"/>
      <c r="P1200" s="2"/>
      <c r="Q1200" s="2"/>
      <c r="R1200" s="2"/>
      <c r="S1200" s="2"/>
      <c r="T1200" s="2"/>
      <c r="U1200" s="2"/>
      <c r="V1200" s="2"/>
      <c r="W1200" s="2"/>
      <c r="X1200" s="2"/>
      <c r="Y1200" s="2"/>
      <c r="AB1200" s="2"/>
      <c r="AC1200" s="2"/>
      <c r="AD1200" s="2"/>
      <c r="AE1200" s="2"/>
      <c r="AF1200" s="2"/>
      <c r="AG1200" s="2"/>
      <c r="AH1200" s="2"/>
      <c r="AI1200" s="2"/>
      <c r="AJ1200" s="2"/>
      <c r="AK1200" s="2"/>
      <c r="BK1200" s="2"/>
      <c r="BL1200" s="2"/>
      <c r="BN1200" s="2"/>
      <c r="BO1200" s="2"/>
    </row>
    <row r="1201" ht="12.75" customHeight="1">
      <c r="D1201" s="2"/>
      <c r="G1201" s="2"/>
      <c r="I1201" s="2"/>
      <c r="J1201" s="2"/>
      <c r="K1201" s="2"/>
      <c r="L1201" s="2"/>
      <c r="M1201" s="2"/>
      <c r="N1201" s="2"/>
      <c r="O1201" s="2"/>
      <c r="P1201" s="2"/>
      <c r="Q1201" s="2"/>
      <c r="R1201" s="2"/>
      <c r="S1201" s="2"/>
      <c r="T1201" s="2"/>
      <c r="U1201" s="2"/>
      <c r="V1201" s="2"/>
      <c r="W1201" s="2"/>
      <c r="X1201" s="2"/>
      <c r="Y1201" s="2"/>
      <c r="AB1201" s="2"/>
      <c r="AC1201" s="2"/>
      <c r="AD1201" s="2"/>
      <c r="AE1201" s="2"/>
      <c r="AF1201" s="2"/>
      <c r="AG1201" s="2"/>
      <c r="AH1201" s="2"/>
      <c r="AI1201" s="2"/>
      <c r="AJ1201" s="2"/>
      <c r="AK1201" s="2"/>
      <c r="BK1201" s="2"/>
      <c r="BL1201" s="2"/>
      <c r="BN1201" s="2"/>
      <c r="BO1201" s="2"/>
    </row>
    <row r="1202" ht="12.75" customHeight="1">
      <c r="D1202" s="2"/>
      <c r="G1202" s="2"/>
      <c r="I1202" s="2"/>
      <c r="J1202" s="2"/>
      <c r="K1202" s="2"/>
      <c r="L1202" s="2"/>
      <c r="M1202" s="2"/>
      <c r="N1202" s="2"/>
      <c r="O1202" s="2"/>
      <c r="P1202" s="2"/>
      <c r="Q1202" s="2"/>
      <c r="R1202" s="2"/>
      <c r="S1202" s="2"/>
      <c r="T1202" s="2"/>
      <c r="U1202" s="2"/>
      <c r="V1202" s="2"/>
      <c r="W1202" s="2"/>
      <c r="X1202" s="2"/>
      <c r="Y1202" s="2"/>
      <c r="AB1202" s="2"/>
      <c r="AC1202" s="2"/>
      <c r="AD1202" s="2"/>
      <c r="AE1202" s="2"/>
      <c r="AF1202" s="2"/>
      <c r="AG1202" s="2"/>
      <c r="AH1202" s="2"/>
      <c r="AI1202" s="2"/>
      <c r="AJ1202" s="2"/>
      <c r="AK1202" s="2"/>
      <c r="BK1202" s="2"/>
      <c r="BL1202" s="2"/>
      <c r="BN1202" s="2"/>
      <c r="BO1202" s="2"/>
    </row>
    <row r="1203" ht="12.75" customHeight="1">
      <c r="D1203" s="2"/>
      <c r="G1203" s="2"/>
      <c r="I1203" s="2"/>
      <c r="J1203" s="2"/>
      <c r="K1203" s="2"/>
      <c r="L1203" s="2"/>
      <c r="M1203" s="2"/>
      <c r="N1203" s="2"/>
      <c r="O1203" s="2"/>
      <c r="P1203" s="2"/>
      <c r="Q1203" s="2"/>
      <c r="R1203" s="2"/>
      <c r="S1203" s="2"/>
      <c r="T1203" s="2"/>
      <c r="U1203" s="2"/>
      <c r="V1203" s="2"/>
      <c r="W1203" s="2"/>
      <c r="X1203" s="2"/>
      <c r="Y1203" s="2"/>
      <c r="AB1203" s="2"/>
      <c r="AC1203" s="2"/>
      <c r="AD1203" s="2"/>
      <c r="AE1203" s="2"/>
      <c r="AF1203" s="2"/>
      <c r="AG1203" s="2"/>
      <c r="AH1203" s="2"/>
      <c r="AI1203" s="2"/>
      <c r="AJ1203" s="2"/>
      <c r="AK1203" s="2"/>
      <c r="BK1203" s="2"/>
      <c r="BL1203" s="2"/>
      <c r="BN1203" s="2"/>
      <c r="BO1203" s="2"/>
    </row>
    <row r="1204" ht="12.75" customHeight="1">
      <c r="D1204" s="2"/>
      <c r="G1204" s="2"/>
      <c r="I1204" s="2"/>
      <c r="J1204" s="2"/>
      <c r="K1204" s="2"/>
      <c r="L1204" s="2"/>
      <c r="M1204" s="2"/>
      <c r="N1204" s="2"/>
      <c r="O1204" s="2"/>
      <c r="P1204" s="2"/>
      <c r="Q1204" s="2"/>
      <c r="R1204" s="2"/>
      <c r="S1204" s="2"/>
      <c r="T1204" s="2"/>
      <c r="U1204" s="2"/>
      <c r="V1204" s="2"/>
      <c r="W1204" s="2"/>
      <c r="X1204" s="2"/>
      <c r="Y1204" s="2"/>
      <c r="AB1204" s="2"/>
      <c r="AC1204" s="2"/>
      <c r="AD1204" s="2"/>
      <c r="AE1204" s="2"/>
      <c r="AF1204" s="2"/>
      <c r="AG1204" s="2"/>
      <c r="AH1204" s="2"/>
      <c r="AI1204" s="2"/>
      <c r="AJ1204" s="2"/>
      <c r="AK1204" s="2"/>
      <c r="BK1204" s="2"/>
      <c r="BL1204" s="2"/>
      <c r="BN1204" s="2"/>
      <c r="BO1204" s="2"/>
    </row>
    <row r="1205" ht="12.75" customHeight="1">
      <c r="D1205" s="2"/>
      <c r="G1205" s="2"/>
      <c r="I1205" s="2"/>
      <c r="J1205" s="2"/>
      <c r="K1205" s="2"/>
      <c r="L1205" s="2"/>
      <c r="M1205" s="2"/>
      <c r="N1205" s="2"/>
      <c r="O1205" s="2"/>
      <c r="P1205" s="2"/>
      <c r="Q1205" s="2"/>
      <c r="R1205" s="2"/>
      <c r="S1205" s="2"/>
      <c r="T1205" s="2"/>
      <c r="U1205" s="2"/>
      <c r="V1205" s="2"/>
      <c r="W1205" s="2"/>
      <c r="X1205" s="2"/>
      <c r="Y1205" s="2"/>
      <c r="AB1205" s="2"/>
      <c r="AC1205" s="2"/>
      <c r="AD1205" s="2"/>
      <c r="AE1205" s="2"/>
      <c r="AF1205" s="2"/>
      <c r="AG1205" s="2"/>
      <c r="AH1205" s="2"/>
      <c r="AI1205" s="2"/>
      <c r="AJ1205" s="2"/>
      <c r="AK1205" s="2"/>
      <c r="BK1205" s="2"/>
      <c r="BL1205" s="2"/>
      <c r="BN1205" s="2"/>
      <c r="BO1205" s="2"/>
    </row>
    <row r="1206" ht="12.75" customHeight="1">
      <c r="D1206" s="2"/>
      <c r="G1206" s="2"/>
      <c r="I1206" s="2"/>
      <c r="J1206" s="2"/>
      <c r="K1206" s="2"/>
      <c r="L1206" s="2"/>
      <c r="M1206" s="2"/>
      <c r="N1206" s="2"/>
      <c r="O1206" s="2"/>
      <c r="P1206" s="2"/>
      <c r="Q1206" s="2"/>
      <c r="R1206" s="2"/>
      <c r="S1206" s="2"/>
      <c r="T1206" s="2"/>
      <c r="U1206" s="2"/>
      <c r="V1206" s="2"/>
      <c r="W1206" s="2"/>
      <c r="X1206" s="2"/>
      <c r="Y1206" s="2"/>
      <c r="AB1206" s="2"/>
      <c r="AC1206" s="2"/>
      <c r="AD1206" s="2"/>
      <c r="AE1206" s="2"/>
      <c r="AF1206" s="2"/>
      <c r="AG1206" s="2"/>
      <c r="AH1206" s="2"/>
      <c r="AI1206" s="2"/>
      <c r="AJ1206" s="2"/>
      <c r="AK1206" s="2"/>
      <c r="BK1206" s="2"/>
      <c r="BL1206" s="2"/>
      <c r="BN1206" s="2"/>
      <c r="BO1206" s="2"/>
    </row>
    <row r="1207" ht="12.75" customHeight="1">
      <c r="D1207" s="2"/>
      <c r="G1207" s="2"/>
      <c r="I1207" s="2"/>
      <c r="J1207" s="2"/>
      <c r="K1207" s="2"/>
      <c r="L1207" s="2"/>
      <c r="M1207" s="2"/>
      <c r="N1207" s="2"/>
      <c r="O1207" s="2"/>
      <c r="P1207" s="2"/>
      <c r="Q1207" s="2"/>
      <c r="R1207" s="2"/>
      <c r="S1207" s="2"/>
      <c r="T1207" s="2"/>
      <c r="U1207" s="2"/>
      <c r="V1207" s="2"/>
      <c r="W1207" s="2"/>
      <c r="X1207" s="2"/>
      <c r="Y1207" s="2"/>
      <c r="AB1207" s="2"/>
      <c r="AC1207" s="2"/>
      <c r="AD1207" s="2"/>
      <c r="AE1207" s="2"/>
      <c r="AF1207" s="2"/>
      <c r="AG1207" s="2"/>
      <c r="AH1207" s="2"/>
      <c r="AI1207" s="2"/>
      <c r="AJ1207" s="2"/>
      <c r="AK1207" s="2"/>
      <c r="BK1207" s="2"/>
      <c r="BL1207" s="2"/>
      <c r="BN1207" s="2"/>
      <c r="BO1207" s="2"/>
    </row>
    <row r="1208" ht="12.75" customHeight="1">
      <c r="D1208" s="2"/>
      <c r="G1208" s="2"/>
      <c r="I1208" s="2"/>
      <c r="J1208" s="2"/>
      <c r="K1208" s="2"/>
      <c r="L1208" s="2"/>
      <c r="M1208" s="2"/>
      <c r="N1208" s="2"/>
      <c r="O1208" s="2"/>
      <c r="P1208" s="2"/>
      <c r="Q1208" s="2"/>
      <c r="R1208" s="2"/>
      <c r="S1208" s="2"/>
      <c r="T1208" s="2"/>
      <c r="U1208" s="2"/>
      <c r="V1208" s="2"/>
      <c r="W1208" s="2"/>
      <c r="X1208" s="2"/>
      <c r="Y1208" s="2"/>
      <c r="AB1208" s="2"/>
      <c r="AC1208" s="2"/>
      <c r="AD1208" s="2"/>
      <c r="AE1208" s="2"/>
      <c r="AF1208" s="2"/>
      <c r="AG1208" s="2"/>
      <c r="AH1208" s="2"/>
      <c r="AI1208" s="2"/>
      <c r="AJ1208" s="2"/>
      <c r="AK1208" s="2"/>
      <c r="BK1208" s="2"/>
      <c r="BL1208" s="2"/>
      <c r="BN1208" s="2"/>
      <c r="BO1208" s="2"/>
    </row>
    <row r="1209" ht="12.75" customHeight="1">
      <c r="D1209" s="2"/>
      <c r="G1209" s="2"/>
      <c r="I1209" s="2"/>
      <c r="J1209" s="2"/>
      <c r="K1209" s="2"/>
      <c r="L1209" s="2"/>
      <c r="M1209" s="2"/>
      <c r="N1209" s="2"/>
      <c r="O1209" s="2"/>
      <c r="P1209" s="2"/>
      <c r="Q1209" s="2"/>
      <c r="R1209" s="2"/>
      <c r="S1209" s="2"/>
      <c r="T1209" s="2"/>
      <c r="U1209" s="2"/>
      <c r="V1209" s="2"/>
      <c r="W1209" s="2"/>
      <c r="X1209" s="2"/>
      <c r="Y1209" s="2"/>
      <c r="AB1209" s="2"/>
      <c r="AC1209" s="2"/>
      <c r="AD1209" s="2"/>
      <c r="AE1209" s="2"/>
      <c r="AF1209" s="2"/>
      <c r="AG1209" s="2"/>
      <c r="AH1209" s="2"/>
      <c r="AI1209" s="2"/>
      <c r="AJ1209" s="2"/>
      <c r="AK1209" s="2"/>
      <c r="BK1209" s="2"/>
      <c r="BL1209" s="2"/>
      <c r="BN1209" s="2"/>
      <c r="BO1209" s="2"/>
    </row>
    <row r="1210" ht="12.75" customHeight="1">
      <c r="D1210" s="2"/>
      <c r="G1210" s="2"/>
      <c r="I1210" s="2"/>
      <c r="J1210" s="2"/>
      <c r="K1210" s="2"/>
      <c r="L1210" s="2"/>
      <c r="M1210" s="2"/>
      <c r="N1210" s="2"/>
      <c r="O1210" s="2"/>
      <c r="P1210" s="2"/>
      <c r="Q1210" s="2"/>
      <c r="R1210" s="2"/>
      <c r="S1210" s="2"/>
      <c r="T1210" s="2"/>
      <c r="U1210" s="2"/>
      <c r="V1210" s="2"/>
      <c r="W1210" s="2"/>
      <c r="X1210" s="2"/>
      <c r="Y1210" s="2"/>
      <c r="AB1210" s="2"/>
      <c r="AC1210" s="2"/>
      <c r="AD1210" s="2"/>
      <c r="AE1210" s="2"/>
      <c r="AF1210" s="2"/>
      <c r="AG1210" s="2"/>
      <c r="AH1210" s="2"/>
      <c r="AI1210" s="2"/>
      <c r="AJ1210" s="2"/>
      <c r="AK1210" s="2"/>
      <c r="BK1210" s="2"/>
      <c r="BL1210" s="2"/>
      <c r="BN1210" s="2"/>
      <c r="BO1210" s="2"/>
    </row>
    <row r="1211" ht="12.75" customHeight="1">
      <c r="D1211" s="2"/>
      <c r="G1211" s="2"/>
      <c r="I1211" s="2"/>
      <c r="J1211" s="2"/>
      <c r="K1211" s="2"/>
      <c r="L1211" s="2"/>
      <c r="M1211" s="2"/>
      <c r="N1211" s="2"/>
      <c r="O1211" s="2"/>
      <c r="P1211" s="2"/>
      <c r="Q1211" s="2"/>
      <c r="R1211" s="2"/>
      <c r="S1211" s="2"/>
      <c r="T1211" s="2"/>
      <c r="U1211" s="2"/>
      <c r="V1211" s="2"/>
      <c r="W1211" s="2"/>
      <c r="X1211" s="2"/>
      <c r="Y1211" s="2"/>
      <c r="AB1211" s="2"/>
      <c r="AC1211" s="2"/>
      <c r="AD1211" s="2"/>
      <c r="AE1211" s="2"/>
      <c r="AF1211" s="2"/>
      <c r="AG1211" s="2"/>
      <c r="AH1211" s="2"/>
      <c r="AI1211" s="2"/>
      <c r="AJ1211" s="2"/>
      <c r="AK1211" s="2"/>
      <c r="BK1211" s="2"/>
      <c r="BL1211" s="2"/>
      <c r="BN1211" s="2"/>
      <c r="BO1211" s="2"/>
    </row>
    <row r="1212" ht="12.75" customHeight="1">
      <c r="D1212" s="2"/>
      <c r="G1212" s="2"/>
      <c r="I1212" s="2"/>
      <c r="J1212" s="2"/>
      <c r="K1212" s="2"/>
      <c r="L1212" s="2"/>
      <c r="M1212" s="2"/>
      <c r="N1212" s="2"/>
      <c r="O1212" s="2"/>
      <c r="P1212" s="2"/>
      <c r="Q1212" s="2"/>
      <c r="R1212" s="2"/>
      <c r="S1212" s="2"/>
      <c r="T1212" s="2"/>
      <c r="U1212" s="2"/>
      <c r="V1212" s="2"/>
      <c r="W1212" s="2"/>
      <c r="X1212" s="2"/>
      <c r="Y1212" s="2"/>
      <c r="AB1212" s="2"/>
      <c r="AC1212" s="2"/>
      <c r="AD1212" s="2"/>
      <c r="AE1212" s="2"/>
      <c r="AF1212" s="2"/>
      <c r="AG1212" s="2"/>
      <c r="AH1212" s="2"/>
      <c r="AI1212" s="2"/>
      <c r="AJ1212" s="2"/>
      <c r="AK1212" s="2"/>
      <c r="BK1212" s="2"/>
      <c r="BL1212" s="2"/>
      <c r="BN1212" s="2"/>
      <c r="BO1212" s="2"/>
    </row>
    <row r="1213" ht="12.75" customHeight="1">
      <c r="D1213" s="2"/>
      <c r="G1213" s="2"/>
      <c r="I1213" s="2"/>
      <c r="J1213" s="2"/>
      <c r="K1213" s="2"/>
      <c r="L1213" s="2"/>
      <c r="M1213" s="2"/>
      <c r="N1213" s="2"/>
      <c r="O1213" s="2"/>
      <c r="P1213" s="2"/>
      <c r="Q1213" s="2"/>
      <c r="R1213" s="2"/>
      <c r="S1213" s="2"/>
      <c r="T1213" s="2"/>
      <c r="U1213" s="2"/>
      <c r="V1213" s="2"/>
      <c r="W1213" s="2"/>
      <c r="X1213" s="2"/>
      <c r="Y1213" s="2"/>
      <c r="AB1213" s="2"/>
      <c r="AC1213" s="2"/>
      <c r="AD1213" s="2"/>
      <c r="AE1213" s="2"/>
      <c r="AF1213" s="2"/>
      <c r="AG1213" s="2"/>
      <c r="AH1213" s="2"/>
      <c r="AI1213" s="2"/>
      <c r="AJ1213" s="2"/>
      <c r="AK1213" s="2"/>
      <c r="BK1213" s="2"/>
      <c r="BL1213" s="2"/>
      <c r="BN1213" s="2"/>
      <c r="BO1213" s="2"/>
    </row>
    <row r="1214" ht="12.75" customHeight="1">
      <c r="D1214" s="2"/>
      <c r="G1214" s="2"/>
      <c r="I1214" s="2"/>
      <c r="J1214" s="2"/>
      <c r="K1214" s="2"/>
      <c r="L1214" s="2"/>
      <c r="M1214" s="2"/>
      <c r="N1214" s="2"/>
      <c r="O1214" s="2"/>
      <c r="P1214" s="2"/>
      <c r="Q1214" s="2"/>
      <c r="R1214" s="2"/>
      <c r="S1214" s="2"/>
      <c r="T1214" s="2"/>
      <c r="U1214" s="2"/>
      <c r="V1214" s="2"/>
      <c r="W1214" s="2"/>
      <c r="X1214" s="2"/>
      <c r="Y1214" s="2"/>
      <c r="AB1214" s="2"/>
      <c r="AC1214" s="2"/>
      <c r="AD1214" s="2"/>
      <c r="AE1214" s="2"/>
      <c r="AF1214" s="2"/>
      <c r="AG1214" s="2"/>
      <c r="AH1214" s="2"/>
      <c r="AI1214" s="2"/>
      <c r="AJ1214" s="2"/>
      <c r="AK1214" s="2"/>
      <c r="BK1214" s="2"/>
      <c r="BL1214" s="2"/>
      <c r="BN1214" s="2"/>
      <c r="BO1214" s="2"/>
    </row>
    <row r="1215" ht="12.75" customHeight="1">
      <c r="D1215" s="2"/>
      <c r="G1215" s="2"/>
      <c r="I1215" s="2"/>
      <c r="J1215" s="2"/>
      <c r="K1215" s="2"/>
      <c r="L1215" s="2"/>
      <c r="M1215" s="2"/>
      <c r="N1215" s="2"/>
      <c r="O1215" s="2"/>
      <c r="P1215" s="2"/>
      <c r="Q1215" s="2"/>
      <c r="R1215" s="2"/>
      <c r="S1215" s="2"/>
      <c r="T1215" s="2"/>
      <c r="U1215" s="2"/>
      <c r="V1215" s="2"/>
      <c r="W1215" s="2"/>
      <c r="X1215" s="2"/>
      <c r="Y1215" s="2"/>
      <c r="AB1215" s="2"/>
      <c r="AC1215" s="2"/>
      <c r="AD1215" s="2"/>
      <c r="AE1215" s="2"/>
      <c r="AF1215" s="2"/>
      <c r="AG1215" s="2"/>
      <c r="AH1215" s="2"/>
      <c r="AI1215" s="2"/>
      <c r="AJ1215" s="2"/>
      <c r="AK1215" s="2"/>
      <c r="BK1215" s="2"/>
      <c r="BL1215" s="2"/>
      <c r="BN1215" s="2"/>
      <c r="BO1215" s="2"/>
    </row>
    <row r="1216" ht="12.75" customHeight="1">
      <c r="D1216" s="2"/>
      <c r="G1216" s="2"/>
      <c r="I1216" s="2"/>
      <c r="J1216" s="2"/>
      <c r="K1216" s="2"/>
      <c r="L1216" s="2"/>
      <c r="M1216" s="2"/>
      <c r="N1216" s="2"/>
      <c r="O1216" s="2"/>
      <c r="P1216" s="2"/>
      <c r="Q1216" s="2"/>
      <c r="R1216" s="2"/>
      <c r="S1216" s="2"/>
      <c r="T1216" s="2"/>
      <c r="U1216" s="2"/>
      <c r="V1216" s="2"/>
      <c r="W1216" s="2"/>
      <c r="X1216" s="2"/>
      <c r="Y1216" s="2"/>
      <c r="AB1216" s="2"/>
      <c r="AC1216" s="2"/>
      <c r="AD1216" s="2"/>
      <c r="AE1216" s="2"/>
      <c r="AF1216" s="2"/>
      <c r="AG1216" s="2"/>
      <c r="AH1216" s="2"/>
      <c r="AI1216" s="2"/>
      <c r="AJ1216" s="2"/>
      <c r="AK1216" s="2"/>
      <c r="BK1216" s="2"/>
      <c r="BL1216" s="2"/>
      <c r="BN1216" s="2"/>
      <c r="BO1216" s="2"/>
    </row>
    <row r="1217" ht="12.75" customHeight="1">
      <c r="D1217" s="2"/>
      <c r="G1217" s="2"/>
      <c r="I1217" s="2"/>
      <c r="J1217" s="2"/>
      <c r="K1217" s="2"/>
      <c r="L1217" s="2"/>
      <c r="M1217" s="2"/>
      <c r="N1217" s="2"/>
      <c r="O1217" s="2"/>
      <c r="P1217" s="2"/>
      <c r="Q1217" s="2"/>
      <c r="R1217" s="2"/>
      <c r="S1217" s="2"/>
      <c r="T1217" s="2"/>
      <c r="U1217" s="2"/>
      <c r="V1217" s="2"/>
      <c r="W1217" s="2"/>
      <c r="X1217" s="2"/>
      <c r="Y1217" s="2"/>
      <c r="AB1217" s="2"/>
      <c r="AC1217" s="2"/>
      <c r="AD1217" s="2"/>
      <c r="AE1217" s="2"/>
      <c r="AF1217" s="2"/>
      <c r="AG1217" s="2"/>
      <c r="AH1217" s="2"/>
      <c r="AI1217" s="2"/>
      <c r="AJ1217" s="2"/>
      <c r="AK1217" s="2"/>
      <c r="BK1217" s="2"/>
      <c r="BL1217" s="2"/>
      <c r="BN1217" s="2"/>
      <c r="BO1217" s="2"/>
    </row>
    <row r="1218" ht="12.75" customHeight="1">
      <c r="D1218" s="2"/>
      <c r="G1218" s="2"/>
      <c r="I1218" s="2"/>
      <c r="J1218" s="2"/>
      <c r="K1218" s="2"/>
      <c r="L1218" s="2"/>
      <c r="M1218" s="2"/>
      <c r="N1218" s="2"/>
      <c r="O1218" s="2"/>
      <c r="P1218" s="2"/>
      <c r="Q1218" s="2"/>
      <c r="R1218" s="2"/>
      <c r="S1218" s="2"/>
      <c r="T1218" s="2"/>
      <c r="U1218" s="2"/>
      <c r="V1218" s="2"/>
      <c r="W1218" s="2"/>
      <c r="X1218" s="2"/>
      <c r="Y1218" s="2"/>
      <c r="AB1218" s="2"/>
      <c r="AC1218" s="2"/>
      <c r="AD1218" s="2"/>
      <c r="AE1218" s="2"/>
      <c r="AF1218" s="2"/>
      <c r="AG1218" s="2"/>
      <c r="AH1218" s="2"/>
      <c r="AI1218" s="2"/>
      <c r="AJ1218" s="2"/>
      <c r="AK1218" s="2"/>
      <c r="BK1218" s="2"/>
      <c r="BL1218" s="2"/>
      <c r="BN1218" s="2"/>
      <c r="BO1218" s="2"/>
    </row>
    <row r="1219" ht="12.75" customHeight="1">
      <c r="D1219" s="2"/>
      <c r="G1219" s="2"/>
      <c r="I1219" s="2"/>
      <c r="J1219" s="2"/>
      <c r="K1219" s="2"/>
      <c r="L1219" s="2"/>
      <c r="M1219" s="2"/>
      <c r="N1219" s="2"/>
      <c r="O1219" s="2"/>
      <c r="P1219" s="2"/>
      <c r="Q1219" s="2"/>
      <c r="R1219" s="2"/>
      <c r="S1219" s="2"/>
      <c r="T1219" s="2"/>
      <c r="U1219" s="2"/>
      <c r="V1219" s="2"/>
      <c r="W1219" s="2"/>
      <c r="X1219" s="2"/>
      <c r="Y1219" s="2"/>
      <c r="AB1219" s="2"/>
      <c r="AC1219" s="2"/>
      <c r="AD1219" s="2"/>
      <c r="AE1219" s="2"/>
      <c r="AF1219" s="2"/>
      <c r="AG1219" s="2"/>
      <c r="AH1219" s="2"/>
      <c r="AI1219" s="2"/>
      <c r="AJ1219" s="2"/>
      <c r="AK1219" s="2"/>
      <c r="BK1219" s="2"/>
      <c r="BL1219" s="2"/>
      <c r="BN1219" s="2"/>
      <c r="BO1219" s="2"/>
    </row>
    <row r="1220" ht="12.75" customHeight="1">
      <c r="D1220" s="2"/>
      <c r="G1220" s="2"/>
      <c r="I1220" s="2"/>
      <c r="J1220" s="2"/>
      <c r="K1220" s="2"/>
      <c r="L1220" s="2"/>
      <c r="M1220" s="2"/>
      <c r="N1220" s="2"/>
      <c r="O1220" s="2"/>
      <c r="P1220" s="2"/>
      <c r="Q1220" s="2"/>
      <c r="R1220" s="2"/>
      <c r="S1220" s="2"/>
      <c r="T1220" s="2"/>
      <c r="U1220" s="2"/>
      <c r="V1220" s="2"/>
      <c r="W1220" s="2"/>
      <c r="X1220" s="2"/>
      <c r="Y1220" s="2"/>
      <c r="AB1220" s="2"/>
      <c r="AC1220" s="2"/>
      <c r="AD1220" s="2"/>
      <c r="AE1220" s="2"/>
      <c r="AF1220" s="2"/>
      <c r="AG1220" s="2"/>
      <c r="AH1220" s="2"/>
      <c r="AI1220" s="2"/>
      <c r="AJ1220" s="2"/>
      <c r="AK1220" s="2"/>
      <c r="BK1220" s="2"/>
      <c r="BL1220" s="2"/>
      <c r="BN1220" s="2"/>
      <c r="BO1220" s="2"/>
    </row>
    <row r="1221" ht="12.75" customHeight="1">
      <c r="D1221" s="2"/>
      <c r="G1221" s="2"/>
      <c r="I1221" s="2"/>
      <c r="J1221" s="2"/>
      <c r="K1221" s="2"/>
      <c r="L1221" s="2"/>
      <c r="M1221" s="2"/>
      <c r="N1221" s="2"/>
      <c r="O1221" s="2"/>
      <c r="P1221" s="2"/>
      <c r="Q1221" s="2"/>
      <c r="R1221" s="2"/>
      <c r="S1221" s="2"/>
      <c r="T1221" s="2"/>
      <c r="U1221" s="2"/>
      <c r="V1221" s="2"/>
      <c r="W1221" s="2"/>
      <c r="X1221" s="2"/>
      <c r="Y1221" s="2"/>
      <c r="AB1221" s="2"/>
      <c r="AC1221" s="2"/>
      <c r="AD1221" s="2"/>
      <c r="AE1221" s="2"/>
      <c r="AF1221" s="2"/>
      <c r="AG1221" s="2"/>
      <c r="AH1221" s="2"/>
      <c r="AI1221" s="2"/>
      <c r="AJ1221" s="2"/>
      <c r="AK1221" s="2"/>
      <c r="BK1221" s="2"/>
      <c r="BL1221" s="2"/>
      <c r="BN1221" s="2"/>
      <c r="BO1221" s="2"/>
    </row>
    <row r="1222" ht="12.75" customHeight="1">
      <c r="D1222" s="2"/>
      <c r="G1222" s="2"/>
      <c r="I1222" s="2"/>
      <c r="J1222" s="2"/>
      <c r="K1222" s="2"/>
      <c r="L1222" s="2"/>
      <c r="M1222" s="2"/>
      <c r="N1222" s="2"/>
      <c r="O1222" s="2"/>
      <c r="P1222" s="2"/>
      <c r="Q1222" s="2"/>
      <c r="R1222" s="2"/>
      <c r="S1222" s="2"/>
      <c r="T1222" s="2"/>
      <c r="U1222" s="2"/>
      <c r="V1222" s="2"/>
      <c r="W1222" s="2"/>
      <c r="X1222" s="2"/>
      <c r="Y1222" s="2"/>
      <c r="AB1222" s="2"/>
      <c r="AC1222" s="2"/>
      <c r="AD1222" s="2"/>
      <c r="AE1222" s="2"/>
      <c r="AF1222" s="2"/>
      <c r="AG1222" s="2"/>
      <c r="AH1222" s="2"/>
      <c r="AI1222" s="2"/>
      <c r="AJ1222" s="2"/>
      <c r="AK1222" s="2"/>
      <c r="BK1222" s="2"/>
      <c r="BL1222" s="2"/>
      <c r="BN1222" s="2"/>
      <c r="BO1222" s="2"/>
    </row>
    <row r="1223" ht="12.75" customHeight="1">
      <c r="D1223" s="2"/>
      <c r="G1223" s="2"/>
      <c r="I1223" s="2"/>
      <c r="J1223" s="2"/>
      <c r="K1223" s="2"/>
      <c r="L1223" s="2"/>
      <c r="M1223" s="2"/>
      <c r="N1223" s="2"/>
      <c r="O1223" s="2"/>
      <c r="P1223" s="2"/>
      <c r="Q1223" s="2"/>
      <c r="R1223" s="2"/>
      <c r="S1223" s="2"/>
      <c r="T1223" s="2"/>
      <c r="U1223" s="2"/>
      <c r="V1223" s="2"/>
      <c r="W1223" s="2"/>
      <c r="X1223" s="2"/>
      <c r="Y1223" s="2"/>
      <c r="AB1223" s="2"/>
      <c r="AC1223" s="2"/>
      <c r="AD1223" s="2"/>
      <c r="AE1223" s="2"/>
      <c r="AF1223" s="2"/>
      <c r="AG1223" s="2"/>
      <c r="AH1223" s="2"/>
      <c r="AI1223" s="2"/>
      <c r="AJ1223" s="2"/>
      <c r="AK1223" s="2"/>
      <c r="BK1223" s="2"/>
      <c r="BL1223" s="2"/>
      <c r="BN1223" s="2"/>
      <c r="BO1223" s="2"/>
    </row>
    <row r="1224" ht="12.75" customHeight="1">
      <c r="D1224" s="2"/>
      <c r="G1224" s="2"/>
      <c r="I1224" s="2"/>
      <c r="J1224" s="2"/>
      <c r="K1224" s="2"/>
      <c r="L1224" s="2"/>
      <c r="M1224" s="2"/>
      <c r="N1224" s="2"/>
      <c r="O1224" s="2"/>
      <c r="P1224" s="2"/>
      <c r="Q1224" s="2"/>
      <c r="R1224" s="2"/>
      <c r="S1224" s="2"/>
      <c r="T1224" s="2"/>
      <c r="U1224" s="2"/>
      <c r="V1224" s="2"/>
      <c r="W1224" s="2"/>
      <c r="X1224" s="2"/>
      <c r="Y1224" s="2"/>
      <c r="AB1224" s="2"/>
      <c r="AC1224" s="2"/>
      <c r="AD1224" s="2"/>
      <c r="AE1224" s="2"/>
      <c r="AF1224" s="2"/>
      <c r="AG1224" s="2"/>
      <c r="AH1224" s="2"/>
      <c r="AI1224" s="2"/>
      <c r="AJ1224" s="2"/>
      <c r="AK1224" s="2"/>
      <c r="BK1224" s="2"/>
      <c r="BL1224" s="2"/>
      <c r="BN1224" s="2"/>
      <c r="BO1224" s="2"/>
    </row>
    <row r="1225" ht="12.75" customHeight="1">
      <c r="D1225" s="2"/>
      <c r="G1225" s="2"/>
      <c r="I1225" s="2"/>
      <c r="J1225" s="2"/>
      <c r="K1225" s="2"/>
      <c r="L1225" s="2"/>
      <c r="M1225" s="2"/>
      <c r="N1225" s="2"/>
      <c r="O1225" s="2"/>
      <c r="P1225" s="2"/>
      <c r="Q1225" s="2"/>
      <c r="R1225" s="2"/>
      <c r="S1225" s="2"/>
      <c r="T1225" s="2"/>
      <c r="U1225" s="2"/>
      <c r="V1225" s="2"/>
      <c r="W1225" s="2"/>
      <c r="X1225" s="2"/>
      <c r="Y1225" s="2"/>
      <c r="AB1225" s="2"/>
      <c r="AC1225" s="2"/>
      <c r="AD1225" s="2"/>
      <c r="AE1225" s="2"/>
      <c r="AF1225" s="2"/>
      <c r="AG1225" s="2"/>
      <c r="AH1225" s="2"/>
      <c r="AI1225" s="2"/>
      <c r="AJ1225" s="2"/>
      <c r="AK1225" s="2"/>
      <c r="BK1225" s="2"/>
      <c r="BL1225" s="2"/>
      <c r="BN1225" s="2"/>
      <c r="BO1225" s="2"/>
    </row>
    <row r="1226" ht="12.75" customHeight="1">
      <c r="D1226" s="2"/>
      <c r="G1226" s="2"/>
      <c r="I1226" s="2"/>
      <c r="J1226" s="2"/>
      <c r="K1226" s="2"/>
      <c r="L1226" s="2"/>
      <c r="M1226" s="2"/>
      <c r="N1226" s="2"/>
      <c r="O1226" s="2"/>
      <c r="P1226" s="2"/>
      <c r="Q1226" s="2"/>
      <c r="R1226" s="2"/>
      <c r="S1226" s="2"/>
      <c r="T1226" s="2"/>
      <c r="U1226" s="2"/>
      <c r="V1226" s="2"/>
      <c r="W1226" s="2"/>
      <c r="X1226" s="2"/>
      <c r="Y1226" s="2"/>
      <c r="AB1226" s="2"/>
      <c r="AC1226" s="2"/>
      <c r="AD1226" s="2"/>
      <c r="AE1226" s="2"/>
      <c r="AF1226" s="2"/>
      <c r="AG1226" s="2"/>
      <c r="AH1226" s="2"/>
      <c r="AI1226" s="2"/>
      <c r="AJ1226" s="2"/>
      <c r="AK1226" s="2"/>
      <c r="BK1226" s="2"/>
      <c r="BL1226" s="2"/>
      <c r="BN1226" s="2"/>
      <c r="BO1226" s="2"/>
    </row>
    <row r="1227" ht="12.75" customHeight="1">
      <c r="D1227" s="2"/>
      <c r="G1227" s="2"/>
      <c r="I1227" s="2"/>
      <c r="J1227" s="2"/>
      <c r="K1227" s="2"/>
      <c r="L1227" s="2"/>
      <c r="M1227" s="2"/>
      <c r="N1227" s="2"/>
      <c r="O1227" s="2"/>
      <c r="P1227" s="2"/>
      <c r="Q1227" s="2"/>
      <c r="R1227" s="2"/>
      <c r="S1227" s="2"/>
      <c r="T1227" s="2"/>
      <c r="U1227" s="2"/>
      <c r="V1227" s="2"/>
      <c r="W1227" s="2"/>
      <c r="X1227" s="2"/>
      <c r="Y1227" s="2"/>
      <c r="AB1227" s="2"/>
      <c r="AC1227" s="2"/>
      <c r="AD1227" s="2"/>
      <c r="AE1227" s="2"/>
      <c r="AF1227" s="2"/>
      <c r="AG1227" s="2"/>
      <c r="AH1227" s="2"/>
      <c r="AI1227" s="2"/>
      <c r="AJ1227" s="2"/>
      <c r="AK1227" s="2"/>
      <c r="BK1227" s="2"/>
      <c r="BL1227" s="2"/>
      <c r="BN1227" s="2"/>
      <c r="BO1227" s="2"/>
    </row>
    <row r="1228" ht="12.75" customHeight="1">
      <c r="D1228" s="2"/>
      <c r="G1228" s="2"/>
      <c r="I1228" s="2"/>
      <c r="J1228" s="2"/>
      <c r="K1228" s="2"/>
      <c r="L1228" s="2"/>
      <c r="M1228" s="2"/>
      <c r="N1228" s="2"/>
      <c r="O1228" s="2"/>
      <c r="P1228" s="2"/>
      <c r="Q1228" s="2"/>
      <c r="R1228" s="2"/>
      <c r="S1228" s="2"/>
      <c r="T1228" s="2"/>
      <c r="U1228" s="2"/>
      <c r="V1228" s="2"/>
      <c r="W1228" s="2"/>
      <c r="X1228" s="2"/>
      <c r="Y1228" s="2"/>
      <c r="AB1228" s="2"/>
      <c r="AC1228" s="2"/>
      <c r="AD1228" s="2"/>
      <c r="AE1228" s="2"/>
      <c r="AF1228" s="2"/>
      <c r="AG1228" s="2"/>
      <c r="AH1228" s="2"/>
      <c r="AI1228" s="2"/>
      <c r="AJ1228" s="2"/>
      <c r="AK1228" s="2"/>
      <c r="BK1228" s="2"/>
      <c r="BL1228" s="2"/>
      <c r="BN1228" s="2"/>
      <c r="BO1228" s="2"/>
    </row>
    <row r="1229" ht="12.75" customHeight="1">
      <c r="D1229" s="2"/>
      <c r="G1229" s="2"/>
      <c r="I1229" s="2"/>
      <c r="J1229" s="2"/>
      <c r="K1229" s="2"/>
      <c r="L1229" s="2"/>
      <c r="M1229" s="2"/>
      <c r="N1229" s="2"/>
      <c r="O1229" s="2"/>
      <c r="P1229" s="2"/>
      <c r="Q1229" s="2"/>
      <c r="R1229" s="2"/>
      <c r="S1229" s="2"/>
      <c r="T1229" s="2"/>
      <c r="U1229" s="2"/>
      <c r="V1229" s="2"/>
      <c r="W1229" s="2"/>
      <c r="X1229" s="2"/>
      <c r="Y1229" s="2"/>
      <c r="AB1229" s="2"/>
      <c r="AC1229" s="2"/>
      <c r="AD1229" s="2"/>
      <c r="AE1229" s="2"/>
      <c r="AF1229" s="2"/>
      <c r="AG1229" s="2"/>
      <c r="AH1229" s="2"/>
      <c r="AI1229" s="2"/>
      <c r="AJ1229" s="2"/>
      <c r="AK1229" s="2"/>
      <c r="BK1229" s="2"/>
      <c r="BL1229" s="2"/>
      <c r="BN1229" s="2"/>
      <c r="BO1229" s="2"/>
    </row>
    <row r="1230" ht="12.75" customHeight="1">
      <c r="D1230" s="2"/>
      <c r="G1230" s="2"/>
      <c r="I1230" s="2"/>
      <c r="J1230" s="2"/>
      <c r="K1230" s="2"/>
      <c r="L1230" s="2"/>
      <c r="M1230" s="2"/>
      <c r="N1230" s="2"/>
      <c r="O1230" s="2"/>
      <c r="P1230" s="2"/>
      <c r="Q1230" s="2"/>
      <c r="R1230" s="2"/>
      <c r="S1230" s="2"/>
      <c r="T1230" s="2"/>
      <c r="U1230" s="2"/>
      <c r="V1230" s="2"/>
      <c r="W1230" s="2"/>
      <c r="X1230" s="2"/>
      <c r="Y1230" s="2"/>
      <c r="AB1230" s="2"/>
      <c r="AC1230" s="2"/>
      <c r="AD1230" s="2"/>
      <c r="AE1230" s="2"/>
      <c r="AF1230" s="2"/>
      <c r="AG1230" s="2"/>
      <c r="AH1230" s="2"/>
      <c r="AI1230" s="2"/>
      <c r="AJ1230" s="2"/>
      <c r="AK1230" s="2"/>
      <c r="BK1230" s="2"/>
      <c r="BL1230" s="2"/>
      <c r="BN1230" s="2"/>
      <c r="BO1230" s="2"/>
    </row>
    <row r="1231" ht="12.75" customHeight="1">
      <c r="D1231" s="2"/>
      <c r="G1231" s="2"/>
      <c r="I1231" s="2"/>
      <c r="J1231" s="2"/>
      <c r="K1231" s="2"/>
      <c r="L1231" s="2"/>
      <c r="M1231" s="2"/>
      <c r="N1231" s="2"/>
      <c r="O1231" s="2"/>
      <c r="P1231" s="2"/>
      <c r="Q1231" s="2"/>
      <c r="R1231" s="2"/>
      <c r="S1231" s="2"/>
      <c r="T1231" s="2"/>
      <c r="U1231" s="2"/>
      <c r="V1231" s="2"/>
      <c r="W1231" s="2"/>
      <c r="X1231" s="2"/>
      <c r="Y1231" s="2"/>
      <c r="AB1231" s="2"/>
      <c r="AC1231" s="2"/>
      <c r="AD1231" s="2"/>
      <c r="AE1231" s="2"/>
      <c r="AF1231" s="2"/>
      <c r="AG1231" s="2"/>
      <c r="AH1231" s="2"/>
      <c r="AI1231" s="2"/>
      <c r="AJ1231" s="2"/>
      <c r="AK1231" s="2"/>
      <c r="BK1231" s="2"/>
      <c r="BL1231" s="2"/>
      <c r="BN1231" s="2"/>
      <c r="BO1231" s="2"/>
    </row>
    <row r="1232" ht="12.75" customHeight="1">
      <c r="D1232" s="2"/>
      <c r="G1232" s="2"/>
      <c r="I1232" s="2"/>
      <c r="J1232" s="2"/>
      <c r="K1232" s="2"/>
      <c r="L1232" s="2"/>
      <c r="M1232" s="2"/>
      <c r="N1232" s="2"/>
      <c r="O1232" s="2"/>
      <c r="P1232" s="2"/>
      <c r="Q1232" s="2"/>
      <c r="R1232" s="2"/>
      <c r="S1232" s="2"/>
      <c r="T1232" s="2"/>
      <c r="U1232" s="2"/>
      <c r="V1232" s="2"/>
      <c r="W1232" s="2"/>
      <c r="X1232" s="2"/>
      <c r="Y1232" s="2"/>
      <c r="AB1232" s="2"/>
      <c r="AC1232" s="2"/>
      <c r="AD1232" s="2"/>
      <c r="AE1232" s="2"/>
      <c r="AF1232" s="2"/>
      <c r="AG1232" s="2"/>
      <c r="AH1232" s="2"/>
      <c r="AI1232" s="2"/>
      <c r="AJ1232" s="2"/>
      <c r="AK1232" s="2"/>
      <c r="BK1232" s="2"/>
      <c r="BL1232" s="2"/>
      <c r="BN1232" s="2"/>
      <c r="BO1232" s="2"/>
    </row>
    <row r="1233" ht="12.75" customHeight="1">
      <c r="D1233" s="2"/>
      <c r="G1233" s="2"/>
      <c r="I1233" s="2"/>
      <c r="J1233" s="2"/>
      <c r="K1233" s="2"/>
      <c r="L1233" s="2"/>
      <c r="M1233" s="2"/>
      <c r="N1233" s="2"/>
      <c r="O1233" s="2"/>
      <c r="P1233" s="2"/>
      <c r="Q1233" s="2"/>
      <c r="R1233" s="2"/>
      <c r="S1233" s="2"/>
      <c r="T1233" s="2"/>
      <c r="U1233" s="2"/>
      <c r="V1233" s="2"/>
      <c r="W1233" s="2"/>
      <c r="X1233" s="2"/>
      <c r="Y1233" s="2"/>
      <c r="AB1233" s="2"/>
      <c r="AC1233" s="2"/>
      <c r="AD1233" s="2"/>
      <c r="AE1233" s="2"/>
      <c r="AF1233" s="2"/>
      <c r="AG1233" s="2"/>
      <c r="AH1233" s="2"/>
      <c r="AI1233" s="2"/>
      <c r="AJ1233" s="2"/>
      <c r="AK1233" s="2"/>
      <c r="BK1233" s="2"/>
      <c r="BL1233" s="2"/>
      <c r="BN1233" s="2"/>
      <c r="BO1233" s="2"/>
    </row>
    <row r="1234" ht="12.75" customHeight="1">
      <c r="D1234" s="2"/>
      <c r="G1234" s="2"/>
      <c r="I1234" s="2"/>
      <c r="J1234" s="2"/>
      <c r="K1234" s="2"/>
      <c r="L1234" s="2"/>
      <c r="M1234" s="2"/>
      <c r="N1234" s="2"/>
      <c r="O1234" s="2"/>
      <c r="P1234" s="2"/>
      <c r="Q1234" s="2"/>
      <c r="R1234" s="2"/>
      <c r="S1234" s="2"/>
      <c r="T1234" s="2"/>
      <c r="U1234" s="2"/>
      <c r="V1234" s="2"/>
      <c r="W1234" s="2"/>
      <c r="X1234" s="2"/>
      <c r="Y1234" s="2"/>
      <c r="AB1234" s="2"/>
      <c r="AC1234" s="2"/>
      <c r="AD1234" s="2"/>
      <c r="AE1234" s="2"/>
      <c r="AF1234" s="2"/>
      <c r="AG1234" s="2"/>
      <c r="AH1234" s="2"/>
      <c r="AI1234" s="2"/>
      <c r="AJ1234" s="2"/>
      <c r="AK1234" s="2"/>
      <c r="BK1234" s="2"/>
      <c r="BL1234" s="2"/>
      <c r="BN1234" s="2"/>
      <c r="BO1234" s="2"/>
    </row>
    <row r="1235" ht="12.75" customHeight="1">
      <c r="D1235" s="2"/>
      <c r="G1235" s="2"/>
      <c r="I1235" s="2"/>
      <c r="J1235" s="2"/>
      <c r="K1235" s="2"/>
      <c r="L1235" s="2"/>
      <c r="M1235" s="2"/>
      <c r="N1235" s="2"/>
      <c r="O1235" s="2"/>
      <c r="P1235" s="2"/>
      <c r="Q1235" s="2"/>
      <c r="R1235" s="2"/>
      <c r="S1235" s="2"/>
      <c r="T1235" s="2"/>
      <c r="U1235" s="2"/>
      <c r="V1235" s="2"/>
      <c r="W1235" s="2"/>
      <c r="X1235" s="2"/>
      <c r="Y1235" s="2"/>
      <c r="AB1235" s="2"/>
      <c r="AC1235" s="2"/>
      <c r="AD1235" s="2"/>
      <c r="AE1235" s="2"/>
      <c r="AF1235" s="2"/>
      <c r="AG1235" s="2"/>
      <c r="AH1235" s="2"/>
      <c r="AI1235" s="2"/>
      <c r="AJ1235" s="2"/>
      <c r="AK1235" s="2"/>
      <c r="BK1235" s="2"/>
      <c r="BL1235" s="2"/>
      <c r="BN1235" s="2"/>
      <c r="BO1235" s="2"/>
    </row>
    <row r="1236" ht="12.75" customHeight="1">
      <c r="D1236" s="2"/>
      <c r="G1236" s="2"/>
      <c r="I1236" s="2"/>
      <c r="J1236" s="2"/>
      <c r="K1236" s="2"/>
      <c r="L1236" s="2"/>
      <c r="M1236" s="2"/>
      <c r="N1236" s="2"/>
      <c r="O1236" s="2"/>
      <c r="P1236" s="2"/>
      <c r="Q1236" s="2"/>
      <c r="R1236" s="2"/>
      <c r="S1236" s="2"/>
      <c r="T1236" s="2"/>
      <c r="U1236" s="2"/>
      <c r="V1236" s="2"/>
      <c r="W1236" s="2"/>
      <c r="X1236" s="2"/>
      <c r="Y1236" s="2"/>
      <c r="AB1236" s="2"/>
      <c r="AC1236" s="2"/>
      <c r="AD1236" s="2"/>
      <c r="AE1236" s="2"/>
      <c r="AF1236" s="2"/>
      <c r="AG1236" s="2"/>
      <c r="AH1236" s="2"/>
      <c r="AI1236" s="2"/>
      <c r="AJ1236" s="2"/>
      <c r="AK1236" s="2"/>
      <c r="BK1236" s="2"/>
      <c r="BL1236" s="2"/>
      <c r="BN1236" s="2"/>
      <c r="BO1236" s="2"/>
    </row>
    <row r="1237" ht="12.75" customHeight="1">
      <c r="D1237" s="2"/>
      <c r="G1237" s="2"/>
      <c r="I1237" s="2"/>
      <c r="J1237" s="2"/>
      <c r="K1237" s="2"/>
      <c r="L1237" s="2"/>
      <c r="M1237" s="2"/>
      <c r="N1237" s="2"/>
      <c r="O1237" s="2"/>
      <c r="P1237" s="2"/>
      <c r="Q1237" s="2"/>
      <c r="R1237" s="2"/>
      <c r="S1237" s="2"/>
      <c r="T1237" s="2"/>
      <c r="U1237" s="2"/>
      <c r="V1237" s="2"/>
      <c r="W1237" s="2"/>
      <c r="X1237" s="2"/>
      <c r="Y1237" s="2"/>
      <c r="AB1237" s="2"/>
      <c r="AC1237" s="2"/>
      <c r="AD1237" s="2"/>
      <c r="AE1237" s="2"/>
      <c r="AF1237" s="2"/>
      <c r="AG1237" s="2"/>
      <c r="AH1237" s="2"/>
      <c r="AI1237" s="2"/>
      <c r="AJ1237" s="2"/>
      <c r="AK1237" s="2"/>
      <c r="BK1237" s="2"/>
      <c r="BL1237" s="2"/>
      <c r="BN1237" s="2"/>
      <c r="BO1237" s="2"/>
    </row>
    <row r="1238" ht="12.75" customHeight="1">
      <c r="D1238" s="2"/>
      <c r="G1238" s="2"/>
      <c r="I1238" s="2"/>
      <c r="J1238" s="2"/>
      <c r="K1238" s="2"/>
      <c r="L1238" s="2"/>
      <c r="M1238" s="2"/>
      <c r="N1238" s="2"/>
      <c r="O1238" s="2"/>
      <c r="P1238" s="2"/>
      <c r="Q1238" s="2"/>
      <c r="R1238" s="2"/>
      <c r="S1238" s="2"/>
      <c r="T1238" s="2"/>
      <c r="U1238" s="2"/>
      <c r="V1238" s="2"/>
      <c r="W1238" s="2"/>
      <c r="X1238" s="2"/>
      <c r="Y1238" s="2"/>
      <c r="AB1238" s="2"/>
      <c r="AC1238" s="2"/>
      <c r="AD1238" s="2"/>
      <c r="AE1238" s="2"/>
      <c r="AF1238" s="2"/>
      <c r="AG1238" s="2"/>
      <c r="AH1238" s="2"/>
      <c r="AI1238" s="2"/>
      <c r="AJ1238" s="2"/>
      <c r="AK1238" s="2"/>
      <c r="BK1238" s="2"/>
      <c r="BL1238" s="2"/>
      <c r="BN1238" s="2"/>
      <c r="BO1238" s="2"/>
    </row>
    <row r="1239" ht="12.75" customHeight="1">
      <c r="D1239" s="2"/>
      <c r="G1239" s="2"/>
      <c r="I1239" s="2"/>
      <c r="J1239" s="2"/>
      <c r="K1239" s="2"/>
      <c r="L1239" s="2"/>
      <c r="M1239" s="2"/>
      <c r="N1239" s="2"/>
      <c r="O1239" s="2"/>
      <c r="P1239" s="2"/>
      <c r="Q1239" s="2"/>
      <c r="R1239" s="2"/>
      <c r="S1239" s="2"/>
      <c r="T1239" s="2"/>
      <c r="U1239" s="2"/>
      <c r="V1239" s="2"/>
      <c r="W1239" s="2"/>
      <c r="X1239" s="2"/>
      <c r="Y1239" s="2"/>
      <c r="AB1239" s="2"/>
      <c r="AC1239" s="2"/>
      <c r="AD1239" s="2"/>
      <c r="AE1239" s="2"/>
      <c r="AF1239" s="2"/>
      <c r="AG1239" s="2"/>
      <c r="AH1239" s="2"/>
      <c r="AI1239" s="2"/>
      <c r="AJ1239" s="2"/>
      <c r="AK1239" s="2"/>
      <c r="BK1239" s="2"/>
      <c r="BL1239" s="2"/>
      <c r="BN1239" s="2"/>
      <c r="BO1239" s="2"/>
    </row>
    <row r="1240" ht="12.75" customHeight="1">
      <c r="D1240" s="2"/>
      <c r="G1240" s="2"/>
      <c r="I1240" s="2"/>
      <c r="J1240" s="2"/>
      <c r="K1240" s="2"/>
      <c r="L1240" s="2"/>
      <c r="M1240" s="2"/>
      <c r="N1240" s="2"/>
      <c r="O1240" s="2"/>
      <c r="P1240" s="2"/>
      <c r="Q1240" s="2"/>
      <c r="R1240" s="2"/>
      <c r="S1240" s="2"/>
      <c r="T1240" s="2"/>
      <c r="U1240" s="2"/>
      <c r="V1240" s="2"/>
      <c r="W1240" s="2"/>
      <c r="X1240" s="2"/>
      <c r="Y1240" s="2"/>
      <c r="AB1240" s="2"/>
      <c r="AC1240" s="2"/>
      <c r="AD1240" s="2"/>
      <c r="AE1240" s="2"/>
      <c r="AF1240" s="2"/>
      <c r="AG1240" s="2"/>
      <c r="AH1240" s="2"/>
      <c r="AI1240" s="2"/>
      <c r="AJ1240" s="2"/>
      <c r="AK1240" s="2"/>
      <c r="BK1240" s="2"/>
      <c r="BL1240" s="2"/>
      <c r="BN1240" s="2"/>
      <c r="BO1240" s="2"/>
    </row>
    <row r="1241" ht="12.75" customHeight="1">
      <c r="D1241" s="2"/>
      <c r="G1241" s="2"/>
      <c r="I1241" s="2"/>
      <c r="J1241" s="2"/>
      <c r="K1241" s="2"/>
      <c r="L1241" s="2"/>
      <c r="M1241" s="2"/>
      <c r="N1241" s="2"/>
      <c r="O1241" s="2"/>
      <c r="P1241" s="2"/>
      <c r="Q1241" s="2"/>
      <c r="R1241" s="2"/>
      <c r="S1241" s="2"/>
      <c r="T1241" s="2"/>
      <c r="U1241" s="2"/>
      <c r="V1241" s="2"/>
      <c r="W1241" s="2"/>
      <c r="X1241" s="2"/>
      <c r="Y1241" s="2"/>
      <c r="AB1241" s="2"/>
      <c r="AC1241" s="2"/>
      <c r="AD1241" s="2"/>
      <c r="AE1241" s="2"/>
      <c r="AF1241" s="2"/>
      <c r="AG1241" s="2"/>
      <c r="AH1241" s="2"/>
      <c r="AI1241" s="2"/>
      <c r="AJ1241" s="2"/>
      <c r="AK1241" s="2"/>
      <c r="BK1241" s="2"/>
      <c r="BL1241" s="2"/>
      <c r="BN1241" s="2"/>
      <c r="BO1241" s="2"/>
    </row>
    <row r="1242" ht="12.75" customHeight="1">
      <c r="D1242" s="2"/>
      <c r="G1242" s="2"/>
      <c r="I1242" s="2"/>
      <c r="J1242" s="2"/>
      <c r="K1242" s="2"/>
      <c r="L1242" s="2"/>
      <c r="M1242" s="2"/>
      <c r="N1242" s="2"/>
      <c r="O1242" s="2"/>
      <c r="P1242" s="2"/>
      <c r="Q1242" s="2"/>
      <c r="R1242" s="2"/>
      <c r="S1242" s="2"/>
      <c r="T1242" s="2"/>
      <c r="U1242" s="2"/>
      <c r="V1242" s="2"/>
      <c r="W1242" s="2"/>
      <c r="X1242" s="2"/>
      <c r="Y1242" s="2"/>
      <c r="AB1242" s="2"/>
      <c r="AC1242" s="2"/>
      <c r="AD1242" s="2"/>
      <c r="AE1242" s="2"/>
      <c r="AF1242" s="2"/>
      <c r="AG1242" s="2"/>
      <c r="AH1242" s="2"/>
      <c r="AI1242" s="2"/>
      <c r="AJ1242" s="2"/>
      <c r="AK1242" s="2"/>
      <c r="BK1242" s="2"/>
      <c r="BL1242" s="2"/>
      <c r="BN1242" s="2"/>
      <c r="BO1242" s="2"/>
    </row>
    <row r="1243" ht="12.75" customHeight="1">
      <c r="D1243" s="2"/>
      <c r="G1243" s="2"/>
      <c r="I1243" s="2"/>
      <c r="J1243" s="2"/>
      <c r="K1243" s="2"/>
      <c r="L1243" s="2"/>
      <c r="M1243" s="2"/>
      <c r="N1243" s="2"/>
      <c r="O1243" s="2"/>
      <c r="P1243" s="2"/>
      <c r="Q1243" s="2"/>
      <c r="R1243" s="2"/>
      <c r="S1243" s="2"/>
      <c r="T1243" s="2"/>
      <c r="U1243" s="2"/>
      <c r="V1243" s="2"/>
      <c r="W1243" s="2"/>
      <c r="X1243" s="2"/>
      <c r="Y1243" s="2"/>
      <c r="AB1243" s="2"/>
      <c r="AC1243" s="2"/>
      <c r="AD1243" s="2"/>
      <c r="AE1243" s="2"/>
      <c r="AF1243" s="2"/>
      <c r="AG1243" s="2"/>
      <c r="AH1243" s="2"/>
      <c r="AI1243" s="2"/>
      <c r="AJ1243" s="2"/>
      <c r="AK1243" s="2"/>
      <c r="BK1243" s="2"/>
      <c r="BL1243" s="2"/>
      <c r="BN1243" s="2"/>
      <c r="BO1243" s="2"/>
    </row>
    <row r="1244" ht="12.75" customHeight="1">
      <c r="D1244" s="2"/>
      <c r="G1244" s="2"/>
      <c r="I1244" s="2"/>
      <c r="J1244" s="2"/>
      <c r="K1244" s="2"/>
      <c r="L1244" s="2"/>
      <c r="M1244" s="2"/>
      <c r="N1244" s="2"/>
      <c r="O1244" s="2"/>
      <c r="P1244" s="2"/>
      <c r="Q1244" s="2"/>
      <c r="R1244" s="2"/>
      <c r="S1244" s="2"/>
      <c r="T1244" s="2"/>
      <c r="U1244" s="2"/>
      <c r="V1244" s="2"/>
      <c r="W1244" s="2"/>
      <c r="X1244" s="2"/>
      <c r="Y1244" s="2"/>
      <c r="AB1244" s="2"/>
      <c r="AC1244" s="2"/>
      <c r="AD1244" s="2"/>
      <c r="AE1244" s="2"/>
      <c r="AF1244" s="2"/>
      <c r="AG1244" s="2"/>
      <c r="AH1244" s="2"/>
      <c r="AI1244" s="2"/>
      <c r="AJ1244" s="2"/>
      <c r="AK1244" s="2"/>
      <c r="BK1244" s="2"/>
      <c r="BL1244" s="2"/>
      <c r="BN1244" s="2"/>
      <c r="BO1244" s="2"/>
    </row>
    <row r="1245" ht="12.75" customHeight="1">
      <c r="D1245" s="2"/>
      <c r="G1245" s="2"/>
      <c r="I1245" s="2"/>
      <c r="J1245" s="2"/>
      <c r="K1245" s="2"/>
      <c r="L1245" s="2"/>
      <c r="M1245" s="2"/>
      <c r="N1245" s="2"/>
      <c r="O1245" s="2"/>
      <c r="P1245" s="2"/>
      <c r="Q1245" s="2"/>
      <c r="R1245" s="2"/>
      <c r="S1245" s="2"/>
      <c r="T1245" s="2"/>
      <c r="U1245" s="2"/>
      <c r="V1245" s="2"/>
      <c r="W1245" s="2"/>
      <c r="X1245" s="2"/>
      <c r="Y1245" s="2"/>
      <c r="AB1245" s="2"/>
      <c r="AC1245" s="2"/>
      <c r="AD1245" s="2"/>
      <c r="AE1245" s="2"/>
      <c r="AF1245" s="2"/>
      <c r="AG1245" s="2"/>
      <c r="AH1245" s="2"/>
      <c r="AI1245" s="2"/>
      <c r="AJ1245" s="2"/>
      <c r="AK1245" s="2"/>
      <c r="BK1245" s="2"/>
      <c r="BL1245" s="2"/>
      <c r="BN1245" s="2"/>
      <c r="BO1245" s="2"/>
    </row>
    <row r="1246" ht="12.75" customHeight="1">
      <c r="D1246" s="2"/>
      <c r="G1246" s="2"/>
      <c r="I1246" s="2"/>
      <c r="J1246" s="2"/>
      <c r="K1246" s="2"/>
      <c r="L1246" s="2"/>
      <c r="M1246" s="2"/>
      <c r="N1246" s="2"/>
      <c r="O1246" s="2"/>
      <c r="P1246" s="2"/>
      <c r="Q1246" s="2"/>
      <c r="R1246" s="2"/>
      <c r="S1246" s="2"/>
      <c r="T1246" s="2"/>
      <c r="U1246" s="2"/>
      <c r="V1246" s="2"/>
      <c r="W1246" s="2"/>
      <c r="X1246" s="2"/>
      <c r="Y1246" s="2"/>
      <c r="AB1246" s="2"/>
      <c r="AC1246" s="2"/>
      <c r="AD1246" s="2"/>
      <c r="AE1246" s="2"/>
      <c r="AF1246" s="2"/>
      <c r="AG1246" s="2"/>
      <c r="AH1246" s="2"/>
      <c r="AI1246" s="2"/>
      <c r="AJ1246" s="2"/>
      <c r="AK1246" s="2"/>
      <c r="BK1246" s="2"/>
      <c r="BL1246" s="2"/>
      <c r="BN1246" s="2"/>
      <c r="BO1246" s="2"/>
    </row>
    <row r="1247" ht="12.75" customHeight="1">
      <c r="D1247" s="2"/>
      <c r="G1247" s="2"/>
      <c r="I1247" s="2"/>
      <c r="J1247" s="2"/>
      <c r="K1247" s="2"/>
      <c r="L1247" s="2"/>
      <c r="M1247" s="2"/>
      <c r="N1247" s="2"/>
      <c r="O1247" s="2"/>
      <c r="P1247" s="2"/>
      <c r="Q1247" s="2"/>
      <c r="R1247" s="2"/>
      <c r="S1247" s="2"/>
      <c r="T1247" s="2"/>
      <c r="U1247" s="2"/>
      <c r="V1247" s="2"/>
      <c r="W1247" s="2"/>
      <c r="X1247" s="2"/>
      <c r="Y1247" s="2"/>
      <c r="AB1247" s="2"/>
      <c r="AC1247" s="2"/>
      <c r="AD1247" s="2"/>
      <c r="AE1247" s="2"/>
      <c r="AF1247" s="2"/>
      <c r="AG1247" s="2"/>
      <c r="AH1247" s="2"/>
      <c r="AI1247" s="2"/>
      <c r="AJ1247" s="2"/>
      <c r="AK1247" s="2"/>
      <c r="BK1247" s="2"/>
      <c r="BL1247" s="2"/>
      <c r="BN1247" s="2"/>
      <c r="BO1247" s="2"/>
    </row>
    <row r="1248" ht="12.75" customHeight="1">
      <c r="D1248" s="2"/>
      <c r="G1248" s="2"/>
      <c r="I1248" s="2"/>
      <c r="J1248" s="2"/>
      <c r="K1248" s="2"/>
      <c r="L1248" s="2"/>
      <c r="M1248" s="2"/>
      <c r="N1248" s="2"/>
      <c r="O1248" s="2"/>
      <c r="P1248" s="2"/>
      <c r="Q1248" s="2"/>
      <c r="R1248" s="2"/>
      <c r="S1248" s="2"/>
      <c r="T1248" s="2"/>
      <c r="U1248" s="2"/>
      <c r="V1248" s="2"/>
      <c r="W1248" s="2"/>
      <c r="X1248" s="2"/>
      <c r="Y1248" s="2"/>
      <c r="AB1248" s="2"/>
      <c r="AC1248" s="2"/>
      <c r="AD1248" s="2"/>
      <c r="AE1248" s="2"/>
      <c r="AF1248" s="2"/>
      <c r="AG1248" s="2"/>
      <c r="AH1248" s="2"/>
      <c r="AI1248" s="2"/>
      <c r="AJ1248" s="2"/>
      <c r="AK1248" s="2"/>
      <c r="BK1248" s="2"/>
      <c r="BL1248" s="2"/>
      <c r="BN1248" s="2"/>
      <c r="BO1248" s="2"/>
    </row>
    <row r="1249" ht="12.75" customHeight="1">
      <c r="D1249" s="2"/>
      <c r="G1249" s="2"/>
      <c r="I1249" s="2"/>
      <c r="J1249" s="2"/>
      <c r="K1249" s="2"/>
      <c r="L1249" s="2"/>
      <c r="M1249" s="2"/>
      <c r="N1249" s="2"/>
      <c r="O1249" s="2"/>
      <c r="P1249" s="2"/>
      <c r="Q1249" s="2"/>
      <c r="R1249" s="2"/>
      <c r="S1249" s="2"/>
      <c r="T1249" s="2"/>
      <c r="U1249" s="2"/>
      <c r="V1249" s="2"/>
      <c r="W1249" s="2"/>
      <c r="X1249" s="2"/>
      <c r="Y1249" s="2"/>
      <c r="AB1249" s="2"/>
      <c r="AC1249" s="2"/>
      <c r="AD1249" s="2"/>
      <c r="AE1249" s="2"/>
      <c r="AF1249" s="2"/>
      <c r="AG1249" s="2"/>
      <c r="AH1249" s="2"/>
      <c r="AI1249" s="2"/>
      <c r="AJ1249" s="2"/>
      <c r="AK1249" s="2"/>
      <c r="BK1249" s="2"/>
      <c r="BL1249" s="2"/>
      <c r="BN1249" s="2"/>
      <c r="BO1249" s="2"/>
    </row>
    <row r="1250" ht="12.75" customHeight="1">
      <c r="D1250" s="2"/>
      <c r="G1250" s="2"/>
      <c r="I1250" s="2"/>
      <c r="J1250" s="2"/>
      <c r="K1250" s="2"/>
      <c r="L1250" s="2"/>
      <c r="M1250" s="2"/>
      <c r="N1250" s="2"/>
      <c r="O1250" s="2"/>
      <c r="P1250" s="2"/>
      <c r="Q1250" s="2"/>
      <c r="R1250" s="2"/>
      <c r="S1250" s="2"/>
      <c r="T1250" s="2"/>
      <c r="U1250" s="2"/>
      <c r="V1250" s="2"/>
      <c r="W1250" s="2"/>
      <c r="X1250" s="2"/>
      <c r="Y1250" s="2"/>
      <c r="AB1250" s="2"/>
      <c r="AC1250" s="2"/>
      <c r="AD1250" s="2"/>
      <c r="AE1250" s="2"/>
      <c r="AF1250" s="2"/>
      <c r="AG1250" s="2"/>
      <c r="AH1250" s="2"/>
      <c r="AI1250" s="2"/>
      <c r="AJ1250" s="2"/>
      <c r="AK1250" s="2"/>
      <c r="BK1250" s="2"/>
      <c r="BL1250" s="2"/>
      <c r="BN1250" s="2"/>
      <c r="BO1250" s="2"/>
    </row>
    <row r="1251" ht="12.75" customHeight="1">
      <c r="D1251" s="2"/>
      <c r="G1251" s="2"/>
      <c r="I1251" s="2"/>
      <c r="J1251" s="2"/>
      <c r="K1251" s="2"/>
      <c r="L1251" s="2"/>
      <c r="M1251" s="2"/>
      <c r="N1251" s="2"/>
      <c r="O1251" s="2"/>
      <c r="P1251" s="2"/>
      <c r="Q1251" s="2"/>
      <c r="R1251" s="2"/>
      <c r="S1251" s="2"/>
      <c r="T1251" s="2"/>
      <c r="U1251" s="2"/>
      <c r="V1251" s="2"/>
      <c r="W1251" s="2"/>
      <c r="X1251" s="2"/>
      <c r="Y1251" s="2"/>
      <c r="AB1251" s="2"/>
      <c r="AC1251" s="2"/>
      <c r="AD1251" s="2"/>
      <c r="AE1251" s="2"/>
      <c r="AF1251" s="2"/>
      <c r="AG1251" s="2"/>
      <c r="AH1251" s="2"/>
      <c r="AI1251" s="2"/>
      <c r="AJ1251" s="2"/>
      <c r="AK1251" s="2"/>
      <c r="BK1251" s="2"/>
      <c r="BL1251" s="2"/>
      <c r="BN1251" s="2"/>
      <c r="BO1251" s="2"/>
    </row>
    <row r="1252" ht="12.75" customHeight="1">
      <c r="D1252" s="2"/>
      <c r="G1252" s="2"/>
      <c r="I1252" s="2"/>
      <c r="J1252" s="2"/>
      <c r="K1252" s="2"/>
      <c r="L1252" s="2"/>
      <c r="M1252" s="2"/>
      <c r="N1252" s="2"/>
      <c r="O1252" s="2"/>
      <c r="P1252" s="2"/>
      <c r="Q1252" s="2"/>
      <c r="R1252" s="2"/>
      <c r="S1252" s="2"/>
      <c r="T1252" s="2"/>
      <c r="U1252" s="2"/>
      <c r="V1252" s="2"/>
      <c r="W1252" s="2"/>
      <c r="X1252" s="2"/>
      <c r="Y1252" s="2"/>
      <c r="AB1252" s="2"/>
      <c r="AC1252" s="2"/>
      <c r="AD1252" s="2"/>
      <c r="AE1252" s="2"/>
      <c r="AF1252" s="2"/>
      <c r="AG1252" s="2"/>
      <c r="AH1252" s="2"/>
      <c r="AI1252" s="2"/>
      <c r="AJ1252" s="2"/>
      <c r="AK1252" s="2"/>
      <c r="BK1252" s="2"/>
      <c r="BL1252" s="2"/>
      <c r="BN1252" s="2"/>
      <c r="BO1252" s="2"/>
    </row>
    <row r="1253" ht="12.75" customHeight="1">
      <c r="D1253" s="2"/>
      <c r="G1253" s="2"/>
      <c r="I1253" s="2"/>
      <c r="J1253" s="2"/>
      <c r="K1253" s="2"/>
      <c r="L1253" s="2"/>
      <c r="M1253" s="2"/>
      <c r="N1253" s="2"/>
      <c r="O1253" s="2"/>
      <c r="P1253" s="2"/>
      <c r="Q1253" s="2"/>
      <c r="R1253" s="2"/>
      <c r="S1253" s="2"/>
      <c r="T1253" s="2"/>
      <c r="U1253" s="2"/>
      <c r="V1253" s="2"/>
      <c r="W1253" s="2"/>
      <c r="X1253" s="2"/>
      <c r="Y1253" s="2"/>
      <c r="AB1253" s="2"/>
      <c r="AC1253" s="2"/>
      <c r="AD1253" s="2"/>
      <c r="AE1253" s="2"/>
      <c r="AF1253" s="2"/>
      <c r="AG1253" s="2"/>
      <c r="AH1253" s="2"/>
      <c r="AI1253" s="2"/>
      <c r="AJ1253" s="2"/>
      <c r="AK1253" s="2"/>
      <c r="BK1253" s="2"/>
      <c r="BL1253" s="2"/>
      <c r="BN1253" s="2"/>
      <c r="BO1253" s="2"/>
    </row>
    <row r="1254" ht="12.75" customHeight="1">
      <c r="D1254" s="2"/>
      <c r="G1254" s="2"/>
      <c r="I1254" s="2"/>
      <c r="J1254" s="2"/>
      <c r="K1254" s="2"/>
      <c r="L1254" s="2"/>
      <c r="M1254" s="2"/>
      <c r="N1254" s="2"/>
      <c r="O1254" s="2"/>
      <c r="P1254" s="2"/>
      <c r="Q1254" s="2"/>
      <c r="R1254" s="2"/>
      <c r="S1254" s="2"/>
      <c r="T1254" s="2"/>
      <c r="U1254" s="2"/>
      <c r="V1254" s="2"/>
      <c r="W1254" s="2"/>
      <c r="X1254" s="2"/>
      <c r="Y1254" s="2"/>
      <c r="AB1254" s="2"/>
      <c r="AC1254" s="2"/>
      <c r="AD1254" s="2"/>
      <c r="AE1254" s="2"/>
      <c r="AF1254" s="2"/>
      <c r="AG1254" s="2"/>
      <c r="AH1254" s="2"/>
      <c r="AI1254" s="2"/>
      <c r="AJ1254" s="2"/>
      <c r="AK1254" s="2"/>
      <c r="BK1254" s="2"/>
      <c r="BL1254" s="2"/>
      <c r="BN1254" s="2"/>
      <c r="BO1254" s="2"/>
    </row>
    <row r="1255" ht="12.75" customHeight="1">
      <c r="D1255" s="2"/>
      <c r="G1255" s="2"/>
      <c r="I1255" s="2"/>
      <c r="J1255" s="2"/>
      <c r="K1255" s="2"/>
      <c r="L1255" s="2"/>
      <c r="M1255" s="2"/>
      <c r="N1255" s="2"/>
      <c r="O1255" s="2"/>
      <c r="P1255" s="2"/>
      <c r="Q1255" s="2"/>
      <c r="R1255" s="2"/>
      <c r="S1255" s="2"/>
      <c r="T1255" s="2"/>
      <c r="U1255" s="2"/>
      <c r="V1255" s="2"/>
      <c r="W1255" s="2"/>
      <c r="X1255" s="2"/>
      <c r="Y1255" s="2"/>
      <c r="AB1255" s="2"/>
      <c r="AC1255" s="2"/>
      <c r="AD1255" s="2"/>
      <c r="AE1255" s="2"/>
      <c r="AF1255" s="2"/>
      <c r="AG1255" s="2"/>
      <c r="AH1255" s="2"/>
      <c r="AI1255" s="2"/>
      <c r="AJ1255" s="2"/>
      <c r="AK1255" s="2"/>
      <c r="BK1255" s="2"/>
      <c r="BL1255" s="2"/>
      <c r="BN1255" s="2"/>
      <c r="BO1255" s="2"/>
    </row>
    <row r="1256" ht="12.75" customHeight="1">
      <c r="D1256" s="2"/>
      <c r="G1256" s="2"/>
      <c r="I1256" s="2"/>
      <c r="J1256" s="2"/>
      <c r="K1256" s="2"/>
      <c r="L1256" s="2"/>
      <c r="M1256" s="2"/>
      <c r="N1256" s="2"/>
      <c r="O1256" s="2"/>
      <c r="P1256" s="2"/>
      <c r="Q1256" s="2"/>
      <c r="R1256" s="2"/>
      <c r="S1256" s="2"/>
      <c r="T1256" s="2"/>
      <c r="U1256" s="2"/>
      <c r="V1256" s="2"/>
      <c r="W1256" s="2"/>
      <c r="X1256" s="2"/>
      <c r="Y1256" s="2"/>
      <c r="AB1256" s="2"/>
      <c r="AC1256" s="2"/>
      <c r="AD1256" s="2"/>
      <c r="AE1256" s="2"/>
      <c r="AF1256" s="2"/>
      <c r="AG1256" s="2"/>
      <c r="AH1256" s="2"/>
      <c r="AI1256" s="2"/>
      <c r="AJ1256" s="2"/>
      <c r="AK1256" s="2"/>
      <c r="BK1256" s="2"/>
      <c r="BL1256" s="2"/>
      <c r="BN1256" s="2"/>
      <c r="BO1256" s="2"/>
    </row>
    <row r="1257" ht="12.75" customHeight="1">
      <c r="D1257" s="2"/>
      <c r="G1257" s="2"/>
      <c r="I1257" s="2"/>
      <c r="J1257" s="2"/>
      <c r="K1257" s="2"/>
      <c r="L1257" s="2"/>
      <c r="M1257" s="2"/>
      <c r="N1257" s="2"/>
      <c r="O1257" s="2"/>
      <c r="P1257" s="2"/>
      <c r="Q1257" s="2"/>
      <c r="R1257" s="2"/>
      <c r="S1257" s="2"/>
      <c r="T1257" s="2"/>
      <c r="U1257" s="2"/>
      <c r="V1257" s="2"/>
      <c r="W1257" s="2"/>
      <c r="X1257" s="2"/>
      <c r="Y1257" s="2"/>
      <c r="AB1257" s="2"/>
      <c r="AC1257" s="2"/>
      <c r="AD1257" s="2"/>
      <c r="AE1257" s="2"/>
      <c r="AF1257" s="2"/>
      <c r="AG1257" s="2"/>
      <c r="AH1257" s="2"/>
      <c r="AI1257" s="2"/>
      <c r="AJ1257" s="2"/>
      <c r="AK1257" s="2"/>
      <c r="BK1257" s="2"/>
      <c r="BL1257" s="2"/>
      <c r="BN1257" s="2"/>
      <c r="BO1257" s="2"/>
    </row>
    <row r="1258" ht="12.75" customHeight="1">
      <c r="D1258" s="2"/>
      <c r="G1258" s="2"/>
      <c r="I1258" s="2"/>
      <c r="J1258" s="2"/>
      <c r="K1258" s="2"/>
      <c r="L1258" s="2"/>
      <c r="M1258" s="2"/>
      <c r="N1258" s="2"/>
      <c r="O1258" s="2"/>
      <c r="P1258" s="2"/>
      <c r="Q1258" s="2"/>
      <c r="R1258" s="2"/>
      <c r="S1258" s="2"/>
      <c r="T1258" s="2"/>
      <c r="U1258" s="2"/>
      <c r="V1258" s="2"/>
      <c r="W1258" s="2"/>
      <c r="X1258" s="2"/>
      <c r="Y1258" s="2"/>
      <c r="AB1258" s="2"/>
      <c r="AC1258" s="2"/>
      <c r="AD1258" s="2"/>
      <c r="AE1258" s="2"/>
      <c r="AF1258" s="2"/>
      <c r="AG1258" s="2"/>
      <c r="AH1258" s="2"/>
      <c r="AI1258" s="2"/>
      <c r="AJ1258" s="2"/>
      <c r="AK1258" s="2"/>
      <c r="BK1258" s="2"/>
      <c r="BL1258" s="2"/>
      <c r="BN1258" s="2"/>
      <c r="BO1258" s="2"/>
    </row>
    <row r="1259" ht="12.75" customHeight="1">
      <c r="D1259" s="2"/>
      <c r="G1259" s="2"/>
      <c r="I1259" s="2"/>
      <c r="J1259" s="2"/>
      <c r="K1259" s="2"/>
      <c r="L1259" s="2"/>
      <c r="M1259" s="2"/>
      <c r="N1259" s="2"/>
      <c r="O1259" s="2"/>
      <c r="P1259" s="2"/>
      <c r="Q1259" s="2"/>
      <c r="R1259" s="2"/>
      <c r="S1259" s="2"/>
      <c r="T1259" s="2"/>
      <c r="U1259" s="2"/>
      <c r="V1259" s="2"/>
      <c r="W1259" s="2"/>
      <c r="X1259" s="2"/>
      <c r="Y1259" s="2"/>
      <c r="AB1259" s="2"/>
      <c r="AC1259" s="2"/>
      <c r="AD1259" s="2"/>
      <c r="AE1259" s="2"/>
      <c r="AF1259" s="2"/>
      <c r="AG1259" s="2"/>
      <c r="AH1259" s="2"/>
      <c r="AI1259" s="2"/>
      <c r="AJ1259" s="2"/>
      <c r="AK1259" s="2"/>
      <c r="BK1259" s="2"/>
      <c r="BL1259" s="2"/>
      <c r="BN1259" s="2"/>
      <c r="BO1259" s="2"/>
    </row>
    <row r="1260" ht="12.75" customHeight="1">
      <c r="D1260" s="2"/>
      <c r="G1260" s="2"/>
      <c r="I1260" s="2"/>
      <c r="J1260" s="2"/>
      <c r="K1260" s="2"/>
      <c r="L1260" s="2"/>
      <c r="M1260" s="2"/>
      <c r="N1260" s="2"/>
      <c r="O1260" s="2"/>
      <c r="P1260" s="2"/>
      <c r="Q1260" s="2"/>
      <c r="R1260" s="2"/>
      <c r="S1260" s="2"/>
      <c r="T1260" s="2"/>
      <c r="U1260" s="2"/>
      <c r="V1260" s="2"/>
      <c r="W1260" s="2"/>
      <c r="X1260" s="2"/>
      <c r="Y1260" s="2"/>
      <c r="AB1260" s="2"/>
      <c r="AC1260" s="2"/>
      <c r="AD1260" s="2"/>
      <c r="AE1260" s="2"/>
      <c r="AF1260" s="2"/>
      <c r="AG1260" s="2"/>
      <c r="AH1260" s="2"/>
      <c r="AI1260" s="2"/>
      <c r="AJ1260" s="2"/>
      <c r="AK1260" s="2"/>
      <c r="BK1260" s="2"/>
      <c r="BL1260" s="2"/>
      <c r="BN1260" s="2"/>
      <c r="BO1260" s="2"/>
    </row>
    <row r="1261" ht="12.75" customHeight="1">
      <c r="D1261" s="2"/>
      <c r="G1261" s="2"/>
      <c r="I1261" s="2"/>
      <c r="J1261" s="2"/>
      <c r="K1261" s="2"/>
      <c r="L1261" s="2"/>
      <c r="M1261" s="2"/>
      <c r="N1261" s="2"/>
      <c r="O1261" s="2"/>
      <c r="P1261" s="2"/>
      <c r="Q1261" s="2"/>
      <c r="R1261" s="2"/>
      <c r="S1261" s="2"/>
      <c r="T1261" s="2"/>
      <c r="U1261" s="2"/>
      <c r="V1261" s="2"/>
      <c r="W1261" s="2"/>
      <c r="X1261" s="2"/>
      <c r="Y1261" s="2"/>
      <c r="AB1261" s="2"/>
      <c r="AC1261" s="2"/>
      <c r="AD1261" s="2"/>
      <c r="AE1261" s="2"/>
      <c r="AF1261" s="2"/>
      <c r="AG1261" s="2"/>
      <c r="AH1261" s="2"/>
      <c r="AI1261" s="2"/>
      <c r="AJ1261" s="2"/>
      <c r="AK1261" s="2"/>
      <c r="BK1261" s="2"/>
      <c r="BL1261" s="2"/>
      <c r="BN1261" s="2"/>
      <c r="BO1261" s="2"/>
    </row>
    <row r="1262" ht="12.75" customHeight="1">
      <c r="D1262" s="2"/>
      <c r="G1262" s="2"/>
      <c r="I1262" s="2"/>
      <c r="J1262" s="2"/>
      <c r="K1262" s="2"/>
      <c r="L1262" s="2"/>
      <c r="M1262" s="2"/>
      <c r="N1262" s="2"/>
      <c r="O1262" s="2"/>
      <c r="P1262" s="2"/>
      <c r="Q1262" s="2"/>
      <c r="R1262" s="2"/>
      <c r="S1262" s="2"/>
      <c r="T1262" s="2"/>
      <c r="U1262" s="2"/>
      <c r="V1262" s="2"/>
      <c r="W1262" s="2"/>
      <c r="X1262" s="2"/>
      <c r="Y1262" s="2"/>
      <c r="AB1262" s="2"/>
      <c r="AC1262" s="2"/>
      <c r="AD1262" s="2"/>
      <c r="AE1262" s="2"/>
      <c r="AF1262" s="2"/>
      <c r="AG1262" s="2"/>
      <c r="AH1262" s="2"/>
      <c r="AI1262" s="2"/>
      <c r="AJ1262" s="2"/>
      <c r="AK1262" s="2"/>
      <c r="BK1262" s="2"/>
      <c r="BL1262" s="2"/>
      <c r="BN1262" s="2"/>
      <c r="BO1262" s="2"/>
    </row>
    <row r="1263" ht="12.75" customHeight="1">
      <c r="D1263" s="2"/>
      <c r="G1263" s="2"/>
      <c r="I1263" s="2"/>
      <c r="J1263" s="2"/>
      <c r="K1263" s="2"/>
      <c r="L1263" s="2"/>
      <c r="M1263" s="2"/>
      <c r="N1263" s="2"/>
      <c r="O1263" s="2"/>
      <c r="P1263" s="2"/>
      <c r="Q1263" s="2"/>
      <c r="R1263" s="2"/>
      <c r="S1263" s="2"/>
      <c r="T1263" s="2"/>
      <c r="U1263" s="2"/>
      <c r="V1263" s="2"/>
      <c r="W1263" s="2"/>
      <c r="X1263" s="2"/>
      <c r="Y1263" s="2"/>
      <c r="AB1263" s="2"/>
      <c r="AC1263" s="2"/>
      <c r="AD1263" s="2"/>
      <c r="AE1263" s="2"/>
      <c r="AF1263" s="2"/>
      <c r="AG1263" s="2"/>
      <c r="AH1263" s="2"/>
      <c r="AI1263" s="2"/>
      <c r="AJ1263" s="2"/>
      <c r="AK1263" s="2"/>
      <c r="BK1263" s="2"/>
      <c r="BL1263" s="2"/>
      <c r="BN1263" s="2"/>
      <c r="BO1263" s="2"/>
    </row>
    <row r="1264" ht="12.75" customHeight="1">
      <c r="D1264" s="2"/>
      <c r="G1264" s="2"/>
      <c r="I1264" s="2"/>
      <c r="J1264" s="2"/>
      <c r="K1264" s="2"/>
      <c r="L1264" s="2"/>
      <c r="M1264" s="2"/>
      <c r="N1264" s="2"/>
      <c r="O1264" s="2"/>
      <c r="P1264" s="2"/>
      <c r="Q1264" s="2"/>
      <c r="R1264" s="2"/>
      <c r="S1264" s="2"/>
      <c r="T1264" s="2"/>
      <c r="U1264" s="2"/>
      <c r="V1264" s="2"/>
      <c r="W1264" s="2"/>
      <c r="X1264" s="2"/>
      <c r="Y1264" s="2"/>
      <c r="AB1264" s="2"/>
      <c r="AC1264" s="2"/>
      <c r="AD1264" s="2"/>
      <c r="AE1264" s="2"/>
      <c r="AF1264" s="2"/>
      <c r="AG1264" s="2"/>
      <c r="AH1264" s="2"/>
      <c r="AI1264" s="2"/>
      <c r="AJ1264" s="2"/>
      <c r="AK1264" s="2"/>
      <c r="BK1264" s="2"/>
      <c r="BL1264" s="2"/>
      <c r="BN1264" s="2"/>
      <c r="BO1264" s="2"/>
    </row>
    <row r="1265" ht="12.75" customHeight="1">
      <c r="D1265" s="2"/>
      <c r="G1265" s="2"/>
      <c r="I1265" s="2"/>
      <c r="J1265" s="2"/>
      <c r="K1265" s="2"/>
      <c r="L1265" s="2"/>
      <c r="M1265" s="2"/>
      <c r="N1265" s="2"/>
      <c r="O1265" s="2"/>
      <c r="P1265" s="2"/>
      <c r="Q1265" s="2"/>
      <c r="R1265" s="2"/>
      <c r="S1265" s="2"/>
      <c r="T1265" s="2"/>
      <c r="U1265" s="2"/>
      <c r="V1265" s="2"/>
      <c r="W1265" s="2"/>
      <c r="X1265" s="2"/>
      <c r="Y1265" s="2"/>
      <c r="AB1265" s="2"/>
      <c r="AC1265" s="2"/>
      <c r="AD1265" s="2"/>
      <c r="AE1265" s="2"/>
      <c r="AF1265" s="2"/>
      <c r="AG1265" s="2"/>
      <c r="AH1265" s="2"/>
      <c r="AI1265" s="2"/>
      <c r="AJ1265" s="2"/>
      <c r="AK1265" s="2"/>
      <c r="BK1265" s="2"/>
      <c r="BL1265" s="2"/>
      <c r="BN1265" s="2"/>
      <c r="BO1265" s="2"/>
    </row>
    <row r="1266" ht="12.75" customHeight="1">
      <c r="D1266" s="2"/>
      <c r="G1266" s="2"/>
      <c r="I1266" s="2"/>
      <c r="J1266" s="2"/>
      <c r="K1266" s="2"/>
      <c r="L1266" s="2"/>
      <c r="M1266" s="2"/>
      <c r="N1266" s="2"/>
      <c r="O1266" s="2"/>
      <c r="P1266" s="2"/>
      <c r="Q1266" s="2"/>
      <c r="R1266" s="2"/>
      <c r="S1266" s="2"/>
      <c r="T1266" s="2"/>
      <c r="U1266" s="2"/>
      <c r="V1266" s="2"/>
      <c r="W1266" s="2"/>
      <c r="X1266" s="2"/>
      <c r="Y1266" s="2"/>
      <c r="AB1266" s="2"/>
      <c r="AC1266" s="2"/>
      <c r="AD1266" s="2"/>
      <c r="AE1266" s="2"/>
      <c r="AF1266" s="2"/>
      <c r="AG1266" s="2"/>
      <c r="AH1266" s="2"/>
      <c r="AI1266" s="2"/>
      <c r="AJ1266" s="2"/>
      <c r="AK1266" s="2"/>
      <c r="BK1266" s="2"/>
      <c r="BL1266" s="2"/>
      <c r="BN1266" s="2"/>
      <c r="BO1266" s="2"/>
    </row>
    <row r="1267" ht="12.75" customHeight="1">
      <c r="D1267" s="2"/>
      <c r="G1267" s="2"/>
      <c r="I1267" s="2"/>
      <c r="J1267" s="2"/>
      <c r="K1267" s="2"/>
      <c r="L1267" s="2"/>
      <c r="M1267" s="2"/>
      <c r="N1267" s="2"/>
      <c r="O1267" s="2"/>
      <c r="P1267" s="2"/>
      <c r="Q1267" s="2"/>
      <c r="R1267" s="2"/>
      <c r="S1267" s="2"/>
      <c r="T1267" s="2"/>
      <c r="U1267" s="2"/>
      <c r="V1267" s="2"/>
      <c r="W1267" s="2"/>
      <c r="X1267" s="2"/>
      <c r="Y1267" s="2"/>
      <c r="AB1267" s="2"/>
      <c r="AC1267" s="2"/>
      <c r="AD1267" s="2"/>
      <c r="AE1267" s="2"/>
      <c r="AF1267" s="2"/>
      <c r="AG1267" s="2"/>
      <c r="AH1267" s="2"/>
      <c r="AI1267" s="2"/>
      <c r="AJ1267" s="2"/>
      <c r="AK1267" s="2"/>
      <c r="BK1267" s="2"/>
      <c r="BL1267" s="2"/>
      <c r="BN1267" s="2"/>
      <c r="BO1267" s="2"/>
    </row>
    <row r="1268" ht="12.75" customHeight="1">
      <c r="D1268" s="2"/>
      <c r="G1268" s="2"/>
      <c r="I1268" s="2"/>
      <c r="J1268" s="2"/>
      <c r="K1268" s="2"/>
      <c r="L1268" s="2"/>
      <c r="M1268" s="2"/>
      <c r="N1268" s="2"/>
      <c r="O1268" s="2"/>
      <c r="P1268" s="2"/>
      <c r="Q1268" s="2"/>
      <c r="R1268" s="2"/>
      <c r="S1268" s="2"/>
      <c r="T1268" s="2"/>
      <c r="U1268" s="2"/>
      <c r="V1268" s="2"/>
      <c r="W1268" s="2"/>
      <c r="X1268" s="2"/>
      <c r="Y1268" s="2"/>
      <c r="AB1268" s="2"/>
      <c r="AC1268" s="2"/>
      <c r="AD1268" s="2"/>
      <c r="AE1268" s="2"/>
      <c r="AF1268" s="2"/>
      <c r="AG1268" s="2"/>
      <c r="AH1268" s="2"/>
      <c r="AI1268" s="2"/>
      <c r="AJ1268" s="2"/>
      <c r="AK1268" s="2"/>
      <c r="BK1268" s="2"/>
      <c r="BL1268" s="2"/>
      <c r="BN1268" s="2"/>
      <c r="BO1268" s="2"/>
    </row>
    <row r="1269" ht="12.75" customHeight="1">
      <c r="D1269" s="2"/>
      <c r="G1269" s="2"/>
      <c r="I1269" s="2"/>
      <c r="J1269" s="2"/>
      <c r="K1269" s="2"/>
      <c r="L1269" s="2"/>
      <c r="M1269" s="2"/>
      <c r="N1269" s="2"/>
      <c r="O1269" s="2"/>
      <c r="P1269" s="2"/>
      <c r="Q1269" s="2"/>
      <c r="R1269" s="2"/>
      <c r="S1269" s="2"/>
      <c r="T1269" s="2"/>
      <c r="U1269" s="2"/>
      <c r="V1269" s="2"/>
      <c r="W1269" s="2"/>
      <c r="X1269" s="2"/>
      <c r="Y1269" s="2"/>
      <c r="AB1269" s="2"/>
      <c r="AC1269" s="2"/>
      <c r="AD1269" s="2"/>
      <c r="AE1269" s="2"/>
      <c r="AF1269" s="2"/>
      <c r="AG1269" s="2"/>
      <c r="AH1269" s="2"/>
      <c r="AI1269" s="2"/>
      <c r="AJ1269" s="2"/>
      <c r="AK1269" s="2"/>
      <c r="BK1269" s="2"/>
      <c r="BL1269" s="2"/>
      <c r="BN1269" s="2"/>
      <c r="BO1269" s="2"/>
    </row>
    <row r="1270" ht="12.75" customHeight="1">
      <c r="D1270" s="2"/>
      <c r="G1270" s="2"/>
      <c r="I1270" s="2"/>
      <c r="J1270" s="2"/>
      <c r="K1270" s="2"/>
      <c r="L1270" s="2"/>
      <c r="M1270" s="2"/>
      <c r="N1270" s="2"/>
      <c r="O1270" s="2"/>
      <c r="P1270" s="2"/>
      <c r="Q1270" s="2"/>
      <c r="R1270" s="2"/>
      <c r="S1270" s="2"/>
      <c r="T1270" s="2"/>
      <c r="U1270" s="2"/>
      <c r="V1270" s="2"/>
      <c r="W1270" s="2"/>
      <c r="X1270" s="2"/>
      <c r="Y1270" s="2"/>
      <c r="AB1270" s="2"/>
      <c r="AC1270" s="2"/>
      <c r="AD1270" s="2"/>
      <c r="AE1270" s="2"/>
      <c r="AF1270" s="2"/>
      <c r="AG1270" s="2"/>
      <c r="AH1270" s="2"/>
      <c r="AI1270" s="2"/>
      <c r="AJ1270" s="2"/>
      <c r="AK1270" s="2"/>
      <c r="BK1270" s="2"/>
      <c r="BL1270" s="2"/>
      <c r="BN1270" s="2"/>
      <c r="BO1270" s="2"/>
    </row>
    <row r="1271" ht="12.75" customHeight="1">
      <c r="D1271" s="2"/>
      <c r="G1271" s="2"/>
      <c r="I1271" s="2"/>
      <c r="J1271" s="2"/>
      <c r="K1271" s="2"/>
      <c r="L1271" s="2"/>
      <c r="M1271" s="2"/>
      <c r="N1271" s="2"/>
      <c r="O1271" s="2"/>
      <c r="P1271" s="2"/>
      <c r="Q1271" s="2"/>
      <c r="R1271" s="2"/>
      <c r="S1271" s="2"/>
      <c r="T1271" s="2"/>
      <c r="U1271" s="2"/>
      <c r="V1271" s="2"/>
      <c r="W1271" s="2"/>
      <c r="X1271" s="2"/>
      <c r="Y1271" s="2"/>
      <c r="AB1271" s="2"/>
      <c r="AC1271" s="2"/>
      <c r="AD1271" s="2"/>
      <c r="AE1271" s="2"/>
      <c r="AF1271" s="2"/>
      <c r="AG1271" s="2"/>
      <c r="AH1271" s="2"/>
      <c r="AI1271" s="2"/>
      <c r="AJ1271" s="2"/>
      <c r="AK1271" s="2"/>
      <c r="BK1271" s="2"/>
      <c r="BL1271" s="2"/>
      <c r="BN1271" s="2"/>
      <c r="BO1271" s="2"/>
    </row>
    <row r="1272" ht="12.75" customHeight="1">
      <c r="D1272" s="2"/>
      <c r="G1272" s="2"/>
      <c r="I1272" s="2"/>
      <c r="J1272" s="2"/>
      <c r="K1272" s="2"/>
      <c r="L1272" s="2"/>
      <c r="M1272" s="2"/>
      <c r="N1272" s="2"/>
      <c r="O1272" s="2"/>
      <c r="P1272" s="2"/>
      <c r="Q1272" s="2"/>
      <c r="R1272" s="2"/>
      <c r="S1272" s="2"/>
      <c r="T1272" s="2"/>
      <c r="U1272" s="2"/>
      <c r="V1272" s="2"/>
      <c r="W1272" s="2"/>
      <c r="X1272" s="2"/>
      <c r="Y1272" s="2"/>
      <c r="AB1272" s="2"/>
      <c r="AC1272" s="2"/>
      <c r="AD1272" s="2"/>
      <c r="AE1272" s="2"/>
      <c r="AF1272" s="2"/>
      <c r="AG1272" s="2"/>
      <c r="AH1272" s="2"/>
      <c r="AI1272" s="2"/>
      <c r="AJ1272" s="2"/>
      <c r="AK1272" s="2"/>
      <c r="BK1272" s="2"/>
      <c r="BL1272" s="2"/>
      <c r="BN1272" s="2"/>
      <c r="BO1272" s="2"/>
    </row>
    <row r="1273" ht="12.75" customHeight="1">
      <c r="D1273" s="2"/>
      <c r="G1273" s="2"/>
      <c r="I1273" s="2"/>
      <c r="J1273" s="2"/>
      <c r="K1273" s="2"/>
      <c r="L1273" s="2"/>
      <c r="M1273" s="2"/>
      <c r="N1273" s="2"/>
      <c r="O1273" s="2"/>
      <c r="P1273" s="2"/>
      <c r="Q1273" s="2"/>
      <c r="R1273" s="2"/>
      <c r="S1273" s="2"/>
      <c r="T1273" s="2"/>
      <c r="U1273" s="2"/>
      <c r="V1273" s="2"/>
      <c r="W1273" s="2"/>
      <c r="X1273" s="2"/>
      <c r="Y1273" s="2"/>
      <c r="AB1273" s="2"/>
      <c r="AC1273" s="2"/>
      <c r="AD1273" s="2"/>
      <c r="AE1273" s="2"/>
      <c r="AF1273" s="2"/>
      <c r="AG1273" s="2"/>
      <c r="AH1273" s="2"/>
      <c r="AI1273" s="2"/>
      <c r="AJ1273" s="2"/>
      <c r="AK1273" s="2"/>
      <c r="BK1273" s="2"/>
      <c r="BL1273" s="2"/>
      <c r="BN1273" s="2"/>
      <c r="BO1273" s="2"/>
    </row>
    <row r="1274" ht="12.75" customHeight="1">
      <c r="D1274" s="2"/>
      <c r="G1274" s="2"/>
      <c r="I1274" s="2"/>
      <c r="J1274" s="2"/>
      <c r="K1274" s="2"/>
      <c r="L1274" s="2"/>
      <c r="M1274" s="2"/>
      <c r="N1274" s="2"/>
      <c r="O1274" s="2"/>
      <c r="P1274" s="2"/>
      <c r="Q1274" s="2"/>
      <c r="R1274" s="2"/>
      <c r="S1274" s="2"/>
      <c r="T1274" s="2"/>
      <c r="U1274" s="2"/>
      <c r="V1274" s="2"/>
      <c r="W1274" s="2"/>
      <c r="X1274" s="2"/>
      <c r="Y1274" s="2"/>
      <c r="AB1274" s="2"/>
      <c r="AC1274" s="2"/>
      <c r="AD1274" s="2"/>
      <c r="AE1274" s="2"/>
      <c r="AF1274" s="2"/>
      <c r="AG1274" s="2"/>
      <c r="AH1274" s="2"/>
      <c r="AI1274" s="2"/>
      <c r="AJ1274" s="2"/>
      <c r="AK1274" s="2"/>
      <c r="BK1274" s="2"/>
      <c r="BL1274" s="2"/>
      <c r="BN1274" s="2"/>
      <c r="BO1274" s="2"/>
    </row>
    <row r="1275" ht="12.75" customHeight="1">
      <c r="D1275" s="2"/>
      <c r="G1275" s="2"/>
      <c r="I1275" s="2"/>
      <c r="J1275" s="2"/>
      <c r="K1275" s="2"/>
      <c r="L1275" s="2"/>
      <c r="M1275" s="2"/>
      <c r="N1275" s="2"/>
      <c r="O1275" s="2"/>
      <c r="P1275" s="2"/>
      <c r="Q1275" s="2"/>
      <c r="R1275" s="2"/>
      <c r="S1275" s="2"/>
      <c r="T1275" s="2"/>
      <c r="U1275" s="2"/>
      <c r="V1275" s="2"/>
      <c r="W1275" s="2"/>
      <c r="X1275" s="2"/>
      <c r="Y1275" s="2"/>
      <c r="AB1275" s="2"/>
      <c r="AC1275" s="2"/>
      <c r="AD1275" s="2"/>
      <c r="AE1275" s="2"/>
      <c r="AF1275" s="2"/>
      <c r="AG1275" s="2"/>
      <c r="AH1275" s="2"/>
      <c r="AI1275" s="2"/>
      <c r="AJ1275" s="2"/>
      <c r="AK1275" s="2"/>
      <c r="BK1275" s="2"/>
      <c r="BL1275" s="2"/>
      <c r="BN1275" s="2"/>
      <c r="BO1275" s="2"/>
    </row>
    <row r="1276" ht="12.75" customHeight="1">
      <c r="D1276" s="2"/>
      <c r="G1276" s="2"/>
      <c r="I1276" s="2"/>
      <c r="J1276" s="2"/>
      <c r="K1276" s="2"/>
      <c r="L1276" s="2"/>
      <c r="M1276" s="2"/>
      <c r="N1276" s="2"/>
      <c r="O1276" s="2"/>
      <c r="P1276" s="2"/>
      <c r="Q1276" s="2"/>
      <c r="R1276" s="2"/>
      <c r="S1276" s="2"/>
      <c r="T1276" s="2"/>
      <c r="U1276" s="2"/>
      <c r="V1276" s="2"/>
      <c r="W1276" s="2"/>
      <c r="X1276" s="2"/>
      <c r="Y1276" s="2"/>
      <c r="AB1276" s="2"/>
      <c r="AC1276" s="2"/>
      <c r="AD1276" s="2"/>
      <c r="AE1276" s="2"/>
      <c r="AF1276" s="2"/>
      <c r="AG1276" s="2"/>
      <c r="AH1276" s="2"/>
      <c r="AI1276" s="2"/>
      <c r="AJ1276" s="2"/>
      <c r="AK1276" s="2"/>
      <c r="BK1276" s="2"/>
      <c r="BL1276" s="2"/>
      <c r="BN1276" s="2"/>
      <c r="BO1276" s="2"/>
    </row>
    <row r="1277" ht="12.75" customHeight="1">
      <c r="D1277" s="2"/>
      <c r="G1277" s="2"/>
      <c r="I1277" s="2"/>
      <c r="J1277" s="2"/>
      <c r="K1277" s="2"/>
      <c r="L1277" s="2"/>
      <c r="M1277" s="2"/>
      <c r="N1277" s="2"/>
      <c r="O1277" s="2"/>
      <c r="P1277" s="2"/>
      <c r="Q1277" s="2"/>
      <c r="R1277" s="2"/>
      <c r="S1277" s="2"/>
      <c r="T1277" s="2"/>
      <c r="U1277" s="2"/>
      <c r="V1277" s="2"/>
      <c r="W1277" s="2"/>
      <c r="X1277" s="2"/>
      <c r="Y1277" s="2"/>
      <c r="AB1277" s="2"/>
      <c r="AC1277" s="2"/>
      <c r="AD1277" s="2"/>
      <c r="AE1277" s="2"/>
      <c r="AF1277" s="2"/>
      <c r="AG1277" s="2"/>
      <c r="AH1277" s="2"/>
      <c r="AI1277" s="2"/>
      <c r="AJ1277" s="2"/>
      <c r="AK1277" s="2"/>
      <c r="BK1277" s="2"/>
      <c r="BL1277" s="2"/>
      <c r="BN1277" s="2"/>
      <c r="BO1277" s="2"/>
    </row>
    <row r="1278" ht="12.75" customHeight="1">
      <c r="D1278" s="2"/>
      <c r="G1278" s="2"/>
      <c r="I1278" s="2"/>
      <c r="J1278" s="2"/>
      <c r="K1278" s="2"/>
      <c r="L1278" s="2"/>
      <c r="M1278" s="2"/>
      <c r="N1278" s="2"/>
      <c r="O1278" s="2"/>
      <c r="P1278" s="2"/>
      <c r="Q1278" s="2"/>
      <c r="R1278" s="2"/>
      <c r="S1278" s="2"/>
      <c r="T1278" s="2"/>
      <c r="U1278" s="2"/>
      <c r="V1278" s="2"/>
      <c r="W1278" s="2"/>
      <c r="X1278" s="2"/>
      <c r="Y1278" s="2"/>
      <c r="AB1278" s="2"/>
      <c r="AC1278" s="2"/>
      <c r="AD1278" s="2"/>
      <c r="AE1278" s="2"/>
      <c r="AF1278" s="2"/>
      <c r="AG1278" s="2"/>
      <c r="AH1278" s="2"/>
      <c r="AI1278" s="2"/>
      <c r="AJ1278" s="2"/>
      <c r="AK1278" s="2"/>
      <c r="BK1278" s="2"/>
      <c r="BL1278" s="2"/>
      <c r="BN1278" s="2"/>
      <c r="BO1278" s="2"/>
    </row>
    <row r="1279" ht="12.75" customHeight="1">
      <c r="D1279" s="2"/>
      <c r="G1279" s="2"/>
      <c r="I1279" s="2"/>
      <c r="J1279" s="2"/>
      <c r="K1279" s="2"/>
      <c r="L1279" s="2"/>
      <c r="M1279" s="2"/>
      <c r="N1279" s="2"/>
      <c r="O1279" s="2"/>
      <c r="P1279" s="2"/>
      <c r="Q1279" s="2"/>
      <c r="R1279" s="2"/>
      <c r="S1279" s="2"/>
      <c r="T1279" s="2"/>
      <c r="U1279" s="2"/>
      <c r="V1279" s="2"/>
      <c r="W1279" s="2"/>
      <c r="X1279" s="2"/>
      <c r="Y1279" s="2"/>
      <c r="AB1279" s="2"/>
      <c r="AC1279" s="2"/>
      <c r="AD1279" s="2"/>
      <c r="AE1279" s="2"/>
      <c r="AF1279" s="2"/>
      <c r="AG1279" s="2"/>
      <c r="AH1279" s="2"/>
      <c r="AI1279" s="2"/>
      <c r="AJ1279" s="2"/>
      <c r="AK1279" s="2"/>
      <c r="BK1279" s="2"/>
      <c r="BL1279" s="2"/>
      <c r="BN1279" s="2"/>
      <c r="BO1279" s="2"/>
    </row>
    <row r="1280" ht="12.75" customHeight="1">
      <c r="D1280" s="2"/>
      <c r="G1280" s="2"/>
      <c r="I1280" s="2"/>
      <c r="J1280" s="2"/>
      <c r="K1280" s="2"/>
      <c r="L1280" s="2"/>
      <c r="M1280" s="2"/>
      <c r="N1280" s="2"/>
      <c r="O1280" s="2"/>
      <c r="P1280" s="2"/>
      <c r="Q1280" s="2"/>
      <c r="R1280" s="2"/>
      <c r="S1280" s="2"/>
      <c r="T1280" s="2"/>
      <c r="U1280" s="2"/>
      <c r="V1280" s="2"/>
      <c r="W1280" s="2"/>
      <c r="X1280" s="2"/>
      <c r="Y1280" s="2"/>
      <c r="AB1280" s="2"/>
      <c r="AC1280" s="2"/>
      <c r="AD1280" s="2"/>
      <c r="AE1280" s="2"/>
      <c r="AF1280" s="2"/>
      <c r="AG1280" s="2"/>
      <c r="AH1280" s="2"/>
      <c r="AI1280" s="2"/>
      <c r="AJ1280" s="2"/>
      <c r="AK1280" s="2"/>
      <c r="BK1280" s="2"/>
      <c r="BL1280" s="2"/>
      <c r="BN1280" s="2"/>
      <c r="BO1280" s="2"/>
    </row>
    <row r="1281" ht="12.75" customHeight="1">
      <c r="D1281" s="2"/>
      <c r="G1281" s="2"/>
      <c r="I1281" s="2"/>
      <c r="J1281" s="2"/>
      <c r="K1281" s="2"/>
      <c r="L1281" s="2"/>
      <c r="M1281" s="2"/>
      <c r="N1281" s="2"/>
      <c r="O1281" s="2"/>
      <c r="P1281" s="2"/>
      <c r="Q1281" s="2"/>
      <c r="R1281" s="2"/>
      <c r="S1281" s="2"/>
      <c r="T1281" s="2"/>
      <c r="U1281" s="2"/>
      <c r="V1281" s="2"/>
      <c r="W1281" s="2"/>
      <c r="X1281" s="2"/>
      <c r="Y1281" s="2"/>
      <c r="AB1281" s="2"/>
      <c r="AC1281" s="2"/>
      <c r="AD1281" s="2"/>
      <c r="AE1281" s="2"/>
      <c r="AF1281" s="2"/>
      <c r="AG1281" s="2"/>
      <c r="AH1281" s="2"/>
      <c r="AI1281" s="2"/>
      <c r="AJ1281" s="2"/>
      <c r="AK1281" s="2"/>
      <c r="BK1281" s="2"/>
      <c r="BL1281" s="2"/>
      <c r="BN1281" s="2"/>
      <c r="BO1281" s="2"/>
    </row>
    <row r="1282" ht="12.75" customHeight="1">
      <c r="D1282" s="2"/>
      <c r="G1282" s="2"/>
      <c r="I1282" s="2"/>
      <c r="J1282" s="2"/>
      <c r="K1282" s="2"/>
      <c r="L1282" s="2"/>
      <c r="M1282" s="2"/>
      <c r="N1282" s="2"/>
      <c r="O1282" s="2"/>
      <c r="P1282" s="2"/>
      <c r="Q1282" s="2"/>
      <c r="R1282" s="2"/>
      <c r="S1282" s="2"/>
      <c r="T1282" s="2"/>
      <c r="U1282" s="2"/>
      <c r="V1282" s="2"/>
      <c r="W1282" s="2"/>
      <c r="X1282" s="2"/>
      <c r="Y1282" s="2"/>
      <c r="AB1282" s="2"/>
      <c r="AC1282" s="2"/>
      <c r="AD1282" s="2"/>
      <c r="AE1282" s="2"/>
      <c r="AF1282" s="2"/>
      <c r="AG1282" s="2"/>
      <c r="AH1282" s="2"/>
      <c r="AI1282" s="2"/>
      <c r="AJ1282" s="2"/>
      <c r="AK1282" s="2"/>
      <c r="BK1282" s="2"/>
      <c r="BL1282" s="2"/>
      <c r="BN1282" s="2"/>
      <c r="BO1282" s="2"/>
    </row>
    <row r="1283" ht="12.75" customHeight="1">
      <c r="D1283" s="2"/>
      <c r="G1283" s="2"/>
      <c r="I1283" s="2"/>
      <c r="J1283" s="2"/>
      <c r="K1283" s="2"/>
      <c r="L1283" s="2"/>
      <c r="M1283" s="2"/>
      <c r="N1283" s="2"/>
      <c r="O1283" s="2"/>
      <c r="P1283" s="2"/>
      <c r="Q1283" s="2"/>
      <c r="R1283" s="2"/>
      <c r="S1283" s="2"/>
      <c r="T1283" s="2"/>
      <c r="U1283" s="2"/>
      <c r="V1283" s="2"/>
      <c r="W1283" s="2"/>
      <c r="X1283" s="2"/>
      <c r="Y1283" s="2"/>
      <c r="AB1283" s="2"/>
      <c r="AC1283" s="2"/>
      <c r="AD1283" s="2"/>
      <c r="AE1283" s="2"/>
      <c r="AF1283" s="2"/>
      <c r="AG1283" s="2"/>
      <c r="AH1283" s="2"/>
      <c r="AI1283" s="2"/>
      <c r="AJ1283" s="2"/>
      <c r="AK1283" s="2"/>
      <c r="BK1283" s="2"/>
      <c r="BL1283" s="2"/>
      <c r="BN1283" s="2"/>
      <c r="BO1283" s="2"/>
    </row>
    <row r="1284" ht="12.75" customHeight="1">
      <c r="D1284" s="2"/>
      <c r="G1284" s="2"/>
      <c r="I1284" s="2"/>
      <c r="J1284" s="2"/>
      <c r="K1284" s="2"/>
      <c r="L1284" s="2"/>
      <c r="M1284" s="2"/>
      <c r="N1284" s="2"/>
      <c r="O1284" s="2"/>
      <c r="P1284" s="2"/>
      <c r="Q1284" s="2"/>
      <c r="R1284" s="2"/>
      <c r="S1284" s="2"/>
      <c r="T1284" s="2"/>
      <c r="U1284" s="2"/>
      <c r="V1284" s="2"/>
      <c r="W1284" s="2"/>
      <c r="X1284" s="2"/>
      <c r="Y1284" s="2"/>
      <c r="AB1284" s="2"/>
      <c r="AC1284" s="2"/>
      <c r="AD1284" s="2"/>
      <c r="AE1284" s="2"/>
      <c r="AF1284" s="2"/>
      <c r="AG1284" s="2"/>
      <c r="AH1284" s="2"/>
      <c r="AI1284" s="2"/>
      <c r="AJ1284" s="2"/>
      <c r="AK1284" s="2"/>
      <c r="BK1284" s="2"/>
      <c r="BL1284" s="2"/>
      <c r="BN1284" s="2"/>
      <c r="BO1284" s="2"/>
    </row>
    <row r="1285" ht="12.75" customHeight="1">
      <c r="D1285" s="2"/>
      <c r="G1285" s="2"/>
      <c r="I1285" s="2"/>
      <c r="J1285" s="2"/>
      <c r="K1285" s="2"/>
      <c r="L1285" s="2"/>
      <c r="M1285" s="2"/>
      <c r="N1285" s="2"/>
      <c r="O1285" s="2"/>
      <c r="P1285" s="2"/>
      <c r="Q1285" s="2"/>
      <c r="R1285" s="2"/>
      <c r="S1285" s="2"/>
      <c r="T1285" s="2"/>
      <c r="U1285" s="2"/>
      <c r="V1285" s="2"/>
      <c r="W1285" s="2"/>
      <c r="X1285" s="2"/>
      <c r="Y1285" s="2"/>
      <c r="AB1285" s="2"/>
      <c r="AC1285" s="2"/>
      <c r="AD1285" s="2"/>
      <c r="AE1285" s="2"/>
      <c r="AF1285" s="2"/>
      <c r="AG1285" s="2"/>
      <c r="AH1285" s="2"/>
      <c r="AI1285" s="2"/>
      <c r="AJ1285" s="2"/>
      <c r="AK1285" s="2"/>
      <c r="BK1285" s="2"/>
      <c r="BL1285" s="2"/>
      <c r="BN1285" s="2"/>
      <c r="BO1285" s="2"/>
    </row>
    <row r="1286" ht="12.75" customHeight="1">
      <c r="D1286" s="2"/>
      <c r="G1286" s="2"/>
      <c r="I1286" s="2"/>
      <c r="J1286" s="2"/>
      <c r="K1286" s="2"/>
      <c r="L1286" s="2"/>
      <c r="M1286" s="2"/>
      <c r="N1286" s="2"/>
      <c r="O1286" s="2"/>
      <c r="P1286" s="2"/>
      <c r="Q1286" s="2"/>
      <c r="R1286" s="2"/>
      <c r="S1286" s="2"/>
      <c r="T1286" s="2"/>
      <c r="U1286" s="2"/>
      <c r="V1286" s="2"/>
      <c r="W1286" s="2"/>
      <c r="X1286" s="2"/>
      <c r="Y1286" s="2"/>
      <c r="AB1286" s="2"/>
      <c r="AC1286" s="2"/>
      <c r="AD1286" s="2"/>
      <c r="AE1286" s="2"/>
      <c r="AF1286" s="2"/>
      <c r="AG1286" s="2"/>
      <c r="AH1286" s="2"/>
      <c r="AI1286" s="2"/>
      <c r="AJ1286" s="2"/>
      <c r="AK1286" s="2"/>
      <c r="BK1286" s="2"/>
      <c r="BL1286" s="2"/>
      <c r="BN1286" s="2"/>
      <c r="BO1286" s="2"/>
    </row>
    <row r="1287" ht="12.75" customHeight="1">
      <c r="D1287" s="2"/>
      <c r="G1287" s="2"/>
      <c r="I1287" s="2"/>
      <c r="J1287" s="2"/>
      <c r="K1287" s="2"/>
      <c r="L1287" s="2"/>
      <c r="M1287" s="2"/>
      <c r="N1287" s="2"/>
      <c r="O1287" s="2"/>
      <c r="P1287" s="2"/>
      <c r="Q1287" s="2"/>
      <c r="R1287" s="2"/>
      <c r="S1287" s="2"/>
      <c r="T1287" s="2"/>
      <c r="U1287" s="2"/>
      <c r="V1287" s="2"/>
      <c r="W1287" s="2"/>
      <c r="X1287" s="2"/>
      <c r="Y1287" s="2"/>
      <c r="AB1287" s="2"/>
      <c r="AC1287" s="2"/>
      <c r="AD1287" s="2"/>
      <c r="AE1287" s="2"/>
      <c r="AF1287" s="2"/>
      <c r="AG1287" s="2"/>
      <c r="AH1287" s="2"/>
      <c r="AI1287" s="2"/>
      <c r="AJ1287" s="2"/>
      <c r="AK1287" s="2"/>
      <c r="BK1287" s="2"/>
      <c r="BL1287" s="2"/>
      <c r="BN1287" s="2"/>
      <c r="BO1287" s="2"/>
    </row>
    <row r="1288" ht="12.75" customHeight="1">
      <c r="D1288" s="2"/>
      <c r="G1288" s="2"/>
      <c r="I1288" s="2"/>
      <c r="J1288" s="2"/>
      <c r="K1288" s="2"/>
      <c r="L1288" s="2"/>
      <c r="M1288" s="2"/>
      <c r="N1288" s="2"/>
      <c r="O1288" s="2"/>
      <c r="P1288" s="2"/>
      <c r="Q1288" s="2"/>
      <c r="R1288" s="2"/>
      <c r="S1288" s="2"/>
      <c r="T1288" s="2"/>
      <c r="U1288" s="2"/>
      <c r="V1288" s="2"/>
      <c r="W1288" s="2"/>
      <c r="X1288" s="2"/>
      <c r="Y1288" s="2"/>
      <c r="AB1288" s="2"/>
      <c r="AC1288" s="2"/>
      <c r="AD1288" s="2"/>
      <c r="AE1288" s="2"/>
      <c r="AF1288" s="2"/>
      <c r="AG1288" s="2"/>
      <c r="AH1288" s="2"/>
      <c r="AI1288" s="2"/>
      <c r="AJ1288" s="2"/>
      <c r="AK1288" s="2"/>
      <c r="BK1288" s="2"/>
      <c r="BL1288" s="2"/>
      <c r="BN1288" s="2"/>
      <c r="BO1288" s="2"/>
    </row>
    <row r="1289" ht="12.75" customHeight="1">
      <c r="D1289" s="2"/>
      <c r="G1289" s="2"/>
      <c r="I1289" s="2"/>
      <c r="J1289" s="2"/>
      <c r="K1289" s="2"/>
      <c r="L1289" s="2"/>
      <c r="M1289" s="2"/>
      <c r="N1289" s="2"/>
      <c r="O1289" s="2"/>
      <c r="P1289" s="2"/>
      <c r="Q1289" s="2"/>
      <c r="R1289" s="2"/>
      <c r="S1289" s="2"/>
      <c r="T1289" s="2"/>
      <c r="U1289" s="2"/>
      <c r="V1289" s="2"/>
      <c r="W1289" s="2"/>
      <c r="X1289" s="2"/>
      <c r="Y1289" s="2"/>
      <c r="AB1289" s="2"/>
      <c r="AC1289" s="2"/>
      <c r="AD1289" s="2"/>
      <c r="AE1289" s="2"/>
      <c r="AF1289" s="2"/>
      <c r="AG1289" s="2"/>
      <c r="AH1289" s="2"/>
      <c r="AI1289" s="2"/>
      <c r="AJ1289" s="2"/>
      <c r="AK1289" s="2"/>
      <c r="BK1289" s="2"/>
      <c r="BL1289" s="2"/>
      <c r="BN1289" s="2"/>
      <c r="BO1289" s="2"/>
    </row>
    <row r="1290" ht="12.75" customHeight="1">
      <c r="D1290" s="2"/>
      <c r="G1290" s="2"/>
      <c r="I1290" s="2"/>
      <c r="J1290" s="2"/>
      <c r="K1290" s="2"/>
      <c r="L1290" s="2"/>
      <c r="M1290" s="2"/>
      <c r="N1290" s="2"/>
      <c r="O1290" s="2"/>
      <c r="P1290" s="2"/>
      <c r="Q1290" s="2"/>
      <c r="R1290" s="2"/>
      <c r="S1290" s="2"/>
      <c r="T1290" s="2"/>
      <c r="U1290" s="2"/>
      <c r="V1290" s="2"/>
      <c r="W1290" s="2"/>
      <c r="X1290" s="2"/>
      <c r="Y1290" s="2"/>
      <c r="AB1290" s="2"/>
      <c r="AC1290" s="2"/>
      <c r="AD1290" s="2"/>
      <c r="AE1290" s="2"/>
      <c r="AF1290" s="2"/>
      <c r="AG1290" s="2"/>
      <c r="AH1290" s="2"/>
      <c r="AI1290" s="2"/>
      <c r="AJ1290" s="2"/>
      <c r="AK1290" s="2"/>
      <c r="BK1290" s="2"/>
      <c r="BL1290" s="2"/>
      <c r="BN1290" s="2"/>
      <c r="BO1290" s="2"/>
    </row>
    <row r="1291" ht="12.75" customHeight="1">
      <c r="D1291" s="2"/>
      <c r="G1291" s="2"/>
      <c r="I1291" s="2"/>
      <c r="J1291" s="2"/>
      <c r="K1291" s="2"/>
      <c r="L1291" s="2"/>
      <c r="M1291" s="2"/>
      <c r="N1291" s="2"/>
      <c r="O1291" s="2"/>
      <c r="P1291" s="2"/>
      <c r="Q1291" s="2"/>
      <c r="R1291" s="2"/>
      <c r="S1291" s="2"/>
      <c r="T1291" s="2"/>
      <c r="U1291" s="2"/>
      <c r="V1291" s="2"/>
      <c r="W1291" s="2"/>
      <c r="X1291" s="2"/>
      <c r="Y1291" s="2"/>
      <c r="AB1291" s="2"/>
      <c r="AC1291" s="2"/>
      <c r="AD1291" s="2"/>
      <c r="AE1291" s="2"/>
      <c r="AF1291" s="2"/>
      <c r="AG1291" s="2"/>
      <c r="AH1291" s="2"/>
      <c r="AI1291" s="2"/>
      <c r="AJ1291" s="2"/>
      <c r="AK1291" s="2"/>
      <c r="BK1291" s="2"/>
      <c r="BL1291" s="2"/>
      <c r="BN1291" s="2"/>
      <c r="BO1291" s="2"/>
    </row>
    <row r="1292" ht="12.75" customHeight="1">
      <c r="D1292" s="2"/>
      <c r="G1292" s="2"/>
      <c r="I1292" s="2"/>
      <c r="J1292" s="2"/>
      <c r="K1292" s="2"/>
      <c r="L1292" s="2"/>
      <c r="M1292" s="2"/>
      <c r="N1292" s="2"/>
      <c r="O1292" s="2"/>
      <c r="P1292" s="2"/>
      <c r="Q1292" s="2"/>
      <c r="R1292" s="2"/>
      <c r="S1292" s="2"/>
      <c r="T1292" s="2"/>
      <c r="U1292" s="2"/>
      <c r="V1292" s="2"/>
      <c r="W1292" s="2"/>
      <c r="X1292" s="2"/>
      <c r="Y1292" s="2"/>
      <c r="AB1292" s="2"/>
      <c r="AC1292" s="2"/>
      <c r="AD1292" s="2"/>
      <c r="AE1292" s="2"/>
      <c r="AF1292" s="2"/>
      <c r="AG1292" s="2"/>
      <c r="AH1292" s="2"/>
      <c r="AI1292" s="2"/>
      <c r="AJ1292" s="2"/>
      <c r="AK1292" s="2"/>
      <c r="BK1292" s="2"/>
      <c r="BL1292" s="2"/>
      <c r="BN1292" s="2"/>
      <c r="BO1292" s="2"/>
    </row>
    <row r="1293" ht="12.75" customHeight="1">
      <c r="D1293" s="2"/>
      <c r="G1293" s="2"/>
      <c r="I1293" s="2"/>
      <c r="J1293" s="2"/>
      <c r="K1293" s="2"/>
      <c r="L1293" s="2"/>
      <c r="M1293" s="2"/>
      <c r="N1293" s="2"/>
      <c r="O1293" s="2"/>
      <c r="P1293" s="2"/>
      <c r="Q1293" s="2"/>
      <c r="R1293" s="2"/>
      <c r="S1293" s="2"/>
      <c r="T1293" s="2"/>
      <c r="U1293" s="2"/>
      <c r="V1293" s="2"/>
      <c r="W1293" s="2"/>
      <c r="X1293" s="2"/>
      <c r="Y1293" s="2"/>
      <c r="AB1293" s="2"/>
      <c r="AC1293" s="2"/>
      <c r="AD1293" s="2"/>
      <c r="AE1293" s="2"/>
      <c r="AF1293" s="2"/>
      <c r="AG1293" s="2"/>
      <c r="AH1293" s="2"/>
      <c r="AI1293" s="2"/>
      <c r="AJ1293" s="2"/>
      <c r="AK1293" s="2"/>
      <c r="BK1293" s="2"/>
      <c r="BL1293" s="2"/>
      <c r="BN1293" s="2"/>
      <c r="BO1293" s="2"/>
    </row>
    <row r="1294" ht="12.75" customHeight="1">
      <c r="D1294" s="2"/>
      <c r="G1294" s="2"/>
      <c r="I1294" s="2"/>
      <c r="J1294" s="2"/>
      <c r="K1294" s="2"/>
      <c r="L1294" s="2"/>
      <c r="M1294" s="2"/>
      <c r="N1294" s="2"/>
      <c r="O1294" s="2"/>
      <c r="P1294" s="2"/>
      <c r="Q1294" s="2"/>
      <c r="R1294" s="2"/>
      <c r="S1294" s="2"/>
      <c r="T1294" s="2"/>
      <c r="U1294" s="2"/>
      <c r="V1294" s="2"/>
      <c r="W1294" s="2"/>
      <c r="X1294" s="2"/>
      <c r="Y1294" s="2"/>
      <c r="AB1294" s="2"/>
      <c r="AC1294" s="2"/>
      <c r="AD1294" s="2"/>
      <c r="AE1294" s="2"/>
      <c r="AF1294" s="2"/>
      <c r="AG1294" s="2"/>
      <c r="AH1294" s="2"/>
      <c r="AI1294" s="2"/>
      <c r="AJ1294" s="2"/>
      <c r="AK1294" s="2"/>
      <c r="BK1294" s="2"/>
      <c r="BL1294" s="2"/>
      <c r="BN1294" s="2"/>
      <c r="BO1294" s="2"/>
    </row>
    <row r="1295" ht="12.75" customHeight="1">
      <c r="D1295" s="2"/>
      <c r="G1295" s="2"/>
      <c r="I1295" s="2"/>
      <c r="J1295" s="2"/>
      <c r="K1295" s="2"/>
      <c r="L1295" s="2"/>
      <c r="M1295" s="2"/>
      <c r="N1295" s="2"/>
      <c r="O1295" s="2"/>
      <c r="P1295" s="2"/>
      <c r="Q1295" s="2"/>
      <c r="R1295" s="2"/>
      <c r="S1295" s="2"/>
      <c r="T1295" s="2"/>
      <c r="U1295" s="2"/>
      <c r="V1295" s="2"/>
      <c r="W1295" s="2"/>
      <c r="X1295" s="2"/>
      <c r="Y1295" s="2"/>
      <c r="AB1295" s="2"/>
      <c r="AC1295" s="2"/>
      <c r="AD1295" s="2"/>
      <c r="AE1295" s="2"/>
      <c r="AF1295" s="2"/>
      <c r="AG1295" s="2"/>
      <c r="AH1295" s="2"/>
      <c r="AI1295" s="2"/>
      <c r="AJ1295" s="2"/>
      <c r="AK1295" s="2"/>
      <c r="BK1295" s="2"/>
      <c r="BL1295" s="2"/>
      <c r="BN1295" s="2"/>
      <c r="BO1295" s="2"/>
    </row>
    <row r="1296" ht="12.75" customHeight="1">
      <c r="D1296" s="2"/>
      <c r="G1296" s="2"/>
      <c r="I1296" s="2"/>
      <c r="J1296" s="2"/>
      <c r="K1296" s="2"/>
      <c r="L1296" s="2"/>
      <c r="M1296" s="2"/>
      <c r="N1296" s="2"/>
      <c r="O1296" s="2"/>
      <c r="P1296" s="2"/>
      <c r="Q1296" s="2"/>
      <c r="R1296" s="2"/>
      <c r="S1296" s="2"/>
      <c r="T1296" s="2"/>
      <c r="U1296" s="2"/>
      <c r="V1296" s="2"/>
      <c r="W1296" s="2"/>
      <c r="X1296" s="2"/>
      <c r="Y1296" s="2"/>
      <c r="AB1296" s="2"/>
      <c r="AC1296" s="2"/>
      <c r="AD1296" s="2"/>
      <c r="AE1296" s="2"/>
      <c r="AF1296" s="2"/>
      <c r="AG1296" s="2"/>
      <c r="AH1296" s="2"/>
      <c r="AI1296" s="2"/>
      <c r="AJ1296" s="2"/>
      <c r="AK1296" s="2"/>
      <c r="BK1296" s="2"/>
      <c r="BL1296" s="2"/>
      <c r="BN1296" s="2"/>
      <c r="BO1296" s="2"/>
    </row>
    <row r="1297" ht="12.75" customHeight="1">
      <c r="D1297" s="2"/>
      <c r="G1297" s="2"/>
      <c r="I1297" s="2"/>
      <c r="J1297" s="2"/>
      <c r="K1297" s="2"/>
      <c r="L1297" s="2"/>
      <c r="M1297" s="2"/>
      <c r="N1297" s="2"/>
      <c r="O1297" s="2"/>
      <c r="P1297" s="2"/>
      <c r="Q1297" s="2"/>
      <c r="R1297" s="2"/>
      <c r="S1297" s="2"/>
      <c r="T1297" s="2"/>
      <c r="U1297" s="2"/>
      <c r="V1297" s="2"/>
      <c r="W1297" s="2"/>
      <c r="X1297" s="2"/>
      <c r="Y1297" s="2"/>
      <c r="AB1297" s="2"/>
      <c r="AC1297" s="2"/>
      <c r="AD1297" s="2"/>
      <c r="AE1297" s="2"/>
      <c r="AF1297" s="2"/>
      <c r="AG1297" s="2"/>
      <c r="AH1297" s="2"/>
      <c r="AI1297" s="2"/>
      <c r="AJ1297" s="2"/>
      <c r="AK1297" s="2"/>
      <c r="BK1297" s="2"/>
      <c r="BL1297" s="2"/>
      <c r="BN1297" s="2"/>
      <c r="BO1297" s="2"/>
    </row>
    <row r="1298" ht="12.75" customHeight="1">
      <c r="D1298" s="2"/>
      <c r="G1298" s="2"/>
      <c r="I1298" s="2"/>
      <c r="J1298" s="2"/>
      <c r="K1298" s="2"/>
      <c r="L1298" s="2"/>
      <c r="M1298" s="2"/>
      <c r="N1298" s="2"/>
      <c r="O1298" s="2"/>
      <c r="P1298" s="2"/>
      <c r="Q1298" s="2"/>
      <c r="R1298" s="2"/>
      <c r="S1298" s="2"/>
      <c r="T1298" s="2"/>
      <c r="U1298" s="2"/>
      <c r="V1298" s="2"/>
      <c r="W1298" s="2"/>
      <c r="X1298" s="2"/>
      <c r="Y1298" s="2"/>
      <c r="AB1298" s="2"/>
      <c r="AC1298" s="2"/>
      <c r="AD1298" s="2"/>
      <c r="AE1298" s="2"/>
      <c r="AF1298" s="2"/>
      <c r="AG1298" s="2"/>
      <c r="AH1298" s="2"/>
      <c r="AI1298" s="2"/>
      <c r="AJ1298" s="2"/>
      <c r="AK1298" s="2"/>
      <c r="BK1298" s="2"/>
      <c r="BL1298" s="2"/>
      <c r="BN1298" s="2"/>
      <c r="BO1298" s="2"/>
    </row>
    <row r="1299" ht="12.75" customHeight="1">
      <c r="D1299" s="2"/>
      <c r="G1299" s="2"/>
      <c r="I1299" s="2"/>
      <c r="J1299" s="2"/>
      <c r="K1299" s="2"/>
      <c r="L1299" s="2"/>
      <c r="M1299" s="2"/>
      <c r="N1299" s="2"/>
      <c r="O1299" s="2"/>
      <c r="P1299" s="2"/>
      <c r="Q1299" s="2"/>
      <c r="R1299" s="2"/>
      <c r="S1299" s="2"/>
      <c r="T1299" s="2"/>
      <c r="U1299" s="2"/>
      <c r="V1299" s="2"/>
      <c r="W1299" s="2"/>
      <c r="X1299" s="2"/>
      <c r="Y1299" s="2"/>
      <c r="AB1299" s="2"/>
      <c r="AC1299" s="2"/>
      <c r="AD1299" s="2"/>
      <c r="AE1299" s="2"/>
      <c r="AF1299" s="2"/>
      <c r="AG1299" s="2"/>
      <c r="AH1299" s="2"/>
      <c r="AI1299" s="2"/>
      <c r="AJ1299" s="2"/>
      <c r="AK1299" s="2"/>
      <c r="BK1299" s="2"/>
      <c r="BL1299" s="2"/>
      <c r="BN1299" s="2"/>
      <c r="BO1299" s="2"/>
    </row>
    <row r="1300" ht="12.75" customHeight="1">
      <c r="D1300" s="2"/>
      <c r="G1300" s="2"/>
      <c r="I1300" s="2"/>
      <c r="J1300" s="2"/>
      <c r="K1300" s="2"/>
      <c r="L1300" s="2"/>
      <c r="M1300" s="2"/>
      <c r="N1300" s="2"/>
      <c r="O1300" s="2"/>
      <c r="P1300" s="2"/>
      <c r="Q1300" s="2"/>
      <c r="R1300" s="2"/>
      <c r="S1300" s="2"/>
      <c r="T1300" s="2"/>
      <c r="U1300" s="2"/>
      <c r="V1300" s="2"/>
      <c r="W1300" s="2"/>
      <c r="X1300" s="2"/>
      <c r="Y1300" s="2"/>
      <c r="AB1300" s="2"/>
      <c r="AC1300" s="2"/>
      <c r="AD1300" s="2"/>
      <c r="AE1300" s="2"/>
      <c r="AF1300" s="2"/>
      <c r="AG1300" s="2"/>
      <c r="AH1300" s="2"/>
      <c r="AI1300" s="2"/>
      <c r="AJ1300" s="2"/>
      <c r="AK1300" s="2"/>
      <c r="BK1300" s="2"/>
      <c r="BL1300" s="2"/>
      <c r="BN1300" s="2"/>
      <c r="BO1300" s="2"/>
    </row>
    <row r="1301" ht="12.75" customHeight="1">
      <c r="D1301" s="2"/>
      <c r="G1301" s="2"/>
      <c r="I1301" s="2"/>
      <c r="J1301" s="2"/>
      <c r="K1301" s="2"/>
      <c r="L1301" s="2"/>
      <c r="M1301" s="2"/>
      <c r="N1301" s="2"/>
      <c r="O1301" s="2"/>
      <c r="P1301" s="2"/>
      <c r="Q1301" s="2"/>
      <c r="R1301" s="2"/>
      <c r="S1301" s="2"/>
      <c r="T1301" s="2"/>
      <c r="U1301" s="2"/>
      <c r="V1301" s="2"/>
      <c r="W1301" s="2"/>
      <c r="X1301" s="2"/>
      <c r="Y1301" s="2"/>
      <c r="AB1301" s="2"/>
      <c r="AC1301" s="2"/>
      <c r="AD1301" s="2"/>
      <c r="AE1301" s="2"/>
      <c r="AF1301" s="2"/>
      <c r="AG1301" s="2"/>
      <c r="AH1301" s="2"/>
      <c r="AI1301" s="2"/>
      <c r="AJ1301" s="2"/>
      <c r="AK1301" s="2"/>
      <c r="BK1301" s="2"/>
      <c r="BL1301" s="2"/>
      <c r="BN1301" s="2"/>
      <c r="BO1301" s="2"/>
    </row>
    <row r="1302" ht="12.75" customHeight="1">
      <c r="D1302" s="2"/>
      <c r="G1302" s="2"/>
      <c r="I1302" s="2"/>
      <c r="J1302" s="2"/>
      <c r="K1302" s="2"/>
      <c r="L1302" s="2"/>
      <c r="M1302" s="2"/>
      <c r="N1302" s="2"/>
      <c r="O1302" s="2"/>
      <c r="P1302" s="2"/>
      <c r="Q1302" s="2"/>
      <c r="R1302" s="2"/>
      <c r="S1302" s="2"/>
      <c r="T1302" s="2"/>
      <c r="U1302" s="2"/>
      <c r="V1302" s="2"/>
      <c r="W1302" s="2"/>
      <c r="X1302" s="2"/>
      <c r="Y1302" s="2"/>
      <c r="AB1302" s="2"/>
      <c r="AC1302" s="2"/>
      <c r="AD1302" s="2"/>
      <c r="AE1302" s="2"/>
      <c r="AF1302" s="2"/>
      <c r="AG1302" s="2"/>
      <c r="AH1302" s="2"/>
      <c r="AI1302" s="2"/>
      <c r="AJ1302" s="2"/>
      <c r="AK1302" s="2"/>
      <c r="BK1302" s="2"/>
      <c r="BL1302" s="2"/>
      <c r="BN1302" s="2"/>
      <c r="BO1302" s="2"/>
    </row>
    <row r="1303" ht="12.75" customHeight="1">
      <c r="D1303" s="2"/>
      <c r="G1303" s="2"/>
      <c r="I1303" s="2"/>
      <c r="J1303" s="2"/>
      <c r="K1303" s="2"/>
      <c r="L1303" s="2"/>
      <c r="M1303" s="2"/>
      <c r="N1303" s="2"/>
      <c r="O1303" s="2"/>
      <c r="P1303" s="2"/>
      <c r="Q1303" s="2"/>
      <c r="R1303" s="2"/>
      <c r="S1303" s="2"/>
      <c r="T1303" s="2"/>
      <c r="U1303" s="2"/>
      <c r="V1303" s="2"/>
      <c r="W1303" s="2"/>
      <c r="X1303" s="2"/>
      <c r="Y1303" s="2"/>
      <c r="AB1303" s="2"/>
      <c r="AC1303" s="2"/>
      <c r="AD1303" s="2"/>
      <c r="AE1303" s="2"/>
      <c r="AF1303" s="2"/>
      <c r="AG1303" s="2"/>
      <c r="AH1303" s="2"/>
      <c r="AI1303" s="2"/>
      <c r="AJ1303" s="2"/>
      <c r="AK1303" s="2"/>
      <c r="BK1303" s="2"/>
      <c r="BL1303" s="2"/>
      <c r="BN1303" s="2"/>
      <c r="BO1303" s="2"/>
    </row>
    <row r="1304" ht="12.75" customHeight="1">
      <c r="D1304" s="2"/>
      <c r="G1304" s="2"/>
      <c r="I1304" s="2"/>
      <c r="J1304" s="2"/>
      <c r="K1304" s="2"/>
      <c r="L1304" s="2"/>
      <c r="M1304" s="2"/>
      <c r="N1304" s="2"/>
      <c r="O1304" s="2"/>
      <c r="P1304" s="2"/>
      <c r="Q1304" s="2"/>
      <c r="R1304" s="2"/>
      <c r="S1304" s="2"/>
      <c r="T1304" s="2"/>
      <c r="U1304" s="2"/>
      <c r="V1304" s="2"/>
      <c r="W1304" s="2"/>
      <c r="X1304" s="2"/>
      <c r="Y1304" s="2"/>
      <c r="AB1304" s="2"/>
      <c r="AC1304" s="2"/>
      <c r="AD1304" s="2"/>
      <c r="AE1304" s="2"/>
      <c r="AF1304" s="2"/>
      <c r="AG1304" s="2"/>
      <c r="AH1304" s="2"/>
      <c r="AI1304" s="2"/>
      <c r="AJ1304" s="2"/>
      <c r="AK1304" s="2"/>
      <c r="BK1304" s="2"/>
      <c r="BL1304" s="2"/>
      <c r="BN1304" s="2"/>
      <c r="BO1304" s="2"/>
    </row>
    <row r="1305" ht="12.75" customHeight="1">
      <c r="D1305" s="2"/>
      <c r="G1305" s="2"/>
      <c r="I1305" s="2"/>
      <c r="J1305" s="2"/>
      <c r="K1305" s="2"/>
      <c r="L1305" s="2"/>
      <c r="M1305" s="2"/>
      <c r="N1305" s="2"/>
      <c r="O1305" s="2"/>
      <c r="P1305" s="2"/>
      <c r="Q1305" s="2"/>
      <c r="R1305" s="2"/>
      <c r="S1305" s="2"/>
      <c r="T1305" s="2"/>
      <c r="U1305" s="2"/>
      <c r="V1305" s="2"/>
      <c r="W1305" s="2"/>
      <c r="X1305" s="2"/>
      <c r="Y1305" s="2"/>
      <c r="AB1305" s="2"/>
      <c r="AC1305" s="2"/>
      <c r="AD1305" s="2"/>
      <c r="AE1305" s="2"/>
      <c r="AF1305" s="2"/>
      <c r="AG1305" s="2"/>
      <c r="AH1305" s="2"/>
      <c r="AI1305" s="2"/>
      <c r="AJ1305" s="2"/>
      <c r="AK1305" s="2"/>
      <c r="BK1305" s="2"/>
      <c r="BL1305" s="2"/>
      <c r="BN1305" s="2"/>
      <c r="BO1305" s="2"/>
    </row>
    <row r="1306" ht="12.75" customHeight="1">
      <c r="D1306" s="2"/>
      <c r="G1306" s="2"/>
      <c r="I1306" s="2"/>
      <c r="J1306" s="2"/>
      <c r="K1306" s="2"/>
      <c r="L1306" s="2"/>
      <c r="M1306" s="2"/>
      <c r="N1306" s="2"/>
      <c r="O1306" s="2"/>
      <c r="P1306" s="2"/>
      <c r="Q1306" s="2"/>
      <c r="R1306" s="2"/>
      <c r="S1306" s="2"/>
      <c r="T1306" s="2"/>
      <c r="U1306" s="2"/>
      <c r="V1306" s="2"/>
      <c r="W1306" s="2"/>
      <c r="X1306" s="2"/>
      <c r="Y1306" s="2"/>
      <c r="AB1306" s="2"/>
      <c r="AC1306" s="2"/>
      <c r="AD1306" s="2"/>
      <c r="AE1306" s="2"/>
      <c r="AF1306" s="2"/>
      <c r="AG1306" s="2"/>
      <c r="AH1306" s="2"/>
      <c r="AI1306" s="2"/>
      <c r="AJ1306" s="2"/>
      <c r="AK1306" s="2"/>
      <c r="BK1306" s="2"/>
      <c r="BL1306" s="2"/>
      <c r="BN1306" s="2"/>
      <c r="BO1306" s="2"/>
    </row>
    <row r="1307" ht="12.75" customHeight="1">
      <c r="D1307" s="2"/>
      <c r="G1307" s="2"/>
      <c r="I1307" s="2"/>
      <c r="J1307" s="2"/>
      <c r="K1307" s="2"/>
      <c r="L1307" s="2"/>
      <c r="M1307" s="2"/>
      <c r="N1307" s="2"/>
      <c r="O1307" s="2"/>
      <c r="P1307" s="2"/>
      <c r="Q1307" s="2"/>
      <c r="R1307" s="2"/>
      <c r="S1307" s="2"/>
      <c r="T1307" s="2"/>
      <c r="U1307" s="2"/>
      <c r="V1307" s="2"/>
      <c r="W1307" s="2"/>
      <c r="X1307" s="2"/>
      <c r="Y1307" s="2"/>
      <c r="AB1307" s="2"/>
      <c r="AC1307" s="2"/>
      <c r="AD1307" s="2"/>
      <c r="AE1307" s="2"/>
      <c r="AF1307" s="2"/>
      <c r="AG1307" s="2"/>
      <c r="AH1307" s="2"/>
      <c r="AI1307" s="2"/>
      <c r="AJ1307" s="2"/>
      <c r="AK1307" s="2"/>
      <c r="BK1307" s="2"/>
      <c r="BL1307" s="2"/>
      <c r="BN1307" s="2"/>
      <c r="BO1307" s="2"/>
    </row>
    <row r="1308" ht="12.75" customHeight="1">
      <c r="D1308" s="2"/>
      <c r="G1308" s="2"/>
      <c r="I1308" s="2"/>
      <c r="J1308" s="2"/>
      <c r="K1308" s="2"/>
      <c r="L1308" s="2"/>
      <c r="M1308" s="2"/>
      <c r="N1308" s="2"/>
      <c r="O1308" s="2"/>
      <c r="P1308" s="2"/>
      <c r="Q1308" s="2"/>
      <c r="R1308" s="2"/>
      <c r="S1308" s="2"/>
      <c r="T1308" s="2"/>
      <c r="U1308" s="2"/>
      <c r="V1308" s="2"/>
      <c r="W1308" s="2"/>
      <c r="X1308" s="2"/>
      <c r="Y1308" s="2"/>
      <c r="AB1308" s="2"/>
      <c r="AC1308" s="2"/>
      <c r="AD1308" s="2"/>
      <c r="AE1308" s="2"/>
      <c r="AF1308" s="2"/>
      <c r="AG1308" s="2"/>
      <c r="AH1308" s="2"/>
      <c r="AI1308" s="2"/>
      <c r="AJ1308" s="2"/>
      <c r="AK1308" s="2"/>
      <c r="BK1308" s="2"/>
      <c r="BL1308" s="2"/>
      <c r="BN1308" s="2"/>
      <c r="BO1308" s="2"/>
    </row>
    <row r="1309" ht="12.75" customHeight="1">
      <c r="D1309" s="2"/>
      <c r="G1309" s="2"/>
      <c r="I1309" s="2"/>
      <c r="J1309" s="2"/>
      <c r="K1309" s="2"/>
      <c r="L1309" s="2"/>
      <c r="M1309" s="2"/>
      <c r="N1309" s="2"/>
      <c r="O1309" s="2"/>
      <c r="P1309" s="2"/>
      <c r="Q1309" s="2"/>
      <c r="R1309" s="2"/>
      <c r="S1309" s="2"/>
      <c r="T1309" s="2"/>
      <c r="U1309" s="2"/>
      <c r="V1309" s="2"/>
      <c r="W1309" s="2"/>
      <c r="X1309" s="2"/>
      <c r="Y1309" s="2"/>
      <c r="AB1309" s="2"/>
      <c r="AC1309" s="2"/>
      <c r="AD1309" s="2"/>
      <c r="AE1309" s="2"/>
      <c r="AF1309" s="2"/>
      <c r="AG1309" s="2"/>
      <c r="AH1309" s="2"/>
      <c r="AI1309" s="2"/>
      <c r="AJ1309" s="2"/>
      <c r="AK1309" s="2"/>
      <c r="BK1309" s="2"/>
      <c r="BL1309" s="2"/>
      <c r="BN1309" s="2"/>
      <c r="BO1309" s="2"/>
    </row>
    <row r="1310" ht="12.75" customHeight="1">
      <c r="D1310" s="2"/>
      <c r="G1310" s="2"/>
      <c r="I1310" s="2"/>
      <c r="J1310" s="2"/>
      <c r="K1310" s="2"/>
      <c r="L1310" s="2"/>
      <c r="M1310" s="2"/>
      <c r="N1310" s="2"/>
      <c r="O1310" s="2"/>
      <c r="P1310" s="2"/>
      <c r="Q1310" s="2"/>
      <c r="R1310" s="2"/>
      <c r="S1310" s="2"/>
      <c r="T1310" s="2"/>
      <c r="U1310" s="2"/>
      <c r="V1310" s="2"/>
      <c r="W1310" s="2"/>
      <c r="X1310" s="2"/>
      <c r="Y1310" s="2"/>
      <c r="AB1310" s="2"/>
      <c r="AC1310" s="2"/>
      <c r="AD1310" s="2"/>
      <c r="AE1310" s="2"/>
      <c r="AF1310" s="2"/>
      <c r="AG1310" s="2"/>
      <c r="AH1310" s="2"/>
      <c r="AI1310" s="2"/>
      <c r="AJ1310" s="2"/>
      <c r="AK1310" s="2"/>
      <c r="BK1310" s="2"/>
      <c r="BL1310" s="2"/>
      <c r="BN1310" s="2"/>
      <c r="BO1310" s="2"/>
    </row>
    <row r="1311" ht="12.75" customHeight="1">
      <c r="D1311" s="2"/>
      <c r="G1311" s="2"/>
      <c r="I1311" s="2"/>
      <c r="J1311" s="2"/>
      <c r="K1311" s="2"/>
      <c r="L1311" s="2"/>
      <c r="M1311" s="2"/>
      <c r="N1311" s="2"/>
      <c r="O1311" s="2"/>
      <c r="P1311" s="2"/>
      <c r="Q1311" s="2"/>
      <c r="R1311" s="2"/>
      <c r="S1311" s="2"/>
      <c r="T1311" s="2"/>
      <c r="U1311" s="2"/>
      <c r="V1311" s="2"/>
      <c r="W1311" s="2"/>
      <c r="X1311" s="2"/>
      <c r="Y1311" s="2"/>
      <c r="AB1311" s="2"/>
      <c r="AC1311" s="2"/>
      <c r="AD1311" s="2"/>
      <c r="AE1311" s="2"/>
      <c r="AF1311" s="2"/>
      <c r="AG1311" s="2"/>
      <c r="AH1311" s="2"/>
      <c r="AI1311" s="2"/>
      <c r="AJ1311" s="2"/>
      <c r="AK1311" s="2"/>
      <c r="BK1311" s="2"/>
      <c r="BL1311" s="2"/>
      <c r="BN1311" s="2"/>
      <c r="BO1311" s="2"/>
    </row>
    <row r="1312" ht="12.75" customHeight="1">
      <c r="D1312" s="2"/>
      <c r="G1312" s="2"/>
      <c r="I1312" s="2"/>
      <c r="J1312" s="2"/>
      <c r="K1312" s="2"/>
      <c r="L1312" s="2"/>
      <c r="M1312" s="2"/>
      <c r="N1312" s="2"/>
      <c r="O1312" s="2"/>
      <c r="P1312" s="2"/>
      <c r="Q1312" s="2"/>
      <c r="R1312" s="2"/>
      <c r="S1312" s="2"/>
      <c r="T1312" s="2"/>
      <c r="U1312" s="2"/>
      <c r="V1312" s="2"/>
      <c r="W1312" s="2"/>
      <c r="X1312" s="2"/>
      <c r="Y1312" s="2"/>
      <c r="AB1312" s="2"/>
      <c r="AC1312" s="2"/>
      <c r="AD1312" s="2"/>
      <c r="AE1312" s="2"/>
      <c r="AF1312" s="2"/>
      <c r="AG1312" s="2"/>
      <c r="AH1312" s="2"/>
      <c r="AI1312" s="2"/>
      <c r="AJ1312" s="2"/>
      <c r="AK1312" s="2"/>
      <c r="BK1312" s="2"/>
      <c r="BL1312" s="2"/>
      <c r="BN1312" s="2"/>
      <c r="BO1312" s="2"/>
    </row>
    <row r="1313" ht="12.75" customHeight="1">
      <c r="D1313" s="2"/>
      <c r="G1313" s="2"/>
      <c r="I1313" s="2"/>
      <c r="J1313" s="2"/>
      <c r="K1313" s="2"/>
      <c r="L1313" s="2"/>
      <c r="M1313" s="2"/>
      <c r="N1313" s="2"/>
      <c r="O1313" s="2"/>
      <c r="P1313" s="2"/>
      <c r="Q1313" s="2"/>
      <c r="R1313" s="2"/>
      <c r="S1313" s="2"/>
      <c r="T1313" s="2"/>
      <c r="U1313" s="2"/>
      <c r="V1313" s="2"/>
      <c r="W1313" s="2"/>
      <c r="X1313" s="2"/>
      <c r="Y1313" s="2"/>
      <c r="AB1313" s="2"/>
      <c r="AC1313" s="2"/>
      <c r="AD1313" s="2"/>
      <c r="AE1313" s="2"/>
      <c r="AF1313" s="2"/>
      <c r="AG1313" s="2"/>
      <c r="AH1313" s="2"/>
      <c r="AI1313" s="2"/>
      <c r="AJ1313" s="2"/>
      <c r="AK1313" s="2"/>
      <c r="BK1313" s="2"/>
      <c r="BL1313" s="2"/>
      <c r="BN1313" s="2"/>
      <c r="BO1313" s="2"/>
    </row>
    <row r="1314" ht="12.75" customHeight="1">
      <c r="D1314" s="2"/>
      <c r="G1314" s="2"/>
      <c r="I1314" s="2"/>
      <c r="J1314" s="2"/>
      <c r="K1314" s="2"/>
      <c r="L1314" s="2"/>
      <c r="M1314" s="2"/>
      <c r="N1314" s="2"/>
      <c r="O1314" s="2"/>
      <c r="P1314" s="2"/>
      <c r="Q1314" s="2"/>
      <c r="R1314" s="2"/>
      <c r="S1314" s="2"/>
      <c r="T1314" s="2"/>
      <c r="U1314" s="2"/>
      <c r="V1314" s="2"/>
      <c r="W1314" s="2"/>
      <c r="X1314" s="2"/>
      <c r="Y1314" s="2"/>
      <c r="AB1314" s="2"/>
      <c r="AC1314" s="2"/>
      <c r="AD1314" s="2"/>
      <c r="AE1314" s="2"/>
      <c r="AF1314" s="2"/>
      <c r="AG1314" s="2"/>
      <c r="AH1314" s="2"/>
      <c r="AI1314" s="2"/>
      <c r="AJ1314" s="2"/>
      <c r="AK1314" s="2"/>
      <c r="BK1314" s="2"/>
      <c r="BL1314" s="2"/>
      <c r="BN1314" s="2"/>
      <c r="BO1314" s="2"/>
    </row>
    <row r="1315" ht="12.75" customHeight="1">
      <c r="D1315" s="2"/>
      <c r="G1315" s="2"/>
      <c r="I1315" s="2"/>
      <c r="J1315" s="2"/>
      <c r="K1315" s="2"/>
      <c r="L1315" s="2"/>
      <c r="M1315" s="2"/>
      <c r="N1315" s="2"/>
      <c r="O1315" s="2"/>
      <c r="P1315" s="2"/>
      <c r="Q1315" s="2"/>
      <c r="R1315" s="2"/>
      <c r="S1315" s="2"/>
      <c r="T1315" s="2"/>
      <c r="U1315" s="2"/>
      <c r="V1315" s="2"/>
      <c r="W1315" s="2"/>
      <c r="X1315" s="2"/>
      <c r="Y1315" s="2"/>
      <c r="AB1315" s="2"/>
      <c r="AC1315" s="2"/>
      <c r="AD1315" s="2"/>
      <c r="AE1315" s="2"/>
      <c r="AF1315" s="2"/>
      <c r="AG1315" s="2"/>
      <c r="AH1315" s="2"/>
      <c r="AI1315" s="2"/>
      <c r="AJ1315" s="2"/>
      <c r="AK1315" s="2"/>
      <c r="BK1315" s="2"/>
      <c r="BL1315" s="2"/>
      <c r="BN1315" s="2"/>
      <c r="BO1315" s="2"/>
    </row>
    <row r="1316" ht="12.75" customHeight="1">
      <c r="D1316" s="2"/>
      <c r="G1316" s="2"/>
      <c r="I1316" s="2"/>
      <c r="J1316" s="2"/>
      <c r="K1316" s="2"/>
      <c r="L1316" s="2"/>
      <c r="M1316" s="2"/>
      <c r="N1316" s="2"/>
      <c r="O1316" s="2"/>
      <c r="P1316" s="2"/>
      <c r="Q1316" s="2"/>
      <c r="R1316" s="2"/>
      <c r="S1316" s="2"/>
      <c r="T1316" s="2"/>
      <c r="U1316" s="2"/>
      <c r="V1316" s="2"/>
      <c r="W1316" s="2"/>
      <c r="X1316" s="2"/>
      <c r="Y1316" s="2"/>
      <c r="AB1316" s="2"/>
      <c r="AC1316" s="2"/>
      <c r="AD1316" s="2"/>
      <c r="AE1316" s="2"/>
      <c r="AF1316" s="2"/>
      <c r="AG1316" s="2"/>
      <c r="AH1316" s="2"/>
      <c r="AI1316" s="2"/>
      <c r="AJ1316" s="2"/>
      <c r="AK1316" s="2"/>
      <c r="BK1316" s="2"/>
      <c r="BL1316" s="2"/>
      <c r="BN1316" s="2"/>
      <c r="BO1316" s="2"/>
    </row>
    <row r="1317" ht="12.75" customHeight="1">
      <c r="D1317" s="2"/>
      <c r="G1317" s="2"/>
      <c r="I1317" s="2"/>
      <c r="J1317" s="2"/>
      <c r="K1317" s="2"/>
      <c r="L1317" s="2"/>
      <c r="M1317" s="2"/>
      <c r="N1317" s="2"/>
      <c r="O1317" s="2"/>
      <c r="P1317" s="2"/>
      <c r="Q1317" s="2"/>
      <c r="R1317" s="2"/>
      <c r="S1317" s="2"/>
      <c r="T1317" s="2"/>
      <c r="U1317" s="2"/>
      <c r="V1317" s="2"/>
      <c r="W1317" s="2"/>
      <c r="X1317" s="2"/>
      <c r="Y1317" s="2"/>
      <c r="AB1317" s="2"/>
      <c r="AC1317" s="2"/>
      <c r="AD1317" s="2"/>
      <c r="AE1317" s="2"/>
      <c r="AF1317" s="2"/>
      <c r="AG1317" s="2"/>
      <c r="AH1317" s="2"/>
      <c r="AI1317" s="2"/>
      <c r="AJ1317" s="2"/>
      <c r="AK1317" s="2"/>
      <c r="BK1317" s="2"/>
      <c r="BL1317" s="2"/>
      <c r="BN1317" s="2"/>
      <c r="BO1317" s="2"/>
    </row>
    <row r="1318" ht="12.75" customHeight="1">
      <c r="D1318" s="2"/>
      <c r="G1318" s="2"/>
      <c r="I1318" s="2"/>
      <c r="J1318" s="2"/>
      <c r="K1318" s="2"/>
      <c r="L1318" s="2"/>
      <c r="M1318" s="2"/>
      <c r="N1318" s="2"/>
      <c r="O1318" s="2"/>
      <c r="P1318" s="2"/>
      <c r="Q1318" s="2"/>
      <c r="R1318" s="2"/>
      <c r="S1318" s="2"/>
      <c r="T1318" s="2"/>
      <c r="U1318" s="2"/>
      <c r="V1318" s="2"/>
      <c r="W1318" s="2"/>
      <c r="X1318" s="2"/>
      <c r="Y1318" s="2"/>
      <c r="AB1318" s="2"/>
      <c r="AC1318" s="2"/>
      <c r="AD1318" s="2"/>
      <c r="AE1318" s="2"/>
      <c r="AF1318" s="2"/>
      <c r="AG1318" s="2"/>
      <c r="AH1318" s="2"/>
      <c r="AI1318" s="2"/>
      <c r="AJ1318" s="2"/>
      <c r="AK1318" s="2"/>
      <c r="BK1318" s="2"/>
      <c r="BL1318" s="2"/>
      <c r="BN1318" s="2"/>
      <c r="BO1318" s="2"/>
    </row>
    <row r="1319" ht="12.75" customHeight="1">
      <c r="D1319" s="2"/>
      <c r="G1319" s="2"/>
      <c r="I1319" s="2"/>
      <c r="J1319" s="2"/>
      <c r="K1319" s="2"/>
      <c r="L1319" s="2"/>
      <c r="M1319" s="2"/>
      <c r="N1319" s="2"/>
      <c r="O1319" s="2"/>
      <c r="P1319" s="2"/>
      <c r="Q1319" s="2"/>
      <c r="R1319" s="2"/>
      <c r="S1319" s="2"/>
      <c r="T1319" s="2"/>
      <c r="U1319" s="2"/>
      <c r="V1319" s="2"/>
      <c r="W1319" s="2"/>
      <c r="X1319" s="2"/>
      <c r="Y1319" s="2"/>
      <c r="AB1319" s="2"/>
      <c r="AC1319" s="2"/>
      <c r="AD1319" s="2"/>
      <c r="AE1319" s="2"/>
      <c r="AF1319" s="2"/>
      <c r="AG1319" s="2"/>
      <c r="AH1319" s="2"/>
      <c r="AI1319" s="2"/>
      <c r="AJ1319" s="2"/>
      <c r="AK1319" s="2"/>
      <c r="BK1319" s="2"/>
      <c r="BL1319" s="2"/>
      <c r="BN1319" s="2"/>
      <c r="BO1319" s="2"/>
    </row>
    <row r="1320" ht="12.75" customHeight="1">
      <c r="D1320" s="2"/>
      <c r="G1320" s="2"/>
      <c r="I1320" s="2"/>
      <c r="J1320" s="2"/>
      <c r="K1320" s="2"/>
      <c r="L1320" s="2"/>
      <c r="M1320" s="2"/>
      <c r="N1320" s="2"/>
      <c r="O1320" s="2"/>
      <c r="P1320" s="2"/>
      <c r="Q1320" s="2"/>
      <c r="R1320" s="2"/>
      <c r="S1320" s="2"/>
      <c r="T1320" s="2"/>
      <c r="U1320" s="2"/>
      <c r="V1320" s="2"/>
      <c r="W1320" s="2"/>
      <c r="X1320" s="2"/>
      <c r="Y1320" s="2"/>
      <c r="AB1320" s="2"/>
      <c r="AC1320" s="2"/>
      <c r="AD1320" s="2"/>
      <c r="AE1320" s="2"/>
      <c r="AF1320" s="2"/>
      <c r="AG1320" s="2"/>
      <c r="AH1320" s="2"/>
      <c r="AI1320" s="2"/>
      <c r="AJ1320" s="2"/>
      <c r="AK1320" s="2"/>
      <c r="BK1320" s="2"/>
      <c r="BL1320" s="2"/>
      <c r="BN1320" s="2"/>
      <c r="BO1320" s="2"/>
    </row>
    <row r="1321" ht="12.75" customHeight="1">
      <c r="D1321" s="2"/>
      <c r="G1321" s="2"/>
      <c r="I1321" s="2"/>
      <c r="J1321" s="2"/>
      <c r="K1321" s="2"/>
      <c r="L1321" s="2"/>
      <c r="M1321" s="2"/>
      <c r="N1321" s="2"/>
      <c r="O1321" s="2"/>
      <c r="P1321" s="2"/>
      <c r="Q1321" s="2"/>
      <c r="R1321" s="2"/>
      <c r="S1321" s="2"/>
      <c r="T1321" s="2"/>
      <c r="U1321" s="2"/>
      <c r="V1321" s="2"/>
      <c r="W1321" s="2"/>
      <c r="X1321" s="2"/>
      <c r="Y1321" s="2"/>
      <c r="AB1321" s="2"/>
      <c r="AC1321" s="2"/>
      <c r="AD1321" s="2"/>
      <c r="AE1321" s="2"/>
      <c r="AF1321" s="2"/>
      <c r="AG1321" s="2"/>
      <c r="AH1321" s="2"/>
      <c r="AI1321" s="2"/>
      <c r="AJ1321" s="2"/>
      <c r="AK1321" s="2"/>
      <c r="BK1321" s="2"/>
      <c r="BL1321" s="2"/>
      <c r="BN1321" s="2"/>
      <c r="BO1321" s="2"/>
    </row>
    <row r="1322" ht="12.75" customHeight="1">
      <c r="D1322" s="2"/>
      <c r="G1322" s="2"/>
      <c r="I1322" s="2"/>
      <c r="J1322" s="2"/>
      <c r="K1322" s="2"/>
      <c r="L1322" s="2"/>
      <c r="M1322" s="2"/>
      <c r="N1322" s="2"/>
      <c r="O1322" s="2"/>
      <c r="P1322" s="2"/>
      <c r="Q1322" s="2"/>
      <c r="R1322" s="2"/>
      <c r="S1322" s="2"/>
      <c r="T1322" s="2"/>
      <c r="U1322" s="2"/>
      <c r="V1322" s="2"/>
      <c r="W1322" s="2"/>
      <c r="X1322" s="2"/>
      <c r="Y1322" s="2"/>
      <c r="AB1322" s="2"/>
      <c r="AC1322" s="2"/>
      <c r="AD1322" s="2"/>
      <c r="AE1322" s="2"/>
      <c r="AF1322" s="2"/>
      <c r="AG1322" s="2"/>
      <c r="AH1322" s="2"/>
      <c r="AI1322" s="2"/>
      <c r="AJ1322" s="2"/>
      <c r="AK1322" s="2"/>
      <c r="BK1322" s="2"/>
      <c r="BL1322" s="2"/>
      <c r="BN1322" s="2"/>
      <c r="BO1322" s="2"/>
    </row>
    <row r="1323" ht="12.75" customHeight="1">
      <c r="D1323" s="2"/>
      <c r="G1323" s="2"/>
      <c r="I1323" s="2"/>
      <c r="J1323" s="2"/>
      <c r="K1323" s="2"/>
      <c r="L1323" s="2"/>
      <c r="M1323" s="2"/>
      <c r="N1323" s="2"/>
      <c r="O1323" s="2"/>
      <c r="P1323" s="2"/>
      <c r="Q1323" s="2"/>
      <c r="R1323" s="2"/>
      <c r="S1323" s="2"/>
      <c r="T1323" s="2"/>
      <c r="U1323" s="2"/>
      <c r="V1323" s="2"/>
      <c r="W1323" s="2"/>
      <c r="X1323" s="2"/>
      <c r="Y1323" s="2"/>
      <c r="AB1323" s="2"/>
      <c r="AC1323" s="2"/>
      <c r="AD1323" s="2"/>
      <c r="AE1323" s="2"/>
      <c r="AF1323" s="2"/>
      <c r="AG1323" s="2"/>
      <c r="AH1323" s="2"/>
      <c r="AI1323" s="2"/>
      <c r="AJ1323" s="2"/>
      <c r="AK1323" s="2"/>
      <c r="BK1323" s="2"/>
      <c r="BL1323" s="2"/>
      <c r="BN1323" s="2"/>
      <c r="BO1323" s="2"/>
    </row>
    <row r="1324" ht="12.75" customHeight="1">
      <c r="D1324" s="2"/>
      <c r="G1324" s="2"/>
      <c r="I1324" s="2"/>
      <c r="J1324" s="2"/>
      <c r="K1324" s="2"/>
      <c r="L1324" s="2"/>
      <c r="M1324" s="2"/>
      <c r="N1324" s="2"/>
      <c r="O1324" s="2"/>
      <c r="P1324" s="2"/>
      <c r="Q1324" s="2"/>
      <c r="R1324" s="2"/>
      <c r="S1324" s="2"/>
      <c r="T1324" s="2"/>
      <c r="U1324" s="2"/>
      <c r="V1324" s="2"/>
      <c r="W1324" s="2"/>
      <c r="X1324" s="2"/>
      <c r="Y1324" s="2"/>
      <c r="AB1324" s="2"/>
      <c r="AC1324" s="2"/>
      <c r="AD1324" s="2"/>
      <c r="AE1324" s="2"/>
      <c r="AF1324" s="2"/>
      <c r="AG1324" s="2"/>
      <c r="AH1324" s="2"/>
      <c r="AI1324" s="2"/>
      <c r="AJ1324" s="2"/>
      <c r="AK1324" s="2"/>
      <c r="BK1324" s="2"/>
      <c r="BL1324" s="2"/>
      <c r="BN1324" s="2"/>
      <c r="BO1324" s="2"/>
    </row>
    <row r="1325" ht="12.75" customHeight="1">
      <c r="D1325" s="2"/>
      <c r="G1325" s="2"/>
      <c r="I1325" s="2"/>
      <c r="J1325" s="2"/>
      <c r="K1325" s="2"/>
      <c r="L1325" s="2"/>
      <c r="M1325" s="2"/>
      <c r="N1325" s="2"/>
      <c r="O1325" s="2"/>
      <c r="P1325" s="2"/>
      <c r="Q1325" s="2"/>
      <c r="R1325" s="2"/>
      <c r="S1325" s="2"/>
      <c r="T1325" s="2"/>
      <c r="U1325" s="2"/>
      <c r="V1325" s="2"/>
      <c r="W1325" s="2"/>
      <c r="X1325" s="2"/>
      <c r="Y1325" s="2"/>
      <c r="AB1325" s="2"/>
      <c r="AC1325" s="2"/>
      <c r="AD1325" s="2"/>
      <c r="AE1325" s="2"/>
      <c r="AF1325" s="2"/>
      <c r="AG1325" s="2"/>
      <c r="AH1325" s="2"/>
      <c r="AI1325" s="2"/>
      <c r="AJ1325" s="2"/>
      <c r="AK1325" s="2"/>
      <c r="BK1325" s="2"/>
      <c r="BL1325" s="2"/>
      <c r="BN1325" s="2"/>
      <c r="BO1325" s="2"/>
    </row>
    <row r="1326" ht="12.75" customHeight="1">
      <c r="D1326" s="2"/>
      <c r="G1326" s="2"/>
      <c r="I1326" s="2"/>
      <c r="J1326" s="2"/>
      <c r="K1326" s="2"/>
      <c r="L1326" s="2"/>
      <c r="M1326" s="2"/>
      <c r="N1326" s="2"/>
      <c r="O1326" s="2"/>
      <c r="P1326" s="2"/>
      <c r="Q1326" s="2"/>
      <c r="R1326" s="2"/>
      <c r="S1326" s="2"/>
      <c r="T1326" s="2"/>
      <c r="U1326" s="2"/>
      <c r="V1326" s="2"/>
      <c r="W1326" s="2"/>
      <c r="X1326" s="2"/>
      <c r="Y1326" s="2"/>
      <c r="AB1326" s="2"/>
      <c r="AC1326" s="2"/>
      <c r="AD1326" s="2"/>
      <c r="AE1326" s="2"/>
      <c r="AF1326" s="2"/>
      <c r="AG1326" s="2"/>
      <c r="AH1326" s="2"/>
      <c r="AI1326" s="2"/>
      <c r="AJ1326" s="2"/>
      <c r="AK1326" s="2"/>
      <c r="BK1326" s="2"/>
      <c r="BL1326" s="2"/>
      <c r="BN1326" s="2"/>
      <c r="BO1326" s="2"/>
    </row>
    <row r="1327" ht="12.75" customHeight="1">
      <c r="D1327" s="2"/>
      <c r="G1327" s="2"/>
      <c r="I1327" s="2"/>
      <c r="J1327" s="2"/>
      <c r="K1327" s="2"/>
      <c r="L1327" s="2"/>
      <c r="M1327" s="2"/>
      <c r="N1327" s="2"/>
      <c r="O1327" s="2"/>
      <c r="P1327" s="2"/>
      <c r="Q1327" s="2"/>
      <c r="R1327" s="2"/>
      <c r="S1327" s="2"/>
      <c r="T1327" s="2"/>
      <c r="U1327" s="2"/>
      <c r="V1327" s="2"/>
      <c r="W1327" s="2"/>
      <c r="X1327" s="2"/>
      <c r="Y1327" s="2"/>
      <c r="AB1327" s="2"/>
      <c r="AC1327" s="2"/>
      <c r="AD1327" s="2"/>
      <c r="AE1327" s="2"/>
      <c r="AF1327" s="2"/>
      <c r="AG1327" s="2"/>
      <c r="AH1327" s="2"/>
      <c r="AI1327" s="2"/>
      <c r="AJ1327" s="2"/>
      <c r="AK1327" s="2"/>
      <c r="BK1327" s="2"/>
      <c r="BL1327" s="2"/>
      <c r="BN1327" s="2"/>
      <c r="BO1327" s="2"/>
    </row>
    <row r="1328" ht="12.75" customHeight="1">
      <c r="D1328" s="2"/>
      <c r="G1328" s="2"/>
      <c r="I1328" s="2"/>
      <c r="J1328" s="2"/>
      <c r="K1328" s="2"/>
      <c r="L1328" s="2"/>
      <c r="M1328" s="2"/>
      <c r="N1328" s="2"/>
      <c r="O1328" s="2"/>
      <c r="P1328" s="2"/>
      <c r="Q1328" s="2"/>
      <c r="R1328" s="2"/>
      <c r="S1328" s="2"/>
      <c r="T1328" s="2"/>
      <c r="U1328" s="2"/>
      <c r="V1328" s="2"/>
      <c r="W1328" s="2"/>
      <c r="X1328" s="2"/>
      <c r="Y1328" s="2"/>
      <c r="AB1328" s="2"/>
      <c r="AC1328" s="2"/>
      <c r="AD1328" s="2"/>
      <c r="AE1328" s="2"/>
      <c r="AF1328" s="2"/>
      <c r="AG1328" s="2"/>
      <c r="AH1328" s="2"/>
      <c r="AI1328" s="2"/>
      <c r="AJ1328" s="2"/>
      <c r="AK1328" s="2"/>
      <c r="BK1328" s="2"/>
      <c r="BL1328" s="2"/>
      <c r="BN1328" s="2"/>
      <c r="BO1328" s="2"/>
    </row>
    <row r="1329" ht="12.75" customHeight="1">
      <c r="D1329" s="2"/>
      <c r="G1329" s="2"/>
      <c r="I1329" s="2"/>
      <c r="J1329" s="2"/>
      <c r="K1329" s="2"/>
      <c r="L1329" s="2"/>
      <c r="M1329" s="2"/>
      <c r="N1329" s="2"/>
      <c r="O1329" s="2"/>
      <c r="P1329" s="2"/>
      <c r="Q1329" s="2"/>
      <c r="R1329" s="2"/>
      <c r="S1329" s="2"/>
      <c r="T1329" s="2"/>
      <c r="U1329" s="2"/>
      <c r="V1329" s="2"/>
      <c r="W1329" s="2"/>
      <c r="X1329" s="2"/>
      <c r="Y1329" s="2"/>
      <c r="AB1329" s="2"/>
      <c r="AC1329" s="2"/>
      <c r="AD1329" s="2"/>
      <c r="AE1329" s="2"/>
      <c r="AF1329" s="2"/>
      <c r="AG1329" s="2"/>
      <c r="AH1329" s="2"/>
      <c r="AI1329" s="2"/>
      <c r="AJ1329" s="2"/>
      <c r="AK1329" s="2"/>
      <c r="BK1329" s="2"/>
      <c r="BL1329" s="2"/>
      <c r="BN1329" s="2"/>
      <c r="BO1329" s="2"/>
    </row>
    <row r="1330" ht="12.75" customHeight="1">
      <c r="D1330" s="2"/>
      <c r="G1330" s="2"/>
      <c r="I1330" s="2"/>
      <c r="J1330" s="2"/>
      <c r="K1330" s="2"/>
      <c r="L1330" s="2"/>
      <c r="M1330" s="2"/>
      <c r="N1330" s="2"/>
      <c r="O1330" s="2"/>
      <c r="P1330" s="2"/>
      <c r="Q1330" s="2"/>
      <c r="R1330" s="2"/>
      <c r="S1330" s="2"/>
      <c r="T1330" s="2"/>
      <c r="U1330" s="2"/>
      <c r="V1330" s="2"/>
      <c r="W1330" s="2"/>
      <c r="X1330" s="2"/>
      <c r="Y1330" s="2"/>
      <c r="AB1330" s="2"/>
      <c r="AC1330" s="2"/>
      <c r="AD1330" s="2"/>
      <c r="AE1330" s="2"/>
      <c r="AF1330" s="2"/>
      <c r="AG1330" s="2"/>
      <c r="AH1330" s="2"/>
      <c r="AI1330" s="2"/>
      <c r="AJ1330" s="2"/>
      <c r="AK1330" s="2"/>
      <c r="BK1330" s="2"/>
      <c r="BL1330" s="2"/>
      <c r="BN1330" s="2"/>
      <c r="BO1330" s="2"/>
    </row>
    <row r="1331" ht="12.75" customHeight="1">
      <c r="D1331" s="2"/>
      <c r="G1331" s="2"/>
      <c r="I1331" s="2"/>
      <c r="J1331" s="2"/>
      <c r="K1331" s="2"/>
      <c r="L1331" s="2"/>
      <c r="M1331" s="2"/>
      <c r="N1331" s="2"/>
      <c r="O1331" s="2"/>
      <c r="P1331" s="2"/>
      <c r="Q1331" s="2"/>
      <c r="R1331" s="2"/>
      <c r="S1331" s="2"/>
      <c r="T1331" s="2"/>
      <c r="U1331" s="2"/>
      <c r="V1331" s="2"/>
      <c r="W1331" s="2"/>
      <c r="X1331" s="2"/>
      <c r="Y1331" s="2"/>
      <c r="AB1331" s="2"/>
      <c r="AC1331" s="2"/>
      <c r="AD1331" s="2"/>
      <c r="AE1331" s="2"/>
      <c r="AF1331" s="2"/>
      <c r="AG1331" s="2"/>
      <c r="AH1331" s="2"/>
      <c r="AI1331" s="2"/>
      <c r="AJ1331" s="2"/>
      <c r="AK1331" s="2"/>
      <c r="BK1331" s="2"/>
      <c r="BL1331" s="2"/>
      <c r="BN1331" s="2"/>
      <c r="BO1331" s="2"/>
    </row>
    <row r="1332" ht="12.75" customHeight="1">
      <c r="D1332" s="2"/>
      <c r="G1332" s="2"/>
      <c r="I1332" s="2"/>
      <c r="J1332" s="2"/>
      <c r="K1332" s="2"/>
      <c r="L1332" s="2"/>
      <c r="M1332" s="2"/>
      <c r="N1332" s="2"/>
      <c r="O1332" s="2"/>
      <c r="P1332" s="2"/>
      <c r="Q1332" s="2"/>
      <c r="R1332" s="2"/>
      <c r="S1332" s="2"/>
      <c r="T1332" s="2"/>
      <c r="U1332" s="2"/>
      <c r="V1332" s="2"/>
      <c r="W1332" s="2"/>
      <c r="X1332" s="2"/>
      <c r="Y1332" s="2"/>
      <c r="AB1332" s="2"/>
      <c r="AC1332" s="2"/>
      <c r="AD1332" s="2"/>
      <c r="AE1332" s="2"/>
      <c r="AF1332" s="2"/>
      <c r="AG1332" s="2"/>
      <c r="AH1332" s="2"/>
      <c r="AI1332" s="2"/>
      <c r="AJ1332" s="2"/>
      <c r="AK1332" s="2"/>
      <c r="BK1332" s="2"/>
      <c r="BL1332" s="2"/>
      <c r="BN1332" s="2"/>
      <c r="BO1332" s="2"/>
    </row>
    <row r="1333" ht="12.75" customHeight="1">
      <c r="D1333" s="2"/>
      <c r="G1333" s="2"/>
      <c r="I1333" s="2"/>
      <c r="J1333" s="2"/>
      <c r="K1333" s="2"/>
      <c r="L1333" s="2"/>
      <c r="M1333" s="2"/>
      <c r="N1333" s="2"/>
      <c r="O1333" s="2"/>
      <c r="P1333" s="2"/>
      <c r="Q1333" s="2"/>
      <c r="R1333" s="2"/>
      <c r="S1333" s="2"/>
      <c r="T1333" s="2"/>
      <c r="U1333" s="2"/>
      <c r="V1333" s="2"/>
      <c r="W1333" s="2"/>
      <c r="X1333" s="2"/>
      <c r="Y1333" s="2"/>
      <c r="AB1333" s="2"/>
      <c r="AC1333" s="2"/>
      <c r="AD1333" s="2"/>
      <c r="AE1333" s="2"/>
      <c r="AF1333" s="2"/>
      <c r="AG1333" s="2"/>
      <c r="AH1333" s="2"/>
      <c r="AI1333" s="2"/>
      <c r="AJ1333" s="2"/>
      <c r="AK1333" s="2"/>
      <c r="BK1333" s="2"/>
      <c r="BL1333" s="2"/>
      <c r="BN1333" s="2"/>
      <c r="BO1333" s="2"/>
    </row>
    <row r="1334" ht="12.75" customHeight="1">
      <c r="D1334" s="2"/>
      <c r="G1334" s="2"/>
      <c r="I1334" s="2"/>
      <c r="J1334" s="2"/>
      <c r="K1334" s="2"/>
      <c r="L1334" s="2"/>
      <c r="M1334" s="2"/>
      <c r="N1334" s="2"/>
      <c r="O1334" s="2"/>
      <c r="P1334" s="2"/>
      <c r="Q1334" s="2"/>
      <c r="R1334" s="2"/>
      <c r="S1334" s="2"/>
      <c r="T1334" s="2"/>
      <c r="U1334" s="2"/>
      <c r="V1334" s="2"/>
      <c r="W1334" s="2"/>
      <c r="X1334" s="2"/>
      <c r="Y1334" s="2"/>
      <c r="AB1334" s="2"/>
      <c r="AC1334" s="2"/>
      <c r="AD1334" s="2"/>
      <c r="AE1334" s="2"/>
      <c r="AF1334" s="2"/>
      <c r="AG1334" s="2"/>
      <c r="AH1334" s="2"/>
      <c r="AI1334" s="2"/>
      <c r="AJ1334" s="2"/>
      <c r="AK1334" s="2"/>
      <c r="BK1334" s="2"/>
      <c r="BL1334" s="2"/>
      <c r="BN1334" s="2"/>
      <c r="BO1334" s="2"/>
    </row>
    <row r="1335" ht="12.75" customHeight="1">
      <c r="D1335" s="2"/>
      <c r="G1335" s="2"/>
      <c r="I1335" s="2"/>
      <c r="J1335" s="2"/>
      <c r="K1335" s="2"/>
      <c r="L1335" s="2"/>
      <c r="M1335" s="2"/>
      <c r="N1335" s="2"/>
      <c r="O1335" s="2"/>
      <c r="P1335" s="2"/>
      <c r="Q1335" s="2"/>
      <c r="R1335" s="2"/>
      <c r="S1335" s="2"/>
      <c r="T1335" s="2"/>
      <c r="U1335" s="2"/>
      <c r="V1335" s="2"/>
      <c r="W1335" s="2"/>
      <c r="X1335" s="2"/>
      <c r="Y1335" s="2"/>
      <c r="AB1335" s="2"/>
      <c r="AC1335" s="2"/>
      <c r="AD1335" s="2"/>
      <c r="AE1335" s="2"/>
      <c r="AF1335" s="2"/>
      <c r="AG1335" s="2"/>
      <c r="AH1335" s="2"/>
      <c r="AI1335" s="2"/>
      <c r="AJ1335" s="2"/>
      <c r="AK1335" s="2"/>
      <c r="BK1335" s="2"/>
      <c r="BL1335" s="2"/>
      <c r="BN1335" s="2"/>
      <c r="BO1335" s="2"/>
    </row>
    <row r="1336" ht="12.75" customHeight="1">
      <c r="D1336" s="2"/>
      <c r="G1336" s="2"/>
      <c r="I1336" s="2"/>
      <c r="J1336" s="2"/>
      <c r="K1336" s="2"/>
      <c r="L1336" s="2"/>
      <c r="M1336" s="2"/>
      <c r="N1336" s="2"/>
      <c r="O1336" s="2"/>
      <c r="P1336" s="2"/>
      <c r="Q1336" s="2"/>
      <c r="R1336" s="2"/>
      <c r="S1336" s="2"/>
      <c r="T1336" s="2"/>
      <c r="U1336" s="2"/>
      <c r="V1336" s="2"/>
      <c r="W1336" s="2"/>
      <c r="X1336" s="2"/>
      <c r="Y1336" s="2"/>
      <c r="AB1336" s="2"/>
      <c r="AC1336" s="2"/>
      <c r="AD1336" s="2"/>
      <c r="AE1336" s="2"/>
      <c r="AF1336" s="2"/>
      <c r="AG1336" s="2"/>
      <c r="AH1336" s="2"/>
      <c r="AI1336" s="2"/>
      <c r="AJ1336" s="2"/>
      <c r="AK1336" s="2"/>
      <c r="BK1336" s="2"/>
      <c r="BL1336" s="2"/>
      <c r="BN1336" s="2"/>
      <c r="BO1336" s="2"/>
    </row>
    <row r="1337" ht="12.75" customHeight="1">
      <c r="D1337" s="2"/>
      <c r="G1337" s="2"/>
      <c r="I1337" s="2"/>
      <c r="J1337" s="2"/>
      <c r="K1337" s="2"/>
      <c r="L1337" s="2"/>
      <c r="M1337" s="2"/>
      <c r="N1337" s="2"/>
      <c r="O1337" s="2"/>
      <c r="P1337" s="2"/>
      <c r="Q1337" s="2"/>
      <c r="R1337" s="2"/>
      <c r="S1337" s="2"/>
      <c r="T1337" s="2"/>
      <c r="U1337" s="2"/>
      <c r="V1337" s="2"/>
      <c r="W1337" s="2"/>
      <c r="X1337" s="2"/>
      <c r="Y1337" s="2"/>
      <c r="AB1337" s="2"/>
      <c r="AC1337" s="2"/>
      <c r="AD1337" s="2"/>
      <c r="AE1337" s="2"/>
      <c r="AF1337" s="2"/>
      <c r="AG1337" s="2"/>
      <c r="AH1337" s="2"/>
      <c r="AI1337" s="2"/>
      <c r="AJ1337" s="2"/>
      <c r="AK1337" s="2"/>
      <c r="BK1337" s="2"/>
      <c r="BL1337" s="2"/>
      <c r="BN1337" s="2"/>
      <c r="BO1337" s="2"/>
    </row>
    <row r="1338" ht="12.75" customHeight="1">
      <c r="D1338" s="2"/>
      <c r="G1338" s="2"/>
      <c r="I1338" s="2"/>
      <c r="J1338" s="2"/>
      <c r="K1338" s="2"/>
      <c r="L1338" s="2"/>
      <c r="M1338" s="2"/>
      <c r="N1338" s="2"/>
      <c r="O1338" s="2"/>
      <c r="P1338" s="2"/>
      <c r="Q1338" s="2"/>
      <c r="R1338" s="2"/>
      <c r="S1338" s="2"/>
      <c r="T1338" s="2"/>
      <c r="U1338" s="2"/>
      <c r="V1338" s="2"/>
      <c r="W1338" s="2"/>
      <c r="X1338" s="2"/>
      <c r="Y1338" s="2"/>
      <c r="AB1338" s="2"/>
      <c r="AC1338" s="2"/>
      <c r="AD1338" s="2"/>
      <c r="AE1338" s="2"/>
      <c r="AF1338" s="2"/>
      <c r="AG1338" s="2"/>
      <c r="AH1338" s="2"/>
      <c r="AI1338" s="2"/>
      <c r="AJ1338" s="2"/>
      <c r="AK1338" s="2"/>
      <c r="BK1338" s="2"/>
      <c r="BL1338" s="2"/>
      <c r="BN1338" s="2"/>
      <c r="BO1338" s="2"/>
    </row>
    <row r="1339" ht="12.75" customHeight="1">
      <c r="D1339" s="2"/>
      <c r="G1339" s="2"/>
      <c r="I1339" s="2"/>
      <c r="J1339" s="2"/>
      <c r="K1339" s="2"/>
      <c r="L1339" s="2"/>
      <c r="M1339" s="2"/>
      <c r="N1339" s="2"/>
      <c r="O1339" s="2"/>
      <c r="P1339" s="2"/>
      <c r="Q1339" s="2"/>
      <c r="R1339" s="2"/>
      <c r="S1339" s="2"/>
      <c r="T1339" s="2"/>
      <c r="U1339" s="2"/>
      <c r="V1339" s="2"/>
      <c r="W1339" s="2"/>
      <c r="X1339" s="2"/>
      <c r="Y1339" s="2"/>
      <c r="AB1339" s="2"/>
      <c r="AC1339" s="2"/>
      <c r="AD1339" s="2"/>
      <c r="AE1339" s="2"/>
      <c r="AF1339" s="2"/>
      <c r="AG1339" s="2"/>
      <c r="AH1339" s="2"/>
      <c r="AI1339" s="2"/>
      <c r="AJ1339" s="2"/>
      <c r="AK1339" s="2"/>
      <c r="BK1339" s="2"/>
      <c r="BL1339" s="2"/>
      <c r="BN1339" s="2"/>
      <c r="BO1339" s="2"/>
    </row>
    <row r="1340" ht="12.75" customHeight="1">
      <c r="D1340" s="2"/>
      <c r="G1340" s="2"/>
      <c r="I1340" s="2"/>
      <c r="J1340" s="2"/>
      <c r="K1340" s="2"/>
      <c r="L1340" s="2"/>
      <c r="M1340" s="2"/>
      <c r="N1340" s="2"/>
      <c r="O1340" s="2"/>
      <c r="P1340" s="2"/>
      <c r="Q1340" s="2"/>
      <c r="R1340" s="2"/>
      <c r="S1340" s="2"/>
      <c r="T1340" s="2"/>
      <c r="U1340" s="2"/>
      <c r="V1340" s="2"/>
      <c r="W1340" s="2"/>
      <c r="X1340" s="2"/>
      <c r="Y1340" s="2"/>
      <c r="AB1340" s="2"/>
      <c r="AC1340" s="2"/>
      <c r="AD1340" s="2"/>
      <c r="AE1340" s="2"/>
      <c r="AF1340" s="2"/>
      <c r="AG1340" s="2"/>
      <c r="AH1340" s="2"/>
      <c r="AI1340" s="2"/>
      <c r="AJ1340" s="2"/>
      <c r="AK1340" s="2"/>
      <c r="BK1340" s="2"/>
      <c r="BL1340" s="2"/>
      <c r="BN1340" s="2"/>
      <c r="BO1340" s="2"/>
    </row>
    <row r="1341" ht="12.75" customHeight="1">
      <c r="D1341" s="2"/>
      <c r="G1341" s="2"/>
      <c r="I1341" s="2"/>
      <c r="J1341" s="2"/>
      <c r="K1341" s="2"/>
      <c r="L1341" s="2"/>
      <c r="M1341" s="2"/>
      <c r="N1341" s="2"/>
      <c r="O1341" s="2"/>
      <c r="P1341" s="2"/>
      <c r="Q1341" s="2"/>
      <c r="R1341" s="2"/>
      <c r="S1341" s="2"/>
      <c r="T1341" s="2"/>
      <c r="U1341" s="2"/>
      <c r="V1341" s="2"/>
      <c r="W1341" s="2"/>
      <c r="X1341" s="2"/>
      <c r="Y1341" s="2"/>
      <c r="AB1341" s="2"/>
      <c r="AC1341" s="2"/>
      <c r="AD1341" s="2"/>
      <c r="AE1341" s="2"/>
      <c r="AF1341" s="2"/>
      <c r="AG1341" s="2"/>
      <c r="AH1341" s="2"/>
      <c r="AI1341" s="2"/>
      <c r="AJ1341" s="2"/>
      <c r="AK1341" s="2"/>
      <c r="BK1341" s="2"/>
      <c r="BL1341" s="2"/>
      <c r="BN1341" s="2"/>
      <c r="BO1341" s="2"/>
    </row>
    <row r="1342" ht="12.75" customHeight="1">
      <c r="D1342" s="2"/>
      <c r="G1342" s="2"/>
      <c r="I1342" s="2"/>
      <c r="J1342" s="2"/>
      <c r="K1342" s="2"/>
      <c r="L1342" s="2"/>
      <c r="M1342" s="2"/>
      <c r="N1342" s="2"/>
      <c r="O1342" s="2"/>
      <c r="P1342" s="2"/>
      <c r="Q1342" s="2"/>
      <c r="R1342" s="2"/>
      <c r="S1342" s="2"/>
      <c r="T1342" s="2"/>
      <c r="U1342" s="2"/>
      <c r="V1342" s="2"/>
      <c r="W1342" s="2"/>
      <c r="X1342" s="2"/>
      <c r="Y1342" s="2"/>
      <c r="AB1342" s="2"/>
      <c r="AC1342" s="2"/>
      <c r="AD1342" s="2"/>
      <c r="AE1342" s="2"/>
      <c r="AF1342" s="2"/>
      <c r="AG1342" s="2"/>
      <c r="AH1342" s="2"/>
      <c r="AI1342" s="2"/>
      <c r="AJ1342" s="2"/>
      <c r="AK1342" s="2"/>
      <c r="BK1342" s="2"/>
      <c r="BL1342" s="2"/>
      <c r="BN1342" s="2"/>
      <c r="BO1342" s="2"/>
    </row>
    <row r="1343" ht="12.75" customHeight="1">
      <c r="D1343" s="2"/>
      <c r="G1343" s="2"/>
      <c r="I1343" s="2"/>
      <c r="J1343" s="2"/>
      <c r="K1343" s="2"/>
      <c r="L1343" s="2"/>
      <c r="M1343" s="2"/>
      <c r="N1343" s="2"/>
      <c r="O1343" s="2"/>
      <c r="P1343" s="2"/>
      <c r="Q1343" s="2"/>
      <c r="R1343" s="2"/>
      <c r="S1343" s="2"/>
      <c r="T1343" s="2"/>
      <c r="U1343" s="2"/>
      <c r="V1343" s="2"/>
      <c r="W1343" s="2"/>
      <c r="X1343" s="2"/>
      <c r="Y1343" s="2"/>
      <c r="AB1343" s="2"/>
      <c r="AC1343" s="2"/>
      <c r="AD1343" s="2"/>
      <c r="AE1343" s="2"/>
      <c r="AF1343" s="2"/>
      <c r="AG1343" s="2"/>
      <c r="AH1343" s="2"/>
      <c r="AI1343" s="2"/>
      <c r="AJ1343" s="2"/>
      <c r="AK1343" s="2"/>
      <c r="BK1343" s="2"/>
      <c r="BL1343" s="2"/>
      <c r="BN1343" s="2"/>
      <c r="BO1343" s="2"/>
    </row>
    <row r="1344" ht="12.75" customHeight="1">
      <c r="D1344" s="2"/>
      <c r="G1344" s="2"/>
      <c r="I1344" s="2"/>
      <c r="J1344" s="2"/>
      <c r="K1344" s="2"/>
      <c r="L1344" s="2"/>
      <c r="M1344" s="2"/>
      <c r="N1344" s="2"/>
      <c r="O1344" s="2"/>
      <c r="P1344" s="2"/>
      <c r="Q1344" s="2"/>
      <c r="R1344" s="2"/>
      <c r="S1344" s="2"/>
      <c r="T1344" s="2"/>
      <c r="U1344" s="2"/>
      <c r="V1344" s="2"/>
      <c r="W1344" s="2"/>
      <c r="X1344" s="2"/>
      <c r="Y1344" s="2"/>
      <c r="AB1344" s="2"/>
      <c r="AC1344" s="2"/>
      <c r="AD1344" s="2"/>
      <c r="AE1344" s="2"/>
      <c r="AF1344" s="2"/>
      <c r="AG1344" s="2"/>
      <c r="AH1344" s="2"/>
      <c r="AI1344" s="2"/>
      <c r="AJ1344" s="2"/>
      <c r="AK1344" s="2"/>
      <c r="BK1344" s="2"/>
      <c r="BL1344" s="2"/>
      <c r="BN1344" s="2"/>
      <c r="BO1344" s="2"/>
    </row>
    <row r="1345" ht="12.75" customHeight="1">
      <c r="D1345" s="2"/>
      <c r="G1345" s="2"/>
      <c r="I1345" s="2"/>
      <c r="J1345" s="2"/>
      <c r="K1345" s="2"/>
      <c r="L1345" s="2"/>
      <c r="M1345" s="2"/>
      <c r="N1345" s="2"/>
      <c r="O1345" s="2"/>
      <c r="P1345" s="2"/>
      <c r="Q1345" s="2"/>
      <c r="R1345" s="2"/>
      <c r="S1345" s="2"/>
      <c r="T1345" s="2"/>
      <c r="U1345" s="2"/>
      <c r="V1345" s="2"/>
      <c r="W1345" s="2"/>
      <c r="X1345" s="2"/>
      <c r="Y1345" s="2"/>
      <c r="AB1345" s="2"/>
      <c r="AC1345" s="2"/>
      <c r="AD1345" s="2"/>
      <c r="AE1345" s="2"/>
      <c r="AF1345" s="2"/>
      <c r="AG1345" s="2"/>
      <c r="AH1345" s="2"/>
      <c r="AI1345" s="2"/>
      <c r="AJ1345" s="2"/>
      <c r="AK1345" s="2"/>
      <c r="BK1345" s="2"/>
      <c r="BL1345" s="2"/>
      <c r="BN1345" s="2"/>
      <c r="BO1345" s="2"/>
    </row>
    <row r="1346" ht="12.75" customHeight="1">
      <c r="D1346" s="2"/>
      <c r="G1346" s="2"/>
      <c r="I1346" s="2"/>
      <c r="J1346" s="2"/>
      <c r="K1346" s="2"/>
      <c r="L1346" s="2"/>
      <c r="M1346" s="2"/>
      <c r="N1346" s="2"/>
      <c r="O1346" s="2"/>
      <c r="P1346" s="2"/>
      <c r="Q1346" s="2"/>
      <c r="R1346" s="2"/>
      <c r="S1346" s="2"/>
      <c r="T1346" s="2"/>
      <c r="U1346" s="2"/>
      <c r="V1346" s="2"/>
      <c r="W1346" s="2"/>
      <c r="X1346" s="2"/>
      <c r="Y1346" s="2"/>
      <c r="AB1346" s="2"/>
      <c r="AC1346" s="2"/>
      <c r="AD1346" s="2"/>
      <c r="AE1346" s="2"/>
      <c r="AF1346" s="2"/>
      <c r="AG1346" s="2"/>
      <c r="AH1346" s="2"/>
      <c r="AI1346" s="2"/>
      <c r="AJ1346" s="2"/>
      <c r="AK1346" s="2"/>
      <c r="BK1346" s="2"/>
      <c r="BL1346" s="2"/>
      <c r="BN1346" s="2"/>
      <c r="BO1346" s="2"/>
    </row>
    <row r="1347" ht="12.75" customHeight="1">
      <c r="D1347" s="2"/>
      <c r="G1347" s="2"/>
      <c r="I1347" s="2"/>
      <c r="J1347" s="2"/>
      <c r="K1347" s="2"/>
      <c r="L1347" s="2"/>
      <c r="M1347" s="2"/>
      <c r="N1347" s="2"/>
      <c r="O1347" s="2"/>
      <c r="P1347" s="2"/>
      <c r="Q1347" s="2"/>
      <c r="R1347" s="2"/>
      <c r="S1347" s="2"/>
      <c r="T1347" s="2"/>
      <c r="U1347" s="2"/>
      <c r="V1347" s="2"/>
      <c r="W1347" s="2"/>
      <c r="X1347" s="2"/>
      <c r="Y1347" s="2"/>
      <c r="AB1347" s="2"/>
      <c r="AC1347" s="2"/>
      <c r="AD1347" s="2"/>
      <c r="AE1347" s="2"/>
      <c r="AF1347" s="2"/>
      <c r="AG1347" s="2"/>
      <c r="AH1347" s="2"/>
      <c r="AI1347" s="2"/>
      <c r="AJ1347" s="2"/>
      <c r="AK1347" s="2"/>
      <c r="BK1347" s="2"/>
      <c r="BL1347" s="2"/>
      <c r="BN1347" s="2"/>
      <c r="BO1347" s="2"/>
    </row>
    <row r="1348" ht="12.75" customHeight="1">
      <c r="D1348" s="2"/>
      <c r="G1348" s="2"/>
      <c r="I1348" s="2"/>
      <c r="J1348" s="2"/>
      <c r="K1348" s="2"/>
      <c r="L1348" s="2"/>
      <c r="M1348" s="2"/>
      <c r="N1348" s="2"/>
      <c r="O1348" s="2"/>
      <c r="P1348" s="2"/>
      <c r="Q1348" s="2"/>
      <c r="R1348" s="2"/>
      <c r="S1348" s="2"/>
      <c r="T1348" s="2"/>
      <c r="U1348" s="2"/>
      <c r="V1348" s="2"/>
      <c r="W1348" s="2"/>
      <c r="X1348" s="2"/>
      <c r="Y1348" s="2"/>
      <c r="AB1348" s="2"/>
      <c r="AC1348" s="2"/>
      <c r="AD1348" s="2"/>
      <c r="AE1348" s="2"/>
      <c r="AF1348" s="2"/>
      <c r="AG1348" s="2"/>
      <c r="AH1348" s="2"/>
      <c r="AI1348" s="2"/>
      <c r="AJ1348" s="2"/>
      <c r="AK1348" s="2"/>
      <c r="BK1348" s="2"/>
      <c r="BL1348" s="2"/>
      <c r="BN1348" s="2"/>
      <c r="BO1348" s="2"/>
    </row>
    <row r="1349" ht="12.75" customHeight="1">
      <c r="D1349" s="2"/>
      <c r="G1349" s="2"/>
      <c r="I1349" s="2"/>
      <c r="J1349" s="2"/>
      <c r="K1349" s="2"/>
      <c r="L1349" s="2"/>
      <c r="M1349" s="2"/>
      <c r="N1349" s="2"/>
      <c r="O1349" s="2"/>
      <c r="P1349" s="2"/>
      <c r="Q1349" s="2"/>
      <c r="R1349" s="2"/>
      <c r="S1349" s="2"/>
      <c r="T1349" s="2"/>
      <c r="U1349" s="2"/>
      <c r="V1349" s="2"/>
      <c r="W1349" s="2"/>
      <c r="X1349" s="2"/>
      <c r="Y1349" s="2"/>
      <c r="AB1349" s="2"/>
      <c r="AC1349" s="2"/>
      <c r="AD1349" s="2"/>
      <c r="AE1349" s="2"/>
      <c r="AF1349" s="2"/>
      <c r="AG1349" s="2"/>
      <c r="AH1349" s="2"/>
      <c r="AI1349" s="2"/>
      <c r="AJ1349" s="2"/>
      <c r="AK1349" s="2"/>
      <c r="BK1349" s="2"/>
      <c r="BL1349" s="2"/>
      <c r="BN1349" s="2"/>
      <c r="BO1349" s="2"/>
    </row>
    <row r="1350" ht="12.75" customHeight="1">
      <c r="D1350" s="2"/>
      <c r="G1350" s="2"/>
      <c r="I1350" s="2"/>
      <c r="J1350" s="2"/>
      <c r="K1350" s="2"/>
      <c r="L1350" s="2"/>
      <c r="M1350" s="2"/>
      <c r="N1350" s="2"/>
      <c r="O1350" s="2"/>
      <c r="P1350" s="2"/>
      <c r="Q1350" s="2"/>
      <c r="R1350" s="2"/>
      <c r="S1350" s="2"/>
      <c r="T1350" s="2"/>
      <c r="U1350" s="2"/>
      <c r="V1350" s="2"/>
      <c r="W1350" s="2"/>
      <c r="X1350" s="2"/>
      <c r="Y1350" s="2"/>
      <c r="AB1350" s="2"/>
      <c r="AC1350" s="2"/>
      <c r="AD1350" s="2"/>
      <c r="AE1350" s="2"/>
      <c r="AF1350" s="2"/>
      <c r="AG1350" s="2"/>
      <c r="AH1350" s="2"/>
      <c r="AI1350" s="2"/>
      <c r="AJ1350" s="2"/>
      <c r="AK1350" s="2"/>
      <c r="BK1350" s="2"/>
      <c r="BL1350" s="2"/>
      <c r="BN1350" s="2"/>
      <c r="BO1350" s="2"/>
    </row>
    <row r="1351" ht="12.75" customHeight="1">
      <c r="D1351" s="2"/>
      <c r="G1351" s="2"/>
      <c r="I1351" s="2"/>
      <c r="J1351" s="2"/>
      <c r="K1351" s="2"/>
      <c r="L1351" s="2"/>
      <c r="M1351" s="2"/>
      <c r="N1351" s="2"/>
      <c r="O1351" s="2"/>
      <c r="P1351" s="2"/>
      <c r="Q1351" s="2"/>
      <c r="R1351" s="2"/>
      <c r="S1351" s="2"/>
      <c r="T1351" s="2"/>
      <c r="U1351" s="2"/>
      <c r="V1351" s="2"/>
      <c r="W1351" s="2"/>
      <c r="X1351" s="2"/>
      <c r="Y1351" s="2"/>
      <c r="AB1351" s="2"/>
      <c r="AC1351" s="2"/>
      <c r="AD1351" s="2"/>
      <c r="AE1351" s="2"/>
      <c r="AF1351" s="2"/>
      <c r="AG1351" s="2"/>
      <c r="AH1351" s="2"/>
      <c r="AI1351" s="2"/>
      <c r="AJ1351" s="2"/>
      <c r="AK1351" s="2"/>
      <c r="BK1351" s="2"/>
      <c r="BL1351" s="2"/>
      <c r="BN1351" s="2"/>
      <c r="BO1351" s="2"/>
    </row>
    <row r="1352" ht="12.75" customHeight="1">
      <c r="D1352" s="2"/>
      <c r="G1352" s="2"/>
      <c r="I1352" s="2"/>
      <c r="J1352" s="2"/>
      <c r="K1352" s="2"/>
      <c r="L1352" s="2"/>
      <c r="M1352" s="2"/>
      <c r="N1352" s="2"/>
      <c r="O1352" s="2"/>
      <c r="P1352" s="2"/>
      <c r="Q1352" s="2"/>
      <c r="R1352" s="2"/>
      <c r="S1352" s="2"/>
      <c r="T1352" s="2"/>
      <c r="U1352" s="2"/>
      <c r="V1352" s="2"/>
      <c r="W1352" s="2"/>
      <c r="X1352" s="2"/>
      <c r="Y1352" s="2"/>
      <c r="AB1352" s="2"/>
      <c r="AC1352" s="2"/>
      <c r="AD1352" s="2"/>
      <c r="AE1352" s="2"/>
      <c r="AF1352" s="2"/>
      <c r="AG1352" s="2"/>
      <c r="AH1352" s="2"/>
      <c r="AI1352" s="2"/>
      <c r="AJ1352" s="2"/>
      <c r="AK1352" s="2"/>
      <c r="BK1352" s="2"/>
      <c r="BL1352" s="2"/>
      <c r="BN1352" s="2"/>
      <c r="BO1352" s="2"/>
    </row>
    <row r="1353" ht="12.75" customHeight="1">
      <c r="D1353" s="2"/>
      <c r="G1353" s="2"/>
      <c r="I1353" s="2"/>
      <c r="J1353" s="2"/>
      <c r="K1353" s="2"/>
      <c r="L1353" s="2"/>
      <c r="M1353" s="2"/>
      <c r="N1353" s="2"/>
      <c r="O1353" s="2"/>
      <c r="P1353" s="2"/>
      <c r="Q1353" s="2"/>
      <c r="R1353" s="2"/>
      <c r="S1353" s="2"/>
      <c r="T1353" s="2"/>
      <c r="U1353" s="2"/>
      <c r="V1353" s="2"/>
      <c r="W1353" s="2"/>
      <c r="X1353" s="2"/>
      <c r="Y1353" s="2"/>
      <c r="AB1353" s="2"/>
      <c r="AC1353" s="2"/>
      <c r="AD1353" s="2"/>
      <c r="AE1353" s="2"/>
      <c r="AF1353" s="2"/>
      <c r="AG1353" s="2"/>
      <c r="AH1353" s="2"/>
      <c r="AI1353" s="2"/>
      <c r="AJ1353" s="2"/>
      <c r="AK1353" s="2"/>
      <c r="BK1353" s="2"/>
      <c r="BL1353" s="2"/>
      <c r="BN1353" s="2"/>
      <c r="BO1353" s="2"/>
    </row>
    <row r="1354" ht="12.75" customHeight="1">
      <c r="D1354" s="2"/>
      <c r="G1354" s="2"/>
      <c r="I1354" s="2"/>
      <c r="J1354" s="2"/>
      <c r="K1354" s="2"/>
      <c r="L1354" s="2"/>
      <c r="M1354" s="2"/>
      <c r="N1354" s="2"/>
      <c r="O1354" s="2"/>
      <c r="P1354" s="2"/>
      <c r="Q1354" s="2"/>
      <c r="R1354" s="2"/>
      <c r="S1354" s="2"/>
      <c r="T1354" s="2"/>
      <c r="U1354" s="2"/>
      <c r="V1354" s="2"/>
      <c r="W1354" s="2"/>
      <c r="X1354" s="2"/>
      <c r="Y1354" s="2"/>
      <c r="AB1354" s="2"/>
      <c r="AC1354" s="2"/>
      <c r="AD1354" s="2"/>
      <c r="AE1354" s="2"/>
      <c r="AF1354" s="2"/>
      <c r="AG1354" s="2"/>
      <c r="AH1354" s="2"/>
      <c r="AI1354" s="2"/>
      <c r="AJ1354" s="2"/>
      <c r="AK1354" s="2"/>
      <c r="BK1354" s="2"/>
      <c r="BL1354" s="2"/>
      <c r="BN1354" s="2"/>
      <c r="BO1354" s="2"/>
    </row>
    <row r="1355" ht="12.75" customHeight="1">
      <c r="D1355" s="2"/>
      <c r="G1355" s="2"/>
      <c r="I1355" s="2"/>
      <c r="J1355" s="2"/>
      <c r="K1355" s="2"/>
      <c r="L1355" s="2"/>
      <c r="M1355" s="2"/>
      <c r="N1355" s="2"/>
      <c r="O1355" s="2"/>
      <c r="P1355" s="2"/>
      <c r="Q1355" s="2"/>
      <c r="R1355" s="2"/>
      <c r="S1355" s="2"/>
      <c r="T1355" s="2"/>
      <c r="U1355" s="2"/>
      <c r="V1355" s="2"/>
      <c r="W1355" s="2"/>
      <c r="X1355" s="2"/>
      <c r="Y1355" s="2"/>
      <c r="AB1355" s="2"/>
      <c r="AC1355" s="2"/>
      <c r="AD1355" s="2"/>
      <c r="AE1355" s="2"/>
      <c r="AF1355" s="2"/>
      <c r="AG1355" s="2"/>
      <c r="AH1355" s="2"/>
      <c r="AI1355" s="2"/>
      <c r="AJ1355" s="2"/>
      <c r="AK1355" s="2"/>
      <c r="BK1355" s="2"/>
      <c r="BL1355" s="2"/>
      <c r="BN1355" s="2"/>
      <c r="BO1355" s="2"/>
    </row>
    <row r="1356" ht="12.75" customHeight="1">
      <c r="D1356" s="2"/>
      <c r="G1356" s="2"/>
      <c r="I1356" s="2"/>
      <c r="J1356" s="2"/>
      <c r="K1356" s="2"/>
      <c r="L1356" s="2"/>
      <c r="M1356" s="2"/>
      <c r="N1356" s="2"/>
      <c r="O1356" s="2"/>
      <c r="P1356" s="2"/>
      <c r="Q1356" s="2"/>
      <c r="R1356" s="2"/>
      <c r="S1356" s="2"/>
      <c r="T1356" s="2"/>
      <c r="U1356" s="2"/>
      <c r="V1356" s="2"/>
      <c r="W1356" s="2"/>
      <c r="X1356" s="2"/>
      <c r="Y1356" s="2"/>
      <c r="AB1356" s="2"/>
      <c r="AC1356" s="2"/>
      <c r="AD1356" s="2"/>
      <c r="AE1356" s="2"/>
      <c r="AF1356" s="2"/>
      <c r="AG1356" s="2"/>
      <c r="AH1356" s="2"/>
      <c r="AI1356" s="2"/>
      <c r="AJ1356" s="2"/>
      <c r="AK1356" s="2"/>
      <c r="BK1356" s="2"/>
      <c r="BL1356" s="2"/>
      <c r="BN1356" s="2"/>
      <c r="BO1356" s="2"/>
    </row>
    <row r="1357" ht="12.75" customHeight="1">
      <c r="D1357" s="2"/>
      <c r="G1357" s="2"/>
      <c r="I1357" s="2"/>
      <c r="J1357" s="2"/>
      <c r="K1357" s="2"/>
      <c r="L1357" s="2"/>
      <c r="M1357" s="2"/>
      <c r="N1357" s="2"/>
      <c r="O1357" s="2"/>
      <c r="P1357" s="2"/>
      <c r="Q1357" s="2"/>
      <c r="R1357" s="2"/>
      <c r="S1357" s="2"/>
      <c r="T1357" s="2"/>
      <c r="U1357" s="2"/>
      <c r="V1357" s="2"/>
      <c r="W1357" s="2"/>
      <c r="X1357" s="2"/>
      <c r="Y1357" s="2"/>
      <c r="AB1357" s="2"/>
      <c r="AC1357" s="2"/>
      <c r="AD1357" s="2"/>
      <c r="AE1357" s="2"/>
      <c r="AF1357" s="2"/>
      <c r="AG1357" s="2"/>
      <c r="AH1357" s="2"/>
      <c r="AI1357" s="2"/>
      <c r="AJ1357" s="2"/>
      <c r="AK1357" s="2"/>
      <c r="BK1357" s="2"/>
      <c r="BL1357" s="2"/>
      <c r="BN1357" s="2"/>
      <c r="BO1357" s="2"/>
    </row>
    <row r="1358" ht="12.75" customHeight="1">
      <c r="D1358" s="2"/>
      <c r="G1358" s="2"/>
      <c r="I1358" s="2"/>
      <c r="J1358" s="2"/>
      <c r="K1358" s="2"/>
      <c r="L1358" s="2"/>
      <c r="M1358" s="2"/>
      <c r="N1358" s="2"/>
      <c r="O1358" s="2"/>
      <c r="P1358" s="2"/>
      <c r="Q1358" s="2"/>
      <c r="R1358" s="2"/>
      <c r="S1358" s="2"/>
      <c r="T1358" s="2"/>
      <c r="U1358" s="2"/>
      <c r="V1358" s="2"/>
      <c r="W1358" s="2"/>
      <c r="X1358" s="2"/>
      <c r="Y1358" s="2"/>
      <c r="AB1358" s="2"/>
      <c r="AC1358" s="2"/>
      <c r="AD1358" s="2"/>
      <c r="AE1358" s="2"/>
      <c r="AF1358" s="2"/>
      <c r="AG1358" s="2"/>
      <c r="AH1358" s="2"/>
      <c r="AI1358" s="2"/>
      <c r="AJ1358" s="2"/>
      <c r="AK1358" s="2"/>
      <c r="BK1358" s="2"/>
      <c r="BL1358" s="2"/>
      <c r="BN1358" s="2"/>
      <c r="BO1358" s="2"/>
    </row>
    <row r="1359" ht="12.75" customHeight="1">
      <c r="D1359" s="2"/>
      <c r="G1359" s="2"/>
      <c r="I1359" s="2"/>
      <c r="J1359" s="2"/>
      <c r="K1359" s="2"/>
      <c r="L1359" s="2"/>
      <c r="M1359" s="2"/>
      <c r="N1359" s="2"/>
      <c r="O1359" s="2"/>
      <c r="P1359" s="2"/>
      <c r="Q1359" s="2"/>
      <c r="R1359" s="2"/>
      <c r="S1359" s="2"/>
      <c r="T1359" s="2"/>
      <c r="U1359" s="2"/>
      <c r="V1359" s="2"/>
      <c r="W1359" s="2"/>
      <c r="X1359" s="2"/>
      <c r="Y1359" s="2"/>
      <c r="AB1359" s="2"/>
      <c r="AC1359" s="2"/>
      <c r="AD1359" s="2"/>
      <c r="AE1359" s="2"/>
      <c r="AF1359" s="2"/>
      <c r="AG1359" s="2"/>
      <c r="AH1359" s="2"/>
      <c r="AI1359" s="2"/>
      <c r="AJ1359" s="2"/>
      <c r="AK1359" s="2"/>
      <c r="BK1359" s="2"/>
      <c r="BL1359" s="2"/>
      <c r="BN1359" s="2"/>
      <c r="BO1359" s="2"/>
    </row>
    <row r="1360" ht="12.75" customHeight="1">
      <c r="D1360" s="2"/>
      <c r="G1360" s="2"/>
      <c r="I1360" s="2"/>
      <c r="J1360" s="2"/>
      <c r="K1360" s="2"/>
      <c r="L1360" s="2"/>
      <c r="M1360" s="2"/>
      <c r="N1360" s="2"/>
      <c r="O1360" s="2"/>
      <c r="P1360" s="2"/>
      <c r="Q1360" s="2"/>
      <c r="R1360" s="2"/>
      <c r="S1360" s="2"/>
      <c r="T1360" s="2"/>
      <c r="U1360" s="2"/>
      <c r="V1360" s="2"/>
      <c r="W1360" s="2"/>
      <c r="X1360" s="2"/>
      <c r="Y1360" s="2"/>
      <c r="AB1360" s="2"/>
      <c r="AC1360" s="2"/>
      <c r="AD1360" s="2"/>
      <c r="AE1360" s="2"/>
      <c r="AF1360" s="2"/>
      <c r="AG1360" s="2"/>
      <c r="AH1360" s="2"/>
      <c r="AI1360" s="2"/>
      <c r="AJ1360" s="2"/>
      <c r="AK1360" s="2"/>
      <c r="BK1360" s="2"/>
      <c r="BL1360" s="2"/>
      <c r="BN1360" s="2"/>
      <c r="BO1360" s="2"/>
    </row>
    <row r="1361" ht="12.75" customHeight="1">
      <c r="D1361" s="2"/>
      <c r="G1361" s="2"/>
      <c r="I1361" s="2"/>
      <c r="J1361" s="2"/>
      <c r="K1361" s="2"/>
      <c r="L1361" s="2"/>
      <c r="M1361" s="2"/>
      <c r="N1361" s="2"/>
      <c r="O1361" s="2"/>
      <c r="P1361" s="2"/>
      <c r="Q1361" s="2"/>
      <c r="R1361" s="2"/>
      <c r="S1361" s="2"/>
      <c r="T1361" s="2"/>
      <c r="U1361" s="2"/>
      <c r="V1361" s="2"/>
      <c r="W1361" s="2"/>
      <c r="X1361" s="2"/>
      <c r="Y1361" s="2"/>
      <c r="AB1361" s="2"/>
      <c r="AC1361" s="2"/>
      <c r="AD1361" s="2"/>
      <c r="AE1361" s="2"/>
      <c r="AF1361" s="2"/>
      <c r="AG1361" s="2"/>
      <c r="AH1361" s="2"/>
      <c r="AI1361" s="2"/>
      <c r="AJ1361" s="2"/>
      <c r="AK1361" s="2"/>
      <c r="BK1361" s="2"/>
      <c r="BL1361" s="2"/>
      <c r="BN1361" s="2"/>
      <c r="BO1361" s="2"/>
    </row>
    <row r="1362" ht="12.75" customHeight="1">
      <c r="D1362" s="2"/>
      <c r="G1362" s="2"/>
      <c r="I1362" s="2"/>
      <c r="J1362" s="2"/>
      <c r="K1362" s="2"/>
      <c r="L1362" s="2"/>
      <c r="M1362" s="2"/>
      <c r="N1362" s="2"/>
      <c r="O1362" s="2"/>
      <c r="P1362" s="2"/>
      <c r="Q1362" s="2"/>
      <c r="R1362" s="2"/>
      <c r="S1362" s="2"/>
      <c r="T1362" s="2"/>
      <c r="U1362" s="2"/>
      <c r="V1362" s="2"/>
      <c r="W1362" s="2"/>
      <c r="X1362" s="2"/>
      <c r="Y1362" s="2"/>
      <c r="AB1362" s="2"/>
      <c r="AC1362" s="2"/>
      <c r="AD1362" s="2"/>
      <c r="AE1362" s="2"/>
      <c r="AF1362" s="2"/>
      <c r="AG1362" s="2"/>
      <c r="AH1362" s="2"/>
      <c r="AI1362" s="2"/>
      <c r="AJ1362" s="2"/>
      <c r="AK1362" s="2"/>
      <c r="BK1362" s="2"/>
      <c r="BL1362" s="2"/>
      <c r="BN1362" s="2"/>
      <c r="BO1362" s="2"/>
    </row>
    <row r="1363" ht="12.75" customHeight="1">
      <c r="D1363" s="2"/>
      <c r="G1363" s="2"/>
      <c r="I1363" s="2"/>
      <c r="J1363" s="2"/>
      <c r="K1363" s="2"/>
      <c r="L1363" s="2"/>
      <c r="M1363" s="2"/>
      <c r="N1363" s="2"/>
      <c r="O1363" s="2"/>
      <c r="P1363" s="2"/>
      <c r="Q1363" s="2"/>
      <c r="R1363" s="2"/>
      <c r="S1363" s="2"/>
      <c r="T1363" s="2"/>
      <c r="U1363" s="2"/>
      <c r="V1363" s="2"/>
      <c r="W1363" s="2"/>
      <c r="X1363" s="2"/>
      <c r="Y1363" s="2"/>
      <c r="AB1363" s="2"/>
      <c r="AC1363" s="2"/>
      <c r="AD1363" s="2"/>
      <c r="AE1363" s="2"/>
      <c r="AF1363" s="2"/>
      <c r="AG1363" s="2"/>
      <c r="AH1363" s="2"/>
      <c r="AI1363" s="2"/>
      <c r="AJ1363" s="2"/>
      <c r="AK1363" s="2"/>
      <c r="BK1363" s="2"/>
      <c r="BL1363" s="2"/>
      <c r="BN1363" s="2"/>
      <c r="BO1363" s="2"/>
    </row>
    <row r="1364" ht="12.75" customHeight="1">
      <c r="D1364" s="2"/>
      <c r="G1364" s="2"/>
      <c r="I1364" s="2"/>
      <c r="J1364" s="2"/>
      <c r="K1364" s="2"/>
      <c r="L1364" s="2"/>
      <c r="M1364" s="2"/>
      <c r="N1364" s="2"/>
      <c r="O1364" s="2"/>
      <c r="P1364" s="2"/>
      <c r="Q1364" s="2"/>
      <c r="R1364" s="2"/>
      <c r="S1364" s="2"/>
      <c r="T1364" s="2"/>
      <c r="U1364" s="2"/>
      <c r="V1364" s="2"/>
      <c r="W1364" s="2"/>
      <c r="X1364" s="2"/>
      <c r="Y1364" s="2"/>
      <c r="AB1364" s="2"/>
      <c r="AC1364" s="2"/>
      <c r="AD1364" s="2"/>
      <c r="AE1364" s="2"/>
      <c r="AF1364" s="2"/>
      <c r="AG1364" s="2"/>
      <c r="AH1364" s="2"/>
      <c r="AI1364" s="2"/>
      <c r="AJ1364" s="2"/>
      <c r="AK1364" s="2"/>
      <c r="BK1364" s="2"/>
      <c r="BL1364" s="2"/>
      <c r="BN1364" s="2"/>
      <c r="BO1364" s="2"/>
    </row>
    <row r="1365" ht="12.75" customHeight="1">
      <c r="D1365" s="2"/>
      <c r="G1365" s="2"/>
      <c r="I1365" s="2"/>
      <c r="J1365" s="2"/>
      <c r="K1365" s="2"/>
      <c r="L1365" s="2"/>
      <c r="M1365" s="2"/>
      <c r="N1365" s="2"/>
      <c r="O1365" s="2"/>
      <c r="P1365" s="2"/>
      <c r="Q1365" s="2"/>
      <c r="R1365" s="2"/>
      <c r="S1365" s="2"/>
      <c r="T1365" s="2"/>
      <c r="U1365" s="2"/>
      <c r="V1365" s="2"/>
      <c r="W1365" s="2"/>
      <c r="X1365" s="2"/>
      <c r="Y1365" s="2"/>
      <c r="AB1365" s="2"/>
      <c r="AC1365" s="2"/>
      <c r="AD1365" s="2"/>
      <c r="AE1365" s="2"/>
      <c r="AF1365" s="2"/>
      <c r="AG1365" s="2"/>
      <c r="AH1365" s="2"/>
      <c r="AI1365" s="2"/>
      <c r="AJ1365" s="2"/>
      <c r="AK1365" s="2"/>
      <c r="BK1365" s="2"/>
      <c r="BL1365" s="2"/>
      <c r="BN1365" s="2"/>
      <c r="BO1365" s="2"/>
    </row>
    <row r="1366" ht="12.75" customHeight="1">
      <c r="D1366" s="2"/>
      <c r="G1366" s="2"/>
      <c r="I1366" s="2"/>
      <c r="J1366" s="2"/>
      <c r="K1366" s="2"/>
      <c r="L1366" s="2"/>
      <c r="M1366" s="2"/>
      <c r="N1366" s="2"/>
      <c r="O1366" s="2"/>
      <c r="P1366" s="2"/>
      <c r="Q1366" s="2"/>
      <c r="R1366" s="2"/>
      <c r="S1366" s="2"/>
      <c r="T1366" s="2"/>
      <c r="U1366" s="2"/>
      <c r="V1366" s="2"/>
      <c r="W1366" s="2"/>
      <c r="X1366" s="2"/>
      <c r="Y1366" s="2"/>
      <c r="AB1366" s="2"/>
      <c r="AC1366" s="2"/>
      <c r="AD1366" s="2"/>
      <c r="AE1366" s="2"/>
      <c r="AF1366" s="2"/>
      <c r="AG1366" s="2"/>
      <c r="AH1366" s="2"/>
      <c r="AI1366" s="2"/>
      <c r="AJ1366" s="2"/>
      <c r="AK1366" s="2"/>
      <c r="BK1366" s="2"/>
      <c r="BL1366" s="2"/>
      <c r="BN1366" s="2"/>
      <c r="BO1366" s="2"/>
    </row>
    <row r="1367" ht="12.75" customHeight="1">
      <c r="D1367" s="2"/>
      <c r="G1367" s="2"/>
      <c r="I1367" s="2"/>
      <c r="J1367" s="2"/>
      <c r="K1367" s="2"/>
      <c r="L1367" s="2"/>
      <c r="M1367" s="2"/>
      <c r="N1367" s="2"/>
      <c r="O1367" s="2"/>
      <c r="P1367" s="2"/>
      <c r="Q1367" s="2"/>
      <c r="R1367" s="2"/>
      <c r="S1367" s="2"/>
      <c r="T1367" s="2"/>
      <c r="U1367" s="2"/>
      <c r="V1367" s="2"/>
      <c r="W1367" s="2"/>
      <c r="X1367" s="2"/>
      <c r="Y1367" s="2"/>
      <c r="AB1367" s="2"/>
      <c r="AC1367" s="2"/>
      <c r="AD1367" s="2"/>
      <c r="AE1367" s="2"/>
      <c r="AF1367" s="2"/>
      <c r="AG1367" s="2"/>
      <c r="AH1367" s="2"/>
      <c r="AI1367" s="2"/>
      <c r="AJ1367" s="2"/>
      <c r="AK1367" s="2"/>
      <c r="BK1367" s="2"/>
      <c r="BL1367" s="2"/>
      <c r="BN1367" s="2"/>
      <c r="BO1367" s="2"/>
    </row>
    <row r="1368" ht="12.75" customHeight="1">
      <c r="D1368" s="2"/>
      <c r="G1368" s="2"/>
      <c r="I1368" s="2"/>
      <c r="J1368" s="2"/>
      <c r="K1368" s="2"/>
      <c r="L1368" s="2"/>
      <c r="M1368" s="2"/>
      <c r="N1368" s="2"/>
      <c r="O1368" s="2"/>
      <c r="P1368" s="2"/>
      <c r="Q1368" s="2"/>
      <c r="R1368" s="2"/>
      <c r="S1368" s="2"/>
      <c r="T1368" s="2"/>
      <c r="U1368" s="2"/>
      <c r="V1368" s="2"/>
      <c r="W1368" s="2"/>
      <c r="X1368" s="2"/>
      <c r="Y1368" s="2"/>
      <c r="AB1368" s="2"/>
      <c r="AC1368" s="2"/>
      <c r="AD1368" s="2"/>
      <c r="AE1368" s="2"/>
      <c r="AF1368" s="2"/>
      <c r="AG1368" s="2"/>
      <c r="AH1368" s="2"/>
      <c r="AI1368" s="2"/>
      <c r="AJ1368" s="2"/>
      <c r="AK1368" s="2"/>
      <c r="BK1368" s="2"/>
      <c r="BL1368" s="2"/>
      <c r="BN1368" s="2"/>
      <c r="BO1368" s="2"/>
    </row>
    <row r="1369" ht="12.75" customHeight="1">
      <c r="D1369" s="2"/>
      <c r="G1369" s="2"/>
      <c r="I1369" s="2"/>
      <c r="J1369" s="2"/>
      <c r="K1369" s="2"/>
      <c r="L1369" s="2"/>
      <c r="M1369" s="2"/>
      <c r="N1369" s="2"/>
      <c r="O1369" s="2"/>
      <c r="P1369" s="2"/>
      <c r="Q1369" s="2"/>
      <c r="R1369" s="2"/>
      <c r="S1369" s="2"/>
      <c r="T1369" s="2"/>
      <c r="U1369" s="2"/>
      <c r="V1369" s="2"/>
      <c r="W1369" s="2"/>
      <c r="X1369" s="2"/>
      <c r="Y1369" s="2"/>
      <c r="AB1369" s="2"/>
      <c r="AC1369" s="2"/>
      <c r="AD1369" s="2"/>
      <c r="AE1369" s="2"/>
      <c r="AF1369" s="2"/>
      <c r="AG1369" s="2"/>
      <c r="AH1369" s="2"/>
      <c r="AI1369" s="2"/>
      <c r="AJ1369" s="2"/>
      <c r="AK1369" s="2"/>
      <c r="BK1369" s="2"/>
      <c r="BL1369" s="2"/>
      <c r="BN1369" s="2"/>
      <c r="BO1369" s="2"/>
    </row>
    <row r="1370" ht="12.75" customHeight="1">
      <c r="D1370" s="2"/>
      <c r="G1370" s="2"/>
      <c r="I1370" s="2"/>
      <c r="J1370" s="2"/>
      <c r="K1370" s="2"/>
      <c r="L1370" s="2"/>
      <c r="M1370" s="2"/>
      <c r="N1370" s="2"/>
      <c r="O1370" s="2"/>
      <c r="P1370" s="2"/>
      <c r="Q1370" s="2"/>
      <c r="R1370" s="2"/>
      <c r="S1370" s="2"/>
      <c r="T1370" s="2"/>
      <c r="U1370" s="2"/>
      <c r="V1370" s="2"/>
      <c r="W1370" s="2"/>
      <c r="X1370" s="2"/>
      <c r="Y1370" s="2"/>
      <c r="AB1370" s="2"/>
      <c r="AC1370" s="2"/>
      <c r="AD1370" s="2"/>
      <c r="AE1370" s="2"/>
      <c r="AF1370" s="2"/>
      <c r="AG1370" s="2"/>
      <c r="AH1370" s="2"/>
      <c r="AI1370" s="2"/>
      <c r="AJ1370" s="2"/>
      <c r="AK1370" s="2"/>
      <c r="BK1370" s="2"/>
      <c r="BL1370" s="2"/>
      <c r="BN1370" s="2"/>
      <c r="BO1370" s="2"/>
    </row>
    <row r="1371" ht="12.75" customHeight="1">
      <c r="D1371" s="2"/>
      <c r="G1371" s="2"/>
      <c r="I1371" s="2"/>
      <c r="J1371" s="2"/>
      <c r="K1371" s="2"/>
      <c r="L1371" s="2"/>
      <c r="M1371" s="2"/>
      <c r="N1371" s="2"/>
      <c r="O1371" s="2"/>
      <c r="P1371" s="2"/>
      <c r="Q1371" s="2"/>
      <c r="R1371" s="2"/>
      <c r="S1371" s="2"/>
      <c r="T1371" s="2"/>
      <c r="U1371" s="2"/>
      <c r="V1371" s="2"/>
      <c r="W1371" s="2"/>
      <c r="X1371" s="2"/>
      <c r="Y1371" s="2"/>
      <c r="AB1371" s="2"/>
      <c r="AC1371" s="2"/>
      <c r="AD1371" s="2"/>
      <c r="AE1371" s="2"/>
      <c r="AF1371" s="2"/>
      <c r="AG1371" s="2"/>
      <c r="AH1371" s="2"/>
      <c r="AI1371" s="2"/>
      <c r="AJ1371" s="2"/>
      <c r="AK1371" s="2"/>
      <c r="BK1371" s="2"/>
      <c r="BL1371" s="2"/>
      <c r="BN1371" s="2"/>
      <c r="BO1371" s="2"/>
    </row>
    <row r="1372" ht="12.75" customHeight="1">
      <c r="D1372" s="2"/>
      <c r="G1372" s="2"/>
      <c r="I1372" s="2"/>
      <c r="J1372" s="2"/>
      <c r="K1372" s="2"/>
      <c r="L1372" s="2"/>
      <c r="M1372" s="2"/>
      <c r="N1372" s="2"/>
      <c r="O1372" s="2"/>
      <c r="P1372" s="2"/>
      <c r="Q1372" s="2"/>
      <c r="R1372" s="2"/>
      <c r="S1372" s="2"/>
      <c r="T1372" s="2"/>
      <c r="U1372" s="2"/>
      <c r="V1372" s="2"/>
      <c r="W1372" s="2"/>
      <c r="X1372" s="2"/>
      <c r="Y1372" s="2"/>
      <c r="AB1372" s="2"/>
      <c r="AC1372" s="2"/>
      <c r="AD1372" s="2"/>
      <c r="AE1372" s="2"/>
      <c r="AF1372" s="2"/>
      <c r="AG1372" s="2"/>
      <c r="AH1372" s="2"/>
      <c r="AI1372" s="2"/>
      <c r="AJ1372" s="2"/>
      <c r="AK1372" s="2"/>
      <c r="BK1372" s="2"/>
      <c r="BL1372" s="2"/>
      <c r="BN1372" s="2"/>
      <c r="BO1372" s="2"/>
    </row>
    <row r="1373" ht="12.75" customHeight="1">
      <c r="D1373" s="2"/>
      <c r="G1373" s="2"/>
      <c r="I1373" s="2"/>
      <c r="J1373" s="2"/>
      <c r="K1373" s="2"/>
      <c r="L1373" s="2"/>
      <c r="M1373" s="2"/>
      <c r="N1373" s="2"/>
      <c r="O1373" s="2"/>
      <c r="P1373" s="2"/>
      <c r="Q1373" s="2"/>
      <c r="R1373" s="2"/>
      <c r="S1373" s="2"/>
      <c r="T1373" s="2"/>
      <c r="U1373" s="2"/>
      <c r="V1373" s="2"/>
      <c r="W1373" s="2"/>
      <c r="X1373" s="2"/>
      <c r="Y1373" s="2"/>
      <c r="AB1373" s="2"/>
      <c r="AC1373" s="2"/>
      <c r="AD1373" s="2"/>
      <c r="AE1373" s="2"/>
      <c r="AF1373" s="2"/>
      <c r="AG1373" s="2"/>
      <c r="AH1373" s="2"/>
      <c r="AI1373" s="2"/>
      <c r="AJ1373" s="2"/>
      <c r="AK1373" s="2"/>
      <c r="BK1373" s="2"/>
      <c r="BL1373" s="2"/>
      <c r="BN1373" s="2"/>
      <c r="BO1373" s="2"/>
    </row>
    <row r="1374" ht="12.75" customHeight="1">
      <c r="D1374" s="2"/>
      <c r="G1374" s="2"/>
      <c r="I1374" s="2"/>
      <c r="J1374" s="2"/>
      <c r="K1374" s="2"/>
      <c r="L1374" s="2"/>
      <c r="M1374" s="2"/>
      <c r="N1374" s="2"/>
      <c r="O1374" s="2"/>
      <c r="P1374" s="2"/>
      <c r="Q1374" s="2"/>
      <c r="R1374" s="2"/>
      <c r="S1374" s="2"/>
      <c r="T1374" s="2"/>
      <c r="U1374" s="2"/>
      <c r="V1374" s="2"/>
      <c r="W1374" s="2"/>
      <c r="X1374" s="2"/>
      <c r="Y1374" s="2"/>
      <c r="AB1374" s="2"/>
      <c r="AC1374" s="2"/>
      <c r="AD1374" s="2"/>
      <c r="AE1374" s="2"/>
      <c r="AF1374" s="2"/>
      <c r="AG1374" s="2"/>
      <c r="AH1374" s="2"/>
      <c r="AI1374" s="2"/>
      <c r="AJ1374" s="2"/>
      <c r="AK1374" s="2"/>
      <c r="BK1374" s="2"/>
      <c r="BL1374" s="2"/>
      <c r="BN1374" s="2"/>
      <c r="BO1374" s="2"/>
    </row>
    <row r="1375" ht="12.75" customHeight="1">
      <c r="D1375" s="2"/>
      <c r="G1375" s="2"/>
      <c r="I1375" s="2"/>
      <c r="J1375" s="2"/>
      <c r="K1375" s="2"/>
      <c r="L1375" s="2"/>
      <c r="M1375" s="2"/>
      <c r="N1375" s="2"/>
      <c r="O1375" s="2"/>
      <c r="P1375" s="2"/>
      <c r="Q1375" s="2"/>
      <c r="R1375" s="2"/>
      <c r="S1375" s="2"/>
      <c r="T1375" s="2"/>
      <c r="U1375" s="2"/>
      <c r="V1375" s="2"/>
      <c r="W1375" s="2"/>
      <c r="X1375" s="2"/>
      <c r="Y1375" s="2"/>
      <c r="AB1375" s="2"/>
      <c r="AC1375" s="2"/>
      <c r="AD1375" s="2"/>
      <c r="AE1375" s="2"/>
      <c r="AF1375" s="2"/>
      <c r="AG1375" s="2"/>
      <c r="AH1375" s="2"/>
      <c r="AI1375" s="2"/>
      <c r="AJ1375" s="2"/>
      <c r="AK1375" s="2"/>
      <c r="BK1375" s="2"/>
      <c r="BL1375" s="2"/>
      <c r="BN1375" s="2"/>
      <c r="BO1375" s="2"/>
    </row>
    <row r="1376" ht="12.75" customHeight="1">
      <c r="D1376" s="2"/>
      <c r="G1376" s="2"/>
      <c r="I1376" s="2"/>
      <c r="J1376" s="2"/>
      <c r="K1376" s="2"/>
      <c r="L1376" s="2"/>
      <c r="M1376" s="2"/>
      <c r="N1376" s="2"/>
      <c r="O1376" s="2"/>
      <c r="P1376" s="2"/>
      <c r="Q1376" s="2"/>
      <c r="R1376" s="2"/>
      <c r="S1376" s="2"/>
      <c r="T1376" s="2"/>
      <c r="U1376" s="2"/>
      <c r="V1376" s="2"/>
      <c r="W1376" s="2"/>
      <c r="X1376" s="2"/>
      <c r="Y1376" s="2"/>
      <c r="AB1376" s="2"/>
      <c r="AC1376" s="2"/>
      <c r="AD1376" s="2"/>
      <c r="AE1376" s="2"/>
      <c r="AF1376" s="2"/>
      <c r="AG1376" s="2"/>
      <c r="AH1376" s="2"/>
      <c r="AI1376" s="2"/>
      <c r="AJ1376" s="2"/>
      <c r="AK1376" s="2"/>
      <c r="BK1376" s="2"/>
      <c r="BL1376" s="2"/>
      <c r="BN1376" s="2"/>
      <c r="BO1376" s="2"/>
    </row>
    <row r="1377" ht="12.75" customHeight="1">
      <c r="D1377" s="2"/>
      <c r="G1377" s="2"/>
      <c r="I1377" s="2"/>
      <c r="J1377" s="2"/>
      <c r="K1377" s="2"/>
      <c r="L1377" s="2"/>
      <c r="M1377" s="2"/>
      <c r="N1377" s="2"/>
      <c r="O1377" s="2"/>
      <c r="P1377" s="2"/>
      <c r="Q1377" s="2"/>
      <c r="R1377" s="2"/>
      <c r="S1377" s="2"/>
      <c r="T1377" s="2"/>
      <c r="U1377" s="2"/>
      <c r="V1377" s="2"/>
      <c r="W1377" s="2"/>
      <c r="X1377" s="2"/>
      <c r="Y1377" s="2"/>
      <c r="AB1377" s="2"/>
      <c r="AC1377" s="2"/>
      <c r="AD1377" s="2"/>
      <c r="AE1377" s="2"/>
      <c r="AF1377" s="2"/>
      <c r="AG1377" s="2"/>
      <c r="AH1377" s="2"/>
      <c r="AI1377" s="2"/>
      <c r="AJ1377" s="2"/>
      <c r="AK1377" s="2"/>
      <c r="BK1377" s="2"/>
      <c r="BL1377" s="2"/>
      <c r="BN1377" s="2"/>
      <c r="BO1377" s="2"/>
    </row>
    <row r="1378" ht="12.75" customHeight="1">
      <c r="D1378" s="2"/>
      <c r="G1378" s="2"/>
      <c r="I1378" s="2"/>
      <c r="J1378" s="2"/>
      <c r="K1378" s="2"/>
      <c r="L1378" s="2"/>
      <c r="M1378" s="2"/>
      <c r="N1378" s="2"/>
      <c r="O1378" s="2"/>
      <c r="P1378" s="2"/>
      <c r="Q1378" s="2"/>
      <c r="R1378" s="2"/>
      <c r="S1378" s="2"/>
      <c r="T1378" s="2"/>
      <c r="U1378" s="2"/>
      <c r="V1378" s="2"/>
      <c r="W1378" s="2"/>
      <c r="X1378" s="2"/>
      <c r="Y1378" s="2"/>
      <c r="AB1378" s="2"/>
      <c r="AC1378" s="2"/>
      <c r="AD1378" s="2"/>
      <c r="AE1378" s="2"/>
      <c r="AF1378" s="2"/>
      <c r="AG1378" s="2"/>
      <c r="AH1378" s="2"/>
      <c r="AI1378" s="2"/>
      <c r="AJ1378" s="2"/>
      <c r="AK1378" s="2"/>
      <c r="BK1378" s="2"/>
      <c r="BL1378" s="2"/>
      <c r="BN1378" s="2"/>
      <c r="BO1378" s="2"/>
    </row>
    <row r="1379" ht="12.75" customHeight="1">
      <c r="D1379" s="2"/>
      <c r="G1379" s="2"/>
      <c r="I1379" s="2"/>
      <c r="J1379" s="2"/>
      <c r="K1379" s="2"/>
      <c r="L1379" s="2"/>
      <c r="M1379" s="2"/>
      <c r="N1379" s="2"/>
      <c r="O1379" s="2"/>
      <c r="P1379" s="2"/>
      <c r="Q1379" s="2"/>
      <c r="R1379" s="2"/>
      <c r="S1379" s="2"/>
      <c r="T1379" s="2"/>
      <c r="U1379" s="2"/>
      <c r="V1379" s="2"/>
      <c r="W1379" s="2"/>
      <c r="X1379" s="2"/>
      <c r="Y1379" s="2"/>
      <c r="AB1379" s="2"/>
      <c r="AC1379" s="2"/>
      <c r="AD1379" s="2"/>
      <c r="AE1379" s="2"/>
      <c r="AF1379" s="2"/>
      <c r="AG1379" s="2"/>
      <c r="AH1379" s="2"/>
      <c r="AI1379" s="2"/>
      <c r="AJ1379" s="2"/>
      <c r="AK1379" s="2"/>
      <c r="BK1379" s="2"/>
      <c r="BL1379" s="2"/>
      <c r="BN1379" s="2"/>
      <c r="BO1379" s="2"/>
    </row>
    <row r="1380" ht="12.75" customHeight="1">
      <c r="D1380" s="2"/>
      <c r="G1380" s="2"/>
      <c r="I1380" s="2"/>
      <c r="J1380" s="2"/>
      <c r="K1380" s="2"/>
      <c r="L1380" s="2"/>
      <c r="M1380" s="2"/>
      <c r="N1380" s="2"/>
      <c r="O1380" s="2"/>
      <c r="P1380" s="2"/>
      <c r="Q1380" s="2"/>
      <c r="R1380" s="2"/>
      <c r="S1380" s="2"/>
      <c r="T1380" s="2"/>
      <c r="U1380" s="2"/>
      <c r="V1380" s="2"/>
      <c r="W1380" s="2"/>
      <c r="X1380" s="2"/>
      <c r="Y1380" s="2"/>
      <c r="AB1380" s="2"/>
      <c r="AC1380" s="2"/>
      <c r="AD1380" s="2"/>
      <c r="AE1380" s="2"/>
      <c r="AF1380" s="2"/>
      <c r="AG1380" s="2"/>
      <c r="AH1380" s="2"/>
      <c r="AI1380" s="2"/>
      <c r="AJ1380" s="2"/>
      <c r="AK1380" s="2"/>
      <c r="BK1380" s="2"/>
      <c r="BL1380" s="2"/>
      <c r="BN1380" s="2"/>
      <c r="BO1380" s="2"/>
    </row>
    <row r="1381" ht="12.75" customHeight="1">
      <c r="D1381" s="2"/>
      <c r="G1381" s="2"/>
      <c r="I1381" s="2"/>
      <c r="J1381" s="2"/>
      <c r="K1381" s="2"/>
      <c r="L1381" s="2"/>
      <c r="M1381" s="2"/>
      <c r="N1381" s="2"/>
      <c r="O1381" s="2"/>
      <c r="P1381" s="2"/>
      <c r="Q1381" s="2"/>
      <c r="R1381" s="2"/>
      <c r="S1381" s="2"/>
      <c r="T1381" s="2"/>
      <c r="U1381" s="2"/>
      <c r="V1381" s="2"/>
      <c r="W1381" s="2"/>
      <c r="X1381" s="2"/>
      <c r="Y1381" s="2"/>
      <c r="AB1381" s="2"/>
      <c r="AC1381" s="2"/>
      <c r="AD1381" s="2"/>
      <c r="AE1381" s="2"/>
      <c r="AF1381" s="2"/>
      <c r="AG1381" s="2"/>
      <c r="AH1381" s="2"/>
      <c r="AI1381" s="2"/>
      <c r="AJ1381" s="2"/>
      <c r="AK1381" s="2"/>
      <c r="BK1381" s="2"/>
      <c r="BL1381" s="2"/>
      <c r="BN1381" s="2"/>
      <c r="BO1381" s="2"/>
    </row>
    <row r="1382" ht="12.75" customHeight="1">
      <c r="D1382" s="2"/>
      <c r="G1382" s="2"/>
      <c r="I1382" s="2"/>
      <c r="J1382" s="2"/>
      <c r="K1382" s="2"/>
      <c r="L1382" s="2"/>
      <c r="M1382" s="2"/>
      <c r="N1382" s="2"/>
      <c r="O1382" s="2"/>
      <c r="P1382" s="2"/>
      <c r="Q1382" s="2"/>
      <c r="R1382" s="2"/>
      <c r="S1382" s="2"/>
      <c r="T1382" s="2"/>
      <c r="U1382" s="2"/>
      <c r="V1382" s="2"/>
      <c r="W1382" s="2"/>
      <c r="X1382" s="2"/>
      <c r="Y1382" s="2"/>
      <c r="AB1382" s="2"/>
      <c r="AC1382" s="2"/>
      <c r="AD1382" s="2"/>
      <c r="AE1382" s="2"/>
      <c r="AF1382" s="2"/>
      <c r="AG1382" s="2"/>
      <c r="AH1382" s="2"/>
      <c r="AI1382" s="2"/>
      <c r="AJ1382" s="2"/>
      <c r="AK1382" s="2"/>
      <c r="BK1382" s="2"/>
      <c r="BL1382" s="2"/>
      <c r="BN1382" s="2"/>
      <c r="BO1382" s="2"/>
    </row>
    <row r="1383" ht="12.75" customHeight="1">
      <c r="D1383" s="2"/>
      <c r="G1383" s="2"/>
      <c r="I1383" s="2"/>
      <c r="J1383" s="2"/>
      <c r="K1383" s="2"/>
      <c r="L1383" s="2"/>
      <c r="M1383" s="2"/>
      <c r="N1383" s="2"/>
      <c r="O1383" s="2"/>
      <c r="P1383" s="2"/>
      <c r="Q1383" s="2"/>
      <c r="R1383" s="2"/>
      <c r="S1383" s="2"/>
      <c r="T1383" s="2"/>
      <c r="U1383" s="2"/>
      <c r="V1383" s="2"/>
      <c r="W1383" s="2"/>
      <c r="X1383" s="2"/>
      <c r="Y1383" s="2"/>
      <c r="AB1383" s="2"/>
      <c r="AC1383" s="2"/>
      <c r="AD1383" s="2"/>
      <c r="AE1383" s="2"/>
      <c r="AF1383" s="2"/>
      <c r="AG1383" s="2"/>
      <c r="AH1383" s="2"/>
      <c r="AI1383" s="2"/>
      <c r="AJ1383" s="2"/>
      <c r="AK1383" s="2"/>
      <c r="BK1383" s="2"/>
      <c r="BL1383" s="2"/>
      <c r="BN1383" s="2"/>
      <c r="BO1383" s="2"/>
    </row>
    <row r="1384" ht="12.75" customHeight="1">
      <c r="D1384" s="2"/>
      <c r="G1384" s="2"/>
      <c r="I1384" s="2"/>
      <c r="J1384" s="2"/>
      <c r="K1384" s="2"/>
      <c r="L1384" s="2"/>
      <c r="M1384" s="2"/>
      <c r="N1384" s="2"/>
      <c r="O1384" s="2"/>
      <c r="P1384" s="2"/>
      <c r="Q1384" s="2"/>
      <c r="R1384" s="2"/>
      <c r="S1384" s="2"/>
      <c r="T1384" s="2"/>
      <c r="U1384" s="2"/>
      <c r="V1384" s="2"/>
      <c r="W1384" s="2"/>
      <c r="X1384" s="2"/>
      <c r="Y1384" s="2"/>
      <c r="AB1384" s="2"/>
      <c r="AC1384" s="2"/>
      <c r="AD1384" s="2"/>
      <c r="AE1384" s="2"/>
      <c r="AF1384" s="2"/>
      <c r="AG1384" s="2"/>
      <c r="AH1384" s="2"/>
      <c r="AI1384" s="2"/>
      <c r="AJ1384" s="2"/>
      <c r="AK1384" s="2"/>
      <c r="BK1384" s="2"/>
      <c r="BL1384" s="2"/>
      <c r="BN1384" s="2"/>
      <c r="BO1384" s="2"/>
    </row>
    <row r="1385" ht="12.75" customHeight="1">
      <c r="D1385" s="2"/>
      <c r="G1385" s="2"/>
      <c r="I1385" s="2"/>
      <c r="J1385" s="2"/>
      <c r="K1385" s="2"/>
      <c r="L1385" s="2"/>
      <c r="M1385" s="2"/>
      <c r="N1385" s="2"/>
      <c r="O1385" s="2"/>
      <c r="P1385" s="2"/>
      <c r="Q1385" s="2"/>
      <c r="R1385" s="2"/>
      <c r="S1385" s="2"/>
      <c r="T1385" s="2"/>
      <c r="U1385" s="2"/>
      <c r="V1385" s="2"/>
      <c r="W1385" s="2"/>
      <c r="X1385" s="2"/>
      <c r="Y1385" s="2"/>
      <c r="AB1385" s="2"/>
      <c r="AC1385" s="2"/>
      <c r="AD1385" s="2"/>
      <c r="AE1385" s="2"/>
      <c r="AF1385" s="2"/>
      <c r="AG1385" s="2"/>
      <c r="AH1385" s="2"/>
      <c r="AI1385" s="2"/>
      <c r="AJ1385" s="2"/>
      <c r="AK1385" s="2"/>
      <c r="BK1385" s="2"/>
      <c r="BL1385" s="2"/>
      <c r="BN1385" s="2"/>
      <c r="BO1385" s="2"/>
    </row>
    <row r="1386" ht="12.75" customHeight="1">
      <c r="D1386" s="2"/>
      <c r="G1386" s="2"/>
      <c r="I1386" s="2"/>
      <c r="J1386" s="2"/>
      <c r="K1386" s="2"/>
      <c r="L1386" s="2"/>
      <c r="M1386" s="2"/>
      <c r="N1386" s="2"/>
      <c r="O1386" s="2"/>
      <c r="P1386" s="2"/>
      <c r="Q1386" s="2"/>
      <c r="R1386" s="2"/>
      <c r="S1386" s="2"/>
      <c r="T1386" s="2"/>
      <c r="U1386" s="2"/>
      <c r="V1386" s="2"/>
      <c r="W1386" s="2"/>
      <c r="X1386" s="2"/>
      <c r="Y1386" s="2"/>
      <c r="AB1386" s="2"/>
      <c r="AC1386" s="2"/>
      <c r="AD1386" s="2"/>
      <c r="AE1386" s="2"/>
      <c r="AF1386" s="2"/>
      <c r="AG1386" s="2"/>
      <c r="AH1386" s="2"/>
      <c r="AI1386" s="2"/>
      <c r="AJ1386" s="2"/>
      <c r="AK1386" s="2"/>
      <c r="BK1386" s="2"/>
      <c r="BL1386" s="2"/>
      <c r="BN1386" s="2"/>
      <c r="BO1386" s="2"/>
    </row>
    <row r="1387" ht="12.75" customHeight="1">
      <c r="D1387" s="2"/>
      <c r="G1387" s="2"/>
      <c r="I1387" s="2"/>
      <c r="J1387" s="2"/>
      <c r="K1387" s="2"/>
      <c r="L1387" s="2"/>
      <c r="M1387" s="2"/>
      <c r="N1387" s="2"/>
      <c r="O1387" s="2"/>
      <c r="P1387" s="2"/>
      <c r="Q1387" s="2"/>
      <c r="R1387" s="2"/>
      <c r="S1387" s="2"/>
      <c r="T1387" s="2"/>
      <c r="U1387" s="2"/>
      <c r="V1387" s="2"/>
      <c r="W1387" s="2"/>
      <c r="X1387" s="2"/>
      <c r="Y1387" s="2"/>
      <c r="AB1387" s="2"/>
      <c r="AC1387" s="2"/>
      <c r="AD1387" s="2"/>
      <c r="AE1387" s="2"/>
      <c r="AF1387" s="2"/>
      <c r="AG1387" s="2"/>
      <c r="AH1387" s="2"/>
      <c r="AI1387" s="2"/>
      <c r="AJ1387" s="2"/>
      <c r="AK1387" s="2"/>
      <c r="BK1387" s="2"/>
      <c r="BL1387" s="2"/>
      <c r="BN1387" s="2"/>
      <c r="BO1387" s="2"/>
    </row>
    <row r="1388" ht="12.75" customHeight="1">
      <c r="D1388" s="2"/>
      <c r="G1388" s="2"/>
      <c r="I1388" s="2"/>
      <c r="J1388" s="2"/>
      <c r="K1388" s="2"/>
      <c r="L1388" s="2"/>
      <c r="M1388" s="2"/>
      <c r="N1388" s="2"/>
      <c r="O1388" s="2"/>
      <c r="P1388" s="2"/>
      <c r="Q1388" s="2"/>
      <c r="R1388" s="2"/>
      <c r="S1388" s="2"/>
      <c r="T1388" s="2"/>
      <c r="U1388" s="2"/>
      <c r="V1388" s="2"/>
      <c r="W1388" s="2"/>
      <c r="X1388" s="2"/>
      <c r="Y1388" s="2"/>
      <c r="AB1388" s="2"/>
      <c r="AC1388" s="2"/>
      <c r="AD1388" s="2"/>
      <c r="AE1388" s="2"/>
      <c r="AF1388" s="2"/>
      <c r="AG1388" s="2"/>
      <c r="AH1388" s="2"/>
      <c r="AI1388" s="2"/>
      <c r="AJ1388" s="2"/>
      <c r="AK1388" s="2"/>
      <c r="BK1388" s="2"/>
      <c r="BL1388" s="2"/>
      <c r="BN1388" s="2"/>
      <c r="BO1388" s="2"/>
    </row>
    <row r="1389" ht="12.75" customHeight="1">
      <c r="D1389" s="2"/>
      <c r="G1389" s="2"/>
      <c r="I1389" s="2"/>
      <c r="J1389" s="2"/>
      <c r="K1389" s="2"/>
      <c r="L1389" s="2"/>
      <c r="M1389" s="2"/>
      <c r="N1389" s="2"/>
      <c r="O1389" s="2"/>
      <c r="P1389" s="2"/>
      <c r="Q1389" s="2"/>
      <c r="R1389" s="2"/>
      <c r="S1389" s="2"/>
      <c r="T1389" s="2"/>
      <c r="U1389" s="2"/>
      <c r="V1389" s="2"/>
      <c r="W1389" s="2"/>
      <c r="X1389" s="2"/>
      <c r="Y1389" s="2"/>
      <c r="AB1389" s="2"/>
      <c r="AC1389" s="2"/>
      <c r="AD1389" s="2"/>
      <c r="AE1389" s="2"/>
      <c r="AF1389" s="2"/>
      <c r="AG1389" s="2"/>
      <c r="AH1389" s="2"/>
      <c r="AI1389" s="2"/>
      <c r="AJ1389" s="2"/>
      <c r="AK1389" s="2"/>
      <c r="BK1389" s="2"/>
      <c r="BL1389" s="2"/>
      <c r="BN1389" s="2"/>
      <c r="BO1389" s="2"/>
    </row>
    <row r="1390" ht="12.75" customHeight="1">
      <c r="D1390" s="2"/>
      <c r="G1390" s="2"/>
      <c r="I1390" s="2"/>
      <c r="J1390" s="2"/>
      <c r="K1390" s="2"/>
      <c r="L1390" s="2"/>
      <c r="M1390" s="2"/>
      <c r="N1390" s="2"/>
      <c r="O1390" s="2"/>
      <c r="P1390" s="2"/>
      <c r="Q1390" s="2"/>
      <c r="R1390" s="2"/>
      <c r="S1390" s="2"/>
      <c r="T1390" s="2"/>
      <c r="U1390" s="2"/>
      <c r="V1390" s="2"/>
      <c r="W1390" s="2"/>
      <c r="X1390" s="2"/>
      <c r="Y1390" s="2"/>
      <c r="AB1390" s="2"/>
      <c r="AC1390" s="2"/>
      <c r="AD1390" s="2"/>
      <c r="AE1390" s="2"/>
      <c r="AF1390" s="2"/>
      <c r="AG1390" s="2"/>
      <c r="AH1390" s="2"/>
      <c r="AI1390" s="2"/>
      <c r="AJ1390" s="2"/>
      <c r="AK1390" s="2"/>
      <c r="BK1390" s="2"/>
      <c r="BL1390" s="2"/>
      <c r="BN1390" s="2"/>
      <c r="BO1390" s="2"/>
    </row>
    <row r="1391" ht="12.75" customHeight="1">
      <c r="D1391" s="2"/>
      <c r="G1391" s="2"/>
      <c r="I1391" s="2"/>
      <c r="J1391" s="2"/>
      <c r="K1391" s="2"/>
      <c r="L1391" s="2"/>
      <c r="M1391" s="2"/>
      <c r="N1391" s="2"/>
      <c r="O1391" s="2"/>
      <c r="P1391" s="2"/>
      <c r="Q1391" s="2"/>
      <c r="R1391" s="2"/>
      <c r="S1391" s="2"/>
      <c r="T1391" s="2"/>
      <c r="U1391" s="2"/>
      <c r="V1391" s="2"/>
      <c r="W1391" s="2"/>
      <c r="X1391" s="2"/>
      <c r="Y1391" s="2"/>
      <c r="AB1391" s="2"/>
      <c r="AC1391" s="2"/>
      <c r="AD1391" s="2"/>
      <c r="AE1391" s="2"/>
      <c r="AF1391" s="2"/>
      <c r="AG1391" s="2"/>
      <c r="AH1391" s="2"/>
      <c r="AI1391" s="2"/>
      <c r="AJ1391" s="2"/>
      <c r="AK1391" s="2"/>
      <c r="BK1391" s="2"/>
      <c r="BL1391" s="2"/>
      <c r="BN1391" s="2"/>
      <c r="BO1391" s="2"/>
    </row>
    <row r="1392" ht="12.75" customHeight="1">
      <c r="D1392" s="2"/>
      <c r="G1392" s="2"/>
      <c r="I1392" s="2"/>
      <c r="J1392" s="2"/>
      <c r="K1392" s="2"/>
      <c r="L1392" s="2"/>
      <c r="M1392" s="2"/>
      <c r="N1392" s="2"/>
      <c r="O1392" s="2"/>
      <c r="P1392" s="2"/>
      <c r="Q1392" s="2"/>
      <c r="R1392" s="2"/>
      <c r="S1392" s="2"/>
      <c r="T1392" s="2"/>
      <c r="U1392" s="2"/>
      <c r="V1392" s="2"/>
      <c r="W1392" s="2"/>
      <c r="X1392" s="2"/>
      <c r="Y1392" s="2"/>
      <c r="AB1392" s="2"/>
      <c r="AC1392" s="2"/>
      <c r="AD1392" s="2"/>
      <c r="AE1392" s="2"/>
      <c r="AF1392" s="2"/>
      <c r="AG1392" s="2"/>
      <c r="AH1392" s="2"/>
      <c r="AI1392" s="2"/>
      <c r="AJ1392" s="2"/>
      <c r="AK1392" s="2"/>
      <c r="BK1392" s="2"/>
      <c r="BL1392" s="2"/>
      <c r="BN1392" s="2"/>
      <c r="BO1392" s="2"/>
    </row>
    <row r="1393" ht="12.75" customHeight="1">
      <c r="D1393" s="2"/>
      <c r="G1393" s="2"/>
      <c r="I1393" s="2"/>
      <c r="J1393" s="2"/>
      <c r="K1393" s="2"/>
      <c r="L1393" s="2"/>
      <c r="M1393" s="2"/>
      <c r="N1393" s="2"/>
      <c r="O1393" s="2"/>
      <c r="P1393" s="2"/>
      <c r="Q1393" s="2"/>
      <c r="R1393" s="2"/>
      <c r="S1393" s="2"/>
      <c r="T1393" s="2"/>
      <c r="U1393" s="2"/>
      <c r="V1393" s="2"/>
      <c r="W1393" s="2"/>
      <c r="X1393" s="2"/>
      <c r="Y1393" s="2"/>
      <c r="AB1393" s="2"/>
      <c r="AC1393" s="2"/>
      <c r="AD1393" s="2"/>
      <c r="AE1393" s="2"/>
      <c r="AF1393" s="2"/>
      <c r="AG1393" s="2"/>
      <c r="AH1393" s="2"/>
      <c r="AI1393" s="2"/>
      <c r="AJ1393" s="2"/>
      <c r="AK1393" s="2"/>
      <c r="BK1393" s="2"/>
      <c r="BL1393" s="2"/>
      <c r="BN1393" s="2"/>
      <c r="BO1393" s="2"/>
    </row>
    <row r="1394" ht="12.75" customHeight="1">
      <c r="D1394" s="2"/>
      <c r="G1394" s="2"/>
      <c r="I1394" s="2"/>
      <c r="J1394" s="2"/>
      <c r="K1394" s="2"/>
      <c r="L1394" s="2"/>
      <c r="M1394" s="2"/>
      <c r="N1394" s="2"/>
      <c r="O1394" s="2"/>
      <c r="P1394" s="2"/>
      <c r="Q1394" s="2"/>
      <c r="R1394" s="2"/>
      <c r="S1394" s="2"/>
      <c r="T1394" s="2"/>
      <c r="U1394" s="2"/>
      <c r="V1394" s="2"/>
      <c r="W1394" s="2"/>
      <c r="X1394" s="2"/>
      <c r="Y1394" s="2"/>
      <c r="AB1394" s="2"/>
      <c r="AC1394" s="2"/>
      <c r="AD1394" s="2"/>
      <c r="AE1394" s="2"/>
      <c r="AF1394" s="2"/>
      <c r="AG1394" s="2"/>
      <c r="AH1394" s="2"/>
      <c r="AI1394" s="2"/>
      <c r="AJ1394" s="2"/>
      <c r="AK1394" s="2"/>
      <c r="BK1394" s="2"/>
      <c r="BL1394" s="2"/>
      <c r="BN1394" s="2"/>
      <c r="BO1394" s="2"/>
    </row>
    <row r="1395" ht="12.75" customHeight="1">
      <c r="D1395" s="2"/>
      <c r="G1395" s="2"/>
      <c r="I1395" s="2"/>
      <c r="J1395" s="2"/>
      <c r="K1395" s="2"/>
      <c r="L1395" s="2"/>
      <c r="M1395" s="2"/>
      <c r="N1395" s="2"/>
      <c r="O1395" s="2"/>
      <c r="P1395" s="2"/>
      <c r="Q1395" s="2"/>
      <c r="R1395" s="2"/>
      <c r="S1395" s="2"/>
      <c r="T1395" s="2"/>
      <c r="U1395" s="2"/>
      <c r="V1395" s="2"/>
      <c r="W1395" s="2"/>
      <c r="X1395" s="2"/>
      <c r="Y1395" s="2"/>
      <c r="AB1395" s="2"/>
      <c r="AC1395" s="2"/>
      <c r="AD1395" s="2"/>
      <c r="AE1395" s="2"/>
      <c r="AF1395" s="2"/>
      <c r="AG1395" s="2"/>
      <c r="AH1395" s="2"/>
      <c r="AI1395" s="2"/>
      <c r="AJ1395" s="2"/>
      <c r="AK1395" s="2"/>
      <c r="BK1395" s="2"/>
      <c r="BL1395" s="2"/>
      <c r="BN1395" s="2"/>
      <c r="BO1395" s="2"/>
    </row>
    <row r="1396" ht="12.75" customHeight="1">
      <c r="D1396" s="2"/>
      <c r="G1396" s="2"/>
      <c r="I1396" s="2"/>
      <c r="J1396" s="2"/>
      <c r="K1396" s="2"/>
      <c r="L1396" s="2"/>
      <c r="M1396" s="2"/>
      <c r="N1396" s="2"/>
      <c r="O1396" s="2"/>
      <c r="P1396" s="2"/>
      <c r="Q1396" s="2"/>
      <c r="R1396" s="2"/>
      <c r="S1396" s="2"/>
      <c r="T1396" s="2"/>
      <c r="U1396" s="2"/>
      <c r="V1396" s="2"/>
      <c r="W1396" s="2"/>
      <c r="X1396" s="2"/>
      <c r="Y1396" s="2"/>
      <c r="AB1396" s="2"/>
      <c r="AC1396" s="2"/>
      <c r="AD1396" s="2"/>
      <c r="AE1396" s="2"/>
      <c r="AF1396" s="2"/>
      <c r="AG1396" s="2"/>
      <c r="AH1396" s="2"/>
      <c r="AI1396" s="2"/>
      <c r="AJ1396" s="2"/>
      <c r="AK1396" s="2"/>
      <c r="BK1396" s="2"/>
      <c r="BL1396" s="2"/>
      <c r="BN1396" s="2"/>
      <c r="BO1396" s="2"/>
    </row>
    <row r="1397" ht="12.75" customHeight="1">
      <c r="D1397" s="2"/>
      <c r="G1397" s="2"/>
      <c r="I1397" s="2"/>
      <c r="J1397" s="2"/>
      <c r="K1397" s="2"/>
      <c r="L1397" s="2"/>
      <c r="M1397" s="2"/>
      <c r="N1397" s="2"/>
      <c r="O1397" s="2"/>
      <c r="P1397" s="2"/>
      <c r="Q1397" s="2"/>
      <c r="R1397" s="2"/>
      <c r="S1397" s="2"/>
      <c r="T1397" s="2"/>
      <c r="U1397" s="2"/>
      <c r="V1397" s="2"/>
      <c r="W1397" s="2"/>
      <c r="X1397" s="2"/>
      <c r="Y1397" s="2"/>
      <c r="AB1397" s="2"/>
      <c r="AC1397" s="2"/>
      <c r="AD1397" s="2"/>
      <c r="AE1397" s="2"/>
      <c r="AF1397" s="2"/>
      <c r="AG1397" s="2"/>
      <c r="AH1397" s="2"/>
      <c r="AI1397" s="2"/>
      <c r="AJ1397" s="2"/>
      <c r="AK1397" s="2"/>
      <c r="BK1397" s="2"/>
      <c r="BL1397" s="2"/>
      <c r="BN1397" s="2"/>
      <c r="BO1397" s="2"/>
    </row>
    <row r="1398" ht="12.75" customHeight="1">
      <c r="D1398" s="2"/>
      <c r="G1398" s="2"/>
      <c r="I1398" s="2"/>
      <c r="J1398" s="2"/>
      <c r="K1398" s="2"/>
      <c r="L1398" s="2"/>
      <c r="M1398" s="2"/>
      <c r="N1398" s="2"/>
      <c r="O1398" s="2"/>
      <c r="P1398" s="2"/>
      <c r="Q1398" s="2"/>
      <c r="R1398" s="2"/>
      <c r="S1398" s="2"/>
      <c r="T1398" s="2"/>
      <c r="U1398" s="2"/>
      <c r="V1398" s="2"/>
      <c r="W1398" s="2"/>
      <c r="X1398" s="2"/>
      <c r="Y1398" s="2"/>
      <c r="AB1398" s="2"/>
      <c r="AC1398" s="2"/>
      <c r="AD1398" s="2"/>
      <c r="AE1398" s="2"/>
      <c r="AF1398" s="2"/>
      <c r="AG1398" s="2"/>
      <c r="AH1398" s="2"/>
      <c r="AI1398" s="2"/>
      <c r="AJ1398" s="2"/>
      <c r="AK1398" s="2"/>
      <c r="BK1398" s="2"/>
      <c r="BL1398" s="2"/>
      <c r="BN1398" s="2"/>
      <c r="BO1398" s="2"/>
    </row>
    <row r="1399" ht="12.75" customHeight="1">
      <c r="D1399" s="2"/>
      <c r="G1399" s="2"/>
      <c r="I1399" s="2"/>
      <c r="J1399" s="2"/>
      <c r="K1399" s="2"/>
      <c r="L1399" s="2"/>
      <c r="M1399" s="2"/>
      <c r="N1399" s="2"/>
      <c r="O1399" s="2"/>
      <c r="P1399" s="2"/>
      <c r="Q1399" s="2"/>
      <c r="R1399" s="2"/>
      <c r="S1399" s="2"/>
      <c r="T1399" s="2"/>
      <c r="U1399" s="2"/>
      <c r="V1399" s="2"/>
      <c r="W1399" s="2"/>
      <c r="X1399" s="2"/>
      <c r="Y1399" s="2"/>
      <c r="AB1399" s="2"/>
      <c r="AC1399" s="2"/>
      <c r="AD1399" s="2"/>
      <c r="AE1399" s="2"/>
      <c r="AF1399" s="2"/>
      <c r="AG1399" s="2"/>
      <c r="AH1399" s="2"/>
      <c r="AI1399" s="2"/>
      <c r="AJ1399" s="2"/>
      <c r="AK1399" s="2"/>
      <c r="BK1399" s="2"/>
      <c r="BL1399" s="2"/>
      <c r="BN1399" s="2"/>
      <c r="BO1399" s="2"/>
    </row>
    <row r="1400" ht="12.75" customHeight="1">
      <c r="D1400" s="2"/>
      <c r="G1400" s="2"/>
      <c r="I1400" s="2"/>
      <c r="J1400" s="2"/>
      <c r="K1400" s="2"/>
      <c r="L1400" s="2"/>
      <c r="M1400" s="2"/>
      <c r="N1400" s="2"/>
      <c r="O1400" s="2"/>
      <c r="P1400" s="2"/>
      <c r="Q1400" s="2"/>
      <c r="R1400" s="2"/>
      <c r="S1400" s="2"/>
      <c r="T1400" s="2"/>
      <c r="U1400" s="2"/>
      <c r="V1400" s="2"/>
      <c r="W1400" s="2"/>
      <c r="X1400" s="2"/>
      <c r="Y1400" s="2"/>
      <c r="AB1400" s="2"/>
      <c r="AC1400" s="2"/>
      <c r="AD1400" s="2"/>
      <c r="AE1400" s="2"/>
      <c r="AF1400" s="2"/>
      <c r="AG1400" s="2"/>
      <c r="AH1400" s="2"/>
      <c r="AI1400" s="2"/>
      <c r="AJ1400" s="2"/>
      <c r="AK1400" s="2"/>
      <c r="BK1400" s="2"/>
      <c r="BL1400" s="2"/>
      <c r="BN1400" s="2"/>
      <c r="BO1400" s="2"/>
    </row>
    <row r="1401" ht="12.75" customHeight="1">
      <c r="D1401" s="2"/>
      <c r="G1401" s="2"/>
      <c r="I1401" s="2"/>
      <c r="J1401" s="2"/>
      <c r="K1401" s="2"/>
      <c r="L1401" s="2"/>
      <c r="M1401" s="2"/>
      <c r="N1401" s="2"/>
      <c r="O1401" s="2"/>
      <c r="P1401" s="2"/>
      <c r="Q1401" s="2"/>
      <c r="R1401" s="2"/>
      <c r="S1401" s="2"/>
      <c r="T1401" s="2"/>
      <c r="U1401" s="2"/>
      <c r="V1401" s="2"/>
      <c r="W1401" s="2"/>
      <c r="X1401" s="2"/>
      <c r="Y1401" s="2"/>
      <c r="AB1401" s="2"/>
      <c r="AC1401" s="2"/>
      <c r="AD1401" s="2"/>
      <c r="AE1401" s="2"/>
      <c r="AF1401" s="2"/>
      <c r="AG1401" s="2"/>
      <c r="AH1401" s="2"/>
      <c r="AI1401" s="2"/>
      <c r="AJ1401" s="2"/>
      <c r="AK1401" s="2"/>
      <c r="BK1401" s="2"/>
      <c r="BL1401" s="2"/>
      <c r="BN1401" s="2"/>
      <c r="BO1401" s="2"/>
    </row>
    <row r="1402" ht="12.75" customHeight="1">
      <c r="D1402" s="2"/>
      <c r="G1402" s="2"/>
      <c r="I1402" s="2"/>
      <c r="J1402" s="2"/>
      <c r="K1402" s="2"/>
      <c r="L1402" s="2"/>
      <c r="M1402" s="2"/>
      <c r="N1402" s="2"/>
      <c r="O1402" s="2"/>
      <c r="P1402" s="2"/>
      <c r="Q1402" s="2"/>
      <c r="R1402" s="2"/>
      <c r="S1402" s="2"/>
      <c r="T1402" s="2"/>
      <c r="U1402" s="2"/>
      <c r="V1402" s="2"/>
      <c r="W1402" s="2"/>
      <c r="X1402" s="2"/>
      <c r="Y1402" s="2"/>
      <c r="AB1402" s="2"/>
      <c r="AC1402" s="2"/>
      <c r="AD1402" s="2"/>
      <c r="AE1402" s="2"/>
      <c r="AF1402" s="2"/>
      <c r="AG1402" s="2"/>
      <c r="AH1402" s="2"/>
      <c r="AI1402" s="2"/>
      <c r="AJ1402" s="2"/>
      <c r="AK1402" s="2"/>
      <c r="BK1402" s="2"/>
      <c r="BL1402" s="2"/>
      <c r="BN1402" s="2"/>
      <c r="BO1402" s="2"/>
    </row>
    <row r="1403" ht="12.75" customHeight="1">
      <c r="D1403" s="2"/>
      <c r="G1403" s="2"/>
      <c r="I1403" s="2"/>
      <c r="J1403" s="2"/>
      <c r="K1403" s="2"/>
      <c r="L1403" s="2"/>
      <c r="M1403" s="2"/>
      <c r="N1403" s="2"/>
      <c r="O1403" s="2"/>
      <c r="P1403" s="2"/>
      <c r="Q1403" s="2"/>
      <c r="R1403" s="2"/>
      <c r="S1403" s="2"/>
      <c r="T1403" s="2"/>
      <c r="U1403" s="2"/>
      <c r="V1403" s="2"/>
      <c r="W1403" s="2"/>
      <c r="X1403" s="2"/>
      <c r="Y1403" s="2"/>
      <c r="AB1403" s="2"/>
      <c r="AC1403" s="2"/>
      <c r="AD1403" s="2"/>
      <c r="AE1403" s="2"/>
      <c r="AF1403" s="2"/>
      <c r="AG1403" s="2"/>
      <c r="AH1403" s="2"/>
      <c r="AI1403" s="2"/>
      <c r="AJ1403" s="2"/>
      <c r="AK1403" s="2"/>
      <c r="BK1403" s="2"/>
      <c r="BL1403" s="2"/>
      <c r="BN1403" s="2"/>
      <c r="BO1403" s="2"/>
    </row>
    <row r="1404" ht="12.75" customHeight="1">
      <c r="D1404" s="2"/>
      <c r="G1404" s="2"/>
      <c r="I1404" s="2"/>
      <c r="J1404" s="2"/>
      <c r="K1404" s="2"/>
      <c r="L1404" s="2"/>
      <c r="M1404" s="2"/>
      <c r="N1404" s="2"/>
      <c r="O1404" s="2"/>
      <c r="P1404" s="2"/>
      <c r="Q1404" s="2"/>
      <c r="R1404" s="2"/>
      <c r="S1404" s="2"/>
      <c r="T1404" s="2"/>
      <c r="U1404" s="2"/>
      <c r="V1404" s="2"/>
      <c r="W1404" s="2"/>
      <c r="X1404" s="2"/>
      <c r="Y1404" s="2"/>
      <c r="AB1404" s="2"/>
      <c r="AC1404" s="2"/>
      <c r="AD1404" s="2"/>
      <c r="AE1404" s="2"/>
      <c r="AF1404" s="2"/>
      <c r="AG1404" s="2"/>
      <c r="AH1404" s="2"/>
      <c r="AI1404" s="2"/>
      <c r="AJ1404" s="2"/>
      <c r="AK1404" s="2"/>
      <c r="BK1404" s="2"/>
      <c r="BL1404" s="2"/>
      <c r="BN1404" s="2"/>
      <c r="BO1404" s="2"/>
    </row>
    <row r="1405" ht="12.75" customHeight="1">
      <c r="D1405" s="2"/>
      <c r="G1405" s="2"/>
      <c r="I1405" s="2"/>
      <c r="J1405" s="2"/>
      <c r="K1405" s="2"/>
      <c r="L1405" s="2"/>
      <c r="M1405" s="2"/>
      <c r="N1405" s="2"/>
      <c r="O1405" s="2"/>
      <c r="P1405" s="2"/>
      <c r="Q1405" s="2"/>
      <c r="R1405" s="2"/>
      <c r="S1405" s="2"/>
      <c r="T1405" s="2"/>
      <c r="U1405" s="2"/>
      <c r="V1405" s="2"/>
      <c r="W1405" s="2"/>
      <c r="X1405" s="2"/>
      <c r="Y1405" s="2"/>
      <c r="AB1405" s="2"/>
      <c r="AC1405" s="2"/>
      <c r="AD1405" s="2"/>
      <c r="AE1405" s="2"/>
      <c r="AF1405" s="2"/>
      <c r="AG1405" s="2"/>
      <c r="AH1405" s="2"/>
      <c r="AI1405" s="2"/>
      <c r="AJ1405" s="2"/>
      <c r="AK1405" s="2"/>
      <c r="BK1405" s="2"/>
      <c r="BL1405" s="2"/>
      <c r="BN1405" s="2"/>
      <c r="BO1405" s="2"/>
    </row>
    <row r="1406" ht="12.75" customHeight="1">
      <c r="D1406" s="2"/>
      <c r="G1406" s="2"/>
      <c r="I1406" s="2"/>
      <c r="J1406" s="2"/>
      <c r="K1406" s="2"/>
      <c r="L1406" s="2"/>
      <c r="M1406" s="2"/>
      <c r="N1406" s="2"/>
      <c r="O1406" s="2"/>
      <c r="P1406" s="2"/>
      <c r="Q1406" s="2"/>
      <c r="R1406" s="2"/>
      <c r="S1406" s="2"/>
      <c r="T1406" s="2"/>
      <c r="U1406" s="2"/>
      <c r="V1406" s="2"/>
      <c r="W1406" s="2"/>
      <c r="X1406" s="2"/>
      <c r="Y1406" s="2"/>
      <c r="AB1406" s="2"/>
      <c r="AC1406" s="2"/>
      <c r="AD1406" s="2"/>
      <c r="AE1406" s="2"/>
      <c r="AF1406" s="2"/>
      <c r="AG1406" s="2"/>
      <c r="AH1406" s="2"/>
      <c r="AI1406" s="2"/>
      <c r="AJ1406" s="2"/>
      <c r="AK1406" s="2"/>
      <c r="BK1406" s="2"/>
      <c r="BL1406" s="2"/>
      <c r="BN1406" s="2"/>
      <c r="BO1406" s="2"/>
    </row>
    <row r="1407" ht="12.75" customHeight="1">
      <c r="D1407" s="2"/>
      <c r="G1407" s="2"/>
      <c r="I1407" s="2"/>
      <c r="J1407" s="2"/>
      <c r="K1407" s="2"/>
      <c r="L1407" s="2"/>
      <c r="M1407" s="2"/>
      <c r="N1407" s="2"/>
      <c r="O1407" s="2"/>
      <c r="P1407" s="2"/>
      <c r="Q1407" s="2"/>
      <c r="R1407" s="2"/>
      <c r="S1407" s="2"/>
      <c r="T1407" s="2"/>
      <c r="U1407" s="2"/>
      <c r="V1407" s="2"/>
      <c r="W1407" s="2"/>
      <c r="X1407" s="2"/>
      <c r="Y1407" s="2"/>
      <c r="AB1407" s="2"/>
      <c r="AC1407" s="2"/>
      <c r="AD1407" s="2"/>
      <c r="AE1407" s="2"/>
      <c r="AF1407" s="2"/>
      <c r="AG1407" s="2"/>
      <c r="AH1407" s="2"/>
      <c r="AI1407" s="2"/>
      <c r="AJ1407" s="2"/>
      <c r="AK1407" s="2"/>
      <c r="BK1407" s="2"/>
      <c r="BL1407" s="2"/>
      <c r="BN1407" s="2"/>
      <c r="BO1407" s="2"/>
    </row>
    <row r="1408" ht="12.75" customHeight="1">
      <c r="D1408" s="2"/>
      <c r="G1408" s="2"/>
      <c r="I1408" s="2"/>
      <c r="J1408" s="2"/>
      <c r="K1408" s="2"/>
      <c r="L1408" s="2"/>
      <c r="M1408" s="2"/>
      <c r="N1408" s="2"/>
      <c r="O1408" s="2"/>
      <c r="P1408" s="2"/>
      <c r="Q1408" s="2"/>
      <c r="R1408" s="2"/>
      <c r="S1408" s="2"/>
      <c r="T1408" s="2"/>
      <c r="U1408" s="2"/>
      <c r="V1408" s="2"/>
      <c r="W1408" s="2"/>
      <c r="X1408" s="2"/>
      <c r="Y1408" s="2"/>
      <c r="AB1408" s="2"/>
      <c r="AC1408" s="2"/>
      <c r="AD1408" s="2"/>
      <c r="AE1408" s="2"/>
      <c r="AF1408" s="2"/>
      <c r="AG1408" s="2"/>
      <c r="AH1408" s="2"/>
      <c r="AI1408" s="2"/>
      <c r="AJ1408" s="2"/>
      <c r="AK1408" s="2"/>
      <c r="BK1408" s="2"/>
      <c r="BL1408" s="2"/>
      <c r="BN1408" s="2"/>
      <c r="BO1408" s="2"/>
    </row>
    <row r="1409" ht="12.75" customHeight="1">
      <c r="D1409" s="2"/>
      <c r="G1409" s="2"/>
      <c r="I1409" s="2"/>
      <c r="J1409" s="2"/>
      <c r="K1409" s="2"/>
      <c r="L1409" s="2"/>
      <c r="M1409" s="2"/>
      <c r="N1409" s="2"/>
      <c r="O1409" s="2"/>
      <c r="P1409" s="2"/>
      <c r="Q1409" s="2"/>
      <c r="R1409" s="2"/>
      <c r="S1409" s="2"/>
      <c r="T1409" s="2"/>
      <c r="U1409" s="2"/>
      <c r="V1409" s="2"/>
      <c r="W1409" s="2"/>
      <c r="X1409" s="2"/>
      <c r="Y1409" s="2"/>
      <c r="AB1409" s="2"/>
      <c r="AC1409" s="2"/>
      <c r="AD1409" s="2"/>
      <c r="AE1409" s="2"/>
      <c r="AF1409" s="2"/>
      <c r="AG1409" s="2"/>
      <c r="AH1409" s="2"/>
      <c r="AI1409" s="2"/>
      <c r="AJ1409" s="2"/>
      <c r="AK1409" s="2"/>
      <c r="BK1409" s="2"/>
      <c r="BL1409" s="2"/>
      <c r="BN1409" s="2"/>
      <c r="BO1409" s="2"/>
    </row>
    <row r="1410" ht="12.75" customHeight="1">
      <c r="D1410" s="2"/>
      <c r="G1410" s="2"/>
      <c r="I1410" s="2"/>
      <c r="J1410" s="2"/>
      <c r="K1410" s="2"/>
      <c r="L1410" s="2"/>
      <c r="M1410" s="2"/>
      <c r="N1410" s="2"/>
      <c r="O1410" s="2"/>
      <c r="P1410" s="2"/>
      <c r="Q1410" s="2"/>
      <c r="R1410" s="2"/>
      <c r="S1410" s="2"/>
      <c r="T1410" s="2"/>
      <c r="U1410" s="2"/>
      <c r="V1410" s="2"/>
      <c r="W1410" s="2"/>
      <c r="X1410" s="2"/>
      <c r="Y1410" s="2"/>
      <c r="AB1410" s="2"/>
      <c r="AC1410" s="2"/>
      <c r="AD1410" s="2"/>
      <c r="AE1410" s="2"/>
      <c r="AF1410" s="2"/>
      <c r="AG1410" s="2"/>
      <c r="AH1410" s="2"/>
      <c r="AI1410" s="2"/>
      <c r="AJ1410" s="2"/>
      <c r="AK1410" s="2"/>
      <c r="BK1410" s="2"/>
      <c r="BL1410" s="2"/>
      <c r="BN1410" s="2"/>
      <c r="BO1410" s="2"/>
    </row>
    <row r="1411" ht="12.75" customHeight="1">
      <c r="D1411" s="2"/>
      <c r="G1411" s="2"/>
      <c r="I1411" s="2"/>
      <c r="J1411" s="2"/>
      <c r="K1411" s="2"/>
      <c r="L1411" s="2"/>
      <c r="M1411" s="2"/>
      <c r="N1411" s="2"/>
      <c r="O1411" s="2"/>
      <c r="P1411" s="2"/>
      <c r="Q1411" s="2"/>
      <c r="R1411" s="2"/>
      <c r="S1411" s="2"/>
      <c r="T1411" s="2"/>
      <c r="U1411" s="2"/>
      <c r="V1411" s="2"/>
      <c r="W1411" s="2"/>
      <c r="X1411" s="2"/>
      <c r="Y1411" s="2"/>
      <c r="AB1411" s="2"/>
      <c r="AC1411" s="2"/>
      <c r="AD1411" s="2"/>
      <c r="AE1411" s="2"/>
      <c r="AF1411" s="2"/>
      <c r="AG1411" s="2"/>
      <c r="AH1411" s="2"/>
      <c r="AI1411" s="2"/>
      <c r="AJ1411" s="2"/>
      <c r="AK1411" s="2"/>
      <c r="BK1411" s="2"/>
      <c r="BL1411" s="2"/>
      <c r="BN1411" s="2"/>
      <c r="BO1411" s="2"/>
    </row>
    <row r="1412" ht="12.75" customHeight="1">
      <c r="D1412" s="2"/>
      <c r="G1412" s="2"/>
      <c r="I1412" s="2"/>
      <c r="J1412" s="2"/>
      <c r="K1412" s="2"/>
      <c r="L1412" s="2"/>
      <c r="M1412" s="2"/>
      <c r="N1412" s="2"/>
      <c r="O1412" s="2"/>
      <c r="P1412" s="2"/>
      <c r="Q1412" s="2"/>
      <c r="R1412" s="2"/>
      <c r="S1412" s="2"/>
      <c r="T1412" s="2"/>
      <c r="U1412" s="2"/>
      <c r="V1412" s="2"/>
      <c r="W1412" s="2"/>
      <c r="X1412" s="2"/>
      <c r="Y1412" s="2"/>
      <c r="AB1412" s="2"/>
      <c r="AC1412" s="2"/>
      <c r="AD1412" s="2"/>
      <c r="AE1412" s="2"/>
      <c r="AF1412" s="2"/>
      <c r="AG1412" s="2"/>
      <c r="AH1412" s="2"/>
      <c r="AI1412" s="2"/>
      <c r="AJ1412" s="2"/>
      <c r="AK1412" s="2"/>
      <c r="BK1412" s="2"/>
      <c r="BL1412" s="2"/>
      <c r="BN1412" s="2"/>
      <c r="BO1412" s="2"/>
    </row>
    <row r="1413" ht="12.75" customHeight="1">
      <c r="D1413" s="2"/>
      <c r="G1413" s="2"/>
      <c r="I1413" s="2"/>
      <c r="J1413" s="2"/>
      <c r="K1413" s="2"/>
      <c r="L1413" s="2"/>
      <c r="M1413" s="2"/>
      <c r="N1413" s="2"/>
      <c r="O1413" s="2"/>
      <c r="P1413" s="2"/>
      <c r="Q1413" s="2"/>
      <c r="R1413" s="2"/>
      <c r="S1413" s="2"/>
      <c r="T1413" s="2"/>
      <c r="U1413" s="2"/>
      <c r="V1413" s="2"/>
      <c r="W1413" s="2"/>
      <c r="X1413" s="2"/>
      <c r="Y1413" s="2"/>
      <c r="AB1413" s="2"/>
      <c r="AC1413" s="2"/>
      <c r="AD1413" s="2"/>
      <c r="AE1413" s="2"/>
      <c r="AF1413" s="2"/>
      <c r="AG1413" s="2"/>
      <c r="AH1413" s="2"/>
      <c r="AI1413" s="2"/>
      <c r="AJ1413" s="2"/>
      <c r="AK1413" s="2"/>
      <c r="BK1413" s="2"/>
      <c r="BL1413" s="2"/>
      <c r="BN1413" s="2"/>
      <c r="BO1413" s="2"/>
    </row>
    <row r="1414" ht="12.75" customHeight="1">
      <c r="D1414" s="2"/>
      <c r="G1414" s="2"/>
      <c r="I1414" s="2"/>
      <c r="J1414" s="2"/>
      <c r="K1414" s="2"/>
      <c r="L1414" s="2"/>
      <c r="M1414" s="2"/>
      <c r="N1414" s="2"/>
      <c r="O1414" s="2"/>
      <c r="P1414" s="2"/>
      <c r="Q1414" s="2"/>
      <c r="R1414" s="2"/>
      <c r="S1414" s="2"/>
      <c r="T1414" s="2"/>
      <c r="U1414" s="2"/>
      <c r="V1414" s="2"/>
      <c r="W1414" s="2"/>
      <c r="X1414" s="2"/>
      <c r="Y1414" s="2"/>
      <c r="AB1414" s="2"/>
      <c r="AC1414" s="2"/>
      <c r="AD1414" s="2"/>
      <c r="AE1414" s="2"/>
      <c r="AF1414" s="2"/>
      <c r="AG1414" s="2"/>
      <c r="AH1414" s="2"/>
      <c r="AI1414" s="2"/>
      <c r="AJ1414" s="2"/>
      <c r="AK1414" s="2"/>
      <c r="BK1414" s="2"/>
      <c r="BL1414" s="2"/>
      <c r="BN1414" s="2"/>
      <c r="BO1414" s="2"/>
    </row>
    <row r="1415" ht="12.75" customHeight="1">
      <c r="D1415" s="2"/>
      <c r="G1415" s="2"/>
      <c r="I1415" s="2"/>
      <c r="J1415" s="2"/>
      <c r="K1415" s="2"/>
      <c r="L1415" s="2"/>
      <c r="M1415" s="2"/>
      <c r="N1415" s="2"/>
      <c r="O1415" s="2"/>
      <c r="P1415" s="2"/>
      <c r="Q1415" s="2"/>
      <c r="R1415" s="2"/>
      <c r="S1415" s="2"/>
      <c r="T1415" s="2"/>
      <c r="U1415" s="2"/>
      <c r="V1415" s="2"/>
      <c r="W1415" s="2"/>
      <c r="X1415" s="2"/>
      <c r="Y1415" s="2"/>
      <c r="AB1415" s="2"/>
      <c r="AC1415" s="2"/>
      <c r="AD1415" s="2"/>
      <c r="AE1415" s="2"/>
      <c r="AF1415" s="2"/>
      <c r="AG1415" s="2"/>
      <c r="AH1415" s="2"/>
      <c r="AI1415" s="2"/>
      <c r="AJ1415" s="2"/>
      <c r="AK1415" s="2"/>
      <c r="BK1415" s="2"/>
      <c r="BL1415" s="2"/>
      <c r="BN1415" s="2"/>
      <c r="BO1415" s="2"/>
    </row>
    <row r="1416" ht="12.75" customHeight="1">
      <c r="D1416" s="2"/>
      <c r="G1416" s="2"/>
      <c r="I1416" s="2"/>
      <c r="J1416" s="2"/>
      <c r="K1416" s="2"/>
      <c r="L1416" s="2"/>
      <c r="M1416" s="2"/>
      <c r="N1416" s="2"/>
      <c r="O1416" s="2"/>
      <c r="P1416" s="2"/>
      <c r="Q1416" s="2"/>
      <c r="R1416" s="2"/>
      <c r="S1416" s="2"/>
      <c r="T1416" s="2"/>
      <c r="U1416" s="2"/>
      <c r="V1416" s="2"/>
      <c r="W1416" s="2"/>
      <c r="X1416" s="2"/>
      <c r="Y1416" s="2"/>
      <c r="AB1416" s="2"/>
      <c r="AC1416" s="2"/>
      <c r="AD1416" s="2"/>
      <c r="AE1416" s="2"/>
      <c r="AF1416" s="2"/>
      <c r="AG1416" s="2"/>
      <c r="AH1416" s="2"/>
      <c r="AI1416" s="2"/>
      <c r="AJ1416" s="2"/>
      <c r="AK1416" s="2"/>
      <c r="BK1416" s="2"/>
      <c r="BL1416" s="2"/>
      <c r="BN1416" s="2"/>
      <c r="BO1416" s="2"/>
    </row>
    <row r="1417" ht="12.75" customHeight="1">
      <c r="D1417" s="2"/>
      <c r="G1417" s="2"/>
      <c r="I1417" s="2"/>
      <c r="J1417" s="2"/>
      <c r="K1417" s="2"/>
      <c r="L1417" s="2"/>
      <c r="M1417" s="2"/>
      <c r="N1417" s="2"/>
      <c r="O1417" s="2"/>
      <c r="P1417" s="2"/>
      <c r="Q1417" s="2"/>
      <c r="R1417" s="2"/>
      <c r="S1417" s="2"/>
      <c r="T1417" s="2"/>
      <c r="U1417" s="2"/>
      <c r="V1417" s="2"/>
      <c r="W1417" s="2"/>
      <c r="X1417" s="2"/>
      <c r="Y1417" s="2"/>
      <c r="AB1417" s="2"/>
      <c r="AC1417" s="2"/>
      <c r="AD1417" s="2"/>
      <c r="AE1417" s="2"/>
      <c r="AF1417" s="2"/>
      <c r="AG1417" s="2"/>
      <c r="AH1417" s="2"/>
      <c r="AI1417" s="2"/>
      <c r="AJ1417" s="2"/>
      <c r="AK1417" s="2"/>
      <c r="BK1417" s="2"/>
      <c r="BL1417" s="2"/>
      <c r="BN1417" s="2"/>
      <c r="BO1417" s="2"/>
    </row>
    <row r="1418" ht="12.75" customHeight="1">
      <c r="D1418" s="2"/>
      <c r="G1418" s="2"/>
      <c r="I1418" s="2"/>
      <c r="J1418" s="2"/>
      <c r="K1418" s="2"/>
      <c r="L1418" s="2"/>
      <c r="M1418" s="2"/>
      <c r="N1418" s="2"/>
      <c r="O1418" s="2"/>
      <c r="P1418" s="2"/>
      <c r="Q1418" s="2"/>
      <c r="R1418" s="2"/>
      <c r="S1418" s="2"/>
      <c r="T1418" s="2"/>
      <c r="U1418" s="2"/>
      <c r="V1418" s="2"/>
      <c r="W1418" s="2"/>
      <c r="X1418" s="2"/>
      <c r="Y1418" s="2"/>
      <c r="AB1418" s="2"/>
      <c r="AC1418" s="2"/>
      <c r="AD1418" s="2"/>
      <c r="AE1418" s="2"/>
      <c r="AF1418" s="2"/>
      <c r="AG1418" s="2"/>
      <c r="AH1418" s="2"/>
      <c r="AI1418" s="2"/>
      <c r="AJ1418" s="2"/>
      <c r="AK1418" s="2"/>
      <c r="BK1418" s="2"/>
      <c r="BL1418" s="2"/>
      <c r="BN1418" s="2"/>
      <c r="BO1418" s="2"/>
    </row>
    <row r="1419" ht="12.75" customHeight="1">
      <c r="D1419" s="2"/>
      <c r="G1419" s="2"/>
      <c r="I1419" s="2"/>
      <c r="J1419" s="2"/>
      <c r="K1419" s="2"/>
      <c r="L1419" s="2"/>
      <c r="M1419" s="2"/>
      <c r="N1419" s="2"/>
      <c r="O1419" s="2"/>
      <c r="P1419" s="2"/>
      <c r="Q1419" s="2"/>
      <c r="R1419" s="2"/>
      <c r="S1419" s="2"/>
      <c r="T1419" s="2"/>
      <c r="U1419" s="2"/>
      <c r="V1419" s="2"/>
      <c r="W1419" s="2"/>
      <c r="X1419" s="2"/>
      <c r="Y1419" s="2"/>
      <c r="AB1419" s="2"/>
      <c r="AC1419" s="2"/>
      <c r="AD1419" s="2"/>
      <c r="AE1419" s="2"/>
      <c r="AF1419" s="2"/>
      <c r="AG1419" s="2"/>
      <c r="AH1419" s="2"/>
      <c r="AI1419" s="2"/>
      <c r="AJ1419" s="2"/>
      <c r="AK1419" s="2"/>
      <c r="BK1419" s="2"/>
      <c r="BL1419" s="2"/>
      <c r="BN1419" s="2"/>
      <c r="BO1419" s="2"/>
    </row>
    <row r="1420" ht="12.75" customHeight="1">
      <c r="D1420" s="2"/>
      <c r="G1420" s="2"/>
      <c r="I1420" s="2"/>
      <c r="J1420" s="2"/>
      <c r="K1420" s="2"/>
      <c r="L1420" s="2"/>
      <c r="M1420" s="2"/>
      <c r="N1420" s="2"/>
      <c r="O1420" s="2"/>
      <c r="P1420" s="2"/>
      <c r="Q1420" s="2"/>
      <c r="R1420" s="2"/>
      <c r="S1420" s="2"/>
      <c r="T1420" s="2"/>
      <c r="U1420" s="2"/>
      <c r="V1420" s="2"/>
      <c r="W1420" s="2"/>
      <c r="X1420" s="2"/>
      <c r="Y1420" s="2"/>
      <c r="AB1420" s="2"/>
      <c r="AC1420" s="2"/>
      <c r="AD1420" s="2"/>
      <c r="AE1420" s="2"/>
      <c r="AF1420" s="2"/>
      <c r="AG1420" s="2"/>
      <c r="AH1420" s="2"/>
      <c r="AI1420" s="2"/>
      <c r="AJ1420" s="2"/>
      <c r="AK1420" s="2"/>
      <c r="BK1420" s="2"/>
      <c r="BL1420" s="2"/>
      <c r="BN1420" s="2"/>
      <c r="BO1420" s="2"/>
    </row>
    <row r="1421" ht="12.75" customHeight="1">
      <c r="D1421" s="2"/>
      <c r="G1421" s="2"/>
      <c r="I1421" s="2"/>
      <c r="J1421" s="2"/>
      <c r="K1421" s="2"/>
      <c r="L1421" s="2"/>
      <c r="M1421" s="2"/>
      <c r="N1421" s="2"/>
      <c r="O1421" s="2"/>
      <c r="P1421" s="2"/>
      <c r="Q1421" s="2"/>
      <c r="R1421" s="2"/>
      <c r="S1421" s="2"/>
      <c r="T1421" s="2"/>
      <c r="U1421" s="2"/>
      <c r="V1421" s="2"/>
      <c r="W1421" s="2"/>
      <c r="X1421" s="2"/>
      <c r="Y1421" s="2"/>
      <c r="AB1421" s="2"/>
      <c r="AC1421" s="2"/>
      <c r="AD1421" s="2"/>
      <c r="AE1421" s="2"/>
      <c r="AF1421" s="2"/>
      <c r="AG1421" s="2"/>
      <c r="AH1421" s="2"/>
      <c r="AI1421" s="2"/>
      <c r="AJ1421" s="2"/>
      <c r="AK1421" s="2"/>
      <c r="BK1421" s="2"/>
      <c r="BL1421" s="2"/>
      <c r="BN1421" s="2"/>
      <c r="BO1421" s="2"/>
    </row>
    <row r="1422" ht="12.75" customHeight="1">
      <c r="D1422" s="2"/>
      <c r="G1422" s="2"/>
      <c r="I1422" s="2"/>
      <c r="J1422" s="2"/>
      <c r="K1422" s="2"/>
      <c r="L1422" s="2"/>
      <c r="M1422" s="2"/>
      <c r="N1422" s="2"/>
      <c r="O1422" s="2"/>
      <c r="P1422" s="2"/>
      <c r="Q1422" s="2"/>
      <c r="R1422" s="2"/>
      <c r="S1422" s="2"/>
      <c r="T1422" s="2"/>
      <c r="U1422" s="2"/>
      <c r="V1422" s="2"/>
      <c r="W1422" s="2"/>
      <c r="X1422" s="2"/>
      <c r="Y1422" s="2"/>
      <c r="AB1422" s="2"/>
      <c r="AC1422" s="2"/>
      <c r="AD1422" s="2"/>
      <c r="AE1422" s="2"/>
      <c r="AF1422" s="2"/>
      <c r="AG1422" s="2"/>
      <c r="AH1422" s="2"/>
      <c r="AI1422" s="2"/>
      <c r="AJ1422" s="2"/>
      <c r="AK1422" s="2"/>
      <c r="BK1422" s="2"/>
      <c r="BL1422" s="2"/>
      <c r="BN1422" s="2"/>
      <c r="BO1422" s="2"/>
    </row>
    <row r="1423" ht="12.75" customHeight="1">
      <c r="D1423" s="2"/>
      <c r="G1423" s="2"/>
      <c r="I1423" s="2"/>
      <c r="J1423" s="2"/>
      <c r="K1423" s="2"/>
      <c r="L1423" s="2"/>
      <c r="M1423" s="2"/>
      <c r="N1423" s="2"/>
      <c r="O1423" s="2"/>
      <c r="P1423" s="2"/>
      <c r="Q1423" s="2"/>
      <c r="R1423" s="2"/>
      <c r="S1423" s="2"/>
      <c r="T1423" s="2"/>
      <c r="U1423" s="2"/>
      <c r="V1423" s="2"/>
      <c r="W1423" s="2"/>
      <c r="X1423" s="2"/>
      <c r="Y1423" s="2"/>
      <c r="AB1423" s="2"/>
      <c r="AC1423" s="2"/>
      <c r="AD1423" s="2"/>
      <c r="AE1423" s="2"/>
      <c r="AF1423" s="2"/>
      <c r="AG1423" s="2"/>
      <c r="AH1423" s="2"/>
      <c r="AI1423" s="2"/>
      <c r="AJ1423" s="2"/>
      <c r="AK1423" s="2"/>
      <c r="BK1423" s="2"/>
      <c r="BL1423" s="2"/>
      <c r="BN1423" s="2"/>
      <c r="BO1423" s="2"/>
    </row>
    <row r="1424" ht="12.75" customHeight="1">
      <c r="D1424" s="2"/>
      <c r="G1424" s="2"/>
      <c r="I1424" s="2"/>
      <c r="J1424" s="2"/>
      <c r="K1424" s="2"/>
      <c r="L1424" s="2"/>
      <c r="M1424" s="2"/>
      <c r="N1424" s="2"/>
      <c r="O1424" s="2"/>
      <c r="P1424" s="2"/>
      <c r="Q1424" s="2"/>
      <c r="R1424" s="2"/>
      <c r="S1424" s="2"/>
      <c r="T1424" s="2"/>
      <c r="U1424" s="2"/>
      <c r="V1424" s="2"/>
      <c r="W1424" s="2"/>
      <c r="X1424" s="2"/>
      <c r="Y1424" s="2"/>
      <c r="AB1424" s="2"/>
      <c r="AC1424" s="2"/>
      <c r="AD1424" s="2"/>
      <c r="AE1424" s="2"/>
      <c r="AF1424" s="2"/>
      <c r="AG1424" s="2"/>
      <c r="AH1424" s="2"/>
      <c r="AI1424" s="2"/>
      <c r="AJ1424" s="2"/>
      <c r="AK1424" s="2"/>
      <c r="BK1424" s="2"/>
      <c r="BL1424" s="2"/>
      <c r="BN1424" s="2"/>
      <c r="BO1424" s="2"/>
    </row>
    <row r="1425" ht="12.75" customHeight="1">
      <c r="D1425" s="2"/>
      <c r="G1425" s="2"/>
      <c r="I1425" s="2"/>
      <c r="J1425" s="2"/>
      <c r="K1425" s="2"/>
      <c r="L1425" s="2"/>
      <c r="M1425" s="2"/>
      <c r="N1425" s="2"/>
      <c r="O1425" s="2"/>
      <c r="P1425" s="2"/>
      <c r="Q1425" s="2"/>
      <c r="R1425" s="2"/>
      <c r="S1425" s="2"/>
      <c r="T1425" s="2"/>
      <c r="U1425" s="2"/>
      <c r="V1425" s="2"/>
      <c r="W1425" s="2"/>
      <c r="X1425" s="2"/>
      <c r="Y1425" s="2"/>
      <c r="AB1425" s="2"/>
      <c r="AC1425" s="2"/>
      <c r="AD1425" s="2"/>
      <c r="AE1425" s="2"/>
      <c r="AF1425" s="2"/>
      <c r="AG1425" s="2"/>
      <c r="AH1425" s="2"/>
      <c r="AI1425" s="2"/>
      <c r="AJ1425" s="2"/>
      <c r="AK1425" s="2"/>
      <c r="BK1425" s="2"/>
      <c r="BL1425" s="2"/>
      <c r="BN1425" s="2"/>
      <c r="BO1425" s="2"/>
    </row>
    <row r="1426" ht="12.75" customHeight="1">
      <c r="D1426" s="2"/>
      <c r="G1426" s="2"/>
      <c r="I1426" s="2"/>
      <c r="J1426" s="2"/>
      <c r="K1426" s="2"/>
      <c r="L1426" s="2"/>
      <c r="M1426" s="2"/>
      <c r="N1426" s="2"/>
      <c r="O1426" s="2"/>
      <c r="P1426" s="2"/>
      <c r="Q1426" s="2"/>
      <c r="R1426" s="2"/>
      <c r="S1426" s="2"/>
      <c r="T1426" s="2"/>
      <c r="U1426" s="2"/>
      <c r="V1426" s="2"/>
      <c r="W1426" s="2"/>
      <c r="X1426" s="2"/>
      <c r="Y1426" s="2"/>
      <c r="AB1426" s="2"/>
      <c r="AC1426" s="2"/>
      <c r="AD1426" s="2"/>
      <c r="AE1426" s="2"/>
      <c r="AF1426" s="2"/>
      <c r="AG1426" s="2"/>
      <c r="AH1426" s="2"/>
      <c r="AI1426" s="2"/>
      <c r="AJ1426" s="2"/>
      <c r="AK1426" s="2"/>
      <c r="BK1426" s="2"/>
      <c r="BL1426" s="2"/>
      <c r="BN1426" s="2"/>
      <c r="BO1426" s="2"/>
    </row>
    <row r="1427" ht="12.75" customHeight="1">
      <c r="D1427" s="2"/>
      <c r="G1427" s="2"/>
      <c r="I1427" s="2"/>
      <c r="J1427" s="2"/>
      <c r="K1427" s="2"/>
      <c r="L1427" s="2"/>
      <c r="M1427" s="2"/>
      <c r="N1427" s="2"/>
      <c r="O1427" s="2"/>
      <c r="P1427" s="2"/>
      <c r="Q1427" s="2"/>
      <c r="R1427" s="2"/>
      <c r="S1427" s="2"/>
      <c r="T1427" s="2"/>
      <c r="U1427" s="2"/>
      <c r="V1427" s="2"/>
      <c r="W1427" s="2"/>
      <c r="X1427" s="2"/>
      <c r="Y1427" s="2"/>
      <c r="AB1427" s="2"/>
      <c r="AC1427" s="2"/>
      <c r="AD1427" s="2"/>
      <c r="AE1427" s="2"/>
      <c r="AF1427" s="2"/>
      <c r="AG1427" s="2"/>
      <c r="AH1427" s="2"/>
      <c r="AI1427" s="2"/>
      <c r="AJ1427" s="2"/>
      <c r="AK1427" s="2"/>
      <c r="BK1427" s="2"/>
      <c r="BL1427" s="2"/>
      <c r="BN1427" s="2"/>
      <c r="BO1427" s="2"/>
    </row>
    <row r="1428" ht="12.75" customHeight="1">
      <c r="D1428" s="2"/>
      <c r="G1428" s="2"/>
      <c r="I1428" s="2"/>
      <c r="J1428" s="2"/>
      <c r="K1428" s="2"/>
      <c r="L1428" s="2"/>
      <c r="M1428" s="2"/>
      <c r="N1428" s="2"/>
      <c r="O1428" s="2"/>
      <c r="P1428" s="2"/>
      <c r="Q1428" s="2"/>
      <c r="R1428" s="2"/>
      <c r="S1428" s="2"/>
      <c r="T1428" s="2"/>
      <c r="U1428" s="2"/>
      <c r="V1428" s="2"/>
      <c r="W1428" s="2"/>
      <c r="X1428" s="2"/>
      <c r="Y1428" s="2"/>
      <c r="AB1428" s="2"/>
      <c r="AC1428" s="2"/>
      <c r="AD1428" s="2"/>
      <c r="AE1428" s="2"/>
      <c r="AF1428" s="2"/>
      <c r="AG1428" s="2"/>
      <c r="AH1428" s="2"/>
      <c r="AI1428" s="2"/>
      <c r="AJ1428" s="2"/>
      <c r="AK1428" s="2"/>
      <c r="BK1428" s="2"/>
      <c r="BL1428" s="2"/>
      <c r="BN1428" s="2"/>
      <c r="BO1428" s="2"/>
    </row>
    <row r="1429" ht="12.75" customHeight="1">
      <c r="D1429" s="2"/>
      <c r="G1429" s="2"/>
      <c r="I1429" s="2"/>
      <c r="J1429" s="2"/>
      <c r="K1429" s="2"/>
      <c r="L1429" s="2"/>
      <c r="M1429" s="2"/>
      <c r="N1429" s="2"/>
      <c r="O1429" s="2"/>
      <c r="P1429" s="2"/>
      <c r="Q1429" s="2"/>
      <c r="R1429" s="2"/>
      <c r="S1429" s="2"/>
      <c r="T1429" s="2"/>
      <c r="U1429" s="2"/>
      <c r="V1429" s="2"/>
      <c r="W1429" s="2"/>
      <c r="X1429" s="2"/>
      <c r="Y1429" s="2"/>
      <c r="AB1429" s="2"/>
      <c r="AC1429" s="2"/>
      <c r="AD1429" s="2"/>
      <c r="AE1429" s="2"/>
      <c r="AF1429" s="2"/>
      <c r="AG1429" s="2"/>
      <c r="AH1429" s="2"/>
      <c r="AI1429" s="2"/>
      <c r="AJ1429" s="2"/>
      <c r="AK1429" s="2"/>
      <c r="BK1429" s="2"/>
      <c r="BL1429" s="2"/>
      <c r="BN1429" s="2"/>
      <c r="BO1429" s="2"/>
    </row>
    <row r="1430" ht="12.75" customHeight="1">
      <c r="D1430" s="2"/>
      <c r="G1430" s="2"/>
      <c r="I1430" s="2"/>
      <c r="J1430" s="2"/>
      <c r="K1430" s="2"/>
      <c r="L1430" s="2"/>
      <c r="M1430" s="2"/>
      <c r="N1430" s="2"/>
      <c r="O1430" s="2"/>
      <c r="P1430" s="2"/>
      <c r="Q1430" s="2"/>
      <c r="R1430" s="2"/>
      <c r="S1430" s="2"/>
      <c r="T1430" s="2"/>
      <c r="U1430" s="2"/>
      <c r="V1430" s="2"/>
      <c r="W1430" s="2"/>
      <c r="X1430" s="2"/>
      <c r="Y1430" s="2"/>
      <c r="AB1430" s="2"/>
      <c r="AC1430" s="2"/>
      <c r="AD1430" s="2"/>
      <c r="AE1430" s="2"/>
      <c r="AF1430" s="2"/>
      <c r="AG1430" s="2"/>
      <c r="AH1430" s="2"/>
      <c r="AI1430" s="2"/>
      <c r="AJ1430" s="2"/>
      <c r="AK1430" s="2"/>
      <c r="BK1430" s="2"/>
      <c r="BL1430" s="2"/>
      <c r="BN1430" s="2"/>
      <c r="BO1430" s="2"/>
    </row>
    <row r="1431" ht="12.75" customHeight="1">
      <c r="D1431" s="2"/>
      <c r="G1431" s="2"/>
      <c r="I1431" s="2"/>
      <c r="J1431" s="2"/>
      <c r="K1431" s="2"/>
      <c r="L1431" s="2"/>
      <c r="M1431" s="2"/>
      <c r="N1431" s="2"/>
      <c r="O1431" s="2"/>
      <c r="P1431" s="2"/>
      <c r="Q1431" s="2"/>
      <c r="R1431" s="2"/>
      <c r="S1431" s="2"/>
      <c r="T1431" s="2"/>
      <c r="U1431" s="2"/>
      <c r="V1431" s="2"/>
      <c r="W1431" s="2"/>
      <c r="X1431" s="2"/>
      <c r="Y1431" s="2"/>
      <c r="AB1431" s="2"/>
      <c r="AC1431" s="2"/>
      <c r="AD1431" s="2"/>
      <c r="AE1431" s="2"/>
      <c r="AF1431" s="2"/>
      <c r="AG1431" s="2"/>
      <c r="AH1431" s="2"/>
      <c r="AI1431" s="2"/>
      <c r="AJ1431" s="2"/>
      <c r="AK1431" s="2"/>
      <c r="BK1431" s="2"/>
      <c r="BL1431" s="2"/>
      <c r="BN1431" s="2"/>
      <c r="BO1431" s="2"/>
    </row>
    <row r="1432" ht="12.75" customHeight="1">
      <c r="D1432" s="2"/>
      <c r="G1432" s="2"/>
      <c r="I1432" s="2"/>
      <c r="J1432" s="2"/>
      <c r="K1432" s="2"/>
      <c r="L1432" s="2"/>
      <c r="M1432" s="2"/>
      <c r="N1432" s="2"/>
      <c r="O1432" s="2"/>
      <c r="P1432" s="2"/>
      <c r="Q1432" s="2"/>
      <c r="R1432" s="2"/>
      <c r="S1432" s="2"/>
      <c r="T1432" s="2"/>
      <c r="U1432" s="2"/>
      <c r="V1432" s="2"/>
      <c r="W1432" s="2"/>
      <c r="X1432" s="2"/>
      <c r="Y1432" s="2"/>
      <c r="AB1432" s="2"/>
      <c r="AC1432" s="2"/>
      <c r="AD1432" s="2"/>
      <c r="AE1432" s="2"/>
      <c r="AF1432" s="2"/>
      <c r="AG1432" s="2"/>
      <c r="AH1432" s="2"/>
      <c r="AI1432" s="2"/>
      <c r="AJ1432" s="2"/>
      <c r="AK1432" s="2"/>
      <c r="BK1432" s="2"/>
      <c r="BL1432" s="2"/>
      <c r="BN1432" s="2"/>
      <c r="BO1432" s="2"/>
    </row>
    <row r="1433" ht="12.75" customHeight="1">
      <c r="D1433" s="2"/>
      <c r="G1433" s="2"/>
      <c r="I1433" s="2"/>
      <c r="J1433" s="2"/>
      <c r="K1433" s="2"/>
      <c r="L1433" s="2"/>
      <c r="M1433" s="2"/>
      <c r="N1433" s="2"/>
      <c r="O1433" s="2"/>
      <c r="P1433" s="2"/>
      <c r="Q1433" s="2"/>
      <c r="R1433" s="2"/>
      <c r="S1433" s="2"/>
      <c r="T1433" s="2"/>
      <c r="U1433" s="2"/>
      <c r="V1433" s="2"/>
      <c r="W1433" s="2"/>
      <c r="X1433" s="2"/>
      <c r="Y1433" s="2"/>
      <c r="AB1433" s="2"/>
      <c r="AC1433" s="2"/>
      <c r="AD1433" s="2"/>
      <c r="AE1433" s="2"/>
      <c r="AF1433" s="2"/>
      <c r="AG1433" s="2"/>
      <c r="AH1433" s="2"/>
      <c r="AI1433" s="2"/>
      <c r="AJ1433" s="2"/>
      <c r="AK1433" s="2"/>
      <c r="BK1433" s="2"/>
      <c r="BL1433" s="2"/>
      <c r="BN1433" s="2"/>
      <c r="BO1433" s="2"/>
    </row>
    <row r="1434" ht="12.75" customHeight="1">
      <c r="D1434" s="2"/>
      <c r="G1434" s="2"/>
      <c r="I1434" s="2"/>
      <c r="J1434" s="2"/>
      <c r="K1434" s="2"/>
      <c r="L1434" s="2"/>
      <c r="M1434" s="2"/>
      <c r="N1434" s="2"/>
      <c r="O1434" s="2"/>
      <c r="P1434" s="2"/>
      <c r="Q1434" s="2"/>
      <c r="R1434" s="2"/>
      <c r="S1434" s="2"/>
      <c r="T1434" s="2"/>
      <c r="U1434" s="2"/>
      <c r="V1434" s="2"/>
      <c r="W1434" s="2"/>
      <c r="X1434" s="2"/>
      <c r="Y1434" s="2"/>
      <c r="AB1434" s="2"/>
      <c r="AC1434" s="2"/>
      <c r="AD1434" s="2"/>
      <c r="AE1434" s="2"/>
      <c r="AF1434" s="2"/>
      <c r="AG1434" s="2"/>
      <c r="AH1434" s="2"/>
      <c r="AI1434" s="2"/>
      <c r="AJ1434" s="2"/>
      <c r="AK1434" s="2"/>
      <c r="BK1434" s="2"/>
      <c r="BL1434" s="2"/>
      <c r="BN1434" s="2"/>
      <c r="BO1434" s="2"/>
    </row>
    <row r="1435" ht="12.75" customHeight="1">
      <c r="D1435" s="2"/>
      <c r="G1435" s="2"/>
      <c r="I1435" s="2"/>
      <c r="J1435" s="2"/>
      <c r="K1435" s="2"/>
      <c r="L1435" s="2"/>
      <c r="M1435" s="2"/>
      <c r="N1435" s="2"/>
      <c r="O1435" s="2"/>
      <c r="P1435" s="2"/>
      <c r="Q1435" s="2"/>
      <c r="R1435" s="2"/>
      <c r="S1435" s="2"/>
      <c r="T1435" s="2"/>
      <c r="U1435" s="2"/>
      <c r="V1435" s="2"/>
      <c r="W1435" s="2"/>
      <c r="X1435" s="2"/>
      <c r="Y1435" s="2"/>
      <c r="AB1435" s="2"/>
      <c r="AC1435" s="2"/>
      <c r="AD1435" s="2"/>
      <c r="AE1435" s="2"/>
      <c r="AF1435" s="2"/>
      <c r="AG1435" s="2"/>
      <c r="AH1435" s="2"/>
      <c r="AI1435" s="2"/>
      <c r="AJ1435" s="2"/>
      <c r="AK1435" s="2"/>
      <c r="BK1435" s="2"/>
      <c r="BL1435" s="2"/>
      <c r="BN1435" s="2"/>
      <c r="BO1435" s="2"/>
    </row>
    <row r="1436" ht="12.75" customHeight="1">
      <c r="D1436" s="2"/>
      <c r="G1436" s="2"/>
      <c r="I1436" s="2"/>
      <c r="J1436" s="2"/>
      <c r="K1436" s="2"/>
      <c r="L1436" s="2"/>
      <c r="M1436" s="2"/>
      <c r="N1436" s="2"/>
      <c r="O1436" s="2"/>
      <c r="P1436" s="2"/>
      <c r="Q1436" s="2"/>
      <c r="R1436" s="2"/>
      <c r="S1436" s="2"/>
      <c r="T1436" s="2"/>
      <c r="U1436" s="2"/>
      <c r="V1436" s="2"/>
      <c r="W1436" s="2"/>
      <c r="X1436" s="2"/>
      <c r="Y1436" s="2"/>
      <c r="AB1436" s="2"/>
      <c r="AC1436" s="2"/>
      <c r="AD1436" s="2"/>
      <c r="AE1436" s="2"/>
      <c r="AF1436" s="2"/>
      <c r="AG1436" s="2"/>
      <c r="AH1436" s="2"/>
      <c r="AI1436" s="2"/>
      <c r="AJ1436" s="2"/>
      <c r="AK1436" s="2"/>
      <c r="BK1436" s="2"/>
      <c r="BL1436" s="2"/>
      <c r="BN1436" s="2"/>
      <c r="BO1436" s="2"/>
    </row>
    <row r="1437" ht="12.75" customHeight="1">
      <c r="D1437" s="2"/>
      <c r="G1437" s="2"/>
      <c r="I1437" s="2"/>
      <c r="J1437" s="2"/>
      <c r="K1437" s="2"/>
      <c r="L1437" s="2"/>
      <c r="M1437" s="2"/>
      <c r="N1437" s="2"/>
      <c r="O1437" s="2"/>
      <c r="P1437" s="2"/>
      <c r="Q1437" s="2"/>
      <c r="R1437" s="2"/>
      <c r="S1437" s="2"/>
      <c r="T1437" s="2"/>
      <c r="U1437" s="2"/>
      <c r="V1437" s="2"/>
      <c r="W1437" s="2"/>
      <c r="X1437" s="2"/>
      <c r="Y1437" s="2"/>
      <c r="AB1437" s="2"/>
      <c r="AC1437" s="2"/>
      <c r="AD1437" s="2"/>
      <c r="AE1437" s="2"/>
      <c r="AF1437" s="2"/>
      <c r="AG1437" s="2"/>
      <c r="AH1437" s="2"/>
      <c r="AI1437" s="2"/>
      <c r="AJ1437" s="2"/>
      <c r="AK1437" s="2"/>
      <c r="BK1437" s="2"/>
      <c r="BL1437" s="2"/>
      <c r="BN1437" s="2"/>
      <c r="BO1437" s="2"/>
    </row>
    <row r="1438" ht="12.75" customHeight="1">
      <c r="D1438" s="2"/>
      <c r="G1438" s="2"/>
      <c r="I1438" s="2"/>
      <c r="J1438" s="2"/>
      <c r="K1438" s="2"/>
      <c r="L1438" s="2"/>
      <c r="M1438" s="2"/>
      <c r="N1438" s="2"/>
      <c r="O1438" s="2"/>
      <c r="P1438" s="2"/>
      <c r="Q1438" s="2"/>
      <c r="R1438" s="2"/>
      <c r="S1438" s="2"/>
      <c r="T1438" s="2"/>
      <c r="U1438" s="2"/>
      <c r="V1438" s="2"/>
      <c r="W1438" s="2"/>
      <c r="X1438" s="2"/>
      <c r="Y1438" s="2"/>
      <c r="AB1438" s="2"/>
      <c r="AC1438" s="2"/>
      <c r="AD1438" s="2"/>
      <c r="AE1438" s="2"/>
      <c r="AF1438" s="2"/>
      <c r="AG1438" s="2"/>
      <c r="AH1438" s="2"/>
      <c r="AI1438" s="2"/>
      <c r="AJ1438" s="2"/>
      <c r="AK1438" s="2"/>
      <c r="BK1438" s="2"/>
      <c r="BL1438" s="2"/>
      <c r="BN1438" s="2"/>
      <c r="BO1438" s="2"/>
    </row>
    <row r="1439" ht="12.75" customHeight="1">
      <c r="D1439" s="2"/>
      <c r="G1439" s="2"/>
      <c r="I1439" s="2"/>
      <c r="J1439" s="2"/>
      <c r="K1439" s="2"/>
      <c r="L1439" s="2"/>
      <c r="M1439" s="2"/>
      <c r="N1439" s="2"/>
      <c r="O1439" s="2"/>
      <c r="P1439" s="2"/>
      <c r="Q1439" s="2"/>
      <c r="R1439" s="2"/>
      <c r="S1439" s="2"/>
      <c r="T1439" s="2"/>
      <c r="U1439" s="2"/>
      <c r="V1439" s="2"/>
      <c r="W1439" s="2"/>
      <c r="X1439" s="2"/>
      <c r="Y1439" s="2"/>
      <c r="AB1439" s="2"/>
      <c r="AC1439" s="2"/>
      <c r="AD1439" s="2"/>
      <c r="AE1439" s="2"/>
      <c r="AF1439" s="2"/>
      <c r="AG1439" s="2"/>
      <c r="AH1439" s="2"/>
      <c r="AI1439" s="2"/>
      <c r="AJ1439" s="2"/>
      <c r="AK1439" s="2"/>
      <c r="BK1439" s="2"/>
      <c r="BL1439" s="2"/>
      <c r="BN1439" s="2"/>
      <c r="BO1439" s="2"/>
    </row>
    <row r="1440" ht="12.75" customHeight="1">
      <c r="D1440" s="2"/>
      <c r="G1440" s="2"/>
      <c r="I1440" s="2"/>
      <c r="J1440" s="2"/>
      <c r="K1440" s="2"/>
      <c r="L1440" s="2"/>
      <c r="M1440" s="2"/>
      <c r="N1440" s="2"/>
      <c r="O1440" s="2"/>
      <c r="P1440" s="2"/>
      <c r="Q1440" s="2"/>
      <c r="R1440" s="2"/>
      <c r="S1440" s="2"/>
      <c r="T1440" s="2"/>
      <c r="U1440" s="2"/>
      <c r="V1440" s="2"/>
      <c r="W1440" s="2"/>
      <c r="X1440" s="2"/>
      <c r="Y1440" s="2"/>
      <c r="AB1440" s="2"/>
      <c r="AC1440" s="2"/>
      <c r="AD1440" s="2"/>
      <c r="AE1440" s="2"/>
      <c r="AF1440" s="2"/>
      <c r="AG1440" s="2"/>
      <c r="AH1440" s="2"/>
      <c r="AI1440" s="2"/>
      <c r="AJ1440" s="2"/>
      <c r="AK1440" s="2"/>
      <c r="BK1440" s="2"/>
      <c r="BL1440" s="2"/>
      <c r="BN1440" s="2"/>
      <c r="BO1440" s="2"/>
    </row>
    <row r="1441" ht="12.75" customHeight="1">
      <c r="D1441" s="2"/>
      <c r="G1441" s="2"/>
      <c r="I1441" s="2"/>
      <c r="J1441" s="2"/>
      <c r="K1441" s="2"/>
      <c r="L1441" s="2"/>
      <c r="M1441" s="2"/>
      <c r="N1441" s="2"/>
      <c r="O1441" s="2"/>
      <c r="P1441" s="2"/>
      <c r="Q1441" s="2"/>
      <c r="R1441" s="2"/>
      <c r="S1441" s="2"/>
      <c r="T1441" s="2"/>
      <c r="U1441" s="2"/>
      <c r="V1441" s="2"/>
      <c r="W1441" s="2"/>
      <c r="X1441" s="2"/>
      <c r="Y1441" s="2"/>
      <c r="AB1441" s="2"/>
      <c r="AC1441" s="2"/>
      <c r="AD1441" s="2"/>
      <c r="AE1441" s="2"/>
      <c r="AF1441" s="2"/>
      <c r="AG1441" s="2"/>
      <c r="AH1441" s="2"/>
      <c r="AI1441" s="2"/>
      <c r="AJ1441" s="2"/>
      <c r="AK1441" s="2"/>
      <c r="BK1441" s="2"/>
      <c r="BL1441" s="2"/>
      <c r="BN1441" s="2"/>
      <c r="BO1441" s="2"/>
    </row>
    <row r="1442" ht="12.75" customHeight="1">
      <c r="D1442" s="2"/>
      <c r="G1442" s="2"/>
      <c r="I1442" s="2"/>
      <c r="J1442" s="2"/>
      <c r="K1442" s="2"/>
      <c r="L1442" s="2"/>
      <c r="M1442" s="2"/>
      <c r="N1442" s="2"/>
      <c r="O1442" s="2"/>
      <c r="P1442" s="2"/>
      <c r="Q1442" s="2"/>
      <c r="R1442" s="2"/>
      <c r="S1442" s="2"/>
      <c r="T1442" s="2"/>
      <c r="U1442" s="2"/>
      <c r="V1442" s="2"/>
      <c r="W1442" s="2"/>
      <c r="X1442" s="2"/>
      <c r="Y1442" s="2"/>
      <c r="AB1442" s="2"/>
      <c r="AC1442" s="2"/>
      <c r="AD1442" s="2"/>
      <c r="AE1442" s="2"/>
      <c r="AF1442" s="2"/>
      <c r="AG1442" s="2"/>
      <c r="AH1442" s="2"/>
      <c r="AI1442" s="2"/>
      <c r="AJ1442" s="2"/>
      <c r="AK1442" s="2"/>
      <c r="BK1442" s="2"/>
      <c r="BL1442" s="2"/>
      <c r="BN1442" s="2"/>
      <c r="BO1442" s="2"/>
    </row>
    <row r="1443" ht="12.75" customHeight="1">
      <c r="D1443" s="2"/>
      <c r="G1443" s="2"/>
      <c r="I1443" s="2"/>
      <c r="J1443" s="2"/>
      <c r="K1443" s="2"/>
      <c r="L1443" s="2"/>
      <c r="M1443" s="2"/>
      <c r="N1443" s="2"/>
      <c r="O1443" s="2"/>
      <c r="P1443" s="2"/>
      <c r="Q1443" s="2"/>
      <c r="R1443" s="2"/>
      <c r="S1443" s="2"/>
      <c r="T1443" s="2"/>
      <c r="U1443" s="2"/>
      <c r="V1443" s="2"/>
      <c r="W1443" s="2"/>
      <c r="X1443" s="2"/>
      <c r="Y1443" s="2"/>
      <c r="AB1443" s="2"/>
      <c r="AC1443" s="2"/>
      <c r="AD1443" s="2"/>
      <c r="AE1443" s="2"/>
      <c r="AF1443" s="2"/>
      <c r="AG1443" s="2"/>
      <c r="AH1443" s="2"/>
      <c r="AI1443" s="2"/>
      <c r="AJ1443" s="2"/>
      <c r="AK1443" s="2"/>
      <c r="BK1443" s="2"/>
      <c r="BL1443" s="2"/>
      <c r="BN1443" s="2"/>
      <c r="BO1443" s="2"/>
    </row>
    <row r="1444" ht="12.75" customHeight="1">
      <c r="D1444" s="2"/>
      <c r="G1444" s="2"/>
      <c r="I1444" s="2"/>
      <c r="J1444" s="2"/>
      <c r="K1444" s="2"/>
      <c r="L1444" s="2"/>
      <c r="M1444" s="2"/>
      <c r="N1444" s="2"/>
      <c r="O1444" s="2"/>
      <c r="P1444" s="2"/>
      <c r="Q1444" s="2"/>
      <c r="R1444" s="2"/>
      <c r="S1444" s="2"/>
      <c r="T1444" s="2"/>
      <c r="U1444" s="2"/>
      <c r="V1444" s="2"/>
      <c r="W1444" s="2"/>
      <c r="X1444" s="2"/>
      <c r="Y1444" s="2"/>
      <c r="AB1444" s="2"/>
      <c r="AC1444" s="2"/>
      <c r="AD1444" s="2"/>
      <c r="AE1444" s="2"/>
      <c r="AF1444" s="2"/>
      <c r="AG1444" s="2"/>
      <c r="AH1444" s="2"/>
      <c r="AI1444" s="2"/>
      <c r="AJ1444" s="2"/>
      <c r="AK1444" s="2"/>
      <c r="BK1444" s="2"/>
      <c r="BL1444" s="2"/>
      <c r="BN1444" s="2"/>
      <c r="BO1444" s="2"/>
    </row>
    <row r="1445" ht="12.75" customHeight="1">
      <c r="D1445" s="2"/>
      <c r="G1445" s="2"/>
      <c r="I1445" s="2"/>
      <c r="J1445" s="2"/>
      <c r="K1445" s="2"/>
      <c r="L1445" s="2"/>
      <c r="M1445" s="2"/>
      <c r="N1445" s="2"/>
      <c r="O1445" s="2"/>
      <c r="P1445" s="2"/>
      <c r="Q1445" s="2"/>
      <c r="R1445" s="2"/>
      <c r="S1445" s="2"/>
      <c r="T1445" s="2"/>
      <c r="U1445" s="2"/>
      <c r="V1445" s="2"/>
      <c r="W1445" s="2"/>
      <c r="X1445" s="2"/>
      <c r="Y1445" s="2"/>
      <c r="AB1445" s="2"/>
      <c r="AC1445" s="2"/>
      <c r="AD1445" s="2"/>
      <c r="AE1445" s="2"/>
      <c r="AF1445" s="2"/>
      <c r="AG1445" s="2"/>
      <c r="AH1445" s="2"/>
      <c r="AI1445" s="2"/>
      <c r="AJ1445" s="2"/>
      <c r="AK1445" s="2"/>
      <c r="BK1445" s="2"/>
      <c r="BL1445" s="2"/>
      <c r="BN1445" s="2"/>
      <c r="BO1445" s="2"/>
    </row>
    <row r="1446" ht="12.75" customHeight="1">
      <c r="D1446" s="2"/>
      <c r="G1446" s="2"/>
      <c r="I1446" s="2"/>
      <c r="J1446" s="2"/>
      <c r="K1446" s="2"/>
      <c r="L1446" s="2"/>
      <c r="M1446" s="2"/>
      <c r="N1446" s="2"/>
      <c r="O1446" s="2"/>
      <c r="P1446" s="2"/>
      <c r="Q1446" s="2"/>
      <c r="R1446" s="2"/>
      <c r="S1446" s="2"/>
      <c r="T1446" s="2"/>
      <c r="U1446" s="2"/>
      <c r="V1446" s="2"/>
      <c r="W1446" s="2"/>
      <c r="X1446" s="2"/>
      <c r="Y1446" s="2"/>
      <c r="AB1446" s="2"/>
      <c r="AC1446" s="2"/>
      <c r="AD1446" s="2"/>
      <c r="AE1446" s="2"/>
      <c r="AF1446" s="2"/>
      <c r="AG1446" s="2"/>
      <c r="AH1446" s="2"/>
      <c r="AI1446" s="2"/>
      <c r="AJ1446" s="2"/>
      <c r="AK1446" s="2"/>
      <c r="BK1446" s="2"/>
      <c r="BL1446" s="2"/>
      <c r="BN1446" s="2"/>
      <c r="BO1446" s="2"/>
    </row>
    <row r="1447" ht="12.75" customHeight="1">
      <c r="D1447" s="2"/>
      <c r="G1447" s="2"/>
      <c r="I1447" s="2"/>
      <c r="J1447" s="2"/>
      <c r="K1447" s="2"/>
      <c r="L1447" s="2"/>
      <c r="M1447" s="2"/>
      <c r="N1447" s="2"/>
      <c r="O1447" s="2"/>
      <c r="P1447" s="2"/>
      <c r="Q1447" s="2"/>
      <c r="R1447" s="2"/>
      <c r="S1447" s="2"/>
      <c r="T1447" s="2"/>
      <c r="U1447" s="2"/>
      <c r="V1447" s="2"/>
      <c r="W1447" s="2"/>
      <c r="X1447" s="2"/>
      <c r="Y1447" s="2"/>
      <c r="AB1447" s="2"/>
      <c r="AC1447" s="2"/>
      <c r="AD1447" s="2"/>
      <c r="AE1447" s="2"/>
      <c r="AF1447" s="2"/>
      <c r="AG1447" s="2"/>
      <c r="AH1447" s="2"/>
      <c r="AI1447" s="2"/>
      <c r="AJ1447" s="2"/>
      <c r="AK1447" s="2"/>
      <c r="BK1447" s="2"/>
      <c r="BL1447" s="2"/>
      <c r="BN1447" s="2"/>
      <c r="BO1447" s="2"/>
    </row>
    <row r="1448" ht="12.75" customHeight="1">
      <c r="D1448" s="2"/>
      <c r="G1448" s="2"/>
      <c r="I1448" s="2"/>
      <c r="J1448" s="2"/>
      <c r="K1448" s="2"/>
      <c r="L1448" s="2"/>
      <c r="M1448" s="2"/>
      <c r="N1448" s="2"/>
      <c r="O1448" s="2"/>
      <c r="P1448" s="2"/>
      <c r="Q1448" s="2"/>
      <c r="R1448" s="2"/>
      <c r="S1448" s="2"/>
      <c r="T1448" s="2"/>
      <c r="U1448" s="2"/>
      <c r="V1448" s="2"/>
      <c r="W1448" s="2"/>
      <c r="X1448" s="2"/>
      <c r="Y1448" s="2"/>
      <c r="AB1448" s="2"/>
      <c r="AC1448" s="2"/>
      <c r="AD1448" s="2"/>
      <c r="AE1448" s="2"/>
      <c r="AF1448" s="2"/>
      <c r="AG1448" s="2"/>
      <c r="AH1448" s="2"/>
      <c r="AI1448" s="2"/>
      <c r="AJ1448" s="2"/>
      <c r="AK1448" s="2"/>
      <c r="BK1448" s="2"/>
      <c r="BL1448" s="2"/>
      <c r="BN1448" s="2"/>
      <c r="BO1448" s="2"/>
    </row>
    <row r="1449" ht="12.75" customHeight="1">
      <c r="D1449" s="2"/>
      <c r="G1449" s="2"/>
      <c r="I1449" s="2"/>
      <c r="J1449" s="2"/>
      <c r="K1449" s="2"/>
      <c r="L1449" s="2"/>
      <c r="M1449" s="2"/>
      <c r="N1449" s="2"/>
      <c r="O1449" s="2"/>
      <c r="P1449" s="2"/>
      <c r="Q1449" s="2"/>
      <c r="R1449" s="2"/>
      <c r="S1449" s="2"/>
      <c r="T1449" s="2"/>
      <c r="U1449" s="2"/>
      <c r="V1449" s="2"/>
      <c r="W1449" s="2"/>
      <c r="X1449" s="2"/>
      <c r="Y1449" s="2"/>
      <c r="AB1449" s="2"/>
      <c r="AC1449" s="2"/>
      <c r="AD1449" s="2"/>
      <c r="AE1449" s="2"/>
      <c r="AF1449" s="2"/>
      <c r="AG1449" s="2"/>
      <c r="AH1449" s="2"/>
      <c r="AI1449" s="2"/>
      <c r="AJ1449" s="2"/>
      <c r="AK1449" s="2"/>
      <c r="BK1449" s="2"/>
      <c r="BL1449" s="2"/>
      <c r="BN1449" s="2"/>
      <c r="BO1449" s="2"/>
    </row>
    <row r="1450" ht="12.75" customHeight="1">
      <c r="D1450" s="2"/>
      <c r="G1450" s="2"/>
      <c r="I1450" s="2"/>
      <c r="J1450" s="2"/>
      <c r="K1450" s="2"/>
      <c r="L1450" s="2"/>
      <c r="M1450" s="2"/>
      <c r="N1450" s="2"/>
      <c r="O1450" s="2"/>
      <c r="P1450" s="2"/>
      <c r="Q1450" s="2"/>
      <c r="R1450" s="2"/>
      <c r="S1450" s="2"/>
      <c r="T1450" s="2"/>
      <c r="U1450" s="2"/>
      <c r="V1450" s="2"/>
      <c r="W1450" s="2"/>
      <c r="X1450" s="2"/>
      <c r="Y1450" s="2"/>
      <c r="AB1450" s="2"/>
      <c r="AC1450" s="2"/>
      <c r="AD1450" s="2"/>
      <c r="AE1450" s="2"/>
      <c r="AF1450" s="2"/>
      <c r="AG1450" s="2"/>
      <c r="AH1450" s="2"/>
      <c r="AI1450" s="2"/>
      <c r="AJ1450" s="2"/>
      <c r="AK1450" s="2"/>
      <c r="BK1450" s="2"/>
      <c r="BL1450" s="2"/>
      <c r="BN1450" s="2"/>
      <c r="BO1450" s="2"/>
    </row>
    <row r="1451" ht="12.75" customHeight="1">
      <c r="D1451" s="2"/>
      <c r="G1451" s="2"/>
      <c r="I1451" s="2"/>
      <c r="J1451" s="2"/>
      <c r="K1451" s="2"/>
      <c r="L1451" s="2"/>
      <c r="M1451" s="2"/>
      <c r="N1451" s="2"/>
      <c r="O1451" s="2"/>
      <c r="P1451" s="2"/>
      <c r="Q1451" s="2"/>
      <c r="R1451" s="2"/>
      <c r="S1451" s="2"/>
      <c r="T1451" s="2"/>
      <c r="U1451" s="2"/>
      <c r="V1451" s="2"/>
      <c r="W1451" s="2"/>
      <c r="X1451" s="2"/>
      <c r="Y1451" s="2"/>
      <c r="AB1451" s="2"/>
      <c r="AC1451" s="2"/>
      <c r="AD1451" s="2"/>
      <c r="AE1451" s="2"/>
      <c r="AF1451" s="2"/>
      <c r="AG1451" s="2"/>
      <c r="AH1451" s="2"/>
      <c r="AI1451" s="2"/>
      <c r="AJ1451" s="2"/>
      <c r="AK1451" s="2"/>
      <c r="BK1451" s="2"/>
      <c r="BL1451" s="2"/>
      <c r="BN1451" s="2"/>
      <c r="BO1451" s="2"/>
    </row>
    <row r="1452" ht="12.75" customHeight="1">
      <c r="D1452" s="2"/>
      <c r="G1452" s="2"/>
      <c r="I1452" s="2"/>
      <c r="J1452" s="2"/>
      <c r="K1452" s="2"/>
      <c r="L1452" s="2"/>
      <c r="M1452" s="2"/>
      <c r="N1452" s="2"/>
      <c r="O1452" s="2"/>
      <c r="P1452" s="2"/>
      <c r="Q1452" s="2"/>
      <c r="R1452" s="2"/>
      <c r="S1452" s="2"/>
      <c r="T1452" s="2"/>
      <c r="U1452" s="2"/>
      <c r="V1452" s="2"/>
      <c r="W1452" s="2"/>
      <c r="X1452" s="2"/>
      <c r="Y1452" s="2"/>
      <c r="AB1452" s="2"/>
      <c r="AC1452" s="2"/>
      <c r="AD1452" s="2"/>
      <c r="AE1452" s="2"/>
      <c r="AF1452" s="2"/>
      <c r="AG1452" s="2"/>
      <c r="AH1452" s="2"/>
      <c r="AI1452" s="2"/>
      <c r="AJ1452" s="2"/>
      <c r="AK1452" s="2"/>
      <c r="BK1452" s="2"/>
      <c r="BL1452" s="2"/>
      <c r="BN1452" s="2"/>
      <c r="BO1452" s="2"/>
    </row>
    <row r="1453" ht="12.75" customHeight="1">
      <c r="D1453" s="2"/>
      <c r="G1453" s="2"/>
      <c r="I1453" s="2"/>
      <c r="J1453" s="2"/>
      <c r="K1453" s="2"/>
      <c r="L1453" s="2"/>
      <c r="M1453" s="2"/>
      <c r="N1453" s="2"/>
      <c r="O1453" s="2"/>
      <c r="P1453" s="2"/>
      <c r="Q1453" s="2"/>
      <c r="R1453" s="2"/>
      <c r="S1453" s="2"/>
      <c r="T1453" s="2"/>
      <c r="U1453" s="2"/>
      <c r="V1453" s="2"/>
      <c r="W1453" s="2"/>
      <c r="X1453" s="2"/>
      <c r="Y1453" s="2"/>
      <c r="AB1453" s="2"/>
      <c r="AC1453" s="2"/>
      <c r="AD1453" s="2"/>
      <c r="AE1453" s="2"/>
      <c r="AF1453" s="2"/>
      <c r="AG1453" s="2"/>
      <c r="AH1453" s="2"/>
      <c r="AI1453" s="2"/>
      <c r="AJ1453" s="2"/>
      <c r="AK1453" s="2"/>
      <c r="BK1453" s="2"/>
      <c r="BL1453" s="2"/>
      <c r="BN1453" s="2"/>
      <c r="BO1453" s="2"/>
    </row>
    <row r="1454" ht="12.75" customHeight="1">
      <c r="D1454" s="2"/>
      <c r="G1454" s="2"/>
      <c r="I1454" s="2"/>
      <c r="J1454" s="2"/>
      <c r="K1454" s="2"/>
      <c r="L1454" s="2"/>
      <c r="M1454" s="2"/>
      <c r="N1454" s="2"/>
      <c r="O1454" s="2"/>
      <c r="P1454" s="2"/>
      <c r="Q1454" s="2"/>
      <c r="R1454" s="2"/>
      <c r="S1454" s="2"/>
      <c r="T1454" s="2"/>
      <c r="U1454" s="2"/>
      <c r="V1454" s="2"/>
      <c r="W1454" s="2"/>
      <c r="X1454" s="2"/>
      <c r="Y1454" s="2"/>
      <c r="AB1454" s="2"/>
      <c r="AC1454" s="2"/>
      <c r="AD1454" s="2"/>
      <c r="AE1454" s="2"/>
      <c r="AF1454" s="2"/>
      <c r="AG1454" s="2"/>
      <c r="AH1454" s="2"/>
      <c r="AI1454" s="2"/>
      <c r="AJ1454" s="2"/>
      <c r="AK1454" s="2"/>
      <c r="BK1454" s="2"/>
      <c r="BL1454" s="2"/>
      <c r="BN1454" s="2"/>
      <c r="BO1454" s="2"/>
    </row>
    <row r="1455" ht="12.75" customHeight="1">
      <c r="D1455" s="2"/>
      <c r="G1455" s="2"/>
      <c r="I1455" s="2"/>
      <c r="J1455" s="2"/>
      <c r="K1455" s="2"/>
      <c r="L1455" s="2"/>
      <c r="M1455" s="2"/>
      <c r="N1455" s="2"/>
      <c r="O1455" s="2"/>
      <c r="P1455" s="2"/>
      <c r="Q1455" s="2"/>
      <c r="R1455" s="2"/>
      <c r="S1455" s="2"/>
      <c r="T1455" s="2"/>
      <c r="U1455" s="2"/>
      <c r="V1455" s="2"/>
      <c r="W1455" s="2"/>
      <c r="X1455" s="2"/>
      <c r="Y1455" s="2"/>
      <c r="AB1455" s="2"/>
      <c r="AC1455" s="2"/>
      <c r="AD1455" s="2"/>
      <c r="AE1455" s="2"/>
      <c r="AF1455" s="2"/>
      <c r="AG1455" s="2"/>
      <c r="AH1455" s="2"/>
      <c r="AI1455" s="2"/>
      <c r="AJ1455" s="2"/>
      <c r="AK1455" s="2"/>
      <c r="BK1455" s="2"/>
      <c r="BL1455" s="2"/>
      <c r="BN1455" s="2"/>
      <c r="BO1455" s="2"/>
    </row>
    <row r="1456" ht="12.75" customHeight="1">
      <c r="D1456" s="2"/>
      <c r="G1456" s="2"/>
      <c r="I1456" s="2"/>
      <c r="J1456" s="2"/>
      <c r="K1456" s="2"/>
      <c r="L1456" s="2"/>
      <c r="M1456" s="2"/>
      <c r="N1456" s="2"/>
      <c r="O1456" s="2"/>
      <c r="P1456" s="2"/>
      <c r="Q1456" s="2"/>
      <c r="R1456" s="2"/>
      <c r="S1456" s="2"/>
      <c r="T1456" s="2"/>
      <c r="U1456" s="2"/>
      <c r="V1456" s="2"/>
      <c r="W1456" s="2"/>
      <c r="X1456" s="2"/>
      <c r="Y1456" s="2"/>
      <c r="AB1456" s="2"/>
      <c r="AC1456" s="2"/>
      <c r="AD1456" s="2"/>
      <c r="AE1456" s="2"/>
      <c r="AF1456" s="2"/>
      <c r="AG1456" s="2"/>
      <c r="AH1456" s="2"/>
      <c r="AI1456" s="2"/>
      <c r="AJ1456" s="2"/>
      <c r="AK1456" s="2"/>
      <c r="BK1456" s="2"/>
      <c r="BL1456" s="2"/>
      <c r="BN1456" s="2"/>
      <c r="BO1456" s="2"/>
    </row>
    <row r="1457" ht="12.75" customHeight="1">
      <c r="D1457" s="2"/>
      <c r="G1457" s="2"/>
      <c r="I1457" s="2"/>
      <c r="J1457" s="2"/>
      <c r="K1457" s="2"/>
      <c r="L1457" s="2"/>
      <c r="M1457" s="2"/>
      <c r="N1457" s="2"/>
      <c r="O1457" s="2"/>
      <c r="P1457" s="2"/>
      <c r="Q1457" s="2"/>
      <c r="R1457" s="2"/>
      <c r="S1457" s="2"/>
      <c r="T1457" s="2"/>
      <c r="U1457" s="2"/>
      <c r="V1457" s="2"/>
      <c r="W1457" s="2"/>
      <c r="X1457" s="2"/>
      <c r="Y1457" s="2"/>
      <c r="AB1457" s="2"/>
      <c r="AC1457" s="2"/>
      <c r="AD1457" s="2"/>
      <c r="AE1457" s="2"/>
      <c r="AF1457" s="2"/>
      <c r="AG1457" s="2"/>
      <c r="AH1457" s="2"/>
      <c r="AI1457" s="2"/>
      <c r="AJ1457" s="2"/>
      <c r="AK1457" s="2"/>
      <c r="BK1457" s="2"/>
      <c r="BL1457" s="2"/>
      <c r="BN1457" s="2"/>
      <c r="BO1457" s="2"/>
    </row>
    <row r="1458" ht="12.75" customHeight="1">
      <c r="D1458" s="2"/>
      <c r="G1458" s="2"/>
      <c r="I1458" s="2"/>
      <c r="J1458" s="2"/>
      <c r="K1458" s="2"/>
      <c r="L1458" s="2"/>
      <c r="M1458" s="2"/>
      <c r="N1458" s="2"/>
      <c r="O1458" s="2"/>
      <c r="P1458" s="2"/>
      <c r="Q1458" s="2"/>
      <c r="R1458" s="2"/>
      <c r="S1458" s="2"/>
      <c r="T1458" s="2"/>
      <c r="U1458" s="2"/>
      <c r="V1458" s="2"/>
      <c r="W1458" s="2"/>
      <c r="X1458" s="2"/>
      <c r="Y1458" s="2"/>
      <c r="AB1458" s="2"/>
      <c r="AC1458" s="2"/>
      <c r="AD1458" s="2"/>
      <c r="AE1458" s="2"/>
      <c r="AF1458" s="2"/>
      <c r="AG1458" s="2"/>
      <c r="AH1458" s="2"/>
      <c r="AI1458" s="2"/>
      <c r="AJ1458" s="2"/>
      <c r="AK1458" s="2"/>
      <c r="BK1458" s="2"/>
      <c r="BL1458" s="2"/>
      <c r="BN1458" s="2"/>
      <c r="BO1458" s="2"/>
    </row>
    <row r="1459" ht="12.75" customHeight="1">
      <c r="D1459" s="2"/>
      <c r="G1459" s="2"/>
      <c r="I1459" s="2"/>
      <c r="J1459" s="2"/>
      <c r="K1459" s="2"/>
      <c r="L1459" s="2"/>
      <c r="M1459" s="2"/>
      <c r="N1459" s="2"/>
      <c r="O1459" s="2"/>
      <c r="P1459" s="2"/>
      <c r="Q1459" s="2"/>
      <c r="R1459" s="2"/>
      <c r="S1459" s="2"/>
      <c r="T1459" s="2"/>
      <c r="U1459" s="2"/>
      <c r="V1459" s="2"/>
      <c r="W1459" s="2"/>
      <c r="X1459" s="2"/>
      <c r="Y1459" s="2"/>
      <c r="AB1459" s="2"/>
      <c r="AC1459" s="2"/>
      <c r="AD1459" s="2"/>
      <c r="AE1459" s="2"/>
      <c r="AF1459" s="2"/>
      <c r="AG1459" s="2"/>
      <c r="AH1459" s="2"/>
      <c r="AI1459" s="2"/>
      <c r="AJ1459" s="2"/>
      <c r="AK1459" s="2"/>
      <c r="BK1459" s="2"/>
      <c r="BL1459" s="2"/>
      <c r="BN1459" s="2"/>
      <c r="BO1459" s="2"/>
    </row>
    <row r="1460" ht="12.75" customHeight="1">
      <c r="D1460" s="2"/>
      <c r="G1460" s="2"/>
      <c r="I1460" s="2"/>
      <c r="J1460" s="2"/>
      <c r="K1460" s="2"/>
      <c r="L1460" s="2"/>
      <c r="M1460" s="2"/>
      <c r="N1460" s="2"/>
      <c r="O1460" s="2"/>
      <c r="P1460" s="2"/>
      <c r="Q1460" s="2"/>
      <c r="R1460" s="2"/>
      <c r="S1460" s="2"/>
      <c r="T1460" s="2"/>
      <c r="U1460" s="2"/>
      <c r="V1460" s="2"/>
      <c r="W1460" s="2"/>
      <c r="X1460" s="2"/>
      <c r="Y1460" s="2"/>
      <c r="AB1460" s="2"/>
      <c r="AC1460" s="2"/>
      <c r="AD1460" s="2"/>
      <c r="AE1460" s="2"/>
      <c r="AF1460" s="2"/>
      <c r="AG1460" s="2"/>
      <c r="AH1460" s="2"/>
      <c r="AI1460" s="2"/>
      <c r="AJ1460" s="2"/>
      <c r="AK1460" s="2"/>
      <c r="BK1460" s="2"/>
      <c r="BL1460" s="2"/>
      <c r="BN1460" s="2"/>
      <c r="BO1460" s="2"/>
    </row>
    <row r="1461" ht="12.75" customHeight="1">
      <c r="D1461" s="2"/>
      <c r="G1461" s="2"/>
      <c r="I1461" s="2"/>
      <c r="J1461" s="2"/>
      <c r="K1461" s="2"/>
      <c r="L1461" s="2"/>
      <c r="M1461" s="2"/>
      <c r="N1461" s="2"/>
      <c r="O1461" s="2"/>
      <c r="P1461" s="2"/>
      <c r="Q1461" s="2"/>
      <c r="R1461" s="2"/>
      <c r="S1461" s="2"/>
      <c r="T1461" s="2"/>
      <c r="U1461" s="2"/>
      <c r="V1461" s="2"/>
      <c r="W1461" s="2"/>
      <c r="X1461" s="2"/>
      <c r="Y1461" s="2"/>
      <c r="AB1461" s="2"/>
      <c r="AC1461" s="2"/>
      <c r="AD1461" s="2"/>
      <c r="AE1461" s="2"/>
      <c r="AF1461" s="2"/>
      <c r="AG1461" s="2"/>
      <c r="AH1461" s="2"/>
      <c r="AI1461" s="2"/>
      <c r="AJ1461" s="2"/>
      <c r="AK1461" s="2"/>
      <c r="BK1461" s="2"/>
      <c r="BL1461" s="2"/>
      <c r="BN1461" s="2"/>
      <c r="BO1461" s="2"/>
    </row>
    <row r="1462" ht="12.75" customHeight="1">
      <c r="D1462" s="2"/>
      <c r="G1462" s="2"/>
      <c r="I1462" s="2"/>
      <c r="J1462" s="2"/>
      <c r="K1462" s="2"/>
      <c r="L1462" s="2"/>
      <c r="M1462" s="2"/>
      <c r="N1462" s="2"/>
      <c r="O1462" s="2"/>
      <c r="P1462" s="2"/>
      <c r="Q1462" s="2"/>
      <c r="R1462" s="2"/>
      <c r="S1462" s="2"/>
      <c r="T1462" s="2"/>
      <c r="U1462" s="2"/>
      <c r="V1462" s="2"/>
      <c r="W1462" s="2"/>
      <c r="X1462" s="2"/>
      <c r="Y1462" s="2"/>
      <c r="AB1462" s="2"/>
      <c r="AC1462" s="2"/>
      <c r="AD1462" s="2"/>
      <c r="AE1462" s="2"/>
      <c r="AF1462" s="2"/>
      <c r="AG1462" s="2"/>
      <c r="AH1462" s="2"/>
      <c r="AI1462" s="2"/>
      <c r="AJ1462" s="2"/>
      <c r="AK1462" s="2"/>
      <c r="BK1462" s="2"/>
      <c r="BL1462" s="2"/>
      <c r="BN1462" s="2"/>
      <c r="BO1462" s="2"/>
    </row>
    <row r="1463" ht="12.75" customHeight="1">
      <c r="D1463" s="2"/>
      <c r="G1463" s="2"/>
      <c r="I1463" s="2"/>
      <c r="J1463" s="2"/>
      <c r="K1463" s="2"/>
      <c r="L1463" s="2"/>
      <c r="M1463" s="2"/>
      <c r="N1463" s="2"/>
      <c r="O1463" s="2"/>
      <c r="P1463" s="2"/>
      <c r="Q1463" s="2"/>
      <c r="R1463" s="2"/>
      <c r="S1463" s="2"/>
      <c r="T1463" s="2"/>
      <c r="U1463" s="2"/>
      <c r="V1463" s="2"/>
      <c r="W1463" s="2"/>
      <c r="X1463" s="2"/>
      <c r="Y1463" s="2"/>
      <c r="AB1463" s="2"/>
      <c r="AC1463" s="2"/>
      <c r="AD1463" s="2"/>
      <c r="AE1463" s="2"/>
      <c r="AF1463" s="2"/>
      <c r="AG1463" s="2"/>
      <c r="AH1463" s="2"/>
      <c r="AI1463" s="2"/>
      <c r="AJ1463" s="2"/>
      <c r="AK1463" s="2"/>
      <c r="BK1463" s="2"/>
      <c r="BL1463" s="2"/>
      <c r="BN1463" s="2"/>
      <c r="BO1463" s="2"/>
    </row>
    <row r="1464" ht="12.75" customHeight="1">
      <c r="D1464" s="2"/>
      <c r="G1464" s="2"/>
      <c r="I1464" s="2"/>
      <c r="J1464" s="2"/>
      <c r="K1464" s="2"/>
      <c r="L1464" s="2"/>
      <c r="M1464" s="2"/>
      <c r="N1464" s="2"/>
      <c r="O1464" s="2"/>
      <c r="P1464" s="2"/>
      <c r="Q1464" s="2"/>
      <c r="R1464" s="2"/>
      <c r="S1464" s="2"/>
      <c r="T1464" s="2"/>
      <c r="U1464" s="2"/>
      <c r="V1464" s="2"/>
      <c r="W1464" s="2"/>
      <c r="X1464" s="2"/>
      <c r="Y1464" s="2"/>
      <c r="AB1464" s="2"/>
      <c r="AC1464" s="2"/>
      <c r="AD1464" s="2"/>
      <c r="AE1464" s="2"/>
      <c r="AF1464" s="2"/>
      <c r="AG1464" s="2"/>
      <c r="AH1464" s="2"/>
      <c r="AI1464" s="2"/>
      <c r="AJ1464" s="2"/>
      <c r="AK1464" s="2"/>
      <c r="BK1464" s="2"/>
      <c r="BL1464" s="2"/>
      <c r="BN1464" s="2"/>
      <c r="BO1464" s="2"/>
    </row>
    <row r="1465" ht="12.75" customHeight="1">
      <c r="D1465" s="2"/>
      <c r="G1465" s="2"/>
      <c r="I1465" s="2"/>
      <c r="J1465" s="2"/>
      <c r="K1465" s="2"/>
      <c r="L1465" s="2"/>
      <c r="M1465" s="2"/>
      <c r="N1465" s="2"/>
      <c r="O1465" s="2"/>
      <c r="P1465" s="2"/>
      <c r="Q1465" s="2"/>
      <c r="R1465" s="2"/>
      <c r="S1465" s="2"/>
      <c r="T1465" s="2"/>
      <c r="U1465" s="2"/>
      <c r="V1465" s="2"/>
      <c r="W1465" s="2"/>
      <c r="X1465" s="2"/>
      <c r="Y1465" s="2"/>
      <c r="AB1465" s="2"/>
      <c r="AC1465" s="2"/>
      <c r="AD1465" s="2"/>
      <c r="AE1465" s="2"/>
      <c r="AF1465" s="2"/>
      <c r="AG1465" s="2"/>
      <c r="AH1465" s="2"/>
      <c r="AI1465" s="2"/>
      <c r="AJ1465" s="2"/>
      <c r="AK1465" s="2"/>
      <c r="BK1465" s="2"/>
      <c r="BL1465" s="2"/>
      <c r="BN1465" s="2"/>
      <c r="BO1465" s="2"/>
    </row>
    <row r="1466" ht="12.75" customHeight="1">
      <c r="D1466" s="2"/>
      <c r="G1466" s="2"/>
      <c r="I1466" s="2"/>
      <c r="J1466" s="2"/>
      <c r="K1466" s="2"/>
      <c r="L1466" s="2"/>
      <c r="M1466" s="2"/>
      <c r="N1466" s="2"/>
      <c r="O1466" s="2"/>
      <c r="P1466" s="2"/>
      <c r="Q1466" s="2"/>
      <c r="R1466" s="2"/>
      <c r="S1466" s="2"/>
      <c r="T1466" s="2"/>
      <c r="U1466" s="2"/>
      <c r="V1466" s="2"/>
      <c r="W1466" s="2"/>
      <c r="X1466" s="2"/>
      <c r="Y1466" s="2"/>
      <c r="AB1466" s="2"/>
      <c r="AC1466" s="2"/>
      <c r="AD1466" s="2"/>
      <c r="AE1466" s="2"/>
      <c r="AF1466" s="2"/>
      <c r="AG1466" s="2"/>
      <c r="AH1466" s="2"/>
      <c r="AI1466" s="2"/>
      <c r="AJ1466" s="2"/>
      <c r="AK1466" s="2"/>
      <c r="BK1466" s="2"/>
      <c r="BL1466" s="2"/>
      <c r="BN1466" s="2"/>
      <c r="BO1466" s="2"/>
    </row>
    <row r="1467" ht="12.75" customHeight="1">
      <c r="D1467" s="2"/>
      <c r="G1467" s="2"/>
      <c r="I1467" s="2"/>
      <c r="J1467" s="2"/>
      <c r="K1467" s="2"/>
      <c r="L1467" s="2"/>
      <c r="M1467" s="2"/>
      <c r="N1467" s="2"/>
      <c r="O1467" s="2"/>
      <c r="P1467" s="2"/>
      <c r="Q1467" s="2"/>
      <c r="R1467" s="2"/>
      <c r="S1467" s="2"/>
      <c r="T1467" s="2"/>
      <c r="U1467" s="2"/>
      <c r="V1467" s="2"/>
      <c r="W1467" s="2"/>
      <c r="X1467" s="2"/>
      <c r="Y1467" s="2"/>
      <c r="AB1467" s="2"/>
      <c r="AC1467" s="2"/>
      <c r="AD1467" s="2"/>
      <c r="AE1467" s="2"/>
      <c r="AF1467" s="2"/>
      <c r="AG1467" s="2"/>
      <c r="AH1467" s="2"/>
      <c r="AI1467" s="2"/>
      <c r="AJ1467" s="2"/>
      <c r="AK1467" s="2"/>
      <c r="BK1467" s="2"/>
      <c r="BL1467" s="2"/>
      <c r="BN1467" s="2"/>
      <c r="BO1467" s="2"/>
    </row>
    <row r="1468" ht="12.75" customHeight="1">
      <c r="D1468" s="2"/>
      <c r="G1468" s="2"/>
      <c r="I1468" s="2"/>
      <c r="J1468" s="2"/>
      <c r="K1468" s="2"/>
      <c r="L1468" s="2"/>
      <c r="M1468" s="2"/>
      <c r="N1468" s="2"/>
      <c r="O1468" s="2"/>
      <c r="P1468" s="2"/>
      <c r="Q1468" s="2"/>
      <c r="R1468" s="2"/>
      <c r="S1468" s="2"/>
      <c r="T1468" s="2"/>
      <c r="U1468" s="2"/>
      <c r="V1468" s="2"/>
      <c r="W1468" s="2"/>
      <c r="X1468" s="2"/>
      <c r="Y1468" s="2"/>
      <c r="AB1468" s="2"/>
      <c r="AC1468" s="2"/>
      <c r="AD1468" s="2"/>
      <c r="AE1468" s="2"/>
      <c r="AF1468" s="2"/>
      <c r="AG1468" s="2"/>
      <c r="AH1468" s="2"/>
      <c r="AI1468" s="2"/>
      <c r="AJ1468" s="2"/>
      <c r="AK1468" s="2"/>
      <c r="BK1468" s="2"/>
      <c r="BL1468" s="2"/>
      <c r="BN1468" s="2"/>
      <c r="BO1468" s="2"/>
    </row>
    <row r="1469" ht="12.75" customHeight="1">
      <c r="D1469" s="2"/>
      <c r="G1469" s="2"/>
      <c r="I1469" s="2"/>
      <c r="J1469" s="2"/>
      <c r="K1469" s="2"/>
      <c r="L1469" s="2"/>
      <c r="M1469" s="2"/>
      <c r="N1469" s="2"/>
      <c r="O1469" s="2"/>
      <c r="P1469" s="2"/>
      <c r="Q1469" s="2"/>
      <c r="R1469" s="2"/>
      <c r="S1469" s="2"/>
      <c r="T1469" s="2"/>
      <c r="U1469" s="2"/>
      <c r="V1469" s="2"/>
      <c r="W1469" s="2"/>
      <c r="X1469" s="2"/>
      <c r="Y1469" s="2"/>
      <c r="AB1469" s="2"/>
      <c r="AC1469" s="2"/>
      <c r="AD1469" s="2"/>
      <c r="AE1469" s="2"/>
      <c r="AF1469" s="2"/>
      <c r="AG1469" s="2"/>
      <c r="AH1469" s="2"/>
      <c r="AI1469" s="2"/>
      <c r="AJ1469" s="2"/>
      <c r="AK1469" s="2"/>
      <c r="BK1469" s="2"/>
      <c r="BL1469" s="2"/>
      <c r="BN1469" s="2"/>
      <c r="BO1469" s="2"/>
    </row>
    <row r="1470" ht="12.75" customHeight="1">
      <c r="D1470" s="2"/>
      <c r="G1470" s="2"/>
      <c r="I1470" s="2"/>
      <c r="J1470" s="2"/>
      <c r="K1470" s="2"/>
      <c r="L1470" s="2"/>
      <c r="M1470" s="2"/>
      <c r="N1470" s="2"/>
      <c r="O1470" s="2"/>
      <c r="P1470" s="2"/>
      <c r="Q1470" s="2"/>
      <c r="R1470" s="2"/>
      <c r="S1470" s="2"/>
      <c r="T1470" s="2"/>
      <c r="U1470" s="2"/>
      <c r="V1470" s="2"/>
      <c r="W1470" s="2"/>
      <c r="X1470" s="2"/>
      <c r="Y1470" s="2"/>
      <c r="AB1470" s="2"/>
      <c r="AC1470" s="2"/>
      <c r="AD1470" s="2"/>
      <c r="AE1470" s="2"/>
      <c r="AF1470" s="2"/>
      <c r="AG1470" s="2"/>
      <c r="AH1470" s="2"/>
      <c r="AI1470" s="2"/>
      <c r="AJ1470" s="2"/>
      <c r="AK1470" s="2"/>
      <c r="BK1470" s="2"/>
      <c r="BL1470" s="2"/>
      <c r="BN1470" s="2"/>
      <c r="BO1470" s="2"/>
    </row>
    <row r="1471" ht="12.75" customHeight="1">
      <c r="D1471" s="2"/>
      <c r="G1471" s="2"/>
      <c r="I1471" s="2"/>
      <c r="J1471" s="2"/>
      <c r="K1471" s="2"/>
      <c r="L1471" s="2"/>
      <c r="M1471" s="2"/>
      <c r="N1471" s="2"/>
      <c r="O1471" s="2"/>
      <c r="P1471" s="2"/>
      <c r="Q1471" s="2"/>
      <c r="R1471" s="2"/>
      <c r="S1471" s="2"/>
      <c r="T1471" s="2"/>
      <c r="U1471" s="2"/>
      <c r="V1471" s="2"/>
      <c r="W1471" s="2"/>
      <c r="X1471" s="2"/>
      <c r="Y1471" s="2"/>
      <c r="AB1471" s="2"/>
      <c r="AC1471" s="2"/>
      <c r="AD1471" s="2"/>
      <c r="AE1471" s="2"/>
      <c r="AF1471" s="2"/>
      <c r="AG1471" s="2"/>
      <c r="AH1471" s="2"/>
      <c r="AI1471" s="2"/>
      <c r="AJ1471" s="2"/>
      <c r="AK1471" s="2"/>
      <c r="BK1471" s="2"/>
      <c r="BL1471" s="2"/>
      <c r="BN1471" s="2"/>
      <c r="BO1471" s="2"/>
    </row>
    <row r="1472" ht="12.75" customHeight="1">
      <c r="D1472" s="2"/>
      <c r="G1472" s="2"/>
      <c r="I1472" s="2"/>
      <c r="J1472" s="2"/>
      <c r="K1472" s="2"/>
      <c r="L1472" s="2"/>
      <c r="M1472" s="2"/>
      <c r="N1472" s="2"/>
      <c r="O1472" s="2"/>
      <c r="P1472" s="2"/>
      <c r="Q1472" s="2"/>
      <c r="R1472" s="2"/>
      <c r="S1472" s="2"/>
      <c r="T1472" s="2"/>
      <c r="U1472" s="2"/>
      <c r="V1472" s="2"/>
      <c r="W1472" s="2"/>
      <c r="X1472" s="2"/>
      <c r="Y1472" s="2"/>
      <c r="AB1472" s="2"/>
      <c r="AC1472" s="2"/>
      <c r="AD1472" s="2"/>
      <c r="AE1472" s="2"/>
      <c r="AF1472" s="2"/>
      <c r="AG1472" s="2"/>
      <c r="AH1472" s="2"/>
      <c r="AI1472" s="2"/>
      <c r="AJ1472" s="2"/>
      <c r="AK1472" s="2"/>
      <c r="BK1472" s="2"/>
      <c r="BL1472" s="2"/>
      <c r="BN1472" s="2"/>
      <c r="BO1472" s="2"/>
    </row>
    <row r="1473" ht="12.75" customHeight="1">
      <c r="D1473" s="2"/>
      <c r="G1473" s="2"/>
      <c r="I1473" s="2"/>
      <c r="J1473" s="2"/>
      <c r="K1473" s="2"/>
      <c r="L1473" s="2"/>
      <c r="M1473" s="2"/>
      <c r="N1473" s="2"/>
      <c r="O1473" s="2"/>
      <c r="P1473" s="2"/>
      <c r="Q1473" s="2"/>
      <c r="R1473" s="2"/>
      <c r="S1473" s="2"/>
      <c r="T1473" s="2"/>
      <c r="U1473" s="2"/>
      <c r="V1473" s="2"/>
      <c r="W1473" s="2"/>
      <c r="X1473" s="2"/>
      <c r="Y1473" s="2"/>
      <c r="AB1473" s="2"/>
      <c r="AC1473" s="2"/>
      <c r="AD1473" s="2"/>
      <c r="AE1473" s="2"/>
      <c r="AF1473" s="2"/>
      <c r="AG1473" s="2"/>
      <c r="AH1473" s="2"/>
      <c r="AI1473" s="2"/>
      <c r="AJ1473" s="2"/>
      <c r="AK1473" s="2"/>
      <c r="BK1473" s="2"/>
      <c r="BL1473" s="2"/>
      <c r="BN1473" s="2"/>
      <c r="BO1473" s="2"/>
    </row>
    <row r="1474" ht="12.75" customHeight="1">
      <c r="D1474" s="2"/>
      <c r="G1474" s="2"/>
      <c r="I1474" s="2"/>
      <c r="J1474" s="2"/>
      <c r="K1474" s="2"/>
      <c r="L1474" s="2"/>
      <c r="M1474" s="2"/>
      <c r="N1474" s="2"/>
      <c r="O1474" s="2"/>
      <c r="P1474" s="2"/>
      <c r="Q1474" s="2"/>
      <c r="R1474" s="2"/>
      <c r="S1474" s="2"/>
      <c r="T1474" s="2"/>
      <c r="U1474" s="2"/>
      <c r="V1474" s="2"/>
      <c r="W1474" s="2"/>
      <c r="X1474" s="2"/>
      <c r="Y1474" s="2"/>
      <c r="AB1474" s="2"/>
      <c r="AC1474" s="2"/>
      <c r="AD1474" s="2"/>
      <c r="AE1474" s="2"/>
      <c r="AF1474" s="2"/>
      <c r="AG1474" s="2"/>
      <c r="AH1474" s="2"/>
      <c r="AI1474" s="2"/>
      <c r="AJ1474" s="2"/>
      <c r="AK1474" s="2"/>
      <c r="BK1474" s="2"/>
      <c r="BL1474" s="2"/>
      <c r="BN1474" s="2"/>
      <c r="BO1474" s="2"/>
    </row>
    <row r="1475" ht="12.75" customHeight="1">
      <c r="D1475" s="2"/>
      <c r="G1475" s="2"/>
      <c r="I1475" s="2"/>
      <c r="J1475" s="2"/>
      <c r="K1475" s="2"/>
      <c r="L1475" s="2"/>
      <c r="M1475" s="2"/>
      <c r="N1475" s="2"/>
      <c r="O1475" s="2"/>
      <c r="P1475" s="2"/>
      <c r="Q1475" s="2"/>
      <c r="R1475" s="2"/>
      <c r="S1475" s="2"/>
      <c r="T1475" s="2"/>
      <c r="U1475" s="2"/>
      <c r="V1475" s="2"/>
      <c r="W1475" s="2"/>
      <c r="X1475" s="2"/>
      <c r="Y1475" s="2"/>
      <c r="AB1475" s="2"/>
      <c r="AC1475" s="2"/>
      <c r="AD1475" s="2"/>
      <c r="AE1475" s="2"/>
      <c r="AF1475" s="2"/>
      <c r="AG1475" s="2"/>
      <c r="AH1475" s="2"/>
      <c r="AI1475" s="2"/>
      <c r="AJ1475" s="2"/>
      <c r="AK1475" s="2"/>
      <c r="BK1475" s="2"/>
      <c r="BL1475" s="2"/>
      <c r="BN1475" s="2"/>
      <c r="BO1475" s="2"/>
    </row>
    <row r="1476" ht="12.75" customHeight="1">
      <c r="D1476" s="2"/>
      <c r="G1476" s="2"/>
      <c r="I1476" s="2"/>
      <c r="J1476" s="2"/>
      <c r="K1476" s="2"/>
      <c r="L1476" s="2"/>
      <c r="M1476" s="2"/>
      <c r="N1476" s="2"/>
      <c r="O1476" s="2"/>
      <c r="P1476" s="2"/>
      <c r="Q1476" s="2"/>
      <c r="R1476" s="2"/>
      <c r="S1476" s="2"/>
      <c r="T1476" s="2"/>
      <c r="U1476" s="2"/>
      <c r="V1476" s="2"/>
      <c r="W1476" s="2"/>
      <c r="X1476" s="2"/>
      <c r="Y1476" s="2"/>
      <c r="AB1476" s="2"/>
      <c r="AC1476" s="2"/>
      <c r="AD1476" s="2"/>
      <c r="AE1476" s="2"/>
      <c r="AF1476" s="2"/>
      <c r="AG1476" s="2"/>
      <c r="AH1476" s="2"/>
      <c r="AI1476" s="2"/>
      <c r="AJ1476" s="2"/>
      <c r="AK1476" s="2"/>
      <c r="BK1476" s="2"/>
      <c r="BL1476" s="2"/>
      <c r="BN1476" s="2"/>
      <c r="BO1476" s="2"/>
    </row>
    <row r="1477" ht="12.75" customHeight="1">
      <c r="D1477" s="2"/>
      <c r="G1477" s="2"/>
      <c r="I1477" s="2"/>
      <c r="J1477" s="2"/>
      <c r="K1477" s="2"/>
      <c r="L1477" s="2"/>
      <c r="M1477" s="2"/>
      <c r="N1477" s="2"/>
      <c r="O1477" s="2"/>
      <c r="P1477" s="2"/>
      <c r="Q1477" s="2"/>
      <c r="R1477" s="2"/>
      <c r="S1477" s="2"/>
      <c r="T1477" s="2"/>
      <c r="U1477" s="2"/>
      <c r="V1477" s="2"/>
      <c r="W1477" s="2"/>
      <c r="X1477" s="2"/>
      <c r="Y1477" s="2"/>
      <c r="AB1477" s="2"/>
      <c r="AC1477" s="2"/>
      <c r="AD1477" s="2"/>
      <c r="AE1477" s="2"/>
      <c r="AF1477" s="2"/>
      <c r="AG1477" s="2"/>
      <c r="AH1477" s="2"/>
      <c r="AI1477" s="2"/>
      <c r="AJ1477" s="2"/>
      <c r="AK1477" s="2"/>
      <c r="BK1477" s="2"/>
      <c r="BL1477" s="2"/>
      <c r="BN1477" s="2"/>
      <c r="BO1477" s="2"/>
    </row>
    <row r="1478" ht="12.75" customHeight="1">
      <c r="D1478" s="2"/>
      <c r="G1478" s="2"/>
      <c r="I1478" s="2"/>
      <c r="J1478" s="2"/>
      <c r="K1478" s="2"/>
      <c r="L1478" s="2"/>
      <c r="M1478" s="2"/>
      <c r="N1478" s="2"/>
      <c r="O1478" s="2"/>
      <c r="P1478" s="2"/>
      <c r="Q1478" s="2"/>
      <c r="R1478" s="2"/>
      <c r="S1478" s="2"/>
      <c r="T1478" s="2"/>
      <c r="U1478" s="2"/>
      <c r="V1478" s="2"/>
      <c r="W1478" s="2"/>
      <c r="X1478" s="2"/>
      <c r="Y1478" s="2"/>
      <c r="AB1478" s="2"/>
      <c r="AC1478" s="2"/>
      <c r="AD1478" s="2"/>
      <c r="AE1478" s="2"/>
      <c r="AF1478" s="2"/>
      <c r="AG1478" s="2"/>
      <c r="AH1478" s="2"/>
      <c r="AI1478" s="2"/>
      <c r="AJ1478" s="2"/>
      <c r="AK1478" s="2"/>
      <c r="BK1478" s="2"/>
      <c r="BL1478" s="2"/>
      <c r="BN1478" s="2"/>
      <c r="BO1478" s="2"/>
    </row>
    <row r="1479" ht="12.75" customHeight="1">
      <c r="D1479" s="2"/>
      <c r="G1479" s="2"/>
      <c r="I1479" s="2"/>
      <c r="J1479" s="2"/>
      <c r="K1479" s="2"/>
      <c r="L1479" s="2"/>
      <c r="M1479" s="2"/>
      <c r="N1479" s="2"/>
      <c r="O1479" s="2"/>
      <c r="P1479" s="2"/>
      <c r="Q1479" s="2"/>
      <c r="R1479" s="2"/>
      <c r="S1479" s="2"/>
      <c r="T1479" s="2"/>
      <c r="U1479" s="2"/>
      <c r="V1479" s="2"/>
      <c r="W1479" s="2"/>
      <c r="X1479" s="2"/>
      <c r="Y1479" s="2"/>
      <c r="AB1479" s="2"/>
      <c r="AC1479" s="2"/>
      <c r="AD1479" s="2"/>
      <c r="AE1479" s="2"/>
      <c r="AF1479" s="2"/>
      <c r="AG1479" s="2"/>
      <c r="AH1479" s="2"/>
      <c r="AI1479" s="2"/>
      <c r="AJ1479" s="2"/>
      <c r="AK1479" s="2"/>
      <c r="BK1479" s="2"/>
      <c r="BL1479" s="2"/>
      <c r="BN1479" s="2"/>
      <c r="BO1479" s="2"/>
    </row>
    <row r="1480" ht="12.75" customHeight="1">
      <c r="D1480" s="2"/>
      <c r="G1480" s="2"/>
      <c r="I1480" s="2"/>
      <c r="J1480" s="2"/>
      <c r="K1480" s="2"/>
      <c r="L1480" s="2"/>
      <c r="M1480" s="2"/>
      <c r="N1480" s="2"/>
      <c r="O1480" s="2"/>
      <c r="P1480" s="2"/>
      <c r="Q1480" s="2"/>
      <c r="R1480" s="2"/>
      <c r="S1480" s="2"/>
      <c r="T1480" s="2"/>
      <c r="U1480" s="2"/>
      <c r="V1480" s="2"/>
      <c r="W1480" s="2"/>
      <c r="X1480" s="2"/>
      <c r="Y1480" s="2"/>
      <c r="AB1480" s="2"/>
      <c r="AC1480" s="2"/>
      <c r="AD1480" s="2"/>
      <c r="AE1480" s="2"/>
      <c r="AF1480" s="2"/>
      <c r="AG1480" s="2"/>
      <c r="AH1480" s="2"/>
      <c r="AI1480" s="2"/>
      <c r="AJ1480" s="2"/>
      <c r="AK1480" s="2"/>
      <c r="BK1480" s="2"/>
      <c r="BL1480" s="2"/>
      <c r="BN1480" s="2"/>
      <c r="BO1480" s="2"/>
    </row>
    <row r="1481" ht="12.75" customHeight="1">
      <c r="D1481" s="2"/>
      <c r="G1481" s="2"/>
      <c r="I1481" s="2"/>
      <c r="J1481" s="2"/>
      <c r="K1481" s="2"/>
      <c r="L1481" s="2"/>
      <c r="M1481" s="2"/>
      <c r="N1481" s="2"/>
      <c r="O1481" s="2"/>
      <c r="P1481" s="2"/>
      <c r="Q1481" s="2"/>
      <c r="R1481" s="2"/>
      <c r="S1481" s="2"/>
      <c r="T1481" s="2"/>
      <c r="U1481" s="2"/>
      <c r="V1481" s="2"/>
      <c r="W1481" s="2"/>
      <c r="X1481" s="2"/>
      <c r="Y1481" s="2"/>
      <c r="AB1481" s="2"/>
      <c r="AC1481" s="2"/>
      <c r="AD1481" s="2"/>
      <c r="AE1481" s="2"/>
      <c r="AF1481" s="2"/>
      <c r="AG1481" s="2"/>
      <c r="AH1481" s="2"/>
      <c r="AI1481" s="2"/>
      <c r="AJ1481" s="2"/>
      <c r="AK1481" s="2"/>
      <c r="BK1481" s="2"/>
      <c r="BL1481" s="2"/>
      <c r="BN1481" s="2"/>
      <c r="BO1481" s="2"/>
    </row>
    <row r="1482" ht="12.75" customHeight="1">
      <c r="D1482" s="2"/>
      <c r="G1482" s="2"/>
      <c r="I1482" s="2"/>
      <c r="J1482" s="2"/>
      <c r="K1482" s="2"/>
      <c r="L1482" s="2"/>
      <c r="M1482" s="2"/>
      <c r="N1482" s="2"/>
      <c r="O1482" s="2"/>
      <c r="P1482" s="2"/>
      <c r="Q1482" s="2"/>
      <c r="R1482" s="2"/>
      <c r="S1482" s="2"/>
      <c r="T1482" s="2"/>
      <c r="U1482" s="2"/>
      <c r="V1482" s="2"/>
      <c r="W1482" s="2"/>
      <c r="X1482" s="2"/>
      <c r="Y1482" s="2"/>
      <c r="AB1482" s="2"/>
      <c r="AC1482" s="2"/>
      <c r="AD1482" s="2"/>
      <c r="AE1482" s="2"/>
      <c r="AF1482" s="2"/>
      <c r="AG1482" s="2"/>
      <c r="AH1482" s="2"/>
      <c r="AI1482" s="2"/>
      <c r="AJ1482" s="2"/>
      <c r="AK1482" s="2"/>
      <c r="BK1482" s="2"/>
      <c r="BL1482" s="2"/>
      <c r="BN1482" s="2"/>
      <c r="BO1482" s="2"/>
    </row>
    <row r="1483" ht="12.75" customHeight="1">
      <c r="D1483" s="2"/>
      <c r="G1483" s="2"/>
      <c r="I1483" s="2"/>
      <c r="J1483" s="2"/>
      <c r="K1483" s="2"/>
      <c r="L1483" s="2"/>
      <c r="M1483" s="2"/>
      <c r="N1483" s="2"/>
      <c r="O1483" s="2"/>
      <c r="P1483" s="2"/>
      <c r="Q1483" s="2"/>
      <c r="R1483" s="2"/>
      <c r="S1483" s="2"/>
      <c r="T1483" s="2"/>
      <c r="U1483" s="2"/>
      <c r="V1483" s="2"/>
      <c r="W1483" s="2"/>
      <c r="X1483" s="2"/>
      <c r="Y1483" s="2"/>
      <c r="AB1483" s="2"/>
      <c r="AC1483" s="2"/>
      <c r="AD1483" s="2"/>
      <c r="AE1483" s="2"/>
      <c r="AF1483" s="2"/>
      <c r="AG1483" s="2"/>
      <c r="AH1483" s="2"/>
      <c r="AI1483" s="2"/>
      <c r="AJ1483" s="2"/>
      <c r="AK1483" s="2"/>
      <c r="BK1483" s="2"/>
      <c r="BL1483" s="2"/>
      <c r="BN1483" s="2"/>
      <c r="BO1483" s="2"/>
    </row>
    <row r="1484" ht="12.75" customHeight="1">
      <c r="D1484" s="2"/>
      <c r="G1484" s="2"/>
      <c r="I1484" s="2"/>
      <c r="J1484" s="2"/>
      <c r="K1484" s="2"/>
      <c r="L1484" s="2"/>
      <c r="M1484" s="2"/>
      <c r="N1484" s="2"/>
      <c r="O1484" s="2"/>
      <c r="P1484" s="2"/>
      <c r="Q1484" s="2"/>
      <c r="R1484" s="2"/>
      <c r="S1484" s="2"/>
      <c r="T1484" s="2"/>
      <c r="U1484" s="2"/>
      <c r="V1484" s="2"/>
      <c r="W1484" s="2"/>
      <c r="X1484" s="2"/>
      <c r="Y1484" s="2"/>
      <c r="AB1484" s="2"/>
      <c r="AC1484" s="2"/>
      <c r="AD1484" s="2"/>
      <c r="AE1484" s="2"/>
      <c r="AF1484" s="2"/>
      <c r="AG1484" s="2"/>
      <c r="AH1484" s="2"/>
      <c r="AI1484" s="2"/>
      <c r="AJ1484" s="2"/>
      <c r="AK1484" s="2"/>
      <c r="BK1484" s="2"/>
      <c r="BL1484" s="2"/>
      <c r="BN1484" s="2"/>
      <c r="BO1484" s="2"/>
    </row>
    <row r="1485" ht="12.75" customHeight="1">
      <c r="D1485" s="2"/>
      <c r="G1485" s="2"/>
      <c r="I1485" s="2"/>
      <c r="J1485" s="2"/>
      <c r="K1485" s="2"/>
      <c r="L1485" s="2"/>
      <c r="M1485" s="2"/>
      <c r="N1485" s="2"/>
      <c r="O1485" s="2"/>
      <c r="P1485" s="2"/>
      <c r="Q1485" s="2"/>
      <c r="R1485" s="2"/>
      <c r="S1485" s="2"/>
      <c r="T1485" s="2"/>
      <c r="U1485" s="2"/>
      <c r="V1485" s="2"/>
      <c r="W1485" s="2"/>
      <c r="X1485" s="2"/>
      <c r="Y1485" s="2"/>
      <c r="AB1485" s="2"/>
      <c r="AC1485" s="2"/>
      <c r="AD1485" s="2"/>
      <c r="AE1485" s="2"/>
      <c r="AF1485" s="2"/>
      <c r="AG1485" s="2"/>
      <c r="AH1485" s="2"/>
      <c r="AI1485" s="2"/>
      <c r="AJ1485" s="2"/>
      <c r="AK1485" s="2"/>
      <c r="BK1485" s="2"/>
      <c r="BL1485" s="2"/>
      <c r="BN1485" s="2"/>
      <c r="BO1485" s="2"/>
    </row>
    <row r="1486" ht="12.75" customHeight="1">
      <c r="D1486" s="2"/>
      <c r="G1486" s="2"/>
      <c r="I1486" s="2"/>
      <c r="J1486" s="2"/>
      <c r="K1486" s="2"/>
      <c r="L1486" s="2"/>
      <c r="M1486" s="2"/>
      <c r="N1486" s="2"/>
      <c r="O1486" s="2"/>
      <c r="P1486" s="2"/>
      <c r="Q1486" s="2"/>
      <c r="R1486" s="2"/>
      <c r="S1486" s="2"/>
      <c r="T1486" s="2"/>
      <c r="U1486" s="2"/>
      <c r="V1486" s="2"/>
      <c r="W1486" s="2"/>
      <c r="X1486" s="2"/>
      <c r="Y1486" s="2"/>
      <c r="AB1486" s="2"/>
      <c r="AC1486" s="2"/>
      <c r="AD1486" s="2"/>
      <c r="AE1486" s="2"/>
      <c r="AF1486" s="2"/>
      <c r="AG1486" s="2"/>
      <c r="AH1486" s="2"/>
      <c r="AI1486" s="2"/>
      <c r="AJ1486" s="2"/>
      <c r="AK1486" s="2"/>
      <c r="BK1486" s="2"/>
      <c r="BL1486" s="2"/>
      <c r="BN1486" s="2"/>
      <c r="BO1486" s="2"/>
    </row>
    <row r="1487" ht="12.75" customHeight="1">
      <c r="D1487" s="2"/>
      <c r="G1487" s="2"/>
      <c r="I1487" s="2"/>
      <c r="J1487" s="2"/>
      <c r="K1487" s="2"/>
      <c r="L1487" s="2"/>
      <c r="M1487" s="2"/>
      <c r="N1487" s="2"/>
      <c r="O1487" s="2"/>
      <c r="P1487" s="2"/>
      <c r="Q1487" s="2"/>
      <c r="R1487" s="2"/>
      <c r="S1487" s="2"/>
      <c r="T1487" s="2"/>
      <c r="U1487" s="2"/>
      <c r="V1487" s="2"/>
      <c r="W1487" s="2"/>
      <c r="X1487" s="2"/>
      <c r="Y1487" s="2"/>
      <c r="AB1487" s="2"/>
      <c r="AC1487" s="2"/>
      <c r="AD1487" s="2"/>
      <c r="AE1487" s="2"/>
      <c r="AF1487" s="2"/>
      <c r="AG1487" s="2"/>
      <c r="AH1487" s="2"/>
      <c r="AI1487" s="2"/>
      <c r="AJ1487" s="2"/>
      <c r="AK1487" s="2"/>
      <c r="BK1487" s="2"/>
      <c r="BL1487" s="2"/>
      <c r="BN1487" s="2"/>
      <c r="BO1487" s="2"/>
    </row>
    <row r="1488" ht="12.75" customHeight="1">
      <c r="D1488" s="2"/>
      <c r="G1488" s="2"/>
      <c r="I1488" s="2"/>
      <c r="J1488" s="2"/>
      <c r="K1488" s="2"/>
      <c r="L1488" s="2"/>
      <c r="M1488" s="2"/>
      <c r="N1488" s="2"/>
      <c r="O1488" s="2"/>
      <c r="P1488" s="2"/>
      <c r="Q1488" s="2"/>
      <c r="R1488" s="2"/>
      <c r="S1488" s="2"/>
      <c r="T1488" s="2"/>
      <c r="U1488" s="2"/>
      <c r="V1488" s="2"/>
      <c r="W1488" s="2"/>
      <c r="X1488" s="2"/>
      <c r="Y1488" s="2"/>
      <c r="AB1488" s="2"/>
      <c r="AC1488" s="2"/>
      <c r="AD1488" s="2"/>
      <c r="AE1488" s="2"/>
      <c r="AF1488" s="2"/>
      <c r="AG1488" s="2"/>
      <c r="AH1488" s="2"/>
      <c r="AI1488" s="2"/>
      <c r="AJ1488" s="2"/>
      <c r="AK1488" s="2"/>
      <c r="BK1488" s="2"/>
      <c r="BL1488" s="2"/>
      <c r="BN1488" s="2"/>
      <c r="BO1488" s="2"/>
    </row>
    <row r="1489" ht="12.75" customHeight="1">
      <c r="D1489" s="2"/>
      <c r="G1489" s="2"/>
      <c r="I1489" s="2"/>
      <c r="J1489" s="2"/>
      <c r="K1489" s="2"/>
      <c r="L1489" s="2"/>
      <c r="M1489" s="2"/>
      <c r="N1489" s="2"/>
      <c r="O1489" s="2"/>
      <c r="P1489" s="2"/>
      <c r="Q1489" s="2"/>
      <c r="R1489" s="2"/>
      <c r="S1489" s="2"/>
      <c r="T1489" s="2"/>
      <c r="U1489" s="2"/>
      <c r="V1489" s="2"/>
      <c r="W1489" s="2"/>
      <c r="X1489" s="2"/>
      <c r="Y1489" s="2"/>
      <c r="AB1489" s="2"/>
      <c r="AC1489" s="2"/>
      <c r="AD1489" s="2"/>
      <c r="AE1489" s="2"/>
      <c r="AF1489" s="2"/>
      <c r="AG1489" s="2"/>
      <c r="AH1489" s="2"/>
      <c r="AI1489" s="2"/>
      <c r="AJ1489" s="2"/>
      <c r="AK1489" s="2"/>
      <c r="BK1489" s="2"/>
      <c r="BL1489" s="2"/>
      <c r="BN1489" s="2"/>
      <c r="BO1489" s="2"/>
    </row>
    <row r="1490" ht="12.75" customHeight="1">
      <c r="D1490" s="2"/>
      <c r="G1490" s="2"/>
      <c r="I1490" s="2"/>
      <c r="J1490" s="2"/>
      <c r="K1490" s="2"/>
      <c r="L1490" s="2"/>
      <c r="M1490" s="2"/>
      <c r="N1490" s="2"/>
      <c r="O1490" s="2"/>
      <c r="P1490" s="2"/>
      <c r="Q1490" s="2"/>
      <c r="R1490" s="2"/>
      <c r="S1490" s="2"/>
      <c r="T1490" s="2"/>
      <c r="U1490" s="2"/>
      <c r="V1490" s="2"/>
      <c r="W1490" s="2"/>
      <c r="X1490" s="2"/>
      <c r="Y1490" s="2"/>
      <c r="AB1490" s="2"/>
      <c r="AC1490" s="2"/>
      <c r="AD1490" s="2"/>
      <c r="AE1490" s="2"/>
      <c r="AF1490" s="2"/>
      <c r="AG1490" s="2"/>
      <c r="AH1490" s="2"/>
      <c r="AI1490" s="2"/>
      <c r="AJ1490" s="2"/>
      <c r="AK1490" s="2"/>
      <c r="BK1490" s="2"/>
      <c r="BL1490" s="2"/>
      <c r="BN1490" s="2"/>
      <c r="BO1490" s="2"/>
    </row>
    <row r="1491" ht="12.75" customHeight="1">
      <c r="D1491" s="2"/>
      <c r="G1491" s="2"/>
      <c r="I1491" s="2"/>
      <c r="J1491" s="2"/>
      <c r="K1491" s="2"/>
      <c r="L1491" s="2"/>
      <c r="M1491" s="2"/>
      <c r="N1491" s="2"/>
      <c r="O1491" s="2"/>
      <c r="P1491" s="2"/>
      <c r="Q1491" s="2"/>
      <c r="R1491" s="2"/>
      <c r="S1491" s="2"/>
      <c r="T1491" s="2"/>
      <c r="U1491" s="2"/>
      <c r="V1491" s="2"/>
      <c r="W1491" s="2"/>
      <c r="X1491" s="2"/>
      <c r="Y1491" s="2"/>
      <c r="AB1491" s="2"/>
      <c r="AC1491" s="2"/>
      <c r="AD1491" s="2"/>
      <c r="AE1491" s="2"/>
      <c r="AF1491" s="2"/>
      <c r="AG1491" s="2"/>
      <c r="AH1491" s="2"/>
      <c r="AI1491" s="2"/>
      <c r="AJ1491" s="2"/>
      <c r="AK1491" s="2"/>
      <c r="BK1491" s="2"/>
      <c r="BL1491" s="2"/>
      <c r="BN1491" s="2"/>
      <c r="BO1491" s="2"/>
    </row>
    <row r="1492" ht="12.75" customHeight="1">
      <c r="D1492" s="2"/>
      <c r="G1492" s="2"/>
      <c r="I1492" s="2"/>
      <c r="J1492" s="2"/>
      <c r="K1492" s="2"/>
      <c r="L1492" s="2"/>
      <c r="M1492" s="2"/>
      <c r="N1492" s="2"/>
      <c r="O1492" s="2"/>
      <c r="P1492" s="2"/>
      <c r="Q1492" s="2"/>
      <c r="R1492" s="2"/>
      <c r="S1492" s="2"/>
      <c r="T1492" s="2"/>
      <c r="U1492" s="2"/>
      <c r="V1492" s="2"/>
      <c r="W1492" s="2"/>
      <c r="X1492" s="2"/>
      <c r="Y1492" s="2"/>
      <c r="AB1492" s="2"/>
      <c r="AC1492" s="2"/>
      <c r="AD1492" s="2"/>
      <c r="AE1492" s="2"/>
      <c r="AF1492" s="2"/>
      <c r="AG1492" s="2"/>
      <c r="AH1492" s="2"/>
      <c r="AI1492" s="2"/>
      <c r="AJ1492" s="2"/>
      <c r="AK1492" s="2"/>
      <c r="BK1492" s="2"/>
      <c r="BL1492" s="2"/>
      <c r="BN1492" s="2"/>
      <c r="BO1492" s="2"/>
    </row>
    <row r="1493" ht="12.75" customHeight="1">
      <c r="D1493" s="2"/>
      <c r="G1493" s="2"/>
      <c r="I1493" s="2"/>
      <c r="J1493" s="2"/>
      <c r="K1493" s="2"/>
      <c r="L1493" s="2"/>
      <c r="M1493" s="2"/>
      <c r="N1493" s="2"/>
      <c r="O1493" s="2"/>
      <c r="P1493" s="2"/>
      <c r="Q1493" s="2"/>
      <c r="R1493" s="2"/>
      <c r="S1493" s="2"/>
      <c r="T1493" s="2"/>
      <c r="U1493" s="2"/>
      <c r="V1493" s="2"/>
      <c r="W1493" s="2"/>
      <c r="X1493" s="2"/>
      <c r="Y1493" s="2"/>
      <c r="AB1493" s="2"/>
      <c r="AC1493" s="2"/>
      <c r="AD1493" s="2"/>
      <c r="AE1493" s="2"/>
      <c r="AF1493" s="2"/>
      <c r="AG1493" s="2"/>
      <c r="AH1493" s="2"/>
      <c r="AI1493" s="2"/>
      <c r="AJ1493" s="2"/>
      <c r="AK1493" s="2"/>
      <c r="BK1493" s="2"/>
      <c r="BL1493" s="2"/>
      <c r="BN1493" s="2"/>
      <c r="BO1493" s="2"/>
    </row>
    <row r="1494" ht="12.75" customHeight="1">
      <c r="D1494" s="2"/>
      <c r="G1494" s="2"/>
      <c r="I1494" s="2"/>
      <c r="J1494" s="2"/>
      <c r="K1494" s="2"/>
      <c r="L1494" s="2"/>
      <c r="M1494" s="2"/>
      <c r="N1494" s="2"/>
      <c r="O1494" s="2"/>
      <c r="P1494" s="2"/>
      <c r="Q1494" s="2"/>
      <c r="R1494" s="2"/>
      <c r="S1494" s="2"/>
      <c r="T1494" s="2"/>
      <c r="U1494" s="2"/>
      <c r="V1494" s="2"/>
      <c r="W1494" s="2"/>
      <c r="X1494" s="2"/>
      <c r="Y1494" s="2"/>
      <c r="AB1494" s="2"/>
      <c r="AC1494" s="2"/>
      <c r="AD1494" s="2"/>
      <c r="AE1494" s="2"/>
      <c r="AF1494" s="2"/>
      <c r="AG1494" s="2"/>
      <c r="AH1494" s="2"/>
      <c r="AI1494" s="2"/>
      <c r="AJ1494" s="2"/>
      <c r="AK1494" s="2"/>
      <c r="BK1494" s="2"/>
      <c r="BL1494" s="2"/>
      <c r="BN1494" s="2"/>
      <c r="BO1494" s="2"/>
    </row>
    <row r="1495" ht="12.75" customHeight="1">
      <c r="D1495" s="2"/>
      <c r="G1495" s="2"/>
      <c r="I1495" s="2"/>
      <c r="J1495" s="2"/>
      <c r="K1495" s="2"/>
      <c r="L1495" s="2"/>
      <c r="M1495" s="2"/>
      <c r="N1495" s="2"/>
      <c r="O1495" s="2"/>
      <c r="P1495" s="2"/>
      <c r="Q1495" s="2"/>
      <c r="R1495" s="2"/>
      <c r="S1495" s="2"/>
      <c r="T1495" s="2"/>
      <c r="U1495" s="2"/>
      <c r="V1495" s="2"/>
      <c r="W1495" s="2"/>
      <c r="X1495" s="2"/>
      <c r="Y1495" s="2"/>
      <c r="AB1495" s="2"/>
      <c r="AC1495" s="2"/>
      <c r="AD1495" s="2"/>
      <c r="AE1495" s="2"/>
      <c r="AF1495" s="2"/>
      <c r="AG1495" s="2"/>
      <c r="AH1495" s="2"/>
      <c r="AI1495" s="2"/>
      <c r="AJ1495" s="2"/>
      <c r="AK1495" s="2"/>
      <c r="BK1495" s="2"/>
      <c r="BL1495" s="2"/>
      <c r="BN1495" s="2"/>
      <c r="BO1495" s="2"/>
    </row>
    <row r="1496" ht="12.75" customHeight="1">
      <c r="D1496" s="2"/>
      <c r="G1496" s="2"/>
      <c r="I1496" s="2"/>
      <c r="J1496" s="2"/>
      <c r="K1496" s="2"/>
      <c r="L1496" s="2"/>
      <c r="M1496" s="2"/>
      <c r="N1496" s="2"/>
      <c r="O1496" s="2"/>
      <c r="P1496" s="2"/>
      <c r="Q1496" s="2"/>
      <c r="R1496" s="2"/>
      <c r="S1496" s="2"/>
      <c r="T1496" s="2"/>
      <c r="U1496" s="2"/>
      <c r="V1496" s="2"/>
      <c r="W1496" s="2"/>
      <c r="X1496" s="2"/>
      <c r="Y1496" s="2"/>
      <c r="AB1496" s="2"/>
      <c r="AC1496" s="2"/>
      <c r="AD1496" s="2"/>
      <c r="AE1496" s="2"/>
      <c r="AF1496" s="2"/>
      <c r="AG1496" s="2"/>
      <c r="AH1496" s="2"/>
      <c r="AI1496" s="2"/>
      <c r="AJ1496" s="2"/>
      <c r="AK1496" s="2"/>
      <c r="BK1496" s="2"/>
      <c r="BL1496" s="2"/>
      <c r="BN1496" s="2"/>
      <c r="BO1496" s="2"/>
    </row>
    <row r="1497" ht="12.75" customHeight="1">
      <c r="D1497" s="2"/>
      <c r="G1497" s="2"/>
      <c r="I1497" s="2"/>
      <c r="J1497" s="2"/>
      <c r="K1497" s="2"/>
      <c r="L1497" s="2"/>
      <c r="M1497" s="2"/>
      <c r="N1497" s="2"/>
      <c r="O1497" s="2"/>
      <c r="P1497" s="2"/>
      <c r="Q1497" s="2"/>
      <c r="R1497" s="2"/>
      <c r="S1497" s="2"/>
      <c r="T1497" s="2"/>
      <c r="U1497" s="2"/>
      <c r="V1497" s="2"/>
      <c r="W1497" s="2"/>
      <c r="X1497" s="2"/>
      <c r="Y1497" s="2"/>
      <c r="AB1497" s="2"/>
      <c r="AC1497" s="2"/>
      <c r="AD1497" s="2"/>
      <c r="AE1497" s="2"/>
      <c r="AF1497" s="2"/>
      <c r="AG1497" s="2"/>
      <c r="AH1497" s="2"/>
      <c r="AI1497" s="2"/>
      <c r="AJ1497" s="2"/>
      <c r="AK1497" s="2"/>
      <c r="BK1497" s="2"/>
      <c r="BL1497" s="2"/>
      <c r="BN1497" s="2"/>
      <c r="BO1497" s="2"/>
    </row>
    <row r="1498" ht="12.75" customHeight="1">
      <c r="D1498" s="2"/>
      <c r="G1498" s="2"/>
      <c r="I1498" s="2"/>
      <c r="J1498" s="2"/>
      <c r="K1498" s="2"/>
      <c r="L1498" s="2"/>
      <c r="M1498" s="2"/>
      <c r="N1498" s="2"/>
      <c r="O1498" s="2"/>
      <c r="P1498" s="2"/>
      <c r="Q1498" s="2"/>
      <c r="R1498" s="2"/>
      <c r="S1498" s="2"/>
      <c r="T1498" s="2"/>
      <c r="U1498" s="2"/>
      <c r="V1498" s="2"/>
      <c r="W1498" s="2"/>
      <c r="X1498" s="2"/>
      <c r="Y1498" s="2"/>
      <c r="AB1498" s="2"/>
      <c r="AC1498" s="2"/>
      <c r="AD1498" s="2"/>
      <c r="AE1498" s="2"/>
      <c r="AF1498" s="2"/>
      <c r="AG1498" s="2"/>
      <c r="AH1498" s="2"/>
      <c r="AI1498" s="2"/>
      <c r="AJ1498" s="2"/>
      <c r="AK1498" s="2"/>
      <c r="BK1498" s="2"/>
      <c r="BL1498" s="2"/>
      <c r="BN1498" s="2"/>
      <c r="BO1498" s="2"/>
    </row>
    <row r="1499" ht="12.75" customHeight="1">
      <c r="D1499" s="2"/>
      <c r="G1499" s="2"/>
      <c r="I1499" s="2"/>
      <c r="J1499" s="2"/>
      <c r="K1499" s="2"/>
      <c r="L1499" s="2"/>
      <c r="M1499" s="2"/>
      <c r="N1499" s="2"/>
      <c r="O1499" s="2"/>
      <c r="P1499" s="2"/>
      <c r="Q1499" s="2"/>
      <c r="R1499" s="2"/>
      <c r="S1499" s="2"/>
      <c r="T1499" s="2"/>
      <c r="U1499" s="2"/>
      <c r="V1499" s="2"/>
      <c r="W1499" s="2"/>
      <c r="X1499" s="2"/>
      <c r="Y1499" s="2"/>
      <c r="AB1499" s="2"/>
      <c r="AC1499" s="2"/>
      <c r="AD1499" s="2"/>
      <c r="AE1499" s="2"/>
      <c r="AF1499" s="2"/>
      <c r="AG1499" s="2"/>
      <c r="AH1499" s="2"/>
      <c r="AI1499" s="2"/>
      <c r="AJ1499" s="2"/>
      <c r="AK1499" s="2"/>
      <c r="BK1499" s="2"/>
      <c r="BL1499" s="2"/>
      <c r="BN1499" s="2"/>
      <c r="BO1499" s="2"/>
    </row>
    <row r="1500" ht="12.75" customHeight="1">
      <c r="D1500" s="2"/>
      <c r="G1500" s="2"/>
      <c r="I1500" s="2"/>
      <c r="J1500" s="2"/>
      <c r="K1500" s="2"/>
      <c r="L1500" s="2"/>
      <c r="M1500" s="2"/>
      <c r="N1500" s="2"/>
      <c r="O1500" s="2"/>
      <c r="P1500" s="2"/>
      <c r="Q1500" s="2"/>
      <c r="R1500" s="2"/>
      <c r="S1500" s="2"/>
      <c r="T1500" s="2"/>
      <c r="U1500" s="2"/>
      <c r="V1500" s="2"/>
      <c r="W1500" s="2"/>
      <c r="X1500" s="2"/>
      <c r="Y1500" s="2"/>
      <c r="AB1500" s="2"/>
      <c r="AC1500" s="2"/>
      <c r="AD1500" s="2"/>
      <c r="AE1500" s="2"/>
      <c r="AF1500" s="2"/>
      <c r="AG1500" s="2"/>
      <c r="AH1500" s="2"/>
      <c r="AI1500" s="2"/>
      <c r="AJ1500" s="2"/>
      <c r="AK1500" s="2"/>
      <c r="BK1500" s="2"/>
      <c r="BL1500" s="2"/>
      <c r="BN1500" s="2"/>
      <c r="BO1500" s="2"/>
    </row>
    <row r="1501" ht="12.75" customHeight="1">
      <c r="D1501" s="2"/>
      <c r="G1501" s="2"/>
      <c r="I1501" s="2"/>
      <c r="J1501" s="2"/>
      <c r="K1501" s="2"/>
      <c r="L1501" s="2"/>
      <c r="M1501" s="2"/>
      <c r="N1501" s="2"/>
      <c r="O1501" s="2"/>
      <c r="P1501" s="2"/>
      <c r="Q1501" s="2"/>
      <c r="R1501" s="2"/>
      <c r="S1501" s="2"/>
      <c r="T1501" s="2"/>
      <c r="U1501" s="2"/>
      <c r="V1501" s="2"/>
      <c r="W1501" s="2"/>
      <c r="X1501" s="2"/>
      <c r="Y1501" s="2"/>
      <c r="AB1501" s="2"/>
      <c r="AC1501" s="2"/>
      <c r="AD1501" s="2"/>
      <c r="AE1501" s="2"/>
      <c r="AF1501" s="2"/>
      <c r="AG1501" s="2"/>
      <c r="AH1501" s="2"/>
      <c r="AI1501" s="2"/>
      <c r="AJ1501" s="2"/>
      <c r="AK1501" s="2"/>
      <c r="BK1501" s="2"/>
      <c r="BL1501" s="2"/>
      <c r="BN1501" s="2"/>
      <c r="BO1501" s="2"/>
    </row>
    <row r="1502" ht="12.75" customHeight="1">
      <c r="D1502" s="2"/>
      <c r="G1502" s="2"/>
      <c r="I1502" s="2"/>
      <c r="J1502" s="2"/>
      <c r="K1502" s="2"/>
      <c r="L1502" s="2"/>
      <c r="M1502" s="2"/>
      <c r="N1502" s="2"/>
      <c r="O1502" s="2"/>
      <c r="P1502" s="2"/>
      <c r="Q1502" s="2"/>
      <c r="R1502" s="2"/>
      <c r="S1502" s="2"/>
      <c r="T1502" s="2"/>
      <c r="U1502" s="2"/>
      <c r="V1502" s="2"/>
      <c r="W1502" s="2"/>
      <c r="X1502" s="2"/>
      <c r="Y1502" s="2"/>
      <c r="AB1502" s="2"/>
      <c r="AC1502" s="2"/>
      <c r="AD1502" s="2"/>
      <c r="AE1502" s="2"/>
      <c r="AF1502" s="2"/>
      <c r="AG1502" s="2"/>
      <c r="AH1502" s="2"/>
      <c r="AI1502" s="2"/>
      <c r="AJ1502" s="2"/>
      <c r="AK1502" s="2"/>
      <c r="BK1502" s="2"/>
      <c r="BL1502" s="2"/>
      <c r="BN1502" s="2"/>
      <c r="BO1502" s="2"/>
    </row>
    <row r="1503" ht="12.75" customHeight="1">
      <c r="D1503" s="2"/>
      <c r="G1503" s="2"/>
      <c r="I1503" s="2"/>
      <c r="J1503" s="2"/>
      <c r="K1503" s="2"/>
      <c r="L1503" s="2"/>
      <c r="M1503" s="2"/>
      <c r="N1503" s="2"/>
      <c r="O1503" s="2"/>
      <c r="P1503" s="2"/>
      <c r="Q1503" s="2"/>
      <c r="R1503" s="2"/>
      <c r="S1503" s="2"/>
      <c r="T1503" s="2"/>
      <c r="U1503" s="2"/>
      <c r="V1503" s="2"/>
      <c r="W1503" s="2"/>
      <c r="X1503" s="2"/>
      <c r="Y1503" s="2"/>
      <c r="AB1503" s="2"/>
      <c r="AC1503" s="2"/>
      <c r="AD1503" s="2"/>
      <c r="AE1503" s="2"/>
      <c r="AF1503" s="2"/>
      <c r="AG1503" s="2"/>
      <c r="AH1503" s="2"/>
      <c r="AI1503" s="2"/>
      <c r="AJ1503" s="2"/>
      <c r="AK1503" s="2"/>
      <c r="BK1503" s="2"/>
      <c r="BL1503" s="2"/>
      <c r="BN1503" s="2"/>
      <c r="BO1503" s="2"/>
    </row>
    <row r="1504" ht="12.75" customHeight="1">
      <c r="D1504" s="2"/>
      <c r="G1504" s="2"/>
      <c r="I1504" s="2"/>
      <c r="J1504" s="2"/>
      <c r="K1504" s="2"/>
      <c r="L1504" s="2"/>
      <c r="M1504" s="2"/>
      <c r="N1504" s="2"/>
      <c r="O1504" s="2"/>
      <c r="P1504" s="2"/>
      <c r="Q1504" s="2"/>
      <c r="R1504" s="2"/>
      <c r="S1504" s="2"/>
      <c r="T1504" s="2"/>
      <c r="U1504" s="2"/>
      <c r="V1504" s="2"/>
      <c r="W1504" s="2"/>
      <c r="X1504" s="2"/>
      <c r="Y1504" s="2"/>
      <c r="AB1504" s="2"/>
      <c r="AC1504" s="2"/>
      <c r="AD1504" s="2"/>
      <c r="AE1504" s="2"/>
      <c r="AF1504" s="2"/>
      <c r="AG1504" s="2"/>
      <c r="AH1504" s="2"/>
      <c r="AI1504" s="2"/>
      <c r="AJ1504" s="2"/>
      <c r="AK1504" s="2"/>
      <c r="BK1504" s="2"/>
      <c r="BL1504" s="2"/>
      <c r="BN1504" s="2"/>
      <c r="BO1504" s="2"/>
    </row>
    <row r="1505" ht="12.75" customHeight="1">
      <c r="D1505" s="2"/>
      <c r="G1505" s="2"/>
      <c r="I1505" s="2"/>
      <c r="J1505" s="2"/>
      <c r="K1505" s="2"/>
      <c r="L1505" s="2"/>
      <c r="M1505" s="2"/>
      <c r="N1505" s="2"/>
      <c r="O1505" s="2"/>
      <c r="P1505" s="2"/>
      <c r="Q1505" s="2"/>
      <c r="R1505" s="2"/>
      <c r="S1505" s="2"/>
      <c r="T1505" s="2"/>
      <c r="U1505" s="2"/>
      <c r="V1505" s="2"/>
      <c r="W1505" s="2"/>
      <c r="X1505" s="2"/>
      <c r="Y1505" s="2"/>
      <c r="AB1505" s="2"/>
      <c r="AC1505" s="2"/>
      <c r="AD1505" s="2"/>
      <c r="AE1505" s="2"/>
      <c r="AF1505" s="2"/>
      <c r="AG1505" s="2"/>
      <c r="AH1505" s="2"/>
      <c r="AI1505" s="2"/>
      <c r="AJ1505" s="2"/>
      <c r="AK1505" s="2"/>
      <c r="BK1505" s="2"/>
      <c r="BL1505" s="2"/>
      <c r="BN1505" s="2"/>
      <c r="BO1505" s="2"/>
    </row>
    <row r="1506" ht="12.75" customHeight="1">
      <c r="D1506" s="2"/>
      <c r="G1506" s="2"/>
      <c r="I1506" s="2"/>
      <c r="J1506" s="2"/>
      <c r="K1506" s="2"/>
      <c r="L1506" s="2"/>
      <c r="M1506" s="2"/>
      <c r="N1506" s="2"/>
      <c r="O1506" s="2"/>
      <c r="P1506" s="2"/>
      <c r="Q1506" s="2"/>
      <c r="R1506" s="2"/>
      <c r="S1506" s="2"/>
      <c r="T1506" s="2"/>
      <c r="U1506" s="2"/>
      <c r="V1506" s="2"/>
      <c r="W1506" s="2"/>
      <c r="X1506" s="2"/>
      <c r="Y1506" s="2"/>
      <c r="AB1506" s="2"/>
      <c r="AC1506" s="2"/>
      <c r="AD1506" s="2"/>
      <c r="AE1506" s="2"/>
      <c r="AF1506" s="2"/>
      <c r="AG1506" s="2"/>
      <c r="AH1506" s="2"/>
      <c r="AI1506" s="2"/>
      <c r="AJ1506" s="2"/>
      <c r="AK1506" s="2"/>
      <c r="BK1506" s="2"/>
      <c r="BL1506" s="2"/>
      <c r="BN1506" s="2"/>
      <c r="BO1506" s="2"/>
    </row>
    <row r="1507" ht="12.75" customHeight="1">
      <c r="D1507" s="2"/>
      <c r="G1507" s="2"/>
      <c r="I1507" s="2"/>
      <c r="J1507" s="2"/>
      <c r="K1507" s="2"/>
      <c r="L1507" s="2"/>
      <c r="M1507" s="2"/>
      <c r="N1507" s="2"/>
      <c r="O1507" s="2"/>
      <c r="P1507" s="2"/>
      <c r="Q1507" s="2"/>
      <c r="R1507" s="2"/>
      <c r="S1507" s="2"/>
      <c r="T1507" s="2"/>
      <c r="U1507" s="2"/>
      <c r="V1507" s="2"/>
      <c r="W1507" s="2"/>
      <c r="X1507" s="2"/>
      <c r="Y1507" s="2"/>
      <c r="AB1507" s="2"/>
      <c r="AC1507" s="2"/>
      <c r="AD1507" s="2"/>
      <c r="AE1507" s="2"/>
      <c r="AF1507" s="2"/>
      <c r="AG1507" s="2"/>
      <c r="AH1507" s="2"/>
      <c r="AI1507" s="2"/>
      <c r="AJ1507" s="2"/>
      <c r="AK1507" s="2"/>
      <c r="BK1507" s="2"/>
      <c r="BL1507" s="2"/>
      <c r="BN1507" s="2"/>
      <c r="BO1507" s="2"/>
    </row>
    <row r="1508" ht="12.75" customHeight="1">
      <c r="D1508" s="2"/>
      <c r="G1508" s="2"/>
      <c r="I1508" s="2"/>
      <c r="J1508" s="2"/>
      <c r="K1508" s="2"/>
      <c r="L1508" s="2"/>
      <c r="M1508" s="2"/>
      <c r="N1508" s="2"/>
      <c r="O1508" s="2"/>
      <c r="P1508" s="2"/>
      <c r="Q1508" s="2"/>
      <c r="R1508" s="2"/>
      <c r="S1508" s="2"/>
      <c r="T1508" s="2"/>
      <c r="U1508" s="2"/>
      <c r="V1508" s="2"/>
      <c r="W1508" s="2"/>
      <c r="X1508" s="2"/>
      <c r="Y1508" s="2"/>
      <c r="AB1508" s="2"/>
      <c r="AC1508" s="2"/>
      <c r="AD1508" s="2"/>
      <c r="AE1508" s="2"/>
      <c r="AF1508" s="2"/>
      <c r="AG1508" s="2"/>
      <c r="AH1508" s="2"/>
      <c r="AI1508" s="2"/>
      <c r="AJ1508" s="2"/>
      <c r="AK1508" s="2"/>
      <c r="BK1508" s="2"/>
      <c r="BL1508" s="2"/>
      <c r="BN1508" s="2"/>
      <c r="BO1508" s="2"/>
    </row>
    <row r="1509" ht="12.75" customHeight="1">
      <c r="D1509" s="2"/>
      <c r="G1509" s="2"/>
      <c r="I1509" s="2"/>
      <c r="J1509" s="2"/>
      <c r="K1509" s="2"/>
      <c r="L1509" s="2"/>
      <c r="M1509" s="2"/>
      <c r="N1509" s="2"/>
      <c r="O1509" s="2"/>
      <c r="P1509" s="2"/>
      <c r="Q1509" s="2"/>
      <c r="R1509" s="2"/>
      <c r="S1509" s="2"/>
      <c r="T1509" s="2"/>
      <c r="U1509" s="2"/>
      <c r="V1509" s="2"/>
      <c r="W1509" s="2"/>
      <c r="X1509" s="2"/>
      <c r="Y1509" s="2"/>
      <c r="AB1509" s="2"/>
      <c r="AC1509" s="2"/>
      <c r="AD1509" s="2"/>
      <c r="AE1509" s="2"/>
      <c r="AF1509" s="2"/>
      <c r="AG1509" s="2"/>
      <c r="AH1509" s="2"/>
      <c r="AI1509" s="2"/>
      <c r="AJ1509" s="2"/>
      <c r="AK1509" s="2"/>
      <c r="BK1509" s="2"/>
      <c r="BL1509" s="2"/>
      <c r="BN1509" s="2"/>
      <c r="BO1509" s="2"/>
    </row>
    <row r="1510" ht="12.75" customHeight="1">
      <c r="D1510" s="2"/>
      <c r="G1510" s="2"/>
      <c r="I1510" s="2"/>
      <c r="J1510" s="2"/>
      <c r="K1510" s="2"/>
      <c r="L1510" s="2"/>
      <c r="M1510" s="2"/>
      <c r="N1510" s="2"/>
      <c r="O1510" s="2"/>
      <c r="P1510" s="2"/>
      <c r="Q1510" s="2"/>
      <c r="R1510" s="2"/>
      <c r="S1510" s="2"/>
      <c r="T1510" s="2"/>
      <c r="U1510" s="2"/>
      <c r="V1510" s="2"/>
      <c r="W1510" s="2"/>
      <c r="X1510" s="2"/>
      <c r="Y1510" s="2"/>
      <c r="AB1510" s="2"/>
      <c r="AC1510" s="2"/>
      <c r="AD1510" s="2"/>
      <c r="AE1510" s="2"/>
      <c r="AF1510" s="2"/>
      <c r="AG1510" s="2"/>
      <c r="AH1510" s="2"/>
      <c r="AI1510" s="2"/>
      <c r="AJ1510" s="2"/>
      <c r="AK1510" s="2"/>
      <c r="BK1510" s="2"/>
      <c r="BL1510" s="2"/>
      <c r="BN1510" s="2"/>
      <c r="BO1510" s="2"/>
    </row>
    <row r="1511" ht="12.75" customHeight="1">
      <c r="D1511" s="2"/>
      <c r="G1511" s="2"/>
      <c r="I1511" s="2"/>
      <c r="J1511" s="2"/>
      <c r="K1511" s="2"/>
      <c r="L1511" s="2"/>
      <c r="M1511" s="2"/>
      <c r="N1511" s="2"/>
      <c r="O1511" s="2"/>
      <c r="P1511" s="2"/>
      <c r="Q1511" s="2"/>
      <c r="R1511" s="2"/>
      <c r="S1511" s="2"/>
      <c r="T1511" s="2"/>
      <c r="U1511" s="2"/>
      <c r="V1511" s="2"/>
      <c r="W1511" s="2"/>
      <c r="X1511" s="2"/>
      <c r="Y1511" s="2"/>
      <c r="AB1511" s="2"/>
      <c r="AC1511" s="2"/>
      <c r="AD1511" s="2"/>
      <c r="AE1511" s="2"/>
      <c r="AF1511" s="2"/>
      <c r="AG1511" s="2"/>
      <c r="AH1511" s="2"/>
      <c r="AI1511" s="2"/>
      <c r="AJ1511" s="2"/>
      <c r="AK1511" s="2"/>
      <c r="BK1511" s="2"/>
      <c r="BL1511" s="2"/>
      <c r="BN1511" s="2"/>
      <c r="BO1511" s="2"/>
    </row>
    <row r="1512" ht="12.75" customHeight="1">
      <c r="D1512" s="2"/>
      <c r="G1512" s="2"/>
      <c r="I1512" s="2"/>
      <c r="J1512" s="2"/>
      <c r="K1512" s="2"/>
      <c r="L1512" s="2"/>
      <c r="M1512" s="2"/>
      <c r="N1512" s="2"/>
      <c r="O1512" s="2"/>
      <c r="P1512" s="2"/>
      <c r="Q1512" s="2"/>
      <c r="R1512" s="2"/>
      <c r="S1512" s="2"/>
      <c r="T1512" s="2"/>
      <c r="U1512" s="2"/>
      <c r="V1512" s="2"/>
      <c r="W1512" s="2"/>
      <c r="X1512" s="2"/>
      <c r="Y1512" s="2"/>
      <c r="AB1512" s="2"/>
      <c r="AC1512" s="2"/>
      <c r="AD1512" s="2"/>
      <c r="AE1512" s="2"/>
      <c r="AF1512" s="2"/>
      <c r="AG1512" s="2"/>
      <c r="AH1512" s="2"/>
      <c r="AI1512" s="2"/>
      <c r="AJ1512" s="2"/>
      <c r="AK1512" s="2"/>
      <c r="BK1512" s="2"/>
      <c r="BL1512" s="2"/>
      <c r="BN1512" s="2"/>
      <c r="BO1512" s="2"/>
    </row>
    <row r="1513" ht="12.75" customHeight="1">
      <c r="D1513" s="2"/>
      <c r="G1513" s="2"/>
      <c r="I1513" s="2"/>
      <c r="J1513" s="2"/>
      <c r="K1513" s="2"/>
      <c r="L1513" s="2"/>
      <c r="M1513" s="2"/>
      <c r="N1513" s="2"/>
      <c r="O1513" s="2"/>
      <c r="P1513" s="2"/>
      <c r="Q1513" s="2"/>
      <c r="R1513" s="2"/>
      <c r="S1513" s="2"/>
      <c r="T1513" s="2"/>
      <c r="U1513" s="2"/>
      <c r="V1513" s="2"/>
      <c r="W1513" s="2"/>
      <c r="X1513" s="2"/>
      <c r="Y1513" s="2"/>
      <c r="AB1513" s="2"/>
      <c r="AC1513" s="2"/>
      <c r="AD1513" s="2"/>
      <c r="AE1513" s="2"/>
      <c r="AF1513" s="2"/>
      <c r="AG1513" s="2"/>
      <c r="AH1513" s="2"/>
      <c r="AI1513" s="2"/>
      <c r="AJ1513" s="2"/>
      <c r="AK1513" s="2"/>
      <c r="BK1513" s="2"/>
      <c r="BL1513" s="2"/>
      <c r="BN1513" s="2"/>
      <c r="BO1513" s="2"/>
    </row>
    <row r="1514" ht="12.75" customHeight="1">
      <c r="D1514" s="2"/>
      <c r="G1514" s="2"/>
      <c r="I1514" s="2"/>
      <c r="J1514" s="2"/>
      <c r="K1514" s="2"/>
      <c r="L1514" s="2"/>
      <c r="M1514" s="2"/>
      <c r="N1514" s="2"/>
      <c r="O1514" s="2"/>
      <c r="P1514" s="2"/>
      <c r="Q1514" s="2"/>
      <c r="R1514" s="2"/>
      <c r="S1514" s="2"/>
      <c r="T1514" s="2"/>
      <c r="U1514" s="2"/>
      <c r="V1514" s="2"/>
      <c r="W1514" s="2"/>
      <c r="X1514" s="2"/>
      <c r="Y1514" s="2"/>
      <c r="AB1514" s="2"/>
      <c r="AC1514" s="2"/>
      <c r="AD1514" s="2"/>
      <c r="AE1514" s="2"/>
      <c r="AF1514" s="2"/>
      <c r="AG1514" s="2"/>
      <c r="AH1514" s="2"/>
      <c r="AI1514" s="2"/>
      <c r="AJ1514" s="2"/>
      <c r="AK1514" s="2"/>
      <c r="BK1514" s="2"/>
      <c r="BL1514" s="2"/>
      <c r="BN1514" s="2"/>
      <c r="BO1514" s="2"/>
    </row>
    <row r="1515" ht="12.75" customHeight="1">
      <c r="D1515" s="2"/>
      <c r="G1515" s="2"/>
      <c r="I1515" s="2"/>
      <c r="J1515" s="2"/>
      <c r="K1515" s="2"/>
      <c r="L1515" s="2"/>
      <c r="M1515" s="2"/>
      <c r="N1515" s="2"/>
      <c r="O1515" s="2"/>
      <c r="P1515" s="2"/>
      <c r="Q1515" s="2"/>
      <c r="R1515" s="2"/>
      <c r="S1515" s="2"/>
      <c r="T1515" s="2"/>
      <c r="U1515" s="2"/>
      <c r="V1515" s="2"/>
      <c r="W1515" s="2"/>
      <c r="X1515" s="2"/>
      <c r="Y1515" s="2"/>
      <c r="AB1515" s="2"/>
      <c r="AC1515" s="2"/>
      <c r="AD1515" s="2"/>
      <c r="AE1515" s="2"/>
      <c r="AF1515" s="2"/>
      <c r="AG1515" s="2"/>
      <c r="AH1515" s="2"/>
      <c r="AI1515" s="2"/>
      <c r="AJ1515" s="2"/>
      <c r="AK1515" s="2"/>
      <c r="BK1515" s="2"/>
      <c r="BL1515" s="2"/>
      <c r="BN1515" s="2"/>
      <c r="BO1515" s="2"/>
    </row>
    <row r="1516" ht="12.75" customHeight="1">
      <c r="D1516" s="2"/>
      <c r="G1516" s="2"/>
      <c r="I1516" s="2"/>
      <c r="J1516" s="2"/>
      <c r="K1516" s="2"/>
      <c r="L1516" s="2"/>
      <c r="M1516" s="2"/>
      <c r="N1516" s="2"/>
      <c r="O1516" s="2"/>
      <c r="P1516" s="2"/>
      <c r="Q1516" s="2"/>
      <c r="R1516" s="2"/>
      <c r="S1516" s="2"/>
      <c r="T1516" s="2"/>
      <c r="U1516" s="2"/>
      <c r="V1516" s="2"/>
      <c r="W1516" s="2"/>
      <c r="X1516" s="2"/>
      <c r="Y1516" s="2"/>
      <c r="AB1516" s="2"/>
      <c r="AC1516" s="2"/>
      <c r="AD1516" s="2"/>
      <c r="AE1516" s="2"/>
      <c r="AF1516" s="2"/>
      <c r="AG1516" s="2"/>
      <c r="AH1516" s="2"/>
      <c r="AI1516" s="2"/>
      <c r="AJ1516" s="2"/>
      <c r="AK1516" s="2"/>
      <c r="BK1516" s="2"/>
      <c r="BL1516" s="2"/>
      <c r="BN1516" s="2"/>
      <c r="BO1516" s="2"/>
    </row>
    <row r="1517" ht="12.75" customHeight="1">
      <c r="D1517" s="2"/>
      <c r="G1517" s="2"/>
      <c r="I1517" s="2"/>
      <c r="J1517" s="2"/>
      <c r="K1517" s="2"/>
      <c r="L1517" s="2"/>
      <c r="M1517" s="2"/>
      <c r="N1517" s="2"/>
      <c r="O1517" s="2"/>
      <c r="P1517" s="2"/>
      <c r="Q1517" s="2"/>
      <c r="R1517" s="2"/>
      <c r="S1517" s="2"/>
      <c r="T1517" s="2"/>
      <c r="U1517" s="2"/>
      <c r="V1517" s="2"/>
      <c r="W1517" s="2"/>
      <c r="X1517" s="2"/>
      <c r="Y1517" s="2"/>
      <c r="AB1517" s="2"/>
      <c r="AC1517" s="2"/>
      <c r="AD1517" s="2"/>
      <c r="AE1517" s="2"/>
      <c r="AF1517" s="2"/>
      <c r="AG1517" s="2"/>
      <c r="AH1517" s="2"/>
      <c r="AI1517" s="2"/>
      <c r="AJ1517" s="2"/>
      <c r="AK1517" s="2"/>
      <c r="BK1517" s="2"/>
      <c r="BL1517" s="2"/>
      <c r="BN1517" s="2"/>
      <c r="BO1517" s="2"/>
    </row>
    <row r="1518" ht="12.75" customHeight="1">
      <c r="D1518" s="2"/>
      <c r="G1518" s="2"/>
      <c r="I1518" s="2"/>
      <c r="J1518" s="2"/>
      <c r="K1518" s="2"/>
      <c r="L1518" s="2"/>
      <c r="M1518" s="2"/>
      <c r="N1518" s="2"/>
      <c r="O1518" s="2"/>
      <c r="P1518" s="2"/>
      <c r="Q1518" s="2"/>
      <c r="R1518" s="2"/>
      <c r="S1518" s="2"/>
      <c r="T1518" s="2"/>
      <c r="U1518" s="2"/>
      <c r="V1518" s="2"/>
      <c r="W1518" s="2"/>
      <c r="X1518" s="2"/>
      <c r="Y1518" s="2"/>
      <c r="AB1518" s="2"/>
      <c r="AC1518" s="2"/>
      <c r="AD1518" s="2"/>
      <c r="AE1518" s="2"/>
      <c r="AF1518" s="2"/>
      <c r="AG1518" s="2"/>
      <c r="AH1518" s="2"/>
      <c r="AI1518" s="2"/>
      <c r="AJ1518" s="2"/>
      <c r="AK1518" s="2"/>
      <c r="BK1518" s="2"/>
      <c r="BL1518" s="2"/>
      <c r="BN1518" s="2"/>
      <c r="BO1518" s="2"/>
    </row>
    <row r="1519" ht="12.75" customHeight="1">
      <c r="D1519" s="2"/>
      <c r="G1519" s="2"/>
      <c r="I1519" s="2"/>
      <c r="J1519" s="2"/>
      <c r="K1519" s="2"/>
      <c r="L1519" s="2"/>
      <c r="M1519" s="2"/>
      <c r="N1519" s="2"/>
      <c r="O1519" s="2"/>
      <c r="P1519" s="2"/>
      <c r="Q1519" s="2"/>
      <c r="R1519" s="2"/>
      <c r="S1519" s="2"/>
      <c r="T1519" s="2"/>
      <c r="U1519" s="2"/>
      <c r="V1519" s="2"/>
      <c r="W1519" s="2"/>
      <c r="X1519" s="2"/>
      <c r="Y1519" s="2"/>
      <c r="AB1519" s="2"/>
      <c r="AC1519" s="2"/>
      <c r="AD1519" s="2"/>
      <c r="AE1519" s="2"/>
      <c r="AF1519" s="2"/>
      <c r="AG1519" s="2"/>
      <c r="AH1519" s="2"/>
      <c r="AI1519" s="2"/>
      <c r="AJ1519" s="2"/>
      <c r="AK1519" s="2"/>
      <c r="BK1519" s="2"/>
      <c r="BL1519" s="2"/>
      <c r="BN1519" s="2"/>
      <c r="BO1519" s="2"/>
    </row>
    <row r="1520" ht="12.75" customHeight="1">
      <c r="D1520" s="2"/>
      <c r="G1520" s="2"/>
      <c r="I1520" s="2"/>
      <c r="J1520" s="2"/>
      <c r="K1520" s="2"/>
      <c r="L1520" s="2"/>
      <c r="M1520" s="2"/>
      <c r="N1520" s="2"/>
      <c r="O1520" s="2"/>
      <c r="P1520" s="2"/>
      <c r="Q1520" s="2"/>
      <c r="R1520" s="2"/>
      <c r="S1520" s="2"/>
      <c r="T1520" s="2"/>
      <c r="U1520" s="2"/>
      <c r="V1520" s="2"/>
      <c r="W1520" s="2"/>
      <c r="X1520" s="2"/>
      <c r="Y1520" s="2"/>
      <c r="AB1520" s="2"/>
      <c r="AC1520" s="2"/>
      <c r="AD1520" s="2"/>
      <c r="AE1520" s="2"/>
      <c r="AF1520" s="2"/>
      <c r="AG1520" s="2"/>
      <c r="AH1520" s="2"/>
      <c r="AI1520" s="2"/>
      <c r="AJ1520" s="2"/>
      <c r="AK1520" s="2"/>
      <c r="BK1520" s="2"/>
      <c r="BL1520" s="2"/>
      <c r="BN1520" s="2"/>
      <c r="BO1520" s="2"/>
    </row>
    <row r="1521" ht="12.75" customHeight="1">
      <c r="D1521" s="2"/>
      <c r="G1521" s="2"/>
      <c r="I1521" s="2"/>
      <c r="J1521" s="2"/>
      <c r="K1521" s="2"/>
      <c r="L1521" s="2"/>
      <c r="M1521" s="2"/>
      <c r="N1521" s="2"/>
      <c r="O1521" s="2"/>
      <c r="P1521" s="2"/>
      <c r="Q1521" s="2"/>
      <c r="R1521" s="2"/>
      <c r="S1521" s="2"/>
      <c r="T1521" s="2"/>
      <c r="U1521" s="2"/>
      <c r="V1521" s="2"/>
      <c r="W1521" s="2"/>
      <c r="X1521" s="2"/>
      <c r="Y1521" s="2"/>
      <c r="AB1521" s="2"/>
      <c r="AC1521" s="2"/>
      <c r="AD1521" s="2"/>
      <c r="AE1521" s="2"/>
      <c r="AF1521" s="2"/>
      <c r="AG1521" s="2"/>
      <c r="AH1521" s="2"/>
      <c r="AI1521" s="2"/>
      <c r="AJ1521" s="2"/>
      <c r="AK1521" s="2"/>
      <c r="BK1521" s="2"/>
      <c r="BL1521" s="2"/>
      <c r="BN1521" s="2"/>
      <c r="BO1521" s="2"/>
    </row>
    <row r="1522" ht="12.75" customHeight="1">
      <c r="D1522" s="2"/>
      <c r="G1522" s="2"/>
      <c r="I1522" s="2"/>
      <c r="J1522" s="2"/>
      <c r="K1522" s="2"/>
      <c r="L1522" s="2"/>
      <c r="M1522" s="2"/>
      <c r="N1522" s="2"/>
      <c r="O1522" s="2"/>
      <c r="P1522" s="2"/>
      <c r="Q1522" s="2"/>
      <c r="R1522" s="2"/>
      <c r="S1522" s="2"/>
      <c r="T1522" s="2"/>
      <c r="U1522" s="2"/>
      <c r="V1522" s="2"/>
      <c r="W1522" s="2"/>
      <c r="X1522" s="2"/>
      <c r="Y1522" s="2"/>
      <c r="AB1522" s="2"/>
      <c r="AC1522" s="2"/>
      <c r="AD1522" s="2"/>
      <c r="AE1522" s="2"/>
      <c r="AF1522" s="2"/>
      <c r="AG1522" s="2"/>
      <c r="AH1522" s="2"/>
      <c r="AI1522" s="2"/>
      <c r="AJ1522" s="2"/>
      <c r="AK1522" s="2"/>
      <c r="BK1522" s="2"/>
      <c r="BL1522" s="2"/>
      <c r="BN1522" s="2"/>
      <c r="BO1522" s="2"/>
    </row>
    <row r="1523" ht="12.75" customHeight="1">
      <c r="D1523" s="2"/>
      <c r="G1523" s="2"/>
      <c r="I1523" s="2"/>
      <c r="J1523" s="2"/>
      <c r="K1523" s="2"/>
      <c r="L1523" s="2"/>
      <c r="M1523" s="2"/>
      <c r="N1523" s="2"/>
      <c r="O1523" s="2"/>
      <c r="P1523" s="2"/>
      <c r="Q1523" s="2"/>
      <c r="R1523" s="2"/>
      <c r="S1523" s="2"/>
      <c r="T1523" s="2"/>
      <c r="U1523" s="2"/>
      <c r="V1523" s="2"/>
      <c r="W1523" s="2"/>
      <c r="X1523" s="2"/>
      <c r="Y1523" s="2"/>
      <c r="AB1523" s="2"/>
      <c r="AC1523" s="2"/>
      <c r="AD1523" s="2"/>
      <c r="AE1523" s="2"/>
      <c r="AF1523" s="2"/>
      <c r="AG1523" s="2"/>
      <c r="AH1523" s="2"/>
      <c r="AI1523" s="2"/>
      <c r="AJ1523" s="2"/>
      <c r="AK1523" s="2"/>
      <c r="BK1523" s="2"/>
      <c r="BL1523" s="2"/>
      <c r="BN1523" s="2"/>
      <c r="BO1523" s="2"/>
    </row>
    <row r="1524" ht="12.75" customHeight="1">
      <c r="D1524" s="2"/>
      <c r="G1524" s="2"/>
      <c r="I1524" s="2"/>
      <c r="J1524" s="2"/>
      <c r="K1524" s="2"/>
      <c r="L1524" s="2"/>
      <c r="M1524" s="2"/>
      <c r="N1524" s="2"/>
      <c r="O1524" s="2"/>
      <c r="P1524" s="2"/>
      <c r="Q1524" s="2"/>
      <c r="R1524" s="2"/>
      <c r="S1524" s="2"/>
      <c r="T1524" s="2"/>
      <c r="U1524" s="2"/>
      <c r="V1524" s="2"/>
      <c r="W1524" s="2"/>
      <c r="X1524" s="2"/>
      <c r="Y1524" s="2"/>
      <c r="AB1524" s="2"/>
      <c r="AC1524" s="2"/>
      <c r="AD1524" s="2"/>
      <c r="AE1524" s="2"/>
      <c r="AF1524" s="2"/>
      <c r="AG1524" s="2"/>
      <c r="AH1524" s="2"/>
      <c r="AI1524" s="2"/>
      <c r="AJ1524" s="2"/>
      <c r="AK1524" s="2"/>
      <c r="BK1524" s="2"/>
      <c r="BL1524" s="2"/>
      <c r="BN1524" s="2"/>
      <c r="BO1524" s="2"/>
    </row>
    <row r="1525" ht="12.75" customHeight="1">
      <c r="D1525" s="2"/>
      <c r="G1525" s="2"/>
      <c r="I1525" s="2"/>
      <c r="J1525" s="2"/>
      <c r="K1525" s="2"/>
      <c r="L1525" s="2"/>
      <c r="M1525" s="2"/>
      <c r="N1525" s="2"/>
      <c r="O1525" s="2"/>
      <c r="P1525" s="2"/>
      <c r="Q1525" s="2"/>
      <c r="R1525" s="2"/>
      <c r="S1525" s="2"/>
      <c r="T1525" s="2"/>
      <c r="U1525" s="2"/>
      <c r="V1525" s="2"/>
      <c r="W1525" s="2"/>
      <c r="X1525" s="2"/>
      <c r="Y1525" s="2"/>
      <c r="AB1525" s="2"/>
      <c r="AC1525" s="2"/>
      <c r="AD1525" s="2"/>
      <c r="AE1525" s="2"/>
      <c r="AF1525" s="2"/>
      <c r="AG1525" s="2"/>
      <c r="AH1525" s="2"/>
      <c r="AI1525" s="2"/>
      <c r="AJ1525" s="2"/>
      <c r="AK1525" s="2"/>
      <c r="BK1525" s="2"/>
      <c r="BL1525" s="2"/>
      <c r="BN1525" s="2"/>
      <c r="BO1525" s="2"/>
    </row>
    <row r="1526" ht="12.75" customHeight="1">
      <c r="D1526" s="2"/>
      <c r="G1526" s="2"/>
      <c r="I1526" s="2"/>
      <c r="J1526" s="2"/>
      <c r="K1526" s="2"/>
      <c r="L1526" s="2"/>
      <c r="M1526" s="2"/>
      <c r="N1526" s="2"/>
      <c r="O1526" s="2"/>
      <c r="P1526" s="2"/>
      <c r="Q1526" s="2"/>
      <c r="R1526" s="2"/>
      <c r="S1526" s="2"/>
      <c r="T1526" s="2"/>
      <c r="U1526" s="2"/>
      <c r="V1526" s="2"/>
      <c r="W1526" s="2"/>
      <c r="X1526" s="2"/>
      <c r="Y1526" s="2"/>
      <c r="AB1526" s="2"/>
      <c r="AC1526" s="2"/>
      <c r="AD1526" s="2"/>
      <c r="AE1526" s="2"/>
      <c r="AF1526" s="2"/>
      <c r="AG1526" s="2"/>
      <c r="AH1526" s="2"/>
      <c r="AI1526" s="2"/>
      <c r="AJ1526" s="2"/>
      <c r="AK1526" s="2"/>
      <c r="BK1526" s="2"/>
      <c r="BL1526" s="2"/>
      <c r="BN1526" s="2"/>
      <c r="BO1526" s="2"/>
    </row>
    <row r="1527" ht="12.75" customHeight="1">
      <c r="D1527" s="2"/>
      <c r="G1527" s="2"/>
      <c r="I1527" s="2"/>
      <c r="J1527" s="2"/>
      <c r="K1527" s="2"/>
      <c r="L1527" s="2"/>
      <c r="M1527" s="2"/>
      <c r="N1527" s="2"/>
      <c r="O1527" s="2"/>
      <c r="P1527" s="2"/>
      <c r="Q1527" s="2"/>
      <c r="R1527" s="2"/>
      <c r="S1527" s="2"/>
      <c r="T1527" s="2"/>
      <c r="U1527" s="2"/>
      <c r="V1527" s="2"/>
      <c r="W1527" s="2"/>
      <c r="X1527" s="2"/>
      <c r="Y1527" s="2"/>
      <c r="AB1527" s="2"/>
      <c r="AC1527" s="2"/>
      <c r="AD1527" s="2"/>
      <c r="AE1527" s="2"/>
      <c r="AF1527" s="2"/>
      <c r="AG1527" s="2"/>
      <c r="AH1527" s="2"/>
      <c r="AI1527" s="2"/>
      <c r="AJ1527" s="2"/>
      <c r="AK1527" s="2"/>
      <c r="BK1527" s="2"/>
      <c r="BL1527" s="2"/>
      <c r="BN1527" s="2"/>
      <c r="BO1527" s="2"/>
    </row>
    <row r="1528" ht="12.75" customHeight="1">
      <c r="D1528" s="2"/>
      <c r="G1528" s="2"/>
      <c r="I1528" s="2"/>
      <c r="J1528" s="2"/>
      <c r="K1528" s="2"/>
      <c r="L1528" s="2"/>
      <c r="M1528" s="2"/>
      <c r="N1528" s="2"/>
      <c r="O1528" s="2"/>
      <c r="P1528" s="2"/>
      <c r="Q1528" s="2"/>
      <c r="R1528" s="2"/>
      <c r="S1528" s="2"/>
      <c r="T1528" s="2"/>
      <c r="U1528" s="2"/>
      <c r="V1528" s="2"/>
      <c r="W1528" s="2"/>
      <c r="X1528" s="2"/>
      <c r="Y1528" s="2"/>
      <c r="AB1528" s="2"/>
      <c r="AC1528" s="2"/>
      <c r="AD1528" s="2"/>
      <c r="AE1528" s="2"/>
      <c r="AF1528" s="2"/>
      <c r="AG1528" s="2"/>
      <c r="AH1528" s="2"/>
      <c r="AI1528" s="2"/>
      <c r="AJ1528" s="2"/>
      <c r="AK1528" s="2"/>
      <c r="BK1528" s="2"/>
      <c r="BL1528" s="2"/>
      <c r="BN1528" s="2"/>
      <c r="BO1528" s="2"/>
    </row>
    <row r="1529" ht="12.75" customHeight="1">
      <c r="D1529" s="2"/>
      <c r="G1529" s="2"/>
      <c r="I1529" s="2"/>
      <c r="J1529" s="2"/>
      <c r="K1529" s="2"/>
      <c r="L1529" s="2"/>
      <c r="M1529" s="2"/>
      <c r="N1529" s="2"/>
      <c r="O1529" s="2"/>
      <c r="P1529" s="2"/>
      <c r="Q1529" s="2"/>
      <c r="R1529" s="2"/>
      <c r="S1529" s="2"/>
      <c r="T1529" s="2"/>
      <c r="U1529" s="2"/>
      <c r="V1529" s="2"/>
      <c r="W1529" s="2"/>
      <c r="X1529" s="2"/>
      <c r="Y1529" s="2"/>
      <c r="AB1529" s="2"/>
      <c r="AC1529" s="2"/>
      <c r="AD1529" s="2"/>
      <c r="AE1529" s="2"/>
      <c r="AF1529" s="2"/>
      <c r="AG1529" s="2"/>
      <c r="AH1529" s="2"/>
      <c r="AI1529" s="2"/>
      <c r="AJ1529" s="2"/>
      <c r="AK1529" s="2"/>
      <c r="BK1529" s="2"/>
      <c r="BL1529" s="2"/>
      <c r="BN1529" s="2"/>
      <c r="BO1529" s="2"/>
    </row>
    <row r="1530" ht="12.75" customHeight="1">
      <c r="D1530" s="2"/>
      <c r="G1530" s="2"/>
      <c r="I1530" s="2"/>
      <c r="J1530" s="2"/>
      <c r="K1530" s="2"/>
      <c r="L1530" s="2"/>
      <c r="M1530" s="2"/>
      <c r="N1530" s="2"/>
      <c r="O1530" s="2"/>
      <c r="P1530" s="2"/>
      <c r="Q1530" s="2"/>
      <c r="R1530" s="2"/>
      <c r="S1530" s="2"/>
      <c r="T1530" s="2"/>
      <c r="U1530" s="2"/>
      <c r="V1530" s="2"/>
      <c r="W1530" s="2"/>
      <c r="X1530" s="2"/>
      <c r="Y1530" s="2"/>
      <c r="AB1530" s="2"/>
      <c r="AC1530" s="2"/>
      <c r="AD1530" s="2"/>
      <c r="AE1530" s="2"/>
      <c r="AF1530" s="2"/>
      <c r="AG1530" s="2"/>
      <c r="AH1530" s="2"/>
      <c r="AI1530" s="2"/>
      <c r="AJ1530" s="2"/>
      <c r="AK1530" s="2"/>
      <c r="BK1530" s="2"/>
      <c r="BL1530" s="2"/>
      <c r="BN1530" s="2"/>
      <c r="BO1530" s="2"/>
    </row>
    <row r="1531" ht="12.75" customHeight="1">
      <c r="D1531" s="2"/>
      <c r="G1531" s="2"/>
      <c r="I1531" s="2"/>
      <c r="J1531" s="2"/>
      <c r="K1531" s="2"/>
      <c r="L1531" s="2"/>
      <c r="M1531" s="2"/>
      <c r="N1531" s="2"/>
      <c r="O1531" s="2"/>
      <c r="P1531" s="2"/>
      <c r="Q1531" s="2"/>
      <c r="R1531" s="2"/>
      <c r="S1531" s="2"/>
      <c r="T1531" s="2"/>
      <c r="U1531" s="2"/>
      <c r="V1531" s="2"/>
      <c r="W1531" s="2"/>
      <c r="X1531" s="2"/>
      <c r="Y1531" s="2"/>
      <c r="AB1531" s="2"/>
      <c r="AC1531" s="2"/>
      <c r="AD1531" s="2"/>
      <c r="AE1531" s="2"/>
      <c r="AF1531" s="2"/>
      <c r="AG1531" s="2"/>
      <c r="AH1531" s="2"/>
      <c r="AI1531" s="2"/>
      <c r="AJ1531" s="2"/>
      <c r="AK1531" s="2"/>
      <c r="BK1531" s="2"/>
      <c r="BL1531" s="2"/>
      <c r="BN1531" s="2"/>
      <c r="BO1531" s="2"/>
    </row>
    <row r="1532" ht="12.75" customHeight="1">
      <c r="D1532" s="2"/>
      <c r="G1532" s="2"/>
      <c r="I1532" s="2"/>
      <c r="J1532" s="2"/>
      <c r="K1532" s="2"/>
      <c r="L1532" s="2"/>
      <c r="M1532" s="2"/>
      <c r="N1532" s="2"/>
      <c r="O1532" s="2"/>
      <c r="P1532" s="2"/>
      <c r="Q1532" s="2"/>
      <c r="R1532" s="2"/>
      <c r="S1532" s="2"/>
      <c r="T1532" s="2"/>
      <c r="U1532" s="2"/>
      <c r="V1532" s="2"/>
      <c r="W1532" s="2"/>
      <c r="X1532" s="2"/>
      <c r="Y1532" s="2"/>
      <c r="AB1532" s="2"/>
      <c r="AC1532" s="2"/>
      <c r="AD1532" s="2"/>
      <c r="AE1532" s="2"/>
      <c r="AF1532" s="2"/>
      <c r="AG1532" s="2"/>
      <c r="AH1532" s="2"/>
      <c r="AI1532" s="2"/>
      <c r="AJ1532" s="2"/>
      <c r="AK1532" s="2"/>
      <c r="BK1532" s="2"/>
      <c r="BL1532" s="2"/>
      <c r="BN1532" s="2"/>
      <c r="BO1532" s="2"/>
    </row>
    <row r="1533" ht="12.75" customHeight="1">
      <c r="D1533" s="2"/>
      <c r="G1533" s="2"/>
      <c r="I1533" s="2"/>
      <c r="J1533" s="2"/>
      <c r="K1533" s="2"/>
      <c r="L1533" s="2"/>
      <c r="M1533" s="2"/>
      <c r="N1533" s="2"/>
      <c r="O1533" s="2"/>
      <c r="P1533" s="2"/>
      <c r="Q1533" s="2"/>
      <c r="R1533" s="2"/>
      <c r="S1533" s="2"/>
      <c r="T1533" s="2"/>
      <c r="U1533" s="2"/>
      <c r="V1533" s="2"/>
      <c r="W1533" s="2"/>
      <c r="X1533" s="2"/>
      <c r="Y1533" s="2"/>
      <c r="AB1533" s="2"/>
      <c r="AC1533" s="2"/>
      <c r="AD1533" s="2"/>
      <c r="AE1533" s="2"/>
      <c r="AF1533" s="2"/>
      <c r="AG1533" s="2"/>
      <c r="AH1533" s="2"/>
      <c r="AI1533" s="2"/>
      <c r="AJ1533" s="2"/>
      <c r="AK1533" s="2"/>
      <c r="BK1533" s="2"/>
      <c r="BL1533" s="2"/>
      <c r="BN1533" s="2"/>
      <c r="BO1533" s="2"/>
    </row>
    <row r="1534" ht="12.75" customHeight="1">
      <c r="D1534" s="2"/>
      <c r="G1534" s="2"/>
      <c r="I1534" s="2"/>
      <c r="J1534" s="2"/>
      <c r="K1534" s="2"/>
      <c r="L1534" s="2"/>
      <c r="M1534" s="2"/>
      <c r="N1534" s="2"/>
      <c r="O1534" s="2"/>
      <c r="P1534" s="2"/>
      <c r="Q1534" s="2"/>
      <c r="R1534" s="2"/>
      <c r="S1534" s="2"/>
      <c r="T1534" s="2"/>
      <c r="U1534" s="2"/>
      <c r="V1534" s="2"/>
      <c r="W1534" s="2"/>
      <c r="X1534" s="2"/>
      <c r="Y1534" s="2"/>
      <c r="AB1534" s="2"/>
      <c r="AC1534" s="2"/>
      <c r="AD1534" s="2"/>
      <c r="AE1534" s="2"/>
      <c r="AF1534" s="2"/>
      <c r="AG1534" s="2"/>
      <c r="AH1534" s="2"/>
      <c r="AI1534" s="2"/>
      <c r="AJ1534" s="2"/>
      <c r="AK1534" s="2"/>
      <c r="BK1534" s="2"/>
      <c r="BL1534" s="2"/>
      <c r="BN1534" s="2"/>
      <c r="BO1534" s="2"/>
    </row>
    <row r="1535" ht="12.75" customHeight="1">
      <c r="D1535" s="2"/>
      <c r="G1535" s="2"/>
      <c r="I1535" s="2"/>
      <c r="J1535" s="2"/>
      <c r="K1535" s="2"/>
      <c r="L1535" s="2"/>
      <c r="M1535" s="2"/>
      <c r="N1535" s="2"/>
      <c r="O1535" s="2"/>
      <c r="P1535" s="2"/>
      <c r="Q1535" s="2"/>
      <c r="R1535" s="2"/>
      <c r="S1535" s="2"/>
      <c r="T1535" s="2"/>
      <c r="U1535" s="2"/>
      <c r="V1535" s="2"/>
      <c r="W1535" s="2"/>
      <c r="X1535" s="2"/>
      <c r="Y1535" s="2"/>
      <c r="AB1535" s="2"/>
      <c r="AC1535" s="2"/>
      <c r="AD1535" s="2"/>
      <c r="AE1535" s="2"/>
      <c r="AF1535" s="2"/>
      <c r="AG1535" s="2"/>
      <c r="AH1535" s="2"/>
      <c r="AI1535" s="2"/>
      <c r="AJ1535" s="2"/>
      <c r="AK1535" s="2"/>
      <c r="BK1535" s="2"/>
      <c r="BL1535" s="2"/>
      <c r="BN1535" s="2"/>
      <c r="BO1535" s="2"/>
    </row>
    <row r="1536" ht="12.75" customHeight="1">
      <c r="D1536" s="2"/>
      <c r="G1536" s="2"/>
      <c r="I1536" s="2"/>
      <c r="J1536" s="2"/>
      <c r="K1536" s="2"/>
      <c r="L1536" s="2"/>
      <c r="M1536" s="2"/>
      <c r="N1536" s="2"/>
      <c r="O1536" s="2"/>
      <c r="P1536" s="2"/>
      <c r="Q1536" s="2"/>
      <c r="R1536" s="2"/>
      <c r="S1536" s="2"/>
      <c r="T1536" s="2"/>
      <c r="U1536" s="2"/>
      <c r="V1536" s="2"/>
      <c r="W1536" s="2"/>
      <c r="X1536" s="2"/>
      <c r="Y1536" s="2"/>
      <c r="AB1536" s="2"/>
      <c r="AC1536" s="2"/>
      <c r="AD1536" s="2"/>
      <c r="AE1536" s="2"/>
      <c r="AF1536" s="2"/>
      <c r="AG1536" s="2"/>
      <c r="AH1536" s="2"/>
      <c r="AI1536" s="2"/>
      <c r="AJ1536" s="2"/>
      <c r="AK1536" s="2"/>
      <c r="BK1536" s="2"/>
      <c r="BL1536" s="2"/>
      <c r="BN1536" s="2"/>
      <c r="BO1536" s="2"/>
    </row>
    <row r="1537" ht="12.75" customHeight="1">
      <c r="D1537" s="2"/>
      <c r="G1537" s="2"/>
      <c r="I1537" s="2"/>
      <c r="J1537" s="2"/>
      <c r="K1537" s="2"/>
      <c r="L1537" s="2"/>
      <c r="M1537" s="2"/>
      <c r="N1537" s="2"/>
      <c r="O1537" s="2"/>
      <c r="P1537" s="2"/>
      <c r="Q1537" s="2"/>
      <c r="R1537" s="2"/>
      <c r="S1537" s="2"/>
      <c r="T1537" s="2"/>
      <c r="U1537" s="2"/>
      <c r="V1537" s="2"/>
      <c r="W1537" s="2"/>
      <c r="X1537" s="2"/>
      <c r="Y1537" s="2"/>
      <c r="AB1537" s="2"/>
      <c r="AC1537" s="2"/>
      <c r="AD1537" s="2"/>
      <c r="AE1537" s="2"/>
      <c r="AF1537" s="2"/>
      <c r="AG1537" s="2"/>
      <c r="AH1537" s="2"/>
      <c r="AI1537" s="2"/>
      <c r="AJ1537" s="2"/>
      <c r="AK1537" s="2"/>
      <c r="BK1537" s="2"/>
      <c r="BL1537" s="2"/>
      <c r="BN1537" s="2"/>
      <c r="BO1537" s="2"/>
    </row>
    <row r="1538" ht="12.75" customHeight="1">
      <c r="D1538" s="2"/>
      <c r="G1538" s="2"/>
      <c r="I1538" s="2"/>
      <c r="J1538" s="2"/>
      <c r="K1538" s="2"/>
      <c r="L1538" s="2"/>
      <c r="M1538" s="2"/>
      <c r="N1538" s="2"/>
      <c r="O1538" s="2"/>
      <c r="P1538" s="2"/>
      <c r="Q1538" s="2"/>
      <c r="R1538" s="2"/>
      <c r="S1538" s="2"/>
      <c r="T1538" s="2"/>
      <c r="U1538" s="2"/>
      <c r="V1538" s="2"/>
      <c r="W1538" s="2"/>
      <c r="X1538" s="2"/>
      <c r="Y1538" s="2"/>
      <c r="AB1538" s="2"/>
      <c r="AC1538" s="2"/>
      <c r="AD1538" s="2"/>
      <c r="AE1538" s="2"/>
      <c r="AF1538" s="2"/>
      <c r="AG1538" s="2"/>
      <c r="AH1538" s="2"/>
      <c r="AI1538" s="2"/>
      <c r="AJ1538" s="2"/>
      <c r="AK1538" s="2"/>
      <c r="BK1538" s="2"/>
      <c r="BL1538" s="2"/>
      <c r="BN1538" s="2"/>
      <c r="BO1538" s="2"/>
    </row>
    <row r="1539" ht="12.75" customHeight="1">
      <c r="D1539" s="2"/>
      <c r="G1539" s="2"/>
      <c r="I1539" s="2"/>
      <c r="J1539" s="2"/>
      <c r="K1539" s="2"/>
      <c r="L1539" s="2"/>
      <c r="M1539" s="2"/>
      <c r="N1539" s="2"/>
      <c r="O1539" s="2"/>
      <c r="P1539" s="2"/>
      <c r="Q1539" s="2"/>
      <c r="R1539" s="2"/>
      <c r="S1539" s="2"/>
      <c r="T1539" s="2"/>
      <c r="U1539" s="2"/>
      <c r="V1539" s="2"/>
      <c r="W1539" s="2"/>
      <c r="X1539" s="2"/>
      <c r="Y1539" s="2"/>
      <c r="AB1539" s="2"/>
      <c r="AC1539" s="2"/>
      <c r="AD1539" s="2"/>
      <c r="AE1539" s="2"/>
      <c r="AF1539" s="2"/>
      <c r="AG1539" s="2"/>
      <c r="AH1539" s="2"/>
      <c r="AI1539" s="2"/>
      <c r="AJ1539" s="2"/>
      <c r="AK1539" s="2"/>
      <c r="BK1539" s="2"/>
      <c r="BL1539" s="2"/>
      <c r="BN1539" s="2"/>
      <c r="BO1539" s="2"/>
    </row>
    <row r="1540" ht="12.75" customHeight="1">
      <c r="D1540" s="2"/>
      <c r="G1540" s="2"/>
      <c r="I1540" s="2"/>
      <c r="J1540" s="2"/>
      <c r="K1540" s="2"/>
      <c r="L1540" s="2"/>
      <c r="M1540" s="2"/>
      <c r="N1540" s="2"/>
      <c r="O1540" s="2"/>
      <c r="P1540" s="2"/>
      <c r="Q1540" s="2"/>
      <c r="R1540" s="2"/>
      <c r="S1540" s="2"/>
      <c r="T1540" s="2"/>
      <c r="U1540" s="2"/>
      <c r="V1540" s="2"/>
      <c r="W1540" s="2"/>
      <c r="X1540" s="2"/>
      <c r="Y1540" s="2"/>
      <c r="AB1540" s="2"/>
      <c r="AC1540" s="2"/>
      <c r="AD1540" s="2"/>
      <c r="AE1540" s="2"/>
      <c r="AF1540" s="2"/>
      <c r="AG1540" s="2"/>
      <c r="AH1540" s="2"/>
      <c r="AI1540" s="2"/>
      <c r="AJ1540" s="2"/>
      <c r="AK1540" s="2"/>
      <c r="BK1540" s="2"/>
      <c r="BL1540" s="2"/>
      <c r="BN1540" s="2"/>
      <c r="BO1540" s="2"/>
    </row>
    <row r="1541" ht="12.75" customHeight="1">
      <c r="D1541" s="2"/>
      <c r="G1541" s="2"/>
      <c r="I1541" s="2"/>
      <c r="J1541" s="2"/>
      <c r="K1541" s="2"/>
      <c r="L1541" s="2"/>
      <c r="M1541" s="2"/>
      <c r="N1541" s="2"/>
      <c r="O1541" s="2"/>
      <c r="P1541" s="2"/>
      <c r="Q1541" s="2"/>
      <c r="R1541" s="2"/>
      <c r="S1541" s="2"/>
      <c r="T1541" s="2"/>
      <c r="U1541" s="2"/>
      <c r="V1541" s="2"/>
      <c r="W1541" s="2"/>
      <c r="X1541" s="2"/>
      <c r="Y1541" s="2"/>
      <c r="AB1541" s="2"/>
      <c r="AC1541" s="2"/>
      <c r="AD1541" s="2"/>
      <c r="AE1541" s="2"/>
      <c r="AF1541" s="2"/>
      <c r="AG1541" s="2"/>
      <c r="AH1541" s="2"/>
      <c r="AI1541" s="2"/>
      <c r="AJ1541" s="2"/>
      <c r="AK1541" s="2"/>
      <c r="BK1541" s="2"/>
      <c r="BL1541" s="2"/>
      <c r="BN1541" s="2"/>
      <c r="BO1541" s="2"/>
    </row>
    <row r="1542" ht="12.75" customHeight="1">
      <c r="D1542" s="2"/>
      <c r="G1542" s="2"/>
      <c r="I1542" s="2"/>
      <c r="J1542" s="2"/>
      <c r="K1542" s="2"/>
      <c r="L1542" s="2"/>
      <c r="M1542" s="2"/>
      <c r="N1542" s="2"/>
      <c r="O1542" s="2"/>
      <c r="P1542" s="2"/>
      <c r="Q1542" s="2"/>
      <c r="R1542" s="2"/>
      <c r="S1542" s="2"/>
      <c r="T1542" s="2"/>
      <c r="U1542" s="2"/>
      <c r="V1542" s="2"/>
      <c r="W1542" s="2"/>
      <c r="X1542" s="2"/>
      <c r="Y1542" s="2"/>
      <c r="AB1542" s="2"/>
      <c r="AC1542" s="2"/>
      <c r="AD1542" s="2"/>
      <c r="AE1542" s="2"/>
      <c r="AF1542" s="2"/>
      <c r="AG1542" s="2"/>
      <c r="AH1542" s="2"/>
      <c r="AI1542" s="2"/>
      <c r="AJ1542" s="2"/>
      <c r="AK1542" s="2"/>
      <c r="BK1542" s="2"/>
      <c r="BL1542" s="2"/>
      <c r="BN1542" s="2"/>
      <c r="BO1542" s="2"/>
    </row>
    <row r="1543" ht="12.75" customHeight="1">
      <c r="D1543" s="2"/>
      <c r="G1543" s="2"/>
      <c r="I1543" s="2"/>
      <c r="J1543" s="2"/>
      <c r="K1543" s="2"/>
      <c r="L1543" s="2"/>
      <c r="M1543" s="2"/>
      <c r="N1543" s="2"/>
      <c r="O1543" s="2"/>
      <c r="P1543" s="2"/>
      <c r="Q1543" s="2"/>
      <c r="R1543" s="2"/>
      <c r="S1543" s="2"/>
      <c r="T1543" s="2"/>
      <c r="U1543" s="2"/>
      <c r="V1543" s="2"/>
      <c r="W1543" s="2"/>
      <c r="X1543" s="2"/>
      <c r="Y1543" s="2"/>
      <c r="AB1543" s="2"/>
      <c r="AC1543" s="2"/>
      <c r="AD1543" s="2"/>
      <c r="AE1543" s="2"/>
      <c r="AF1543" s="2"/>
      <c r="AG1543" s="2"/>
      <c r="AH1543" s="2"/>
      <c r="AI1543" s="2"/>
      <c r="AJ1543" s="2"/>
      <c r="AK1543" s="2"/>
      <c r="BK1543" s="2"/>
      <c r="BL1543" s="2"/>
      <c r="BN1543" s="2"/>
      <c r="BO1543" s="2"/>
    </row>
    <row r="1544" ht="12.75" customHeight="1">
      <c r="D1544" s="2"/>
      <c r="G1544" s="2"/>
      <c r="I1544" s="2"/>
      <c r="J1544" s="2"/>
      <c r="K1544" s="2"/>
      <c r="L1544" s="2"/>
      <c r="M1544" s="2"/>
      <c r="N1544" s="2"/>
      <c r="O1544" s="2"/>
      <c r="P1544" s="2"/>
      <c r="Q1544" s="2"/>
      <c r="R1544" s="2"/>
      <c r="S1544" s="2"/>
      <c r="T1544" s="2"/>
      <c r="U1544" s="2"/>
      <c r="V1544" s="2"/>
      <c r="W1544" s="2"/>
      <c r="X1544" s="2"/>
      <c r="Y1544" s="2"/>
      <c r="AB1544" s="2"/>
      <c r="AC1544" s="2"/>
      <c r="AD1544" s="2"/>
      <c r="AE1544" s="2"/>
      <c r="AF1544" s="2"/>
      <c r="AG1544" s="2"/>
      <c r="AH1544" s="2"/>
      <c r="AI1544" s="2"/>
      <c r="AJ1544" s="2"/>
      <c r="AK1544" s="2"/>
      <c r="BK1544" s="2"/>
      <c r="BL1544" s="2"/>
      <c r="BN1544" s="2"/>
      <c r="BO1544" s="2"/>
    </row>
    <row r="1545" ht="12.75" customHeight="1">
      <c r="D1545" s="2"/>
      <c r="G1545" s="2"/>
      <c r="I1545" s="2"/>
      <c r="J1545" s="2"/>
      <c r="K1545" s="2"/>
      <c r="L1545" s="2"/>
      <c r="M1545" s="2"/>
      <c r="N1545" s="2"/>
      <c r="O1545" s="2"/>
      <c r="P1545" s="2"/>
      <c r="Q1545" s="2"/>
      <c r="R1545" s="2"/>
      <c r="S1545" s="2"/>
      <c r="T1545" s="2"/>
      <c r="U1545" s="2"/>
      <c r="V1545" s="2"/>
      <c r="W1545" s="2"/>
      <c r="X1545" s="2"/>
      <c r="Y1545" s="2"/>
      <c r="AB1545" s="2"/>
      <c r="AC1545" s="2"/>
      <c r="AD1545" s="2"/>
      <c r="AE1545" s="2"/>
      <c r="AF1545" s="2"/>
      <c r="AG1545" s="2"/>
      <c r="AH1545" s="2"/>
      <c r="AI1545" s="2"/>
      <c r="AJ1545" s="2"/>
      <c r="AK1545" s="2"/>
      <c r="BK1545" s="2"/>
      <c r="BL1545" s="2"/>
      <c r="BN1545" s="2"/>
      <c r="BO1545" s="2"/>
    </row>
    <row r="1546" ht="12.75" customHeight="1">
      <c r="D1546" s="2"/>
      <c r="G1546" s="2"/>
      <c r="I1546" s="2"/>
      <c r="J1546" s="2"/>
      <c r="K1546" s="2"/>
      <c r="L1546" s="2"/>
      <c r="M1546" s="2"/>
      <c r="N1546" s="2"/>
      <c r="O1546" s="2"/>
      <c r="P1546" s="2"/>
      <c r="Q1546" s="2"/>
      <c r="R1546" s="2"/>
      <c r="S1546" s="2"/>
      <c r="T1546" s="2"/>
      <c r="U1546" s="2"/>
      <c r="V1546" s="2"/>
      <c r="W1546" s="2"/>
      <c r="X1546" s="2"/>
      <c r="Y1546" s="2"/>
      <c r="AB1546" s="2"/>
      <c r="AC1546" s="2"/>
      <c r="AD1546" s="2"/>
      <c r="AE1546" s="2"/>
      <c r="AF1546" s="2"/>
      <c r="AG1546" s="2"/>
      <c r="AH1546" s="2"/>
      <c r="AI1546" s="2"/>
      <c r="AJ1546" s="2"/>
      <c r="AK1546" s="2"/>
      <c r="BK1546" s="2"/>
      <c r="BL1546" s="2"/>
      <c r="BN1546" s="2"/>
      <c r="BO1546" s="2"/>
    </row>
    <row r="1547" ht="12.75" customHeight="1">
      <c r="D1547" s="2"/>
      <c r="G1547" s="2"/>
      <c r="I1547" s="2"/>
      <c r="J1547" s="2"/>
      <c r="K1547" s="2"/>
      <c r="L1547" s="2"/>
      <c r="M1547" s="2"/>
      <c r="N1547" s="2"/>
      <c r="O1547" s="2"/>
      <c r="P1547" s="2"/>
      <c r="Q1547" s="2"/>
      <c r="R1547" s="2"/>
      <c r="S1547" s="2"/>
      <c r="T1547" s="2"/>
      <c r="U1547" s="2"/>
      <c r="V1547" s="2"/>
      <c r="W1547" s="2"/>
      <c r="X1547" s="2"/>
      <c r="Y1547" s="2"/>
      <c r="AB1547" s="2"/>
      <c r="AC1547" s="2"/>
      <c r="AD1547" s="2"/>
      <c r="AE1547" s="2"/>
      <c r="AF1547" s="2"/>
      <c r="AG1547" s="2"/>
      <c r="AH1547" s="2"/>
      <c r="AI1547" s="2"/>
      <c r="AJ1547" s="2"/>
      <c r="AK1547" s="2"/>
      <c r="BK1547" s="2"/>
      <c r="BL1547" s="2"/>
      <c r="BN1547" s="2"/>
      <c r="BO1547" s="2"/>
    </row>
    <row r="1548" ht="12.75" customHeight="1">
      <c r="D1548" s="2"/>
      <c r="G1548" s="2"/>
      <c r="I1548" s="2"/>
      <c r="J1548" s="2"/>
      <c r="K1548" s="2"/>
      <c r="L1548" s="2"/>
      <c r="M1548" s="2"/>
      <c r="N1548" s="2"/>
      <c r="O1548" s="2"/>
      <c r="P1548" s="2"/>
      <c r="Q1548" s="2"/>
      <c r="R1548" s="2"/>
      <c r="S1548" s="2"/>
      <c r="T1548" s="2"/>
      <c r="U1548" s="2"/>
      <c r="V1548" s="2"/>
      <c r="W1548" s="2"/>
      <c r="X1548" s="2"/>
      <c r="Y1548" s="2"/>
      <c r="AB1548" s="2"/>
      <c r="AC1548" s="2"/>
      <c r="AD1548" s="2"/>
      <c r="AE1548" s="2"/>
      <c r="AF1548" s="2"/>
      <c r="AG1548" s="2"/>
      <c r="AH1548" s="2"/>
      <c r="AI1548" s="2"/>
      <c r="AJ1548" s="2"/>
      <c r="AK1548" s="2"/>
      <c r="BK1548" s="2"/>
      <c r="BL1548" s="2"/>
      <c r="BN1548" s="2"/>
      <c r="BO1548" s="2"/>
    </row>
    <row r="1549" ht="12.75" customHeight="1">
      <c r="D1549" s="2"/>
      <c r="G1549" s="2"/>
      <c r="I1549" s="2"/>
      <c r="J1549" s="2"/>
      <c r="K1549" s="2"/>
      <c r="L1549" s="2"/>
      <c r="M1549" s="2"/>
      <c r="N1549" s="2"/>
      <c r="O1549" s="2"/>
      <c r="P1549" s="2"/>
      <c r="Q1549" s="2"/>
      <c r="R1549" s="2"/>
      <c r="S1549" s="2"/>
      <c r="T1549" s="2"/>
      <c r="U1549" s="2"/>
      <c r="V1549" s="2"/>
      <c r="W1549" s="2"/>
      <c r="X1549" s="2"/>
      <c r="Y1549" s="2"/>
      <c r="AB1549" s="2"/>
      <c r="AC1549" s="2"/>
      <c r="AD1549" s="2"/>
      <c r="AE1549" s="2"/>
      <c r="AF1549" s="2"/>
      <c r="AG1549" s="2"/>
      <c r="AH1549" s="2"/>
      <c r="AI1549" s="2"/>
      <c r="AJ1549" s="2"/>
      <c r="AK1549" s="2"/>
      <c r="BK1549" s="2"/>
      <c r="BL1549" s="2"/>
      <c r="BN1549" s="2"/>
      <c r="BO1549" s="2"/>
    </row>
    <row r="1550" ht="12.75" customHeight="1">
      <c r="D1550" s="2"/>
      <c r="G1550" s="2"/>
      <c r="I1550" s="2"/>
      <c r="J1550" s="2"/>
      <c r="K1550" s="2"/>
      <c r="L1550" s="2"/>
      <c r="M1550" s="2"/>
      <c r="N1550" s="2"/>
      <c r="O1550" s="2"/>
      <c r="P1550" s="2"/>
      <c r="Q1550" s="2"/>
      <c r="R1550" s="2"/>
      <c r="S1550" s="2"/>
      <c r="T1550" s="2"/>
      <c r="U1550" s="2"/>
      <c r="V1550" s="2"/>
      <c r="W1550" s="2"/>
      <c r="X1550" s="2"/>
      <c r="Y1550" s="2"/>
      <c r="AB1550" s="2"/>
      <c r="AC1550" s="2"/>
      <c r="AD1550" s="2"/>
      <c r="AE1550" s="2"/>
      <c r="AF1550" s="2"/>
      <c r="AG1550" s="2"/>
      <c r="AH1550" s="2"/>
      <c r="AI1550" s="2"/>
      <c r="AJ1550" s="2"/>
      <c r="AK1550" s="2"/>
      <c r="BK1550" s="2"/>
      <c r="BL1550" s="2"/>
      <c r="BN1550" s="2"/>
      <c r="BO1550" s="2"/>
    </row>
    <row r="1551" ht="12.75" customHeight="1">
      <c r="D1551" s="2"/>
      <c r="G1551" s="2"/>
      <c r="I1551" s="2"/>
      <c r="J1551" s="2"/>
      <c r="K1551" s="2"/>
      <c r="L1551" s="2"/>
      <c r="M1551" s="2"/>
      <c r="N1551" s="2"/>
      <c r="O1551" s="2"/>
      <c r="P1551" s="2"/>
      <c r="Q1551" s="2"/>
      <c r="R1551" s="2"/>
      <c r="S1551" s="2"/>
      <c r="T1551" s="2"/>
      <c r="U1551" s="2"/>
      <c r="V1551" s="2"/>
      <c r="W1551" s="2"/>
      <c r="X1551" s="2"/>
      <c r="Y1551" s="2"/>
      <c r="AB1551" s="2"/>
      <c r="AC1551" s="2"/>
      <c r="AD1551" s="2"/>
      <c r="AE1551" s="2"/>
      <c r="AF1551" s="2"/>
      <c r="AG1551" s="2"/>
      <c r="AH1551" s="2"/>
      <c r="AI1551" s="2"/>
      <c r="AJ1551" s="2"/>
      <c r="AK1551" s="2"/>
      <c r="BK1551" s="2"/>
      <c r="BL1551" s="2"/>
      <c r="BN1551" s="2"/>
      <c r="BO1551" s="2"/>
    </row>
    <row r="1552" ht="12.75" customHeight="1">
      <c r="D1552" s="2"/>
      <c r="G1552" s="2"/>
      <c r="I1552" s="2"/>
      <c r="J1552" s="2"/>
      <c r="K1552" s="2"/>
      <c r="L1552" s="2"/>
      <c r="M1552" s="2"/>
      <c r="N1552" s="2"/>
      <c r="O1552" s="2"/>
      <c r="P1552" s="2"/>
      <c r="Q1552" s="2"/>
      <c r="R1552" s="2"/>
      <c r="S1552" s="2"/>
      <c r="T1552" s="2"/>
      <c r="U1552" s="2"/>
      <c r="V1552" s="2"/>
      <c r="W1552" s="2"/>
      <c r="X1552" s="2"/>
      <c r="Y1552" s="2"/>
      <c r="AB1552" s="2"/>
      <c r="AC1552" s="2"/>
      <c r="AD1552" s="2"/>
      <c r="AE1552" s="2"/>
      <c r="AF1552" s="2"/>
      <c r="AG1552" s="2"/>
      <c r="AH1552" s="2"/>
      <c r="AI1552" s="2"/>
      <c r="AJ1552" s="2"/>
      <c r="AK1552" s="2"/>
      <c r="BK1552" s="2"/>
      <c r="BL1552" s="2"/>
      <c r="BN1552" s="2"/>
      <c r="BO1552" s="2"/>
    </row>
    <row r="1553" ht="12.75" customHeight="1">
      <c r="D1553" s="2"/>
      <c r="G1553" s="2"/>
      <c r="I1553" s="2"/>
      <c r="J1553" s="2"/>
      <c r="K1553" s="2"/>
      <c r="L1553" s="2"/>
      <c r="M1553" s="2"/>
      <c r="N1553" s="2"/>
      <c r="O1553" s="2"/>
      <c r="P1553" s="2"/>
      <c r="Q1553" s="2"/>
      <c r="R1553" s="2"/>
      <c r="S1553" s="2"/>
      <c r="T1553" s="2"/>
      <c r="U1553" s="2"/>
      <c r="V1553" s="2"/>
      <c r="W1553" s="2"/>
      <c r="X1553" s="2"/>
      <c r="Y1553" s="2"/>
      <c r="AB1553" s="2"/>
      <c r="AC1553" s="2"/>
      <c r="AD1553" s="2"/>
      <c r="AE1553" s="2"/>
      <c r="AF1553" s="2"/>
      <c r="AG1553" s="2"/>
      <c r="AH1553" s="2"/>
      <c r="AI1553" s="2"/>
      <c r="AJ1553" s="2"/>
      <c r="AK1553" s="2"/>
      <c r="BK1553" s="2"/>
      <c r="BL1553" s="2"/>
      <c r="BN1553" s="2"/>
      <c r="BO1553" s="2"/>
    </row>
    <row r="1554" ht="12.75" customHeight="1">
      <c r="D1554" s="2"/>
      <c r="G1554" s="2"/>
      <c r="I1554" s="2"/>
      <c r="J1554" s="2"/>
      <c r="K1554" s="2"/>
      <c r="L1554" s="2"/>
      <c r="M1554" s="2"/>
      <c r="N1554" s="2"/>
      <c r="O1554" s="2"/>
      <c r="P1554" s="2"/>
      <c r="Q1554" s="2"/>
      <c r="R1554" s="2"/>
      <c r="S1554" s="2"/>
      <c r="T1554" s="2"/>
      <c r="U1554" s="2"/>
      <c r="V1554" s="2"/>
      <c r="W1554" s="2"/>
      <c r="X1554" s="2"/>
      <c r="Y1554" s="2"/>
      <c r="AB1554" s="2"/>
      <c r="AC1554" s="2"/>
      <c r="AD1554" s="2"/>
      <c r="AE1554" s="2"/>
      <c r="AF1554" s="2"/>
      <c r="AG1554" s="2"/>
      <c r="AH1554" s="2"/>
      <c r="AI1554" s="2"/>
      <c r="AJ1554" s="2"/>
      <c r="AK1554" s="2"/>
      <c r="BK1554" s="2"/>
      <c r="BL1554" s="2"/>
      <c r="BN1554" s="2"/>
      <c r="BO1554" s="2"/>
    </row>
    <row r="1555" ht="12.75" customHeight="1">
      <c r="D1555" s="2"/>
      <c r="G1555" s="2"/>
      <c r="I1555" s="2"/>
      <c r="J1555" s="2"/>
      <c r="K1555" s="2"/>
      <c r="L1555" s="2"/>
      <c r="M1555" s="2"/>
      <c r="N1555" s="2"/>
      <c r="O1555" s="2"/>
      <c r="P1555" s="2"/>
      <c r="Q1555" s="2"/>
      <c r="R1555" s="2"/>
      <c r="S1555" s="2"/>
      <c r="T1555" s="2"/>
      <c r="U1555" s="2"/>
      <c r="V1555" s="2"/>
      <c r="W1555" s="2"/>
      <c r="X1555" s="2"/>
      <c r="Y1555" s="2"/>
      <c r="AB1555" s="2"/>
      <c r="AC1555" s="2"/>
      <c r="AD1555" s="2"/>
      <c r="AE1555" s="2"/>
      <c r="AF1555" s="2"/>
      <c r="AG1555" s="2"/>
      <c r="AH1555" s="2"/>
      <c r="AI1555" s="2"/>
      <c r="AJ1555" s="2"/>
      <c r="AK1555" s="2"/>
      <c r="BK1555" s="2"/>
      <c r="BL1555" s="2"/>
      <c r="BN1555" s="2"/>
      <c r="BO1555" s="2"/>
    </row>
    <row r="1556" ht="12.75" customHeight="1">
      <c r="D1556" s="2"/>
      <c r="G1556" s="2"/>
      <c r="I1556" s="2"/>
      <c r="J1556" s="2"/>
      <c r="K1556" s="2"/>
      <c r="L1556" s="2"/>
      <c r="M1556" s="2"/>
      <c r="N1556" s="2"/>
      <c r="O1556" s="2"/>
      <c r="P1556" s="2"/>
      <c r="Q1556" s="2"/>
      <c r="R1556" s="2"/>
      <c r="S1556" s="2"/>
      <c r="T1556" s="2"/>
      <c r="U1556" s="2"/>
      <c r="V1556" s="2"/>
      <c r="W1556" s="2"/>
      <c r="X1556" s="2"/>
      <c r="Y1556" s="2"/>
      <c r="AB1556" s="2"/>
      <c r="AC1556" s="2"/>
      <c r="AD1556" s="2"/>
      <c r="AE1556" s="2"/>
      <c r="AF1556" s="2"/>
      <c r="AG1556" s="2"/>
      <c r="AH1556" s="2"/>
      <c r="AI1556" s="2"/>
      <c r="AJ1556" s="2"/>
      <c r="AK1556" s="2"/>
      <c r="BK1556" s="2"/>
      <c r="BL1556" s="2"/>
      <c r="BN1556" s="2"/>
      <c r="BO1556" s="2"/>
    </row>
    <row r="1557" ht="12.75" customHeight="1">
      <c r="D1557" s="2"/>
      <c r="G1557" s="2"/>
      <c r="I1557" s="2"/>
      <c r="J1557" s="2"/>
      <c r="K1557" s="2"/>
      <c r="L1557" s="2"/>
      <c r="M1557" s="2"/>
      <c r="N1557" s="2"/>
      <c r="O1557" s="2"/>
      <c r="P1557" s="2"/>
      <c r="Q1557" s="2"/>
      <c r="R1557" s="2"/>
      <c r="S1557" s="2"/>
      <c r="T1557" s="2"/>
      <c r="U1557" s="2"/>
      <c r="V1557" s="2"/>
      <c r="W1557" s="2"/>
      <c r="X1557" s="2"/>
      <c r="Y1557" s="2"/>
      <c r="AB1557" s="2"/>
      <c r="AC1557" s="2"/>
      <c r="AD1557" s="2"/>
      <c r="AE1557" s="2"/>
      <c r="AF1557" s="2"/>
      <c r="AG1557" s="2"/>
      <c r="AH1557" s="2"/>
      <c r="AI1557" s="2"/>
      <c r="AJ1557" s="2"/>
      <c r="AK1557" s="2"/>
      <c r="BK1557" s="2"/>
      <c r="BL1557" s="2"/>
      <c r="BN1557" s="2"/>
      <c r="BO1557" s="2"/>
    </row>
    <row r="1558" ht="12.75" customHeight="1">
      <c r="D1558" s="2"/>
      <c r="G1558" s="2"/>
      <c r="I1558" s="2"/>
      <c r="J1558" s="2"/>
      <c r="K1558" s="2"/>
      <c r="L1558" s="2"/>
      <c r="M1558" s="2"/>
      <c r="N1558" s="2"/>
      <c r="O1558" s="2"/>
      <c r="P1558" s="2"/>
      <c r="Q1558" s="2"/>
      <c r="R1558" s="2"/>
      <c r="S1558" s="2"/>
      <c r="T1558" s="2"/>
      <c r="U1558" s="2"/>
      <c r="V1558" s="2"/>
      <c r="W1558" s="2"/>
      <c r="X1558" s="2"/>
      <c r="Y1558" s="2"/>
      <c r="AB1558" s="2"/>
      <c r="AC1558" s="2"/>
      <c r="AD1558" s="2"/>
      <c r="AE1558" s="2"/>
      <c r="AF1558" s="2"/>
      <c r="AG1558" s="2"/>
      <c r="AH1558" s="2"/>
      <c r="AI1558" s="2"/>
      <c r="AJ1558" s="2"/>
      <c r="AK1558" s="2"/>
      <c r="BK1558" s="2"/>
      <c r="BL1558" s="2"/>
      <c r="BN1558" s="2"/>
      <c r="BO1558" s="2"/>
    </row>
    <row r="1559" ht="12.75" customHeight="1">
      <c r="D1559" s="2"/>
      <c r="G1559" s="2"/>
      <c r="I1559" s="2"/>
      <c r="J1559" s="2"/>
      <c r="K1559" s="2"/>
      <c r="L1559" s="2"/>
      <c r="M1559" s="2"/>
      <c r="N1559" s="2"/>
      <c r="O1559" s="2"/>
      <c r="P1559" s="2"/>
      <c r="Q1559" s="2"/>
      <c r="R1559" s="2"/>
      <c r="S1559" s="2"/>
      <c r="T1559" s="2"/>
      <c r="U1559" s="2"/>
      <c r="V1559" s="2"/>
      <c r="W1559" s="2"/>
      <c r="X1559" s="2"/>
      <c r="Y1559" s="2"/>
      <c r="AB1559" s="2"/>
      <c r="AC1559" s="2"/>
      <c r="AD1559" s="2"/>
      <c r="AE1559" s="2"/>
      <c r="AF1559" s="2"/>
      <c r="AG1559" s="2"/>
      <c r="AH1559" s="2"/>
      <c r="AI1559" s="2"/>
      <c r="AJ1559" s="2"/>
      <c r="AK1559" s="2"/>
      <c r="BK1559" s="2"/>
      <c r="BL1559" s="2"/>
      <c r="BN1559" s="2"/>
      <c r="BO1559" s="2"/>
    </row>
    <row r="1560" ht="12.75" customHeight="1">
      <c r="D1560" s="2"/>
      <c r="G1560" s="2"/>
      <c r="I1560" s="2"/>
      <c r="J1560" s="2"/>
      <c r="K1560" s="2"/>
      <c r="L1560" s="2"/>
      <c r="M1560" s="2"/>
      <c r="N1560" s="2"/>
      <c r="O1560" s="2"/>
      <c r="P1560" s="2"/>
      <c r="Q1560" s="2"/>
      <c r="R1560" s="2"/>
      <c r="S1560" s="2"/>
      <c r="T1560" s="2"/>
      <c r="U1560" s="2"/>
      <c r="V1560" s="2"/>
      <c r="W1560" s="2"/>
      <c r="X1560" s="2"/>
      <c r="Y1560" s="2"/>
      <c r="AB1560" s="2"/>
      <c r="AC1560" s="2"/>
      <c r="AD1560" s="2"/>
      <c r="AE1560" s="2"/>
      <c r="AF1560" s="2"/>
      <c r="AG1560" s="2"/>
      <c r="AH1560" s="2"/>
      <c r="AI1560" s="2"/>
      <c r="AJ1560" s="2"/>
      <c r="AK1560" s="2"/>
      <c r="BK1560" s="2"/>
      <c r="BL1560" s="2"/>
      <c r="BN1560" s="2"/>
      <c r="BO1560" s="2"/>
    </row>
    <row r="1561" ht="12.75" customHeight="1">
      <c r="D1561" s="2"/>
      <c r="G1561" s="2"/>
      <c r="I1561" s="2"/>
      <c r="J1561" s="2"/>
      <c r="K1561" s="2"/>
      <c r="L1561" s="2"/>
      <c r="M1561" s="2"/>
      <c r="N1561" s="2"/>
      <c r="O1561" s="2"/>
      <c r="P1561" s="2"/>
      <c r="Q1561" s="2"/>
      <c r="R1561" s="2"/>
      <c r="S1561" s="2"/>
      <c r="T1561" s="2"/>
      <c r="U1561" s="2"/>
      <c r="V1561" s="2"/>
      <c r="W1561" s="2"/>
      <c r="X1561" s="2"/>
      <c r="Y1561" s="2"/>
      <c r="AB1561" s="2"/>
      <c r="AC1561" s="2"/>
      <c r="AD1561" s="2"/>
      <c r="AE1561" s="2"/>
      <c r="AF1561" s="2"/>
      <c r="AG1561" s="2"/>
      <c r="AH1561" s="2"/>
      <c r="AI1561" s="2"/>
      <c r="AJ1561" s="2"/>
      <c r="AK1561" s="2"/>
      <c r="BK1561" s="2"/>
      <c r="BL1561" s="2"/>
      <c r="BN1561" s="2"/>
      <c r="BO1561" s="2"/>
    </row>
    <row r="1562" ht="12.75" customHeight="1">
      <c r="D1562" s="2"/>
      <c r="G1562" s="2"/>
      <c r="I1562" s="2"/>
      <c r="J1562" s="2"/>
      <c r="K1562" s="2"/>
      <c r="L1562" s="2"/>
      <c r="M1562" s="2"/>
      <c r="N1562" s="2"/>
      <c r="O1562" s="2"/>
      <c r="P1562" s="2"/>
      <c r="Q1562" s="2"/>
      <c r="R1562" s="2"/>
      <c r="S1562" s="2"/>
      <c r="T1562" s="2"/>
      <c r="U1562" s="2"/>
      <c r="V1562" s="2"/>
      <c r="W1562" s="2"/>
      <c r="X1562" s="2"/>
      <c r="Y1562" s="2"/>
      <c r="AB1562" s="2"/>
      <c r="AC1562" s="2"/>
      <c r="AD1562" s="2"/>
      <c r="AE1562" s="2"/>
      <c r="AF1562" s="2"/>
      <c r="AG1562" s="2"/>
      <c r="AH1562" s="2"/>
      <c r="AI1562" s="2"/>
      <c r="AJ1562" s="2"/>
      <c r="AK1562" s="2"/>
      <c r="BK1562" s="2"/>
      <c r="BL1562" s="2"/>
      <c r="BN1562" s="2"/>
      <c r="BO1562" s="2"/>
    </row>
    <row r="1563" ht="12.75" customHeight="1">
      <c r="D1563" s="2"/>
      <c r="G1563" s="2"/>
      <c r="I1563" s="2"/>
      <c r="J1563" s="2"/>
      <c r="K1563" s="2"/>
      <c r="L1563" s="2"/>
      <c r="M1563" s="2"/>
      <c r="N1563" s="2"/>
      <c r="O1563" s="2"/>
      <c r="P1563" s="2"/>
      <c r="Q1563" s="2"/>
      <c r="R1563" s="2"/>
      <c r="S1563" s="2"/>
      <c r="T1563" s="2"/>
      <c r="U1563" s="2"/>
      <c r="V1563" s="2"/>
      <c r="W1563" s="2"/>
      <c r="X1563" s="2"/>
      <c r="Y1563" s="2"/>
      <c r="AB1563" s="2"/>
      <c r="AC1563" s="2"/>
      <c r="AD1563" s="2"/>
      <c r="AE1563" s="2"/>
      <c r="AF1563" s="2"/>
      <c r="AG1563" s="2"/>
      <c r="AH1563" s="2"/>
      <c r="AI1563" s="2"/>
      <c r="AJ1563" s="2"/>
      <c r="AK1563" s="2"/>
      <c r="BK1563" s="2"/>
      <c r="BL1563" s="2"/>
      <c r="BN1563" s="2"/>
      <c r="BO1563" s="2"/>
    </row>
    <row r="1564" ht="12.75" customHeight="1">
      <c r="D1564" s="2"/>
      <c r="G1564" s="2"/>
      <c r="I1564" s="2"/>
      <c r="J1564" s="2"/>
      <c r="K1564" s="2"/>
      <c r="L1564" s="2"/>
      <c r="M1564" s="2"/>
      <c r="N1564" s="2"/>
      <c r="O1564" s="2"/>
      <c r="P1564" s="2"/>
      <c r="Q1564" s="2"/>
      <c r="R1564" s="2"/>
      <c r="S1564" s="2"/>
      <c r="T1564" s="2"/>
      <c r="U1564" s="2"/>
      <c r="V1564" s="2"/>
      <c r="W1564" s="2"/>
      <c r="X1564" s="2"/>
      <c r="Y1564" s="2"/>
      <c r="AB1564" s="2"/>
      <c r="AC1564" s="2"/>
      <c r="AD1564" s="2"/>
      <c r="AE1564" s="2"/>
      <c r="AF1564" s="2"/>
      <c r="AG1564" s="2"/>
      <c r="AH1564" s="2"/>
      <c r="AI1564" s="2"/>
      <c r="AJ1564" s="2"/>
      <c r="AK1564" s="2"/>
      <c r="BK1564" s="2"/>
      <c r="BL1564" s="2"/>
      <c r="BN1564" s="2"/>
      <c r="BO1564" s="2"/>
    </row>
    <row r="1565" ht="12.75" customHeight="1">
      <c r="D1565" s="2"/>
      <c r="G1565" s="2"/>
      <c r="I1565" s="2"/>
      <c r="J1565" s="2"/>
      <c r="K1565" s="2"/>
      <c r="L1565" s="2"/>
      <c r="M1565" s="2"/>
      <c r="N1565" s="2"/>
      <c r="O1565" s="2"/>
      <c r="P1565" s="2"/>
      <c r="Q1565" s="2"/>
      <c r="R1565" s="2"/>
      <c r="S1565" s="2"/>
      <c r="T1565" s="2"/>
      <c r="U1565" s="2"/>
      <c r="V1565" s="2"/>
      <c r="W1565" s="2"/>
      <c r="X1565" s="2"/>
      <c r="Y1565" s="2"/>
      <c r="AB1565" s="2"/>
      <c r="AC1565" s="2"/>
      <c r="AD1565" s="2"/>
      <c r="AE1565" s="2"/>
      <c r="AF1565" s="2"/>
      <c r="AG1565" s="2"/>
      <c r="AH1565" s="2"/>
      <c r="AI1565" s="2"/>
      <c r="AJ1565" s="2"/>
      <c r="AK1565" s="2"/>
      <c r="BK1565" s="2"/>
      <c r="BL1565" s="2"/>
      <c r="BN1565" s="2"/>
      <c r="BO1565" s="2"/>
    </row>
    <row r="1566" ht="12.75" customHeight="1">
      <c r="D1566" s="2"/>
      <c r="G1566" s="2"/>
      <c r="I1566" s="2"/>
      <c r="J1566" s="2"/>
      <c r="K1566" s="2"/>
      <c r="L1566" s="2"/>
      <c r="M1566" s="2"/>
      <c r="N1566" s="2"/>
      <c r="O1566" s="2"/>
      <c r="P1566" s="2"/>
      <c r="Q1566" s="2"/>
      <c r="R1566" s="2"/>
      <c r="S1566" s="2"/>
      <c r="T1566" s="2"/>
      <c r="U1566" s="2"/>
      <c r="V1566" s="2"/>
      <c r="W1566" s="2"/>
      <c r="X1566" s="2"/>
      <c r="Y1566" s="2"/>
      <c r="AB1566" s="2"/>
      <c r="AC1566" s="2"/>
      <c r="AD1566" s="2"/>
      <c r="AE1566" s="2"/>
      <c r="AF1566" s="2"/>
      <c r="AG1566" s="2"/>
      <c r="AH1566" s="2"/>
      <c r="AI1566" s="2"/>
      <c r="AJ1566" s="2"/>
      <c r="AK1566" s="2"/>
      <c r="BK1566" s="2"/>
      <c r="BL1566" s="2"/>
      <c r="BN1566" s="2"/>
      <c r="BO1566" s="2"/>
    </row>
    <row r="1567" ht="12.75" customHeight="1">
      <c r="D1567" s="2"/>
      <c r="G1567" s="2"/>
      <c r="I1567" s="2"/>
      <c r="J1567" s="2"/>
      <c r="K1567" s="2"/>
      <c r="L1567" s="2"/>
      <c r="M1567" s="2"/>
      <c r="N1567" s="2"/>
      <c r="O1567" s="2"/>
      <c r="P1567" s="2"/>
      <c r="Q1567" s="2"/>
      <c r="R1567" s="2"/>
      <c r="S1567" s="2"/>
      <c r="T1567" s="2"/>
      <c r="U1567" s="2"/>
      <c r="V1567" s="2"/>
      <c r="W1567" s="2"/>
      <c r="X1567" s="2"/>
      <c r="Y1567" s="2"/>
      <c r="AB1567" s="2"/>
      <c r="AC1567" s="2"/>
      <c r="AD1567" s="2"/>
      <c r="AE1567" s="2"/>
      <c r="AF1567" s="2"/>
      <c r="AG1567" s="2"/>
      <c r="AH1567" s="2"/>
      <c r="AI1567" s="2"/>
      <c r="AJ1567" s="2"/>
      <c r="AK1567" s="2"/>
      <c r="BK1567" s="2"/>
      <c r="BL1567" s="2"/>
      <c r="BN1567" s="2"/>
      <c r="BO1567" s="2"/>
    </row>
    <row r="1568" ht="12.75" customHeight="1">
      <c r="D1568" s="2"/>
      <c r="G1568" s="2"/>
      <c r="I1568" s="2"/>
      <c r="J1568" s="2"/>
      <c r="K1568" s="2"/>
      <c r="L1568" s="2"/>
      <c r="M1568" s="2"/>
      <c r="N1568" s="2"/>
      <c r="O1568" s="2"/>
      <c r="P1568" s="2"/>
      <c r="Q1568" s="2"/>
      <c r="R1568" s="2"/>
      <c r="S1568" s="2"/>
      <c r="T1568" s="2"/>
      <c r="U1568" s="2"/>
      <c r="V1568" s="2"/>
      <c r="W1568" s="2"/>
      <c r="X1568" s="2"/>
      <c r="Y1568" s="2"/>
      <c r="AB1568" s="2"/>
      <c r="AC1568" s="2"/>
      <c r="AD1568" s="2"/>
      <c r="AE1568" s="2"/>
      <c r="AF1568" s="2"/>
      <c r="AG1568" s="2"/>
      <c r="AH1568" s="2"/>
      <c r="AI1568" s="2"/>
      <c r="AJ1568" s="2"/>
      <c r="AK1568" s="2"/>
      <c r="BK1568" s="2"/>
      <c r="BL1568" s="2"/>
      <c r="BN1568" s="2"/>
      <c r="BO1568" s="2"/>
    </row>
    <row r="1569" ht="12.75" customHeight="1">
      <c r="D1569" s="2"/>
      <c r="G1569" s="2"/>
      <c r="I1569" s="2"/>
      <c r="J1569" s="2"/>
      <c r="K1569" s="2"/>
      <c r="L1569" s="2"/>
      <c r="M1569" s="2"/>
      <c r="N1569" s="2"/>
      <c r="O1569" s="2"/>
      <c r="P1569" s="2"/>
      <c r="Q1569" s="2"/>
      <c r="R1569" s="2"/>
      <c r="S1569" s="2"/>
      <c r="T1569" s="2"/>
      <c r="U1569" s="2"/>
      <c r="V1569" s="2"/>
      <c r="W1569" s="2"/>
      <c r="X1569" s="2"/>
      <c r="Y1569" s="2"/>
      <c r="AB1569" s="2"/>
      <c r="AC1569" s="2"/>
      <c r="AD1569" s="2"/>
      <c r="AE1569" s="2"/>
      <c r="AF1569" s="2"/>
      <c r="AG1569" s="2"/>
      <c r="AH1569" s="2"/>
      <c r="AI1569" s="2"/>
      <c r="AJ1569" s="2"/>
      <c r="AK1569" s="2"/>
      <c r="BK1569" s="2"/>
      <c r="BL1569" s="2"/>
      <c r="BN1569" s="2"/>
      <c r="BO1569" s="2"/>
    </row>
    <row r="1570" ht="12.75" customHeight="1">
      <c r="D1570" s="2"/>
      <c r="G1570" s="2"/>
      <c r="I1570" s="2"/>
      <c r="J1570" s="2"/>
      <c r="K1570" s="2"/>
      <c r="L1570" s="2"/>
      <c r="M1570" s="2"/>
      <c r="N1570" s="2"/>
      <c r="O1570" s="2"/>
      <c r="P1570" s="2"/>
      <c r="Q1570" s="2"/>
      <c r="R1570" s="2"/>
      <c r="S1570" s="2"/>
      <c r="T1570" s="2"/>
      <c r="U1570" s="2"/>
      <c r="V1570" s="2"/>
      <c r="W1570" s="2"/>
      <c r="X1570" s="2"/>
      <c r="Y1570" s="2"/>
      <c r="AB1570" s="2"/>
      <c r="AC1570" s="2"/>
      <c r="AD1570" s="2"/>
      <c r="AE1570" s="2"/>
      <c r="AF1570" s="2"/>
      <c r="AG1570" s="2"/>
      <c r="AH1570" s="2"/>
      <c r="AI1570" s="2"/>
      <c r="AJ1570" s="2"/>
      <c r="AK1570" s="2"/>
      <c r="BK1570" s="2"/>
      <c r="BL1570" s="2"/>
      <c r="BN1570" s="2"/>
      <c r="BO1570" s="2"/>
    </row>
    <row r="1571" ht="12.75" customHeight="1">
      <c r="D1571" s="2"/>
      <c r="G1571" s="2"/>
      <c r="I1571" s="2"/>
      <c r="J1571" s="2"/>
      <c r="K1571" s="2"/>
      <c r="L1571" s="2"/>
      <c r="M1571" s="2"/>
      <c r="N1571" s="2"/>
      <c r="O1571" s="2"/>
      <c r="P1571" s="2"/>
      <c r="Q1571" s="2"/>
      <c r="R1571" s="2"/>
      <c r="S1571" s="2"/>
      <c r="T1571" s="2"/>
      <c r="U1571" s="2"/>
      <c r="V1571" s="2"/>
      <c r="W1571" s="2"/>
      <c r="X1571" s="2"/>
      <c r="Y1571" s="2"/>
      <c r="AB1571" s="2"/>
      <c r="AC1571" s="2"/>
      <c r="AD1571" s="2"/>
      <c r="AE1571" s="2"/>
      <c r="AF1571" s="2"/>
      <c r="AG1571" s="2"/>
      <c r="AH1571" s="2"/>
      <c r="AI1571" s="2"/>
      <c r="AJ1571" s="2"/>
      <c r="AK1571" s="2"/>
      <c r="BK1571" s="2"/>
      <c r="BL1571" s="2"/>
      <c r="BN1571" s="2"/>
      <c r="BO1571" s="2"/>
    </row>
    <row r="1572" ht="12.75" customHeight="1">
      <c r="D1572" s="2"/>
      <c r="G1572" s="2"/>
      <c r="I1572" s="2"/>
      <c r="J1572" s="2"/>
      <c r="K1572" s="2"/>
      <c r="L1572" s="2"/>
      <c r="M1572" s="2"/>
      <c r="N1572" s="2"/>
      <c r="O1572" s="2"/>
      <c r="P1572" s="2"/>
      <c r="Q1572" s="2"/>
      <c r="R1572" s="2"/>
      <c r="S1572" s="2"/>
      <c r="T1572" s="2"/>
      <c r="U1572" s="2"/>
      <c r="V1572" s="2"/>
      <c r="W1572" s="2"/>
      <c r="X1572" s="2"/>
      <c r="Y1572" s="2"/>
      <c r="AB1572" s="2"/>
      <c r="AC1572" s="2"/>
      <c r="AD1572" s="2"/>
      <c r="AE1572" s="2"/>
      <c r="AF1572" s="2"/>
      <c r="AG1572" s="2"/>
      <c r="AH1572" s="2"/>
      <c r="AI1572" s="2"/>
      <c r="AJ1572" s="2"/>
      <c r="AK1572" s="2"/>
      <c r="BK1572" s="2"/>
      <c r="BL1572" s="2"/>
      <c r="BN1572" s="2"/>
      <c r="BO1572" s="2"/>
    </row>
    <row r="1573" ht="12.75" customHeight="1">
      <c r="D1573" s="2"/>
      <c r="G1573" s="2"/>
      <c r="I1573" s="2"/>
      <c r="J1573" s="2"/>
      <c r="K1573" s="2"/>
      <c r="L1573" s="2"/>
      <c r="M1573" s="2"/>
      <c r="N1573" s="2"/>
      <c r="O1573" s="2"/>
      <c r="P1573" s="2"/>
      <c r="Q1573" s="2"/>
      <c r="R1573" s="2"/>
      <c r="S1573" s="2"/>
      <c r="T1573" s="2"/>
      <c r="U1573" s="2"/>
      <c r="V1573" s="2"/>
      <c r="W1573" s="2"/>
      <c r="X1573" s="2"/>
      <c r="Y1573" s="2"/>
      <c r="AB1573" s="2"/>
      <c r="AC1573" s="2"/>
      <c r="AD1573" s="2"/>
      <c r="AE1573" s="2"/>
      <c r="AF1573" s="2"/>
      <c r="AG1573" s="2"/>
      <c r="AH1573" s="2"/>
      <c r="AI1573" s="2"/>
      <c r="AJ1573" s="2"/>
      <c r="AK1573" s="2"/>
      <c r="BK1573" s="2"/>
      <c r="BL1573" s="2"/>
      <c r="BN1573" s="2"/>
      <c r="BO1573" s="2"/>
    </row>
    <row r="1574" ht="12.75" customHeight="1">
      <c r="D1574" s="2"/>
      <c r="G1574" s="2"/>
      <c r="I1574" s="2"/>
      <c r="J1574" s="2"/>
      <c r="K1574" s="2"/>
      <c r="L1574" s="2"/>
      <c r="M1574" s="2"/>
      <c r="N1574" s="2"/>
      <c r="O1574" s="2"/>
      <c r="P1574" s="2"/>
      <c r="Q1574" s="2"/>
      <c r="R1574" s="2"/>
      <c r="S1574" s="2"/>
      <c r="T1574" s="2"/>
      <c r="U1574" s="2"/>
      <c r="V1574" s="2"/>
      <c r="W1574" s="2"/>
      <c r="X1574" s="2"/>
      <c r="Y1574" s="2"/>
      <c r="AB1574" s="2"/>
      <c r="AC1574" s="2"/>
      <c r="AD1574" s="2"/>
      <c r="AE1574" s="2"/>
      <c r="AF1574" s="2"/>
      <c r="AG1574" s="2"/>
      <c r="AH1574" s="2"/>
      <c r="AI1574" s="2"/>
      <c r="AJ1574" s="2"/>
      <c r="AK1574" s="2"/>
      <c r="BK1574" s="2"/>
      <c r="BL1574" s="2"/>
      <c r="BN1574" s="2"/>
      <c r="BO1574" s="2"/>
    </row>
    <row r="1575" ht="12.75" customHeight="1">
      <c r="D1575" s="2"/>
      <c r="G1575" s="2"/>
      <c r="I1575" s="2"/>
      <c r="J1575" s="2"/>
      <c r="K1575" s="2"/>
      <c r="L1575" s="2"/>
      <c r="M1575" s="2"/>
      <c r="N1575" s="2"/>
      <c r="O1575" s="2"/>
      <c r="P1575" s="2"/>
      <c r="Q1575" s="2"/>
      <c r="R1575" s="2"/>
      <c r="S1575" s="2"/>
      <c r="T1575" s="2"/>
      <c r="U1575" s="2"/>
      <c r="V1575" s="2"/>
      <c r="W1575" s="2"/>
      <c r="X1575" s="2"/>
      <c r="Y1575" s="2"/>
      <c r="AB1575" s="2"/>
      <c r="AC1575" s="2"/>
      <c r="AD1575" s="2"/>
      <c r="AE1575" s="2"/>
      <c r="AF1575" s="2"/>
      <c r="AG1575" s="2"/>
      <c r="AH1575" s="2"/>
      <c r="AI1575" s="2"/>
      <c r="AJ1575" s="2"/>
      <c r="AK1575" s="2"/>
      <c r="BK1575" s="2"/>
      <c r="BL1575" s="2"/>
      <c r="BN1575" s="2"/>
      <c r="BO1575" s="2"/>
    </row>
    <row r="1576" ht="12.75" customHeight="1">
      <c r="D1576" s="2"/>
      <c r="G1576" s="2"/>
      <c r="I1576" s="2"/>
      <c r="J1576" s="2"/>
      <c r="K1576" s="2"/>
      <c r="L1576" s="2"/>
      <c r="M1576" s="2"/>
      <c r="N1576" s="2"/>
      <c r="O1576" s="2"/>
      <c r="P1576" s="2"/>
      <c r="Q1576" s="2"/>
      <c r="R1576" s="2"/>
      <c r="S1576" s="2"/>
      <c r="T1576" s="2"/>
      <c r="U1576" s="2"/>
      <c r="V1576" s="2"/>
      <c r="W1576" s="2"/>
      <c r="X1576" s="2"/>
      <c r="Y1576" s="2"/>
      <c r="AB1576" s="2"/>
      <c r="AC1576" s="2"/>
      <c r="AD1576" s="2"/>
      <c r="AE1576" s="2"/>
      <c r="AF1576" s="2"/>
      <c r="AG1576" s="2"/>
      <c r="AH1576" s="2"/>
      <c r="AI1576" s="2"/>
      <c r="AJ1576" s="2"/>
      <c r="AK1576" s="2"/>
      <c r="BK1576" s="2"/>
      <c r="BL1576" s="2"/>
      <c r="BN1576" s="2"/>
      <c r="BO1576" s="2"/>
    </row>
    <row r="1577" ht="12.75" customHeight="1">
      <c r="D1577" s="2"/>
      <c r="G1577" s="2"/>
      <c r="I1577" s="2"/>
      <c r="J1577" s="2"/>
      <c r="K1577" s="2"/>
      <c r="L1577" s="2"/>
      <c r="M1577" s="2"/>
      <c r="N1577" s="2"/>
      <c r="O1577" s="2"/>
      <c r="P1577" s="2"/>
      <c r="Q1577" s="2"/>
      <c r="R1577" s="2"/>
      <c r="S1577" s="2"/>
      <c r="T1577" s="2"/>
      <c r="U1577" s="2"/>
      <c r="V1577" s="2"/>
      <c r="W1577" s="2"/>
      <c r="X1577" s="2"/>
      <c r="Y1577" s="2"/>
      <c r="AB1577" s="2"/>
      <c r="AC1577" s="2"/>
      <c r="AD1577" s="2"/>
      <c r="AE1577" s="2"/>
      <c r="AF1577" s="2"/>
      <c r="AG1577" s="2"/>
      <c r="AH1577" s="2"/>
      <c r="AI1577" s="2"/>
      <c r="AJ1577" s="2"/>
      <c r="AK1577" s="2"/>
      <c r="BK1577" s="2"/>
      <c r="BL1577" s="2"/>
      <c r="BN1577" s="2"/>
      <c r="BO1577" s="2"/>
    </row>
    <row r="1578" ht="12.75" customHeight="1">
      <c r="D1578" s="2"/>
      <c r="G1578" s="2"/>
      <c r="I1578" s="2"/>
      <c r="J1578" s="2"/>
      <c r="K1578" s="2"/>
      <c r="L1578" s="2"/>
      <c r="M1578" s="2"/>
      <c r="N1578" s="2"/>
      <c r="O1578" s="2"/>
      <c r="P1578" s="2"/>
      <c r="Q1578" s="2"/>
      <c r="R1578" s="2"/>
      <c r="S1578" s="2"/>
      <c r="T1578" s="2"/>
      <c r="U1578" s="2"/>
      <c r="V1578" s="2"/>
      <c r="W1578" s="2"/>
      <c r="X1578" s="2"/>
      <c r="Y1578" s="2"/>
      <c r="AB1578" s="2"/>
      <c r="AC1578" s="2"/>
      <c r="AD1578" s="2"/>
      <c r="AE1578" s="2"/>
      <c r="AF1578" s="2"/>
      <c r="AG1578" s="2"/>
      <c r="AH1578" s="2"/>
      <c r="AI1578" s="2"/>
      <c r="AJ1578" s="2"/>
      <c r="AK1578" s="2"/>
      <c r="BK1578" s="2"/>
      <c r="BL1578" s="2"/>
      <c r="BN1578" s="2"/>
      <c r="BO1578" s="2"/>
    </row>
    <row r="1579" ht="12.75" customHeight="1">
      <c r="D1579" s="2"/>
      <c r="G1579" s="2"/>
      <c r="I1579" s="2"/>
      <c r="J1579" s="2"/>
      <c r="K1579" s="2"/>
      <c r="L1579" s="2"/>
      <c r="M1579" s="2"/>
      <c r="N1579" s="2"/>
      <c r="O1579" s="2"/>
      <c r="P1579" s="2"/>
      <c r="Q1579" s="2"/>
      <c r="R1579" s="2"/>
      <c r="S1579" s="2"/>
      <c r="T1579" s="2"/>
      <c r="U1579" s="2"/>
      <c r="V1579" s="2"/>
      <c r="W1579" s="2"/>
      <c r="X1579" s="2"/>
      <c r="Y1579" s="2"/>
      <c r="AB1579" s="2"/>
      <c r="AC1579" s="2"/>
      <c r="AD1579" s="2"/>
      <c r="AE1579" s="2"/>
      <c r="AF1579" s="2"/>
      <c r="AG1579" s="2"/>
      <c r="AH1579" s="2"/>
      <c r="AI1579" s="2"/>
      <c r="AJ1579" s="2"/>
      <c r="AK1579" s="2"/>
      <c r="BK1579" s="2"/>
      <c r="BL1579" s="2"/>
      <c r="BN1579" s="2"/>
      <c r="BO1579" s="2"/>
    </row>
    <row r="1580" ht="12.75" customHeight="1">
      <c r="D1580" s="2"/>
      <c r="G1580" s="2"/>
      <c r="I1580" s="2"/>
      <c r="J1580" s="2"/>
      <c r="K1580" s="2"/>
      <c r="L1580" s="2"/>
      <c r="M1580" s="2"/>
      <c r="N1580" s="2"/>
      <c r="O1580" s="2"/>
      <c r="P1580" s="2"/>
      <c r="Q1580" s="2"/>
      <c r="R1580" s="2"/>
      <c r="S1580" s="2"/>
      <c r="T1580" s="2"/>
      <c r="U1580" s="2"/>
      <c r="V1580" s="2"/>
      <c r="W1580" s="2"/>
      <c r="X1580" s="2"/>
      <c r="Y1580" s="2"/>
      <c r="AB1580" s="2"/>
      <c r="AC1580" s="2"/>
      <c r="AD1580" s="2"/>
      <c r="AE1580" s="2"/>
      <c r="AF1580" s="2"/>
      <c r="AG1580" s="2"/>
      <c r="AH1580" s="2"/>
      <c r="AI1580" s="2"/>
      <c r="AJ1580" s="2"/>
      <c r="AK1580" s="2"/>
      <c r="BK1580" s="2"/>
      <c r="BL1580" s="2"/>
      <c r="BN1580" s="2"/>
      <c r="BO1580" s="2"/>
    </row>
    <row r="1581" ht="12.75" customHeight="1">
      <c r="D1581" s="2"/>
      <c r="G1581" s="2"/>
      <c r="I1581" s="2"/>
      <c r="J1581" s="2"/>
      <c r="K1581" s="2"/>
      <c r="L1581" s="2"/>
      <c r="M1581" s="2"/>
      <c r="N1581" s="2"/>
      <c r="O1581" s="2"/>
      <c r="P1581" s="2"/>
      <c r="Q1581" s="2"/>
      <c r="R1581" s="2"/>
      <c r="S1581" s="2"/>
      <c r="T1581" s="2"/>
      <c r="U1581" s="2"/>
      <c r="V1581" s="2"/>
      <c r="W1581" s="2"/>
      <c r="X1581" s="2"/>
      <c r="Y1581" s="2"/>
      <c r="AB1581" s="2"/>
      <c r="AC1581" s="2"/>
      <c r="AD1581" s="2"/>
      <c r="AE1581" s="2"/>
      <c r="AF1581" s="2"/>
      <c r="AG1581" s="2"/>
      <c r="AH1581" s="2"/>
      <c r="AI1581" s="2"/>
      <c r="AJ1581" s="2"/>
      <c r="AK1581" s="2"/>
      <c r="BK1581" s="2"/>
      <c r="BL1581" s="2"/>
      <c r="BN1581" s="2"/>
      <c r="BO1581" s="2"/>
    </row>
    <row r="1582" ht="12.75" customHeight="1">
      <c r="D1582" s="2"/>
      <c r="G1582" s="2"/>
      <c r="I1582" s="2"/>
      <c r="J1582" s="2"/>
      <c r="K1582" s="2"/>
      <c r="L1582" s="2"/>
      <c r="M1582" s="2"/>
      <c r="N1582" s="2"/>
      <c r="O1582" s="2"/>
      <c r="P1582" s="2"/>
      <c r="Q1582" s="2"/>
      <c r="R1582" s="2"/>
      <c r="S1582" s="2"/>
      <c r="T1582" s="2"/>
      <c r="U1582" s="2"/>
      <c r="V1582" s="2"/>
      <c r="W1582" s="2"/>
      <c r="X1582" s="2"/>
      <c r="Y1582" s="2"/>
      <c r="AB1582" s="2"/>
      <c r="AC1582" s="2"/>
      <c r="AD1582" s="2"/>
      <c r="AE1582" s="2"/>
      <c r="AF1582" s="2"/>
      <c r="AG1582" s="2"/>
      <c r="AH1582" s="2"/>
      <c r="AI1582" s="2"/>
      <c r="AJ1582" s="2"/>
      <c r="AK1582" s="2"/>
      <c r="BK1582" s="2"/>
      <c r="BL1582" s="2"/>
      <c r="BN1582" s="2"/>
      <c r="BO1582" s="2"/>
    </row>
    <row r="1583" ht="12.75" customHeight="1">
      <c r="D1583" s="2"/>
      <c r="G1583" s="2"/>
      <c r="I1583" s="2"/>
      <c r="J1583" s="2"/>
      <c r="K1583" s="2"/>
      <c r="L1583" s="2"/>
      <c r="M1583" s="2"/>
      <c r="N1583" s="2"/>
      <c r="O1583" s="2"/>
      <c r="P1583" s="2"/>
      <c r="Q1583" s="2"/>
      <c r="R1583" s="2"/>
      <c r="S1583" s="2"/>
      <c r="T1583" s="2"/>
      <c r="U1583" s="2"/>
      <c r="V1583" s="2"/>
      <c r="W1583" s="2"/>
      <c r="X1583" s="2"/>
      <c r="Y1583" s="2"/>
      <c r="AB1583" s="2"/>
      <c r="AC1583" s="2"/>
      <c r="AD1583" s="2"/>
      <c r="AE1583" s="2"/>
      <c r="AF1583" s="2"/>
      <c r="AG1583" s="2"/>
      <c r="AH1583" s="2"/>
      <c r="AI1583" s="2"/>
      <c r="AJ1583" s="2"/>
      <c r="AK1583" s="2"/>
      <c r="BK1583" s="2"/>
      <c r="BL1583" s="2"/>
      <c r="BN1583" s="2"/>
      <c r="BO1583" s="2"/>
    </row>
    <row r="1584" ht="12.75" customHeight="1">
      <c r="D1584" s="2"/>
      <c r="G1584" s="2"/>
      <c r="I1584" s="2"/>
      <c r="J1584" s="2"/>
      <c r="K1584" s="2"/>
      <c r="L1584" s="2"/>
      <c r="M1584" s="2"/>
      <c r="N1584" s="2"/>
      <c r="O1584" s="2"/>
      <c r="P1584" s="2"/>
      <c r="Q1584" s="2"/>
      <c r="R1584" s="2"/>
      <c r="S1584" s="2"/>
      <c r="T1584" s="2"/>
      <c r="U1584" s="2"/>
      <c r="V1584" s="2"/>
      <c r="W1584" s="2"/>
      <c r="X1584" s="2"/>
      <c r="Y1584" s="2"/>
      <c r="AB1584" s="2"/>
      <c r="AC1584" s="2"/>
      <c r="AD1584" s="2"/>
      <c r="AE1584" s="2"/>
      <c r="AF1584" s="2"/>
      <c r="AG1584" s="2"/>
      <c r="AH1584" s="2"/>
      <c r="AI1584" s="2"/>
      <c r="AJ1584" s="2"/>
      <c r="AK1584" s="2"/>
      <c r="BK1584" s="2"/>
      <c r="BL1584" s="2"/>
      <c r="BN1584" s="2"/>
      <c r="BO1584" s="2"/>
    </row>
    <row r="1585" ht="12.75" customHeight="1">
      <c r="D1585" s="2"/>
      <c r="G1585" s="2"/>
      <c r="I1585" s="2"/>
      <c r="J1585" s="2"/>
      <c r="K1585" s="2"/>
      <c r="L1585" s="2"/>
      <c r="M1585" s="2"/>
      <c r="N1585" s="2"/>
      <c r="O1585" s="2"/>
      <c r="P1585" s="2"/>
      <c r="Q1585" s="2"/>
      <c r="R1585" s="2"/>
      <c r="S1585" s="2"/>
      <c r="T1585" s="2"/>
      <c r="U1585" s="2"/>
      <c r="V1585" s="2"/>
      <c r="W1585" s="2"/>
      <c r="X1585" s="2"/>
      <c r="Y1585" s="2"/>
      <c r="AB1585" s="2"/>
      <c r="AC1585" s="2"/>
      <c r="AD1585" s="2"/>
      <c r="AE1585" s="2"/>
      <c r="AF1585" s="2"/>
      <c r="AG1585" s="2"/>
      <c r="AH1585" s="2"/>
      <c r="AI1585" s="2"/>
      <c r="AJ1585" s="2"/>
      <c r="AK1585" s="2"/>
      <c r="BK1585" s="2"/>
      <c r="BL1585" s="2"/>
      <c r="BN1585" s="2"/>
      <c r="BO1585" s="2"/>
    </row>
    <row r="1586" ht="12.75" customHeight="1">
      <c r="D1586" s="2"/>
      <c r="G1586" s="2"/>
      <c r="I1586" s="2"/>
      <c r="J1586" s="2"/>
      <c r="K1586" s="2"/>
      <c r="L1586" s="2"/>
      <c r="M1586" s="2"/>
      <c r="N1586" s="2"/>
      <c r="O1586" s="2"/>
      <c r="P1586" s="2"/>
      <c r="Q1586" s="2"/>
      <c r="R1586" s="2"/>
      <c r="S1586" s="2"/>
      <c r="T1586" s="2"/>
      <c r="U1586" s="2"/>
      <c r="V1586" s="2"/>
      <c r="W1586" s="2"/>
      <c r="X1586" s="2"/>
      <c r="Y1586" s="2"/>
      <c r="AB1586" s="2"/>
      <c r="AC1586" s="2"/>
      <c r="AD1586" s="2"/>
      <c r="AE1586" s="2"/>
      <c r="AF1586" s="2"/>
      <c r="AG1586" s="2"/>
      <c r="AH1586" s="2"/>
      <c r="AI1586" s="2"/>
      <c r="AJ1586" s="2"/>
      <c r="AK1586" s="2"/>
      <c r="BK1586" s="2"/>
      <c r="BL1586" s="2"/>
      <c r="BN1586" s="2"/>
      <c r="BO1586" s="2"/>
    </row>
    <row r="1587" ht="12.75" customHeight="1">
      <c r="D1587" s="2"/>
      <c r="G1587" s="2"/>
      <c r="I1587" s="2"/>
      <c r="J1587" s="2"/>
      <c r="K1587" s="2"/>
      <c r="L1587" s="2"/>
      <c r="M1587" s="2"/>
      <c r="N1587" s="2"/>
      <c r="O1587" s="2"/>
      <c r="P1587" s="2"/>
      <c r="Q1587" s="2"/>
      <c r="R1587" s="2"/>
      <c r="S1587" s="2"/>
      <c r="T1587" s="2"/>
      <c r="U1587" s="2"/>
      <c r="V1587" s="2"/>
      <c r="W1587" s="2"/>
      <c r="X1587" s="2"/>
      <c r="Y1587" s="2"/>
      <c r="AB1587" s="2"/>
      <c r="AC1587" s="2"/>
      <c r="AD1587" s="2"/>
      <c r="AE1587" s="2"/>
      <c r="AF1587" s="2"/>
      <c r="AG1587" s="2"/>
      <c r="AH1587" s="2"/>
      <c r="AI1587" s="2"/>
      <c r="AJ1587" s="2"/>
      <c r="AK1587" s="2"/>
      <c r="BK1587" s="2"/>
      <c r="BL1587" s="2"/>
      <c r="BN1587" s="2"/>
      <c r="BO1587" s="2"/>
    </row>
    <row r="1588" ht="12.75" customHeight="1">
      <c r="D1588" s="2"/>
      <c r="G1588" s="2"/>
      <c r="I1588" s="2"/>
      <c r="J1588" s="2"/>
      <c r="K1588" s="2"/>
      <c r="L1588" s="2"/>
      <c r="M1588" s="2"/>
      <c r="N1588" s="2"/>
      <c r="O1588" s="2"/>
      <c r="P1588" s="2"/>
      <c r="Q1588" s="2"/>
      <c r="R1588" s="2"/>
      <c r="S1588" s="2"/>
      <c r="T1588" s="2"/>
      <c r="U1588" s="2"/>
      <c r="V1588" s="2"/>
      <c r="W1588" s="2"/>
      <c r="X1588" s="2"/>
      <c r="Y1588" s="2"/>
      <c r="AB1588" s="2"/>
      <c r="AC1588" s="2"/>
      <c r="AD1588" s="2"/>
      <c r="AE1588" s="2"/>
      <c r="AF1588" s="2"/>
      <c r="AG1588" s="2"/>
      <c r="AH1588" s="2"/>
      <c r="AI1588" s="2"/>
      <c r="AJ1588" s="2"/>
      <c r="AK1588" s="2"/>
      <c r="BK1588" s="2"/>
      <c r="BL1588" s="2"/>
      <c r="BN1588" s="2"/>
      <c r="BO1588" s="2"/>
    </row>
    <row r="1589" ht="12.75" customHeight="1">
      <c r="D1589" s="2"/>
      <c r="G1589" s="2"/>
      <c r="I1589" s="2"/>
      <c r="J1589" s="2"/>
      <c r="K1589" s="2"/>
      <c r="L1589" s="2"/>
      <c r="M1589" s="2"/>
      <c r="N1589" s="2"/>
      <c r="O1589" s="2"/>
      <c r="P1589" s="2"/>
      <c r="Q1589" s="2"/>
      <c r="R1589" s="2"/>
      <c r="S1589" s="2"/>
      <c r="T1589" s="2"/>
      <c r="U1589" s="2"/>
      <c r="V1589" s="2"/>
      <c r="W1589" s="2"/>
      <c r="X1589" s="2"/>
      <c r="Y1589" s="2"/>
      <c r="AB1589" s="2"/>
      <c r="AC1589" s="2"/>
      <c r="AD1589" s="2"/>
      <c r="AE1589" s="2"/>
      <c r="AF1589" s="2"/>
      <c r="AG1589" s="2"/>
      <c r="AH1589" s="2"/>
      <c r="AI1589" s="2"/>
      <c r="AJ1589" s="2"/>
      <c r="AK1589" s="2"/>
      <c r="BK1589" s="2"/>
      <c r="BL1589" s="2"/>
      <c r="BN1589" s="2"/>
      <c r="BO1589" s="2"/>
    </row>
    <row r="1590" ht="12.75" customHeight="1">
      <c r="D1590" s="2"/>
      <c r="G1590" s="2"/>
      <c r="I1590" s="2"/>
      <c r="J1590" s="2"/>
      <c r="K1590" s="2"/>
      <c r="L1590" s="2"/>
      <c r="M1590" s="2"/>
      <c r="N1590" s="2"/>
      <c r="O1590" s="2"/>
      <c r="P1590" s="2"/>
      <c r="Q1590" s="2"/>
      <c r="R1590" s="2"/>
      <c r="S1590" s="2"/>
      <c r="T1590" s="2"/>
      <c r="U1590" s="2"/>
      <c r="V1590" s="2"/>
      <c r="W1590" s="2"/>
      <c r="X1590" s="2"/>
      <c r="Y1590" s="2"/>
      <c r="AB1590" s="2"/>
      <c r="AC1590" s="2"/>
      <c r="AD1590" s="2"/>
      <c r="AE1590" s="2"/>
      <c r="AF1590" s="2"/>
      <c r="AG1590" s="2"/>
      <c r="AH1590" s="2"/>
      <c r="AI1590" s="2"/>
      <c r="AJ1590" s="2"/>
      <c r="AK1590" s="2"/>
      <c r="BK1590" s="2"/>
      <c r="BL1590" s="2"/>
      <c r="BN1590" s="2"/>
      <c r="BO1590" s="2"/>
    </row>
    <row r="1591" ht="12.75" customHeight="1">
      <c r="D1591" s="2"/>
      <c r="G1591" s="2"/>
      <c r="I1591" s="2"/>
      <c r="J1591" s="2"/>
      <c r="K1591" s="2"/>
      <c r="L1591" s="2"/>
      <c r="M1591" s="2"/>
      <c r="N1591" s="2"/>
      <c r="O1591" s="2"/>
      <c r="P1591" s="2"/>
      <c r="Q1591" s="2"/>
      <c r="R1591" s="2"/>
      <c r="S1591" s="2"/>
      <c r="T1591" s="2"/>
      <c r="U1591" s="2"/>
      <c r="V1591" s="2"/>
      <c r="W1591" s="2"/>
      <c r="X1591" s="2"/>
      <c r="Y1591" s="2"/>
      <c r="AB1591" s="2"/>
      <c r="AC1591" s="2"/>
      <c r="AD1591" s="2"/>
      <c r="AE1591" s="2"/>
      <c r="AF1591" s="2"/>
      <c r="AG1591" s="2"/>
      <c r="AH1591" s="2"/>
      <c r="AI1591" s="2"/>
      <c r="AJ1591" s="2"/>
      <c r="AK1591" s="2"/>
      <c r="BK1591" s="2"/>
      <c r="BL1591" s="2"/>
      <c r="BN1591" s="2"/>
      <c r="BO1591" s="2"/>
    </row>
    <row r="1592" ht="12.75" customHeight="1">
      <c r="D1592" s="2"/>
      <c r="G1592" s="2"/>
      <c r="I1592" s="2"/>
      <c r="J1592" s="2"/>
      <c r="K1592" s="2"/>
      <c r="L1592" s="2"/>
      <c r="M1592" s="2"/>
      <c r="N1592" s="2"/>
      <c r="O1592" s="2"/>
      <c r="P1592" s="2"/>
      <c r="Q1592" s="2"/>
      <c r="R1592" s="2"/>
      <c r="S1592" s="2"/>
      <c r="T1592" s="2"/>
      <c r="U1592" s="2"/>
      <c r="V1592" s="2"/>
      <c r="W1592" s="2"/>
      <c r="X1592" s="2"/>
      <c r="Y1592" s="2"/>
      <c r="AB1592" s="2"/>
      <c r="AC1592" s="2"/>
      <c r="AD1592" s="2"/>
      <c r="AE1592" s="2"/>
      <c r="AF1592" s="2"/>
      <c r="AG1592" s="2"/>
      <c r="AH1592" s="2"/>
      <c r="AI1592" s="2"/>
      <c r="AJ1592" s="2"/>
      <c r="AK1592" s="2"/>
      <c r="BK1592" s="2"/>
      <c r="BL1592" s="2"/>
      <c r="BN1592" s="2"/>
      <c r="BO1592" s="2"/>
    </row>
    <row r="1593" ht="12.75" customHeight="1">
      <c r="D1593" s="2"/>
      <c r="G1593" s="2"/>
      <c r="I1593" s="2"/>
      <c r="J1593" s="2"/>
      <c r="K1593" s="2"/>
      <c r="L1593" s="2"/>
      <c r="M1593" s="2"/>
      <c r="N1593" s="2"/>
      <c r="O1593" s="2"/>
      <c r="P1593" s="2"/>
      <c r="Q1593" s="2"/>
      <c r="R1593" s="2"/>
      <c r="S1593" s="2"/>
      <c r="T1593" s="2"/>
      <c r="U1593" s="2"/>
      <c r="V1593" s="2"/>
      <c r="W1593" s="2"/>
      <c r="X1593" s="2"/>
      <c r="Y1593" s="2"/>
      <c r="AB1593" s="2"/>
      <c r="AC1593" s="2"/>
      <c r="AD1593" s="2"/>
      <c r="AE1593" s="2"/>
      <c r="AF1593" s="2"/>
      <c r="AG1593" s="2"/>
      <c r="AH1593" s="2"/>
      <c r="AI1593" s="2"/>
      <c r="AJ1593" s="2"/>
      <c r="AK1593" s="2"/>
      <c r="BK1593" s="2"/>
      <c r="BL1593" s="2"/>
      <c r="BN1593" s="2"/>
      <c r="BO1593" s="2"/>
    </row>
    <row r="1594" ht="12.75" customHeight="1">
      <c r="D1594" s="2"/>
      <c r="G1594" s="2"/>
      <c r="I1594" s="2"/>
      <c r="J1594" s="2"/>
      <c r="K1594" s="2"/>
      <c r="L1594" s="2"/>
      <c r="M1594" s="2"/>
      <c r="N1594" s="2"/>
      <c r="O1594" s="2"/>
      <c r="P1594" s="2"/>
      <c r="Q1594" s="2"/>
      <c r="R1594" s="2"/>
      <c r="S1594" s="2"/>
      <c r="T1594" s="2"/>
      <c r="U1594" s="2"/>
      <c r="V1594" s="2"/>
      <c r="W1594" s="2"/>
      <c r="X1594" s="2"/>
      <c r="Y1594" s="2"/>
      <c r="AB1594" s="2"/>
      <c r="AC1594" s="2"/>
      <c r="AD1594" s="2"/>
      <c r="AE1594" s="2"/>
      <c r="AF1594" s="2"/>
      <c r="AG1594" s="2"/>
      <c r="AH1594" s="2"/>
      <c r="AI1594" s="2"/>
      <c r="AJ1594" s="2"/>
      <c r="AK1594" s="2"/>
      <c r="BK1594" s="2"/>
      <c r="BL1594" s="2"/>
      <c r="BN1594" s="2"/>
      <c r="BO1594" s="2"/>
    </row>
    <row r="1595" ht="12.75" customHeight="1">
      <c r="D1595" s="2"/>
      <c r="G1595" s="2"/>
      <c r="I1595" s="2"/>
      <c r="J1595" s="2"/>
      <c r="K1595" s="2"/>
      <c r="L1595" s="2"/>
      <c r="M1595" s="2"/>
      <c r="N1595" s="2"/>
      <c r="O1595" s="2"/>
      <c r="P1595" s="2"/>
      <c r="Q1595" s="2"/>
      <c r="R1595" s="2"/>
      <c r="S1595" s="2"/>
      <c r="T1595" s="2"/>
      <c r="U1595" s="2"/>
      <c r="V1595" s="2"/>
      <c r="W1595" s="2"/>
      <c r="X1595" s="2"/>
      <c r="Y1595" s="2"/>
      <c r="AB1595" s="2"/>
      <c r="AC1595" s="2"/>
      <c r="AD1595" s="2"/>
      <c r="AE1595" s="2"/>
      <c r="AF1595" s="2"/>
      <c r="AG1595" s="2"/>
      <c r="AH1595" s="2"/>
      <c r="AI1595" s="2"/>
      <c r="AJ1595" s="2"/>
      <c r="AK1595" s="2"/>
      <c r="BK1595" s="2"/>
      <c r="BL1595" s="2"/>
      <c r="BN1595" s="2"/>
      <c r="BO1595" s="2"/>
    </row>
    <row r="1596" ht="12.75" customHeight="1">
      <c r="D1596" s="2"/>
      <c r="G1596" s="2"/>
      <c r="I1596" s="2"/>
      <c r="J1596" s="2"/>
      <c r="K1596" s="2"/>
      <c r="L1596" s="2"/>
      <c r="M1596" s="2"/>
      <c r="N1596" s="2"/>
      <c r="O1596" s="2"/>
      <c r="P1596" s="2"/>
      <c r="Q1596" s="2"/>
      <c r="R1596" s="2"/>
      <c r="S1596" s="2"/>
      <c r="T1596" s="2"/>
      <c r="U1596" s="2"/>
      <c r="V1596" s="2"/>
      <c r="W1596" s="2"/>
      <c r="X1596" s="2"/>
      <c r="Y1596" s="2"/>
      <c r="AB1596" s="2"/>
      <c r="AC1596" s="2"/>
      <c r="AD1596" s="2"/>
      <c r="AE1596" s="2"/>
      <c r="AF1596" s="2"/>
      <c r="AG1596" s="2"/>
      <c r="AH1596" s="2"/>
      <c r="AI1596" s="2"/>
      <c r="AJ1596" s="2"/>
      <c r="AK1596" s="2"/>
      <c r="BK1596" s="2"/>
      <c r="BL1596" s="2"/>
      <c r="BN1596" s="2"/>
      <c r="BO1596" s="2"/>
    </row>
    <row r="1597" ht="12.75" customHeight="1">
      <c r="D1597" s="2"/>
      <c r="G1597" s="2"/>
      <c r="I1597" s="2"/>
      <c r="J1597" s="2"/>
      <c r="K1597" s="2"/>
      <c r="L1597" s="2"/>
      <c r="M1597" s="2"/>
      <c r="N1597" s="2"/>
      <c r="O1597" s="2"/>
      <c r="P1597" s="2"/>
      <c r="Q1597" s="2"/>
      <c r="R1597" s="2"/>
      <c r="S1597" s="2"/>
      <c r="T1597" s="2"/>
      <c r="U1597" s="2"/>
      <c r="V1597" s="2"/>
      <c r="W1597" s="2"/>
      <c r="X1597" s="2"/>
      <c r="Y1597" s="2"/>
      <c r="AB1597" s="2"/>
      <c r="AC1597" s="2"/>
      <c r="AD1597" s="2"/>
      <c r="AE1597" s="2"/>
      <c r="AF1597" s="2"/>
      <c r="AG1597" s="2"/>
      <c r="AH1597" s="2"/>
      <c r="AI1597" s="2"/>
      <c r="AJ1597" s="2"/>
      <c r="AK1597" s="2"/>
      <c r="BK1597" s="2"/>
      <c r="BL1597" s="2"/>
      <c r="BN1597" s="2"/>
      <c r="BO1597" s="2"/>
    </row>
    <row r="1598" ht="12.75" customHeight="1">
      <c r="D1598" s="2"/>
      <c r="G1598" s="2"/>
      <c r="I1598" s="2"/>
      <c r="J1598" s="2"/>
      <c r="K1598" s="2"/>
      <c r="L1598" s="2"/>
      <c r="M1598" s="2"/>
      <c r="N1598" s="2"/>
      <c r="O1598" s="2"/>
      <c r="P1598" s="2"/>
      <c r="Q1598" s="2"/>
      <c r="R1598" s="2"/>
      <c r="S1598" s="2"/>
      <c r="T1598" s="2"/>
      <c r="U1598" s="2"/>
      <c r="V1598" s="2"/>
      <c r="W1598" s="2"/>
      <c r="X1598" s="2"/>
      <c r="Y1598" s="2"/>
      <c r="AB1598" s="2"/>
      <c r="AC1598" s="2"/>
      <c r="AD1598" s="2"/>
      <c r="AE1598" s="2"/>
      <c r="AF1598" s="2"/>
      <c r="AG1598" s="2"/>
      <c r="AH1598" s="2"/>
      <c r="AI1598" s="2"/>
      <c r="AJ1598" s="2"/>
      <c r="AK1598" s="2"/>
      <c r="BK1598" s="2"/>
      <c r="BL1598" s="2"/>
      <c r="BN1598" s="2"/>
      <c r="BO1598" s="2"/>
    </row>
    <row r="1599" ht="12.75" customHeight="1">
      <c r="D1599" s="2"/>
      <c r="G1599" s="2"/>
      <c r="I1599" s="2"/>
      <c r="J1599" s="2"/>
      <c r="K1599" s="2"/>
      <c r="L1599" s="2"/>
      <c r="M1599" s="2"/>
      <c r="N1599" s="2"/>
      <c r="O1599" s="2"/>
      <c r="P1599" s="2"/>
      <c r="Q1599" s="2"/>
      <c r="R1599" s="2"/>
      <c r="S1599" s="2"/>
      <c r="T1599" s="2"/>
      <c r="U1599" s="2"/>
      <c r="V1599" s="2"/>
      <c r="W1599" s="2"/>
      <c r="X1599" s="2"/>
      <c r="Y1599" s="2"/>
      <c r="AB1599" s="2"/>
      <c r="AC1599" s="2"/>
      <c r="AD1599" s="2"/>
      <c r="AE1599" s="2"/>
      <c r="AF1599" s="2"/>
      <c r="AG1599" s="2"/>
      <c r="AH1599" s="2"/>
      <c r="AI1599" s="2"/>
      <c r="AJ1599" s="2"/>
      <c r="AK1599" s="2"/>
      <c r="BK1599" s="2"/>
      <c r="BL1599" s="2"/>
      <c r="BN1599" s="2"/>
      <c r="BO1599" s="2"/>
    </row>
    <row r="1600" ht="12.75" customHeight="1">
      <c r="D1600" s="2"/>
      <c r="G1600" s="2"/>
      <c r="I1600" s="2"/>
      <c r="J1600" s="2"/>
      <c r="K1600" s="2"/>
      <c r="L1600" s="2"/>
      <c r="M1600" s="2"/>
      <c r="N1600" s="2"/>
      <c r="O1600" s="2"/>
      <c r="P1600" s="2"/>
      <c r="Q1600" s="2"/>
      <c r="R1600" s="2"/>
      <c r="S1600" s="2"/>
      <c r="T1600" s="2"/>
      <c r="U1600" s="2"/>
      <c r="V1600" s="2"/>
      <c r="W1600" s="2"/>
      <c r="X1600" s="2"/>
      <c r="Y1600" s="2"/>
      <c r="AB1600" s="2"/>
      <c r="AC1600" s="2"/>
      <c r="AD1600" s="2"/>
      <c r="AE1600" s="2"/>
      <c r="AF1600" s="2"/>
      <c r="AG1600" s="2"/>
      <c r="AH1600" s="2"/>
      <c r="AI1600" s="2"/>
      <c r="AJ1600" s="2"/>
      <c r="AK1600" s="2"/>
      <c r="BK1600" s="2"/>
      <c r="BL1600" s="2"/>
      <c r="BN1600" s="2"/>
      <c r="BO1600" s="2"/>
    </row>
    <row r="1601" ht="12.75" customHeight="1">
      <c r="D1601" s="2"/>
      <c r="G1601" s="2"/>
      <c r="I1601" s="2"/>
      <c r="J1601" s="2"/>
      <c r="K1601" s="2"/>
      <c r="L1601" s="2"/>
      <c r="M1601" s="2"/>
      <c r="N1601" s="2"/>
      <c r="O1601" s="2"/>
      <c r="P1601" s="2"/>
      <c r="Q1601" s="2"/>
      <c r="R1601" s="2"/>
      <c r="S1601" s="2"/>
      <c r="T1601" s="2"/>
      <c r="U1601" s="2"/>
      <c r="V1601" s="2"/>
      <c r="W1601" s="2"/>
      <c r="X1601" s="2"/>
      <c r="Y1601" s="2"/>
      <c r="AB1601" s="2"/>
      <c r="AC1601" s="2"/>
      <c r="AD1601" s="2"/>
      <c r="AE1601" s="2"/>
      <c r="AF1601" s="2"/>
      <c r="AG1601" s="2"/>
      <c r="AH1601" s="2"/>
      <c r="AI1601" s="2"/>
      <c r="AJ1601" s="2"/>
      <c r="AK1601" s="2"/>
      <c r="BK1601" s="2"/>
      <c r="BL1601" s="2"/>
      <c r="BN1601" s="2"/>
      <c r="BO1601" s="2"/>
    </row>
    <row r="1602" ht="12.75" customHeight="1">
      <c r="D1602" s="2"/>
      <c r="G1602" s="2"/>
      <c r="I1602" s="2"/>
      <c r="J1602" s="2"/>
      <c r="K1602" s="2"/>
      <c r="L1602" s="2"/>
      <c r="M1602" s="2"/>
      <c r="N1602" s="2"/>
      <c r="O1602" s="2"/>
      <c r="P1602" s="2"/>
      <c r="Q1602" s="2"/>
      <c r="R1602" s="2"/>
      <c r="S1602" s="2"/>
      <c r="T1602" s="2"/>
      <c r="U1602" s="2"/>
      <c r="V1602" s="2"/>
      <c r="W1602" s="2"/>
      <c r="X1602" s="2"/>
      <c r="Y1602" s="2"/>
      <c r="AB1602" s="2"/>
      <c r="AC1602" s="2"/>
      <c r="AD1602" s="2"/>
      <c r="AE1602" s="2"/>
      <c r="AF1602" s="2"/>
      <c r="AG1602" s="2"/>
      <c r="AH1602" s="2"/>
      <c r="AI1602" s="2"/>
      <c r="AJ1602" s="2"/>
      <c r="AK1602" s="2"/>
      <c r="BK1602" s="2"/>
      <c r="BL1602" s="2"/>
      <c r="BN1602" s="2"/>
      <c r="BO1602" s="2"/>
    </row>
    <row r="1603" ht="12.75" customHeight="1">
      <c r="D1603" s="2"/>
      <c r="G1603" s="2"/>
      <c r="I1603" s="2"/>
      <c r="J1603" s="2"/>
      <c r="K1603" s="2"/>
      <c r="L1603" s="2"/>
      <c r="M1603" s="2"/>
      <c r="N1603" s="2"/>
      <c r="O1603" s="2"/>
      <c r="P1603" s="2"/>
      <c r="Q1603" s="2"/>
      <c r="R1603" s="2"/>
      <c r="S1603" s="2"/>
      <c r="T1603" s="2"/>
      <c r="U1603" s="2"/>
      <c r="V1603" s="2"/>
      <c r="W1603" s="2"/>
      <c r="X1603" s="2"/>
      <c r="Y1603" s="2"/>
      <c r="AB1603" s="2"/>
      <c r="AC1603" s="2"/>
      <c r="AD1603" s="2"/>
      <c r="AE1603" s="2"/>
      <c r="AF1603" s="2"/>
      <c r="AG1603" s="2"/>
      <c r="AH1603" s="2"/>
      <c r="AI1603" s="2"/>
      <c r="AJ1603" s="2"/>
      <c r="AK1603" s="2"/>
      <c r="BK1603" s="2"/>
      <c r="BL1603" s="2"/>
      <c r="BN1603" s="2"/>
      <c r="BO1603" s="2"/>
    </row>
    <row r="1604" ht="12.75" customHeight="1">
      <c r="D1604" s="2"/>
      <c r="G1604" s="2"/>
      <c r="I1604" s="2"/>
      <c r="J1604" s="2"/>
      <c r="K1604" s="2"/>
      <c r="L1604" s="2"/>
      <c r="M1604" s="2"/>
      <c r="N1604" s="2"/>
      <c r="O1604" s="2"/>
      <c r="P1604" s="2"/>
      <c r="Q1604" s="2"/>
      <c r="R1604" s="2"/>
      <c r="S1604" s="2"/>
      <c r="T1604" s="2"/>
      <c r="U1604" s="2"/>
      <c r="V1604" s="2"/>
      <c r="W1604" s="2"/>
      <c r="X1604" s="2"/>
      <c r="Y1604" s="2"/>
      <c r="AB1604" s="2"/>
      <c r="AC1604" s="2"/>
      <c r="AD1604" s="2"/>
      <c r="AE1604" s="2"/>
      <c r="AF1604" s="2"/>
      <c r="AG1604" s="2"/>
      <c r="AH1604" s="2"/>
      <c r="AI1604" s="2"/>
      <c r="AJ1604" s="2"/>
      <c r="AK1604" s="2"/>
      <c r="BK1604" s="2"/>
      <c r="BL1604" s="2"/>
      <c r="BN1604" s="2"/>
      <c r="BO1604" s="2"/>
    </row>
    <row r="1605" ht="12.75" customHeight="1">
      <c r="D1605" s="2"/>
      <c r="G1605" s="2"/>
      <c r="I1605" s="2"/>
      <c r="J1605" s="2"/>
      <c r="K1605" s="2"/>
      <c r="L1605" s="2"/>
      <c r="M1605" s="2"/>
      <c r="N1605" s="2"/>
      <c r="O1605" s="2"/>
      <c r="P1605" s="2"/>
      <c r="Q1605" s="2"/>
      <c r="R1605" s="2"/>
      <c r="S1605" s="2"/>
      <c r="T1605" s="2"/>
      <c r="U1605" s="2"/>
      <c r="V1605" s="2"/>
      <c r="W1605" s="2"/>
      <c r="X1605" s="2"/>
      <c r="Y1605" s="2"/>
      <c r="AB1605" s="2"/>
      <c r="AC1605" s="2"/>
      <c r="AD1605" s="2"/>
      <c r="AE1605" s="2"/>
      <c r="AF1605" s="2"/>
      <c r="AG1605" s="2"/>
      <c r="AH1605" s="2"/>
      <c r="AI1605" s="2"/>
      <c r="AJ1605" s="2"/>
      <c r="AK1605" s="2"/>
      <c r="BK1605" s="2"/>
      <c r="BL1605" s="2"/>
      <c r="BN1605" s="2"/>
      <c r="BO1605" s="2"/>
    </row>
    <row r="1606" ht="12.75" customHeight="1">
      <c r="D1606" s="2"/>
      <c r="G1606" s="2"/>
      <c r="I1606" s="2"/>
      <c r="J1606" s="2"/>
      <c r="K1606" s="2"/>
      <c r="L1606" s="2"/>
      <c r="M1606" s="2"/>
      <c r="N1606" s="2"/>
      <c r="O1606" s="2"/>
      <c r="P1606" s="2"/>
      <c r="Q1606" s="2"/>
      <c r="R1606" s="2"/>
      <c r="S1606" s="2"/>
      <c r="T1606" s="2"/>
      <c r="U1606" s="2"/>
      <c r="V1606" s="2"/>
      <c r="W1606" s="2"/>
      <c r="X1606" s="2"/>
      <c r="Y1606" s="2"/>
      <c r="AB1606" s="2"/>
      <c r="AC1606" s="2"/>
      <c r="AD1606" s="2"/>
      <c r="AE1606" s="2"/>
      <c r="AF1606" s="2"/>
      <c r="AG1606" s="2"/>
      <c r="AH1606" s="2"/>
      <c r="AI1606" s="2"/>
      <c r="AJ1606" s="2"/>
      <c r="AK1606" s="2"/>
      <c r="BK1606" s="2"/>
      <c r="BL1606" s="2"/>
      <c r="BN1606" s="2"/>
      <c r="BO1606" s="2"/>
    </row>
    <row r="1607" ht="12.75" customHeight="1">
      <c r="D1607" s="2"/>
      <c r="G1607" s="2"/>
      <c r="I1607" s="2"/>
      <c r="J1607" s="2"/>
      <c r="K1607" s="2"/>
      <c r="L1607" s="2"/>
      <c r="M1607" s="2"/>
      <c r="N1607" s="2"/>
      <c r="O1607" s="2"/>
      <c r="P1607" s="2"/>
      <c r="Q1607" s="2"/>
      <c r="R1607" s="2"/>
      <c r="S1607" s="2"/>
      <c r="T1607" s="2"/>
      <c r="U1607" s="2"/>
      <c r="V1607" s="2"/>
      <c r="W1607" s="2"/>
      <c r="X1607" s="2"/>
      <c r="Y1607" s="2"/>
      <c r="AB1607" s="2"/>
      <c r="AC1607" s="2"/>
      <c r="AD1607" s="2"/>
      <c r="AE1607" s="2"/>
      <c r="AF1607" s="2"/>
      <c r="AG1607" s="2"/>
      <c r="AH1607" s="2"/>
      <c r="AI1607" s="2"/>
      <c r="AJ1607" s="2"/>
      <c r="AK1607" s="2"/>
      <c r="BK1607" s="2"/>
      <c r="BL1607" s="2"/>
      <c r="BN1607" s="2"/>
      <c r="BO1607" s="2"/>
    </row>
    <row r="1608" ht="12.75" customHeight="1">
      <c r="D1608" s="2"/>
      <c r="G1608" s="2"/>
      <c r="I1608" s="2"/>
      <c r="J1608" s="2"/>
      <c r="K1608" s="2"/>
      <c r="L1608" s="2"/>
      <c r="M1608" s="2"/>
      <c r="N1608" s="2"/>
      <c r="O1608" s="2"/>
      <c r="P1608" s="2"/>
      <c r="Q1608" s="2"/>
      <c r="R1608" s="2"/>
      <c r="S1608" s="2"/>
      <c r="T1608" s="2"/>
      <c r="U1608" s="2"/>
      <c r="V1608" s="2"/>
      <c r="W1608" s="2"/>
      <c r="X1608" s="2"/>
      <c r="Y1608" s="2"/>
      <c r="AB1608" s="2"/>
      <c r="AC1608" s="2"/>
      <c r="AD1608" s="2"/>
      <c r="AE1608" s="2"/>
      <c r="AF1608" s="2"/>
      <c r="AG1608" s="2"/>
      <c r="AH1608" s="2"/>
      <c r="AI1608" s="2"/>
      <c r="AJ1608" s="2"/>
      <c r="AK1608" s="2"/>
      <c r="BK1608" s="2"/>
      <c r="BL1608" s="2"/>
      <c r="BN1608" s="2"/>
      <c r="BO1608" s="2"/>
    </row>
    <row r="1609" ht="12.75" customHeight="1">
      <c r="D1609" s="2"/>
      <c r="G1609" s="2"/>
      <c r="I1609" s="2"/>
      <c r="J1609" s="2"/>
      <c r="K1609" s="2"/>
      <c r="L1609" s="2"/>
      <c r="M1609" s="2"/>
      <c r="N1609" s="2"/>
      <c r="O1609" s="2"/>
      <c r="P1609" s="2"/>
      <c r="Q1609" s="2"/>
      <c r="R1609" s="2"/>
      <c r="S1609" s="2"/>
      <c r="T1609" s="2"/>
      <c r="U1609" s="2"/>
      <c r="V1609" s="2"/>
      <c r="W1609" s="2"/>
      <c r="X1609" s="2"/>
      <c r="Y1609" s="2"/>
      <c r="AB1609" s="2"/>
      <c r="AC1609" s="2"/>
      <c r="AD1609" s="2"/>
      <c r="AE1609" s="2"/>
      <c r="AF1609" s="2"/>
      <c r="AG1609" s="2"/>
      <c r="AH1609" s="2"/>
      <c r="AI1609" s="2"/>
      <c r="AJ1609" s="2"/>
      <c r="AK1609" s="2"/>
      <c r="BK1609" s="2"/>
      <c r="BL1609" s="2"/>
      <c r="BN1609" s="2"/>
      <c r="BO1609" s="2"/>
    </row>
    <row r="1610" ht="12.75" customHeight="1">
      <c r="D1610" s="2"/>
      <c r="G1610" s="2"/>
      <c r="I1610" s="2"/>
      <c r="J1610" s="2"/>
      <c r="K1610" s="2"/>
      <c r="L1610" s="2"/>
      <c r="M1610" s="2"/>
      <c r="N1610" s="2"/>
      <c r="O1610" s="2"/>
      <c r="P1610" s="2"/>
      <c r="Q1610" s="2"/>
      <c r="R1610" s="2"/>
      <c r="S1610" s="2"/>
      <c r="T1610" s="2"/>
      <c r="U1610" s="2"/>
      <c r="V1610" s="2"/>
      <c r="W1610" s="2"/>
      <c r="X1610" s="2"/>
      <c r="Y1610" s="2"/>
      <c r="AB1610" s="2"/>
      <c r="AC1610" s="2"/>
      <c r="AD1610" s="2"/>
      <c r="AE1610" s="2"/>
      <c r="AF1610" s="2"/>
      <c r="AG1610" s="2"/>
      <c r="AH1610" s="2"/>
      <c r="AI1610" s="2"/>
      <c r="AJ1610" s="2"/>
      <c r="AK1610" s="2"/>
      <c r="BK1610" s="2"/>
      <c r="BL1610" s="2"/>
      <c r="BN1610" s="2"/>
      <c r="BO1610" s="2"/>
    </row>
    <row r="1611" ht="12.75" customHeight="1">
      <c r="D1611" s="2"/>
      <c r="G1611" s="2"/>
      <c r="I1611" s="2"/>
      <c r="J1611" s="2"/>
      <c r="K1611" s="2"/>
      <c r="L1611" s="2"/>
      <c r="M1611" s="2"/>
      <c r="N1611" s="2"/>
      <c r="O1611" s="2"/>
      <c r="P1611" s="2"/>
      <c r="Q1611" s="2"/>
      <c r="R1611" s="2"/>
      <c r="S1611" s="2"/>
      <c r="T1611" s="2"/>
      <c r="U1611" s="2"/>
      <c r="V1611" s="2"/>
      <c r="W1611" s="2"/>
      <c r="X1611" s="2"/>
      <c r="Y1611" s="2"/>
      <c r="AB1611" s="2"/>
      <c r="AC1611" s="2"/>
      <c r="AD1611" s="2"/>
      <c r="AE1611" s="2"/>
      <c r="AF1611" s="2"/>
      <c r="AG1611" s="2"/>
      <c r="AH1611" s="2"/>
      <c r="AI1611" s="2"/>
      <c r="AJ1611" s="2"/>
      <c r="AK1611" s="2"/>
      <c r="BK1611" s="2"/>
      <c r="BL1611" s="2"/>
      <c r="BN1611" s="2"/>
      <c r="BO1611" s="2"/>
    </row>
    <row r="1612" ht="12.75" customHeight="1">
      <c r="D1612" s="2"/>
      <c r="G1612" s="2"/>
      <c r="I1612" s="2"/>
      <c r="J1612" s="2"/>
      <c r="K1612" s="2"/>
      <c r="L1612" s="2"/>
      <c r="M1612" s="2"/>
      <c r="N1612" s="2"/>
      <c r="O1612" s="2"/>
      <c r="P1612" s="2"/>
      <c r="Q1612" s="2"/>
      <c r="R1612" s="2"/>
      <c r="S1612" s="2"/>
      <c r="T1612" s="2"/>
      <c r="U1612" s="2"/>
      <c r="V1612" s="2"/>
      <c r="W1612" s="2"/>
      <c r="X1612" s="2"/>
      <c r="Y1612" s="2"/>
      <c r="AB1612" s="2"/>
      <c r="AC1612" s="2"/>
      <c r="AD1612" s="2"/>
      <c r="AE1612" s="2"/>
      <c r="AF1612" s="2"/>
      <c r="AG1612" s="2"/>
      <c r="AH1612" s="2"/>
      <c r="AI1612" s="2"/>
      <c r="AJ1612" s="2"/>
      <c r="AK1612" s="2"/>
      <c r="BK1612" s="2"/>
      <c r="BL1612" s="2"/>
      <c r="BN1612" s="2"/>
      <c r="BO1612" s="2"/>
    </row>
    <row r="1613" ht="12.75" customHeight="1">
      <c r="D1613" s="2"/>
      <c r="G1613" s="2"/>
      <c r="I1613" s="2"/>
      <c r="J1613" s="2"/>
      <c r="K1613" s="2"/>
      <c r="L1613" s="2"/>
      <c r="M1613" s="2"/>
      <c r="N1613" s="2"/>
      <c r="O1613" s="2"/>
      <c r="P1613" s="2"/>
      <c r="Q1613" s="2"/>
      <c r="R1613" s="2"/>
      <c r="S1613" s="2"/>
      <c r="T1613" s="2"/>
      <c r="U1613" s="2"/>
      <c r="V1613" s="2"/>
      <c r="W1613" s="2"/>
      <c r="X1613" s="2"/>
      <c r="Y1613" s="2"/>
      <c r="AB1613" s="2"/>
      <c r="AC1613" s="2"/>
      <c r="AD1613" s="2"/>
      <c r="AE1613" s="2"/>
      <c r="AF1613" s="2"/>
      <c r="AG1613" s="2"/>
      <c r="AH1613" s="2"/>
      <c r="AI1613" s="2"/>
      <c r="AJ1613" s="2"/>
      <c r="AK1613" s="2"/>
      <c r="BK1613" s="2"/>
      <c r="BL1613" s="2"/>
      <c r="BN1613" s="2"/>
      <c r="BO1613" s="2"/>
    </row>
    <row r="1614" ht="12.75" customHeight="1">
      <c r="D1614" s="2"/>
      <c r="G1614" s="2"/>
      <c r="I1614" s="2"/>
      <c r="J1614" s="2"/>
      <c r="K1614" s="2"/>
      <c r="L1614" s="2"/>
      <c r="M1614" s="2"/>
      <c r="N1614" s="2"/>
      <c r="O1614" s="2"/>
      <c r="P1614" s="2"/>
      <c r="Q1614" s="2"/>
      <c r="R1614" s="2"/>
      <c r="S1614" s="2"/>
      <c r="T1614" s="2"/>
      <c r="U1614" s="2"/>
      <c r="V1614" s="2"/>
      <c r="W1614" s="2"/>
      <c r="X1614" s="2"/>
      <c r="Y1614" s="2"/>
      <c r="AB1614" s="2"/>
      <c r="AC1614" s="2"/>
      <c r="AD1614" s="2"/>
      <c r="AE1614" s="2"/>
      <c r="AF1614" s="2"/>
      <c r="AG1614" s="2"/>
      <c r="AH1614" s="2"/>
      <c r="AI1614" s="2"/>
      <c r="AJ1614" s="2"/>
      <c r="AK1614" s="2"/>
      <c r="BK1614" s="2"/>
      <c r="BL1614" s="2"/>
      <c r="BN1614" s="2"/>
      <c r="BO1614" s="2"/>
    </row>
    <row r="1615" ht="12.75" customHeight="1">
      <c r="D1615" s="2"/>
      <c r="G1615" s="2"/>
      <c r="I1615" s="2"/>
      <c r="J1615" s="2"/>
      <c r="K1615" s="2"/>
      <c r="L1615" s="2"/>
      <c r="M1615" s="2"/>
      <c r="N1615" s="2"/>
      <c r="O1615" s="2"/>
      <c r="P1615" s="2"/>
      <c r="Q1615" s="2"/>
      <c r="R1615" s="2"/>
      <c r="S1615" s="2"/>
      <c r="T1615" s="2"/>
      <c r="U1615" s="2"/>
      <c r="V1615" s="2"/>
      <c r="W1615" s="2"/>
      <c r="X1615" s="2"/>
      <c r="Y1615" s="2"/>
      <c r="AB1615" s="2"/>
      <c r="AC1615" s="2"/>
      <c r="AD1615" s="2"/>
      <c r="AE1615" s="2"/>
      <c r="AF1615" s="2"/>
      <c r="AG1615" s="2"/>
      <c r="AH1615" s="2"/>
      <c r="AI1615" s="2"/>
      <c r="AJ1615" s="2"/>
      <c r="AK1615" s="2"/>
      <c r="BK1615" s="2"/>
      <c r="BL1615" s="2"/>
      <c r="BN1615" s="2"/>
      <c r="BO1615" s="2"/>
    </row>
    <row r="1616" ht="12.75" customHeight="1">
      <c r="D1616" s="2"/>
      <c r="G1616" s="2"/>
      <c r="I1616" s="2"/>
      <c r="J1616" s="2"/>
      <c r="K1616" s="2"/>
      <c r="L1616" s="2"/>
      <c r="M1616" s="2"/>
      <c r="N1616" s="2"/>
      <c r="O1616" s="2"/>
      <c r="P1616" s="2"/>
      <c r="Q1616" s="2"/>
      <c r="R1616" s="2"/>
      <c r="S1616" s="2"/>
      <c r="T1616" s="2"/>
      <c r="U1616" s="2"/>
      <c r="V1616" s="2"/>
      <c r="W1616" s="2"/>
      <c r="X1616" s="2"/>
      <c r="Y1616" s="2"/>
      <c r="AB1616" s="2"/>
      <c r="AC1616" s="2"/>
      <c r="AD1616" s="2"/>
      <c r="AE1616" s="2"/>
      <c r="AF1616" s="2"/>
      <c r="AG1616" s="2"/>
      <c r="AH1616" s="2"/>
      <c r="AI1616" s="2"/>
      <c r="AJ1616" s="2"/>
      <c r="AK1616" s="2"/>
      <c r="BK1616" s="2"/>
      <c r="BL1616" s="2"/>
      <c r="BN1616" s="2"/>
      <c r="BO1616" s="2"/>
    </row>
    <row r="1617" ht="12.75" customHeight="1">
      <c r="D1617" s="2"/>
      <c r="G1617" s="2"/>
      <c r="I1617" s="2"/>
      <c r="J1617" s="2"/>
      <c r="K1617" s="2"/>
      <c r="L1617" s="2"/>
      <c r="M1617" s="2"/>
      <c r="N1617" s="2"/>
      <c r="O1617" s="2"/>
      <c r="P1617" s="2"/>
      <c r="Q1617" s="2"/>
      <c r="R1617" s="2"/>
      <c r="S1617" s="2"/>
      <c r="T1617" s="2"/>
      <c r="U1617" s="2"/>
      <c r="V1617" s="2"/>
      <c r="W1617" s="2"/>
      <c r="X1617" s="2"/>
      <c r="Y1617" s="2"/>
      <c r="AB1617" s="2"/>
      <c r="AC1617" s="2"/>
      <c r="AD1617" s="2"/>
      <c r="AE1617" s="2"/>
      <c r="AF1617" s="2"/>
      <c r="AG1617" s="2"/>
      <c r="AH1617" s="2"/>
      <c r="AI1617" s="2"/>
      <c r="AJ1617" s="2"/>
      <c r="AK1617" s="2"/>
      <c r="BK1617" s="2"/>
      <c r="BL1617" s="2"/>
      <c r="BN1617" s="2"/>
      <c r="BO1617" s="2"/>
    </row>
    <row r="1618" ht="12.75" customHeight="1">
      <c r="D1618" s="2"/>
      <c r="G1618" s="2"/>
      <c r="I1618" s="2"/>
      <c r="J1618" s="2"/>
      <c r="K1618" s="2"/>
      <c r="L1618" s="2"/>
      <c r="M1618" s="2"/>
      <c r="N1618" s="2"/>
      <c r="O1618" s="2"/>
      <c r="P1618" s="2"/>
      <c r="Q1618" s="2"/>
      <c r="R1618" s="2"/>
      <c r="S1618" s="2"/>
      <c r="T1618" s="2"/>
      <c r="U1618" s="2"/>
      <c r="V1618" s="2"/>
      <c r="W1618" s="2"/>
      <c r="X1618" s="2"/>
      <c r="Y1618" s="2"/>
      <c r="AB1618" s="2"/>
      <c r="AC1618" s="2"/>
      <c r="AD1618" s="2"/>
      <c r="AE1618" s="2"/>
      <c r="AF1618" s="2"/>
      <c r="AG1618" s="2"/>
      <c r="AH1618" s="2"/>
      <c r="AI1618" s="2"/>
      <c r="AJ1618" s="2"/>
      <c r="AK1618" s="2"/>
      <c r="BK1618" s="2"/>
      <c r="BL1618" s="2"/>
      <c r="BN1618" s="2"/>
      <c r="BO1618" s="2"/>
    </row>
    <row r="1619" ht="12.75" customHeight="1">
      <c r="D1619" s="2"/>
      <c r="G1619" s="2"/>
      <c r="I1619" s="2"/>
      <c r="J1619" s="2"/>
      <c r="K1619" s="2"/>
      <c r="L1619" s="2"/>
      <c r="M1619" s="2"/>
      <c r="N1619" s="2"/>
      <c r="O1619" s="2"/>
      <c r="P1619" s="2"/>
      <c r="Q1619" s="2"/>
      <c r="R1619" s="2"/>
      <c r="S1619" s="2"/>
      <c r="T1619" s="2"/>
      <c r="U1619" s="2"/>
      <c r="V1619" s="2"/>
      <c r="W1619" s="2"/>
      <c r="X1619" s="2"/>
      <c r="Y1619" s="2"/>
      <c r="AB1619" s="2"/>
      <c r="AC1619" s="2"/>
      <c r="AD1619" s="2"/>
      <c r="AE1619" s="2"/>
      <c r="AF1619" s="2"/>
      <c r="AG1619" s="2"/>
      <c r="AH1619" s="2"/>
      <c r="AI1619" s="2"/>
      <c r="AJ1619" s="2"/>
      <c r="AK1619" s="2"/>
      <c r="BK1619" s="2"/>
      <c r="BL1619" s="2"/>
      <c r="BN1619" s="2"/>
      <c r="BO1619" s="2"/>
    </row>
    <row r="1620" ht="12.75" customHeight="1">
      <c r="D1620" s="2"/>
      <c r="G1620" s="2"/>
      <c r="I1620" s="2"/>
      <c r="J1620" s="2"/>
      <c r="K1620" s="2"/>
      <c r="L1620" s="2"/>
      <c r="M1620" s="2"/>
      <c r="N1620" s="2"/>
      <c r="O1620" s="2"/>
      <c r="P1620" s="2"/>
      <c r="Q1620" s="2"/>
      <c r="R1620" s="2"/>
      <c r="S1620" s="2"/>
      <c r="T1620" s="2"/>
      <c r="U1620" s="2"/>
      <c r="V1620" s="2"/>
      <c r="W1620" s="2"/>
      <c r="X1620" s="2"/>
      <c r="Y1620" s="2"/>
      <c r="AB1620" s="2"/>
      <c r="AC1620" s="2"/>
      <c r="AD1620" s="2"/>
      <c r="AE1620" s="2"/>
      <c r="AF1620" s="2"/>
      <c r="AG1620" s="2"/>
      <c r="AH1620" s="2"/>
      <c r="AI1620" s="2"/>
      <c r="AJ1620" s="2"/>
      <c r="AK1620" s="2"/>
      <c r="BK1620" s="2"/>
      <c r="BL1620" s="2"/>
      <c r="BN1620" s="2"/>
      <c r="BO1620" s="2"/>
    </row>
    <row r="1621" ht="12.75" customHeight="1">
      <c r="D1621" s="2"/>
      <c r="G1621" s="2"/>
      <c r="I1621" s="2"/>
      <c r="J1621" s="2"/>
      <c r="K1621" s="2"/>
      <c r="L1621" s="2"/>
      <c r="M1621" s="2"/>
      <c r="N1621" s="2"/>
      <c r="O1621" s="2"/>
      <c r="P1621" s="2"/>
      <c r="Q1621" s="2"/>
      <c r="R1621" s="2"/>
      <c r="S1621" s="2"/>
      <c r="T1621" s="2"/>
      <c r="U1621" s="2"/>
      <c r="V1621" s="2"/>
      <c r="W1621" s="2"/>
      <c r="X1621" s="2"/>
      <c r="Y1621" s="2"/>
      <c r="AB1621" s="2"/>
      <c r="AC1621" s="2"/>
      <c r="AD1621" s="2"/>
      <c r="AE1621" s="2"/>
      <c r="AF1621" s="2"/>
      <c r="AG1621" s="2"/>
      <c r="AH1621" s="2"/>
      <c r="AI1621" s="2"/>
      <c r="AJ1621" s="2"/>
      <c r="AK1621" s="2"/>
      <c r="BK1621" s="2"/>
      <c r="BL1621" s="2"/>
      <c r="BN1621" s="2"/>
      <c r="BO1621" s="2"/>
    </row>
    <row r="1622" ht="12.75" customHeight="1">
      <c r="D1622" s="2"/>
      <c r="G1622" s="2"/>
      <c r="I1622" s="2"/>
      <c r="J1622" s="2"/>
      <c r="K1622" s="2"/>
      <c r="L1622" s="2"/>
      <c r="M1622" s="2"/>
      <c r="N1622" s="2"/>
      <c r="O1622" s="2"/>
      <c r="P1622" s="2"/>
      <c r="Q1622" s="2"/>
      <c r="R1622" s="2"/>
      <c r="S1622" s="2"/>
      <c r="T1622" s="2"/>
      <c r="U1622" s="2"/>
      <c r="V1622" s="2"/>
      <c r="W1622" s="2"/>
      <c r="X1622" s="2"/>
      <c r="Y1622" s="2"/>
      <c r="AB1622" s="2"/>
      <c r="AC1622" s="2"/>
      <c r="AD1622" s="2"/>
      <c r="AE1622" s="2"/>
      <c r="AF1622" s="2"/>
      <c r="AG1622" s="2"/>
      <c r="AH1622" s="2"/>
      <c r="AI1622" s="2"/>
      <c r="AJ1622" s="2"/>
      <c r="AK1622" s="2"/>
      <c r="BK1622" s="2"/>
      <c r="BL1622" s="2"/>
      <c r="BN1622" s="2"/>
      <c r="BO1622" s="2"/>
    </row>
    <row r="1623" ht="12.75" customHeight="1">
      <c r="D1623" s="2"/>
      <c r="G1623" s="2"/>
      <c r="I1623" s="2"/>
      <c r="J1623" s="2"/>
      <c r="K1623" s="2"/>
      <c r="L1623" s="2"/>
      <c r="M1623" s="2"/>
      <c r="N1623" s="2"/>
      <c r="O1623" s="2"/>
      <c r="P1623" s="2"/>
      <c r="Q1623" s="2"/>
      <c r="R1623" s="2"/>
      <c r="S1623" s="2"/>
      <c r="T1623" s="2"/>
      <c r="U1623" s="2"/>
      <c r="V1623" s="2"/>
      <c r="W1623" s="2"/>
      <c r="X1623" s="2"/>
      <c r="Y1623" s="2"/>
      <c r="AB1623" s="2"/>
      <c r="AC1623" s="2"/>
      <c r="AD1623" s="2"/>
      <c r="AE1623" s="2"/>
      <c r="AF1623" s="2"/>
      <c r="AG1623" s="2"/>
      <c r="AH1623" s="2"/>
      <c r="AI1623" s="2"/>
      <c r="AJ1623" s="2"/>
      <c r="AK1623" s="2"/>
      <c r="BK1623" s="2"/>
      <c r="BL1623" s="2"/>
      <c r="BN1623" s="2"/>
      <c r="BO1623" s="2"/>
    </row>
    <row r="1624" ht="12.75" customHeight="1">
      <c r="D1624" s="2"/>
      <c r="G1624" s="2"/>
      <c r="I1624" s="2"/>
      <c r="J1624" s="2"/>
      <c r="K1624" s="2"/>
      <c r="L1624" s="2"/>
      <c r="M1624" s="2"/>
      <c r="N1624" s="2"/>
      <c r="O1624" s="2"/>
      <c r="P1624" s="2"/>
      <c r="Q1624" s="2"/>
      <c r="R1624" s="2"/>
      <c r="S1624" s="2"/>
      <c r="T1624" s="2"/>
      <c r="U1624" s="2"/>
      <c r="V1624" s="2"/>
      <c r="W1624" s="2"/>
      <c r="X1624" s="2"/>
      <c r="Y1624" s="2"/>
      <c r="AB1624" s="2"/>
      <c r="AC1624" s="2"/>
      <c r="AD1624" s="2"/>
      <c r="AE1624" s="2"/>
      <c r="AF1624" s="2"/>
      <c r="AG1624" s="2"/>
      <c r="AH1624" s="2"/>
      <c r="AI1624" s="2"/>
      <c r="AJ1624" s="2"/>
      <c r="AK1624" s="2"/>
      <c r="BK1624" s="2"/>
      <c r="BL1624" s="2"/>
      <c r="BN1624" s="2"/>
      <c r="BO1624" s="2"/>
    </row>
    <row r="1625" ht="12.75" customHeight="1">
      <c r="D1625" s="2"/>
      <c r="G1625" s="2"/>
      <c r="I1625" s="2"/>
      <c r="J1625" s="2"/>
      <c r="K1625" s="2"/>
      <c r="L1625" s="2"/>
      <c r="M1625" s="2"/>
      <c r="N1625" s="2"/>
      <c r="O1625" s="2"/>
      <c r="P1625" s="2"/>
      <c r="Q1625" s="2"/>
      <c r="R1625" s="2"/>
      <c r="S1625" s="2"/>
      <c r="T1625" s="2"/>
      <c r="U1625" s="2"/>
      <c r="V1625" s="2"/>
      <c r="W1625" s="2"/>
      <c r="X1625" s="2"/>
      <c r="Y1625" s="2"/>
      <c r="AB1625" s="2"/>
      <c r="AC1625" s="2"/>
      <c r="AD1625" s="2"/>
      <c r="AE1625" s="2"/>
      <c r="AF1625" s="2"/>
      <c r="AG1625" s="2"/>
      <c r="AH1625" s="2"/>
      <c r="AI1625" s="2"/>
      <c r="AJ1625" s="2"/>
      <c r="AK1625" s="2"/>
      <c r="BK1625" s="2"/>
      <c r="BL1625" s="2"/>
      <c r="BN1625" s="2"/>
      <c r="BO1625" s="2"/>
    </row>
    <row r="1626" ht="12.75" customHeight="1">
      <c r="D1626" s="2"/>
      <c r="G1626" s="2"/>
      <c r="I1626" s="2"/>
      <c r="J1626" s="2"/>
      <c r="K1626" s="2"/>
      <c r="L1626" s="2"/>
      <c r="M1626" s="2"/>
      <c r="N1626" s="2"/>
      <c r="O1626" s="2"/>
      <c r="P1626" s="2"/>
      <c r="Q1626" s="2"/>
      <c r="R1626" s="2"/>
      <c r="S1626" s="2"/>
      <c r="T1626" s="2"/>
      <c r="U1626" s="2"/>
      <c r="V1626" s="2"/>
      <c r="W1626" s="2"/>
      <c r="X1626" s="2"/>
      <c r="Y1626" s="2"/>
      <c r="AB1626" s="2"/>
      <c r="AC1626" s="2"/>
      <c r="AD1626" s="2"/>
      <c r="AE1626" s="2"/>
      <c r="AF1626" s="2"/>
      <c r="AG1626" s="2"/>
      <c r="AH1626" s="2"/>
      <c r="AI1626" s="2"/>
      <c r="AJ1626" s="2"/>
      <c r="AK1626" s="2"/>
      <c r="BK1626" s="2"/>
      <c r="BL1626" s="2"/>
      <c r="BN1626" s="2"/>
      <c r="BO1626" s="2"/>
    </row>
    <row r="1627" ht="12.75" customHeight="1">
      <c r="D1627" s="2"/>
      <c r="G1627" s="2"/>
      <c r="I1627" s="2"/>
      <c r="J1627" s="2"/>
      <c r="K1627" s="2"/>
      <c r="L1627" s="2"/>
      <c r="M1627" s="2"/>
      <c r="N1627" s="2"/>
      <c r="O1627" s="2"/>
      <c r="P1627" s="2"/>
      <c r="Q1627" s="2"/>
      <c r="R1627" s="2"/>
      <c r="S1627" s="2"/>
      <c r="T1627" s="2"/>
      <c r="U1627" s="2"/>
      <c r="V1627" s="2"/>
      <c r="W1627" s="2"/>
      <c r="X1627" s="2"/>
      <c r="Y1627" s="2"/>
      <c r="AB1627" s="2"/>
      <c r="AC1627" s="2"/>
      <c r="AD1627" s="2"/>
      <c r="AE1627" s="2"/>
      <c r="AF1627" s="2"/>
      <c r="AG1627" s="2"/>
      <c r="AH1627" s="2"/>
      <c r="AI1627" s="2"/>
      <c r="AJ1627" s="2"/>
      <c r="AK1627" s="2"/>
      <c r="BK1627" s="2"/>
      <c r="BL1627" s="2"/>
      <c r="BN1627" s="2"/>
      <c r="BO1627" s="2"/>
    </row>
    <row r="1628" ht="12.75" customHeight="1">
      <c r="D1628" s="2"/>
      <c r="G1628" s="2"/>
      <c r="I1628" s="2"/>
      <c r="J1628" s="2"/>
      <c r="K1628" s="2"/>
      <c r="L1628" s="2"/>
      <c r="M1628" s="2"/>
      <c r="N1628" s="2"/>
      <c r="O1628" s="2"/>
      <c r="P1628" s="2"/>
      <c r="Q1628" s="2"/>
      <c r="R1628" s="2"/>
      <c r="S1628" s="2"/>
      <c r="T1628" s="2"/>
      <c r="U1628" s="2"/>
      <c r="V1628" s="2"/>
      <c r="W1628" s="2"/>
      <c r="X1628" s="2"/>
      <c r="Y1628" s="2"/>
      <c r="AB1628" s="2"/>
      <c r="AC1628" s="2"/>
      <c r="AD1628" s="2"/>
      <c r="AE1628" s="2"/>
      <c r="AF1628" s="2"/>
      <c r="AG1628" s="2"/>
      <c r="AH1628" s="2"/>
      <c r="AI1628" s="2"/>
      <c r="AJ1628" s="2"/>
      <c r="AK1628" s="2"/>
      <c r="BK1628" s="2"/>
      <c r="BL1628" s="2"/>
      <c r="BN1628" s="2"/>
      <c r="BO1628" s="2"/>
    </row>
    <row r="1629" ht="12.75" customHeight="1">
      <c r="D1629" s="2"/>
      <c r="G1629" s="2"/>
      <c r="I1629" s="2"/>
      <c r="J1629" s="2"/>
      <c r="K1629" s="2"/>
      <c r="L1629" s="2"/>
      <c r="M1629" s="2"/>
      <c r="N1629" s="2"/>
      <c r="O1629" s="2"/>
      <c r="P1629" s="2"/>
      <c r="Q1629" s="2"/>
      <c r="R1629" s="2"/>
      <c r="S1629" s="2"/>
      <c r="T1629" s="2"/>
      <c r="U1629" s="2"/>
      <c r="V1629" s="2"/>
      <c r="W1629" s="2"/>
      <c r="X1629" s="2"/>
      <c r="Y1629" s="2"/>
      <c r="AB1629" s="2"/>
      <c r="AC1629" s="2"/>
      <c r="AD1629" s="2"/>
      <c r="AE1629" s="2"/>
      <c r="AF1629" s="2"/>
      <c r="AG1629" s="2"/>
      <c r="AH1629" s="2"/>
      <c r="AI1629" s="2"/>
      <c r="AJ1629" s="2"/>
      <c r="AK1629" s="2"/>
      <c r="BK1629" s="2"/>
      <c r="BL1629" s="2"/>
      <c r="BN1629" s="2"/>
      <c r="BO1629" s="2"/>
    </row>
    <row r="1630" ht="12.75" customHeight="1">
      <c r="D1630" s="2"/>
      <c r="G1630" s="2"/>
      <c r="I1630" s="2"/>
      <c r="J1630" s="2"/>
      <c r="K1630" s="2"/>
      <c r="L1630" s="2"/>
      <c r="M1630" s="2"/>
      <c r="N1630" s="2"/>
      <c r="O1630" s="2"/>
      <c r="P1630" s="2"/>
      <c r="Q1630" s="2"/>
      <c r="R1630" s="2"/>
      <c r="S1630" s="2"/>
      <c r="T1630" s="2"/>
      <c r="U1630" s="2"/>
      <c r="V1630" s="2"/>
      <c r="W1630" s="2"/>
      <c r="X1630" s="2"/>
      <c r="Y1630" s="2"/>
      <c r="AB1630" s="2"/>
      <c r="AC1630" s="2"/>
      <c r="AD1630" s="2"/>
      <c r="AE1630" s="2"/>
      <c r="AF1630" s="2"/>
      <c r="AG1630" s="2"/>
      <c r="AH1630" s="2"/>
      <c r="AI1630" s="2"/>
      <c r="AJ1630" s="2"/>
      <c r="AK1630" s="2"/>
      <c r="BK1630" s="2"/>
      <c r="BL1630" s="2"/>
      <c r="BN1630" s="2"/>
      <c r="BO1630" s="2"/>
    </row>
    <row r="1631" ht="12.75" customHeight="1">
      <c r="D1631" s="2"/>
      <c r="G1631" s="2"/>
      <c r="I1631" s="2"/>
      <c r="J1631" s="2"/>
      <c r="K1631" s="2"/>
      <c r="L1631" s="2"/>
      <c r="M1631" s="2"/>
      <c r="N1631" s="2"/>
      <c r="O1631" s="2"/>
      <c r="P1631" s="2"/>
      <c r="Q1631" s="2"/>
      <c r="R1631" s="2"/>
      <c r="S1631" s="2"/>
      <c r="T1631" s="2"/>
      <c r="U1631" s="2"/>
      <c r="V1631" s="2"/>
      <c r="W1631" s="2"/>
      <c r="X1631" s="2"/>
      <c r="Y1631" s="2"/>
      <c r="AB1631" s="2"/>
      <c r="AC1631" s="2"/>
      <c r="AD1631" s="2"/>
      <c r="AE1631" s="2"/>
      <c r="AF1631" s="2"/>
      <c r="AG1631" s="2"/>
      <c r="AH1631" s="2"/>
      <c r="AI1631" s="2"/>
      <c r="AJ1631" s="2"/>
      <c r="AK1631" s="2"/>
      <c r="BK1631" s="2"/>
      <c r="BL1631" s="2"/>
      <c r="BN1631" s="2"/>
      <c r="BO1631" s="2"/>
    </row>
    <row r="1632" ht="12.75" customHeight="1">
      <c r="D1632" s="2"/>
      <c r="G1632" s="2"/>
      <c r="I1632" s="2"/>
      <c r="J1632" s="2"/>
      <c r="K1632" s="2"/>
      <c r="L1632" s="2"/>
      <c r="M1632" s="2"/>
      <c r="N1632" s="2"/>
      <c r="O1632" s="2"/>
      <c r="P1632" s="2"/>
      <c r="Q1632" s="2"/>
      <c r="R1632" s="2"/>
      <c r="S1632" s="2"/>
      <c r="T1632" s="2"/>
      <c r="U1632" s="2"/>
      <c r="V1632" s="2"/>
      <c r="W1632" s="2"/>
      <c r="X1632" s="2"/>
      <c r="Y1632" s="2"/>
      <c r="AB1632" s="2"/>
      <c r="AC1632" s="2"/>
      <c r="AD1632" s="2"/>
      <c r="AE1632" s="2"/>
      <c r="AF1632" s="2"/>
      <c r="AG1632" s="2"/>
      <c r="AH1632" s="2"/>
      <c r="AI1632" s="2"/>
      <c r="AJ1632" s="2"/>
      <c r="AK1632" s="2"/>
      <c r="BK1632" s="2"/>
      <c r="BL1632" s="2"/>
      <c r="BN1632" s="2"/>
      <c r="BO1632" s="2"/>
    </row>
    <row r="1633" ht="12.75" customHeight="1">
      <c r="D1633" s="2"/>
      <c r="G1633" s="2"/>
      <c r="I1633" s="2"/>
      <c r="J1633" s="2"/>
      <c r="K1633" s="2"/>
      <c r="L1633" s="2"/>
      <c r="M1633" s="2"/>
      <c r="N1633" s="2"/>
      <c r="O1633" s="2"/>
      <c r="P1633" s="2"/>
      <c r="Q1633" s="2"/>
      <c r="R1633" s="2"/>
      <c r="S1633" s="2"/>
      <c r="T1633" s="2"/>
      <c r="U1633" s="2"/>
      <c r="V1633" s="2"/>
      <c r="W1633" s="2"/>
      <c r="X1633" s="2"/>
      <c r="Y1633" s="2"/>
      <c r="AB1633" s="2"/>
      <c r="AC1633" s="2"/>
      <c r="AD1633" s="2"/>
      <c r="AE1633" s="2"/>
      <c r="AF1633" s="2"/>
      <c r="AG1633" s="2"/>
      <c r="AH1633" s="2"/>
      <c r="AI1633" s="2"/>
      <c r="AJ1633" s="2"/>
      <c r="AK1633" s="2"/>
      <c r="BK1633" s="2"/>
      <c r="BL1633" s="2"/>
      <c r="BN1633" s="2"/>
      <c r="BO1633" s="2"/>
    </row>
    <row r="1634" ht="12.75" customHeight="1">
      <c r="D1634" s="2"/>
      <c r="G1634" s="2"/>
      <c r="I1634" s="2"/>
      <c r="J1634" s="2"/>
      <c r="K1634" s="2"/>
      <c r="L1634" s="2"/>
      <c r="M1634" s="2"/>
      <c r="N1634" s="2"/>
      <c r="O1634" s="2"/>
      <c r="P1634" s="2"/>
      <c r="Q1634" s="2"/>
      <c r="R1634" s="2"/>
      <c r="S1634" s="2"/>
      <c r="T1634" s="2"/>
      <c r="U1634" s="2"/>
      <c r="V1634" s="2"/>
      <c r="W1634" s="2"/>
      <c r="X1634" s="2"/>
      <c r="Y1634" s="2"/>
      <c r="AB1634" s="2"/>
      <c r="AC1634" s="2"/>
      <c r="AD1634" s="2"/>
      <c r="AE1634" s="2"/>
      <c r="AF1634" s="2"/>
      <c r="AG1634" s="2"/>
      <c r="AH1634" s="2"/>
      <c r="AI1634" s="2"/>
      <c r="AJ1634" s="2"/>
      <c r="AK1634" s="2"/>
      <c r="BK1634" s="2"/>
      <c r="BL1634" s="2"/>
      <c r="BN1634" s="2"/>
      <c r="BO1634" s="2"/>
    </row>
    <row r="1635" ht="12.75" customHeight="1">
      <c r="D1635" s="2"/>
      <c r="G1635" s="2"/>
      <c r="I1635" s="2"/>
      <c r="J1635" s="2"/>
      <c r="K1635" s="2"/>
      <c r="L1635" s="2"/>
      <c r="M1635" s="2"/>
      <c r="N1635" s="2"/>
      <c r="O1635" s="2"/>
      <c r="P1635" s="2"/>
      <c r="Q1635" s="2"/>
      <c r="R1635" s="2"/>
      <c r="S1635" s="2"/>
      <c r="T1635" s="2"/>
      <c r="U1635" s="2"/>
      <c r="V1635" s="2"/>
      <c r="W1635" s="2"/>
      <c r="X1635" s="2"/>
      <c r="Y1635" s="2"/>
      <c r="AB1635" s="2"/>
      <c r="AC1635" s="2"/>
      <c r="AD1635" s="2"/>
      <c r="AE1635" s="2"/>
      <c r="AF1635" s="2"/>
      <c r="AG1635" s="2"/>
      <c r="AH1635" s="2"/>
      <c r="AI1635" s="2"/>
      <c r="AJ1635" s="2"/>
      <c r="AK1635" s="2"/>
      <c r="BK1635" s="2"/>
      <c r="BL1635" s="2"/>
      <c r="BN1635" s="2"/>
      <c r="BO1635" s="2"/>
    </row>
    <row r="1636" ht="12.75" customHeight="1">
      <c r="D1636" s="2"/>
      <c r="G1636" s="2"/>
      <c r="I1636" s="2"/>
      <c r="J1636" s="2"/>
      <c r="K1636" s="2"/>
      <c r="L1636" s="2"/>
      <c r="M1636" s="2"/>
      <c r="N1636" s="2"/>
      <c r="O1636" s="2"/>
      <c r="P1636" s="2"/>
      <c r="Q1636" s="2"/>
      <c r="R1636" s="2"/>
      <c r="S1636" s="2"/>
      <c r="T1636" s="2"/>
      <c r="U1636" s="2"/>
      <c r="V1636" s="2"/>
      <c r="W1636" s="2"/>
      <c r="X1636" s="2"/>
      <c r="Y1636" s="2"/>
      <c r="AB1636" s="2"/>
      <c r="AC1636" s="2"/>
      <c r="AD1636" s="2"/>
      <c r="AE1636" s="2"/>
      <c r="AF1636" s="2"/>
      <c r="AG1636" s="2"/>
      <c r="AH1636" s="2"/>
      <c r="AI1636" s="2"/>
      <c r="AJ1636" s="2"/>
      <c r="AK1636" s="2"/>
      <c r="BK1636" s="2"/>
      <c r="BL1636" s="2"/>
      <c r="BN1636" s="2"/>
      <c r="BO1636" s="2"/>
    </row>
    <row r="1637" ht="12.75" customHeight="1">
      <c r="D1637" s="2"/>
      <c r="G1637" s="2"/>
      <c r="I1637" s="2"/>
      <c r="J1637" s="2"/>
      <c r="K1637" s="2"/>
      <c r="L1637" s="2"/>
      <c r="M1637" s="2"/>
      <c r="N1637" s="2"/>
      <c r="O1637" s="2"/>
      <c r="P1637" s="2"/>
      <c r="Q1637" s="2"/>
      <c r="R1637" s="2"/>
      <c r="S1637" s="2"/>
      <c r="T1637" s="2"/>
      <c r="U1637" s="2"/>
      <c r="V1637" s="2"/>
      <c r="W1637" s="2"/>
      <c r="X1637" s="2"/>
      <c r="Y1637" s="2"/>
      <c r="AB1637" s="2"/>
      <c r="AC1637" s="2"/>
      <c r="AD1637" s="2"/>
      <c r="AE1637" s="2"/>
      <c r="AF1637" s="2"/>
      <c r="AG1637" s="2"/>
      <c r="AH1637" s="2"/>
      <c r="AI1637" s="2"/>
      <c r="AJ1637" s="2"/>
      <c r="AK1637" s="2"/>
      <c r="BK1637" s="2"/>
      <c r="BL1637" s="2"/>
      <c r="BN1637" s="2"/>
      <c r="BO1637" s="2"/>
    </row>
    <row r="1638" ht="12.75" customHeight="1">
      <c r="D1638" s="2"/>
      <c r="G1638" s="2"/>
      <c r="I1638" s="2"/>
      <c r="J1638" s="2"/>
      <c r="K1638" s="2"/>
      <c r="L1638" s="2"/>
      <c r="M1638" s="2"/>
      <c r="N1638" s="2"/>
      <c r="O1638" s="2"/>
      <c r="P1638" s="2"/>
      <c r="Q1638" s="2"/>
      <c r="R1638" s="2"/>
      <c r="S1638" s="2"/>
      <c r="T1638" s="2"/>
      <c r="U1638" s="2"/>
      <c r="V1638" s="2"/>
      <c r="W1638" s="2"/>
      <c r="X1638" s="2"/>
      <c r="Y1638" s="2"/>
      <c r="AB1638" s="2"/>
      <c r="AC1638" s="2"/>
      <c r="AD1638" s="2"/>
      <c r="AE1638" s="2"/>
      <c r="AF1638" s="2"/>
      <c r="AG1638" s="2"/>
      <c r="AH1638" s="2"/>
      <c r="AI1638" s="2"/>
      <c r="AJ1638" s="2"/>
      <c r="AK1638" s="2"/>
      <c r="BK1638" s="2"/>
      <c r="BL1638" s="2"/>
      <c r="BN1638" s="2"/>
      <c r="BO1638" s="2"/>
    </row>
    <row r="1639" ht="12.75" customHeight="1">
      <c r="D1639" s="2"/>
      <c r="G1639" s="2"/>
      <c r="I1639" s="2"/>
      <c r="J1639" s="2"/>
      <c r="K1639" s="2"/>
      <c r="L1639" s="2"/>
      <c r="M1639" s="2"/>
      <c r="N1639" s="2"/>
      <c r="O1639" s="2"/>
      <c r="P1639" s="2"/>
      <c r="Q1639" s="2"/>
      <c r="R1639" s="2"/>
      <c r="S1639" s="2"/>
      <c r="T1639" s="2"/>
      <c r="U1639" s="2"/>
      <c r="V1639" s="2"/>
      <c r="W1639" s="2"/>
      <c r="X1639" s="2"/>
      <c r="Y1639" s="2"/>
      <c r="AB1639" s="2"/>
      <c r="AC1639" s="2"/>
      <c r="AD1639" s="2"/>
      <c r="AE1639" s="2"/>
      <c r="AF1639" s="2"/>
      <c r="AG1639" s="2"/>
      <c r="AH1639" s="2"/>
      <c r="AI1639" s="2"/>
      <c r="AJ1639" s="2"/>
      <c r="AK1639" s="2"/>
      <c r="BK1639" s="2"/>
      <c r="BL1639" s="2"/>
      <c r="BN1639" s="2"/>
      <c r="BO1639" s="2"/>
    </row>
    <row r="1640" ht="12.75" customHeight="1">
      <c r="D1640" s="2"/>
      <c r="G1640" s="2"/>
      <c r="I1640" s="2"/>
      <c r="J1640" s="2"/>
      <c r="K1640" s="2"/>
      <c r="L1640" s="2"/>
      <c r="M1640" s="2"/>
      <c r="N1640" s="2"/>
      <c r="O1640" s="2"/>
      <c r="P1640" s="2"/>
      <c r="Q1640" s="2"/>
      <c r="R1640" s="2"/>
      <c r="S1640" s="2"/>
      <c r="T1640" s="2"/>
      <c r="U1640" s="2"/>
      <c r="V1640" s="2"/>
      <c r="W1640" s="2"/>
      <c r="X1640" s="2"/>
      <c r="Y1640" s="2"/>
      <c r="AB1640" s="2"/>
      <c r="AC1640" s="2"/>
      <c r="AD1640" s="2"/>
      <c r="AE1640" s="2"/>
      <c r="AF1640" s="2"/>
      <c r="AG1640" s="2"/>
      <c r="AH1640" s="2"/>
      <c r="AI1640" s="2"/>
      <c r="AJ1640" s="2"/>
      <c r="AK1640" s="2"/>
      <c r="BK1640" s="2"/>
      <c r="BL1640" s="2"/>
      <c r="BN1640" s="2"/>
      <c r="BO1640" s="2"/>
    </row>
    <row r="1641" ht="12.75" customHeight="1">
      <c r="D1641" s="2"/>
      <c r="G1641" s="2"/>
      <c r="I1641" s="2"/>
      <c r="J1641" s="2"/>
      <c r="K1641" s="2"/>
      <c r="L1641" s="2"/>
      <c r="M1641" s="2"/>
      <c r="N1641" s="2"/>
      <c r="O1641" s="2"/>
      <c r="P1641" s="2"/>
      <c r="Q1641" s="2"/>
      <c r="R1641" s="2"/>
      <c r="S1641" s="2"/>
      <c r="T1641" s="2"/>
      <c r="U1641" s="2"/>
      <c r="V1641" s="2"/>
      <c r="W1641" s="2"/>
      <c r="X1641" s="2"/>
      <c r="Y1641" s="2"/>
      <c r="AB1641" s="2"/>
      <c r="AC1641" s="2"/>
      <c r="AD1641" s="2"/>
      <c r="AE1641" s="2"/>
      <c r="AF1641" s="2"/>
      <c r="AG1641" s="2"/>
      <c r="AH1641" s="2"/>
      <c r="AI1641" s="2"/>
      <c r="AJ1641" s="2"/>
      <c r="AK1641" s="2"/>
      <c r="BK1641" s="2"/>
      <c r="BL1641" s="2"/>
      <c r="BN1641" s="2"/>
      <c r="BO1641" s="2"/>
    </row>
    <row r="1642" ht="12.75" customHeight="1">
      <c r="D1642" s="2"/>
      <c r="G1642" s="2"/>
      <c r="I1642" s="2"/>
      <c r="J1642" s="2"/>
      <c r="K1642" s="2"/>
      <c r="L1642" s="2"/>
      <c r="M1642" s="2"/>
      <c r="N1642" s="2"/>
      <c r="O1642" s="2"/>
      <c r="P1642" s="2"/>
      <c r="Q1642" s="2"/>
      <c r="R1642" s="2"/>
      <c r="S1642" s="2"/>
      <c r="T1642" s="2"/>
      <c r="U1642" s="2"/>
      <c r="V1642" s="2"/>
      <c r="W1642" s="2"/>
      <c r="X1642" s="2"/>
      <c r="Y1642" s="2"/>
      <c r="AB1642" s="2"/>
      <c r="AC1642" s="2"/>
      <c r="AD1642" s="2"/>
      <c r="AE1642" s="2"/>
      <c r="AF1642" s="2"/>
      <c r="AG1642" s="2"/>
      <c r="AH1642" s="2"/>
      <c r="AI1642" s="2"/>
      <c r="AJ1642" s="2"/>
      <c r="AK1642" s="2"/>
      <c r="BK1642" s="2"/>
      <c r="BL1642" s="2"/>
      <c r="BN1642" s="2"/>
      <c r="BO1642" s="2"/>
    </row>
    <row r="1643" ht="12.75" customHeight="1">
      <c r="D1643" s="2"/>
      <c r="G1643" s="2"/>
      <c r="I1643" s="2"/>
      <c r="J1643" s="2"/>
      <c r="K1643" s="2"/>
      <c r="L1643" s="2"/>
      <c r="M1643" s="2"/>
      <c r="N1643" s="2"/>
      <c r="O1643" s="2"/>
      <c r="P1643" s="2"/>
      <c r="Q1643" s="2"/>
      <c r="R1643" s="2"/>
      <c r="S1643" s="2"/>
      <c r="T1643" s="2"/>
      <c r="U1643" s="2"/>
      <c r="V1643" s="2"/>
      <c r="W1643" s="2"/>
      <c r="X1643" s="2"/>
      <c r="Y1643" s="2"/>
      <c r="AB1643" s="2"/>
      <c r="AC1643" s="2"/>
      <c r="AD1643" s="2"/>
      <c r="AE1643" s="2"/>
      <c r="AF1643" s="2"/>
      <c r="AG1643" s="2"/>
      <c r="AH1643" s="2"/>
      <c r="AI1643" s="2"/>
      <c r="AJ1643" s="2"/>
      <c r="AK1643" s="2"/>
      <c r="BK1643" s="2"/>
      <c r="BL1643" s="2"/>
      <c r="BN1643" s="2"/>
      <c r="BO1643" s="2"/>
    </row>
    <row r="1644" ht="12.75" customHeight="1">
      <c r="D1644" s="2"/>
      <c r="G1644" s="2"/>
      <c r="I1644" s="2"/>
      <c r="J1644" s="2"/>
      <c r="K1644" s="2"/>
      <c r="L1644" s="2"/>
      <c r="M1644" s="2"/>
      <c r="N1644" s="2"/>
      <c r="O1644" s="2"/>
      <c r="P1644" s="2"/>
      <c r="Q1644" s="2"/>
      <c r="R1644" s="2"/>
      <c r="S1644" s="2"/>
      <c r="T1644" s="2"/>
      <c r="U1644" s="2"/>
      <c r="V1644" s="2"/>
      <c r="W1644" s="2"/>
      <c r="X1644" s="2"/>
      <c r="Y1644" s="2"/>
      <c r="AB1644" s="2"/>
      <c r="AC1644" s="2"/>
      <c r="AD1644" s="2"/>
      <c r="AE1644" s="2"/>
      <c r="AF1644" s="2"/>
      <c r="AG1644" s="2"/>
      <c r="AH1644" s="2"/>
      <c r="AI1644" s="2"/>
      <c r="AJ1644" s="2"/>
      <c r="AK1644" s="2"/>
      <c r="BK1644" s="2"/>
      <c r="BL1644" s="2"/>
      <c r="BN1644" s="2"/>
      <c r="BO1644" s="2"/>
    </row>
    <row r="1645" ht="12.75" customHeight="1">
      <c r="D1645" s="2"/>
      <c r="G1645" s="2"/>
      <c r="I1645" s="2"/>
      <c r="J1645" s="2"/>
      <c r="K1645" s="2"/>
      <c r="L1645" s="2"/>
      <c r="M1645" s="2"/>
      <c r="N1645" s="2"/>
      <c r="O1645" s="2"/>
      <c r="P1645" s="2"/>
      <c r="Q1645" s="2"/>
      <c r="R1645" s="2"/>
      <c r="S1645" s="2"/>
      <c r="T1645" s="2"/>
      <c r="U1645" s="2"/>
      <c r="V1645" s="2"/>
      <c r="W1645" s="2"/>
      <c r="X1645" s="2"/>
      <c r="Y1645" s="2"/>
      <c r="AB1645" s="2"/>
      <c r="AC1645" s="2"/>
      <c r="AD1645" s="2"/>
      <c r="AE1645" s="2"/>
      <c r="AF1645" s="2"/>
      <c r="AG1645" s="2"/>
      <c r="AH1645" s="2"/>
      <c r="AI1645" s="2"/>
      <c r="AJ1645" s="2"/>
      <c r="AK1645" s="2"/>
      <c r="BK1645" s="2"/>
      <c r="BL1645" s="2"/>
      <c r="BN1645" s="2"/>
      <c r="BO1645" s="2"/>
    </row>
    <row r="1646" ht="12.75" customHeight="1">
      <c r="D1646" s="2"/>
      <c r="G1646" s="2"/>
      <c r="I1646" s="2"/>
      <c r="J1646" s="2"/>
      <c r="K1646" s="2"/>
      <c r="L1646" s="2"/>
      <c r="M1646" s="2"/>
      <c r="N1646" s="2"/>
      <c r="O1646" s="2"/>
      <c r="P1646" s="2"/>
      <c r="Q1646" s="2"/>
      <c r="R1646" s="2"/>
      <c r="S1646" s="2"/>
      <c r="T1646" s="2"/>
      <c r="U1646" s="2"/>
      <c r="V1646" s="2"/>
      <c r="W1646" s="2"/>
      <c r="X1646" s="2"/>
      <c r="Y1646" s="2"/>
      <c r="AB1646" s="2"/>
      <c r="AC1646" s="2"/>
      <c r="AD1646" s="2"/>
      <c r="AE1646" s="2"/>
      <c r="AF1646" s="2"/>
      <c r="AG1646" s="2"/>
      <c r="AH1646" s="2"/>
      <c r="AI1646" s="2"/>
      <c r="AJ1646" s="2"/>
      <c r="AK1646" s="2"/>
      <c r="BK1646" s="2"/>
      <c r="BL1646" s="2"/>
      <c r="BN1646" s="2"/>
      <c r="BO1646" s="2"/>
    </row>
    <row r="1647" ht="12.75" customHeight="1">
      <c r="D1647" s="2"/>
      <c r="G1647" s="2"/>
      <c r="I1647" s="2"/>
      <c r="J1647" s="2"/>
      <c r="K1647" s="2"/>
      <c r="L1647" s="2"/>
      <c r="M1647" s="2"/>
      <c r="N1647" s="2"/>
      <c r="O1647" s="2"/>
      <c r="P1647" s="2"/>
      <c r="Q1647" s="2"/>
      <c r="R1647" s="2"/>
      <c r="S1647" s="2"/>
      <c r="T1647" s="2"/>
      <c r="U1647" s="2"/>
      <c r="V1647" s="2"/>
      <c r="W1647" s="2"/>
      <c r="X1647" s="2"/>
      <c r="Y1647" s="2"/>
      <c r="AB1647" s="2"/>
      <c r="AC1647" s="2"/>
      <c r="AD1647" s="2"/>
      <c r="AE1647" s="2"/>
      <c r="AF1647" s="2"/>
      <c r="AG1647" s="2"/>
      <c r="AH1647" s="2"/>
      <c r="AI1647" s="2"/>
      <c r="AJ1647" s="2"/>
      <c r="AK1647" s="2"/>
      <c r="BK1647" s="2"/>
      <c r="BL1647" s="2"/>
      <c r="BN1647" s="2"/>
      <c r="BO1647" s="2"/>
    </row>
    <row r="1648" ht="12.75" customHeight="1">
      <c r="D1648" s="2"/>
      <c r="G1648" s="2"/>
      <c r="I1648" s="2"/>
      <c r="J1648" s="2"/>
      <c r="K1648" s="2"/>
      <c r="L1648" s="2"/>
      <c r="M1648" s="2"/>
      <c r="N1648" s="2"/>
      <c r="O1648" s="2"/>
      <c r="P1648" s="2"/>
      <c r="Q1648" s="2"/>
      <c r="R1648" s="2"/>
      <c r="S1648" s="2"/>
      <c r="T1648" s="2"/>
      <c r="U1648" s="2"/>
      <c r="V1648" s="2"/>
      <c r="W1648" s="2"/>
      <c r="X1648" s="2"/>
      <c r="Y1648" s="2"/>
      <c r="AB1648" s="2"/>
      <c r="AC1648" s="2"/>
      <c r="AD1648" s="2"/>
      <c r="AE1648" s="2"/>
      <c r="AF1648" s="2"/>
      <c r="AG1648" s="2"/>
      <c r="AH1648" s="2"/>
      <c r="AI1648" s="2"/>
      <c r="AJ1648" s="2"/>
      <c r="AK1648" s="2"/>
      <c r="BK1648" s="2"/>
      <c r="BL1648" s="2"/>
      <c r="BN1648" s="2"/>
      <c r="BO1648" s="2"/>
    </row>
    <row r="1649" ht="12.75" customHeight="1">
      <c r="D1649" s="2"/>
      <c r="G1649" s="2"/>
      <c r="I1649" s="2"/>
      <c r="J1649" s="2"/>
      <c r="K1649" s="2"/>
      <c r="L1649" s="2"/>
      <c r="M1649" s="2"/>
      <c r="N1649" s="2"/>
      <c r="O1649" s="2"/>
      <c r="P1649" s="2"/>
      <c r="Q1649" s="2"/>
      <c r="R1649" s="2"/>
      <c r="S1649" s="2"/>
      <c r="T1649" s="2"/>
      <c r="U1649" s="2"/>
      <c r="V1649" s="2"/>
      <c r="W1649" s="2"/>
      <c r="X1649" s="2"/>
      <c r="Y1649" s="2"/>
      <c r="AB1649" s="2"/>
      <c r="AC1649" s="2"/>
      <c r="AD1649" s="2"/>
      <c r="AE1649" s="2"/>
      <c r="AF1649" s="2"/>
      <c r="AG1649" s="2"/>
      <c r="AH1649" s="2"/>
      <c r="AI1649" s="2"/>
      <c r="AJ1649" s="2"/>
      <c r="AK1649" s="2"/>
      <c r="BK1649" s="2"/>
      <c r="BL1649" s="2"/>
      <c r="BN1649" s="2"/>
      <c r="BO1649" s="2"/>
    </row>
    <row r="1650" ht="12.75" customHeight="1">
      <c r="D1650" s="2"/>
      <c r="G1650" s="2"/>
      <c r="I1650" s="2"/>
      <c r="J1650" s="2"/>
      <c r="K1650" s="2"/>
      <c r="L1650" s="2"/>
      <c r="M1650" s="2"/>
      <c r="N1650" s="2"/>
      <c r="O1650" s="2"/>
      <c r="P1650" s="2"/>
      <c r="Q1650" s="2"/>
      <c r="R1650" s="2"/>
      <c r="S1650" s="2"/>
      <c r="T1650" s="2"/>
      <c r="U1650" s="2"/>
      <c r="V1650" s="2"/>
      <c r="W1650" s="2"/>
      <c r="X1650" s="2"/>
      <c r="Y1650" s="2"/>
      <c r="AB1650" s="2"/>
      <c r="AC1650" s="2"/>
      <c r="AD1650" s="2"/>
      <c r="AE1650" s="2"/>
      <c r="AF1650" s="2"/>
      <c r="AG1650" s="2"/>
      <c r="AH1650" s="2"/>
      <c r="AI1650" s="2"/>
      <c r="AJ1650" s="2"/>
      <c r="AK1650" s="2"/>
      <c r="BK1650" s="2"/>
      <c r="BL1650" s="2"/>
      <c r="BN1650" s="2"/>
      <c r="BO1650" s="2"/>
    </row>
    <row r="1651" ht="12.75" customHeight="1">
      <c r="D1651" s="2"/>
      <c r="G1651" s="2"/>
      <c r="I1651" s="2"/>
      <c r="J1651" s="2"/>
      <c r="K1651" s="2"/>
      <c r="L1651" s="2"/>
      <c r="M1651" s="2"/>
      <c r="N1651" s="2"/>
      <c r="O1651" s="2"/>
      <c r="P1651" s="2"/>
      <c r="Q1651" s="2"/>
      <c r="R1651" s="2"/>
      <c r="S1651" s="2"/>
      <c r="T1651" s="2"/>
      <c r="U1651" s="2"/>
      <c r="V1651" s="2"/>
      <c r="W1651" s="2"/>
      <c r="X1651" s="2"/>
      <c r="Y1651" s="2"/>
      <c r="AB1651" s="2"/>
      <c r="AC1651" s="2"/>
      <c r="AD1651" s="2"/>
      <c r="AE1651" s="2"/>
      <c r="AF1651" s="2"/>
      <c r="AG1651" s="2"/>
      <c r="AH1651" s="2"/>
      <c r="AI1651" s="2"/>
      <c r="AJ1651" s="2"/>
      <c r="AK1651" s="2"/>
      <c r="BK1651" s="2"/>
      <c r="BL1651" s="2"/>
      <c r="BN1651" s="2"/>
      <c r="BO1651" s="2"/>
    </row>
    <row r="1652" ht="12.75" customHeight="1">
      <c r="D1652" s="2"/>
      <c r="G1652" s="2"/>
      <c r="I1652" s="2"/>
      <c r="J1652" s="2"/>
      <c r="K1652" s="2"/>
      <c r="L1652" s="2"/>
      <c r="M1652" s="2"/>
      <c r="N1652" s="2"/>
      <c r="O1652" s="2"/>
      <c r="P1652" s="2"/>
      <c r="Q1652" s="2"/>
      <c r="R1652" s="2"/>
      <c r="S1652" s="2"/>
      <c r="T1652" s="2"/>
      <c r="U1652" s="2"/>
      <c r="V1652" s="2"/>
      <c r="W1652" s="2"/>
      <c r="X1652" s="2"/>
      <c r="Y1652" s="2"/>
      <c r="AB1652" s="2"/>
      <c r="AC1652" s="2"/>
      <c r="AD1652" s="2"/>
      <c r="AE1652" s="2"/>
      <c r="AF1652" s="2"/>
      <c r="AG1652" s="2"/>
      <c r="AH1652" s="2"/>
      <c r="AI1652" s="2"/>
      <c r="AJ1652" s="2"/>
      <c r="AK1652" s="2"/>
      <c r="BK1652" s="2"/>
      <c r="BL1652" s="2"/>
      <c r="BN1652" s="2"/>
      <c r="BO1652" s="2"/>
    </row>
    <row r="1653" ht="12.75" customHeight="1">
      <c r="D1653" s="2"/>
      <c r="G1653" s="2"/>
      <c r="I1653" s="2"/>
      <c r="J1653" s="2"/>
      <c r="K1653" s="2"/>
      <c r="L1653" s="2"/>
      <c r="M1653" s="2"/>
      <c r="N1653" s="2"/>
      <c r="O1653" s="2"/>
      <c r="P1653" s="2"/>
      <c r="Q1653" s="2"/>
      <c r="R1653" s="2"/>
      <c r="S1653" s="2"/>
      <c r="T1653" s="2"/>
      <c r="U1653" s="2"/>
      <c r="V1653" s="2"/>
      <c r="W1653" s="2"/>
      <c r="X1653" s="2"/>
      <c r="Y1653" s="2"/>
      <c r="AB1653" s="2"/>
      <c r="AC1653" s="2"/>
      <c r="AD1653" s="2"/>
      <c r="AE1653" s="2"/>
      <c r="AF1653" s="2"/>
      <c r="AG1653" s="2"/>
      <c r="AH1653" s="2"/>
      <c r="AI1653" s="2"/>
      <c r="AJ1653" s="2"/>
      <c r="AK1653" s="2"/>
      <c r="BK1653" s="2"/>
      <c r="BL1653" s="2"/>
      <c r="BN1653" s="2"/>
      <c r="BO1653" s="2"/>
    </row>
    <row r="1654" ht="12.75" customHeight="1">
      <c r="D1654" s="2"/>
      <c r="G1654" s="2"/>
      <c r="I1654" s="2"/>
      <c r="J1654" s="2"/>
      <c r="K1654" s="2"/>
      <c r="L1654" s="2"/>
      <c r="M1654" s="2"/>
      <c r="N1654" s="2"/>
      <c r="O1654" s="2"/>
      <c r="P1654" s="2"/>
      <c r="Q1654" s="2"/>
      <c r="R1654" s="2"/>
      <c r="S1654" s="2"/>
      <c r="T1654" s="2"/>
      <c r="U1654" s="2"/>
      <c r="V1654" s="2"/>
      <c r="W1654" s="2"/>
      <c r="X1654" s="2"/>
      <c r="Y1654" s="2"/>
      <c r="AB1654" s="2"/>
      <c r="AC1654" s="2"/>
      <c r="AD1654" s="2"/>
      <c r="AE1654" s="2"/>
      <c r="AF1654" s="2"/>
      <c r="AG1654" s="2"/>
      <c r="AH1654" s="2"/>
      <c r="AI1654" s="2"/>
      <c r="AJ1654" s="2"/>
      <c r="AK1654" s="2"/>
      <c r="BK1654" s="2"/>
      <c r="BL1654" s="2"/>
      <c r="BN1654" s="2"/>
      <c r="BO1654" s="2"/>
    </row>
    <row r="1655" ht="12.75" customHeight="1">
      <c r="D1655" s="2"/>
      <c r="G1655" s="2"/>
      <c r="I1655" s="2"/>
      <c r="J1655" s="2"/>
      <c r="K1655" s="2"/>
      <c r="L1655" s="2"/>
      <c r="M1655" s="2"/>
      <c r="N1655" s="2"/>
      <c r="O1655" s="2"/>
      <c r="P1655" s="2"/>
      <c r="Q1655" s="2"/>
      <c r="R1655" s="2"/>
      <c r="S1655" s="2"/>
      <c r="T1655" s="2"/>
      <c r="U1655" s="2"/>
      <c r="V1655" s="2"/>
      <c r="W1655" s="2"/>
      <c r="X1655" s="2"/>
      <c r="Y1655" s="2"/>
      <c r="AB1655" s="2"/>
      <c r="AC1655" s="2"/>
      <c r="AD1655" s="2"/>
      <c r="AE1655" s="2"/>
      <c r="AF1655" s="2"/>
      <c r="AG1655" s="2"/>
      <c r="AH1655" s="2"/>
      <c r="AI1655" s="2"/>
      <c r="AJ1655" s="2"/>
      <c r="AK1655" s="2"/>
      <c r="BK1655" s="2"/>
      <c r="BL1655" s="2"/>
      <c r="BN1655" s="2"/>
      <c r="BO1655" s="2"/>
    </row>
    <row r="1656" ht="12.75" customHeight="1">
      <c r="D1656" s="2"/>
      <c r="G1656" s="2"/>
      <c r="I1656" s="2"/>
      <c r="J1656" s="2"/>
      <c r="K1656" s="2"/>
      <c r="L1656" s="2"/>
      <c r="M1656" s="2"/>
      <c r="N1656" s="2"/>
      <c r="O1656" s="2"/>
      <c r="P1656" s="2"/>
      <c r="Q1656" s="2"/>
      <c r="R1656" s="2"/>
      <c r="S1656" s="2"/>
      <c r="T1656" s="2"/>
      <c r="U1656" s="2"/>
      <c r="V1656" s="2"/>
      <c r="W1656" s="2"/>
      <c r="X1656" s="2"/>
      <c r="Y1656" s="2"/>
      <c r="AB1656" s="2"/>
      <c r="AC1656" s="2"/>
      <c r="AD1656" s="2"/>
      <c r="AE1656" s="2"/>
      <c r="AF1656" s="2"/>
      <c r="AG1656" s="2"/>
      <c r="AH1656" s="2"/>
      <c r="AI1656" s="2"/>
      <c r="AJ1656" s="2"/>
      <c r="AK1656" s="2"/>
      <c r="BK1656" s="2"/>
      <c r="BL1656" s="2"/>
      <c r="BN1656" s="2"/>
      <c r="BO1656" s="2"/>
    </row>
    <row r="1657" ht="12.75" customHeight="1">
      <c r="D1657" s="2"/>
      <c r="G1657" s="2"/>
      <c r="I1657" s="2"/>
      <c r="J1657" s="2"/>
      <c r="K1657" s="2"/>
      <c r="L1657" s="2"/>
      <c r="M1657" s="2"/>
      <c r="N1657" s="2"/>
      <c r="O1657" s="2"/>
      <c r="P1657" s="2"/>
      <c r="Q1657" s="2"/>
      <c r="R1657" s="2"/>
      <c r="S1657" s="2"/>
      <c r="T1657" s="2"/>
      <c r="U1657" s="2"/>
      <c r="V1657" s="2"/>
      <c r="W1657" s="2"/>
      <c r="X1657" s="2"/>
      <c r="Y1657" s="2"/>
      <c r="AB1657" s="2"/>
      <c r="AC1657" s="2"/>
      <c r="AD1657" s="2"/>
      <c r="AE1657" s="2"/>
      <c r="AF1657" s="2"/>
      <c r="AG1657" s="2"/>
      <c r="AH1657" s="2"/>
      <c r="AI1657" s="2"/>
      <c r="AJ1657" s="2"/>
      <c r="AK1657" s="2"/>
      <c r="BK1657" s="2"/>
      <c r="BL1657" s="2"/>
      <c r="BN1657" s="2"/>
      <c r="BO1657" s="2"/>
    </row>
    <row r="1658" ht="12.75" customHeight="1">
      <c r="D1658" s="2"/>
      <c r="G1658" s="2"/>
      <c r="I1658" s="2"/>
      <c r="J1658" s="2"/>
      <c r="K1658" s="2"/>
      <c r="L1658" s="2"/>
      <c r="M1658" s="2"/>
      <c r="N1658" s="2"/>
      <c r="O1658" s="2"/>
      <c r="P1658" s="2"/>
      <c r="Q1658" s="2"/>
      <c r="R1658" s="2"/>
      <c r="S1658" s="2"/>
      <c r="T1658" s="2"/>
      <c r="U1658" s="2"/>
      <c r="V1658" s="2"/>
      <c r="W1658" s="2"/>
      <c r="X1658" s="2"/>
      <c r="Y1658" s="2"/>
      <c r="AB1658" s="2"/>
      <c r="AC1658" s="2"/>
      <c r="AD1658" s="2"/>
      <c r="AE1658" s="2"/>
      <c r="AF1658" s="2"/>
      <c r="AG1658" s="2"/>
      <c r="AH1658" s="2"/>
      <c r="AI1658" s="2"/>
      <c r="AJ1658" s="2"/>
      <c r="AK1658" s="2"/>
      <c r="BK1658" s="2"/>
      <c r="BL1658" s="2"/>
      <c r="BN1658" s="2"/>
      <c r="BO1658" s="2"/>
    </row>
    <row r="1659" ht="12.75" customHeight="1">
      <c r="D1659" s="2"/>
      <c r="G1659" s="2"/>
      <c r="I1659" s="2"/>
      <c r="J1659" s="2"/>
      <c r="K1659" s="2"/>
      <c r="L1659" s="2"/>
      <c r="M1659" s="2"/>
      <c r="N1659" s="2"/>
      <c r="O1659" s="2"/>
      <c r="P1659" s="2"/>
      <c r="Q1659" s="2"/>
      <c r="R1659" s="2"/>
      <c r="S1659" s="2"/>
      <c r="T1659" s="2"/>
      <c r="U1659" s="2"/>
      <c r="V1659" s="2"/>
      <c r="W1659" s="2"/>
      <c r="X1659" s="2"/>
      <c r="Y1659" s="2"/>
      <c r="AB1659" s="2"/>
      <c r="AC1659" s="2"/>
      <c r="AD1659" s="2"/>
      <c r="AE1659" s="2"/>
      <c r="AF1659" s="2"/>
      <c r="AG1659" s="2"/>
      <c r="AH1659" s="2"/>
      <c r="AI1659" s="2"/>
      <c r="AJ1659" s="2"/>
      <c r="AK1659" s="2"/>
      <c r="BK1659" s="2"/>
      <c r="BL1659" s="2"/>
      <c r="BN1659" s="2"/>
      <c r="BO1659" s="2"/>
    </row>
    <row r="1660" ht="12.75" customHeight="1">
      <c r="D1660" s="2"/>
      <c r="G1660" s="2"/>
      <c r="I1660" s="2"/>
      <c r="J1660" s="2"/>
      <c r="K1660" s="2"/>
      <c r="L1660" s="2"/>
      <c r="M1660" s="2"/>
      <c r="N1660" s="2"/>
      <c r="O1660" s="2"/>
      <c r="P1660" s="2"/>
      <c r="Q1660" s="2"/>
      <c r="R1660" s="2"/>
      <c r="S1660" s="2"/>
      <c r="T1660" s="2"/>
      <c r="U1660" s="2"/>
      <c r="V1660" s="2"/>
      <c r="W1660" s="2"/>
      <c r="X1660" s="2"/>
      <c r="Y1660" s="2"/>
      <c r="AB1660" s="2"/>
      <c r="AC1660" s="2"/>
      <c r="AD1660" s="2"/>
      <c r="AE1660" s="2"/>
      <c r="AF1660" s="2"/>
      <c r="AG1660" s="2"/>
      <c r="AH1660" s="2"/>
      <c r="AI1660" s="2"/>
      <c r="AJ1660" s="2"/>
      <c r="AK1660" s="2"/>
      <c r="BK1660" s="2"/>
      <c r="BL1660" s="2"/>
      <c r="BN1660" s="2"/>
      <c r="BO1660" s="2"/>
    </row>
    <row r="1661" ht="12.75" customHeight="1">
      <c r="D1661" s="2"/>
      <c r="G1661" s="2"/>
      <c r="I1661" s="2"/>
      <c r="J1661" s="2"/>
      <c r="K1661" s="2"/>
      <c r="L1661" s="2"/>
      <c r="M1661" s="2"/>
      <c r="N1661" s="2"/>
      <c r="O1661" s="2"/>
      <c r="P1661" s="2"/>
      <c r="Q1661" s="2"/>
      <c r="R1661" s="2"/>
      <c r="S1661" s="2"/>
      <c r="T1661" s="2"/>
      <c r="U1661" s="2"/>
      <c r="V1661" s="2"/>
      <c r="W1661" s="2"/>
      <c r="X1661" s="2"/>
      <c r="Y1661" s="2"/>
      <c r="AB1661" s="2"/>
      <c r="AC1661" s="2"/>
      <c r="AD1661" s="2"/>
      <c r="AE1661" s="2"/>
      <c r="AF1661" s="2"/>
      <c r="AG1661" s="2"/>
      <c r="AH1661" s="2"/>
      <c r="AI1661" s="2"/>
      <c r="AJ1661" s="2"/>
      <c r="AK1661" s="2"/>
      <c r="BK1661" s="2"/>
      <c r="BL1661" s="2"/>
      <c r="BN1661" s="2"/>
      <c r="BO1661" s="2"/>
    </row>
    <row r="1662" ht="12.75" customHeight="1">
      <c r="D1662" s="2"/>
      <c r="G1662" s="2"/>
      <c r="I1662" s="2"/>
      <c r="J1662" s="2"/>
      <c r="K1662" s="2"/>
      <c r="L1662" s="2"/>
      <c r="M1662" s="2"/>
      <c r="N1662" s="2"/>
      <c r="O1662" s="2"/>
      <c r="P1662" s="2"/>
      <c r="Q1662" s="2"/>
      <c r="R1662" s="2"/>
      <c r="S1662" s="2"/>
      <c r="T1662" s="2"/>
      <c r="U1662" s="2"/>
      <c r="V1662" s="2"/>
      <c r="W1662" s="2"/>
      <c r="X1662" s="2"/>
      <c r="Y1662" s="2"/>
      <c r="AB1662" s="2"/>
      <c r="AC1662" s="2"/>
      <c r="AD1662" s="2"/>
      <c r="AE1662" s="2"/>
      <c r="AF1662" s="2"/>
      <c r="AG1662" s="2"/>
      <c r="AH1662" s="2"/>
      <c r="AI1662" s="2"/>
      <c r="AJ1662" s="2"/>
      <c r="AK1662" s="2"/>
      <c r="BK1662" s="2"/>
      <c r="BL1662" s="2"/>
      <c r="BN1662" s="2"/>
      <c r="BO1662" s="2"/>
    </row>
    <row r="1663" ht="12.75" customHeight="1">
      <c r="D1663" s="2"/>
      <c r="G1663" s="2"/>
      <c r="I1663" s="2"/>
      <c r="J1663" s="2"/>
      <c r="K1663" s="2"/>
      <c r="L1663" s="2"/>
      <c r="M1663" s="2"/>
      <c r="N1663" s="2"/>
      <c r="O1663" s="2"/>
      <c r="P1663" s="2"/>
      <c r="Q1663" s="2"/>
      <c r="R1663" s="2"/>
      <c r="S1663" s="2"/>
      <c r="T1663" s="2"/>
      <c r="U1663" s="2"/>
      <c r="V1663" s="2"/>
      <c r="W1663" s="2"/>
      <c r="X1663" s="2"/>
      <c r="Y1663" s="2"/>
      <c r="AB1663" s="2"/>
      <c r="AC1663" s="2"/>
      <c r="AD1663" s="2"/>
      <c r="AE1663" s="2"/>
      <c r="AF1663" s="2"/>
      <c r="AG1663" s="2"/>
      <c r="AH1663" s="2"/>
      <c r="AI1663" s="2"/>
      <c r="AJ1663" s="2"/>
      <c r="AK1663" s="2"/>
      <c r="BK1663" s="2"/>
      <c r="BL1663" s="2"/>
      <c r="BN1663" s="2"/>
      <c r="BO1663" s="2"/>
    </row>
    <row r="1664" ht="12.75" customHeight="1">
      <c r="D1664" s="2"/>
      <c r="G1664" s="2"/>
      <c r="I1664" s="2"/>
      <c r="J1664" s="2"/>
      <c r="K1664" s="2"/>
      <c r="L1664" s="2"/>
      <c r="M1664" s="2"/>
      <c r="N1664" s="2"/>
      <c r="O1664" s="2"/>
      <c r="P1664" s="2"/>
      <c r="Q1664" s="2"/>
      <c r="R1664" s="2"/>
      <c r="S1664" s="2"/>
      <c r="T1664" s="2"/>
      <c r="U1664" s="2"/>
      <c r="V1664" s="2"/>
      <c r="W1664" s="2"/>
      <c r="X1664" s="2"/>
      <c r="Y1664" s="2"/>
      <c r="AB1664" s="2"/>
      <c r="AC1664" s="2"/>
      <c r="AD1664" s="2"/>
      <c r="AE1664" s="2"/>
      <c r="AF1664" s="2"/>
      <c r="AG1664" s="2"/>
      <c r="AH1664" s="2"/>
      <c r="AI1664" s="2"/>
      <c r="AJ1664" s="2"/>
      <c r="AK1664" s="2"/>
      <c r="BK1664" s="2"/>
      <c r="BL1664" s="2"/>
      <c r="BN1664" s="2"/>
      <c r="BO1664" s="2"/>
    </row>
    <row r="1665" ht="12.75" customHeight="1">
      <c r="D1665" s="2"/>
      <c r="G1665" s="2"/>
      <c r="I1665" s="2"/>
      <c r="J1665" s="2"/>
      <c r="K1665" s="2"/>
      <c r="L1665" s="2"/>
      <c r="M1665" s="2"/>
      <c r="N1665" s="2"/>
      <c r="O1665" s="2"/>
      <c r="P1665" s="2"/>
      <c r="Q1665" s="2"/>
      <c r="R1665" s="2"/>
      <c r="S1665" s="2"/>
      <c r="T1665" s="2"/>
      <c r="U1665" s="2"/>
      <c r="V1665" s="2"/>
      <c r="W1665" s="2"/>
      <c r="X1665" s="2"/>
      <c r="Y1665" s="2"/>
      <c r="AB1665" s="2"/>
      <c r="AC1665" s="2"/>
      <c r="AD1665" s="2"/>
      <c r="AE1665" s="2"/>
      <c r="AF1665" s="2"/>
      <c r="AG1665" s="2"/>
      <c r="AH1665" s="2"/>
      <c r="AI1665" s="2"/>
      <c r="AJ1665" s="2"/>
      <c r="AK1665" s="2"/>
      <c r="BK1665" s="2"/>
      <c r="BL1665" s="2"/>
      <c r="BN1665" s="2"/>
      <c r="BO1665" s="2"/>
    </row>
    <row r="1666" ht="12.75" customHeight="1">
      <c r="D1666" s="2"/>
      <c r="G1666" s="2"/>
      <c r="I1666" s="2"/>
      <c r="J1666" s="2"/>
      <c r="K1666" s="2"/>
      <c r="L1666" s="2"/>
      <c r="M1666" s="2"/>
      <c r="N1666" s="2"/>
      <c r="O1666" s="2"/>
      <c r="P1666" s="2"/>
      <c r="Q1666" s="2"/>
      <c r="R1666" s="2"/>
      <c r="S1666" s="2"/>
      <c r="T1666" s="2"/>
      <c r="U1666" s="2"/>
      <c r="V1666" s="2"/>
      <c r="W1666" s="2"/>
      <c r="X1666" s="2"/>
      <c r="Y1666" s="2"/>
      <c r="AB1666" s="2"/>
      <c r="AC1666" s="2"/>
      <c r="AD1666" s="2"/>
      <c r="AE1666" s="2"/>
      <c r="AF1666" s="2"/>
      <c r="AG1666" s="2"/>
      <c r="AH1666" s="2"/>
      <c r="AI1666" s="2"/>
      <c r="AJ1666" s="2"/>
      <c r="AK1666" s="2"/>
      <c r="BK1666" s="2"/>
      <c r="BL1666" s="2"/>
      <c r="BN1666" s="2"/>
      <c r="BO1666" s="2"/>
    </row>
    <row r="1667" ht="12.75" customHeight="1">
      <c r="D1667" s="2"/>
      <c r="G1667" s="2"/>
      <c r="I1667" s="2"/>
      <c r="J1667" s="2"/>
      <c r="K1667" s="2"/>
      <c r="L1667" s="2"/>
      <c r="M1667" s="2"/>
      <c r="N1667" s="2"/>
      <c r="O1667" s="2"/>
      <c r="P1667" s="2"/>
      <c r="Q1667" s="2"/>
      <c r="R1667" s="2"/>
      <c r="S1667" s="2"/>
      <c r="T1667" s="2"/>
      <c r="U1667" s="2"/>
      <c r="V1667" s="2"/>
      <c r="W1667" s="2"/>
      <c r="X1667" s="2"/>
      <c r="Y1667" s="2"/>
      <c r="AB1667" s="2"/>
      <c r="AC1667" s="2"/>
      <c r="AD1667" s="2"/>
      <c r="AE1667" s="2"/>
      <c r="AF1667" s="2"/>
      <c r="AG1667" s="2"/>
      <c r="AH1667" s="2"/>
      <c r="AI1667" s="2"/>
      <c r="AJ1667" s="2"/>
      <c r="AK1667" s="2"/>
      <c r="BK1667" s="2"/>
      <c r="BL1667" s="2"/>
      <c r="BN1667" s="2"/>
      <c r="BO1667" s="2"/>
    </row>
    <row r="1668" ht="12.75" customHeight="1">
      <c r="D1668" s="2"/>
      <c r="G1668" s="2"/>
      <c r="I1668" s="2"/>
      <c r="J1668" s="2"/>
      <c r="K1668" s="2"/>
      <c r="L1668" s="2"/>
      <c r="M1668" s="2"/>
      <c r="N1668" s="2"/>
      <c r="O1668" s="2"/>
      <c r="P1668" s="2"/>
      <c r="Q1668" s="2"/>
      <c r="R1668" s="2"/>
      <c r="S1668" s="2"/>
      <c r="T1668" s="2"/>
      <c r="U1668" s="2"/>
      <c r="V1668" s="2"/>
      <c r="W1668" s="2"/>
      <c r="X1668" s="2"/>
      <c r="Y1668" s="2"/>
      <c r="AB1668" s="2"/>
      <c r="AC1668" s="2"/>
      <c r="AD1668" s="2"/>
      <c r="AE1668" s="2"/>
      <c r="AF1668" s="2"/>
      <c r="AG1668" s="2"/>
      <c r="AH1668" s="2"/>
      <c r="AI1668" s="2"/>
      <c r="AJ1668" s="2"/>
      <c r="AK1668" s="2"/>
      <c r="BK1668" s="2"/>
      <c r="BL1668" s="2"/>
      <c r="BN1668" s="2"/>
      <c r="BO1668" s="2"/>
    </row>
    <row r="1669" ht="12.75" customHeight="1">
      <c r="D1669" s="2"/>
      <c r="G1669" s="2"/>
      <c r="I1669" s="2"/>
      <c r="J1669" s="2"/>
      <c r="K1669" s="2"/>
      <c r="L1669" s="2"/>
      <c r="M1669" s="2"/>
      <c r="N1669" s="2"/>
      <c r="O1669" s="2"/>
      <c r="P1669" s="2"/>
      <c r="Q1669" s="2"/>
      <c r="R1669" s="2"/>
      <c r="S1669" s="2"/>
      <c r="T1669" s="2"/>
      <c r="U1669" s="2"/>
      <c r="V1669" s="2"/>
      <c r="W1669" s="2"/>
      <c r="X1669" s="2"/>
      <c r="Y1669" s="2"/>
      <c r="AB1669" s="2"/>
      <c r="AC1669" s="2"/>
      <c r="AD1669" s="2"/>
      <c r="AE1669" s="2"/>
      <c r="AF1669" s="2"/>
      <c r="AG1669" s="2"/>
      <c r="AH1669" s="2"/>
      <c r="AI1669" s="2"/>
      <c r="AJ1669" s="2"/>
      <c r="AK1669" s="2"/>
      <c r="BK1669" s="2"/>
      <c r="BL1669" s="2"/>
      <c r="BN1669" s="2"/>
      <c r="BO1669" s="2"/>
    </row>
    <row r="1670" ht="12.75" customHeight="1">
      <c r="D1670" s="2"/>
      <c r="G1670" s="2"/>
      <c r="I1670" s="2"/>
      <c r="J1670" s="2"/>
      <c r="K1670" s="2"/>
      <c r="L1670" s="2"/>
      <c r="M1670" s="2"/>
      <c r="N1670" s="2"/>
      <c r="O1670" s="2"/>
      <c r="P1670" s="2"/>
      <c r="Q1670" s="2"/>
      <c r="R1670" s="2"/>
      <c r="S1670" s="2"/>
      <c r="T1670" s="2"/>
      <c r="U1670" s="2"/>
      <c r="V1670" s="2"/>
      <c r="W1670" s="2"/>
      <c r="X1670" s="2"/>
      <c r="Y1670" s="2"/>
      <c r="AB1670" s="2"/>
      <c r="AC1670" s="2"/>
      <c r="AD1670" s="2"/>
      <c r="AE1670" s="2"/>
      <c r="AF1670" s="2"/>
      <c r="AG1670" s="2"/>
      <c r="AH1670" s="2"/>
      <c r="AI1670" s="2"/>
      <c r="AJ1670" s="2"/>
      <c r="AK1670" s="2"/>
      <c r="BK1670" s="2"/>
      <c r="BL1670" s="2"/>
      <c r="BN1670" s="2"/>
      <c r="BO1670" s="2"/>
    </row>
    <row r="1671" ht="12.75" customHeight="1">
      <c r="D1671" s="2"/>
      <c r="G1671" s="2"/>
      <c r="I1671" s="2"/>
      <c r="J1671" s="2"/>
      <c r="K1671" s="2"/>
      <c r="L1671" s="2"/>
      <c r="M1671" s="2"/>
      <c r="N1671" s="2"/>
      <c r="O1671" s="2"/>
      <c r="P1671" s="2"/>
      <c r="Q1671" s="2"/>
      <c r="R1671" s="2"/>
      <c r="S1671" s="2"/>
      <c r="T1671" s="2"/>
      <c r="U1671" s="2"/>
      <c r="V1671" s="2"/>
      <c r="W1671" s="2"/>
      <c r="X1671" s="2"/>
      <c r="Y1671" s="2"/>
      <c r="AB1671" s="2"/>
      <c r="AC1671" s="2"/>
      <c r="AD1671" s="2"/>
      <c r="AE1671" s="2"/>
      <c r="AF1671" s="2"/>
      <c r="AG1671" s="2"/>
      <c r="AH1671" s="2"/>
      <c r="AI1671" s="2"/>
      <c r="AJ1671" s="2"/>
      <c r="AK1671" s="2"/>
      <c r="BK1671" s="2"/>
      <c r="BL1671" s="2"/>
      <c r="BN1671" s="2"/>
      <c r="BO1671" s="2"/>
    </row>
    <row r="1672" ht="12.75" customHeight="1">
      <c r="D1672" s="2"/>
      <c r="G1672" s="2"/>
      <c r="I1672" s="2"/>
      <c r="J1672" s="2"/>
      <c r="K1672" s="2"/>
      <c r="L1672" s="2"/>
      <c r="M1672" s="2"/>
      <c r="N1672" s="2"/>
      <c r="O1672" s="2"/>
      <c r="P1672" s="2"/>
      <c r="Q1672" s="2"/>
      <c r="R1672" s="2"/>
      <c r="S1672" s="2"/>
      <c r="T1672" s="2"/>
      <c r="U1672" s="2"/>
      <c r="V1672" s="2"/>
      <c r="W1672" s="2"/>
      <c r="X1672" s="2"/>
      <c r="Y1672" s="2"/>
      <c r="AB1672" s="2"/>
      <c r="AC1672" s="2"/>
      <c r="AD1672" s="2"/>
      <c r="AE1672" s="2"/>
      <c r="AF1672" s="2"/>
      <c r="AG1672" s="2"/>
      <c r="AH1672" s="2"/>
      <c r="AI1672" s="2"/>
      <c r="AJ1672" s="2"/>
      <c r="AK1672" s="2"/>
      <c r="BK1672" s="2"/>
      <c r="BL1672" s="2"/>
      <c r="BN1672" s="2"/>
      <c r="BO1672" s="2"/>
    </row>
    <row r="1673" ht="12.75" customHeight="1">
      <c r="D1673" s="2"/>
      <c r="G1673" s="2"/>
      <c r="I1673" s="2"/>
      <c r="J1673" s="2"/>
      <c r="K1673" s="2"/>
      <c r="L1673" s="2"/>
      <c r="M1673" s="2"/>
      <c r="N1673" s="2"/>
      <c r="O1673" s="2"/>
      <c r="P1673" s="2"/>
      <c r="Q1673" s="2"/>
      <c r="R1673" s="2"/>
      <c r="S1673" s="2"/>
      <c r="T1673" s="2"/>
      <c r="U1673" s="2"/>
      <c r="V1673" s="2"/>
      <c r="W1673" s="2"/>
      <c r="X1673" s="2"/>
      <c r="Y1673" s="2"/>
      <c r="AB1673" s="2"/>
      <c r="AC1673" s="2"/>
      <c r="AD1673" s="2"/>
      <c r="AE1673" s="2"/>
      <c r="AF1673" s="2"/>
      <c r="AG1673" s="2"/>
      <c r="AH1673" s="2"/>
      <c r="AI1673" s="2"/>
      <c r="AJ1673" s="2"/>
      <c r="AK1673" s="2"/>
      <c r="BK1673" s="2"/>
      <c r="BL1673" s="2"/>
      <c r="BN1673" s="2"/>
      <c r="BO1673" s="2"/>
    </row>
    <row r="1674" ht="12.75" customHeight="1">
      <c r="D1674" s="2"/>
      <c r="G1674" s="2"/>
      <c r="I1674" s="2"/>
      <c r="J1674" s="2"/>
      <c r="K1674" s="2"/>
      <c r="L1674" s="2"/>
      <c r="M1674" s="2"/>
      <c r="N1674" s="2"/>
      <c r="O1674" s="2"/>
      <c r="P1674" s="2"/>
      <c r="Q1674" s="2"/>
      <c r="R1674" s="2"/>
      <c r="S1674" s="2"/>
      <c r="T1674" s="2"/>
      <c r="U1674" s="2"/>
      <c r="V1674" s="2"/>
      <c r="W1674" s="2"/>
      <c r="X1674" s="2"/>
      <c r="Y1674" s="2"/>
      <c r="AB1674" s="2"/>
      <c r="AC1674" s="2"/>
      <c r="AD1674" s="2"/>
      <c r="AE1674" s="2"/>
      <c r="AF1674" s="2"/>
      <c r="AG1674" s="2"/>
      <c r="AH1674" s="2"/>
      <c r="AI1674" s="2"/>
      <c r="AJ1674" s="2"/>
      <c r="AK1674" s="2"/>
      <c r="BK1674" s="2"/>
      <c r="BL1674" s="2"/>
      <c r="BN1674" s="2"/>
      <c r="BO1674" s="2"/>
    </row>
    <row r="1675" ht="12.75" customHeight="1">
      <c r="D1675" s="2"/>
      <c r="G1675" s="2"/>
      <c r="I1675" s="2"/>
      <c r="J1675" s="2"/>
      <c r="K1675" s="2"/>
      <c r="L1675" s="2"/>
      <c r="M1675" s="2"/>
      <c r="N1675" s="2"/>
      <c r="O1675" s="2"/>
      <c r="P1675" s="2"/>
      <c r="Q1675" s="2"/>
      <c r="R1675" s="2"/>
      <c r="S1675" s="2"/>
      <c r="T1675" s="2"/>
      <c r="U1675" s="2"/>
      <c r="V1675" s="2"/>
      <c r="W1675" s="2"/>
      <c r="X1675" s="2"/>
      <c r="Y1675" s="2"/>
      <c r="AB1675" s="2"/>
      <c r="AC1675" s="2"/>
      <c r="AD1675" s="2"/>
      <c r="AE1675" s="2"/>
      <c r="AF1675" s="2"/>
      <c r="AG1675" s="2"/>
      <c r="AH1675" s="2"/>
      <c r="AI1675" s="2"/>
      <c r="AJ1675" s="2"/>
      <c r="AK1675" s="2"/>
      <c r="BK1675" s="2"/>
      <c r="BL1675" s="2"/>
      <c r="BN1675" s="2"/>
      <c r="BO1675" s="2"/>
    </row>
    <row r="1676" ht="12.75" customHeight="1">
      <c r="D1676" s="2"/>
      <c r="G1676" s="2"/>
      <c r="I1676" s="2"/>
      <c r="J1676" s="2"/>
      <c r="K1676" s="2"/>
      <c r="L1676" s="2"/>
      <c r="M1676" s="2"/>
      <c r="N1676" s="2"/>
      <c r="O1676" s="2"/>
      <c r="P1676" s="2"/>
      <c r="Q1676" s="2"/>
      <c r="R1676" s="2"/>
      <c r="S1676" s="2"/>
      <c r="T1676" s="2"/>
      <c r="U1676" s="2"/>
      <c r="V1676" s="2"/>
      <c r="W1676" s="2"/>
      <c r="X1676" s="2"/>
      <c r="Y1676" s="2"/>
      <c r="AB1676" s="2"/>
      <c r="AC1676" s="2"/>
      <c r="AD1676" s="2"/>
      <c r="AE1676" s="2"/>
      <c r="AF1676" s="2"/>
      <c r="AG1676" s="2"/>
      <c r="AH1676" s="2"/>
      <c r="AI1676" s="2"/>
      <c r="AJ1676" s="2"/>
      <c r="AK1676" s="2"/>
      <c r="BK1676" s="2"/>
      <c r="BL1676" s="2"/>
      <c r="BN1676" s="2"/>
      <c r="BO1676" s="2"/>
    </row>
    <row r="1677" ht="12.75" customHeight="1">
      <c r="D1677" s="2"/>
      <c r="G1677" s="2"/>
      <c r="I1677" s="2"/>
      <c r="J1677" s="2"/>
      <c r="K1677" s="2"/>
      <c r="L1677" s="2"/>
      <c r="M1677" s="2"/>
      <c r="N1677" s="2"/>
      <c r="O1677" s="2"/>
      <c r="P1677" s="2"/>
      <c r="Q1677" s="2"/>
      <c r="R1677" s="2"/>
      <c r="S1677" s="2"/>
      <c r="T1677" s="2"/>
      <c r="U1677" s="2"/>
      <c r="V1677" s="2"/>
      <c r="W1677" s="2"/>
      <c r="X1677" s="2"/>
      <c r="Y1677" s="2"/>
      <c r="AB1677" s="2"/>
      <c r="AC1677" s="2"/>
      <c r="AD1677" s="2"/>
      <c r="AE1677" s="2"/>
      <c r="AF1677" s="2"/>
      <c r="AG1677" s="2"/>
      <c r="AH1677" s="2"/>
      <c r="AI1677" s="2"/>
      <c r="AJ1677" s="2"/>
      <c r="AK1677" s="2"/>
      <c r="BK1677" s="2"/>
      <c r="BL1677" s="2"/>
      <c r="BN1677" s="2"/>
      <c r="BO1677" s="2"/>
    </row>
    <row r="1678" ht="12.75" customHeight="1">
      <c r="D1678" s="2"/>
      <c r="G1678" s="2"/>
      <c r="I1678" s="2"/>
      <c r="J1678" s="2"/>
      <c r="K1678" s="2"/>
      <c r="L1678" s="2"/>
      <c r="M1678" s="2"/>
      <c r="N1678" s="2"/>
      <c r="O1678" s="2"/>
      <c r="P1678" s="2"/>
      <c r="Q1678" s="2"/>
      <c r="R1678" s="2"/>
      <c r="S1678" s="2"/>
      <c r="T1678" s="2"/>
      <c r="U1678" s="2"/>
      <c r="V1678" s="2"/>
      <c r="W1678" s="2"/>
      <c r="X1678" s="2"/>
      <c r="Y1678" s="2"/>
      <c r="AB1678" s="2"/>
      <c r="AC1678" s="2"/>
      <c r="AD1678" s="2"/>
      <c r="AE1678" s="2"/>
      <c r="AF1678" s="2"/>
      <c r="AG1678" s="2"/>
      <c r="AH1678" s="2"/>
      <c r="AI1678" s="2"/>
      <c r="AJ1678" s="2"/>
      <c r="AK1678" s="2"/>
      <c r="BK1678" s="2"/>
      <c r="BL1678" s="2"/>
      <c r="BN1678" s="2"/>
      <c r="BO1678" s="2"/>
    </row>
    <row r="1679" ht="12.75" customHeight="1">
      <c r="D1679" s="2"/>
      <c r="G1679" s="2"/>
      <c r="I1679" s="2"/>
      <c r="J1679" s="2"/>
      <c r="K1679" s="2"/>
      <c r="L1679" s="2"/>
      <c r="M1679" s="2"/>
      <c r="N1679" s="2"/>
      <c r="O1679" s="2"/>
      <c r="P1679" s="2"/>
      <c r="Q1679" s="2"/>
      <c r="R1679" s="2"/>
      <c r="S1679" s="2"/>
      <c r="T1679" s="2"/>
      <c r="U1679" s="2"/>
      <c r="V1679" s="2"/>
      <c r="W1679" s="2"/>
      <c r="X1679" s="2"/>
      <c r="Y1679" s="2"/>
      <c r="AB1679" s="2"/>
      <c r="AC1679" s="2"/>
      <c r="AD1679" s="2"/>
      <c r="AE1679" s="2"/>
      <c r="AF1679" s="2"/>
      <c r="AG1679" s="2"/>
      <c r="AH1679" s="2"/>
      <c r="AI1679" s="2"/>
      <c r="AJ1679" s="2"/>
      <c r="AK1679" s="2"/>
      <c r="BK1679" s="2"/>
      <c r="BL1679" s="2"/>
      <c r="BN1679" s="2"/>
      <c r="BO1679" s="2"/>
    </row>
    <row r="1680" ht="12.75" customHeight="1">
      <c r="D1680" s="2"/>
      <c r="G1680" s="2"/>
      <c r="I1680" s="2"/>
      <c r="J1680" s="2"/>
      <c r="K1680" s="2"/>
      <c r="L1680" s="2"/>
      <c r="M1680" s="2"/>
      <c r="N1680" s="2"/>
      <c r="O1680" s="2"/>
      <c r="P1680" s="2"/>
      <c r="Q1680" s="2"/>
      <c r="R1680" s="2"/>
      <c r="S1680" s="2"/>
      <c r="T1680" s="2"/>
      <c r="U1680" s="2"/>
      <c r="V1680" s="2"/>
      <c r="W1680" s="2"/>
      <c r="X1680" s="2"/>
      <c r="Y1680" s="2"/>
      <c r="AB1680" s="2"/>
      <c r="AC1680" s="2"/>
      <c r="AD1680" s="2"/>
      <c r="AE1680" s="2"/>
      <c r="AF1680" s="2"/>
      <c r="AG1680" s="2"/>
      <c r="AH1680" s="2"/>
      <c r="AI1680" s="2"/>
      <c r="AJ1680" s="2"/>
      <c r="AK1680" s="2"/>
      <c r="BK1680" s="2"/>
      <c r="BL1680" s="2"/>
      <c r="BN1680" s="2"/>
      <c r="BO1680" s="2"/>
    </row>
    <row r="1681" ht="12.75" customHeight="1">
      <c r="D1681" s="2"/>
      <c r="G1681" s="2"/>
      <c r="I1681" s="2"/>
      <c r="J1681" s="2"/>
      <c r="K1681" s="2"/>
      <c r="L1681" s="2"/>
      <c r="M1681" s="2"/>
      <c r="N1681" s="2"/>
      <c r="O1681" s="2"/>
      <c r="P1681" s="2"/>
      <c r="Q1681" s="2"/>
      <c r="R1681" s="2"/>
      <c r="S1681" s="2"/>
      <c r="T1681" s="2"/>
      <c r="U1681" s="2"/>
      <c r="V1681" s="2"/>
      <c r="W1681" s="2"/>
      <c r="X1681" s="2"/>
      <c r="Y1681" s="2"/>
      <c r="AB1681" s="2"/>
      <c r="AC1681" s="2"/>
      <c r="AD1681" s="2"/>
      <c r="AE1681" s="2"/>
      <c r="AF1681" s="2"/>
      <c r="AG1681" s="2"/>
      <c r="AH1681" s="2"/>
      <c r="AI1681" s="2"/>
      <c r="AJ1681" s="2"/>
      <c r="AK1681" s="2"/>
      <c r="BK1681" s="2"/>
      <c r="BL1681" s="2"/>
      <c r="BN1681" s="2"/>
      <c r="BO1681" s="2"/>
    </row>
    <row r="1682" ht="12.75" customHeight="1">
      <c r="D1682" s="2"/>
      <c r="G1682" s="2"/>
      <c r="I1682" s="2"/>
      <c r="J1682" s="2"/>
      <c r="K1682" s="2"/>
      <c r="L1682" s="2"/>
      <c r="M1682" s="2"/>
      <c r="N1682" s="2"/>
      <c r="O1682" s="2"/>
      <c r="P1682" s="2"/>
      <c r="Q1682" s="2"/>
      <c r="R1682" s="2"/>
      <c r="S1682" s="2"/>
      <c r="T1682" s="2"/>
      <c r="U1682" s="2"/>
      <c r="V1682" s="2"/>
      <c r="W1682" s="2"/>
      <c r="X1682" s="2"/>
      <c r="Y1682" s="2"/>
      <c r="AB1682" s="2"/>
      <c r="AC1682" s="2"/>
      <c r="AD1682" s="2"/>
      <c r="AE1682" s="2"/>
      <c r="AF1682" s="2"/>
      <c r="AG1682" s="2"/>
      <c r="AH1682" s="2"/>
      <c r="AI1682" s="2"/>
      <c r="AJ1682" s="2"/>
      <c r="AK1682" s="2"/>
      <c r="BK1682" s="2"/>
      <c r="BL1682" s="2"/>
      <c r="BN1682" s="2"/>
      <c r="BO1682" s="2"/>
    </row>
    <row r="1683" ht="12.75" customHeight="1">
      <c r="D1683" s="2"/>
      <c r="G1683" s="2"/>
      <c r="I1683" s="2"/>
      <c r="J1683" s="2"/>
      <c r="K1683" s="2"/>
      <c r="L1683" s="2"/>
      <c r="M1683" s="2"/>
      <c r="N1683" s="2"/>
      <c r="O1683" s="2"/>
      <c r="P1683" s="2"/>
      <c r="Q1683" s="2"/>
      <c r="R1683" s="2"/>
      <c r="S1683" s="2"/>
      <c r="T1683" s="2"/>
      <c r="U1683" s="2"/>
      <c r="V1683" s="2"/>
      <c r="W1683" s="2"/>
      <c r="X1683" s="2"/>
      <c r="Y1683" s="2"/>
      <c r="AB1683" s="2"/>
      <c r="AC1683" s="2"/>
      <c r="AD1683" s="2"/>
      <c r="AE1683" s="2"/>
      <c r="AF1683" s="2"/>
      <c r="AG1683" s="2"/>
      <c r="AH1683" s="2"/>
      <c r="AI1683" s="2"/>
      <c r="AJ1683" s="2"/>
      <c r="AK1683" s="2"/>
      <c r="BK1683" s="2"/>
      <c r="BL1683" s="2"/>
      <c r="BN1683" s="2"/>
      <c r="BO1683" s="2"/>
    </row>
    <row r="1684" ht="12.75" customHeight="1">
      <c r="D1684" s="2"/>
      <c r="G1684" s="2"/>
      <c r="I1684" s="2"/>
      <c r="J1684" s="2"/>
      <c r="K1684" s="2"/>
      <c r="L1684" s="2"/>
      <c r="M1684" s="2"/>
      <c r="N1684" s="2"/>
      <c r="O1684" s="2"/>
      <c r="P1684" s="2"/>
      <c r="Q1684" s="2"/>
      <c r="R1684" s="2"/>
      <c r="S1684" s="2"/>
      <c r="T1684" s="2"/>
      <c r="U1684" s="2"/>
      <c r="V1684" s="2"/>
      <c r="W1684" s="2"/>
      <c r="X1684" s="2"/>
      <c r="Y1684" s="2"/>
      <c r="AB1684" s="2"/>
      <c r="AC1684" s="2"/>
      <c r="AD1684" s="2"/>
      <c r="AE1684" s="2"/>
      <c r="AF1684" s="2"/>
      <c r="AG1684" s="2"/>
      <c r="AH1684" s="2"/>
      <c r="AI1684" s="2"/>
      <c r="AJ1684" s="2"/>
      <c r="AK1684" s="2"/>
      <c r="BK1684" s="2"/>
      <c r="BL1684" s="2"/>
      <c r="BN1684" s="2"/>
      <c r="BO1684" s="2"/>
    </row>
    <row r="1685" ht="12.75" customHeight="1">
      <c r="D1685" s="2"/>
      <c r="G1685" s="2"/>
      <c r="I1685" s="2"/>
      <c r="J1685" s="2"/>
      <c r="K1685" s="2"/>
      <c r="L1685" s="2"/>
      <c r="M1685" s="2"/>
      <c r="N1685" s="2"/>
      <c r="O1685" s="2"/>
      <c r="P1685" s="2"/>
      <c r="Q1685" s="2"/>
      <c r="R1685" s="2"/>
      <c r="S1685" s="2"/>
      <c r="T1685" s="2"/>
      <c r="U1685" s="2"/>
      <c r="V1685" s="2"/>
      <c r="W1685" s="2"/>
      <c r="X1685" s="2"/>
      <c r="Y1685" s="2"/>
      <c r="AB1685" s="2"/>
      <c r="AC1685" s="2"/>
      <c r="AD1685" s="2"/>
      <c r="AE1685" s="2"/>
      <c r="AF1685" s="2"/>
      <c r="AG1685" s="2"/>
      <c r="AH1685" s="2"/>
      <c r="AI1685" s="2"/>
      <c r="AJ1685" s="2"/>
      <c r="AK1685" s="2"/>
      <c r="BK1685" s="2"/>
      <c r="BL1685" s="2"/>
      <c r="BN1685" s="2"/>
      <c r="BO1685" s="2"/>
    </row>
    <row r="1686" ht="12.75" customHeight="1">
      <c r="D1686" s="2"/>
      <c r="G1686" s="2"/>
      <c r="I1686" s="2"/>
      <c r="J1686" s="2"/>
      <c r="K1686" s="2"/>
      <c r="L1686" s="2"/>
      <c r="M1686" s="2"/>
      <c r="N1686" s="2"/>
      <c r="O1686" s="2"/>
      <c r="P1686" s="2"/>
      <c r="Q1686" s="2"/>
      <c r="R1686" s="2"/>
      <c r="S1686" s="2"/>
      <c r="T1686" s="2"/>
      <c r="U1686" s="2"/>
      <c r="V1686" s="2"/>
      <c r="W1686" s="2"/>
      <c r="X1686" s="2"/>
      <c r="Y1686" s="2"/>
      <c r="AB1686" s="2"/>
      <c r="AC1686" s="2"/>
      <c r="AD1686" s="2"/>
      <c r="AE1686" s="2"/>
      <c r="AF1686" s="2"/>
      <c r="AG1686" s="2"/>
      <c r="AH1686" s="2"/>
      <c r="AI1686" s="2"/>
      <c r="AJ1686" s="2"/>
      <c r="AK1686" s="2"/>
      <c r="BK1686" s="2"/>
      <c r="BL1686" s="2"/>
      <c r="BN1686" s="2"/>
      <c r="BO1686" s="2"/>
    </row>
    <row r="1687" ht="12.75" customHeight="1">
      <c r="D1687" s="2"/>
      <c r="G1687" s="2"/>
      <c r="I1687" s="2"/>
      <c r="J1687" s="2"/>
      <c r="K1687" s="2"/>
      <c r="L1687" s="2"/>
      <c r="M1687" s="2"/>
      <c r="N1687" s="2"/>
      <c r="O1687" s="2"/>
      <c r="P1687" s="2"/>
      <c r="Q1687" s="2"/>
      <c r="R1687" s="2"/>
      <c r="S1687" s="2"/>
      <c r="T1687" s="2"/>
      <c r="U1687" s="2"/>
      <c r="V1687" s="2"/>
      <c r="W1687" s="2"/>
      <c r="X1687" s="2"/>
      <c r="Y1687" s="2"/>
      <c r="AB1687" s="2"/>
      <c r="AC1687" s="2"/>
      <c r="AD1687" s="2"/>
      <c r="AE1687" s="2"/>
      <c r="AF1687" s="2"/>
      <c r="AG1687" s="2"/>
      <c r="AH1687" s="2"/>
      <c r="AI1687" s="2"/>
      <c r="AJ1687" s="2"/>
      <c r="AK1687" s="2"/>
      <c r="BK1687" s="2"/>
      <c r="BL1687" s="2"/>
      <c r="BN1687" s="2"/>
      <c r="BO1687" s="2"/>
    </row>
    <row r="1688" ht="12.75" customHeight="1">
      <c r="D1688" s="2"/>
      <c r="G1688" s="2"/>
      <c r="I1688" s="2"/>
      <c r="J1688" s="2"/>
      <c r="K1688" s="2"/>
      <c r="L1688" s="2"/>
      <c r="M1688" s="2"/>
      <c r="N1688" s="2"/>
      <c r="O1688" s="2"/>
      <c r="P1688" s="2"/>
      <c r="Q1688" s="2"/>
      <c r="R1688" s="2"/>
      <c r="S1688" s="2"/>
      <c r="T1688" s="2"/>
      <c r="U1688" s="2"/>
      <c r="V1688" s="2"/>
      <c r="W1688" s="2"/>
      <c r="X1688" s="2"/>
      <c r="Y1688" s="2"/>
      <c r="AB1688" s="2"/>
      <c r="AC1688" s="2"/>
      <c r="AD1688" s="2"/>
      <c r="AE1688" s="2"/>
      <c r="AF1688" s="2"/>
      <c r="AG1688" s="2"/>
      <c r="AH1688" s="2"/>
      <c r="AI1688" s="2"/>
      <c r="AJ1688" s="2"/>
      <c r="AK1688" s="2"/>
      <c r="BK1688" s="2"/>
      <c r="BL1688" s="2"/>
      <c r="BN1688" s="2"/>
      <c r="BO1688" s="2"/>
    </row>
    <row r="1689" ht="12.75" customHeight="1">
      <c r="D1689" s="2"/>
      <c r="G1689" s="2"/>
      <c r="I1689" s="2"/>
      <c r="J1689" s="2"/>
      <c r="K1689" s="2"/>
      <c r="L1689" s="2"/>
      <c r="M1689" s="2"/>
      <c r="N1689" s="2"/>
      <c r="O1689" s="2"/>
      <c r="P1689" s="2"/>
      <c r="Q1689" s="2"/>
      <c r="R1689" s="2"/>
      <c r="S1689" s="2"/>
      <c r="T1689" s="2"/>
      <c r="U1689" s="2"/>
      <c r="V1689" s="2"/>
      <c r="W1689" s="2"/>
      <c r="X1689" s="2"/>
      <c r="Y1689" s="2"/>
      <c r="AB1689" s="2"/>
      <c r="AC1689" s="2"/>
      <c r="AD1689" s="2"/>
      <c r="AE1689" s="2"/>
      <c r="AF1689" s="2"/>
      <c r="AG1689" s="2"/>
      <c r="AH1689" s="2"/>
      <c r="AI1689" s="2"/>
      <c r="AJ1689" s="2"/>
      <c r="AK1689" s="2"/>
      <c r="BK1689" s="2"/>
      <c r="BL1689" s="2"/>
      <c r="BN1689" s="2"/>
      <c r="BO1689" s="2"/>
    </row>
    <row r="1690" ht="12.75" customHeight="1">
      <c r="D1690" s="2"/>
      <c r="G1690" s="2"/>
      <c r="I1690" s="2"/>
      <c r="J1690" s="2"/>
      <c r="K1690" s="2"/>
      <c r="L1690" s="2"/>
      <c r="M1690" s="2"/>
      <c r="N1690" s="2"/>
      <c r="O1690" s="2"/>
      <c r="P1690" s="2"/>
      <c r="Q1690" s="2"/>
      <c r="R1690" s="2"/>
      <c r="S1690" s="2"/>
      <c r="T1690" s="2"/>
      <c r="U1690" s="2"/>
      <c r="V1690" s="2"/>
      <c r="W1690" s="2"/>
      <c r="X1690" s="2"/>
      <c r="Y1690" s="2"/>
      <c r="AB1690" s="2"/>
      <c r="AC1690" s="2"/>
      <c r="AD1690" s="2"/>
      <c r="AE1690" s="2"/>
      <c r="AF1690" s="2"/>
      <c r="AG1690" s="2"/>
      <c r="AH1690" s="2"/>
      <c r="AI1690" s="2"/>
      <c r="AJ1690" s="2"/>
      <c r="AK1690" s="2"/>
      <c r="BK1690" s="2"/>
      <c r="BL1690" s="2"/>
      <c r="BN1690" s="2"/>
      <c r="BO1690" s="2"/>
    </row>
    <row r="1691" ht="12.75" customHeight="1">
      <c r="D1691" s="2"/>
      <c r="G1691" s="2"/>
      <c r="I1691" s="2"/>
      <c r="J1691" s="2"/>
      <c r="K1691" s="2"/>
      <c r="L1691" s="2"/>
      <c r="M1691" s="2"/>
      <c r="N1691" s="2"/>
      <c r="O1691" s="2"/>
      <c r="P1691" s="2"/>
      <c r="Q1691" s="2"/>
      <c r="R1691" s="2"/>
      <c r="S1691" s="2"/>
      <c r="T1691" s="2"/>
      <c r="U1691" s="2"/>
      <c r="V1691" s="2"/>
      <c r="W1691" s="2"/>
      <c r="X1691" s="2"/>
      <c r="Y1691" s="2"/>
      <c r="AB1691" s="2"/>
      <c r="AC1691" s="2"/>
      <c r="AD1691" s="2"/>
      <c r="AE1691" s="2"/>
      <c r="AF1691" s="2"/>
      <c r="AG1691" s="2"/>
      <c r="AH1691" s="2"/>
      <c r="AI1691" s="2"/>
      <c r="AJ1691" s="2"/>
      <c r="AK1691" s="2"/>
      <c r="BK1691" s="2"/>
      <c r="BL1691" s="2"/>
      <c r="BN1691" s="2"/>
      <c r="BO1691" s="2"/>
    </row>
    <row r="1692" ht="12.75" customHeight="1">
      <c r="D1692" s="2"/>
      <c r="G1692" s="2"/>
      <c r="I1692" s="2"/>
      <c r="J1692" s="2"/>
      <c r="K1692" s="2"/>
      <c r="L1692" s="2"/>
      <c r="M1692" s="2"/>
      <c r="N1692" s="2"/>
      <c r="O1692" s="2"/>
      <c r="P1692" s="2"/>
      <c r="Q1692" s="2"/>
      <c r="R1692" s="2"/>
      <c r="S1692" s="2"/>
      <c r="T1692" s="2"/>
      <c r="U1692" s="2"/>
      <c r="V1692" s="2"/>
      <c r="W1692" s="2"/>
      <c r="X1692" s="2"/>
      <c r="Y1692" s="2"/>
      <c r="AB1692" s="2"/>
      <c r="AC1692" s="2"/>
      <c r="AD1692" s="2"/>
      <c r="AE1692" s="2"/>
      <c r="AF1692" s="2"/>
      <c r="AG1692" s="2"/>
      <c r="AH1692" s="2"/>
      <c r="AI1692" s="2"/>
      <c r="AJ1692" s="2"/>
      <c r="AK1692" s="2"/>
      <c r="BK1692" s="2"/>
      <c r="BL1692" s="2"/>
      <c r="BN1692" s="2"/>
      <c r="BO1692" s="2"/>
    </row>
    <row r="1693" ht="12.75" customHeight="1">
      <c r="D1693" s="2"/>
      <c r="G1693" s="2"/>
      <c r="I1693" s="2"/>
      <c r="J1693" s="2"/>
      <c r="K1693" s="2"/>
      <c r="L1693" s="2"/>
      <c r="M1693" s="2"/>
      <c r="N1693" s="2"/>
      <c r="O1693" s="2"/>
      <c r="P1693" s="2"/>
      <c r="Q1693" s="2"/>
      <c r="R1693" s="2"/>
      <c r="S1693" s="2"/>
      <c r="T1693" s="2"/>
      <c r="U1693" s="2"/>
      <c r="V1693" s="2"/>
      <c r="W1693" s="2"/>
      <c r="X1693" s="2"/>
      <c r="Y1693" s="2"/>
      <c r="AB1693" s="2"/>
      <c r="AC1693" s="2"/>
      <c r="AD1693" s="2"/>
      <c r="AE1693" s="2"/>
      <c r="AF1693" s="2"/>
      <c r="AG1693" s="2"/>
      <c r="AH1693" s="2"/>
      <c r="AI1693" s="2"/>
      <c r="AJ1693" s="2"/>
      <c r="AK1693" s="2"/>
      <c r="BK1693" s="2"/>
      <c r="BL1693" s="2"/>
      <c r="BN1693" s="2"/>
      <c r="BO1693" s="2"/>
    </row>
    <row r="1694" ht="12.75" customHeight="1">
      <c r="D1694" s="2"/>
      <c r="G1694" s="2"/>
      <c r="I1694" s="2"/>
      <c r="J1694" s="2"/>
      <c r="K1694" s="2"/>
      <c r="L1694" s="2"/>
      <c r="M1694" s="2"/>
      <c r="N1694" s="2"/>
      <c r="O1694" s="2"/>
      <c r="P1694" s="2"/>
      <c r="Q1694" s="2"/>
      <c r="R1694" s="2"/>
      <c r="S1694" s="2"/>
      <c r="T1694" s="2"/>
      <c r="U1694" s="2"/>
      <c r="V1694" s="2"/>
      <c r="W1694" s="2"/>
      <c r="X1694" s="2"/>
      <c r="Y1694" s="2"/>
      <c r="AB1694" s="2"/>
      <c r="AC1694" s="2"/>
      <c r="AD1694" s="2"/>
      <c r="AE1694" s="2"/>
      <c r="AF1694" s="2"/>
      <c r="AG1694" s="2"/>
      <c r="AH1694" s="2"/>
      <c r="AI1694" s="2"/>
      <c r="AJ1694" s="2"/>
      <c r="AK1694" s="2"/>
      <c r="BK1694" s="2"/>
      <c r="BL1694" s="2"/>
      <c r="BN1694" s="2"/>
      <c r="BO1694" s="2"/>
    </row>
    <row r="1695" ht="12.75" customHeight="1">
      <c r="D1695" s="2"/>
      <c r="G1695" s="2"/>
      <c r="I1695" s="2"/>
      <c r="J1695" s="2"/>
      <c r="K1695" s="2"/>
      <c r="L1695" s="2"/>
      <c r="M1695" s="2"/>
      <c r="N1695" s="2"/>
      <c r="O1695" s="2"/>
      <c r="P1695" s="2"/>
      <c r="Q1695" s="2"/>
      <c r="R1695" s="2"/>
      <c r="S1695" s="2"/>
      <c r="T1695" s="2"/>
      <c r="U1695" s="2"/>
      <c r="V1695" s="2"/>
      <c r="W1695" s="2"/>
      <c r="X1695" s="2"/>
      <c r="Y1695" s="2"/>
      <c r="AB1695" s="2"/>
      <c r="AC1695" s="2"/>
      <c r="AD1695" s="2"/>
      <c r="AE1695" s="2"/>
      <c r="AF1695" s="2"/>
      <c r="AG1695" s="2"/>
      <c r="AH1695" s="2"/>
      <c r="AI1695" s="2"/>
      <c r="AJ1695" s="2"/>
      <c r="AK1695" s="2"/>
      <c r="BK1695" s="2"/>
      <c r="BL1695" s="2"/>
      <c r="BN1695" s="2"/>
      <c r="BO1695" s="2"/>
    </row>
    <row r="1696" ht="12.75" customHeight="1">
      <c r="D1696" s="2"/>
      <c r="G1696" s="2"/>
      <c r="I1696" s="2"/>
      <c r="J1696" s="2"/>
      <c r="K1696" s="2"/>
      <c r="L1696" s="2"/>
      <c r="M1696" s="2"/>
      <c r="N1696" s="2"/>
      <c r="O1696" s="2"/>
      <c r="P1696" s="2"/>
      <c r="Q1696" s="2"/>
      <c r="R1696" s="2"/>
      <c r="S1696" s="2"/>
      <c r="T1696" s="2"/>
      <c r="U1696" s="2"/>
      <c r="V1696" s="2"/>
      <c r="W1696" s="2"/>
      <c r="X1696" s="2"/>
      <c r="Y1696" s="2"/>
      <c r="AB1696" s="2"/>
      <c r="AC1696" s="2"/>
      <c r="AD1696" s="2"/>
      <c r="AE1696" s="2"/>
      <c r="AF1696" s="2"/>
      <c r="AG1696" s="2"/>
      <c r="AH1696" s="2"/>
      <c r="AI1696" s="2"/>
      <c r="AJ1696" s="2"/>
      <c r="AK1696" s="2"/>
      <c r="BK1696" s="2"/>
      <c r="BL1696" s="2"/>
      <c r="BN1696" s="2"/>
      <c r="BO1696" s="2"/>
    </row>
    <row r="1697" ht="12.75" customHeight="1">
      <c r="D1697" s="2"/>
      <c r="G1697" s="2"/>
      <c r="I1697" s="2"/>
      <c r="J1697" s="2"/>
      <c r="K1697" s="2"/>
      <c r="L1697" s="2"/>
      <c r="M1697" s="2"/>
      <c r="N1697" s="2"/>
      <c r="O1697" s="2"/>
      <c r="P1697" s="2"/>
      <c r="Q1697" s="2"/>
      <c r="R1697" s="2"/>
      <c r="S1697" s="2"/>
      <c r="T1697" s="2"/>
      <c r="U1697" s="2"/>
      <c r="V1697" s="2"/>
      <c r="W1697" s="2"/>
      <c r="X1697" s="2"/>
      <c r="Y1697" s="2"/>
      <c r="AB1697" s="2"/>
      <c r="AC1697" s="2"/>
      <c r="AD1697" s="2"/>
      <c r="AE1697" s="2"/>
      <c r="AF1697" s="2"/>
      <c r="AG1697" s="2"/>
      <c r="AH1697" s="2"/>
      <c r="AI1697" s="2"/>
      <c r="AJ1697" s="2"/>
      <c r="AK1697" s="2"/>
      <c r="BK1697" s="2"/>
      <c r="BL1697" s="2"/>
      <c r="BN1697" s="2"/>
      <c r="BO1697" s="2"/>
    </row>
    <row r="1698" ht="12.75" customHeight="1">
      <c r="D1698" s="2"/>
      <c r="G1698" s="2"/>
      <c r="I1698" s="2"/>
      <c r="J1698" s="2"/>
      <c r="K1698" s="2"/>
      <c r="L1698" s="2"/>
      <c r="M1698" s="2"/>
      <c r="N1698" s="2"/>
      <c r="O1698" s="2"/>
      <c r="P1698" s="2"/>
      <c r="Q1698" s="2"/>
      <c r="R1698" s="2"/>
      <c r="S1698" s="2"/>
      <c r="T1698" s="2"/>
      <c r="U1698" s="2"/>
      <c r="V1698" s="2"/>
      <c r="W1698" s="2"/>
      <c r="X1698" s="2"/>
      <c r="Y1698" s="2"/>
      <c r="AB1698" s="2"/>
      <c r="AC1698" s="2"/>
      <c r="AD1698" s="2"/>
      <c r="AE1698" s="2"/>
      <c r="AF1698" s="2"/>
      <c r="AG1698" s="2"/>
      <c r="AH1698" s="2"/>
      <c r="AI1698" s="2"/>
      <c r="AJ1698" s="2"/>
      <c r="AK1698" s="2"/>
      <c r="BK1698" s="2"/>
      <c r="BL1698" s="2"/>
      <c r="BN1698" s="2"/>
      <c r="BO1698" s="2"/>
    </row>
    <row r="1699" ht="12.75" customHeight="1">
      <c r="D1699" s="2"/>
      <c r="G1699" s="2"/>
      <c r="I1699" s="2"/>
      <c r="J1699" s="2"/>
      <c r="K1699" s="2"/>
      <c r="L1699" s="2"/>
      <c r="M1699" s="2"/>
      <c r="N1699" s="2"/>
      <c r="O1699" s="2"/>
      <c r="P1699" s="2"/>
      <c r="Q1699" s="2"/>
      <c r="R1699" s="2"/>
      <c r="S1699" s="2"/>
      <c r="T1699" s="2"/>
      <c r="U1699" s="2"/>
      <c r="V1699" s="2"/>
      <c r="W1699" s="2"/>
      <c r="X1699" s="2"/>
      <c r="Y1699" s="2"/>
      <c r="AB1699" s="2"/>
      <c r="AC1699" s="2"/>
      <c r="AD1699" s="2"/>
      <c r="AE1699" s="2"/>
      <c r="AF1699" s="2"/>
      <c r="AG1699" s="2"/>
      <c r="AH1699" s="2"/>
      <c r="AI1699" s="2"/>
      <c r="AJ1699" s="2"/>
      <c r="AK1699" s="2"/>
      <c r="BK1699" s="2"/>
      <c r="BL1699" s="2"/>
      <c r="BN1699" s="2"/>
      <c r="BO1699" s="2"/>
    </row>
    <row r="1700" ht="12.75" customHeight="1">
      <c r="D1700" s="2"/>
      <c r="G1700" s="2"/>
      <c r="I1700" s="2"/>
      <c r="J1700" s="2"/>
      <c r="K1700" s="2"/>
      <c r="L1700" s="2"/>
      <c r="M1700" s="2"/>
      <c r="N1700" s="2"/>
      <c r="O1700" s="2"/>
      <c r="P1700" s="2"/>
      <c r="Q1700" s="2"/>
      <c r="R1700" s="2"/>
      <c r="S1700" s="2"/>
      <c r="T1700" s="2"/>
      <c r="U1700" s="2"/>
      <c r="V1700" s="2"/>
      <c r="W1700" s="2"/>
      <c r="X1700" s="2"/>
      <c r="Y1700" s="2"/>
      <c r="AB1700" s="2"/>
      <c r="AC1700" s="2"/>
      <c r="AD1700" s="2"/>
      <c r="AE1700" s="2"/>
      <c r="AF1700" s="2"/>
      <c r="AG1700" s="2"/>
      <c r="AH1700" s="2"/>
      <c r="AI1700" s="2"/>
      <c r="AJ1700" s="2"/>
      <c r="AK1700" s="2"/>
      <c r="BK1700" s="2"/>
      <c r="BL1700" s="2"/>
      <c r="BN1700" s="2"/>
      <c r="BO1700" s="2"/>
    </row>
    <row r="1701" ht="12.75" customHeight="1">
      <c r="D1701" s="2"/>
      <c r="G1701" s="2"/>
      <c r="I1701" s="2"/>
      <c r="J1701" s="2"/>
      <c r="K1701" s="2"/>
      <c r="L1701" s="2"/>
      <c r="M1701" s="2"/>
      <c r="N1701" s="2"/>
      <c r="O1701" s="2"/>
      <c r="P1701" s="2"/>
      <c r="Q1701" s="2"/>
      <c r="R1701" s="2"/>
      <c r="S1701" s="2"/>
      <c r="T1701" s="2"/>
      <c r="U1701" s="2"/>
      <c r="V1701" s="2"/>
      <c r="W1701" s="2"/>
      <c r="X1701" s="2"/>
      <c r="Y1701" s="2"/>
      <c r="AB1701" s="2"/>
      <c r="AC1701" s="2"/>
      <c r="AD1701" s="2"/>
      <c r="AE1701" s="2"/>
      <c r="AF1701" s="2"/>
      <c r="AG1701" s="2"/>
      <c r="AH1701" s="2"/>
      <c r="AI1701" s="2"/>
      <c r="AJ1701" s="2"/>
      <c r="AK1701" s="2"/>
      <c r="BK1701" s="2"/>
      <c r="BL1701" s="2"/>
      <c r="BN1701" s="2"/>
      <c r="BO1701" s="2"/>
    </row>
    <row r="1702" ht="12.75" customHeight="1">
      <c r="D1702" s="2"/>
      <c r="G1702" s="2"/>
      <c r="I1702" s="2"/>
      <c r="J1702" s="2"/>
      <c r="K1702" s="2"/>
      <c r="L1702" s="2"/>
      <c r="M1702" s="2"/>
      <c r="N1702" s="2"/>
      <c r="O1702" s="2"/>
      <c r="P1702" s="2"/>
      <c r="Q1702" s="2"/>
      <c r="R1702" s="2"/>
      <c r="S1702" s="2"/>
      <c r="T1702" s="2"/>
      <c r="U1702" s="2"/>
      <c r="V1702" s="2"/>
      <c r="W1702" s="2"/>
      <c r="X1702" s="2"/>
      <c r="Y1702" s="2"/>
      <c r="AB1702" s="2"/>
      <c r="AC1702" s="2"/>
      <c r="AD1702" s="2"/>
      <c r="AE1702" s="2"/>
      <c r="AF1702" s="2"/>
      <c r="AG1702" s="2"/>
      <c r="AH1702" s="2"/>
      <c r="AI1702" s="2"/>
      <c r="AJ1702" s="2"/>
      <c r="AK1702" s="2"/>
      <c r="BK1702" s="2"/>
      <c r="BL1702" s="2"/>
      <c r="BN1702" s="2"/>
      <c r="BO1702" s="2"/>
    </row>
    <row r="1703" ht="12.75" customHeight="1">
      <c r="D1703" s="2"/>
      <c r="G1703" s="2"/>
      <c r="I1703" s="2"/>
      <c r="J1703" s="2"/>
      <c r="K1703" s="2"/>
      <c r="L1703" s="2"/>
      <c r="M1703" s="2"/>
      <c r="N1703" s="2"/>
      <c r="O1703" s="2"/>
      <c r="P1703" s="2"/>
      <c r="Q1703" s="2"/>
      <c r="R1703" s="2"/>
      <c r="S1703" s="2"/>
      <c r="T1703" s="2"/>
      <c r="U1703" s="2"/>
      <c r="V1703" s="2"/>
      <c r="W1703" s="2"/>
      <c r="X1703" s="2"/>
      <c r="Y1703" s="2"/>
      <c r="AB1703" s="2"/>
      <c r="AC1703" s="2"/>
      <c r="AD1703" s="2"/>
      <c r="AE1703" s="2"/>
      <c r="AF1703" s="2"/>
      <c r="AG1703" s="2"/>
      <c r="AH1703" s="2"/>
      <c r="AI1703" s="2"/>
      <c r="AJ1703" s="2"/>
      <c r="AK1703" s="2"/>
      <c r="BK1703" s="2"/>
      <c r="BL1703" s="2"/>
      <c r="BN1703" s="2"/>
      <c r="BO1703" s="2"/>
    </row>
    <row r="1704" ht="12.75" customHeight="1">
      <c r="D1704" s="2"/>
      <c r="G1704" s="2"/>
      <c r="I1704" s="2"/>
      <c r="J1704" s="2"/>
      <c r="K1704" s="2"/>
      <c r="L1704" s="2"/>
      <c r="M1704" s="2"/>
      <c r="N1704" s="2"/>
      <c r="O1704" s="2"/>
      <c r="P1704" s="2"/>
      <c r="Q1704" s="2"/>
      <c r="R1704" s="2"/>
      <c r="S1704" s="2"/>
      <c r="T1704" s="2"/>
      <c r="U1704" s="2"/>
      <c r="V1704" s="2"/>
      <c r="W1704" s="2"/>
      <c r="X1704" s="2"/>
      <c r="Y1704" s="2"/>
      <c r="AB1704" s="2"/>
      <c r="AC1704" s="2"/>
      <c r="AD1704" s="2"/>
      <c r="AE1704" s="2"/>
      <c r="AF1704" s="2"/>
      <c r="AG1704" s="2"/>
      <c r="AH1704" s="2"/>
      <c r="AI1704" s="2"/>
      <c r="AJ1704" s="2"/>
      <c r="AK1704" s="2"/>
      <c r="BK1704" s="2"/>
      <c r="BL1704" s="2"/>
      <c r="BN1704" s="2"/>
      <c r="BO1704" s="2"/>
    </row>
    <row r="1705" ht="12.75" customHeight="1">
      <c r="D1705" s="2"/>
      <c r="G1705" s="2"/>
      <c r="I1705" s="2"/>
      <c r="J1705" s="2"/>
      <c r="K1705" s="2"/>
      <c r="L1705" s="2"/>
      <c r="M1705" s="2"/>
      <c r="N1705" s="2"/>
      <c r="O1705" s="2"/>
      <c r="P1705" s="2"/>
      <c r="Q1705" s="2"/>
      <c r="R1705" s="2"/>
      <c r="S1705" s="2"/>
      <c r="T1705" s="2"/>
      <c r="U1705" s="2"/>
      <c r="V1705" s="2"/>
      <c r="W1705" s="2"/>
      <c r="X1705" s="2"/>
      <c r="Y1705" s="2"/>
      <c r="AB1705" s="2"/>
      <c r="AC1705" s="2"/>
      <c r="AD1705" s="2"/>
      <c r="AE1705" s="2"/>
      <c r="AF1705" s="2"/>
      <c r="AG1705" s="2"/>
      <c r="AH1705" s="2"/>
      <c r="AI1705" s="2"/>
      <c r="AJ1705" s="2"/>
      <c r="AK1705" s="2"/>
      <c r="BK1705" s="2"/>
      <c r="BL1705" s="2"/>
      <c r="BN1705" s="2"/>
      <c r="BO1705" s="2"/>
    </row>
    <row r="1706" ht="12.75" customHeight="1">
      <c r="D1706" s="2"/>
      <c r="G1706" s="2"/>
      <c r="I1706" s="2"/>
      <c r="J1706" s="2"/>
      <c r="K1706" s="2"/>
      <c r="L1706" s="2"/>
      <c r="M1706" s="2"/>
      <c r="N1706" s="2"/>
      <c r="O1706" s="2"/>
      <c r="P1706" s="2"/>
      <c r="Q1706" s="2"/>
      <c r="R1706" s="2"/>
      <c r="S1706" s="2"/>
      <c r="T1706" s="2"/>
      <c r="U1706" s="2"/>
      <c r="V1706" s="2"/>
      <c r="W1706" s="2"/>
      <c r="X1706" s="2"/>
      <c r="Y1706" s="2"/>
      <c r="AB1706" s="2"/>
      <c r="AC1706" s="2"/>
      <c r="AD1706" s="2"/>
      <c r="AE1706" s="2"/>
      <c r="AF1706" s="2"/>
      <c r="AG1706" s="2"/>
      <c r="AH1706" s="2"/>
      <c r="AI1706" s="2"/>
      <c r="AJ1706" s="2"/>
      <c r="AK1706" s="2"/>
      <c r="BK1706" s="2"/>
      <c r="BL1706" s="2"/>
      <c r="BN1706" s="2"/>
      <c r="BO1706" s="2"/>
    </row>
    <row r="1707" ht="12.75" customHeight="1">
      <c r="D1707" s="2"/>
      <c r="G1707" s="2"/>
      <c r="I1707" s="2"/>
      <c r="J1707" s="2"/>
      <c r="K1707" s="2"/>
      <c r="L1707" s="2"/>
      <c r="M1707" s="2"/>
      <c r="N1707" s="2"/>
      <c r="O1707" s="2"/>
      <c r="P1707" s="2"/>
      <c r="Q1707" s="2"/>
      <c r="R1707" s="2"/>
      <c r="S1707" s="2"/>
      <c r="T1707" s="2"/>
      <c r="U1707" s="2"/>
      <c r="V1707" s="2"/>
      <c r="W1707" s="2"/>
      <c r="X1707" s="2"/>
      <c r="Y1707" s="2"/>
      <c r="AB1707" s="2"/>
      <c r="AC1707" s="2"/>
      <c r="AD1707" s="2"/>
      <c r="AE1707" s="2"/>
      <c r="AF1707" s="2"/>
      <c r="AG1707" s="2"/>
      <c r="AH1707" s="2"/>
      <c r="AI1707" s="2"/>
      <c r="AJ1707" s="2"/>
      <c r="AK1707" s="2"/>
      <c r="BK1707" s="2"/>
      <c r="BL1707" s="2"/>
      <c r="BN1707" s="2"/>
      <c r="BO1707" s="2"/>
    </row>
    <row r="1708" ht="12.75" customHeight="1">
      <c r="D1708" s="2"/>
      <c r="G1708" s="2"/>
      <c r="I1708" s="2"/>
      <c r="J1708" s="2"/>
      <c r="K1708" s="2"/>
      <c r="L1708" s="2"/>
      <c r="M1708" s="2"/>
      <c r="N1708" s="2"/>
      <c r="O1708" s="2"/>
      <c r="P1708" s="2"/>
      <c r="Q1708" s="2"/>
      <c r="R1708" s="2"/>
      <c r="S1708" s="2"/>
      <c r="T1708" s="2"/>
      <c r="U1708" s="2"/>
      <c r="V1708" s="2"/>
      <c r="W1708" s="2"/>
      <c r="X1708" s="2"/>
      <c r="Y1708" s="2"/>
      <c r="AB1708" s="2"/>
      <c r="AC1708" s="2"/>
      <c r="AD1708" s="2"/>
      <c r="AE1708" s="2"/>
      <c r="AF1708" s="2"/>
      <c r="AG1708" s="2"/>
      <c r="AH1708" s="2"/>
      <c r="AI1708" s="2"/>
      <c r="AJ1708" s="2"/>
      <c r="AK1708" s="2"/>
      <c r="BK1708" s="2"/>
      <c r="BL1708" s="2"/>
      <c r="BN1708" s="2"/>
      <c r="BO1708" s="2"/>
    </row>
    <row r="1709" ht="12.75" customHeight="1">
      <c r="D1709" s="2"/>
      <c r="G1709" s="2"/>
      <c r="I1709" s="2"/>
      <c r="J1709" s="2"/>
      <c r="K1709" s="2"/>
      <c r="L1709" s="2"/>
      <c r="M1709" s="2"/>
      <c r="N1709" s="2"/>
      <c r="O1709" s="2"/>
      <c r="P1709" s="2"/>
      <c r="Q1709" s="2"/>
      <c r="R1709" s="2"/>
      <c r="S1709" s="2"/>
      <c r="T1709" s="2"/>
      <c r="U1709" s="2"/>
      <c r="V1709" s="2"/>
      <c r="W1709" s="2"/>
      <c r="X1709" s="2"/>
      <c r="Y1709" s="2"/>
      <c r="AB1709" s="2"/>
      <c r="AC1709" s="2"/>
      <c r="AD1709" s="2"/>
      <c r="AE1709" s="2"/>
      <c r="AF1709" s="2"/>
      <c r="AG1709" s="2"/>
      <c r="AH1709" s="2"/>
      <c r="AI1709" s="2"/>
      <c r="AJ1709" s="2"/>
      <c r="AK1709" s="2"/>
      <c r="BK1709" s="2"/>
      <c r="BL1709" s="2"/>
      <c r="BN1709" s="2"/>
      <c r="BO1709" s="2"/>
    </row>
    <row r="1710" ht="12.75" customHeight="1">
      <c r="D1710" s="2"/>
      <c r="G1710" s="2"/>
      <c r="I1710" s="2"/>
      <c r="J1710" s="2"/>
      <c r="K1710" s="2"/>
      <c r="L1710" s="2"/>
      <c r="M1710" s="2"/>
      <c r="N1710" s="2"/>
      <c r="O1710" s="2"/>
      <c r="P1710" s="2"/>
      <c r="Q1710" s="2"/>
      <c r="R1710" s="2"/>
      <c r="S1710" s="2"/>
      <c r="T1710" s="2"/>
      <c r="U1710" s="2"/>
      <c r="V1710" s="2"/>
      <c r="W1710" s="2"/>
      <c r="X1710" s="2"/>
      <c r="Y1710" s="2"/>
      <c r="AB1710" s="2"/>
      <c r="AC1710" s="2"/>
      <c r="AD1710" s="2"/>
      <c r="AE1710" s="2"/>
      <c r="AF1710" s="2"/>
      <c r="AG1710" s="2"/>
      <c r="AH1710" s="2"/>
      <c r="AI1710" s="2"/>
      <c r="AJ1710" s="2"/>
      <c r="AK1710" s="2"/>
      <c r="BK1710" s="2"/>
      <c r="BL1710" s="2"/>
      <c r="BN1710" s="2"/>
      <c r="BO1710" s="2"/>
    </row>
    <row r="1711" ht="12.75" customHeight="1">
      <c r="D1711" s="2"/>
      <c r="G1711" s="2"/>
      <c r="I1711" s="2"/>
      <c r="J1711" s="2"/>
      <c r="K1711" s="2"/>
      <c r="L1711" s="2"/>
      <c r="M1711" s="2"/>
      <c r="N1711" s="2"/>
      <c r="O1711" s="2"/>
      <c r="P1711" s="2"/>
      <c r="Q1711" s="2"/>
      <c r="R1711" s="2"/>
      <c r="S1711" s="2"/>
      <c r="T1711" s="2"/>
      <c r="U1711" s="2"/>
      <c r="V1711" s="2"/>
      <c r="W1711" s="2"/>
      <c r="X1711" s="2"/>
      <c r="Y1711" s="2"/>
      <c r="AB1711" s="2"/>
      <c r="AC1711" s="2"/>
      <c r="AD1711" s="2"/>
      <c r="AE1711" s="2"/>
      <c r="AF1711" s="2"/>
      <c r="AG1711" s="2"/>
      <c r="AH1711" s="2"/>
      <c r="AI1711" s="2"/>
      <c r="AJ1711" s="2"/>
      <c r="AK1711" s="2"/>
      <c r="BK1711" s="2"/>
      <c r="BL1711" s="2"/>
      <c r="BN1711" s="2"/>
      <c r="BO1711" s="2"/>
    </row>
    <row r="1712" ht="12.75" customHeight="1">
      <c r="D1712" s="2"/>
      <c r="G1712" s="2"/>
      <c r="I1712" s="2"/>
      <c r="J1712" s="2"/>
      <c r="K1712" s="2"/>
      <c r="L1712" s="2"/>
      <c r="M1712" s="2"/>
      <c r="N1712" s="2"/>
      <c r="O1712" s="2"/>
      <c r="P1712" s="2"/>
      <c r="Q1712" s="2"/>
      <c r="R1712" s="2"/>
      <c r="S1712" s="2"/>
      <c r="T1712" s="2"/>
      <c r="U1712" s="2"/>
      <c r="V1712" s="2"/>
      <c r="W1712" s="2"/>
      <c r="X1712" s="2"/>
      <c r="Y1712" s="2"/>
      <c r="AB1712" s="2"/>
      <c r="AC1712" s="2"/>
      <c r="AD1712" s="2"/>
      <c r="AE1712" s="2"/>
      <c r="AF1712" s="2"/>
      <c r="AG1712" s="2"/>
      <c r="AH1712" s="2"/>
      <c r="AI1712" s="2"/>
      <c r="AJ1712" s="2"/>
      <c r="AK1712" s="2"/>
      <c r="BK1712" s="2"/>
      <c r="BL1712" s="2"/>
      <c r="BN1712" s="2"/>
      <c r="BO1712" s="2"/>
    </row>
    <row r="1713" ht="12.75" customHeight="1">
      <c r="D1713" s="2"/>
      <c r="G1713" s="2"/>
      <c r="I1713" s="2"/>
      <c r="J1713" s="2"/>
      <c r="K1713" s="2"/>
      <c r="L1713" s="2"/>
      <c r="M1713" s="2"/>
      <c r="N1713" s="2"/>
      <c r="O1713" s="2"/>
      <c r="P1713" s="2"/>
      <c r="Q1713" s="2"/>
      <c r="R1713" s="2"/>
      <c r="S1713" s="2"/>
      <c r="T1713" s="2"/>
      <c r="U1713" s="2"/>
      <c r="V1713" s="2"/>
      <c r="W1713" s="2"/>
      <c r="X1713" s="2"/>
      <c r="Y1713" s="2"/>
      <c r="AB1713" s="2"/>
      <c r="AC1713" s="2"/>
      <c r="AD1713" s="2"/>
      <c r="AE1713" s="2"/>
      <c r="AF1713" s="2"/>
      <c r="AG1713" s="2"/>
      <c r="AH1713" s="2"/>
      <c r="AI1713" s="2"/>
      <c r="AJ1713" s="2"/>
      <c r="AK1713" s="2"/>
      <c r="BK1713" s="2"/>
      <c r="BL1713" s="2"/>
      <c r="BN1713" s="2"/>
      <c r="BO1713" s="2"/>
    </row>
    <row r="1714" ht="12.75" customHeight="1">
      <c r="D1714" s="2"/>
      <c r="G1714" s="2"/>
      <c r="I1714" s="2"/>
      <c r="J1714" s="2"/>
      <c r="K1714" s="2"/>
      <c r="L1714" s="2"/>
      <c r="M1714" s="2"/>
      <c r="N1714" s="2"/>
      <c r="O1714" s="2"/>
      <c r="P1714" s="2"/>
      <c r="Q1714" s="2"/>
      <c r="R1714" s="2"/>
      <c r="S1714" s="2"/>
      <c r="T1714" s="2"/>
      <c r="U1714" s="2"/>
      <c r="V1714" s="2"/>
      <c r="W1714" s="2"/>
      <c r="X1714" s="2"/>
      <c r="Y1714" s="2"/>
      <c r="AB1714" s="2"/>
      <c r="AC1714" s="2"/>
      <c r="AD1714" s="2"/>
      <c r="AE1714" s="2"/>
      <c r="AF1714" s="2"/>
      <c r="AG1714" s="2"/>
      <c r="AH1714" s="2"/>
      <c r="AI1714" s="2"/>
      <c r="AJ1714" s="2"/>
      <c r="AK1714" s="2"/>
      <c r="BK1714" s="2"/>
      <c r="BL1714" s="2"/>
      <c r="BN1714" s="2"/>
      <c r="BO1714" s="2"/>
    </row>
    <row r="1715" ht="12.75" customHeight="1">
      <c r="D1715" s="2"/>
      <c r="G1715" s="2"/>
      <c r="I1715" s="2"/>
      <c r="J1715" s="2"/>
      <c r="K1715" s="2"/>
      <c r="L1715" s="2"/>
      <c r="M1715" s="2"/>
      <c r="N1715" s="2"/>
      <c r="O1715" s="2"/>
      <c r="P1715" s="2"/>
      <c r="Q1715" s="2"/>
      <c r="R1715" s="2"/>
      <c r="S1715" s="2"/>
      <c r="T1715" s="2"/>
      <c r="U1715" s="2"/>
      <c r="V1715" s="2"/>
      <c r="W1715" s="2"/>
      <c r="X1715" s="2"/>
      <c r="Y1715" s="2"/>
      <c r="AB1715" s="2"/>
      <c r="AC1715" s="2"/>
      <c r="AD1715" s="2"/>
      <c r="AE1715" s="2"/>
      <c r="AF1715" s="2"/>
      <c r="AG1715" s="2"/>
      <c r="AH1715" s="2"/>
      <c r="AI1715" s="2"/>
      <c r="AJ1715" s="2"/>
      <c r="AK1715" s="2"/>
      <c r="BK1715" s="2"/>
      <c r="BL1715" s="2"/>
      <c r="BN1715" s="2"/>
      <c r="BO1715" s="2"/>
    </row>
    <row r="1716" ht="12.75" customHeight="1">
      <c r="D1716" s="2"/>
      <c r="G1716" s="2"/>
      <c r="I1716" s="2"/>
      <c r="J1716" s="2"/>
      <c r="K1716" s="2"/>
      <c r="L1716" s="2"/>
      <c r="M1716" s="2"/>
      <c r="N1716" s="2"/>
      <c r="O1716" s="2"/>
      <c r="P1716" s="2"/>
      <c r="Q1716" s="2"/>
      <c r="R1716" s="2"/>
      <c r="S1716" s="2"/>
      <c r="T1716" s="2"/>
      <c r="U1716" s="2"/>
      <c r="V1716" s="2"/>
      <c r="W1716" s="2"/>
      <c r="X1716" s="2"/>
      <c r="Y1716" s="2"/>
      <c r="AB1716" s="2"/>
      <c r="AC1716" s="2"/>
      <c r="AD1716" s="2"/>
      <c r="AE1716" s="2"/>
      <c r="AF1716" s="2"/>
      <c r="AG1716" s="2"/>
      <c r="AH1716" s="2"/>
      <c r="AI1716" s="2"/>
      <c r="AJ1716" s="2"/>
      <c r="AK1716" s="2"/>
      <c r="BK1716" s="2"/>
      <c r="BL1716" s="2"/>
      <c r="BN1716" s="2"/>
      <c r="BO1716" s="2"/>
    </row>
    <row r="1717" ht="12.75" customHeight="1">
      <c r="D1717" s="2"/>
      <c r="G1717" s="2"/>
      <c r="I1717" s="2"/>
      <c r="J1717" s="2"/>
      <c r="K1717" s="2"/>
      <c r="L1717" s="2"/>
      <c r="M1717" s="2"/>
      <c r="N1717" s="2"/>
      <c r="O1717" s="2"/>
      <c r="P1717" s="2"/>
      <c r="Q1717" s="2"/>
      <c r="R1717" s="2"/>
      <c r="S1717" s="2"/>
      <c r="T1717" s="2"/>
      <c r="U1717" s="2"/>
      <c r="V1717" s="2"/>
      <c r="W1717" s="2"/>
      <c r="X1717" s="2"/>
      <c r="Y1717" s="2"/>
      <c r="AB1717" s="2"/>
      <c r="AC1717" s="2"/>
      <c r="AD1717" s="2"/>
      <c r="AE1717" s="2"/>
      <c r="AF1717" s="2"/>
      <c r="AG1717" s="2"/>
      <c r="AH1717" s="2"/>
      <c r="AI1717" s="2"/>
      <c r="AJ1717" s="2"/>
      <c r="AK1717" s="2"/>
      <c r="BK1717" s="2"/>
      <c r="BL1717" s="2"/>
      <c r="BN1717" s="2"/>
      <c r="BO1717" s="2"/>
    </row>
    <row r="1718" ht="12.75" customHeight="1">
      <c r="D1718" s="2"/>
      <c r="G1718" s="2"/>
      <c r="I1718" s="2"/>
      <c r="J1718" s="2"/>
      <c r="K1718" s="2"/>
      <c r="L1718" s="2"/>
      <c r="M1718" s="2"/>
      <c r="N1718" s="2"/>
      <c r="O1718" s="2"/>
      <c r="P1718" s="2"/>
      <c r="Q1718" s="2"/>
      <c r="R1718" s="2"/>
      <c r="S1718" s="2"/>
      <c r="T1718" s="2"/>
      <c r="U1718" s="2"/>
      <c r="V1718" s="2"/>
      <c r="W1718" s="2"/>
      <c r="X1718" s="2"/>
      <c r="Y1718" s="2"/>
      <c r="AB1718" s="2"/>
      <c r="AC1718" s="2"/>
      <c r="AD1718" s="2"/>
      <c r="AE1718" s="2"/>
      <c r="AF1718" s="2"/>
      <c r="AG1718" s="2"/>
      <c r="AH1718" s="2"/>
      <c r="AI1718" s="2"/>
      <c r="AJ1718" s="2"/>
      <c r="AK1718" s="2"/>
      <c r="BK1718" s="2"/>
      <c r="BL1718" s="2"/>
      <c r="BN1718" s="2"/>
      <c r="BO1718" s="2"/>
    </row>
    <row r="1719" ht="12.75" customHeight="1">
      <c r="D1719" s="2"/>
      <c r="G1719" s="2"/>
      <c r="I1719" s="2"/>
      <c r="J1719" s="2"/>
      <c r="K1719" s="2"/>
      <c r="L1719" s="2"/>
      <c r="M1719" s="2"/>
      <c r="N1719" s="2"/>
      <c r="O1719" s="2"/>
      <c r="P1719" s="2"/>
      <c r="Q1719" s="2"/>
      <c r="R1719" s="2"/>
      <c r="S1719" s="2"/>
      <c r="T1719" s="2"/>
      <c r="U1719" s="2"/>
      <c r="V1719" s="2"/>
      <c r="W1719" s="2"/>
      <c r="X1719" s="2"/>
      <c r="Y1719" s="2"/>
      <c r="AB1719" s="2"/>
      <c r="AC1719" s="2"/>
      <c r="AD1719" s="2"/>
      <c r="AE1719" s="2"/>
      <c r="AF1719" s="2"/>
      <c r="AG1719" s="2"/>
      <c r="AH1719" s="2"/>
      <c r="AI1719" s="2"/>
      <c r="AJ1719" s="2"/>
      <c r="AK1719" s="2"/>
      <c r="BK1719" s="2"/>
      <c r="BL1719" s="2"/>
      <c r="BN1719" s="2"/>
      <c r="BO1719" s="2"/>
    </row>
    <row r="1720" ht="12.75" customHeight="1">
      <c r="D1720" s="2"/>
      <c r="G1720" s="2"/>
      <c r="I1720" s="2"/>
      <c r="J1720" s="2"/>
      <c r="K1720" s="2"/>
      <c r="L1720" s="2"/>
      <c r="M1720" s="2"/>
      <c r="N1720" s="2"/>
      <c r="O1720" s="2"/>
      <c r="P1720" s="2"/>
      <c r="Q1720" s="2"/>
      <c r="R1720" s="2"/>
      <c r="S1720" s="2"/>
      <c r="T1720" s="2"/>
      <c r="U1720" s="2"/>
      <c r="V1720" s="2"/>
      <c r="W1720" s="2"/>
      <c r="X1720" s="2"/>
      <c r="Y1720" s="2"/>
      <c r="AB1720" s="2"/>
      <c r="AC1720" s="2"/>
      <c r="AD1720" s="2"/>
      <c r="AE1720" s="2"/>
      <c r="AF1720" s="2"/>
      <c r="AG1720" s="2"/>
      <c r="AH1720" s="2"/>
      <c r="AI1720" s="2"/>
      <c r="AJ1720" s="2"/>
      <c r="AK1720" s="2"/>
      <c r="BK1720" s="2"/>
      <c r="BL1720" s="2"/>
      <c r="BN1720" s="2"/>
      <c r="BO1720" s="2"/>
    </row>
    <row r="1721" ht="12.75" customHeight="1">
      <c r="D1721" s="2"/>
      <c r="G1721" s="2"/>
      <c r="I1721" s="2"/>
      <c r="J1721" s="2"/>
      <c r="K1721" s="2"/>
      <c r="L1721" s="2"/>
      <c r="M1721" s="2"/>
      <c r="N1721" s="2"/>
      <c r="O1721" s="2"/>
      <c r="P1721" s="2"/>
      <c r="Q1721" s="2"/>
      <c r="R1721" s="2"/>
      <c r="S1721" s="2"/>
      <c r="T1721" s="2"/>
      <c r="U1721" s="2"/>
      <c r="V1721" s="2"/>
      <c r="W1721" s="2"/>
      <c r="X1721" s="2"/>
      <c r="Y1721" s="2"/>
      <c r="AB1721" s="2"/>
      <c r="AC1721" s="2"/>
      <c r="AD1721" s="2"/>
      <c r="AE1721" s="2"/>
      <c r="AF1721" s="2"/>
      <c r="AG1721" s="2"/>
      <c r="AH1721" s="2"/>
      <c r="AI1721" s="2"/>
      <c r="AJ1721" s="2"/>
      <c r="AK1721" s="2"/>
      <c r="BK1721" s="2"/>
      <c r="BL1721" s="2"/>
      <c r="BN1721" s="2"/>
      <c r="BO1721" s="2"/>
    </row>
    <row r="1722" ht="12.75" customHeight="1">
      <c r="D1722" s="2"/>
      <c r="G1722" s="2"/>
      <c r="I1722" s="2"/>
      <c r="J1722" s="2"/>
      <c r="K1722" s="2"/>
      <c r="L1722" s="2"/>
      <c r="M1722" s="2"/>
      <c r="N1722" s="2"/>
      <c r="O1722" s="2"/>
      <c r="P1722" s="2"/>
      <c r="Q1722" s="2"/>
      <c r="R1722" s="2"/>
      <c r="S1722" s="2"/>
      <c r="T1722" s="2"/>
      <c r="U1722" s="2"/>
      <c r="V1722" s="2"/>
      <c r="W1722" s="2"/>
      <c r="X1722" s="2"/>
      <c r="Y1722" s="2"/>
      <c r="AB1722" s="2"/>
      <c r="AC1722" s="2"/>
      <c r="AD1722" s="2"/>
      <c r="AE1722" s="2"/>
      <c r="AF1722" s="2"/>
      <c r="AG1722" s="2"/>
      <c r="AH1722" s="2"/>
      <c r="AI1722" s="2"/>
      <c r="AJ1722" s="2"/>
      <c r="AK1722" s="2"/>
      <c r="BK1722" s="2"/>
      <c r="BL1722" s="2"/>
      <c r="BN1722" s="2"/>
      <c r="BO1722" s="2"/>
    </row>
    <row r="1723" ht="12.75" customHeight="1">
      <c r="D1723" s="2"/>
      <c r="G1723" s="2"/>
      <c r="I1723" s="2"/>
      <c r="J1723" s="2"/>
      <c r="K1723" s="2"/>
      <c r="L1723" s="2"/>
      <c r="M1723" s="2"/>
      <c r="N1723" s="2"/>
      <c r="O1723" s="2"/>
      <c r="P1723" s="2"/>
      <c r="Q1723" s="2"/>
      <c r="R1723" s="2"/>
      <c r="S1723" s="2"/>
      <c r="T1723" s="2"/>
      <c r="U1723" s="2"/>
      <c r="V1723" s="2"/>
      <c r="W1723" s="2"/>
      <c r="X1723" s="2"/>
      <c r="Y1723" s="2"/>
      <c r="AB1723" s="2"/>
      <c r="AC1723" s="2"/>
      <c r="AD1723" s="2"/>
      <c r="AE1723" s="2"/>
      <c r="AF1723" s="2"/>
      <c r="AG1723" s="2"/>
      <c r="AH1723" s="2"/>
      <c r="AI1723" s="2"/>
      <c r="AJ1723" s="2"/>
      <c r="AK1723" s="2"/>
      <c r="BK1723" s="2"/>
      <c r="BL1723" s="2"/>
      <c r="BN1723" s="2"/>
      <c r="BO1723" s="2"/>
    </row>
    <row r="1724" ht="12.75" customHeight="1">
      <c r="D1724" s="2"/>
      <c r="G1724" s="2"/>
      <c r="I1724" s="2"/>
      <c r="J1724" s="2"/>
      <c r="K1724" s="2"/>
      <c r="L1724" s="2"/>
      <c r="M1724" s="2"/>
      <c r="N1724" s="2"/>
      <c r="O1724" s="2"/>
      <c r="P1724" s="2"/>
      <c r="Q1724" s="2"/>
      <c r="R1724" s="2"/>
      <c r="S1724" s="2"/>
      <c r="T1724" s="2"/>
      <c r="U1724" s="2"/>
      <c r="V1724" s="2"/>
      <c r="W1724" s="2"/>
      <c r="X1724" s="2"/>
      <c r="Y1724" s="2"/>
      <c r="AB1724" s="2"/>
      <c r="AC1724" s="2"/>
      <c r="AD1724" s="2"/>
      <c r="AE1724" s="2"/>
      <c r="AF1724" s="2"/>
      <c r="AG1724" s="2"/>
      <c r="AH1724" s="2"/>
      <c r="AI1724" s="2"/>
      <c r="AJ1724" s="2"/>
      <c r="AK1724" s="2"/>
      <c r="BK1724" s="2"/>
      <c r="BL1724" s="2"/>
      <c r="BN1724" s="2"/>
      <c r="BO1724" s="2"/>
    </row>
    <row r="1725" ht="12.75" customHeight="1">
      <c r="D1725" s="2"/>
      <c r="G1725" s="2"/>
      <c r="I1725" s="2"/>
      <c r="J1725" s="2"/>
      <c r="K1725" s="2"/>
      <c r="L1725" s="2"/>
      <c r="M1725" s="2"/>
      <c r="N1725" s="2"/>
      <c r="O1725" s="2"/>
      <c r="P1725" s="2"/>
      <c r="Q1725" s="2"/>
      <c r="R1725" s="2"/>
      <c r="S1725" s="2"/>
      <c r="T1725" s="2"/>
      <c r="U1725" s="2"/>
      <c r="V1725" s="2"/>
      <c r="W1725" s="2"/>
      <c r="X1725" s="2"/>
      <c r="Y1725" s="2"/>
      <c r="AB1725" s="2"/>
      <c r="AC1725" s="2"/>
      <c r="AD1725" s="2"/>
      <c r="AE1725" s="2"/>
      <c r="AF1725" s="2"/>
      <c r="AG1725" s="2"/>
      <c r="AH1725" s="2"/>
      <c r="AI1725" s="2"/>
      <c r="AJ1725" s="2"/>
      <c r="AK1725" s="2"/>
      <c r="BK1725" s="2"/>
      <c r="BL1725" s="2"/>
      <c r="BN1725" s="2"/>
      <c r="BO1725" s="2"/>
    </row>
    <row r="1726" ht="12.75" customHeight="1">
      <c r="D1726" s="2"/>
      <c r="G1726" s="2"/>
      <c r="I1726" s="2"/>
      <c r="J1726" s="2"/>
      <c r="K1726" s="2"/>
      <c r="L1726" s="2"/>
      <c r="M1726" s="2"/>
      <c r="N1726" s="2"/>
      <c r="O1726" s="2"/>
      <c r="P1726" s="2"/>
      <c r="Q1726" s="2"/>
      <c r="R1726" s="2"/>
      <c r="S1726" s="2"/>
      <c r="T1726" s="2"/>
      <c r="U1726" s="2"/>
      <c r="V1726" s="2"/>
      <c r="W1726" s="2"/>
      <c r="X1726" s="2"/>
      <c r="Y1726" s="2"/>
      <c r="AB1726" s="2"/>
      <c r="AC1726" s="2"/>
      <c r="AD1726" s="2"/>
      <c r="AE1726" s="2"/>
      <c r="AF1726" s="2"/>
      <c r="AG1726" s="2"/>
      <c r="AH1726" s="2"/>
      <c r="AI1726" s="2"/>
      <c r="AJ1726" s="2"/>
      <c r="AK1726" s="2"/>
      <c r="BK1726" s="2"/>
      <c r="BL1726" s="2"/>
      <c r="BN1726" s="2"/>
      <c r="BO1726" s="2"/>
    </row>
    <row r="1727" ht="12.75" customHeight="1">
      <c r="D1727" s="2"/>
      <c r="G1727" s="2"/>
      <c r="I1727" s="2"/>
      <c r="J1727" s="2"/>
      <c r="K1727" s="2"/>
      <c r="L1727" s="2"/>
      <c r="M1727" s="2"/>
      <c r="N1727" s="2"/>
      <c r="O1727" s="2"/>
      <c r="P1727" s="2"/>
      <c r="Q1727" s="2"/>
      <c r="R1727" s="2"/>
      <c r="S1727" s="2"/>
      <c r="T1727" s="2"/>
      <c r="U1727" s="2"/>
      <c r="V1727" s="2"/>
      <c r="W1727" s="2"/>
      <c r="X1727" s="2"/>
      <c r="Y1727" s="2"/>
      <c r="AB1727" s="2"/>
      <c r="AC1727" s="2"/>
      <c r="AD1727" s="2"/>
      <c r="AE1727" s="2"/>
      <c r="AF1727" s="2"/>
      <c r="AG1727" s="2"/>
      <c r="AH1727" s="2"/>
      <c r="AI1727" s="2"/>
      <c r="AJ1727" s="2"/>
      <c r="AK1727" s="2"/>
      <c r="BK1727" s="2"/>
      <c r="BL1727" s="2"/>
      <c r="BN1727" s="2"/>
      <c r="BO1727" s="2"/>
    </row>
    <row r="1728" ht="12.75" customHeight="1">
      <c r="D1728" s="2"/>
      <c r="G1728" s="2"/>
      <c r="I1728" s="2"/>
      <c r="J1728" s="2"/>
      <c r="K1728" s="2"/>
      <c r="L1728" s="2"/>
      <c r="M1728" s="2"/>
      <c r="N1728" s="2"/>
      <c r="O1728" s="2"/>
      <c r="P1728" s="2"/>
      <c r="Q1728" s="2"/>
      <c r="R1728" s="2"/>
      <c r="S1728" s="2"/>
      <c r="T1728" s="2"/>
      <c r="U1728" s="2"/>
      <c r="V1728" s="2"/>
      <c r="W1728" s="2"/>
      <c r="X1728" s="2"/>
      <c r="Y1728" s="2"/>
      <c r="AB1728" s="2"/>
      <c r="AC1728" s="2"/>
      <c r="AD1728" s="2"/>
      <c r="AE1728" s="2"/>
      <c r="AF1728" s="2"/>
      <c r="AG1728" s="2"/>
      <c r="AH1728" s="2"/>
      <c r="AI1728" s="2"/>
      <c r="AJ1728" s="2"/>
      <c r="AK1728" s="2"/>
      <c r="BK1728" s="2"/>
      <c r="BL1728" s="2"/>
      <c r="BN1728" s="2"/>
      <c r="BO1728" s="2"/>
    </row>
    <row r="1729" ht="12.75" customHeight="1">
      <c r="D1729" s="2"/>
      <c r="G1729" s="2"/>
      <c r="I1729" s="2"/>
      <c r="J1729" s="2"/>
      <c r="K1729" s="2"/>
      <c r="L1729" s="2"/>
      <c r="M1729" s="2"/>
      <c r="N1729" s="2"/>
      <c r="O1729" s="2"/>
      <c r="P1729" s="2"/>
      <c r="Q1729" s="2"/>
      <c r="R1729" s="2"/>
      <c r="S1729" s="2"/>
      <c r="T1729" s="2"/>
      <c r="U1729" s="2"/>
      <c r="V1729" s="2"/>
      <c r="W1729" s="2"/>
      <c r="X1729" s="2"/>
      <c r="Y1729" s="2"/>
      <c r="AB1729" s="2"/>
      <c r="AC1729" s="2"/>
      <c r="AD1729" s="2"/>
      <c r="AE1729" s="2"/>
      <c r="AF1729" s="2"/>
      <c r="AG1729" s="2"/>
      <c r="AH1729" s="2"/>
      <c r="AI1729" s="2"/>
      <c r="AJ1729" s="2"/>
      <c r="AK1729" s="2"/>
      <c r="BK1729" s="2"/>
      <c r="BL1729" s="2"/>
      <c r="BN1729" s="2"/>
      <c r="BO1729" s="2"/>
    </row>
    <row r="1730" ht="12.75" customHeight="1">
      <c r="D1730" s="2"/>
      <c r="G1730" s="2"/>
      <c r="I1730" s="2"/>
      <c r="J1730" s="2"/>
      <c r="K1730" s="2"/>
      <c r="L1730" s="2"/>
      <c r="M1730" s="2"/>
      <c r="N1730" s="2"/>
      <c r="O1730" s="2"/>
      <c r="P1730" s="2"/>
      <c r="Q1730" s="2"/>
      <c r="R1730" s="2"/>
      <c r="S1730" s="2"/>
      <c r="T1730" s="2"/>
      <c r="U1730" s="2"/>
      <c r="V1730" s="2"/>
      <c r="W1730" s="2"/>
      <c r="X1730" s="2"/>
      <c r="Y1730" s="2"/>
      <c r="AB1730" s="2"/>
      <c r="AC1730" s="2"/>
      <c r="AD1730" s="2"/>
      <c r="AE1730" s="2"/>
      <c r="AF1730" s="2"/>
      <c r="AG1730" s="2"/>
      <c r="AH1730" s="2"/>
      <c r="AI1730" s="2"/>
      <c r="AJ1730" s="2"/>
      <c r="AK1730" s="2"/>
      <c r="BK1730" s="2"/>
      <c r="BL1730" s="2"/>
      <c r="BN1730" s="2"/>
      <c r="BO1730" s="2"/>
    </row>
    <row r="1731" ht="12.75" customHeight="1">
      <c r="D1731" s="2"/>
      <c r="G1731" s="2"/>
      <c r="I1731" s="2"/>
      <c r="J1731" s="2"/>
      <c r="K1731" s="2"/>
      <c r="L1731" s="2"/>
      <c r="M1731" s="2"/>
      <c r="N1731" s="2"/>
      <c r="O1731" s="2"/>
      <c r="P1731" s="2"/>
      <c r="Q1731" s="2"/>
      <c r="R1731" s="2"/>
      <c r="S1731" s="2"/>
      <c r="T1731" s="2"/>
      <c r="U1731" s="2"/>
      <c r="V1731" s="2"/>
      <c r="W1731" s="2"/>
      <c r="X1731" s="2"/>
      <c r="Y1731" s="2"/>
      <c r="AB1731" s="2"/>
      <c r="AC1731" s="2"/>
      <c r="AD1731" s="2"/>
      <c r="AE1731" s="2"/>
      <c r="AF1731" s="2"/>
      <c r="AG1731" s="2"/>
      <c r="AH1731" s="2"/>
      <c r="AI1731" s="2"/>
      <c r="AJ1731" s="2"/>
      <c r="AK1731" s="2"/>
      <c r="BK1731" s="2"/>
      <c r="BL1731" s="2"/>
      <c r="BN1731" s="2"/>
      <c r="BO1731" s="2"/>
    </row>
    <row r="1732" ht="12.75" customHeight="1">
      <c r="D1732" s="2"/>
      <c r="G1732" s="2"/>
      <c r="I1732" s="2"/>
      <c r="J1732" s="2"/>
      <c r="K1732" s="2"/>
      <c r="L1732" s="2"/>
      <c r="M1732" s="2"/>
      <c r="N1732" s="2"/>
      <c r="O1732" s="2"/>
      <c r="P1732" s="2"/>
      <c r="Q1732" s="2"/>
      <c r="R1732" s="2"/>
      <c r="S1732" s="2"/>
      <c r="T1732" s="2"/>
      <c r="U1732" s="2"/>
      <c r="V1732" s="2"/>
      <c r="W1732" s="2"/>
      <c r="X1732" s="2"/>
      <c r="Y1732" s="2"/>
      <c r="AB1732" s="2"/>
      <c r="AC1732" s="2"/>
      <c r="AD1732" s="2"/>
      <c r="AE1732" s="2"/>
      <c r="AF1732" s="2"/>
      <c r="AG1732" s="2"/>
      <c r="AH1732" s="2"/>
      <c r="AI1732" s="2"/>
      <c r="AJ1732" s="2"/>
      <c r="AK1732" s="2"/>
      <c r="BK1732" s="2"/>
      <c r="BL1732" s="2"/>
      <c r="BN1732" s="2"/>
      <c r="BO1732" s="2"/>
    </row>
    <row r="1733" ht="12.75" customHeight="1">
      <c r="D1733" s="2"/>
      <c r="G1733" s="2"/>
      <c r="I1733" s="2"/>
      <c r="J1733" s="2"/>
      <c r="K1733" s="2"/>
      <c r="L1733" s="2"/>
      <c r="M1733" s="2"/>
      <c r="N1733" s="2"/>
      <c r="O1733" s="2"/>
      <c r="P1733" s="2"/>
      <c r="Q1733" s="2"/>
      <c r="R1733" s="2"/>
      <c r="S1733" s="2"/>
      <c r="T1733" s="2"/>
      <c r="U1733" s="2"/>
      <c r="V1733" s="2"/>
      <c r="W1733" s="2"/>
      <c r="X1733" s="2"/>
      <c r="Y1733" s="2"/>
      <c r="AB1733" s="2"/>
      <c r="AC1733" s="2"/>
      <c r="AD1733" s="2"/>
      <c r="AE1733" s="2"/>
      <c r="AF1733" s="2"/>
      <c r="AG1733" s="2"/>
      <c r="AH1733" s="2"/>
      <c r="AI1733" s="2"/>
      <c r="AJ1733" s="2"/>
      <c r="AK1733" s="2"/>
      <c r="BK1733" s="2"/>
      <c r="BL1733" s="2"/>
      <c r="BN1733" s="2"/>
      <c r="BO1733" s="2"/>
    </row>
    <row r="1734" ht="12.75" customHeight="1">
      <c r="D1734" s="2"/>
      <c r="G1734" s="2"/>
      <c r="I1734" s="2"/>
      <c r="J1734" s="2"/>
      <c r="K1734" s="2"/>
      <c r="L1734" s="2"/>
      <c r="M1734" s="2"/>
      <c r="N1734" s="2"/>
      <c r="O1734" s="2"/>
      <c r="P1734" s="2"/>
      <c r="Q1734" s="2"/>
      <c r="R1734" s="2"/>
      <c r="S1734" s="2"/>
      <c r="T1734" s="2"/>
      <c r="U1734" s="2"/>
      <c r="V1734" s="2"/>
      <c r="W1734" s="2"/>
      <c r="X1734" s="2"/>
      <c r="Y1734" s="2"/>
      <c r="AB1734" s="2"/>
      <c r="AC1734" s="2"/>
      <c r="AD1734" s="2"/>
      <c r="AE1734" s="2"/>
      <c r="AF1734" s="2"/>
      <c r="AG1734" s="2"/>
      <c r="AH1734" s="2"/>
      <c r="AI1734" s="2"/>
      <c r="AJ1734" s="2"/>
      <c r="AK1734" s="2"/>
      <c r="BK1734" s="2"/>
      <c r="BL1734" s="2"/>
      <c r="BN1734" s="2"/>
      <c r="BO1734" s="2"/>
    </row>
    <row r="1735" ht="12.75" customHeight="1">
      <c r="D1735" s="2"/>
      <c r="G1735" s="2"/>
      <c r="I1735" s="2"/>
      <c r="J1735" s="2"/>
      <c r="K1735" s="2"/>
      <c r="L1735" s="2"/>
      <c r="M1735" s="2"/>
      <c r="N1735" s="2"/>
      <c r="O1735" s="2"/>
      <c r="P1735" s="2"/>
      <c r="Q1735" s="2"/>
      <c r="R1735" s="2"/>
      <c r="S1735" s="2"/>
      <c r="T1735" s="2"/>
      <c r="U1735" s="2"/>
      <c r="V1735" s="2"/>
      <c r="W1735" s="2"/>
      <c r="X1735" s="2"/>
      <c r="Y1735" s="2"/>
      <c r="AB1735" s="2"/>
      <c r="AC1735" s="2"/>
      <c r="AD1735" s="2"/>
      <c r="AE1735" s="2"/>
      <c r="AF1735" s="2"/>
      <c r="AG1735" s="2"/>
      <c r="AH1735" s="2"/>
      <c r="AI1735" s="2"/>
      <c r="AJ1735" s="2"/>
      <c r="AK1735" s="2"/>
      <c r="BK1735" s="2"/>
      <c r="BL1735" s="2"/>
      <c r="BN1735" s="2"/>
      <c r="BO1735" s="2"/>
    </row>
    <row r="1736" ht="12.75" customHeight="1">
      <c r="D1736" s="2"/>
      <c r="G1736" s="2"/>
      <c r="I1736" s="2"/>
      <c r="J1736" s="2"/>
      <c r="K1736" s="2"/>
      <c r="L1736" s="2"/>
      <c r="M1736" s="2"/>
      <c r="N1736" s="2"/>
      <c r="O1736" s="2"/>
      <c r="P1736" s="2"/>
      <c r="Q1736" s="2"/>
      <c r="R1736" s="2"/>
      <c r="S1736" s="2"/>
      <c r="T1736" s="2"/>
      <c r="U1736" s="2"/>
      <c r="V1736" s="2"/>
      <c r="W1736" s="2"/>
      <c r="X1736" s="2"/>
      <c r="Y1736" s="2"/>
      <c r="AB1736" s="2"/>
      <c r="AC1736" s="2"/>
      <c r="AD1736" s="2"/>
      <c r="AE1736" s="2"/>
      <c r="AF1736" s="2"/>
      <c r="AG1736" s="2"/>
      <c r="AH1736" s="2"/>
      <c r="AI1736" s="2"/>
      <c r="AJ1736" s="2"/>
      <c r="AK1736" s="2"/>
      <c r="BK1736" s="2"/>
      <c r="BL1736" s="2"/>
      <c r="BN1736" s="2"/>
      <c r="BO1736" s="2"/>
    </row>
    <row r="1737" ht="12.75" customHeight="1">
      <c r="D1737" s="2"/>
      <c r="G1737" s="2"/>
      <c r="I1737" s="2"/>
      <c r="J1737" s="2"/>
      <c r="K1737" s="2"/>
      <c r="L1737" s="2"/>
      <c r="M1737" s="2"/>
      <c r="N1737" s="2"/>
      <c r="O1737" s="2"/>
      <c r="P1737" s="2"/>
      <c r="Q1737" s="2"/>
      <c r="R1737" s="2"/>
      <c r="S1737" s="2"/>
      <c r="T1737" s="2"/>
      <c r="U1737" s="2"/>
      <c r="V1737" s="2"/>
      <c r="W1737" s="2"/>
      <c r="X1737" s="2"/>
      <c r="Y1737" s="2"/>
      <c r="AB1737" s="2"/>
      <c r="AC1737" s="2"/>
      <c r="AD1737" s="2"/>
      <c r="AE1737" s="2"/>
      <c r="AF1737" s="2"/>
      <c r="AG1737" s="2"/>
      <c r="AH1737" s="2"/>
      <c r="AI1737" s="2"/>
      <c r="AJ1737" s="2"/>
      <c r="AK1737" s="2"/>
      <c r="BK1737" s="2"/>
      <c r="BL1737" s="2"/>
      <c r="BN1737" s="2"/>
      <c r="BO1737" s="2"/>
    </row>
    <row r="1738" ht="12.75" customHeight="1">
      <c r="D1738" s="2"/>
      <c r="G1738" s="2"/>
      <c r="I1738" s="2"/>
      <c r="J1738" s="2"/>
      <c r="K1738" s="2"/>
      <c r="L1738" s="2"/>
      <c r="M1738" s="2"/>
      <c r="N1738" s="2"/>
      <c r="O1738" s="2"/>
      <c r="P1738" s="2"/>
      <c r="Q1738" s="2"/>
      <c r="R1738" s="2"/>
      <c r="S1738" s="2"/>
      <c r="T1738" s="2"/>
      <c r="U1738" s="2"/>
      <c r="V1738" s="2"/>
      <c r="W1738" s="2"/>
      <c r="X1738" s="2"/>
      <c r="Y1738" s="2"/>
      <c r="AB1738" s="2"/>
      <c r="AC1738" s="2"/>
      <c r="AD1738" s="2"/>
      <c r="AE1738" s="2"/>
      <c r="AF1738" s="2"/>
      <c r="AG1738" s="2"/>
      <c r="AH1738" s="2"/>
      <c r="AI1738" s="2"/>
      <c r="AJ1738" s="2"/>
      <c r="AK1738" s="2"/>
      <c r="BK1738" s="2"/>
      <c r="BL1738" s="2"/>
      <c r="BN1738" s="2"/>
      <c r="BO1738" s="2"/>
    </row>
    <row r="1739" ht="12.75" customHeight="1">
      <c r="D1739" s="2"/>
      <c r="G1739" s="2"/>
      <c r="I1739" s="2"/>
      <c r="J1739" s="2"/>
      <c r="K1739" s="2"/>
      <c r="L1739" s="2"/>
      <c r="M1739" s="2"/>
      <c r="N1739" s="2"/>
      <c r="O1739" s="2"/>
      <c r="P1739" s="2"/>
      <c r="Q1739" s="2"/>
      <c r="R1739" s="2"/>
      <c r="S1739" s="2"/>
      <c r="T1739" s="2"/>
      <c r="U1739" s="2"/>
      <c r="V1739" s="2"/>
      <c r="W1739" s="2"/>
      <c r="X1739" s="2"/>
      <c r="Y1739" s="2"/>
      <c r="AB1739" s="2"/>
      <c r="AC1739" s="2"/>
      <c r="AD1739" s="2"/>
      <c r="AE1739" s="2"/>
      <c r="AF1739" s="2"/>
      <c r="AG1739" s="2"/>
      <c r="AH1739" s="2"/>
      <c r="AI1739" s="2"/>
      <c r="AJ1739" s="2"/>
      <c r="AK1739" s="2"/>
      <c r="BK1739" s="2"/>
      <c r="BL1739" s="2"/>
      <c r="BN1739" s="2"/>
      <c r="BO1739" s="2"/>
    </row>
    <row r="1740" ht="12.75" customHeight="1">
      <c r="D1740" s="2"/>
      <c r="G1740" s="2"/>
      <c r="I1740" s="2"/>
      <c r="J1740" s="2"/>
      <c r="K1740" s="2"/>
      <c r="L1740" s="2"/>
      <c r="M1740" s="2"/>
      <c r="N1740" s="2"/>
      <c r="O1740" s="2"/>
      <c r="P1740" s="2"/>
      <c r="Q1740" s="2"/>
      <c r="R1740" s="2"/>
      <c r="S1740" s="2"/>
      <c r="T1740" s="2"/>
      <c r="U1740" s="2"/>
      <c r="V1740" s="2"/>
      <c r="W1740" s="2"/>
      <c r="X1740" s="2"/>
      <c r="Y1740" s="2"/>
      <c r="AB1740" s="2"/>
      <c r="AC1740" s="2"/>
      <c r="AD1740" s="2"/>
      <c r="AE1740" s="2"/>
      <c r="AF1740" s="2"/>
      <c r="AG1740" s="2"/>
      <c r="AH1740" s="2"/>
      <c r="AI1740" s="2"/>
      <c r="AJ1740" s="2"/>
      <c r="AK1740" s="2"/>
      <c r="BK1740" s="2"/>
      <c r="BL1740" s="2"/>
      <c r="BN1740" s="2"/>
      <c r="BO1740" s="2"/>
    </row>
    <row r="1741" ht="12.75" customHeight="1">
      <c r="D1741" s="2"/>
      <c r="G1741" s="2"/>
      <c r="I1741" s="2"/>
      <c r="J1741" s="2"/>
      <c r="K1741" s="2"/>
      <c r="L1741" s="2"/>
      <c r="M1741" s="2"/>
      <c r="N1741" s="2"/>
      <c r="O1741" s="2"/>
      <c r="P1741" s="2"/>
      <c r="Q1741" s="2"/>
      <c r="R1741" s="2"/>
      <c r="S1741" s="2"/>
      <c r="T1741" s="2"/>
      <c r="U1741" s="2"/>
      <c r="V1741" s="2"/>
      <c r="W1741" s="2"/>
      <c r="X1741" s="2"/>
      <c r="Y1741" s="2"/>
      <c r="AB1741" s="2"/>
      <c r="AC1741" s="2"/>
      <c r="AD1741" s="2"/>
      <c r="AE1741" s="2"/>
      <c r="AF1741" s="2"/>
      <c r="AG1741" s="2"/>
      <c r="AH1741" s="2"/>
      <c r="AI1741" s="2"/>
      <c r="AJ1741" s="2"/>
      <c r="AK1741" s="2"/>
      <c r="BK1741" s="2"/>
      <c r="BL1741" s="2"/>
      <c r="BN1741" s="2"/>
      <c r="BO1741" s="2"/>
    </row>
    <row r="1742" ht="12.75" customHeight="1">
      <c r="D1742" s="2"/>
      <c r="G1742" s="2"/>
      <c r="I1742" s="2"/>
      <c r="J1742" s="2"/>
      <c r="K1742" s="2"/>
      <c r="L1742" s="2"/>
      <c r="M1742" s="2"/>
      <c r="N1742" s="2"/>
      <c r="O1742" s="2"/>
      <c r="P1742" s="2"/>
      <c r="Q1742" s="2"/>
      <c r="R1742" s="2"/>
      <c r="S1742" s="2"/>
      <c r="T1742" s="2"/>
      <c r="U1742" s="2"/>
      <c r="V1742" s="2"/>
      <c r="W1742" s="2"/>
      <c r="X1742" s="2"/>
      <c r="Y1742" s="2"/>
      <c r="AB1742" s="2"/>
      <c r="AC1742" s="2"/>
      <c r="AD1742" s="2"/>
      <c r="AE1742" s="2"/>
      <c r="AF1742" s="2"/>
      <c r="AG1742" s="2"/>
      <c r="AH1742" s="2"/>
      <c r="AI1742" s="2"/>
      <c r="AJ1742" s="2"/>
      <c r="AK1742" s="2"/>
      <c r="BK1742" s="2"/>
      <c r="BL1742" s="2"/>
      <c r="BN1742" s="2"/>
      <c r="BO1742" s="2"/>
    </row>
    <row r="1743" ht="12.75" customHeight="1">
      <c r="D1743" s="2"/>
      <c r="G1743" s="2"/>
      <c r="I1743" s="2"/>
      <c r="J1743" s="2"/>
      <c r="K1743" s="2"/>
      <c r="L1743" s="2"/>
      <c r="M1743" s="2"/>
      <c r="N1743" s="2"/>
      <c r="O1743" s="2"/>
      <c r="P1743" s="2"/>
      <c r="Q1743" s="2"/>
      <c r="R1743" s="2"/>
      <c r="S1743" s="2"/>
      <c r="T1743" s="2"/>
      <c r="U1743" s="2"/>
      <c r="V1743" s="2"/>
      <c r="W1743" s="2"/>
      <c r="X1743" s="2"/>
      <c r="Y1743" s="2"/>
      <c r="AB1743" s="2"/>
      <c r="AC1743" s="2"/>
      <c r="AD1743" s="2"/>
      <c r="AE1743" s="2"/>
      <c r="AF1743" s="2"/>
      <c r="AG1743" s="2"/>
      <c r="AH1743" s="2"/>
      <c r="AI1743" s="2"/>
      <c r="AJ1743" s="2"/>
      <c r="AK1743" s="2"/>
      <c r="BK1743" s="2"/>
      <c r="BL1743" s="2"/>
      <c r="BN1743" s="2"/>
      <c r="BO1743" s="2"/>
    </row>
    <row r="1744" ht="12.75" customHeight="1">
      <c r="D1744" s="2"/>
      <c r="G1744" s="2"/>
      <c r="I1744" s="2"/>
      <c r="J1744" s="2"/>
      <c r="K1744" s="2"/>
      <c r="L1744" s="2"/>
      <c r="M1744" s="2"/>
      <c r="N1744" s="2"/>
      <c r="O1744" s="2"/>
      <c r="P1744" s="2"/>
      <c r="Q1744" s="2"/>
      <c r="R1744" s="2"/>
      <c r="S1744" s="2"/>
      <c r="T1744" s="2"/>
      <c r="U1744" s="2"/>
      <c r="V1744" s="2"/>
      <c r="W1744" s="2"/>
      <c r="X1744" s="2"/>
      <c r="Y1744" s="2"/>
      <c r="AB1744" s="2"/>
      <c r="AC1744" s="2"/>
      <c r="AD1744" s="2"/>
      <c r="AE1744" s="2"/>
      <c r="AF1744" s="2"/>
      <c r="AG1744" s="2"/>
      <c r="AH1744" s="2"/>
      <c r="AI1744" s="2"/>
      <c r="AJ1744" s="2"/>
      <c r="AK1744" s="2"/>
      <c r="BK1744" s="2"/>
      <c r="BL1744" s="2"/>
      <c r="BN1744" s="2"/>
      <c r="BO1744" s="2"/>
    </row>
    <row r="1745" ht="12.75" customHeight="1">
      <c r="D1745" s="2"/>
      <c r="G1745" s="2"/>
      <c r="I1745" s="2"/>
      <c r="J1745" s="2"/>
      <c r="K1745" s="2"/>
      <c r="L1745" s="2"/>
      <c r="M1745" s="2"/>
      <c r="N1745" s="2"/>
      <c r="O1745" s="2"/>
      <c r="P1745" s="2"/>
      <c r="Q1745" s="2"/>
      <c r="R1745" s="2"/>
      <c r="S1745" s="2"/>
      <c r="T1745" s="2"/>
      <c r="U1745" s="2"/>
      <c r="V1745" s="2"/>
      <c r="W1745" s="2"/>
      <c r="X1745" s="2"/>
      <c r="Y1745" s="2"/>
      <c r="AB1745" s="2"/>
      <c r="AC1745" s="2"/>
      <c r="AD1745" s="2"/>
      <c r="AE1745" s="2"/>
      <c r="AF1745" s="2"/>
      <c r="AG1745" s="2"/>
      <c r="AH1745" s="2"/>
      <c r="AI1745" s="2"/>
      <c r="AJ1745" s="2"/>
      <c r="AK1745" s="2"/>
      <c r="BK1745" s="2"/>
      <c r="BL1745" s="2"/>
      <c r="BN1745" s="2"/>
      <c r="BO1745" s="2"/>
    </row>
    <row r="1746" ht="12.75" customHeight="1">
      <c r="D1746" s="2"/>
      <c r="G1746" s="2"/>
      <c r="I1746" s="2"/>
      <c r="J1746" s="2"/>
      <c r="K1746" s="2"/>
      <c r="L1746" s="2"/>
      <c r="M1746" s="2"/>
      <c r="N1746" s="2"/>
      <c r="O1746" s="2"/>
      <c r="P1746" s="2"/>
      <c r="Q1746" s="2"/>
      <c r="R1746" s="2"/>
      <c r="S1746" s="2"/>
      <c r="T1746" s="2"/>
      <c r="U1746" s="2"/>
      <c r="V1746" s="2"/>
      <c r="W1746" s="2"/>
      <c r="X1746" s="2"/>
      <c r="Y1746" s="2"/>
      <c r="AB1746" s="2"/>
      <c r="AC1746" s="2"/>
      <c r="AD1746" s="2"/>
      <c r="AE1746" s="2"/>
      <c r="AF1746" s="2"/>
      <c r="AG1746" s="2"/>
      <c r="AH1746" s="2"/>
      <c r="AI1746" s="2"/>
      <c r="AJ1746" s="2"/>
      <c r="AK1746" s="2"/>
      <c r="BK1746" s="2"/>
      <c r="BL1746" s="2"/>
      <c r="BN1746" s="2"/>
      <c r="BO1746" s="2"/>
    </row>
    <row r="1747" ht="12.75" customHeight="1">
      <c r="D1747" s="2"/>
      <c r="G1747" s="2"/>
      <c r="I1747" s="2"/>
      <c r="J1747" s="2"/>
      <c r="K1747" s="2"/>
      <c r="L1747" s="2"/>
      <c r="M1747" s="2"/>
      <c r="N1747" s="2"/>
      <c r="O1747" s="2"/>
      <c r="P1747" s="2"/>
      <c r="Q1747" s="2"/>
      <c r="R1747" s="2"/>
      <c r="S1747" s="2"/>
      <c r="T1747" s="2"/>
      <c r="U1747" s="2"/>
      <c r="V1747" s="2"/>
      <c r="W1747" s="2"/>
      <c r="X1747" s="2"/>
      <c r="Y1747" s="2"/>
      <c r="AB1747" s="2"/>
      <c r="AC1747" s="2"/>
      <c r="AD1747" s="2"/>
      <c r="AE1747" s="2"/>
      <c r="AF1747" s="2"/>
      <c r="AG1747" s="2"/>
      <c r="AH1747" s="2"/>
      <c r="AI1747" s="2"/>
      <c r="AJ1747" s="2"/>
      <c r="AK1747" s="2"/>
      <c r="BK1747" s="2"/>
      <c r="BL1747" s="2"/>
      <c r="BN1747" s="2"/>
      <c r="BO1747" s="2"/>
    </row>
    <row r="1748" ht="12.75" customHeight="1">
      <c r="D1748" s="2"/>
      <c r="G1748" s="2"/>
      <c r="I1748" s="2"/>
      <c r="J1748" s="2"/>
      <c r="K1748" s="2"/>
      <c r="L1748" s="2"/>
      <c r="M1748" s="2"/>
      <c r="N1748" s="2"/>
      <c r="O1748" s="2"/>
      <c r="P1748" s="2"/>
      <c r="Q1748" s="2"/>
      <c r="R1748" s="2"/>
      <c r="S1748" s="2"/>
      <c r="T1748" s="2"/>
      <c r="U1748" s="2"/>
      <c r="V1748" s="2"/>
      <c r="W1748" s="2"/>
      <c r="X1748" s="2"/>
      <c r="Y1748" s="2"/>
      <c r="AB1748" s="2"/>
      <c r="AC1748" s="2"/>
      <c r="AD1748" s="2"/>
      <c r="AE1748" s="2"/>
      <c r="AF1748" s="2"/>
      <c r="AG1748" s="2"/>
      <c r="AH1748" s="2"/>
      <c r="AI1748" s="2"/>
      <c r="AJ1748" s="2"/>
      <c r="AK1748" s="2"/>
      <c r="BK1748" s="2"/>
      <c r="BL1748" s="2"/>
      <c r="BN1748" s="2"/>
      <c r="BO1748" s="2"/>
    </row>
    <row r="1749" ht="12.75" customHeight="1">
      <c r="D1749" s="2"/>
      <c r="G1749" s="2"/>
      <c r="I1749" s="2"/>
      <c r="J1749" s="2"/>
      <c r="K1749" s="2"/>
      <c r="L1749" s="2"/>
      <c r="M1749" s="2"/>
      <c r="N1749" s="2"/>
      <c r="O1749" s="2"/>
      <c r="P1749" s="2"/>
      <c r="Q1749" s="2"/>
      <c r="R1749" s="2"/>
      <c r="S1749" s="2"/>
      <c r="T1749" s="2"/>
      <c r="U1749" s="2"/>
      <c r="V1749" s="2"/>
      <c r="W1749" s="2"/>
      <c r="X1749" s="2"/>
      <c r="Y1749" s="2"/>
      <c r="AB1749" s="2"/>
      <c r="AC1749" s="2"/>
      <c r="AD1749" s="2"/>
      <c r="AE1749" s="2"/>
      <c r="AF1749" s="2"/>
      <c r="AG1749" s="2"/>
      <c r="AH1749" s="2"/>
      <c r="AI1749" s="2"/>
      <c r="AJ1749" s="2"/>
      <c r="AK1749" s="2"/>
      <c r="BK1749" s="2"/>
      <c r="BL1749" s="2"/>
      <c r="BN1749" s="2"/>
      <c r="BO1749" s="2"/>
    </row>
    <row r="1750" ht="12.75" customHeight="1">
      <c r="D1750" s="2"/>
      <c r="G1750" s="2"/>
      <c r="I1750" s="2"/>
      <c r="J1750" s="2"/>
      <c r="K1750" s="2"/>
      <c r="L1750" s="2"/>
      <c r="M1750" s="2"/>
      <c r="N1750" s="2"/>
      <c r="O1750" s="2"/>
      <c r="P1750" s="2"/>
      <c r="Q1750" s="2"/>
      <c r="R1750" s="2"/>
      <c r="S1750" s="2"/>
      <c r="T1750" s="2"/>
      <c r="U1750" s="2"/>
      <c r="V1750" s="2"/>
      <c r="W1750" s="2"/>
      <c r="X1750" s="2"/>
      <c r="Y1750" s="2"/>
      <c r="AB1750" s="2"/>
      <c r="AC1750" s="2"/>
      <c r="AD1750" s="2"/>
      <c r="AE1750" s="2"/>
      <c r="AF1750" s="2"/>
      <c r="AG1750" s="2"/>
      <c r="AH1750" s="2"/>
      <c r="AI1750" s="2"/>
      <c r="AJ1750" s="2"/>
      <c r="AK1750" s="2"/>
      <c r="BK1750" s="2"/>
      <c r="BL1750" s="2"/>
      <c r="BN1750" s="2"/>
      <c r="BO1750" s="2"/>
    </row>
    <row r="1751" ht="12.75" customHeight="1">
      <c r="D1751" s="2"/>
      <c r="G1751" s="2"/>
      <c r="I1751" s="2"/>
      <c r="J1751" s="2"/>
      <c r="K1751" s="2"/>
      <c r="L1751" s="2"/>
      <c r="M1751" s="2"/>
      <c r="N1751" s="2"/>
      <c r="O1751" s="2"/>
      <c r="P1751" s="2"/>
      <c r="Q1751" s="2"/>
      <c r="R1751" s="2"/>
      <c r="S1751" s="2"/>
      <c r="T1751" s="2"/>
      <c r="U1751" s="2"/>
      <c r="V1751" s="2"/>
      <c r="W1751" s="2"/>
      <c r="X1751" s="2"/>
      <c r="Y1751" s="2"/>
      <c r="AB1751" s="2"/>
      <c r="AC1751" s="2"/>
      <c r="AD1751" s="2"/>
      <c r="AE1751" s="2"/>
      <c r="AF1751" s="2"/>
      <c r="AG1751" s="2"/>
      <c r="AH1751" s="2"/>
      <c r="AI1751" s="2"/>
      <c r="AJ1751" s="2"/>
      <c r="AK1751" s="2"/>
      <c r="BK1751" s="2"/>
      <c r="BL1751" s="2"/>
      <c r="BN1751" s="2"/>
      <c r="BO1751" s="2"/>
    </row>
    <row r="1752" ht="12.75" customHeight="1">
      <c r="D1752" s="2"/>
      <c r="G1752" s="2"/>
      <c r="I1752" s="2"/>
      <c r="J1752" s="2"/>
      <c r="K1752" s="2"/>
      <c r="L1752" s="2"/>
      <c r="M1752" s="2"/>
      <c r="N1752" s="2"/>
      <c r="O1752" s="2"/>
      <c r="P1752" s="2"/>
      <c r="Q1752" s="2"/>
      <c r="R1752" s="2"/>
      <c r="S1752" s="2"/>
      <c r="T1752" s="2"/>
      <c r="U1752" s="2"/>
      <c r="V1752" s="2"/>
      <c r="W1752" s="2"/>
      <c r="X1752" s="2"/>
      <c r="Y1752" s="2"/>
      <c r="AB1752" s="2"/>
      <c r="AC1752" s="2"/>
      <c r="AD1752" s="2"/>
      <c r="AE1752" s="2"/>
      <c r="AF1752" s="2"/>
      <c r="AG1752" s="2"/>
      <c r="AH1752" s="2"/>
      <c r="AI1752" s="2"/>
      <c r="AJ1752" s="2"/>
      <c r="AK1752" s="2"/>
      <c r="BK1752" s="2"/>
      <c r="BL1752" s="2"/>
      <c r="BN1752" s="2"/>
      <c r="BO1752" s="2"/>
    </row>
    <row r="1753" ht="12.75" customHeight="1">
      <c r="D1753" s="2"/>
      <c r="G1753" s="2"/>
      <c r="I1753" s="2"/>
      <c r="J1753" s="2"/>
      <c r="K1753" s="2"/>
      <c r="L1753" s="2"/>
      <c r="M1753" s="2"/>
      <c r="N1753" s="2"/>
      <c r="O1753" s="2"/>
      <c r="P1753" s="2"/>
      <c r="Q1753" s="2"/>
      <c r="R1753" s="2"/>
      <c r="S1753" s="2"/>
      <c r="T1753" s="2"/>
      <c r="U1753" s="2"/>
      <c r="V1753" s="2"/>
      <c r="W1753" s="2"/>
      <c r="X1753" s="2"/>
      <c r="Y1753" s="2"/>
      <c r="AB1753" s="2"/>
      <c r="AC1753" s="2"/>
      <c r="AD1753" s="2"/>
      <c r="AE1753" s="2"/>
      <c r="AF1753" s="2"/>
      <c r="AG1753" s="2"/>
      <c r="AH1753" s="2"/>
      <c r="AI1753" s="2"/>
      <c r="AJ1753" s="2"/>
      <c r="AK1753" s="2"/>
      <c r="BK1753" s="2"/>
      <c r="BL1753" s="2"/>
      <c r="BN1753" s="2"/>
      <c r="BO1753" s="2"/>
    </row>
    <row r="1754" ht="12.75" customHeight="1">
      <c r="D1754" s="2"/>
      <c r="G1754" s="2"/>
      <c r="I1754" s="2"/>
      <c r="J1754" s="2"/>
      <c r="K1754" s="2"/>
      <c r="L1754" s="2"/>
      <c r="M1754" s="2"/>
      <c r="N1754" s="2"/>
      <c r="O1754" s="2"/>
      <c r="P1754" s="2"/>
      <c r="Q1754" s="2"/>
      <c r="R1754" s="2"/>
      <c r="S1754" s="2"/>
      <c r="T1754" s="2"/>
      <c r="U1754" s="2"/>
      <c r="V1754" s="2"/>
      <c r="W1754" s="2"/>
      <c r="X1754" s="2"/>
      <c r="Y1754" s="2"/>
      <c r="AB1754" s="2"/>
      <c r="AC1754" s="2"/>
      <c r="AD1754" s="2"/>
      <c r="AE1754" s="2"/>
      <c r="AF1754" s="2"/>
      <c r="AG1754" s="2"/>
      <c r="AH1754" s="2"/>
      <c r="AI1754" s="2"/>
      <c r="AJ1754" s="2"/>
      <c r="AK1754" s="2"/>
      <c r="BK1754" s="2"/>
      <c r="BL1754" s="2"/>
      <c r="BN1754" s="2"/>
      <c r="BO1754" s="2"/>
    </row>
    <row r="1755" ht="12.75" customHeight="1">
      <c r="D1755" s="2"/>
      <c r="G1755" s="2"/>
      <c r="I1755" s="2"/>
      <c r="J1755" s="2"/>
      <c r="K1755" s="2"/>
      <c r="L1755" s="2"/>
      <c r="M1755" s="2"/>
      <c r="N1755" s="2"/>
      <c r="O1755" s="2"/>
      <c r="P1755" s="2"/>
      <c r="Q1755" s="2"/>
      <c r="R1755" s="2"/>
      <c r="S1755" s="2"/>
      <c r="T1755" s="2"/>
      <c r="U1755" s="2"/>
      <c r="V1755" s="2"/>
      <c r="W1755" s="2"/>
      <c r="X1755" s="2"/>
      <c r="Y1755" s="2"/>
      <c r="AB1755" s="2"/>
      <c r="AC1755" s="2"/>
      <c r="AD1755" s="2"/>
      <c r="AE1755" s="2"/>
      <c r="AF1755" s="2"/>
      <c r="AG1755" s="2"/>
      <c r="AH1755" s="2"/>
      <c r="AI1755" s="2"/>
      <c r="AJ1755" s="2"/>
      <c r="AK1755" s="2"/>
      <c r="BK1755" s="2"/>
      <c r="BL1755" s="2"/>
      <c r="BN1755" s="2"/>
      <c r="BO1755" s="2"/>
    </row>
    <row r="1756" ht="12.75" customHeight="1">
      <c r="D1756" s="2"/>
      <c r="G1756" s="2"/>
      <c r="I1756" s="2"/>
      <c r="J1756" s="2"/>
      <c r="K1756" s="2"/>
      <c r="L1756" s="2"/>
      <c r="M1756" s="2"/>
      <c r="N1756" s="2"/>
      <c r="O1756" s="2"/>
      <c r="P1756" s="2"/>
      <c r="Q1756" s="2"/>
      <c r="R1756" s="2"/>
      <c r="S1756" s="2"/>
      <c r="T1756" s="2"/>
      <c r="U1756" s="2"/>
      <c r="V1756" s="2"/>
      <c r="W1756" s="2"/>
      <c r="X1756" s="2"/>
      <c r="Y1756" s="2"/>
      <c r="AB1756" s="2"/>
      <c r="AC1756" s="2"/>
      <c r="AD1756" s="2"/>
      <c r="AE1756" s="2"/>
      <c r="AF1756" s="2"/>
      <c r="AG1756" s="2"/>
      <c r="AH1756" s="2"/>
      <c r="AI1756" s="2"/>
      <c r="AJ1756" s="2"/>
      <c r="AK1756" s="2"/>
      <c r="BK1756" s="2"/>
      <c r="BL1756" s="2"/>
      <c r="BN1756" s="2"/>
      <c r="BO1756" s="2"/>
    </row>
    <row r="1757" ht="12.75" customHeight="1">
      <c r="D1757" s="2"/>
      <c r="G1757" s="2"/>
      <c r="I1757" s="2"/>
      <c r="J1757" s="2"/>
      <c r="K1757" s="2"/>
      <c r="L1757" s="2"/>
      <c r="M1757" s="2"/>
      <c r="N1757" s="2"/>
      <c r="O1757" s="2"/>
      <c r="P1757" s="2"/>
      <c r="Q1757" s="2"/>
      <c r="R1757" s="2"/>
      <c r="S1757" s="2"/>
      <c r="T1757" s="2"/>
      <c r="U1757" s="2"/>
      <c r="V1757" s="2"/>
      <c r="W1757" s="2"/>
      <c r="X1757" s="2"/>
      <c r="Y1757" s="2"/>
      <c r="AB1757" s="2"/>
      <c r="AC1757" s="2"/>
      <c r="AD1757" s="2"/>
      <c r="AE1757" s="2"/>
      <c r="AF1757" s="2"/>
      <c r="AG1757" s="2"/>
      <c r="AH1757" s="2"/>
      <c r="AI1757" s="2"/>
      <c r="AJ1757" s="2"/>
      <c r="AK1757" s="2"/>
      <c r="BK1757" s="2"/>
      <c r="BL1757" s="2"/>
      <c r="BN1757" s="2"/>
      <c r="BO1757" s="2"/>
    </row>
    <row r="1758" ht="12.75" customHeight="1">
      <c r="D1758" s="2"/>
      <c r="G1758" s="2"/>
      <c r="I1758" s="2"/>
      <c r="J1758" s="2"/>
      <c r="K1758" s="2"/>
      <c r="L1758" s="2"/>
      <c r="M1758" s="2"/>
      <c r="N1758" s="2"/>
      <c r="O1758" s="2"/>
      <c r="P1758" s="2"/>
      <c r="Q1758" s="2"/>
      <c r="R1758" s="2"/>
      <c r="S1758" s="2"/>
      <c r="T1758" s="2"/>
      <c r="U1758" s="2"/>
      <c r="V1758" s="2"/>
      <c r="W1758" s="2"/>
      <c r="X1758" s="2"/>
      <c r="Y1758" s="2"/>
      <c r="AB1758" s="2"/>
      <c r="AC1758" s="2"/>
      <c r="AD1758" s="2"/>
      <c r="AE1758" s="2"/>
      <c r="AF1758" s="2"/>
      <c r="AG1758" s="2"/>
      <c r="AH1758" s="2"/>
      <c r="AI1758" s="2"/>
      <c r="AJ1758" s="2"/>
      <c r="AK1758" s="2"/>
      <c r="BK1758" s="2"/>
      <c r="BL1758" s="2"/>
      <c r="BN1758" s="2"/>
      <c r="BO1758" s="2"/>
    </row>
    <row r="1759" ht="12.75" customHeight="1">
      <c r="D1759" s="2"/>
      <c r="G1759" s="2"/>
      <c r="I1759" s="2"/>
      <c r="J1759" s="2"/>
      <c r="K1759" s="2"/>
      <c r="L1759" s="2"/>
      <c r="M1759" s="2"/>
      <c r="N1759" s="2"/>
      <c r="O1759" s="2"/>
      <c r="P1759" s="2"/>
      <c r="Q1759" s="2"/>
      <c r="R1759" s="2"/>
      <c r="S1759" s="2"/>
      <c r="T1759" s="2"/>
      <c r="U1759" s="2"/>
      <c r="V1759" s="2"/>
      <c r="W1759" s="2"/>
      <c r="X1759" s="2"/>
      <c r="Y1759" s="2"/>
      <c r="AB1759" s="2"/>
      <c r="AC1759" s="2"/>
      <c r="AD1759" s="2"/>
      <c r="AE1759" s="2"/>
      <c r="AF1759" s="2"/>
      <c r="AG1759" s="2"/>
      <c r="AH1759" s="2"/>
      <c r="AI1759" s="2"/>
      <c r="AJ1759" s="2"/>
      <c r="AK1759" s="2"/>
      <c r="BK1759" s="2"/>
      <c r="BL1759" s="2"/>
      <c r="BN1759" s="2"/>
      <c r="BO1759" s="2"/>
    </row>
    <row r="1760" ht="12.75" customHeight="1">
      <c r="D1760" s="2"/>
      <c r="G1760" s="2"/>
      <c r="I1760" s="2"/>
      <c r="J1760" s="2"/>
      <c r="K1760" s="2"/>
      <c r="L1760" s="2"/>
      <c r="M1760" s="2"/>
      <c r="N1760" s="2"/>
      <c r="O1760" s="2"/>
      <c r="P1760" s="2"/>
      <c r="Q1760" s="2"/>
      <c r="R1760" s="2"/>
      <c r="S1760" s="2"/>
      <c r="T1760" s="2"/>
      <c r="U1760" s="2"/>
      <c r="V1760" s="2"/>
      <c r="W1760" s="2"/>
      <c r="X1760" s="2"/>
      <c r="Y1760" s="2"/>
      <c r="AB1760" s="2"/>
      <c r="AC1760" s="2"/>
      <c r="AD1760" s="2"/>
      <c r="AE1760" s="2"/>
      <c r="AF1760" s="2"/>
      <c r="AG1760" s="2"/>
      <c r="AH1760" s="2"/>
      <c r="AI1760" s="2"/>
      <c r="AJ1760" s="2"/>
      <c r="AK1760" s="2"/>
      <c r="BK1760" s="2"/>
      <c r="BL1760" s="2"/>
      <c r="BN1760" s="2"/>
      <c r="BO1760" s="2"/>
    </row>
    <row r="1761" ht="12.75" customHeight="1">
      <c r="D1761" s="2"/>
      <c r="G1761" s="2"/>
      <c r="I1761" s="2"/>
      <c r="J1761" s="2"/>
      <c r="K1761" s="2"/>
      <c r="L1761" s="2"/>
      <c r="M1761" s="2"/>
      <c r="N1761" s="2"/>
      <c r="O1761" s="2"/>
      <c r="P1761" s="2"/>
      <c r="Q1761" s="2"/>
      <c r="R1761" s="2"/>
      <c r="S1761" s="2"/>
      <c r="T1761" s="2"/>
      <c r="U1761" s="2"/>
      <c r="V1761" s="2"/>
      <c r="W1761" s="2"/>
      <c r="X1761" s="2"/>
      <c r="Y1761" s="2"/>
      <c r="AB1761" s="2"/>
      <c r="AC1761" s="2"/>
      <c r="AD1761" s="2"/>
      <c r="AE1761" s="2"/>
      <c r="AF1761" s="2"/>
      <c r="AG1761" s="2"/>
      <c r="AH1761" s="2"/>
      <c r="AI1761" s="2"/>
      <c r="AJ1761" s="2"/>
      <c r="AK1761" s="2"/>
      <c r="BK1761" s="2"/>
      <c r="BL1761" s="2"/>
      <c r="BN1761" s="2"/>
      <c r="BO1761" s="2"/>
    </row>
    <row r="1762" ht="12.75" customHeight="1">
      <c r="D1762" s="2"/>
      <c r="G1762" s="2"/>
      <c r="I1762" s="2"/>
      <c r="J1762" s="2"/>
      <c r="K1762" s="2"/>
      <c r="L1762" s="2"/>
      <c r="M1762" s="2"/>
      <c r="N1762" s="2"/>
      <c r="O1762" s="2"/>
      <c r="P1762" s="2"/>
      <c r="Q1762" s="2"/>
      <c r="R1762" s="2"/>
      <c r="S1762" s="2"/>
      <c r="T1762" s="2"/>
      <c r="U1762" s="2"/>
      <c r="V1762" s="2"/>
      <c r="W1762" s="2"/>
      <c r="X1762" s="2"/>
      <c r="Y1762" s="2"/>
      <c r="AB1762" s="2"/>
      <c r="AC1762" s="2"/>
      <c r="AD1762" s="2"/>
      <c r="AE1762" s="2"/>
      <c r="AF1762" s="2"/>
      <c r="AG1762" s="2"/>
      <c r="AH1762" s="2"/>
      <c r="AI1762" s="2"/>
      <c r="AJ1762" s="2"/>
      <c r="AK1762" s="2"/>
      <c r="BK1762" s="2"/>
      <c r="BL1762" s="2"/>
      <c r="BN1762" s="2"/>
      <c r="BO1762" s="2"/>
    </row>
    <row r="1763" ht="12.75" customHeight="1">
      <c r="D1763" s="2"/>
      <c r="G1763" s="2"/>
      <c r="I1763" s="2"/>
      <c r="J1763" s="2"/>
      <c r="K1763" s="2"/>
      <c r="L1763" s="2"/>
      <c r="M1763" s="2"/>
      <c r="N1763" s="2"/>
      <c r="O1763" s="2"/>
      <c r="P1763" s="2"/>
      <c r="Q1763" s="2"/>
      <c r="R1763" s="2"/>
      <c r="S1763" s="2"/>
      <c r="T1763" s="2"/>
      <c r="U1763" s="2"/>
      <c r="V1763" s="2"/>
      <c r="W1763" s="2"/>
      <c r="X1763" s="2"/>
      <c r="Y1763" s="2"/>
      <c r="AB1763" s="2"/>
      <c r="AC1763" s="2"/>
      <c r="AD1763" s="2"/>
      <c r="AE1763" s="2"/>
      <c r="AF1763" s="2"/>
      <c r="AG1763" s="2"/>
      <c r="AH1763" s="2"/>
      <c r="AI1763" s="2"/>
      <c r="AJ1763" s="2"/>
      <c r="AK1763" s="2"/>
      <c r="BK1763" s="2"/>
      <c r="BL1763" s="2"/>
      <c r="BN1763" s="2"/>
      <c r="BO1763" s="2"/>
    </row>
    <row r="1764" ht="12.75" customHeight="1">
      <c r="D1764" s="2"/>
      <c r="G1764" s="2"/>
      <c r="I1764" s="2"/>
      <c r="J1764" s="2"/>
      <c r="K1764" s="2"/>
      <c r="L1764" s="2"/>
      <c r="M1764" s="2"/>
      <c r="N1764" s="2"/>
      <c r="O1764" s="2"/>
      <c r="P1764" s="2"/>
      <c r="Q1764" s="2"/>
      <c r="R1764" s="2"/>
      <c r="S1764" s="2"/>
      <c r="T1764" s="2"/>
      <c r="U1764" s="2"/>
      <c r="V1764" s="2"/>
      <c r="W1764" s="2"/>
      <c r="X1764" s="2"/>
      <c r="Y1764" s="2"/>
      <c r="AB1764" s="2"/>
      <c r="AC1764" s="2"/>
      <c r="AD1764" s="2"/>
      <c r="AE1764" s="2"/>
      <c r="AF1764" s="2"/>
      <c r="AG1764" s="2"/>
      <c r="AH1764" s="2"/>
      <c r="AI1764" s="2"/>
      <c r="AJ1764" s="2"/>
      <c r="AK1764" s="2"/>
      <c r="BK1764" s="2"/>
      <c r="BL1764" s="2"/>
      <c r="BN1764" s="2"/>
      <c r="BO1764" s="2"/>
    </row>
    <row r="1765" ht="12.75" customHeight="1">
      <c r="D1765" s="2"/>
      <c r="G1765" s="2"/>
      <c r="I1765" s="2"/>
      <c r="J1765" s="2"/>
      <c r="K1765" s="2"/>
      <c r="L1765" s="2"/>
      <c r="M1765" s="2"/>
      <c r="N1765" s="2"/>
      <c r="O1765" s="2"/>
      <c r="P1765" s="2"/>
      <c r="Q1765" s="2"/>
      <c r="R1765" s="2"/>
      <c r="S1765" s="2"/>
      <c r="T1765" s="2"/>
      <c r="U1765" s="2"/>
      <c r="V1765" s="2"/>
      <c r="W1765" s="2"/>
      <c r="X1765" s="2"/>
      <c r="Y1765" s="2"/>
      <c r="AB1765" s="2"/>
      <c r="AC1765" s="2"/>
      <c r="AD1765" s="2"/>
      <c r="AE1765" s="2"/>
      <c r="AF1765" s="2"/>
      <c r="AG1765" s="2"/>
      <c r="AH1765" s="2"/>
      <c r="AI1765" s="2"/>
      <c r="AJ1765" s="2"/>
      <c r="AK1765" s="2"/>
      <c r="BK1765" s="2"/>
      <c r="BL1765" s="2"/>
      <c r="BN1765" s="2"/>
      <c r="BO1765" s="2"/>
    </row>
    <row r="1766" ht="12.75" customHeight="1">
      <c r="D1766" s="2"/>
      <c r="G1766" s="2"/>
      <c r="I1766" s="2"/>
      <c r="J1766" s="2"/>
      <c r="K1766" s="2"/>
      <c r="L1766" s="2"/>
      <c r="M1766" s="2"/>
      <c r="N1766" s="2"/>
      <c r="O1766" s="2"/>
      <c r="P1766" s="2"/>
      <c r="Q1766" s="2"/>
      <c r="R1766" s="2"/>
      <c r="S1766" s="2"/>
      <c r="T1766" s="2"/>
      <c r="U1766" s="2"/>
      <c r="V1766" s="2"/>
      <c r="W1766" s="2"/>
      <c r="X1766" s="2"/>
      <c r="Y1766" s="2"/>
      <c r="AB1766" s="2"/>
      <c r="AC1766" s="2"/>
      <c r="AD1766" s="2"/>
      <c r="AE1766" s="2"/>
      <c r="AF1766" s="2"/>
      <c r="AG1766" s="2"/>
      <c r="AH1766" s="2"/>
      <c r="AI1766" s="2"/>
      <c r="AJ1766" s="2"/>
      <c r="AK1766" s="2"/>
      <c r="BK1766" s="2"/>
      <c r="BL1766" s="2"/>
      <c r="BN1766" s="2"/>
      <c r="BO1766" s="2"/>
    </row>
    <row r="1767" ht="12.75" customHeight="1">
      <c r="D1767" s="2"/>
      <c r="G1767" s="2"/>
      <c r="I1767" s="2"/>
      <c r="J1767" s="2"/>
      <c r="K1767" s="2"/>
      <c r="L1767" s="2"/>
      <c r="M1767" s="2"/>
      <c r="N1767" s="2"/>
      <c r="O1767" s="2"/>
      <c r="P1767" s="2"/>
      <c r="Q1767" s="2"/>
      <c r="R1767" s="2"/>
      <c r="S1767" s="2"/>
      <c r="T1767" s="2"/>
      <c r="U1767" s="2"/>
      <c r="V1767" s="2"/>
      <c r="W1767" s="2"/>
      <c r="X1767" s="2"/>
      <c r="Y1767" s="2"/>
      <c r="AB1767" s="2"/>
      <c r="AC1767" s="2"/>
      <c r="AD1767" s="2"/>
      <c r="AE1767" s="2"/>
      <c r="AF1767" s="2"/>
      <c r="AG1767" s="2"/>
      <c r="AH1767" s="2"/>
      <c r="AI1767" s="2"/>
      <c r="AJ1767" s="2"/>
      <c r="AK1767" s="2"/>
      <c r="BK1767" s="2"/>
      <c r="BL1767" s="2"/>
      <c r="BN1767" s="2"/>
      <c r="BO1767" s="2"/>
    </row>
    <row r="1768" ht="12.75" customHeight="1">
      <c r="D1768" s="2"/>
      <c r="G1768" s="2"/>
      <c r="I1768" s="2"/>
      <c r="J1768" s="2"/>
      <c r="K1768" s="2"/>
      <c r="L1768" s="2"/>
      <c r="M1768" s="2"/>
      <c r="N1768" s="2"/>
      <c r="O1768" s="2"/>
      <c r="P1768" s="2"/>
      <c r="Q1768" s="2"/>
      <c r="R1768" s="2"/>
      <c r="S1768" s="2"/>
      <c r="T1768" s="2"/>
      <c r="U1768" s="2"/>
      <c r="V1768" s="2"/>
      <c r="W1768" s="2"/>
      <c r="X1768" s="2"/>
      <c r="Y1768" s="2"/>
      <c r="AB1768" s="2"/>
      <c r="AC1768" s="2"/>
      <c r="AD1768" s="2"/>
      <c r="AE1768" s="2"/>
      <c r="AF1768" s="2"/>
      <c r="AG1768" s="2"/>
      <c r="AH1768" s="2"/>
      <c r="AI1768" s="2"/>
      <c r="AJ1768" s="2"/>
      <c r="AK1768" s="2"/>
      <c r="BK1768" s="2"/>
      <c r="BL1768" s="2"/>
      <c r="BN1768" s="2"/>
      <c r="BO1768" s="2"/>
    </row>
    <row r="1769" ht="12.75" customHeight="1">
      <c r="D1769" s="2"/>
      <c r="G1769" s="2"/>
      <c r="I1769" s="2"/>
      <c r="J1769" s="2"/>
      <c r="K1769" s="2"/>
      <c r="L1769" s="2"/>
      <c r="M1769" s="2"/>
      <c r="N1769" s="2"/>
      <c r="O1769" s="2"/>
      <c r="P1769" s="2"/>
      <c r="Q1769" s="2"/>
      <c r="R1769" s="2"/>
      <c r="S1769" s="2"/>
      <c r="T1769" s="2"/>
      <c r="U1769" s="2"/>
      <c r="V1769" s="2"/>
      <c r="W1769" s="2"/>
      <c r="X1769" s="2"/>
      <c r="Y1769" s="2"/>
      <c r="AB1769" s="2"/>
      <c r="AC1769" s="2"/>
      <c r="AD1769" s="2"/>
      <c r="AE1769" s="2"/>
      <c r="AF1769" s="2"/>
      <c r="AG1769" s="2"/>
      <c r="AH1769" s="2"/>
      <c r="AI1769" s="2"/>
      <c r="AJ1769" s="2"/>
      <c r="AK1769" s="2"/>
      <c r="BK1769" s="2"/>
      <c r="BL1769" s="2"/>
      <c r="BN1769" s="2"/>
      <c r="BO1769" s="2"/>
    </row>
    <row r="1770" ht="12.75" customHeight="1">
      <c r="D1770" s="2"/>
      <c r="G1770" s="2"/>
      <c r="I1770" s="2"/>
      <c r="J1770" s="2"/>
      <c r="K1770" s="2"/>
      <c r="L1770" s="2"/>
      <c r="M1770" s="2"/>
      <c r="N1770" s="2"/>
      <c r="O1770" s="2"/>
      <c r="P1770" s="2"/>
      <c r="Q1770" s="2"/>
      <c r="R1770" s="2"/>
      <c r="S1770" s="2"/>
      <c r="T1770" s="2"/>
      <c r="U1770" s="2"/>
      <c r="V1770" s="2"/>
      <c r="W1770" s="2"/>
      <c r="X1770" s="2"/>
      <c r="Y1770" s="2"/>
      <c r="AB1770" s="2"/>
      <c r="AC1770" s="2"/>
      <c r="AD1770" s="2"/>
      <c r="AE1770" s="2"/>
      <c r="AF1770" s="2"/>
      <c r="AG1770" s="2"/>
      <c r="AH1770" s="2"/>
      <c r="AI1770" s="2"/>
      <c r="AJ1770" s="2"/>
      <c r="AK1770" s="2"/>
      <c r="BK1770" s="2"/>
      <c r="BL1770" s="2"/>
      <c r="BN1770" s="2"/>
      <c r="BO1770" s="2"/>
    </row>
    <row r="1771" ht="12.75" customHeight="1">
      <c r="D1771" s="2"/>
      <c r="G1771" s="2"/>
      <c r="I1771" s="2"/>
      <c r="J1771" s="2"/>
      <c r="K1771" s="2"/>
      <c r="L1771" s="2"/>
      <c r="M1771" s="2"/>
      <c r="N1771" s="2"/>
      <c r="O1771" s="2"/>
      <c r="P1771" s="2"/>
      <c r="Q1771" s="2"/>
      <c r="R1771" s="2"/>
      <c r="S1771" s="2"/>
      <c r="T1771" s="2"/>
      <c r="U1771" s="2"/>
      <c r="V1771" s="2"/>
      <c r="W1771" s="2"/>
      <c r="X1771" s="2"/>
      <c r="Y1771" s="2"/>
      <c r="AB1771" s="2"/>
      <c r="AC1771" s="2"/>
      <c r="AD1771" s="2"/>
      <c r="AE1771" s="2"/>
      <c r="AF1771" s="2"/>
      <c r="AG1771" s="2"/>
      <c r="AH1771" s="2"/>
      <c r="AI1771" s="2"/>
      <c r="AJ1771" s="2"/>
      <c r="AK1771" s="2"/>
      <c r="BK1771" s="2"/>
      <c r="BL1771" s="2"/>
      <c r="BN1771" s="2"/>
      <c r="BO1771" s="2"/>
    </row>
    <row r="1772" ht="12.75" customHeight="1">
      <c r="D1772" s="2"/>
      <c r="G1772" s="2"/>
      <c r="I1772" s="2"/>
      <c r="J1772" s="2"/>
      <c r="K1772" s="2"/>
      <c r="L1772" s="2"/>
      <c r="M1772" s="2"/>
      <c r="N1772" s="2"/>
      <c r="O1772" s="2"/>
      <c r="P1772" s="2"/>
      <c r="Q1772" s="2"/>
      <c r="R1772" s="2"/>
      <c r="S1772" s="2"/>
      <c r="T1772" s="2"/>
      <c r="U1772" s="2"/>
      <c r="V1772" s="2"/>
      <c r="W1772" s="2"/>
      <c r="X1772" s="2"/>
      <c r="Y1772" s="2"/>
      <c r="AB1772" s="2"/>
      <c r="AC1772" s="2"/>
      <c r="AD1772" s="2"/>
      <c r="AE1772" s="2"/>
      <c r="AF1772" s="2"/>
      <c r="AG1772" s="2"/>
      <c r="AH1772" s="2"/>
      <c r="AI1772" s="2"/>
      <c r="AJ1772" s="2"/>
      <c r="AK1772" s="2"/>
      <c r="BK1772" s="2"/>
      <c r="BL1772" s="2"/>
      <c r="BN1772" s="2"/>
      <c r="BO1772" s="2"/>
    </row>
    <row r="1773" ht="12.75" customHeight="1">
      <c r="D1773" s="2"/>
      <c r="G1773" s="2"/>
      <c r="I1773" s="2"/>
      <c r="J1773" s="2"/>
      <c r="K1773" s="2"/>
      <c r="L1773" s="2"/>
      <c r="M1773" s="2"/>
      <c r="N1773" s="2"/>
      <c r="O1773" s="2"/>
      <c r="P1773" s="2"/>
      <c r="Q1773" s="2"/>
      <c r="R1773" s="2"/>
      <c r="S1773" s="2"/>
      <c r="T1773" s="2"/>
      <c r="U1773" s="2"/>
      <c r="V1773" s="2"/>
      <c r="W1773" s="2"/>
      <c r="X1773" s="2"/>
      <c r="Y1773" s="2"/>
      <c r="AB1773" s="2"/>
      <c r="AC1773" s="2"/>
      <c r="AD1773" s="2"/>
      <c r="AE1773" s="2"/>
      <c r="AF1773" s="2"/>
      <c r="AG1773" s="2"/>
      <c r="AH1773" s="2"/>
      <c r="AI1773" s="2"/>
      <c r="AJ1773" s="2"/>
      <c r="AK1773" s="2"/>
      <c r="BK1773" s="2"/>
      <c r="BL1773" s="2"/>
      <c r="BN1773" s="2"/>
      <c r="BO1773" s="2"/>
    </row>
    <row r="1774" ht="12.75" customHeight="1">
      <c r="D1774" s="2"/>
      <c r="G1774" s="2"/>
      <c r="I1774" s="2"/>
      <c r="J1774" s="2"/>
      <c r="K1774" s="2"/>
      <c r="L1774" s="2"/>
      <c r="M1774" s="2"/>
      <c r="N1774" s="2"/>
      <c r="O1774" s="2"/>
      <c r="P1774" s="2"/>
      <c r="Q1774" s="2"/>
      <c r="R1774" s="2"/>
      <c r="S1774" s="2"/>
      <c r="T1774" s="2"/>
      <c r="U1774" s="2"/>
      <c r="V1774" s="2"/>
      <c r="W1774" s="2"/>
      <c r="X1774" s="2"/>
      <c r="Y1774" s="2"/>
      <c r="AB1774" s="2"/>
      <c r="AC1774" s="2"/>
      <c r="AD1774" s="2"/>
      <c r="AE1774" s="2"/>
      <c r="AF1774" s="2"/>
      <c r="AG1774" s="2"/>
      <c r="AH1774" s="2"/>
      <c r="AI1774" s="2"/>
      <c r="AJ1774" s="2"/>
      <c r="AK1774" s="2"/>
      <c r="BK1774" s="2"/>
      <c r="BL1774" s="2"/>
      <c r="BN1774" s="2"/>
      <c r="BO1774" s="2"/>
    </row>
    <row r="1775" ht="12.75" customHeight="1">
      <c r="D1775" s="2"/>
      <c r="G1775" s="2"/>
      <c r="I1775" s="2"/>
      <c r="J1775" s="2"/>
      <c r="K1775" s="2"/>
      <c r="L1775" s="2"/>
      <c r="M1775" s="2"/>
      <c r="N1775" s="2"/>
      <c r="O1775" s="2"/>
      <c r="P1775" s="2"/>
      <c r="Q1775" s="2"/>
      <c r="R1775" s="2"/>
      <c r="S1775" s="2"/>
      <c r="T1775" s="2"/>
      <c r="U1775" s="2"/>
      <c r="V1775" s="2"/>
      <c r="W1775" s="2"/>
      <c r="X1775" s="2"/>
      <c r="Y1775" s="2"/>
      <c r="AB1775" s="2"/>
      <c r="AC1775" s="2"/>
      <c r="AD1775" s="2"/>
      <c r="AE1775" s="2"/>
      <c r="AF1775" s="2"/>
      <c r="AG1775" s="2"/>
      <c r="AH1775" s="2"/>
      <c r="AI1775" s="2"/>
      <c r="AJ1775" s="2"/>
      <c r="AK1775" s="2"/>
      <c r="BK1775" s="2"/>
      <c r="BL1775" s="2"/>
      <c r="BN1775" s="2"/>
      <c r="BO1775" s="2"/>
    </row>
    <row r="1776" ht="12.75" customHeight="1">
      <c r="D1776" s="2"/>
      <c r="G1776" s="2"/>
      <c r="I1776" s="2"/>
      <c r="J1776" s="2"/>
      <c r="K1776" s="2"/>
      <c r="L1776" s="2"/>
      <c r="M1776" s="2"/>
      <c r="N1776" s="2"/>
      <c r="O1776" s="2"/>
      <c r="P1776" s="2"/>
      <c r="Q1776" s="2"/>
      <c r="R1776" s="2"/>
      <c r="S1776" s="2"/>
      <c r="T1776" s="2"/>
      <c r="U1776" s="2"/>
      <c r="V1776" s="2"/>
      <c r="W1776" s="2"/>
      <c r="X1776" s="2"/>
      <c r="Y1776" s="2"/>
      <c r="AB1776" s="2"/>
      <c r="AC1776" s="2"/>
      <c r="AD1776" s="2"/>
      <c r="AE1776" s="2"/>
      <c r="AF1776" s="2"/>
      <c r="AG1776" s="2"/>
      <c r="AH1776" s="2"/>
      <c r="AI1776" s="2"/>
      <c r="AJ1776" s="2"/>
      <c r="AK1776" s="2"/>
      <c r="BK1776" s="2"/>
      <c r="BL1776" s="2"/>
      <c r="BN1776" s="2"/>
      <c r="BO1776" s="2"/>
    </row>
    <row r="1777" ht="12.75" customHeight="1">
      <c r="D1777" s="2"/>
      <c r="G1777" s="2"/>
      <c r="I1777" s="2"/>
      <c r="J1777" s="2"/>
      <c r="K1777" s="2"/>
      <c r="L1777" s="2"/>
      <c r="M1777" s="2"/>
      <c r="N1777" s="2"/>
      <c r="O1777" s="2"/>
      <c r="P1777" s="2"/>
      <c r="Q1777" s="2"/>
      <c r="R1777" s="2"/>
      <c r="S1777" s="2"/>
      <c r="T1777" s="2"/>
      <c r="U1777" s="2"/>
      <c r="V1777" s="2"/>
      <c r="W1777" s="2"/>
      <c r="X1777" s="2"/>
      <c r="Y1777" s="2"/>
      <c r="AB1777" s="2"/>
      <c r="AC1777" s="2"/>
      <c r="AD1777" s="2"/>
      <c r="AE1777" s="2"/>
      <c r="AF1777" s="2"/>
      <c r="AG1777" s="2"/>
      <c r="AH1777" s="2"/>
      <c r="AI1777" s="2"/>
      <c r="AJ1777" s="2"/>
      <c r="AK1777" s="2"/>
      <c r="BK1777" s="2"/>
      <c r="BL1777" s="2"/>
      <c r="BN1777" s="2"/>
      <c r="BO1777" s="2"/>
    </row>
    <row r="1778" ht="12.75" customHeight="1">
      <c r="D1778" s="2"/>
      <c r="G1778" s="2"/>
      <c r="I1778" s="2"/>
      <c r="J1778" s="2"/>
      <c r="K1778" s="2"/>
      <c r="L1778" s="2"/>
      <c r="M1778" s="2"/>
      <c r="N1778" s="2"/>
      <c r="O1778" s="2"/>
      <c r="P1778" s="2"/>
      <c r="Q1778" s="2"/>
      <c r="R1778" s="2"/>
      <c r="S1778" s="2"/>
      <c r="T1778" s="2"/>
      <c r="U1778" s="2"/>
      <c r="V1778" s="2"/>
      <c r="W1778" s="2"/>
      <c r="X1778" s="2"/>
      <c r="Y1778" s="2"/>
      <c r="AB1778" s="2"/>
      <c r="AC1778" s="2"/>
      <c r="AD1778" s="2"/>
      <c r="AE1778" s="2"/>
      <c r="AF1778" s="2"/>
      <c r="AG1778" s="2"/>
      <c r="AH1778" s="2"/>
      <c r="AI1778" s="2"/>
      <c r="AJ1778" s="2"/>
      <c r="AK1778" s="2"/>
      <c r="BK1778" s="2"/>
      <c r="BL1778" s="2"/>
      <c r="BN1778" s="2"/>
      <c r="BO1778" s="2"/>
    </row>
    <row r="1779" ht="12.75" customHeight="1">
      <c r="D1779" s="2"/>
      <c r="G1779" s="2"/>
      <c r="I1779" s="2"/>
      <c r="J1779" s="2"/>
      <c r="K1779" s="2"/>
      <c r="L1779" s="2"/>
      <c r="M1779" s="2"/>
      <c r="N1779" s="2"/>
      <c r="O1779" s="2"/>
      <c r="P1779" s="2"/>
      <c r="Q1779" s="2"/>
      <c r="R1779" s="2"/>
      <c r="S1779" s="2"/>
      <c r="T1779" s="2"/>
      <c r="U1779" s="2"/>
      <c r="V1779" s="2"/>
      <c r="W1779" s="2"/>
      <c r="X1779" s="2"/>
      <c r="Y1779" s="2"/>
      <c r="AB1779" s="2"/>
      <c r="AC1779" s="2"/>
      <c r="AD1779" s="2"/>
      <c r="AE1779" s="2"/>
      <c r="AF1779" s="2"/>
      <c r="AG1779" s="2"/>
      <c r="AH1779" s="2"/>
      <c r="AI1779" s="2"/>
      <c r="AJ1779" s="2"/>
      <c r="AK1779" s="2"/>
      <c r="BK1779" s="2"/>
      <c r="BL1779" s="2"/>
      <c r="BN1779" s="2"/>
      <c r="BO1779" s="2"/>
    </row>
    <row r="1780" ht="12.75" customHeight="1">
      <c r="D1780" s="2"/>
      <c r="G1780" s="2"/>
      <c r="I1780" s="2"/>
      <c r="J1780" s="2"/>
      <c r="K1780" s="2"/>
      <c r="L1780" s="2"/>
      <c r="M1780" s="2"/>
      <c r="N1780" s="2"/>
      <c r="O1780" s="2"/>
      <c r="P1780" s="2"/>
      <c r="Q1780" s="2"/>
      <c r="R1780" s="2"/>
      <c r="S1780" s="2"/>
      <c r="T1780" s="2"/>
      <c r="U1780" s="2"/>
      <c r="V1780" s="2"/>
      <c r="W1780" s="2"/>
      <c r="X1780" s="2"/>
      <c r="Y1780" s="2"/>
      <c r="AB1780" s="2"/>
      <c r="AC1780" s="2"/>
      <c r="AD1780" s="2"/>
      <c r="AE1780" s="2"/>
      <c r="AF1780" s="2"/>
      <c r="AG1780" s="2"/>
      <c r="AH1780" s="2"/>
      <c r="AI1780" s="2"/>
      <c r="AJ1780" s="2"/>
      <c r="AK1780" s="2"/>
      <c r="BK1780" s="2"/>
      <c r="BL1780" s="2"/>
      <c r="BN1780" s="2"/>
      <c r="BO1780" s="2"/>
    </row>
    <row r="1781" ht="12.75" customHeight="1">
      <c r="D1781" s="2"/>
      <c r="G1781" s="2"/>
      <c r="I1781" s="2"/>
      <c r="J1781" s="2"/>
      <c r="K1781" s="2"/>
      <c r="L1781" s="2"/>
      <c r="M1781" s="2"/>
      <c r="N1781" s="2"/>
      <c r="O1781" s="2"/>
      <c r="P1781" s="2"/>
      <c r="Q1781" s="2"/>
      <c r="R1781" s="2"/>
      <c r="S1781" s="2"/>
      <c r="T1781" s="2"/>
      <c r="U1781" s="2"/>
      <c r="V1781" s="2"/>
      <c r="W1781" s="2"/>
      <c r="X1781" s="2"/>
      <c r="Y1781" s="2"/>
      <c r="AB1781" s="2"/>
      <c r="AC1781" s="2"/>
      <c r="AD1781" s="2"/>
      <c r="AE1781" s="2"/>
      <c r="AF1781" s="2"/>
      <c r="AG1781" s="2"/>
      <c r="AH1781" s="2"/>
      <c r="AI1781" s="2"/>
      <c r="AJ1781" s="2"/>
      <c r="AK1781" s="2"/>
      <c r="BK1781" s="2"/>
      <c r="BL1781" s="2"/>
      <c r="BN1781" s="2"/>
      <c r="BO1781" s="2"/>
    </row>
    <row r="1782" ht="12.75" customHeight="1">
      <c r="D1782" s="2"/>
      <c r="G1782" s="2"/>
      <c r="I1782" s="2"/>
      <c r="J1782" s="2"/>
      <c r="K1782" s="2"/>
      <c r="L1782" s="2"/>
      <c r="M1782" s="2"/>
      <c r="N1782" s="2"/>
      <c r="O1782" s="2"/>
      <c r="P1782" s="2"/>
      <c r="Q1782" s="2"/>
      <c r="R1782" s="2"/>
      <c r="S1782" s="2"/>
      <c r="T1782" s="2"/>
      <c r="U1782" s="2"/>
      <c r="V1782" s="2"/>
      <c r="W1782" s="2"/>
      <c r="X1782" s="2"/>
      <c r="Y1782" s="2"/>
      <c r="AB1782" s="2"/>
      <c r="AC1782" s="2"/>
      <c r="AD1782" s="2"/>
      <c r="AE1782" s="2"/>
      <c r="AF1782" s="2"/>
      <c r="AG1782" s="2"/>
      <c r="AH1782" s="2"/>
      <c r="AI1782" s="2"/>
      <c r="AJ1782" s="2"/>
      <c r="AK1782" s="2"/>
      <c r="BK1782" s="2"/>
      <c r="BL1782" s="2"/>
      <c r="BN1782" s="2"/>
      <c r="BO1782" s="2"/>
    </row>
    <row r="1783" ht="12.75" customHeight="1">
      <c r="D1783" s="2"/>
      <c r="G1783" s="2"/>
      <c r="I1783" s="2"/>
      <c r="J1783" s="2"/>
      <c r="K1783" s="2"/>
      <c r="L1783" s="2"/>
      <c r="M1783" s="2"/>
      <c r="N1783" s="2"/>
      <c r="O1783" s="2"/>
      <c r="P1783" s="2"/>
      <c r="Q1783" s="2"/>
      <c r="R1783" s="2"/>
      <c r="S1783" s="2"/>
      <c r="T1783" s="2"/>
      <c r="U1783" s="2"/>
      <c r="V1783" s="2"/>
      <c r="W1783" s="2"/>
      <c r="X1783" s="2"/>
      <c r="Y1783" s="2"/>
      <c r="AB1783" s="2"/>
      <c r="AC1783" s="2"/>
      <c r="AD1783" s="2"/>
      <c r="AE1783" s="2"/>
      <c r="AF1783" s="2"/>
      <c r="AG1783" s="2"/>
      <c r="AH1783" s="2"/>
      <c r="AI1783" s="2"/>
      <c r="AJ1783" s="2"/>
      <c r="AK1783" s="2"/>
      <c r="BK1783" s="2"/>
      <c r="BL1783" s="2"/>
      <c r="BN1783" s="2"/>
      <c r="BO1783" s="2"/>
    </row>
    <row r="1784" ht="12.75" customHeight="1">
      <c r="D1784" s="2"/>
      <c r="G1784" s="2"/>
      <c r="I1784" s="2"/>
      <c r="J1784" s="2"/>
      <c r="K1784" s="2"/>
      <c r="L1784" s="2"/>
      <c r="M1784" s="2"/>
      <c r="N1784" s="2"/>
      <c r="O1784" s="2"/>
      <c r="P1784" s="2"/>
      <c r="Q1784" s="2"/>
      <c r="R1784" s="2"/>
      <c r="S1784" s="2"/>
      <c r="T1784" s="2"/>
      <c r="U1784" s="2"/>
      <c r="V1784" s="2"/>
      <c r="W1784" s="2"/>
      <c r="X1784" s="2"/>
      <c r="Y1784" s="2"/>
      <c r="AB1784" s="2"/>
      <c r="AC1784" s="2"/>
      <c r="AD1784" s="2"/>
      <c r="AE1784" s="2"/>
      <c r="AF1784" s="2"/>
      <c r="AG1784" s="2"/>
      <c r="AH1784" s="2"/>
      <c r="AI1784" s="2"/>
      <c r="AJ1784" s="2"/>
      <c r="AK1784" s="2"/>
      <c r="BK1784" s="2"/>
      <c r="BL1784" s="2"/>
      <c r="BN1784" s="2"/>
      <c r="BO1784" s="2"/>
    </row>
    <row r="1785" ht="12.75" customHeight="1">
      <c r="D1785" s="2"/>
      <c r="G1785" s="2"/>
      <c r="I1785" s="2"/>
      <c r="J1785" s="2"/>
      <c r="K1785" s="2"/>
      <c r="L1785" s="2"/>
      <c r="M1785" s="2"/>
      <c r="N1785" s="2"/>
      <c r="O1785" s="2"/>
      <c r="P1785" s="2"/>
      <c r="Q1785" s="2"/>
      <c r="R1785" s="2"/>
      <c r="S1785" s="2"/>
      <c r="T1785" s="2"/>
      <c r="U1785" s="2"/>
      <c r="V1785" s="2"/>
      <c r="W1785" s="2"/>
      <c r="X1785" s="2"/>
      <c r="Y1785" s="2"/>
      <c r="AB1785" s="2"/>
      <c r="AC1785" s="2"/>
      <c r="AD1785" s="2"/>
      <c r="AE1785" s="2"/>
      <c r="AF1785" s="2"/>
      <c r="AG1785" s="2"/>
      <c r="AH1785" s="2"/>
      <c r="AI1785" s="2"/>
      <c r="AJ1785" s="2"/>
      <c r="AK1785" s="2"/>
      <c r="BK1785" s="2"/>
      <c r="BL1785" s="2"/>
      <c r="BN1785" s="2"/>
      <c r="BO1785" s="2"/>
    </row>
    <row r="1786" ht="12.75" customHeight="1">
      <c r="D1786" s="2"/>
      <c r="G1786" s="2"/>
      <c r="I1786" s="2"/>
      <c r="J1786" s="2"/>
      <c r="K1786" s="2"/>
      <c r="L1786" s="2"/>
      <c r="M1786" s="2"/>
      <c r="N1786" s="2"/>
      <c r="O1786" s="2"/>
      <c r="P1786" s="2"/>
      <c r="Q1786" s="2"/>
      <c r="R1786" s="2"/>
      <c r="S1786" s="2"/>
      <c r="T1786" s="2"/>
      <c r="U1786" s="2"/>
      <c r="V1786" s="2"/>
      <c r="W1786" s="2"/>
      <c r="X1786" s="2"/>
      <c r="Y1786" s="2"/>
      <c r="AB1786" s="2"/>
      <c r="AC1786" s="2"/>
      <c r="AD1786" s="2"/>
      <c r="AE1786" s="2"/>
      <c r="AF1786" s="2"/>
      <c r="AG1786" s="2"/>
      <c r="AH1786" s="2"/>
      <c r="AI1786" s="2"/>
      <c r="AJ1786" s="2"/>
      <c r="AK1786" s="2"/>
      <c r="BK1786" s="2"/>
      <c r="BL1786" s="2"/>
      <c r="BN1786" s="2"/>
      <c r="BO1786" s="2"/>
    </row>
    <row r="1787" ht="12.75" customHeight="1">
      <c r="D1787" s="2"/>
      <c r="G1787" s="2"/>
      <c r="I1787" s="2"/>
      <c r="J1787" s="2"/>
      <c r="K1787" s="2"/>
      <c r="L1787" s="2"/>
      <c r="M1787" s="2"/>
      <c r="N1787" s="2"/>
      <c r="O1787" s="2"/>
      <c r="P1787" s="2"/>
      <c r="Q1787" s="2"/>
      <c r="R1787" s="2"/>
      <c r="S1787" s="2"/>
      <c r="T1787" s="2"/>
      <c r="U1787" s="2"/>
      <c r="V1787" s="2"/>
      <c r="W1787" s="2"/>
      <c r="X1787" s="2"/>
      <c r="Y1787" s="2"/>
      <c r="AB1787" s="2"/>
      <c r="AC1787" s="2"/>
      <c r="AD1787" s="2"/>
      <c r="AE1787" s="2"/>
      <c r="AF1787" s="2"/>
      <c r="AG1787" s="2"/>
      <c r="AH1787" s="2"/>
      <c r="AI1787" s="2"/>
      <c r="AJ1787" s="2"/>
      <c r="AK1787" s="2"/>
      <c r="BK1787" s="2"/>
      <c r="BL1787" s="2"/>
      <c r="BN1787" s="2"/>
      <c r="BO1787" s="2"/>
    </row>
    <row r="1788" ht="12.75" customHeight="1">
      <c r="D1788" s="2"/>
      <c r="G1788" s="2"/>
      <c r="I1788" s="2"/>
      <c r="J1788" s="2"/>
      <c r="K1788" s="2"/>
      <c r="L1788" s="2"/>
      <c r="M1788" s="2"/>
      <c r="N1788" s="2"/>
      <c r="O1788" s="2"/>
      <c r="P1788" s="2"/>
      <c r="Q1788" s="2"/>
      <c r="R1788" s="2"/>
      <c r="S1788" s="2"/>
      <c r="T1788" s="2"/>
      <c r="U1788" s="2"/>
      <c r="V1788" s="2"/>
      <c r="W1788" s="2"/>
      <c r="X1788" s="2"/>
      <c r="Y1788" s="2"/>
      <c r="AB1788" s="2"/>
      <c r="AC1788" s="2"/>
      <c r="AD1788" s="2"/>
      <c r="AE1788" s="2"/>
      <c r="AF1788" s="2"/>
      <c r="AG1788" s="2"/>
      <c r="AH1788" s="2"/>
      <c r="AI1788" s="2"/>
      <c r="AJ1788" s="2"/>
      <c r="AK1788" s="2"/>
      <c r="BK1788" s="2"/>
      <c r="BL1788" s="2"/>
      <c r="BN1788" s="2"/>
      <c r="BO1788" s="2"/>
    </row>
    <row r="1789" ht="12.75" customHeight="1">
      <c r="D1789" s="2"/>
      <c r="G1789" s="2"/>
      <c r="I1789" s="2"/>
      <c r="J1789" s="2"/>
      <c r="K1789" s="2"/>
      <c r="L1789" s="2"/>
      <c r="M1789" s="2"/>
      <c r="N1789" s="2"/>
      <c r="O1789" s="2"/>
      <c r="P1789" s="2"/>
      <c r="Q1789" s="2"/>
      <c r="R1789" s="2"/>
      <c r="S1789" s="2"/>
      <c r="T1789" s="2"/>
      <c r="U1789" s="2"/>
      <c r="V1789" s="2"/>
      <c r="W1789" s="2"/>
      <c r="X1789" s="2"/>
      <c r="Y1789" s="2"/>
      <c r="AB1789" s="2"/>
      <c r="AC1789" s="2"/>
      <c r="AD1789" s="2"/>
      <c r="AE1789" s="2"/>
      <c r="AF1789" s="2"/>
      <c r="AG1789" s="2"/>
      <c r="AH1789" s="2"/>
      <c r="AI1789" s="2"/>
      <c r="AJ1789" s="2"/>
      <c r="AK1789" s="2"/>
      <c r="BK1789" s="2"/>
      <c r="BL1789" s="2"/>
      <c r="BN1789" s="2"/>
      <c r="BO1789" s="2"/>
    </row>
    <row r="1790" ht="12.75" customHeight="1">
      <c r="D1790" s="2"/>
      <c r="G1790" s="2"/>
      <c r="I1790" s="2"/>
      <c r="J1790" s="2"/>
      <c r="K1790" s="2"/>
      <c r="L1790" s="2"/>
      <c r="M1790" s="2"/>
      <c r="N1790" s="2"/>
      <c r="O1790" s="2"/>
      <c r="P1790" s="2"/>
      <c r="Q1790" s="2"/>
      <c r="R1790" s="2"/>
      <c r="S1790" s="2"/>
      <c r="T1790" s="2"/>
      <c r="U1790" s="2"/>
      <c r="V1790" s="2"/>
      <c r="W1790" s="2"/>
      <c r="X1790" s="2"/>
      <c r="Y1790" s="2"/>
      <c r="AB1790" s="2"/>
      <c r="AC1790" s="2"/>
      <c r="AD1790" s="2"/>
      <c r="AE1790" s="2"/>
      <c r="AF1790" s="2"/>
      <c r="AG1790" s="2"/>
      <c r="AH1790" s="2"/>
      <c r="AI1790" s="2"/>
      <c r="AJ1790" s="2"/>
      <c r="AK1790" s="2"/>
      <c r="BK1790" s="2"/>
      <c r="BL1790" s="2"/>
      <c r="BN1790" s="2"/>
      <c r="BO1790" s="2"/>
    </row>
    <row r="1791" ht="12.75" customHeight="1">
      <c r="D1791" s="2"/>
      <c r="G1791" s="2"/>
      <c r="I1791" s="2"/>
      <c r="J1791" s="2"/>
      <c r="K1791" s="2"/>
      <c r="L1791" s="2"/>
      <c r="M1791" s="2"/>
      <c r="N1791" s="2"/>
      <c r="O1791" s="2"/>
      <c r="P1791" s="2"/>
      <c r="Q1791" s="2"/>
      <c r="R1791" s="2"/>
      <c r="S1791" s="2"/>
      <c r="T1791" s="2"/>
      <c r="U1791" s="2"/>
      <c r="V1791" s="2"/>
      <c r="W1791" s="2"/>
      <c r="X1791" s="2"/>
      <c r="Y1791" s="2"/>
      <c r="AB1791" s="2"/>
      <c r="AC1791" s="2"/>
      <c r="AD1791" s="2"/>
      <c r="AE1791" s="2"/>
      <c r="AF1791" s="2"/>
      <c r="AG1791" s="2"/>
      <c r="AH1791" s="2"/>
      <c r="AI1791" s="2"/>
      <c r="AJ1791" s="2"/>
      <c r="AK1791" s="2"/>
      <c r="BK1791" s="2"/>
      <c r="BL1791" s="2"/>
      <c r="BN1791" s="2"/>
      <c r="BO1791" s="2"/>
    </row>
    <row r="1792" ht="12.75" customHeight="1">
      <c r="D1792" s="2"/>
      <c r="G1792" s="2"/>
      <c r="I1792" s="2"/>
      <c r="J1792" s="2"/>
      <c r="K1792" s="2"/>
      <c r="L1792" s="2"/>
      <c r="M1792" s="2"/>
      <c r="N1792" s="2"/>
      <c r="O1792" s="2"/>
      <c r="P1792" s="2"/>
      <c r="Q1792" s="2"/>
      <c r="R1792" s="2"/>
      <c r="S1792" s="2"/>
      <c r="T1792" s="2"/>
      <c r="U1792" s="2"/>
      <c r="V1792" s="2"/>
      <c r="W1792" s="2"/>
      <c r="X1792" s="2"/>
      <c r="Y1792" s="2"/>
      <c r="AB1792" s="2"/>
      <c r="AC1792" s="2"/>
      <c r="AD1792" s="2"/>
      <c r="AE1792" s="2"/>
      <c r="AF1792" s="2"/>
      <c r="AG1792" s="2"/>
      <c r="AH1792" s="2"/>
      <c r="AI1792" s="2"/>
      <c r="AJ1792" s="2"/>
      <c r="AK1792" s="2"/>
      <c r="BK1792" s="2"/>
      <c r="BL1792" s="2"/>
      <c r="BN1792" s="2"/>
      <c r="BO1792" s="2"/>
    </row>
    <row r="1793" ht="12.75" customHeight="1">
      <c r="D1793" s="2"/>
      <c r="G1793" s="2"/>
      <c r="I1793" s="2"/>
      <c r="J1793" s="2"/>
      <c r="K1793" s="2"/>
      <c r="L1793" s="2"/>
      <c r="M1793" s="2"/>
      <c r="N1793" s="2"/>
      <c r="O1793" s="2"/>
      <c r="P1793" s="2"/>
      <c r="Q1793" s="2"/>
      <c r="R1793" s="2"/>
      <c r="S1793" s="2"/>
      <c r="T1793" s="2"/>
      <c r="U1793" s="2"/>
      <c r="V1793" s="2"/>
      <c r="W1793" s="2"/>
      <c r="X1793" s="2"/>
      <c r="Y1793" s="2"/>
      <c r="AB1793" s="2"/>
      <c r="AC1793" s="2"/>
      <c r="AD1793" s="2"/>
      <c r="AE1793" s="2"/>
      <c r="AF1793" s="2"/>
      <c r="AG1793" s="2"/>
      <c r="AH1793" s="2"/>
      <c r="AI1793" s="2"/>
      <c r="AJ1793" s="2"/>
      <c r="AK1793" s="2"/>
      <c r="BK1793" s="2"/>
      <c r="BL1793" s="2"/>
      <c r="BN1793" s="2"/>
      <c r="BO1793" s="2"/>
    </row>
    <row r="1794" ht="12.75" customHeight="1">
      <c r="D1794" s="2"/>
      <c r="G1794" s="2"/>
      <c r="I1794" s="2"/>
      <c r="J1794" s="2"/>
      <c r="K1794" s="2"/>
      <c r="L1794" s="2"/>
      <c r="M1794" s="2"/>
      <c r="N1794" s="2"/>
      <c r="O1794" s="2"/>
      <c r="P1794" s="2"/>
      <c r="Q1794" s="2"/>
      <c r="R1794" s="2"/>
      <c r="S1794" s="2"/>
      <c r="T1794" s="2"/>
      <c r="U1794" s="2"/>
      <c r="V1794" s="2"/>
      <c r="W1794" s="2"/>
      <c r="X1794" s="2"/>
      <c r="Y1794" s="2"/>
      <c r="AB1794" s="2"/>
      <c r="AC1794" s="2"/>
      <c r="AD1794" s="2"/>
      <c r="AE1794" s="2"/>
      <c r="AF1794" s="2"/>
      <c r="AG1794" s="2"/>
      <c r="AH1794" s="2"/>
      <c r="AI1794" s="2"/>
      <c r="AJ1794" s="2"/>
      <c r="AK1794" s="2"/>
      <c r="BK1794" s="2"/>
      <c r="BL1794" s="2"/>
      <c r="BN1794" s="2"/>
      <c r="BO1794" s="2"/>
    </row>
    <row r="1795" ht="12.75" customHeight="1">
      <c r="D1795" s="2"/>
      <c r="G1795" s="2"/>
      <c r="I1795" s="2"/>
      <c r="J1795" s="2"/>
      <c r="K1795" s="2"/>
      <c r="L1795" s="2"/>
      <c r="M1795" s="2"/>
      <c r="N1795" s="2"/>
      <c r="O1795" s="2"/>
      <c r="P1795" s="2"/>
      <c r="Q1795" s="2"/>
      <c r="R1795" s="2"/>
      <c r="S1795" s="2"/>
      <c r="T1795" s="2"/>
      <c r="U1795" s="2"/>
      <c r="V1795" s="2"/>
      <c r="W1795" s="2"/>
      <c r="X1795" s="2"/>
      <c r="Y1795" s="2"/>
      <c r="AB1795" s="2"/>
      <c r="AC1795" s="2"/>
      <c r="AD1795" s="2"/>
      <c r="AE1795" s="2"/>
      <c r="AF1795" s="2"/>
      <c r="AG1795" s="2"/>
      <c r="AH1795" s="2"/>
      <c r="AI1795" s="2"/>
      <c r="AJ1795" s="2"/>
      <c r="AK1795" s="2"/>
      <c r="BK1795" s="2"/>
      <c r="BL1795" s="2"/>
      <c r="BN1795" s="2"/>
      <c r="BO1795" s="2"/>
    </row>
    <row r="1796" ht="12.75" customHeight="1">
      <c r="D1796" s="2"/>
      <c r="G1796" s="2"/>
      <c r="I1796" s="2"/>
      <c r="J1796" s="2"/>
      <c r="K1796" s="2"/>
      <c r="L1796" s="2"/>
      <c r="M1796" s="2"/>
      <c r="N1796" s="2"/>
      <c r="O1796" s="2"/>
      <c r="P1796" s="2"/>
      <c r="Q1796" s="2"/>
      <c r="R1796" s="2"/>
      <c r="S1796" s="2"/>
      <c r="T1796" s="2"/>
      <c r="U1796" s="2"/>
      <c r="V1796" s="2"/>
      <c r="W1796" s="2"/>
      <c r="X1796" s="2"/>
      <c r="Y1796" s="2"/>
      <c r="AB1796" s="2"/>
      <c r="AC1796" s="2"/>
      <c r="AD1796" s="2"/>
      <c r="AE1796" s="2"/>
      <c r="AF1796" s="2"/>
      <c r="AG1796" s="2"/>
      <c r="AH1796" s="2"/>
      <c r="AI1796" s="2"/>
      <c r="AJ1796" s="2"/>
      <c r="AK1796" s="2"/>
      <c r="BK1796" s="2"/>
      <c r="BL1796" s="2"/>
      <c r="BN1796" s="2"/>
      <c r="BO1796" s="2"/>
    </row>
    <row r="1797" ht="12.75" customHeight="1">
      <c r="D1797" s="2"/>
      <c r="G1797" s="2"/>
      <c r="I1797" s="2"/>
      <c r="J1797" s="2"/>
      <c r="K1797" s="2"/>
      <c r="L1797" s="2"/>
      <c r="M1797" s="2"/>
      <c r="N1797" s="2"/>
      <c r="O1797" s="2"/>
      <c r="P1797" s="2"/>
      <c r="Q1797" s="2"/>
      <c r="R1797" s="2"/>
      <c r="S1797" s="2"/>
      <c r="T1797" s="2"/>
      <c r="U1797" s="2"/>
      <c r="V1797" s="2"/>
      <c r="W1797" s="2"/>
      <c r="X1797" s="2"/>
      <c r="Y1797" s="2"/>
      <c r="AB1797" s="2"/>
      <c r="AC1797" s="2"/>
      <c r="AD1797" s="2"/>
      <c r="AE1797" s="2"/>
      <c r="AF1797" s="2"/>
      <c r="AG1797" s="2"/>
      <c r="AH1797" s="2"/>
      <c r="AI1797" s="2"/>
      <c r="AJ1797" s="2"/>
      <c r="AK1797" s="2"/>
      <c r="BK1797" s="2"/>
      <c r="BL1797" s="2"/>
      <c r="BN1797" s="2"/>
      <c r="BO1797" s="2"/>
    </row>
    <row r="1798" ht="12.75" customHeight="1">
      <c r="D1798" s="2"/>
      <c r="G1798" s="2"/>
      <c r="I1798" s="2"/>
      <c r="J1798" s="2"/>
      <c r="K1798" s="2"/>
      <c r="L1798" s="2"/>
      <c r="M1798" s="2"/>
      <c r="N1798" s="2"/>
      <c r="O1798" s="2"/>
      <c r="P1798" s="2"/>
      <c r="Q1798" s="2"/>
      <c r="R1798" s="2"/>
      <c r="S1798" s="2"/>
      <c r="T1798" s="2"/>
      <c r="U1798" s="2"/>
      <c r="V1798" s="2"/>
      <c r="W1798" s="2"/>
      <c r="X1798" s="2"/>
      <c r="Y1798" s="2"/>
      <c r="AB1798" s="2"/>
      <c r="AC1798" s="2"/>
      <c r="AD1798" s="2"/>
      <c r="AE1798" s="2"/>
      <c r="AF1798" s="2"/>
      <c r="AG1798" s="2"/>
      <c r="AH1798" s="2"/>
      <c r="AI1798" s="2"/>
      <c r="AJ1798" s="2"/>
      <c r="AK1798" s="2"/>
      <c r="BK1798" s="2"/>
      <c r="BL1798" s="2"/>
      <c r="BN1798" s="2"/>
      <c r="BO1798" s="2"/>
    </row>
    <row r="1799" ht="12.75" customHeight="1">
      <c r="D1799" s="2"/>
      <c r="G1799" s="2"/>
      <c r="I1799" s="2"/>
      <c r="J1799" s="2"/>
      <c r="K1799" s="2"/>
      <c r="L1799" s="2"/>
      <c r="M1799" s="2"/>
      <c r="N1799" s="2"/>
      <c r="O1799" s="2"/>
      <c r="P1799" s="2"/>
      <c r="Q1799" s="2"/>
      <c r="R1799" s="2"/>
      <c r="S1799" s="2"/>
      <c r="T1799" s="2"/>
      <c r="U1799" s="2"/>
      <c r="V1799" s="2"/>
      <c r="W1799" s="2"/>
      <c r="X1799" s="2"/>
      <c r="Y1799" s="2"/>
      <c r="AB1799" s="2"/>
      <c r="AC1799" s="2"/>
      <c r="AD1799" s="2"/>
      <c r="AE1799" s="2"/>
      <c r="AF1799" s="2"/>
      <c r="AG1799" s="2"/>
      <c r="AH1799" s="2"/>
      <c r="AI1799" s="2"/>
      <c r="AJ1799" s="2"/>
      <c r="AK1799" s="2"/>
      <c r="BK1799" s="2"/>
      <c r="BL1799" s="2"/>
      <c r="BN1799" s="2"/>
      <c r="BO1799" s="2"/>
    </row>
    <row r="1800" ht="12.75" customHeight="1">
      <c r="D1800" s="2"/>
      <c r="G1800" s="2"/>
      <c r="I1800" s="2"/>
      <c r="J1800" s="2"/>
      <c r="K1800" s="2"/>
      <c r="L1800" s="2"/>
      <c r="M1800" s="2"/>
      <c r="N1800" s="2"/>
      <c r="O1800" s="2"/>
      <c r="P1800" s="2"/>
      <c r="Q1800" s="2"/>
      <c r="R1800" s="2"/>
      <c r="S1800" s="2"/>
      <c r="T1800" s="2"/>
      <c r="U1800" s="2"/>
      <c r="V1800" s="2"/>
      <c r="W1800" s="2"/>
      <c r="X1800" s="2"/>
      <c r="Y1800" s="2"/>
      <c r="AB1800" s="2"/>
      <c r="AC1800" s="2"/>
      <c r="AD1800" s="2"/>
      <c r="AE1800" s="2"/>
      <c r="AF1800" s="2"/>
      <c r="AG1800" s="2"/>
      <c r="AH1800" s="2"/>
      <c r="AI1800" s="2"/>
      <c r="AJ1800" s="2"/>
      <c r="AK1800" s="2"/>
      <c r="BK1800" s="2"/>
      <c r="BL1800" s="2"/>
      <c r="BN1800" s="2"/>
      <c r="BO1800" s="2"/>
    </row>
    <row r="1801" ht="12.75" customHeight="1">
      <c r="D1801" s="2"/>
      <c r="G1801" s="2"/>
      <c r="I1801" s="2"/>
      <c r="J1801" s="2"/>
      <c r="K1801" s="2"/>
      <c r="L1801" s="2"/>
      <c r="M1801" s="2"/>
      <c r="N1801" s="2"/>
      <c r="O1801" s="2"/>
      <c r="P1801" s="2"/>
      <c r="Q1801" s="2"/>
      <c r="R1801" s="2"/>
      <c r="S1801" s="2"/>
      <c r="T1801" s="2"/>
      <c r="U1801" s="2"/>
      <c r="V1801" s="2"/>
      <c r="W1801" s="2"/>
      <c r="X1801" s="2"/>
      <c r="Y1801" s="2"/>
      <c r="AB1801" s="2"/>
      <c r="AC1801" s="2"/>
      <c r="AD1801" s="2"/>
      <c r="AE1801" s="2"/>
      <c r="AF1801" s="2"/>
      <c r="AG1801" s="2"/>
      <c r="AH1801" s="2"/>
      <c r="AI1801" s="2"/>
      <c r="AJ1801" s="2"/>
      <c r="AK1801" s="2"/>
      <c r="BK1801" s="2"/>
      <c r="BL1801" s="2"/>
      <c r="BN1801" s="2"/>
      <c r="BO1801" s="2"/>
    </row>
    <row r="1802" ht="12.75" customHeight="1">
      <c r="D1802" s="2"/>
      <c r="G1802" s="2"/>
      <c r="I1802" s="2"/>
      <c r="J1802" s="2"/>
      <c r="K1802" s="2"/>
      <c r="L1802" s="2"/>
      <c r="M1802" s="2"/>
      <c r="N1802" s="2"/>
      <c r="O1802" s="2"/>
      <c r="P1802" s="2"/>
      <c r="Q1802" s="2"/>
      <c r="R1802" s="2"/>
      <c r="S1802" s="2"/>
      <c r="T1802" s="2"/>
      <c r="U1802" s="2"/>
      <c r="V1802" s="2"/>
      <c r="W1802" s="2"/>
      <c r="X1802" s="2"/>
      <c r="Y1802" s="2"/>
      <c r="AB1802" s="2"/>
      <c r="AC1802" s="2"/>
      <c r="AD1802" s="2"/>
      <c r="AE1802" s="2"/>
      <c r="AF1802" s="2"/>
      <c r="AG1802" s="2"/>
      <c r="AH1802" s="2"/>
      <c r="AI1802" s="2"/>
      <c r="AJ1802" s="2"/>
      <c r="AK1802" s="2"/>
      <c r="BK1802" s="2"/>
      <c r="BL1802" s="2"/>
      <c r="BN1802" s="2"/>
      <c r="BO1802" s="2"/>
    </row>
    <row r="1803" ht="12.75" customHeight="1">
      <c r="D1803" s="2"/>
      <c r="G1803" s="2"/>
      <c r="I1803" s="2"/>
      <c r="J1803" s="2"/>
      <c r="K1803" s="2"/>
      <c r="L1803" s="2"/>
      <c r="M1803" s="2"/>
      <c r="N1803" s="2"/>
      <c r="O1803" s="2"/>
      <c r="P1803" s="2"/>
      <c r="Q1803" s="2"/>
      <c r="R1803" s="2"/>
      <c r="S1803" s="2"/>
      <c r="T1803" s="2"/>
      <c r="U1803" s="2"/>
      <c r="V1803" s="2"/>
      <c r="W1803" s="2"/>
      <c r="X1803" s="2"/>
      <c r="Y1803" s="2"/>
      <c r="AB1803" s="2"/>
      <c r="AC1803" s="2"/>
      <c r="AD1803" s="2"/>
      <c r="AE1803" s="2"/>
      <c r="AF1803" s="2"/>
      <c r="AG1803" s="2"/>
      <c r="AH1803" s="2"/>
      <c r="AI1803" s="2"/>
      <c r="AJ1803" s="2"/>
      <c r="AK1803" s="2"/>
      <c r="BK1803" s="2"/>
      <c r="BL1803" s="2"/>
      <c r="BN1803" s="2"/>
      <c r="BO1803" s="2"/>
    </row>
    <row r="1804" ht="12.75" customHeight="1">
      <c r="D1804" s="2"/>
      <c r="G1804" s="2"/>
      <c r="I1804" s="2"/>
      <c r="J1804" s="2"/>
      <c r="K1804" s="2"/>
      <c r="L1804" s="2"/>
      <c r="M1804" s="2"/>
      <c r="N1804" s="2"/>
      <c r="O1804" s="2"/>
      <c r="P1804" s="2"/>
      <c r="Q1804" s="2"/>
      <c r="R1804" s="2"/>
      <c r="S1804" s="2"/>
      <c r="T1804" s="2"/>
      <c r="U1804" s="2"/>
      <c r="V1804" s="2"/>
      <c r="W1804" s="2"/>
      <c r="X1804" s="2"/>
      <c r="Y1804" s="2"/>
      <c r="AB1804" s="2"/>
      <c r="AC1804" s="2"/>
      <c r="AD1804" s="2"/>
      <c r="AE1804" s="2"/>
      <c r="AF1804" s="2"/>
      <c r="AG1804" s="2"/>
      <c r="AH1804" s="2"/>
      <c r="AI1804" s="2"/>
      <c r="AJ1804" s="2"/>
      <c r="AK1804" s="2"/>
      <c r="BK1804" s="2"/>
      <c r="BL1804" s="2"/>
      <c r="BN1804" s="2"/>
      <c r="BO1804" s="2"/>
    </row>
    <row r="1805" ht="12.75" customHeight="1">
      <c r="D1805" s="2"/>
      <c r="G1805" s="2"/>
      <c r="I1805" s="2"/>
      <c r="J1805" s="2"/>
      <c r="K1805" s="2"/>
      <c r="L1805" s="2"/>
      <c r="M1805" s="2"/>
      <c r="N1805" s="2"/>
      <c r="O1805" s="2"/>
      <c r="P1805" s="2"/>
      <c r="Q1805" s="2"/>
      <c r="R1805" s="2"/>
      <c r="S1805" s="2"/>
      <c r="T1805" s="2"/>
      <c r="U1805" s="2"/>
      <c r="V1805" s="2"/>
      <c r="W1805" s="2"/>
      <c r="X1805" s="2"/>
      <c r="Y1805" s="2"/>
      <c r="AB1805" s="2"/>
      <c r="AC1805" s="2"/>
      <c r="AD1805" s="2"/>
      <c r="AE1805" s="2"/>
      <c r="AF1805" s="2"/>
      <c r="AG1805" s="2"/>
      <c r="AH1805" s="2"/>
      <c r="AI1805" s="2"/>
      <c r="AJ1805" s="2"/>
      <c r="AK1805" s="2"/>
      <c r="BK1805" s="2"/>
      <c r="BL1805" s="2"/>
      <c r="BN1805" s="2"/>
      <c r="BO1805" s="2"/>
    </row>
    <row r="1806" ht="12.75" customHeight="1">
      <c r="D1806" s="2"/>
      <c r="G1806" s="2"/>
      <c r="I1806" s="2"/>
      <c r="J1806" s="2"/>
      <c r="K1806" s="2"/>
      <c r="L1806" s="2"/>
      <c r="M1806" s="2"/>
      <c r="N1806" s="2"/>
      <c r="O1806" s="2"/>
      <c r="P1806" s="2"/>
      <c r="Q1806" s="2"/>
      <c r="R1806" s="2"/>
      <c r="S1806" s="2"/>
      <c r="T1806" s="2"/>
      <c r="U1806" s="2"/>
      <c r="V1806" s="2"/>
      <c r="W1806" s="2"/>
      <c r="X1806" s="2"/>
      <c r="Y1806" s="2"/>
      <c r="AB1806" s="2"/>
      <c r="AC1806" s="2"/>
      <c r="AD1806" s="2"/>
      <c r="AE1806" s="2"/>
      <c r="AF1806" s="2"/>
      <c r="AG1806" s="2"/>
      <c r="AH1806" s="2"/>
      <c r="AI1806" s="2"/>
      <c r="AJ1806" s="2"/>
      <c r="AK1806" s="2"/>
      <c r="BK1806" s="2"/>
      <c r="BL1806" s="2"/>
      <c r="BN1806" s="2"/>
      <c r="BO1806" s="2"/>
    </row>
    <row r="1807" ht="12.75" customHeight="1">
      <c r="D1807" s="2"/>
      <c r="G1807" s="2"/>
      <c r="I1807" s="2"/>
      <c r="J1807" s="2"/>
      <c r="K1807" s="2"/>
      <c r="L1807" s="2"/>
      <c r="M1807" s="2"/>
      <c r="N1807" s="2"/>
      <c r="O1807" s="2"/>
      <c r="P1807" s="2"/>
      <c r="Q1807" s="2"/>
      <c r="R1807" s="2"/>
      <c r="S1807" s="2"/>
      <c r="T1807" s="2"/>
      <c r="U1807" s="2"/>
      <c r="V1807" s="2"/>
      <c r="W1807" s="2"/>
      <c r="X1807" s="2"/>
      <c r="Y1807" s="2"/>
      <c r="AB1807" s="2"/>
      <c r="AC1807" s="2"/>
      <c r="AD1807" s="2"/>
      <c r="AE1807" s="2"/>
      <c r="AF1807" s="2"/>
      <c r="AG1807" s="2"/>
      <c r="AH1807" s="2"/>
      <c r="AI1807" s="2"/>
      <c r="AJ1807" s="2"/>
      <c r="AK1807" s="2"/>
      <c r="BK1807" s="2"/>
      <c r="BL1807" s="2"/>
      <c r="BN1807" s="2"/>
      <c r="BO1807" s="2"/>
    </row>
    <row r="1808" ht="12.75" customHeight="1">
      <c r="D1808" s="2"/>
      <c r="G1808" s="2"/>
      <c r="I1808" s="2"/>
      <c r="J1808" s="2"/>
      <c r="K1808" s="2"/>
      <c r="L1808" s="2"/>
      <c r="M1808" s="2"/>
      <c r="N1808" s="2"/>
      <c r="O1808" s="2"/>
      <c r="P1808" s="2"/>
      <c r="Q1808" s="2"/>
      <c r="R1808" s="2"/>
      <c r="S1808" s="2"/>
      <c r="T1808" s="2"/>
      <c r="U1808" s="2"/>
      <c r="V1808" s="2"/>
      <c r="W1808" s="2"/>
      <c r="X1808" s="2"/>
      <c r="Y1808" s="2"/>
      <c r="AB1808" s="2"/>
      <c r="AC1808" s="2"/>
      <c r="AD1808" s="2"/>
      <c r="AE1808" s="2"/>
      <c r="AF1808" s="2"/>
      <c r="AG1808" s="2"/>
      <c r="AH1808" s="2"/>
      <c r="AI1808" s="2"/>
      <c r="AJ1808" s="2"/>
      <c r="AK1808" s="2"/>
      <c r="BK1808" s="2"/>
      <c r="BL1808" s="2"/>
      <c r="BN1808" s="2"/>
      <c r="BO1808" s="2"/>
    </row>
    <row r="1809" ht="12.75" customHeight="1">
      <c r="D1809" s="2"/>
      <c r="G1809" s="2"/>
      <c r="I1809" s="2"/>
      <c r="J1809" s="2"/>
      <c r="K1809" s="2"/>
      <c r="L1809" s="2"/>
      <c r="M1809" s="2"/>
      <c r="N1809" s="2"/>
      <c r="O1809" s="2"/>
      <c r="P1809" s="2"/>
      <c r="Q1809" s="2"/>
      <c r="R1809" s="2"/>
      <c r="S1809" s="2"/>
      <c r="T1809" s="2"/>
      <c r="U1809" s="2"/>
      <c r="V1809" s="2"/>
      <c r="W1809" s="2"/>
      <c r="X1809" s="2"/>
      <c r="Y1809" s="2"/>
      <c r="AB1809" s="2"/>
      <c r="AC1809" s="2"/>
      <c r="AD1809" s="2"/>
      <c r="AE1809" s="2"/>
      <c r="AF1809" s="2"/>
      <c r="AG1809" s="2"/>
      <c r="AH1809" s="2"/>
      <c r="AI1809" s="2"/>
      <c r="AJ1809" s="2"/>
      <c r="AK1809" s="2"/>
      <c r="BK1809" s="2"/>
      <c r="BL1809" s="2"/>
      <c r="BN1809" s="2"/>
      <c r="BO1809" s="2"/>
    </row>
    <row r="1810" ht="12.75" customHeight="1">
      <c r="D1810" s="2"/>
      <c r="G1810" s="2"/>
      <c r="I1810" s="2"/>
      <c r="J1810" s="2"/>
      <c r="K1810" s="2"/>
      <c r="L1810" s="2"/>
      <c r="M1810" s="2"/>
      <c r="N1810" s="2"/>
      <c r="O1810" s="2"/>
      <c r="P1810" s="2"/>
      <c r="Q1810" s="2"/>
      <c r="R1810" s="2"/>
      <c r="S1810" s="2"/>
      <c r="T1810" s="2"/>
      <c r="U1810" s="2"/>
      <c r="V1810" s="2"/>
      <c r="W1810" s="2"/>
      <c r="X1810" s="2"/>
      <c r="Y1810" s="2"/>
      <c r="AB1810" s="2"/>
      <c r="AC1810" s="2"/>
      <c r="AD1810" s="2"/>
      <c r="AE1810" s="2"/>
      <c r="AF1810" s="2"/>
      <c r="AG1810" s="2"/>
      <c r="AH1810" s="2"/>
      <c r="AI1810" s="2"/>
      <c r="AJ1810" s="2"/>
      <c r="AK1810" s="2"/>
      <c r="BK1810" s="2"/>
      <c r="BL1810" s="2"/>
      <c r="BN1810" s="2"/>
      <c r="BO1810" s="2"/>
    </row>
    <row r="1811" ht="12.75" customHeight="1">
      <c r="D1811" s="2"/>
      <c r="G1811" s="2"/>
      <c r="I1811" s="2"/>
      <c r="J1811" s="2"/>
      <c r="K1811" s="2"/>
      <c r="L1811" s="2"/>
      <c r="M1811" s="2"/>
      <c r="N1811" s="2"/>
      <c r="O1811" s="2"/>
      <c r="P1811" s="2"/>
      <c r="Q1811" s="2"/>
      <c r="R1811" s="2"/>
      <c r="S1811" s="2"/>
      <c r="T1811" s="2"/>
      <c r="U1811" s="2"/>
      <c r="V1811" s="2"/>
      <c r="W1811" s="2"/>
      <c r="X1811" s="2"/>
      <c r="Y1811" s="2"/>
      <c r="AB1811" s="2"/>
      <c r="AC1811" s="2"/>
      <c r="AD1811" s="2"/>
      <c r="AE1811" s="2"/>
      <c r="AF1811" s="2"/>
      <c r="AG1811" s="2"/>
      <c r="AH1811" s="2"/>
      <c r="AI1811" s="2"/>
      <c r="AJ1811" s="2"/>
      <c r="AK1811" s="2"/>
      <c r="BK1811" s="2"/>
      <c r="BL1811" s="2"/>
      <c r="BN1811" s="2"/>
      <c r="BO1811" s="2"/>
    </row>
    <row r="1812" ht="12.75" customHeight="1">
      <c r="D1812" s="2"/>
      <c r="G1812" s="2"/>
      <c r="I1812" s="2"/>
      <c r="J1812" s="2"/>
      <c r="K1812" s="2"/>
      <c r="L1812" s="2"/>
      <c r="M1812" s="2"/>
      <c r="N1812" s="2"/>
      <c r="O1812" s="2"/>
      <c r="P1812" s="2"/>
      <c r="Q1812" s="2"/>
      <c r="R1812" s="2"/>
      <c r="S1812" s="2"/>
      <c r="T1812" s="2"/>
      <c r="U1812" s="2"/>
      <c r="V1812" s="2"/>
      <c r="W1812" s="2"/>
      <c r="X1812" s="2"/>
      <c r="Y1812" s="2"/>
      <c r="AB1812" s="2"/>
      <c r="AC1812" s="2"/>
      <c r="AD1812" s="2"/>
      <c r="AE1812" s="2"/>
      <c r="AF1812" s="2"/>
      <c r="AG1812" s="2"/>
      <c r="AH1812" s="2"/>
      <c r="AI1812" s="2"/>
      <c r="AJ1812" s="2"/>
      <c r="AK1812" s="2"/>
      <c r="BK1812" s="2"/>
      <c r="BL1812" s="2"/>
      <c r="BN1812" s="2"/>
      <c r="BO1812" s="2"/>
    </row>
    <row r="1813" ht="12.75" customHeight="1">
      <c r="D1813" s="2"/>
      <c r="G1813" s="2"/>
      <c r="I1813" s="2"/>
      <c r="J1813" s="2"/>
      <c r="K1813" s="2"/>
      <c r="L1813" s="2"/>
      <c r="M1813" s="2"/>
      <c r="N1813" s="2"/>
      <c r="O1813" s="2"/>
      <c r="P1813" s="2"/>
      <c r="Q1813" s="2"/>
      <c r="R1813" s="2"/>
      <c r="S1813" s="2"/>
      <c r="T1813" s="2"/>
      <c r="U1813" s="2"/>
      <c r="V1813" s="2"/>
      <c r="W1813" s="2"/>
      <c r="X1813" s="2"/>
      <c r="Y1813" s="2"/>
      <c r="AB1813" s="2"/>
      <c r="AC1813" s="2"/>
      <c r="AD1813" s="2"/>
      <c r="AE1813" s="2"/>
      <c r="AF1813" s="2"/>
      <c r="AG1813" s="2"/>
      <c r="AH1813" s="2"/>
      <c r="AI1813" s="2"/>
      <c r="AJ1813" s="2"/>
      <c r="AK1813" s="2"/>
      <c r="BK1813" s="2"/>
      <c r="BL1813" s="2"/>
      <c r="BN1813" s="2"/>
      <c r="BO1813" s="2"/>
    </row>
    <row r="1814" ht="12.75" customHeight="1">
      <c r="D1814" s="2"/>
      <c r="G1814" s="2"/>
      <c r="I1814" s="2"/>
      <c r="J1814" s="2"/>
      <c r="K1814" s="2"/>
      <c r="L1814" s="2"/>
      <c r="M1814" s="2"/>
      <c r="N1814" s="2"/>
      <c r="O1814" s="2"/>
      <c r="P1814" s="2"/>
      <c r="Q1814" s="2"/>
      <c r="R1814" s="2"/>
      <c r="S1814" s="2"/>
      <c r="T1814" s="2"/>
      <c r="U1814" s="2"/>
      <c r="V1814" s="2"/>
      <c r="W1814" s="2"/>
      <c r="X1814" s="2"/>
      <c r="Y1814" s="2"/>
      <c r="AB1814" s="2"/>
      <c r="AC1814" s="2"/>
      <c r="AD1814" s="2"/>
      <c r="AE1814" s="2"/>
      <c r="AF1814" s="2"/>
      <c r="AG1814" s="2"/>
      <c r="AH1814" s="2"/>
      <c r="AI1814" s="2"/>
      <c r="AJ1814" s="2"/>
      <c r="AK1814" s="2"/>
      <c r="BK1814" s="2"/>
      <c r="BL1814" s="2"/>
      <c r="BN1814" s="2"/>
      <c r="BO1814" s="2"/>
    </row>
    <row r="1815" ht="12.75" customHeight="1">
      <c r="D1815" s="2"/>
      <c r="G1815" s="2"/>
      <c r="I1815" s="2"/>
      <c r="J1815" s="2"/>
      <c r="K1815" s="2"/>
      <c r="L1815" s="2"/>
      <c r="M1815" s="2"/>
      <c r="N1815" s="2"/>
      <c r="O1815" s="2"/>
      <c r="P1815" s="2"/>
      <c r="Q1815" s="2"/>
      <c r="R1815" s="2"/>
      <c r="S1815" s="2"/>
      <c r="T1815" s="2"/>
      <c r="U1815" s="2"/>
      <c r="V1815" s="2"/>
      <c r="W1815" s="2"/>
      <c r="X1815" s="2"/>
      <c r="Y1815" s="2"/>
      <c r="AB1815" s="2"/>
      <c r="AC1815" s="2"/>
      <c r="AD1815" s="2"/>
      <c r="AE1815" s="2"/>
      <c r="AF1815" s="2"/>
      <c r="AG1815" s="2"/>
      <c r="AH1815" s="2"/>
      <c r="AI1815" s="2"/>
      <c r="AJ1815" s="2"/>
      <c r="AK1815" s="2"/>
      <c r="BK1815" s="2"/>
      <c r="BL1815" s="2"/>
      <c r="BN1815" s="2"/>
      <c r="BO1815" s="2"/>
    </row>
    <row r="1816" ht="12.75" customHeight="1">
      <c r="D1816" s="2"/>
      <c r="G1816" s="2"/>
      <c r="I1816" s="2"/>
      <c r="J1816" s="2"/>
      <c r="K1816" s="2"/>
      <c r="L1816" s="2"/>
      <c r="M1816" s="2"/>
      <c r="N1816" s="2"/>
      <c r="O1816" s="2"/>
      <c r="P1816" s="2"/>
      <c r="Q1816" s="2"/>
      <c r="R1816" s="2"/>
      <c r="S1816" s="2"/>
      <c r="T1816" s="2"/>
      <c r="U1816" s="2"/>
      <c r="V1816" s="2"/>
      <c r="W1816" s="2"/>
      <c r="X1816" s="2"/>
      <c r="Y1816" s="2"/>
      <c r="AB1816" s="2"/>
      <c r="AC1816" s="2"/>
      <c r="AD1816" s="2"/>
      <c r="AE1816" s="2"/>
      <c r="AF1816" s="2"/>
      <c r="AG1816" s="2"/>
      <c r="AH1816" s="2"/>
      <c r="AI1816" s="2"/>
      <c r="AJ1816" s="2"/>
      <c r="AK1816" s="2"/>
      <c r="BK1816" s="2"/>
      <c r="BL1816" s="2"/>
      <c r="BN1816" s="2"/>
      <c r="BO1816" s="2"/>
    </row>
    <row r="1817" ht="12.75" customHeight="1">
      <c r="D1817" s="2"/>
      <c r="G1817" s="2"/>
      <c r="I1817" s="2"/>
      <c r="J1817" s="2"/>
      <c r="K1817" s="2"/>
      <c r="L1817" s="2"/>
      <c r="M1817" s="2"/>
      <c r="N1817" s="2"/>
      <c r="O1817" s="2"/>
      <c r="P1817" s="2"/>
      <c r="Q1817" s="2"/>
      <c r="R1817" s="2"/>
      <c r="S1817" s="2"/>
      <c r="T1817" s="2"/>
      <c r="U1817" s="2"/>
      <c r="V1817" s="2"/>
      <c r="W1817" s="2"/>
      <c r="X1817" s="2"/>
      <c r="Y1817" s="2"/>
      <c r="AB1817" s="2"/>
      <c r="AC1817" s="2"/>
      <c r="AD1817" s="2"/>
      <c r="AE1817" s="2"/>
      <c r="AF1817" s="2"/>
      <c r="AG1817" s="2"/>
      <c r="AH1817" s="2"/>
      <c r="AI1817" s="2"/>
      <c r="AJ1817" s="2"/>
      <c r="AK1817" s="2"/>
      <c r="BK1817" s="2"/>
      <c r="BL1817" s="2"/>
      <c r="BN1817" s="2"/>
      <c r="BO1817" s="2"/>
    </row>
    <row r="1818" ht="12.75" customHeight="1">
      <c r="D1818" s="2"/>
      <c r="G1818" s="2"/>
      <c r="I1818" s="2"/>
      <c r="J1818" s="2"/>
      <c r="K1818" s="2"/>
      <c r="L1818" s="2"/>
      <c r="M1818" s="2"/>
      <c r="N1818" s="2"/>
      <c r="O1818" s="2"/>
      <c r="P1818" s="2"/>
      <c r="Q1818" s="2"/>
      <c r="R1818" s="2"/>
      <c r="S1818" s="2"/>
      <c r="T1818" s="2"/>
      <c r="U1818" s="2"/>
      <c r="V1818" s="2"/>
      <c r="W1818" s="2"/>
      <c r="X1818" s="2"/>
      <c r="Y1818" s="2"/>
      <c r="AB1818" s="2"/>
      <c r="AC1818" s="2"/>
      <c r="AD1818" s="2"/>
      <c r="AE1818" s="2"/>
      <c r="AF1818" s="2"/>
      <c r="AG1818" s="2"/>
      <c r="AH1818" s="2"/>
      <c r="AI1818" s="2"/>
      <c r="AJ1818" s="2"/>
      <c r="AK1818" s="2"/>
      <c r="BK1818" s="2"/>
      <c r="BL1818" s="2"/>
      <c r="BN1818" s="2"/>
      <c r="BO1818" s="2"/>
    </row>
    <row r="1819" ht="12.75" customHeight="1">
      <c r="D1819" s="2"/>
      <c r="G1819" s="2"/>
      <c r="I1819" s="2"/>
      <c r="J1819" s="2"/>
      <c r="K1819" s="2"/>
      <c r="L1819" s="2"/>
      <c r="M1819" s="2"/>
      <c r="N1819" s="2"/>
      <c r="O1819" s="2"/>
      <c r="P1819" s="2"/>
      <c r="Q1819" s="2"/>
      <c r="R1819" s="2"/>
      <c r="S1819" s="2"/>
      <c r="T1819" s="2"/>
      <c r="U1819" s="2"/>
      <c r="V1819" s="2"/>
      <c r="W1819" s="2"/>
      <c r="X1819" s="2"/>
      <c r="Y1819" s="2"/>
      <c r="AB1819" s="2"/>
      <c r="AC1819" s="2"/>
      <c r="AD1819" s="2"/>
      <c r="AE1819" s="2"/>
      <c r="AF1819" s="2"/>
      <c r="AG1819" s="2"/>
      <c r="AH1819" s="2"/>
      <c r="AI1819" s="2"/>
      <c r="AJ1819" s="2"/>
      <c r="AK1819" s="2"/>
      <c r="BK1819" s="2"/>
      <c r="BL1819" s="2"/>
      <c r="BN1819" s="2"/>
      <c r="BO1819" s="2"/>
    </row>
    <row r="1820" ht="12.75" customHeight="1">
      <c r="D1820" s="2"/>
      <c r="G1820" s="2"/>
      <c r="I1820" s="2"/>
      <c r="J1820" s="2"/>
      <c r="K1820" s="2"/>
      <c r="L1820" s="2"/>
      <c r="M1820" s="2"/>
      <c r="N1820" s="2"/>
      <c r="O1820" s="2"/>
      <c r="P1820" s="2"/>
      <c r="Q1820" s="2"/>
      <c r="R1820" s="2"/>
      <c r="S1820" s="2"/>
      <c r="T1820" s="2"/>
      <c r="U1820" s="2"/>
      <c r="V1820" s="2"/>
      <c r="W1820" s="2"/>
      <c r="X1820" s="2"/>
      <c r="Y1820" s="2"/>
      <c r="AB1820" s="2"/>
      <c r="AC1820" s="2"/>
      <c r="AD1820" s="2"/>
      <c r="AE1820" s="2"/>
      <c r="AF1820" s="2"/>
      <c r="AG1820" s="2"/>
      <c r="AH1820" s="2"/>
      <c r="AI1820" s="2"/>
      <c r="AJ1820" s="2"/>
      <c r="AK1820" s="2"/>
      <c r="BK1820" s="2"/>
      <c r="BL1820" s="2"/>
      <c r="BN1820" s="2"/>
      <c r="BO1820" s="2"/>
    </row>
    <row r="1821" ht="12.75" customHeight="1">
      <c r="D1821" s="2"/>
      <c r="G1821" s="2"/>
      <c r="I1821" s="2"/>
      <c r="J1821" s="2"/>
      <c r="K1821" s="2"/>
      <c r="L1821" s="2"/>
      <c r="M1821" s="2"/>
      <c r="N1821" s="2"/>
      <c r="O1821" s="2"/>
      <c r="P1821" s="2"/>
      <c r="Q1821" s="2"/>
      <c r="R1821" s="2"/>
      <c r="S1821" s="2"/>
      <c r="T1821" s="2"/>
      <c r="U1821" s="2"/>
      <c r="V1821" s="2"/>
      <c r="W1821" s="2"/>
      <c r="X1821" s="2"/>
      <c r="Y1821" s="2"/>
      <c r="AB1821" s="2"/>
      <c r="AC1821" s="2"/>
      <c r="AD1821" s="2"/>
      <c r="AE1821" s="2"/>
      <c r="AF1821" s="2"/>
      <c r="AG1821" s="2"/>
      <c r="AH1821" s="2"/>
      <c r="AI1821" s="2"/>
      <c r="AJ1821" s="2"/>
      <c r="AK1821" s="2"/>
      <c r="BK1821" s="2"/>
      <c r="BL1821" s="2"/>
      <c r="BN1821" s="2"/>
      <c r="BO1821" s="2"/>
    </row>
    <row r="1822" ht="12.75" customHeight="1">
      <c r="D1822" s="2"/>
      <c r="G1822" s="2"/>
      <c r="I1822" s="2"/>
      <c r="J1822" s="2"/>
      <c r="K1822" s="2"/>
      <c r="L1822" s="2"/>
      <c r="M1822" s="2"/>
      <c r="N1822" s="2"/>
      <c r="O1822" s="2"/>
      <c r="P1822" s="2"/>
      <c r="Q1822" s="2"/>
      <c r="R1822" s="2"/>
      <c r="S1822" s="2"/>
      <c r="T1822" s="2"/>
      <c r="U1822" s="2"/>
      <c r="V1822" s="2"/>
      <c r="W1822" s="2"/>
      <c r="X1822" s="2"/>
      <c r="Y1822" s="2"/>
      <c r="AB1822" s="2"/>
      <c r="AC1822" s="2"/>
      <c r="AD1822" s="2"/>
      <c r="AE1822" s="2"/>
      <c r="AF1822" s="2"/>
      <c r="AG1822" s="2"/>
      <c r="AH1822" s="2"/>
      <c r="AI1822" s="2"/>
      <c r="AJ1822" s="2"/>
      <c r="AK1822" s="2"/>
      <c r="BK1822" s="2"/>
      <c r="BL1822" s="2"/>
      <c r="BN1822" s="2"/>
      <c r="BO1822" s="2"/>
    </row>
    <row r="1823" ht="12.75" customHeight="1">
      <c r="D1823" s="2"/>
      <c r="G1823" s="2"/>
      <c r="I1823" s="2"/>
      <c r="J1823" s="2"/>
      <c r="K1823" s="2"/>
      <c r="L1823" s="2"/>
      <c r="M1823" s="2"/>
      <c r="N1823" s="2"/>
      <c r="O1823" s="2"/>
      <c r="P1823" s="2"/>
      <c r="Q1823" s="2"/>
      <c r="R1823" s="2"/>
      <c r="S1823" s="2"/>
      <c r="T1823" s="2"/>
      <c r="U1823" s="2"/>
      <c r="V1823" s="2"/>
      <c r="W1823" s="2"/>
      <c r="X1823" s="2"/>
      <c r="Y1823" s="2"/>
      <c r="AB1823" s="2"/>
      <c r="AC1823" s="2"/>
      <c r="AD1823" s="2"/>
      <c r="AE1823" s="2"/>
      <c r="AF1823" s="2"/>
      <c r="AG1823" s="2"/>
      <c r="AH1823" s="2"/>
      <c r="AI1823" s="2"/>
      <c r="AJ1823" s="2"/>
      <c r="AK1823" s="2"/>
      <c r="BK1823" s="2"/>
      <c r="BL1823" s="2"/>
      <c r="BN1823" s="2"/>
      <c r="BO1823" s="2"/>
    </row>
    <row r="1824" ht="12.75" customHeight="1">
      <c r="D1824" s="2"/>
      <c r="G1824" s="2"/>
      <c r="I1824" s="2"/>
      <c r="J1824" s="2"/>
      <c r="K1824" s="2"/>
      <c r="L1824" s="2"/>
      <c r="M1824" s="2"/>
      <c r="N1824" s="2"/>
      <c r="O1824" s="2"/>
      <c r="P1824" s="2"/>
      <c r="Q1824" s="2"/>
      <c r="R1824" s="2"/>
      <c r="S1824" s="2"/>
      <c r="T1824" s="2"/>
      <c r="U1824" s="2"/>
      <c r="V1824" s="2"/>
      <c r="W1824" s="2"/>
      <c r="X1824" s="2"/>
      <c r="Y1824" s="2"/>
      <c r="AB1824" s="2"/>
      <c r="AC1824" s="2"/>
      <c r="AD1824" s="2"/>
      <c r="AE1824" s="2"/>
      <c r="AF1824" s="2"/>
      <c r="AG1824" s="2"/>
      <c r="AH1824" s="2"/>
      <c r="AI1824" s="2"/>
      <c r="AJ1824" s="2"/>
      <c r="AK1824" s="2"/>
      <c r="BK1824" s="2"/>
      <c r="BL1824" s="2"/>
      <c r="BN1824" s="2"/>
      <c r="BO1824" s="2"/>
    </row>
    <row r="1825" ht="12.75" customHeight="1">
      <c r="D1825" s="2"/>
      <c r="G1825" s="2"/>
      <c r="I1825" s="2"/>
      <c r="J1825" s="2"/>
      <c r="K1825" s="2"/>
      <c r="L1825" s="2"/>
      <c r="M1825" s="2"/>
      <c r="N1825" s="2"/>
      <c r="O1825" s="2"/>
      <c r="P1825" s="2"/>
      <c r="Q1825" s="2"/>
      <c r="R1825" s="2"/>
      <c r="S1825" s="2"/>
      <c r="T1825" s="2"/>
      <c r="U1825" s="2"/>
      <c r="V1825" s="2"/>
      <c r="W1825" s="2"/>
      <c r="X1825" s="2"/>
      <c r="Y1825" s="2"/>
      <c r="AB1825" s="2"/>
      <c r="AC1825" s="2"/>
      <c r="AD1825" s="2"/>
      <c r="AE1825" s="2"/>
      <c r="AF1825" s="2"/>
      <c r="AG1825" s="2"/>
      <c r="AH1825" s="2"/>
      <c r="AI1825" s="2"/>
      <c r="AJ1825" s="2"/>
      <c r="AK1825" s="2"/>
      <c r="BK1825" s="2"/>
      <c r="BL1825" s="2"/>
      <c r="BN1825" s="2"/>
      <c r="BO1825" s="2"/>
    </row>
    <row r="1826" ht="12.75" customHeight="1">
      <c r="D1826" s="2"/>
      <c r="G1826" s="2"/>
      <c r="I1826" s="2"/>
      <c r="J1826" s="2"/>
      <c r="K1826" s="2"/>
      <c r="L1826" s="2"/>
      <c r="M1826" s="2"/>
      <c r="N1826" s="2"/>
      <c r="O1826" s="2"/>
      <c r="P1826" s="2"/>
      <c r="Q1826" s="2"/>
      <c r="R1826" s="2"/>
      <c r="S1826" s="2"/>
      <c r="T1826" s="2"/>
      <c r="U1826" s="2"/>
      <c r="V1826" s="2"/>
      <c r="W1826" s="2"/>
      <c r="X1826" s="2"/>
      <c r="Y1826" s="2"/>
      <c r="AB1826" s="2"/>
      <c r="AC1826" s="2"/>
      <c r="AD1826" s="2"/>
      <c r="AE1826" s="2"/>
      <c r="AF1826" s="2"/>
      <c r="AG1826" s="2"/>
      <c r="AH1826" s="2"/>
      <c r="AI1826" s="2"/>
      <c r="AJ1826" s="2"/>
      <c r="AK1826" s="2"/>
      <c r="BK1826" s="2"/>
      <c r="BL1826" s="2"/>
      <c r="BN1826" s="2"/>
      <c r="BO1826" s="2"/>
    </row>
    <row r="1827" ht="12.75" customHeight="1">
      <c r="D1827" s="2"/>
      <c r="G1827" s="2"/>
      <c r="I1827" s="2"/>
      <c r="J1827" s="2"/>
      <c r="K1827" s="2"/>
      <c r="L1827" s="2"/>
      <c r="M1827" s="2"/>
      <c r="N1827" s="2"/>
      <c r="O1827" s="2"/>
      <c r="P1827" s="2"/>
      <c r="Q1827" s="2"/>
      <c r="R1827" s="2"/>
      <c r="S1827" s="2"/>
      <c r="T1827" s="2"/>
      <c r="U1827" s="2"/>
      <c r="V1827" s="2"/>
      <c r="W1827" s="2"/>
      <c r="X1827" s="2"/>
      <c r="Y1827" s="2"/>
      <c r="AB1827" s="2"/>
      <c r="AC1827" s="2"/>
      <c r="AD1827" s="2"/>
      <c r="AE1827" s="2"/>
      <c r="AF1827" s="2"/>
      <c r="AG1827" s="2"/>
      <c r="AH1827" s="2"/>
      <c r="AI1827" s="2"/>
      <c r="AJ1827" s="2"/>
      <c r="AK1827" s="2"/>
      <c r="BK1827" s="2"/>
      <c r="BL1827" s="2"/>
      <c r="BN1827" s="2"/>
      <c r="BO1827" s="2"/>
    </row>
    <row r="1828" ht="12.75" customHeight="1">
      <c r="D1828" s="2"/>
      <c r="G1828" s="2"/>
      <c r="I1828" s="2"/>
      <c r="J1828" s="2"/>
      <c r="K1828" s="2"/>
      <c r="L1828" s="2"/>
      <c r="M1828" s="2"/>
      <c r="N1828" s="2"/>
      <c r="O1828" s="2"/>
      <c r="P1828" s="2"/>
      <c r="Q1828" s="2"/>
      <c r="R1828" s="2"/>
      <c r="S1828" s="2"/>
      <c r="T1828" s="2"/>
      <c r="U1828" s="2"/>
      <c r="V1828" s="2"/>
      <c r="W1828" s="2"/>
      <c r="X1828" s="2"/>
      <c r="Y1828" s="2"/>
      <c r="AB1828" s="2"/>
      <c r="AC1828" s="2"/>
      <c r="AD1828" s="2"/>
      <c r="AE1828" s="2"/>
      <c r="AF1828" s="2"/>
      <c r="AG1828" s="2"/>
      <c r="AH1828" s="2"/>
      <c r="AI1828" s="2"/>
      <c r="AJ1828" s="2"/>
      <c r="AK1828" s="2"/>
      <c r="BK1828" s="2"/>
      <c r="BL1828" s="2"/>
      <c r="BN1828" s="2"/>
      <c r="BO1828" s="2"/>
    </row>
    <row r="1829" ht="12.75" customHeight="1">
      <c r="D1829" s="2"/>
      <c r="G1829" s="2"/>
      <c r="I1829" s="2"/>
      <c r="J1829" s="2"/>
      <c r="K1829" s="2"/>
      <c r="L1829" s="2"/>
      <c r="M1829" s="2"/>
      <c r="N1829" s="2"/>
      <c r="O1829" s="2"/>
      <c r="P1829" s="2"/>
      <c r="Q1829" s="2"/>
      <c r="R1829" s="2"/>
      <c r="S1829" s="2"/>
      <c r="T1829" s="2"/>
      <c r="U1829" s="2"/>
      <c r="V1829" s="2"/>
      <c r="W1829" s="2"/>
      <c r="X1829" s="2"/>
      <c r="Y1829" s="2"/>
      <c r="AB1829" s="2"/>
      <c r="AC1829" s="2"/>
      <c r="AD1829" s="2"/>
      <c r="AE1829" s="2"/>
      <c r="AF1829" s="2"/>
      <c r="AG1829" s="2"/>
      <c r="AH1829" s="2"/>
      <c r="AI1829" s="2"/>
      <c r="AJ1829" s="2"/>
      <c r="AK1829" s="2"/>
      <c r="BK1829" s="2"/>
      <c r="BL1829" s="2"/>
      <c r="BN1829" s="2"/>
      <c r="BO1829" s="2"/>
    </row>
    <row r="1830" ht="12.75" customHeight="1">
      <c r="D1830" s="2"/>
      <c r="G1830" s="2"/>
      <c r="I1830" s="2"/>
      <c r="J1830" s="2"/>
      <c r="K1830" s="2"/>
      <c r="L1830" s="2"/>
      <c r="M1830" s="2"/>
      <c r="N1830" s="2"/>
      <c r="O1830" s="2"/>
      <c r="P1830" s="2"/>
      <c r="Q1830" s="2"/>
      <c r="R1830" s="2"/>
      <c r="S1830" s="2"/>
      <c r="T1830" s="2"/>
      <c r="U1830" s="2"/>
      <c r="V1830" s="2"/>
      <c r="W1830" s="2"/>
      <c r="X1830" s="2"/>
      <c r="Y1830" s="2"/>
      <c r="AB1830" s="2"/>
      <c r="AC1830" s="2"/>
      <c r="AD1830" s="2"/>
      <c r="AE1830" s="2"/>
      <c r="AF1830" s="2"/>
      <c r="AG1830" s="2"/>
      <c r="AH1830" s="2"/>
      <c r="AI1830" s="2"/>
      <c r="AJ1830" s="2"/>
      <c r="AK1830" s="2"/>
      <c r="BK1830" s="2"/>
      <c r="BL1830" s="2"/>
      <c r="BN1830" s="2"/>
      <c r="BO1830" s="2"/>
    </row>
    <row r="1831" ht="12.75" customHeight="1">
      <c r="D1831" s="2"/>
      <c r="G1831" s="2"/>
      <c r="I1831" s="2"/>
      <c r="J1831" s="2"/>
      <c r="K1831" s="2"/>
      <c r="L1831" s="2"/>
      <c r="M1831" s="2"/>
      <c r="N1831" s="2"/>
      <c r="O1831" s="2"/>
      <c r="P1831" s="2"/>
      <c r="Q1831" s="2"/>
      <c r="R1831" s="2"/>
      <c r="S1831" s="2"/>
      <c r="T1831" s="2"/>
      <c r="U1831" s="2"/>
      <c r="V1831" s="2"/>
      <c r="W1831" s="2"/>
      <c r="X1831" s="2"/>
      <c r="Y1831" s="2"/>
      <c r="AB1831" s="2"/>
      <c r="AC1831" s="2"/>
      <c r="AD1831" s="2"/>
      <c r="AE1831" s="2"/>
      <c r="AF1831" s="2"/>
      <c r="AG1831" s="2"/>
      <c r="AH1831" s="2"/>
      <c r="AI1831" s="2"/>
      <c r="AJ1831" s="2"/>
      <c r="AK1831" s="2"/>
      <c r="BK1831" s="2"/>
      <c r="BL1831" s="2"/>
      <c r="BN1831" s="2"/>
      <c r="BO1831" s="2"/>
    </row>
    <row r="1832" ht="12.75" customHeight="1">
      <c r="D1832" s="2"/>
      <c r="G1832" s="2"/>
      <c r="I1832" s="2"/>
      <c r="J1832" s="2"/>
      <c r="K1832" s="2"/>
      <c r="L1832" s="2"/>
      <c r="M1832" s="2"/>
      <c r="N1832" s="2"/>
      <c r="O1832" s="2"/>
      <c r="P1832" s="2"/>
      <c r="Q1832" s="2"/>
      <c r="R1832" s="2"/>
      <c r="S1832" s="2"/>
      <c r="T1832" s="2"/>
      <c r="U1832" s="2"/>
      <c r="V1832" s="2"/>
      <c r="W1832" s="2"/>
      <c r="X1832" s="2"/>
      <c r="Y1832" s="2"/>
      <c r="AB1832" s="2"/>
      <c r="AC1832" s="2"/>
      <c r="AD1832" s="2"/>
      <c r="AE1832" s="2"/>
      <c r="AF1832" s="2"/>
      <c r="AG1832" s="2"/>
      <c r="AH1832" s="2"/>
      <c r="AI1832" s="2"/>
      <c r="AJ1832" s="2"/>
      <c r="AK1832" s="2"/>
      <c r="BK1832" s="2"/>
      <c r="BL1832" s="2"/>
      <c r="BN1832" s="2"/>
      <c r="BO1832" s="2"/>
    </row>
    <row r="1833" ht="12.75" customHeight="1">
      <c r="D1833" s="2"/>
      <c r="G1833" s="2"/>
      <c r="I1833" s="2"/>
      <c r="J1833" s="2"/>
      <c r="K1833" s="2"/>
      <c r="L1833" s="2"/>
      <c r="M1833" s="2"/>
      <c r="N1833" s="2"/>
      <c r="O1833" s="2"/>
      <c r="P1833" s="2"/>
      <c r="Q1833" s="2"/>
      <c r="R1833" s="2"/>
      <c r="S1833" s="2"/>
      <c r="T1833" s="2"/>
      <c r="U1833" s="2"/>
      <c r="V1833" s="2"/>
      <c r="W1833" s="2"/>
      <c r="X1833" s="2"/>
      <c r="Y1833" s="2"/>
      <c r="AB1833" s="2"/>
      <c r="AC1833" s="2"/>
      <c r="AD1833" s="2"/>
      <c r="AE1833" s="2"/>
      <c r="AF1833" s="2"/>
      <c r="AG1833" s="2"/>
      <c r="AH1833" s="2"/>
      <c r="AI1833" s="2"/>
      <c r="AJ1833" s="2"/>
      <c r="AK1833" s="2"/>
      <c r="BK1833" s="2"/>
      <c r="BL1833" s="2"/>
      <c r="BN1833" s="2"/>
      <c r="BO1833" s="2"/>
    </row>
    <row r="1834" ht="12.75" customHeight="1">
      <c r="D1834" s="2"/>
      <c r="G1834" s="2"/>
      <c r="I1834" s="2"/>
      <c r="J1834" s="2"/>
      <c r="K1834" s="2"/>
      <c r="L1834" s="2"/>
      <c r="M1834" s="2"/>
      <c r="N1834" s="2"/>
      <c r="O1834" s="2"/>
      <c r="P1834" s="2"/>
      <c r="Q1834" s="2"/>
      <c r="R1834" s="2"/>
      <c r="S1834" s="2"/>
      <c r="T1834" s="2"/>
      <c r="U1834" s="2"/>
      <c r="V1834" s="2"/>
      <c r="W1834" s="2"/>
      <c r="X1834" s="2"/>
      <c r="Y1834" s="2"/>
      <c r="AB1834" s="2"/>
      <c r="AC1834" s="2"/>
      <c r="AD1834" s="2"/>
      <c r="AE1834" s="2"/>
      <c r="AF1834" s="2"/>
      <c r="AG1834" s="2"/>
      <c r="AH1834" s="2"/>
      <c r="AI1834" s="2"/>
      <c r="AJ1834" s="2"/>
      <c r="AK1834" s="2"/>
      <c r="BK1834" s="2"/>
      <c r="BL1834" s="2"/>
      <c r="BN1834" s="2"/>
      <c r="BO1834" s="2"/>
    </row>
    <row r="1835" ht="12.75" customHeight="1">
      <c r="D1835" s="2"/>
      <c r="G1835" s="2"/>
      <c r="I1835" s="2"/>
      <c r="J1835" s="2"/>
      <c r="K1835" s="2"/>
      <c r="L1835" s="2"/>
      <c r="M1835" s="2"/>
      <c r="N1835" s="2"/>
      <c r="O1835" s="2"/>
      <c r="P1835" s="2"/>
      <c r="Q1835" s="2"/>
      <c r="R1835" s="2"/>
      <c r="S1835" s="2"/>
      <c r="T1835" s="2"/>
      <c r="U1835" s="2"/>
      <c r="V1835" s="2"/>
      <c r="W1835" s="2"/>
      <c r="X1835" s="2"/>
      <c r="Y1835" s="2"/>
      <c r="AB1835" s="2"/>
      <c r="AC1835" s="2"/>
      <c r="AD1835" s="2"/>
      <c r="AE1835" s="2"/>
      <c r="AF1835" s="2"/>
      <c r="AG1835" s="2"/>
      <c r="AH1835" s="2"/>
      <c r="AI1835" s="2"/>
      <c r="AJ1835" s="2"/>
      <c r="AK1835" s="2"/>
      <c r="BK1835" s="2"/>
      <c r="BL1835" s="2"/>
      <c r="BN1835" s="2"/>
      <c r="BO1835" s="2"/>
    </row>
    <row r="1836" ht="12.75" customHeight="1">
      <c r="D1836" s="2"/>
      <c r="G1836" s="2"/>
      <c r="I1836" s="2"/>
      <c r="J1836" s="2"/>
      <c r="K1836" s="2"/>
      <c r="L1836" s="2"/>
      <c r="M1836" s="2"/>
      <c r="N1836" s="2"/>
      <c r="O1836" s="2"/>
      <c r="P1836" s="2"/>
      <c r="Q1836" s="2"/>
      <c r="R1836" s="2"/>
      <c r="S1836" s="2"/>
      <c r="T1836" s="2"/>
      <c r="U1836" s="2"/>
      <c r="V1836" s="2"/>
      <c r="W1836" s="2"/>
      <c r="X1836" s="2"/>
      <c r="Y1836" s="2"/>
      <c r="AB1836" s="2"/>
      <c r="AC1836" s="2"/>
      <c r="AD1836" s="2"/>
      <c r="AE1836" s="2"/>
      <c r="AF1836" s="2"/>
      <c r="AG1836" s="2"/>
      <c r="AH1836" s="2"/>
      <c r="AI1836" s="2"/>
      <c r="AJ1836" s="2"/>
      <c r="AK1836" s="2"/>
      <c r="BK1836" s="2"/>
      <c r="BL1836" s="2"/>
      <c r="BN1836" s="2"/>
      <c r="BO1836" s="2"/>
    </row>
    <row r="1837" ht="12.75" customHeight="1">
      <c r="D1837" s="2"/>
      <c r="G1837" s="2"/>
      <c r="I1837" s="2"/>
      <c r="J1837" s="2"/>
      <c r="K1837" s="2"/>
      <c r="L1837" s="2"/>
      <c r="M1837" s="2"/>
      <c r="N1837" s="2"/>
      <c r="O1837" s="2"/>
      <c r="P1837" s="2"/>
      <c r="Q1837" s="2"/>
      <c r="R1837" s="2"/>
      <c r="S1837" s="2"/>
      <c r="T1837" s="2"/>
      <c r="U1837" s="2"/>
      <c r="V1837" s="2"/>
      <c r="W1837" s="2"/>
      <c r="X1837" s="2"/>
      <c r="Y1837" s="2"/>
      <c r="AB1837" s="2"/>
      <c r="AC1837" s="2"/>
      <c r="AD1837" s="2"/>
      <c r="AE1837" s="2"/>
      <c r="AF1837" s="2"/>
      <c r="AG1837" s="2"/>
      <c r="AH1837" s="2"/>
      <c r="AI1837" s="2"/>
      <c r="AJ1837" s="2"/>
      <c r="AK1837" s="2"/>
      <c r="BK1837" s="2"/>
      <c r="BL1837" s="2"/>
      <c r="BN1837" s="2"/>
      <c r="BO1837" s="2"/>
    </row>
    <row r="1838" ht="12.75" customHeight="1">
      <c r="D1838" s="2"/>
      <c r="G1838" s="2"/>
      <c r="I1838" s="2"/>
      <c r="J1838" s="2"/>
      <c r="K1838" s="2"/>
      <c r="L1838" s="2"/>
      <c r="M1838" s="2"/>
      <c r="N1838" s="2"/>
      <c r="O1838" s="2"/>
      <c r="P1838" s="2"/>
      <c r="Q1838" s="2"/>
      <c r="R1838" s="2"/>
      <c r="S1838" s="2"/>
      <c r="T1838" s="2"/>
      <c r="U1838" s="2"/>
      <c r="V1838" s="2"/>
      <c r="W1838" s="2"/>
      <c r="X1838" s="2"/>
      <c r="Y1838" s="2"/>
      <c r="AB1838" s="2"/>
      <c r="AC1838" s="2"/>
      <c r="AD1838" s="2"/>
      <c r="AE1838" s="2"/>
      <c r="AF1838" s="2"/>
      <c r="AG1838" s="2"/>
      <c r="AH1838" s="2"/>
      <c r="AI1838" s="2"/>
      <c r="AJ1838" s="2"/>
      <c r="AK1838" s="2"/>
      <c r="BK1838" s="2"/>
      <c r="BL1838" s="2"/>
      <c r="BN1838" s="2"/>
      <c r="BO1838" s="2"/>
    </row>
    <row r="1839" ht="12.75" customHeight="1">
      <c r="D1839" s="2"/>
      <c r="G1839" s="2"/>
      <c r="I1839" s="2"/>
      <c r="J1839" s="2"/>
      <c r="K1839" s="2"/>
      <c r="L1839" s="2"/>
      <c r="M1839" s="2"/>
      <c r="N1839" s="2"/>
      <c r="O1839" s="2"/>
      <c r="P1839" s="2"/>
      <c r="Q1839" s="2"/>
      <c r="R1839" s="2"/>
      <c r="S1839" s="2"/>
      <c r="T1839" s="2"/>
      <c r="U1839" s="2"/>
      <c r="V1839" s="2"/>
      <c r="W1839" s="2"/>
      <c r="X1839" s="2"/>
      <c r="Y1839" s="2"/>
      <c r="AB1839" s="2"/>
      <c r="AC1839" s="2"/>
      <c r="AD1839" s="2"/>
      <c r="AE1839" s="2"/>
      <c r="AF1839" s="2"/>
      <c r="AG1839" s="2"/>
      <c r="AH1839" s="2"/>
      <c r="AI1839" s="2"/>
      <c r="AJ1839" s="2"/>
      <c r="AK1839" s="2"/>
      <c r="BK1839" s="2"/>
      <c r="BL1839" s="2"/>
      <c r="BN1839" s="2"/>
      <c r="BO1839" s="2"/>
    </row>
    <row r="1840" ht="12.75" customHeight="1">
      <c r="D1840" s="2"/>
      <c r="G1840" s="2"/>
      <c r="I1840" s="2"/>
      <c r="J1840" s="2"/>
      <c r="K1840" s="2"/>
      <c r="L1840" s="2"/>
      <c r="M1840" s="2"/>
      <c r="N1840" s="2"/>
      <c r="O1840" s="2"/>
      <c r="P1840" s="2"/>
      <c r="Q1840" s="2"/>
      <c r="R1840" s="2"/>
      <c r="S1840" s="2"/>
      <c r="T1840" s="2"/>
      <c r="U1840" s="2"/>
      <c r="V1840" s="2"/>
      <c r="W1840" s="2"/>
      <c r="X1840" s="2"/>
      <c r="Y1840" s="2"/>
      <c r="AB1840" s="2"/>
      <c r="AC1840" s="2"/>
      <c r="AD1840" s="2"/>
      <c r="AE1840" s="2"/>
      <c r="AF1840" s="2"/>
      <c r="AG1840" s="2"/>
      <c r="AH1840" s="2"/>
      <c r="AI1840" s="2"/>
      <c r="AJ1840" s="2"/>
      <c r="AK1840" s="2"/>
      <c r="BK1840" s="2"/>
      <c r="BL1840" s="2"/>
      <c r="BN1840" s="2"/>
      <c r="BO1840" s="2"/>
    </row>
    <row r="1841" ht="12.75" customHeight="1">
      <c r="D1841" s="2"/>
      <c r="G1841" s="2"/>
      <c r="I1841" s="2"/>
      <c r="J1841" s="2"/>
      <c r="K1841" s="2"/>
      <c r="L1841" s="2"/>
      <c r="M1841" s="2"/>
      <c r="N1841" s="2"/>
      <c r="O1841" s="2"/>
      <c r="P1841" s="2"/>
      <c r="Q1841" s="2"/>
      <c r="R1841" s="2"/>
      <c r="S1841" s="2"/>
      <c r="T1841" s="2"/>
      <c r="U1841" s="2"/>
      <c r="V1841" s="2"/>
      <c r="W1841" s="2"/>
      <c r="X1841" s="2"/>
      <c r="Y1841" s="2"/>
      <c r="AB1841" s="2"/>
      <c r="AC1841" s="2"/>
      <c r="AD1841" s="2"/>
      <c r="AE1841" s="2"/>
      <c r="AF1841" s="2"/>
      <c r="AG1841" s="2"/>
      <c r="AH1841" s="2"/>
      <c r="AI1841" s="2"/>
      <c r="AJ1841" s="2"/>
      <c r="AK1841" s="2"/>
      <c r="BK1841" s="2"/>
      <c r="BL1841" s="2"/>
      <c r="BN1841" s="2"/>
      <c r="BO1841" s="2"/>
    </row>
    <row r="1842" ht="12.75" customHeight="1">
      <c r="D1842" s="2"/>
      <c r="G1842" s="2"/>
      <c r="I1842" s="2"/>
      <c r="J1842" s="2"/>
      <c r="K1842" s="2"/>
      <c r="L1842" s="2"/>
      <c r="M1842" s="2"/>
      <c r="N1842" s="2"/>
      <c r="O1842" s="2"/>
      <c r="P1842" s="2"/>
      <c r="Q1842" s="2"/>
      <c r="R1842" s="2"/>
      <c r="S1842" s="2"/>
      <c r="T1842" s="2"/>
      <c r="U1842" s="2"/>
      <c r="V1842" s="2"/>
      <c r="W1842" s="2"/>
      <c r="X1842" s="2"/>
      <c r="Y1842" s="2"/>
      <c r="AB1842" s="2"/>
      <c r="AC1842" s="2"/>
      <c r="AD1842" s="2"/>
      <c r="AE1842" s="2"/>
      <c r="AF1842" s="2"/>
      <c r="AG1842" s="2"/>
      <c r="AH1842" s="2"/>
      <c r="AI1842" s="2"/>
      <c r="AJ1842" s="2"/>
      <c r="AK1842" s="2"/>
      <c r="BK1842" s="2"/>
      <c r="BL1842" s="2"/>
      <c r="BN1842" s="2"/>
      <c r="BO1842" s="2"/>
    </row>
    <row r="1843" ht="12.75" customHeight="1">
      <c r="D1843" s="2"/>
      <c r="G1843" s="2"/>
      <c r="I1843" s="2"/>
      <c r="J1843" s="2"/>
      <c r="K1843" s="2"/>
      <c r="L1843" s="2"/>
      <c r="M1843" s="2"/>
      <c r="N1843" s="2"/>
      <c r="O1843" s="2"/>
      <c r="P1843" s="2"/>
      <c r="Q1843" s="2"/>
      <c r="R1843" s="2"/>
      <c r="S1843" s="2"/>
      <c r="T1843" s="2"/>
      <c r="U1843" s="2"/>
      <c r="V1843" s="2"/>
      <c r="W1843" s="2"/>
      <c r="X1843" s="2"/>
      <c r="Y1843" s="2"/>
      <c r="AB1843" s="2"/>
      <c r="AC1843" s="2"/>
      <c r="AD1843" s="2"/>
      <c r="AE1843" s="2"/>
      <c r="AF1843" s="2"/>
      <c r="AG1843" s="2"/>
      <c r="AH1843" s="2"/>
      <c r="AI1843" s="2"/>
      <c r="AJ1843" s="2"/>
      <c r="AK1843" s="2"/>
      <c r="BK1843" s="2"/>
      <c r="BL1843" s="2"/>
      <c r="BN1843" s="2"/>
      <c r="BO1843" s="2"/>
    </row>
    <row r="1844" ht="12.75" customHeight="1">
      <c r="D1844" s="2"/>
      <c r="G1844" s="2"/>
      <c r="I1844" s="2"/>
      <c r="J1844" s="2"/>
      <c r="K1844" s="2"/>
      <c r="L1844" s="2"/>
      <c r="M1844" s="2"/>
      <c r="N1844" s="2"/>
      <c r="O1844" s="2"/>
      <c r="P1844" s="2"/>
      <c r="Q1844" s="2"/>
      <c r="R1844" s="2"/>
      <c r="S1844" s="2"/>
      <c r="T1844" s="2"/>
      <c r="U1844" s="2"/>
      <c r="V1844" s="2"/>
      <c r="W1844" s="2"/>
      <c r="X1844" s="2"/>
      <c r="Y1844" s="2"/>
      <c r="AB1844" s="2"/>
      <c r="AC1844" s="2"/>
      <c r="AD1844" s="2"/>
      <c r="AE1844" s="2"/>
      <c r="AF1844" s="2"/>
      <c r="AG1844" s="2"/>
      <c r="AH1844" s="2"/>
      <c r="AI1844" s="2"/>
      <c r="AJ1844" s="2"/>
      <c r="AK1844" s="2"/>
      <c r="BK1844" s="2"/>
      <c r="BL1844" s="2"/>
      <c r="BN1844" s="2"/>
      <c r="BO1844" s="2"/>
    </row>
    <row r="1845" ht="12.75" customHeight="1">
      <c r="D1845" s="2"/>
      <c r="G1845" s="2"/>
      <c r="I1845" s="2"/>
      <c r="J1845" s="2"/>
      <c r="K1845" s="2"/>
      <c r="L1845" s="2"/>
      <c r="M1845" s="2"/>
      <c r="N1845" s="2"/>
      <c r="O1845" s="2"/>
      <c r="P1845" s="2"/>
      <c r="Q1845" s="2"/>
      <c r="R1845" s="2"/>
      <c r="S1845" s="2"/>
      <c r="T1845" s="2"/>
      <c r="U1845" s="2"/>
      <c r="V1845" s="2"/>
      <c r="W1845" s="2"/>
      <c r="X1845" s="2"/>
      <c r="Y1845" s="2"/>
      <c r="AB1845" s="2"/>
      <c r="AC1845" s="2"/>
      <c r="AD1845" s="2"/>
      <c r="AE1845" s="2"/>
      <c r="AF1845" s="2"/>
      <c r="AG1845" s="2"/>
      <c r="AH1845" s="2"/>
      <c r="AI1845" s="2"/>
      <c r="AJ1845" s="2"/>
      <c r="AK1845" s="2"/>
      <c r="BK1845" s="2"/>
      <c r="BL1845" s="2"/>
      <c r="BN1845" s="2"/>
      <c r="BO1845" s="2"/>
    </row>
    <row r="1846" ht="12.75" customHeight="1">
      <c r="D1846" s="2"/>
      <c r="G1846" s="2"/>
      <c r="I1846" s="2"/>
      <c r="J1846" s="2"/>
      <c r="K1846" s="2"/>
      <c r="L1846" s="2"/>
      <c r="M1846" s="2"/>
      <c r="N1846" s="2"/>
      <c r="O1846" s="2"/>
      <c r="P1846" s="2"/>
      <c r="Q1846" s="2"/>
      <c r="R1846" s="2"/>
      <c r="S1846" s="2"/>
      <c r="T1846" s="2"/>
      <c r="U1846" s="2"/>
      <c r="V1846" s="2"/>
      <c r="W1846" s="2"/>
      <c r="X1846" s="2"/>
      <c r="Y1846" s="2"/>
      <c r="AB1846" s="2"/>
      <c r="AC1846" s="2"/>
      <c r="AD1846" s="2"/>
      <c r="AE1846" s="2"/>
      <c r="AF1846" s="2"/>
      <c r="AG1846" s="2"/>
      <c r="AH1846" s="2"/>
      <c r="AI1846" s="2"/>
      <c r="AJ1846" s="2"/>
      <c r="AK1846" s="2"/>
      <c r="BK1846" s="2"/>
      <c r="BL1846" s="2"/>
      <c r="BN1846" s="2"/>
      <c r="BO1846" s="2"/>
    </row>
    <row r="1847" ht="12.75" customHeight="1">
      <c r="D1847" s="2"/>
      <c r="G1847" s="2"/>
      <c r="I1847" s="2"/>
      <c r="J1847" s="2"/>
      <c r="K1847" s="2"/>
      <c r="L1847" s="2"/>
      <c r="M1847" s="2"/>
      <c r="N1847" s="2"/>
      <c r="O1847" s="2"/>
      <c r="P1847" s="2"/>
      <c r="Q1847" s="2"/>
      <c r="R1847" s="2"/>
      <c r="S1847" s="2"/>
      <c r="T1847" s="2"/>
      <c r="U1847" s="2"/>
      <c r="V1847" s="2"/>
      <c r="W1847" s="2"/>
      <c r="X1847" s="2"/>
      <c r="Y1847" s="2"/>
      <c r="AB1847" s="2"/>
      <c r="AC1847" s="2"/>
      <c r="AD1847" s="2"/>
      <c r="AE1847" s="2"/>
      <c r="AF1847" s="2"/>
      <c r="AG1847" s="2"/>
      <c r="AH1847" s="2"/>
      <c r="AI1847" s="2"/>
      <c r="AJ1847" s="2"/>
      <c r="AK1847" s="2"/>
      <c r="BK1847" s="2"/>
      <c r="BL1847" s="2"/>
      <c r="BN1847" s="2"/>
      <c r="BO1847" s="2"/>
    </row>
    <row r="1848" ht="12.75" customHeight="1">
      <c r="D1848" s="2"/>
      <c r="G1848" s="2"/>
      <c r="I1848" s="2"/>
      <c r="J1848" s="2"/>
      <c r="K1848" s="2"/>
      <c r="L1848" s="2"/>
      <c r="M1848" s="2"/>
      <c r="N1848" s="2"/>
      <c r="O1848" s="2"/>
      <c r="P1848" s="2"/>
      <c r="Q1848" s="2"/>
      <c r="R1848" s="2"/>
      <c r="S1848" s="2"/>
      <c r="T1848" s="2"/>
      <c r="U1848" s="2"/>
      <c r="V1848" s="2"/>
      <c r="W1848" s="2"/>
      <c r="X1848" s="2"/>
      <c r="Y1848" s="2"/>
      <c r="AB1848" s="2"/>
      <c r="AC1848" s="2"/>
      <c r="AD1848" s="2"/>
      <c r="AE1848" s="2"/>
      <c r="AF1848" s="2"/>
      <c r="AG1848" s="2"/>
      <c r="AH1848" s="2"/>
      <c r="AI1848" s="2"/>
      <c r="AJ1848" s="2"/>
      <c r="AK1848" s="2"/>
      <c r="BK1848" s="2"/>
      <c r="BL1848" s="2"/>
      <c r="BN1848" s="2"/>
      <c r="BO1848" s="2"/>
    </row>
    <row r="1849" ht="12.75" customHeight="1">
      <c r="D1849" s="2"/>
      <c r="G1849" s="2"/>
      <c r="I1849" s="2"/>
      <c r="J1849" s="2"/>
      <c r="K1849" s="2"/>
      <c r="L1849" s="2"/>
      <c r="M1849" s="2"/>
      <c r="N1849" s="2"/>
      <c r="O1849" s="2"/>
      <c r="P1849" s="2"/>
      <c r="Q1849" s="2"/>
      <c r="R1849" s="2"/>
      <c r="S1849" s="2"/>
      <c r="T1849" s="2"/>
      <c r="U1849" s="2"/>
      <c r="V1849" s="2"/>
      <c r="W1849" s="2"/>
      <c r="X1849" s="2"/>
      <c r="Y1849" s="2"/>
      <c r="AB1849" s="2"/>
      <c r="AC1849" s="2"/>
      <c r="AD1849" s="2"/>
      <c r="AE1849" s="2"/>
      <c r="AF1849" s="2"/>
      <c r="AG1849" s="2"/>
      <c r="AH1849" s="2"/>
      <c r="AI1849" s="2"/>
      <c r="AJ1849" s="2"/>
      <c r="AK1849" s="2"/>
      <c r="BK1849" s="2"/>
      <c r="BL1849" s="2"/>
      <c r="BN1849" s="2"/>
      <c r="BO1849" s="2"/>
    </row>
    <row r="1850" ht="12.75" customHeight="1">
      <c r="D1850" s="2"/>
      <c r="G1850" s="2"/>
      <c r="I1850" s="2"/>
      <c r="J1850" s="2"/>
      <c r="K1850" s="2"/>
      <c r="L1850" s="2"/>
      <c r="M1850" s="2"/>
      <c r="N1850" s="2"/>
      <c r="O1850" s="2"/>
      <c r="P1850" s="2"/>
      <c r="Q1850" s="2"/>
      <c r="R1850" s="2"/>
      <c r="S1850" s="2"/>
      <c r="T1850" s="2"/>
      <c r="U1850" s="2"/>
      <c r="V1850" s="2"/>
      <c r="W1850" s="2"/>
      <c r="X1850" s="2"/>
      <c r="Y1850" s="2"/>
      <c r="AB1850" s="2"/>
      <c r="AC1850" s="2"/>
      <c r="AD1850" s="2"/>
      <c r="AE1850" s="2"/>
      <c r="AF1850" s="2"/>
      <c r="AG1850" s="2"/>
      <c r="AH1850" s="2"/>
      <c r="AI1850" s="2"/>
      <c r="AJ1850" s="2"/>
      <c r="AK1850" s="2"/>
      <c r="BK1850" s="2"/>
      <c r="BL1850" s="2"/>
      <c r="BN1850" s="2"/>
      <c r="BO1850" s="2"/>
    </row>
    <row r="1851" ht="12.75" customHeight="1">
      <c r="D1851" s="2"/>
      <c r="G1851" s="2"/>
      <c r="I1851" s="2"/>
      <c r="J1851" s="2"/>
      <c r="K1851" s="2"/>
      <c r="L1851" s="2"/>
      <c r="M1851" s="2"/>
      <c r="N1851" s="2"/>
      <c r="O1851" s="2"/>
      <c r="P1851" s="2"/>
      <c r="Q1851" s="2"/>
      <c r="R1851" s="2"/>
      <c r="S1851" s="2"/>
      <c r="T1851" s="2"/>
      <c r="U1851" s="2"/>
      <c r="V1851" s="2"/>
      <c r="W1851" s="2"/>
      <c r="X1851" s="2"/>
      <c r="Y1851" s="2"/>
      <c r="AB1851" s="2"/>
      <c r="AC1851" s="2"/>
      <c r="AD1851" s="2"/>
      <c r="AE1851" s="2"/>
      <c r="AF1851" s="2"/>
      <c r="AG1851" s="2"/>
      <c r="AH1851" s="2"/>
      <c r="AI1851" s="2"/>
      <c r="AJ1851" s="2"/>
      <c r="AK1851" s="2"/>
      <c r="BK1851" s="2"/>
      <c r="BL1851" s="2"/>
      <c r="BN1851" s="2"/>
      <c r="BO1851" s="2"/>
    </row>
    <row r="1852" ht="12.75" customHeight="1">
      <c r="D1852" s="2"/>
      <c r="G1852" s="2"/>
      <c r="I1852" s="2"/>
      <c r="J1852" s="2"/>
      <c r="K1852" s="2"/>
      <c r="L1852" s="2"/>
      <c r="M1852" s="2"/>
      <c r="N1852" s="2"/>
      <c r="O1852" s="2"/>
      <c r="P1852" s="2"/>
      <c r="Q1852" s="2"/>
      <c r="R1852" s="2"/>
      <c r="S1852" s="2"/>
      <c r="T1852" s="2"/>
      <c r="U1852" s="2"/>
      <c r="V1852" s="2"/>
      <c r="W1852" s="2"/>
      <c r="X1852" s="2"/>
      <c r="Y1852" s="2"/>
      <c r="AB1852" s="2"/>
      <c r="AC1852" s="2"/>
      <c r="AD1852" s="2"/>
      <c r="AE1852" s="2"/>
      <c r="AF1852" s="2"/>
      <c r="AG1852" s="2"/>
      <c r="AH1852" s="2"/>
      <c r="AI1852" s="2"/>
      <c r="AJ1852" s="2"/>
      <c r="AK1852" s="2"/>
      <c r="BK1852" s="2"/>
      <c r="BL1852" s="2"/>
      <c r="BN1852" s="2"/>
      <c r="BO1852" s="2"/>
    </row>
    <row r="1853" ht="12.75" customHeight="1">
      <c r="D1853" s="2"/>
      <c r="G1853" s="2"/>
      <c r="I1853" s="2"/>
      <c r="J1853" s="2"/>
      <c r="K1853" s="2"/>
      <c r="L1853" s="2"/>
      <c r="M1853" s="2"/>
      <c r="N1853" s="2"/>
      <c r="O1853" s="2"/>
      <c r="P1853" s="2"/>
      <c r="Q1853" s="2"/>
      <c r="R1853" s="2"/>
      <c r="S1853" s="2"/>
      <c r="T1853" s="2"/>
      <c r="U1853" s="2"/>
      <c r="V1853" s="2"/>
      <c r="W1853" s="2"/>
      <c r="X1853" s="2"/>
      <c r="Y1853" s="2"/>
      <c r="AB1853" s="2"/>
      <c r="AC1853" s="2"/>
      <c r="AD1853" s="2"/>
      <c r="AE1853" s="2"/>
      <c r="AF1853" s="2"/>
      <c r="AG1853" s="2"/>
      <c r="AH1853" s="2"/>
      <c r="AI1853" s="2"/>
      <c r="AJ1853" s="2"/>
      <c r="AK1853" s="2"/>
      <c r="BK1853" s="2"/>
      <c r="BL1853" s="2"/>
      <c r="BN1853" s="2"/>
      <c r="BO1853" s="2"/>
    </row>
    <row r="1854" ht="12.75" customHeight="1">
      <c r="D1854" s="2"/>
      <c r="G1854" s="2"/>
      <c r="I1854" s="2"/>
      <c r="J1854" s="2"/>
      <c r="K1854" s="2"/>
      <c r="L1854" s="2"/>
      <c r="M1854" s="2"/>
      <c r="N1854" s="2"/>
      <c r="O1854" s="2"/>
      <c r="P1854" s="2"/>
      <c r="Q1854" s="2"/>
      <c r="R1854" s="2"/>
      <c r="S1854" s="2"/>
      <c r="T1854" s="2"/>
      <c r="U1854" s="2"/>
      <c r="V1854" s="2"/>
      <c r="W1854" s="2"/>
      <c r="X1854" s="2"/>
      <c r="Y1854" s="2"/>
      <c r="AB1854" s="2"/>
      <c r="AC1854" s="2"/>
      <c r="AD1854" s="2"/>
      <c r="AE1854" s="2"/>
      <c r="AF1854" s="2"/>
      <c r="AG1854" s="2"/>
      <c r="AH1854" s="2"/>
      <c r="AI1854" s="2"/>
      <c r="AJ1854" s="2"/>
      <c r="AK1854" s="2"/>
      <c r="BK1854" s="2"/>
      <c r="BL1854" s="2"/>
      <c r="BN1854" s="2"/>
      <c r="BO1854" s="2"/>
    </row>
    <row r="1855" ht="12.75" customHeight="1">
      <c r="D1855" s="2"/>
      <c r="G1855" s="2"/>
      <c r="I1855" s="2"/>
      <c r="J1855" s="2"/>
      <c r="K1855" s="2"/>
      <c r="L1855" s="2"/>
      <c r="M1855" s="2"/>
      <c r="N1855" s="2"/>
      <c r="O1855" s="2"/>
      <c r="P1855" s="2"/>
      <c r="Q1855" s="2"/>
      <c r="R1855" s="2"/>
      <c r="S1855" s="2"/>
      <c r="T1855" s="2"/>
      <c r="U1855" s="2"/>
      <c r="V1855" s="2"/>
      <c r="W1855" s="2"/>
      <c r="X1855" s="2"/>
      <c r="Y1855" s="2"/>
      <c r="AB1855" s="2"/>
      <c r="AC1855" s="2"/>
      <c r="AD1855" s="2"/>
      <c r="AE1855" s="2"/>
      <c r="AF1855" s="2"/>
      <c r="AG1855" s="2"/>
      <c r="AH1855" s="2"/>
      <c r="AI1855" s="2"/>
      <c r="AJ1855" s="2"/>
      <c r="AK1855" s="2"/>
      <c r="BK1855" s="2"/>
      <c r="BL1855" s="2"/>
      <c r="BN1855" s="2"/>
      <c r="BO1855" s="2"/>
    </row>
    <row r="1856" ht="12.75" customHeight="1">
      <c r="D1856" s="2"/>
      <c r="G1856" s="2"/>
      <c r="I1856" s="2"/>
      <c r="J1856" s="2"/>
      <c r="K1856" s="2"/>
      <c r="L1856" s="2"/>
      <c r="M1856" s="2"/>
      <c r="N1856" s="2"/>
      <c r="O1856" s="2"/>
      <c r="P1856" s="2"/>
      <c r="Q1856" s="2"/>
      <c r="R1856" s="2"/>
      <c r="S1856" s="2"/>
      <c r="T1856" s="2"/>
      <c r="U1856" s="2"/>
      <c r="V1856" s="2"/>
      <c r="W1856" s="2"/>
      <c r="X1856" s="2"/>
      <c r="Y1856" s="2"/>
      <c r="AB1856" s="2"/>
      <c r="AC1856" s="2"/>
      <c r="AD1856" s="2"/>
      <c r="AE1856" s="2"/>
      <c r="AF1856" s="2"/>
      <c r="AG1856" s="2"/>
      <c r="AH1856" s="2"/>
      <c r="AI1856" s="2"/>
      <c r="AJ1856" s="2"/>
      <c r="AK1856" s="2"/>
      <c r="BK1856" s="2"/>
      <c r="BL1856" s="2"/>
      <c r="BN1856" s="2"/>
      <c r="BO1856" s="2"/>
    </row>
    <row r="1857" ht="12.75" customHeight="1">
      <c r="D1857" s="2"/>
      <c r="G1857" s="2"/>
      <c r="I1857" s="2"/>
      <c r="J1857" s="2"/>
      <c r="K1857" s="2"/>
      <c r="L1857" s="2"/>
      <c r="M1857" s="2"/>
      <c r="N1857" s="2"/>
      <c r="O1857" s="2"/>
      <c r="P1857" s="2"/>
      <c r="Q1857" s="2"/>
      <c r="R1857" s="2"/>
      <c r="S1857" s="2"/>
      <c r="T1857" s="2"/>
      <c r="U1857" s="2"/>
      <c r="V1857" s="2"/>
      <c r="W1857" s="2"/>
      <c r="X1857" s="2"/>
      <c r="Y1857" s="2"/>
      <c r="AB1857" s="2"/>
      <c r="AC1857" s="2"/>
      <c r="AD1857" s="2"/>
      <c r="AE1857" s="2"/>
      <c r="AF1857" s="2"/>
      <c r="AG1857" s="2"/>
      <c r="AH1857" s="2"/>
      <c r="AI1857" s="2"/>
      <c r="AJ1857" s="2"/>
      <c r="AK1857" s="2"/>
      <c r="BK1857" s="2"/>
      <c r="BL1857" s="2"/>
      <c r="BN1857" s="2"/>
      <c r="BO1857" s="2"/>
    </row>
    <row r="1858" ht="12.75" customHeight="1">
      <c r="D1858" s="2"/>
      <c r="G1858" s="2"/>
      <c r="I1858" s="2"/>
      <c r="J1858" s="2"/>
      <c r="K1858" s="2"/>
      <c r="L1858" s="2"/>
      <c r="M1858" s="2"/>
      <c r="N1858" s="2"/>
      <c r="O1858" s="2"/>
      <c r="P1858" s="2"/>
      <c r="Q1858" s="2"/>
      <c r="R1858" s="2"/>
      <c r="S1858" s="2"/>
      <c r="T1858" s="2"/>
      <c r="U1858" s="2"/>
      <c r="V1858" s="2"/>
      <c r="W1858" s="2"/>
      <c r="X1858" s="2"/>
      <c r="Y1858" s="2"/>
      <c r="AB1858" s="2"/>
      <c r="AC1858" s="2"/>
      <c r="AD1858" s="2"/>
      <c r="AE1858" s="2"/>
      <c r="AF1858" s="2"/>
      <c r="AG1858" s="2"/>
      <c r="AH1858" s="2"/>
      <c r="AI1858" s="2"/>
      <c r="AJ1858" s="2"/>
      <c r="AK1858" s="2"/>
      <c r="BK1858" s="2"/>
      <c r="BL1858" s="2"/>
      <c r="BN1858" s="2"/>
      <c r="BO1858" s="2"/>
    </row>
    <row r="1859" ht="12.75" customHeight="1">
      <c r="D1859" s="2"/>
      <c r="G1859" s="2"/>
      <c r="I1859" s="2"/>
      <c r="J1859" s="2"/>
      <c r="K1859" s="2"/>
      <c r="L1859" s="2"/>
      <c r="M1859" s="2"/>
      <c r="N1859" s="2"/>
      <c r="O1859" s="2"/>
      <c r="P1859" s="2"/>
      <c r="Q1859" s="2"/>
      <c r="R1859" s="2"/>
      <c r="S1859" s="2"/>
      <c r="T1859" s="2"/>
      <c r="U1859" s="2"/>
      <c r="V1859" s="2"/>
      <c r="W1859" s="2"/>
      <c r="X1859" s="2"/>
      <c r="Y1859" s="2"/>
      <c r="AB1859" s="2"/>
      <c r="AC1859" s="2"/>
      <c r="AD1859" s="2"/>
      <c r="AE1859" s="2"/>
      <c r="AF1859" s="2"/>
      <c r="AG1859" s="2"/>
      <c r="AH1859" s="2"/>
      <c r="AI1859" s="2"/>
      <c r="AJ1859" s="2"/>
      <c r="AK1859" s="2"/>
      <c r="BK1859" s="2"/>
      <c r="BL1859" s="2"/>
      <c r="BN1859" s="2"/>
      <c r="BO1859" s="2"/>
    </row>
    <row r="1860" ht="12.75" customHeight="1">
      <c r="D1860" s="2"/>
      <c r="G1860" s="2"/>
      <c r="I1860" s="2"/>
      <c r="J1860" s="2"/>
      <c r="K1860" s="2"/>
      <c r="L1860" s="2"/>
      <c r="M1860" s="2"/>
      <c r="N1860" s="2"/>
      <c r="O1860" s="2"/>
      <c r="P1860" s="2"/>
      <c r="Q1860" s="2"/>
      <c r="R1860" s="2"/>
      <c r="S1860" s="2"/>
      <c r="T1860" s="2"/>
      <c r="U1860" s="2"/>
      <c r="V1860" s="2"/>
      <c r="W1860" s="2"/>
      <c r="X1860" s="2"/>
      <c r="Y1860" s="2"/>
      <c r="AB1860" s="2"/>
      <c r="AC1860" s="2"/>
      <c r="AD1860" s="2"/>
      <c r="AE1860" s="2"/>
      <c r="AF1860" s="2"/>
      <c r="AG1860" s="2"/>
      <c r="AH1860" s="2"/>
      <c r="AI1860" s="2"/>
      <c r="AJ1860" s="2"/>
      <c r="AK1860" s="2"/>
      <c r="BK1860" s="2"/>
      <c r="BL1860" s="2"/>
      <c r="BN1860" s="2"/>
      <c r="BO1860" s="2"/>
    </row>
    <row r="1861" ht="12.75" customHeight="1">
      <c r="D1861" s="2"/>
      <c r="G1861" s="2"/>
      <c r="I1861" s="2"/>
      <c r="J1861" s="2"/>
      <c r="K1861" s="2"/>
      <c r="L1861" s="2"/>
      <c r="M1861" s="2"/>
      <c r="N1861" s="2"/>
      <c r="O1861" s="2"/>
      <c r="P1861" s="2"/>
      <c r="Q1861" s="2"/>
      <c r="R1861" s="2"/>
      <c r="S1861" s="2"/>
      <c r="T1861" s="2"/>
      <c r="U1861" s="2"/>
      <c r="V1861" s="2"/>
      <c r="W1861" s="2"/>
      <c r="X1861" s="2"/>
      <c r="Y1861" s="2"/>
      <c r="AB1861" s="2"/>
      <c r="AC1861" s="2"/>
      <c r="AD1861" s="2"/>
      <c r="AE1861" s="2"/>
      <c r="AF1861" s="2"/>
      <c r="AG1861" s="2"/>
      <c r="AH1861" s="2"/>
      <c r="AI1861" s="2"/>
      <c r="AJ1861" s="2"/>
      <c r="AK1861" s="2"/>
      <c r="BK1861" s="2"/>
      <c r="BL1861" s="2"/>
      <c r="BN1861" s="2"/>
      <c r="BO1861" s="2"/>
    </row>
    <row r="1862" ht="12.75" customHeight="1">
      <c r="D1862" s="2"/>
      <c r="G1862" s="2"/>
      <c r="I1862" s="2"/>
      <c r="J1862" s="2"/>
      <c r="K1862" s="2"/>
      <c r="L1862" s="2"/>
      <c r="M1862" s="2"/>
      <c r="N1862" s="2"/>
      <c r="O1862" s="2"/>
      <c r="P1862" s="2"/>
      <c r="Q1862" s="2"/>
      <c r="R1862" s="2"/>
      <c r="S1862" s="2"/>
      <c r="T1862" s="2"/>
      <c r="U1862" s="2"/>
      <c r="V1862" s="2"/>
      <c r="W1862" s="2"/>
      <c r="X1862" s="2"/>
      <c r="Y1862" s="2"/>
      <c r="AB1862" s="2"/>
      <c r="AC1862" s="2"/>
      <c r="AD1862" s="2"/>
      <c r="AE1862" s="2"/>
      <c r="AF1862" s="2"/>
      <c r="AG1862" s="2"/>
      <c r="AH1862" s="2"/>
      <c r="AI1862" s="2"/>
      <c r="AJ1862" s="2"/>
      <c r="AK1862" s="2"/>
      <c r="BK1862" s="2"/>
      <c r="BL1862" s="2"/>
      <c r="BN1862" s="2"/>
      <c r="BO1862" s="2"/>
    </row>
    <row r="1863" ht="12.75" customHeight="1">
      <c r="D1863" s="2"/>
      <c r="G1863" s="2"/>
      <c r="I1863" s="2"/>
      <c r="J1863" s="2"/>
      <c r="K1863" s="2"/>
      <c r="L1863" s="2"/>
      <c r="M1863" s="2"/>
      <c r="N1863" s="2"/>
      <c r="O1863" s="2"/>
      <c r="P1863" s="2"/>
      <c r="Q1863" s="2"/>
      <c r="R1863" s="2"/>
      <c r="S1863" s="2"/>
      <c r="T1863" s="2"/>
      <c r="U1863" s="2"/>
      <c r="V1863" s="2"/>
      <c r="W1863" s="2"/>
      <c r="X1863" s="2"/>
      <c r="Y1863" s="2"/>
      <c r="AB1863" s="2"/>
      <c r="AC1863" s="2"/>
      <c r="AD1863" s="2"/>
      <c r="AE1863" s="2"/>
      <c r="AF1863" s="2"/>
      <c r="AG1863" s="2"/>
      <c r="AH1863" s="2"/>
      <c r="AI1863" s="2"/>
      <c r="AJ1863" s="2"/>
      <c r="AK1863" s="2"/>
      <c r="BK1863" s="2"/>
      <c r="BL1863" s="2"/>
      <c r="BN1863" s="2"/>
      <c r="BO1863" s="2"/>
    </row>
    <row r="1864" ht="12.75" customHeight="1">
      <c r="D1864" s="2"/>
      <c r="G1864" s="2"/>
      <c r="I1864" s="2"/>
      <c r="J1864" s="2"/>
      <c r="K1864" s="2"/>
      <c r="L1864" s="2"/>
      <c r="M1864" s="2"/>
      <c r="N1864" s="2"/>
      <c r="O1864" s="2"/>
      <c r="P1864" s="2"/>
      <c r="Q1864" s="2"/>
      <c r="R1864" s="2"/>
      <c r="S1864" s="2"/>
      <c r="T1864" s="2"/>
      <c r="U1864" s="2"/>
      <c r="V1864" s="2"/>
      <c r="W1864" s="2"/>
      <c r="X1864" s="2"/>
      <c r="Y1864" s="2"/>
      <c r="AB1864" s="2"/>
      <c r="AC1864" s="2"/>
      <c r="AD1864" s="2"/>
      <c r="AE1864" s="2"/>
      <c r="AF1864" s="2"/>
      <c r="AG1864" s="2"/>
      <c r="AH1864" s="2"/>
      <c r="AI1864" s="2"/>
      <c r="AJ1864" s="2"/>
      <c r="AK1864" s="2"/>
      <c r="BK1864" s="2"/>
      <c r="BL1864" s="2"/>
      <c r="BN1864" s="2"/>
      <c r="BO1864" s="2"/>
    </row>
    <row r="1865" ht="12.75" customHeight="1">
      <c r="D1865" s="2"/>
      <c r="G1865" s="2"/>
      <c r="I1865" s="2"/>
      <c r="J1865" s="2"/>
      <c r="K1865" s="2"/>
      <c r="L1865" s="2"/>
      <c r="M1865" s="2"/>
      <c r="N1865" s="2"/>
      <c r="O1865" s="2"/>
      <c r="P1865" s="2"/>
      <c r="Q1865" s="2"/>
      <c r="R1865" s="2"/>
      <c r="S1865" s="2"/>
      <c r="T1865" s="2"/>
      <c r="U1865" s="2"/>
      <c r="V1865" s="2"/>
      <c r="W1865" s="2"/>
      <c r="X1865" s="2"/>
      <c r="Y1865" s="2"/>
      <c r="AB1865" s="2"/>
      <c r="AC1865" s="2"/>
      <c r="AD1865" s="2"/>
      <c r="AE1865" s="2"/>
      <c r="AF1865" s="2"/>
      <c r="AG1865" s="2"/>
      <c r="AH1865" s="2"/>
      <c r="AI1865" s="2"/>
      <c r="AJ1865" s="2"/>
      <c r="AK1865" s="2"/>
      <c r="BK1865" s="2"/>
      <c r="BL1865" s="2"/>
      <c r="BN1865" s="2"/>
      <c r="BO1865" s="2"/>
    </row>
    <row r="1866" ht="12.75" customHeight="1">
      <c r="D1866" s="2"/>
      <c r="G1866" s="2"/>
      <c r="I1866" s="2"/>
      <c r="J1866" s="2"/>
      <c r="K1866" s="2"/>
      <c r="L1866" s="2"/>
      <c r="M1866" s="2"/>
      <c r="N1866" s="2"/>
      <c r="O1866" s="2"/>
      <c r="P1866" s="2"/>
      <c r="Q1866" s="2"/>
      <c r="R1866" s="2"/>
      <c r="S1866" s="2"/>
      <c r="T1866" s="2"/>
      <c r="U1866" s="2"/>
      <c r="V1866" s="2"/>
      <c r="W1866" s="2"/>
      <c r="X1866" s="2"/>
      <c r="Y1866" s="2"/>
      <c r="AB1866" s="2"/>
      <c r="AC1866" s="2"/>
      <c r="AD1866" s="2"/>
      <c r="AE1866" s="2"/>
      <c r="AF1866" s="2"/>
      <c r="AG1866" s="2"/>
      <c r="AH1866" s="2"/>
      <c r="AI1866" s="2"/>
      <c r="AJ1866" s="2"/>
      <c r="AK1866" s="2"/>
      <c r="BK1866" s="2"/>
      <c r="BL1866" s="2"/>
      <c r="BN1866" s="2"/>
      <c r="BO1866" s="2"/>
    </row>
    <row r="1867" ht="12.75" customHeight="1">
      <c r="D1867" s="2"/>
      <c r="G1867" s="2"/>
      <c r="I1867" s="2"/>
      <c r="J1867" s="2"/>
      <c r="K1867" s="2"/>
      <c r="L1867" s="2"/>
      <c r="M1867" s="2"/>
      <c r="N1867" s="2"/>
      <c r="O1867" s="2"/>
      <c r="P1867" s="2"/>
      <c r="Q1867" s="2"/>
      <c r="R1867" s="2"/>
      <c r="S1867" s="2"/>
      <c r="T1867" s="2"/>
      <c r="U1867" s="2"/>
      <c r="V1867" s="2"/>
      <c r="W1867" s="2"/>
      <c r="X1867" s="2"/>
      <c r="Y1867" s="2"/>
      <c r="AB1867" s="2"/>
      <c r="AC1867" s="2"/>
      <c r="AD1867" s="2"/>
      <c r="AE1867" s="2"/>
      <c r="AF1867" s="2"/>
      <c r="AG1867" s="2"/>
      <c r="AH1867" s="2"/>
      <c r="AI1867" s="2"/>
      <c r="AJ1867" s="2"/>
      <c r="AK1867" s="2"/>
      <c r="BK1867" s="2"/>
      <c r="BL1867" s="2"/>
      <c r="BN1867" s="2"/>
      <c r="BO1867" s="2"/>
    </row>
    <row r="1868" ht="12.75" customHeight="1">
      <c r="D1868" s="2"/>
      <c r="G1868" s="2"/>
      <c r="I1868" s="2"/>
      <c r="J1868" s="2"/>
      <c r="K1868" s="2"/>
      <c r="L1868" s="2"/>
      <c r="M1868" s="2"/>
      <c r="N1868" s="2"/>
      <c r="O1868" s="2"/>
      <c r="P1868" s="2"/>
      <c r="Q1868" s="2"/>
      <c r="R1868" s="2"/>
      <c r="S1868" s="2"/>
      <c r="T1868" s="2"/>
      <c r="U1868" s="2"/>
      <c r="V1868" s="2"/>
      <c r="W1868" s="2"/>
      <c r="X1868" s="2"/>
      <c r="Y1868" s="2"/>
      <c r="AB1868" s="2"/>
      <c r="AC1868" s="2"/>
      <c r="AD1868" s="2"/>
      <c r="AE1868" s="2"/>
      <c r="AF1868" s="2"/>
      <c r="AG1868" s="2"/>
      <c r="AH1868" s="2"/>
      <c r="AI1868" s="2"/>
      <c r="AJ1868" s="2"/>
      <c r="AK1868" s="2"/>
      <c r="BK1868" s="2"/>
      <c r="BL1868" s="2"/>
      <c r="BN1868" s="2"/>
      <c r="BO1868" s="2"/>
    </row>
    <row r="1869" ht="12.75" customHeight="1">
      <c r="D1869" s="2"/>
      <c r="G1869" s="2"/>
      <c r="I1869" s="2"/>
      <c r="J1869" s="2"/>
      <c r="K1869" s="2"/>
      <c r="L1869" s="2"/>
      <c r="M1869" s="2"/>
      <c r="N1869" s="2"/>
      <c r="O1869" s="2"/>
      <c r="P1869" s="2"/>
      <c r="Q1869" s="2"/>
      <c r="R1869" s="2"/>
      <c r="S1869" s="2"/>
      <c r="T1869" s="2"/>
      <c r="U1869" s="2"/>
      <c r="V1869" s="2"/>
      <c r="W1869" s="2"/>
      <c r="X1869" s="2"/>
      <c r="Y1869" s="2"/>
      <c r="AB1869" s="2"/>
      <c r="AC1869" s="2"/>
      <c r="AD1869" s="2"/>
      <c r="AE1869" s="2"/>
      <c r="AF1869" s="2"/>
      <c r="AG1869" s="2"/>
      <c r="AH1869" s="2"/>
      <c r="AI1869" s="2"/>
      <c r="AJ1869" s="2"/>
      <c r="AK1869" s="2"/>
      <c r="BK1869" s="2"/>
      <c r="BL1869" s="2"/>
      <c r="BN1869" s="2"/>
      <c r="BO1869" s="2"/>
    </row>
    <row r="1870" ht="12.75" customHeight="1">
      <c r="D1870" s="2"/>
      <c r="G1870" s="2"/>
      <c r="I1870" s="2"/>
      <c r="J1870" s="2"/>
      <c r="K1870" s="2"/>
      <c r="L1870" s="2"/>
      <c r="M1870" s="2"/>
      <c r="N1870" s="2"/>
      <c r="O1870" s="2"/>
      <c r="P1870" s="2"/>
      <c r="Q1870" s="2"/>
      <c r="R1870" s="2"/>
      <c r="S1870" s="2"/>
      <c r="T1870" s="2"/>
      <c r="U1870" s="2"/>
      <c r="V1870" s="2"/>
      <c r="W1870" s="2"/>
      <c r="X1870" s="2"/>
      <c r="Y1870" s="2"/>
      <c r="AB1870" s="2"/>
      <c r="AC1870" s="2"/>
      <c r="AD1870" s="2"/>
      <c r="AE1870" s="2"/>
      <c r="AF1870" s="2"/>
      <c r="AG1870" s="2"/>
      <c r="AH1870" s="2"/>
      <c r="AI1870" s="2"/>
      <c r="AJ1870" s="2"/>
      <c r="AK1870" s="2"/>
      <c r="BK1870" s="2"/>
      <c r="BL1870" s="2"/>
      <c r="BN1870" s="2"/>
      <c r="BO1870" s="2"/>
    </row>
    <row r="1871" ht="12.75" customHeight="1">
      <c r="D1871" s="2"/>
      <c r="G1871" s="2"/>
      <c r="I1871" s="2"/>
      <c r="J1871" s="2"/>
      <c r="K1871" s="2"/>
      <c r="L1871" s="2"/>
      <c r="M1871" s="2"/>
      <c r="N1871" s="2"/>
      <c r="O1871" s="2"/>
      <c r="P1871" s="2"/>
      <c r="Q1871" s="2"/>
      <c r="R1871" s="2"/>
      <c r="S1871" s="2"/>
      <c r="T1871" s="2"/>
      <c r="U1871" s="2"/>
      <c r="V1871" s="2"/>
      <c r="W1871" s="2"/>
      <c r="X1871" s="2"/>
      <c r="Y1871" s="2"/>
      <c r="AB1871" s="2"/>
      <c r="AC1871" s="2"/>
      <c r="AD1871" s="2"/>
      <c r="AE1871" s="2"/>
      <c r="AF1871" s="2"/>
      <c r="AG1871" s="2"/>
      <c r="AH1871" s="2"/>
      <c r="AI1871" s="2"/>
      <c r="AJ1871" s="2"/>
      <c r="AK1871" s="2"/>
      <c r="BK1871" s="2"/>
      <c r="BL1871" s="2"/>
      <c r="BN1871" s="2"/>
      <c r="BO1871" s="2"/>
    </row>
    <row r="1872" ht="12.75" customHeight="1">
      <c r="D1872" s="2"/>
      <c r="G1872" s="2"/>
      <c r="I1872" s="2"/>
      <c r="J1872" s="2"/>
      <c r="K1872" s="2"/>
      <c r="L1872" s="2"/>
      <c r="M1872" s="2"/>
      <c r="N1872" s="2"/>
      <c r="O1872" s="2"/>
      <c r="P1872" s="2"/>
      <c r="Q1872" s="2"/>
      <c r="R1872" s="2"/>
      <c r="S1872" s="2"/>
      <c r="T1872" s="2"/>
      <c r="U1872" s="2"/>
      <c r="V1872" s="2"/>
      <c r="W1872" s="2"/>
      <c r="X1872" s="2"/>
      <c r="Y1872" s="2"/>
      <c r="AB1872" s="2"/>
      <c r="AC1872" s="2"/>
      <c r="AD1872" s="2"/>
      <c r="AE1872" s="2"/>
      <c r="AF1872" s="2"/>
      <c r="AG1872" s="2"/>
      <c r="AH1872" s="2"/>
      <c r="AI1872" s="2"/>
      <c r="AJ1872" s="2"/>
      <c r="AK1872" s="2"/>
      <c r="BK1872" s="2"/>
      <c r="BL1872" s="2"/>
      <c r="BN1872" s="2"/>
      <c r="BO1872" s="2"/>
    </row>
    <row r="1873" ht="12.75" customHeight="1">
      <c r="D1873" s="2"/>
      <c r="G1873" s="2"/>
      <c r="I1873" s="2"/>
      <c r="J1873" s="2"/>
      <c r="K1873" s="2"/>
      <c r="L1873" s="2"/>
      <c r="M1873" s="2"/>
      <c r="N1873" s="2"/>
      <c r="O1873" s="2"/>
      <c r="P1873" s="2"/>
      <c r="Q1873" s="2"/>
      <c r="R1873" s="2"/>
      <c r="S1873" s="2"/>
      <c r="T1873" s="2"/>
      <c r="U1873" s="2"/>
      <c r="V1873" s="2"/>
      <c r="W1873" s="2"/>
      <c r="X1873" s="2"/>
      <c r="Y1873" s="2"/>
      <c r="AB1873" s="2"/>
      <c r="AC1873" s="2"/>
      <c r="AD1873" s="2"/>
      <c r="AE1873" s="2"/>
      <c r="AF1873" s="2"/>
      <c r="AG1873" s="2"/>
      <c r="AH1873" s="2"/>
      <c r="AI1873" s="2"/>
      <c r="AJ1873" s="2"/>
      <c r="AK1873" s="2"/>
      <c r="BK1873" s="2"/>
      <c r="BL1873" s="2"/>
      <c r="BN1873" s="2"/>
      <c r="BO1873" s="2"/>
    </row>
    <row r="1874" ht="12.75" customHeight="1">
      <c r="D1874" s="2"/>
      <c r="G1874" s="2"/>
      <c r="I1874" s="2"/>
      <c r="J1874" s="2"/>
      <c r="K1874" s="2"/>
      <c r="L1874" s="2"/>
      <c r="M1874" s="2"/>
      <c r="N1874" s="2"/>
      <c r="O1874" s="2"/>
      <c r="P1874" s="2"/>
      <c r="Q1874" s="2"/>
      <c r="R1874" s="2"/>
      <c r="S1874" s="2"/>
      <c r="T1874" s="2"/>
      <c r="U1874" s="2"/>
      <c r="V1874" s="2"/>
      <c r="W1874" s="2"/>
      <c r="X1874" s="2"/>
      <c r="Y1874" s="2"/>
      <c r="AB1874" s="2"/>
      <c r="AC1874" s="2"/>
      <c r="AD1874" s="2"/>
      <c r="AE1874" s="2"/>
      <c r="AF1874" s="2"/>
      <c r="AG1874" s="2"/>
      <c r="AH1874" s="2"/>
      <c r="AI1874" s="2"/>
      <c r="AJ1874" s="2"/>
      <c r="AK1874" s="2"/>
      <c r="BK1874" s="2"/>
      <c r="BL1874" s="2"/>
      <c r="BN1874" s="2"/>
      <c r="BO1874" s="2"/>
    </row>
    <row r="1875" ht="12.75" customHeight="1">
      <c r="D1875" s="2"/>
      <c r="G1875" s="2"/>
      <c r="I1875" s="2"/>
      <c r="J1875" s="2"/>
      <c r="K1875" s="2"/>
      <c r="L1875" s="2"/>
      <c r="M1875" s="2"/>
      <c r="N1875" s="2"/>
      <c r="O1875" s="2"/>
      <c r="P1875" s="2"/>
      <c r="Q1875" s="2"/>
      <c r="R1875" s="2"/>
      <c r="S1875" s="2"/>
      <c r="T1875" s="2"/>
      <c r="U1875" s="2"/>
      <c r="V1875" s="2"/>
      <c r="W1875" s="2"/>
      <c r="X1875" s="2"/>
      <c r="Y1875" s="2"/>
      <c r="AB1875" s="2"/>
      <c r="AC1875" s="2"/>
      <c r="AD1875" s="2"/>
      <c r="AE1875" s="2"/>
      <c r="AF1875" s="2"/>
      <c r="AG1875" s="2"/>
      <c r="AH1875" s="2"/>
      <c r="AI1875" s="2"/>
      <c r="AJ1875" s="2"/>
      <c r="AK1875" s="2"/>
      <c r="BK1875" s="2"/>
      <c r="BL1875" s="2"/>
      <c r="BN1875" s="2"/>
      <c r="BO1875" s="2"/>
    </row>
    <row r="1876" ht="12.75" customHeight="1">
      <c r="D1876" s="2"/>
      <c r="G1876" s="2"/>
      <c r="I1876" s="2"/>
      <c r="J1876" s="2"/>
      <c r="K1876" s="2"/>
      <c r="L1876" s="2"/>
      <c r="M1876" s="2"/>
      <c r="N1876" s="2"/>
      <c r="O1876" s="2"/>
      <c r="P1876" s="2"/>
      <c r="Q1876" s="2"/>
      <c r="R1876" s="2"/>
      <c r="S1876" s="2"/>
      <c r="T1876" s="2"/>
      <c r="U1876" s="2"/>
      <c r="V1876" s="2"/>
      <c r="W1876" s="2"/>
      <c r="X1876" s="2"/>
      <c r="Y1876" s="2"/>
      <c r="AB1876" s="2"/>
      <c r="AC1876" s="2"/>
      <c r="AD1876" s="2"/>
      <c r="AE1876" s="2"/>
      <c r="AF1876" s="2"/>
      <c r="AG1876" s="2"/>
      <c r="AH1876" s="2"/>
      <c r="AI1876" s="2"/>
      <c r="AJ1876" s="2"/>
      <c r="AK1876" s="2"/>
      <c r="BK1876" s="2"/>
      <c r="BL1876" s="2"/>
      <c r="BN1876" s="2"/>
      <c r="BO1876" s="2"/>
    </row>
    <row r="1877" ht="12.75" customHeight="1">
      <c r="D1877" s="2"/>
      <c r="G1877" s="2"/>
      <c r="I1877" s="2"/>
      <c r="J1877" s="2"/>
      <c r="K1877" s="2"/>
      <c r="L1877" s="2"/>
      <c r="M1877" s="2"/>
      <c r="N1877" s="2"/>
      <c r="O1877" s="2"/>
      <c r="P1877" s="2"/>
      <c r="Q1877" s="2"/>
      <c r="R1877" s="2"/>
      <c r="S1877" s="2"/>
      <c r="T1877" s="2"/>
      <c r="U1877" s="2"/>
      <c r="V1877" s="2"/>
      <c r="W1877" s="2"/>
      <c r="X1877" s="2"/>
      <c r="Y1877" s="2"/>
      <c r="AB1877" s="2"/>
      <c r="AC1877" s="2"/>
      <c r="AD1877" s="2"/>
      <c r="AE1877" s="2"/>
      <c r="AF1877" s="2"/>
      <c r="AG1877" s="2"/>
      <c r="AH1877" s="2"/>
      <c r="AI1877" s="2"/>
      <c r="AJ1877" s="2"/>
      <c r="AK1877" s="2"/>
      <c r="BK1877" s="2"/>
      <c r="BL1877" s="2"/>
      <c r="BN1877" s="2"/>
      <c r="BO1877" s="2"/>
    </row>
    <row r="1878" ht="12.75" customHeight="1">
      <c r="D1878" s="2"/>
      <c r="G1878" s="2"/>
      <c r="I1878" s="2"/>
      <c r="J1878" s="2"/>
      <c r="K1878" s="2"/>
      <c r="L1878" s="2"/>
      <c r="M1878" s="2"/>
      <c r="N1878" s="2"/>
      <c r="O1878" s="2"/>
      <c r="P1878" s="2"/>
      <c r="Q1878" s="2"/>
      <c r="R1878" s="2"/>
      <c r="S1878" s="2"/>
      <c r="T1878" s="2"/>
      <c r="U1878" s="2"/>
      <c r="V1878" s="2"/>
      <c r="W1878" s="2"/>
      <c r="X1878" s="2"/>
      <c r="Y1878" s="2"/>
      <c r="AB1878" s="2"/>
      <c r="AC1878" s="2"/>
      <c r="AD1878" s="2"/>
      <c r="AE1878" s="2"/>
      <c r="AF1878" s="2"/>
      <c r="AG1878" s="2"/>
      <c r="AH1878" s="2"/>
      <c r="AI1878" s="2"/>
      <c r="AJ1878" s="2"/>
      <c r="AK1878" s="2"/>
      <c r="BK1878" s="2"/>
      <c r="BL1878" s="2"/>
      <c r="BN1878" s="2"/>
      <c r="BO1878" s="2"/>
    </row>
    <row r="1879" ht="12.75" customHeight="1">
      <c r="D1879" s="2"/>
      <c r="G1879" s="2"/>
      <c r="I1879" s="2"/>
      <c r="J1879" s="2"/>
      <c r="K1879" s="2"/>
      <c r="L1879" s="2"/>
      <c r="M1879" s="2"/>
      <c r="N1879" s="2"/>
      <c r="O1879" s="2"/>
      <c r="P1879" s="2"/>
      <c r="Q1879" s="2"/>
      <c r="R1879" s="2"/>
      <c r="S1879" s="2"/>
      <c r="T1879" s="2"/>
      <c r="U1879" s="2"/>
      <c r="V1879" s="2"/>
      <c r="W1879" s="2"/>
      <c r="X1879" s="2"/>
      <c r="Y1879" s="2"/>
      <c r="AB1879" s="2"/>
      <c r="AC1879" s="2"/>
      <c r="AD1879" s="2"/>
      <c r="AE1879" s="2"/>
      <c r="AF1879" s="2"/>
      <c r="AG1879" s="2"/>
      <c r="AH1879" s="2"/>
      <c r="AI1879" s="2"/>
      <c r="AJ1879" s="2"/>
      <c r="AK1879" s="2"/>
      <c r="BK1879" s="2"/>
      <c r="BL1879" s="2"/>
      <c r="BN1879" s="2"/>
      <c r="BO1879" s="2"/>
    </row>
    <row r="1880" ht="12.75" customHeight="1">
      <c r="D1880" s="2"/>
      <c r="G1880" s="2"/>
      <c r="I1880" s="2"/>
      <c r="J1880" s="2"/>
      <c r="K1880" s="2"/>
      <c r="L1880" s="2"/>
      <c r="M1880" s="2"/>
      <c r="N1880" s="2"/>
      <c r="O1880" s="2"/>
      <c r="P1880" s="2"/>
      <c r="Q1880" s="2"/>
      <c r="R1880" s="2"/>
      <c r="S1880" s="2"/>
      <c r="T1880" s="2"/>
      <c r="U1880" s="2"/>
      <c r="V1880" s="2"/>
      <c r="W1880" s="2"/>
      <c r="X1880" s="2"/>
      <c r="Y1880" s="2"/>
      <c r="AB1880" s="2"/>
      <c r="AC1880" s="2"/>
      <c r="AD1880" s="2"/>
      <c r="AE1880" s="2"/>
      <c r="AF1880" s="2"/>
      <c r="AG1880" s="2"/>
      <c r="AH1880" s="2"/>
      <c r="AI1880" s="2"/>
      <c r="AJ1880" s="2"/>
      <c r="AK1880" s="2"/>
      <c r="BK1880" s="2"/>
      <c r="BL1880" s="2"/>
      <c r="BN1880" s="2"/>
      <c r="BO1880" s="2"/>
    </row>
    <row r="1881" ht="12.75" customHeight="1">
      <c r="D1881" s="2"/>
      <c r="G1881" s="2"/>
      <c r="I1881" s="2"/>
      <c r="J1881" s="2"/>
      <c r="K1881" s="2"/>
      <c r="L1881" s="2"/>
      <c r="M1881" s="2"/>
      <c r="N1881" s="2"/>
      <c r="O1881" s="2"/>
      <c r="P1881" s="2"/>
      <c r="Q1881" s="2"/>
      <c r="R1881" s="2"/>
      <c r="S1881" s="2"/>
      <c r="T1881" s="2"/>
      <c r="U1881" s="2"/>
      <c r="V1881" s="2"/>
      <c r="W1881" s="2"/>
      <c r="X1881" s="2"/>
      <c r="Y1881" s="2"/>
      <c r="AB1881" s="2"/>
      <c r="AC1881" s="2"/>
      <c r="AD1881" s="2"/>
      <c r="AE1881" s="2"/>
      <c r="AF1881" s="2"/>
      <c r="AG1881" s="2"/>
      <c r="AH1881" s="2"/>
      <c r="AI1881" s="2"/>
      <c r="AJ1881" s="2"/>
      <c r="AK1881" s="2"/>
      <c r="BK1881" s="2"/>
      <c r="BL1881" s="2"/>
      <c r="BN1881" s="2"/>
      <c r="BO1881" s="2"/>
    </row>
    <row r="1882" ht="12.75" customHeight="1">
      <c r="D1882" s="2"/>
      <c r="G1882" s="2"/>
      <c r="I1882" s="2"/>
      <c r="J1882" s="2"/>
      <c r="K1882" s="2"/>
      <c r="L1882" s="2"/>
      <c r="M1882" s="2"/>
      <c r="N1882" s="2"/>
      <c r="O1882" s="2"/>
      <c r="P1882" s="2"/>
      <c r="Q1882" s="2"/>
      <c r="R1882" s="2"/>
      <c r="S1882" s="2"/>
      <c r="T1882" s="2"/>
      <c r="U1882" s="2"/>
      <c r="V1882" s="2"/>
      <c r="W1882" s="2"/>
      <c r="X1882" s="2"/>
      <c r="Y1882" s="2"/>
      <c r="AB1882" s="2"/>
      <c r="AC1882" s="2"/>
      <c r="AD1882" s="2"/>
      <c r="AE1882" s="2"/>
      <c r="AF1882" s="2"/>
      <c r="AG1882" s="2"/>
      <c r="AH1882" s="2"/>
      <c r="AI1882" s="2"/>
      <c r="AJ1882" s="2"/>
      <c r="AK1882" s="2"/>
      <c r="BK1882" s="2"/>
      <c r="BL1882" s="2"/>
      <c r="BN1882" s="2"/>
      <c r="BO1882" s="2"/>
    </row>
    <row r="1883" ht="12.75" customHeight="1">
      <c r="D1883" s="2"/>
      <c r="G1883" s="2"/>
      <c r="I1883" s="2"/>
      <c r="J1883" s="2"/>
      <c r="K1883" s="2"/>
      <c r="L1883" s="2"/>
      <c r="M1883" s="2"/>
      <c r="N1883" s="2"/>
      <c r="O1883" s="2"/>
      <c r="P1883" s="2"/>
      <c r="Q1883" s="2"/>
      <c r="R1883" s="2"/>
      <c r="S1883" s="2"/>
      <c r="T1883" s="2"/>
      <c r="U1883" s="2"/>
      <c r="V1883" s="2"/>
      <c r="W1883" s="2"/>
      <c r="X1883" s="2"/>
      <c r="Y1883" s="2"/>
      <c r="AB1883" s="2"/>
      <c r="AC1883" s="2"/>
      <c r="AD1883" s="2"/>
      <c r="AE1883" s="2"/>
      <c r="AF1883" s="2"/>
      <c r="AG1883" s="2"/>
      <c r="AH1883" s="2"/>
      <c r="AI1883" s="2"/>
      <c r="AJ1883" s="2"/>
      <c r="AK1883" s="2"/>
      <c r="BK1883" s="2"/>
      <c r="BL1883" s="2"/>
      <c r="BN1883" s="2"/>
      <c r="BO1883" s="2"/>
    </row>
    <row r="1884" ht="12.75" customHeight="1">
      <c r="D1884" s="2"/>
      <c r="G1884" s="2"/>
      <c r="I1884" s="2"/>
      <c r="J1884" s="2"/>
      <c r="K1884" s="2"/>
      <c r="L1884" s="2"/>
      <c r="M1884" s="2"/>
      <c r="N1884" s="2"/>
      <c r="O1884" s="2"/>
      <c r="P1884" s="2"/>
      <c r="Q1884" s="2"/>
      <c r="R1884" s="2"/>
      <c r="S1884" s="2"/>
      <c r="T1884" s="2"/>
      <c r="U1884" s="2"/>
      <c r="V1884" s="2"/>
      <c r="W1884" s="2"/>
      <c r="X1884" s="2"/>
      <c r="Y1884" s="2"/>
      <c r="AB1884" s="2"/>
      <c r="AC1884" s="2"/>
      <c r="AD1884" s="2"/>
      <c r="AE1884" s="2"/>
      <c r="AF1884" s="2"/>
      <c r="AG1884" s="2"/>
      <c r="AH1884" s="2"/>
      <c r="AI1884" s="2"/>
      <c r="AJ1884" s="2"/>
      <c r="AK1884" s="2"/>
      <c r="BK1884" s="2"/>
      <c r="BL1884" s="2"/>
      <c r="BN1884" s="2"/>
      <c r="BO1884" s="2"/>
    </row>
    <row r="1885" ht="12.75" customHeight="1">
      <c r="D1885" s="2"/>
      <c r="G1885" s="2"/>
      <c r="I1885" s="2"/>
      <c r="J1885" s="2"/>
      <c r="K1885" s="2"/>
      <c r="L1885" s="2"/>
      <c r="M1885" s="2"/>
      <c r="N1885" s="2"/>
      <c r="O1885" s="2"/>
      <c r="P1885" s="2"/>
      <c r="Q1885" s="2"/>
      <c r="R1885" s="2"/>
      <c r="S1885" s="2"/>
      <c r="T1885" s="2"/>
      <c r="U1885" s="2"/>
      <c r="V1885" s="2"/>
      <c r="W1885" s="2"/>
      <c r="X1885" s="2"/>
      <c r="Y1885" s="2"/>
      <c r="AB1885" s="2"/>
      <c r="AC1885" s="2"/>
      <c r="AD1885" s="2"/>
      <c r="AE1885" s="2"/>
      <c r="AF1885" s="2"/>
      <c r="AG1885" s="2"/>
      <c r="AH1885" s="2"/>
      <c r="AI1885" s="2"/>
      <c r="AJ1885" s="2"/>
      <c r="AK1885" s="2"/>
      <c r="BK1885" s="2"/>
      <c r="BL1885" s="2"/>
      <c r="BN1885" s="2"/>
      <c r="BO1885" s="2"/>
    </row>
    <row r="1886" ht="12.75" customHeight="1">
      <c r="D1886" s="2"/>
      <c r="G1886" s="2"/>
      <c r="I1886" s="2"/>
      <c r="J1886" s="2"/>
      <c r="K1886" s="2"/>
      <c r="L1886" s="2"/>
      <c r="M1886" s="2"/>
      <c r="N1886" s="2"/>
      <c r="O1886" s="2"/>
      <c r="P1886" s="2"/>
      <c r="Q1886" s="2"/>
      <c r="R1886" s="2"/>
      <c r="S1886" s="2"/>
      <c r="T1886" s="2"/>
      <c r="U1886" s="2"/>
      <c r="V1886" s="2"/>
      <c r="W1886" s="2"/>
      <c r="X1886" s="2"/>
      <c r="Y1886" s="2"/>
      <c r="AB1886" s="2"/>
      <c r="AC1886" s="2"/>
      <c r="AD1886" s="2"/>
      <c r="AE1886" s="2"/>
      <c r="AF1886" s="2"/>
      <c r="AG1886" s="2"/>
      <c r="AH1886" s="2"/>
      <c r="AI1886" s="2"/>
      <c r="AJ1886" s="2"/>
      <c r="AK1886" s="2"/>
      <c r="BK1886" s="2"/>
      <c r="BL1886" s="2"/>
      <c r="BN1886" s="2"/>
      <c r="BO1886" s="2"/>
    </row>
    <row r="1887" ht="12.75" customHeight="1">
      <c r="D1887" s="2"/>
      <c r="G1887" s="2"/>
      <c r="I1887" s="2"/>
      <c r="J1887" s="2"/>
      <c r="K1887" s="2"/>
      <c r="L1887" s="2"/>
      <c r="M1887" s="2"/>
      <c r="N1887" s="2"/>
      <c r="O1887" s="2"/>
      <c r="P1887" s="2"/>
      <c r="Q1887" s="2"/>
      <c r="R1887" s="2"/>
      <c r="S1887" s="2"/>
      <c r="T1887" s="2"/>
      <c r="U1887" s="2"/>
      <c r="V1887" s="2"/>
      <c r="W1887" s="2"/>
      <c r="X1887" s="2"/>
      <c r="Y1887" s="2"/>
      <c r="AB1887" s="2"/>
      <c r="AC1887" s="2"/>
      <c r="AD1887" s="2"/>
      <c r="AE1887" s="2"/>
      <c r="AF1887" s="2"/>
      <c r="AG1887" s="2"/>
      <c r="AH1887" s="2"/>
      <c r="AI1887" s="2"/>
      <c r="AJ1887" s="2"/>
      <c r="AK1887" s="2"/>
      <c r="BK1887" s="2"/>
      <c r="BL1887" s="2"/>
      <c r="BN1887" s="2"/>
      <c r="BO1887" s="2"/>
    </row>
    <row r="1888" ht="12.75" customHeight="1">
      <c r="D1888" s="2"/>
      <c r="G1888" s="2"/>
      <c r="I1888" s="2"/>
      <c r="J1888" s="2"/>
      <c r="K1888" s="2"/>
      <c r="L1888" s="2"/>
      <c r="M1888" s="2"/>
      <c r="N1888" s="2"/>
      <c r="O1888" s="2"/>
      <c r="P1888" s="2"/>
      <c r="Q1888" s="2"/>
      <c r="R1888" s="2"/>
      <c r="S1888" s="2"/>
      <c r="T1888" s="2"/>
      <c r="U1888" s="2"/>
      <c r="V1888" s="2"/>
      <c r="W1888" s="2"/>
      <c r="X1888" s="2"/>
      <c r="Y1888" s="2"/>
      <c r="AB1888" s="2"/>
      <c r="AC1888" s="2"/>
      <c r="AD1888" s="2"/>
      <c r="AE1888" s="2"/>
      <c r="AF1888" s="2"/>
      <c r="AG1888" s="2"/>
      <c r="AH1888" s="2"/>
      <c r="AI1888" s="2"/>
      <c r="AJ1888" s="2"/>
      <c r="AK1888" s="2"/>
      <c r="BK1888" s="2"/>
      <c r="BL1888" s="2"/>
      <c r="BN1888" s="2"/>
      <c r="BO1888" s="2"/>
    </row>
    <row r="1889" ht="12.75" customHeight="1">
      <c r="D1889" s="2"/>
      <c r="G1889" s="2"/>
      <c r="I1889" s="2"/>
      <c r="J1889" s="2"/>
      <c r="K1889" s="2"/>
      <c r="L1889" s="2"/>
      <c r="M1889" s="2"/>
      <c r="N1889" s="2"/>
      <c r="O1889" s="2"/>
      <c r="P1889" s="2"/>
      <c r="Q1889" s="2"/>
      <c r="R1889" s="2"/>
      <c r="S1889" s="2"/>
      <c r="T1889" s="2"/>
      <c r="U1889" s="2"/>
      <c r="V1889" s="2"/>
      <c r="W1889" s="2"/>
      <c r="X1889" s="2"/>
      <c r="Y1889" s="2"/>
      <c r="AB1889" s="2"/>
      <c r="AC1889" s="2"/>
      <c r="AD1889" s="2"/>
      <c r="AE1889" s="2"/>
      <c r="AF1889" s="2"/>
      <c r="AG1889" s="2"/>
      <c r="AH1889" s="2"/>
      <c r="AI1889" s="2"/>
      <c r="AJ1889" s="2"/>
      <c r="AK1889" s="2"/>
      <c r="BK1889" s="2"/>
      <c r="BL1889" s="2"/>
      <c r="BN1889" s="2"/>
      <c r="BO1889" s="2"/>
    </row>
    <row r="1890" ht="12.75" customHeight="1">
      <c r="D1890" s="2"/>
      <c r="G1890" s="2"/>
      <c r="I1890" s="2"/>
      <c r="J1890" s="2"/>
      <c r="K1890" s="2"/>
      <c r="L1890" s="2"/>
      <c r="M1890" s="2"/>
      <c r="N1890" s="2"/>
      <c r="O1890" s="2"/>
      <c r="P1890" s="2"/>
      <c r="Q1890" s="2"/>
      <c r="R1890" s="2"/>
      <c r="S1890" s="2"/>
      <c r="T1890" s="2"/>
      <c r="U1890" s="2"/>
      <c r="V1890" s="2"/>
      <c r="W1890" s="2"/>
      <c r="X1890" s="2"/>
      <c r="Y1890" s="2"/>
      <c r="AB1890" s="2"/>
      <c r="AC1890" s="2"/>
      <c r="AD1890" s="2"/>
      <c r="AE1890" s="2"/>
      <c r="AF1890" s="2"/>
      <c r="AG1890" s="2"/>
      <c r="AH1890" s="2"/>
      <c r="AI1890" s="2"/>
      <c r="AJ1890" s="2"/>
      <c r="AK1890" s="2"/>
      <c r="BK1890" s="2"/>
      <c r="BL1890" s="2"/>
      <c r="BN1890" s="2"/>
      <c r="BO1890" s="2"/>
    </row>
    <row r="1891" ht="12.75" customHeight="1">
      <c r="D1891" s="2"/>
      <c r="G1891" s="2"/>
      <c r="I1891" s="2"/>
      <c r="J1891" s="2"/>
      <c r="K1891" s="2"/>
      <c r="L1891" s="2"/>
      <c r="M1891" s="2"/>
      <c r="N1891" s="2"/>
      <c r="O1891" s="2"/>
      <c r="P1891" s="2"/>
      <c r="Q1891" s="2"/>
      <c r="R1891" s="2"/>
      <c r="S1891" s="2"/>
      <c r="T1891" s="2"/>
      <c r="U1891" s="2"/>
      <c r="V1891" s="2"/>
      <c r="W1891" s="2"/>
      <c r="X1891" s="2"/>
      <c r="Y1891" s="2"/>
      <c r="AB1891" s="2"/>
      <c r="AC1891" s="2"/>
      <c r="AD1891" s="2"/>
      <c r="AE1891" s="2"/>
      <c r="AF1891" s="2"/>
      <c r="AG1891" s="2"/>
      <c r="AH1891" s="2"/>
      <c r="AI1891" s="2"/>
      <c r="AJ1891" s="2"/>
      <c r="AK1891" s="2"/>
      <c r="BK1891" s="2"/>
      <c r="BL1891" s="2"/>
      <c r="BN1891" s="2"/>
      <c r="BO1891" s="2"/>
    </row>
    <row r="1892" ht="12.75" customHeight="1">
      <c r="D1892" s="2"/>
      <c r="G1892" s="2"/>
      <c r="I1892" s="2"/>
      <c r="J1892" s="2"/>
      <c r="K1892" s="2"/>
      <c r="L1892" s="2"/>
      <c r="M1892" s="2"/>
      <c r="N1892" s="2"/>
      <c r="O1892" s="2"/>
      <c r="P1892" s="2"/>
      <c r="Q1892" s="2"/>
      <c r="R1892" s="2"/>
      <c r="S1892" s="2"/>
      <c r="T1892" s="2"/>
      <c r="U1892" s="2"/>
      <c r="V1892" s="2"/>
      <c r="W1892" s="2"/>
      <c r="X1892" s="2"/>
      <c r="Y1892" s="2"/>
      <c r="AB1892" s="2"/>
      <c r="AC1892" s="2"/>
      <c r="AD1892" s="2"/>
      <c r="AE1892" s="2"/>
      <c r="AF1892" s="2"/>
      <c r="AG1892" s="2"/>
      <c r="AH1892" s="2"/>
      <c r="AI1892" s="2"/>
      <c r="AJ1892" s="2"/>
      <c r="AK1892" s="2"/>
      <c r="BK1892" s="2"/>
      <c r="BL1892" s="2"/>
      <c r="BN1892" s="2"/>
      <c r="BO1892" s="2"/>
    </row>
    <row r="1893" ht="12.75" customHeight="1">
      <c r="D1893" s="2"/>
      <c r="G1893" s="2"/>
      <c r="I1893" s="2"/>
      <c r="J1893" s="2"/>
      <c r="K1893" s="2"/>
      <c r="L1893" s="2"/>
      <c r="M1893" s="2"/>
      <c r="N1893" s="2"/>
      <c r="O1893" s="2"/>
      <c r="P1893" s="2"/>
      <c r="Q1893" s="2"/>
      <c r="R1893" s="2"/>
      <c r="S1893" s="2"/>
      <c r="T1893" s="2"/>
      <c r="U1893" s="2"/>
      <c r="V1893" s="2"/>
      <c r="W1893" s="2"/>
      <c r="X1893" s="2"/>
      <c r="Y1893" s="2"/>
      <c r="AB1893" s="2"/>
      <c r="AC1893" s="2"/>
      <c r="AD1893" s="2"/>
      <c r="AE1893" s="2"/>
      <c r="AF1893" s="2"/>
      <c r="AG1893" s="2"/>
      <c r="AH1893" s="2"/>
      <c r="AI1893" s="2"/>
      <c r="AJ1893" s="2"/>
      <c r="AK1893" s="2"/>
      <c r="BK1893" s="2"/>
      <c r="BL1893" s="2"/>
      <c r="BN1893" s="2"/>
      <c r="BO1893" s="2"/>
    </row>
    <row r="1894" ht="12.75" customHeight="1">
      <c r="D1894" s="2"/>
      <c r="G1894" s="2"/>
      <c r="I1894" s="2"/>
      <c r="J1894" s="2"/>
      <c r="K1894" s="2"/>
      <c r="L1894" s="2"/>
      <c r="M1894" s="2"/>
      <c r="N1894" s="2"/>
      <c r="O1894" s="2"/>
      <c r="P1894" s="2"/>
      <c r="Q1894" s="2"/>
      <c r="R1894" s="2"/>
      <c r="S1894" s="2"/>
      <c r="T1894" s="2"/>
      <c r="U1894" s="2"/>
      <c r="V1894" s="2"/>
      <c r="W1894" s="2"/>
      <c r="X1894" s="2"/>
      <c r="Y1894" s="2"/>
      <c r="AB1894" s="2"/>
      <c r="AC1894" s="2"/>
      <c r="AD1894" s="2"/>
      <c r="AE1894" s="2"/>
      <c r="AF1894" s="2"/>
      <c r="AG1894" s="2"/>
      <c r="AH1894" s="2"/>
      <c r="AI1894" s="2"/>
      <c r="AJ1894" s="2"/>
      <c r="AK1894" s="2"/>
      <c r="BK1894" s="2"/>
      <c r="BL1894" s="2"/>
      <c r="BN1894" s="2"/>
      <c r="BO1894" s="2"/>
    </row>
    <row r="1895" ht="12.75" customHeight="1">
      <c r="D1895" s="2"/>
      <c r="G1895" s="2"/>
      <c r="I1895" s="2"/>
      <c r="J1895" s="2"/>
      <c r="K1895" s="2"/>
      <c r="L1895" s="2"/>
      <c r="M1895" s="2"/>
      <c r="N1895" s="2"/>
      <c r="O1895" s="2"/>
      <c r="P1895" s="2"/>
      <c r="Q1895" s="2"/>
      <c r="R1895" s="2"/>
      <c r="S1895" s="2"/>
      <c r="T1895" s="2"/>
      <c r="U1895" s="2"/>
      <c r="V1895" s="2"/>
      <c r="W1895" s="2"/>
      <c r="X1895" s="2"/>
      <c r="Y1895" s="2"/>
      <c r="AB1895" s="2"/>
      <c r="AC1895" s="2"/>
      <c r="AD1895" s="2"/>
      <c r="AE1895" s="2"/>
      <c r="AF1895" s="2"/>
      <c r="AG1895" s="2"/>
      <c r="AH1895" s="2"/>
      <c r="AI1895" s="2"/>
      <c r="AJ1895" s="2"/>
      <c r="AK1895" s="2"/>
      <c r="BK1895" s="2"/>
      <c r="BL1895" s="2"/>
      <c r="BN1895" s="2"/>
      <c r="BO1895" s="2"/>
    </row>
    <row r="1896" ht="12.75" customHeight="1">
      <c r="D1896" s="2"/>
      <c r="G1896" s="2"/>
      <c r="I1896" s="2"/>
      <c r="J1896" s="2"/>
      <c r="K1896" s="2"/>
      <c r="L1896" s="2"/>
      <c r="M1896" s="2"/>
      <c r="N1896" s="2"/>
      <c r="O1896" s="2"/>
      <c r="P1896" s="2"/>
      <c r="Q1896" s="2"/>
      <c r="R1896" s="2"/>
      <c r="S1896" s="2"/>
      <c r="T1896" s="2"/>
      <c r="U1896" s="2"/>
      <c r="V1896" s="2"/>
      <c r="W1896" s="2"/>
      <c r="X1896" s="2"/>
      <c r="Y1896" s="2"/>
      <c r="AB1896" s="2"/>
      <c r="AC1896" s="2"/>
      <c r="AD1896" s="2"/>
      <c r="AE1896" s="2"/>
      <c r="AF1896" s="2"/>
      <c r="AG1896" s="2"/>
      <c r="AH1896" s="2"/>
      <c r="AI1896" s="2"/>
      <c r="AJ1896" s="2"/>
      <c r="AK1896" s="2"/>
      <c r="BK1896" s="2"/>
      <c r="BL1896" s="2"/>
      <c r="BN1896" s="2"/>
      <c r="BO1896" s="2"/>
    </row>
    <row r="1897" ht="12.75" customHeight="1">
      <c r="D1897" s="2"/>
      <c r="G1897" s="2"/>
      <c r="I1897" s="2"/>
      <c r="J1897" s="2"/>
      <c r="K1897" s="2"/>
      <c r="L1897" s="2"/>
      <c r="M1897" s="2"/>
      <c r="N1897" s="2"/>
      <c r="O1897" s="2"/>
      <c r="P1897" s="2"/>
      <c r="Q1897" s="2"/>
      <c r="R1897" s="2"/>
      <c r="S1897" s="2"/>
      <c r="T1897" s="2"/>
      <c r="U1897" s="2"/>
      <c r="V1897" s="2"/>
      <c r="W1897" s="2"/>
      <c r="X1897" s="2"/>
      <c r="Y1897" s="2"/>
      <c r="AB1897" s="2"/>
      <c r="AC1897" s="2"/>
      <c r="AD1897" s="2"/>
      <c r="AE1897" s="2"/>
      <c r="AF1897" s="2"/>
      <c r="AG1897" s="2"/>
      <c r="AH1897" s="2"/>
      <c r="AI1897" s="2"/>
      <c r="AJ1897" s="2"/>
      <c r="AK1897" s="2"/>
      <c r="BK1897" s="2"/>
      <c r="BL1897" s="2"/>
      <c r="BN1897" s="2"/>
      <c r="BO1897" s="2"/>
    </row>
    <row r="1898" ht="12.75" customHeight="1">
      <c r="D1898" s="2"/>
      <c r="G1898" s="2"/>
      <c r="I1898" s="2"/>
      <c r="J1898" s="2"/>
      <c r="K1898" s="2"/>
      <c r="L1898" s="2"/>
      <c r="M1898" s="2"/>
      <c r="N1898" s="2"/>
      <c r="O1898" s="2"/>
      <c r="P1898" s="2"/>
      <c r="Q1898" s="2"/>
      <c r="R1898" s="2"/>
      <c r="S1898" s="2"/>
      <c r="T1898" s="2"/>
      <c r="U1898" s="2"/>
      <c r="V1898" s="2"/>
      <c r="W1898" s="2"/>
      <c r="X1898" s="2"/>
      <c r="Y1898" s="2"/>
      <c r="AB1898" s="2"/>
      <c r="AC1898" s="2"/>
      <c r="AD1898" s="2"/>
      <c r="AE1898" s="2"/>
      <c r="AF1898" s="2"/>
      <c r="AG1898" s="2"/>
      <c r="AH1898" s="2"/>
      <c r="AI1898" s="2"/>
      <c r="AJ1898" s="2"/>
      <c r="AK1898" s="2"/>
      <c r="BK1898" s="2"/>
      <c r="BL1898" s="2"/>
      <c r="BN1898" s="2"/>
      <c r="BO1898" s="2"/>
    </row>
    <row r="1899" ht="12.75" customHeight="1">
      <c r="D1899" s="2"/>
      <c r="G1899" s="2"/>
      <c r="I1899" s="2"/>
      <c r="J1899" s="2"/>
      <c r="K1899" s="2"/>
      <c r="L1899" s="2"/>
      <c r="M1899" s="2"/>
      <c r="N1899" s="2"/>
      <c r="O1899" s="2"/>
      <c r="P1899" s="2"/>
      <c r="Q1899" s="2"/>
      <c r="R1899" s="2"/>
      <c r="S1899" s="2"/>
      <c r="T1899" s="2"/>
      <c r="U1899" s="2"/>
      <c r="V1899" s="2"/>
      <c r="W1899" s="2"/>
      <c r="X1899" s="2"/>
      <c r="Y1899" s="2"/>
      <c r="AB1899" s="2"/>
      <c r="AC1899" s="2"/>
      <c r="AD1899" s="2"/>
      <c r="AE1899" s="2"/>
      <c r="AF1899" s="2"/>
      <c r="AG1899" s="2"/>
      <c r="AH1899" s="2"/>
      <c r="AI1899" s="2"/>
      <c r="AJ1899" s="2"/>
      <c r="AK1899" s="2"/>
      <c r="BK1899" s="2"/>
      <c r="BL1899" s="2"/>
      <c r="BN1899" s="2"/>
      <c r="BO1899" s="2"/>
    </row>
    <row r="1900" ht="12.75" customHeight="1">
      <c r="D1900" s="2"/>
      <c r="G1900" s="2"/>
      <c r="I1900" s="2"/>
      <c r="J1900" s="2"/>
      <c r="K1900" s="2"/>
      <c r="L1900" s="2"/>
      <c r="M1900" s="2"/>
      <c r="N1900" s="2"/>
      <c r="O1900" s="2"/>
      <c r="P1900" s="2"/>
      <c r="Q1900" s="2"/>
      <c r="R1900" s="2"/>
      <c r="S1900" s="2"/>
      <c r="T1900" s="2"/>
      <c r="U1900" s="2"/>
      <c r="V1900" s="2"/>
      <c r="W1900" s="2"/>
      <c r="X1900" s="2"/>
      <c r="Y1900" s="2"/>
      <c r="AB1900" s="2"/>
      <c r="AC1900" s="2"/>
      <c r="AD1900" s="2"/>
      <c r="AE1900" s="2"/>
      <c r="AF1900" s="2"/>
      <c r="AG1900" s="2"/>
      <c r="AH1900" s="2"/>
      <c r="AI1900" s="2"/>
      <c r="AJ1900" s="2"/>
      <c r="AK1900" s="2"/>
      <c r="BK1900" s="2"/>
      <c r="BL1900" s="2"/>
      <c r="BN1900" s="2"/>
      <c r="BO1900" s="2"/>
    </row>
    <row r="1901" ht="12.75" customHeight="1">
      <c r="D1901" s="2"/>
      <c r="G1901" s="2"/>
      <c r="I1901" s="2"/>
      <c r="J1901" s="2"/>
      <c r="K1901" s="2"/>
      <c r="L1901" s="2"/>
      <c r="M1901" s="2"/>
      <c r="N1901" s="2"/>
      <c r="O1901" s="2"/>
      <c r="P1901" s="2"/>
      <c r="Q1901" s="2"/>
      <c r="R1901" s="2"/>
      <c r="S1901" s="2"/>
      <c r="T1901" s="2"/>
      <c r="U1901" s="2"/>
      <c r="V1901" s="2"/>
      <c r="W1901" s="2"/>
      <c r="X1901" s="2"/>
      <c r="Y1901" s="2"/>
      <c r="AB1901" s="2"/>
      <c r="AC1901" s="2"/>
      <c r="AD1901" s="2"/>
      <c r="AE1901" s="2"/>
      <c r="AF1901" s="2"/>
      <c r="AG1901" s="2"/>
      <c r="AH1901" s="2"/>
      <c r="AI1901" s="2"/>
      <c r="AJ1901" s="2"/>
      <c r="AK1901" s="2"/>
      <c r="BK1901" s="2"/>
      <c r="BL1901" s="2"/>
      <c r="BN1901" s="2"/>
      <c r="BO1901" s="2"/>
    </row>
    <row r="1902" ht="12.75" customHeight="1">
      <c r="D1902" s="2"/>
      <c r="G1902" s="2"/>
      <c r="I1902" s="2"/>
      <c r="J1902" s="2"/>
      <c r="K1902" s="2"/>
      <c r="L1902" s="2"/>
      <c r="M1902" s="2"/>
      <c r="N1902" s="2"/>
      <c r="O1902" s="2"/>
      <c r="P1902" s="2"/>
      <c r="Q1902" s="2"/>
      <c r="R1902" s="2"/>
      <c r="S1902" s="2"/>
      <c r="T1902" s="2"/>
      <c r="U1902" s="2"/>
      <c r="V1902" s="2"/>
      <c r="W1902" s="2"/>
      <c r="X1902" s="2"/>
      <c r="Y1902" s="2"/>
      <c r="AB1902" s="2"/>
      <c r="AC1902" s="2"/>
      <c r="AD1902" s="2"/>
      <c r="AE1902" s="2"/>
      <c r="AF1902" s="2"/>
      <c r="AG1902" s="2"/>
      <c r="AH1902" s="2"/>
      <c r="AI1902" s="2"/>
      <c r="AJ1902" s="2"/>
      <c r="AK1902" s="2"/>
      <c r="BK1902" s="2"/>
      <c r="BL1902" s="2"/>
      <c r="BN1902" s="2"/>
      <c r="BO1902" s="2"/>
    </row>
    <row r="1903" ht="12.75" customHeight="1">
      <c r="D1903" s="2"/>
      <c r="G1903" s="2"/>
      <c r="I1903" s="2"/>
      <c r="J1903" s="2"/>
      <c r="K1903" s="2"/>
      <c r="L1903" s="2"/>
      <c r="M1903" s="2"/>
      <c r="N1903" s="2"/>
      <c r="O1903" s="2"/>
      <c r="P1903" s="2"/>
      <c r="Q1903" s="2"/>
      <c r="R1903" s="2"/>
      <c r="S1903" s="2"/>
      <c r="T1903" s="2"/>
      <c r="U1903" s="2"/>
      <c r="V1903" s="2"/>
      <c r="W1903" s="2"/>
      <c r="X1903" s="2"/>
      <c r="Y1903" s="2"/>
      <c r="AB1903" s="2"/>
      <c r="AC1903" s="2"/>
      <c r="AD1903" s="2"/>
      <c r="AE1903" s="2"/>
      <c r="AF1903" s="2"/>
      <c r="AG1903" s="2"/>
      <c r="AH1903" s="2"/>
      <c r="AI1903" s="2"/>
      <c r="AJ1903" s="2"/>
      <c r="AK1903" s="2"/>
      <c r="BK1903" s="2"/>
      <c r="BL1903" s="2"/>
      <c r="BN1903" s="2"/>
      <c r="BO1903" s="2"/>
    </row>
    <row r="1904" ht="12.75" customHeight="1">
      <c r="D1904" s="2"/>
      <c r="G1904" s="2"/>
      <c r="I1904" s="2"/>
      <c r="J1904" s="2"/>
      <c r="K1904" s="2"/>
      <c r="L1904" s="2"/>
      <c r="M1904" s="2"/>
      <c r="N1904" s="2"/>
      <c r="O1904" s="2"/>
      <c r="P1904" s="2"/>
      <c r="Q1904" s="2"/>
      <c r="R1904" s="2"/>
      <c r="S1904" s="2"/>
      <c r="T1904" s="2"/>
      <c r="U1904" s="2"/>
      <c r="V1904" s="2"/>
      <c r="W1904" s="2"/>
      <c r="X1904" s="2"/>
      <c r="Y1904" s="2"/>
      <c r="AB1904" s="2"/>
      <c r="AC1904" s="2"/>
      <c r="AD1904" s="2"/>
      <c r="AE1904" s="2"/>
      <c r="AF1904" s="2"/>
      <c r="AG1904" s="2"/>
      <c r="AH1904" s="2"/>
      <c r="AI1904" s="2"/>
      <c r="AJ1904" s="2"/>
      <c r="AK1904" s="2"/>
      <c r="BK1904" s="2"/>
      <c r="BL1904" s="2"/>
      <c r="BN1904" s="2"/>
      <c r="BO1904" s="2"/>
    </row>
    <row r="1905" ht="12.75" customHeight="1">
      <c r="D1905" s="2"/>
      <c r="G1905" s="2"/>
      <c r="I1905" s="2"/>
      <c r="J1905" s="2"/>
      <c r="K1905" s="2"/>
      <c r="L1905" s="2"/>
      <c r="M1905" s="2"/>
      <c r="N1905" s="2"/>
      <c r="O1905" s="2"/>
      <c r="P1905" s="2"/>
      <c r="Q1905" s="2"/>
      <c r="R1905" s="2"/>
      <c r="S1905" s="2"/>
      <c r="T1905" s="2"/>
      <c r="U1905" s="2"/>
      <c r="V1905" s="2"/>
      <c r="W1905" s="2"/>
      <c r="X1905" s="2"/>
      <c r="Y1905" s="2"/>
      <c r="AB1905" s="2"/>
      <c r="AC1905" s="2"/>
      <c r="AD1905" s="2"/>
      <c r="AE1905" s="2"/>
      <c r="AF1905" s="2"/>
      <c r="AG1905" s="2"/>
      <c r="AH1905" s="2"/>
      <c r="AI1905" s="2"/>
      <c r="AJ1905" s="2"/>
      <c r="AK1905" s="2"/>
      <c r="BK1905" s="2"/>
      <c r="BL1905" s="2"/>
      <c r="BN1905" s="2"/>
      <c r="BO1905" s="2"/>
    </row>
    <row r="1906" ht="12.75" customHeight="1">
      <c r="D1906" s="2"/>
      <c r="G1906" s="2"/>
      <c r="I1906" s="2"/>
      <c r="J1906" s="2"/>
      <c r="K1906" s="2"/>
      <c r="L1906" s="2"/>
      <c r="M1906" s="2"/>
      <c r="N1906" s="2"/>
      <c r="O1906" s="2"/>
      <c r="P1906" s="2"/>
      <c r="Q1906" s="2"/>
      <c r="R1906" s="2"/>
      <c r="S1906" s="2"/>
      <c r="T1906" s="2"/>
      <c r="U1906" s="2"/>
      <c r="V1906" s="2"/>
      <c r="W1906" s="2"/>
      <c r="X1906" s="2"/>
      <c r="Y1906" s="2"/>
      <c r="AB1906" s="2"/>
      <c r="AC1906" s="2"/>
      <c r="AD1906" s="2"/>
      <c r="AE1906" s="2"/>
      <c r="AF1906" s="2"/>
      <c r="AG1906" s="2"/>
      <c r="AH1906" s="2"/>
      <c r="AI1906" s="2"/>
      <c r="AJ1906" s="2"/>
      <c r="AK1906" s="2"/>
      <c r="BK1906" s="2"/>
      <c r="BL1906" s="2"/>
      <c r="BN1906" s="2"/>
      <c r="BO1906" s="2"/>
    </row>
    <row r="1907" ht="12.75" customHeight="1">
      <c r="D1907" s="2"/>
      <c r="G1907" s="2"/>
      <c r="I1907" s="2"/>
      <c r="J1907" s="2"/>
      <c r="K1907" s="2"/>
      <c r="L1907" s="2"/>
      <c r="M1907" s="2"/>
      <c r="N1907" s="2"/>
      <c r="O1907" s="2"/>
      <c r="P1907" s="2"/>
      <c r="Q1907" s="2"/>
      <c r="R1907" s="2"/>
      <c r="S1907" s="2"/>
      <c r="T1907" s="2"/>
      <c r="U1907" s="2"/>
      <c r="V1907" s="2"/>
      <c r="W1907" s="2"/>
      <c r="X1907" s="2"/>
      <c r="Y1907" s="2"/>
      <c r="AB1907" s="2"/>
      <c r="AC1907" s="2"/>
      <c r="AD1907" s="2"/>
      <c r="AE1907" s="2"/>
      <c r="AF1907" s="2"/>
      <c r="AG1907" s="2"/>
      <c r="AH1907" s="2"/>
      <c r="AI1907" s="2"/>
      <c r="AJ1907" s="2"/>
      <c r="AK1907" s="2"/>
      <c r="BK1907" s="2"/>
      <c r="BL1907" s="2"/>
      <c r="BN1907" s="2"/>
      <c r="BO1907" s="2"/>
    </row>
    <row r="1908" ht="12.75" customHeight="1">
      <c r="D1908" s="2"/>
      <c r="G1908" s="2"/>
      <c r="I1908" s="2"/>
      <c r="J1908" s="2"/>
      <c r="K1908" s="2"/>
      <c r="L1908" s="2"/>
      <c r="M1908" s="2"/>
      <c r="N1908" s="2"/>
      <c r="O1908" s="2"/>
      <c r="P1908" s="2"/>
      <c r="Q1908" s="2"/>
      <c r="R1908" s="2"/>
      <c r="S1908" s="2"/>
      <c r="T1908" s="2"/>
      <c r="U1908" s="2"/>
      <c r="V1908" s="2"/>
      <c r="W1908" s="2"/>
      <c r="X1908" s="2"/>
      <c r="Y1908" s="2"/>
      <c r="AB1908" s="2"/>
      <c r="AC1908" s="2"/>
      <c r="AD1908" s="2"/>
      <c r="AE1908" s="2"/>
      <c r="AF1908" s="2"/>
      <c r="AG1908" s="2"/>
      <c r="AH1908" s="2"/>
      <c r="AI1908" s="2"/>
      <c r="AJ1908" s="2"/>
      <c r="AK1908" s="2"/>
      <c r="BK1908" s="2"/>
      <c r="BL1908" s="2"/>
      <c r="BN1908" s="2"/>
      <c r="BO1908" s="2"/>
    </row>
    <row r="1909" ht="12.75" customHeight="1">
      <c r="D1909" s="2"/>
      <c r="G1909" s="2"/>
      <c r="I1909" s="2"/>
      <c r="J1909" s="2"/>
      <c r="K1909" s="2"/>
      <c r="L1909" s="2"/>
      <c r="M1909" s="2"/>
      <c r="N1909" s="2"/>
      <c r="O1909" s="2"/>
      <c r="P1909" s="2"/>
      <c r="Q1909" s="2"/>
      <c r="R1909" s="2"/>
      <c r="S1909" s="2"/>
      <c r="T1909" s="2"/>
      <c r="U1909" s="2"/>
      <c r="V1909" s="2"/>
      <c r="W1909" s="2"/>
      <c r="X1909" s="2"/>
      <c r="Y1909" s="2"/>
      <c r="AB1909" s="2"/>
      <c r="AC1909" s="2"/>
      <c r="AD1909" s="2"/>
      <c r="AE1909" s="2"/>
      <c r="AF1909" s="2"/>
      <c r="AG1909" s="2"/>
      <c r="AH1909" s="2"/>
      <c r="AI1909" s="2"/>
      <c r="AJ1909" s="2"/>
      <c r="AK1909" s="2"/>
      <c r="BK1909" s="2"/>
      <c r="BL1909" s="2"/>
      <c r="BN1909" s="2"/>
      <c r="BO1909" s="2"/>
    </row>
    <row r="1910" ht="12.75" customHeight="1">
      <c r="D1910" s="2"/>
      <c r="G1910" s="2"/>
      <c r="I1910" s="2"/>
      <c r="J1910" s="2"/>
      <c r="K1910" s="2"/>
      <c r="L1910" s="2"/>
      <c r="M1910" s="2"/>
      <c r="N1910" s="2"/>
      <c r="O1910" s="2"/>
      <c r="P1910" s="2"/>
      <c r="Q1910" s="2"/>
      <c r="R1910" s="2"/>
      <c r="S1910" s="2"/>
      <c r="T1910" s="2"/>
      <c r="U1910" s="2"/>
      <c r="V1910" s="2"/>
      <c r="W1910" s="2"/>
      <c r="X1910" s="2"/>
      <c r="Y1910" s="2"/>
      <c r="AB1910" s="2"/>
      <c r="AC1910" s="2"/>
      <c r="AD1910" s="2"/>
      <c r="AE1910" s="2"/>
      <c r="AF1910" s="2"/>
      <c r="AG1910" s="2"/>
      <c r="AH1910" s="2"/>
      <c r="AI1910" s="2"/>
      <c r="AJ1910" s="2"/>
      <c r="AK1910" s="2"/>
      <c r="BK1910" s="2"/>
      <c r="BL1910" s="2"/>
      <c r="BN1910" s="2"/>
      <c r="BO1910" s="2"/>
    </row>
    <row r="1911" ht="12.75" customHeight="1">
      <c r="D1911" s="2"/>
      <c r="G1911" s="2"/>
      <c r="I1911" s="2"/>
      <c r="J1911" s="2"/>
      <c r="K1911" s="2"/>
      <c r="L1911" s="2"/>
      <c r="M1911" s="2"/>
      <c r="N1911" s="2"/>
      <c r="O1911" s="2"/>
      <c r="P1911" s="2"/>
      <c r="Q1911" s="2"/>
      <c r="R1911" s="2"/>
      <c r="S1911" s="2"/>
      <c r="T1911" s="2"/>
      <c r="U1911" s="2"/>
      <c r="V1911" s="2"/>
      <c r="W1911" s="2"/>
      <c r="X1911" s="2"/>
      <c r="Y1911" s="2"/>
      <c r="AB1911" s="2"/>
      <c r="AC1911" s="2"/>
      <c r="AD1911" s="2"/>
      <c r="AE1911" s="2"/>
      <c r="AF1911" s="2"/>
      <c r="AG1911" s="2"/>
      <c r="AH1911" s="2"/>
      <c r="AI1911" s="2"/>
      <c r="AJ1911" s="2"/>
      <c r="AK1911" s="2"/>
      <c r="BK1911" s="2"/>
      <c r="BL1911" s="2"/>
      <c r="BN1911" s="2"/>
      <c r="BO1911" s="2"/>
    </row>
    <row r="1912" ht="12.75" customHeight="1">
      <c r="D1912" s="2"/>
      <c r="G1912" s="2"/>
      <c r="I1912" s="2"/>
      <c r="J1912" s="2"/>
      <c r="K1912" s="2"/>
      <c r="L1912" s="2"/>
      <c r="M1912" s="2"/>
      <c r="N1912" s="2"/>
      <c r="O1912" s="2"/>
      <c r="P1912" s="2"/>
      <c r="Q1912" s="2"/>
      <c r="R1912" s="2"/>
      <c r="S1912" s="2"/>
      <c r="T1912" s="2"/>
      <c r="U1912" s="2"/>
      <c r="V1912" s="2"/>
      <c r="W1912" s="2"/>
      <c r="X1912" s="2"/>
      <c r="Y1912" s="2"/>
      <c r="AB1912" s="2"/>
      <c r="AC1912" s="2"/>
      <c r="AD1912" s="2"/>
      <c r="AE1912" s="2"/>
      <c r="AF1912" s="2"/>
      <c r="AG1912" s="2"/>
      <c r="AH1912" s="2"/>
      <c r="AI1912" s="2"/>
      <c r="AJ1912" s="2"/>
      <c r="AK1912" s="2"/>
      <c r="BK1912" s="2"/>
      <c r="BL1912" s="2"/>
      <c r="BN1912" s="2"/>
      <c r="BO1912" s="2"/>
    </row>
    <row r="1913" ht="12.75" customHeight="1">
      <c r="D1913" s="2"/>
      <c r="G1913" s="2"/>
      <c r="I1913" s="2"/>
      <c r="J1913" s="2"/>
      <c r="K1913" s="2"/>
      <c r="L1913" s="2"/>
      <c r="M1913" s="2"/>
      <c r="N1913" s="2"/>
      <c r="O1913" s="2"/>
      <c r="P1913" s="2"/>
      <c r="Q1913" s="2"/>
      <c r="R1913" s="2"/>
      <c r="S1913" s="2"/>
      <c r="T1913" s="2"/>
      <c r="U1913" s="2"/>
      <c r="V1913" s="2"/>
      <c r="W1913" s="2"/>
      <c r="X1913" s="2"/>
      <c r="Y1913" s="2"/>
      <c r="AB1913" s="2"/>
      <c r="AC1913" s="2"/>
      <c r="AD1913" s="2"/>
      <c r="AE1913" s="2"/>
      <c r="AF1913" s="2"/>
      <c r="AG1913" s="2"/>
      <c r="AH1913" s="2"/>
      <c r="AI1913" s="2"/>
      <c r="AJ1913" s="2"/>
      <c r="AK1913" s="2"/>
      <c r="BK1913" s="2"/>
      <c r="BL1913" s="2"/>
      <c r="BN1913" s="2"/>
      <c r="BO1913" s="2"/>
    </row>
    <row r="1914" ht="12.75" customHeight="1">
      <c r="D1914" s="2"/>
      <c r="G1914" s="2"/>
      <c r="I1914" s="2"/>
      <c r="J1914" s="2"/>
      <c r="K1914" s="2"/>
      <c r="L1914" s="2"/>
      <c r="M1914" s="2"/>
      <c r="N1914" s="2"/>
      <c r="O1914" s="2"/>
      <c r="P1914" s="2"/>
      <c r="Q1914" s="2"/>
      <c r="R1914" s="2"/>
      <c r="S1914" s="2"/>
      <c r="T1914" s="2"/>
      <c r="U1914" s="2"/>
      <c r="V1914" s="2"/>
      <c r="W1914" s="2"/>
      <c r="X1914" s="2"/>
      <c r="Y1914" s="2"/>
      <c r="AB1914" s="2"/>
      <c r="AC1914" s="2"/>
      <c r="AD1914" s="2"/>
      <c r="AE1914" s="2"/>
      <c r="AF1914" s="2"/>
      <c r="AG1914" s="2"/>
      <c r="AH1914" s="2"/>
      <c r="AI1914" s="2"/>
      <c r="AJ1914" s="2"/>
      <c r="AK1914" s="2"/>
      <c r="BK1914" s="2"/>
      <c r="BL1914" s="2"/>
      <c r="BN1914" s="2"/>
      <c r="BO1914" s="2"/>
    </row>
    <row r="1915" ht="12.75" customHeight="1">
      <c r="D1915" s="2"/>
      <c r="G1915" s="2"/>
      <c r="I1915" s="2"/>
      <c r="J1915" s="2"/>
      <c r="K1915" s="2"/>
      <c r="L1915" s="2"/>
      <c r="M1915" s="2"/>
      <c r="N1915" s="2"/>
      <c r="O1915" s="2"/>
      <c r="P1915" s="2"/>
      <c r="Q1915" s="2"/>
      <c r="R1915" s="2"/>
      <c r="S1915" s="2"/>
      <c r="T1915" s="2"/>
      <c r="U1915" s="2"/>
      <c r="V1915" s="2"/>
      <c r="W1915" s="2"/>
      <c r="X1915" s="2"/>
      <c r="Y1915" s="2"/>
      <c r="AB1915" s="2"/>
      <c r="AC1915" s="2"/>
      <c r="AD1915" s="2"/>
      <c r="AE1915" s="2"/>
      <c r="AF1915" s="2"/>
      <c r="AG1915" s="2"/>
      <c r="AH1915" s="2"/>
      <c r="AI1915" s="2"/>
      <c r="AJ1915" s="2"/>
      <c r="AK1915" s="2"/>
      <c r="BK1915" s="2"/>
      <c r="BL1915" s="2"/>
      <c r="BN1915" s="2"/>
      <c r="BO1915" s="2"/>
    </row>
    <row r="1916" ht="12.75" customHeight="1">
      <c r="D1916" s="2"/>
      <c r="G1916" s="2"/>
      <c r="I1916" s="2"/>
      <c r="J1916" s="2"/>
      <c r="K1916" s="2"/>
      <c r="L1916" s="2"/>
      <c r="M1916" s="2"/>
      <c r="N1916" s="2"/>
      <c r="O1916" s="2"/>
      <c r="P1916" s="2"/>
      <c r="Q1916" s="2"/>
      <c r="R1916" s="2"/>
      <c r="S1916" s="2"/>
      <c r="T1916" s="2"/>
      <c r="U1916" s="2"/>
      <c r="V1916" s="2"/>
      <c r="W1916" s="2"/>
      <c r="X1916" s="2"/>
      <c r="Y1916" s="2"/>
      <c r="AB1916" s="2"/>
      <c r="AC1916" s="2"/>
      <c r="AD1916" s="2"/>
      <c r="AE1916" s="2"/>
      <c r="AF1916" s="2"/>
      <c r="AG1916" s="2"/>
      <c r="AH1916" s="2"/>
      <c r="AI1916" s="2"/>
      <c r="AJ1916" s="2"/>
      <c r="AK1916" s="2"/>
      <c r="BK1916" s="2"/>
      <c r="BL1916" s="2"/>
      <c r="BN1916" s="2"/>
      <c r="BO1916" s="2"/>
    </row>
    <row r="1917" ht="12.75" customHeight="1">
      <c r="D1917" s="2"/>
      <c r="G1917" s="2"/>
      <c r="I1917" s="2"/>
      <c r="J1917" s="2"/>
      <c r="K1917" s="2"/>
      <c r="L1917" s="2"/>
      <c r="M1917" s="2"/>
      <c r="N1917" s="2"/>
      <c r="O1917" s="2"/>
      <c r="P1917" s="2"/>
      <c r="Q1917" s="2"/>
      <c r="R1917" s="2"/>
      <c r="S1917" s="2"/>
      <c r="T1917" s="2"/>
      <c r="U1917" s="2"/>
      <c r="V1917" s="2"/>
      <c r="W1917" s="2"/>
      <c r="X1917" s="2"/>
      <c r="Y1917" s="2"/>
      <c r="AB1917" s="2"/>
      <c r="AC1917" s="2"/>
      <c r="AD1917" s="2"/>
      <c r="AE1917" s="2"/>
      <c r="AF1917" s="2"/>
      <c r="AG1917" s="2"/>
      <c r="AH1917" s="2"/>
      <c r="AI1917" s="2"/>
      <c r="AJ1917" s="2"/>
      <c r="AK1917" s="2"/>
      <c r="BK1917" s="2"/>
      <c r="BL1917" s="2"/>
      <c r="BN1917" s="2"/>
      <c r="BO1917" s="2"/>
    </row>
    <row r="1918" ht="12.75" customHeight="1">
      <c r="D1918" s="2"/>
      <c r="G1918" s="2"/>
      <c r="I1918" s="2"/>
      <c r="J1918" s="2"/>
      <c r="K1918" s="2"/>
      <c r="L1918" s="2"/>
      <c r="M1918" s="2"/>
      <c r="N1918" s="2"/>
      <c r="O1918" s="2"/>
      <c r="P1918" s="2"/>
      <c r="Q1918" s="2"/>
      <c r="R1918" s="2"/>
      <c r="S1918" s="2"/>
      <c r="T1918" s="2"/>
      <c r="U1918" s="2"/>
      <c r="V1918" s="2"/>
      <c r="W1918" s="2"/>
      <c r="X1918" s="2"/>
      <c r="Y1918" s="2"/>
      <c r="AB1918" s="2"/>
      <c r="AC1918" s="2"/>
      <c r="AD1918" s="2"/>
      <c r="AE1918" s="2"/>
      <c r="AF1918" s="2"/>
      <c r="AG1918" s="2"/>
      <c r="AH1918" s="2"/>
      <c r="AI1918" s="2"/>
      <c r="AJ1918" s="2"/>
      <c r="AK1918" s="2"/>
      <c r="BK1918" s="2"/>
      <c r="BL1918" s="2"/>
      <c r="BN1918" s="2"/>
      <c r="BO1918" s="2"/>
    </row>
    <row r="1919" ht="12.75" customHeight="1">
      <c r="D1919" s="2"/>
      <c r="G1919" s="2"/>
      <c r="I1919" s="2"/>
      <c r="J1919" s="2"/>
      <c r="K1919" s="2"/>
      <c r="L1919" s="2"/>
      <c r="M1919" s="2"/>
      <c r="N1919" s="2"/>
      <c r="O1919" s="2"/>
      <c r="P1919" s="2"/>
      <c r="Q1919" s="2"/>
      <c r="R1919" s="2"/>
      <c r="S1919" s="2"/>
      <c r="T1919" s="2"/>
      <c r="U1919" s="2"/>
      <c r="V1919" s="2"/>
      <c r="W1919" s="2"/>
      <c r="X1919" s="2"/>
      <c r="Y1919" s="2"/>
      <c r="AB1919" s="2"/>
      <c r="AC1919" s="2"/>
      <c r="AD1919" s="2"/>
      <c r="AE1919" s="2"/>
      <c r="AF1919" s="2"/>
      <c r="AG1919" s="2"/>
      <c r="AH1919" s="2"/>
      <c r="AI1919" s="2"/>
      <c r="AJ1919" s="2"/>
      <c r="AK1919" s="2"/>
      <c r="BK1919" s="2"/>
      <c r="BL1919" s="2"/>
      <c r="BN1919" s="2"/>
      <c r="BO1919" s="2"/>
    </row>
    <row r="1920" ht="12.75" customHeight="1">
      <c r="D1920" s="2"/>
      <c r="G1920" s="2"/>
      <c r="I1920" s="2"/>
      <c r="J1920" s="2"/>
      <c r="K1920" s="2"/>
      <c r="L1920" s="2"/>
      <c r="M1920" s="2"/>
      <c r="N1920" s="2"/>
      <c r="O1920" s="2"/>
      <c r="P1920" s="2"/>
      <c r="Q1920" s="2"/>
      <c r="R1920" s="2"/>
      <c r="S1920" s="2"/>
      <c r="T1920" s="2"/>
      <c r="U1920" s="2"/>
      <c r="V1920" s="2"/>
      <c r="W1920" s="2"/>
      <c r="X1920" s="2"/>
      <c r="Y1920" s="2"/>
      <c r="AB1920" s="2"/>
      <c r="AC1920" s="2"/>
      <c r="AD1920" s="2"/>
      <c r="AE1920" s="2"/>
      <c r="AF1920" s="2"/>
      <c r="AG1920" s="2"/>
      <c r="AH1920" s="2"/>
      <c r="AI1920" s="2"/>
      <c r="AJ1920" s="2"/>
      <c r="AK1920" s="2"/>
      <c r="BK1920" s="2"/>
      <c r="BL1920" s="2"/>
      <c r="BN1920" s="2"/>
      <c r="BO1920" s="2"/>
    </row>
    <row r="1921" ht="12.75" customHeight="1">
      <c r="D1921" s="2"/>
      <c r="G1921" s="2"/>
      <c r="I1921" s="2"/>
      <c r="J1921" s="2"/>
      <c r="K1921" s="2"/>
      <c r="L1921" s="2"/>
      <c r="M1921" s="2"/>
      <c r="N1921" s="2"/>
      <c r="O1921" s="2"/>
      <c r="P1921" s="2"/>
      <c r="Q1921" s="2"/>
      <c r="R1921" s="2"/>
      <c r="S1921" s="2"/>
      <c r="T1921" s="2"/>
      <c r="U1921" s="2"/>
      <c r="V1921" s="2"/>
      <c r="W1921" s="2"/>
      <c r="X1921" s="2"/>
      <c r="Y1921" s="2"/>
      <c r="AB1921" s="2"/>
      <c r="AC1921" s="2"/>
      <c r="AD1921" s="2"/>
      <c r="AE1921" s="2"/>
      <c r="AF1921" s="2"/>
      <c r="AG1921" s="2"/>
      <c r="AH1921" s="2"/>
      <c r="AI1921" s="2"/>
      <c r="AJ1921" s="2"/>
      <c r="AK1921" s="2"/>
      <c r="BK1921" s="2"/>
      <c r="BL1921" s="2"/>
      <c r="BN1921" s="2"/>
      <c r="BO1921" s="2"/>
    </row>
    <row r="1922" ht="12.75" customHeight="1">
      <c r="D1922" s="2"/>
      <c r="G1922" s="2"/>
      <c r="I1922" s="2"/>
      <c r="J1922" s="2"/>
      <c r="K1922" s="2"/>
      <c r="L1922" s="2"/>
      <c r="M1922" s="2"/>
      <c r="N1922" s="2"/>
      <c r="O1922" s="2"/>
      <c r="P1922" s="2"/>
      <c r="Q1922" s="2"/>
      <c r="R1922" s="2"/>
      <c r="S1922" s="2"/>
      <c r="T1922" s="2"/>
      <c r="U1922" s="2"/>
      <c r="V1922" s="2"/>
      <c r="W1922" s="2"/>
      <c r="X1922" s="2"/>
      <c r="Y1922" s="2"/>
      <c r="AB1922" s="2"/>
      <c r="AC1922" s="2"/>
      <c r="AD1922" s="2"/>
      <c r="AE1922" s="2"/>
      <c r="AF1922" s="2"/>
      <c r="AG1922" s="2"/>
      <c r="AH1922" s="2"/>
      <c r="AI1922" s="2"/>
      <c r="AJ1922" s="2"/>
      <c r="AK1922" s="2"/>
      <c r="BK1922" s="2"/>
      <c r="BL1922" s="2"/>
      <c r="BN1922" s="2"/>
      <c r="BO1922" s="2"/>
    </row>
    <row r="1923" ht="12.75" customHeight="1">
      <c r="D1923" s="2"/>
      <c r="G1923" s="2"/>
      <c r="I1923" s="2"/>
      <c r="J1923" s="2"/>
      <c r="K1923" s="2"/>
      <c r="L1923" s="2"/>
      <c r="M1923" s="2"/>
      <c r="N1923" s="2"/>
      <c r="O1923" s="2"/>
      <c r="P1923" s="2"/>
      <c r="Q1923" s="2"/>
      <c r="R1923" s="2"/>
      <c r="S1923" s="2"/>
      <c r="T1923" s="2"/>
      <c r="U1923" s="2"/>
      <c r="V1923" s="2"/>
      <c r="W1923" s="2"/>
      <c r="X1923" s="2"/>
      <c r="Y1923" s="2"/>
      <c r="AB1923" s="2"/>
      <c r="AC1923" s="2"/>
      <c r="AD1923" s="2"/>
      <c r="AE1923" s="2"/>
      <c r="AF1923" s="2"/>
      <c r="AG1923" s="2"/>
      <c r="AH1923" s="2"/>
      <c r="AI1923" s="2"/>
      <c r="AJ1923" s="2"/>
      <c r="AK1923" s="2"/>
      <c r="BK1923" s="2"/>
      <c r="BL1923" s="2"/>
      <c r="BN1923" s="2"/>
      <c r="BO1923" s="2"/>
    </row>
    <row r="1924" ht="12.75" customHeight="1">
      <c r="D1924" s="2"/>
      <c r="G1924" s="2"/>
      <c r="I1924" s="2"/>
      <c r="J1924" s="2"/>
      <c r="K1924" s="2"/>
      <c r="L1924" s="2"/>
      <c r="M1924" s="2"/>
      <c r="N1924" s="2"/>
      <c r="O1924" s="2"/>
      <c r="P1924" s="2"/>
      <c r="Q1924" s="2"/>
      <c r="R1924" s="2"/>
      <c r="S1924" s="2"/>
      <c r="T1924" s="2"/>
      <c r="U1924" s="2"/>
      <c r="V1924" s="2"/>
      <c r="W1924" s="2"/>
      <c r="X1924" s="2"/>
      <c r="Y1924" s="2"/>
      <c r="AB1924" s="2"/>
      <c r="AC1924" s="2"/>
      <c r="AD1924" s="2"/>
      <c r="AE1924" s="2"/>
      <c r="AF1924" s="2"/>
      <c r="AG1924" s="2"/>
      <c r="AH1924" s="2"/>
      <c r="AI1924" s="2"/>
      <c r="AJ1924" s="2"/>
      <c r="AK1924" s="2"/>
      <c r="BK1924" s="2"/>
      <c r="BL1924" s="2"/>
      <c r="BN1924" s="2"/>
      <c r="BO1924" s="2"/>
    </row>
    <row r="1925" ht="12.75" customHeight="1">
      <c r="D1925" s="2"/>
      <c r="G1925" s="2"/>
      <c r="I1925" s="2"/>
      <c r="J1925" s="2"/>
      <c r="K1925" s="2"/>
      <c r="L1925" s="2"/>
      <c r="M1925" s="2"/>
      <c r="N1925" s="2"/>
      <c r="O1925" s="2"/>
      <c r="P1925" s="2"/>
      <c r="Q1925" s="2"/>
      <c r="R1925" s="2"/>
      <c r="S1925" s="2"/>
      <c r="T1925" s="2"/>
      <c r="U1925" s="2"/>
      <c r="V1925" s="2"/>
      <c r="W1925" s="2"/>
      <c r="X1925" s="2"/>
      <c r="Y1925" s="2"/>
      <c r="AB1925" s="2"/>
      <c r="AC1925" s="2"/>
      <c r="AD1925" s="2"/>
      <c r="AE1925" s="2"/>
      <c r="AF1925" s="2"/>
      <c r="AG1925" s="2"/>
      <c r="AH1925" s="2"/>
      <c r="AI1925" s="2"/>
      <c r="AJ1925" s="2"/>
      <c r="AK1925" s="2"/>
      <c r="BK1925" s="2"/>
      <c r="BL1925" s="2"/>
      <c r="BN1925" s="2"/>
      <c r="BO1925" s="2"/>
    </row>
    <row r="1926" ht="12.75" customHeight="1">
      <c r="D1926" s="2"/>
      <c r="G1926" s="2"/>
      <c r="I1926" s="2"/>
      <c r="J1926" s="2"/>
      <c r="K1926" s="2"/>
      <c r="L1926" s="2"/>
      <c r="M1926" s="2"/>
      <c r="N1926" s="2"/>
      <c r="O1926" s="2"/>
      <c r="P1926" s="2"/>
      <c r="Q1926" s="2"/>
      <c r="R1926" s="2"/>
      <c r="S1926" s="2"/>
      <c r="T1926" s="2"/>
      <c r="U1926" s="2"/>
      <c r="V1926" s="2"/>
      <c r="W1926" s="2"/>
      <c r="X1926" s="2"/>
      <c r="Y1926" s="2"/>
      <c r="AB1926" s="2"/>
      <c r="AC1926" s="2"/>
      <c r="AD1926" s="2"/>
      <c r="AE1926" s="2"/>
      <c r="AF1926" s="2"/>
      <c r="AG1926" s="2"/>
      <c r="AH1926" s="2"/>
      <c r="AI1926" s="2"/>
      <c r="AJ1926" s="2"/>
      <c r="AK1926" s="2"/>
      <c r="BK1926" s="2"/>
      <c r="BL1926" s="2"/>
      <c r="BN1926" s="2"/>
      <c r="BO1926" s="2"/>
    </row>
    <row r="1927" ht="12.75" customHeight="1">
      <c r="D1927" s="2"/>
      <c r="G1927" s="2"/>
      <c r="I1927" s="2"/>
      <c r="J1927" s="2"/>
      <c r="K1927" s="2"/>
      <c r="L1927" s="2"/>
      <c r="M1927" s="2"/>
      <c r="N1927" s="2"/>
      <c r="O1927" s="2"/>
      <c r="P1927" s="2"/>
      <c r="Q1927" s="2"/>
      <c r="R1927" s="2"/>
      <c r="S1927" s="2"/>
      <c r="T1927" s="2"/>
      <c r="U1927" s="2"/>
      <c r="V1927" s="2"/>
      <c r="W1927" s="2"/>
      <c r="X1927" s="2"/>
      <c r="Y1927" s="2"/>
      <c r="AB1927" s="2"/>
      <c r="AC1927" s="2"/>
      <c r="AD1927" s="2"/>
      <c r="AE1927" s="2"/>
      <c r="AF1927" s="2"/>
      <c r="AG1927" s="2"/>
      <c r="AH1927" s="2"/>
      <c r="AI1927" s="2"/>
      <c r="AJ1927" s="2"/>
      <c r="AK1927" s="2"/>
      <c r="BK1927" s="2"/>
      <c r="BL1927" s="2"/>
      <c r="BN1927" s="2"/>
      <c r="BO1927" s="2"/>
    </row>
    <row r="1928" ht="12.75" customHeight="1">
      <c r="D1928" s="2"/>
      <c r="G1928" s="2"/>
      <c r="I1928" s="2"/>
      <c r="J1928" s="2"/>
      <c r="K1928" s="2"/>
      <c r="L1928" s="2"/>
      <c r="M1928" s="2"/>
      <c r="N1928" s="2"/>
      <c r="O1928" s="2"/>
      <c r="P1928" s="2"/>
      <c r="Q1928" s="2"/>
      <c r="R1928" s="2"/>
      <c r="S1928" s="2"/>
      <c r="T1928" s="2"/>
      <c r="U1928" s="2"/>
      <c r="V1928" s="2"/>
      <c r="W1928" s="2"/>
      <c r="X1928" s="2"/>
      <c r="Y1928" s="2"/>
      <c r="AB1928" s="2"/>
      <c r="AC1928" s="2"/>
      <c r="AD1928" s="2"/>
      <c r="AE1928" s="2"/>
      <c r="AF1928" s="2"/>
      <c r="AG1928" s="2"/>
      <c r="AH1928" s="2"/>
      <c r="AI1928" s="2"/>
      <c r="AJ1928" s="2"/>
      <c r="AK1928" s="2"/>
      <c r="BK1928" s="2"/>
      <c r="BL1928" s="2"/>
      <c r="BN1928" s="2"/>
      <c r="BO1928" s="2"/>
    </row>
    <row r="1929" ht="12.75" customHeight="1">
      <c r="D1929" s="2"/>
      <c r="G1929" s="2"/>
      <c r="I1929" s="2"/>
      <c r="J1929" s="2"/>
      <c r="K1929" s="2"/>
      <c r="L1929" s="2"/>
      <c r="M1929" s="2"/>
      <c r="N1929" s="2"/>
      <c r="O1929" s="2"/>
      <c r="P1929" s="2"/>
      <c r="Q1929" s="2"/>
      <c r="R1929" s="2"/>
      <c r="S1929" s="2"/>
      <c r="T1929" s="2"/>
      <c r="U1929" s="2"/>
      <c r="V1929" s="2"/>
      <c r="W1929" s="2"/>
      <c r="X1929" s="2"/>
      <c r="Y1929" s="2"/>
      <c r="AB1929" s="2"/>
      <c r="AC1929" s="2"/>
      <c r="AD1929" s="2"/>
      <c r="AE1929" s="2"/>
      <c r="AF1929" s="2"/>
      <c r="AG1929" s="2"/>
      <c r="AH1929" s="2"/>
      <c r="AI1929" s="2"/>
      <c r="AJ1929" s="2"/>
      <c r="AK1929" s="2"/>
      <c r="BK1929" s="2"/>
      <c r="BL1929" s="2"/>
      <c r="BN1929" s="2"/>
      <c r="BO1929" s="2"/>
    </row>
    <row r="1930" ht="12.75" customHeight="1">
      <c r="D1930" s="2"/>
      <c r="G1930" s="2"/>
      <c r="I1930" s="2"/>
      <c r="J1930" s="2"/>
      <c r="K1930" s="2"/>
      <c r="L1930" s="2"/>
      <c r="M1930" s="2"/>
      <c r="N1930" s="2"/>
      <c r="O1930" s="2"/>
      <c r="P1930" s="2"/>
      <c r="Q1930" s="2"/>
      <c r="R1930" s="2"/>
      <c r="S1930" s="2"/>
      <c r="T1930" s="2"/>
      <c r="U1930" s="2"/>
      <c r="V1930" s="2"/>
      <c r="W1930" s="2"/>
      <c r="X1930" s="2"/>
      <c r="Y1930" s="2"/>
      <c r="AB1930" s="2"/>
      <c r="AC1930" s="2"/>
      <c r="AD1930" s="2"/>
      <c r="AE1930" s="2"/>
      <c r="AF1930" s="2"/>
      <c r="AG1930" s="2"/>
      <c r="AH1930" s="2"/>
      <c r="AI1930" s="2"/>
      <c r="AJ1930" s="2"/>
      <c r="AK1930" s="2"/>
      <c r="BK1930" s="2"/>
      <c r="BL1930" s="2"/>
      <c r="BN1930" s="2"/>
      <c r="BO1930" s="2"/>
    </row>
    <row r="1931" ht="12.75" customHeight="1">
      <c r="D1931" s="2"/>
      <c r="G1931" s="2"/>
      <c r="I1931" s="2"/>
      <c r="J1931" s="2"/>
      <c r="K1931" s="2"/>
      <c r="L1931" s="2"/>
      <c r="M1931" s="2"/>
      <c r="N1931" s="2"/>
      <c r="O1931" s="2"/>
      <c r="P1931" s="2"/>
      <c r="Q1931" s="2"/>
      <c r="R1931" s="2"/>
      <c r="S1931" s="2"/>
      <c r="T1931" s="2"/>
      <c r="U1931" s="2"/>
      <c r="V1931" s="2"/>
      <c r="W1931" s="2"/>
      <c r="X1931" s="2"/>
      <c r="Y1931" s="2"/>
      <c r="AB1931" s="2"/>
      <c r="AC1931" s="2"/>
      <c r="AD1931" s="2"/>
      <c r="AE1931" s="2"/>
      <c r="AF1931" s="2"/>
      <c r="AG1931" s="2"/>
      <c r="AH1931" s="2"/>
      <c r="AI1931" s="2"/>
      <c r="AJ1931" s="2"/>
      <c r="AK1931" s="2"/>
      <c r="BK1931" s="2"/>
      <c r="BL1931" s="2"/>
      <c r="BN1931" s="2"/>
      <c r="BO1931" s="2"/>
    </row>
    <row r="1932" ht="12.75" customHeight="1">
      <c r="D1932" s="2"/>
      <c r="G1932" s="2"/>
      <c r="I1932" s="2"/>
      <c r="J1932" s="2"/>
      <c r="K1932" s="2"/>
      <c r="L1932" s="2"/>
      <c r="M1932" s="2"/>
      <c r="N1932" s="2"/>
      <c r="O1932" s="2"/>
      <c r="P1932" s="2"/>
      <c r="Q1932" s="2"/>
      <c r="R1932" s="2"/>
      <c r="S1932" s="2"/>
      <c r="T1932" s="2"/>
      <c r="U1932" s="2"/>
      <c r="V1932" s="2"/>
      <c r="W1932" s="2"/>
      <c r="X1932" s="2"/>
      <c r="Y1932" s="2"/>
      <c r="AB1932" s="2"/>
      <c r="AC1932" s="2"/>
      <c r="AD1932" s="2"/>
      <c r="AE1932" s="2"/>
      <c r="AF1932" s="2"/>
      <c r="AG1932" s="2"/>
      <c r="AH1932" s="2"/>
      <c r="AI1932" s="2"/>
      <c r="AJ1932" s="2"/>
      <c r="AK1932" s="2"/>
      <c r="BK1932" s="2"/>
      <c r="BL1932" s="2"/>
      <c r="BN1932" s="2"/>
      <c r="BO1932" s="2"/>
    </row>
    <row r="1933" ht="12.75" customHeight="1">
      <c r="D1933" s="2"/>
      <c r="G1933" s="2"/>
      <c r="I1933" s="2"/>
      <c r="J1933" s="2"/>
      <c r="K1933" s="2"/>
      <c r="L1933" s="2"/>
      <c r="M1933" s="2"/>
      <c r="N1933" s="2"/>
      <c r="O1933" s="2"/>
      <c r="P1933" s="2"/>
      <c r="Q1933" s="2"/>
      <c r="R1933" s="2"/>
      <c r="S1933" s="2"/>
      <c r="T1933" s="2"/>
      <c r="U1933" s="2"/>
      <c r="V1933" s="2"/>
      <c r="W1933" s="2"/>
      <c r="X1933" s="2"/>
      <c r="Y1933" s="2"/>
      <c r="AB1933" s="2"/>
      <c r="AC1933" s="2"/>
      <c r="AD1933" s="2"/>
      <c r="AE1933" s="2"/>
      <c r="AF1933" s="2"/>
      <c r="AG1933" s="2"/>
      <c r="AH1933" s="2"/>
      <c r="AI1933" s="2"/>
      <c r="AJ1933" s="2"/>
      <c r="AK1933" s="2"/>
      <c r="BK1933" s="2"/>
      <c r="BL1933" s="2"/>
      <c r="BN1933" s="2"/>
      <c r="BO1933" s="2"/>
    </row>
    <row r="1934" ht="12.75" customHeight="1">
      <c r="D1934" s="2"/>
      <c r="G1934" s="2"/>
      <c r="I1934" s="2"/>
      <c r="J1934" s="2"/>
      <c r="K1934" s="2"/>
      <c r="L1934" s="2"/>
      <c r="M1934" s="2"/>
      <c r="N1934" s="2"/>
      <c r="O1934" s="2"/>
      <c r="P1934" s="2"/>
      <c r="Q1934" s="2"/>
      <c r="R1934" s="2"/>
      <c r="S1934" s="2"/>
      <c r="T1934" s="2"/>
      <c r="U1934" s="2"/>
      <c r="V1934" s="2"/>
      <c r="W1934" s="2"/>
      <c r="X1934" s="2"/>
      <c r="Y1934" s="2"/>
      <c r="AB1934" s="2"/>
      <c r="AC1934" s="2"/>
      <c r="AD1934" s="2"/>
      <c r="AE1934" s="2"/>
      <c r="AF1934" s="2"/>
      <c r="AG1934" s="2"/>
      <c r="AH1934" s="2"/>
      <c r="AI1934" s="2"/>
      <c r="AJ1934" s="2"/>
      <c r="AK1934" s="2"/>
      <c r="BK1934" s="2"/>
      <c r="BL1934" s="2"/>
      <c r="BN1934" s="2"/>
      <c r="BO1934" s="2"/>
    </row>
    <row r="1935" ht="12.75" customHeight="1">
      <c r="D1935" s="2"/>
      <c r="G1935" s="2"/>
      <c r="I1935" s="2"/>
      <c r="J1935" s="2"/>
      <c r="K1935" s="2"/>
      <c r="L1935" s="2"/>
      <c r="M1935" s="2"/>
      <c r="N1935" s="2"/>
      <c r="O1935" s="2"/>
      <c r="P1935" s="2"/>
      <c r="Q1935" s="2"/>
      <c r="R1935" s="2"/>
      <c r="S1935" s="2"/>
      <c r="T1935" s="2"/>
      <c r="U1935" s="2"/>
      <c r="V1935" s="2"/>
      <c r="W1935" s="2"/>
      <c r="X1935" s="2"/>
      <c r="Y1935" s="2"/>
      <c r="AB1935" s="2"/>
      <c r="AC1935" s="2"/>
      <c r="AD1935" s="2"/>
      <c r="AE1935" s="2"/>
      <c r="AF1935" s="2"/>
      <c r="AG1935" s="2"/>
      <c r="AH1935" s="2"/>
      <c r="AI1935" s="2"/>
      <c r="AJ1935" s="2"/>
      <c r="AK1935" s="2"/>
      <c r="BK1935" s="2"/>
      <c r="BL1935" s="2"/>
      <c r="BN1935" s="2"/>
      <c r="BO1935" s="2"/>
    </row>
    <row r="1936" ht="12.75" customHeight="1">
      <c r="D1936" s="2"/>
      <c r="G1936" s="2"/>
      <c r="I1936" s="2"/>
      <c r="J1936" s="2"/>
      <c r="K1936" s="2"/>
      <c r="L1936" s="2"/>
      <c r="M1936" s="2"/>
      <c r="N1936" s="2"/>
      <c r="O1936" s="2"/>
      <c r="P1936" s="2"/>
      <c r="Q1936" s="2"/>
      <c r="R1936" s="2"/>
      <c r="S1936" s="2"/>
      <c r="T1936" s="2"/>
      <c r="U1936" s="2"/>
      <c r="V1936" s="2"/>
      <c r="W1936" s="2"/>
      <c r="X1936" s="2"/>
      <c r="Y1936" s="2"/>
      <c r="AB1936" s="2"/>
      <c r="AC1936" s="2"/>
      <c r="AD1936" s="2"/>
      <c r="AE1936" s="2"/>
      <c r="AF1936" s="2"/>
      <c r="AG1936" s="2"/>
      <c r="AH1936" s="2"/>
      <c r="AI1936" s="2"/>
      <c r="AJ1936" s="2"/>
      <c r="AK1936" s="2"/>
      <c r="BK1936" s="2"/>
      <c r="BL1936" s="2"/>
      <c r="BN1936" s="2"/>
      <c r="BO1936" s="2"/>
    </row>
    <row r="1937" ht="12.75" customHeight="1">
      <c r="D1937" s="2"/>
      <c r="G1937" s="2"/>
      <c r="I1937" s="2"/>
      <c r="J1937" s="2"/>
      <c r="K1937" s="2"/>
      <c r="L1937" s="2"/>
      <c r="M1937" s="2"/>
      <c r="N1937" s="2"/>
      <c r="O1937" s="2"/>
      <c r="P1937" s="2"/>
      <c r="Q1937" s="2"/>
      <c r="R1937" s="2"/>
      <c r="S1937" s="2"/>
      <c r="T1937" s="2"/>
      <c r="U1937" s="2"/>
      <c r="V1937" s="2"/>
      <c r="W1937" s="2"/>
      <c r="X1937" s="2"/>
      <c r="Y1937" s="2"/>
      <c r="AB1937" s="2"/>
      <c r="AC1937" s="2"/>
      <c r="AD1937" s="2"/>
      <c r="AE1937" s="2"/>
      <c r="AF1937" s="2"/>
      <c r="AG1937" s="2"/>
      <c r="AH1937" s="2"/>
      <c r="AI1937" s="2"/>
      <c r="AJ1937" s="2"/>
      <c r="AK1937" s="2"/>
      <c r="BK1937" s="2"/>
      <c r="BL1937" s="2"/>
      <c r="BN1937" s="2"/>
      <c r="BO1937" s="2"/>
    </row>
    <row r="1938" ht="12.75" customHeight="1">
      <c r="D1938" s="2"/>
      <c r="G1938" s="2"/>
      <c r="I1938" s="2"/>
      <c r="J1938" s="2"/>
      <c r="K1938" s="2"/>
      <c r="L1938" s="2"/>
      <c r="M1938" s="2"/>
      <c r="N1938" s="2"/>
      <c r="O1938" s="2"/>
      <c r="P1938" s="2"/>
      <c r="Q1938" s="2"/>
      <c r="R1938" s="2"/>
      <c r="S1938" s="2"/>
      <c r="T1938" s="2"/>
      <c r="U1938" s="2"/>
      <c r="V1938" s="2"/>
      <c r="W1938" s="2"/>
      <c r="X1938" s="2"/>
      <c r="Y1938" s="2"/>
      <c r="AB1938" s="2"/>
      <c r="AC1938" s="2"/>
      <c r="AD1938" s="2"/>
      <c r="AE1938" s="2"/>
      <c r="AF1938" s="2"/>
      <c r="AG1938" s="2"/>
      <c r="AH1938" s="2"/>
      <c r="AI1938" s="2"/>
      <c r="AJ1938" s="2"/>
      <c r="AK1938" s="2"/>
      <c r="BK1938" s="2"/>
      <c r="BL1938" s="2"/>
      <c r="BN1938" s="2"/>
      <c r="BO1938" s="2"/>
    </row>
    <row r="1939" ht="12.75" customHeight="1">
      <c r="D1939" s="2"/>
      <c r="G1939" s="2"/>
      <c r="I1939" s="2"/>
      <c r="J1939" s="2"/>
      <c r="K1939" s="2"/>
      <c r="L1939" s="2"/>
      <c r="M1939" s="2"/>
      <c r="N1939" s="2"/>
      <c r="O1939" s="2"/>
      <c r="P1939" s="2"/>
      <c r="Q1939" s="2"/>
      <c r="R1939" s="2"/>
      <c r="S1939" s="2"/>
      <c r="T1939" s="2"/>
      <c r="U1939" s="2"/>
      <c r="V1939" s="2"/>
      <c r="W1939" s="2"/>
      <c r="X1939" s="2"/>
      <c r="Y1939" s="2"/>
      <c r="AB1939" s="2"/>
      <c r="AC1939" s="2"/>
      <c r="AD1939" s="2"/>
      <c r="AE1939" s="2"/>
      <c r="AF1939" s="2"/>
      <c r="AG1939" s="2"/>
      <c r="AH1939" s="2"/>
      <c r="AI1939" s="2"/>
      <c r="AJ1939" s="2"/>
      <c r="AK1939" s="2"/>
      <c r="BK1939" s="2"/>
      <c r="BL1939" s="2"/>
      <c r="BN1939" s="2"/>
      <c r="BO1939" s="2"/>
    </row>
    <row r="1940" ht="12.75" customHeight="1">
      <c r="D1940" s="2"/>
      <c r="G1940" s="2"/>
      <c r="I1940" s="2"/>
      <c r="J1940" s="2"/>
      <c r="K1940" s="2"/>
      <c r="L1940" s="2"/>
      <c r="M1940" s="2"/>
      <c r="N1940" s="2"/>
      <c r="O1940" s="2"/>
      <c r="P1940" s="2"/>
      <c r="Q1940" s="2"/>
      <c r="R1940" s="2"/>
      <c r="S1940" s="2"/>
      <c r="T1940" s="2"/>
      <c r="U1940" s="2"/>
      <c r="V1940" s="2"/>
      <c r="W1940" s="2"/>
      <c r="X1940" s="2"/>
      <c r="Y1940" s="2"/>
      <c r="AB1940" s="2"/>
      <c r="AC1940" s="2"/>
      <c r="AD1940" s="2"/>
      <c r="AE1940" s="2"/>
      <c r="AF1940" s="2"/>
      <c r="AG1940" s="2"/>
      <c r="AH1940" s="2"/>
      <c r="AI1940" s="2"/>
      <c r="AJ1940" s="2"/>
      <c r="AK1940" s="2"/>
      <c r="BK1940" s="2"/>
      <c r="BL1940" s="2"/>
      <c r="BN1940" s="2"/>
      <c r="BO1940" s="2"/>
    </row>
    <row r="1941" ht="12.75" customHeight="1">
      <c r="D1941" s="2"/>
      <c r="G1941" s="2"/>
      <c r="I1941" s="2"/>
      <c r="J1941" s="2"/>
      <c r="K1941" s="2"/>
      <c r="L1941" s="2"/>
      <c r="M1941" s="2"/>
      <c r="N1941" s="2"/>
      <c r="O1941" s="2"/>
      <c r="P1941" s="2"/>
      <c r="Q1941" s="2"/>
      <c r="R1941" s="2"/>
      <c r="S1941" s="2"/>
      <c r="T1941" s="2"/>
      <c r="U1941" s="2"/>
      <c r="V1941" s="2"/>
      <c r="W1941" s="2"/>
      <c r="X1941" s="2"/>
      <c r="Y1941" s="2"/>
      <c r="AB1941" s="2"/>
      <c r="AC1941" s="2"/>
      <c r="AD1941" s="2"/>
      <c r="AE1941" s="2"/>
      <c r="AF1941" s="2"/>
      <c r="AG1941" s="2"/>
      <c r="AH1941" s="2"/>
      <c r="AI1941" s="2"/>
      <c r="AJ1941" s="2"/>
      <c r="AK1941" s="2"/>
      <c r="BK1941" s="2"/>
      <c r="BL1941" s="2"/>
      <c r="BN1941" s="2"/>
      <c r="BO1941" s="2"/>
    </row>
    <row r="1942" ht="12.75" customHeight="1">
      <c r="D1942" s="2"/>
      <c r="G1942" s="2"/>
      <c r="I1942" s="2"/>
      <c r="J1942" s="2"/>
      <c r="K1942" s="2"/>
      <c r="L1942" s="2"/>
      <c r="M1942" s="2"/>
      <c r="N1942" s="2"/>
      <c r="O1942" s="2"/>
      <c r="P1942" s="2"/>
      <c r="Q1942" s="2"/>
      <c r="R1942" s="2"/>
      <c r="S1942" s="2"/>
      <c r="T1942" s="2"/>
      <c r="U1942" s="2"/>
      <c r="V1942" s="2"/>
      <c r="W1942" s="2"/>
      <c r="X1942" s="2"/>
      <c r="Y1942" s="2"/>
      <c r="AB1942" s="2"/>
      <c r="AC1942" s="2"/>
      <c r="AD1942" s="2"/>
      <c r="AE1942" s="2"/>
      <c r="AF1942" s="2"/>
      <c r="AG1942" s="2"/>
      <c r="AH1942" s="2"/>
      <c r="AI1942" s="2"/>
      <c r="AJ1942" s="2"/>
      <c r="AK1942" s="2"/>
      <c r="BK1942" s="2"/>
      <c r="BL1942" s="2"/>
      <c r="BN1942" s="2"/>
      <c r="BO1942" s="2"/>
    </row>
    <row r="1943" ht="12.75" customHeight="1">
      <c r="D1943" s="2"/>
      <c r="G1943" s="2"/>
      <c r="I1943" s="2"/>
      <c r="J1943" s="2"/>
      <c r="K1943" s="2"/>
      <c r="L1943" s="2"/>
      <c r="M1943" s="2"/>
      <c r="N1943" s="2"/>
      <c r="O1943" s="2"/>
      <c r="P1943" s="2"/>
      <c r="Q1943" s="2"/>
      <c r="R1943" s="2"/>
      <c r="S1943" s="2"/>
      <c r="T1943" s="2"/>
      <c r="U1943" s="2"/>
      <c r="V1943" s="2"/>
      <c r="W1943" s="2"/>
      <c r="X1943" s="2"/>
      <c r="Y1943" s="2"/>
      <c r="AB1943" s="2"/>
      <c r="AC1943" s="2"/>
      <c r="AD1943" s="2"/>
      <c r="AE1943" s="2"/>
      <c r="AF1943" s="2"/>
      <c r="AG1943" s="2"/>
      <c r="AH1943" s="2"/>
      <c r="AI1943" s="2"/>
      <c r="AJ1943" s="2"/>
      <c r="AK1943" s="2"/>
      <c r="BK1943" s="2"/>
      <c r="BL1943" s="2"/>
      <c r="BN1943" s="2"/>
      <c r="BO1943" s="2"/>
    </row>
    <row r="1944" ht="12.75" customHeight="1">
      <c r="D1944" s="2"/>
      <c r="G1944" s="2"/>
      <c r="I1944" s="2"/>
      <c r="J1944" s="2"/>
      <c r="K1944" s="2"/>
      <c r="L1944" s="2"/>
      <c r="M1944" s="2"/>
      <c r="N1944" s="2"/>
      <c r="O1944" s="2"/>
      <c r="P1944" s="2"/>
      <c r="Q1944" s="2"/>
      <c r="R1944" s="2"/>
      <c r="S1944" s="2"/>
      <c r="T1944" s="2"/>
      <c r="U1944" s="2"/>
      <c r="V1944" s="2"/>
      <c r="W1944" s="2"/>
      <c r="X1944" s="2"/>
      <c r="Y1944" s="2"/>
      <c r="AB1944" s="2"/>
      <c r="AC1944" s="2"/>
      <c r="AD1944" s="2"/>
      <c r="AE1944" s="2"/>
      <c r="AF1944" s="2"/>
      <c r="AG1944" s="2"/>
      <c r="AH1944" s="2"/>
      <c r="AI1944" s="2"/>
      <c r="AJ1944" s="2"/>
      <c r="AK1944" s="2"/>
      <c r="BK1944" s="2"/>
      <c r="BL1944" s="2"/>
      <c r="BN1944" s="2"/>
      <c r="BO1944" s="2"/>
    </row>
    <row r="1945" ht="12.75" customHeight="1">
      <c r="D1945" s="2"/>
      <c r="G1945" s="2"/>
      <c r="I1945" s="2"/>
      <c r="J1945" s="2"/>
      <c r="K1945" s="2"/>
      <c r="L1945" s="2"/>
      <c r="M1945" s="2"/>
      <c r="N1945" s="2"/>
      <c r="O1945" s="2"/>
      <c r="P1945" s="2"/>
      <c r="Q1945" s="2"/>
      <c r="R1945" s="2"/>
      <c r="S1945" s="2"/>
      <c r="T1945" s="2"/>
      <c r="U1945" s="2"/>
      <c r="V1945" s="2"/>
      <c r="W1945" s="2"/>
      <c r="X1945" s="2"/>
      <c r="Y1945" s="2"/>
      <c r="AB1945" s="2"/>
      <c r="AC1945" s="2"/>
      <c r="AD1945" s="2"/>
      <c r="AE1945" s="2"/>
      <c r="AF1945" s="2"/>
      <c r="AG1945" s="2"/>
      <c r="AH1945" s="2"/>
      <c r="AI1945" s="2"/>
      <c r="AJ1945" s="2"/>
      <c r="AK1945" s="2"/>
      <c r="BK1945" s="2"/>
      <c r="BL1945" s="2"/>
      <c r="BN1945" s="2"/>
      <c r="BO1945" s="2"/>
    </row>
    <row r="1946" ht="12.75" customHeight="1">
      <c r="D1946" s="2"/>
      <c r="G1946" s="2"/>
      <c r="I1946" s="2"/>
      <c r="J1946" s="2"/>
      <c r="K1946" s="2"/>
      <c r="L1946" s="2"/>
      <c r="M1946" s="2"/>
      <c r="N1946" s="2"/>
      <c r="O1946" s="2"/>
      <c r="P1946" s="2"/>
      <c r="Q1946" s="2"/>
      <c r="R1946" s="2"/>
      <c r="S1946" s="2"/>
      <c r="T1946" s="2"/>
      <c r="U1946" s="2"/>
      <c r="V1946" s="2"/>
      <c r="W1946" s="2"/>
      <c r="X1946" s="2"/>
      <c r="Y1946" s="2"/>
      <c r="AB1946" s="2"/>
      <c r="AC1946" s="2"/>
      <c r="AD1946" s="2"/>
      <c r="AE1946" s="2"/>
      <c r="AF1946" s="2"/>
      <c r="AG1946" s="2"/>
      <c r="AH1946" s="2"/>
      <c r="AI1946" s="2"/>
      <c r="AJ1946" s="2"/>
      <c r="AK1946" s="2"/>
      <c r="BK1946" s="2"/>
      <c r="BL1946" s="2"/>
      <c r="BN1946" s="2"/>
      <c r="BO1946" s="2"/>
    </row>
    <row r="1947" ht="12.75" customHeight="1">
      <c r="D1947" s="2"/>
      <c r="G1947" s="2"/>
      <c r="I1947" s="2"/>
      <c r="J1947" s="2"/>
      <c r="K1947" s="2"/>
      <c r="L1947" s="2"/>
      <c r="M1947" s="2"/>
      <c r="N1947" s="2"/>
      <c r="O1947" s="2"/>
      <c r="P1947" s="2"/>
      <c r="Q1947" s="2"/>
      <c r="R1947" s="2"/>
      <c r="S1947" s="2"/>
      <c r="T1947" s="2"/>
      <c r="U1947" s="2"/>
      <c r="V1947" s="2"/>
      <c r="W1947" s="2"/>
      <c r="X1947" s="2"/>
      <c r="Y1947" s="2"/>
      <c r="AB1947" s="2"/>
      <c r="AC1947" s="2"/>
      <c r="AD1947" s="2"/>
      <c r="AE1947" s="2"/>
      <c r="AF1947" s="2"/>
      <c r="AG1947" s="2"/>
      <c r="AH1947" s="2"/>
      <c r="AI1947" s="2"/>
      <c r="AJ1947" s="2"/>
      <c r="AK1947" s="2"/>
      <c r="BK1947" s="2"/>
      <c r="BL1947" s="2"/>
      <c r="BN1947" s="2"/>
      <c r="BO1947" s="2"/>
    </row>
    <row r="1948" ht="12.75" customHeight="1">
      <c r="D1948" s="2"/>
      <c r="G1948" s="2"/>
      <c r="I1948" s="2"/>
      <c r="J1948" s="2"/>
      <c r="K1948" s="2"/>
      <c r="L1948" s="2"/>
      <c r="M1948" s="2"/>
      <c r="N1948" s="2"/>
      <c r="O1948" s="2"/>
      <c r="P1948" s="2"/>
      <c r="Q1948" s="2"/>
      <c r="R1948" s="2"/>
      <c r="S1948" s="2"/>
      <c r="T1948" s="2"/>
      <c r="U1948" s="2"/>
      <c r="V1948" s="2"/>
      <c r="W1948" s="2"/>
      <c r="X1948" s="2"/>
      <c r="Y1948" s="2"/>
      <c r="AB1948" s="2"/>
      <c r="AC1948" s="2"/>
      <c r="AD1948" s="2"/>
      <c r="AE1948" s="2"/>
      <c r="AF1948" s="2"/>
      <c r="AG1948" s="2"/>
      <c r="AH1948" s="2"/>
      <c r="AI1948" s="2"/>
      <c r="AJ1948" s="2"/>
      <c r="AK1948" s="2"/>
      <c r="BK1948" s="2"/>
      <c r="BL1948" s="2"/>
      <c r="BN1948" s="2"/>
      <c r="BO1948" s="2"/>
    </row>
    <row r="1949" ht="12.75" customHeight="1">
      <c r="D1949" s="2"/>
      <c r="G1949" s="2"/>
      <c r="I1949" s="2"/>
      <c r="J1949" s="2"/>
      <c r="K1949" s="2"/>
      <c r="L1949" s="2"/>
      <c r="M1949" s="2"/>
      <c r="N1949" s="2"/>
      <c r="O1949" s="2"/>
      <c r="P1949" s="2"/>
      <c r="Q1949" s="2"/>
      <c r="R1949" s="2"/>
      <c r="S1949" s="2"/>
      <c r="T1949" s="2"/>
      <c r="U1949" s="2"/>
      <c r="V1949" s="2"/>
      <c r="W1949" s="2"/>
      <c r="X1949" s="2"/>
      <c r="Y1949" s="2"/>
      <c r="AB1949" s="2"/>
      <c r="AC1949" s="2"/>
      <c r="AD1949" s="2"/>
      <c r="AE1949" s="2"/>
      <c r="AF1949" s="2"/>
      <c r="AG1949" s="2"/>
      <c r="AH1949" s="2"/>
      <c r="AI1949" s="2"/>
      <c r="AJ1949" s="2"/>
      <c r="AK1949" s="2"/>
      <c r="BK1949" s="2"/>
      <c r="BL1949" s="2"/>
      <c r="BN1949" s="2"/>
      <c r="BO1949" s="2"/>
    </row>
    <row r="1950" ht="12.75" customHeight="1">
      <c r="D1950" s="2"/>
      <c r="G1950" s="2"/>
      <c r="I1950" s="2"/>
      <c r="J1950" s="2"/>
      <c r="K1950" s="2"/>
      <c r="L1950" s="2"/>
      <c r="M1950" s="2"/>
      <c r="N1950" s="2"/>
      <c r="O1950" s="2"/>
      <c r="P1950" s="2"/>
      <c r="Q1950" s="2"/>
      <c r="R1950" s="2"/>
      <c r="S1950" s="2"/>
      <c r="T1950" s="2"/>
      <c r="U1950" s="2"/>
      <c r="V1950" s="2"/>
      <c r="W1950" s="2"/>
      <c r="X1950" s="2"/>
      <c r="Y1950" s="2"/>
      <c r="AB1950" s="2"/>
      <c r="AC1950" s="2"/>
      <c r="AD1950" s="2"/>
      <c r="AE1950" s="2"/>
      <c r="AF1950" s="2"/>
      <c r="AG1950" s="2"/>
      <c r="AH1950" s="2"/>
      <c r="AI1950" s="2"/>
      <c r="AJ1950" s="2"/>
      <c r="AK1950" s="2"/>
      <c r="BK1950" s="2"/>
      <c r="BL1950" s="2"/>
      <c r="BN1950" s="2"/>
      <c r="BO1950" s="2"/>
    </row>
    <row r="1951" ht="12.75" customHeight="1">
      <c r="D1951" s="2"/>
      <c r="G1951" s="2"/>
      <c r="I1951" s="2"/>
      <c r="J1951" s="2"/>
      <c r="K1951" s="2"/>
      <c r="L1951" s="2"/>
      <c r="M1951" s="2"/>
      <c r="N1951" s="2"/>
      <c r="O1951" s="2"/>
      <c r="P1951" s="2"/>
      <c r="Q1951" s="2"/>
      <c r="R1951" s="2"/>
      <c r="S1951" s="2"/>
      <c r="T1951" s="2"/>
      <c r="U1951" s="2"/>
      <c r="V1951" s="2"/>
      <c r="W1951" s="2"/>
      <c r="X1951" s="2"/>
      <c r="Y1951" s="2"/>
      <c r="AB1951" s="2"/>
      <c r="AC1951" s="2"/>
      <c r="AD1951" s="2"/>
      <c r="AE1951" s="2"/>
      <c r="AF1951" s="2"/>
      <c r="AG1951" s="2"/>
      <c r="AH1951" s="2"/>
      <c r="AI1951" s="2"/>
      <c r="AJ1951" s="2"/>
      <c r="AK1951" s="2"/>
      <c r="BK1951" s="2"/>
      <c r="BL1951" s="2"/>
      <c r="BN1951" s="2"/>
      <c r="BO1951" s="2"/>
    </row>
    <row r="1952" ht="12.75" customHeight="1">
      <c r="D1952" s="2"/>
      <c r="G1952" s="2"/>
      <c r="I1952" s="2"/>
      <c r="J1952" s="2"/>
      <c r="K1952" s="2"/>
      <c r="L1952" s="2"/>
      <c r="M1952" s="2"/>
      <c r="N1952" s="2"/>
      <c r="O1952" s="2"/>
      <c r="P1952" s="2"/>
      <c r="Q1952" s="2"/>
      <c r="R1952" s="2"/>
      <c r="S1952" s="2"/>
      <c r="T1952" s="2"/>
      <c r="U1952" s="2"/>
      <c r="V1952" s="2"/>
      <c r="W1952" s="2"/>
      <c r="X1952" s="2"/>
      <c r="Y1952" s="2"/>
      <c r="AB1952" s="2"/>
      <c r="AC1952" s="2"/>
      <c r="AD1952" s="2"/>
      <c r="AE1952" s="2"/>
      <c r="AF1952" s="2"/>
      <c r="AG1952" s="2"/>
      <c r="AH1952" s="2"/>
      <c r="AI1952" s="2"/>
      <c r="AJ1952" s="2"/>
      <c r="AK1952" s="2"/>
      <c r="BK1952" s="2"/>
      <c r="BL1952" s="2"/>
      <c r="BN1952" s="2"/>
      <c r="BO1952" s="2"/>
    </row>
    <row r="1953" ht="12.75" customHeight="1">
      <c r="D1953" s="2"/>
      <c r="G1953" s="2"/>
      <c r="I1953" s="2"/>
      <c r="J1953" s="2"/>
      <c r="K1953" s="2"/>
      <c r="L1953" s="2"/>
      <c r="M1953" s="2"/>
      <c r="N1953" s="2"/>
      <c r="O1953" s="2"/>
      <c r="P1953" s="2"/>
      <c r="Q1953" s="2"/>
      <c r="R1953" s="2"/>
      <c r="S1953" s="2"/>
      <c r="T1953" s="2"/>
      <c r="U1953" s="2"/>
      <c r="V1953" s="2"/>
      <c r="W1953" s="2"/>
      <c r="X1953" s="2"/>
      <c r="Y1953" s="2"/>
      <c r="AB1953" s="2"/>
      <c r="AC1953" s="2"/>
      <c r="AD1953" s="2"/>
      <c r="AE1953" s="2"/>
      <c r="AF1953" s="2"/>
      <c r="AG1953" s="2"/>
      <c r="AH1953" s="2"/>
      <c r="AI1953" s="2"/>
      <c r="AJ1953" s="2"/>
      <c r="AK1953" s="2"/>
      <c r="BK1953" s="2"/>
      <c r="BL1953" s="2"/>
      <c r="BN1953" s="2"/>
      <c r="BO1953" s="2"/>
    </row>
    <row r="1954" ht="12.75" customHeight="1">
      <c r="D1954" s="2"/>
      <c r="G1954" s="2"/>
      <c r="I1954" s="2"/>
      <c r="J1954" s="2"/>
      <c r="K1954" s="2"/>
      <c r="L1954" s="2"/>
      <c r="M1954" s="2"/>
      <c r="N1954" s="2"/>
      <c r="O1954" s="2"/>
      <c r="P1954" s="2"/>
      <c r="Q1954" s="2"/>
      <c r="R1954" s="2"/>
      <c r="S1954" s="2"/>
      <c r="T1954" s="2"/>
      <c r="U1954" s="2"/>
      <c r="V1954" s="2"/>
      <c r="W1954" s="2"/>
      <c r="X1954" s="2"/>
      <c r="Y1954" s="2"/>
      <c r="AB1954" s="2"/>
      <c r="AC1954" s="2"/>
      <c r="AD1954" s="2"/>
      <c r="AE1954" s="2"/>
      <c r="AF1954" s="2"/>
      <c r="AG1954" s="2"/>
      <c r="AH1954" s="2"/>
      <c r="AI1954" s="2"/>
      <c r="AJ1954" s="2"/>
      <c r="AK1954" s="2"/>
      <c r="BK1954" s="2"/>
      <c r="BL1954" s="2"/>
      <c r="BN1954" s="2"/>
      <c r="BO1954" s="2"/>
    </row>
    <row r="1955" ht="12.75" customHeight="1">
      <c r="D1955" s="2"/>
      <c r="G1955" s="2"/>
      <c r="I1955" s="2"/>
      <c r="J1955" s="2"/>
      <c r="K1955" s="2"/>
      <c r="L1955" s="2"/>
      <c r="M1955" s="2"/>
      <c r="N1955" s="2"/>
      <c r="O1955" s="2"/>
      <c r="P1955" s="2"/>
      <c r="Q1955" s="2"/>
      <c r="R1955" s="2"/>
      <c r="S1955" s="2"/>
      <c r="T1955" s="2"/>
      <c r="U1955" s="2"/>
      <c r="V1955" s="2"/>
      <c r="W1955" s="2"/>
      <c r="X1955" s="2"/>
      <c r="Y1955" s="2"/>
      <c r="AB1955" s="2"/>
      <c r="AC1955" s="2"/>
      <c r="AD1955" s="2"/>
      <c r="AE1955" s="2"/>
      <c r="AF1955" s="2"/>
      <c r="AG1955" s="2"/>
      <c r="AH1955" s="2"/>
      <c r="AI1955" s="2"/>
      <c r="AJ1955" s="2"/>
      <c r="AK1955" s="2"/>
      <c r="BK1955" s="2"/>
      <c r="BL1955" s="2"/>
      <c r="BN1955" s="2"/>
      <c r="BO1955" s="2"/>
    </row>
    <row r="1956" ht="12.75" customHeight="1">
      <c r="D1956" s="2"/>
      <c r="G1956" s="2"/>
      <c r="I1956" s="2"/>
      <c r="J1956" s="2"/>
      <c r="K1956" s="2"/>
      <c r="L1956" s="2"/>
      <c r="M1956" s="2"/>
      <c r="N1956" s="2"/>
      <c r="O1956" s="2"/>
      <c r="P1956" s="2"/>
      <c r="Q1956" s="2"/>
      <c r="R1956" s="2"/>
      <c r="S1956" s="2"/>
      <c r="T1956" s="2"/>
      <c r="U1956" s="2"/>
      <c r="V1956" s="2"/>
      <c r="W1956" s="2"/>
      <c r="X1956" s="2"/>
      <c r="Y1956" s="2"/>
      <c r="AB1956" s="2"/>
      <c r="AC1956" s="2"/>
      <c r="AD1956" s="2"/>
      <c r="AE1956" s="2"/>
      <c r="AF1956" s="2"/>
      <c r="AG1956" s="2"/>
      <c r="AH1956" s="2"/>
      <c r="AI1956" s="2"/>
      <c r="AJ1956" s="2"/>
      <c r="AK1956" s="2"/>
      <c r="BK1956" s="2"/>
      <c r="BL1956" s="2"/>
      <c r="BN1956" s="2"/>
      <c r="BO1956" s="2"/>
    </row>
    <row r="1957" ht="12.75" customHeight="1">
      <c r="D1957" s="2"/>
      <c r="G1957" s="2"/>
      <c r="I1957" s="2"/>
      <c r="J1957" s="2"/>
      <c r="K1957" s="2"/>
      <c r="L1957" s="2"/>
      <c r="M1957" s="2"/>
      <c r="N1957" s="2"/>
      <c r="O1957" s="2"/>
      <c r="P1957" s="2"/>
      <c r="Q1957" s="2"/>
      <c r="R1957" s="2"/>
      <c r="S1957" s="2"/>
      <c r="T1957" s="2"/>
      <c r="U1957" s="2"/>
      <c r="V1957" s="2"/>
      <c r="W1957" s="2"/>
      <c r="X1957" s="2"/>
      <c r="Y1957" s="2"/>
      <c r="AB1957" s="2"/>
      <c r="AC1957" s="2"/>
      <c r="AD1957" s="2"/>
      <c r="AE1957" s="2"/>
      <c r="AF1957" s="2"/>
      <c r="AG1957" s="2"/>
      <c r="AH1957" s="2"/>
      <c r="AI1957" s="2"/>
      <c r="AJ1957" s="2"/>
      <c r="AK1957" s="2"/>
      <c r="BK1957" s="2"/>
      <c r="BL1957" s="2"/>
      <c r="BN1957" s="2"/>
      <c r="BO1957" s="2"/>
    </row>
    <row r="1958" ht="12.75" customHeight="1">
      <c r="D1958" s="2"/>
      <c r="G1958" s="2"/>
      <c r="I1958" s="2"/>
      <c r="J1958" s="2"/>
      <c r="K1958" s="2"/>
      <c r="L1958" s="2"/>
      <c r="M1958" s="2"/>
      <c r="N1958" s="2"/>
      <c r="O1958" s="2"/>
      <c r="P1958" s="2"/>
      <c r="Q1958" s="2"/>
      <c r="R1958" s="2"/>
      <c r="S1958" s="2"/>
      <c r="T1958" s="2"/>
      <c r="U1958" s="2"/>
      <c r="V1958" s="2"/>
      <c r="W1958" s="2"/>
      <c r="X1958" s="2"/>
      <c r="Y1958" s="2"/>
      <c r="AB1958" s="2"/>
      <c r="AC1958" s="2"/>
      <c r="AD1958" s="2"/>
      <c r="AE1958" s="2"/>
      <c r="AF1958" s="2"/>
      <c r="AG1958" s="2"/>
      <c r="AH1958" s="2"/>
      <c r="AI1958" s="2"/>
      <c r="AJ1958" s="2"/>
      <c r="AK1958" s="2"/>
      <c r="BK1958" s="2"/>
      <c r="BL1958" s="2"/>
      <c r="BN1958" s="2"/>
      <c r="BO1958" s="2"/>
    </row>
    <row r="1959" ht="12.75" customHeight="1">
      <c r="D1959" s="2"/>
      <c r="G1959" s="2"/>
      <c r="I1959" s="2"/>
      <c r="J1959" s="2"/>
      <c r="K1959" s="2"/>
      <c r="L1959" s="2"/>
      <c r="M1959" s="2"/>
      <c r="N1959" s="2"/>
      <c r="O1959" s="2"/>
      <c r="P1959" s="2"/>
      <c r="Q1959" s="2"/>
      <c r="R1959" s="2"/>
      <c r="S1959" s="2"/>
      <c r="T1959" s="2"/>
      <c r="U1959" s="2"/>
      <c r="V1959" s="2"/>
      <c r="W1959" s="2"/>
      <c r="X1959" s="2"/>
      <c r="Y1959" s="2"/>
      <c r="AB1959" s="2"/>
      <c r="AC1959" s="2"/>
      <c r="AD1959" s="2"/>
      <c r="AE1959" s="2"/>
      <c r="AF1959" s="2"/>
      <c r="AG1959" s="2"/>
      <c r="AH1959" s="2"/>
      <c r="AI1959" s="2"/>
      <c r="AJ1959" s="2"/>
      <c r="AK1959" s="2"/>
      <c r="BK1959" s="2"/>
      <c r="BL1959" s="2"/>
      <c r="BN1959" s="2"/>
      <c r="BO1959" s="2"/>
    </row>
    <row r="1960" ht="12.75" customHeight="1">
      <c r="D1960" s="2"/>
      <c r="G1960" s="2"/>
      <c r="I1960" s="2"/>
      <c r="J1960" s="2"/>
      <c r="K1960" s="2"/>
      <c r="L1960" s="2"/>
      <c r="M1960" s="2"/>
      <c r="N1960" s="2"/>
      <c r="O1960" s="2"/>
      <c r="P1960" s="2"/>
      <c r="Q1960" s="2"/>
      <c r="R1960" s="2"/>
      <c r="S1960" s="2"/>
      <c r="T1960" s="2"/>
      <c r="U1960" s="2"/>
      <c r="V1960" s="2"/>
      <c r="W1960" s="2"/>
      <c r="X1960" s="2"/>
      <c r="Y1960" s="2"/>
      <c r="AB1960" s="2"/>
      <c r="AC1960" s="2"/>
      <c r="AD1960" s="2"/>
      <c r="AE1960" s="2"/>
      <c r="AF1960" s="2"/>
      <c r="AG1960" s="2"/>
      <c r="AH1960" s="2"/>
      <c r="AI1960" s="2"/>
      <c r="AJ1960" s="2"/>
      <c r="AK1960" s="2"/>
      <c r="BK1960" s="2"/>
      <c r="BL1960" s="2"/>
      <c r="BN1960" s="2"/>
      <c r="BO1960" s="2"/>
    </row>
    <row r="1961" ht="12.75" customHeight="1">
      <c r="D1961" s="2"/>
      <c r="G1961" s="2"/>
      <c r="I1961" s="2"/>
      <c r="J1961" s="2"/>
      <c r="K1961" s="2"/>
      <c r="L1961" s="2"/>
      <c r="M1961" s="2"/>
      <c r="N1961" s="2"/>
      <c r="O1961" s="2"/>
      <c r="P1961" s="2"/>
      <c r="Q1961" s="2"/>
      <c r="R1961" s="2"/>
      <c r="S1961" s="2"/>
      <c r="T1961" s="2"/>
      <c r="U1961" s="2"/>
      <c r="V1961" s="2"/>
      <c r="W1961" s="2"/>
      <c r="X1961" s="2"/>
      <c r="Y1961" s="2"/>
      <c r="AB1961" s="2"/>
      <c r="AC1961" s="2"/>
      <c r="AD1961" s="2"/>
      <c r="AE1961" s="2"/>
      <c r="AF1961" s="2"/>
      <c r="AG1961" s="2"/>
      <c r="AH1961" s="2"/>
      <c r="AI1961" s="2"/>
      <c r="AJ1961" s="2"/>
      <c r="AK1961" s="2"/>
      <c r="BK1961" s="2"/>
      <c r="BL1961" s="2"/>
      <c r="BN1961" s="2"/>
      <c r="BO1961" s="2"/>
    </row>
    <row r="1962" ht="12.75" customHeight="1">
      <c r="D1962" s="2"/>
      <c r="G1962" s="2"/>
      <c r="I1962" s="2"/>
      <c r="J1962" s="2"/>
      <c r="K1962" s="2"/>
      <c r="L1962" s="2"/>
      <c r="M1962" s="2"/>
      <c r="N1962" s="2"/>
      <c r="O1962" s="2"/>
      <c r="P1962" s="2"/>
      <c r="Q1962" s="2"/>
      <c r="R1962" s="2"/>
      <c r="S1962" s="2"/>
      <c r="T1962" s="2"/>
      <c r="U1962" s="2"/>
      <c r="V1962" s="2"/>
      <c r="W1962" s="2"/>
      <c r="X1962" s="2"/>
      <c r="Y1962" s="2"/>
      <c r="AB1962" s="2"/>
      <c r="AC1962" s="2"/>
      <c r="AD1962" s="2"/>
      <c r="AE1962" s="2"/>
      <c r="AF1962" s="2"/>
      <c r="AG1962" s="2"/>
      <c r="AH1962" s="2"/>
      <c r="AI1962" s="2"/>
      <c r="AJ1962" s="2"/>
      <c r="AK1962" s="2"/>
      <c r="BK1962" s="2"/>
      <c r="BL1962" s="2"/>
      <c r="BN1962" s="2"/>
      <c r="BO1962" s="2"/>
    </row>
    <row r="1963" ht="12.75" customHeight="1">
      <c r="D1963" s="2"/>
      <c r="G1963" s="2"/>
      <c r="I1963" s="2"/>
      <c r="J1963" s="2"/>
      <c r="K1963" s="2"/>
      <c r="L1963" s="2"/>
      <c r="M1963" s="2"/>
      <c r="N1963" s="2"/>
      <c r="O1963" s="2"/>
      <c r="P1963" s="2"/>
      <c r="Q1963" s="2"/>
      <c r="R1963" s="2"/>
      <c r="S1963" s="2"/>
      <c r="T1963" s="2"/>
      <c r="U1963" s="2"/>
      <c r="V1963" s="2"/>
      <c r="W1963" s="2"/>
      <c r="X1963" s="2"/>
      <c r="Y1963" s="2"/>
      <c r="AB1963" s="2"/>
      <c r="AC1963" s="2"/>
      <c r="AD1963" s="2"/>
      <c r="AE1963" s="2"/>
      <c r="AF1963" s="2"/>
      <c r="AG1963" s="2"/>
      <c r="AH1963" s="2"/>
      <c r="AI1963" s="2"/>
      <c r="AJ1963" s="2"/>
      <c r="AK1963" s="2"/>
      <c r="BK1963" s="2"/>
      <c r="BL1963" s="2"/>
      <c r="BN1963" s="2"/>
      <c r="BO1963" s="2"/>
    </row>
    <row r="1964" ht="12.75" customHeight="1">
      <c r="D1964" s="2"/>
      <c r="G1964" s="2"/>
      <c r="I1964" s="2"/>
      <c r="J1964" s="2"/>
      <c r="K1964" s="2"/>
      <c r="L1964" s="2"/>
      <c r="M1964" s="2"/>
      <c r="N1964" s="2"/>
      <c r="O1964" s="2"/>
      <c r="P1964" s="2"/>
      <c r="Q1964" s="2"/>
      <c r="R1964" s="2"/>
      <c r="S1964" s="2"/>
      <c r="T1964" s="2"/>
      <c r="U1964" s="2"/>
      <c r="V1964" s="2"/>
      <c r="W1964" s="2"/>
      <c r="X1964" s="2"/>
      <c r="Y1964" s="2"/>
      <c r="AB1964" s="2"/>
      <c r="AC1964" s="2"/>
      <c r="AD1964" s="2"/>
      <c r="AE1964" s="2"/>
      <c r="AF1964" s="2"/>
      <c r="AG1964" s="2"/>
      <c r="AH1964" s="2"/>
      <c r="AI1964" s="2"/>
      <c r="AJ1964" s="2"/>
      <c r="AK1964" s="2"/>
      <c r="BK1964" s="2"/>
      <c r="BL1964" s="2"/>
      <c r="BN1964" s="2"/>
      <c r="BO1964" s="2"/>
    </row>
    <row r="1965" ht="12.75" customHeight="1">
      <c r="D1965" s="2"/>
      <c r="G1965" s="2"/>
      <c r="I1965" s="2"/>
      <c r="J1965" s="2"/>
      <c r="K1965" s="2"/>
      <c r="L1965" s="2"/>
      <c r="M1965" s="2"/>
      <c r="N1965" s="2"/>
      <c r="O1965" s="2"/>
      <c r="P1965" s="2"/>
      <c r="Q1965" s="2"/>
      <c r="R1965" s="2"/>
      <c r="S1965" s="2"/>
      <c r="T1965" s="2"/>
      <c r="U1965" s="2"/>
      <c r="V1965" s="2"/>
      <c r="W1965" s="2"/>
      <c r="X1965" s="2"/>
      <c r="Y1965" s="2"/>
      <c r="AB1965" s="2"/>
      <c r="AC1965" s="2"/>
      <c r="AD1965" s="2"/>
      <c r="AE1965" s="2"/>
      <c r="AF1965" s="2"/>
      <c r="AG1965" s="2"/>
      <c r="AH1965" s="2"/>
      <c r="AI1965" s="2"/>
      <c r="AJ1965" s="2"/>
      <c r="AK1965" s="2"/>
      <c r="BK1965" s="2"/>
      <c r="BL1965" s="2"/>
      <c r="BN1965" s="2"/>
      <c r="BO1965" s="2"/>
    </row>
    <row r="1966" ht="12.75" customHeight="1">
      <c r="D1966" s="2"/>
      <c r="G1966" s="2"/>
      <c r="I1966" s="2"/>
      <c r="J1966" s="2"/>
      <c r="K1966" s="2"/>
      <c r="L1966" s="2"/>
      <c r="M1966" s="2"/>
      <c r="N1966" s="2"/>
      <c r="O1966" s="2"/>
      <c r="P1966" s="2"/>
      <c r="Q1966" s="2"/>
      <c r="R1966" s="2"/>
      <c r="S1966" s="2"/>
      <c r="T1966" s="2"/>
      <c r="U1966" s="2"/>
      <c r="V1966" s="2"/>
      <c r="W1966" s="2"/>
      <c r="X1966" s="2"/>
      <c r="Y1966" s="2"/>
      <c r="AB1966" s="2"/>
      <c r="AC1966" s="2"/>
      <c r="AD1966" s="2"/>
      <c r="AE1966" s="2"/>
      <c r="AF1966" s="2"/>
      <c r="AG1966" s="2"/>
      <c r="AH1966" s="2"/>
      <c r="AI1966" s="2"/>
      <c r="AJ1966" s="2"/>
      <c r="AK1966" s="2"/>
      <c r="BK1966" s="2"/>
      <c r="BL1966" s="2"/>
      <c r="BN1966" s="2"/>
      <c r="BO1966" s="2"/>
    </row>
    <row r="1967" ht="12.75" customHeight="1">
      <c r="D1967" s="2"/>
      <c r="G1967" s="2"/>
      <c r="I1967" s="2"/>
      <c r="J1967" s="2"/>
      <c r="K1967" s="2"/>
      <c r="L1967" s="2"/>
      <c r="M1967" s="2"/>
      <c r="N1967" s="2"/>
      <c r="O1967" s="2"/>
      <c r="P1967" s="2"/>
      <c r="Q1967" s="2"/>
      <c r="R1967" s="2"/>
      <c r="S1967" s="2"/>
      <c r="T1967" s="2"/>
      <c r="U1967" s="2"/>
      <c r="V1967" s="2"/>
      <c r="W1967" s="2"/>
      <c r="X1967" s="2"/>
      <c r="Y1967" s="2"/>
      <c r="AB1967" s="2"/>
      <c r="AC1967" s="2"/>
      <c r="AD1967" s="2"/>
      <c r="AE1967" s="2"/>
      <c r="AF1967" s="2"/>
      <c r="AG1967" s="2"/>
      <c r="AH1967" s="2"/>
      <c r="AI1967" s="2"/>
      <c r="AJ1967" s="2"/>
      <c r="AK1967" s="2"/>
      <c r="BK1967" s="2"/>
      <c r="BL1967" s="2"/>
      <c r="BN1967" s="2"/>
      <c r="BO1967" s="2"/>
    </row>
    <row r="1968" ht="12.75" customHeight="1">
      <c r="D1968" s="2"/>
      <c r="G1968" s="2"/>
      <c r="I1968" s="2"/>
      <c r="J1968" s="2"/>
      <c r="K1968" s="2"/>
      <c r="L1968" s="2"/>
      <c r="M1968" s="2"/>
      <c r="N1968" s="2"/>
      <c r="O1968" s="2"/>
      <c r="P1968" s="2"/>
      <c r="Q1968" s="2"/>
      <c r="R1968" s="2"/>
      <c r="S1968" s="2"/>
      <c r="T1968" s="2"/>
      <c r="U1968" s="2"/>
      <c r="V1968" s="2"/>
      <c r="W1968" s="2"/>
      <c r="X1968" s="2"/>
      <c r="Y1968" s="2"/>
      <c r="AB1968" s="2"/>
      <c r="AC1968" s="2"/>
      <c r="AD1968" s="2"/>
      <c r="AE1968" s="2"/>
      <c r="AF1968" s="2"/>
      <c r="AG1968" s="2"/>
      <c r="AH1968" s="2"/>
      <c r="AI1968" s="2"/>
      <c r="AJ1968" s="2"/>
      <c r="AK1968" s="2"/>
      <c r="BK1968" s="2"/>
      <c r="BL1968" s="2"/>
      <c r="BN1968" s="2"/>
      <c r="BO1968" s="2"/>
    </row>
    <row r="1969" ht="12.75" customHeight="1">
      <c r="D1969" s="2"/>
      <c r="G1969" s="2"/>
      <c r="I1969" s="2"/>
      <c r="J1969" s="2"/>
      <c r="K1969" s="2"/>
      <c r="L1969" s="2"/>
      <c r="M1969" s="2"/>
      <c r="N1969" s="2"/>
      <c r="O1969" s="2"/>
      <c r="P1969" s="2"/>
      <c r="Q1969" s="2"/>
      <c r="R1969" s="2"/>
      <c r="S1969" s="2"/>
      <c r="T1969" s="2"/>
      <c r="U1969" s="2"/>
      <c r="V1969" s="2"/>
      <c r="W1969" s="2"/>
      <c r="X1969" s="2"/>
      <c r="Y1969" s="2"/>
      <c r="AB1969" s="2"/>
      <c r="AC1969" s="2"/>
      <c r="AD1969" s="2"/>
      <c r="AE1969" s="2"/>
      <c r="AF1969" s="2"/>
      <c r="AG1969" s="2"/>
      <c r="AH1969" s="2"/>
      <c r="AI1969" s="2"/>
      <c r="AJ1969" s="2"/>
      <c r="AK1969" s="2"/>
      <c r="BK1969" s="2"/>
      <c r="BL1969" s="2"/>
      <c r="BN1969" s="2"/>
      <c r="BO1969" s="2"/>
    </row>
    <row r="1970" ht="12.75" customHeight="1">
      <c r="D1970" s="2"/>
      <c r="G1970" s="2"/>
      <c r="I1970" s="2"/>
      <c r="J1970" s="2"/>
      <c r="K1970" s="2"/>
      <c r="L1970" s="2"/>
      <c r="M1970" s="2"/>
      <c r="N1970" s="2"/>
      <c r="O1970" s="2"/>
      <c r="P1970" s="2"/>
      <c r="Q1970" s="2"/>
      <c r="R1970" s="2"/>
      <c r="S1970" s="2"/>
      <c r="T1970" s="2"/>
      <c r="U1970" s="2"/>
      <c r="V1970" s="2"/>
      <c r="W1970" s="2"/>
      <c r="X1970" s="2"/>
      <c r="Y1970" s="2"/>
      <c r="AB1970" s="2"/>
      <c r="AC1970" s="2"/>
      <c r="AD1970" s="2"/>
      <c r="AE1970" s="2"/>
      <c r="AF1970" s="2"/>
      <c r="AG1970" s="2"/>
      <c r="AH1970" s="2"/>
      <c r="AI1970" s="2"/>
      <c r="AJ1970" s="2"/>
      <c r="AK1970" s="2"/>
      <c r="BK1970" s="2"/>
      <c r="BL1970" s="2"/>
      <c r="BN1970" s="2"/>
      <c r="BO1970" s="2"/>
    </row>
    <row r="1971" ht="12.75" customHeight="1">
      <c r="D1971" s="2"/>
      <c r="G1971" s="2"/>
      <c r="I1971" s="2"/>
      <c r="J1971" s="2"/>
      <c r="K1971" s="2"/>
      <c r="L1971" s="2"/>
      <c r="M1971" s="2"/>
      <c r="N1971" s="2"/>
      <c r="O1971" s="2"/>
      <c r="P1971" s="2"/>
      <c r="Q1971" s="2"/>
      <c r="R1971" s="2"/>
      <c r="S1971" s="2"/>
      <c r="T1971" s="2"/>
      <c r="U1971" s="2"/>
      <c r="V1971" s="2"/>
      <c r="W1971" s="2"/>
      <c r="X1971" s="2"/>
      <c r="Y1971" s="2"/>
      <c r="AB1971" s="2"/>
      <c r="AC1971" s="2"/>
      <c r="AD1971" s="2"/>
      <c r="AE1971" s="2"/>
      <c r="AF1971" s="2"/>
      <c r="AG1971" s="2"/>
      <c r="AH1971" s="2"/>
      <c r="AI1971" s="2"/>
      <c r="AJ1971" s="2"/>
      <c r="AK1971" s="2"/>
      <c r="BK1971" s="2"/>
      <c r="BL1971" s="2"/>
      <c r="BN1971" s="2"/>
      <c r="BO1971" s="2"/>
    </row>
    <row r="1972" ht="12.75" customHeight="1">
      <c r="D1972" s="2"/>
      <c r="G1972" s="2"/>
      <c r="I1972" s="2"/>
      <c r="J1972" s="2"/>
      <c r="K1972" s="2"/>
      <c r="L1972" s="2"/>
      <c r="M1972" s="2"/>
      <c r="N1972" s="2"/>
      <c r="O1972" s="2"/>
      <c r="P1972" s="2"/>
      <c r="Q1972" s="2"/>
      <c r="R1972" s="2"/>
      <c r="S1972" s="2"/>
      <c r="T1972" s="2"/>
      <c r="U1972" s="2"/>
      <c r="V1972" s="2"/>
      <c r="W1972" s="2"/>
      <c r="X1972" s="2"/>
      <c r="Y1972" s="2"/>
      <c r="AB1972" s="2"/>
      <c r="AC1972" s="2"/>
      <c r="AD1972" s="2"/>
      <c r="AE1972" s="2"/>
      <c r="AF1972" s="2"/>
      <c r="AG1972" s="2"/>
      <c r="AH1972" s="2"/>
      <c r="AI1972" s="2"/>
      <c r="AJ1972" s="2"/>
      <c r="AK1972" s="2"/>
      <c r="BK1972" s="2"/>
      <c r="BL1972" s="2"/>
      <c r="BN1972" s="2"/>
      <c r="BO1972" s="2"/>
    </row>
    <row r="1973" ht="12.75" customHeight="1">
      <c r="D1973" s="2"/>
      <c r="G1973" s="2"/>
      <c r="I1973" s="2"/>
      <c r="J1973" s="2"/>
      <c r="K1973" s="2"/>
      <c r="L1973" s="2"/>
      <c r="M1973" s="2"/>
      <c r="N1973" s="2"/>
      <c r="O1973" s="2"/>
      <c r="P1973" s="2"/>
      <c r="Q1973" s="2"/>
      <c r="R1973" s="2"/>
      <c r="S1973" s="2"/>
      <c r="T1973" s="2"/>
      <c r="U1973" s="2"/>
      <c r="V1973" s="2"/>
      <c r="W1973" s="2"/>
      <c r="X1973" s="2"/>
      <c r="Y1973" s="2"/>
      <c r="AB1973" s="2"/>
      <c r="AC1973" s="2"/>
      <c r="AD1973" s="2"/>
      <c r="AE1973" s="2"/>
      <c r="AF1973" s="2"/>
      <c r="AG1973" s="2"/>
      <c r="AH1973" s="2"/>
      <c r="AI1973" s="2"/>
      <c r="AJ1973" s="2"/>
      <c r="AK1973" s="2"/>
      <c r="BK1973" s="2"/>
      <c r="BL1973" s="2"/>
      <c r="BN1973" s="2"/>
      <c r="BO1973" s="2"/>
    </row>
    <row r="1974" ht="12.75" customHeight="1">
      <c r="D1974" s="2"/>
      <c r="G1974" s="2"/>
      <c r="I1974" s="2"/>
      <c r="J1974" s="2"/>
      <c r="K1974" s="2"/>
      <c r="L1974" s="2"/>
      <c r="M1974" s="2"/>
      <c r="N1974" s="2"/>
      <c r="O1974" s="2"/>
      <c r="P1974" s="2"/>
      <c r="Q1974" s="2"/>
      <c r="R1974" s="2"/>
      <c r="S1974" s="2"/>
      <c r="T1974" s="2"/>
      <c r="U1974" s="2"/>
      <c r="V1974" s="2"/>
      <c r="W1974" s="2"/>
      <c r="X1974" s="2"/>
      <c r="Y1974" s="2"/>
      <c r="AB1974" s="2"/>
      <c r="AC1974" s="2"/>
      <c r="AD1974" s="2"/>
      <c r="AE1974" s="2"/>
      <c r="AF1974" s="2"/>
      <c r="AG1974" s="2"/>
      <c r="AH1974" s="2"/>
      <c r="AI1974" s="2"/>
      <c r="AJ1974" s="2"/>
      <c r="AK1974" s="2"/>
      <c r="BK1974" s="2"/>
      <c r="BL1974" s="2"/>
      <c r="BN1974" s="2"/>
      <c r="BO1974" s="2"/>
    </row>
    <row r="1975" ht="12.75" customHeight="1">
      <c r="D1975" s="2"/>
      <c r="G1975" s="2"/>
      <c r="I1975" s="2"/>
      <c r="J1975" s="2"/>
      <c r="K1975" s="2"/>
      <c r="L1975" s="2"/>
      <c r="M1975" s="2"/>
      <c r="N1975" s="2"/>
      <c r="O1975" s="2"/>
      <c r="P1975" s="2"/>
      <c r="Q1975" s="2"/>
      <c r="R1975" s="2"/>
      <c r="S1975" s="2"/>
      <c r="T1975" s="2"/>
      <c r="U1975" s="2"/>
      <c r="V1975" s="2"/>
      <c r="W1975" s="2"/>
      <c r="X1975" s="2"/>
      <c r="Y1975" s="2"/>
      <c r="AB1975" s="2"/>
      <c r="AC1975" s="2"/>
      <c r="AD1975" s="2"/>
      <c r="AE1975" s="2"/>
      <c r="AF1975" s="2"/>
      <c r="AG1975" s="2"/>
      <c r="AH1975" s="2"/>
      <c r="AI1975" s="2"/>
      <c r="AJ1975" s="2"/>
      <c r="AK1975" s="2"/>
      <c r="BK1975" s="2"/>
      <c r="BL1975" s="2"/>
      <c r="BN1975" s="2"/>
      <c r="BO1975" s="2"/>
    </row>
    <row r="1976" ht="12.75" customHeight="1">
      <c r="D1976" s="2"/>
      <c r="G1976" s="2"/>
      <c r="I1976" s="2"/>
      <c r="J1976" s="2"/>
      <c r="K1976" s="2"/>
      <c r="L1976" s="2"/>
      <c r="M1976" s="2"/>
      <c r="N1976" s="2"/>
      <c r="O1976" s="2"/>
      <c r="P1976" s="2"/>
      <c r="Q1976" s="2"/>
      <c r="R1976" s="2"/>
      <c r="S1976" s="2"/>
      <c r="T1976" s="2"/>
      <c r="U1976" s="2"/>
      <c r="V1976" s="2"/>
      <c r="W1976" s="2"/>
      <c r="X1976" s="2"/>
      <c r="Y1976" s="2"/>
      <c r="AB1976" s="2"/>
      <c r="AC1976" s="2"/>
      <c r="AD1976" s="2"/>
      <c r="AE1976" s="2"/>
      <c r="AF1976" s="2"/>
      <c r="AG1976" s="2"/>
      <c r="AH1976" s="2"/>
      <c r="AI1976" s="2"/>
      <c r="AJ1976" s="2"/>
      <c r="AK1976" s="2"/>
      <c r="BK1976" s="2"/>
      <c r="BL1976" s="2"/>
      <c r="BN1976" s="2"/>
      <c r="BO1976" s="2"/>
    </row>
    <row r="1977" ht="12.75" customHeight="1">
      <c r="D1977" s="2"/>
      <c r="G1977" s="2"/>
      <c r="I1977" s="2"/>
      <c r="J1977" s="2"/>
      <c r="K1977" s="2"/>
      <c r="L1977" s="2"/>
      <c r="M1977" s="2"/>
      <c r="N1977" s="2"/>
      <c r="O1977" s="2"/>
      <c r="P1977" s="2"/>
      <c r="Q1977" s="2"/>
      <c r="R1977" s="2"/>
      <c r="S1977" s="2"/>
      <c r="T1977" s="2"/>
      <c r="U1977" s="2"/>
      <c r="V1977" s="2"/>
      <c r="W1977" s="2"/>
      <c r="X1977" s="2"/>
      <c r="Y1977" s="2"/>
      <c r="AB1977" s="2"/>
      <c r="AC1977" s="2"/>
      <c r="AD1977" s="2"/>
      <c r="AE1977" s="2"/>
      <c r="AF1977" s="2"/>
      <c r="AG1977" s="2"/>
      <c r="AH1977" s="2"/>
      <c r="AI1977" s="2"/>
      <c r="AJ1977" s="2"/>
      <c r="AK1977" s="2"/>
      <c r="BK1977" s="2"/>
      <c r="BL1977" s="2"/>
      <c r="BN1977" s="2"/>
      <c r="BO1977" s="2"/>
    </row>
    <row r="1978" ht="12.75" customHeight="1">
      <c r="D1978" s="2"/>
      <c r="G1978" s="2"/>
      <c r="I1978" s="2"/>
      <c r="J1978" s="2"/>
      <c r="K1978" s="2"/>
      <c r="L1978" s="2"/>
      <c r="M1978" s="2"/>
      <c r="N1978" s="2"/>
      <c r="O1978" s="2"/>
      <c r="P1978" s="2"/>
      <c r="Q1978" s="2"/>
      <c r="R1978" s="2"/>
      <c r="S1978" s="2"/>
      <c r="T1978" s="2"/>
      <c r="U1978" s="2"/>
      <c r="V1978" s="2"/>
      <c r="W1978" s="2"/>
      <c r="X1978" s="2"/>
      <c r="Y1978" s="2"/>
      <c r="AB1978" s="2"/>
      <c r="AC1978" s="2"/>
      <c r="AD1978" s="2"/>
      <c r="AE1978" s="2"/>
      <c r="AF1978" s="2"/>
      <c r="AG1978" s="2"/>
      <c r="AH1978" s="2"/>
      <c r="AI1978" s="2"/>
      <c r="AJ1978" s="2"/>
      <c r="AK1978" s="2"/>
      <c r="BK1978" s="2"/>
      <c r="BL1978" s="2"/>
      <c r="BN1978" s="2"/>
      <c r="BO1978" s="2"/>
    </row>
    <row r="1979" ht="12.75" customHeight="1">
      <c r="D1979" s="2"/>
      <c r="G1979" s="2"/>
      <c r="I1979" s="2"/>
      <c r="J1979" s="2"/>
      <c r="K1979" s="2"/>
      <c r="L1979" s="2"/>
      <c r="M1979" s="2"/>
      <c r="N1979" s="2"/>
      <c r="O1979" s="2"/>
      <c r="P1979" s="2"/>
      <c r="Q1979" s="2"/>
      <c r="R1979" s="2"/>
      <c r="S1979" s="2"/>
      <c r="T1979" s="2"/>
      <c r="U1979" s="2"/>
      <c r="V1979" s="2"/>
      <c r="W1979" s="2"/>
      <c r="X1979" s="2"/>
      <c r="Y1979" s="2"/>
      <c r="AB1979" s="2"/>
      <c r="AC1979" s="2"/>
      <c r="AD1979" s="2"/>
      <c r="AE1979" s="2"/>
      <c r="AF1979" s="2"/>
      <c r="AG1979" s="2"/>
      <c r="AH1979" s="2"/>
      <c r="AI1979" s="2"/>
      <c r="AJ1979" s="2"/>
      <c r="AK1979" s="2"/>
      <c r="BK1979" s="2"/>
      <c r="BL1979" s="2"/>
      <c r="BN1979" s="2"/>
      <c r="BO1979" s="2"/>
    </row>
    <row r="1980" ht="12.75" customHeight="1">
      <c r="D1980" s="2"/>
      <c r="G1980" s="2"/>
      <c r="I1980" s="2"/>
      <c r="J1980" s="2"/>
      <c r="K1980" s="2"/>
      <c r="L1980" s="2"/>
      <c r="M1980" s="2"/>
      <c r="N1980" s="2"/>
      <c r="O1980" s="2"/>
      <c r="P1980" s="2"/>
      <c r="Q1980" s="2"/>
      <c r="R1980" s="2"/>
      <c r="S1980" s="2"/>
      <c r="T1980" s="2"/>
      <c r="U1980" s="2"/>
      <c r="V1980" s="2"/>
      <c r="W1980" s="2"/>
      <c r="X1980" s="2"/>
      <c r="Y1980" s="2"/>
      <c r="AB1980" s="2"/>
      <c r="AC1980" s="2"/>
      <c r="AD1980" s="2"/>
      <c r="AE1980" s="2"/>
      <c r="AF1980" s="2"/>
      <c r="AG1980" s="2"/>
      <c r="AH1980" s="2"/>
      <c r="AI1980" s="2"/>
      <c r="AJ1980" s="2"/>
      <c r="AK1980" s="2"/>
      <c r="BK1980" s="2"/>
      <c r="BL1980" s="2"/>
      <c r="BN1980" s="2"/>
      <c r="BO1980" s="2"/>
    </row>
    <row r="1981" ht="12.75" customHeight="1">
      <c r="D1981" s="2"/>
      <c r="G1981" s="2"/>
      <c r="I1981" s="2"/>
      <c r="J1981" s="2"/>
      <c r="K1981" s="2"/>
      <c r="L1981" s="2"/>
      <c r="M1981" s="2"/>
      <c r="N1981" s="2"/>
      <c r="O1981" s="2"/>
      <c r="P1981" s="2"/>
      <c r="Q1981" s="2"/>
      <c r="R1981" s="2"/>
      <c r="S1981" s="2"/>
      <c r="T1981" s="2"/>
      <c r="U1981" s="2"/>
      <c r="V1981" s="2"/>
      <c r="W1981" s="2"/>
      <c r="X1981" s="2"/>
      <c r="Y1981" s="2"/>
      <c r="AB1981" s="2"/>
      <c r="AC1981" s="2"/>
      <c r="AD1981" s="2"/>
      <c r="AE1981" s="2"/>
      <c r="AF1981" s="2"/>
      <c r="AG1981" s="2"/>
      <c r="AH1981" s="2"/>
      <c r="AI1981" s="2"/>
      <c r="AJ1981" s="2"/>
      <c r="AK1981" s="2"/>
      <c r="BK1981" s="2"/>
      <c r="BL1981" s="2"/>
      <c r="BN1981" s="2"/>
      <c r="BO1981" s="2"/>
    </row>
    <row r="1982" ht="12.75" customHeight="1">
      <c r="D1982" s="2"/>
      <c r="G1982" s="2"/>
      <c r="I1982" s="2"/>
      <c r="J1982" s="2"/>
      <c r="K1982" s="2"/>
      <c r="L1982" s="2"/>
      <c r="M1982" s="2"/>
      <c r="N1982" s="2"/>
      <c r="O1982" s="2"/>
      <c r="P1982" s="2"/>
      <c r="Q1982" s="2"/>
      <c r="R1982" s="2"/>
      <c r="S1982" s="2"/>
      <c r="T1982" s="2"/>
      <c r="U1982" s="2"/>
      <c r="V1982" s="2"/>
      <c r="W1982" s="2"/>
      <c r="X1982" s="2"/>
      <c r="Y1982" s="2"/>
      <c r="AB1982" s="2"/>
      <c r="AC1982" s="2"/>
      <c r="AD1982" s="2"/>
      <c r="AE1982" s="2"/>
      <c r="AF1982" s="2"/>
      <c r="AG1982" s="2"/>
      <c r="AH1982" s="2"/>
      <c r="AI1982" s="2"/>
      <c r="AJ1982" s="2"/>
      <c r="AK1982" s="2"/>
      <c r="BK1982" s="2"/>
      <c r="BL1982" s="2"/>
      <c r="BN1982" s="2"/>
      <c r="BO1982" s="2"/>
    </row>
    <row r="1983" ht="12.75" customHeight="1">
      <c r="D1983" s="2"/>
      <c r="G1983" s="2"/>
      <c r="I1983" s="2"/>
      <c r="J1983" s="2"/>
      <c r="K1983" s="2"/>
      <c r="L1983" s="2"/>
      <c r="M1983" s="2"/>
      <c r="N1983" s="2"/>
      <c r="O1983" s="2"/>
      <c r="P1983" s="2"/>
      <c r="Q1983" s="2"/>
      <c r="R1983" s="2"/>
      <c r="S1983" s="2"/>
      <c r="T1983" s="2"/>
      <c r="U1983" s="2"/>
      <c r="V1983" s="2"/>
      <c r="W1983" s="2"/>
      <c r="X1983" s="2"/>
      <c r="Y1983" s="2"/>
      <c r="AB1983" s="2"/>
      <c r="AC1983" s="2"/>
      <c r="AD1983" s="2"/>
      <c r="AE1983" s="2"/>
      <c r="AF1983" s="2"/>
      <c r="AG1983" s="2"/>
      <c r="AH1983" s="2"/>
      <c r="AI1983" s="2"/>
      <c r="AJ1983" s="2"/>
      <c r="AK1983" s="2"/>
      <c r="BK1983" s="2"/>
      <c r="BL1983" s="2"/>
      <c r="BN1983" s="2"/>
      <c r="BO1983" s="2"/>
    </row>
    <row r="1984" ht="12.75" customHeight="1">
      <c r="D1984" s="2"/>
      <c r="G1984" s="2"/>
      <c r="I1984" s="2"/>
      <c r="J1984" s="2"/>
      <c r="K1984" s="2"/>
      <c r="L1984" s="2"/>
      <c r="M1984" s="2"/>
      <c r="N1984" s="2"/>
      <c r="O1984" s="2"/>
      <c r="P1984" s="2"/>
      <c r="Q1984" s="2"/>
      <c r="R1984" s="2"/>
      <c r="S1984" s="2"/>
      <c r="T1984" s="2"/>
      <c r="U1984" s="2"/>
      <c r="V1984" s="2"/>
      <c r="W1984" s="2"/>
      <c r="X1984" s="2"/>
      <c r="Y1984" s="2"/>
      <c r="AB1984" s="2"/>
      <c r="AC1984" s="2"/>
      <c r="AD1984" s="2"/>
      <c r="AE1984" s="2"/>
      <c r="AF1984" s="2"/>
      <c r="AG1984" s="2"/>
      <c r="AH1984" s="2"/>
      <c r="AI1984" s="2"/>
      <c r="AJ1984" s="2"/>
      <c r="AK1984" s="2"/>
      <c r="BK1984" s="2"/>
      <c r="BL1984" s="2"/>
      <c r="BN1984" s="2"/>
      <c r="BO1984" s="2"/>
    </row>
    <row r="1985" ht="12.75" customHeight="1">
      <c r="D1985" s="2"/>
      <c r="G1985" s="2"/>
      <c r="I1985" s="2"/>
      <c r="J1985" s="2"/>
      <c r="K1985" s="2"/>
      <c r="L1985" s="2"/>
      <c r="M1985" s="2"/>
      <c r="N1985" s="2"/>
      <c r="O1985" s="2"/>
      <c r="P1985" s="2"/>
      <c r="Q1985" s="2"/>
      <c r="R1985" s="2"/>
      <c r="S1985" s="2"/>
      <c r="T1985" s="2"/>
      <c r="U1985" s="2"/>
      <c r="V1985" s="2"/>
      <c r="W1985" s="2"/>
      <c r="X1985" s="2"/>
      <c r="Y1985" s="2"/>
      <c r="AB1985" s="2"/>
      <c r="AC1985" s="2"/>
      <c r="AD1985" s="2"/>
      <c r="AE1985" s="2"/>
      <c r="AF1985" s="2"/>
      <c r="AG1985" s="2"/>
      <c r="AH1985" s="2"/>
      <c r="AI1985" s="2"/>
      <c r="AJ1985" s="2"/>
      <c r="AK1985" s="2"/>
      <c r="BK1985" s="2"/>
      <c r="BL1985" s="2"/>
      <c r="BN1985" s="2"/>
      <c r="BO1985" s="2"/>
    </row>
    <row r="1986" ht="12.75" customHeight="1">
      <c r="D1986" s="2"/>
      <c r="G1986" s="2"/>
      <c r="I1986" s="2"/>
      <c r="J1986" s="2"/>
      <c r="K1986" s="2"/>
      <c r="L1986" s="2"/>
      <c r="M1986" s="2"/>
      <c r="N1986" s="2"/>
      <c r="O1986" s="2"/>
      <c r="P1986" s="2"/>
      <c r="Q1986" s="2"/>
      <c r="R1986" s="2"/>
      <c r="S1986" s="2"/>
      <c r="T1986" s="2"/>
      <c r="U1986" s="2"/>
      <c r="V1986" s="2"/>
      <c r="W1986" s="2"/>
      <c r="X1986" s="2"/>
      <c r="Y1986" s="2"/>
      <c r="AB1986" s="2"/>
      <c r="AC1986" s="2"/>
      <c r="AD1986" s="2"/>
      <c r="AE1986" s="2"/>
      <c r="AF1986" s="2"/>
      <c r="AG1986" s="2"/>
      <c r="AH1986" s="2"/>
      <c r="AI1986" s="2"/>
      <c r="AJ1986" s="2"/>
      <c r="AK1986" s="2"/>
      <c r="BK1986" s="2"/>
      <c r="BL1986" s="2"/>
      <c r="BN1986" s="2"/>
      <c r="BO1986" s="2"/>
    </row>
    <row r="1987" ht="12.75" customHeight="1">
      <c r="D1987" s="2"/>
      <c r="G1987" s="2"/>
      <c r="I1987" s="2"/>
      <c r="J1987" s="2"/>
      <c r="K1987" s="2"/>
      <c r="L1987" s="2"/>
      <c r="M1987" s="2"/>
      <c r="N1987" s="2"/>
      <c r="O1987" s="2"/>
      <c r="P1987" s="2"/>
      <c r="Q1987" s="2"/>
      <c r="R1987" s="2"/>
      <c r="S1987" s="2"/>
      <c r="T1987" s="2"/>
      <c r="U1987" s="2"/>
      <c r="V1987" s="2"/>
      <c r="W1987" s="2"/>
      <c r="X1987" s="2"/>
      <c r="Y1987" s="2"/>
      <c r="AB1987" s="2"/>
      <c r="AC1987" s="2"/>
      <c r="AD1987" s="2"/>
      <c r="AE1987" s="2"/>
      <c r="AF1987" s="2"/>
      <c r="AG1987" s="2"/>
      <c r="AH1987" s="2"/>
      <c r="AI1987" s="2"/>
      <c r="AJ1987" s="2"/>
      <c r="AK1987" s="2"/>
      <c r="BK1987" s="2"/>
      <c r="BL1987" s="2"/>
      <c r="BN1987" s="2"/>
      <c r="BO1987" s="2"/>
    </row>
    <row r="1988" ht="12.75" customHeight="1">
      <c r="D1988" s="2"/>
      <c r="G1988" s="2"/>
      <c r="I1988" s="2"/>
      <c r="J1988" s="2"/>
      <c r="K1988" s="2"/>
      <c r="L1988" s="2"/>
      <c r="M1988" s="2"/>
      <c r="N1988" s="2"/>
      <c r="O1988" s="2"/>
      <c r="P1988" s="2"/>
      <c r="Q1988" s="2"/>
      <c r="R1988" s="2"/>
      <c r="S1988" s="2"/>
      <c r="T1988" s="2"/>
      <c r="U1988" s="2"/>
      <c r="V1988" s="2"/>
      <c r="W1988" s="2"/>
      <c r="X1988" s="2"/>
      <c r="Y1988" s="2"/>
      <c r="AB1988" s="2"/>
      <c r="AC1988" s="2"/>
      <c r="AD1988" s="2"/>
      <c r="AE1988" s="2"/>
      <c r="AF1988" s="2"/>
      <c r="AG1988" s="2"/>
      <c r="AH1988" s="2"/>
      <c r="AI1988" s="2"/>
      <c r="AJ1988" s="2"/>
      <c r="AK1988" s="2"/>
      <c r="BK1988" s="2"/>
      <c r="BL1988" s="2"/>
      <c r="BN1988" s="2"/>
      <c r="BO1988" s="2"/>
    </row>
    <row r="1989" ht="12.75" customHeight="1">
      <c r="D1989" s="2"/>
      <c r="G1989" s="2"/>
      <c r="I1989" s="2"/>
      <c r="J1989" s="2"/>
      <c r="K1989" s="2"/>
      <c r="L1989" s="2"/>
      <c r="M1989" s="2"/>
      <c r="N1989" s="2"/>
      <c r="O1989" s="2"/>
      <c r="P1989" s="2"/>
      <c r="Q1989" s="2"/>
      <c r="R1989" s="2"/>
      <c r="S1989" s="2"/>
      <c r="T1989" s="2"/>
      <c r="U1989" s="2"/>
      <c r="V1989" s="2"/>
      <c r="W1989" s="2"/>
      <c r="X1989" s="2"/>
      <c r="Y1989" s="2"/>
      <c r="AB1989" s="2"/>
      <c r="AC1989" s="2"/>
      <c r="AD1989" s="2"/>
      <c r="AE1989" s="2"/>
      <c r="AF1989" s="2"/>
      <c r="AG1989" s="2"/>
      <c r="AH1989" s="2"/>
      <c r="AI1989" s="2"/>
      <c r="AJ1989" s="2"/>
      <c r="AK1989" s="2"/>
      <c r="BK1989" s="2"/>
      <c r="BL1989" s="2"/>
      <c r="BN1989" s="2"/>
      <c r="BO1989" s="2"/>
    </row>
    <row r="1990" ht="12.75" customHeight="1">
      <c r="D1990" s="2"/>
      <c r="G1990" s="2"/>
      <c r="I1990" s="2"/>
      <c r="J1990" s="2"/>
      <c r="K1990" s="2"/>
      <c r="L1990" s="2"/>
      <c r="M1990" s="2"/>
      <c r="N1990" s="2"/>
      <c r="O1990" s="2"/>
      <c r="P1990" s="2"/>
      <c r="Q1990" s="2"/>
      <c r="R1990" s="2"/>
      <c r="S1990" s="2"/>
      <c r="T1990" s="2"/>
      <c r="U1990" s="2"/>
      <c r="V1990" s="2"/>
      <c r="W1990" s="2"/>
      <c r="X1990" s="2"/>
      <c r="Y1990" s="2"/>
      <c r="AB1990" s="2"/>
      <c r="AC1990" s="2"/>
      <c r="AD1990" s="2"/>
      <c r="AE1990" s="2"/>
      <c r="AF1990" s="2"/>
      <c r="AG1990" s="2"/>
      <c r="AH1990" s="2"/>
      <c r="AI1990" s="2"/>
      <c r="AJ1990" s="2"/>
      <c r="AK1990" s="2"/>
      <c r="BK1990" s="2"/>
      <c r="BL1990" s="2"/>
      <c r="BN1990" s="2"/>
      <c r="BO1990" s="2"/>
    </row>
    <row r="1991" ht="12.75" customHeight="1">
      <c r="D1991" s="2"/>
      <c r="G1991" s="2"/>
      <c r="I1991" s="2"/>
      <c r="J1991" s="2"/>
      <c r="K1991" s="2"/>
      <c r="L1991" s="2"/>
      <c r="M1991" s="2"/>
      <c r="N1991" s="2"/>
      <c r="O1991" s="2"/>
      <c r="P1991" s="2"/>
      <c r="Q1991" s="2"/>
      <c r="R1991" s="2"/>
      <c r="S1991" s="2"/>
      <c r="T1991" s="2"/>
      <c r="U1991" s="2"/>
      <c r="V1991" s="2"/>
      <c r="W1991" s="2"/>
      <c r="X1991" s="2"/>
      <c r="Y1991" s="2"/>
      <c r="AB1991" s="2"/>
      <c r="AC1991" s="2"/>
      <c r="AD1991" s="2"/>
      <c r="AE1991" s="2"/>
      <c r="AF1991" s="2"/>
      <c r="AG1991" s="2"/>
      <c r="AH1991" s="2"/>
      <c r="AI1991" s="2"/>
      <c r="AJ1991" s="2"/>
      <c r="AK1991" s="2"/>
      <c r="BK1991" s="2"/>
      <c r="BL1991" s="2"/>
      <c r="BN1991" s="2"/>
      <c r="BO1991" s="2"/>
    </row>
    <row r="1992" ht="12.75" customHeight="1">
      <c r="D1992" s="2"/>
      <c r="G1992" s="2"/>
      <c r="I1992" s="2"/>
      <c r="J1992" s="2"/>
      <c r="K1992" s="2"/>
      <c r="L1992" s="2"/>
      <c r="M1992" s="2"/>
      <c r="N1992" s="2"/>
      <c r="O1992" s="2"/>
      <c r="P1992" s="2"/>
      <c r="Q1992" s="2"/>
      <c r="R1992" s="2"/>
      <c r="S1992" s="2"/>
      <c r="T1992" s="2"/>
      <c r="U1992" s="2"/>
      <c r="V1992" s="2"/>
      <c r="W1992" s="2"/>
      <c r="X1992" s="2"/>
      <c r="Y1992" s="2"/>
      <c r="AB1992" s="2"/>
      <c r="AC1992" s="2"/>
      <c r="AD1992" s="2"/>
      <c r="AE1992" s="2"/>
      <c r="AF1992" s="2"/>
      <c r="AG1992" s="2"/>
      <c r="AH1992" s="2"/>
      <c r="AI1992" s="2"/>
      <c r="AJ1992" s="2"/>
      <c r="AK1992" s="2"/>
      <c r="BK1992" s="2"/>
      <c r="BL1992" s="2"/>
      <c r="BN1992" s="2"/>
      <c r="BO1992" s="2"/>
    </row>
    <row r="1993" ht="12.75" customHeight="1">
      <c r="D1993" s="2"/>
      <c r="G1993" s="2"/>
      <c r="I1993" s="2"/>
      <c r="J1993" s="2"/>
      <c r="K1993" s="2"/>
      <c r="L1993" s="2"/>
      <c r="M1993" s="2"/>
      <c r="N1993" s="2"/>
      <c r="O1993" s="2"/>
      <c r="P1993" s="2"/>
      <c r="Q1993" s="2"/>
      <c r="R1993" s="2"/>
      <c r="S1993" s="2"/>
      <c r="T1993" s="2"/>
      <c r="U1993" s="2"/>
      <c r="V1993" s="2"/>
      <c r="W1993" s="2"/>
      <c r="X1993" s="2"/>
      <c r="Y1993" s="2"/>
      <c r="AB1993" s="2"/>
      <c r="AC1993" s="2"/>
      <c r="AD1993" s="2"/>
      <c r="AE1993" s="2"/>
      <c r="AF1993" s="2"/>
      <c r="AG1993" s="2"/>
      <c r="AH1993" s="2"/>
      <c r="AI1993" s="2"/>
      <c r="AJ1993" s="2"/>
      <c r="AK1993" s="2"/>
      <c r="BK1993" s="2"/>
      <c r="BL1993" s="2"/>
      <c r="BN1993" s="2"/>
      <c r="BO1993" s="2"/>
    </row>
    <row r="1994" ht="12.75" customHeight="1">
      <c r="D1994" s="2"/>
      <c r="G1994" s="2"/>
      <c r="I1994" s="2"/>
      <c r="J1994" s="2"/>
      <c r="K1994" s="2"/>
      <c r="L1994" s="2"/>
      <c r="M1994" s="2"/>
      <c r="N1994" s="2"/>
      <c r="O1994" s="2"/>
      <c r="P1994" s="2"/>
      <c r="Q1994" s="2"/>
      <c r="R1994" s="2"/>
      <c r="S1994" s="2"/>
      <c r="T1994" s="2"/>
      <c r="U1994" s="2"/>
      <c r="V1994" s="2"/>
      <c r="W1994" s="2"/>
      <c r="X1994" s="2"/>
      <c r="Y1994" s="2"/>
      <c r="AB1994" s="2"/>
      <c r="AC1994" s="2"/>
      <c r="AD1994" s="2"/>
      <c r="AE1994" s="2"/>
      <c r="AF1994" s="2"/>
      <c r="AG1994" s="2"/>
      <c r="AH1994" s="2"/>
      <c r="AI1994" s="2"/>
      <c r="AJ1994" s="2"/>
      <c r="AK1994" s="2"/>
      <c r="BK1994" s="2"/>
      <c r="BL1994" s="2"/>
      <c r="BN1994" s="2"/>
      <c r="BO1994" s="2"/>
    </row>
    <row r="1995" ht="12.75" customHeight="1">
      <c r="D1995" s="2"/>
      <c r="G1995" s="2"/>
      <c r="I1995" s="2"/>
      <c r="J1995" s="2"/>
      <c r="K1995" s="2"/>
      <c r="L1995" s="2"/>
      <c r="M1995" s="2"/>
      <c r="N1995" s="2"/>
      <c r="O1995" s="2"/>
      <c r="P1995" s="2"/>
      <c r="Q1995" s="2"/>
      <c r="R1995" s="2"/>
      <c r="S1995" s="2"/>
      <c r="T1995" s="2"/>
      <c r="U1995" s="2"/>
      <c r="V1995" s="2"/>
      <c r="W1995" s="2"/>
      <c r="X1995" s="2"/>
      <c r="Y1995" s="2"/>
      <c r="AB1995" s="2"/>
      <c r="AC1995" s="2"/>
      <c r="AD1995" s="2"/>
      <c r="AE1995" s="2"/>
      <c r="AF1995" s="2"/>
      <c r="AG1995" s="2"/>
      <c r="AH1995" s="2"/>
      <c r="AI1995" s="2"/>
      <c r="AJ1995" s="2"/>
      <c r="AK1995" s="2"/>
      <c r="BK1995" s="2"/>
      <c r="BL1995" s="2"/>
      <c r="BN1995" s="2"/>
      <c r="BO1995" s="2"/>
    </row>
    <row r="1996" ht="12.75" customHeight="1">
      <c r="D1996" s="2"/>
      <c r="G1996" s="2"/>
      <c r="I1996" s="2"/>
      <c r="J1996" s="2"/>
      <c r="K1996" s="2"/>
      <c r="L1996" s="2"/>
      <c r="M1996" s="2"/>
      <c r="N1996" s="2"/>
      <c r="O1996" s="2"/>
      <c r="P1996" s="2"/>
      <c r="Q1996" s="2"/>
      <c r="R1996" s="2"/>
      <c r="S1996" s="2"/>
      <c r="T1996" s="2"/>
      <c r="U1996" s="2"/>
      <c r="V1996" s="2"/>
      <c r="W1996" s="2"/>
      <c r="X1996" s="2"/>
      <c r="Y1996" s="2"/>
      <c r="AB1996" s="2"/>
      <c r="AC1996" s="2"/>
      <c r="AD1996" s="2"/>
      <c r="AE1996" s="2"/>
      <c r="AF1996" s="2"/>
      <c r="AG1996" s="2"/>
      <c r="AH1996" s="2"/>
      <c r="AI1996" s="2"/>
      <c r="AJ1996" s="2"/>
      <c r="AK1996" s="2"/>
      <c r="BK1996" s="2"/>
      <c r="BL1996" s="2"/>
      <c r="BN1996" s="2"/>
      <c r="BO1996" s="2"/>
    </row>
    <row r="1997" ht="12.75" customHeight="1">
      <c r="D1997" s="2"/>
      <c r="G1997" s="2"/>
      <c r="I1997" s="2"/>
      <c r="J1997" s="2"/>
      <c r="K1997" s="2"/>
      <c r="L1997" s="2"/>
      <c r="M1997" s="2"/>
      <c r="N1997" s="2"/>
      <c r="O1997" s="2"/>
      <c r="P1997" s="2"/>
      <c r="Q1997" s="2"/>
      <c r="R1997" s="2"/>
      <c r="S1997" s="2"/>
      <c r="T1997" s="2"/>
      <c r="U1997" s="2"/>
      <c r="V1997" s="2"/>
      <c r="W1997" s="2"/>
      <c r="X1997" s="2"/>
      <c r="Y1997" s="2"/>
      <c r="AB1997" s="2"/>
      <c r="AC1997" s="2"/>
      <c r="AD1997" s="2"/>
      <c r="AE1997" s="2"/>
      <c r="AF1997" s="2"/>
      <c r="AG1997" s="2"/>
      <c r="AH1997" s="2"/>
      <c r="AI1997" s="2"/>
      <c r="AJ1997" s="2"/>
      <c r="AK1997" s="2"/>
      <c r="BK1997" s="2"/>
      <c r="BL1997" s="2"/>
      <c r="BN1997" s="2"/>
      <c r="BO1997" s="2"/>
    </row>
    <row r="1998" ht="12.75" customHeight="1">
      <c r="D1998" s="2"/>
      <c r="G1998" s="2"/>
      <c r="I1998" s="2"/>
      <c r="J1998" s="2"/>
      <c r="K1998" s="2"/>
      <c r="L1998" s="2"/>
      <c r="M1998" s="2"/>
      <c r="N1998" s="2"/>
      <c r="O1998" s="2"/>
      <c r="P1998" s="2"/>
      <c r="Q1998" s="2"/>
      <c r="R1998" s="2"/>
      <c r="S1998" s="2"/>
      <c r="T1998" s="2"/>
      <c r="U1998" s="2"/>
      <c r="V1998" s="2"/>
      <c r="W1998" s="2"/>
      <c r="X1998" s="2"/>
      <c r="Y1998" s="2"/>
      <c r="AB1998" s="2"/>
      <c r="AC1998" s="2"/>
      <c r="AD1998" s="2"/>
      <c r="AE1998" s="2"/>
      <c r="AF1998" s="2"/>
      <c r="AG1998" s="2"/>
      <c r="AH1998" s="2"/>
      <c r="AI1998" s="2"/>
      <c r="AJ1998" s="2"/>
      <c r="AK1998" s="2"/>
      <c r="BK1998" s="2"/>
      <c r="BL1998" s="2"/>
      <c r="BN1998" s="2"/>
      <c r="BO1998" s="2"/>
    </row>
    <row r="1999" ht="12.75" customHeight="1">
      <c r="D1999" s="2"/>
      <c r="G1999" s="2"/>
      <c r="I1999" s="2"/>
      <c r="J1999" s="2"/>
      <c r="K1999" s="2"/>
      <c r="L1999" s="2"/>
      <c r="M1999" s="2"/>
      <c r="N1999" s="2"/>
      <c r="O1999" s="2"/>
      <c r="P1999" s="2"/>
      <c r="Q1999" s="2"/>
      <c r="R1999" s="2"/>
      <c r="S1999" s="2"/>
      <c r="T1999" s="2"/>
      <c r="U1999" s="2"/>
      <c r="V1999" s="2"/>
      <c r="W1999" s="2"/>
      <c r="X1999" s="2"/>
      <c r="Y1999" s="2"/>
      <c r="AB1999" s="2"/>
      <c r="AC1999" s="2"/>
      <c r="AD1999" s="2"/>
      <c r="AE1999" s="2"/>
      <c r="AF1999" s="2"/>
      <c r="AG1999" s="2"/>
      <c r="AH1999" s="2"/>
      <c r="AI1999" s="2"/>
      <c r="AJ1999" s="2"/>
      <c r="AK1999" s="2"/>
      <c r="BK1999" s="2"/>
      <c r="BL1999" s="2"/>
      <c r="BN1999" s="2"/>
      <c r="BO1999" s="2"/>
    </row>
    <row r="2000" ht="12.75" customHeight="1">
      <c r="D2000" s="2"/>
      <c r="G2000" s="2"/>
      <c r="I2000" s="2"/>
      <c r="J2000" s="2"/>
      <c r="K2000" s="2"/>
      <c r="L2000" s="2"/>
      <c r="M2000" s="2"/>
      <c r="N2000" s="2"/>
      <c r="O2000" s="2"/>
      <c r="P2000" s="2"/>
      <c r="Q2000" s="2"/>
      <c r="R2000" s="2"/>
      <c r="S2000" s="2"/>
      <c r="T2000" s="2"/>
      <c r="U2000" s="2"/>
      <c r="V2000" s="2"/>
      <c r="W2000" s="2"/>
      <c r="X2000" s="2"/>
      <c r="Y2000" s="2"/>
      <c r="AB2000" s="2"/>
      <c r="AC2000" s="2"/>
      <c r="AD2000" s="2"/>
      <c r="AE2000" s="2"/>
      <c r="AF2000" s="2"/>
      <c r="AG2000" s="2"/>
      <c r="AH2000" s="2"/>
      <c r="AI2000" s="2"/>
      <c r="AJ2000" s="2"/>
      <c r="AK2000" s="2"/>
      <c r="BK2000" s="2"/>
      <c r="BL2000" s="2"/>
      <c r="BN2000" s="2"/>
      <c r="BO2000" s="2"/>
    </row>
    <row r="2001" ht="12.75" customHeight="1">
      <c r="D2001" s="2"/>
      <c r="G2001" s="2"/>
      <c r="I2001" s="2"/>
      <c r="J2001" s="2"/>
      <c r="K2001" s="2"/>
      <c r="L2001" s="2"/>
      <c r="M2001" s="2"/>
      <c r="N2001" s="2"/>
      <c r="O2001" s="2"/>
      <c r="P2001" s="2"/>
      <c r="Q2001" s="2"/>
      <c r="R2001" s="2"/>
      <c r="S2001" s="2"/>
      <c r="T2001" s="2"/>
      <c r="U2001" s="2"/>
      <c r="V2001" s="2"/>
      <c r="W2001" s="2"/>
      <c r="X2001" s="2"/>
      <c r="Y2001" s="2"/>
      <c r="AB2001" s="2"/>
      <c r="AC2001" s="2"/>
      <c r="AD2001" s="2"/>
      <c r="AE2001" s="2"/>
      <c r="AF2001" s="2"/>
      <c r="AG2001" s="2"/>
      <c r="AH2001" s="2"/>
      <c r="AI2001" s="2"/>
      <c r="AJ2001" s="2"/>
      <c r="AK2001" s="2"/>
      <c r="BK2001" s="2"/>
      <c r="BL2001" s="2"/>
      <c r="BN2001" s="2"/>
      <c r="BO2001" s="2"/>
    </row>
    <row r="2002" ht="12.75" customHeight="1">
      <c r="D2002" s="2"/>
      <c r="G2002" s="2"/>
      <c r="I2002" s="2"/>
      <c r="J2002" s="2"/>
      <c r="K2002" s="2"/>
      <c r="L2002" s="2"/>
      <c r="M2002" s="2"/>
      <c r="N2002" s="2"/>
      <c r="O2002" s="2"/>
      <c r="P2002" s="2"/>
      <c r="Q2002" s="2"/>
      <c r="R2002" s="2"/>
      <c r="S2002" s="2"/>
      <c r="T2002" s="2"/>
      <c r="U2002" s="2"/>
      <c r="V2002" s="2"/>
      <c r="W2002" s="2"/>
      <c r="X2002" s="2"/>
      <c r="Y2002" s="2"/>
      <c r="AB2002" s="2"/>
      <c r="AC2002" s="2"/>
      <c r="AD2002" s="2"/>
      <c r="AE2002" s="2"/>
      <c r="AF2002" s="2"/>
      <c r="AG2002" s="2"/>
      <c r="AH2002" s="2"/>
      <c r="AI2002" s="2"/>
      <c r="AJ2002" s="2"/>
      <c r="AK2002" s="2"/>
      <c r="BK2002" s="2"/>
      <c r="BL2002" s="2"/>
      <c r="BN2002" s="2"/>
      <c r="BO2002" s="2"/>
    </row>
    <row r="2003" ht="12.75" customHeight="1">
      <c r="D2003" s="2"/>
      <c r="G2003" s="2"/>
      <c r="I2003" s="2"/>
      <c r="J2003" s="2"/>
      <c r="K2003" s="2"/>
      <c r="L2003" s="2"/>
      <c r="M2003" s="2"/>
      <c r="N2003" s="2"/>
      <c r="O2003" s="2"/>
      <c r="P2003" s="2"/>
      <c r="Q2003" s="2"/>
      <c r="R2003" s="2"/>
      <c r="S2003" s="2"/>
      <c r="T2003" s="2"/>
      <c r="U2003" s="2"/>
      <c r="V2003" s="2"/>
      <c r="W2003" s="2"/>
      <c r="X2003" s="2"/>
      <c r="Y2003" s="2"/>
      <c r="AB2003" s="2"/>
      <c r="AC2003" s="2"/>
      <c r="AD2003" s="2"/>
      <c r="AE2003" s="2"/>
      <c r="AF2003" s="2"/>
      <c r="AG2003" s="2"/>
      <c r="AH2003" s="2"/>
      <c r="AI2003" s="2"/>
      <c r="AJ2003" s="2"/>
      <c r="AK2003" s="2"/>
      <c r="BK2003" s="2"/>
      <c r="BL2003" s="2"/>
      <c r="BN2003" s="2"/>
      <c r="BO2003" s="2"/>
    </row>
    <row r="2004" ht="12.75" customHeight="1">
      <c r="D2004" s="2"/>
      <c r="G2004" s="2"/>
      <c r="I2004" s="2"/>
      <c r="J2004" s="2"/>
      <c r="K2004" s="2"/>
      <c r="L2004" s="2"/>
      <c r="M2004" s="2"/>
      <c r="N2004" s="2"/>
      <c r="O2004" s="2"/>
      <c r="P2004" s="2"/>
      <c r="Q2004" s="2"/>
      <c r="R2004" s="2"/>
      <c r="S2004" s="2"/>
      <c r="T2004" s="2"/>
      <c r="U2004" s="2"/>
      <c r="V2004" s="2"/>
      <c r="W2004" s="2"/>
      <c r="X2004" s="2"/>
      <c r="Y2004" s="2"/>
      <c r="AB2004" s="2"/>
      <c r="AC2004" s="2"/>
      <c r="AD2004" s="2"/>
      <c r="AE2004" s="2"/>
      <c r="AF2004" s="2"/>
      <c r="AG2004" s="2"/>
      <c r="AH2004" s="2"/>
      <c r="AI2004" s="2"/>
      <c r="AJ2004" s="2"/>
      <c r="AK2004" s="2"/>
      <c r="BK2004" s="2"/>
      <c r="BL2004" s="2"/>
      <c r="BN2004" s="2"/>
      <c r="BO2004" s="2"/>
    </row>
    <row r="2005" ht="12.75" customHeight="1">
      <c r="D2005" s="2"/>
      <c r="G2005" s="2"/>
      <c r="I2005" s="2"/>
      <c r="J2005" s="2"/>
      <c r="K2005" s="2"/>
      <c r="L2005" s="2"/>
      <c r="M2005" s="2"/>
      <c r="N2005" s="2"/>
      <c r="O2005" s="2"/>
      <c r="P2005" s="2"/>
      <c r="Q2005" s="2"/>
      <c r="R2005" s="2"/>
      <c r="S2005" s="2"/>
      <c r="T2005" s="2"/>
      <c r="U2005" s="2"/>
      <c r="V2005" s="2"/>
      <c r="W2005" s="2"/>
      <c r="X2005" s="2"/>
      <c r="Y2005" s="2"/>
      <c r="AB2005" s="2"/>
      <c r="AC2005" s="2"/>
      <c r="AD2005" s="2"/>
      <c r="AE2005" s="2"/>
      <c r="AF2005" s="2"/>
      <c r="AG2005" s="2"/>
      <c r="AH2005" s="2"/>
      <c r="AI2005" s="2"/>
      <c r="AJ2005" s="2"/>
      <c r="AK2005" s="2"/>
      <c r="BK2005" s="2"/>
      <c r="BL2005" s="2"/>
      <c r="BN2005" s="2"/>
      <c r="BO2005" s="2"/>
    </row>
    <row r="2006" ht="12.75" customHeight="1">
      <c r="D2006" s="2"/>
      <c r="G2006" s="2"/>
      <c r="I2006" s="2"/>
      <c r="J2006" s="2"/>
      <c r="K2006" s="2"/>
      <c r="L2006" s="2"/>
      <c r="M2006" s="2"/>
      <c r="N2006" s="2"/>
      <c r="O2006" s="2"/>
      <c r="P2006" s="2"/>
      <c r="Q2006" s="2"/>
      <c r="R2006" s="2"/>
      <c r="S2006" s="2"/>
      <c r="T2006" s="2"/>
      <c r="U2006" s="2"/>
      <c r="V2006" s="2"/>
      <c r="W2006" s="2"/>
      <c r="X2006" s="2"/>
      <c r="Y2006" s="2"/>
      <c r="AB2006" s="2"/>
      <c r="AC2006" s="2"/>
      <c r="AD2006" s="2"/>
      <c r="AE2006" s="2"/>
      <c r="AF2006" s="2"/>
      <c r="AG2006" s="2"/>
      <c r="AH2006" s="2"/>
      <c r="AI2006" s="2"/>
      <c r="AJ2006" s="2"/>
      <c r="AK2006" s="2"/>
      <c r="BK2006" s="2"/>
      <c r="BL2006" s="2"/>
      <c r="BN2006" s="2"/>
      <c r="BO2006" s="2"/>
    </row>
    <row r="2007" ht="12.75" customHeight="1">
      <c r="D2007" s="2"/>
      <c r="G2007" s="2"/>
      <c r="I2007" s="2"/>
      <c r="J2007" s="2"/>
      <c r="K2007" s="2"/>
      <c r="L2007" s="2"/>
      <c r="M2007" s="2"/>
      <c r="N2007" s="2"/>
      <c r="O2007" s="2"/>
      <c r="P2007" s="2"/>
      <c r="Q2007" s="2"/>
      <c r="R2007" s="2"/>
      <c r="S2007" s="2"/>
      <c r="T2007" s="2"/>
      <c r="U2007" s="2"/>
      <c r="V2007" s="2"/>
      <c r="W2007" s="2"/>
      <c r="X2007" s="2"/>
      <c r="Y2007" s="2"/>
      <c r="AB2007" s="2"/>
      <c r="AC2007" s="2"/>
      <c r="AD2007" s="2"/>
      <c r="AE2007" s="2"/>
      <c r="AF2007" s="2"/>
      <c r="AG2007" s="2"/>
      <c r="AH2007" s="2"/>
      <c r="AI2007" s="2"/>
      <c r="AJ2007" s="2"/>
      <c r="AK2007" s="2"/>
      <c r="BK2007" s="2"/>
      <c r="BL2007" s="2"/>
      <c r="BN2007" s="2"/>
      <c r="BO2007" s="2"/>
    </row>
    <row r="2008" ht="12.75" customHeight="1">
      <c r="D2008" s="2"/>
      <c r="G2008" s="2"/>
      <c r="I2008" s="2"/>
      <c r="J2008" s="2"/>
      <c r="K2008" s="2"/>
      <c r="L2008" s="2"/>
      <c r="M2008" s="2"/>
      <c r="N2008" s="2"/>
      <c r="O2008" s="2"/>
      <c r="P2008" s="2"/>
      <c r="Q2008" s="2"/>
      <c r="R2008" s="2"/>
      <c r="S2008" s="2"/>
      <c r="T2008" s="2"/>
      <c r="U2008" s="2"/>
      <c r="V2008" s="2"/>
      <c r="W2008" s="2"/>
      <c r="X2008" s="2"/>
      <c r="Y2008" s="2"/>
      <c r="AB2008" s="2"/>
      <c r="AC2008" s="2"/>
      <c r="AD2008" s="2"/>
      <c r="AE2008" s="2"/>
      <c r="AF2008" s="2"/>
      <c r="AG2008" s="2"/>
      <c r="AH2008" s="2"/>
      <c r="AI2008" s="2"/>
      <c r="AJ2008" s="2"/>
      <c r="AK2008" s="2"/>
      <c r="BK2008" s="2"/>
      <c r="BL2008" s="2"/>
      <c r="BN2008" s="2"/>
      <c r="BO2008" s="2"/>
    </row>
    <row r="2009" ht="12.75" customHeight="1">
      <c r="D2009" s="2"/>
      <c r="G2009" s="2"/>
      <c r="I2009" s="2"/>
      <c r="J2009" s="2"/>
      <c r="K2009" s="2"/>
      <c r="L2009" s="2"/>
      <c r="M2009" s="2"/>
      <c r="N2009" s="2"/>
      <c r="O2009" s="2"/>
      <c r="P2009" s="2"/>
      <c r="Q2009" s="2"/>
      <c r="R2009" s="2"/>
      <c r="S2009" s="2"/>
      <c r="T2009" s="2"/>
      <c r="U2009" s="2"/>
      <c r="V2009" s="2"/>
      <c r="W2009" s="2"/>
      <c r="X2009" s="2"/>
      <c r="Y2009" s="2"/>
      <c r="AB2009" s="2"/>
      <c r="AC2009" s="2"/>
      <c r="AD2009" s="2"/>
      <c r="AE2009" s="2"/>
      <c r="AF2009" s="2"/>
      <c r="AG2009" s="2"/>
      <c r="AH2009" s="2"/>
      <c r="AI2009" s="2"/>
      <c r="AJ2009" s="2"/>
      <c r="AK2009" s="2"/>
      <c r="BK2009" s="2"/>
      <c r="BL2009" s="2"/>
      <c r="BN2009" s="2"/>
      <c r="BO2009" s="2"/>
    </row>
    <row r="2010" ht="12.75" customHeight="1">
      <c r="D2010" s="2"/>
      <c r="G2010" s="2"/>
      <c r="I2010" s="2"/>
      <c r="J2010" s="2"/>
      <c r="K2010" s="2"/>
      <c r="L2010" s="2"/>
      <c r="M2010" s="2"/>
      <c r="N2010" s="2"/>
      <c r="O2010" s="2"/>
      <c r="P2010" s="2"/>
      <c r="Q2010" s="2"/>
      <c r="R2010" s="2"/>
      <c r="S2010" s="2"/>
      <c r="T2010" s="2"/>
      <c r="U2010" s="2"/>
      <c r="V2010" s="2"/>
      <c r="W2010" s="2"/>
      <c r="X2010" s="2"/>
      <c r="Y2010" s="2"/>
      <c r="AB2010" s="2"/>
      <c r="AC2010" s="2"/>
      <c r="AD2010" s="2"/>
      <c r="AE2010" s="2"/>
      <c r="AF2010" s="2"/>
      <c r="AG2010" s="2"/>
      <c r="AH2010" s="2"/>
      <c r="AI2010" s="2"/>
      <c r="AJ2010" s="2"/>
      <c r="AK2010" s="2"/>
      <c r="BK2010" s="2"/>
      <c r="BL2010" s="2"/>
      <c r="BN2010" s="2"/>
      <c r="BO2010" s="2"/>
    </row>
    <row r="2011" ht="12.75" customHeight="1">
      <c r="D2011" s="2"/>
      <c r="G2011" s="2"/>
      <c r="I2011" s="2"/>
      <c r="J2011" s="2"/>
      <c r="K2011" s="2"/>
      <c r="L2011" s="2"/>
      <c r="M2011" s="2"/>
      <c r="N2011" s="2"/>
      <c r="O2011" s="2"/>
      <c r="P2011" s="2"/>
      <c r="Q2011" s="2"/>
      <c r="R2011" s="2"/>
      <c r="S2011" s="2"/>
      <c r="T2011" s="2"/>
      <c r="U2011" s="2"/>
      <c r="V2011" s="2"/>
      <c r="W2011" s="2"/>
      <c r="X2011" s="2"/>
      <c r="Y2011" s="2"/>
      <c r="AB2011" s="2"/>
      <c r="AC2011" s="2"/>
      <c r="AD2011" s="2"/>
      <c r="AE2011" s="2"/>
      <c r="AF2011" s="2"/>
      <c r="AG2011" s="2"/>
      <c r="AH2011" s="2"/>
      <c r="AI2011" s="2"/>
      <c r="AJ2011" s="2"/>
      <c r="AK2011" s="2"/>
      <c r="BK2011" s="2"/>
      <c r="BL2011" s="2"/>
      <c r="BN2011" s="2"/>
      <c r="BO2011" s="2"/>
    </row>
    <row r="2012" ht="12.75" customHeight="1">
      <c r="D2012" s="2"/>
      <c r="G2012" s="2"/>
      <c r="I2012" s="2"/>
      <c r="J2012" s="2"/>
      <c r="K2012" s="2"/>
      <c r="L2012" s="2"/>
      <c r="M2012" s="2"/>
      <c r="N2012" s="2"/>
      <c r="O2012" s="2"/>
      <c r="P2012" s="2"/>
      <c r="Q2012" s="2"/>
      <c r="R2012" s="2"/>
      <c r="S2012" s="2"/>
      <c r="T2012" s="2"/>
      <c r="U2012" s="2"/>
      <c r="V2012" s="2"/>
      <c r="W2012" s="2"/>
      <c r="X2012" s="2"/>
      <c r="Y2012" s="2"/>
      <c r="AB2012" s="2"/>
      <c r="AC2012" s="2"/>
      <c r="AD2012" s="2"/>
      <c r="AE2012" s="2"/>
      <c r="AF2012" s="2"/>
      <c r="AG2012" s="2"/>
      <c r="AH2012" s="2"/>
      <c r="AI2012" s="2"/>
      <c r="AJ2012" s="2"/>
      <c r="AK2012" s="2"/>
      <c r="BK2012" s="2"/>
      <c r="BL2012" s="2"/>
      <c r="BN2012" s="2"/>
      <c r="BO2012" s="2"/>
    </row>
    <row r="2013" ht="12.75" customHeight="1">
      <c r="D2013" s="2"/>
      <c r="G2013" s="2"/>
      <c r="I2013" s="2"/>
      <c r="J2013" s="2"/>
      <c r="K2013" s="2"/>
      <c r="L2013" s="2"/>
      <c r="M2013" s="2"/>
      <c r="N2013" s="2"/>
      <c r="O2013" s="2"/>
      <c r="P2013" s="2"/>
      <c r="Q2013" s="2"/>
      <c r="R2013" s="2"/>
      <c r="S2013" s="2"/>
      <c r="T2013" s="2"/>
      <c r="U2013" s="2"/>
      <c r="V2013" s="2"/>
      <c r="W2013" s="2"/>
      <c r="X2013" s="2"/>
      <c r="Y2013" s="2"/>
      <c r="AB2013" s="2"/>
      <c r="AC2013" s="2"/>
      <c r="AD2013" s="2"/>
      <c r="AE2013" s="2"/>
      <c r="AF2013" s="2"/>
      <c r="AG2013" s="2"/>
      <c r="AH2013" s="2"/>
      <c r="AI2013" s="2"/>
      <c r="AJ2013" s="2"/>
      <c r="AK2013" s="2"/>
      <c r="BK2013" s="2"/>
      <c r="BL2013" s="2"/>
      <c r="BN2013" s="2"/>
      <c r="BO2013" s="2"/>
    </row>
    <row r="2014" ht="12.75" customHeight="1">
      <c r="D2014" s="2"/>
      <c r="G2014" s="2"/>
      <c r="I2014" s="2"/>
      <c r="J2014" s="2"/>
      <c r="K2014" s="2"/>
      <c r="L2014" s="2"/>
      <c r="M2014" s="2"/>
      <c r="N2014" s="2"/>
      <c r="O2014" s="2"/>
      <c r="P2014" s="2"/>
      <c r="Q2014" s="2"/>
      <c r="R2014" s="2"/>
      <c r="S2014" s="2"/>
      <c r="T2014" s="2"/>
      <c r="U2014" s="2"/>
      <c r="V2014" s="2"/>
      <c r="W2014" s="2"/>
      <c r="X2014" s="2"/>
      <c r="Y2014" s="2"/>
      <c r="AB2014" s="2"/>
      <c r="AC2014" s="2"/>
      <c r="AD2014" s="2"/>
      <c r="AE2014" s="2"/>
      <c r="AF2014" s="2"/>
      <c r="AG2014" s="2"/>
      <c r="AH2014" s="2"/>
      <c r="AI2014" s="2"/>
      <c r="AJ2014" s="2"/>
      <c r="AK2014" s="2"/>
      <c r="BK2014" s="2"/>
      <c r="BL2014" s="2"/>
      <c r="BN2014" s="2"/>
      <c r="BO2014" s="2"/>
    </row>
    <row r="2015" ht="12.75" customHeight="1">
      <c r="D2015" s="2"/>
      <c r="G2015" s="2"/>
      <c r="I2015" s="2"/>
      <c r="J2015" s="2"/>
      <c r="K2015" s="2"/>
      <c r="L2015" s="2"/>
      <c r="M2015" s="2"/>
      <c r="N2015" s="2"/>
      <c r="O2015" s="2"/>
      <c r="P2015" s="2"/>
      <c r="Q2015" s="2"/>
      <c r="R2015" s="2"/>
      <c r="S2015" s="2"/>
      <c r="T2015" s="2"/>
      <c r="U2015" s="2"/>
      <c r="V2015" s="2"/>
      <c r="W2015" s="2"/>
      <c r="X2015" s="2"/>
      <c r="Y2015" s="2"/>
      <c r="AB2015" s="2"/>
      <c r="AC2015" s="2"/>
      <c r="AD2015" s="2"/>
      <c r="AE2015" s="2"/>
      <c r="AF2015" s="2"/>
      <c r="AG2015" s="2"/>
      <c r="AH2015" s="2"/>
      <c r="AI2015" s="2"/>
      <c r="AJ2015" s="2"/>
      <c r="AK2015" s="2"/>
      <c r="BK2015" s="2"/>
      <c r="BL2015" s="2"/>
      <c r="BN2015" s="2"/>
      <c r="BO2015" s="2"/>
    </row>
    <row r="2016" ht="12.75" customHeight="1">
      <c r="D2016" s="2"/>
      <c r="G2016" s="2"/>
      <c r="I2016" s="2"/>
      <c r="J2016" s="2"/>
      <c r="K2016" s="2"/>
      <c r="L2016" s="2"/>
      <c r="M2016" s="2"/>
      <c r="N2016" s="2"/>
      <c r="O2016" s="2"/>
      <c r="P2016" s="2"/>
      <c r="Q2016" s="2"/>
      <c r="R2016" s="2"/>
      <c r="S2016" s="2"/>
      <c r="T2016" s="2"/>
      <c r="U2016" s="2"/>
      <c r="V2016" s="2"/>
      <c r="W2016" s="2"/>
      <c r="X2016" s="2"/>
      <c r="Y2016" s="2"/>
      <c r="AB2016" s="2"/>
      <c r="AC2016" s="2"/>
      <c r="AD2016" s="2"/>
      <c r="AE2016" s="2"/>
      <c r="AF2016" s="2"/>
      <c r="AG2016" s="2"/>
      <c r="AH2016" s="2"/>
      <c r="AI2016" s="2"/>
      <c r="AJ2016" s="2"/>
      <c r="AK2016" s="2"/>
      <c r="BK2016" s="2"/>
      <c r="BL2016" s="2"/>
      <c r="BN2016" s="2"/>
      <c r="BO2016" s="2"/>
    </row>
    <row r="2017" ht="12.75" customHeight="1">
      <c r="D2017" s="2"/>
      <c r="G2017" s="2"/>
      <c r="I2017" s="2"/>
      <c r="J2017" s="2"/>
      <c r="K2017" s="2"/>
      <c r="L2017" s="2"/>
      <c r="M2017" s="2"/>
      <c r="N2017" s="2"/>
      <c r="O2017" s="2"/>
      <c r="P2017" s="2"/>
      <c r="Q2017" s="2"/>
      <c r="R2017" s="2"/>
      <c r="S2017" s="2"/>
      <c r="T2017" s="2"/>
      <c r="U2017" s="2"/>
      <c r="V2017" s="2"/>
      <c r="W2017" s="2"/>
      <c r="X2017" s="2"/>
      <c r="Y2017" s="2"/>
      <c r="AB2017" s="2"/>
      <c r="AC2017" s="2"/>
      <c r="AD2017" s="2"/>
      <c r="AE2017" s="2"/>
      <c r="AF2017" s="2"/>
      <c r="AG2017" s="2"/>
      <c r="AH2017" s="2"/>
      <c r="AI2017" s="2"/>
      <c r="AJ2017" s="2"/>
      <c r="AK2017" s="2"/>
      <c r="BK2017" s="2"/>
      <c r="BL2017" s="2"/>
      <c r="BN2017" s="2"/>
      <c r="BO2017" s="2"/>
    </row>
    <row r="2018" ht="12.75" customHeight="1">
      <c r="D2018" s="2"/>
      <c r="G2018" s="2"/>
      <c r="I2018" s="2"/>
      <c r="J2018" s="2"/>
      <c r="K2018" s="2"/>
      <c r="L2018" s="2"/>
      <c r="M2018" s="2"/>
      <c r="N2018" s="2"/>
      <c r="O2018" s="2"/>
      <c r="P2018" s="2"/>
      <c r="Q2018" s="2"/>
      <c r="R2018" s="2"/>
      <c r="S2018" s="2"/>
      <c r="T2018" s="2"/>
      <c r="U2018" s="2"/>
      <c r="V2018" s="2"/>
      <c r="W2018" s="2"/>
      <c r="X2018" s="2"/>
      <c r="Y2018" s="2"/>
      <c r="AB2018" s="2"/>
      <c r="AC2018" s="2"/>
      <c r="AD2018" s="2"/>
      <c r="AE2018" s="2"/>
      <c r="AF2018" s="2"/>
      <c r="AG2018" s="2"/>
      <c r="AH2018" s="2"/>
      <c r="AI2018" s="2"/>
      <c r="AJ2018" s="2"/>
      <c r="AK2018" s="2"/>
      <c r="BK2018" s="2"/>
      <c r="BL2018" s="2"/>
      <c r="BN2018" s="2"/>
      <c r="BO2018" s="2"/>
    </row>
    <row r="2019" ht="12.75" customHeight="1">
      <c r="D2019" s="2"/>
      <c r="G2019" s="2"/>
      <c r="I2019" s="2"/>
      <c r="J2019" s="2"/>
      <c r="K2019" s="2"/>
      <c r="L2019" s="2"/>
      <c r="M2019" s="2"/>
      <c r="N2019" s="2"/>
      <c r="O2019" s="2"/>
      <c r="P2019" s="2"/>
      <c r="Q2019" s="2"/>
      <c r="R2019" s="2"/>
      <c r="S2019" s="2"/>
      <c r="T2019" s="2"/>
      <c r="U2019" s="2"/>
      <c r="V2019" s="2"/>
      <c r="W2019" s="2"/>
      <c r="X2019" s="2"/>
      <c r="Y2019" s="2"/>
      <c r="AB2019" s="2"/>
      <c r="AC2019" s="2"/>
      <c r="AD2019" s="2"/>
      <c r="AE2019" s="2"/>
      <c r="AF2019" s="2"/>
      <c r="AG2019" s="2"/>
      <c r="AH2019" s="2"/>
      <c r="AI2019" s="2"/>
      <c r="AJ2019" s="2"/>
      <c r="AK2019" s="2"/>
      <c r="BK2019" s="2"/>
      <c r="BL2019" s="2"/>
      <c r="BN2019" s="2"/>
      <c r="BO2019" s="2"/>
    </row>
    <row r="2020" ht="12.75" customHeight="1">
      <c r="D2020" s="2"/>
      <c r="G2020" s="2"/>
      <c r="I2020" s="2"/>
      <c r="J2020" s="2"/>
      <c r="K2020" s="2"/>
      <c r="L2020" s="2"/>
      <c r="M2020" s="2"/>
      <c r="N2020" s="2"/>
      <c r="O2020" s="2"/>
      <c r="P2020" s="2"/>
      <c r="Q2020" s="2"/>
      <c r="R2020" s="2"/>
      <c r="S2020" s="2"/>
      <c r="T2020" s="2"/>
      <c r="U2020" s="2"/>
      <c r="V2020" s="2"/>
      <c r="W2020" s="2"/>
      <c r="X2020" s="2"/>
      <c r="Y2020" s="2"/>
      <c r="AB2020" s="2"/>
      <c r="AC2020" s="2"/>
      <c r="AD2020" s="2"/>
      <c r="AE2020" s="2"/>
      <c r="AF2020" s="2"/>
      <c r="AG2020" s="2"/>
      <c r="AH2020" s="2"/>
      <c r="AI2020" s="2"/>
      <c r="AJ2020" s="2"/>
      <c r="AK2020" s="2"/>
      <c r="BK2020" s="2"/>
      <c r="BL2020" s="2"/>
      <c r="BN2020" s="2"/>
      <c r="BO2020" s="2"/>
    </row>
    <row r="2021" ht="12.75" customHeight="1">
      <c r="D2021" s="2"/>
      <c r="G2021" s="2"/>
      <c r="I2021" s="2"/>
      <c r="J2021" s="2"/>
      <c r="K2021" s="2"/>
      <c r="L2021" s="2"/>
      <c r="M2021" s="2"/>
      <c r="N2021" s="2"/>
      <c r="O2021" s="2"/>
      <c r="P2021" s="2"/>
      <c r="Q2021" s="2"/>
      <c r="R2021" s="2"/>
      <c r="S2021" s="2"/>
      <c r="T2021" s="2"/>
      <c r="U2021" s="2"/>
      <c r="V2021" s="2"/>
      <c r="W2021" s="2"/>
      <c r="X2021" s="2"/>
      <c r="Y2021" s="2"/>
      <c r="AB2021" s="2"/>
      <c r="AC2021" s="2"/>
      <c r="AD2021" s="2"/>
      <c r="AE2021" s="2"/>
      <c r="AF2021" s="2"/>
      <c r="AG2021" s="2"/>
      <c r="AH2021" s="2"/>
      <c r="AI2021" s="2"/>
      <c r="AJ2021" s="2"/>
      <c r="AK2021" s="2"/>
      <c r="BK2021" s="2"/>
      <c r="BL2021" s="2"/>
      <c r="BN2021" s="2"/>
      <c r="BO2021" s="2"/>
    </row>
    <row r="2022" ht="12.75" customHeight="1">
      <c r="D2022" s="2"/>
      <c r="G2022" s="2"/>
      <c r="I2022" s="2"/>
      <c r="J2022" s="2"/>
      <c r="K2022" s="2"/>
      <c r="L2022" s="2"/>
      <c r="M2022" s="2"/>
      <c r="N2022" s="2"/>
      <c r="O2022" s="2"/>
      <c r="P2022" s="2"/>
      <c r="Q2022" s="2"/>
      <c r="R2022" s="2"/>
      <c r="S2022" s="2"/>
      <c r="T2022" s="2"/>
      <c r="U2022" s="2"/>
      <c r="V2022" s="2"/>
      <c r="W2022" s="2"/>
      <c r="X2022" s="2"/>
      <c r="Y2022" s="2"/>
      <c r="AB2022" s="2"/>
      <c r="AC2022" s="2"/>
      <c r="AD2022" s="2"/>
      <c r="AE2022" s="2"/>
      <c r="AF2022" s="2"/>
      <c r="AG2022" s="2"/>
      <c r="AH2022" s="2"/>
      <c r="AI2022" s="2"/>
      <c r="AJ2022" s="2"/>
      <c r="AK2022" s="2"/>
      <c r="BK2022" s="2"/>
      <c r="BL2022" s="2"/>
      <c r="BN2022" s="2"/>
      <c r="BO2022" s="2"/>
    </row>
    <row r="2023" ht="12.75" customHeight="1">
      <c r="D2023" s="2"/>
      <c r="G2023" s="2"/>
      <c r="I2023" s="2"/>
      <c r="J2023" s="2"/>
      <c r="K2023" s="2"/>
      <c r="L2023" s="2"/>
      <c r="M2023" s="2"/>
      <c r="N2023" s="2"/>
      <c r="O2023" s="2"/>
      <c r="P2023" s="2"/>
      <c r="Q2023" s="2"/>
      <c r="R2023" s="2"/>
      <c r="S2023" s="2"/>
      <c r="T2023" s="2"/>
      <c r="U2023" s="2"/>
      <c r="V2023" s="2"/>
      <c r="W2023" s="2"/>
      <c r="X2023" s="2"/>
      <c r="Y2023" s="2"/>
      <c r="AB2023" s="2"/>
      <c r="AC2023" s="2"/>
      <c r="AD2023" s="2"/>
      <c r="AE2023" s="2"/>
      <c r="AF2023" s="2"/>
      <c r="AG2023" s="2"/>
      <c r="AH2023" s="2"/>
      <c r="AI2023" s="2"/>
      <c r="AJ2023" s="2"/>
      <c r="AK2023" s="2"/>
      <c r="BK2023" s="2"/>
      <c r="BL2023" s="2"/>
      <c r="BN2023" s="2"/>
      <c r="BO2023" s="2"/>
    </row>
    <row r="2024" ht="12.75" customHeight="1">
      <c r="D2024" s="2"/>
      <c r="G2024" s="2"/>
      <c r="I2024" s="2"/>
      <c r="J2024" s="2"/>
      <c r="K2024" s="2"/>
      <c r="L2024" s="2"/>
      <c r="M2024" s="2"/>
      <c r="N2024" s="2"/>
      <c r="O2024" s="2"/>
      <c r="P2024" s="2"/>
      <c r="Q2024" s="2"/>
      <c r="R2024" s="2"/>
      <c r="S2024" s="2"/>
      <c r="T2024" s="2"/>
      <c r="U2024" s="2"/>
      <c r="V2024" s="2"/>
      <c r="W2024" s="2"/>
      <c r="X2024" s="2"/>
      <c r="Y2024" s="2"/>
      <c r="AB2024" s="2"/>
      <c r="AC2024" s="2"/>
      <c r="AD2024" s="2"/>
      <c r="AE2024" s="2"/>
      <c r="AF2024" s="2"/>
      <c r="AG2024" s="2"/>
      <c r="AH2024" s="2"/>
      <c r="AI2024" s="2"/>
      <c r="AJ2024" s="2"/>
      <c r="AK2024" s="2"/>
      <c r="BK2024" s="2"/>
      <c r="BL2024" s="2"/>
      <c r="BN2024" s="2"/>
      <c r="BO2024" s="2"/>
    </row>
    <row r="2025" ht="12.75" customHeight="1">
      <c r="D2025" s="2"/>
      <c r="G2025" s="2"/>
      <c r="I2025" s="2"/>
      <c r="J2025" s="2"/>
      <c r="K2025" s="2"/>
      <c r="L2025" s="2"/>
      <c r="M2025" s="2"/>
      <c r="N2025" s="2"/>
      <c r="O2025" s="2"/>
      <c r="P2025" s="2"/>
      <c r="Q2025" s="2"/>
      <c r="R2025" s="2"/>
      <c r="S2025" s="2"/>
      <c r="T2025" s="2"/>
      <c r="U2025" s="2"/>
      <c r="V2025" s="2"/>
      <c r="W2025" s="2"/>
      <c r="X2025" s="2"/>
      <c r="Y2025" s="2"/>
      <c r="AB2025" s="2"/>
      <c r="AC2025" s="2"/>
      <c r="AD2025" s="2"/>
      <c r="AE2025" s="2"/>
      <c r="AF2025" s="2"/>
      <c r="AG2025" s="2"/>
      <c r="AH2025" s="2"/>
      <c r="AI2025" s="2"/>
      <c r="AJ2025" s="2"/>
      <c r="AK2025" s="2"/>
      <c r="BK2025" s="2"/>
      <c r="BL2025" s="2"/>
      <c r="BN2025" s="2"/>
      <c r="BO2025" s="2"/>
    </row>
    <row r="2026" ht="12.75" customHeight="1">
      <c r="D2026" s="2"/>
      <c r="G2026" s="2"/>
      <c r="I2026" s="2"/>
      <c r="J2026" s="2"/>
      <c r="K2026" s="2"/>
      <c r="L2026" s="2"/>
      <c r="M2026" s="2"/>
      <c r="N2026" s="2"/>
      <c r="O2026" s="2"/>
      <c r="P2026" s="2"/>
      <c r="Q2026" s="2"/>
      <c r="R2026" s="2"/>
      <c r="S2026" s="2"/>
      <c r="T2026" s="2"/>
      <c r="U2026" s="2"/>
      <c r="V2026" s="2"/>
      <c r="W2026" s="2"/>
      <c r="X2026" s="2"/>
      <c r="Y2026" s="2"/>
      <c r="AB2026" s="2"/>
      <c r="AC2026" s="2"/>
      <c r="AD2026" s="2"/>
      <c r="AE2026" s="2"/>
      <c r="AF2026" s="2"/>
      <c r="AG2026" s="2"/>
      <c r="AH2026" s="2"/>
      <c r="AI2026" s="2"/>
      <c r="AJ2026" s="2"/>
      <c r="AK2026" s="2"/>
      <c r="BK2026" s="2"/>
      <c r="BL2026" s="2"/>
      <c r="BN2026" s="2"/>
      <c r="BO2026" s="2"/>
    </row>
    <row r="2027" ht="12.75" customHeight="1">
      <c r="D2027" s="2"/>
      <c r="G2027" s="2"/>
      <c r="I2027" s="2"/>
      <c r="J2027" s="2"/>
      <c r="K2027" s="2"/>
      <c r="L2027" s="2"/>
      <c r="M2027" s="2"/>
      <c r="N2027" s="2"/>
      <c r="O2027" s="2"/>
      <c r="P2027" s="2"/>
      <c r="Q2027" s="2"/>
      <c r="R2027" s="2"/>
      <c r="S2027" s="2"/>
      <c r="T2027" s="2"/>
      <c r="U2027" s="2"/>
      <c r="V2027" s="2"/>
      <c r="W2027" s="2"/>
      <c r="X2027" s="2"/>
      <c r="Y2027" s="2"/>
      <c r="AB2027" s="2"/>
      <c r="AC2027" s="2"/>
      <c r="AD2027" s="2"/>
      <c r="AE2027" s="2"/>
      <c r="AF2027" s="2"/>
      <c r="AG2027" s="2"/>
      <c r="AH2027" s="2"/>
      <c r="AI2027" s="2"/>
      <c r="AJ2027" s="2"/>
      <c r="AK2027" s="2"/>
      <c r="BK2027" s="2"/>
      <c r="BL2027" s="2"/>
      <c r="BN2027" s="2"/>
      <c r="BO2027" s="2"/>
    </row>
    <row r="2028" ht="12.75" customHeight="1">
      <c r="D2028" s="2"/>
      <c r="G2028" s="2"/>
      <c r="I2028" s="2"/>
      <c r="J2028" s="2"/>
      <c r="K2028" s="2"/>
      <c r="L2028" s="2"/>
      <c r="M2028" s="2"/>
      <c r="N2028" s="2"/>
      <c r="O2028" s="2"/>
      <c r="P2028" s="2"/>
      <c r="Q2028" s="2"/>
      <c r="R2028" s="2"/>
      <c r="S2028" s="2"/>
      <c r="T2028" s="2"/>
      <c r="U2028" s="2"/>
      <c r="V2028" s="2"/>
      <c r="W2028" s="2"/>
      <c r="X2028" s="2"/>
      <c r="Y2028" s="2"/>
      <c r="AB2028" s="2"/>
      <c r="AC2028" s="2"/>
      <c r="AD2028" s="2"/>
      <c r="AE2028" s="2"/>
      <c r="AF2028" s="2"/>
      <c r="AG2028" s="2"/>
      <c r="AH2028" s="2"/>
      <c r="AI2028" s="2"/>
      <c r="AJ2028" s="2"/>
      <c r="AK2028" s="2"/>
      <c r="BK2028" s="2"/>
      <c r="BL2028" s="2"/>
      <c r="BN2028" s="2"/>
      <c r="BO2028" s="2"/>
    </row>
    <row r="2029" ht="12.75" customHeight="1">
      <c r="D2029" s="2"/>
      <c r="G2029" s="2"/>
      <c r="I2029" s="2"/>
      <c r="J2029" s="2"/>
      <c r="K2029" s="2"/>
      <c r="L2029" s="2"/>
      <c r="M2029" s="2"/>
      <c r="N2029" s="2"/>
      <c r="O2029" s="2"/>
      <c r="P2029" s="2"/>
      <c r="Q2029" s="2"/>
      <c r="R2029" s="2"/>
      <c r="S2029" s="2"/>
      <c r="T2029" s="2"/>
      <c r="U2029" s="2"/>
      <c r="V2029" s="2"/>
      <c r="W2029" s="2"/>
      <c r="X2029" s="2"/>
      <c r="Y2029" s="2"/>
      <c r="AB2029" s="2"/>
      <c r="AC2029" s="2"/>
      <c r="AD2029" s="2"/>
      <c r="AE2029" s="2"/>
      <c r="AF2029" s="2"/>
      <c r="AG2029" s="2"/>
      <c r="AH2029" s="2"/>
      <c r="AI2029" s="2"/>
      <c r="AJ2029" s="2"/>
      <c r="AK2029" s="2"/>
      <c r="BK2029" s="2"/>
      <c r="BL2029" s="2"/>
      <c r="BN2029" s="2"/>
      <c r="BO2029" s="2"/>
    </row>
    <row r="2030" ht="12.75" customHeight="1">
      <c r="D2030" s="2"/>
      <c r="G2030" s="2"/>
      <c r="I2030" s="2"/>
      <c r="J2030" s="2"/>
      <c r="K2030" s="2"/>
      <c r="L2030" s="2"/>
      <c r="M2030" s="2"/>
      <c r="N2030" s="2"/>
      <c r="O2030" s="2"/>
      <c r="P2030" s="2"/>
      <c r="Q2030" s="2"/>
      <c r="R2030" s="2"/>
      <c r="S2030" s="2"/>
      <c r="T2030" s="2"/>
      <c r="U2030" s="2"/>
      <c r="V2030" s="2"/>
      <c r="W2030" s="2"/>
      <c r="X2030" s="2"/>
      <c r="Y2030" s="2"/>
      <c r="AB2030" s="2"/>
      <c r="AC2030" s="2"/>
      <c r="AD2030" s="2"/>
      <c r="AE2030" s="2"/>
      <c r="AF2030" s="2"/>
      <c r="AG2030" s="2"/>
      <c r="AH2030" s="2"/>
      <c r="AI2030" s="2"/>
      <c r="AJ2030" s="2"/>
      <c r="AK2030" s="2"/>
      <c r="BK2030" s="2"/>
      <c r="BL2030" s="2"/>
      <c r="BN2030" s="2"/>
      <c r="BO2030" s="2"/>
    </row>
    <row r="2031" ht="12.75" customHeight="1">
      <c r="D2031" s="2"/>
      <c r="G2031" s="2"/>
      <c r="I2031" s="2"/>
      <c r="J2031" s="2"/>
      <c r="K2031" s="2"/>
      <c r="L2031" s="2"/>
      <c r="M2031" s="2"/>
      <c r="N2031" s="2"/>
      <c r="O2031" s="2"/>
      <c r="P2031" s="2"/>
      <c r="Q2031" s="2"/>
      <c r="R2031" s="2"/>
      <c r="S2031" s="2"/>
      <c r="T2031" s="2"/>
      <c r="U2031" s="2"/>
      <c r="V2031" s="2"/>
      <c r="W2031" s="2"/>
      <c r="X2031" s="2"/>
      <c r="Y2031" s="2"/>
      <c r="AB2031" s="2"/>
      <c r="AC2031" s="2"/>
      <c r="AD2031" s="2"/>
      <c r="AE2031" s="2"/>
      <c r="AF2031" s="2"/>
      <c r="AG2031" s="2"/>
      <c r="AH2031" s="2"/>
      <c r="AI2031" s="2"/>
      <c r="AJ2031" s="2"/>
      <c r="AK2031" s="2"/>
      <c r="BK2031" s="2"/>
      <c r="BL2031" s="2"/>
      <c r="BN2031" s="2"/>
      <c r="BO2031" s="2"/>
    </row>
    <row r="2032" ht="12.75" customHeight="1">
      <c r="D2032" s="2"/>
      <c r="G2032" s="2"/>
      <c r="I2032" s="2"/>
      <c r="J2032" s="2"/>
      <c r="K2032" s="2"/>
      <c r="L2032" s="2"/>
      <c r="M2032" s="2"/>
      <c r="N2032" s="2"/>
      <c r="O2032" s="2"/>
      <c r="P2032" s="2"/>
      <c r="Q2032" s="2"/>
      <c r="R2032" s="2"/>
      <c r="S2032" s="2"/>
      <c r="T2032" s="2"/>
      <c r="U2032" s="2"/>
      <c r="V2032" s="2"/>
      <c r="W2032" s="2"/>
      <c r="X2032" s="2"/>
      <c r="Y2032" s="2"/>
      <c r="AB2032" s="2"/>
      <c r="AC2032" s="2"/>
      <c r="AD2032" s="2"/>
      <c r="AE2032" s="2"/>
      <c r="AF2032" s="2"/>
      <c r="AG2032" s="2"/>
      <c r="AH2032" s="2"/>
      <c r="AI2032" s="2"/>
      <c r="AJ2032" s="2"/>
      <c r="AK2032" s="2"/>
      <c r="BK2032" s="2"/>
      <c r="BL2032" s="2"/>
      <c r="BN2032" s="2"/>
      <c r="BO2032" s="2"/>
    </row>
    <row r="2033" ht="12.75" customHeight="1">
      <c r="D2033" s="2"/>
      <c r="G2033" s="2"/>
      <c r="I2033" s="2"/>
      <c r="J2033" s="2"/>
      <c r="K2033" s="2"/>
      <c r="L2033" s="2"/>
      <c r="M2033" s="2"/>
      <c r="N2033" s="2"/>
      <c r="O2033" s="2"/>
      <c r="P2033" s="2"/>
      <c r="Q2033" s="2"/>
      <c r="R2033" s="2"/>
      <c r="S2033" s="2"/>
      <c r="T2033" s="2"/>
      <c r="U2033" s="2"/>
      <c r="V2033" s="2"/>
      <c r="W2033" s="2"/>
      <c r="X2033" s="2"/>
      <c r="Y2033" s="2"/>
      <c r="AB2033" s="2"/>
      <c r="AC2033" s="2"/>
      <c r="AD2033" s="2"/>
      <c r="AE2033" s="2"/>
      <c r="AF2033" s="2"/>
      <c r="AG2033" s="2"/>
      <c r="AH2033" s="2"/>
      <c r="AI2033" s="2"/>
      <c r="AJ2033" s="2"/>
      <c r="AK2033" s="2"/>
      <c r="BK2033" s="2"/>
      <c r="BL2033" s="2"/>
      <c r="BN2033" s="2"/>
      <c r="BO2033" s="2"/>
    </row>
    <row r="2034" ht="12.75" customHeight="1">
      <c r="D2034" s="2"/>
      <c r="G2034" s="2"/>
      <c r="I2034" s="2"/>
      <c r="J2034" s="2"/>
      <c r="K2034" s="2"/>
      <c r="L2034" s="2"/>
      <c r="M2034" s="2"/>
      <c r="N2034" s="2"/>
      <c r="O2034" s="2"/>
      <c r="P2034" s="2"/>
      <c r="Q2034" s="2"/>
      <c r="R2034" s="2"/>
      <c r="S2034" s="2"/>
      <c r="T2034" s="2"/>
      <c r="U2034" s="2"/>
      <c r="V2034" s="2"/>
      <c r="W2034" s="2"/>
      <c r="X2034" s="2"/>
      <c r="Y2034" s="2"/>
      <c r="AB2034" s="2"/>
      <c r="AC2034" s="2"/>
      <c r="AD2034" s="2"/>
      <c r="AE2034" s="2"/>
      <c r="AF2034" s="2"/>
      <c r="AG2034" s="2"/>
      <c r="AH2034" s="2"/>
      <c r="AI2034" s="2"/>
      <c r="AJ2034" s="2"/>
      <c r="AK2034" s="2"/>
      <c r="BK2034" s="2"/>
      <c r="BL2034" s="2"/>
      <c r="BN2034" s="2"/>
      <c r="BO2034" s="2"/>
    </row>
    <row r="2035" ht="12.75" customHeight="1">
      <c r="D2035" s="2"/>
      <c r="G2035" s="2"/>
      <c r="I2035" s="2"/>
      <c r="J2035" s="2"/>
      <c r="K2035" s="2"/>
      <c r="L2035" s="2"/>
      <c r="M2035" s="2"/>
      <c r="N2035" s="2"/>
      <c r="O2035" s="2"/>
      <c r="P2035" s="2"/>
      <c r="Q2035" s="2"/>
      <c r="R2035" s="2"/>
      <c r="S2035" s="2"/>
      <c r="T2035" s="2"/>
      <c r="U2035" s="2"/>
      <c r="V2035" s="2"/>
      <c r="W2035" s="2"/>
      <c r="X2035" s="2"/>
      <c r="Y2035" s="2"/>
      <c r="AB2035" s="2"/>
      <c r="AC2035" s="2"/>
      <c r="AD2035" s="2"/>
      <c r="AE2035" s="2"/>
      <c r="AF2035" s="2"/>
      <c r="AG2035" s="2"/>
      <c r="AH2035" s="2"/>
      <c r="AI2035" s="2"/>
      <c r="AJ2035" s="2"/>
      <c r="AK2035" s="2"/>
      <c r="BK2035" s="2"/>
      <c r="BL2035" s="2"/>
      <c r="BN2035" s="2"/>
      <c r="BO2035" s="2"/>
    </row>
    <row r="2036" ht="12.75" customHeight="1">
      <c r="D2036" s="2"/>
      <c r="G2036" s="2"/>
      <c r="I2036" s="2"/>
      <c r="J2036" s="2"/>
      <c r="K2036" s="2"/>
      <c r="L2036" s="2"/>
      <c r="M2036" s="2"/>
      <c r="N2036" s="2"/>
      <c r="O2036" s="2"/>
      <c r="P2036" s="2"/>
      <c r="Q2036" s="2"/>
      <c r="R2036" s="2"/>
      <c r="S2036" s="2"/>
      <c r="T2036" s="2"/>
      <c r="U2036" s="2"/>
      <c r="V2036" s="2"/>
      <c r="W2036" s="2"/>
      <c r="X2036" s="2"/>
      <c r="Y2036" s="2"/>
      <c r="AB2036" s="2"/>
      <c r="AC2036" s="2"/>
      <c r="AD2036" s="2"/>
      <c r="AE2036" s="2"/>
      <c r="AF2036" s="2"/>
      <c r="AG2036" s="2"/>
      <c r="AH2036" s="2"/>
      <c r="AI2036" s="2"/>
      <c r="AJ2036" s="2"/>
      <c r="AK2036" s="2"/>
      <c r="BK2036" s="2"/>
      <c r="BL2036" s="2"/>
      <c r="BN2036" s="2"/>
      <c r="BO2036" s="2"/>
    </row>
    <row r="2037" ht="12.75" customHeight="1">
      <c r="D2037" s="2"/>
      <c r="G2037" s="2"/>
      <c r="I2037" s="2"/>
      <c r="J2037" s="2"/>
      <c r="K2037" s="2"/>
      <c r="L2037" s="2"/>
      <c r="M2037" s="2"/>
      <c r="N2037" s="2"/>
      <c r="O2037" s="2"/>
      <c r="P2037" s="2"/>
      <c r="Q2037" s="2"/>
      <c r="R2037" s="2"/>
      <c r="S2037" s="2"/>
      <c r="T2037" s="2"/>
      <c r="U2037" s="2"/>
      <c r="V2037" s="2"/>
      <c r="W2037" s="2"/>
      <c r="X2037" s="2"/>
      <c r="Y2037" s="2"/>
      <c r="AB2037" s="2"/>
      <c r="AC2037" s="2"/>
      <c r="AD2037" s="2"/>
      <c r="AE2037" s="2"/>
      <c r="AF2037" s="2"/>
      <c r="AG2037" s="2"/>
      <c r="AH2037" s="2"/>
      <c r="AI2037" s="2"/>
      <c r="AJ2037" s="2"/>
      <c r="AK2037" s="2"/>
      <c r="BK2037" s="2"/>
      <c r="BL2037" s="2"/>
      <c r="BN2037" s="2"/>
      <c r="BO2037" s="2"/>
    </row>
    <row r="2038" ht="12.75" customHeight="1">
      <c r="D2038" s="2"/>
      <c r="G2038" s="2"/>
      <c r="I2038" s="2"/>
      <c r="J2038" s="2"/>
      <c r="K2038" s="2"/>
      <c r="L2038" s="2"/>
      <c r="M2038" s="2"/>
      <c r="N2038" s="2"/>
      <c r="O2038" s="2"/>
      <c r="P2038" s="2"/>
      <c r="Q2038" s="2"/>
      <c r="R2038" s="2"/>
      <c r="S2038" s="2"/>
      <c r="T2038" s="2"/>
      <c r="U2038" s="2"/>
      <c r="V2038" s="2"/>
      <c r="W2038" s="2"/>
      <c r="X2038" s="2"/>
      <c r="Y2038" s="2"/>
      <c r="AB2038" s="2"/>
      <c r="AC2038" s="2"/>
      <c r="AD2038" s="2"/>
      <c r="AE2038" s="2"/>
      <c r="AF2038" s="2"/>
      <c r="AG2038" s="2"/>
      <c r="AH2038" s="2"/>
      <c r="AI2038" s="2"/>
      <c r="AJ2038" s="2"/>
      <c r="AK2038" s="2"/>
      <c r="BK2038" s="2"/>
      <c r="BL2038" s="2"/>
      <c r="BN2038" s="2"/>
      <c r="BO2038" s="2"/>
    </row>
    <row r="2039" ht="12.75" customHeight="1">
      <c r="D2039" s="2"/>
      <c r="G2039" s="2"/>
      <c r="I2039" s="2"/>
      <c r="J2039" s="2"/>
      <c r="K2039" s="2"/>
      <c r="L2039" s="2"/>
      <c r="M2039" s="2"/>
      <c r="N2039" s="2"/>
      <c r="O2039" s="2"/>
      <c r="P2039" s="2"/>
      <c r="Q2039" s="2"/>
      <c r="R2039" s="2"/>
      <c r="S2039" s="2"/>
      <c r="T2039" s="2"/>
      <c r="U2039" s="2"/>
      <c r="V2039" s="2"/>
      <c r="W2039" s="2"/>
      <c r="X2039" s="2"/>
      <c r="Y2039" s="2"/>
      <c r="AB2039" s="2"/>
      <c r="AC2039" s="2"/>
      <c r="AD2039" s="2"/>
      <c r="AE2039" s="2"/>
      <c r="AF2039" s="2"/>
      <c r="AG2039" s="2"/>
      <c r="AH2039" s="2"/>
      <c r="AI2039" s="2"/>
      <c r="AJ2039" s="2"/>
      <c r="AK2039" s="2"/>
      <c r="BK2039" s="2"/>
      <c r="BL2039" s="2"/>
      <c r="BN2039" s="2"/>
      <c r="BO2039" s="2"/>
    </row>
    <row r="2040" ht="12.75" customHeight="1">
      <c r="D2040" s="2"/>
      <c r="G2040" s="2"/>
      <c r="I2040" s="2"/>
      <c r="J2040" s="2"/>
      <c r="K2040" s="2"/>
      <c r="L2040" s="2"/>
      <c r="M2040" s="2"/>
      <c r="N2040" s="2"/>
      <c r="O2040" s="2"/>
      <c r="P2040" s="2"/>
      <c r="Q2040" s="2"/>
      <c r="R2040" s="2"/>
      <c r="S2040" s="2"/>
      <c r="T2040" s="2"/>
      <c r="U2040" s="2"/>
      <c r="V2040" s="2"/>
      <c r="W2040" s="2"/>
      <c r="X2040" s="2"/>
      <c r="Y2040" s="2"/>
      <c r="AB2040" s="2"/>
      <c r="AC2040" s="2"/>
      <c r="AD2040" s="2"/>
      <c r="AE2040" s="2"/>
      <c r="AF2040" s="2"/>
      <c r="AG2040" s="2"/>
      <c r="AH2040" s="2"/>
      <c r="AI2040" s="2"/>
      <c r="AJ2040" s="2"/>
      <c r="AK2040" s="2"/>
      <c r="BK2040" s="2"/>
      <c r="BL2040" s="2"/>
      <c r="BN2040" s="2"/>
      <c r="BO2040" s="2"/>
    </row>
    <row r="2041" ht="12.75" customHeight="1">
      <c r="D2041" s="2"/>
      <c r="G2041" s="2"/>
      <c r="I2041" s="2"/>
      <c r="J2041" s="2"/>
      <c r="K2041" s="2"/>
      <c r="L2041" s="2"/>
      <c r="M2041" s="2"/>
      <c r="N2041" s="2"/>
      <c r="O2041" s="2"/>
      <c r="P2041" s="2"/>
      <c r="Q2041" s="2"/>
      <c r="R2041" s="2"/>
      <c r="S2041" s="2"/>
      <c r="T2041" s="2"/>
      <c r="U2041" s="2"/>
      <c r="V2041" s="2"/>
      <c r="W2041" s="2"/>
      <c r="X2041" s="2"/>
      <c r="Y2041" s="2"/>
      <c r="AB2041" s="2"/>
      <c r="AC2041" s="2"/>
      <c r="AD2041" s="2"/>
      <c r="AE2041" s="2"/>
      <c r="AF2041" s="2"/>
      <c r="AG2041" s="2"/>
      <c r="AH2041" s="2"/>
      <c r="AI2041" s="2"/>
      <c r="AJ2041" s="2"/>
      <c r="AK2041" s="2"/>
      <c r="BK2041" s="2"/>
      <c r="BL2041" s="2"/>
      <c r="BN2041" s="2"/>
      <c r="BO2041" s="2"/>
    </row>
    <row r="2042" ht="12.75" customHeight="1">
      <c r="D2042" s="2"/>
      <c r="G2042" s="2"/>
      <c r="I2042" s="2"/>
      <c r="J2042" s="2"/>
      <c r="K2042" s="2"/>
      <c r="L2042" s="2"/>
      <c r="M2042" s="2"/>
      <c r="N2042" s="2"/>
      <c r="O2042" s="2"/>
      <c r="P2042" s="2"/>
      <c r="Q2042" s="2"/>
      <c r="R2042" s="2"/>
      <c r="S2042" s="2"/>
      <c r="T2042" s="2"/>
      <c r="U2042" s="2"/>
      <c r="V2042" s="2"/>
      <c r="W2042" s="2"/>
      <c r="X2042" s="2"/>
      <c r="Y2042" s="2"/>
      <c r="AB2042" s="2"/>
      <c r="AC2042" s="2"/>
      <c r="AD2042" s="2"/>
      <c r="AE2042" s="2"/>
      <c r="AF2042" s="2"/>
      <c r="AG2042" s="2"/>
      <c r="AH2042" s="2"/>
      <c r="AI2042" s="2"/>
      <c r="AJ2042" s="2"/>
      <c r="AK2042" s="2"/>
      <c r="BK2042" s="2"/>
      <c r="BL2042" s="2"/>
      <c r="BN2042" s="2"/>
      <c r="BO2042" s="2"/>
    </row>
    <row r="2043" ht="12.75" customHeight="1">
      <c r="D2043" s="2"/>
      <c r="G2043" s="2"/>
      <c r="I2043" s="2"/>
      <c r="J2043" s="2"/>
      <c r="K2043" s="2"/>
      <c r="L2043" s="2"/>
      <c r="M2043" s="2"/>
      <c r="N2043" s="2"/>
      <c r="O2043" s="2"/>
      <c r="P2043" s="2"/>
      <c r="Q2043" s="2"/>
      <c r="R2043" s="2"/>
      <c r="S2043" s="2"/>
      <c r="T2043" s="2"/>
      <c r="U2043" s="2"/>
      <c r="V2043" s="2"/>
      <c r="W2043" s="2"/>
      <c r="X2043" s="2"/>
      <c r="Y2043" s="2"/>
      <c r="AB2043" s="2"/>
      <c r="AC2043" s="2"/>
      <c r="AD2043" s="2"/>
      <c r="AE2043" s="2"/>
      <c r="AF2043" s="2"/>
      <c r="AG2043" s="2"/>
      <c r="AH2043" s="2"/>
      <c r="AI2043" s="2"/>
      <c r="AJ2043" s="2"/>
      <c r="AK2043" s="2"/>
      <c r="BK2043" s="2"/>
      <c r="BL2043" s="2"/>
      <c r="BN2043" s="2"/>
      <c r="BO2043" s="2"/>
    </row>
    <row r="2044" ht="12.75" customHeight="1">
      <c r="D2044" s="2"/>
      <c r="G2044" s="2"/>
      <c r="I2044" s="2"/>
      <c r="J2044" s="2"/>
      <c r="K2044" s="2"/>
      <c r="L2044" s="2"/>
      <c r="M2044" s="2"/>
      <c r="N2044" s="2"/>
      <c r="O2044" s="2"/>
      <c r="P2044" s="2"/>
      <c r="Q2044" s="2"/>
      <c r="R2044" s="2"/>
      <c r="S2044" s="2"/>
      <c r="T2044" s="2"/>
      <c r="U2044" s="2"/>
      <c r="V2044" s="2"/>
      <c r="W2044" s="2"/>
      <c r="X2044" s="2"/>
      <c r="Y2044" s="2"/>
      <c r="AB2044" s="2"/>
      <c r="AC2044" s="2"/>
      <c r="AD2044" s="2"/>
      <c r="AE2044" s="2"/>
      <c r="AF2044" s="2"/>
      <c r="AG2044" s="2"/>
      <c r="AH2044" s="2"/>
      <c r="AI2044" s="2"/>
      <c r="AJ2044" s="2"/>
      <c r="AK2044" s="2"/>
      <c r="BK2044" s="2"/>
      <c r="BL2044" s="2"/>
      <c r="BN2044" s="2"/>
      <c r="BO2044" s="2"/>
    </row>
    <row r="2045" ht="12.75" customHeight="1">
      <c r="D2045" s="2"/>
      <c r="G2045" s="2"/>
      <c r="I2045" s="2"/>
      <c r="J2045" s="2"/>
      <c r="K2045" s="2"/>
      <c r="L2045" s="2"/>
      <c r="M2045" s="2"/>
      <c r="N2045" s="2"/>
      <c r="O2045" s="2"/>
      <c r="P2045" s="2"/>
      <c r="Q2045" s="2"/>
      <c r="R2045" s="2"/>
      <c r="S2045" s="2"/>
      <c r="T2045" s="2"/>
      <c r="U2045" s="2"/>
      <c r="V2045" s="2"/>
      <c r="W2045" s="2"/>
      <c r="X2045" s="2"/>
      <c r="Y2045" s="2"/>
      <c r="AB2045" s="2"/>
      <c r="AC2045" s="2"/>
      <c r="AD2045" s="2"/>
      <c r="AE2045" s="2"/>
      <c r="AF2045" s="2"/>
      <c r="AG2045" s="2"/>
      <c r="AH2045" s="2"/>
      <c r="AI2045" s="2"/>
      <c r="AJ2045" s="2"/>
      <c r="AK2045" s="2"/>
      <c r="BK2045" s="2"/>
      <c r="BL2045" s="2"/>
      <c r="BN2045" s="2"/>
      <c r="BO2045" s="2"/>
    </row>
    <row r="2046" ht="12.75" customHeight="1">
      <c r="D2046" s="2"/>
      <c r="G2046" s="2"/>
      <c r="I2046" s="2"/>
      <c r="J2046" s="2"/>
      <c r="K2046" s="2"/>
      <c r="L2046" s="2"/>
      <c r="M2046" s="2"/>
      <c r="N2046" s="2"/>
      <c r="O2046" s="2"/>
      <c r="P2046" s="2"/>
      <c r="Q2046" s="2"/>
      <c r="R2046" s="2"/>
      <c r="S2046" s="2"/>
      <c r="T2046" s="2"/>
      <c r="U2046" s="2"/>
      <c r="V2046" s="2"/>
      <c r="W2046" s="2"/>
      <c r="X2046" s="2"/>
      <c r="Y2046" s="2"/>
      <c r="AB2046" s="2"/>
      <c r="AC2046" s="2"/>
      <c r="AD2046" s="2"/>
      <c r="AE2046" s="2"/>
      <c r="AF2046" s="2"/>
      <c r="AG2046" s="2"/>
      <c r="AH2046" s="2"/>
      <c r="AI2046" s="2"/>
      <c r="AJ2046" s="2"/>
      <c r="AK2046" s="2"/>
      <c r="BK2046" s="2"/>
      <c r="BL2046" s="2"/>
      <c r="BN2046" s="2"/>
      <c r="BO2046" s="2"/>
    </row>
    <row r="2047" ht="12.75" customHeight="1">
      <c r="D2047" s="2"/>
      <c r="G2047" s="2"/>
      <c r="I2047" s="2"/>
      <c r="J2047" s="2"/>
      <c r="K2047" s="2"/>
      <c r="L2047" s="2"/>
      <c r="M2047" s="2"/>
      <c r="N2047" s="2"/>
      <c r="O2047" s="2"/>
      <c r="P2047" s="2"/>
      <c r="Q2047" s="2"/>
      <c r="R2047" s="2"/>
      <c r="S2047" s="2"/>
      <c r="T2047" s="2"/>
      <c r="U2047" s="2"/>
      <c r="V2047" s="2"/>
      <c r="W2047" s="2"/>
      <c r="X2047" s="2"/>
      <c r="Y2047" s="2"/>
      <c r="AB2047" s="2"/>
      <c r="AC2047" s="2"/>
      <c r="AD2047" s="2"/>
      <c r="AE2047" s="2"/>
      <c r="AF2047" s="2"/>
      <c r="AG2047" s="2"/>
      <c r="AH2047" s="2"/>
      <c r="AI2047" s="2"/>
      <c r="AJ2047" s="2"/>
      <c r="AK2047" s="2"/>
      <c r="BK2047" s="2"/>
      <c r="BL2047" s="2"/>
      <c r="BN2047" s="2"/>
      <c r="BO2047" s="2"/>
    </row>
    <row r="2048" ht="12.75" customHeight="1">
      <c r="D2048" s="2"/>
      <c r="G2048" s="2"/>
      <c r="I2048" s="2"/>
      <c r="J2048" s="2"/>
      <c r="K2048" s="2"/>
      <c r="L2048" s="2"/>
      <c r="M2048" s="2"/>
      <c r="N2048" s="2"/>
      <c r="O2048" s="2"/>
      <c r="P2048" s="2"/>
      <c r="Q2048" s="2"/>
      <c r="R2048" s="2"/>
      <c r="S2048" s="2"/>
      <c r="T2048" s="2"/>
      <c r="U2048" s="2"/>
      <c r="V2048" s="2"/>
      <c r="W2048" s="2"/>
      <c r="X2048" s="2"/>
      <c r="Y2048" s="2"/>
      <c r="AB2048" s="2"/>
      <c r="AC2048" s="2"/>
      <c r="AD2048" s="2"/>
      <c r="AE2048" s="2"/>
      <c r="AF2048" s="2"/>
      <c r="AG2048" s="2"/>
      <c r="AH2048" s="2"/>
      <c r="AI2048" s="2"/>
      <c r="AJ2048" s="2"/>
      <c r="AK2048" s="2"/>
      <c r="BK2048" s="2"/>
      <c r="BL2048" s="2"/>
      <c r="BN2048" s="2"/>
      <c r="BO2048" s="2"/>
    </row>
    <row r="2049" ht="12.75" customHeight="1">
      <c r="D2049" s="2"/>
      <c r="G2049" s="2"/>
      <c r="I2049" s="2"/>
      <c r="J2049" s="2"/>
      <c r="K2049" s="2"/>
      <c r="L2049" s="2"/>
      <c r="M2049" s="2"/>
      <c r="N2049" s="2"/>
      <c r="O2049" s="2"/>
      <c r="P2049" s="2"/>
      <c r="Q2049" s="2"/>
      <c r="R2049" s="2"/>
      <c r="S2049" s="2"/>
      <c r="T2049" s="2"/>
      <c r="U2049" s="2"/>
      <c r="V2049" s="2"/>
      <c r="W2049" s="2"/>
      <c r="X2049" s="2"/>
      <c r="Y2049" s="2"/>
      <c r="AB2049" s="2"/>
      <c r="AC2049" s="2"/>
      <c r="AD2049" s="2"/>
      <c r="AE2049" s="2"/>
      <c r="AF2049" s="2"/>
      <c r="AG2049" s="2"/>
      <c r="AH2049" s="2"/>
      <c r="AI2049" s="2"/>
      <c r="AJ2049" s="2"/>
      <c r="AK2049" s="2"/>
      <c r="BK2049" s="2"/>
      <c r="BL2049" s="2"/>
      <c r="BN2049" s="2"/>
      <c r="BO2049" s="2"/>
    </row>
    <row r="2050" ht="12.75" customHeight="1">
      <c r="D2050" s="2"/>
      <c r="G2050" s="2"/>
      <c r="I2050" s="2"/>
      <c r="J2050" s="2"/>
      <c r="K2050" s="2"/>
      <c r="L2050" s="2"/>
      <c r="M2050" s="2"/>
      <c r="N2050" s="2"/>
      <c r="O2050" s="2"/>
      <c r="P2050" s="2"/>
      <c r="Q2050" s="2"/>
      <c r="R2050" s="2"/>
      <c r="S2050" s="2"/>
      <c r="T2050" s="2"/>
      <c r="U2050" s="2"/>
      <c r="V2050" s="2"/>
      <c r="W2050" s="2"/>
      <c r="X2050" s="2"/>
      <c r="Y2050" s="2"/>
      <c r="AB2050" s="2"/>
      <c r="AC2050" s="2"/>
      <c r="AD2050" s="2"/>
      <c r="AE2050" s="2"/>
      <c r="AF2050" s="2"/>
      <c r="AG2050" s="2"/>
      <c r="AH2050" s="2"/>
      <c r="AI2050" s="2"/>
      <c r="AJ2050" s="2"/>
      <c r="AK2050" s="2"/>
      <c r="BK2050" s="2"/>
      <c r="BL2050" s="2"/>
      <c r="BN2050" s="2"/>
      <c r="BO2050" s="2"/>
    </row>
    <row r="2051" ht="12.75" customHeight="1">
      <c r="D2051" s="2"/>
      <c r="G2051" s="2"/>
      <c r="I2051" s="2"/>
      <c r="J2051" s="2"/>
      <c r="K2051" s="2"/>
      <c r="L2051" s="2"/>
      <c r="M2051" s="2"/>
      <c r="N2051" s="2"/>
      <c r="O2051" s="2"/>
      <c r="P2051" s="2"/>
      <c r="Q2051" s="2"/>
      <c r="R2051" s="2"/>
      <c r="S2051" s="2"/>
      <c r="T2051" s="2"/>
      <c r="U2051" s="2"/>
      <c r="V2051" s="2"/>
      <c r="W2051" s="2"/>
      <c r="X2051" s="2"/>
      <c r="Y2051" s="2"/>
      <c r="AB2051" s="2"/>
      <c r="AC2051" s="2"/>
      <c r="AD2051" s="2"/>
      <c r="AE2051" s="2"/>
      <c r="AF2051" s="2"/>
      <c r="AG2051" s="2"/>
      <c r="AH2051" s="2"/>
      <c r="AI2051" s="2"/>
      <c r="AJ2051" s="2"/>
      <c r="AK2051" s="2"/>
      <c r="BK2051" s="2"/>
      <c r="BL2051" s="2"/>
      <c r="BN2051" s="2"/>
      <c r="BO2051" s="2"/>
    </row>
    <row r="2052" ht="12.75" customHeight="1">
      <c r="D2052" s="2"/>
      <c r="G2052" s="2"/>
      <c r="I2052" s="2"/>
      <c r="J2052" s="2"/>
      <c r="K2052" s="2"/>
      <c r="L2052" s="2"/>
      <c r="M2052" s="2"/>
      <c r="N2052" s="2"/>
      <c r="O2052" s="2"/>
      <c r="P2052" s="2"/>
      <c r="Q2052" s="2"/>
      <c r="R2052" s="2"/>
      <c r="S2052" s="2"/>
      <c r="T2052" s="2"/>
      <c r="U2052" s="2"/>
      <c r="V2052" s="2"/>
      <c r="W2052" s="2"/>
      <c r="X2052" s="2"/>
      <c r="Y2052" s="2"/>
      <c r="AB2052" s="2"/>
      <c r="AC2052" s="2"/>
      <c r="AD2052" s="2"/>
      <c r="AE2052" s="2"/>
      <c r="AF2052" s="2"/>
      <c r="AG2052" s="2"/>
      <c r="AH2052" s="2"/>
      <c r="AI2052" s="2"/>
      <c r="AJ2052" s="2"/>
      <c r="AK2052" s="2"/>
      <c r="BK2052" s="2"/>
      <c r="BL2052" s="2"/>
      <c r="BN2052" s="2"/>
      <c r="BO2052" s="2"/>
    </row>
    <row r="2053" ht="12.75" customHeight="1">
      <c r="D2053" s="2"/>
      <c r="G2053" s="2"/>
      <c r="I2053" s="2"/>
      <c r="J2053" s="2"/>
      <c r="K2053" s="2"/>
      <c r="L2053" s="2"/>
      <c r="M2053" s="2"/>
      <c r="N2053" s="2"/>
      <c r="O2053" s="2"/>
      <c r="P2053" s="2"/>
      <c r="Q2053" s="2"/>
      <c r="R2053" s="2"/>
      <c r="S2053" s="2"/>
      <c r="T2053" s="2"/>
      <c r="U2053" s="2"/>
      <c r="V2053" s="2"/>
      <c r="W2053" s="2"/>
      <c r="X2053" s="2"/>
      <c r="Y2053" s="2"/>
      <c r="AB2053" s="2"/>
      <c r="AC2053" s="2"/>
      <c r="AD2053" s="2"/>
      <c r="AE2053" s="2"/>
      <c r="AF2053" s="2"/>
      <c r="AG2053" s="2"/>
      <c r="AH2053" s="2"/>
      <c r="AI2053" s="2"/>
      <c r="AJ2053" s="2"/>
      <c r="AK2053" s="2"/>
      <c r="BK2053" s="2"/>
      <c r="BL2053" s="2"/>
      <c r="BN2053" s="2"/>
      <c r="BO2053" s="2"/>
    </row>
    <row r="2054" ht="12.75" customHeight="1">
      <c r="D2054" s="2"/>
      <c r="G2054" s="2"/>
      <c r="I2054" s="2"/>
      <c r="J2054" s="2"/>
      <c r="K2054" s="2"/>
      <c r="L2054" s="2"/>
      <c r="M2054" s="2"/>
      <c r="N2054" s="2"/>
      <c r="O2054" s="2"/>
      <c r="P2054" s="2"/>
      <c r="Q2054" s="2"/>
      <c r="R2054" s="2"/>
      <c r="S2054" s="2"/>
      <c r="T2054" s="2"/>
      <c r="U2054" s="2"/>
      <c r="V2054" s="2"/>
      <c r="W2054" s="2"/>
      <c r="X2054" s="2"/>
      <c r="Y2054" s="2"/>
      <c r="AB2054" s="2"/>
      <c r="AC2054" s="2"/>
      <c r="AD2054" s="2"/>
      <c r="AE2054" s="2"/>
      <c r="AF2054" s="2"/>
      <c r="AG2054" s="2"/>
      <c r="AH2054" s="2"/>
      <c r="AI2054" s="2"/>
      <c r="AJ2054" s="2"/>
      <c r="AK2054" s="2"/>
      <c r="BK2054" s="2"/>
      <c r="BL2054" s="2"/>
      <c r="BN2054" s="2"/>
      <c r="BO2054" s="2"/>
    </row>
    <row r="2055" ht="12.75" customHeight="1">
      <c r="D2055" s="2"/>
      <c r="G2055" s="2"/>
      <c r="I2055" s="2"/>
      <c r="J2055" s="2"/>
      <c r="K2055" s="2"/>
      <c r="L2055" s="2"/>
      <c r="M2055" s="2"/>
      <c r="N2055" s="2"/>
      <c r="O2055" s="2"/>
      <c r="P2055" s="2"/>
      <c r="Q2055" s="2"/>
      <c r="R2055" s="2"/>
      <c r="S2055" s="2"/>
      <c r="T2055" s="2"/>
      <c r="U2055" s="2"/>
      <c r="V2055" s="2"/>
      <c r="W2055" s="2"/>
      <c r="X2055" s="2"/>
      <c r="Y2055" s="2"/>
      <c r="AB2055" s="2"/>
      <c r="AC2055" s="2"/>
      <c r="AD2055" s="2"/>
      <c r="AE2055" s="2"/>
      <c r="AF2055" s="2"/>
      <c r="AG2055" s="2"/>
      <c r="AH2055" s="2"/>
      <c r="AI2055" s="2"/>
      <c r="AJ2055" s="2"/>
      <c r="AK2055" s="2"/>
      <c r="BK2055" s="2"/>
      <c r="BL2055" s="2"/>
      <c r="BN2055" s="2"/>
      <c r="BO2055" s="2"/>
    </row>
    <row r="2056" ht="12.75" customHeight="1">
      <c r="D2056" s="2"/>
      <c r="G2056" s="2"/>
      <c r="I2056" s="2"/>
      <c r="J2056" s="2"/>
      <c r="K2056" s="2"/>
      <c r="L2056" s="2"/>
      <c r="M2056" s="2"/>
      <c r="N2056" s="2"/>
      <c r="O2056" s="2"/>
      <c r="P2056" s="2"/>
      <c r="Q2056" s="2"/>
      <c r="R2056" s="2"/>
      <c r="S2056" s="2"/>
      <c r="T2056" s="2"/>
      <c r="U2056" s="2"/>
      <c r="V2056" s="2"/>
      <c r="W2056" s="2"/>
      <c r="X2056" s="2"/>
      <c r="Y2056" s="2"/>
      <c r="AB2056" s="2"/>
      <c r="AC2056" s="2"/>
      <c r="AD2056" s="2"/>
      <c r="AE2056" s="2"/>
      <c r="AF2056" s="2"/>
      <c r="AG2056" s="2"/>
      <c r="AH2056" s="2"/>
      <c r="AI2056" s="2"/>
      <c r="AJ2056" s="2"/>
      <c r="AK2056" s="2"/>
      <c r="BK2056" s="2"/>
      <c r="BL2056" s="2"/>
      <c r="BN2056" s="2"/>
      <c r="BO2056" s="2"/>
    </row>
    <row r="2057" ht="12.75" customHeight="1">
      <c r="D2057" s="2"/>
      <c r="G2057" s="2"/>
      <c r="I2057" s="2"/>
      <c r="J2057" s="2"/>
      <c r="K2057" s="2"/>
      <c r="L2057" s="2"/>
      <c r="M2057" s="2"/>
      <c r="N2057" s="2"/>
      <c r="O2057" s="2"/>
      <c r="P2057" s="2"/>
      <c r="Q2057" s="2"/>
      <c r="R2057" s="2"/>
      <c r="S2057" s="2"/>
      <c r="T2057" s="2"/>
      <c r="U2057" s="2"/>
      <c r="V2057" s="2"/>
      <c r="W2057" s="2"/>
      <c r="X2057" s="2"/>
      <c r="Y2057" s="2"/>
      <c r="AB2057" s="2"/>
      <c r="AC2057" s="2"/>
      <c r="AD2057" s="2"/>
      <c r="AE2057" s="2"/>
      <c r="AF2057" s="2"/>
      <c r="AG2057" s="2"/>
      <c r="AH2057" s="2"/>
      <c r="AI2057" s="2"/>
      <c r="AJ2057" s="2"/>
      <c r="AK2057" s="2"/>
      <c r="BK2057" s="2"/>
      <c r="BL2057" s="2"/>
      <c r="BN2057" s="2"/>
      <c r="BO2057" s="2"/>
    </row>
    <row r="2058" ht="12.75" customHeight="1">
      <c r="D2058" s="2"/>
      <c r="G2058" s="2"/>
      <c r="I2058" s="2"/>
      <c r="J2058" s="2"/>
      <c r="K2058" s="2"/>
      <c r="L2058" s="2"/>
      <c r="M2058" s="2"/>
      <c r="N2058" s="2"/>
      <c r="O2058" s="2"/>
      <c r="P2058" s="2"/>
      <c r="Q2058" s="2"/>
      <c r="R2058" s="2"/>
      <c r="S2058" s="2"/>
      <c r="T2058" s="2"/>
      <c r="U2058" s="2"/>
      <c r="V2058" s="2"/>
      <c r="W2058" s="2"/>
      <c r="X2058" s="2"/>
      <c r="Y2058" s="2"/>
      <c r="AB2058" s="2"/>
      <c r="AC2058" s="2"/>
      <c r="AD2058" s="2"/>
      <c r="AE2058" s="2"/>
      <c r="AF2058" s="2"/>
      <c r="AG2058" s="2"/>
      <c r="AH2058" s="2"/>
      <c r="AI2058" s="2"/>
      <c r="AJ2058" s="2"/>
      <c r="AK2058" s="2"/>
      <c r="BK2058" s="2"/>
      <c r="BL2058" s="2"/>
      <c r="BN2058" s="2"/>
      <c r="BO2058" s="2"/>
    </row>
    <row r="2059" ht="12.75" customHeight="1">
      <c r="D2059" s="2"/>
      <c r="G2059" s="2"/>
      <c r="I2059" s="2"/>
      <c r="J2059" s="2"/>
      <c r="K2059" s="2"/>
      <c r="L2059" s="2"/>
      <c r="M2059" s="2"/>
      <c r="N2059" s="2"/>
      <c r="O2059" s="2"/>
      <c r="P2059" s="2"/>
      <c r="Q2059" s="2"/>
      <c r="R2059" s="2"/>
      <c r="S2059" s="2"/>
      <c r="T2059" s="2"/>
      <c r="U2059" s="2"/>
      <c r="V2059" s="2"/>
      <c r="W2059" s="2"/>
      <c r="X2059" s="2"/>
      <c r="Y2059" s="2"/>
      <c r="AB2059" s="2"/>
      <c r="AC2059" s="2"/>
      <c r="AD2059" s="2"/>
      <c r="AE2059" s="2"/>
      <c r="AF2059" s="2"/>
      <c r="AG2059" s="2"/>
      <c r="AH2059" s="2"/>
      <c r="AI2059" s="2"/>
      <c r="AJ2059" s="2"/>
      <c r="AK2059" s="2"/>
      <c r="BK2059" s="2"/>
      <c r="BL2059" s="2"/>
      <c r="BN2059" s="2"/>
      <c r="BO2059" s="2"/>
    </row>
    <row r="2060" ht="12.75" customHeight="1">
      <c r="D2060" s="2"/>
      <c r="G2060" s="2"/>
      <c r="I2060" s="2"/>
      <c r="J2060" s="2"/>
      <c r="K2060" s="2"/>
      <c r="L2060" s="2"/>
      <c r="M2060" s="2"/>
      <c r="N2060" s="2"/>
      <c r="O2060" s="2"/>
      <c r="P2060" s="2"/>
      <c r="Q2060" s="2"/>
      <c r="R2060" s="2"/>
      <c r="S2060" s="2"/>
      <c r="T2060" s="2"/>
      <c r="U2060" s="2"/>
      <c r="V2060" s="2"/>
      <c r="W2060" s="2"/>
      <c r="X2060" s="2"/>
      <c r="Y2060" s="2"/>
      <c r="AB2060" s="2"/>
      <c r="AC2060" s="2"/>
      <c r="AD2060" s="2"/>
      <c r="AE2060" s="2"/>
      <c r="AF2060" s="2"/>
      <c r="AG2060" s="2"/>
      <c r="AH2060" s="2"/>
      <c r="AI2060" s="2"/>
      <c r="AJ2060" s="2"/>
      <c r="AK2060" s="2"/>
      <c r="BK2060" s="2"/>
      <c r="BL2060" s="2"/>
      <c r="BN2060" s="2"/>
      <c r="BO2060" s="2"/>
    </row>
    <row r="2061" ht="12.75" customHeight="1">
      <c r="D2061" s="2"/>
      <c r="G2061" s="2"/>
      <c r="I2061" s="2"/>
      <c r="J2061" s="2"/>
      <c r="K2061" s="2"/>
      <c r="L2061" s="2"/>
      <c r="M2061" s="2"/>
      <c r="N2061" s="2"/>
      <c r="O2061" s="2"/>
      <c r="P2061" s="2"/>
      <c r="Q2061" s="2"/>
      <c r="R2061" s="2"/>
      <c r="S2061" s="2"/>
      <c r="T2061" s="2"/>
      <c r="U2061" s="2"/>
      <c r="V2061" s="2"/>
      <c r="W2061" s="2"/>
      <c r="X2061" s="2"/>
      <c r="Y2061" s="2"/>
      <c r="AB2061" s="2"/>
      <c r="AC2061" s="2"/>
      <c r="AD2061" s="2"/>
      <c r="AE2061" s="2"/>
      <c r="AF2061" s="2"/>
      <c r="AG2061" s="2"/>
      <c r="AH2061" s="2"/>
      <c r="AI2061" s="2"/>
      <c r="AJ2061" s="2"/>
      <c r="AK2061" s="2"/>
      <c r="BK2061" s="2"/>
      <c r="BL2061" s="2"/>
      <c r="BN2061" s="2"/>
      <c r="BO2061" s="2"/>
    </row>
    <row r="2062" ht="12.75" customHeight="1">
      <c r="D2062" s="2"/>
      <c r="G2062" s="2"/>
      <c r="I2062" s="2"/>
      <c r="J2062" s="2"/>
      <c r="K2062" s="2"/>
      <c r="L2062" s="2"/>
      <c r="M2062" s="2"/>
      <c r="N2062" s="2"/>
      <c r="O2062" s="2"/>
      <c r="P2062" s="2"/>
      <c r="Q2062" s="2"/>
      <c r="R2062" s="2"/>
      <c r="S2062" s="2"/>
      <c r="T2062" s="2"/>
      <c r="U2062" s="2"/>
      <c r="V2062" s="2"/>
      <c r="W2062" s="2"/>
      <c r="X2062" s="2"/>
      <c r="Y2062" s="2"/>
      <c r="AB2062" s="2"/>
      <c r="AC2062" s="2"/>
      <c r="AD2062" s="2"/>
      <c r="AE2062" s="2"/>
      <c r="AF2062" s="2"/>
      <c r="AG2062" s="2"/>
      <c r="AH2062" s="2"/>
      <c r="AI2062" s="2"/>
      <c r="AJ2062" s="2"/>
      <c r="AK2062" s="2"/>
      <c r="BK2062" s="2"/>
      <c r="BL2062" s="2"/>
      <c r="BN2062" s="2"/>
      <c r="BO2062" s="2"/>
    </row>
    <row r="2063" ht="12.75" customHeight="1">
      <c r="D2063" s="2"/>
      <c r="G2063" s="2"/>
      <c r="I2063" s="2"/>
      <c r="J2063" s="2"/>
      <c r="K2063" s="2"/>
      <c r="L2063" s="2"/>
      <c r="M2063" s="2"/>
      <c r="N2063" s="2"/>
      <c r="O2063" s="2"/>
      <c r="P2063" s="2"/>
      <c r="Q2063" s="2"/>
      <c r="R2063" s="2"/>
      <c r="S2063" s="2"/>
      <c r="T2063" s="2"/>
      <c r="U2063" s="2"/>
      <c r="V2063" s="2"/>
      <c r="W2063" s="2"/>
      <c r="X2063" s="2"/>
      <c r="Y2063" s="2"/>
      <c r="AB2063" s="2"/>
      <c r="AC2063" s="2"/>
      <c r="AD2063" s="2"/>
      <c r="AE2063" s="2"/>
      <c r="AF2063" s="2"/>
      <c r="AG2063" s="2"/>
      <c r="AH2063" s="2"/>
      <c r="AI2063" s="2"/>
      <c r="AJ2063" s="2"/>
      <c r="AK2063" s="2"/>
      <c r="BK2063" s="2"/>
      <c r="BL2063" s="2"/>
      <c r="BN2063" s="2"/>
      <c r="BO2063" s="2"/>
    </row>
    <row r="2064" ht="12.75" customHeight="1">
      <c r="D2064" s="2"/>
      <c r="G2064" s="2"/>
      <c r="I2064" s="2"/>
      <c r="J2064" s="2"/>
      <c r="K2064" s="2"/>
      <c r="L2064" s="2"/>
      <c r="M2064" s="2"/>
      <c r="N2064" s="2"/>
      <c r="O2064" s="2"/>
      <c r="P2064" s="2"/>
      <c r="Q2064" s="2"/>
      <c r="R2064" s="2"/>
      <c r="S2064" s="2"/>
      <c r="T2064" s="2"/>
      <c r="U2064" s="2"/>
      <c r="V2064" s="2"/>
      <c r="W2064" s="2"/>
      <c r="X2064" s="2"/>
      <c r="Y2064" s="2"/>
      <c r="AB2064" s="2"/>
      <c r="AC2064" s="2"/>
      <c r="AD2064" s="2"/>
      <c r="AE2064" s="2"/>
      <c r="AF2064" s="2"/>
      <c r="AG2064" s="2"/>
      <c r="AH2064" s="2"/>
      <c r="AI2064" s="2"/>
      <c r="AJ2064" s="2"/>
      <c r="AK2064" s="2"/>
      <c r="BK2064" s="2"/>
      <c r="BL2064" s="2"/>
      <c r="BN2064" s="2"/>
      <c r="BO2064" s="2"/>
    </row>
    <row r="2065" ht="12.75" customHeight="1">
      <c r="D2065" s="2"/>
      <c r="G2065" s="2"/>
      <c r="I2065" s="2"/>
      <c r="J2065" s="2"/>
      <c r="K2065" s="2"/>
      <c r="L2065" s="2"/>
      <c r="M2065" s="2"/>
      <c r="N2065" s="2"/>
      <c r="O2065" s="2"/>
      <c r="P2065" s="2"/>
      <c r="Q2065" s="2"/>
      <c r="R2065" s="2"/>
      <c r="S2065" s="2"/>
      <c r="T2065" s="2"/>
      <c r="U2065" s="2"/>
      <c r="V2065" s="2"/>
      <c r="W2065" s="2"/>
      <c r="X2065" s="2"/>
      <c r="Y2065" s="2"/>
      <c r="AB2065" s="2"/>
      <c r="AC2065" s="2"/>
      <c r="AD2065" s="2"/>
      <c r="AE2065" s="2"/>
      <c r="AF2065" s="2"/>
      <c r="AG2065" s="2"/>
      <c r="AH2065" s="2"/>
      <c r="AI2065" s="2"/>
      <c r="AJ2065" s="2"/>
      <c r="AK2065" s="2"/>
      <c r="BK2065" s="2"/>
      <c r="BL2065" s="2"/>
      <c r="BN2065" s="2"/>
      <c r="BO2065" s="2"/>
    </row>
    <row r="2066" ht="12.75" customHeight="1">
      <c r="D2066" s="2"/>
      <c r="G2066" s="2"/>
      <c r="I2066" s="2"/>
      <c r="J2066" s="2"/>
      <c r="K2066" s="2"/>
      <c r="L2066" s="2"/>
      <c r="M2066" s="2"/>
      <c r="N2066" s="2"/>
      <c r="O2066" s="2"/>
      <c r="P2066" s="2"/>
      <c r="Q2066" s="2"/>
      <c r="R2066" s="2"/>
      <c r="S2066" s="2"/>
      <c r="T2066" s="2"/>
      <c r="U2066" s="2"/>
      <c r="V2066" s="2"/>
      <c r="W2066" s="2"/>
      <c r="X2066" s="2"/>
      <c r="Y2066" s="2"/>
      <c r="AB2066" s="2"/>
      <c r="AC2066" s="2"/>
      <c r="AD2066" s="2"/>
      <c r="AE2066" s="2"/>
      <c r="AF2066" s="2"/>
      <c r="AG2066" s="2"/>
      <c r="AH2066" s="2"/>
      <c r="AI2066" s="2"/>
      <c r="AJ2066" s="2"/>
      <c r="AK2066" s="2"/>
      <c r="BK2066" s="2"/>
      <c r="BL2066" s="2"/>
      <c r="BN2066" s="2"/>
      <c r="BO2066" s="2"/>
    </row>
    <row r="2067" ht="12.75" customHeight="1">
      <c r="D2067" s="2"/>
      <c r="G2067" s="2"/>
      <c r="I2067" s="2"/>
      <c r="J2067" s="2"/>
      <c r="K2067" s="2"/>
      <c r="L2067" s="2"/>
      <c r="M2067" s="2"/>
      <c r="N2067" s="2"/>
      <c r="O2067" s="2"/>
      <c r="P2067" s="2"/>
      <c r="Q2067" s="2"/>
      <c r="R2067" s="2"/>
      <c r="S2067" s="2"/>
      <c r="T2067" s="2"/>
      <c r="U2067" s="2"/>
      <c r="V2067" s="2"/>
      <c r="W2067" s="2"/>
      <c r="X2067" s="2"/>
      <c r="Y2067" s="2"/>
      <c r="AB2067" s="2"/>
      <c r="AC2067" s="2"/>
      <c r="AD2067" s="2"/>
      <c r="AE2067" s="2"/>
      <c r="AF2067" s="2"/>
      <c r="AG2067" s="2"/>
      <c r="AH2067" s="2"/>
      <c r="AI2067" s="2"/>
      <c r="AJ2067" s="2"/>
      <c r="AK2067" s="2"/>
      <c r="BK2067" s="2"/>
      <c r="BL2067" s="2"/>
      <c r="BN2067" s="2"/>
      <c r="BO2067" s="2"/>
    </row>
    <row r="2068" ht="12.75" customHeight="1">
      <c r="D2068" s="2"/>
      <c r="G2068" s="2"/>
      <c r="I2068" s="2"/>
      <c r="J2068" s="2"/>
      <c r="K2068" s="2"/>
      <c r="L2068" s="2"/>
      <c r="M2068" s="2"/>
      <c r="N2068" s="2"/>
      <c r="O2068" s="2"/>
      <c r="P2068" s="2"/>
      <c r="Q2068" s="2"/>
      <c r="R2068" s="2"/>
      <c r="S2068" s="2"/>
      <c r="T2068" s="2"/>
      <c r="U2068" s="2"/>
      <c r="V2068" s="2"/>
      <c r="W2068" s="2"/>
      <c r="X2068" s="2"/>
      <c r="Y2068" s="2"/>
      <c r="AB2068" s="2"/>
      <c r="AC2068" s="2"/>
      <c r="AD2068" s="2"/>
      <c r="AE2068" s="2"/>
      <c r="AF2068" s="2"/>
      <c r="AG2068" s="2"/>
      <c r="AH2068" s="2"/>
      <c r="AI2068" s="2"/>
      <c r="AJ2068" s="2"/>
      <c r="AK2068" s="2"/>
      <c r="BK2068" s="2"/>
      <c r="BL2068" s="2"/>
      <c r="BN2068" s="2"/>
      <c r="BO2068" s="2"/>
    </row>
    <row r="2069" ht="12.75" customHeight="1">
      <c r="D2069" s="2"/>
      <c r="G2069" s="2"/>
      <c r="I2069" s="2"/>
      <c r="J2069" s="2"/>
      <c r="K2069" s="2"/>
      <c r="L2069" s="2"/>
      <c r="M2069" s="2"/>
      <c r="N2069" s="2"/>
      <c r="O2069" s="2"/>
      <c r="P2069" s="2"/>
      <c r="Q2069" s="2"/>
      <c r="R2069" s="2"/>
      <c r="S2069" s="2"/>
      <c r="T2069" s="2"/>
      <c r="U2069" s="2"/>
      <c r="V2069" s="2"/>
      <c r="W2069" s="2"/>
      <c r="X2069" s="2"/>
      <c r="Y2069" s="2"/>
      <c r="AB2069" s="2"/>
      <c r="AC2069" s="2"/>
      <c r="AD2069" s="2"/>
      <c r="AE2069" s="2"/>
      <c r="AF2069" s="2"/>
      <c r="AG2069" s="2"/>
      <c r="AH2069" s="2"/>
      <c r="AI2069" s="2"/>
      <c r="AJ2069" s="2"/>
      <c r="AK2069" s="2"/>
      <c r="BK2069" s="2"/>
      <c r="BL2069" s="2"/>
      <c r="BN2069" s="2"/>
      <c r="BO2069" s="2"/>
    </row>
    <row r="2070" ht="12.75" customHeight="1">
      <c r="D2070" s="2"/>
      <c r="G2070" s="2"/>
      <c r="I2070" s="2"/>
      <c r="J2070" s="2"/>
      <c r="K2070" s="2"/>
      <c r="L2070" s="2"/>
      <c r="M2070" s="2"/>
      <c r="N2070" s="2"/>
      <c r="O2070" s="2"/>
      <c r="P2070" s="2"/>
      <c r="Q2070" s="2"/>
      <c r="R2070" s="2"/>
      <c r="S2070" s="2"/>
      <c r="T2070" s="2"/>
      <c r="U2070" s="2"/>
      <c r="V2070" s="2"/>
      <c r="W2070" s="2"/>
      <c r="X2070" s="2"/>
      <c r="Y2070" s="2"/>
      <c r="AB2070" s="2"/>
      <c r="AC2070" s="2"/>
      <c r="AD2070" s="2"/>
      <c r="AE2070" s="2"/>
      <c r="AF2070" s="2"/>
      <c r="AG2070" s="2"/>
      <c r="AH2070" s="2"/>
      <c r="AI2070" s="2"/>
      <c r="AJ2070" s="2"/>
      <c r="AK2070" s="2"/>
      <c r="BK2070" s="2"/>
      <c r="BL2070" s="2"/>
      <c r="BN2070" s="2"/>
      <c r="BO2070" s="2"/>
    </row>
    <row r="2071" ht="12.75" customHeight="1">
      <c r="D2071" s="2"/>
      <c r="G2071" s="2"/>
      <c r="I2071" s="2"/>
      <c r="J2071" s="2"/>
      <c r="K2071" s="2"/>
      <c r="L2071" s="2"/>
      <c r="M2071" s="2"/>
      <c r="N2071" s="2"/>
      <c r="O2071" s="2"/>
      <c r="P2071" s="2"/>
      <c r="Q2071" s="2"/>
      <c r="R2071" s="2"/>
      <c r="S2071" s="2"/>
      <c r="T2071" s="2"/>
      <c r="U2071" s="2"/>
      <c r="V2071" s="2"/>
      <c r="W2071" s="2"/>
      <c r="X2071" s="2"/>
      <c r="Y2071" s="2"/>
      <c r="AB2071" s="2"/>
      <c r="AC2071" s="2"/>
      <c r="AD2071" s="2"/>
      <c r="AE2071" s="2"/>
      <c r="AF2071" s="2"/>
      <c r="AG2071" s="2"/>
      <c r="AH2071" s="2"/>
      <c r="AI2071" s="2"/>
      <c r="AJ2071" s="2"/>
      <c r="AK2071" s="2"/>
      <c r="BK2071" s="2"/>
      <c r="BL2071" s="2"/>
      <c r="BN2071" s="2"/>
      <c r="BO2071" s="2"/>
    </row>
    <row r="2072" ht="12.75" customHeight="1">
      <c r="D2072" s="2"/>
      <c r="G2072" s="2"/>
      <c r="I2072" s="2"/>
      <c r="J2072" s="2"/>
      <c r="K2072" s="2"/>
      <c r="L2072" s="2"/>
      <c r="M2072" s="2"/>
      <c r="N2072" s="2"/>
      <c r="O2072" s="2"/>
      <c r="P2072" s="2"/>
      <c r="Q2072" s="2"/>
      <c r="R2072" s="2"/>
      <c r="S2072" s="2"/>
      <c r="T2072" s="2"/>
      <c r="U2072" s="2"/>
      <c r="V2072" s="2"/>
      <c r="W2072" s="2"/>
      <c r="X2072" s="2"/>
      <c r="Y2072" s="2"/>
      <c r="AB2072" s="2"/>
      <c r="AC2072" s="2"/>
      <c r="AD2072" s="2"/>
      <c r="AE2072" s="2"/>
      <c r="AF2072" s="2"/>
      <c r="AG2072" s="2"/>
      <c r="AH2072" s="2"/>
      <c r="AI2072" s="2"/>
      <c r="AJ2072" s="2"/>
      <c r="AK2072" s="2"/>
      <c r="BK2072" s="2"/>
      <c r="BL2072" s="2"/>
      <c r="BN2072" s="2"/>
      <c r="BO2072" s="2"/>
    </row>
    <row r="2073" ht="12.75" customHeight="1">
      <c r="D2073" s="2"/>
      <c r="G2073" s="2"/>
      <c r="I2073" s="2"/>
      <c r="J2073" s="2"/>
      <c r="K2073" s="2"/>
      <c r="L2073" s="2"/>
      <c r="M2073" s="2"/>
      <c r="N2073" s="2"/>
      <c r="O2073" s="2"/>
      <c r="P2073" s="2"/>
      <c r="Q2073" s="2"/>
      <c r="R2073" s="2"/>
      <c r="S2073" s="2"/>
      <c r="T2073" s="2"/>
      <c r="U2073" s="2"/>
      <c r="V2073" s="2"/>
      <c r="W2073" s="2"/>
      <c r="X2073" s="2"/>
      <c r="Y2073" s="2"/>
      <c r="AB2073" s="2"/>
      <c r="AC2073" s="2"/>
      <c r="AD2073" s="2"/>
      <c r="AE2073" s="2"/>
      <c r="AF2073" s="2"/>
      <c r="AG2073" s="2"/>
      <c r="AH2073" s="2"/>
      <c r="AI2073" s="2"/>
      <c r="AJ2073" s="2"/>
      <c r="AK2073" s="2"/>
      <c r="BK2073" s="2"/>
      <c r="BL2073" s="2"/>
      <c r="BN2073" s="2"/>
      <c r="BO2073" s="2"/>
    </row>
    <row r="2074" ht="12.75" customHeight="1">
      <c r="D2074" s="2"/>
      <c r="G2074" s="2"/>
      <c r="I2074" s="2"/>
      <c r="J2074" s="2"/>
      <c r="K2074" s="2"/>
      <c r="L2074" s="2"/>
      <c r="M2074" s="2"/>
      <c r="N2074" s="2"/>
      <c r="O2074" s="2"/>
      <c r="P2074" s="2"/>
      <c r="Q2074" s="2"/>
      <c r="R2074" s="2"/>
      <c r="S2074" s="2"/>
      <c r="T2074" s="2"/>
      <c r="U2074" s="2"/>
      <c r="V2074" s="2"/>
      <c r="W2074" s="2"/>
      <c r="X2074" s="2"/>
      <c r="Y2074" s="2"/>
      <c r="AB2074" s="2"/>
      <c r="AC2074" s="2"/>
      <c r="AD2074" s="2"/>
      <c r="AE2074" s="2"/>
      <c r="AF2074" s="2"/>
      <c r="AG2074" s="2"/>
      <c r="AH2074" s="2"/>
      <c r="AI2074" s="2"/>
      <c r="AJ2074" s="2"/>
      <c r="AK2074" s="2"/>
      <c r="BK2074" s="2"/>
      <c r="BL2074" s="2"/>
      <c r="BN2074" s="2"/>
      <c r="BO2074" s="2"/>
    </row>
    <row r="2075" ht="12.75" customHeight="1">
      <c r="D2075" s="2"/>
      <c r="G2075" s="2"/>
      <c r="I2075" s="2"/>
      <c r="J2075" s="2"/>
      <c r="K2075" s="2"/>
      <c r="L2075" s="2"/>
      <c r="M2075" s="2"/>
      <c r="N2075" s="2"/>
      <c r="O2075" s="2"/>
      <c r="P2075" s="2"/>
      <c r="Q2075" s="2"/>
      <c r="R2075" s="2"/>
      <c r="S2075" s="2"/>
      <c r="T2075" s="2"/>
      <c r="U2075" s="2"/>
      <c r="V2075" s="2"/>
      <c r="W2075" s="2"/>
      <c r="X2075" s="2"/>
      <c r="Y2075" s="2"/>
      <c r="AB2075" s="2"/>
      <c r="AC2075" s="2"/>
      <c r="AD2075" s="2"/>
      <c r="AE2075" s="2"/>
      <c r="AF2075" s="2"/>
      <c r="AG2075" s="2"/>
      <c r="AH2075" s="2"/>
      <c r="AI2075" s="2"/>
      <c r="AJ2075" s="2"/>
      <c r="AK2075" s="2"/>
      <c r="BK2075" s="2"/>
      <c r="BL2075" s="2"/>
      <c r="BN2075" s="2"/>
      <c r="BO2075" s="2"/>
    </row>
    <row r="2076" ht="12.75" customHeight="1">
      <c r="D2076" s="2"/>
      <c r="G2076" s="2"/>
      <c r="I2076" s="2"/>
      <c r="J2076" s="2"/>
      <c r="K2076" s="2"/>
      <c r="L2076" s="2"/>
      <c r="M2076" s="2"/>
      <c r="N2076" s="2"/>
      <c r="O2076" s="2"/>
      <c r="P2076" s="2"/>
      <c r="Q2076" s="2"/>
      <c r="R2076" s="2"/>
      <c r="S2076" s="2"/>
      <c r="T2076" s="2"/>
      <c r="U2076" s="2"/>
      <c r="V2076" s="2"/>
      <c r="W2076" s="2"/>
      <c r="X2076" s="2"/>
      <c r="Y2076" s="2"/>
      <c r="AB2076" s="2"/>
      <c r="AC2076" s="2"/>
      <c r="AD2076" s="2"/>
      <c r="AE2076" s="2"/>
      <c r="AF2076" s="2"/>
      <c r="AG2076" s="2"/>
      <c r="AH2076" s="2"/>
      <c r="AI2076" s="2"/>
      <c r="AJ2076" s="2"/>
      <c r="AK2076" s="2"/>
      <c r="BK2076" s="2"/>
      <c r="BL2076" s="2"/>
      <c r="BN2076" s="2"/>
      <c r="BO2076" s="2"/>
    </row>
    <row r="2077" ht="12.75" customHeight="1">
      <c r="D2077" s="2"/>
      <c r="G2077" s="2"/>
      <c r="I2077" s="2"/>
      <c r="J2077" s="2"/>
      <c r="K2077" s="2"/>
      <c r="L2077" s="2"/>
      <c r="M2077" s="2"/>
      <c r="N2077" s="2"/>
      <c r="O2077" s="2"/>
      <c r="P2077" s="2"/>
      <c r="Q2077" s="2"/>
      <c r="R2077" s="2"/>
      <c r="S2077" s="2"/>
      <c r="T2077" s="2"/>
      <c r="U2077" s="2"/>
      <c r="V2077" s="2"/>
      <c r="W2077" s="2"/>
      <c r="X2077" s="2"/>
      <c r="Y2077" s="2"/>
      <c r="AB2077" s="2"/>
      <c r="AC2077" s="2"/>
      <c r="AD2077" s="2"/>
      <c r="AE2077" s="2"/>
      <c r="AF2077" s="2"/>
      <c r="AG2077" s="2"/>
      <c r="AH2077" s="2"/>
      <c r="AI2077" s="2"/>
      <c r="AJ2077" s="2"/>
      <c r="AK2077" s="2"/>
      <c r="BK2077" s="2"/>
      <c r="BL2077" s="2"/>
      <c r="BN2077" s="2"/>
      <c r="BO2077" s="2"/>
    </row>
    <row r="2078" ht="12.75" customHeight="1">
      <c r="D2078" s="2"/>
      <c r="G2078" s="2"/>
      <c r="I2078" s="2"/>
      <c r="J2078" s="2"/>
      <c r="K2078" s="2"/>
      <c r="L2078" s="2"/>
      <c r="M2078" s="2"/>
      <c r="N2078" s="2"/>
      <c r="O2078" s="2"/>
      <c r="P2078" s="2"/>
      <c r="Q2078" s="2"/>
      <c r="R2078" s="2"/>
      <c r="S2078" s="2"/>
      <c r="T2078" s="2"/>
      <c r="U2078" s="2"/>
      <c r="V2078" s="2"/>
      <c r="W2078" s="2"/>
      <c r="X2078" s="2"/>
      <c r="Y2078" s="2"/>
      <c r="AB2078" s="2"/>
      <c r="AC2078" s="2"/>
      <c r="AD2078" s="2"/>
      <c r="AE2078" s="2"/>
      <c r="AF2078" s="2"/>
      <c r="AG2078" s="2"/>
      <c r="AH2078" s="2"/>
      <c r="AI2078" s="2"/>
      <c r="AJ2078" s="2"/>
      <c r="AK2078" s="2"/>
      <c r="BK2078" s="2"/>
      <c r="BL2078" s="2"/>
      <c r="BN2078" s="2"/>
      <c r="BO2078" s="2"/>
    </row>
    <row r="2079" ht="12.75" customHeight="1">
      <c r="D2079" s="2"/>
      <c r="G2079" s="2"/>
      <c r="I2079" s="2"/>
      <c r="J2079" s="2"/>
      <c r="K2079" s="2"/>
      <c r="L2079" s="2"/>
      <c r="M2079" s="2"/>
      <c r="N2079" s="2"/>
      <c r="O2079" s="2"/>
      <c r="P2079" s="2"/>
      <c r="Q2079" s="2"/>
      <c r="R2079" s="2"/>
      <c r="S2079" s="2"/>
      <c r="T2079" s="2"/>
      <c r="U2079" s="2"/>
      <c r="V2079" s="2"/>
      <c r="W2079" s="2"/>
      <c r="X2079" s="2"/>
      <c r="Y2079" s="2"/>
      <c r="AB2079" s="2"/>
      <c r="AC2079" s="2"/>
      <c r="AD2079" s="2"/>
      <c r="AE2079" s="2"/>
      <c r="AF2079" s="2"/>
      <c r="AG2079" s="2"/>
      <c r="AH2079" s="2"/>
      <c r="AI2079" s="2"/>
      <c r="AJ2079" s="2"/>
      <c r="AK2079" s="2"/>
      <c r="BK2079" s="2"/>
      <c r="BL2079" s="2"/>
      <c r="BN2079" s="2"/>
      <c r="BO2079" s="2"/>
    </row>
    <row r="2080" ht="12.75" customHeight="1">
      <c r="D2080" s="2"/>
      <c r="G2080" s="2"/>
      <c r="I2080" s="2"/>
      <c r="J2080" s="2"/>
      <c r="K2080" s="2"/>
      <c r="L2080" s="2"/>
      <c r="M2080" s="2"/>
      <c r="N2080" s="2"/>
      <c r="O2080" s="2"/>
      <c r="P2080" s="2"/>
      <c r="Q2080" s="2"/>
      <c r="R2080" s="2"/>
      <c r="S2080" s="2"/>
      <c r="T2080" s="2"/>
      <c r="U2080" s="2"/>
      <c r="V2080" s="2"/>
      <c r="W2080" s="2"/>
      <c r="X2080" s="2"/>
      <c r="Y2080" s="2"/>
      <c r="AB2080" s="2"/>
      <c r="AC2080" s="2"/>
      <c r="AD2080" s="2"/>
      <c r="AE2080" s="2"/>
      <c r="AF2080" s="2"/>
      <c r="AG2080" s="2"/>
      <c r="AH2080" s="2"/>
      <c r="AI2080" s="2"/>
      <c r="AJ2080" s="2"/>
      <c r="AK2080" s="2"/>
      <c r="BK2080" s="2"/>
      <c r="BL2080" s="2"/>
      <c r="BN2080" s="2"/>
      <c r="BO2080" s="2"/>
    </row>
    <row r="2081" ht="12.75" customHeight="1">
      <c r="D2081" s="2"/>
      <c r="G2081" s="2"/>
      <c r="I2081" s="2"/>
      <c r="J2081" s="2"/>
      <c r="K2081" s="2"/>
      <c r="L2081" s="2"/>
      <c r="M2081" s="2"/>
      <c r="N2081" s="2"/>
      <c r="O2081" s="2"/>
      <c r="P2081" s="2"/>
      <c r="Q2081" s="2"/>
      <c r="R2081" s="2"/>
      <c r="S2081" s="2"/>
      <c r="T2081" s="2"/>
      <c r="U2081" s="2"/>
      <c r="V2081" s="2"/>
      <c r="W2081" s="2"/>
      <c r="X2081" s="2"/>
      <c r="Y2081" s="2"/>
      <c r="AB2081" s="2"/>
      <c r="AC2081" s="2"/>
      <c r="AD2081" s="2"/>
      <c r="AE2081" s="2"/>
      <c r="AF2081" s="2"/>
      <c r="AG2081" s="2"/>
      <c r="AH2081" s="2"/>
      <c r="AI2081" s="2"/>
      <c r="AJ2081" s="2"/>
      <c r="AK2081" s="2"/>
      <c r="BK2081" s="2"/>
      <c r="BL2081" s="2"/>
      <c r="BN2081" s="2"/>
      <c r="BO2081" s="2"/>
    </row>
    <row r="2082" ht="12.75" customHeight="1">
      <c r="D2082" s="2"/>
      <c r="G2082" s="2"/>
      <c r="I2082" s="2"/>
      <c r="J2082" s="2"/>
      <c r="K2082" s="2"/>
      <c r="L2082" s="2"/>
      <c r="M2082" s="2"/>
      <c r="N2082" s="2"/>
      <c r="O2082" s="2"/>
      <c r="P2082" s="2"/>
      <c r="Q2082" s="2"/>
      <c r="R2082" s="2"/>
      <c r="S2082" s="2"/>
      <c r="T2082" s="2"/>
      <c r="U2082" s="2"/>
      <c r="V2082" s="2"/>
      <c r="W2082" s="2"/>
      <c r="X2082" s="2"/>
      <c r="Y2082" s="2"/>
      <c r="AB2082" s="2"/>
      <c r="AC2082" s="2"/>
      <c r="AD2082" s="2"/>
      <c r="AE2082" s="2"/>
      <c r="AF2082" s="2"/>
      <c r="AG2082" s="2"/>
      <c r="AH2082" s="2"/>
      <c r="AI2082" s="2"/>
      <c r="AJ2082" s="2"/>
      <c r="AK2082" s="2"/>
      <c r="BK2082" s="2"/>
      <c r="BL2082" s="2"/>
      <c r="BN2082" s="2"/>
      <c r="BO2082" s="2"/>
    </row>
    <row r="2083" ht="12.75" customHeight="1">
      <c r="D2083" s="2"/>
      <c r="G2083" s="2"/>
      <c r="I2083" s="2"/>
      <c r="J2083" s="2"/>
      <c r="K2083" s="2"/>
      <c r="L2083" s="2"/>
      <c r="M2083" s="2"/>
      <c r="N2083" s="2"/>
      <c r="O2083" s="2"/>
      <c r="P2083" s="2"/>
      <c r="Q2083" s="2"/>
      <c r="R2083" s="2"/>
      <c r="S2083" s="2"/>
      <c r="T2083" s="2"/>
      <c r="U2083" s="2"/>
      <c r="V2083" s="2"/>
      <c r="W2083" s="2"/>
      <c r="X2083" s="2"/>
      <c r="Y2083" s="2"/>
      <c r="AB2083" s="2"/>
      <c r="AC2083" s="2"/>
      <c r="AD2083" s="2"/>
      <c r="AE2083" s="2"/>
      <c r="AF2083" s="2"/>
      <c r="AG2083" s="2"/>
      <c r="AH2083" s="2"/>
      <c r="AI2083" s="2"/>
      <c r="AJ2083" s="2"/>
      <c r="AK2083" s="2"/>
      <c r="BK2083" s="2"/>
      <c r="BL2083" s="2"/>
      <c r="BN2083" s="2"/>
      <c r="BO2083" s="2"/>
    </row>
    <row r="2084" ht="12.75" customHeight="1">
      <c r="D2084" s="2"/>
      <c r="G2084" s="2"/>
      <c r="I2084" s="2"/>
      <c r="J2084" s="2"/>
      <c r="K2084" s="2"/>
      <c r="L2084" s="2"/>
      <c r="M2084" s="2"/>
      <c r="N2084" s="2"/>
      <c r="O2084" s="2"/>
      <c r="P2084" s="2"/>
      <c r="Q2084" s="2"/>
      <c r="R2084" s="2"/>
      <c r="S2084" s="2"/>
      <c r="T2084" s="2"/>
      <c r="U2084" s="2"/>
      <c r="V2084" s="2"/>
      <c r="W2084" s="2"/>
      <c r="X2084" s="2"/>
      <c r="Y2084" s="2"/>
      <c r="AB2084" s="2"/>
      <c r="AC2084" s="2"/>
      <c r="AD2084" s="2"/>
      <c r="AE2084" s="2"/>
      <c r="AF2084" s="2"/>
      <c r="AG2084" s="2"/>
      <c r="AH2084" s="2"/>
      <c r="AI2084" s="2"/>
      <c r="AJ2084" s="2"/>
      <c r="AK2084" s="2"/>
      <c r="BK2084" s="2"/>
      <c r="BL2084" s="2"/>
      <c r="BN2084" s="2"/>
      <c r="BO2084" s="2"/>
    </row>
    <row r="2085" ht="12.75" customHeight="1">
      <c r="D2085" s="2"/>
      <c r="G2085" s="2"/>
      <c r="I2085" s="2"/>
      <c r="J2085" s="2"/>
      <c r="K2085" s="2"/>
      <c r="L2085" s="2"/>
      <c r="M2085" s="2"/>
      <c r="N2085" s="2"/>
      <c r="O2085" s="2"/>
      <c r="P2085" s="2"/>
      <c r="Q2085" s="2"/>
      <c r="R2085" s="2"/>
      <c r="S2085" s="2"/>
      <c r="T2085" s="2"/>
      <c r="U2085" s="2"/>
      <c r="V2085" s="2"/>
      <c r="W2085" s="2"/>
      <c r="X2085" s="2"/>
      <c r="Y2085" s="2"/>
      <c r="AB2085" s="2"/>
      <c r="AC2085" s="2"/>
      <c r="AD2085" s="2"/>
      <c r="AE2085" s="2"/>
      <c r="AF2085" s="2"/>
      <c r="AG2085" s="2"/>
      <c r="AH2085" s="2"/>
      <c r="AI2085" s="2"/>
      <c r="AJ2085" s="2"/>
      <c r="AK2085" s="2"/>
      <c r="BK2085" s="2"/>
      <c r="BL2085" s="2"/>
      <c r="BN2085" s="2"/>
      <c r="BO2085" s="2"/>
    </row>
    <row r="2086" ht="12.75" customHeight="1">
      <c r="D2086" s="2"/>
      <c r="G2086" s="2"/>
      <c r="I2086" s="2"/>
      <c r="J2086" s="2"/>
      <c r="K2086" s="2"/>
      <c r="L2086" s="2"/>
      <c r="M2086" s="2"/>
      <c r="N2086" s="2"/>
      <c r="O2086" s="2"/>
      <c r="P2086" s="2"/>
      <c r="Q2086" s="2"/>
      <c r="R2086" s="2"/>
      <c r="S2086" s="2"/>
      <c r="T2086" s="2"/>
      <c r="U2086" s="2"/>
      <c r="V2086" s="2"/>
      <c r="W2086" s="2"/>
      <c r="X2086" s="2"/>
      <c r="Y2086" s="2"/>
      <c r="AB2086" s="2"/>
      <c r="AC2086" s="2"/>
      <c r="AD2086" s="2"/>
      <c r="AE2086" s="2"/>
      <c r="AF2086" s="2"/>
      <c r="AG2086" s="2"/>
      <c r="AH2086" s="2"/>
      <c r="AI2086" s="2"/>
      <c r="AJ2086" s="2"/>
      <c r="AK2086" s="2"/>
      <c r="BK2086" s="2"/>
      <c r="BL2086" s="2"/>
      <c r="BN2086" s="2"/>
      <c r="BO2086" s="2"/>
    </row>
    <row r="2087" ht="12.75" customHeight="1">
      <c r="D2087" s="2"/>
      <c r="G2087" s="2"/>
      <c r="I2087" s="2"/>
      <c r="J2087" s="2"/>
      <c r="K2087" s="2"/>
      <c r="L2087" s="2"/>
      <c r="M2087" s="2"/>
      <c r="N2087" s="2"/>
      <c r="O2087" s="2"/>
      <c r="P2087" s="2"/>
      <c r="Q2087" s="2"/>
      <c r="R2087" s="2"/>
      <c r="S2087" s="2"/>
      <c r="T2087" s="2"/>
      <c r="U2087" s="2"/>
      <c r="V2087" s="2"/>
      <c r="W2087" s="2"/>
      <c r="X2087" s="2"/>
      <c r="Y2087" s="2"/>
      <c r="AB2087" s="2"/>
      <c r="AC2087" s="2"/>
      <c r="AD2087" s="2"/>
      <c r="AE2087" s="2"/>
      <c r="AF2087" s="2"/>
      <c r="AG2087" s="2"/>
      <c r="AH2087" s="2"/>
      <c r="AI2087" s="2"/>
      <c r="AJ2087" s="2"/>
      <c r="AK2087" s="2"/>
      <c r="BK2087" s="2"/>
      <c r="BL2087" s="2"/>
      <c r="BN2087" s="2"/>
      <c r="BO2087" s="2"/>
    </row>
    <row r="2088" ht="12.75" customHeight="1">
      <c r="D2088" s="2"/>
      <c r="G2088" s="2"/>
      <c r="I2088" s="2"/>
      <c r="J2088" s="2"/>
      <c r="K2088" s="2"/>
      <c r="L2088" s="2"/>
      <c r="M2088" s="2"/>
      <c r="N2088" s="2"/>
      <c r="O2088" s="2"/>
      <c r="P2088" s="2"/>
      <c r="Q2088" s="2"/>
      <c r="R2088" s="2"/>
      <c r="S2088" s="2"/>
      <c r="T2088" s="2"/>
      <c r="U2088" s="2"/>
      <c r="V2088" s="2"/>
      <c r="W2088" s="2"/>
      <c r="X2088" s="2"/>
      <c r="Y2088" s="2"/>
      <c r="AB2088" s="2"/>
      <c r="AC2088" s="2"/>
      <c r="AD2088" s="2"/>
      <c r="AE2088" s="2"/>
      <c r="AF2088" s="2"/>
      <c r="AG2088" s="2"/>
      <c r="AH2088" s="2"/>
      <c r="AI2088" s="2"/>
      <c r="AJ2088" s="2"/>
      <c r="AK2088" s="2"/>
      <c r="BK2088" s="2"/>
      <c r="BL2088" s="2"/>
      <c r="BN2088" s="2"/>
      <c r="BO2088" s="2"/>
    </row>
    <row r="2089" ht="12.75" customHeight="1">
      <c r="D2089" s="2"/>
      <c r="G2089" s="2"/>
      <c r="I2089" s="2"/>
      <c r="J2089" s="2"/>
      <c r="K2089" s="2"/>
      <c r="L2089" s="2"/>
      <c r="M2089" s="2"/>
      <c r="N2089" s="2"/>
      <c r="O2089" s="2"/>
      <c r="P2089" s="2"/>
      <c r="Q2089" s="2"/>
      <c r="R2089" s="2"/>
      <c r="S2089" s="2"/>
      <c r="T2089" s="2"/>
      <c r="U2089" s="2"/>
      <c r="V2089" s="2"/>
      <c r="W2089" s="2"/>
      <c r="X2089" s="2"/>
      <c r="Y2089" s="2"/>
      <c r="AB2089" s="2"/>
      <c r="AC2089" s="2"/>
      <c r="AD2089" s="2"/>
      <c r="AE2089" s="2"/>
      <c r="AF2089" s="2"/>
      <c r="AG2089" s="2"/>
      <c r="AH2089" s="2"/>
      <c r="AI2089" s="2"/>
      <c r="AJ2089" s="2"/>
      <c r="AK2089" s="2"/>
      <c r="BK2089" s="2"/>
      <c r="BL2089" s="2"/>
      <c r="BN2089" s="2"/>
      <c r="BO2089" s="2"/>
    </row>
    <row r="2090" ht="12.75" customHeight="1">
      <c r="D2090" s="2"/>
      <c r="G2090" s="2"/>
      <c r="I2090" s="2"/>
      <c r="J2090" s="2"/>
      <c r="K2090" s="2"/>
      <c r="L2090" s="2"/>
      <c r="M2090" s="2"/>
      <c r="N2090" s="2"/>
      <c r="O2090" s="2"/>
      <c r="P2090" s="2"/>
      <c r="Q2090" s="2"/>
      <c r="R2090" s="2"/>
      <c r="S2090" s="2"/>
      <c r="T2090" s="2"/>
      <c r="U2090" s="2"/>
      <c r="V2090" s="2"/>
      <c r="W2090" s="2"/>
      <c r="X2090" s="2"/>
      <c r="Y2090" s="2"/>
      <c r="AB2090" s="2"/>
      <c r="AC2090" s="2"/>
      <c r="AD2090" s="2"/>
      <c r="AE2090" s="2"/>
      <c r="AF2090" s="2"/>
      <c r="AG2090" s="2"/>
      <c r="AH2090" s="2"/>
      <c r="AI2090" s="2"/>
      <c r="AJ2090" s="2"/>
      <c r="AK2090" s="2"/>
      <c r="BK2090" s="2"/>
      <c r="BL2090" s="2"/>
      <c r="BN2090" s="2"/>
      <c r="BO2090" s="2"/>
    </row>
    <row r="2091" ht="12.75" customHeight="1">
      <c r="D2091" s="2"/>
      <c r="G2091" s="2"/>
      <c r="I2091" s="2"/>
      <c r="J2091" s="2"/>
      <c r="K2091" s="2"/>
      <c r="L2091" s="2"/>
      <c r="M2091" s="2"/>
      <c r="N2091" s="2"/>
      <c r="O2091" s="2"/>
      <c r="P2091" s="2"/>
      <c r="Q2091" s="2"/>
      <c r="R2091" s="2"/>
      <c r="S2091" s="2"/>
      <c r="T2091" s="2"/>
      <c r="U2091" s="2"/>
      <c r="V2091" s="2"/>
      <c r="W2091" s="2"/>
      <c r="X2091" s="2"/>
      <c r="Y2091" s="2"/>
      <c r="AB2091" s="2"/>
      <c r="AC2091" s="2"/>
      <c r="AD2091" s="2"/>
      <c r="AE2091" s="2"/>
      <c r="AF2091" s="2"/>
      <c r="AG2091" s="2"/>
      <c r="AH2091" s="2"/>
      <c r="AI2091" s="2"/>
      <c r="AJ2091" s="2"/>
      <c r="AK2091" s="2"/>
      <c r="BK2091" s="2"/>
      <c r="BL2091" s="2"/>
      <c r="BN2091" s="2"/>
      <c r="BO2091" s="2"/>
    </row>
    <row r="2092" ht="12.75" customHeight="1">
      <c r="D2092" s="2"/>
      <c r="G2092" s="2"/>
      <c r="I2092" s="2"/>
      <c r="J2092" s="2"/>
      <c r="K2092" s="2"/>
      <c r="L2092" s="2"/>
      <c r="M2092" s="2"/>
      <c r="N2092" s="2"/>
      <c r="O2092" s="2"/>
      <c r="P2092" s="2"/>
      <c r="Q2092" s="2"/>
      <c r="R2092" s="2"/>
      <c r="S2092" s="2"/>
      <c r="T2092" s="2"/>
      <c r="U2092" s="2"/>
      <c r="V2092" s="2"/>
      <c r="W2092" s="2"/>
      <c r="X2092" s="2"/>
      <c r="Y2092" s="2"/>
      <c r="AB2092" s="2"/>
      <c r="AC2092" s="2"/>
      <c r="AD2092" s="2"/>
      <c r="AE2092" s="2"/>
      <c r="AF2092" s="2"/>
      <c r="AG2092" s="2"/>
      <c r="AH2092" s="2"/>
      <c r="AI2092" s="2"/>
      <c r="AJ2092" s="2"/>
      <c r="AK2092" s="2"/>
      <c r="BK2092" s="2"/>
      <c r="BL2092" s="2"/>
      <c r="BN2092" s="2"/>
      <c r="BO2092" s="2"/>
    </row>
    <row r="2093" ht="12.75" customHeight="1">
      <c r="D2093" s="2"/>
      <c r="G2093" s="2"/>
      <c r="I2093" s="2"/>
      <c r="J2093" s="2"/>
      <c r="K2093" s="2"/>
      <c r="L2093" s="2"/>
      <c r="M2093" s="2"/>
      <c r="N2093" s="2"/>
      <c r="O2093" s="2"/>
      <c r="P2093" s="2"/>
      <c r="Q2093" s="2"/>
      <c r="R2093" s="2"/>
      <c r="S2093" s="2"/>
      <c r="T2093" s="2"/>
      <c r="U2093" s="2"/>
      <c r="V2093" s="2"/>
      <c r="W2093" s="2"/>
      <c r="X2093" s="2"/>
      <c r="Y2093" s="2"/>
      <c r="AB2093" s="2"/>
      <c r="AC2093" s="2"/>
      <c r="AD2093" s="2"/>
      <c r="AE2093" s="2"/>
      <c r="AF2093" s="2"/>
      <c r="AG2093" s="2"/>
      <c r="AH2093" s="2"/>
      <c r="AI2093" s="2"/>
      <c r="AJ2093" s="2"/>
      <c r="AK2093" s="2"/>
      <c r="BK2093" s="2"/>
      <c r="BL2093" s="2"/>
      <c r="BN2093" s="2"/>
      <c r="BO2093" s="2"/>
    </row>
    <row r="2094" ht="12.75" customHeight="1">
      <c r="D2094" s="2"/>
      <c r="G2094" s="2"/>
      <c r="I2094" s="2"/>
      <c r="J2094" s="2"/>
      <c r="K2094" s="2"/>
      <c r="L2094" s="2"/>
      <c r="M2094" s="2"/>
      <c r="N2094" s="2"/>
      <c r="O2094" s="2"/>
      <c r="P2094" s="2"/>
      <c r="Q2094" s="2"/>
      <c r="R2094" s="2"/>
      <c r="S2094" s="2"/>
      <c r="T2094" s="2"/>
      <c r="U2094" s="2"/>
      <c r="V2094" s="2"/>
      <c r="W2094" s="2"/>
      <c r="X2094" s="2"/>
      <c r="Y2094" s="2"/>
      <c r="AB2094" s="2"/>
      <c r="AC2094" s="2"/>
      <c r="AD2094" s="2"/>
      <c r="AE2094" s="2"/>
      <c r="AF2094" s="2"/>
      <c r="AG2094" s="2"/>
      <c r="AH2094" s="2"/>
      <c r="AI2094" s="2"/>
      <c r="AJ2094" s="2"/>
      <c r="AK2094" s="2"/>
      <c r="BK2094" s="2"/>
      <c r="BL2094" s="2"/>
      <c r="BN2094" s="2"/>
      <c r="BO2094" s="2"/>
    </row>
    <row r="2095" ht="12.75" customHeight="1">
      <c r="D2095" s="2"/>
      <c r="G2095" s="2"/>
      <c r="I2095" s="2"/>
      <c r="J2095" s="2"/>
      <c r="K2095" s="2"/>
      <c r="L2095" s="2"/>
      <c r="M2095" s="2"/>
      <c r="N2095" s="2"/>
      <c r="O2095" s="2"/>
      <c r="P2095" s="2"/>
      <c r="Q2095" s="2"/>
      <c r="R2095" s="2"/>
      <c r="S2095" s="2"/>
      <c r="T2095" s="2"/>
      <c r="U2095" s="2"/>
      <c r="V2095" s="2"/>
      <c r="W2095" s="2"/>
      <c r="X2095" s="2"/>
      <c r="Y2095" s="2"/>
      <c r="AB2095" s="2"/>
      <c r="AC2095" s="2"/>
      <c r="AD2095" s="2"/>
      <c r="AE2095" s="2"/>
      <c r="AF2095" s="2"/>
      <c r="AG2095" s="2"/>
      <c r="AH2095" s="2"/>
      <c r="AI2095" s="2"/>
      <c r="AJ2095" s="2"/>
      <c r="AK2095" s="2"/>
      <c r="BK2095" s="2"/>
      <c r="BL2095" s="2"/>
      <c r="BN2095" s="2"/>
      <c r="BO2095" s="2"/>
    </row>
    <row r="2096" ht="12.75" customHeight="1">
      <c r="D2096" s="2"/>
      <c r="G2096" s="2"/>
      <c r="I2096" s="2"/>
      <c r="J2096" s="2"/>
      <c r="K2096" s="2"/>
      <c r="L2096" s="2"/>
      <c r="M2096" s="2"/>
      <c r="N2096" s="2"/>
      <c r="O2096" s="2"/>
      <c r="P2096" s="2"/>
      <c r="Q2096" s="2"/>
      <c r="R2096" s="2"/>
      <c r="S2096" s="2"/>
      <c r="T2096" s="2"/>
      <c r="U2096" s="2"/>
      <c r="V2096" s="2"/>
      <c r="W2096" s="2"/>
      <c r="X2096" s="2"/>
      <c r="Y2096" s="2"/>
      <c r="AB2096" s="2"/>
      <c r="AC2096" s="2"/>
      <c r="AD2096" s="2"/>
      <c r="AE2096" s="2"/>
      <c r="AF2096" s="2"/>
      <c r="AG2096" s="2"/>
      <c r="AH2096" s="2"/>
      <c r="AI2096" s="2"/>
      <c r="AJ2096" s="2"/>
      <c r="AK2096" s="2"/>
      <c r="BK2096" s="2"/>
      <c r="BL2096" s="2"/>
      <c r="BN2096" s="2"/>
      <c r="BO2096" s="2"/>
    </row>
    <row r="2097" ht="12.75" customHeight="1">
      <c r="D2097" s="2"/>
      <c r="G2097" s="2"/>
      <c r="I2097" s="2"/>
      <c r="J2097" s="2"/>
      <c r="K2097" s="2"/>
      <c r="L2097" s="2"/>
      <c r="M2097" s="2"/>
      <c r="N2097" s="2"/>
      <c r="O2097" s="2"/>
      <c r="P2097" s="2"/>
      <c r="Q2097" s="2"/>
      <c r="R2097" s="2"/>
      <c r="S2097" s="2"/>
      <c r="T2097" s="2"/>
      <c r="U2097" s="2"/>
      <c r="V2097" s="2"/>
      <c r="W2097" s="2"/>
      <c r="X2097" s="2"/>
      <c r="Y2097" s="2"/>
      <c r="AB2097" s="2"/>
      <c r="AC2097" s="2"/>
      <c r="AD2097" s="2"/>
      <c r="AE2097" s="2"/>
      <c r="AF2097" s="2"/>
      <c r="AG2097" s="2"/>
      <c r="AH2097" s="2"/>
      <c r="AI2097" s="2"/>
      <c r="AJ2097" s="2"/>
      <c r="AK2097" s="2"/>
      <c r="BK2097" s="2"/>
      <c r="BL2097" s="2"/>
      <c r="BN2097" s="2"/>
      <c r="BO2097" s="2"/>
    </row>
    <row r="2098" ht="12.75" customHeight="1">
      <c r="D2098" s="2"/>
      <c r="G2098" s="2"/>
      <c r="I2098" s="2"/>
      <c r="J2098" s="2"/>
      <c r="K2098" s="2"/>
      <c r="L2098" s="2"/>
      <c r="M2098" s="2"/>
      <c r="N2098" s="2"/>
      <c r="O2098" s="2"/>
      <c r="P2098" s="2"/>
      <c r="Q2098" s="2"/>
      <c r="R2098" s="2"/>
      <c r="S2098" s="2"/>
      <c r="T2098" s="2"/>
      <c r="U2098" s="2"/>
      <c r="V2098" s="2"/>
      <c r="W2098" s="2"/>
      <c r="X2098" s="2"/>
      <c r="Y2098" s="2"/>
      <c r="AB2098" s="2"/>
      <c r="AC2098" s="2"/>
      <c r="AD2098" s="2"/>
      <c r="AE2098" s="2"/>
      <c r="AF2098" s="2"/>
      <c r="AG2098" s="2"/>
      <c r="AH2098" s="2"/>
      <c r="AI2098" s="2"/>
      <c r="AJ2098" s="2"/>
      <c r="AK2098" s="2"/>
      <c r="BK2098" s="2"/>
      <c r="BL2098" s="2"/>
      <c r="BN2098" s="2"/>
      <c r="BO2098" s="2"/>
    </row>
    <row r="2099" ht="12.75" customHeight="1">
      <c r="D2099" s="2"/>
      <c r="G2099" s="2"/>
      <c r="I2099" s="2"/>
      <c r="J2099" s="2"/>
      <c r="K2099" s="2"/>
      <c r="L2099" s="2"/>
      <c r="M2099" s="2"/>
      <c r="N2099" s="2"/>
      <c r="O2099" s="2"/>
      <c r="P2099" s="2"/>
      <c r="Q2099" s="2"/>
      <c r="R2099" s="2"/>
      <c r="S2099" s="2"/>
      <c r="T2099" s="2"/>
      <c r="U2099" s="2"/>
      <c r="V2099" s="2"/>
      <c r="W2099" s="2"/>
      <c r="X2099" s="2"/>
      <c r="Y2099" s="2"/>
      <c r="AB2099" s="2"/>
      <c r="AC2099" s="2"/>
      <c r="AD2099" s="2"/>
      <c r="AE2099" s="2"/>
      <c r="AF2099" s="2"/>
      <c r="AG2099" s="2"/>
      <c r="AH2099" s="2"/>
      <c r="AI2099" s="2"/>
      <c r="AJ2099" s="2"/>
      <c r="AK2099" s="2"/>
      <c r="BK2099" s="2"/>
      <c r="BL2099" s="2"/>
      <c r="BN2099" s="2"/>
      <c r="BO2099" s="2"/>
    </row>
    <row r="2100" ht="12.75" customHeight="1">
      <c r="D2100" s="2"/>
      <c r="G2100" s="2"/>
      <c r="I2100" s="2"/>
      <c r="J2100" s="2"/>
      <c r="K2100" s="2"/>
      <c r="L2100" s="2"/>
      <c r="M2100" s="2"/>
      <c r="N2100" s="2"/>
      <c r="O2100" s="2"/>
      <c r="P2100" s="2"/>
      <c r="Q2100" s="2"/>
      <c r="R2100" s="2"/>
      <c r="S2100" s="2"/>
      <c r="T2100" s="2"/>
      <c r="U2100" s="2"/>
      <c r="V2100" s="2"/>
      <c r="W2100" s="2"/>
      <c r="X2100" s="2"/>
      <c r="Y2100" s="2"/>
      <c r="AB2100" s="2"/>
      <c r="AC2100" s="2"/>
      <c r="AD2100" s="2"/>
      <c r="AE2100" s="2"/>
      <c r="AF2100" s="2"/>
      <c r="AG2100" s="2"/>
      <c r="AH2100" s="2"/>
      <c r="AI2100" s="2"/>
      <c r="AJ2100" s="2"/>
      <c r="AK2100" s="2"/>
      <c r="BK2100" s="2"/>
      <c r="BL2100" s="2"/>
      <c r="BN2100" s="2"/>
      <c r="BO2100" s="2"/>
    </row>
    <row r="2101" ht="12.75" customHeight="1">
      <c r="D2101" s="2"/>
      <c r="G2101" s="2"/>
      <c r="I2101" s="2"/>
      <c r="J2101" s="2"/>
      <c r="K2101" s="2"/>
      <c r="L2101" s="2"/>
      <c r="M2101" s="2"/>
      <c r="N2101" s="2"/>
      <c r="O2101" s="2"/>
      <c r="P2101" s="2"/>
      <c r="Q2101" s="2"/>
      <c r="R2101" s="2"/>
      <c r="S2101" s="2"/>
      <c r="T2101" s="2"/>
      <c r="U2101" s="2"/>
      <c r="V2101" s="2"/>
      <c r="W2101" s="2"/>
      <c r="X2101" s="2"/>
      <c r="Y2101" s="2"/>
      <c r="AB2101" s="2"/>
      <c r="AC2101" s="2"/>
      <c r="AD2101" s="2"/>
      <c r="AE2101" s="2"/>
      <c r="AF2101" s="2"/>
      <c r="AG2101" s="2"/>
      <c r="AH2101" s="2"/>
      <c r="AI2101" s="2"/>
      <c r="AJ2101" s="2"/>
      <c r="AK2101" s="2"/>
      <c r="BK2101" s="2"/>
      <c r="BL2101" s="2"/>
      <c r="BN2101" s="2"/>
      <c r="BO2101" s="2"/>
    </row>
    <row r="2102" ht="12.75" customHeight="1">
      <c r="D2102" s="2"/>
      <c r="G2102" s="2"/>
      <c r="I2102" s="2"/>
      <c r="J2102" s="2"/>
      <c r="K2102" s="2"/>
      <c r="L2102" s="2"/>
      <c r="M2102" s="2"/>
      <c r="N2102" s="2"/>
      <c r="O2102" s="2"/>
      <c r="P2102" s="2"/>
      <c r="Q2102" s="2"/>
      <c r="R2102" s="2"/>
      <c r="S2102" s="2"/>
      <c r="T2102" s="2"/>
      <c r="U2102" s="2"/>
      <c r="V2102" s="2"/>
      <c r="W2102" s="2"/>
      <c r="X2102" s="2"/>
      <c r="Y2102" s="2"/>
      <c r="AB2102" s="2"/>
      <c r="AC2102" s="2"/>
      <c r="AD2102" s="2"/>
      <c r="AE2102" s="2"/>
      <c r="AF2102" s="2"/>
      <c r="AG2102" s="2"/>
      <c r="AH2102" s="2"/>
      <c r="AI2102" s="2"/>
      <c r="AJ2102" s="2"/>
      <c r="AK2102" s="2"/>
      <c r="BK2102" s="2"/>
      <c r="BL2102" s="2"/>
      <c r="BN2102" s="2"/>
      <c r="BO2102" s="2"/>
    </row>
    <row r="2103" ht="12.75" customHeight="1">
      <c r="D2103" s="2"/>
      <c r="G2103" s="2"/>
      <c r="I2103" s="2"/>
      <c r="J2103" s="2"/>
      <c r="K2103" s="2"/>
      <c r="L2103" s="2"/>
      <c r="M2103" s="2"/>
      <c r="N2103" s="2"/>
      <c r="O2103" s="2"/>
      <c r="P2103" s="2"/>
      <c r="Q2103" s="2"/>
      <c r="R2103" s="2"/>
      <c r="S2103" s="2"/>
      <c r="T2103" s="2"/>
      <c r="U2103" s="2"/>
      <c r="V2103" s="2"/>
      <c r="W2103" s="2"/>
      <c r="X2103" s="2"/>
      <c r="Y2103" s="2"/>
      <c r="AB2103" s="2"/>
      <c r="AC2103" s="2"/>
      <c r="AD2103" s="2"/>
      <c r="AE2103" s="2"/>
      <c r="AF2103" s="2"/>
      <c r="AG2103" s="2"/>
      <c r="AH2103" s="2"/>
      <c r="AI2103" s="2"/>
      <c r="AJ2103" s="2"/>
      <c r="AK2103" s="2"/>
      <c r="BK2103" s="2"/>
      <c r="BL2103" s="2"/>
      <c r="BN2103" s="2"/>
      <c r="BO2103" s="2"/>
    </row>
    <row r="2104" ht="12.75" customHeight="1">
      <c r="D2104" s="2"/>
      <c r="G2104" s="2"/>
      <c r="I2104" s="2"/>
      <c r="J2104" s="2"/>
      <c r="K2104" s="2"/>
      <c r="L2104" s="2"/>
      <c r="M2104" s="2"/>
      <c r="N2104" s="2"/>
      <c r="O2104" s="2"/>
      <c r="P2104" s="2"/>
      <c r="Q2104" s="2"/>
      <c r="R2104" s="2"/>
      <c r="S2104" s="2"/>
      <c r="T2104" s="2"/>
      <c r="U2104" s="2"/>
      <c r="V2104" s="2"/>
      <c r="W2104" s="2"/>
      <c r="X2104" s="2"/>
      <c r="Y2104" s="2"/>
      <c r="AB2104" s="2"/>
      <c r="AC2104" s="2"/>
      <c r="AD2104" s="2"/>
      <c r="AE2104" s="2"/>
      <c r="AF2104" s="2"/>
      <c r="AG2104" s="2"/>
      <c r="AH2104" s="2"/>
      <c r="AI2104" s="2"/>
      <c r="AJ2104" s="2"/>
      <c r="AK2104" s="2"/>
      <c r="BK2104" s="2"/>
      <c r="BL2104" s="2"/>
      <c r="BN2104" s="2"/>
      <c r="BO2104" s="2"/>
    </row>
    <row r="2105" ht="12.75" customHeight="1">
      <c r="D2105" s="2"/>
      <c r="G2105" s="2"/>
      <c r="I2105" s="2"/>
      <c r="J2105" s="2"/>
      <c r="K2105" s="2"/>
      <c r="L2105" s="2"/>
      <c r="M2105" s="2"/>
      <c r="N2105" s="2"/>
      <c r="O2105" s="2"/>
      <c r="P2105" s="2"/>
      <c r="Q2105" s="2"/>
      <c r="R2105" s="2"/>
      <c r="S2105" s="2"/>
      <c r="T2105" s="2"/>
      <c r="U2105" s="2"/>
      <c r="V2105" s="2"/>
      <c r="W2105" s="2"/>
      <c r="X2105" s="2"/>
      <c r="Y2105" s="2"/>
      <c r="AB2105" s="2"/>
      <c r="AC2105" s="2"/>
      <c r="AD2105" s="2"/>
      <c r="AE2105" s="2"/>
      <c r="AF2105" s="2"/>
      <c r="AG2105" s="2"/>
      <c r="AH2105" s="2"/>
      <c r="AI2105" s="2"/>
      <c r="AJ2105" s="2"/>
      <c r="AK2105" s="2"/>
      <c r="BK2105" s="2"/>
      <c r="BL2105" s="2"/>
      <c r="BN2105" s="2"/>
      <c r="BO2105" s="2"/>
    </row>
    <row r="2106" ht="12.75" customHeight="1">
      <c r="D2106" s="2"/>
      <c r="G2106" s="2"/>
      <c r="I2106" s="2"/>
      <c r="J2106" s="2"/>
      <c r="K2106" s="2"/>
      <c r="L2106" s="2"/>
      <c r="M2106" s="2"/>
      <c r="N2106" s="2"/>
      <c r="O2106" s="2"/>
      <c r="P2106" s="2"/>
      <c r="Q2106" s="2"/>
      <c r="R2106" s="2"/>
      <c r="S2106" s="2"/>
      <c r="T2106" s="2"/>
      <c r="U2106" s="2"/>
      <c r="V2106" s="2"/>
      <c r="W2106" s="2"/>
      <c r="X2106" s="2"/>
      <c r="Y2106" s="2"/>
      <c r="AB2106" s="2"/>
      <c r="AC2106" s="2"/>
      <c r="AD2106" s="2"/>
      <c r="AE2106" s="2"/>
      <c r="AF2106" s="2"/>
      <c r="AG2106" s="2"/>
      <c r="AH2106" s="2"/>
      <c r="AI2106" s="2"/>
      <c r="AJ2106" s="2"/>
      <c r="AK2106" s="2"/>
      <c r="BK2106" s="2"/>
      <c r="BL2106" s="2"/>
      <c r="BN2106" s="2"/>
      <c r="BO2106" s="2"/>
    </row>
    <row r="2107" ht="12.75" customHeight="1">
      <c r="D2107" s="2"/>
      <c r="G2107" s="2"/>
      <c r="I2107" s="2"/>
      <c r="J2107" s="2"/>
      <c r="K2107" s="2"/>
      <c r="L2107" s="2"/>
      <c r="M2107" s="2"/>
      <c r="N2107" s="2"/>
      <c r="O2107" s="2"/>
      <c r="P2107" s="2"/>
      <c r="Q2107" s="2"/>
      <c r="R2107" s="2"/>
      <c r="S2107" s="2"/>
      <c r="T2107" s="2"/>
      <c r="U2107" s="2"/>
      <c r="V2107" s="2"/>
      <c r="W2107" s="2"/>
      <c r="X2107" s="2"/>
      <c r="Y2107" s="2"/>
      <c r="AB2107" s="2"/>
      <c r="AC2107" s="2"/>
      <c r="AD2107" s="2"/>
      <c r="AE2107" s="2"/>
      <c r="AF2107" s="2"/>
      <c r="AG2107" s="2"/>
      <c r="AH2107" s="2"/>
      <c r="AI2107" s="2"/>
      <c r="AJ2107" s="2"/>
      <c r="AK2107" s="2"/>
      <c r="BK2107" s="2"/>
      <c r="BL2107" s="2"/>
      <c r="BN2107" s="2"/>
      <c r="BO2107" s="2"/>
    </row>
    <row r="2108" ht="12.75" customHeight="1">
      <c r="D2108" s="2"/>
      <c r="G2108" s="2"/>
      <c r="I2108" s="2"/>
      <c r="J2108" s="2"/>
      <c r="K2108" s="2"/>
      <c r="L2108" s="2"/>
      <c r="M2108" s="2"/>
      <c r="N2108" s="2"/>
      <c r="O2108" s="2"/>
      <c r="P2108" s="2"/>
      <c r="Q2108" s="2"/>
      <c r="R2108" s="2"/>
      <c r="S2108" s="2"/>
      <c r="T2108" s="2"/>
      <c r="U2108" s="2"/>
      <c r="V2108" s="2"/>
      <c r="W2108" s="2"/>
      <c r="X2108" s="2"/>
      <c r="Y2108" s="2"/>
      <c r="AB2108" s="2"/>
      <c r="AC2108" s="2"/>
      <c r="AD2108" s="2"/>
      <c r="AE2108" s="2"/>
      <c r="AF2108" s="2"/>
      <c r="AG2108" s="2"/>
      <c r="AH2108" s="2"/>
      <c r="AI2108" s="2"/>
      <c r="AJ2108" s="2"/>
      <c r="AK2108" s="2"/>
      <c r="BK2108" s="2"/>
      <c r="BL2108" s="2"/>
      <c r="BN2108" s="2"/>
      <c r="BO2108" s="2"/>
    </row>
    <row r="2109" ht="12.75" customHeight="1">
      <c r="D2109" s="2"/>
      <c r="G2109" s="2"/>
      <c r="I2109" s="2"/>
      <c r="J2109" s="2"/>
      <c r="K2109" s="2"/>
      <c r="L2109" s="2"/>
      <c r="M2109" s="2"/>
      <c r="N2109" s="2"/>
      <c r="O2109" s="2"/>
      <c r="P2109" s="2"/>
      <c r="Q2109" s="2"/>
      <c r="R2109" s="2"/>
      <c r="S2109" s="2"/>
      <c r="T2109" s="2"/>
      <c r="U2109" s="2"/>
      <c r="V2109" s="2"/>
      <c r="W2109" s="2"/>
      <c r="X2109" s="2"/>
      <c r="Y2109" s="2"/>
      <c r="AB2109" s="2"/>
      <c r="AC2109" s="2"/>
      <c r="AD2109" s="2"/>
      <c r="AE2109" s="2"/>
      <c r="AF2109" s="2"/>
      <c r="AG2109" s="2"/>
      <c r="AH2109" s="2"/>
      <c r="AI2109" s="2"/>
      <c r="AJ2109" s="2"/>
      <c r="AK2109" s="2"/>
      <c r="BK2109" s="2"/>
      <c r="BL2109" s="2"/>
      <c r="BN2109" s="2"/>
      <c r="BO2109" s="2"/>
    </row>
    <row r="2110" ht="12.75" customHeight="1">
      <c r="D2110" s="2"/>
      <c r="G2110" s="2"/>
      <c r="I2110" s="2"/>
      <c r="J2110" s="2"/>
      <c r="K2110" s="2"/>
      <c r="L2110" s="2"/>
      <c r="M2110" s="2"/>
      <c r="N2110" s="2"/>
      <c r="O2110" s="2"/>
      <c r="P2110" s="2"/>
      <c r="Q2110" s="2"/>
      <c r="R2110" s="2"/>
      <c r="S2110" s="2"/>
      <c r="T2110" s="2"/>
      <c r="U2110" s="2"/>
      <c r="V2110" s="2"/>
      <c r="W2110" s="2"/>
      <c r="X2110" s="2"/>
      <c r="Y2110" s="2"/>
      <c r="AB2110" s="2"/>
      <c r="AC2110" s="2"/>
      <c r="AD2110" s="2"/>
      <c r="AE2110" s="2"/>
      <c r="AF2110" s="2"/>
      <c r="AG2110" s="2"/>
      <c r="AH2110" s="2"/>
      <c r="AI2110" s="2"/>
      <c r="AJ2110" s="2"/>
      <c r="AK2110" s="2"/>
      <c r="BK2110" s="2"/>
      <c r="BL2110" s="2"/>
      <c r="BN2110" s="2"/>
      <c r="BO2110" s="2"/>
    </row>
    <row r="2111" ht="12.75" customHeight="1">
      <c r="D2111" s="2"/>
      <c r="G2111" s="2"/>
      <c r="I2111" s="2"/>
      <c r="J2111" s="2"/>
      <c r="K2111" s="2"/>
      <c r="L2111" s="2"/>
      <c r="M2111" s="2"/>
      <c r="N2111" s="2"/>
      <c r="O2111" s="2"/>
      <c r="P2111" s="2"/>
      <c r="Q2111" s="2"/>
      <c r="R2111" s="2"/>
      <c r="S2111" s="2"/>
      <c r="T2111" s="2"/>
      <c r="U2111" s="2"/>
      <c r="V2111" s="2"/>
      <c r="W2111" s="2"/>
      <c r="X2111" s="2"/>
      <c r="Y2111" s="2"/>
      <c r="AB2111" s="2"/>
      <c r="AC2111" s="2"/>
      <c r="AD2111" s="2"/>
      <c r="AE2111" s="2"/>
      <c r="AF2111" s="2"/>
      <c r="AG2111" s="2"/>
      <c r="AH2111" s="2"/>
      <c r="AI2111" s="2"/>
      <c r="AJ2111" s="2"/>
      <c r="AK2111" s="2"/>
      <c r="BK2111" s="2"/>
      <c r="BL2111" s="2"/>
      <c r="BN2111" s="2"/>
      <c r="BO2111" s="2"/>
    </row>
    <row r="2112" ht="12.75" customHeight="1">
      <c r="D2112" s="2"/>
      <c r="G2112" s="2"/>
      <c r="I2112" s="2"/>
      <c r="J2112" s="2"/>
      <c r="K2112" s="2"/>
      <c r="L2112" s="2"/>
      <c r="M2112" s="2"/>
      <c r="N2112" s="2"/>
      <c r="O2112" s="2"/>
      <c r="P2112" s="2"/>
      <c r="Q2112" s="2"/>
      <c r="R2112" s="2"/>
      <c r="S2112" s="2"/>
      <c r="T2112" s="2"/>
      <c r="U2112" s="2"/>
      <c r="V2112" s="2"/>
      <c r="W2112" s="2"/>
      <c r="X2112" s="2"/>
      <c r="Y2112" s="2"/>
      <c r="AB2112" s="2"/>
      <c r="AC2112" s="2"/>
      <c r="AD2112" s="2"/>
      <c r="AE2112" s="2"/>
      <c r="AF2112" s="2"/>
      <c r="AG2112" s="2"/>
      <c r="AH2112" s="2"/>
      <c r="AI2112" s="2"/>
      <c r="AJ2112" s="2"/>
      <c r="AK2112" s="2"/>
      <c r="BK2112" s="2"/>
      <c r="BL2112" s="2"/>
      <c r="BN2112" s="2"/>
      <c r="BO2112" s="2"/>
    </row>
    <row r="2113" ht="12.75" customHeight="1">
      <c r="D2113" s="2"/>
      <c r="G2113" s="2"/>
      <c r="I2113" s="2"/>
      <c r="J2113" s="2"/>
      <c r="K2113" s="2"/>
      <c r="L2113" s="2"/>
      <c r="M2113" s="2"/>
      <c r="N2113" s="2"/>
      <c r="O2113" s="2"/>
      <c r="P2113" s="2"/>
      <c r="Q2113" s="2"/>
      <c r="R2113" s="2"/>
      <c r="S2113" s="2"/>
      <c r="T2113" s="2"/>
      <c r="U2113" s="2"/>
      <c r="V2113" s="2"/>
      <c r="W2113" s="2"/>
      <c r="X2113" s="2"/>
      <c r="Y2113" s="2"/>
      <c r="AB2113" s="2"/>
      <c r="AC2113" s="2"/>
      <c r="AD2113" s="2"/>
      <c r="AE2113" s="2"/>
      <c r="AF2113" s="2"/>
      <c r="AG2113" s="2"/>
      <c r="AH2113" s="2"/>
      <c r="AI2113" s="2"/>
      <c r="AJ2113" s="2"/>
      <c r="AK2113" s="2"/>
      <c r="BK2113" s="2"/>
      <c r="BL2113" s="2"/>
      <c r="BN2113" s="2"/>
      <c r="BO2113" s="2"/>
    </row>
    <row r="2114" ht="12.75" customHeight="1">
      <c r="D2114" s="2"/>
      <c r="G2114" s="2"/>
      <c r="I2114" s="2"/>
      <c r="J2114" s="2"/>
      <c r="K2114" s="2"/>
      <c r="L2114" s="2"/>
      <c r="M2114" s="2"/>
      <c r="N2114" s="2"/>
      <c r="O2114" s="2"/>
      <c r="P2114" s="2"/>
      <c r="Q2114" s="2"/>
      <c r="R2114" s="2"/>
      <c r="S2114" s="2"/>
      <c r="T2114" s="2"/>
      <c r="U2114" s="2"/>
      <c r="V2114" s="2"/>
      <c r="W2114" s="2"/>
      <c r="X2114" s="2"/>
      <c r="Y2114" s="2"/>
      <c r="AB2114" s="2"/>
      <c r="AC2114" s="2"/>
      <c r="AD2114" s="2"/>
      <c r="AE2114" s="2"/>
      <c r="AF2114" s="2"/>
      <c r="AG2114" s="2"/>
      <c r="AH2114" s="2"/>
      <c r="AI2114" s="2"/>
      <c r="AJ2114" s="2"/>
      <c r="AK2114" s="2"/>
      <c r="BK2114" s="2"/>
      <c r="BL2114" s="2"/>
      <c r="BN2114" s="2"/>
      <c r="BO2114" s="2"/>
    </row>
    <row r="2115" ht="12.75" customHeight="1">
      <c r="D2115" s="2"/>
      <c r="G2115" s="2"/>
      <c r="I2115" s="2"/>
      <c r="J2115" s="2"/>
      <c r="K2115" s="2"/>
      <c r="L2115" s="2"/>
      <c r="M2115" s="2"/>
      <c r="N2115" s="2"/>
      <c r="O2115" s="2"/>
      <c r="P2115" s="2"/>
      <c r="Q2115" s="2"/>
      <c r="R2115" s="2"/>
      <c r="S2115" s="2"/>
      <c r="T2115" s="2"/>
      <c r="U2115" s="2"/>
      <c r="V2115" s="2"/>
      <c r="W2115" s="2"/>
      <c r="X2115" s="2"/>
      <c r="Y2115" s="2"/>
      <c r="AB2115" s="2"/>
      <c r="AC2115" s="2"/>
      <c r="AD2115" s="2"/>
      <c r="AE2115" s="2"/>
      <c r="AF2115" s="2"/>
      <c r="AG2115" s="2"/>
      <c r="AH2115" s="2"/>
      <c r="AI2115" s="2"/>
      <c r="AJ2115" s="2"/>
      <c r="AK2115" s="2"/>
      <c r="BK2115" s="2"/>
      <c r="BL2115" s="2"/>
      <c r="BN2115" s="2"/>
      <c r="BO2115" s="2"/>
    </row>
    <row r="2116" ht="12.75" customHeight="1">
      <c r="D2116" s="2"/>
      <c r="G2116" s="2"/>
      <c r="I2116" s="2"/>
      <c r="J2116" s="2"/>
      <c r="K2116" s="2"/>
      <c r="L2116" s="2"/>
      <c r="M2116" s="2"/>
      <c r="N2116" s="2"/>
      <c r="O2116" s="2"/>
      <c r="P2116" s="2"/>
      <c r="Q2116" s="2"/>
      <c r="R2116" s="2"/>
      <c r="S2116" s="2"/>
      <c r="T2116" s="2"/>
      <c r="U2116" s="2"/>
      <c r="V2116" s="2"/>
      <c r="W2116" s="2"/>
      <c r="X2116" s="2"/>
      <c r="Y2116" s="2"/>
      <c r="AB2116" s="2"/>
      <c r="AC2116" s="2"/>
      <c r="AD2116" s="2"/>
      <c r="AE2116" s="2"/>
      <c r="AF2116" s="2"/>
      <c r="AG2116" s="2"/>
      <c r="AH2116" s="2"/>
      <c r="AI2116" s="2"/>
      <c r="AJ2116" s="2"/>
      <c r="AK2116" s="2"/>
      <c r="BK2116" s="2"/>
      <c r="BL2116" s="2"/>
      <c r="BN2116" s="2"/>
      <c r="BO2116" s="2"/>
    </row>
    <row r="2117" ht="12.75" customHeight="1">
      <c r="D2117" s="2"/>
      <c r="G2117" s="2"/>
      <c r="I2117" s="2"/>
      <c r="J2117" s="2"/>
      <c r="K2117" s="2"/>
      <c r="L2117" s="2"/>
      <c r="M2117" s="2"/>
      <c r="N2117" s="2"/>
      <c r="O2117" s="2"/>
      <c r="P2117" s="2"/>
      <c r="Q2117" s="2"/>
      <c r="R2117" s="2"/>
      <c r="S2117" s="2"/>
      <c r="T2117" s="2"/>
      <c r="U2117" s="2"/>
      <c r="V2117" s="2"/>
      <c r="W2117" s="2"/>
      <c r="X2117" s="2"/>
      <c r="Y2117" s="2"/>
      <c r="AB2117" s="2"/>
      <c r="AC2117" s="2"/>
      <c r="AD2117" s="2"/>
      <c r="AE2117" s="2"/>
      <c r="AF2117" s="2"/>
      <c r="AG2117" s="2"/>
      <c r="AH2117" s="2"/>
      <c r="AI2117" s="2"/>
      <c r="AJ2117" s="2"/>
      <c r="AK2117" s="2"/>
      <c r="BK2117" s="2"/>
      <c r="BL2117" s="2"/>
      <c r="BN2117" s="2"/>
      <c r="BO2117" s="2"/>
    </row>
    <row r="2118" ht="12.75" customHeight="1">
      <c r="D2118" s="2"/>
      <c r="G2118" s="2"/>
      <c r="I2118" s="2"/>
      <c r="J2118" s="2"/>
      <c r="K2118" s="2"/>
      <c r="L2118" s="2"/>
      <c r="M2118" s="2"/>
      <c r="N2118" s="2"/>
      <c r="O2118" s="2"/>
      <c r="P2118" s="2"/>
      <c r="Q2118" s="2"/>
      <c r="R2118" s="2"/>
      <c r="S2118" s="2"/>
      <c r="T2118" s="2"/>
      <c r="U2118" s="2"/>
      <c r="V2118" s="2"/>
      <c r="W2118" s="2"/>
      <c r="X2118" s="2"/>
      <c r="Y2118" s="2"/>
      <c r="AB2118" s="2"/>
      <c r="AC2118" s="2"/>
      <c r="AD2118" s="2"/>
      <c r="AE2118" s="2"/>
      <c r="AF2118" s="2"/>
      <c r="AG2118" s="2"/>
      <c r="AH2118" s="2"/>
      <c r="AI2118" s="2"/>
      <c r="AJ2118" s="2"/>
      <c r="AK2118" s="2"/>
      <c r="BK2118" s="2"/>
      <c r="BL2118" s="2"/>
      <c r="BN2118" s="2"/>
      <c r="BO2118" s="2"/>
    </row>
    <row r="2119" ht="12.75" customHeight="1">
      <c r="D2119" s="2"/>
      <c r="G2119" s="2"/>
      <c r="I2119" s="2"/>
      <c r="J2119" s="2"/>
      <c r="K2119" s="2"/>
      <c r="L2119" s="2"/>
      <c r="M2119" s="2"/>
      <c r="N2119" s="2"/>
      <c r="O2119" s="2"/>
      <c r="P2119" s="2"/>
      <c r="Q2119" s="2"/>
      <c r="R2119" s="2"/>
      <c r="S2119" s="2"/>
      <c r="T2119" s="2"/>
      <c r="U2119" s="2"/>
      <c r="V2119" s="2"/>
      <c r="W2119" s="2"/>
      <c r="X2119" s="2"/>
      <c r="Y2119" s="2"/>
      <c r="AB2119" s="2"/>
      <c r="AC2119" s="2"/>
      <c r="AD2119" s="2"/>
      <c r="AE2119" s="2"/>
      <c r="AF2119" s="2"/>
      <c r="AG2119" s="2"/>
      <c r="AH2119" s="2"/>
      <c r="AI2119" s="2"/>
      <c r="AJ2119" s="2"/>
      <c r="AK2119" s="2"/>
      <c r="BK2119" s="2"/>
      <c r="BL2119" s="2"/>
      <c r="BN2119" s="2"/>
      <c r="BO2119" s="2"/>
    </row>
    <row r="2120" ht="12.75" customHeight="1">
      <c r="D2120" s="2"/>
      <c r="G2120" s="2"/>
      <c r="I2120" s="2"/>
      <c r="J2120" s="2"/>
      <c r="K2120" s="2"/>
      <c r="L2120" s="2"/>
      <c r="M2120" s="2"/>
      <c r="N2120" s="2"/>
      <c r="O2120" s="2"/>
      <c r="P2120" s="2"/>
      <c r="Q2120" s="2"/>
      <c r="R2120" s="2"/>
      <c r="S2120" s="2"/>
      <c r="T2120" s="2"/>
      <c r="U2120" s="2"/>
      <c r="V2120" s="2"/>
      <c r="W2120" s="2"/>
      <c r="X2120" s="2"/>
      <c r="Y2120" s="2"/>
      <c r="AB2120" s="2"/>
      <c r="AC2120" s="2"/>
      <c r="AD2120" s="2"/>
      <c r="AE2120" s="2"/>
      <c r="AF2120" s="2"/>
      <c r="AG2120" s="2"/>
      <c r="AH2120" s="2"/>
      <c r="AI2120" s="2"/>
      <c r="AJ2120" s="2"/>
      <c r="AK2120" s="2"/>
      <c r="BK2120" s="2"/>
      <c r="BL2120" s="2"/>
      <c r="BN2120" s="2"/>
      <c r="BO2120" s="2"/>
    </row>
    <row r="2121" ht="12.75" customHeight="1">
      <c r="D2121" s="2"/>
      <c r="G2121" s="2"/>
      <c r="I2121" s="2"/>
      <c r="J2121" s="2"/>
      <c r="K2121" s="2"/>
      <c r="L2121" s="2"/>
      <c r="M2121" s="2"/>
      <c r="N2121" s="2"/>
      <c r="O2121" s="2"/>
      <c r="P2121" s="2"/>
      <c r="Q2121" s="2"/>
      <c r="R2121" s="2"/>
      <c r="S2121" s="2"/>
      <c r="T2121" s="2"/>
      <c r="U2121" s="2"/>
      <c r="V2121" s="2"/>
      <c r="W2121" s="2"/>
      <c r="X2121" s="2"/>
      <c r="Y2121" s="2"/>
      <c r="AB2121" s="2"/>
      <c r="AC2121" s="2"/>
      <c r="AD2121" s="2"/>
      <c r="AE2121" s="2"/>
      <c r="AF2121" s="2"/>
      <c r="AG2121" s="2"/>
      <c r="AH2121" s="2"/>
      <c r="AI2121" s="2"/>
      <c r="AJ2121" s="2"/>
      <c r="AK2121" s="2"/>
      <c r="BK2121" s="2"/>
      <c r="BL2121" s="2"/>
      <c r="BN2121" s="2"/>
      <c r="BO2121" s="2"/>
    </row>
    <row r="2122" ht="12.75" customHeight="1">
      <c r="D2122" s="2"/>
      <c r="G2122" s="2"/>
      <c r="I2122" s="2"/>
      <c r="J2122" s="2"/>
      <c r="K2122" s="2"/>
      <c r="L2122" s="2"/>
      <c r="M2122" s="2"/>
      <c r="N2122" s="2"/>
      <c r="O2122" s="2"/>
      <c r="P2122" s="2"/>
      <c r="Q2122" s="2"/>
      <c r="R2122" s="2"/>
      <c r="S2122" s="2"/>
      <c r="T2122" s="2"/>
      <c r="U2122" s="2"/>
      <c r="V2122" s="2"/>
      <c r="W2122" s="2"/>
      <c r="X2122" s="2"/>
      <c r="Y2122" s="2"/>
      <c r="AB2122" s="2"/>
      <c r="AC2122" s="2"/>
      <c r="AD2122" s="2"/>
      <c r="AE2122" s="2"/>
      <c r="AF2122" s="2"/>
      <c r="AG2122" s="2"/>
      <c r="AH2122" s="2"/>
      <c r="AI2122" s="2"/>
      <c r="AJ2122" s="2"/>
      <c r="AK2122" s="2"/>
      <c r="BK2122" s="2"/>
      <c r="BL2122" s="2"/>
      <c r="BN2122" s="2"/>
      <c r="BO2122" s="2"/>
    </row>
    <row r="2123" ht="12.75" customHeight="1">
      <c r="D2123" s="2"/>
      <c r="G2123" s="2"/>
      <c r="I2123" s="2"/>
      <c r="J2123" s="2"/>
      <c r="K2123" s="2"/>
      <c r="L2123" s="2"/>
      <c r="M2123" s="2"/>
      <c r="N2123" s="2"/>
      <c r="O2123" s="2"/>
      <c r="P2123" s="2"/>
      <c r="Q2123" s="2"/>
      <c r="R2123" s="2"/>
      <c r="S2123" s="2"/>
      <c r="T2123" s="2"/>
      <c r="U2123" s="2"/>
      <c r="V2123" s="2"/>
      <c r="W2123" s="2"/>
      <c r="X2123" s="2"/>
      <c r="Y2123" s="2"/>
      <c r="AB2123" s="2"/>
      <c r="AC2123" s="2"/>
      <c r="AD2123" s="2"/>
      <c r="AE2123" s="2"/>
      <c r="AF2123" s="2"/>
      <c r="AG2123" s="2"/>
      <c r="AH2123" s="2"/>
      <c r="AI2123" s="2"/>
      <c r="AJ2123" s="2"/>
      <c r="AK2123" s="2"/>
      <c r="BK2123" s="2"/>
      <c r="BL2123" s="2"/>
      <c r="BN2123" s="2"/>
      <c r="BO2123" s="2"/>
    </row>
    <row r="2124" ht="12.75" customHeight="1">
      <c r="D2124" s="2"/>
      <c r="G2124" s="2"/>
      <c r="I2124" s="2"/>
      <c r="J2124" s="2"/>
      <c r="K2124" s="2"/>
      <c r="L2124" s="2"/>
      <c r="M2124" s="2"/>
      <c r="N2124" s="2"/>
      <c r="O2124" s="2"/>
      <c r="P2124" s="2"/>
      <c r="Q2124" s="2"/>
      <c r="R2124" s="2"/>
      <c r="S2124" s="2"/>
      <c r="T2124" s="2"/>
      <c r="U2124" s="2"/>
      <c r="V2124" s="2"/>
      <c r="W2124" s="2"/>
      <c r="X2124" s="2"/>
      <c r="Y2124" s="2"/>
      <c r="AB2124" s="2"/>
      <c r="AC2124" s="2"/>
      <c r="AD2124" s="2"/>
      <c r="AE2124" s="2"/>
      <c r="AF2124" s="2"/>
      <c r="AG2124" s="2"/>
      <c r="AH2124" s="2"/>
      <c r="AI2124" s="2"/>
      <c r="AJ2124" s="2"/>
      <c r="AK2124" s="2"/>
      <c r="BK2124" s="2"/>
      <c r="BL2124" s="2"/>
      <c r="BN2124" s="2"/>
      <c r="BO2124" s="2"/>
    </row>
    <row r="2125" ht="12.75" customHeight="1">
      <c r="D2125" s="2"/>
      <c r="G2125" s="2"/>
      <c r="I2125" s="2"/>
      <c r="J2125" s="2"/>
      <c r="K2125" s="2"/>
      <c r="L2125" s="2"/>
      <c r="M2125" s="2"/>
      <c r="N2125" s="2"/>
      <c r="O2125" s="2"/>
      <c r="P2125" s="2"/>
      <c r="Q2125" s="2"/>
      <c r="R2125" s="2"/>
      <c r="S2125" s="2"/>
      <c r="T2125" s="2"/>
      <c r="U2125" s="2"/>
      <c r="V2125" s="2"/>
      <c r="W2125" s="2"/>
      <c r="X2125" s="2"/>
      <c r="Y2125" s="2"/>
      <c r="AB2125" s="2"/>
      <c r="AC2125" s="2"/>
      <c r="AD2125" s="2"/>
      <c r="AE2125" s="2"/>
      <c r="AF2125" s="2"/>
      <c r="AG2125" s="2"/>
      <c r="AH2125" s="2"/>
      <c r="AI2125" s="2"/>
      <c r="AJ2125" s="2"/>
      <c r="AK2125" s="2"/>
      <c r="BK2125" s="2"/>
      <c r="BL2125" s="2"/>
      <c r="BN2125" s="2"/>
      <c r="BO2125" s="2"/>
    </row>
    <row r="2126" ht="12.75" customHeight="1">
      <c r="D2126" s="2"/>
      <c r="G2126" s="2"/>
      <c r="I2126" s="2"/>
      <c r="J2126" s="2"/>
      <c r="K2126" s="2"/>
      <c r="L2126" s="2"/>
      <c r="M2126" s="2"/>
      <c r="N2126" s="2"/>
      <c r="O2126" s="2"/>
      <c r="P2126" s="2"/>
      <c r="Q2126" s="2"/>
      <c r="R2126" s="2"/>
      <c r="S2126" s="2"/>
      <c r="T2126" s="2"/>
      <c r="U2126" s="2"/>
      <c r="V2126" s="2"/>
      <c r="W2126" s="2"/>
      <c r="X2126" s="2"/>
      <c r="Y2126" s="2"/>
      <c r="AB2126" s="2"/>
      <c r="AC2126" s="2"/>
      <c r="AD2126" s="2"/>
      <c r="AE2126" s="2"/>
      <c r="AF2126" s="2"/>
      <c r="AG2126" s="2"/>
      <c r="AH2126" s="2"/>
      <c r="AI2126" s="2"/>
      <c r="AJ2126" s="2"/>
      <c r="AK2126" s="2"/>
      <c r="BK2126" s="2"/>
      <c r="BL2126" s="2"/>
      <c r="BN2126" s="2"/>
      <c r="BO2126" s="2"/>
    </row>
    <row r="2127" ht="12.75" customHeight="1">
      <c r="D2127" s="2"/>
      <c r="G2127" s="2"/>
      <c r="I2127" s="2"/>
      <c r="J2127" s="2"/>
      <c r="K2127" s="2"/>
      <c r="L2127" s="2"/>
      <c r="M2127" s="2"/>
      <c r="N2127" s="2"/>
      <c r="O2127" s="2"/>
      <c r="P2127" s="2"/>
      <c r="Q2127" s="2"/>
      <c r="R2127" s="2"/>
      <c r="S2127" s="2"/>
      <c r="T2127" s="2"/>
      <c r="U2127" s="2"/>
      <c r="V2127" s="2"/>
      <c r="W2127" s="2"/>
      <c r="X2127" s="2"/>
      <c r="Y2127" s="2"/>
      <c r="AB2127" s="2"/>
      <c r="AC2127" s="2"/>
      <c r="AD2127" s="2"/>
      <c r="AE2127" s="2"/>
      <c r="AF2127" s="2"/>
      <c r="AG2127" s="2"/>
      <c r="AH2127" s="2"/>
      <c r="AI2127" s="2"/>
      <c r="AJ2127" s="2"/>
      <c r="AK2127" s="2"/>
      <c r="BK2127" s="2"/>
      <c r="BL2127" s="2"/>
      <c r="BN2127" s="2"/>
      <c r="BO2127" s="2"/>
    </row>
    <row r="2128" ht="12.75" customHeight="1">
      <c r="D2128" s="2"/>
      <c r="G2128" s="2"/>
      <c r="I2128" s="2"/>
      <c r="J2128" s="2"/>
      <c r="K2128" s="2"/>
      <c r="L2128" s="2"/>
      <c r="M2128" s="2"/>
      <c r="N2128" s="2"/>
      <c r="O2128" s="2"/>
      <c r="P2128" s="2"/>
      <c r="Q2128" s="2"/>
      <c r="R2128" s="2"/>
      <c r="S2128" s="2"/>
      <c r="T2128" s="2"/>
      <c r="U2128" s="2"/>
      <c r="V2128" s="2"/>
      <c r="W2128" s="2"/>
      <c r="X2128" s="2"/>
      <c r="Y2128" s="2"/>
      <c r="AB2128" s="2"/>
      <c r="AC2128" s="2"/>
      <c r="AD2128" s="2"/>
      <c r="AE2128" s="2"/>
      <c r="AF2128" s="2"/>
      <c r="AG2128" s="2"/>
      <c r="AH2128" s="2"/>
      <c r="AI2128" s="2"/>
      <c r="AJ2128" s="2"/>
      <c r="AK2128" s="2"/>
      <c r="BK2128" s="2"/>
      <c r="BL2128" s="2"/>
      <c r="BN2128" s="2"/>
      <c r="BO2128" s="2"/>
    </row>
    <row r="2129" ht="12.75" customHeight="1">
      <c r="D2129" s="2"/>
      <c r="G2129" s="2"/>
      <c r="I2129" s="2"/>
      <c r="J2129" s="2"/>
      <c r="K2129" s="2"/>
      <c r="L2129" s="2"/>
      <c r="M2129" s="2"/>
      <c r="N2129" s="2"/>
      <c r="O2129" s="2"/>
      <c r="P2129" s="2"/>
      <c r="Q2129" s="2"/>
      <c r="R2129" s="2"/>
      <c r="S2129" s="2"/>
      <c r="T2129" s="2"/>
      <c r="U2129" s="2"/>
      <c r="V2129" s="2"/>
      <c r="W2129" s="2"/>
      <c r="X2129" s="2"/>
      <c r="Y2129" s="2"/>
      <c r="AB2129" s="2"/>
      <c r="AC2129" s="2"/>
      <c r="AD2129" s="2"/>
      <c r="AE2129" s="2"/>
      <c r="AF2129" s="2"/>
      <c r="AG2129" s="2"/>
      <c r="AH2129" s="2"/>
      <c r="AI2129" s="2"/>
      <c r="AJ2129" s="2"/>
      <c r="AK2129" s="2"/>
      <c r="BK2129" s="2"/>
      <c r="BL2129" s="2"/>
      <c r="BN2129" s="2"/>
      <c r="BO2129" s="2"/>
    </row>
    <row r="2130" ht="12.75" customHeight="1">
      <c r="D2130" s="2"/>
      <c r="G2130" s="2"/>
      <c r="I2130" s="2"/>
      <c r="J2130" s="2"/>
      <c r="K2130" s="2"/>
      <c r="L2130" s="2"/>
      <c r="M2130" s="2"/>
      <c r="N2130" s="2"/>
      <c r="O2130" s="2"/>
      <c r="P2130" s="2"/>
      <c r="Q2130" s="2"/>
      <c r="R2130" s="2"/>
      <c r="S2130" s="2"/>
      <c r="T2130" s="2"/>
      <c r="U2130" s="2"/>
      <c r="V2130" s="2"/>
      <c r="W2130" s="2"/>
      <c r="X2130" s="2"/>
      <c r="Y2130" s="2"/>
      <c r="AB2130" s="2"/>
      <c r="AC2130" s="2"/>
      <c r="AD2130" s="2"/>
      <c r="AE2130" s="2"/>
      <c r="AF2130" s="2"/>
      <c r="AG2130" s="2"/>
      <c r="AH2130" s="2"/>
      <c r="AI2130" s="2"/>
      <c r="AJ2130" s="2"/>
      <c r="AK2130" s="2"/>
      <c r="BK2130" s="2"/>
      <c r="BL2130" s="2"/>
      <c r="BN2130" s="2"/>
      <c r="BO2130" s="2"/>
    </row>
    <row r="2131" ht="12.75" customHeight="1">
      <c r="D2131" s="2"/>
      <c r="G2131" s="2"/>
      <c r="I2131" s="2"/>
      <c r="J2131" s="2"/>
      <c r="K2131" s="2"/>
      <c r="L2131" s="2"/>
      <c r="M2131" s="2"/>
      <c r="N2131" s="2"/>
      <c r="O2131" s="2"/>
      <c r="P2131" s="2"/>
      <c r="Q2131" s="2"/>
      <c r="R2131" s="2"/>
      <c r="S2131" s="2"/>
      <c r="T2131" s="2"/>
      <c r="U2131" s="2"/>
      <c r="V2131" s="2"/>
      <c r="W2131" s="2"/>
      <c r="X2131" s="2"/>
      <c r="Y2131" s="2"/>
      <c r="AB2131" s="2"/>
      <c r="AC2131" s="2"/>
      <c r="AD2131" s="2"/>
      <c r="AE2131" s="2"/>
      <c r="AF2131" s="2"/>
      <c r="AG2131" s="2"/>
      <c r="AH2131" s="2"/>
      <c r="AI2131" s="2"/>
      <c r="AJ2131" s="2"/>
      <c r="AK2131" s="2"/>
      <c r="BK2131" s="2"/>
      <c r="BL2131" s="2"/>
      <c r="BN2131" s="2"/>
      <c r="BO2131" s="2"/>
    </row>
    <row r="2132" ht="12.75" customHeight="1">
      <c r="D2132" s="2"/>
      <c r="G2132" s="2"/>
      <c r="I2132" s="2"/>
      <c r="J2132" s="2"/>
      <c r="K2132" s="2"/>
      <c r="L2132" s="2"/>
      <c r="M2132" s="2"/>
      <c r="N2132" s="2"/>
      <c r="O2132" s="2"/>
      <c r="P2132" s="2"/>
      <c r="Q2132" s="2"/>
      <c r="R2132" s="2"/>
      <c r="S2132" s="2"/>
      <c r="T2132" s="2"/>
      <c r="U2132" s="2"/>
      <c r="V2132" s="2"/>
      <c r="W2132" s="2"/>
      <c r="X2132" s="2"/>
      <c r="Y2132" s="2"/>
      <c r="AB2132" s="2"/>
      <c r="AC2132" s="2"/>
      <c r="AD2132" s="2"/>
      <c r="AE2132" s="2"/>
      <c r="AF2132" s="2"/>
      <c r="AG2132" s="2"/>
      <c r="AH2132" s="2"/>
      <c r="AI2132" s="2"/>
      <c r="AJ2132" s="2"/>
      <c r="AK2132" s="2"/>
      <c r="BK2132" s="2"/>
      <c r="BL2132" s="2"/>
      <c r="BN2132" s="2"/>
      <c r="BO2132" s="2"/>
    </row>
    <row r="2133" ht="12.75" customHeight="1">
      <c r="D2133" s="2"/>
      <c r="G2133" s="2"/>
      <c r="I2133" s="2"/>
      <c r="J2133" s="2"/>
      <c r="K2133" s="2"/>
      <c r="L2133" s="2"/>
      <c r="M2133" s="2"/>
      <c r="N2133" s="2"/>
      <c r="O2133" s="2"/>
      <c r="P2133" s="2"/>
      <c r="Q2133" s="2"/>
      <c r="R2133" s="2"/>
      <c r="S2133" s="2"/>
      <c r="T2133" s="2"/>
      <c r="U2133" s="2"/>
      <c r="V2133" s="2"/>
      <c r="W2133" s="2"/>
      <c r="X2133" s="2"/>
      <c r="Y2133" s="2"/>
      <c r="AB2133" s="2"/>
      <c r="AC2133" s="2"/>
      <c r="AD2133" s="2"/>
      <c r="AE2133" s="2"/>
      <c r="AF2133" s="2"/>
      <c r="AG2133" s="2"/>
      <c r="AH2133" s="2"/>
      <c r="AI2133" s="2"/>
      <c r="AJ2133" s="2"/>
      <c r="AK2133" s="2"/>
      <c r="BK2133" s="2"/>
      <c r="BL2133" s="2"/>
      <c r="BN2133" s="2"/>
      <c r="BO2133" s="2"/>
    </row>
    <row r="2134" ht="12.75" customHeight="1">
      <c r="D2134" s="2"/>
      <c r="G2134" s="2"/>
      <c r="I2134" s="2"/>
      <c r="J2134" s="2"/>
      <c r="K2134" s="2"/>
      <c r="L2134" s="2"/>
      <c r="M2134" s="2"/>
      <c r="N2134" s="2"/>
      <c r="O2134" s="2"/>
      <c r="P2134" s="2"/>
      <c r="Q2134" s="2"/>
      <c r="R2134" s="2"/>
      <c r="S2134" s="2"/>
      <c r="T2134" s="2"/>
      <c r="U2134" s="2"/>
      <c r="V2134" s="2"/>
      <c r="W2134" s="2"/>
      <c r="X2134" s="2"/>
      <c r="Y2134" s="2"/>
      <c r="AB2134" s="2"/>
      <c r="AC2134" s="2"/>
      <c r="AD2134" s="2"/>
      <c r="AE2134" s="2"/>
      <c r="AF2134" s="2"/>
      <c r="AG2134" s="2"/>
      <c r="AH2134" s="2"/>
      <c r="AI2134" s="2"/>
      <c r="AJ2134" s="2"/>
      <c r="AK2134" s="2"/>
      <c r="BK2134" s="2"/>
      <c r="BL2134" s="2"/>
      <c r="BN2134" s="2"/>
      <c r="BO2134" s="2"/>
    </row>
    <row r="2135" ht="12.75" customHeight="1">
      <c r="D2135" s="2"/>
      <c r="G2135" s="2"/>
      <c r="I2135" s="2"/>
      <c r="J2135" s="2"/>
      <c r="K2135" s="2"/>
      <c r="L2135" s="2"/>
      <c r="M2135" s="2"/>
      <c r="N2135" s="2"/>
      <c r="O2135" s="2"/>
      <c r="P2135" s="2"/>
      <c r="Q2135" s="2"/>
      <c r="R2135" s="2"/>
      <c r="S2135" s="2"/>
      <c r="T2135" s="2"/>
      <c r="U2135" s="2"/>
      <c r="V2135" s="2"/>
      <c r="W2135" s="2"/>
      <c r="X2135" s="2"/>
      <c r="Y2135" s="2"/>
      <c r="AB2135" s="2"/>
      <c r="AC2135" s="2"/>
      <c r="AD2135" s="2"/>
      <c r="AE2135" s="2"/>
      <c r="AF2135" s="2"/>
      <c r="AG2135" s="2"/>
      <c r="AH2135" s="2"/>
      <c r="AI2135" s="2"/>
      <c r="AJ2135" s="2"/>
      <c r="AK2135" s="2"/>
      <c r="BK2135" s="2"/>
      <c r="BL2135" s="2"/>
      <c r="BN2135" s="2"/>
      <c r="BO2135" s="2"/>
    </row>
    <row r="2136" ht="12.75" customHeight="1">
      <c r="D2136" s="2"/>
      <c r="G2136" s="2"/>
      <c r="I2136" s="2"/>
      <c r="J2136" s="2"/>
      <c r="K2136" s="2"/>
      <c r="L2136" s="2"/>
      <c r="M2136" s="2"/>
      <c r="N2136" s="2"/>
      <c r="O2136" s="2"/>
      <c r="P2136" s="2"/>
      <c r="Q2136" s="2"/>
      <c r="R2136" s="2"/>
      <c r="S2136" s="2"/>
      <c r="T2136" s="2"/>
      <c r="U2136" s="2"/>
      <c r="V2136" s="2"/>
      <c r="W2136" s="2"/>
      <c r="X2136" s="2"/>
      <c r="Y2136" s="2"/>
      <c r="AB2136" s="2"/>
      <c r="AC2136" s="2"/>
      <c r="AD2136" s="2"/>
      <c r="AE2136" s="2"/>
      <c r="AF2136" s="2"/>
      <c r="AG2136" s="2"/>
      <c r="AH2136" s="2"/>
      <c r="AI2136" s="2"/>
      <c r="AJ2136" s="2"/>
      <c r="AK2136" s="2"/>
      <c r="BK2136" s="2"/>
      <c r="BL2136" s="2"/>
      <c r="BN2136" s="2"/>
      <c r="BO2136" s="2"/>
    </row>
    <row r="2137" ht="12.75" customHeight="1">
      <c r="D2137" s="2"/>
      <c r="G2137" s="2"/>
      <c r="I2137" s="2"/>
      <c r="J2137" s="2"/>
      <c r="K2137" s="2"/>
      <c r="L2137" s="2"/>
      <c r="M2137" s="2"/>
      <c r="N2137" s="2"/>
      <c r="O2137" s="2"/>
      <c r="P2137" s="2"/>
      <c r="Q2137" s="2"/>
      <c r="R2137" s="2"/>
      <c r="S2137" s="2"/>
      <c r="T2137" s="2"/>
      <c r="U2137" s="2"/>
      <c r="V2137" s="2"/>
      <c r="W2137" s="2"/>
      <c r="X2137" s="2"/>
      <c r="Y2137" s="2"/>
      <c r="AB2137" s="2"/>
      <c r="AC2137" s="2"/>
      <c r="AD2137" s="2"/>
      <c r="AE2137" s="2"/>
      <c r="AF2137" s="2"/>
      <c r="AG2137" s="2"/>
      <c r="AH2137" s="2"/>
      <c r="AI2137" s="2"/>
      <c r="AJ2137" s="2"/>
      <c r="AK2137" s="2"/>
      <c r="BK2137" s="2"/>
      <c r="BL2137" s="2"/>
      <c r="BN2137" s="2"/>
      <c r="BO2137" s="2"/>
    </row>
    <row r="2138" ht="12.75" customHeight="1">
      <c r="D2138" s="2"/>
      <c r="G2138" s="2"/>
      <c r="I2138" s="2"/>
      <c r="J2138" s="2"/>
      <c r="K2138" s="2"/>
      <c r="L2138" s="2"/>
      <c r="M2138" s="2"/>
      <c r="N2138" s="2"/>
      <c r="O2138" s="2"/>
      <c r="P2138" s="2"/>
      <c r="Q2138" s="2"/>
      <c r="R2138" s="2"/>
      <c r="S2138" s="2"/>
      <c r="T2138" s="2"/>
      <c r="U2138" s="2"/>
      <c r="V2138" s="2"/>
      <c r="W2138" s="2"/>
      <c r="X2138" s="2"/>
      <c r="Y2138" s="2"/>
      <c r="AB2138" s="2"/>
      <c r="AC2138" s="2"/>
      <c r="AD2138" s="2"/>
      <c r="AE2138" s="2"/>
      <c r="AF2138" s="2"/>
      <c r="AG2138" s="2"/>
      <c r="AH2138" s="2"/>
      <c r="AI2138" s="2"/>
      <c r="AJ2138" s="2"/>
      <c r="AK2138" s="2"/>
      <c r="BK2138" s="2"/>
      <c r="BL2138" s="2"/>
      <c r="BN2138" s="2"/>
      <c r="BO2138" s="2"/>
    </row>
    <row r="2139" ht="12.75" customHeight="1">
      <c r="D2139" s="2"/>
      <c r="G2139" s="2"/>
      <c r="I2139" s="2"/>
      <c r="J2139" s="2"/>
      <c r="K2139" s="2"/>
      <c r="L2139" s="2"/>
      <c r="M2139" s="2"/>
      <c r="N2139" s="2"/>
      <c r="O2139" s="2"/>
      <c r="P2139" s="2"/>
      <c r="Q2139" s="2"/>
      <c r="R2139" s="2"/>
      <c r="S2139" s="2"/>
      <c r="T2139" s="2"/>
      <c r="U2139" s="2"/>
      <c r="V2139" s="2"/>
      <c r="W2139" s="2"/>
      <c r="X2139" s="2"/>
      <c r="Y2139" s="2"/>
      <c r="AB2139" s="2"/>
      <c r="AC2139" s="2"/>
      <c r="AD2139" s="2"/>
      <c r="AE2139" s="2"/>
      <c r="AF2139" s="2"/>
      <c r="AG2139" s="2"/>
      <c r="AH2139" s="2"/>
      <c r="AI2139" s="2"/>
      <c r="AJ2139" s="2"/>
      <c r="AK2139" s="2"/>
      <c r="BK2139" s="2"/>
      <c r="BL2139" s="2"/>
      <c r="BN2139" s="2"/>
      <c r="BO2139" s="2"/>
    </row>
    <row r="2140" ht="12.75" customHeight="1">
      <c r="D2140" s="2"/>
      <c r="G2140" s="2"/>
      <c r="I2140" s="2"/>
      <c r="J2140" s="2"/>
      <c r="K2140" s="2"/>
      <c r="L2140" s="2"/>
      <c r="M2140" s="2"/>
      <c r="N2140" s="2"/>
      <c r="O2140" s="2"/>
      <c r="P2140" s="2"/>
      <c r="Q2140" s="2"/>
      <c r="R2140" s="2"/>
      <c r="S2140" s="2"/>
      <c r="T2140" s="2"/>
      <c r="U2140" s="2"/>
      <c r="V2140" s="2"/>
      <c r="W2140" s="2"/>
      <c r="X2140" s="2"/>
      <c r="Y2140" s="2"/>
      <c r="AB2140" s="2"/>
      <c r="AC2140" s="2"/>
      <c r="AD2140" s="2"/>
      <c r="AE2140" s="2"/>
      <c r="AF2140" s="2"/>
      <c r="AG2140" s="2"/>
      <c r="AH2140" s="2"/>
      <c r="AI2140" s="2"/>
      <c r="AJ2140" s="2"/>
      <c r="AK2140" s="2"/>
      <c r="BK2140" s="2"/>
      <c r="BL2140" s="2"/>
      <c r="BN2140" s="2"/>
      <c r="BO2140" s="2"/>
    </row>
    <row r="2141" ht="12.75" customHeight="1">
      <c r="D2141" s="2"/>
      <c r="G2141" s="2"/>
      <c r="I2141" s="2"/>
      <c r="J2141" s="2"/>
      <c r="K2141" s="2"/>
      <c r="L2141" s="2"/>
      <c r="M2141" s="2"/>
      <c r="N2141" s="2"/>
      <c r="O2141" s="2"/>
      <c r="P2141" s="2"/>
      <c r="Q2141" s="2"/>
      <c r="R2141" s="2"/>
      <c r="S2141" s="2"/>
      <c r="T2141" s="2"/>
      <c r="U2141" s="2"/>
      <c r="V2141" s="2"/>
      <c r="W2141" s="2"/>
      <c r="X2141" s="2"/>
      <c r="Y2141" s="2"/>
      <c r="AB2141" s="2"/>
      <c r="AC2141" s="2"/>
      <c r="AD2141" s="2"/>
      <c r="AE2141" s="2"/>
      <c r="AF2141" s="2"/>
      <c r="AG2141" s="2"/>
      <c r="AH2141" s="2"/>
      <c r="AI2141" s="2"/>
      <c r="AJ2141" s="2"/>
      <c r="AK2141" s="2"/>
      <c r="BK2141" s="2"/>
      <c r="BL2141" s="2"/>
      <c r="BN2141" s="2"/>
      <c r="BO2141" s="2"/>
    </row>
    <row r="2142" ht="12.75" customHeight="1">
      <c r="D2142" s="2"/>
      <c r="G2142" s="2"/>
      <c r="I2142" s="2"/>
      <c r="J2142" s="2"/>
      <c r="K2142" s="2"/>
      <c r="L2142" s="2"/>
      <c r="M2142" s="2"/>
      <c r="N2142" s="2"/>
      <c r="O2142" s="2"/>
      <c r="P2142" s="2"/>
      <c r="Q2142" s="2"/>
      <c r="R2142" s="2"/>
      <c r="S2142" s="2"/>
      <c r="T2142" s="2"/>
      <c r="U2142" s="2"/>
      <c r="V2142" s="2"/>
      <c r="W2142" s="2"/>
      <c r="X2142" s="2"/>
      <c r="Y2142" s="2"/>
      <c r="AB2142" s="2"/>
      <c r="AC2142" s="2"/>
      <c r="AD2142" s="2"/>
      <c r="AE2142" s="2"/>
      <c r="AF2142" s="2"/>
      <c r="AG2142" s="2"/>
      <c r="AH2142" s="2"/>
      <c r="AI2142" s="2"/>
      <c r="AJ2142" s="2"/>
      <c r="AK2142" s="2"/>
      <c r="BK2142" s="2"/>
      <c r="BL2142" s="2"/>
      <c r="BN2142" s="2"/>
      <c r="BO2142" s="2"/>
    </row>
    <row r="2143" ht="12.75" customHeight="1">
      <c r="D2143" s="2"/>
      <c r="G2143" s="2"/>
      <c r="I2143" s="2"/>
      <c r="J2143" s="2"/>
      <c r="K2143" s="2"/>
      <c r="L2143" s="2"/>
      <c r="M2143" s="2"/>
      <c r="N2143" s="2"/>
      <c r="O2143" s="2"/>
      <c r="P2143" s="2"/>
      <c r="Q2143" s="2"/>
      <c r="R2143" s="2"/>
      <c r="S2143" s="2"/>
      <c r="T2143" s="2"/>
      <c r="U2143" s="2"/>
      <c r="V2143" s="2"/>
      <c r="W2143" s="2"/>
      <c r="X2143" s="2"/>
      <c r="Y2143" s="2"/>
      <c r="AB2143" s="2"/>
      <c r="AC2143" s="2"/>
      <c r="AD2143" s="2"/>
      <c r="AE2143" s="2"/>
      <c r="AF2143" s="2"/>
      <c r="AG2143" s="2"/>
      <c r="AH2143" s="2"/>
      <c r="AI2143" s="2"/>
      <c r="AJ2143" s="2"/>
      <c r="AK2143" s="2"/>
      <c r="BK2143" s="2"/>
      <c r="BL2143" s="2"/>
      <c r="BN2143" s="2"/>
      <c r="BO2143" s="2"/>
    </row>
    <row r="2144" ht="12.75" customHeight="1">
      <c r="D2144" s="2"/>
      <c r="G2144" s="2"/>
      <c r="I2144" s="2"/>
      <c r="J2144" s="2"/>
      <c r="K2144" s="2"/>
      <c r="L2144" s="2"/>
      <c r="M2144" s="2"/>
      <c r="N2144" s="2"/>
      <c r="O2144" s="2"/>
      <c r="P2144" s="2"/>
      <c r="Q2144" s="2"/>
      <c r="R2144" s="2"/>
      <c r="S2144" s="2"/>
      <c r="T2144" s="2"/>
      <c r="U2144" s="2"/>
      <c r="V2144" s="2"/>
      <c r="W2144" s="2"/>
      <c r="X2144" s="2"/>
      <c r="Y2144" s="2"/>
      <c r="AB2144" s="2"/>
      <c r="AC2144" s="2"/>
      <c r="AD2144" s="2"/>
      <c r="AE2144" s="2"/>
      <c r="AF2144" s="2"/>
      <c r="AG2144" s="2"/>
      <c r="AH2144" s="2"/>
      <c r="AI2144" s="2"/>
      <c r="AJ2144" s="2"/>
      <c r="AK2144" s="2"/>
      <c r="BK2144" s="2"/>
      <c r="BL2144" s="2"/>
      <c r="BN2144" s="2"/>
      <c r="BO2144" s="2"/>
    </row>
    <row r="2145" ht="12.75" customHeight="1">
      <c r="D2145" s="2"/>
      <c r="G2145" s="2"/>
      <c r="I2145" s="2"/>
      <c r="J2145" s="2"/>
      <c r="K2145" s="2"/>
      <c r="L2145" s="2"/>
      <c r="M2145" s="2"/>
      <c r="N2145" s="2"/>
      <c r="O2145" s="2"/>
      <c r="P2145" s="2"/>
      <c r="Q2145" s="2"/>
      <c r="R2145" s="2"/>
      <c r="S2145" s="2"/>
      <c r="T2145" s="2"/>
      <c r="U2145" s="2"/>
      <c r="V2145" s="2"/>
      <c r="W2145" s="2"/>
      <c r="X2145" s="2"/>
      <c r="Y2145" s="2"/>
      <c r="AB2145" s="2"/>
      <c r="AC2145" s="2"/>
      <c r="AD2145" s="2"/>
      <c r="AE2145" s="2"/>
      <c r="AF2145" s="2"/>
      <c r="AG2145" s="2"/>
      <c r="AH2145" s="2"/>
      <c r="AI2145" s="2"/>
      <c r="AJ2145" s="2"/>
      <c r="AK2145" s="2"/>
      <c r="BK2145" s="2"/>
      <c r="BL2145" s="2"/>
      <c r="BN2145" s="2"/>
      <c r="BO2145" s="2"/>
    </row>
    <row r="2146" ht="12.75" customHeight="1">
      <c r="D2146" s="2"/>
      <c r="G2146" s="2"/>
      <c r="I2146" s="2"/>
      <c r="J2146" s="2"/>
      <c r="K2146" s="2"/>
      <c r="L2146" s="2"/>
      <c r="M2146" s="2"/>
      <c r="N2146" s="2"/>
      <c r="O2146" s="2"/>
      <c r="P2146" s="2"/>
      <c r="Q2146" s="2"/>
      <c r="R2146" s="2"/>
      <c r="S2146" s="2"/>
      <c r="T2146" s="2"/>
      <c r="U2146" s="2"/>
      <c r="V2146" s="2"/>
      <c r="W2146" s="2"/>
      <c r="X2146" s="2"/>
      <c r="Y2146" s="2"/>
      <c r="AB2146" s="2"/>
      <c r="AC2146" s="2"/>
      <c r="AD2146" s="2"/>
      <c r="AE2146" s="2"/>
      <c r="AF2146" s="2"/>
      <c r="AG2146" s="2"/>
      <c r="AH2146" s="2"/>
      <c r="AI2146" s="2"/>
      <c r="AJ2146" s="2"/>
      <c r="AK2146" s="2"/>
      <c r="BK2146" s="2"/>
      <c r="BL2146" s="2"/>
      <c r="BN2146" s="2"/>
      <c r="BO2146" s="2"/>
    </row>
    <row r="2147" ht="12.75" customHeight="1">
      <c r="D2147" s="2"/>
      <c r="G2147" s="2"/>
      <c r="I2147" s="2"/>
      <c r="J2147" s="2"/>
      <c r="K2147" s="2"/>
      <c r="L2147" s="2"/>
      <c r="M2147" s="2"/>
      <c r="N2147" s="2"/>
      <c r="O2147" s="2"/>
      <c r="P2147" s="2"/>
      <c r="Q2147" s="2"/>
      <c r="R2147" s="2"/>
      <c r="S2147" s="2"/>
      <c r="T2147" s="2"/>
      <c r="U2147" s="2"/>
      <c r="V2147" s="2"/>
      <c r="W2147" s="2"/>
      <c r="X2147" s="2"/>
      <c r="Y2147" s="2"/>
      <c r="AB2147" s="2"/>
      <c r="AC2147" s="2"/>
      <c r="AD2147" s="2"/>
      <c r="AE2147" s="2"/>
      <c r="AF2147" s="2"/>
      <c r="AG2147" s="2"/>
      <c r="AH2147" s="2"/>
      <c r="AI2147" s="2"/>
      <c r="AJ2147" s="2"/>
      <c r="AK2147" s="2"/>
      <c r="BK2147" s="2"/>
      <c r="BL2147" s="2"/>
      <c r="BN2147" s="2"/>
      <c r="BO2147" s="2"/>
    </row>
    <row r="2148" ht="12.75" customHeight="1">
      <c r="D2148" s="2"/>
      <c r="G2148" s="2"/>
      <c r="I2148" s="2"/>
      <c r="J2148" s="2"/>
      <c r="K2148" s="2"/>
      <c r="L2148" s="2"/>
      <c r="M2148" s="2"/>
      <c r="N2148" s="2"/>
      <c r="O2148" s="2"/>
      <c r="P2148" s="2"/>
      <c r="Q2148" s="2"/>
      <c r="R2148" s="2"/>
      <c r="S2148" s="2"/>
      <c r="T2148" s="2"/>
      <c r="U2148" s="2"/>
      <c r="V2148" s="2"/>
      <c r="W2148" s="2"/>
      <c r="X2148" s="2"/>
      <c r="Y2148" s="2"/>
      <c r="AB2148" s="2"/>
      <c r="AC2148" s="2"/>
      <c r="AD2148" s="2"/>
      <c r="AE2148" s="2"/>
      <c r="AF2148" s="2"/>
      <c r="AG2148" s="2"/>
      <c r="AH2148" s="2"/>
      <c r="AI2148" s="2"/>
      <c r="AJ2148" s="2"/>
      <c r="AK2148" s="2"/>
      <c r="BK2148" s="2"/>
      <c r="BL2148" s="2"/>
      <c r="BN2148" s="2"/>
      <c r="BO2148" s="2"/>
    </row>
    <row r="2149" ht="12.75" customHeight="1">
      <c r="D2149" s="2"/>
      <c r="G2149" s="2"/>
      <c r="I2149" s="2"/>
      <c r="J2149" s="2"/>
      <c r="K2149" s="2"/>
      <c r="L2149" s="2"/>
      <c r="M2149" s="2"/>
      <c r="N2149" s="2"/>
      <c r="O2149" s="2"/>
      <c r="P2149" s="2"/>
      <c r="Q2149" s="2"/>
      <c r="R2149" s="2"/>
      <c r="S2149" s="2"/>
      <c r="T2149" s="2"/>
      <c r="U2149" s="2"/>
      <c r="V2149" s="2"/>
      <c r="W2149" s="2"/>
      <c r="X2149" s="2"/>
      <c r="Y2149" s="2"/>
      <c r="AB2149" s="2"/>
      <c r="AC2149" s="2"/>
      <c r="AD2149" s="2"/>
      <c r="AE2149" s="2"/>
      <c r="AF2149" s="2"/>
      <c r="AG2149" s="2"/>
      <c r="AH2149" s="2"/>
      <c r="AI2149" s="2"/>
      <c r="AJ2149" s="2"/>
      <c r="AK2149" s="2"/>
      <c r="BK2149" s="2"/>
      <c r="BL2149" s="2"/>
      <c r="BN2149" s="2"/>
      <c r="BO2149" s="2"/>
    </row>
    <row r="2150" ht="12.75" customHeight="1">
      <c r="D2150" s="2"/>
      <c r="G2150" s="2"/>
      <c r="I2150" s="2"/>
      <c r="J2150" s="2"/>
      <c r="K2150" s="2"/>
      <c r="L2150" s="2"/>
      <c r="M2150" s="2"/>
      <c r="N2150" s="2"/>
      <c r="O2150" s="2"/>
      <c r="P2150" s="2"/>
      <c r="Q2150" s="2"/>
      <c r="R2150" s="2"/>
      <c r="S2150" s="2"/>
      <c r="T2150" s="2"/>
      <c r="U2150" s="2"/>
      <c r="V2150" s="2"/>
      <c r="W2150" s="2"/>
      <c r="X2150" s="2"/>
      <c r="Y2150" s="2"/>
      <c r="AB2150" s="2"/>
      <c r="AC2150" s="2"/>
      <c r="AD2150" s="2"/>
      <c r="AE2150" s="2"/>
      <c r="AF2150" s="2"/>
      <c r="AG2150" s="2"/>
      <c r="AH2150" s="2"/>
      <c r="AI2150" s="2"/>
      <c r="AJ2150" s="2"/>
      <c r="AK2150" s="2"/>
      <c r="BK2150" s="2"/>
      <c r="BL2150" s="2"/>
      <c r="BN2150" s="2"/>
      <c r="BO2150" s="2"/>
    </row>
    <row r="2151" ht="12.75" customHeight="1">
      <c r="D2151" s="2"/>
      <c r="G2151" s="2"/>
      <c r="I2151" s="2"/>
      <c r="J2151" s="2"/>
      <c r="K2151" s="2"/>
      <c r="L2151" s="2"/>
      <c r="M2151" s="2"/>
      <c r="N2151" s="2"/>
      <c r="O2151" s="2"/>
      <c r="P2151" s="2"/>
      <c r="Q2151" s="2"/>
      <c r="R2151" s="2"/>
      <c r="S2151" s="2"/>
      <c r="T2151" s="2"/>
      <c r="U2151" s="2"/>
      <c r="V2151" s="2"/>
      <c r="W2151" s="2"/>
      <c r="X2151" s="2"/>
      <c r="Y2151" s="2"/>
      <c r="AB2151" s="2"/>
      <c r="AC2151" s="2"/>
      <c r="AD2151" s="2"/>
      <c r="AE2151" s="2"/>
      <c r="AF2151" s="2"/>
      <c r="AG2151" s="2"/>
      <c r="AH2151" s="2"/>
      <c r="AI2151" s="2"/>
      <c r="AJ2151" s="2"/>
      <c r="AK2151" s="2"/>
      <c r="BK2151" s="2"/>
      <c r="BL2151" s="2"/>
      <c r="BN2151" s="2"/>
      <c r="BO2151" s="2"/>
    </row>
    <row r="2152" ht="12.75" customHeight="1">
      <c r="D2152" s="2"/>
      <c r="G2152" s="2"/>
      <c r="I2152" s="2"/>
      <c r="J2152" s="2"/>
      <c r="K2152" s="2"/>
      <c r="L2152" s="2"/>
      <c r="M2152" s="2"/>
      <c r="N2152" s="2"/>
      <c r="O2152" s="2"/>
      <c r="P2152" s="2"/>
      <c r="Q2152" s="2"/>
      <c r="R2152" s="2"/>
      <c r="S2152" s="2"/>
      <c r="T2152" s="2"/>
      <c r="U2152" s="2"/>
      <c r="V2152" s="2"/>
      <c r="W2152" s="2"/>
      <c r="X2152" s="2"/>
      <c r="Y2152" s="2"/>
      <c r="AB2152" s="2"/>
      <c r="AC2152" s="2"/>
      <c r="AD2152" s="2"/>
      <c r="AE2152" s="2"/>
      <c r="AF2152" s="2"/>
      <c r="AG2152" s="2"/>
      <c r="AH2152" s="2"/>
      <c r="AI2152" s="2"/>
      <c r="AJ2152" s="2"/>
      <c r="AK2152" s="2"/>
      <c r="BK2152" s="2"/>
      <c r="BL2152" s="2"/>
      <c r="BN2152" s="2"/>
      <c r="BO2152" s="2"/>
    </row>
    <row r="2153" ht="12.75" customHeight="1">
      <c r="D2153" s="2"/>
      <c r="G2153" s="2"/>
      <c r="I2153" s="2"/>
      <c r="J2153" s="2"/>
      <c r="K2153" s="2"/>
      <c r="L2153" s="2"/>
      <c r="M2153" s="2"/>
      <c r="N2153" s="2"/>
      <c r="O2153" s="2"/>
      <c r="P2153" s="2"/>
      <c r="Q2153" s="2"/>
      <c r="R2153" s="2"/>
      <c r="S2153" s="2"/>
      <c r="T2153" s="2"/>
      <c r="U2153" s="2"/>
      <c r="V2153" s="2"/>
      <c r="W2153" s="2"/>
      <c r="X2153" s="2"/>
      <c r="Y2153" s="2"/>
      <c r="AB2153" s="2"/>
      <c r="AC2153" s="2"/>
      <c r="AD2153" s="2"/>
      <c r="AE2153" s="2"/>
      <c r="AF2153" s="2"/>
      <c r="AG2153" s="2"/>
      <c r="AH2153" s="2"/>
      <c r="AI2153" s="2"/>
      <c r="AJ2153" s="2"/>
      <c r="AK2153" s="2"/>
      <c r="BK2153" s="2"/>
      <c r="BL2153" s="2"/>
      <c r="BN2153" s="2"/>
      <c r="BO2153" s="2"/>
    </row>
    <row r="2154" ht="12.75" customHeight="1">
      <c r="D2154" s="2"/>
      <c r="G2154" s="2"/>
      <c r="I2154" s="2"/>
      <c r="J2154" s="2"/>
      <c r="K2154" s="2"/>
      <c r="L2154" s="2"/>
      <c r="M2154" s="2"/>
      <c r="N2154" s="2"/>
      <c r="O2154" s="2"/>
      <c r="P2154" s="2"/>
      <c r="Q2154" s="2"/>
      <c r="R2154" s="2"/>
      <c r="S2154" s="2"/>
      <c r="T2154" s="2"/>
      <c r="U2154" s="2"/>
      <c r="V2154" s="2"/>
      <c r="W2154" s="2"/>
      <c r="X2154" s="2"/>
      <c r="Y2154" s="2"/>
      <c r="AB2154" s="2"/>
      <c r="AC2154" s="2"/>
      <c r="AD2154" s="2"/>
      <c r="AE2154" s="2"/>
      <c r="AF2154" s="2"/>
      <c r="AG2154" s="2"/>
      <c r="AH2154" s="2"/>
      <c r="AI2154" s="2"/>
      <c r="AJ2154" s="2"/>
      <c r="AK2154" s="2"/>
      <c r="BK2154" s="2"/>
      <c r="BL2154" s="2"/>
      <c r="BN2154" s="2"/>
      <c r="BO2154" s="2"/>
    </row>
    <row r="2155" ht="12.75" customHeight="1">
      <c r="D2155" s="2"/>
      <c r="G2155" s="2"/>
      <c r="I2155" s="2"/>
      <c r="J2155" s="2"/>
      <c r="K2155" s="2"/>
      <c r="L2155" s="2"/>
      <c r="M2155" s="2"/>
      <c r="N2155" s="2"/>
      <c r="O2155" s="2"/>
      <c r="P2155" s="2"/>
      <c r="Q2155" s="2"/>
      <c r="R2155" s="2"/>
      <c r="S2155" s="2"/>
      <c r="T2155" s="2"/>
      <c r="U2155" s="2"/>
      <c r="V2155" s="2"/>
      <c r="W2155" s="2"/>
      <c r="X2155" s="2"/>
      <c r="Y2155" s="2"/>
      <c r="AB2155" s="2"/>
      <c r="AC2155" s="2"/>
      <c r="AD2155" s="2"/>
      <c r="AE2155" s="2"/>
      <c r="AF2155" s="2"/>
      <c r="AG2155" s="2"/>
      <c r="AH2155" s="2"/>
      <c r="AI2155" s="2"/>
      <c r="AJ2155" s="2"/>
      <c r="AK2155" s="2"/>
      <c r="BK2155" s="2"/>
      <c r="BL2155" s="2"/>
      <c r="BN2155" s="2"/>
      <c r="BO2155" s="2"/>
    </row>
    <row r="2156" ht="12.75" customHeight="1">
      <c r="D2156" s="2"/>
      <c r="G2156" s="2"/>
      <c r="I2156" s="2"/>
      <c r="J2156" s="2"/>
      <c r="K2156" s="2"/>
      <c r="L2156" s="2"/>
      <c r="M2156" s="2"/>
      <c r="N2156" s="2"/>
      <c r="O2156" s="2"/>
      <c r="P2156" s="2"/>
      <c r="Q2156" s="2"/>
      <c r="R2156" s="2"/>
      <c r="S2156" s="2"/>
      <c r="T2156" s="2"/>
      <c r="U2156" s="2"/>
      <c r="V2156" s="2"/>
      <c r="W2156" s="2"/>
      <c r="X2156" s="2"/>
      <c r="Y2156" s="2"/>
      <c r="AB2156" s="2"/>
      <c r="AC2156" s="2"/>
      <c r="AD2156" s="2"/>
      <c r="AE2156" s="2"/>
      <c r="AF2156" s="2"/>
      <c r="AG2156" s="2"/>
      <c r="AH2156" s="2"/>
      <c r="AI2156" s="2"/>
      <c r="AJ2156" s="2"/>
      <c r="AK2156" s="2"/>
      <c r="BK2156" s="2"/>
      <c r="BL2156" s="2"/>
      <c r="BN2156" s="2"/>
      <c r="BO2156" s="2"/>
    </row>
    <row r="2157" ht="12.75" customHeight="1">
      <c r="D2157" s="2"/>
      <c r="G2157" s="2"/>
      <c r="I2157" s="2"/>
      <c r="J2157" s="2"/>
      <c r="K2157" s="2"/>
      <c r="L2157" s="2"/>
      <c r="M2157" s="2"/>
      <c r="N2157" s="2"/>
      <c r="O2157" s="2"/>
      <c r="P2157" s="2"/>
      <c r="Q2157" s="2"/>
      <c r="R2157" s="2"/>
      <c r="S2157" s="2"/>
      <c r="T2157" s="2"/>
      <c r="U2157" s="2"/>
      <c r="V2157" s="2"/>
      <c r="W2157" s="2"/>
      <c r="X2157" s="2"/>
      <c r="Y2157" s="2"/>
      <c r="AB2157" s="2"/>
      <c r="AC2157" s="2"/>
      <c r="AD2157" s="2"/>
      <c r="AE2157" s="2"/>
      <c r="AF2157" s="2"/>
      <c r="AG2157" s="2"/>
      <c r="AH2157" s="2"/>
      <c r="AI2157" s="2"/>
      <c r="AJ2157" s="2"/>
      <c r="AK2157" s="2"/>
      <c r="BK2157" s="2"/>
      <c r="BL2157" s="2"/>
      <c r="BN2157" s="2"/>
      <c r="BO2157" s="2"/>
    </row>
    <row r="2158" ht="12.75" customHeight="1">
      <c r="D2158" s="2"/>
      <c r="G2158" s="2"/>
      <c r="I2158" s="2"/>
      <c r="J2158" s="2"/>
      <c r="K2158" s="2"/>
      <c r="L2158" s="2"/>
      <c r="M2158" s="2"/>
      <c r="N2158" s="2"/>
      <c r="O2158" s="2"/>
      <c r="P2158" s="2"/>
      <c r="Q2158" s="2"/>
      <c r="R2158" s="2"/>
      <c r="S2158" s="2"/>
      <c r="T2158" s="2"/>
      <c r="U2158" s="2"/>
      <c r="V2158" s="2"/>
      <c r="W2158" s="2"/>
      <c r="X2158" s="2"/>
      <c r="Y2158" s="2"/>
      <c r="AB2158" s="2"/>
      <c r="AC2158" s="2"/>
      <c r="AD2158" s="2"/>
      <c r="AE2158" s="2"/>
      <c r="AF2158" s="2"/>
      <c r="AG2158" s="2"/>
      <c r="AH2158" s="2"/>
      <c r="AI2158" s="2"/>
      <c r="AJ2158" s="2"/>
      <c r="AK2158" s="2"/>
      <c r="BK2158" s="2"/>
      <c r="BL2158" s="2"/>
      <c r="BN2158" s="2"/>
      <c r="BO2158" s="2"/>
    </row>
    <row r="2159" ht="12.75" customHeight="1">
      <c r="D2159" s="2"/>
      <c r="G2159" s="2"/>
      <c r="I2159" s="2"/>
      <c r="J2159" s="2"/>
      <c r="K2159" s="2"/>
      <c r="L2159" s="2"/>
      <c r="M2159" s="2"/>
      <c r="N2159" s="2"/>
      <c r="O2159" s="2"/>
      <c r="P2159" s="2"/>
      <c r="Q2159" s="2"/>
      <c r="R2159" s="2"/>
      <c r="S2159" s="2"/>
      <c r="T2159" s="2"/>
      <c r="U2159" s="2"/>
      <c r="V2159" s="2"/>
      <c r="W2159" s="2"/>
      <c r="X2159" s="2"/>
      <c r="Y2159" s="2"/>
      <c r="AB2159" s="2"/>
      <c r="AC2159" s="2"/>
      <c r="AD2159" s="2"/>
      <c r="AE2159" s="2"/>
      <c r="AF2159" s="2"/>
      <c r="AG2159" s="2"/>
      <c r="AH2159" s="2"/>
      <c r="AI2159" s="2"/>
      <c r="AJ2159" s="2"/>
      <c r="AK2159" s="2"/>
      <c r="BK2159" s="2"/>
      <c r="BL2159" s="2"/>
      <c r="BN2159" s="2"/>
      <c r="BO2159" s="2"/>
    </row>
    <row r="2160" ht="12.75" customHeight="1">
      <c r="D2160" s="2"/>
      <c r="G2160" s="2"/>
      <c r="I2160" s="2"/>
      <c r="J2160" s="2"/>
      <c r="K2160" s="2"/>
      <c r="L2160" s="2"/>
      <c r="M2160" s="2"/>
      <c r="N2160" s="2"/>
      <c r="O2160" s="2"/>
      <c r="P2160" s="2"/>
      <c r="Q2160" s="2"/>
      <c r="R2160" s="2"/>
      <c r="S2160" s="2"/>
      <c r="T2160" s="2"/>
      <c r="U2160" s="2"/>
      <c r="V2160" s="2"/>
      <c r="W2160" s="2"/>
      <c r="X2160" s="2"/>
      <c r="Y2160" s="2"/>
      <c r="AB2160" s="2"/>
      <c r="AC2160" s="2"/>
      <c r="AD2160" s="2"/>
      <c r="AE2160" s="2"/>
      <c r="AF2160" s="2"/>
      <c r="AG2160" s="2"/>
      <c r="AH2160" s="2"/>
      <c r="AI2160" s="2"/>
      <c r="AJ2160" s="2"/>
      <c r="AK2160" s="2"/>
      <c r="BK2160" s="2"/>
      <c r="BL2160" s="2"/>
      <c r="BN2160" s="2"/>
      <c r="BO2160" s="2"/>
    </row>
    <row r="2161" ht="12.75" customHeight="1">
      <c r="D2161" s="2"/>
      <c r="G2161" s="2"/>
      <c r="I2161" s="2"/>
      <c r="J2161" s="2"/>
      <c r="K2161" s="2"/>
      <c r="L2161" s="2"/>
      <c r="M2161" s="2"/>
      <c r="N2161" s="2"/>
      <c r="O2161" s="2"/>
      <c r="P2161" s="2"/>
      <c r="Q2161" s="2"/>
      <c r="R2161" s="2"/>
      <c r="S2161" s="2"/>
      <c r="T2161" s="2"/>
      <c r="U2161" s="2"/>
      <c r="V2161" s="2"/>
      <c r="W2161" s="2"/>
      <c r="X2161" s="2"/>
      <c r="Y2161" s="2"/>
      <c r="AB2161" s="2"/>
      <c r="AC2161" s="2"/>
      <c r="AD2161" s="2"/>
      <c r="AE2161" s="2"/>
      <c r="AF2161" s="2"/>
      <c r="AG2161" s="2"/>
      <c r="AH2161" s="2"/>
      <c r="AI2161" s="2"/>
      <c r="AJ2161" s="2"/>
      <c r="AK2161" s="2"/>
      <c r="BK2161" s="2"/>
      <c r="BL2161" s="2"/>
      <c r="BN2161" s="2"/>
      <c r="BO2161" s="2"/>
    </row>
    <row r="2162" ht="12.75" customHeight="1">
      <c r="D2162" s="2"/>
      <c r="G2162" s="2"/>
      <c r="I2162" s="2"/>
      <c r="J2162" s="2"/>
      <c r="K2162" s="2"/>
      <c r="L2162" s="2"/>
      <c r="M2162" s="2"/>
      <c r="N2162" s="2"/>
      <c r="O2162" s="2"/>
      <c r="P2162" s="2"/>
      <c r="Q2162" s="2"/>
      <c r="R2162" s="2"/>
      <c r="S2162" s="2"/>
      <c r="T2162" s="2"/>
      <c r="U2162" s="2"/>
      <c r="V2162" s="2"/>
      <c r="W2162" s="2"/>
      <c r="X2162" s="2"/>
      <c r="Y2162" s="2"/>
      <c r="AB2162" s="2"/>
      <c r="AC2162" s="2"/>
      <c r="AD2162" s="2"/>
      <c r="AE2162" s="2"/>
      <c r="AF2162" s="2"/>
      <c r="AG2162" s="2"/>
      <c r="AH2162" s="2"/>
      <c r="AI2162" s="2"/>
      <c r="AJ2162" s="2"/>
      <c r="AK2162" s="2"/>
      <c r="BK2162" s="2"/>
      <c r="BL2162" s="2"/>
      <c r="BN2162" s="2"/>
      <c r="BO2162" s="2"/>
    </row>
    <row r="2163" ht="12.75" customHeight="1">
      <c r="D2163" s="2"/>
      <c r="G2163" s="2"/>
      <c r="I2163" s="2"/>
      <c r="J2163" s="2"/>
      <c r="K2163" s="2"/>
      <c r="L2163" s="2"/>
      <c r="M2163" s="2"/>
      <c r="N2163" s="2"/>
      <c r="O2163" s="2"/>
      <c r="P2163" s="2"/>
      <c r="Q2163" s="2"/>
      <c r="R2163" s="2"/>
      <c r="S2163" s="2"/>
      <c r="T2163" s="2"/>
      <c r="U2163" s="2"/>
      <c r="V2163" s="2"/>
      <c r="W2163" s="2"/>
      <c r="X2163" s="2"/>
      <c r="Y2163" s="2"/>
      <c r="AB2163" s="2"/>
      <c r="AC2163" s="2"/>
      <c r="AD2163" s="2"/>
      <c r="AE2163" s="2"/>
      <c r="AF2163" s="2"/>
      <c r="AG2163" s="2"/>
      <c r="AH2163" s="2"/>
      <c r="AI2163" s="2"/>
      <c r="AJ2163" s="2"/>
      <c r="AK2163" s="2"/>
      <c r="BK2163" s="2"/>
      <c r="BL2163" s="2"/>
      <c r="BN2163" s="2"/>
      <c r="BO2163" s="2"/>
    </row>
    <row r="2164" ht="12.75" customHeight="1">
      <c r="D2164" s="2"/>
      <c r="G2164" s="2"/>
      <c r="I2164" s="2"/>
      <c r="J2164" s="2"/>
      <c r="K2164" s="2"/>
      <c r="L2164" s="2"/>
      <c r="M2164" s="2"/>
      <c r="N2164" s="2"/>
      <c r="O2164" s="2"/>
      <c r="P2164" s="2"/>
      <c r="Q2164" s="2"/>
      <c r="R2164" s="2"/>
      <c r="S2164" s="2"/>
      <c r="T2164" s="2"/>
      <c r="U2164" s="2"/>
      <c r="V2164" s="2"/>
      <c r="W2164" s="2"/>
      <c r="X2164" s="2"/>
      <c r="Y2164" s="2"/>
      <c r="AB2164" s="2"/>
      <c r="AC2164" s="2"/>
      <c r="AD2164" s="2"/>
      <c r="AE2164" s="2"/>
      <c r="AF2164" s="2"/>
      <c r="AG2164" s="2"/>
      <c r="AH2164" s="2"/>
      <c r="AI2164" s="2"/>
      <c r="AJ2164" s="2"/>
      <c r="AK2164" s="2"/>
      <c r="BK2164" s="2"/>
      <c r="BL2164" s="2"/>
      <c r="BN2164" s="2"/>
      <c r="BO2164" s="2"/>
    </row>
    <row r="2165" ht="12.75" customHeight="1">
      <c r="D2165" s="2"/>
      <c r="G2165" s="2"/>
      <c r="I2165" s="2"/>
      <c r="J2165" s="2"/>
      <c r="K2165" s="2"/>
      <c r="L2165" s="2"/>
      <c r="M2165" s="2"/>
      <c r="N2165" s="2"/>
      <c r="O2165" s="2"/>
      <c r="P2165" s="2"/>
      <c r="Q2165" s="2"/>
      <c r="R2165" s="2"/>
      <c r="S2165" s="2"/>
      <c r="T2165" s="2"/>
      <c r="U2165" s="2"/>
      <c r="V2165" s="2"/>
      <c r="W2165" s="2"/>
      <c r="X2165" s="2"/>
      <c r="Y2165" s="2"/>
      <c r="AB2165" s="2"/>
      <c r="AC2165" s="2"/>
      <c r="AD2165" s="2"/>
      <c r="AE2165" s="2"/>
      <c r="AF2165" s="2"/>
      <c r="AG2165" s="2"/>
      <c r="AH2165" s="2"/>
      <c r="AI2165" s="2"/>
      <c r="AJ2165" s="2"/>
      <c r="AK2165" s="2"/>
      <c r="BK2165" s="2"/>
      <c r="BL2165" s="2"/>
      <c r="BN2165" s="2"/>
      <c r="BO2165" s="2"/>
    </row>
    <row r="2166" ht="12.75" customHeight="1">
      <c r="D2166" s="2"/>
      <c r="G2166" s="2"/>
      <c r="I2166" s="2"/>
      <c r="J2166" s="2"/>
      <c r="K2166" s="2"/>
      <c r="L2166" s="2"/>
      <c r="M2166" s="2"/>
      <c r="N2166" s="2"/>
      <c r="O2166" s="2"/>
      <c r="P2166" s="2"/>
      <c r="Q2166" s="2"/>
      <c r="R2166" s="2"/>
      <c r="S2166" s="2"/>
      <c r="T2166" s="2"/>
      <c r="U2166" s="2"/>
      <c r="V2166" s="2"/>
      <c r="W2166" s="2"/>
      <c r="X2166" s="2"/>
      <c r="Y2166" s="2"/>
      <c r="AB2166" s="2"/>
      <c r="AC2166" s="2"/>
      <c r="AD2166" s="2"/>
      <c r="AE2166" s="2"/>
      <c r="AF2166" s="2"/>
      <c r="AG2166" s="2"/>
      <c r="AH2166" s="2"/>
      <c r="AI2166" s="2"/>
      <c r="AJ2166" s="2"/>
      <c r="AK2166" s="2"/>
      <c r="BK2166" s="2"/>
      <c r="BL2166" s="2"/>
      <c r="BN2166" s="2"/>
      <c r="BO2166" s="2"/>
    </row>
    <row r="2167" ht="12.75" customHeight="1">
      <c r="D2167" s="2"/>
      <c r="G2167" s="2"/>
      <c r="I2167" s="2"/>
      <c r="J2167" s="2"/>
      <c r="K2167" s="2"/>
      <c r="L2167" s="2"/>
      <c r="M2167" s="2"/>
      <c r="N2167" s="2"/>
      <c r="O2167" s="2"/>
      <c r="P2167" s="2"/>
      <c r="Q2167" s="2"/>
      <c r="R2167" s="2"/>
      <c r="S2167" s="2"/>
      <c r="T2167" s="2"/>
      <c r="U2167" s="2"/>
      <c r="V2167" s="2"/>
      <c r="W2167" s="2"/>
      <c r="X2167" s="2"/>
      <c r="Y2167" s="2"/>
      <c r="AB2167" s="2"/>
      <c r="AC2167" s="2"/>
      <c r="AD2167" s="2"/>
      <c r="AE2167" s="2"/>
      <c r="AF2167" s="2"/>
      <c r="AG2167" s="2"/>
      <c r="AH2167" s="2"/>
      <c r="AI2167" s="2"/>
      <c r="AJ2167" s="2"/>
      <c r="AK2167" s="2"/>
      <c r="BK2167" s="2"/>
      <c r="BL2167" s="2"/>
      <c r="BN2167" s="2"/>
      <c r="BO2167" s="2"/>
    </row>
    <row r="2168" ht="12.75" customHeight="1">
      <c r="D2168" s="2"/>
      <c r="G2168" s="2"/>
      <c r="I2168" s="2"/>
      <c r="J2168" s="2"/>
      <c r="K2168" s="2"/>
      <c r="L2168" s="2"/>
      <c r="M2168" s="2"/>
      <c r="N2168" s="2"/>
      <c r="O2168" s="2"/>
      <c r="P2168" s="2"/>
      <c r="Q2168" s="2"/>
      <c r="R2168" s="2"/>
      <c r="S2168" s="2"/>
      <c r="T2168" s="2"/>
      <c r="U2168" s="2"/>
      <c r="V2168" s="2"/>
      <c r="W2168" s="2"/>
      <c r="X2168" s="2"/>
      <c r="Y2168" s="2"/>
      <c r="AB2168" s="2"/>
      <c r="AC2168" s="2"/>
      <c r="AD2168" s="2"/>
      <c r="AE2168" s="2"/>
      <c r="AF2168" s="2"/>
      <c r="AG2168" s="2"/>
      <c r="AH2168" s="2"/>
      <c r="AI2168" s="2"/>
      <c r="AJ2168" s="2"/>
      <c r="AK2168" s="2"/>
      <c r="BK2168" s="2"/>
      <c r="BL2168" s="2"/>
      <c r="BN2168" s="2"/>
      <c r="BO2168" s="2"/>
    </row>
    <row r="2169" ht="12.75" customHeight="1">
      <c r="D2169" s="2"/>
      <c r="G2169" s="2"/>
      <c r="I2169" s="2"/>
      <c r="J2169" s="2"/>
      <c r="K2169" s="2"/>
      <c r="L2169" s="2"/>
      <c r="M2169" s="2"/>
      <c r="N2169" s="2"/>
      <c r="O2169" s="2"/>
      <c r="P2169" s="2"/>
      <c r="Q2169" s="2"/>
      <c r="R2169" s="2"/>
      <c r="S2169" s="2"/>
      <c r="T2169" s="2"/>
      <c r="U2169" s="2"/>
      <c r="V2169" s="2"/>
      <c r="W2169" s="2"/>
      <c r="X2169" s="2"/>
      <c r="Y2169" s="2"/>
      <c r="AB2169" s="2"/>
      <c r="AC2169" s="2"/>
      <c r="AD2169" s="2"/>
      <c r="AE2169" s="2"/>
      <c r="AF2169" s="2"/>
      <c r="AG2169" s="2"/>
      <c r="AH2169" s="2"/>
      <c r="AI2169" s="2"/>
      <c r="AJ2169" s="2"/>
      <c r="AK2169" s="2"/>
      <c r="BK2169" s="2"/>
      <c r="BL2169" s="2"/>
      <c r="BN2169" s="2"/>
      <c r="BO2169" s="2"/>
    </row>
    <row r="2170" ht="12.75" customHeight="1">
      <c r="D2170" s="2"/>
      <c r="G2170" s="2"/>
      <c r="I2170" s="2"/>
      <c r="J2170" s="2"/>
      <c r="K2170" s="2"/>
      <c r="L2170" s="2"/>
      <c r="M2170" s="2"/>
      <c r="N2170" s="2"/>
      <c r="O2170" s="2"/>
      <c r="P2170" s="2"/>
      <c r="Q2170" s="2"/>
      <c r="R2170" s="2"/>
      <c r="S2170" s="2"/>
      <c r="T2170" s="2"/>
      <c r="U2170" s="2"/>
      <c r="V2170" s="2"/>
      <c r="W2170" s="2"/>
      <c r="X2170" s="2"/>
      <c r="Y2170" s="2"/>
      <c r="AB2170" s="2"/>
      <c r="AC2170" s="2"/>
      <c r="AD2170" s="2"/>
      <c r="AE2170" s="2"/>
      <c r="AF2170" s="2"/>
      <c r="AG2170" s="2"/>
      <c r="AH2170" s="2"/>
      <c r="AI2170" s="2"/>
      <c r="AJ2170" s="2"/>
      <c r="AK2170" s="2"/>
      <c r="BK2170" s="2"/>
      <c r="BL2170" s="2"/>
      <c r="BN2170" s="2"/>
      <c r="BO2170" s="2"/>
    </row>
    <row r="2171" ht="12.75" customHeight="1">
      <c r="D2171" s="2"/>
      <c r="G2171" s="2"/>
      <c r="I2171" s="2"/>
      <c r="J2171" s="2"/>
      <c r="K2171" s="2"/>
      <c r="L2171" s="2"/>
      <c r="M2171" s="2"/>
      <c r="N2171" s="2"/>
      <c r="O2171" s="2"/>
      <c r="P2171" s="2"/>
      <c r="Q2171" s="2"/>
      <c r="R2171" s="2"/>
      <c r="S2171" s="2"/>
      <c r="T2171" s="2"/>
      <c r="U2171" s="2"/>
      <c r="V2171" s="2"/>
      <c r="W2171" s="2"/>
      <c r="X2171" s="2"/>
      <c r="Y2171" s="2"/>
      <c r="AB2171" s="2"/>
      <c r="AC2171" s="2"/>
      <c r="AD2171" s="2"/>
      <c r="AE2171" s="2"/>
      <c r="AF2171" s="2"/>
      <c r="AG2171" s="2"/>
      <c r="AH2171" s="2"/>
      <c r="AI2171" s="2"/>
      <c r="AJ2171" s="2"/>
      <c r="AK2171" s="2"/>
      <c r="BK2171" s="2"/>
      <c r="BL2171" s="2"/>
      <c r="BN2171" s="2"/>
      <c r="BO2171" s="2"/>
    </row>
    <row r="2172" ht="12.75" customHeight="1">
      <c r="D2172" s="2"/>
      <c r="G2172" s="2"/>
      <c r="I2172" s="2"/>
      <c r="J2172" s="2"/>
      <c r="K2172" s="2"/>
      <c r="L2172" s="2"/>
      <c r="M2172" s="2"/>
      <c r="N2172" s="2"/>
      <c r="O2172" s="2"/>
      <c r="P2172" s="2"/>
      <c r="Q2172" s="2"/>
      <c r="R2172" s="2"/>
      <c r="S2172" s="2"/>
      <c r="T2172" s="2"/>
      <c r="U2172" s="2"/>
      <c r="V2172" s="2"/>
      <c r="W2172" s="2"/>
      <c r="X2172" s="2"/>
      <c r="Y2172" s="2"/>
      <c r="AB2172" s="2"/>
      <c r="AC2172" s="2"/>
      <c r="AD2172" s="2"/>
      <c r="AE2172" s="2"/>
      <c r="AF2172" s="2"/>
      <c r="AG2172" s="2"/>
      <c r="AH2172" s="2"/>
      <c r="AI2172" s="2"/>
      <c r="AJ2172" s="2"/>
      <c r="AK2172" s="2"/>
      <c r="BK2172" s="2"/>
      <c r="BL2172" s="2"/>
      <c r="BN2172" s="2"/>
      <c r="BO2172" s="2"/>
    </row>
    <row r="2173" ht="12.75" customHeight="1">
      <c r="D2173" s="2"/>
      <c r="G2173" s="2"/>
      <c r="I2173" s="2"/>
      <c r="J2173" s="2"/>
      <c r="K2173" s="2"/>
      <c r="L2173" s="2"/>
      <c r="M2173" s="2"/>
      <c r="N2173" s="2"/>
      <c r="O2173" s="2"/>
      <c r="P2173" s="2"/>
      <c r="Q2173" s="2"/>
      <c r="R2173" s="2"/>
      <c r="S2173" s="2"/>
      <c r="T2173" s="2"/>
      <c r="U2173" s="2"/>
      <c r="V2173" s="2"/>
      <c r="W2173" s="2"/>
      <c r="X2173" s="2"/>
      <c r="Y2173" s="2"/>
      <c r="AB2173" s="2"/>
      <c r="AC2173" s="2"/>
      <c r="AD2173" s="2"/>
      <c r="AE2173" s="2"/>
      <c r="AF2173" s="2"/>
      <c r="AG2173" s="2"/>
      <c r="AH2173" s="2"/>
      <c r="AI2173" s="2"/>
      <c r="AJ2173" s="2"/>
      <c r="AK2173" s="2"/>
      <c r="BK2173" s="2"/>
      <c r="BL2173" s="2"/>
      <c r="BN2173" s="2"/>
      <c r="BO2173" s="2"/>
    </row>
    <row r="2174" ht="12.75" customHeight="1">
      <c r="D2174" s="2"/>
      <c r="G2174" s="2"/>
      <c r="I2174" s="2"/>
      <c r="J2174" s="2"/>
      <c r="K2174" s="2"/>
      <c r="L2174" s="2"/>
      <c r="M2174" s="2"/>
      <c r="N2174" s="2"/>
      <c r="O2174" s="2"/>
      <c r="P2174" s="2"/>
      <c r="Q2174" s="2"/>
      <c r="R2174" s="2"/>
      <c r="S2174" s="2"/>
      <c r="T2174" s="2"/>
      <c r="U2174" s="2"/>
      <c r="V2174" s="2"/>
      <c r="W2174" s="2"/>
      <c r="X2174" s="2"/>
      <c r="Y2174" s="2"/>
      <c r="AB2174" s="2"/>
      <c r="AC2174" s="2"/>
      <c r="AD2174" s="2"/>
      <c r="AE2174" s="2"/>
      <c r="AF2174" s="2"/>
      <c r="AG2174" s="2"/>
      <c r="AH2174" s="2"/>
      <c r="AI2174" s="2"/>
      <c r="AJ2174" s="2"/>
      <c r="AK2174" s="2"/>
      <c r="BK2174" s="2"/>
      <c r="BL2174" s="2"/>
      <c r="BN2174" s="2"/>
      <c r="BO2174" s="2"/>
    </row>
    <row r="2175" ht="12.75" customHeight="1">
      <c r="D2175" s="2"/>
      <c r="G2175" s="2"/>
      <c r="I2175" s="2"/>
      <c r="J2175" s="2"/>
      <c r="K2175" s="2"/>
      <c r="L2175" s="2"/>
      <c r="M2175" s="2"/>
      <c r="N2175" s="2"/>
      <c r="O2175" s="2"/>
      <c r="P2175" s="2"/>
      <c r="Q2175" s="2"/>
      <c r="R2175" s="2"/>
      <c r="S2175" s="2"/>
      <c r="T2175" s="2"/>
      <c r="U2175" s="2"/>
      <c r="V2175" s="2"/>
      <c r="W2175" s="2"/>
      <c r="X2175" s="2"/>
      <c r="Y2175" s="2"/>
      <c r="AB2175" s="2"/>
      <c r="AC2175" s="2"/>
      <c r="AD2175" s="2"/>
      <c r="AE2175" s="2"/>
      <c r="AF2175" s="2"/>
      <c r="AG2175" s="2"/>
      <c r="AH2175" s="2"/>
      <c r="AI2175" s="2"/>
      <c r="AJ2175" s="2"/>
      <c r="AK2175" s="2"/>
      <c r="BK2175" s="2"/>
      <c r="BL2175" s="2"/>
      <c r="BN2175" s="2"/>
      <c r="BO2175" s="2"/>
    </row>
    <row r="2176" ht="12.75" customHeight="1">
      <c r="D2176" s="2"/>
      <c r="G2176" s="2"/>
      <c r="I2176" s="2"/>
      <c r="J2176" s="2"/>
      <c r="K2176" s="2"/>
      <c r="L2176" s="2"/>
      <c r="M2176" s="2"/>
      <c r="N2176" s="2"/>
      <c r="O2176" s="2"/>
      <c r="P2176" s="2"/>
      <c r="Q2176" s="2"/>
      <c r="R2176" s="2"/>
      <c r="S2176" s="2"/>
      <c r="T2176" s="2"/>
      <c r="U2176" s="2"/>
      <c r="V2176" s="2"/>
      <c r="W2176" s="2"/>
      <c r="X2176" s="2"/>
      <c r="Y2176" s="2"/>
      <c r="AB2176" s="2"/>
      <c r="AC2176" s="2"/>
      <c r="AD2176" s="2"/>
      <c r="AE2176" s="2"/>
      <c r="AF2176" s="2"/>
      <c r="AG2176" s="2"/>
      <c r="AH2176" s="2"/>
      <c r="AI2176" s="2"/>
      <c r="AJ2176" s="2"/>
      <c r="AK2176" s="2"/>
      <c r="BK2176" s="2"/>
      <c r="BL2176" s="2"/>
      <c r="BN2176" s="2"/>
      <c r="BO2176" s="2"/>
    </row>
    <row r="2177" ht="12.75" customHeight="1">
      <c r="D2177" s="2"/>
      <c r="G2177" s="2"/>
      <c r="I2177" s="2"/>
      <c r="J2177" s="2"/>
      <c r="K2177" s="2"/>
      <c r="L2177" s="2"/>
      <c r="M2177" s="2"/>
      <c r="N2177" s="2"/>
      <c r="O2177" s="2"/>
      <c r="P2177" s="2"/>
      <c r="Q2177" s="2"/>
      <c r="R2177" s="2"/>
      <c r="S2177" s="2"/>
      <c r="T2177" s="2"/>
      <c r="U2177" s="2"/>
      <c r="V2177" s="2"/>
      <c r="W2177" s="2"/>
      <c r="X2177" s="2"/>
      <c r="Y2177" s="2"/>
      <c r="AB2177" s="2"/>
      <c r="AC2177" s="2"/>
      <c r="AD2177" s="2"/>
      <c r="AE2177" s="2"/>
      <c r="AF2177" s="2"/>
      <c r="AG2177" s="2"/>
      <c r="AH2177" s="2"/>
      <c r="AI2177" s="2"/>
      <c r="AJ2177" s="2"/>
      <c r="AK2177" s="2"/>
      <c r="BK2177" s="2"/>
      <c r="BL2177" s="2"/>
      <c r="BN2177" s="2"/>
      <c r="BO2177" s="2"/>
    </row>
    <row r="2178" ht="12.75" customHeight="1">
      <c r="D2178" s="2"/>
      <c r="G2178" s="2"/>
      <c r="I2178" s="2"/>
      <c r="J2178" s="2"/>
      <c r="K2178" s="2"/>
      <c r="L2178" s="2"/>
      <c r="M2178" s="2"/>
      <c r="N2178" s="2"/>
      <c r="O2178" s="2"/>
      <c r="P2178" s="2"/>
      <c r="Q2178" s="2"/>
      <c r="R2178" s="2"/>
      <c r="S2178" s="2"/>
      <c r="T2178" s="2"/>
      <c r="U2178" s="2"/>
      <c r="V2178" s="2"/>
      <c r="W2178" s="2"/>
      <c r="X2178" s="2"/>
      <c r="Y2178" s="2"/>
      <c r="AB2178" s="2"/>
      <c r="AC2178" s="2"/>
      <c r="AD2178" s="2"/>
      <c r="AE2178" s="2"/>
      <c r="AF2178" s="2"/>
      <c r="AG2178" s="2"/>
      <c r="AH2178" s="2"/>
      <c r="AI2178" s="2"/>
      <c r="AJ2178" s="2"/>
      <c r="AK2178" s="2"/>
      <c r="BK2178" s="2"/>
      <c r="BL2178" s="2"/>
      <c r="BN2178" s="2"/>
      <c r="BO2178" s="2"/>
    </row>
    <row r="2179" ht="12.75" customHeight="1">
      <c r="D2179" s="2"/>
      <c r="G2179" s="2"/>
      <c r="I2179" s="2"/>
      <c r="J2179" s="2"/>
      <c r="K2179" s="2"/>
      <c r="L2179" s="2"/>
      <c r="M2179" s="2"/>
      <c r="N2179" s="2"/>
      <c r="O2179" s="2"/>
      <c r="P2179" s="2"/>
      <c r="Q2179" s="2"/>
      <c r="R2179" s="2"/>
      <c r="S2179" s="2"/>
      <c r="T2179" s="2"/>
      <c r="U2179" s="2"/>
      <c r="V2179" s="2"/>
      <c r="W2179" s="2"/>
      <c r="X2179" s="2"/>
      <c r="Y2179" s="2"/>
      <c r="AB2179" s="2"/>
      <c r="AC2179" s="2"/>
      <c r="AD2179" s="2"/>
      <c r="AE2179" s="2"/>
      <c r="AF2179" s="2"/>
      <c r="AG2179" s="2"/>
      <c r="AH2179" s="2"/>
      <c r="AI2179" s="2"/>
      <c r="AJ2179" s="2"/>
      <c r="AK2179" s="2"/>
      <c r="BK2179" s="2"/>
      <c r="BL2179" s="2"/>
      <c r="BN2179" s="2"/>
      <c r="BO2179" s="2"/>
    </row>
    <row r="2180" ht="12.75" customHeight="1">
      <c r="D2180" s="2"/>
      <c r="G2180" s="2"/>
      <c r="I2180" s="2"/>
      <c r="J2180" s="2"/>
      <c r="K2180" s="2"/>
      <c r="L2180" s="2"/>
      <c r="M2180" s="2"/>
      <c r="N2180" s="2"/>
      <c r="O2180" s="2"/>
      <c r="P2180" s="2"/>
      <c r="Q2180" s="2"/>
      <c r="R2180" s="2"/>
      <c r="S2180" s="2"/>
      <c r="T2180" s="2"/>
      <c r="U2180" s="2"/>
      <c r="V2180" s="2"/>
      <c r="W2180" s="2"/>
      <c r="X2180" s="2"/>
      <c r="Y2180" s="2"/>
      <c r="AB2180" s="2"/>
      <c r="AC2180" s="2"/>
      <c r="AD2180" s="2"/>
      <c r="AE2180" s="2"/>
      <c r="AF2180" s="2"/>
      <c r="AG2180" s="2"/>
      <c r="AH2180" s="2"/>
      <c r="AI2180" s="2"/>
      <c r="AJ2180" s="2"/>
      <c r="AK2180" s="2"/>
      <c r="BK2180" s="2"/>
      <c r="BL2180" s="2"/>
      <c r="BN2180" s="2"/>
      <c r="BO2180" s="2"/>
    </row>
    <row r="2181" ht="12.75" customHeight="1">
      <c r="D2181" s="2"/>
      <c r="G2181" s="2"/>
      <c r="I2181" s="2"/>
      <c r="J2181" s="2"/>
      <c r="K2181" s="2"/>
      <c r="L2181" s="2"/>
      <c r="M2181" s="2"/>
      <c r="N2181" s="2"/>
      <c r="O2181" s="2"/>
      <c r="P2181" s="2"/>
      <c r="Q2181" s="2"/>
      <c r="R2181" s="2"/>
      <c r="S2181" s="2"/>
      <c r="T2181" s="2"/>
      <c r="U2181" s="2"/>
      <c r="V2181" s="2"/>
      <c r="W2181" s="2"/>
      <c r="X2181" s="2"/>
      <c r="Y2181" s="2"/>
      <c r="AB2181" s="2"/>
      <c r="AC2181" s="2"/>
      <c r="AD2181" s="2"/>
      <c r="AE2181" s="2"/>
      <c r="AF2181" s="2"/>
      <c r="AG2181" s="2"/>
      <c r="AH2181" s="2"/>
      <c r="AI2181" s="2"/>
      <c r="AJ2181" s="2"/>
      <c r="AK2181" s="2"/>
      <c r="BK2181" s="2"/>
      <c r="BL2181" s="2"/>
      <c r="BN2181" s="2"/>
      <c r="BO2181" s="2"/>
    </row>
    <row r="2182" ht="12.75" customHeight="1">
      <c r="D2182" s="2"/>
      <c r="G2182" s="2"/>
      <c r="I2182" s="2"/>
      <c r="J2182" s="2"/>
      <c r="K2182" s="2"/>
      <c r="L2182" s="2"/>
      <c r="M2182" s="2"/>
      <c r="N2182" s="2"/>
      <c r="O2182" s="2"/>
      <c r="P2182" s="2"/>
      <c r="Q2182" s="2"/>
      <c r="R2182" s="2"/>
      <c r="S2182" s="2"/>
      <c r="T2182" s="2"/>
      <c r="U2182" s="2"/>
      <c r="V2182" s="2"/>
      <c r="W2182" s="2"/>
      <c r="X2182" s="2"/>
      <c r="Y2182" s="2"/>
      <c r="AB2182" s="2"/>
      <c r="AC2182" s="2"/>
      <c r="AD2182" s="2"/>
      <c r="AE2182" s="2"/>
      <c r="AF2182" s="2"/>
      <c r="AG2182" s="2"/>
      <c r="AH2182" s="2"/>
      <c r="AI2182" s="2"/>
      <c r="AJ2182" s="2"/>
      <c r="AK2182" s="2"/>
      <c r="BK2182" s="2"/>
      <c r="BL2182" s="2"/>
      <c r="BN2182" s="2"/>
      <c r="BO2182" s="2"/>
    </row>
    <row r="2183" ht="12.75" customHeight="1">
      <c r="D2183" s="2"/>
      <c r="G2183" s="2"/>
      <c r="I2183" s="2"/>
      <c r="J2183" s="2"/>
      <c r="K2183" s="2"/>
      <c r="L2183" s="2"/>
      <c r="M2183" s="2"/>
      <c r="N2183" s="2"/>
      <c r="O2183" s="2"/>
      <c r="P2183" s="2"/>
      <c r="Q2183" s="2"/>
      <c r="R2183" s="2"/>
      <c r="S2183" s="2"/>
      <c r="T2183" s="2"/>
      <c r="U2183" s="2"/>
      <c r="V2183" s="2"/>
      <c r="W2183" s="2"/>
      <c r="X2183" s="2"/>
      <c r="Y2183" s="2"/>
      <c r="AB2183" s="2"/>
      <c r="AC2183" s="2"/>
      <c r="AD2183" s="2"/>
      <c r="AE2183" s="2"/>
      <c r="AF2183" s="2"/>
      <c r="AG2183" s="2"/>
      <c r="AH2183" s="2"/>
      <c r="AI2183" s="2"/>
      <c r="AJ2183" s="2"/>
      <c r="AK2183" s="2"/>
      <c r="BK2183" s="2"/>
      <c r="BL2183" s="2"/>
      <c r="BN2183" s="2"/>
      <c r="BO2183" s="2"/>
    </row>
    <row r="2184" ht="12.75" customHeight="1">
      <c r="D2184" s="2"/>
      <c r="G2184" s="2"/>
      <c r="I2184" s="2"/>
      <c r="J2184" s="2"/>
      <c r="K2184" s="2"/>
      <c r="L2184" s="2"/>
      <c r="M2184" s="2"/>
      <c r="N2184" s="2"/>
      <c r="O2184" s="2"/>
      <c r="P2184" s="2"/>
      <c r="Q2184" s="2"/>
      <c r="R2184" s="2"/>
      <c r="S2184" s="2"/>
      <c r="T2184" s="2"/>
      <c r="U2184" s="2"/>
      <c r="V2184" s="2"/>
      <c r="W2184" s="2"/>
      <c r="X2184" s="2"/>
      <c r="Y2184" s="2"/>
      <c r="AB2184" s="2"/>
      <c r="AC2184" s="2"/>
      <c r="AD2184" s="2"/>
      <c r="AE2184" s="2"/>
      <c r="AF2184" s="2"/>
      <c r="AG2184" s="2"/>
      <c r="AH2184" s="2"/>
      <c r="AI2184" s="2"/>
      <c r="AJ2184" s="2"/>
      <c r="AK2184" s="2"/>
      <c r="BK2184" s="2"/>
      <c r="BL2184" s="2"/>
      <c r="BN2184" s="2"/>
      <c r="BO2184" s="2"/>
    </row>
    <row r="2185" ht="12.75" customHeight="1">
      <c r="D2185" s="2"/>
      <c r="G2185" s="2"/>
      <c r="I2185" s="2"/>
      <c r="J2185" s="2"/>
      <c r="K2185" s="2"/>
      <c r="L2185" s="2"/>
      <c r="M2185" s="2"/>
      <c r="N2185" s="2"/>
      <c r="O2185" s="2"/>
      <c r="P2185" s="2"/>
      <c r="Q2185" s="2"/>
      <c r="R2185" s="2"/>
      <c r="S2185" s="2"/>
      <c r="T2185" s="2"/>
      <c r="U2185" s="2"/>
      <c r="V2185" s="2"/>
      <c r="W2185" s="2"/>
      <c r="X2185" s="2"/>
      <c r="Y2185" s="2"/>
      <c r="AB2185" s="2"/>
      <c r="AC2185" s="2"/>
      <c r="AD2185" s="2"/>
      <c r="AE2185" s="2"/>
      <c r="AF2185" s="2"/>
      <c r="AG2185" s="2"/>
      <c r="AH2185" s="2"/>
      <c r="AI2185" s="2"/>
      <c r="AJ2185" s="2"/>
      <c r="AK2185" s="2"/>
      <c r="BK2185" s="2"/>
      <c r="BL2185" s="2"/>
      <c r="BN2185" s="2"/>
      <c r="BO2185" s="2"/>
    </row>
    <row r="2186" ht="12.75" customHeight="1">
      <c r="D2186" s="2"/>
      <c r="G2186" s="2"/>
      <c r="I2186" s="2"/>
      <c r="J2186" s="2"/>
      <c r="K2186" s="2"/>
      <c r="L2186" s="2"/>
      <c r="M2186" s="2"/>
      <c r="N2186" s="2"/>
      <c r="O2186" s="2"/>
      <c r="P2186" s="2"/>
      <c r="Q2186" s="2"/>
      <c r="R2186" s="2"/>
      <c r="S2186" s="2"/>
      <c r="T2186" s="2"/>
      <c r="U2186" s="2"/>
      <c r="V2186" s="2"/>
      <c r="W2186" s="2"/>
      <c r="X2186" s="2"/>
      <c r="Y2186" s="2"/>
      <c r="AB2186" s="2"/>
      <c r="AC2186" s="2"/>
      <c r="AD2186" s="2"/>
      <c r="AE2186" s="2"/>
      <c r="AF2186" s="2"/>
      <c r="AG2186" s="2"/>
      <c r="AH2186" s="2"/>
      <c r="AI2186" s="2"/>
      <c r="AJ2186" s="2"/>
      <c r="AK2186" s="2"/>
      <c r="BK2186" s="2"/>
      <c r="BL2186" s="2"/>
      <c r="BN2186" s="2"/>
      <c r="BO2186" s="2"/>
    </row>
    <row r="2187" ht="12.75" customHeight="1">
      <c r="D2187" s="2"/>
      <c r="G2187" s="2"/>
      <c r="I2187" s="2"/>
      <c r="J2187" s="2"/>
      <c r="K2187" s="2"/>
      <c r="L2187" s="2"/>
      <c r="M2187" s="2"/>
      <c r="N2187" s="2"/>
      <c r="O2187" s="2"/>
      <c r="P2187" s="2"/>
      <c r="Q2187" s="2"/>
      <c r="R2187" s="2"/>
      <c r="S2187" s="2"/>
      <c r="T2187" s="2"/>
      <c r="U2187" s="2"/>
      <c r="V2187" s="2"/>
      <c r="W2187" s="2"/>
      <c r="X2187" s="2"/>
      <c r="Y2187" s="2"/>
      <c r="AB2187" s="2"/>
      <c r="AC2187" s="2"/>
      <c r="AD2187" s="2"/>
      <c r="AE2187" s="2"/>
      <c r="AF2187" s="2"/>
      <c r="AG2187" s="2"/>
      <c r="AH2187" s="2"/>
      <c r="AI2187" s="2"/>
      <c r="AJ2187" s="2"/>
      <c r="AK2187" s="2"/>
      <c r="BK2187" s="2"/>
      <c r="BL2187" s="2"/>
      <c r="BN2187" s="2"/>
      <c r="BO2187" s="2"/>
    </row>
    <row r="2188" ht="12.75" customHeight="1">
      <c r="D2188" s="2"/>
      <c r="G2188" s="2"/>
      <c r="I2188" s="2"/>
      <c r="J2188" s="2"/>
      <c r="K2188" s="2"/>
      <c r="L2188" s="2"/>
      <c r="M2188" s="2"/>
      <c r="N2188" s="2"/>
      <c r="O2188" s="2"/>
      <c r="P2188" s="2"/>
      <c r="Q2188" s="2"/>
      <c r="R2188" s="2"/>
      <c r="S2188" s="2"/>
      <c r="T2188" s="2"/>
      <c r="U2188" s="2"/>
      <c r="V2188" s="2"/>
      <c r="W2188" s="2"/>
      <c r="X2188" s="2"/>
      <c r="Y2188" s="2"/>
      <c r="AB2188" s="2"/>
      <c r="AC2188" s="2"/>
      <c r="AD2188" s="2"/>
      <c r="AE2188" s="2"/>
      <c r="AF2188" s="2"/>
      <c r="AG2188" s="2"/>
      <c r="AH2188" s="2"/>
      <c r="AI2188" s="2"/>
      <c r="AJ2188" s="2"/>
      <c r="AK2188" s="2"/>
      <c r="BK2188" s="2"/>
      <c r="BL2188" s="2"/>
      <c r="BN2188" s="2"/>
      <c r="BO2188" s="2"/>
    </row>
    <row r="2189" ht="12.75" customHeight="1">
      <c r="D2189" s="2"/>
      <c r="G2189" s="2"/>
      <c r="I2189" s="2"/>
      <c r="J2189" s="2"/>
      <c r="K2189" s="2"/>
      <c r="L2189" s="2"/>
      <c r="M2189" s="2"/>
      <c r="N2189" s="2"/>
      <c r="O2189" s="2"/>
      <c r="P2189" s="2"/>
      <c r="Q2189" s="2"/>
      <c r="R2189" s="2"/>
      <c r="S2189" s="2"/>
      <c r="T2189" s="2"/>
      <c r="U2189" s="2"/>
      <c r="V2189" s="2"/>
      <c r="W2189" s="2"/>
      <c r="X2189" s="2"/>
      <c r="Y2189" s="2"/>
      <c r="AB2189" s="2"/>
      <c r="AC2189" s="2"/>
      <c r="AD2189" s="2"/>
      <c r="AE2189" s="2"/>
      <c r="AF2189" s="2"/>
      <c r="AG2189" s="2"/>
      <c r="AH2189" s="2"/>
      <c r="AI2189" s="2"/>
      <c r="AJ2189" s="2"/>
      <c r="AK2189" s="2"/>
      <c r="BK2189" s="2"/>
      <c r="BL2189" s="2"/>
      <c r="BN2189" s="2"/>
      <c r="BO2189" s="2"/>
    </row>
    <row r="2190" ht="12.75" customHeight="1">
      <c r="D2190" s="2"/>
      <c r="G2190" s="2"/>
      <c r="I2190" s="2"/>
      <c r="J2190" s="2"/>
      <c r="K2190" s="2"/>
      <c r="L2190" s="2"/>
      <c r="M2190" s="2"/>
      <c r="N2190" s="2"/>
      <c r="O2190" s="2"/>
      <c r="P2190" s="2"/>
      <c r="Q2190" s="2"/>
      <c r="R2190" s="2"/>
      <c r="S2190" s="2"/>
      <c r="T2190" s="2"/>
      <c r="U2190" s="2"/>
      <c r="V2190" s="2"/>
      <c r="W2190" s="2"/>
      <c r="X2190" s="2"/>
      <c r="Y2190" s="2"/>
      <c r="AB2190" s="2"/>
      <c r="AC2190" s="2"/>
      <c r="AD2190" s="2"/>
      <c r="AE2190" s="2"/>
      <c r="AF2190" s="2"/>
      <c r="AG2190" s="2"/>
      <c r="AH2190" s="2"/>
      <c r="AI2190" s="2"/>
      <c r="AJ2190" s="2"/>
      <c r="AK2190" s="2"/>
      <c r="BK2190" s="2"/>
      <c r="BL2190" s="2"/>
      <c r="BN2190" s="2"/>
      <c r="BO2190" s="2"/>
    </row>
    <row r="2191" ht="12.75" customHeight="1">
      <c r="D2191" s="2"/>
      <c r="G2191" s="2"/>
      <c r="I2191" s="2"/>
      <c r="J2191" s="2"/>
      <c r="K2191" s="2"/>
      <c r="L2191" s="2"/>
      <c r="M2191" s="2"/>
      <c r="N2191" s="2"/>
      <c r="O2191" s="2"/>
      <c r="P2191" s="2"/>
      <c r="Q2191" s="2"/>
      <c r="R2191" s="2"/>
      <c r="S2191" s="2"/>
      <c r="T2191" s="2"/>
      <c r="U2191" s="2"/>
      <c r="V2191" s="2"/>
      <c r="W2191" s="2"/>
      <c r="X2191" s="2"/>
      <c r="Y2191" s="2"/>
      <c r="AB2191" s="2"/>
      <c r="AC2191" s="2"/>
      <c r="AD2191" s="2"/>
      <c r="AE2191" s="2"/>
      <c r="AF2191" s="2"/>
      <c r="AG2191" s="2"/>
      <c r="AH2191" s="2"/>
      <c r="AI2191" s="2"/>
      <c r="AJ2191" s="2"/>
      <c r="AK2191" s="2"/>
      <c r="BK2191" s="2"/>
      <c r="BL2191" s="2"/>
      <c r="BN2191" s="2"/>
      <c r="BO2191" s="2"/>
    </row>
    <row r="2192" ht="12.75" customHeight="1">
      <c r="D2192" s="2"/>
      <c r="G2192" s="2"/>
      <c r="I2192" s="2"/>
      <c r="J2192" s="2"/>
      <c r="K2192" s="2"/>
      <c r="L2192" s="2"/>
      <c r="M2192" s="2"/>
      <c r="N2192" s="2"/>
      <c r="O2192" s="2"/>
      <c r="P2192" s="2"/>
      <c r="Q2192" s="2"/>
      <c r="R2192" s="2"/>
      <c r="S2192" s="2"/>
      <c r="T2192" s="2"/>
      <c r="U2192" s="2"/>
      <c r="V2192" s="2"/>
      <c r="W2192" s="2"/>
      <c r="X2192" s="2"/>
      <c r="Y2192" s="2"/>
      <c r="AB2192" s="2"/>
      <c r="AC2192" s="2"/>
      <c r="AD2192" s="2"/>
      <c r="AE2192" s="2"/>
      <c r="AF2192" s="2"/>
      <c r="AG2192" s="2"/>
      <c r="AH2192" s="2"/>
      <c r="AI2192" s="2"/>
      <c r="AJ2192" s="2"/>
      <c r="AK2192" s="2"/>
      <c r="BK2192" s="2"/>
      <c r="BL2192" s="2"/>
      <c r="BN2192" s="2"/>
      <c r="BO2192" s="2"/>
    </row>
    <row r="2193" ht="12.75" customHeight="1">
      <c r="D2193" s="2"/>
      <c r="G2193" s="2"/>
      <c r="I2193" s="2"/>
      <c r="J2193" s="2"/>
      <c r="K2193" s="2"/>
      <c r="L2193" s="2"/>
      <c r="M2193" s="2"/>
      <c r="N2193" s="2"/>
      <c r="O2193" s="2"/>
      <c r="P2193" s="2"/>
      <c r="Q2193" s="2"/>
      <c r="R2193" s="2"/>
      <c r="S2193" s="2"/>
      <c r="T2193" s="2"/>
      <c r="U2193" s="2"/>
      <c r="V2193" s="2"/>
      <c r="W2193" s="2"/>
      <c r="X2193" s="2"/>
      <c r="Y2193" s="2"/>
      <c r="AB2193" s="2"/>
      <c r="AC2193" s="2"/>
      <c r="AD2193" s="2"/>
      <c r="AE2193" s="2"/>
      <c r="AF2193" s="2"/>
      <c r="AG2193" s="2"/>
      <c r="AH2193" s="2"/>
      <c r="AI2193" s="2"/>
      <c r="AJ2193" s="2"/>
      <c r="AK2193" s="2"/>
      <c r="BK2193" s="2"/>
      <c r="BL2193" s="2"/>
      <c r="BN2193" s="2"/>
      <c r="BO2193" s="2"/>
    </row>
    <row r="2194" ht="12.75" customHeight="1">
      <c r="D2194" s="2"/>
      <c r="G2194" s="2"/>
      <c r="I2194" s="2"/>
      <c r="J2194" s="2"/>
      <c r="K2194" s="2"/>
      <c r="L2194" s="2"/>
      <c r="M2194" s="2"/>
      <c r="N2194" s="2"/>
      <c r="O2194" s="2"/>
      <c r="P2194" s="2"/>
      <c r="Q2194" s="2"/>
      <c r="R2194" s="2"/>
      <c r="S2194" s="2"/>
      <c r="T2194" s="2"/>
      <c r="U2194" s="2"/>
      <c r="V2194" s="2"/>
      <c r="W2194" s="2"/>
      <c r="X2194" s="2"/>
      <c r="Y2194" s="2"/>
      <c r="AB2194" s="2"/>
      <c r="AC2194" s="2"/>
      <c r="AD2194" s="2"/>
      <c r="AE2194" s="2"/>
      <c r="AF2194" s="2"/>
      <c r="AG2194" s="2"/>
      <c r="AH2194" s="2"/>
      <c r="AI2194" s="2"/>
      <c r="AJ2194" s="2"/>
      <c r="AK2194" s="2"/>
      <c r="BK2194" s="2"/>
      <c r="BL2194" s="2"/>
      <c r="BN2194" s="2"/>
      <c r="BO2194" s="2"/>
    </row>
    <row r="2195" ht="12.75" customHeight="1">
      <c r="D2195" s="2"/>
      <c r="G2195" s="2"/>
      <c r="I2195" s="2"/>
      <c r="J2195" s="2"/>
      <c r="K2195" s="2"/>
      <c r="L2195" s="2"/>
      <c r="M2195" s="2"/>
      <c r="N2195" s="2"/>
      <c r="O2195" s="2"/>
      <c r="P2195" s="2"/>
      <c r="Q2195" s="2"/>
      <c r="R2195" s="2"/>
      <c r="S2195" s="2"/>
      <c r="T2195" s="2"/>
      <c r="U2195" s="2"/>
      <c r="V2195" s="2"/>
      <c r="W2195" s="2"/>
      <c r="X2195" s="2"/>
      <c r="Y2195" s="2"/>
      <c r="AB2195" s="2"/>
      <c r="AC2195" s="2"/>
      <c r="AD2195" s="2"/>
      <c r="AE2195" s="2"/>
      <c r="AF2195" s="2"/>
      <c r="AG2195" s="2"/>
      <c r="AH2195" s="2"/>
      <c r="AI2195" s="2"/>
      <c r="AJ2195" s="2"/>
      <c r="AK2195" s="2"/>
      <c r="BK2195" s="2"/>
      <c r="BL2195" s="2"/>
      <c r="BN2195" s="2"/>
      <c r="BO2195" s="2"/>
    </row>
    <row r="2196" ht="12.75" customHeight="1">
      <c r="D2196" s="2"/>
      <c r="G2196" s="2"/>
      <c r="I2196" s="2"/>
      <c r="J2196" s="2"/>
      <c r="K2196" s="2"/>
      <c r="L2196" s="2"/>
      <c r="M2196" s="2"/>
      <c r="N2196" s="2"/>
      <c r="O2196" s="2"/>
      <c r="P2196" s="2"/>
      <c r="Q2196" s="2"/>
      <c r="R2196" s="2"/>
      <c r="S2196" s="2"/>
      <c r="T2196" s="2"/>
      <c r="U2196" s="2"/>
      <c r="V2196" s="2"/>
      <c r="W2196" s="2"/>
      <c r="X2196" s="2"/>
      <c r="Y2196" s="2"/>
      <c r="AB2196" s="2"/>
      <c r="AC2196" s="2"/>
      <c r="AD2196" s="2"/>
      <c r="AE2196" s="2"/>
      <c r="AF2196" s="2"/>
      <c r="AG2196" s="2"/>
      <c r="AH2196" s="2"/>
      <c r="AI2196" s="2"/>
      <c r="AJ2196" s="2"/>
      <c r="AK2196" s="2"/>
      <c r="BK2196" s="2"/>
      <c r="BL2196" s="2"/>
      <c r="BN2196" s="2"/>
      <c r="BO2196" s="2"/>
    </row>
    <row r="2197" ht="12.75" customHeight="1">
      <c r="D2197" s="2"/>
      <c r="G2197" s="2"/>
      <c r="I2197" s="2"/>
      <c r="J2197" s="2"/>
      <c r="K2197" s="2"/>
      <c r="L2197" s="2"/>
      <c r="M2197" s="2"/>
      <c r="N2197" s="2"/>
      <c r="O2197" s="2"/>
      <c r="P2197" s="2"/>
      <c r="Q2197" s="2"/>
      <c r="R2197" s="2"/>
      <c r="S2197" s="2"/>
      <c r="T2197" s="2"/>
      <c r="U2197" s="2"/>
      <c r="V2197" s="2"/>
      <c r="W2197" s="2"/>
      <c r="X2197" s="2"/>
      <c r="Y2197" s="2"/>
      <c r="AB2197" s="2"/>
      <c r="AC2197" s="2"/>
      <c r="AD2197" s="2"/>
      <c r="AE2197" s="2"/>
      <c r="AF2197" s="2"/>
      <c r="AG2197" s="2"/>
      <c r="AH2197" s="2"/>
      <c r="AI2197" s="2"/>
      <c r="AJ2197" s="2"/>
      <c r="AK2197" s="2"/>
      <c r="BK2197" s="2"/>
      <c r="BL2197" s="2"/>
      <c r="BN2197" s="2"/>
      <c r="BO2197" s="2"/>
    </row>
    <row r="2198" ht="12.75" customHeight="1">
      <c r="D2198" s="2"/>
      <c r="G2198" s="2"/>
      <c r="I2198" s="2"/>
      <c r="J2198" s="2"/>
      <c r="K2198" s="2"/>
      <c r="L2198" s="2"/>
      <c r="M2198" s="2"/>
      <c r="N2198" s="2"/>
      <c r="O2198" s="2"/>
      <c r="P2198" s="2"/>
      <c r="Q2198" s="2"/>
      <c r="R2198" s="2"/>
      <c r="S2198" s="2"/>
      <c r="T2198" s="2"/>
      <c r="U2198" s="2"/>
      <c r="V2198" s="2"/>
      <c r="W2198" s="2"/>
      <c r="X2198" s="2"/>
      <c r="Y2198" s="2"/>
      <c r="AB2198" s="2"/>
      <c r="AC2198" s="2"/>
      <c r="AD2198" s="2"/>
      <c r="AE2198" s="2"/>
      <c r="AF2198" s="2"/>
      <c r="AG2198" s="2"/>
      <c r="AH2198" s="2"/>
      <c r="AI2198" s="2"/>
      <c r="AJ2198" s="2"/>
      <c r="AK2198" s="2"/>
      <c r="BK2198" s="2"/>
      <c r="BL2198" s="2"/>
      <c r="BN2198" s="2"/>
      <c r="BO2198" s="2"/>
    </row>
    <row r="2199" ht="12.75" customHeight="1">
      <c r="D2199" s="2"/>
      <c r="G2199" s="2"/>
      <c r="I2199" s="2"/>
      <c r="J2199" s="2"/>
      <c r="K2199" s="2"/>
      <c r="L2199" s="2"/>
      <c r="M2199" s="2"/>
      <c r="N2199" s="2"/>
      <c r="O2199" s="2"/>
      <c r="P2199" s="2"/>
      <c r="Q2199" s="2"/>
      <c r="R2199" s="2"/>
      <c r="S2199" s="2"/>
      <c r="T2199" s="2"/>
      <c r="U2199" s="2"/>
      <c r="V2199" s="2"/>
      <c r="W2199" s="2"/>
      <c r="X2199" s="2"/>
      <c r="Y2199" s="2"/>
      <c r="AB2199" s="2"/>
      <c r="AC2199" s="2"/>
      <c r="AD2199" s="2"/>
      <c r="AE2199" s="2"/>
      <c r="AF2199" s="2"/>
      <c r="AG2199" s="2"/>
      <c r="AH2199" s="2"/>
      <c r="AI2199" s="2"/>
      <c r="AJ2199" s="2"/>
      <c r="AK2199" s="2"/>
      <c r="BK2199" s="2"/>
      <c r="BL2199" s="2"/>
      <c r="BN2199" s="2"/>
      <c r="BO2199" s="2"/>
    </row>
    <row r="2200" ht="12.75" customHeight="1">
      <c r="D2200" s="2"/>
      <c r="G2200" s="2"/>
      <c r="I2200" s="2"/>
      <c r="J2200" s="2"/>
      <c r="K2200" s="2"/>
      <c r="L2200" s="2"/>
      <c r="M2200" s="2"/>
      <c r="N2200" s="2"/>
      <c r="O2200" s="2"/>
      <c r="P2200" s="2"/>
      <c r="Q2200" s="2"/>
      <c r="R2200" s="2"/>
      <c r="S2200" s="2"/>
      <c r="T2200" s="2"/>
      <c r="U2200" s="2"/>
      <c r="V2200" s="2"/>
      <c r="W2200" s="2"/>
      <c r="X2200" s="2"/>
      <c r="Y2200" s="2"/>
      <c r="AB2200" s="2"/>
      <c r="AC2200" s="2"/>
      <c r="AD2200" s="2"/>
      <c r="AE2200" s="2"/>
      <c r="AF2200" s="2"/>
      <c r="AG2200" s="2"/>
      <c r="AH2200" s="2"/>
      <c r="AI2200" s="2"/>
      <c r="AJ2200" s="2"/>
      <c r="AK2200" s="2"/>
      <c r="BK2200" s="2"/>
      <c r="BL2200" s="2"/>
      <c r="BN2200" s="2"/>
      <c r="BO2200" s="2"/>
    </row>
    <row r="2201" ht="12.75" customHeight="1">
      <c r="D2201" s="2"/>
      <c r="G2201" s="2"/>
      <c r="I2201" s="2"/>
      <c r="J2201" s="2"/>
      <c r="K2201" s="2"/>
      <c r="L2201" s="2"/>
      <c r="M2201" s="2"/>
      <c r="N2201" s="2"/>
      <c r="O2201" s="2"/>
      <c r="P2201" s="2"/>
      <c r="Q2201" s="2"/>
      <c r="R2201" s="2"/>
      <c r="S2201" s="2"/>
      <c r="T2201" s="2"/>
      <c r="U2201" s="2"/>
      <c r="V2201" s="2"/>
      <c r="W2201" s="2"/>
      <c r="X2201" s="2"/>
      <c r="Y2201" s="2"/>
      <c r="AB2201" s="2"/>
      <c r="AC2201" s="2"/>
      <c r="AD2201" s="2"/>
      <c r="AE2201" s="2"/>
      <c r="AF2201" s="2"/>
      <c r="AG2201" s="2"/>
      <c r="AH2201" s="2"/>
      <c r="AI2201" s="2"/>
      <c r="AJ2201" s="2"/>
      <c r="AK2201" s="2"/>
      <c r="BK2201" s="2"/>
      <c r="BL2201" s="2"/>
      <c r="BN2201" s="2"/>
      <c r="BO2201" s="2"/>
    </row>
    <row r="2202" ht="12.75" customHeight="1">
      <c r="D2202" s="2"/>
      <c r="G2202" s="2"/>
      <c r="I2202" s="2"/>
      <c r="J2202" s="2"/>
      <c r="K2202" s="2"/>
      <c r="L2202" s="2"/>
      <c r="M2202" s="2"/>
      <c r="N2202" s="2"/>
      <c r="O2202" s="2"/>
      <c r="P2202" s="2"/>
      <c r="Q2202" s="2"/>
      <c r="R2202" s="2"/>
      <c r="S2202" s="2"/>
      <c r="T2202" s="2"/>
      <c r="U2202" s="2"/>
      <c r="V2202" s="2"/>
      <c r="W2202" s="2"/>
      <c r="X2202" s="2"/>
      <c r="Y2202" s="2"/>
      <c r="AB2202" s="2"/>
      <c r="AC2202" s="2"/>
      <c r="AD2202" s="2"/>
      <c r="AE2202" s="2"/>
      <c r="AF2202" s="2"/>
      <c r="AG2202" s="2"/>
      <c r="AH2202" s="2"/>
      <c r="AI2202" s="2"/>
      <c r="AJ2202" s="2"/>
      <c r="AK2202" s="2"/>
      <c r="BK2202" s="2"/>
      <c r="BL2202" s="2"/>
      <c r="BN2202" s="2"/>
      <c r="BO2202" s="2"/>
    </row>
    <row r="2203" ht="12.75" customHeight="1">
      <c r="D2203" s="2"/>
      <c r="G2203" s="2"/>
      <c r="I2203" s="2"/>
      <c r="J2203" s="2"/>
      <c r="K2203" s="2"/>
      <c r="L2203" s="2"/>
      <c r="M2203" s="2"/>
      <c r="N2203" s="2"/>
      <c r="O2203" s="2"/>
      <c r="P2203" s="2"/>
      <c r="Q2203" s="2"/>
      <c r="R2203" s="2"/>
      <c r="S2203" s="2"/>
      <c r="T2203" s="2"/>
      <c r="U2203" s="2"/>
      <c r="V2203" s="2"/>
      <c r="W2203" s="2"/>
      <c r="X2203" s="2"/>
      <c r="Y2203" s="2"/>
      <c r="AB2203" s="2"/>
      <c r="AC2203" s="2"/>
      <c r="AD2203" s="2"/>
      <c r="AE2203" s="2"/>
      <c r="AF2203" s="2"/>
      <c r="AG2203" s="2"/>
      <c r="AH2203" s="2"/>
      <c r="AI2203" s="2"/>
      <c r="AJ2203" s="2"/>
      <c r="AK2203" s="2"/>
      <c r="BK2203" s="2"/>
      <c r="BL2203" s="2"/>
      <c r="BN2203" s="2"/>
      <c r="BO2203" s="2"/>
    </row>
    <row r="2204" ht="12.75" customHeight="1">
      <c r="D2204" s="2"/>
      <c r="G2204" s="2"/>
      <c r="I2204" s="2"/>
      <c r="J2204" s="2"/>
      <c r="K2204" s="2"/>
      <c r="L2204" s="2"/>
      <c r="M2204" s="2"/>
      <c r="N2204" s="2"/>
      <c r="O2204" s="2"/>
      <c r="P2204" s="2"/>
      <c r="Q2204" s="2"/>
      <c r="R2204" s="2"/>
      <c r="S2204" s="2"/>
      <c r="T2204" s="2"/>
      <c r="U2204" s="2"/>
      <c r="V2204" s="2"/>
      <c r="W2204" s="2"/>
      <c r="X2204" s="2"/>
      <c r="Y2204" s="2"/>
      <c r="AB2204" s="2"/>
      <c r="AC2204" s="2"/>
      <c r="AD2204" s="2"/>
      <c r="AE2204" s="2"/>
      <c r="AF2204" s="2"/>
      <c r="AG2204" s="2"/>
      <c r="AH2204" s="2"/>
      <c r="AI2204" s="2"/>
      <c r="AJ2204" s="2"/>
      <c r="AK2204" s="2"/>
      <c r="BK2204" s="2"/>
      <c r="BL2204" s="2"/>
      <c r="BN2204" s="2"/>
      <c r="BO2204" s="2"/>
    </row>
    <row r="2205" ht="12.75" customHeight="1">
      <c r="D2205" s="2"/>
      <c r="G2205" s="2"/>
      <c r="I2205" s="2"/>
      <c r="J2205" s="2"/>
      <c r="K2205" s="2"/>
      <c r="L2205" s="2"/>
      <c r="M2205" s="2"/>
      <c r="N2205" s="2"/>
      <c r="O2205" s="2"/>
      <c r="P2205" s="2"/>
      <c r="Q2205" s="2"/>
      <c r="R2205" s="2"/>
      <c r="S2205" s="2"/>
      <c r="T2205" s="2"/>
      <c r="U2205" s="2"/>
      <c r="V2205" s="2"/>
      <c r="W2205" s="2"/>
      <c r="X2205" s="2"/>
      <c r="Y2205" s="2"/>
      <c r="AB2205" s="2"/>
      <c r="AC2205" s="2"/>
      <c r="AD2205" s="2"/>
      <c r="AE2205" s="2"/>
      <c r="AF2205" s="2"/>
      <c r="AG2205" s="2"/>
      <c r="AH2205" s="2"/>
      <c r="AI2205" s="2"/>
      <c r="AJ2205" s="2"/>
      <c r="AK2205" s="2"/>
      <c r="BK2205" s="2"/>
      <c r="BL2205" s="2"/>
      <c r="BN2205" s="2"/>
      <c r="BO2205" s="2"/>
    </row>
    <row r="2206" ht="12.75" customHeight="1">
      <c r="D2206" s="2"/>
      <c r="G2206" s="2"/>
      <c r="I2206" s="2"/>
      <c r="J2206" s="2"/>
      <c r="K2206" s="2"/>
      <c r="L2206" s="2"/>
      <c r="M2206" s="2"/>
      <c r="N2206" s="2"/>
      <c r="O2206" s="2"/>
      <c r="P2206" s="2"/>
      <c r="Q2206" s="2"/>
      <c r="R2206" s="2"/>
      <c r="S2206" s="2"/>
      <c r="T2206" s="2"/>
      <c r="U2206" s="2"/>
      <c r="V2206" s="2"/>
      <c r="W2206" s="2"/>
      <c r="X2206" s="2"/>
      <c r="Y2206" s="2"/>
      <c r="AB2206" s="2"/>
      <c r="AC2206" s="2"/>
      <c r="AD2206" s="2"/>
      <c r="AE2206" s="2"/>
      <c r="AF2206" s="2"/>
      <c r="AG2206" s="2"/>
      <c r="AH2206" s="2"/>
      <c r="AI2206" s="2"/>
      <c r="AJ2206" s="2"/>
      <c r="AK2206" s="2"/>
      <c r="BK2206" s="2"/>
      <c r="BL2206" s="2"/>
      <c r="BN2206" s="2"/>
      <c r="BO2206" s="2"/>
    </row>
    <row r="2207" ht="12.75" customHeight="1">
      <c r="D2207" s="2"/>
      <c r="G2207" s="2"/>
      <c r="I2207" s="2"/>
      <c r="J2207" s="2"/>
      <c r="K2207" s="2"/>
      <c r="L2207" s="2"/>
      <c r="M2207" s="2"/>
      <c r="N2207" s="2"/>
      <c r="O2207" s="2"/>
      <c r="P2207" s="2"/>
      <c r="Q2207" s="2"/>
      <c r="R2207" s="2"/>
      <c r="S2207" s="2"/>
      <c r="T2207" s="2"/>
      <c r="U2207" s="2"/>
      <c r="V2207" s="2"/>
      <c r="W2207" s="2"/>
      <c r="X2207" s="2"/>
      <c r="Y2207" s="2"/>
      <c r="AB2207" s="2"/>
      <c r="AC2207" s="2"/>
      <c r="AD2207" s="2"/>
      <c r="AE2207" s="2"/>
      <c r="AF2207" s="2"/>
      <c r="AG2207" s="2"/>
      <c r="AH2207" s="2"/>
      <c r="AI2207" s="2"/>
      <c r="AJ2207" s="2"/>
      <c r="AK2207" s="2"/>
      <c r="BK2207" s="2"/>
      <c r="BL2207" s="2"/>
      <c r="BN2207" s="2"/>
      <c r="BO2207" s="2"/>
    </row>
    <row r="2208" ht="12.75" customHeight="1">
      <c r="D2208" s="2"/>
      <c r="G2208" s="2"/>
      <c r="I2208" s="2"/>
      <c r="J2208" s="2"/>
      <c r="K2208" s="2"/>
      <c r="L2208" s="2"/>
      <c r="M2208" s="2"/>
      <c r="N2208" s="2"/>
      <c r="O2208" s="2"/>
      <c r="P2208" s="2"/>
      <c r="Q2208" s="2"/>
      <c r="R2208" s="2"/>
      <c r="S2208" s="2"/>
      <c r="T2208" s="2"/>
      <c r="U2208" s="2"/>
      <c r="V2208" s="2"/>
      <c r="W2208" s="2"/>
      <c r="X2208" s="2"/>
      <c r="Y2208" s="2"/>
      <c r="AB2208" s="2"/>
      <c r="AC2208" s="2"/>
      <c r="AD2208" s="2"/>
      <c r="AE2208" s="2"/>
      <c r="AF2208" s="2"/>
      <c r="AG2208" s="2"/>
      <c r="AH2208" s="2"/>
      <c r="AI2208" s="2"/>
      <c r="AJ2208" s="2"/>
      <c r="AK2208" s="2"/>
      <c r="BK2208" s="2"/>
      <c r="BL2208" s="2"/>
      <c r="BN2208" s="2"/>
      <c r="BO2208" s="2"/>
    </row>
    <row r="2209" ht="12.75" customHeight="1">
      <c r="D2209" s="2"/>
      <c r="G2209" s="2"/>
      <c r="I2209" s="2"/>
      <c r="J2209" s="2"/>
      <c r="K2209" s="2"/>
      <c r="L2209" s="2"/>
      <c r="M2209" s="2"/>
      <c r="N2209" s="2"/>
      <c r="O2209" s="2"/>
      <c r="P2209" s="2"/>
      <c r="Q2209" s="2"/>
      <c r="R2209" s="2"/>
      <c r="S2209" s="2"/>
      <c r="T2209" s="2"/>
      <c r="U2209" s="2"/>
      <c r="V2209" s="2"/>
      <c r="W2209" s="2"/>
      <c r="X2209" s="2"/>
      <c r="Y2209" s="2"/>
      <c r="AB2209" s="2"/>
      <c r="AC2209" s="2"/>
      <c r="AD2209" s="2"/>
      <c r="AE2209" s="2"/>
      <c r="AF2209" s="2"/>
      <c r="AG2209" s="2"/>
      <c r="AH2209" s="2"/>
      <c r="AI2209" s="2"/>
      <c r="AJ2209" s="2"/>
      <c r="AK2209" s="2"/>
      <c r="BK2209" s="2"/>
      <c r="BL2209" s="2"/>
      <c r="BN2209" s="2"/>
      <c r="BO2209" s="2"/>
    </row>
    <row r="2210" ht="12.75" customHeight="1">
      <c r="D2210" s="2"/>
      <c r="G2210" s="2"/>
      <c r="I2210" s="2"/>
      <c r="J2210" s="2"/>
      <c r="K2210" s="2"/>
      <c r="L2210" s="2"/>
      <c r="M2210" s="2"/>
      <c r="N2210" s="2"/>
      <c r="O2210" s="2"/>
      <c r="P2210" s="2"/>
      <c r="Q2210" s="2"/>
      <c r="R2210" s="2"/>
      <c r="S2210" s="2"/>
      <c r="T2210" s="2"/>
      <c r="U2210" s="2"/>
      <c r="V2210" s="2"/>
      <c r="W2210" s="2"/>
      <c r="X2210" s="2"/>
      <c r="Y2210" s="2"/>
      <c r="AB2210" s="2"/>
      <c r="AC2210" s="2"/>
      <c r="AD2210" s="2"/>
      <c r="AE2210" s="2"/>
      <c r="AF2210" s="2"/>
      <c r="AG2210" s="2"/>
      <c r="AH2210" s="2"/>
      <c r="AI2210" s="2"/>
      <c r="AJ2210" s="2"/>
      <c r="AK2210" s="2"/>
      <c r="BK2210" s="2"/>
      <c r="BL2210" s="2"/>
      <c r="BN2210" s="2"/>
      <c r="BO2210" s="2"/>
    </row>
    <row r="2211" ht="12.75" customHeight="1">
      <c r="D2211" s="2"/>
      <c r="G2211" s="2"/>
      <c r="I2211" s="2"/>
      <c r="J2211" s="2"/>
      <c r="K2211" s="2"/>
      <c r="L2211" s="2"/>
      <c r="M2211" s="2"/>
      <c r="N2211" s="2"/>
      <c r="O2211" s="2"/>
      <c r="P2211" s="2"/>
      <c r="Q2211" s="2"/>
      <c r="R2211" s="2"/>
      <c r="S2211" s="2"/>
      <c r="T2211" s="2"/>
      <c r="U2211" s="2"/>
      <c r="V2211" s="2"/>
      <c r="W2211" s="2"/>
      <c r="X2211" s="2"/>
      <c r="Y2211" s="2"/>
      <c r="AB2211" s="2"/>
      <c r="AC2211" s="2"/>
      <c r="AD2211" s="2"/>
      <c r="AE2211" s="2"/>
      <c r="AF2211" s="2"/>
      <c r="AG2211" s="2"/>
      <c r="AH2211" s="2"/>
      <c r="AI2211" s="2"/>
      <c r="AJ2211" s="2"/>
      <c r="AK2211" s="2"/>
      <c r="BK2211" s="2"/>
      <c r="BL2211" s="2"/>
      <c r="BN2211" s="2"/>
      <c r="BO2211" s="2"/>
    </row>
    <row r="2212" ht="12.75" customHeight="1">
      <c r="D2212" s="2"/>
      <c r="G2212" s="2"/>
      <c r="I2212" s="2"/>
      <c r="J2212" s="2"/>
      <c r="K2212" s="2"/>
      <c r="L2212" s="2"/>
      <c r="M2212" s="2"/>
      <c r="N2212" s="2"/>
      <c r="O2212" s="2"/>
      <c r="P2212" s="2"/>
      <c r="Q2212" s="2"/>
      <c r="R2212" s="2"/>
      <c r="S2212" s="2"/>
      <c r="T2212" s="2"/>
      <c r="U2212" s="2"/>
      <c r="V2212" s="2"/>
      <c r="W2212" s="2"/>
      <c r="X2212" s="2"/>
      <c r="Y2212" s="2"/>
      <c r="AB2212" s="2"/>
      <c r="AC2212" s="2"/>
      <c r="AD2212" s="2"/>
      <c r="AE2212" s="2"/>
      <c r="AF2212" s="2"/>
      <c r="AG2212" s="2"/>
      <c r="AH2212" s="2"/>
      <c r="AI2212" s="2"/>
      <c r="AJ2212" s="2"/>
      <c r="AK2212" s="2"/>
      <c r="BK2212" s="2"/>
      <c r="BL2212" s="2"/>
      <c r="BN2212" s="2"/>
      <c r="BO2212" s="2"/>
    </row>
    <row r="2213" ht="12.75" customHeight="1">
      <c r="D2213" s="2"/>
      <c r="G2213" s="2"/>
      <c r="I2213" s="2"/>
      <c r="J2213" s="2"/>
      <c r="K2213" s="2"/>
      <c r="L2213" s="2"/>
      <c r="M2213" s="2"/>
      <c r="N2213" s="2"/>
      <c r="O2213" s="2"/>
      <c r="P2213" s="2"/>
      <c r="Q2213" s="2"/>
      <c r="R2213" s="2"/>
      <c r="S2213" s="2"/>
      <c r="T2213" s="2"/>
      <c r="U2213" s="2"/>
      <c r="V2213" s="2"/>
      <c r="W2213" s="2"/>
      <c r="X2213" s="2"/>
      <c r="Y2213" s="2"/>
      <c r="AB2213" s="2"/>
      <c r="AC2213" s="2"/>
      <c r="AD2213" s="2"/>
      <c r="AE2213" s="2"/>
      <c r="AF2213" s="2"/>
      <c r="AG2213" s="2"/>
      <c r="AH2213" s="2"/>
      <c r="AI2213" s="2"/>
      <c r="AJ2213" s="2"/>
      <c r="AK2213" s="2"/>
      <c r="BK2213" s="2"/>
      <c r="BL2213" s="2"/>
      <c r="BN2213" s="2"/>
      <c r="BO2213" s="2"/>
    </row>
    <row r="2214" ht="12.75" customHeight="1">
      <c r="D2214" s="2"/>
      <c r="G2214" s="2"/>
      <c r="I2214" s="2"/>
      <c r="J2214" s="2"/>
      <c r="K2214" s="2"/>
      <c r="L2214" s="2"/>
      <c r="M2214" s="2"/>
      <c r="N2214" s="2"/>
      <c r="O2214" s="2"/>
      <c r="P2214" s="2"/>
      <c r="Q2214" s="2"/>
      <c r="R2214" s="2"/>
      <c r="S2214" s="2"/>
      <c r="T2214" s="2"/>
      <c r="U2214" s="2"/>
      <c r="V2214" s="2"/>
      <c r="W2214" s="2"/>
      <c r="X2214" s="2"/>
      <c r="Y2214" s="2"/>
      <c r="AB2214" s="2"/>
      <c r="AC2214" s="2"/>
      <c r="AD2214" s="2"/>
      <c r="AE2214" s="2"/>
      <c r="AF2214" s="2"/>
      <c r="AG2214" s="2"/>
      <c r="AH2214" s="2"/>
      <c r="AI2214" s="2"/>
      <c r="AJ2214" s="2"/>
      <c r="AK2214" s="2"/>
      <c r="BK2214" s="2"/>
      <c r="BL2214" s="2"/>
      <c r="BN2214" s="2"/>
      <c r="BO2214" s="2"/>
    </row>
    <row r="2215" ht="12.75" customHeight="1">
      <c r="D2215" s="2"/>
      <c r="G2215" s="2"/>
      <c r="I2215" s="2"/>
      <c r="J2215" s="2"/>
      <c r="K2215" s="2"/>
      <c r="L2215" s="2"/>
      <c r="M2215" s="2"/>
      <c r="N2215" s="2"/>
      <c r="O2215" s="2"/>
      <c r="P2215" s="2"/>
      <c r="Q2215" s="2"/>
      <c r="R2215" s="2"/>
      <c r="S2215" s="2"/>
      <c r="T2215" s="2"/>
      <c r="U2215" s="2"/>
      <c r="V2215" s="2"/>
      <c r="W2215" s="2"/>
      <c r="X2215" s="2"/>
      <c r="Y2215" s="2"/>
      <c r="AB2215" s="2"/>
      <c r="AC2215" s="2"/>
      <c r="AD2215" s="2"/>
      <c r="AE2215" s="2"/>
      <c r="AF2215" s="2"/>
      <c r="AG2215" s="2"/>
      <c r="AH2215" s="2"/>
      <c r="AI2215" s="2"/>
      <c r="AJ2215" s="2"/>
      <c r="AK2215" s="2"/>
      <c r="BK2215" s="2"/>
      <c r="BL2215" s="2"/>
      <c r="BN2215" s="2"/>
      <c r="BO2215" s="2"/>
    </row>
    <row r="2216" ht="12.75" customHeight="1">
      <c r="D2216" s="2"/>
      <c r="G2216" s="2"/>
      <c r="I2216" s="2"/>
      <c r="J2216" s="2"/>
      <c r="K2216" s="2"/>
      <c r="L2216" s="2"/>
      <c r="M2216" s="2"/>
      <c r="N2216" s="2"/>
      <c r="O2216" s="2"/>
      <c r="P2216" s="2"/>
      <c r="Q2216" s="2"/>
      <c r="R2216" s="2"/>
      <c r="S2216" s="2"/>
      <c r="T2216" s="2"/>
      <c r="U2216" s="2"/>
      <c r="V2216" s="2"/>
      <c r="W2216" s="2"/>
      <c r="X2216" s="2"/>
      <c r="Y2216" s="2"/>
      <c r="AB2216" s="2"/>
      <c r="AC2216" s="2"/>
      <c r="AD2216" s="2"/>
      <c r="AE2216" s="2"/>
      <c r="AF2216" s="2"/>
      <c r="AG2216" s="2"/>
      <c r="AH2216" s="2"/>
      <c r="AI2216" s="2"/>
      <c r="AJ2216" s="2"/>
      <c r="AK2216" s="2"/>
      <c r="BK2216" s="2"/>
      <c r="BL2216" s="2"/>
      <c r="BN2216" s="2"/>
      <c r="BO2216" s="2"/>
    </row>
    <row r="2217" ht="12.75" customHeight="1">
      <c r="D2217" s="2"/>
      <c r="G2217" s="2"/>
      <c r="I2217" s="2"/>
      <c r="J2217" s="2"/>
      <c r="K2217" s="2"/>
      <c r="L2217" s="2"/>
      <c r="M2217" s="2"/>
      <c r="N2217" s="2"/>
      <c r="O2217" s="2"/>
      <c r="P2217" s="2"/>
      <c r="Q2217" s="2"/>
      <c r="R2217" s="2"/>
      <c r="S2217" s="2"/>
      <c r="T2217" s="2"/>
      <c r="U2217" s="2"/>
      <c r="V2217" s="2"/>
      <c r="W2217" s="2"/>
      <c r="X2217" s="2"/>
      <c r="Y2217" s="2"/>
      <c r="AB2217" s="2"/>
      <c r="AC2217" s="2"/>
      <c r="AD2217" s="2"/>
      <c r="AE2217" s="2"/>
      <c r="AF2217" s="2"/>
      <c r="AG2217" s="2"/>
      <c r="AH2217" s="2"/>
      <c r="AI2217" s="2"/>
      <c r="AJ2217" s="2"/>
      <c r="AK2217" s="2"/>
      <c r="BK2217" s="2"/>
      <c r="BL2217" s="2"/>
      <c r="BN2217" s="2"/>
      <c r="BO2217" s="2"/>
    </row>
    <row r="2218" ht="12.75" customHeight="1">
      <c r="D2218" s="2"/>
      <c r="G2218" s="2"/>
      <c r="I2218" s="2"/>
      <c r="J2218" s="2"/>
      <c r="K2218" s="2"/>
      <c r="L2218" s="2"/>
      <c r="M2218" s="2"/>
      <c r="N2218" s="2"/>
      <c r="O2218" s="2"/>
      <c r="P2218" s="2"/>
      <c r="Q2218" s="2"/>
      <c r="R2218" s="2"/>
      <c r="S2218" s="2"/>
      <c r="T2218" s="2"/>
      <c r="U2218" s="2"/>
      <c r="V2218" s="2"/>
      <c r="W2218" s="2"/>
      <c r="X2218" s="2"/>
      <c r="Y2218" s="2"/>
      <c r="AB2218" s="2"/>
      <c r="AC2218" s="2"/>
      <c r="AD2218" s="2"/>
      <c r="AE2218" s="2"/>
      <c r="AF2218" s="2"/>
      <c r="AG2218" s="2"/>
      <c r="AH2218" s="2"/>
      <c r="AI2218" s="2"/>
      <c r="AJ2218" s="2"/>
      <c r="AK2218" s="2"/>
      <c r="BK2218" s="2"/>
      <c r="BL2218" s="2"/>
      <c r="BN2218" s="2"/>
      <c r="BO2218" s="2"/>
    </row>
    <row r="2219" ht="12.75" customHeight="1">
      <c r="D2219" s="2"/>
      <c r="G2219" s="2"/>
      <c r="I2219" s="2"/>
      <c r="J2219" s="2"/>
      <c r="K2219" s="2"/>
      <c r="L2219" s="2"/>
      <c r="M2219" s="2"/>
      <c r="N2219" s="2"/>
      <c r="O2219" s="2"/>
      <c r="P2219" s="2"/>
      <c r="Q2219" s="2"/>
      <c r="R2219" s="2"/>
      <c r="S2219" s="2"/>
      <c r="T2219" s="2"/>
      <c r="U2219" s="2"/>
      <c r="V2219" s="2"/>
      <c r="W2219" s="2"/>
      <c r="X2219" s="2"/>
      <c r="Y2219" s="2"/>
      <c r="AB2219" s="2"/>
      <c r="AC2219" s="2"/>
      <c r="AD2219" s="2"/>
      <c r="AE2219" s="2"/>
      <c r="AF2219" s="2"/>
      <c r="AG2219" s="2"/>
      <c r="AH2219" s="2"/>
      <c r="AI2219" s="2"/>
      <c r="AJ2219" s="2"/>
      <c r="AK2219" s="2"/>
      <c r="BK2219" s="2"/>
      <c r="BL2219" s="2"/>
      <c r="BN2219" s="2"/>
      <c r="BO2219" s="2"/>
    </row>
    <row r="2220" ht="12.75" customHeight="1">
      <c r="D2220" s="2"/>
      <c r="G2220" s="2"/>
      <c r="I2220" s="2"/>
      <c r="J2220" s="2"/>
      <c r="K2220" s="2"/>
      <c r="L2220" s="2"/>
      <c r="M2220" s="2"/>
      <c r="N2220" s="2"/>
      <c r="O2220" s="2"/>
      <c r="P2220" s="2"/>
      <c r="Q2220" s="2"/>
      <c r="R2220" s="2"/>
      <c r="S2220" s="2"/>
      <c r="T2220" s="2"/>
      <c r="U2220" s="2"/>
      <c r="V2220" s="2"/>
      <c r="W2220" s="2"/>
      <c r="X2220" s="2"/>
      <c r="Y2220" s="2"/>
      <c r="AB2220" s="2"/>
      <c r="AC2220" s="2"/>
      <c r="AD2220" s="2"/>
      <c r="AE2220" s="2"/>
      <c r="AF2220" s="2"/>
      <c r="AG2220" s="2"/>
      <c r="AH2220" s="2"/>
      <c r="AI2220" s="2"/>
      <c r="AJ2220" s="2"/>
      <c r="AK2220" s="2"/>
      <c r="BK2220" s="2"/>
      <c r="BL2220" s="2"/>
      <c r="BN2220" s="2"/>
      <c r="BO2220" s="2"/>
    </row>
    <row r="2221" ht="12.75" customHeight="1">
      <c r="D2221" s="2"/>
      <c r="G2221" s="2"/>
      <c r="I2221" s="2"/>
      <c r="J2221" s="2"/>
      <c r="K2221" s="2"/>
      <c r="L2221" s="2"/>
      <c r="M2221" s="2"/>
      <c r="N2221" s="2"/>
      <c r="O2221" s="2"/>
      <c r="P2221" s="2"/>
      <c r="Q2221" s="2"/>
      <c r="R2221" s="2"/>
      <c r="S2221" s="2"/>
      <c r="T2221" s="2"/>
      <c r="U2221" s="2"/>
      <c r="V2221" s="2"/>
      <c r="W2221" s="2"/>
      <c r="X2221" s="2"/>
      <c r="Y2221" s="2"/>
      <c r="AB2221" s="2"/>
      <c r="AC2221" s="2"/>
      <c r="AD2221" s="2"/>
      <c r="AE2221" s="2"/>
      <c r="AF2221" s="2"/>
      <c r="AG2221" s="2"/>
      <c r="AH2221" s="2"/>
      <c r="AI2221" s="2"/>
      <c r="AJ2221" s="2"/>
      <c r="AK2221" s="2"/>
      <c r="BK2221" s="2"/>
      <c r="BL2221" s="2"/>
      <c r="BN2221" s="2"/>
      <c r="BO2221" s="2"/>
    </row>
    <row r="2222" ht="12.75" customHeight="1">
      <c r="D2222" s="2"/>
      <c r="G2222" s="2"/>
      <c r="I2222" s="2"/>
      <c r="J2222" s="2"/>
      <c r="K2222" s="2"/>
      <c r="L2222" s="2"/>
      <c r="M2222" s="2"/>
      <c r="N2222" s="2"/>
      <c r="O2222" s="2"/>
      <c r="P2222" s="2"/>
      <c r="Q2222" s="2"/>
      <c r="R2222" s="2"/>
      <c r="S2222" s="2"/>
      <c r="T2222" s="2"/>
      <c r="U2222" s="2"/>
      <c r="V2222" s="2"/>
      <c r="W2222" s="2"/>
      <c r="X2222" s="2"/>
      <c r="Y2222" s="2"/>
      <c r="AB2222" s="2"/>
      <c r="AC2222" s="2"/>
      <c r="AD2222" s="2"/>
      <c r="AE2222" s="2"/>
      <c r="AF2222" s="2"/>
      <c r="AG2222" s="2"/>
      <c r="AH2222" s="2"/>
      <c r="AI2222" s="2"/>
      <c r="AJ2222" s="2"/>
      <c r="AK2222" s="2"/>
      <c r="BK2222" s="2"/>
      <c r="BL2222" s="2"/>
      <c r="BN2222" s="2"/>
      <c r="BO2222" s="2"/>
    </row>
    <row r="2223" ht="12.75" customHeight="1">
      <c r="D2223" s="2"/>
      <c r="G2223" s="2"/>
      <c r="I2223" s="2"/>
      <c r="J2223" s="2"/>
      <c r="K2223" s="2"/>
      <c r="L2223" s="2"/>
      <c r="M2223" s="2"/>
      <c r="N2223" s="2"/>
      <c r="O2223" s="2"/>
      <c r="P2223" s="2"/>
      <c r="Q2223" s="2"/>
      <c r="R2223" s="2"/>
      <c r="S2223" s="2"/>
      <c r="T2223" s="2"/>
      <c r="U2223" s="2"/>
      <c r="V2223" s="2"/>
      <c r="W2223" s="2"/>
      <c r="X2223" s="2"/>
      <c r="Y2223" s="2"/>
      <c r="AB2223" s="2"/>
      <c r="AC2223" s="2"/>
      <c r="AD2223" s="2"/>
      <c r="AE2223" s="2"/>
      <c r="AF2223" s="2"/>
      <c r="AG2223" s="2"/>
      <c r="AH2223" s="2"/>
      <c r="AI2223" s="2"/>
      <c r="AJ2223" s="2"/>
      <c r="AK2223" s="2"/>
      <c r="BK2223" s="2"/>
      <c r="BL2223" s="2"/>
      <c r="BN2223" s="2"/>
      <c r="BO2223" s="2"/>
    </row>
    <row r="2224" ht="12.75" customHeight="1">
      <c r="D2224" s="2"/>
      <c r="G2224" s="2"/>
      <c r="I2224" s="2"/>
      <c r="J2224" s="2"/>
      <c r="K2224" s="2"/>
      <c r="L2224" s="2"/>
      <c r="M2224" s="2"/>
      <c r="N2224" s="2"/>
      <c r="O2224" s="2"/>
      <c r="P2224" s="2"/>
      <c r="Q2224" s="2"/>
      <c r="R2224" s="2"/>
      <c r="S2224" s="2"/>
      <c r="T2224" s="2"/>
      <c r="U2224" s="2"/>
      <c r="V2224" s="2"/>
      <c r="W2224" s="2"/>
      <c r="X2224" s="2"/>
      <c r="Y2224" s="2"/>
      <c r="AB2224" s="2"/>
      <c r="AC2224" s="2"/>
      <c r="AD2224" s="2"/>
      <c r="AE2224" s="2"/>
      <c r="AF2224" s="2"/>
      <c r="AG2224" s="2"/>
      <c r="AH2224" s="2"/>
      <c r="AI2224" s="2"/>
      <c r="AJ2224" s="2"/>
      <c r="AK2224" s="2"/>
      <c r="BK2224" s="2"/>
      <c r="BL2224" s="2"/>
      <c r="BN2224" s="2"/>
      <c r="BO2224" s="2"/>
    </row>
    <row r="2225" ht="12.75" customHeight="1">
      <c r="D2225" s="2"/>
      <c r="G2225" s="2"/>
      <c r="I2225" s="2"/>
      <c r="J2225" s="2"/>
      <c r="K2225" s="2"/>
      <c r="L2225" s="2"/>
      <c r="M2225" s="2"/>
      <c r="N2225" s="2"/>
      <c r="O2225" s="2"/>
      <c r="P2225" s="2"/>
      <c r="Q2225" s="2"/>
      <c r="R2225" s="2"/>
      <c r="S2225" s="2"/>
      <c r="T2225" s="2"/>
      <c r="U2225" s="2"/>
      <c r="V2225" s="2"/>
      <c r="W2225" s="2"/>
      <c r="X2225" s="2"/>
      <c r="Y2225" s="2"/>
      <c r="AB2225" s="2"/>
      <c r="AC2225" s="2"/>
      <c r="AD2225" s="2"/>
      <c r="AE2225" s="2"/>
      <c r="AF2225" s="2"/>
      <c r="AG2225" s="2"/>
      <c r="AH2225" s="2"/>
      <c r="AI2225" s="2"/>
      <c r="AJ2225" s="2"/>
      <c r="AK2225" s="2"/>
      <c r="BK2225" s="2"/>
      <c r="BL2225" s="2"/>
      <c r="BN2225" s="2"/>
      <c r="BO2225" s="2"/>
    </row>
    <row r="2226" ht="12.75" customHeight="1">
      <c r="D2226" s="2"/>
      <c r="G2226" s="2"/>
      <c r="I2226" s="2"/>
      <c r="J2226" s="2"/>
      <c r="K2226" s="2"/>
      <c r="L2226" s="2"/>
      <c r="M2226" s="2"/>
      <c r="N2226" s="2"/>
      <c r="O2226" s="2"/>
      <c r="P2226" s="2"/>
      <c r="Q2226" s="2"/>
      <c r="R2226" s="2"/>
      <c r="S2226" s="2"/>
      <c r="T2226" s="2"/>
      <c r="U2226" s="2"/>
      <c r="V2226" s="2"/>
      <c r="W2226" s="2"/>
      <c r="X2226" s="2"/>
      <c r="Y2226" s="2"/>
      <c r="AB2226" s="2"/>
      <c r="AC2226" s="2"/>
      <c r="AD2226" s="2"/>
      <c r="AE2226" s="2"/>
      <c r="AF2226" s="2"/>
      <c r="AG2226" s="2"/>
      <c r="AH2226" s="2"/>
      <c r="AI2226" s="2"/>
      <c r="AJ2226" s="2"/>
      <c r="AK2226" s="2"/>
      <c r="BK2226" s="2"/>
      <c r="BL2226" s="2"/>
      <c r="BN2226" s="2"/>
      <c r="BO2226" s="2"/>
    </row>
    <row r="2227" ht="12.75" customHeight="1">
      <c r="D2227" s="2"/>
      <c r="G2227" s="2"/>
      <c r="I2227" s="2"/>
      <c r="J2227" s="2"/>
      <c r="K2227" s="2"/>
      <c r="L2227" s="2"/>
      <c r="M2227" s="2"/>
      <c r="N2227" s="2"/>
      <c r="O2227" s="2"/>
      <c r="P2227" s="2"/>
      <c r="Q2227" s="2"/>
      <c r="R2227" s="2"/>
      <c r="S2227" s="2"/>
      <c r="T2227" s="2"/>
      <c r="U2227" s="2"/>
      <c r="V2227" s="2"/>
      <c r="W2227" s="2"/>
      <c r="X2227" s="2"/>
      <c r="Y2227" s="2"/>
      <c r="AB2227" s="2"/>
      <c r="AC2227" s="2"/>
      <c r="AD2227" s="2"/>
      <c r="AE2227" s="2"/>
      <c r="AF2227" s="2"/>
      <c r="AG2227" s="2"/>
      <c r="AH2227" s="2"/>
      <c r="AI2227" s="2"/>
      <c r="AJ2227" s="2"/>
      <c r="AK2227" s="2"/>
      <c r="BK2227" s="2"/>
      <c r="BL2227" s="2"/>
      <c r="BN2227" s="2"/>
      <c r="BO2227" s="2"/>
    </row>
    <row r="2228" ht="12.75" customHeight="1">
      <c r="D2228" s="2"/>
      <c r="G2228" s="2"/>
      <c r="I2228" s="2"/>
      <c r="J2228" s="2"/>
      <c r="K2228" s="2"/>
      <c r="L2228" s="2"/>
      <c r="M2228" s="2"/>
      <c r="N2228" s="2"/>
      <c r="O2228" s="2"/>
      <c r="P2228" s="2"/>
      <c r="Q2228" s="2"/>
      <c r="R2228" s="2"/>
      <c r="S2228" s="2"/>
      <c r="T2228" s="2"/>
      <c r="U2228" s="2"/>
      <c r="V2228" s="2"/>
      <c r="W2228" s="2"/>
      <c r="X2228" s="2"/>
      <c r="Y2228" s="2"/>
      <c r="AB2228" s="2"/>
      <c r="AC2228" s="2"/>
      <c r="AD2228" s="2"/>
      <c r="AE2228" s="2"/>
      <c r="AF2228" s="2"/>
      <c r="AG2228" s="2"/>
      <c r="AH2228" s="2"/>
      <c r="AI2228" s="2"/>
      <c r="AJ2228" s="2"/>
      <c r="AK2228" s="2"/>
      <c r="BK2228" s="2"/>
      <c r="BL2228" s="2"/>
      <c r="BN2228" s="2"/>
      <c r="BO2228" s="2"/>
    </row>
    <row r="2229" ht="12.75" customHeight="1">
      <c r="D2229" s="2"/>
      <c r="G2229" s="2"/>
      <c r="I2229" s="2"/>
      <c r="J2229" s="2"/>
      <c r="K2229" s="2"/>
      <c r="L2229" s="2"/>
      <c r="M2229" s="2"/>
      <c r="N2229" s="2"/>
      <c r="O2229" s="2"/>
      <c r="P2229" s="2"/>
      <c r="Q2229" s="2"/>
      <c r="R2229" s="2"/>
      <c r="S2229" s="2"/>
      <c r="T2229" s="2"/>
      <c r="U2229" s="2"/>
      <c r="V2229" s="2"/>
      <c r="W2229" s="2"/>
      <c r="X2229" s="2"/>
      <c r="Y2229" s="2"/>
      <c r="AB2229" s="2"/>
      <c r="AC2229" s="2"/>
      <c r="AD2229" s="2"/>
      <c r="AE2229" s="2"/>
      <c r="AF2229" s="2"/>
      <c r="AG2229" s="2"/>
      <c r="AH2229" s="2"/>
      <c r="AI2229" s="2"/>
      <c r="AJ2229" s="2"/>
      <c r="AK2229" s="2"/>
      <c r="BK2229" s="2"/>
      <c r="BL2229" s="2"/>
      <c r="BN2229" s="2"/>
      <c r="BO2229" s="2"/>
    </row>
    <row r="2230" ht="12.75" customHeight="1">
      <c r="D2230" s="2"/>
      <c r="G2230" s="2"/>
      <c r="I2230" s="2"/>
      <c r="J2230" s="2"/>
      <c r="K2230" s="2"/>
      <c r="L2230" s="2"/>
      <c r="M2230" s="2"/>
      <c r="N2230" s="2"/>
      <c r="O2230" s="2"/>
      <c r="P2230" s="2"/>
      <c r="Q2230" s="2"/>
      <c r="R2230" s="2"/>
      <c r="S2230" s="2"/>
      <c r="T2230" s="2"/>
      <c r="U2230" s="2"/>
      <c r="V2230" s="2"/>
      <c r="W2230" s="2"/>
      <c r="X2230" s="2"/>
      <c r="Y2230" s="2"/>
      <c r="AB2230" s="2"/>
      <c r="AC2230" s="2"/>
      <c r="AD2230" s="2"/>
      <c r="AE2230" s="2"/>
      <c r="AF2230" s="2"/>
      <c r="AG2230" s="2"/>
      <c r="AH2230" s="2"/>
      <c r="AI2230" s="2"/>
      <c r="AJ2230" s="2"/>
      <c r="AK2230" s="2"/>
      <c r="BK2230" s="2"/>
      <c r="BL2230" s="2"/>
      <c r="BN2230" s="2"/>
      <c r="BO2230" s="2"/>
    </row>
    <row r="2231" ht="12.75" customHeight="1">
      <c r="D2231" s="2"/>
      <c r="G2231" s="2"/>
      <c r="I2231" s="2"/>
      <c r="J2231" s="2"/>
      <c r="K2231" s="2"/>
      <c r="L2231" s="2"/>
      <c r="M2231" s="2"/>
      <c r="N2231" s="2"/>
      <c r="O2231" s="2"/>
      <c r="P2231" s="2"/>
      <c r="Q2231" s="2"/>
      <c r="R2231" s="2"/>
      <c r="S2231" s="2"/>
      <c r="T2231" s="2"/>
      <c r="U2231" s="2"/>
      <c r="V2231" s="2"/>
      <c r="W2231" s="2"/>
      <c r="X2231" s="2"/>
      <c r="Y2231" s="2"/>
      <c r="AB2231" s="2"/>
      <c r="AC2231" s="2"/>
      <c r="AD2231" s="2"/>
      <c r="AE2231" s="2"/>
      <c r="AF2231" s="2"/>
      <c r="AG2231" s="2"/>
      <c r="AH2231" s="2"/>
      <c r="AI2231" s="2"/>
      <c r="AJ2231" s="2"/>
      <c r="AK2231" s="2"/>
      <c r="BK2231" s="2"/>
      <c r="BL2231" s="2"/>
      <c r="BN2231" s="2"/>
      <c r="BO2231" s="2"/>
    </row>
    <row r="2232" ht="12.75" customHeight="1">
      <c r="D2232" s="2"/>
      <c r="G2232" s="2"/>
      <c r="I2232" s="2"/>
      <c r="J2232" s="2"/>
      <c r="K2232" s="2"/>
      <c r="L2232" s="2"/>
      <c r="M2232" s="2"/>
      <c r="N2232" s="2"/>
      <c r="O2232" s="2"/>
      <c r="P2232" s="2"/>
      <c r="Q2232" s="2"/>
      <c r="R2232" s="2"/>
      <c r="S2232" s="2"/>
      <c r="T2232" s="2"/>
      <c r="U2232" s="2"/>
      <c r="V2232" s="2"/>
      <c r="W2232" s="2"/>
      <c r="X2232" s="2"/>
      <c r="Y2232" s="2"/>
      <c r="AB2232" s="2"/>
      <c r="AC2232" s="2"/>
      <c r="AD2232" s="2"/>
      <c r="AE2232" s="2"/>
      <c r="AF2232" s="2"/>
      <c r="AG2232" s="2"/>
      <c r="AH2232" s="2"/>
      <c r="AI2232" s="2"/>
      <c r="AJ2232" s="2"/>
      <c r="AK2232" s="2"/>
      <c r="BK2232" s="2"/>
      <c r="BL2232" s="2"/>
      <c r="BN2232" s="2"/>
      <c r="BO2232" s="2"/>
    </row>
    <row r="2233" ht="12.75" customHeight="1">
      <c r="D2233" s="2"/>
      <c r="G2233" s="2"/>
      <c r="I2233" s="2"/>
      <c r="J2233" s="2"/>
      <c r="K2233" s="2"/>
      <c r="L2233" s="2"/>
      <c r="M2233" s="2"/>
      <c r="N2233" s="2"/>
      <c r="O2233" s="2"/>
      <c r="P2233" s="2"/>
      <c r="Q2233" s="2"/>
      <c r="R2233" s="2"/>
      <c r="S2233" s="2"/>
      <c r="T2233" s="2"/>
      <c r="U2233" s="2"/>
      <c r="V2233" s="2"/>
      <c r="W2233" s="2"/>
      <c r="X2233" s="2"/>
      <c r="Y2233" s="2"/>
      <c r="AB2233" s="2"/>
      <c r="AC2233" s="2"/>
      <c r="AD2233" s="2"/>
      <c r="AE2233" s="2"/>
      <c r="AF2233" s="2"/>
      <c r="AG2233" s="2"/>
      <c r="AH2233" s="2"/>
      <c r="AI2233" s="2"/>
      <c r="AJ2233" s="2"/>
      <c r="AK2233" s="2"/>
      <c r="BK2233" s="2"/>
      <c r="BL2233" s="2"/>
      <c r="BN2233" s="2"/>
      <c r="BO2233" s="2"/>
    </row>
    <row r="2234" ht="12.75" customHeight="1">
      <c r="D2234" s="2"/>
      <c r="G2234" s="2"/>
      <c r="I2234" s="2"/>
      <c r="J2234" s="2"/>
      <c r="K2234" s="2"/>
      <c r="L2234" s="2"/>
      <c r="M2234" s="2"/>
      <c r="N2234" s="2"/>
      <c r="O2234" s="2"/>
      <c r="P2234" s="2"/>
      <c r="Q2234" s="2"/>
      <c r="R2234" s="2"/>
      <c r="S2234" s="2"/>
      <c r="T2234" s="2"/>
      <c r="U2234" s="2"/>
      <c r="V2234" s="2"/>
      <c r="W2234" s="2"/>
      <c r="X2234" s="2"/>
      <c r="Y2234" s="2"/>
      <c r="AB2234" s="2"/>
      <c r="AC2234" s="2"/>
      <c r="AD2234" s="2"/>
      <c r="AE2234" s="2"/>
      <c r="AF2234" s="2"/>
      <c r="AG2234" s="2"/>
      <c r="AH2234" s="2"/>
      <c r="AI2234" s="2"/>
      <c r="AJ2234" s="2"/>
      <c r="AK2234" s="2"/>
      <c r="BK2234" s="2"/>
      <c r="BL2234" s="2"/>
      <c r="BN2234" s="2"/>
      <c r="BO2234" s="2"/>
    </row>
    <row r="2235" ht="12.75" customHeight="1">
      <c r="D2235" s="2"/>
      <c r="G2235" s="2"/>
      <c r="I2235" s="2"/>
      <c r="J2235" s="2"/>
      <c r="K2235" s="2"/>
      <c r="L2235" s="2"/>
      <c r="M2235" s="2"/>
      <c r="N2235" s="2"/>
      <c r="O2235" s="2"/>
      <c r="P2235" s="2"/>
      <c r="Q2235" s="2"/>
      <c r="R2235" s="2"/>
      <c r="S2235" s="2"/>
      <c r="T2235" s="2"/>
      <c r="U2235" s="2"/>
      <c r="V2235" s="2"/>
      <c r="W2235" s="2"/>
      <c r="X2235" s="2"/>
      <c r="Y2235" s="2"/>
      <c r="AB2235" s="2"/>
      <c r="AC2235" s="2"/>
      <c r="AD2235" s="2"/>
      <c r="AE2235" s="2"/>
      <c r="AF2235" s="2"/>
      <c r="AG2235" s="2"/>
      <c r="AH2235" s="2"/>
      <c r="AI2235" s="2"/>
      <c r="AJ2235" s="2"/>
      <c r="AK2235" s="2"/>
      <c r="BK2235" s="2"/>
      <c r="BL2235" s="2"/>
      <c r="BN2235" s="2"/>
      <c r="BO2235" s="2"/>
    </row>
    <row r="2236" ht="12.75" customHeight="1">
      <c r="D2236" s="2"/>
      <c r="G2236" s="2"/>
      <c r="I2236" s="2"/>
      <c r="J2236" s="2"/>
      <c r="K2236" s="2"/>
      <c r="L2236" s="2"/>
      <c r="M2236" s="2"/>
      <c r="N2236" s="2"/>
      <c r="O2236" s="2"/>
      <c r="P2236" s="2"/>
      <c r="Q2236" s="2"/>
      <c r="R2236" s="2"/>
      <c r="S2236" s="2"/>
      <c r="T2236" s="2"/>
      <c r="U2236" s="2"/>
      <c r="V2236" s="2"/>
      <c r="W2236" s="2"/>
      <c r="X2236" s="2"/>
      <c r="Y2236" s="2"/>
      <c r="AB2236" s="2"/>
      <c r="AC2236" s="2"/>
      <c r="AD2236" s="2"/>
      <c r="AE2236" s="2"/>
      <c r="AF2236" s="2"/>
      <c r="AG2236" s="2"/>
      <c r="AH2236" s="2"/>
      <c r="AI2236" s="2"/>
      <c r="AJ2236" s="2"/>
      <c r="AK2236" s="2"/>
      <c r="BK2236" s="2"/>
      <c r="BL2236" s="2"/>
      <c r="BN2236" s="2"/>
      <c r="BO2236" s="2"/>
    </row>
    <row r="2237" ht="12.75" customHeight="1">
      <c r="D2237" s="2"/>
      <c r="G2237" s="2"/>
      <c r="I2237" s="2"/>
      <c r="J2237" s="2"/>
      <c r="K2237" s="2"/>
      <c r="L2237" s="2"/>
      <c r="M2237" s="2"/>
      <c r="N2237" s="2"/>
      <c r="O2237" s="2"/>
      <c r="P2237" s="2"/>
      <c r="Q2237" s="2"/>
      <c r="R2237" s="2"/>
      <c r="S2237" s="2"/>
      <c r="T2237" s="2"/>
      <c r="U2237" s="2"/>
      <c r="V2237" s="2"/>
      <c r="W2237" s="2"/>
      <c r="X2237" s="2"/>
      <c r="Y2237" s="2"/>
      <c r="AB2237" s="2"/>
      <c r="AC2237" s="2"/>
      <c r="AD2237" s="2"/>
      <c r="AE2237" s="2"/>
      <c r="AF2237" s="2"/>
      <c r="AG2237" s="2"/>
      <c r="AH2237" s="2"/>
      <c r="AI2237" s="2"/>
      <c r="AJ2237" s="2"/>
      <c r="AK2237" s="2"/>
      <c r="BK2237" s="2"/>
      <c r="BL2237" s="2"/>
      <c r="BN2237" s="2"/>
      <c r="BO2237" s="2"/>
    </row>
    <row r="2238" ht="12.75" customHeight="1">
      <c r="D2238" s="2"/>
      <c r="G2238" s="2"/>
      <c r="I2238" s="2"/>
      <c r="J2238" s="2"/>
      <c r="K2238" s="2"/>
      <c r="L2238" s="2"/>
      <c r="M2238" s="2"/>
      <c r="N2238" s="2"/>
      <c r="O2238" s="2"/>
      <c r="P2238" s="2"/>
      <c r="Q2238" s="2"/>
      <c r="R2238" s="2"/>
      <c r="S2238" s="2"/>
      <c r="T2238" s="2"/>
      <c r="U2238" s="2"/>
      <c r="V2238" s="2"/>
      <c r="W2238" s="2"/>
      <c r="X2238" s="2"/>
      <c r="Y2238" s="2"/>
      <c r="AB2238" s="2"/>
      <c r="AC2238" s="2"/>
      <c r="AD2238" s="2"/>
      <c r="AE2238" s="2"/>
      <c r="AF2238" s="2"/>
      <c r="AG2238" s="2"/>
      <c r="AH2238" s="2"/>
      <c r="AI2238" s="2"/>
      <c r="AJ2238" s="2"/>
      <c r="AK2238" s="2"/>
      <c r="BK2238" s="2"/>
      <c r="BL2238" s="2"/>
      <c r="BN2238" s="2"/>
      <c r="BO2238" s="2"/>
    </row>
    <row r="2239" ht="12.75" customHeight="1">
      <c r="D2239" s="2"/>
      <c r="G2239" s="2"/>
      <c r="I2239" s="2"/>
      <c r="J2239" s="2"/>
      <c r="K2239" s="2"/>
      <c r="L2239" s="2"/>
      <c r="M2239" s="2"/>
      <c r="N2239" s="2"/>
      <c r="O2239" s="2"/>
      <c r="P2239" s="2"/>
      <c r="Q2239" s="2"/>
      <c r="R2239" s="2"/>
      <c r="S2239" s="2"/>
      <c r="T2239" s="2"/>
      <c r="U2239" s="2"/>
      <c r="V2239" s="2"/>
      <c r="W2239" s="2"/>
      <c r="X2239" s="2"/>
      <c r="Y2239" s="2"/>
      <c r="AB2239" s="2"/>
      <c r="AC2239" s="2"/>
      <c r="AD2239" s="2"/>
      <c r="AE2239" s="2"/>
      <c r="AF2239" s="2"/>
      <c r="AG2239" s="2"/>
      <c r="AH2239" s="2"/>
      <c r="AI2239" s="2"/>
      <c r="AJ2239" s="2"/>
      <c r="AK2239" s="2"/>
      <c r="BK2239" s="2"/>
      <c r="BL2239" s="2"/>
      <c r="BN2239" s="2"/>
      <c r="BO2239" s="2"/>
    </row>
    <row r="2240" ht="12.75" customHeight="1">
      <c r="D2240" s="2"/>
      <c r="G2240" s="2"/>
      <c r="I2240" s="2"/>
      <c r="J2240" s="2"/>
      <c r="K2240" s="2"/>
      <c r="L2240" s="2"/>
      <c r="M2240" s="2"/>
      <c r="N2240" s="2"/>
      <c r="O2240" s="2"/>
      <c r="P2240" s="2"/>
      <c r="Q2240" s="2"/>
      <c r="R2240" s="2"/>
      <c r="S2240" s="2"/>
      <c r="T2240" s="2"/>
      <c r="U2240" s="2"/>
      <c r="V2240" s="2"/>
      <c r="W2240" s="2"/>
      <c r="X2240" s="2"/>
      <c r="Y2240" s="2"/>
      <c r="AB2240" s="2"/>
      <c r="AC2240" s="2"/>
      <c r="AD2240" s="2"/>
      <c r="AE2240" s="2"/>
      <c r="AF2240" s="2"/>
      <c r="AG2240" s="2"/>
      <c r="AH2240" s="2"/>
      <c r="AI2240" s="2"/>
      <c r="AJ2240" s="2"/>
      <c r="AK2240" s="2"/>
      <c r="BK2240" s="2"/>
      <c r="BL2240" s="2"/>
      <c r="BN2240" s="2"/>
      <c r="BO2240" s="2"/>
    </row>
    <row r="2241" ht="12.75" customHeight="1">
      <c r="D2241" s="2"/>
      <c r="G2241" s="2"/>
      <c r="I2241" s="2"/>
      <c r="J2241" s="2"/>
      <c r="K2241" s="2"/>
      <c r="L2241" s="2"/>
      <c r="M2241" s="2"/>
      <c r="N2241" s="2"/>
      <c r="O2241" s="2"/>
      <c r="P2241" s="2"/>
      <c r="Q2241" s="2"/>
      <c r="R2241" s="2"/>
      <c r="S2241" s="2"/>
      <c r="T2241" s="2"/>
      <c r="U2241" s="2"/>
      <c r="V2241" s="2"/>
      <c r="W2241" s="2"/>
      <c r="X2241" s="2"/>
      <c r="Y2241" s="2"/>
      <c r="AB2241" s="2"/>
      <c r="AC2241" s="2"/>
      <c r="AD2241" s="2"/>
      <c r="AE2241" s="2"/>
      <c r="AF2241" s="2"/>
      <c r="AG2241" s="2"/>
      <c r="AH2241" s="2"/>
      <c r="AI2241" s="2"/>
      <c r="AJ2241" s="2"/>
      <c r="AK2241" s="2"/>
      <c r="BK2241" s="2"/>
      <c r="BL2241" s="2"/>
      <c r="BN2241" s="2"/>
      <c r="BO2241" s="2"/>
    </row>
    <row r="2242" ht="12.75" customHeight="1">
      <c r="D2242" s="2"/>
      <c r="G2242" s="2"/>
      <c r="I2242" s="2"/>
      <c r="J2242" s="2"/>
      <c r="K2242" s="2"/>
      <c r="L2242" s="2"/>
      <c r="M2242" s="2"/>
      <c r="N2242" s="2"/>
      <c r="O2242" s="2"/>
      <c r="P2242" s="2"/>
      <c r="Q2242" s="2"/>
      <c r="R2242" s="2"/>
      <c r="S2242" s="2"/>
      <c r="T2242" s="2"/>
      <c r="U2242" s="2"/>
      <c r="V2242" s="2"/>
      <c r="W2242" s="2"/>
      <c r="X2242" s="2"/>
      <c r="Y2242" s="2"/>
      <c r="AB2242" s="2"/>
      <c r="AC2242" s="2"/>
      <c r="AD2242" s="2"/>
      <c r="AE2242" s="2"/>
      <c r="AF2242" s="2"/>
      <c r="AG2242" s="2"/>
      <c r="AH2242" s="2"/>
      <c r="AI2242" s="2"/>
      <c r="AJ2242" s="2"/>
      <c r="AK2242" s="2"/>
      <c r="BK2242" s="2"/>
      <c r="BL2242" s="2"/>
      <c r="BN2242" s="2"/>
      <c r="BO2242" s="2"/>
    </row>
    <row r="2243" ht="12.75" customHeight="1">
      <c r="D2243" s="2"/>
      <c r="G2243" s="2"/>
      <c r="I2243" s="2"/>
      <c r="J2243" s="2"/>
      <c r="K2243" s="2"/>
      <c r="L2243" s="2"/>
      <c r="M2243" s="2"/>
      <c r="N2243" s="2"/>
      <c r="O2243" s="2"/>
      <c r="P2243" s="2"/>
      <c r="Q2243" s="2"/>
      <c r="R2243" s="2"/>
      <c r="S2243" s="2"/>
      <c r="T2243" s="2"/>
      <c r="U2243" s="2"/>
      <c r="V2243" s="2"/>
      <c r="W2243" s="2"/>
      <c r="X2243" s="2"/>
      <c r="Y2243" s="2"/>
      <c r="AB2243" s="2"/>
      <c r="AC2243" s="2"/>
      <c r="AD2243" s="2"/>
      <c r="AE2243" s="2"/>
      <c r="AF2243" s="2"/>
      <c r="AG2243" s="2"/>
      <c r="AH2243" s="2"/>
      <c r="AI2243" s="2"/>
      <c r="AJ2243" s="2"/>
      <c r="AK2243" s="2"/>
      <c r="BK2243" s="2"/>
      <c r="BL2243" s="2"/>
      <c r="BN2243" s="2"/>
      <c r="BO2243" s="2"/>
    </row>
    <row r="2244" ht="12.75" customHeight="1">
      <c r="D2244" s="2"/>
      <c r="G2244" s="2"/>
      <c r="I2244" s="2"/>
      <c r="J2244" s="2"/>
      <c r="K2244" s="2"/>
      <c r="L2244" s="2"/>
      <c r="M2244" s="2"/>
      <c r="N2244" s="2"/>
      <c r="O2244" s="2"/>
      <c r="P2244" s="2"/>
      <c r="Q2244" s="2"/>
      <c r="R2244" s="2"/>
      <c r="S2244" s="2"/>
      <c r="T2244" s="2"/>
      <c r="U2244" s="2"/>
      <c r="V2244" s="2"/>
      <c r="W2244" s="2"/>
      <c r="X2244" s="2"/>
      <c r="Y2244" s="2"/>
      <c r="AB2244" s="2"/>
      <c r="AC2244" s="2"/>
      <c r="AD2244" s="2"/>
      <c r="AE2244" s="2"/>
      <c r="AF2244" s="2"/>
      <c r="AG2244" s="2"/>
      <c r="AH2244" s="2"/>
      <c r="AI2244" s="2"/>
      <c r="AJ2244" s="2"/>
      <c r="AK2244" s="2"/>
      <c r="BK2244" s="2"/>
      <c r="BL2244" s="2"/>
      <c r="BN2244" s="2"/>
      <c r="BO2244" s="2"/>
    </row>
    <row r="2245" ht="12.75" customHeight="1">
      <c r="D2245" s="2"/>
      <c r="G2245" s="2"/>
      <c r="I2245" s="2"/>
      <c r="J2245" s="2"/>
      <c r="K2245" s="2"/>
      <c r="L2245" s="2"/>
      <c r="M2245" s="2"/>
      <c r="N2245" s="2"/>
      <c r="O2245" s="2"/>
      <c r="P2245" s="2"/>
      <c r="Q2245" s="2"/>
      <c r="R2245" s="2"/>
      <c r="S2245" s="2"/>
      <c r="T2245" s="2"/>
      <c r="U2245" s="2"/>
      <c r="V2245" s="2"/>
      <c r="W2245" s="2"/>
      <c r="X2245" s="2"/>
      <c r="Y2245" s="2"/>
      <c r="AB2245" s="2"/>
      <c r="AC2245" s="2"/>
      <c r="AD2245" s="2"/>
      <c r="AE2245" s="2"/>
      <c r="AF2245" s="2"/>
      <c r="AG2245" s="2"/>
      <c r="AH2245" s="2"/>
      <c r="AI2245" s="2"/>
      <c r="AJ2245" s="2"/>
      <c r="AK2245" s="2"/>
      <c r="BK2245" s="2"/>
      <c r="BL2245" s="2"/>
      <c r="BN2245" s="2"/>
      <c r="BO2245" s="2"/>
    </row>
    <row r="2246" ht="12.75" customHeight="1">
      <c r="D2246" s="2"/>
      <c r="G2246" s="2"/>
      <c r="I2246" s="2"/>
      <c r="J2246" s="2"/>
      <c r="K2246" s="2"/>
      <c r="L2246" s="2"/>
      <c r="M2246" s="2"/>
      <c r="N2246" s="2"/>
      <c r="O2246" s="2"/>
      <c r="P2246" s="2"/>
      <c r="Q2246" s="2"/>
      <c r="R2246" s="2"/>
      <c r="S2246" s="2"/>
      <c r="T2246" s="2"/>
      <c r="U2246" s="2"/>
      <c r="V2246" s="2"/>
      <c r="W2246" s="2"/>
      <c r="X2246" s="2"/>
      <c r="Y2246" s="2"/>
      <c r="AB2246" s="2"/>
      <c r="AC2246" s="2"/>
      <c r="AD2246" s="2"/>
      <c r="AE2246" s="2"/>
      <c r="AF2246" s="2"/>
      <c r="AG2246" s="2"/>
      <c r="AH2246" s="2"/>
      <c r="AI2246" s="2"/>
      <c r="AJ2246" s="2"/>
      <c r="AK2246" s="2"/>
      <c r="BK2246" s="2"/>
      <c r="BL2246" s="2"/>
      <c r="BN2246" s="2"/>
      <c r="BO2246" s="2"/>
    </row>
    <row r="2247" ht="12.75" customHeight="1">
      <c r="D2247" s="2"/>
      <c r="G2247" s="2"/>
      <c r="I2247" s="2"/>
      <c r="J2247" s="2"/>
      <c r="K2247" s="2"/>
      <c r="L2247" s="2"/>
      <c r="M2247" s="2"/>
      <c r="N2247" s="2"/>
      <c r="O2247" s="2"/>
      <c r="P2247" s="2"/>
      <c r="Q2247" s="2"/>
      <c r="R2247" s="2"/>
      <c r="S2247" s="2"/>
      <c r="T2247" s="2"/>
      <c r="U2247" s="2"/>
      <c r="V2247" s="2"/>
      <c r="W2247" s="2"/>
      <c r="X2247" s="2"/>
      <c r="Y2247" s="2"/>
      <c r="AB2247" s="2"/>
      <c r="AC2247" s="2"/>
      <c r="AD2247" s="2"/>
      <c r="AE2247" s="2"/>
      <c r="AF2247" s="2"/>
      <c r="AG2247" s="2"/>
      <c r="AH2247" s="2"/>
      <c r="AI2247" s="2"/>
      <c r="AJ2247" s="2"/>
      <c r="AK2247" s="2"/>
      <c r="BK2247" s="2"/>
      <c r="BL2247" s="2"/>
      <c r="BN2247" s="2"/>
      <c r="BO2247" s="2"/>
    </row>
    <row r="2248" ht="12.75" customHeight="1">
      <c r="D2248" s="2"/>
      <c r="G2248" s="2"/>
      <c r="I2248" s="2"/>
      <c r="J2248" s="2"/>
      <c r="K2248" s="2"/>
      <c r="L2248" s="2"/>
      <c r="M2248" s="2"/>
      <c r="N2248" s="2"/>
      <c r="O2248" s="2"/>
      <c r="P2248" s="2"/>
      <c r="Q2248" s="2"/>
      <c r="R2248" s="2"/>
      <c r="S2248" s="2"/>
      <c r="T2248" s="2"/>
      <c r="U2248" s="2"/>
      <c r="V2248" s="2"/>
      <c r="W2248" s="2"/>
      <c r="X2248" s="2"/>
      <c r="Y2248" s="2"/>
      <c r="AB2248" s="2"/>
      <c r="AC2248" s="2"/>
      <c r="AD2248" s="2"/>
      <c r="AE2248" s="2"/>
      <c r="AF2248" s="2"/>
      <c r="AG2248" s="2"/>
      <c r="AH2248" s="2"/>
      <c r="AI2248" s="2"/>
      <c r="AJ2248" s="2"/>
      <c r="AK2248" s="2"/>
      <c r="BK2248" s="2"/>
      <c r="BL2248" s="2"/>
      <c r="BN2248" s="2"/>
      <c r="BO2248" s="2"/>
    </row>
    <row r="2249" ht="12.75" customHeight="1">
      <c r="D2249" s="2"/>
      <c r="G2249" s="2"/>
      <c r="I2249" s="2"/>
      <c r="J2249" s="2"/>
      <c r="K2249" s="2"/>
      <c r="L2249" s="2"/>
      <c r="M2249" s="2"/>
      <c r="N2249" s="2"/>
      <c r="O2249" s="2"/>
      <c r="P2249" s="2"/>
      <c r="Q2249" s="2"/>
      <c r="R2249" s="2"/>
      <c r="S2249" s="2"/>
      <c r="T2249" s="2"/>
      <c r="U2249" s="2"/>
      <c r="V2249" s="2"/>
      <c r="W2249" s="2"/>
      <c r="X2249" s="2"/>
      <c r="Y2249" s="2"/>
      <c r="AB2249" s="2"/>
      <c r="AC2249" s="2"/>
      <c r="AD2249" s="2"/>
      <c r="AE2249" s="2"/>
      <c r="AF2249" s="2"/>
      <c r="AG2249" s="2"/>
      <c r="AH2249" s="2"/>
      <c r="AI2249" s="2"/>
      <c r="AJ2249" s="2"/>
      <c r="AK2249" s="2"/>
      <c r="BK2249" s="2"/>
      <c r="BL2249" s="2"/>
      <c r="BN2249" s="2"/>
      <c r="BO2249" s="2"/>
    </row>
    <row r="2250" ht="12.75" customHeight="1">
      <c r="D2250" s="2"/>
      <c r="G2250" s="2"/>
      <c r="I2250" s="2"/>
      <c r="J2250" s="2"/>
      <c r="K2250" s="2"/>
      <c r="L2250" s="2"/>
      <c r="M2250" s="2"/>
      <c r="N2250" s="2"/>
      <c r="O2250" s="2"/>
      <c r="P2250" s="2"/>
      <c r="Q2250" s="2"/>
      <c r="R2250" s="2"/>
      <c r="S2250" s="2"/>
      <c r="T2250" s="2"/>
      <c r="U2250" s="2"/>
      <c r="V2250" s="2"/>
      <c r="W2250" s="2"/>
      <c r="X2250" s="2"/>
      <c r="Y2250" s="2"/>
      <c r="AB2250" s="2"/>
      <c r="AC2250" s="2"/>
      <c r="AD2250" s="2"/>
      <c r="AE2250" s="2"/>
      <c r="AF2250" s="2"/>
      <c r="AG2250" s="2"/>
      <c r="AH2250" s="2"/>
      <c r="AI2250" s="2"/>
      <c r="AJ2250" s="2"/>
      <c r="AK2250" s="2"/>
      <c r="BK2250" s="2"/>
      <c r="BL2250" s="2"/>
      <c r="BN2250" s="2"/>
      <c r="BO2250" s="2"/>
    </row>
    <row r="2251" ht="12.75" customHeight="1">
      <c r="D2251" s="2"/>
      <c r="G2251" s="2"/>
      <c r="I2251" s="2"/>
      <c r="J2251" s="2"/>
      <c r="K2251" s="2"/>
      <c r="L2251" s="2"/>
      <c r="M2251" s="2"/>
      <c r="N2251" s="2"/>
      <c r="O2251" s="2"/>
      <c r="P2251" s="2"/>
      <c r="Q2251" s="2"/>
      <c r="R2251" s="2"/>
      <c r="S2251" s="2"/>
      <c r="T2251" s="2"/>
      <c r="U2251" s="2"/>
      <c r="V2251" s="2"/>
      <c r="W2251" s="2"/>
      <c r="X2251" s="2"/>
      <c r="Y2251" s="2"/>
      <c r="AB2251" s="2"/>
      <c r="AC2251" s="2"/>
      <c r="AD2251" s="2"/>
      <c r="AE2251" s="2"/>
      <c r="AF2251" s="2"/>
      <c r="AG2251" s="2"/>
      <c r="AH2251" s="2"/>
      <c r="AI2251" s="2"/>
      <c r="AJ2251" s="2"/>
      <c r="AK2251" s="2"/>
      <c r="BK2251" s="2"/>
      <c r="BL2251" s="2"/>
      <c r="BN2251" s="2"/>
      <c r="BO2251" s="2"/>
    </row>
    <row r="2252" ht="12.75" customHeight="1">
      <c r="D2252" s="2"/>
      <c r="G2252" s="2"/>
      <c r="I2252" s="2"/>
      <c r="J2252" s="2"/>
      <c r="K2252" s="2"/>
      <c r="L2252" s="2"/>
      <c r="M2252" s="2"/>
      <c r="N2252" s="2"/>
      <c r="O2252" s="2"/>
      <c r="P2252" s="2"/>
      <c r="Q2252" s="2"/>
      <c r="R2252" s="2"/>
      <c r="S2252" s="2"/>
      <c r="T2252" s="2"/>
      <c r="U2252" s="2"/>
      <c r="V2252" s="2"/>
      <c r="W2252" s="2"/>
      <c r="X2252" s="2"/>
      <c r="Y2252" s="2"/>
      <c r="AB2252" s="2"/>
      <c r="AC2252" s="2"/>
      <c r="AD2252" s="2"/>
      <c r="AE2252" s="2"/>
      <c r="AF2252" s="2"/>
      <c r="AG2252" s="2"/>
      <c r="AH2252" s="2"/>
      <c r="AI2252" s="2"/>
      <c r="AJ2252" s="2"/>
      <c r="AK2252" s="2"/>
      <c r="BK2252" s="2"/>
      <c r="BL2252" s="2"/>
      <c r="BN2252" s="2"/>
      <c r="BO2252" s="2"/>
    </row>
    <row r="2253" ht="12.75" customHeight="1">
      <c r="D2253" s="2"/>
      <c r="G2253" s="2"/>
      <c r="I2253" s="2"/>
      <c r="J2253" s="2"/>
      <c r="K2253" s="2"/>
      <c r="L2253" s="2"/>
      <c r="M2253" s="2"/>
      <c r="N2253" s="2"/>
      <c r="O2253" s="2"/>
      <c r="P2253" s="2"/>
      <c r="Q2253" s="2"/>
      <c r="R2253" s="2"/>
      <c r="S2253" s="2"/>
      <c r="T2253" s="2"/>
      <c r="U2253" s="2"/>
      <c r="V2253" s="2"/>
      <c r="W2253" s="2"/>
      <c r="X2253" s="2"/>
      <c r="Y2253" s="2"/>
      <c r="AB2253" s="2"/>
      <c r="AC2253" s="2"/>
      <c r="AD2253" s="2"/>
      <c r="AE2253" s="2"/>
      <c r="AF2253" s="2"/>
      <c r="AG2253" s="2"/>
      <c r="AH2253" s="2"/>
      <c r="AI2253" s="2"/>
      <c r="AJ2253" s="2"/>
      <c r="AK2253" s="2"/>
      <c r="BK2253" s="2"/>
      <c r="BL2253" s="2"/>
      <c r="BN2253" s="2"/>
      <c r="BO2253" s="2"/>
    </row>
    <row r="2254" ht="12.75" customHeight="1">
      <c r="D2254" s="2"/>
      <c r="G2254" s="2"/>
      <c r="I2254" s="2"/>
      <c r="J2254" s="2"/>
      <c r="K2254" s="2"/>
      <c r="L2254" s="2"/>
      <c r="M2254" s="2"/>
      <c r="N2254" s="2"/>
      <c r="O2254" s="2"/>
      <c r="P2254" s="2"/>
      <c r="Q2254" s="2"/>
      <c r="R2254" s="2"/>
      <c r="S2254" s="2"/>
      <c r="T2254" s="2"/>
      <c r="U2254" s="2"/>
      <c r="V2254" s="2"/>
      <c r="W2254" s="2"/>
      <c r="X2254" s="2"/>
      <c r="Y2254" s="2"/>
      <c r="AB2254" s="2"/>
      <c r="AC2254" s="2"/>
      <c r="AD2254" s="2"/>
      <c r="AE2254" s="2"/>
      <c r="AF2254" s="2"/>
      <c r="AG2254" s="2"/>
      <c r="AH2254" s="2"/>
      <c r="AI2254" s="2"/>
      <c r="AJ2254" s="2"/>
      <c r="AK2254" s="2"/>
      <c r="BK2254" s="2"/>
      <c r="BL2254" s="2"/>
      <c r="BN2254" s="2"/>
      <c r="BO2254" s="2"/>
    </row>
    <row r="2255" ht="12.75" customHeight="1">
      <c r="D2255" s="2"/>
      <c r="G2255" s="2"/>
      <c r="I2255" s="2"/>
      <c r="J2255" s="2"/>
      <c r="K2255" s="2"/>
      <c r="L2255" s="2"/>
      <c r="M2255" s="2"/>
      <c r="N2255" s="2"/>
      <c r="O2255" s="2"/>
      <c r="P2255" s="2"/>
      <c r="Q2255" s="2"/>
      <c r="R2255" s="2"/>
      <c r="S2255" s="2"/>
      <c r="T2255" s="2"/>
      <c r="U2255" s="2"/>
      <c r="V2255" s="2"/>
      <c r="W2255" s="2"/>
      <c r="X2255" s="2"/>
      <c r="Y2255" s="2"/>
      <c r="AB2255" s="2"/>
      <c r="AC2255" s="2"/>
      <c r="AD2255" s="2"/>
      <c r="AE2255" s="2"/>
      <c r="AF2255" s="2"/>
      <c r="AG2255" s="2"/>
      <c r="AH2255" s="2"/>
      <c r="AI2255" s="2"/>
      <c r="AJ2255" s="2"/>
      <c r="AK2255" s="2"/>
      <c r="BK2255" s="2"/>
      <c r="BL2255" s="2"/>
      <c r="BN2255" s="2"/>
      <c r="BO2255" s="2"/>
    </row>
    <row r="2256" ht="12.75" customHeight="1">
      <c r="D2256" s="2"/>
      <c r="G2256" s="2"/>
      <c r="I2256" s="2"/>
      <c r="J2256" s="2"/>
      <c r="K2256" s="2"/>
      <c r="L2256" s="2"/>
      <c r="M2256" s="2"/>
      <c r="N2256" s="2"/>
      <c r="O2256" s="2"/>
      <c r="P2256" s="2"/>
      <c r="Q2256" s="2"/>
      <c r="R2256" s="2"/>
      <c r="S2256" s="2"/>
      <c r="T2256" s="2"/>
      <c r="U2256" s="2"/>
      <c r="V2256" s="2"/>
      <c r="W2256" s="2"/>
      <c r="X2256" s="2"/>
      <c r="Y2256" s="2"/>
      <c r="AB2256" s="2"/>
      <c r="AC2256" s="2"/>
      <c r="AD2256" s="2"/>
      <c r="AE2256" s="2"/>
      <c r="AF2256" s="2"/>
      <c r="AG2256" s="2"/>
      <c r="AH2256" s="2"/>
      <c r="AI2256" s="2"/>
      <c r="AJ2256" s="2"/>
      <c r="AK2256" s="2"/>
      <c r="BK2256" s="2"/>
      <c r="BL2256" s="2"/>
      <c r="BN2256" s="2"/>
      <c r="BO2256" s="2"/>
    </row>
    <row r="2257" ht="12.75" customHeight="1">
      <c r="D2257" s="2"/>
      <c r="G2257" s="2"/>
      <c r="I2257" s="2"/>
      <c r="J2257" s="2"/>
      <c r="K2257" s="2"/>
      <c r="L2257" s="2"/>
      <c r="M2257" s="2"/>
      <c r="N2257" s="2"/>
      <c r="O2257" s="2"/>
      <c r="P2257" s="2"/>
      <c r="Q2257" s="2"/>
      <c r="R2257" s="2"/>
      <c r="S2257" s="2"/>
      <c r="T2257" s="2"/>
      <c r="U2257" s="2"/>
      <c r="V2257" s="2"/>
      <c r="W2257" s="2"/>
      <c r="X2257" s="2"/>
      <c r="Y2257" s="2"/>
      <c r="AB2257" s="2"/>
      <c r="AC2257" s="2"/>
      <c r="AD2257" s="2"/>
      <c r="AE2257" s="2"/>
      <c r="AF2257" s="2"/>
      <c r="AG2257" s="2"/>
      <c r="AH2257" s="2"/>
      <c r="AI2257" s="2"/>
      <c r="AJ2257" s="2"/>
      <c r="AK2257" s="2"/>
      <c r="BK2257" s="2"/>
      <c r="BL2257" s="2"/>
      <c r="BN2257" s="2"/>
      <c r="BO2257" s="2"/>
    </row>
    <row r="2258" ht="12.75" customHeight="1">
      <c r="D2258" s="2"/>
      <c r="G2258" s="2"/>
      <c r="I2258" s="2"/>
      <c r="J2258" s="2"/>
      <c r="K2258" s="2"/>
      <c r="L2258" s="2"/>
      <c r="M2258" s="2"/>
      <c r="N2258" s="2"/>
      <c r="O2258" s="2"/>
      <c r="P2258" s="2"/>
      <c r="Q2258" s="2"/>
      <c r="R2258" s="2"/>
      <c r="S2258" s="2"/>
      <c r="T2258" s="2"/>
      <c r="U2258" s="2"/>
      <c r="V2258" s="2"/>
      <c r="W2258" s="2"/>
      <c r="X2258" s="2"/>
      <c r="Y2258" s="2"/>
      <c r="AB2258" s="2"/>
      <c r="AC2258" s="2"/>
      <c r="AD2258" s="2"/>
      <c r="AE2258" s="2"/>
      <c r="AF2258" s="2"/>
      <c r="AG2258" s="2"/>
      <c r="AH2258" s="2"/>
      <c r="AI2258" s="2"/>
      <c r="AJ2258" s="2"/>
      <c r="AK2258" s="2"/>
      <c r="BK2258" s="2"/>
      <c r="BL2258" s="2"/>
      <c r="BN2258" s="2"/>
      <c r="BO2258" s="2"/>
    </row>
    <row r="2259" ht="12.75" customHeight="1">
      <c r="D2259" s="2"/>
      <c r="G2259" s="2"/>
      <c r="I2259" s="2"/>
      <c r="J2259" s="2"/>
      <c r="K2259" s="2"/>
      <c r="L2259" s="2"/>
      <c r="M2259" s="2"/>
      <c r="N2259" s="2"/>
      <c r="O2259" s="2"/>
      <c r="P2259" s="2"/>
      <c r="Q2259" s="2"/>
      <c r="R2259" s="2"/>
      <c r="S2259" s="2"/>
      <c r="T2259" s="2"/>
      <c r="U2259" s="2"/>
      <c r="V2259" s="2"/>
      <c r="W2259" s="2"/>
      <c r="X2259" s="2"/>
      <c r="Y2259" s="2"/>
      <c r="AB2259" s="2"/>
      <c r="AC2259" s="2"/>
      <c r="AD2259" s="2"/>
      <c r="AE2259" s="2"/>
      <c r="AF2259" s="2"/>
      <c r="AG2259" s="2"/>
      <c r="AH2259" s="2"/>
      <c r="AI2259" s="2"/>
      <c r="AJ2259" s="2"/>
      <c r="AK2259" s="2"/>
      <c r="BK2259" s="2"/>
      <c r="BL2259" s="2"/>
      <c r="BN2259" s="2"/>
      <c r="BO2259" s="2"/>
    </row>
    <row r="2260" ht="12.75" customHeight="1">
      <c r="D2260" s="2"/>
      <c r="G2260" s="2"/>
      <c r="I2260" s="2"/>
      <c r="J2260" s="2"/>
      <c r="K2260" s="2"/>
      <c r="L2260" s="2"/>
      <c r="M2260" s="2"/>
      <c r="N2260" s="2"/>
      <c r="O2260" s="2"/>
      <c r="P2260" s="2"/>
      <c r="Q2260" s="2"/>
      <c r="R2260" s="2"/>
      <c r="S2260" s="2"/>
      <c r="T2260" s="2"/>
      <c r="U2260" s="2"/>
      <c r="V2260" s="2"/>
      <c r="W2260" s="2"/>
      <c r="X2260" s="2"/>
      <c r="Y2260" s="2"/>
      <c r="AB2260" s="2"/>
      <c r="AC2260" s="2"/>
      <c r="AD2260" s="2"/>
      <c r="AE2260" s="2"/>
      <c r="AF2260" s="2"/>
      <c r="AG2260" s="2"/>
      <c r="AH2260" s="2"/>
      <c r="AI2260" s="2"/>
      <c r="AJ2260" s="2"/>
      <c r="AK2260" s="2"/>
      <c r="BK2260" s="2"/>
      <c r="BL2260" s="2"/>
      <c r="BN2260" s="2"/>
      <c r="BO2260" s="2"/>
    </row>
    <row r="2261" ht="12.75" customHeight="1">
      <c r="D2261" s="2"/>
      <c r="G2261" s="2"/>
      <c r="I2261" s="2"/>
      <c r="J2261" s="2"/>
      <c r="K2261" s="2"/>
      <c r="L2261" s="2"/>
      <c r="M2261" s="2"/>
      <c r="N2261" s="2"/>
      <c r="O2261" s="2"/>
      <c r="P2261" s="2"/>
      <c r="Q2261" s="2"/>
      <c r="R2261" s="2"/>
      <c r="S2261" s="2"/>
      <c r="T2261" s="2"/>
      <c r="U2261" s="2"/>
      <c r="V2261" s="2"/>
      <c r="W2261" s="2"/>
      <c r="X2261" s="2"/>
      <c r="Y2261" s="2"/>
      <c r="AB2261" s="2"/>
      <c r="AC2261" s="2"/>
      <c r="AD2261" s="2"/>
      <c r="AE2261" s="2"/>
      <c r="AF2261" s="2"/>
      <c r="AG2261" s="2"/>
      <c r="AH2261" s="2"/>
      <c r="AI2261" s="2"/>
      <c r="AJ2261" s="2"/>
      <c r="AK2261" s="2"/>
      <c r="BK2261" s="2"/>
      <c r="BL2261" s="2"/>
      <c r="BN2261" s="2"/>
      <c r="BO2261" s="2"/>
    </row>
    <row r="2262" ht="12.75" customHeight="1">
      <c r="D2262" s="2"/>
      <c r="G2262" s="2"/>
      <c r="I2262" s="2"/>
      <c r="J2262" s="2"/>
      <c r="K2262" s="2"/>
      <c r="L2262" s="2"/>
      <c r="M2262" s="2"/>
      <c r="N2262" s="2"/>
      <c r="O2262" s="2"/>
      <c r="P2262" s="2"/>
      <c r="Q2262" s="2"/>
      <c r="R2262" s="2"/>
      <c r="S2262" s="2"/>
      <c r="T2262" s="2"/>
      <c r="U2262" s="2"/>
      <c r="V2262" s="2"/>
      <c r="W2262" s="2"/>
      <c r="X2262" s="2"/>
      <c r="Y2262" s="2"/>
      <c r="AB2262" s="2"/>
      <c r="AC2262" s="2"/>
      <c r="AD2262" s="2"/>
      <c r="AE2262" s="2"/>
      <c r="AF2262" s="2"/>
      <c r="AG2262" s="2"/>
      <c r="AH2262" s="2"/>
      <c r="AI2262" s="2"/>
      <c r="AJ2262" s="2"/>
      <c r="AK2262" s="2"/>
      <c r="BK2262" s="2"/>
      <c r="BL2262" s="2"/>
      <c r="BN2262" s="2"/>
      <c r="BO2262" s="2"/>
    </row>
    <row r="2263" ht="12.75" customHeight="1">
      <c r="D2263" s="2"/>
      <c r="G2263" s="2"/>
      <c r="I2263" s="2"/>
      <c r="J2263" s="2"/>
      <c r="K2263" s="2"/>
      <c r="L2263" s="2"/>
      <c r="M2263" s="2"/>
      <c r="N2263" s="2"/>
      <c r="O2263" s="2"/>
      <c r="P2263" s="2"/>
      <c r="Q2263" s="2"/>
      <c r="R2263" s="2"/>
      <c r="S2263" s="2"/>
      <c r="T2263" s="2"/>
      <c r="U2263" s="2"/>
      <c r="V2263" s="2"/>
      <c r="W2263" s="2"/>
      <c r="X2263" s="2"/>
      <c r="Y2263" s="2"/>
      <c r="AB2263" s="2"/>
      <c r="AC2263" s="2"/>
      <c r="AD2263" s="2"/>
      <c r="AE2263" s="2"/>
      <c r="AF2263" s="2"/>
      <c r="AG2263" s="2"/>
      <c r="AH2263" s="2"/>
      <c r="AI2263" s="2"/>
      <c r="AJ2263" s="2"/>
      <c r="AK2263" s="2"/>
      <c r="BK2263" s="2"/>
      <c r="BL2263" s="2"/>
      <c r="BN2263" s="2"/>
      <c r="BO2263" s="2"/>
    </row>
    <row r="2264" ht="12.75" customHeight="1">
      <c r="D2264" s="2"/>
      <c r="G2264" s="2"/>
      <c r="I2264" s="2"/>
      <c r="J2264" s="2"/>
      <c r="K2264" s="2"/>
      <c r="L2264" s="2"/>
      <c r="M2264" s="2"/>
      <c r="N2264" s="2"/>
      <c r="O2264" s="2"/>
      <c r="P2264" s="2"/>
      <c r="Q2264" s="2"/>
      <c r="R2264" s="2"/>
      <c r="S2264" s="2"/>
      <c r="T2264" s="2"/>
      <c r="U2264" s="2"/>
      <c r="V2264" s="2"/>
      <c r="W2264" s="2"/>
      <c r="X2264" s="2"/>
      <c r="Y2264" s="2"/>
      <c r="AB2264" s="2"/>
      <c r="AC2264" s="2"/>
      <c r="AD2264" s="2"/>
      <c r="AE2264" s="2"/>
      <c r="AF2264" s="2"/>
      <c r="AG2264" s="2"/>
      <c r="AH2264" s="2"/>
      <c r="AI2264" s="2"/>
      <c r="AJ2264" s="2"/>
      <c r="AK2264" s="2"/>
      <c r="BK2264" s="2"/>
      <c r="BL2264" s="2"/>
      <c r="BN2264" s="2"/>
      <c r="BO2264" s="2"/>
    </row>
    <row r="2265" ht="12.75" customHeight="1">
      <c r="D2265" s="2"/>
      <c r="G2265" s="2"/>
      <c r="I2265" s="2"/>
      <c r="J2265" s="2"/>
      <c r="K2265" s="2"/>
      <c r="L2265" s="2"/>
      <c r="M2265" s="2"/>
      <c r="N2265" s="2"/>
      <c r="O2265" s="2"/>
      <c r="P2265" s="2"/>
      <c r="Q2265" s="2"/>
      <c r="R2265" s="2"/>
      <c r="S2265" s="2"/>
      <c r="T2265" s="2"/>
      <c r="U2265" s="2"/>
      <c r="V2265" s="2"/>
      <c r="W2265" s="2"/>
      <c r="X2265" s="2"/>
      <c r="Y2265" s="2"/>
      <c r="AB2265" s="2"/>
      <c r="AC2265" s="2"/>
      <c r="AD2265" s="2"/>
      <c r="AE2265" s="2"/>
      <c r="AF2265" s="2"/>
      <c r="AG2265" s="2"/>
      <c r="AH2265" s="2"/>
      <c r="AI2265" s="2"/>
      <c r="AJ2265" s="2"/>
      <c r="AK2265" s="2"/>
      <c r="BK2265" s="2"/>
      <c r="BL2265" s="2"/>
      <c r="BN2265" s="2"/>
      <c r="BO2265" s="2"/>
    </row>
    <row r="2266" ht="12.75" customHeight="1">
      <c r="D2266" s="2"/>
      <c r="G2266" s="2"/>
      <c r="I2266" s="2"/>
      <c r="J2266" s="2"/>
      <c r="K2266" s="2"/>
      <c r="L2266" s="2"/>
      <c r="M2266" s="2"/>
      <c r="N2266" s="2"/>
      <c r="O2266" s="2"/>
      <c r="P2266" s="2"/>
      <c r="Q2266" s="2"/>
      <c r="R2266" s="2"/>
      <c r="S2266" s="2"/>
      <c r="T2266" s="2"/>
      <c r="U2266" s="2"/>
      <c r="V2266" s="2"/>
      <c r="W2266" s="2"/>
      <c r="X2266" s="2"/>
      <c r="Y2266" s="2"/>
      <c r="AB2266" s="2"/>
      <c r="AC2266" s="2"/>
      <c r="AD2266" s="2"/>
      <c r="AE2266" s="2"/>
      <c r="AF2266" s="2"/>
      <c r="AG2266" s="2"/>
      <c r="AH2266" s="2"/>
      <c r="AI2266" s="2"/>
      <c r="AJ2266" s="2"/>
      <c r="AK2266" s="2"/>
      <c r="BK2266" s="2"/>
      <c r="BL2266" s="2"/>
      <c r="BN2266" s="2"/>
      <c r="BO2266" s="2"/>
    </row>
    <row r="2267" ht="12.75" customHeight="1">
      <c r="D2267" s="2"/>
      <c r="G2267" s="2"/>
      <c r="I2267" s="2"/>
      <c r="J2267" s="2"/>
      <c r="K2267" s="2"/>
      <c r="L2267" s="2"/>
      <c r="M2267" s="2"/>
      <c r="N2267" s="2"/>
      <c r="O2267" s="2"/>
      <c r="P2267" s="2"/>
      <c r="Q2267" s="2"/>
      <c r="R2267" s="2"/>
      <c r="S2267" s="2"/>
      <c r="T2267" s="2"/>
      <c r="U2267" s="2"/>
      <c r="V2267" s="2"/>
      <c r="W2267" s="2"/>
      <c r="X2267" s="2"/>
      <c r="Y2267" s="2"/>
      <c r="AB2267" s="2"/>
      <c r="AC2267" s="2"/>
      <c r="AD2267" s="2"/>
      <c r="AE2267" s="2"/>
      <c r="AF2267" s="2"/>
      <c r="AG2267" s="2"/>
      <c r="AH2267" s="2"/>
      <c r="AI2267" s="2"/>
      <c r="AJ2267" s="2"/>
      <c r="AK2267" s="2"/>
      <c r="BK2267" s="2"/>
      <c r="BL2267" s="2"/>
      <c r="BN2267" s="2"/>
      <c r="BO2267" s="2"/>
    </row>
    <row r="2268" ht="12.75" customHeight="1">
      <c r="D2268" s="2"/>
      <c r="G2268" s="2"/>
      <c r="I2268" s="2"/>
      <c r="J2268" s="2"/>
      <c r="K2268" s="2"/>
      <c r="L2268" s="2"/>
      <c r="M2268" s="2"/>
      <c r="N2268" s="2"/>
      <c r="O2268" s="2"/>
      <c r="P2268" s="2"/>
      <c r="Q2268" s="2"/>
      <c r="R2268" s="2"/>
      <c r="S2268" s="2"/>
      <c r="T2268" s="2"/>
      <c r="U2268" s="2"/>
      <c r="V2268" s="2"/>
      <c r="W2268" s="2"/>
      <c r="X2268" s="2"/>
      <c r="Y2268" s="2"/>
      <c r="AB2268" s="2"/>
      <c r="AC2268" s="2"/>
      <c r="AD2268" s="2"/>
      <c r="AE2268" s="2"/>
      <c r="AF2268" s="2"/>
      <c r="AG2268" s="2"/>
      <c r="AH2268" s="2"/>
      <c r="AI2268" s="2"/>
      <c r="AJ2268" s="2"/>
      <c r="AK2268" s="2"/>
      <c r="BK2268" s="2"/>
      <c r="BL2268" s="2"/>
      <c r="BN2268" s="2"/>
      <c r="BO2268" s="2"/>
    </row>
    <row r="2269" ht="12.75" customHeight="1">
      <c r="D2269" s="2"/>
      <c r="G2269" s="2"/>
      <c r="I2269" s="2"/>
      <c r="J2269" s="2"/>
      <c r="K2269" s="2"/>
      <c r="L2269" s="2"/>
      <c r="M2269" s="2"/>
      <c r="N2269" s="2"/>
      <c r="O2269" s="2"/>
      <c r="P2269" s="2"/>
      <c r="Q2269" s="2"/>
      <c r="R2269" s="2"/>
      <c r="S2269" s="2"/>
      <c r="T2269" s="2"/>
      <c r="U2269" s="2"/>
      <c r="V2269" s="2"/>
      <c r="W2269" s="2"/>
      <c r="X2269" s="2"/>
      <c r="Y2269" s="2"/>
      <c r="AB2269" s="2"/>
      <c r="AC2269" s="2"/>
      <c r="AD2269" s="2"/>
      <c r="AE2269" s="2"/>
      <c r="AF2269" s="2"/>
      <c r="AG2269" s="2"/>
      <c r="AH2269" s="2"/>
      <c r="AI2269" s="2"/>
      <c r="AJ2269" s="2"/>
      <c r="AK2269" s="2"/>
      <c r="BK2269" s="2"/>
      <c r="BL2269" s="2"/>
      <c r="BN2269" s="2"/>
      <c r="BO2269" s="2"/>
    </row>
    <row r="2270" ht="12.75" customHeight="1">
      <c r="D2270" s="2"/>
      <c r="G2270" s="2"/>
      <c r="I2270" s="2"/>
      <c r="J2270" s="2"/>
      <c r="K2270" s="2"/>
      <c r="L2270" s="2"/>
      <c r="M2270" s="2"/>
      <c r="N2270" s="2"/>
      <c r="O2270" s="2"/>
      <c r="P2270" s="2"/>
      <c r="Q2270" s="2"/>
      <c r="R2270" s="2"/>
      <c r="S2270" s="2"/>
      <c r="T2270" s="2"/>
      <c r="U2270" s="2"/>
      <c r="V2270" s="2"/>
      <c r="W2270" s="2"/>
      <c r="X2270" s="2"/>
      <c r="Y2270" s="2"/>
      <c r="AB2270" s="2"/>
      <c r="AC2270" s="2"/>
      <c r="AD2270" s="2"/>
      <c r="AE2270" s="2"/>
      <c r="AF2270" s="2"/>
      <c r="AG2270" s="2"/>
      <c r="AH2270" s="2"/>
      <c r="AI2270" s="2"/>
      <c r="AJ2270" s="2"/>
      <c r="AK2270" s="2"/>
      <c r="BK2270" s="2"/>
      <c r="BL2270" s="2"/>
      <c r="BN2270" s="2"/>
      <c r="BO2270" s="2"/>
    </row>
    <row r="2271" ht="12.75" customHeight="1">
      <c r="D2271" s="2"/>
      <c r="G2271" s="2"/>
      <c r="I2271" s="2"/>
      <c r="J2271" s="2"/>
      <c r="K2271" s="2"/>
      <c r="L2271" s="2"/>
      <c r="M2271" s="2"/>
      <c r="N2271" s="2"/>
      <c r="O2271" s="2"/>
      <c r="P2271" s="2"/>
      <c r="Q2271" s="2"/>
      <c r="R2271" s="2"/>
      <c r="S2271" s="2"/>
      <c r="T2271" s="2"/>
      <c r="U2271" s="2"/>
      <c r="V2271" s="2"/>
      <c r="W2271" s="2"/>
      <c r="X2271" s="2"/>
      <c r="Y2271" s="2"/>
      <c r="AB2271" s="2"/>
      <c r="AC2271" s="2"/>
      <c r="AD2271" s="2"/>
      <c r="AE2271" s="2"/>
      <c r="AF2271" s="2"/>
      <c r="AG2271" s="2"/>
      <c r="AH2271" s="2"/>
      <c r="AI2271" s="2"/>
      <c r="AJ2271" s="2"/>
      <c r="AK2271" s="2"/>
      <c r="BK2271" s="2"/>
      <c r="BL2271" s="2"/>
      <c r="BN2271" s="2"/>
      <c r="BO2271" s="2"/>
    </row>
    <row r="2272" ht="12.75" customHeight="1">
      <c r="D2272" s="2"/>
      <c r="G2272" s="2"/>
      <c r="I2272" s="2"/>
      <c r="J2272" s="2"/>
      <c r="K2272" s="2"/>
      <c r="L2272" s="2"/>
      <c r="M2272" s="2"/>
      <c r="N2272" s="2"/>
      <c r="O2272" s="2"/>
      <c r="P2272" s="2"/>
      <c r="Q2272" s="2"/>
      <c r="R2272" s="2"/>
      <c r="S2272" s="2"/>
      <c r="T2272" s="2"/>
      <c r="U2272" s="2"/>
      <c r="V2272" s="2"/>
      <c r="W2272" s="2"/>
      <c r="X2272" s="2"/>
      <c r="Y2272" s="2"/>
      <c r="AB2272" s="2"/>
      <c r="AC2272" s="2"/>
      <c r="AD2272" s="2"/>
      <c r="AE2272" s="2"/>
      <c r="AF2272" s="2"/>
      <c r="AG2272" s="2"/>
      <c r="AH2272" s="2"/>
      <c r="AI2272" s="2"/>
      <c r="AJ2272" s="2"/>
      <c r="AK2272" s="2"/>
      <c r="BK2272" s="2"/>
      <c r="BL2272" s="2"/>
      <c r="BN2272" s="2"/>
      <c r="BO2272" s="2"/>
    </row>
    <row r="2273" ht="12.75" customHeight="1">
      <c r="D2273" s="2"/>
      <c r="G2273" s="2"/>
      <c r="I2273" s="2"/>
      <c r="J2273" s="2"/>
      <c r="K2273" s="2"/>
      <c r="L2273" s="2"/>
      <c r="M2273" s="2"/>
      <c r="N2273" s="2"/>
      <c r="O2273" s="2"/>
      <c r="P2273" s="2"/>
      <c r="Q2273" s="2"/>
      <c r="R2273" s="2"/>
      <c r="S2273" s="2"/>
      <c r="T2273" s="2"/>
      <c r="U2273" s="2"/>
      <c r="V2273" s="2"/>
      <c r="W2273" s="2"/>
      <c r="X2273" s="2"/>
      <c r="Y2273" s="2"/>
      <c r="AB2273" s="2"/>
      <c r="AC2273" s="2"/>
      <c r="AD2273" s="2"/>
      <c r="AE2273" s="2"/>
      <c r="AF2273" s="2"/>
      <c r="AG2273" s="2"/>
      <c r="AH2273" s="2"/>
      <c r="AI2273" s="2"/>
      <c r="AJ2273" s="2"/>
      <c r="AK2273" s="2"/>
      <c r="BK2273" s="2"/>
      <c r="BL2273" s="2"/>
      <c r="BN2273" s="2"/>
      <c r="BO2273" s="2"/>
    </row>
    <row r="2274" ht="12.75" customHeight="1">
      <c r="D2274" s="2"/>
      <c r="G2274" s="2"/>
      <c r="I2274" s="2"/>
      <c r="J2274" s="2"/>
      <c r="K2274" s="2"/>
      <c r="L2274" s="2"/>
      <c r="M2274" s="2"/>
      <c r="N2274" s="2"/>
      <c r="O2274" s="2"/>
      <c r="P2274" s="2"/>
      <c r="Q2274" s="2"/>
      <c r="R2274" s="2"/>
      <c r="S2274" s="2"/>
      <c r="T2274" s="2"/>
      <c r="U2274" s="2"/>
      <c r="V2274" s="2"/>
      <c r="W2274" s="2"/>
      <c r="X2274" s="2"/>
      <c r="Y2274" s="2"/>
      <c r="AB2274" s="2"/>
      <c r="AC2274" s="2"/>
      <c r="AD2274" s="2"/>
      <c r="AE2274" s="2"/>
      <c r="AF2274" s="2"/>
      <c r="AG2274" s="2"/>
      <c r="AH2274" s="2"/>
      <c r="AI2274" s="2"/>
      <c r="AJ2274" s="2"/>
      <c r="AK2274" s="2"/>
      <c r="BK2274" s="2"/>
      <c r="BL2274" s="2"/>
      <c r="BN2274" s="2"/>
      <c r="BO2274" s="2"/>
    </row>
    <row r="2275" ht="12.75" customHeight="1">
      <c r="D2275" s="2"/>
      <c r="G2275" s="2"/>
      <c r="I2275" s="2"/>
      <c r="J2275" s="2"/>
      <c r="K2275" s="2"/>
      <c r="L2275" s="2"/>
      <c r="M2275" s="2"/>
      <c r="N2275" s="2"/>
      <c r="O2275" s="2"/>
      <c r="P2275" s="2"/>
      <c r="Q2275" s="2"/>
      <c r="R2275" s="2"/>
      <c r="S2275" s="2"/>
      <c r="T2275" s="2"/>
      <c r="U2275" s="2"/>
      <c r="V2275" s="2"/>
      <c r="W2275" s="2"/>
      <c r="X2275" s="2"/>
      <c r="Y2275" s="2"/>
      <c r="AB2275" s="2"/>
      <c r="AC2275" s="2"/>
      <c r="AD2275" s="2"/>
      <c r="AE2275" s="2"/>
      <c r="AF2275" s="2"/>
      <c r="AG2275" s="2"/>
      <c r="AH2275" s="2"/>
      <c r="AI2275" s="2"/>
      <c r="AJ2275" s="2"/>
      <c r="AK2275" s="2"/>
      <c r="BK2275" s="2"/>
      <c r="BL2275" s="2"/>
      <c r="BN2275" s="2"/>
      <c r="BO2275" s="2"/>
    </row>
    <row r="2276" ht="12.75" customHeight="1">
      <c r="D2276" s="2"/>
      <c r="G2276" s="2"/>
      <c r="I2276" s="2"/>
      <c r="J2276" s="2"/>
      <c r="K2276" s="2"/>
      <c r="L2276" s="2"/>
      <c r="M2276" s="2"/>
      <c r="N2276" s="2"/>
      <c r="O2276" s="2"/>
      <c r="P2276" s="2"/>
      <c r="Q2276" s="2"/>
      <c r="R2276" s="2"/>
      <c r="S2276" s="2"/>
      <c r="T2276" s="2"/>
      <c r="U2276" s="2"/>
      <c r="V2276" s="2"/>
      <c r="W2276" s="2"/>
      <c r="X2276" s="2"/>
      <c r="Y2276" s="2"/>
      <c r="AB2276" s="2"/>
      <c r="AC2276" s="2"/>
      <c r="AD2276" s="2"/>
      <c r="AE2276" s="2"/>
      <c r="AF2276" s="2"/>
      <c r="AG2276" s="2"/>
      <c r="AH2276" s="2"/>
      <c r="AI2276" s="2"/>
      <c r="AJ2276" s="2"/>
      <c r="AK2276" s="2"/>
      <c r="BK2276" s="2"/>
      <c r="BL2276" s="2"/>
      <c r="BN2276" s="2"/>
      <c r="BO2276" s="2"/>
    </row>
    <row r="2277" ht="12.75" customHeight="1">
      <c r="D2277" s="2"/>
      <c r="G2277" s="2"/>
      <c r="I2277" s="2"/>
      <c r="J2277" s="2"/>
      <c r="K2277" s="2"/>
      <c r="L2277" s="2"/>
      <c r="M2277" s="2"/>
      <c r="N2277" s="2"/>
      <c r="O2277" s="2"/>
      <c r="P2277" s="2"/>
      <c r="Q2277" s="2"/>
      <c r="R2277" s="2"/>
      <c r="S2277" s="2"/>
      <c r="T2277" s="2"/>
      <c r="U2277" s="2"/>
      <c r="V2277" s="2"/>
      <c r="W2277" s="2"/>
      <c r="X2277" s="2"/>
      <c r="Y2277" s="2"/>
      <c r="AB2277" s="2"/>
      <c r="AC2277" s="2"/>
      <c r="AD2277" s="2"/>
      <c r="AE2277" s="2"/>
      <c r="AF2277" s="2"/>
      <c r="AG2277" s="2"/>
      <c r="AH2277" s="2"/>
      <c r="AI2277" s="2"/>
      <c r="AJ2277" s="2"/>
      <c r="AK2277" s="2"/>
      <c r="BK2277" s="2"/>
      <c r="BL2277" s="2"/>
      <c r="BN2277" s="2"/>
      <c r="BO2277" s="2"/>
    </row>
    <row r="2278" ht="12.75" customHeight="1">
      <c r="D2278" s="2"/>
      <c r="G2278" s="2"/>
      <c r="I2278" s="2"/>
      <c r="J2278" s="2"/>
      <c r="K2278" s="2"/>
      <c r="L2278" s="2"/>
      <c r="M2278" s="2"/>
      <c r="N2278" s="2"/>
      <c r="O2278" s="2"/>
      <c r="P2278" s="2"/>
      <c r="Q2278" s="2"/>
      <c r="R2278" s="2"/>
      <c r="S2278" s="2"/>
      <c r="T2278" s="2"/>
      <c r="U2278" s="2"/>
      <c r="V2278" s="2"/>
      <c r="W2278" s="2"/>
      <c r="X2278" s="2"/>
      <c r="Y2278" s="2"/>
      <c r="AB2278" s="2"/>
      <c r="AC2278" s="2"/>
      <c r="AD2278" s="2"/>
      <c r="AE2278" s="2"/>
      <c r="AF2278" s="2"/>
      <c r="AG2278" s="2"/>
      <c r="AH2278" s="2"/>
      <c r="AI2278" s="2"/>
      <c r="AJ2278" s="2"/>
      <c r="AK2278" s="2"/>
      <c r="BK2278" s="2"/>
      <c r="BL2278" s="2"/>
      <c r="BN2278" s="2"/>
      <c r="BO2278" s="2"/>
    </row>
    <row r="2279" ht="12.75" customHeight="1">
      <c r="D2279" s="2"/>
      <c r="G2279" s="2"/>
      <c r="I2279" s="2"/>
      <c r="J2279" s="2"/>
      <c r="K2279" s="2"/>
      <c r="L2279" s="2"/>
      <c r="M2279" s="2"/>
      <c r="N2279" s="2"/>
      <c r="O2279" s="2"/>
      <c r="P2279" s="2"/>
      <c r="Q2279" s="2"/>
      <c r="R2279" s="2"/>
      <c r="S2279" s="2"/>
      <c r="T2279" s="2"/>
      <c r="U2279" s="2"/>
      <c r="V2279" s="2"/>
      <c r="W2279" s="2"/>
      <c r="X2279" s="2"/>
      <c r="Y2279" s="2"/>
      <c r="AB2279" s="2"/>
      <c r="AC2279" s="2"/>
      <c r="AD2279" s="2"/>
      <c r="AE2279" s="2"/>
      <c r="AF2279" s="2"/>
      <c r="AG2279" s="2"/>
      <c r="AH2279" s="2"/>
      <c r="AI2279" s="2"/>
      <c r="AJ2279" s="2"/>
      <c r="AK2279" s="2"/>
      <c r="BK2279" s="2"/>
      <c r="BL2279" s="2"/>
      <c r="BN2279" s="2"/>
      <c r="BO2279" s="2"/>
    </row>
    <row r="2280" ht="12.75" customHeight="1">
      <c r="D2280" s="2"/>
      <c r="G2280" s="2"/>
      <c r="I2280" s="2"/>
      <c r="J2280" s="2"/>
      <c r="K2280" s="2"/>
      <c r="L2280" s="2"/>
      <c r="M2280" s="2"/>
      <c r="N2280" s="2"/>
      <c r="O2280" s="2"/>
      <c r="P2280" s="2"/>
      <c r="Q2280" s="2"/>
      <c r="R2280" s="2"/>
      <c r="S2280" s="2"/>
      <c r="T2280" s="2"/>
      <c r="U2280" s="2"/>
      <c r="V2280" s="2"/>
      <c r="W2280" s="2"/>
      <c r="X2280" s="2"/>
      <c r="Y2280" s="2"/>
      <c r="AB2280" s="2"/>
      <c r="AC2280" s="2"/>
      <c r="AD2280" s="2"/>
      <c r="AE2280" s="2"/>
      <c r="AF2280" s="2"/>
      <c r="AG2280" s="2"/>
      <c r="AH2280" s="2"/>
      <c r="AI2280" s="2"/>
      <c r="AJ2280" s="2"/>
      <c r="AK2280" s="2"/>
      <c r="BK2280" s="2"/>
      <c r="BL2280" s="2"/>
      <c r="BN2280" s="2"/>
      <c r="BO2280" s="2"/>
    </row>
    <row r="2281" ht="12.75" customHeight="1">
      <c r="D2281" s="2"/>
      <c r="G2281" s="2"/>
      <c r="I2281" s="2"/>
      <c r="J2281" s="2"/>
      <c r="K2281" s="2"/>
      <c r="L2281" s="2"/>
      <c r="M2281" s="2"/>
      <c r="N2281" s="2"/>
      <c r="O2281" s="2"/>
      <c r="P2281" s="2"/>
      <c r="Q2281" s="2"/>
      <c r="R2281" s="2"/>
      <c r="S2281" s="2"/>
      <c r="T2281" s="2"/>
      <c r="U2281" s="2"/>
      <c r="V2281" s="2"/>
      <c r="W2281" s="2"/>
      <c r="X2281" s="2"/>
      <c r="Y2281" s="2"/>
      <c r="AB2281" s="2"/>
      <c r="AC2281" s="2"/>
      <c r="AD2281" s="2"/>
      <c r="AE2281" s="2"/>
      <c r="AF2281" s="2"/>
      <c r="AG2281" s="2"/>
      <c r="AH2281" s="2"/>
      <c r="AI2281" s="2"/>
      <c r="AJ2281" s="2"/>
      <c r="AK2281" s="2"/>
      <c r="BK2281" s="2"/>
      <c r="BL2281" s="2"/>
      <c r="BN2281" s="2"/>
      <c r="BO2281" s="2"/>
    </row>
    <row r="2282" ht="12.75" customHeight="1">
      <c r="D2282" s="2"/>
      <c r="G2282" s="2"/>
      <c r="I2282" s="2"/>
      <c r="J2282" s="2"/>
      <c r="K2282" s="2"/>
      <c r="L2282" s="2"/>
      <c r="M2282" s="2"/>
      <c r="N2282" s="2"/>
      <c r="O2282" s="2"/>
      <c r="P2282" s="2"/>
      <c r="Q2282" s="2"/>
      <c r="R2282" s="2"/>
      <c r="S2282" s="2"/>
      <c r="T2282" s="2"/>
      <c r="U2282" s="2"/>
      <c r="V2282" s="2"/>
      <c r="W2282" s="2"/>
      <c r="X2282" s="2"/>
      <c r="Y2282" s="2"/>
      <c r="AB2282" s="2"/>
      <c r="AC2282" s="2"/>
      <c r="AD2282" s="2"/>
      <c r="AE2282" s="2"/>
      <c r="AF2282" s="2"/>
      <c r="AG2282" s="2"/>
      <c r="AH2282" s="2"/>
      <c r="AI2282" s="2"/>
      <c r="AJ2282" s="2"/>
      <c r="AK2282" s="2"/>
      <c r="BK2282" s="2"/>
      <c r="BL2282" s="2"/>
      <c r="BN2282" s="2"/>
      <c r="BO2282" s="2"/>
    </row>
    <row r="2283" ht="12.75" customHeight="1">
      <c r="D2283" s="2"/>
      <c r="G2283" s="2"/>
      <c r="I2283" s="2"/>
      <c r="J2283" s="2"/>
      <c r="K2283" s="2"/>
      <c r="L2283" s="2"/>
      <c r="M2283" s="2"/>
      <c r="N2283" s="2"/>
      <c r="O2283" s="2"/>
      <c r="P2283" s="2"/>
      <c r="Q2283" s="2"/>
      <c r="R2283" s="2"/>
      <c r="S2283" s="2"/>
      <c r="T2283" s="2"/>
      <c r="U2283" s="2"/>
      <c r="V2283" s="2"/>
      <c r="W2283" s="2"/>
      <c r="X2283" s="2"/>
      <c r="Y2283" s="2"/>
      <c r="AB2283" s="2"/>
      <c r="AC2283" s="2"/>
      <c r="AD2283" s="2"/>
      <c r="AE2283" s="2"/>
      <c r="AF2283" s="2"/>
      <c r="AG2283" s="2"/>
      <c r="AH2283" s="2"/>
      <c r="AI2283" s="2"/>
      <c r="AJ2283" s="2"/>
      <c r="AK2283" s="2"/>
      <c r="BK2283" s="2"/>
      <c r="BL2283" s="2"/>
      <c r="BN2283" s="2"/>
      <c r="BO2283" s="2"/>
    </row>
    <row r="2284" ht="12.75" customHeight="1">
      <c r="D2284" s="2"/>
      <c r="G2284" s="2"/>
      <c r="I2284" s="2"/>
      <c r="J2284" s="2"/>
      <c r="K2284" s="2"/>
      <c r="L2284" s="2"/>
      <c r="M2284" s="2"/>
      <c r="N2284" s="2"/>
      <c r="O2284" s="2"/>
      <c r="P2284" s="2"/>
      <c r="Q2284" s="2"/>
      <c r="R2284" s="2"/>
      <c r="S2284" s="2"/>
      <c r="T2284" s="2"/>
      <c r="U2284" s="2"/>
      <c r="V2284" s="2"/>
      <c r="W2284" s="2"/>
      <c r="X2284" s="2"/>
      <c r="Y2284" s="2"/>
      <c r="AB2284" s="2"/>
      <c r="AC2284" s="2"/>
      <c r="AD2284" s="2"/>
      <c r="AE2284" s="2"/>
      <c r="AF2284" s="2"/>
      <c r="AG2284" s="2"/>
      <c r="AH2284" s="2"/>
      <c r="AI2284" s="2"/>
      <c r="AJ2284" s="2"/>
      <c r="AK2284" s="2"/>
      <c r="BK2284" s="2"/>
      <c r="BL2284" s="2"/>
      <c r="BN2284" s="2"/>
      <c r="BO2284" s="2"/>
    </row>
    <row r="2285" ht="12.75" customHeight="1">
      <c r="D2285" s="2"/>
      <c r="G2285" s="2"/>
      <c r="I2285" s="2"/>
      <c r="J2285" s="2"/>
      <c r="K2285" s="2"/>
      <c r="L2285" s="2"/>
      <c r="M2285" s="2"/>
      <c r="N2285" s="2"/>
      <c r="O2285" s="2"/>
      <c r="P2285" s="2"/>
      <c r="Q2285" s="2"/>
      <c r="R2285" s="2"/>
      <c r="S2285" s="2"/>
      <c r="T2285" s="2"/>
      <c r="U2285" s="2"/>
      <c r="V2285" s="2"/>
      <c r="W2285" s="2"/>
      <c r="X2285" s="2"/>
      <c r="Y2285" s="2"/>
      <c r="AB2285" s="2"/>
      <c r="AC2285" s="2"/>
      <c r="AD2285" s="2"/>
      <c r="AE2285" s="2"/>
      <c r="AF2285" s="2"/>
      <c r="AG2285" s="2"/>
      <c r="AH2285" s="2"/>
      <c r="AI2285" s="2"/>
      <c r="AJ2285" s="2"/>
      <c r="AK2285" s="2"/>
      <c r="BK2285" s="2"/>
      <c r="BL2285" s="2"/>
      <c r="BN2285" s="2"/>
      <c r="BO2285" s="2"/>
    </row>
    <row r="2286" ht="12.75" customHeight="1">
      <c r="D2286" s="2"/>
      <c r="G2286" s="2"/>
      <c r="I2286" s="2"/>
      <c r="J2286" s="2"/>
      <c r="K2286" s="2"/>
      <c r="L2286" s="2"/>
      <c r="M2286" s="2"/>
      <c r="N2286" s="2"/>
      <c r="O2286" s="2"/>
      <c r="P2286" s="2"/>
      <c r="Q2286" s="2"/>
      <c r="R2286" s="2"/>
      <c r="S2286" s="2"/>
      <c r="T2286" s="2"/>
      <c r="U2286" s="2"/>
      <c r="V2286" s="2"/>
      <c r="W2286" s="2"/>
      <c r="X2286" s="2"/>
      <c r="Y2286" s="2"/>
      <c r="AB2286" s="2"/>
      <c r="AC2286" s="2"/>
      <c r="AD2286" s="2"/>
      <c r="AE2286" s="2"/>
      <c r="AF2286" s="2"/>
      <c r="AG2286" s="2"/>
      <c r="AH2286" s="2"/>
      <c r="AI2286" s="2"/>
      <c r="AJ2286" s="2"/>
      <c r="AK2286" s="2"/>
      <c r="BK2286" s="2"/>
      <c r="BL2286" s="2"/>
      <c r="BN2286" s="2"/>
      <c r="BO2286" s="2"/>
    </row>
    <row r="2287" ht="12.75" customHeight="1">
      <c r="D2287" s="2"/>
      <c r="G2287" s="2"/>
      <c r="I2287" s="2"/>
      <c r="J2287" s="2"/>
      <c r="K2287" s="2"/>
      <c r="L2287" s="2"/>
      <c r="M2287" s="2"/>
      <c r="N2287" s="2"/>
      <c r="O2287" s="2"/>
      <c r="P2287" s="2"/>
      <c r="Q2287" s="2"/>
      <c r="R2287" s="2"/>
      <c r="S2287" s="2"/>
      <c r="T2287" s="2"/>
      <c r="U2287" s="2"/>
      <c r="V2287" s="2"/>
      <c r="W2287" s="2"/>
      <c r="X2287" s="2"/>
      <c r="Y2287" s="2"/>
      <c r="AB2287" s="2"/>
      <c r="AC2287" s="2"/>
      <c r="AD2287" s="2"/>
      <c r="AE2287" s="2"/>
      <c r="AF2287" s="2"/>
      <c r="AG2287" s="2"/>
      <c r="AH2287" s="2"/>
      <c r="AI2287" s="2"/>
      <c r="AJ2287" s="2"/>
      <c r="AK2287" s="2"/>
      <c r="BK2287" s="2"/>
      <c r="BL2287" s="2"/>
      <c r="BN2287" s="2"/>
      <c r="BO2287" s="2"/>
    </row>
    <row r="2288" ht="12.75" customHeight="1">
      <c r="D2288" s="2"/>
      <c r="G2288" s="2"/>
      <c r="I2288" s="2"/>
      <c r="J2288" s="2"/>
      <c r="K2288" s="2"/>
      <c r="L2288" s="2"/>
      <c r="M2288" s="2"/>
      <c r="N2288" s="2"/>
      <c r="O2288" s="2"/>
      <c r="P2288" s="2"/>
      <c r="Q2288" s="2"/>
      <c r="R2288" s="2"/>
      <c r="S2288" s="2"/>
      <c r="T2288" s="2"/>
      <c r="U2288" s="2"/>
      <c r="V2288" s="2"/>
      <c r="W2288" s="2"/>
      <c r="X2288" s="2"/>
      <c r="Y2288" s="2"/>
      <c r="AB2288" s="2"/>
      <c r="AC2288" s="2"/>
      <c r="AD2288" s="2"/>
      <c r="AE2288" s="2"/>
      <c r="AF2288" s="2"/>
      <c r="AG2288" s="2"/>
      <c r="AH2288" s="2"/>
      <c r="AI2288" s="2"/>
      <c r="AJ2288" s="2"/>
      <c r="AK2288" s="2"/>
      <c r="BK2288" s="2"/>
      <c r="BL2288" s="2"/>
      <c r="BN2288" s="2"/>
      <c r="BO2288" s="2"/>
    </row>
    <row r="2289" ht="12.75" customHeight="1">
      <c r="D2289" s="2"/>
      <c r="G2289" s="2"/>
      <c r="I2289" s="2"/>
      <c r="J2289" s="2"/>
      <c r="K2289" s="2"/>
      <c r="L2289" s="2"/>
      <c r="M2289" s="2"/>
      <c r="N2289" s="2"/>
      <c r="O2289" s="2"/>
      <c r="P2289" s="2"/>
      <c r="Q2289" s="2"/>
      <c r="R2289" s="2"/>
      <c r="S2289" s="2"/>
      <c r="T2289" s="2"/>
      <c r="U2289" s="2"/>
      <c r="V2289" s="2"/>
      <c r="W2289" s="2"/>
      <c r="X2289" s="2"/>
      <c r="Y2289" s="2"/>
      <c r="AB2289" s="2"/>
      <c r="AC2289" s="2"/>
      <c r="AD2289" s="2"/>
      <c r="AE2289" s="2"/>
      <c r="AF2289" s="2"/>
      <c r="AG2289" s="2"/>
      <c r="AH2289" s="2"/>
      <c r="AI2289" s="2"/>
      <c r="AJ2289" s="2"/>
      <c r="AK2289" s="2"/>
      <c r="BK2289" s="2"/>
      <c r="BL2289" s="2"/>
      <c r="BN2289" s="2"/>
      <c r="BO2289" s="2"/>
    </row>
    <row r="2290" ht="12.75" customHeight="1">
      <c r="D2290" s="2"/>
      <c r="G2290" s="2"/>
      <c r="I2290" s="2"/>
      <c r="J2290" s="2"/>
      <c r="K2290" s="2"/>
      <c r="L2290" s="2"/>
      <c r="M2290" s="2"/>
      <c r="N2290" s="2"/>
      <c r="O2290" s="2"/>
      <c r="P2290" s="2"/>
      <c r="Q2290" s="2"/>
      <c r="R2290" s="2"/>
      <c r="S2290" s="2"/>
      <c r="T2290" s="2"/>
      <c r="U2290" s="2"/>
      <c r="V2290" s="2"/>
      <c r="W2290" s="2"/>
      <c r="X2290" s="2"/>
      <c r="Y2290" s="2"/>
      <c r="AB2290" s="2"/>
      <c r="AC2290" s="2"/>
      <c r="AD2290" s="2"/>
      <c r="AE2290" s="2"/>
      <c r="AF2290" s="2"/>
      <c r="AG2290" s="2"/>
      <c r="AH2290" s="2"/>
      <c r="AI2290" s="2"/>
      <c r="AJ2290" s="2"/>
      <c r="AK2290" s="2"/>
      <c r="BK2290" s="2"/>
      <c r="BL2290" s="2"/>
      <c r="BN2290" s="2"/>
      <c r="BO2290" s="2"/>
    </row>
    <row r="2291" ht="12.75" customHeight="1">
      <c r="D2291" s="2"/>
      <c r="G2291" s="2"/>
      <c r="I2291" s="2"/>
      <c r="J2291" s="2"/>
      <c r="K2291" s="2"/>
      <c r="L2291" s="2"/>
      <c r="M2291" s="2"/>
      <c r="N2291" s="2"/>
      <c r="O2291" s="2"/>
      <c r="P2291" s="2"/>
      <c r="Q2291" s="2"/>
      <c r="R2291" s="2"/>
      <c r="S2291" s="2"/>
      <c r="T2291" s="2"/>
      <c r="U2291" s="2"/>
      <c r="V2291" s="2"/>
      <c r="W2291" s="2"/>
      <c r="X2291" s="2"/>
      <c r="Y2291" s="2"/>
      <c r="AB2291" s="2"/>
      <c r="AC2291" s="2"/>
      <c r="AD2291" s="2"/>
      <c r="AE2291" s="2"/>
      <c r="AF2291" s="2"/>
      <c r="AG2291" s="2"/>
      <c r="AH2291" s="2"/>
      <c r="AI2291" s="2"/>
      <c r="AJ2291" s="2"/>
      <c r="AK2291" s="2"/>
      <c r="BK2291" s="2"/>
      <c r="BL2291" s="2"/>
      <c r="BN2291" s="2"/>
      <c r="BO2291" s="2"/>
    </row>
    <row r="2292" ht="12.75" customHeight="1">
      <c r="D2292" s="2"/>
      <c r="G2292" s="2"/>
      <c r="I2292" s="2"/>
      <c r="J2292" s="2"/>
      <c r="K2292" s="2"/>
      <c r="L2292" s="2"/>
      <c r="M2292" s="2"/>
      <c r="N2292" s="2"/>
      <c r="O2292" s="2"/>
      <c r="P2292" s="2"/>
      <c r="Q2292" s="2"/>
      <c r="R2292" s="2"/>
      <c r="S2292" s="2"/>
      <c r="T2292" s="2"/>
      <c r="U2292" s="2"/>
      <c r="V2292" s="2"/>
      <c r="W2292" s="2"/>
      <c r="X2292" s="2"/>
      <c r="Y2292" s="2"/>
      <c r="AB2292" s="2"/>
      <c r="AC2292" s="2"/>
      <c r="AD2292" s="2"/>
      <c r="AE2292" s="2"/>
      <c r="AF2292" s="2"/>
      <c r="AG2292" s="2"/>
      <c r="AH2292" s="2"/>
      <c r="AI2292" s="2"/>
      <c r="AJ2292" s="2"/>
      <c r="AK2292" s="2"/>
      <c r="BK2292" s="2"/>
      <c r="BL2292" s="2"/>
      <c r="BN2292" s="2"/>
      <c r="BO2292" s="2"/>
    </row>
    <row r="2293" ht="12.75" customHeight="1">
      <c r="D2293" s="2"/>
      <c r="G2293" s="2"/>
      <c r="I2293" s="2"/>
      <c r="J2293" s="2"/>
      <c r="K2293" s="2"/>
      <c r="L2293" s="2"/>
      <c r="M2293" s="2"/>
      <c r="N2293" s="2"/>
      <c r="O2293" s="2"/>
      <c r="P2293" s="2"/>
      <c r="Q2293" s="2"/>
      <c r="R2293" s="2"/>
      <c r="S2293" s="2"/>
      <c r="T2293" s="2"/>
      <c r="U2293" s="2"/>
      <c r="V2293" s="2"/>
      <c r="W2293" s="2"/>
      <c r="X2293" s="2"/>
      <c r="Y2293" s="2"/>
      <c r="AB2293" s="2"/>
      <c r="AC2293" s="2"/>
      <c r="AD2293" s="2"/>
      <c r="AE2293" s="2"/>
      <c r="AF2293" s="2"/>
      <c r="AG2293" s="2"/>
      <c r="AH2293" s="2"/>
      <c r="AI2293" s="2"/>
      <c r="AJ2293" s="2"/>
      <c r="AK2293" s="2"/>
      <c r="BK2293" s="2"/>
      <c r="BL2293" s="2"/>
      <c r="BN2293" s="2"/>
      <c r="BO2293" s="2"/>
    </row>
    <row r="2294" ht="12.75" customHeight="1">
      <c r="D2294" s="2"/>
      <c r="G2294" s="2"/>
      <c r="I2294" s="2"/>
      <c r="J2294" s="2"/>
      <c r="K2294" s="2"/>
      <c r="L2294" s="2"/>
      <c r="M2294" s="2"/>
      <c r="N2294" s="2"/>
      <c r="O2294" s="2"/>
      <c r="P2294" s="2"/>
      <c r="Q2294" s="2"/>
      <c r="R2294" s="2"/>
      <c r="S2294" s="2"/>
      <c r="T2294" s="2"/>
      <c r="U2294" s="2"/>
      <c r="V2294" s="2"/>
      <c r="W2294" s="2"/>
      <c r="X2294" s="2"/>
      <c r="Y2294" s="2"/>
      <c r="AB2294" s="2"/>
      <c r="AC2294" s="2"/>
      <c r="AD2294" s="2"/>
      <c r="AE2294" s="2"/>
      <c r="AF2294" s="2"/>
      <c r="AG2294" s="2"/>
      <c r="AH2294" s="2"/>
      <c r="AI2294" s="2"/>
      <c r="AJ2294" s="2"/>
      <c r="AK2294" s="2"/>
      <c r="BK2294" s="2"/>
      <c r="BL2294" s="2"/>
      <c r="BN2294" s="2"/>
      <c r="BO2294" s="2"/>
    </row>
    <row r="2295" ht="12.75" customHeight="1">
      <c r="D2295" s="2"/>
      <c r="G2295" s="2"/>
      <c r="I2295" s="2"/>
      <c r="J2295" s="2"/>
      <c r="K2295" s="2"/>
      <c r="L2295" s="2"/>
      <c r="M2295" s="2"/>
      <c r="N2295" s="2"/>
      <c r="O2295" s="2"/>
      <c r="P2295" s="2"/>
      <c r="Q2295" s="2"/>
      <c r="R2295" s="2"/>
      <c r="S2295" s="2"/>
      <c r="T2295" s="2"/>
      <c r="U2295" s="2"/>
      <c r="V2295" s="2"/>
      <c r="W2295" s="2"/>
      <c r="X2295" s="2"/>
      <c r="Y2295" s="2"/>
      <c r="AB2295" s="2"/>
      <c r="AC2295" s="2"/>
      <c r="AD2295" s="2"/>
      <c r="AE2295" s="2"/>
      <c r="AF2295" s="2"/>
      <c r="AG2295" s="2"/>
      <c r="AH2295" s="2"/>
      <c r="AI2295" s="2"/>
      <c r="AJ2295" s="2"/>
      <c r="AK2295" s="2"/>
      <c r="BK2295" s="2"/>
      <c r="BL2295" s="2"/>
      <c r="BN2295" s="2"/>
      <c r="BO2295" s="2"/>
    </row>
    <row r="2296" ht="12.75" customHeight="1">
      <c r="D2296" s="2"/>
      <c r="G2296" s="2"/>
      <c r="I2296" s="2"/>
      <c r="J2296" s="2"/>
      <c r="K2296" s="2"/>
      <c r="L2296" s="2"/>
      <c r="M2296" s="2"/>
      <c r="N2296" s="2"/>
      <c r="O2296" s="2"/>
      <c r="P2296" s="2"/>
      <c r="Q2296" s="2"/>
      <c r="R2296" s="2"/>
      <c r="S2296" s="2"/>
      <c r="T2296" s="2"/>
      <c r="U2296" s="2"/>
      <c r="V2296" s="2"/>
      <c r="W2296" s="2"/>
      <c r="X2296" s="2"/>
      <c r="Y2296" s="2"/>
      <c r="AB2296" s="2"/>
      <c r="AC2296" s="2"/>
      <c r="AD2296" s="2"/>
      <c r="AE2296" s="2"/>
      <c r="AF2296" s="2"/>
      <c r="AG2296" s="2"/>
      <c r="AH2296" s="2"/>
      <c r="AI2296" s="2"/>
      <c r="AJ2296" s="2"/>
      <c r="AK2296" s="2"/>
      <c r="BK2296" s="2"/>
      <c r="BL2296" s="2"/>
      <c r="BN2296" s="2"/>
      <c r="BO2296" s="2"/>
    </row>
    <row r="2297" ht="12.75" customHeight="1">
      <c r="D2297" s="2"/>
      <c r="G2297" s="2"/>
      <c r="I2297" s="2"/>
      <c r="J2297" s="2"/>
      <c r="K2297" s="2"/>
      <c r="L2297" s="2"/>
      <c r="M2297" s="2"/>
      <c r="N2297" s="2"/>
      <c r="O2297" s="2"/>
      <c r="P2297" s="2"/>
      <c r="Q2297" s="2"/>
      <c r="R2297" s="2"/>
      <c r="S2297" s="2"/>
      <c r="T2297" s="2"/>
      <c r="U2297" s="2"/>
      <c r="V2297" s="2"/>
      <c r="W2297" s="2"/>
      <c r="X2297" s="2"/>
      <c r="Y2297" s="2"/>
      <c r="AB2297" s="2"/>
      <c r="AC2297" s="2"/>
      <c r="AD2297" s="2"/>
      <c r="AE2297" s="2"/>
      <c r="AF2297" s="2"/>
      <c r="AG2297" s="2"/>
      <c r="AH2297" s="2"/>
      <c r="AI2297" s="2"/>
      <c r="AJ2297" s="2"/>
      <c r="AK2297" s="2"/>
      <c r="BK2297" s="2"/>
      <c r="BL2297" s="2"/>
      <c r="BN2297" s="2"/>
      <c r="BO2297" s="2"/>
    </row>
    <row r="2298" ht="12.75" customHeight="1">
      <c r="D2298" s="2"/>
      <c r="G2298" s="2"/>
      <c r="I2298" s="2"/>
      <c r="J2298" s="2"/>
      <c r="K2298" s="2"/>
      <c r="L2298" s="2"/>
      <c r="M2298" s="2"/>
      <c r="N2298" s="2"/>
      <c r="O2298" s="2"/>
      <c r="P2298" s="2"/>
      <c r="Q2298" s="2"/>
      <c r="R2298" s="2"/>
      <c r="S2298" s="2"/>
      <c r="T2298" s="2"/>
      <c r="U2298" s="2"/>
      <c r="V2298" s="2"/>
      <c r="W2298" s="2"/>
      <c r="X2298" s="2"/>
      <c r="Y2298" s="2"/>
      <c r="AB2298" s="2"/>
      <c r="AC2298" s="2"/>
      <c r="AD2298" s="2"/>
      <c r="AE2298" s="2"/>
      <c r="AF2298" s="2"/>
      <c r="AG2298" s="2"/>
      <c r="AH2298" s="2"/>
      <c r="AI2298" s="2"/>
      <c r="AJ2298" s="2"/>
      <c r="AK2298" s="2"/>
      <c r="BK2298" s="2"/>
      <c r="BL2298" s="2"/>
      <c r="BN2298" s="2"/>
      <c r="BO2298" s="2"/>
    </row>
    <row r="2299" ht="12.75" customHeight="1">
      <c r="D2299" s="2"/>
      <c r="G2299" s="2"/>
      <c r="I2299" s="2"/>
      <c r="J2299" s="2"/>
      <c r="K2299" s="2"/>
      <c r="L2299" s="2"/>
      <c r="M2299" s="2"/>
      <c r="N2299" s="2"/>
      <c r="O2299" s="2"/>
      <c r="P2299" s="2"/>
      <c r="Q2299" s="2"/>
      <c r="R2299" s="2"/>
      <c r="S2299" s="2"/>
      <c r="T2299" s="2"/>
      <c r="U2299" s="2"/>
      <c r="V2299" s="2"/>
      <c r="W2299" s="2"/>
      <c r="X2299" s="2"/>
      <c r="Y2299" s="2"/>
      <c r="AB2299" s="2"/>
      <c r="AC2299" s="2"/>
      <c r="AD2299" s="2"/>
      <c r="AE2299" s="2"/>
      <c r="AF2299" s="2"/>
      <c r="AG2299" s="2"/>
      <c r="AH2299" s="2"/>
      <c r="AI2299" s="2"/>
      <c r="AJ2299" s="2"/>
      <c r="AK2299" s="2"/>
      <c r="BK2299" s="2"/>
      <c r="BL2299" s="2"/>
      <c r="BN2299" s="2"/>
      <c r="BO2299" s="2"/>
    </row>
    <row r="2300" ht="12.75" customHeight="1">
      <c r="D2300" s="2"/>
      <c r="G2300" s="2"/>
      <c r="I2300" s="2"/>
      <c r="J2300" s="2"/>
      <c r="K2300" s="2"/>
      <c r="L2300" s="2"/>
      <c r="M2300" s="2"/>
      <c r="N2300" s="2"/>
      <c r="O2300" s="2"/>
      <c r="P2300" s="2"/>
      <c r="Q2300" s="2"/>
      <c r="R2300" s="2"/>
      <c r="S2300" s="2"/>
      <c r="T2300" s="2"/>
      <c r="U2300" s="2"/>
      <c r="V2300" s="2"/>
      <c r="W2300" s="2"/>
      <c r="X2300" s="2"/>
      <c r="Y2300" s="2"/>
      <c r="AB2300" s="2"/>
      <c r="AC2300" s="2"/>
      <c r="AD2300" s="2"/>
      <c r="AE2300" s="2"/>
      <c r="AF2300" s="2"/>
      <c r="AG2300" s="2"/>
      <c r="AH2300" s="2"/>
      <c r="AI2300" s="2"/>
      <c r="AJ2300" s="2"/>
      <c r="AK2300" s="2"/>
      <c r="BK2300" s="2"/>
      <c r="BL2300" s="2"/>
      <c r="BN2300" s="2"/>
      <c r="BO2300" s="2"/>
    </row>
    <row r="2301" ht="12.75" customHeight="1">
      <c r="D2301" s="2"/>
      <c r="G2301" s="2"/>
      <c r="I2301" s="2"/>
      <c r="J2301" s="2"/>
      <c r="K2301" s="2"/>
      <c r="L2301" s="2"/>
      <c r="M2301" s="2"/>
      <c r="N2301" s="2"/>
      <c r="O2301" s="2"/>
      <c r="P2301" s="2"/>
      <c r="Q2301" s="2"/>
      <c r="R2301" s="2"/>
      <c r="S2301" s="2"/>
      <c r="T2301" s="2"/>
      <c r="U2301" s="2"/>
      <c r="V2301" s="2"/>
      <c r="W2301" s="2"/>
      <c r="X2301" s="2"/>
      <c r="Y2301" s="2"/>
      <c r="AB2301" s="2"/>
      <c r="AC2301" s="2"/>
      <c r="AD2301" s="2"/>
      <c r="AE2301" s="2"/>
      <c r="AF2301" s="2"/>
      <c r="AG2301" s="2"/>
      <c r="AH2301" s="2"/>
      <c r="AI2301" s="2"/>
      <c r="AJ2301" s="2"/>
      <c r="AK2301" s="2"/>
      <c r="BK2301" s="2"/>
      <c r="BL2301" s="2"/>
      <c r="BN2301" s="2"/>
      <c r="BO2301" s="2"/>
    </row>
    <row r="2302" ht="12.75" customHeight="1">
      <c r="D2302" s="2"/>
      <c r="G2302" s="2"/>
      <c r="I2302" s="2"/>
      <c r="J2302" s="2"/>
      <c r="K2302" s="2"/>
      <c r="L2302" s="2"/>
      <c r="M2302" s="2"/>
      <c r="N2302" s="2"/>
      <c r="O2302" s="2"/>
      <c r="P2302" s="2"/>
      <c r="Q2302" s="2"/>
      <c r="R2302" s="2"/>
      <c r="S2302" s="2"/>
      <c r="T2302" s="2"/>
      <c r="U2302" s="2"/>
      <c r="V2302" s="2"/>
      <c r="W2302" s="2"/>
      <c r="X2302" s="2"/>
      <c r="Y2302" s="2"/>
      <c r="AB2302" s="2"/>
      <c r="AC2302" s="2"/>
      <c r="AD2302" s="2"/>
      <c r="AE2302" s="2"/>
      <c r="AF2302" s="2"/>
      <c r="AG2302" s="2"/>
      <c r="AH2302" s="2"/>
      <c r="AI2302" s="2"/>
      <c r="AJ2302" s="2"/>
      <c r="AK2302" s="2"/>
      <c r="BK2302" s="2"/>
      <c r="BL2302" s="2"/>
      <c r="BN2302" s="2"/>
      <c r="BO2302" s="2"/>
    </row>
    <row r="2303" ht="12.75" customHeight="1">
      <c r="D2303" s="2"/>
      <c r="G2303" s="2"/>
      <c r="I2303" s="2"/>
      <c r="J2303" s="2"/>
      <c r="K2303" s="2"/>
      <c r="L2303" s="2"/>
      <c r="M2303" s="2"/>
      <c r="N2303" s="2"/>
      <c r="O2303" s="2"/>
      <c r="P2303" s="2"/>
      <c r="Q2303" s="2"/>
      <c r="R2303" s="2"/>
      <c r="S2303" s="2"/>
      <c r="T2303" s="2"/>
      <c r="U2303" s="2"/>
      <c r="V2303" s="2"/>
      <c r="W2303" s="2"/>
      <c r="X2303" s="2"/>
      <c r="Y2303" s="2"/>
      <c r="AB2303" s="2"/>
      <c r="AC2303" s="2"/>
      <c r="AD2303" s="2"/>
      <c r="AE2303" s="2"/>
      <c r="AF2303" s="2"/>
      <c r="AG2303" s="2"/>
      <c r="AH2303" s="2"/>
      <c r="AI2303" s="2"/>
      <c r="AJ2303" s="2"/>
      <c r="AK2303" s="2"/>
      <c r="BK2303" s="2"/>
      <c r="BL2303" s="2"/>
      <c r="BN2303" s="2"/>
      <c r="BO2303" s="2"/>
    </row>
    <row r="2304" ht="12.75" customHeight="1">
      <c r="D2304" s="2"/>
      <c r="G2304" s="2"/>
      <c r="I2304" s="2"/>
      <c r="J2304" s="2"/>
      <c r="K2304" s="2"/>
      <c r="L2304" s="2"/>
      <c r="M2304" s="2"/>
      <c r="N2304" s="2"/>
      <c r="O2304" s="2"/>
      <c r="P2304" s="2"/>
      <c r="Q2304" s="2"/>
      <c r="R2304" s="2"/>
      <c r="S2304" s="2"/>
      <c r="T2304" s="2"/>
      <c r="U2304" s="2"/>
      <c r="V2304" s="2"/>
      <c r="W2304" s="2"/>
      <c r="X2304" s="2"/>
      <c r="Y2304" s="2"/>
      <c r="AB2304" s="2"/>
      <c r="AC2304" s="2"/>
      <c r="AD2304" s="2"/>
      <c r="AE2304" s="2"/>
      <c r="AF2304" s="2"/>
      <c r="AG2304" s="2"/>
      <c r="AH2304" s="2"/>
      <c r="AI2304" s="2"/>
      <c r="AJ2304" s="2"/>
      <c r="AK2304" s="2"/>
      <c r="BK2304" s="2"/>
      <c r="BL2304" s="2"/>
      <c r="BN2304" s="2"/>
      <c r="BO2304" s="2"/>
    </row>
    <row r="2305" ht="12.75" customHeight="1">
      <c r="D2305" s="2"/>
      <c r="G2305" s="2"/>
      <c r="I2305" s="2"/>
      <c r="J2305" s="2"/>
      <c r="K2305" s="2"/>
      <c r="L2305" s="2"/>
      <c r="M2305" s="2"/>
      <c r="N2305" s="2"/>
      <c r="O2305" s="2"/>
      <c r="P2305" s="2"/>
      <c r="Q2305" s="2"/>
      <c r="R2305" s="2"/>
      <c r="S2305" s="2"/>
      <c r="T2305" s="2"/>
      <c r="U2305" s="2"/>
      <c r="V2305" s="2"/>
      <c r="W2305" s="2"/>
      <c r="X2305" s="2"/>
      <c r="Y2305" s="2"/>
      <c r="AB2305" s="2"/>
      <c r="AC2305" s="2"/>
      <c r="AD2305" s="2"/>
      <c r="AE2305" s="2"/>
      <c r="AF2305" s="2"/>
      <c r="AG2305" s="2"/>
      <c r="AH2305" s="2"/>
      <c r="AI2305" s="2"/>
      <c r="AJ2305" s="2"/>
      <c r="AK2305" s="2"/>
      <c r="BK2305" s="2"/>
      <c r="BL2305" s="2"/>
      <c r="BN2305" s="2"/>
      <c r="BO2305" s="2"/>
    </row>
    <row r="2306" ht="12.75" customHeight="1">
      <c r="D2306" s="2"/>
      <c r="G2306" s="2"/>
      <c r="I2306" s="2"/>
      <c r="J2306" s="2"/>
      <c r="K2306" s="2"/>
      <c r="L2306" s="2"/>
      <c r="M2306" s="2"/>
      <c r="N2306" s="2"/>
      <c r="O2306" s="2"/>
      <c r="P2306" s="2"/>
      <c r="Q2306" s="2"/>
      <c r="R2306" s="2"/>
      <c r="S2306" s="2"/>
      <c r="T2306" s="2"/>
      <c r="U2306" s="2"/>
      <c r="V2306" s="2"/>
      <c r="W2306" s="2"/>
      <c r="X2306" s="2"/>
      <c r="Y2306" s="2"/>
      <c r="AB2306" s="2"/>
      <c r="AC2306" s="2"/>
      <c r="AD2306" s="2"/>
      <c r="AE2306" s="2"/>
      <c r="AF2306" s="2"/>
      <c r="AG2306" s="2"/>
      <c r="AH2306" s="2"/>
      <c r="AI2306" s="2"/>
      <c r="AJ2306" s="2"/>
      <c r="AK2306" s="2"/>
      <c r="BK2306" s="2"/>
      <c r="BL2306" s="2"/>
      <c r="BN2306" s="2"/>
      <c r="BO2306" s="2"/>
    </row>
    <row r="2307" ht="12.75" customHeight="1">
      <c r="D2307" s="2"/>
      <c r="G2307" s="2"/>
      <c r="I2307" s="2"/>
      <c r="J2307" s="2"/>
      <c r="K2307" s="2"/>
      <c r="L2307" s="2"/>
      <c r="M2307" s="2"/>
      <c r="N2307" s="2"/>
      <c r="O2307" s="2"/>
      <c r="P2307" s="2"/>
      <c r="Q2307" s="2"/>
      <c r="R2307" s="2"/>
      <c r="S2307" s="2"/>
      <c r="T2307" s="2"/>
      <c r="U2307" s="2"/>
      <c r="V2307" s="2"/>
      <c r="W2307" s="2"/>
      <c r="X2307" s="2"/>
      <c r="Y2307" s="2"/>
      <c r="AB2307" s="2"/>
      <c r="AC2307" s="2"/>
      <c r="AD2307" s="2"/>
      <c r="AE2307" s="2"/>
      <c r="AF2307" s="2"/>
      <c r="AG2307" s="2"/>
      <c r="AH2307" s="2"/>
      <c r="AI2307" s="2"/>
      <c r="AJ2307" s="2"/>
      <c r="AK2307" s="2"/>
      <c r="BK2307" s="2"/>
      <c r="BL2307" s="2"/>
      <c r="BN2307" s="2"/>
      <c r="BO2307" s="2"/>
    </row>
    <row r="2308" ht="12.75" customHeight="1">
      <c r="D2308" s="2"/>
      <c r="G2308" s="2"/>
      <c r="I2308" s="2"/>
      <c r="J2308" s="2"/>
      <c r="K2308" s="2"/>
      <c r="L2308" s="2"/>
      <c r="M2308" s="2"/>
      <c r="N2308" s="2"/>
      <c r="O2308" s="2"/>
      <c r="P2308" s="2"/>
      <c r="Q2308" s="2"/>
      <c r="R2308" s="2"/>
      <c r="S2308" s="2"/>
      <c r="T2308" s="2"/>
      <c r="U2308" s="2"/>
      <c r="V2308" s="2"/>
      <c r="W2308" s="2"/>
      <c r="X2308" s="2"/>
      <c r="Y2308" s="2"/>
      <c r="AB2308" s="2"/>
      <c r="AC2308" s="2"/>
      <c r="AD2308" s="2"/>
      <c r="AE2308" s="2"/>
      <c r="AF2308" s="2"/>
      <c r="AG2308" s="2"/>
      <c r="AH2308" s="2"/>
      <c r="AI2308" s="2"/>
      <c r="AJ2308" s="2"/>
      <c r="AK2308" s="2"/>
      <c r="BK2308" s="2"/>
      <c r="BL2308" s="2"/>
      <c r="BN2308" s="2"/>
      <c r="BO2308" s="2"/>
    </row>
    <row r="2309" ht="12.75" customHeight="1">
      <c r="D2309" s="2"/>
      <c r="G2309" s="2"/>
      <c r="I2309" s="2"/>
      <c r="J2309" s="2"/>
      <c r="K2309" s="2"/>
      <c r="L2309" s="2"/>
      <c r="M2309" s="2"/>
      <c r="N2309" s="2"/>
      <c r="O2309" s="2"/>
      <c r="P2309" s="2"/>
      <c r="Q2309" s="2"/>
      <c r="R2309" s="2"/>
      <c r="S2309" s="2"/>
      <c r="T2309" s="2"/>
      <c r="U2309" s="2"/>
      <c r="V2309" s="2"/>
      <c r="W2309" s="2"/>
      <c r="X2309" s="2"/>
      <c r="Y2309" s="2"/>
      <c r="AB2309" s="2"/>
      <c r="AC2309" s="2"/>
      <c r="AD2309" s="2"/>
      <c r="AE2309" s="2"/>
      <c r="AF2309" s="2"/>
      <c r="AG2309" s="2"/>
      <c r="AH2309" s="2"/>
      <c r="AI2309" s="2"/>
      <c r="AJ2309" s="2"/>
      <c r="AK2309" s="2"/>
      <c r="BK2309" s="2"/>
      <c r="BL2309" s="2"/>
      <c r="BN2309" s="2"/>
      <c r="BO2309" s="2"/>
    </row>
    <row r="2310" ht="12.75" customHeight="1">
      <c r="D2310" s="2"/>
      <c r="G2310" s="2"/>
      <c r="I2310" s="2"/>
      <c r="J2310" s="2"/>
      <c r="K2310" s="2"/>
      <c r="L2310" s="2"/>
      <c r="M2310" s="2"/>
      <c r="N2310" s="2"/>
      <c r="O2310" s="2"/>
      <c r="P2310" s="2"/>
      <c r="Q2310" s="2"/>
      <c r="R2310" s="2"/>
      <c r="S2310" s="2"/>
      <c r="T2310" s="2"/>
      <c r="U2310" s="2"/>
      <c r="V2310" s="2"/>
      <c r="W2310" s="2"/>
      <c r="X2310" s="2"/>
      <c r="Y2310" s="2"/>
      <c r="AB2310" s="2"/>
      <c r="AC2310" s="2"/>
      <c r="AD2310" s="2"/>
      <c r="AE2310" s="2"/>
      <c r="AF2310" s="2"/>
      <c r="AG2310" s="2"/>
      <c r="AH2310" s="2"/>
      <c r="AI2310" s="2"/>
      <c r="AJ2310" s="2"/>
      <c r="AK2310" s="2"/>
      <c r="BK2310" s="2"/>
      <c r="BL2310" s="2"/>
      <c r="BN2310" s="2"/>
      <c r="BO2310" s="2"/>
    </row>
    <row r="2311" ht="12.75" customHeight="1">
      <c r="D2311" s="2"/>
      <c r="G2311" s="2"/>
      <c r="I2311" s="2"/>
      <c r="J2311" s="2"/>
      <c r="K2311" s="2"/>
      <c r="L2311" s="2"/>
      <c r="M2311" s="2"/>
      <c r="N2311" s="2"/>
      <c r="O2311" s="2"/>
      <c r="P2311" s="2"/>
      <c r="Q2311" s="2"/>
      <c r="R2311" s="2"/>
      <c r="S2311" s="2"/>
      <c r="T2311" s="2"/>
      <c r="U2311" s="2"/>
      <c r="V2311" s="2"/>
      <c r="W2311" s="2"/>
      <c r="X2311" s="2"/>
      <c r="Y2311" s="2"/>
      <c r="AB2311" s="2"/>
      <c r="AC2311" s="2"/>
      <c r="AD2311" s="2"/>
      <c r="AE2311" s="2"/>
      <c r="AF2311" s="2"/>
      <c r="AG2311" s="2"/>
      <c r="AH2311" s="2"/>
      <c r="AI2311" s="2"/>
      <c r="AJ2311" s="2"/>
      <c r="AK2311" s="2"/>
      <c r="BK2311" s="2"/>
      <c r="BL2311" s="2"/>
      <c r="BN2311" s="2"/>
      <c r="BO2311" s="2"/>
    </row>
    <row r="2312" ht="12.75" customHeight="1">
      <c r="D2312" s="2"/>
      <c r="G2312" s="2"/>
      <c r="I2312" s="2"/>
      <c r="J2312" s="2"/>
      <c r="K2312" s="2"/>
      <c r="L2312" s="2"/>
      <c r="M2312" s="2"/>
      <c r="N2312" s="2"/>
      <c r="O2312" s="2"/>
      <c r="P2312" s="2"/>
      <c r="Q2312" s="2"/>
      <c r="R2312" s="2"/>
      <c r="S2312" s="2"/>
      <c r="T2312" s="2"/>
      <c r="U2312" s="2"/>
      <c r="V2312" s="2"/>
      <c r="W2312" s="2"/>
      <c r="X2312" s="2"/>
      <c r="Y2312" s="2"/>
      <c r="AB2312" s="2"/>
      <c r="AC2312" s="2"/>
      <c r="AD2312" s="2"/>
      <c r="AE2312" s="2"/>
      <c r="AF2312" s="2"/>
      <c r="AG2312" s="2"/>
      <c r="AH2312" s="2"/>
      <c r="AI2312" s="2"/>
      <c r="AJ2312" s="2"/>
      <c r="AK2312" s="2"/>
      <c r="BK2312" s="2"/>
      <c r="BL2312" s="2"/>
      <c r="BN2312" s="2"/>
      <c r="BO2312" s="2"/>
    </row>
    <row r="2313" ht="12.75" customHeight="1">
      <c r="D2313" s="2"/>
      <c r="G2313" s="2"/>
      <c r="I2313" s="2"/>
      <c r="J2313" s="2"/>
      <c r="K2313" s="2"/>
      <c r="L2313" s="2"/>
      <c r="M2313" s="2"/>
      <c r="N2313" s="2"/>
      <c r="O2313" s="2"/>
      <c r="P2313" s="2"/>
      <c r="Q2313" s="2"/>
      <c r="R2313" s="2"/>
      <c r="S2313" s="2"/>
      <c r="T2313" s="2"/>
      <c r="U2313" s="2"/>
      <c r="V2313" s="2"/>
      <c r="W2313" s="2"/>
      <c r="X2313" s="2"/>
      <c r="Y2313" s="2"/>
      <c r="AB2313" s="2"/>
      <c r="AC2313" s="2"/>
      <c r="AD2313" s="2"/>
      <c r="AE2313" s="2"/>
      <c r="AF2313" s="2"/>
      <c r="AG2313" s="2"/>
      <c r="AH2313" s="2"/>
      <c r="AI2313" s="2"/>
      <c r="AJ2313" s="2"/>
      <c r="AK2313" s="2"/>
      <c r="BK2313" s="2"/>
      <c r="BL2313" s="2"/>
      <c r="BN2313" s="2"/>
      <c r="BO2313" s="2"/>
    </row>
    <row r="2314" ht="12.75" customHeight="1">
      <c r="D2314" s="2"/>
      <c r="G2314" s="2"/>
      <c r="I2314" s="2"/>
      <c r="J2314" s="2"/>
      <c r="K2314" s="2"/>
      <c r="L2314" s="2"/>
      <c r="M2314" s="2"/>
      <c r="N2314" s="2"/>
      <c r="O2314" s="2"/>
      <c r="P2314" s="2"/>
      <c r="Q2314" s="2"/>
      <c r="R2314" s="2"/>
      <c r="S2314" s="2"/>
      <c r="T2314" s="2"/>
      <c r="U2314" s="2"/>
      <c r="V2314" s="2"/>
      <c r="W2314" s="2"/>
      <c r="X2314" s="2"/>
      <c r="Y2314" s="2"/>
      <c r="AB2314" s="2"/>
      <c r="AC2314" s="2"/>
      <c r="AD2314" s="2"/>
      <c r="AE2314" s="2"/>
      <c r="AF2314" s="2"/>
      <c r="AG2314" s="2"/>
      <c r="AH2314" s="2"/>
      <c r="AI2314" s="2"/>
      <c r="AJ2314" s="2"/>
      <c r="AK2314" s="2"/>
      <c r="BK2314" s="2"/>
      <c r="BL2314" s="2"/>
      <c r="BN2314" s="2"/>
      <c r="BO2314" s="2"/>
    </row>
    <row r="2315" ht="12.75" customHeight="1">
      <c r="D2315" s="2"/>
      <c r="G2315" s="2"/>
      <c r="I2315" s="2"/>
      <c r="J2315" s="2"/>
      <c r="K2315" s="2"/>
      <c r="L2315" s="2"/>
      <c r="M2315" s="2"/>
      <c r="N2315" s="2"/>
      <c r="O2315" s="2"/>
      <c r="P2315" s="2"/>
      <c r="Q2315" s="2"/>
      <c r="R2315" s="2"/>
      <c r="S2315" s="2"/>
      <c r="T2315" s="2"/>
      <c r="U2315" s="2"/>
      <c r="V2315" s="2"/>
      <c r="W2315" s="2"/>
      <c r="X2315" s="2"/>
      <c r="Y2315" s="2"/>
      <c r="AB2315" s="2"/>
      <c r="AC2315" s="2"/>
      <c r="AD2315" s="2"/>
      <c r="AE2315" s="2"/>
      <c r="AF2315" s="2"/>
      <c r="AG2315" s="2"/>
      <c r="AH2315" s="2"/>
      <c r="AI2315" s="2"/>
      <c r="AJ2315" s="2"/>
      <c r="AK2315" s="2"/>
      <c r="BK2315" s="2"/>
      <c r="BL2315" s="2"/>
      <c r="BN2315" s="2"/>
      <c r="BO2315" s="2"/>
    </row>
    <row r="2316" ht="12.75" customHeight="1">
      <c r="D2316" s="2"/>
      <c r="G2316" s="2"/>
      <c r="I2316" s="2"/>
      <c r="J2316" s="2"/>
      <c r="K2316" s="2"/>
      <c r="L2316" s="2"/>
      <c r="M2316" s="2"/>
      <c r="N2316" s="2"/>
      <c r="O2316" s="2"/>
      <c r="P2316" s="2"/>
      <c r="Q2316" s="2"/>
      <c r="R2316" s="2"/>
      <c r="S2316" s="2"/>
      <c r="T2316" s="2"/>
      <c r="U2316" s="2"/>
      <c r="V2316" s="2"/>
      <c r="W2316" s="2"/>
      <c r="X2316" s="2"/>
      <c r="Y2316" s="2"/>
      <c r="AB2316" s="2"/>
      <c r="AC2316" s="2"/>
      <c r="AD2316" s="2"/>
      <c r="AE2316" s="2"/>
      <c r="AF2316" s="2"/>
      <c r="AG2316" s="2"/>
      <c r="AH2316" s="2"/>
      <c r="AI2316" s="2"/>
      <c r="AJ2316" s="2"/>
      <c r="AK2316" s="2"/>
      <c r="BK2316" s="2"/>
      <c r="BL2316" s="2"/>
      <c r="BN2316" s="2"/>
      <c r="BO2316" s="2"/>
    </row>
    <row r="2317" ht="12.75" customHeight="1">
      <c r="D2317" s="2"/>
      <c r="G2317" s="2"/>
      <c r="I2317" s="2"/>
      <c r="J2317" s="2"/>
      <c r="K2317" s="2"/>
      <c r="L2317" s="2"/>
      <c r="M2317" s="2"/>
      <c r="N2317" s="2"/>
      <c r="O2317" s="2"/>
      <c r="P2317" s="2"/>
      <c r="Q2317" s="2"/>
      <c r="R2317" s="2"/>
      <c r="S2317" s="2"/>
      <c r="T2317" s="2"/>
      <c r="U2317" s="2"/>
      <c r="V2317" s="2"/>
      <c r="W2317" s="2"/>
      <c r="X2317" s="2"/>
      <c r="Y2317" s="2"/>
      <c r="AB2317" s="2"/>
      <c r="AC2317" s="2"/>
      <c r="AD2317" s="2"/>
      <c r="AE2317" s="2"/>
      <c r="AF2317" s="2"/>
      <c r="AG2317" s="2"/>
      <c r="AH2317" s="2"/>
      <c r="AI2317" s="2"/>
      <c r="AJ2317" s="2"/>
      <c r="AK2317" s="2"/>
      <c r="BK2317" s="2"/>
      <c r="BL2317" s="2"/>
      <c r="BN2317" s="2"/>
      <c r="BO2317" s="2"/>
    </row>
    <row r="2318" ht="12.75" customHeight="1">
      <c r="D2318" s="2"/>
      <c r="G2318" s="2"/>
      <c r="I2318" s="2"/>
      <c r="J2318" s="2"/>
      <c r="K2318" s="2"/>
      <c r="L2318" s="2"/>
      <c r="M2318" s="2"/>
      <c r="N2318" s="2"/>
      <c r="O2318" s="2"/>
      <c r="P2318" s="2"/>
      <c r="Q2318" s="2"/>
      <c r="R2318" s="2"/>
      <c r="S2318" s="2"/>
      <c r="T2318" s="2"/>
      <c r="U2318" s="2"/>
      <c r="V2318" s="2"/>
      <c r="W2318" s="2"/>
      <c r="X2318" s="2"/>
      <c r="Y2318" s="2"/>
      <c r="AB2318" s="2"/>
      <c r="AC2318" s="2"/>
      <c r="AD2318" s="2"/>
      <c r="AE2318" s="2"/>
      <c r="AF2318" s="2"/>
      <c r="AG2318" s="2"/>
      <c r="AH2318" s="2"/>
      <c r="AI2318" s="2"/>
      <c r="AJ2318" s="2"/>
      <c r="AK2318" s="2"/>
      <c r="BK2318" s="2"/>
      <c r="BL2318" s="2"/>
      <c r="BN2318" s="2"/>
      <c r="BO2318" s="2"/>
    </row>
    <row r="2319" ht="12.75" customHeight="1">
      <c r="D2319" s="2"/>
      <c r="G2319" s="2"/>
      <c r="I2319" s="2"/>
      <c r="J2319" s="2"/>
      <c r="K2319" s="2"/>
      <c r="L2319" s="2"/>
      <c r="M2319" s="2"/>
      <c r="N2319" s="2"/>
      <c r="O2319" s="2"/>
      <c r="P2319" s="2"/>
      <c r="Q2319" s="2"/>
      <c r="R2319" s="2"/>
      <c r="S2319" s="2"/>
      <c r="T2319" s="2"/>
      <c r="U2319" s="2"/>
      <c r="V2319" s="2"/>
      <c r="W2319" s="2"/>
      <c r="X2319" s="2"/>
      <c r="Y2319" s="2"/>
      <c r="AB2319" s="2"/>
      <c r="AC2319" s="2"/>
      <c r="AD2319" s="2"/>
      <c r="AE2319" s="2"/>
      <c r="AF2319" s="2"/>
      <c r="AG2319" s="2"/>
      <c r="AH2319" s="2"/>
      <c r="AI2319" s="2"/>
      <c r="AJ2319" s="2"/>
      <c r="AK2319" s="2"/>
      <c r="BK2319" s="2"/>
      <c r="BL2319" s="2"/>
      <c r="BN2319" s="2"/>
      <c r="BO2319" s="2"/>
    </row>
    <row r="2320" ht="12.75" customHeight="1">
      <c r="D2320" s="2"/>
      <c r="G2320" s="2"/>
      <c r="I2320" s="2"/>
      <c r="J2320" s="2"/>
      <c r="K2320" s="2"/>
      <c r="L2320" s="2"/>
      <c r="M2320" s="2"/>
      <c r="N2320" s="2"/>
      <c r="O2320" s="2"/>
      <c r="P2320" s="2"/>
      <c r="Q2320" s="2"/>
      <c r="R2320" s="2"/>
      <c r="S2320" s="2"/>
      <c r="T2320" s="2"/>
      <c r="U2320" s="2"/>
      <c r="V2320" s="2"/>
      <c r="W2320" s="2"/>
      <c r="X2320" s="2"/>
      <c r="Y2320" s="2"/>
      <c r="AB2320" s="2"/>
      <c r="AC2320" s="2"/>
      <c r="AD2320" s="2"/>
      <c r="AE2320" s="2"/>
      <c r="AF2320" s="2"/>
      <c r="AG2320" s="2"/>
      <c r="AH2320" s="2"/>
      <c r="AI2320" s="2"/>
      <c r="AJ2320" s="2"/>
      <c r="AK2320" s="2"/>
      <c r="BK2320" s="2"/>
      <c r="BL2320" s="2"/>
      <c r="BN2320" s="2"/>
      <c r="BO2320" s="2"/>
    </row>
    <row r="2321" ht="12.75" customHeight="1">
      <c r="D2321" s="2"/>
      <c r="G2321" s="2"/>
      <c r="I2321" s="2"/>
      <c r="J2321" s="2"/>
      <c r="K2321" s="2"/>
      <c r="L2321" s="2"/>
      <c r="M2321" s="2"/>
      <c r="N2321" s="2"/>
      <c r="O2321" s="2"/>
      <c r="P2321" s="2"/>
      <c r="Q2321" s="2"/>
      <c r="R2321" s="2"/>
      <c r="S2321" s="2"/>
      <c r="T2321" s="2"/>
      <c r="U2321" s="2"/>
      <c r="V2321" s="2"/>
      <c r="W2321" s="2"/>
      <c r="X2321" s="2"/>
      <c r="Y2321" s="2"/>
      <c r="AB2321" s="2"/>
      <c r="AC2321" s="2"/>
      <c r="AD2321" s="2"/>
      <c r="AE2321" s="2"/>
      <c r="AF2321" s="2"/>
      <c r="AG2321" s="2"/>
      <c r="AH2321" s="2"/>
      <c r="AI2321" s="2"/>
      <c r="AJ2321" s="2"/>
      <c r="AK2321" s="2"/>
      <c r="BK2321" s="2"/>
      <c r="BL2321" s="2"/>
      <c r="BN2321" s="2"/>
      <c r="BO2321" s="2"/>
    </row>
    <row r="2322" ht="12.75" customHeight="1">
      <c r="D2322" s="2"/>
      <c r="G2322" s="2"/>
      <c r="I2322" s="2"/>
      <c r="J2322" s="2"/>
      <c r="K2322" s="2"/>
      <c r="L2322" s="2"/>
      <c r="M2322" s="2"/>
      <c r="N2322" s="2"/>
      <c r="O2322" s="2"/>
      <c r="P2322" s="2"/>
      <c r="Q2322" s="2"/>
      <c r="R2322" s="2"/>
      <c r="S2322" s="2"/>
      <c r="T2322" s="2"/>
      <c r="U2322" s="2"/>
      <c r="V2322" s="2"/>
      <c r="W2322" s="2"/>
      <c r="X2322" s="2"/>
      <c r="Y2322" s="2"/>
      <c r="AB2322" s="2"/>
      <c r="AC2322" s="2"/>
      <c r="AD2322" s="2"/>
      <c r="AE2322" s="2"/>
      <c r="AF2322" s="2"/>
      <c r="AG2322" s="2"/>
      <c r="AH2322" s="2"/>
      <c r="AI2322" s="2"/>
      <c r="AJ2322" s="2"/>
      <c r="AK2322" s="2"/>
      <c r="BK2322" s="2"/>
      <c r="BL2322" s="2"/>
      <c r="BN2322" s="2"/>
      <c r="BO2322" s="2"/>
    </row>
    <row r="2323" ht="12.75" customHeight="1">
      <c r="D2323" s="2"/>
      <c r="G2323" s="2"/>
      <c r="I2323" s="2"/>
      <c r="J2323" s="2"/>
      <c r="K2323" s="2"/>
      <c r="L2323" s="2"/>
      <c r="M2323" s="2"/>
      <c r="N2323" s="2"/>
      <c r="O2323" s="2"/>
      <c r="P2323" s="2"/>
      <c r="Q2323" s="2"/>
      <c r="R2323" s="2"/>
      <c r="S2323" s="2"/>
      <c r="T2323" s="2"/>
      <c r="U2323" s="2"/>
      <c r="V2323" s="2"/>
      <c r="W2323" s="2"/>
      <c r="X2323" s="2"/>
      <c r="Y2323" s="2"/>
      <c r="AB2323" s="2"/>
      <c r="AC2323" s="2"/>
      <c r="AD2323" s="2"/>
      <c r="AE2323" s="2"/>
      <c r="AF2323" s="2"/>
      <c r="AG2323" s="2"/>
      <c r="AH2323" s="2"/>
      <c r="AI2323" s="2"/>
      <c r="AJ2323" s="2"/>
      <c r="AK2323" s="2"/>
      <c r="BK2323" s="2"/>
      <c r="BL2323" s="2"/>
      <c r="BN2323" s="2"/>
      <c r="BO2323" s="2"/>
    </row>
    <row r="2324" ht="12.75" customHeight="1">
      <c r="D2324" s="2"/>
      <c r="G2324" s="2"/>
      <c r="I2324" s="2"/>
      <c r="J2324" s="2"/>
      <c r="K2324" s="2"/>
      <c r="L2324" s="2"/>
      <c r="M2324" s="2"/>
      <c r="N2324" s="2"/>
      <c r="O2324" s="2"/>
      <c r="P2324" s="2"/>
      <c r="Q2324" s="2"/>
      <c r="R2324" s="2"/>
      <c r="S2324" s="2"/>
      <c r="T2324" s="2"/>
      <c r="U2324" s="2"/>
      <c r="V2324" s="2"/>
      <c r="W2324" s="2"/>
      <c r="X2324" s="2"/>
      <c r="Y2324" s="2"/>
      <c r="AB2324" s="2"/>
      <c r="AC2324" s="2"/>
      <c r="AD2324" s="2"/>
      <c r="AE2324" s="2"/>
      <c r="AF2324" s="2"/>
      <c r="AG2324" s="2"/>
      <c r="AH2324" s="2"/>
      <c r="AI2324" s="2"/>
      <c r="AJ2324" s="2"/>
      <c r="AK2324" s="2"/>
      <c r="BK2324" s="2"/>
      <c r="BL2324" s="2"/>
      <c r="BN2324" s="2"/>
      <c r="BO2324" s="2"/>
    </row>
    <row r="2325" ht="12.75" customHeight="1">
      <c r="D2325" s="2"/>
      <c r="G2325" s="2"/>
      <c r="I2325" s="2"/>
      <c r="J2325" s="2"/>
      <c r="K2325" s="2"/>
      <c r="L2325" s="2"/>
      <c r="M2325" s="2"/>
      <c r="N2325" s="2"/>
      <c r="O2325" s="2"/>
      <c r="P2325" s="2"/>
      <c r="Q2325" s="2"/>
      <c r="R2325" s="2"/>
      <c r="S2325" s="2"/>
      <c r="T2325" s="2"/>
      <c r="U2325" s="2"/>
      <c r="V2325" s="2"/>
      <c r="W2325" s="2"/>
      <c r="X2325" s="2"/>
      <c r="Y2325" s="2"/>
      <c r="AB2325" s="2"/>
      <c r="AC2325" s="2"/>
      <c r="AD2325" s="2"/>
      <c r="AE2325" s="2"/>
      <c r="AF2325" s="2"/>
      <c r="AG2325" s="2"/>
      <c r="AH2325" s="2"/>
      <c r="AI2325" s="2"/>
      <c r="AJ2325" s="2"/>
      <c r="AK2325" s="2"/>
      <c r="BK2325" s="2"/>
      <c r="BL2325" s="2"/>
      <c r="BN2325" s="2"/>
      <c r="BO2325" s="2"/>
    </row>
    <row r="2326" ht="12.75" customHeight="1">
      <c r="D2326" s="2"/>
      <c r="G2326" s="2"/>
      <c r="I2326" s="2"/>
      <c r="J2326" s="2"/>
      <c r="K2326" s="2"/>
      <c r="L2326" s="2"/>
      <c r="M2326" s="2"/>
      <c r="N2326" s="2"/>
      <c r="O2326" s="2"/>
      <c r="P2326" s="2"/>
      <c r="Q2326" s="2"/>
      <c r="R2326" s="2"/>
      <c r="S2326" s="2"/>
      <c r="T2326" s="2"/>
      <c r="U2326" s="2"/>
      <c r="V2326" s="2"/>
      <c r="W2326" s="2"/>
      <c r="X2326" s="2"/>
      <c r="Y2326" s="2"/>
      <c r="AB2326" s="2"/>
      <c r="AC2326" s="2"/>
      <c r="AD2326" s="2"/>
      <c r="AE2326" s="2"/>
      <c r="AF2326" s="2"/>
      <c r="AG2326" s="2"/>
      <c r="AH2326" s="2"/>
      <c r="AI2326" s="2"/>
      <c r="AJ2326" s="2"/>
      <c r="AK2326" s="2"/>
      <c r="BK2326" s="2"/>
      <c r="BL2326" s="2"/>
      <c r="BN2326" s="2"/>
      <c r="BO2326" s="2"/>
    </row>
    <row r="2327" ht="12.75" customHeight="1">
      <c r="D2327" s="2"/>
      <c r="G2327" s="2"/>
      <c r="I2327" s="2"/>
      <c r="J2327" s="2"/>
      <c r="K2327" s="2"/>
      <c r="L2327" s="2"/>
      <c r="M2327" s="2"/>
      <c r="N2327" s="2"/>
      <c r="O2327" s="2"/>
      <c r="P2327" s="2"/>
      <c r="Q2327" s="2"/>
      <c r="R2327" s="2"/>
      <c r="S2327" s="2"/>
      <c r="T2327" s="2"/>
      <c r="U2327" s="2"/>
      <c r="V2327" s="2"/>
      <c r="W2327" s="2"/>
      <c r="X2327" s="2"/>
      <c r="Y2327" s="2"/>
      <c r="AB2327" s="2"/>
      <c r="AC2327" s="2"/>
      <c r="AD2327" s="2"/>
      <c r="AE2327" s="2"/>
      <c r="AF2327" s="2"/>
      <c r="AG2327" s="2"/>
      <c r="AH2327" s="2"/>
      <c r="AI2327" s="2"/>
      <c r="AJ2327" s="2"/>
      <c r="AK2327" s="2"/>
      <c r="BK2327" s="2"/>
      <c r="BL2327" s="2"/>
      <c r="BN2327" s="2"/>
      <c r="BO2327" s="2"/>
    </row>
    <row r="2328" ht="12.75" customHeight="1">
      <c r="D2328" s="2"/>
      <c r="G2328" s="2"/>
      <c r="I2328" s="2"/>
      <c r="J2328" s="2"/>
      <c r="K2328" s="2"/>
      <c r="L2328" s="2"/>
      <c r="M2328" s="2"/>
      <c r="N2328" s="2"/>
      <c r="O2328" s="2"/>
      <c r="P2328" s="2"/>
      <c r="Q2328" s="2"/>
      <c r="R2328" s="2"/>
      <c r="S2328" s="2"/>
      <c r="T2328" s="2"/>
      <c r="U2328" s="2"/>
      <c r="V2328" s="2"/>
      <c r="W2328" s="2"/>
      <c r="X2328" s="2"/>
      <c r="Y2328" s="2"/>
      <c r="AB2328" s="2"/>
      <c r="AC2328" s="2"/>
      <c r="AD2328" s="2"/>
      <c r="AE2328" s="2"/>
      <c r="AF2328" s="2"/>
      <c r="AG2328" s="2"/>
      <c r="AH2328" s="2"/>
      <c r="AI2328" s="2"/>
      <c r="AJ2328" s="2"/>
      <c r="AK2328" s="2"/>
      <c r="BK2328" s="2"/>
      <c r="BL2328" s="2"/>
      <c r="BN2328" s="2"/>
      <c r="BO2328" s="2"/>
    </row>
    <row r="2329" ht="12.75" customHeight="1">
      <c r="D2329" s="2"/>
      <c r="G2329" s="2"/>
      <c r="I2329" s="2"/>
      <c r="J2329" s="2"/>
      <c r="K2329" s="2"/>
      <c r="L2329" s="2"/>
      <c r="M2329" s="2"/>
      <c r="N2329" s="2"/>
      <c r="O2329" s="2"/>
      <c r="P2329" s="2"/>
      <c r="Q2329" s="2"/>
      <c r="R2329" s="2"/>
      <c r="S2329" s="2"/>
      <c r="T2329" s="2"/>
      <c r="U2329" s="2"/>
      <c r="V2329" s="2"/>
      <c r="W2329" s="2"/>
      <c r="X2329" s="2"/>
      <c r="Y2329" s="2"/>
      <c r="AB2329" s="2"/>
      <c r="AC2329" s="2"/>
      <c r="AD2329" s="2"/>
      <c r="AE2329" s="2"/>
      <c r="AF2329" s="2"/>
      <c r="AG2329" s="2"/>
      <c r="AH2329" s="2"/>
      <c r="AI2329" s="2"/>
      <c r="AJ2329" s="2"/>
      <c r="AK2329" s="2"/>
      <c r="BK2329" s="2"/>
      <c r="BL2329" s="2"/>
      <c r="BN2329" s="2"/>
      <c r="BO2329" s="2"/>
    </row>
    <row r="2330" ht="12.75" customHeight="1">
      <c r="D2330" s="2"/>
      <c r="G2330" s="2"/>
      <c r="I2330" s="2"/>
      <c r="J2330" s="2"/>
      <c r="K2330" s="2"/>
      <c r="L2330" s="2"/>
      <c r="M2330" s="2"/>
      <c r="N2330" s="2"/>
      <c r="O2330" s="2"/>
      <c r="P2330" s="2"/>
      <c r="Q2330" s="2"/>
      <c r="R2330" s="2"/>
      <c r="S2330" s="2"/>
      <c r="T2330" s="2"/>
      <c r="U2330" s="2"/>
      <c r="V2330" s="2"/>
      <c r="W2330" s="2"/>
      <c r="X2330" s="2"/>
      <c r="Y2330" s="2"/>
      <c r="AB2330" s="2"/>
      <c r="AC2330" s="2"/>
      <c r="AD2330" s="2"/>
      <c r="AE2330" s="2"/>
      <c r="AF2330" s="2"/>
      <c r="AG2330" s="2"/>
      <c r="AH2330" s="2"/>
      <c r="AI2330" s="2"/>
      <c r="AJ2330" s="2"/>
      <c r="AK2330" s="2"/>
      <c r="BK2330" s="2"/>
      <c r="BL2330" s="2"/>
      <c r="BN2330" s="2"/>
      <c r="BO2330" s="2"/>
    </row>
    <row r="2331" ht="12.75" customHeight="1">
      <c r="D2331" s="2"/>
      <c r="G2331" s="2"/>
      <c r="I2331" s="2"/>
      <c r="J2331" s="2"/>
      <c r="K2331" s="2"/>
      <c r="L2331" s="2"/>
      <c r="M2331" s="2"/>
      <c r="N2331" s="2"/>
      <c r="O2331" s="2"/>
      <c r="P2331" s="2"/>
      <c r="Q2331" s="2"/>
      <c r="R2331" s="2"/>
      <c r="S2331" s="2"/>
      <c r="T2331" s="2"/>
      <c r="U2331" s="2"/>
      <c r="V2331" s="2"/>
      <c r="W2331" s="2"/>
      <c r="X2331" s="2"/>
      <c r="Y2331" s="2"/>
      <c r="AB2331" s="2"/>
      <c r="AC2331" s="2"/>
      <c r="AD2331" s="2"/>
      <c r="AE2331" s="2"/>
      <c r="AF2331" s="2"/>
      <c r="AG2331" s="2"/>
      <c r="AH2331" s="2"/>
      <c r="AI2331" s="2"/>
      <c r="AJ2331" s="2"/>
      <c r="AK2331" s="2"/>
      <c r="BK2331" s="2"/>
      <c r="BL2331" s="2"/>
      <c r="BN2331" s="2"/>
      <c r="BO2331" s="2"/>
    </row>
    <row r="2332" ht="12.75" customHeight="1">
      <c r="D2332" s="2"/>
      <c r="G2332" s="2"/>
      <c r="I2332" s="2"/>
      <c r="J2332" s="2"/>
      <c r="K2332" s="2"/>
      <c r="L2332" s="2"/>
      <c r="M2332" s="2"/>
      <c r="N2332" s="2"/>
      <c r="O2332" s="2"/>
      <c r="P2332" s="2"/>
      <c r="Q2332" s="2"/>
      <c r="R2332" s="2"/>
      <c r="S2332" s="2"/>
      <c r="T2332" s="2"/>
      <c r="U2332" s="2"/>
      <c r="V2332" s="2"/>
      <c r="W2332" s="2"/>
      <c r="X2332" s="2"/>
      <c r="Y2332" s="2"/>
      <c r="AB2332" s="2"/>
      <c r="AC2332" s="2"/>
      <c r="AD2332" s="2"/>
      <c r="AE2332" s="2"/>
      <c r="AF2332" s="2"/>
      <c r="AG2332" s="2"/>
      <c r="AH2332" s="2"/>
      <c r="AI2332" s="2"/>
      <c r="AJ2332" s="2"/>
      <c r="AK2332" s="2"/>
      <c r="BK2332" s="2"/>
      <c r="BL2332" s="2"/>
      <c r="BN2332" s="2"/>
      <c r="BO2332" s="2"/>
    </row>
    <row r="2333" ht="12.75" customHeight="1">
      <c r="D2333" s="2"/>
      <c r="G2333" s="2"/>
      <c r="I2333" s="2"/>
      <c r="J2333" s="2"/>
      <c r="K2333" s="2"/>
      <c r="L2333" s="2"/>
      <c r="M2333" s="2"/>
      <c r="N2333" s="2"/>
      <c r="O2333" s="2"/>
      <c r="P2333" s="2"/>
      <c r="Q2333" s="2"/>
      <c r="R2333" s="2"/>
      <c r="S2333" s="2"/>
      <c r="T2333" s="2"/>
      <c r="U2333" s="2"/>
      <c r="V2333" s="2"/>
      <c r="W2333" s="2"/>
      <c r="X2333" s="2"/>
      <c r="Y2333" s="2"/>
      <c r="AB2333" s="2"/>
      <c r="AC2333" s="2"/>
      <c r="AD2333" s="2"/>
      <c r="AE2333" s="2"/>
      <c r="AF2333" s="2"/>
      <c r="AG2333" s="2"/>
      <c r="AH2333" s="2"/>
      <c r="AI2333" s="2"/>
      <c r="AJ2333" s="2"/>
      <c r="AK2333" s="2"/>
      <c r="BK2333" s="2"/>
      <c r="BL2333" s="2"/>
      <c r="BN2333" s="2"/>
      <c r="BO2333" s="2"/>
    </row>
    <row r="2334" ht="12.75" customHeight="1">
      <c r="D2334" s="2"/>
      <c r="G2334" s="2"/>
      <c r="I2334" s="2"/>
      <c r="J2334" s="2"/>
      <c r="K2334" s="2"/>
      <c r="L2334" s="2"/>
      <c r="M2334" s="2"/>
      <c r="N2334" s="2"/>
      <c r="O2334" s="2"/>
      <c r="P2334" s="2"/>
      <c r="Q2334" s="2"/>
      <c r="R2334" s="2"/>
      <c r="S2334" s="2"/>
      <c r="T2334" s="2"/>
      <c r="U2334" s="2"/>
      <c r="V2334" s="2"/>
      <c r="W2334" s="2"/>
      <c r="X2334" s="2"/>
      <c r="Y2334" s="2"/>
      <c r="AB2334" s="2"/>
      <c r="AC2334" s="2"/>
      <c r="AD2334" s="2"/>
      <c r="AE2334" s="2"/>
      <c r="AF2334" s="2"/>
      <c r="AG2334" s="2"/>
      <c r="AH2334" s="2"/>
      <c r="AI2334" s="2"/>
      <c r="AJ2334" s="2"/>
      <c r="AK2334" s="2"/>
      <c r="BK2334" s="2"/>
      <c r="BL2334" s="2"/>
      <c r="BN2334" s="2"/>
      <c r="BO2334" s="2"/>
    </row>
    <row r="2335" ht="12.75" customHeight="1">
      <c r="D2335" s="2"/>
      <c r="G2335" s="2"/>
      <c r="I2335" s="2"/>
      <c r="J2335" s="2"/>
      <c r="K2335" s="2"/>
      <c r="L2335" s="2"/>
      <c r="M2335" s="2"/>
      <c r="N2335" s="2"/>
      <c r="O2335" s="2"/>
      <c r="P2335" s="2"/>
      <c r="Q2335" s="2"/>
      <c r="R2335" s="2"/>
      <c r="S2335" s="2"/>
      <c r="T2335" s="2"/>
      <c r="U2335" s="2"/>
      <c r="V2335" s="2"/>
      <c r="W2335" s="2"/>
      <c r="X2335" s="2"/>
      <c r="Y2335" s="2"/>
      <c r="AB2335" s="2"/>
      <c r="AC2335" s="2"/>
      <c r="AD2335" s="2"/>
      <c r="AE2335" s="2"/>
      <c r="AF2335" s="2"/>
      <c r="AG2335" s="2"/>
      <c r="AH2335" s="2"/>
      <c r="AI2335" s="2"/>
      <c r="AJ2335" s="2"/>
      <c r="AK2335" s="2"/>
      <c r="BK2335" s="2"/>
      <c r="BL2335" s="2"/>
      <c r="BN2335" s="2"/>
      <c r="BO2335" s="2"/>
    </row>
    <row r="2336" ht="12.75" customHeight="1">
      <c r="D2336" s="2"/>
      <c r="G2336" s="2"/>
      <c r="I2336" s="2"/>
      <c r="J2336" s="2"/>
      <c r="K2336" s="2"/>
      <c r="L2336" s="2"/>
      <c r="M2336" s="2"/>
      <c r="N2336" s="2"/>
      <c r="O2336" s="2"/>
      <c r="P2336" s="2"/>
      <c r="Q2336" s="2"/>
      <c r="R2336" s="2"/>
      <c r="S2336" s="2"/>
      <c r="T2336" s="2"/>
      <c r="U2336" s="2"/>
      <c r="V2336" s="2"/>
      <c r="W2336" s="2"/>
      <c r="X2336" s="2"/>
      <c r="Y2336" s="2"/>
      <c r="AB2336" s="2"/>
      <c r="AC2336" s="2"/>
      <c r="AD2336" s="2"/>
      <c r="AE2336" s="2"/>
      <c r="AF2336" s="2"/>
      <c r="AG2336" s="2"/>
      <c r="AH2336" s="2"/>
      <c r="AI2336" s="2"/>
      <c r="AJ2336" s="2"/>
      <c r="AK2336" s="2"/>
      <c r="BK2336" s="2"/>
      <c r="BL2336" s="2"/>
      <c r="BN2336" s="2"/>
      <c r="BO2336" s="2"/>
    </row>
    <row r="2337" ht="12.75" customHeight="1">
      <c r="D2337" s="2"/>
      <c r="G2337" s="2"/>
      <c r="I2337" s="2"/>
      <c r="J2337" s="2"/>
      <c r="K2337" s="2"/>
      <c r="L2337" s="2"/>
      <c r="M2337" s="2"/>
      <c r="N2337" s="2"/>
      <c r="O2337" s="2"/>
      <c r="P2337" s="2"/>
      <c r="Q2337" s="2"/>
      <c r="R2337" s="2"/>
      <c r="S2337" s="2"/>
      <c r="T2337" s="2"/>
      <c r="U2337" s="2"/>
      <c r="V2337" s="2"/>
      <c r="W2337" s="2"/>
      <c r="X2337" s="2"/>
      <c r="Y2337" s="2"/>
      <c r="AB2337" s="2"/>
      <c r="AC2337" s="2"/>
      <c r="AD2337" s="2"/>
      <c r="AE2337" s="2"/>
      <c r="AF2337" s="2"/>
      <c r="AG2337" s="2"/>
      <c r="AH2337" s="2"/>
      <c r="AI2337" s="2"/>
      <c r="AJ2337" s="2"/>
      <c r="AK2337" s="2"/>
      <c r="BK2337" s="2"/>
      <c r="BL2337" s="2"/>
      <c r="BN2337" s="2"/>
      <c r="BO2337" s="2"/>
    </row>
    <row r="2338" ht="12.75" customHeight="1">
      <c r="D2338" s="2"/>
      <c r="G2338" s="2"/>
      <c r="I2338" s="2"/>
      <c r="J2338" s="2"/>
      <c r="K2338" s="2"/>
      <c r="L2338" s="2"/>
      <c r="M2338" s="2"/>
      <c r="N2338" s="2"/>
      <c r="O2338" s="2"/>
      <c r="P2338" s="2"/>
      <c r="Q2338" s="2"/>
      <c r="R2338" s="2"/>
      <c r="S2338" s="2"/>
      <c r="T2338" s="2"/>
      <c r="U2338" s="2"/>
      <c r="V2338" s="2"/>
      <c r="W2338" s="2"/>
      <c r="X2338" s="2"/>
      <c r="Y2338" s="2"/>
      <c r="AB2338" s="2"/>
      <c r="AC2338" s="2"/>
      <c r="AD2338" s="2"/>
      <c r="AE2338" s="2"/>
      <c r="AF2338" s="2"/>
      <c r="AG2338" s="2"/>
      <c r="AH2338" s="2"/>
      <c r="AI2338" s="2"/>
      <c r="AJ2338" s="2"/>
      <c r="AK2338" s="2"/>
      <c r="BK2338" s="2"/>
      <c r="BL2338" s="2"/>
      <c r="BN2338" s="2"/>
      <c r="BO2338" s="2"/>
    </row>
    <row r="2339" ht="12.75" customHeight="1">
      <c r="D2339" s="2"/>
      <c r="G2339" s="2"/>
      <c r="I2339" s="2"/>
      <c r="J2339" s="2"/>
      <c r="K2339" s="2"/>
      <c r="L2339" s="2"/>
      <c r="M2339" s="2"/>
      <c r="N2339" s="2"/>
      <c r="O2339" s="2"/>
      <c r="P2339" s="2"/>
      <c r="Q2339" s="2"/>
      <c r="R2339" s="2"/>
      <c r="S2339" s="2"/>
      <c r="T2339" s="2"/>
      <c r="U2339" s="2"/>
      <c r="V2339" s="2"/>
      <c r="W2339" s="2"/>
      <c r="X2339" s="2"/>
      <c r="Y2339" s="2"/>
      <c r="AB2339" s="2"/>
      <c r="AC2339" s="2"/>
      <c r="AD2339" s="2"/>
      <c r="AE2339" s="2"/>
      <c r="AF2339" s="2"/>
      <c r="AG2339" s="2"/>
      <c r="AH2339" s="2"/>
      <c r="AI2339" s="2"/>
      <c r="AJ2339" s="2"/>
      <c r="AK2339" s="2"/>
      <c r="BK2339" s="2"/>
      <c r="BL2339" s="2"/>
      <c r="BN2339" s="2"/>
      <c r="BO2339" s="2"/>
    </row>
    <row r="2340" ht="12.75" customHeight="1">
      <c r="D2340" s="2"/>
      <c r="G2340" s="2"/>
      <c r="I2340" s="2"/>
      <c r="J2340" s="2"/>
      <c r="K2340" s="2"/>
      <c r="L2340" s="2"/>
      <c r="M2340" s="2"/>
      <c r="N2340" s="2"/>
      <c r="O2340" s="2"/>
      <c r="P2340" s="2"/>
      <c r="Q2340" s="2"/>
      <c r="R2340" s="2"/>
      <c r="S2340" s="2"/>
      <c r="T2340" s="2"/>
      <c r="U2340" s="2"/>
      <c r="V2340" s="2"/>
      <c r="W2340" s="2"/>
      <c r="X2340" s="2"/>
      <c r="Y2340" s="2"/>
      <c r="AB2340" s="2"/>
      <c r="AC2340" s="2"/>
      <c r="AD2340" s="2"/>
      <c r="AE2340" s="2"/>
      <c r="AF2340" s="2"/>
      <c r="AG2340" s="2"/>
      <c r="AH2340" s="2"/>
      <c r="AI2340" s="2"/>
      <c r="AJ2340" s="2"/>
      <c r="AK2340" s="2"/>
      <c r="BK2340" s="2"/>
      <c r="BL2340" s="2"/>
      <c r="BN2340" s="2"/>
      <c r="BO2340" s="2"/>
    </row>
    <row r="2341" ht="12.75" customHeight="1">
      <c r="D2341" s="2"/>
      <c r="G2341" s="2"/>
      <c r="I2341" s="2"/>
      <c r="J2341" s="2"/>
      <c r="K2341" s="2"/>
      <c r="L2341" s="2"/>
      <c r="M2341" s="2"/>
      <c r="N2341" s="2"/>
      <c r="O2341" s="2"/>
      <c r="P2341" s="2"/>
      <c r="Q2341" s="2"/>
      <c r="R2341" s="2"/>
      <c r="S2341" s="2"/>
      <c r="T2341" s="2"/>
      <c r="U2341" s="2"/>
      <c r="V2341" s="2"/>
      <c r="W2341" s="2"/>
      <c r="X2341" s="2"/>
      <c r="Y2341" s="2"/>
      <c r="AB2341" s="2"/>
      <c r="AC2341" s="2"/>
      <c r="AD2341" s="2"/>
      <c r="AE2341" s="2"/>
      <c r="AF2341" s="2"/>
      <c r="AG2341" s="2"/>
      <c r="AH2341" s="2"/>
      <c r="AI2341" s="2"/>
      <c r="AJ2341" s="2"/>
      <c r="AK2341" s="2"/>
      <c r="BK2341" s="2"/>
      <c r="BL2341" s="2"/>
      <c r="BN2341" s="2"/>
      <c r="BO2341" s="2"/>
    </row>
    <row r="2342" ht="12.75" customHeight="1">
      <c r="D2342" s="2"/>
      <c r="G2342" s="2"/>
      <c r="I2342" s="2"/>
      <c r="J2342" s="2"/>
      <c r="K2342" s="2"/>
      <c r="L2342" s="2"/>
      <c r="M2342" s="2"/>
      <c r="N2342" s="2"/>
      <c r="O2342" s="2"/>
      <c r="P2342" s="2"/>
      <c r="Q2342" s="2"/>
      <c r="R2342" s="2"/>
      <c r="S2342" s="2"/>
      <c r="T2342" s="2"/>
      <c r="U2342" s="2"/>
      <c r="V2342" s="2"/>
      <c r="W2342" s="2"/>
      <c r="X2342" s="2"/>
      <c r="Y2342" s="2"/>
      <c r="AB2342" s="2"/>
      <c r="AC2342" s="2"/>
      <c r="AD2342" s="2"/>
      <c r="AE2342" s="2"/>
      <c r="AF2342" s="2"/>
      <c r="AG2342" s="2"/>
      <c r="AH2342" s="2"/>
      <c r="AI2342" s="2"/>
      <c r="AJ2342" s="2"/>
      <c r="AK2342" s="2"/>
      <c r="BK2342" s="2"/>
      <c r="BL2342" s="2"/>
      <c r="BN2342" s="2"/>
      <c r="BO2342" s="2"/>
    </row>
    <row r="2343" ht="12.75" customHeight="1">
      <c r="D2343" s="2"/>
      <c r="G2343" s="2"/>
      <c r="I2343" s="2"/>
      <c r="J2343" s="2"/>
      <c r="K2343" s="2"/>
      <c r="L2343" s="2"/>
      <c r="M2343" s="2"/>
      <c r="N2343" s="2"/>
      <c r="O2343" s="2"/>
      <c r="P2343" s="2"/>
      <c r="Q2343" s="2"/>
      <c r="R2343" s="2"/>
      <c r="S2343" s="2"/>
      <c r="T2343" s="2"/>
      <c r="U2343" s="2"/>
      <c r="V2343" s="2"/>
      <c r="W2343" s="2"/>
      <c r="X2343" s="2"/>
      <c r="Y2343" s="2"/>
      <c r="AB2343" s="2"/>
      <c r="AC2343" s="2"/>
      <c r="AD2343" s="2"/>
      <c r="AE2343" s="2"/>
      <c r="AF2343" s="2"/>
      <c r="AG2343" s="2"/>
      <c r="AH2343" s="2"/>
      <c r="AI2343" s="2"/>
      <c r="AJ2343" s="2"/>
      <c r="AK2343" s="2"/>
      <c r="BK2343" s="2"/>
      <c r="BL2343" s="2"/>
      <c r="BN2343" s="2"/>
      <c r="BO2343" s="2"/>
    </row>
    <row r="2344" ht="12.75" customHeight="1">
      <c r="D2344" s="2"/>
      <c r="G2344" s="2"/>
      <c r="I2344" s="2"/>
      <c r="J2344" s="2"/>
      <c r="K2344" s="2"/>
      <c r="L2344" s="2"/>
      <c r="M2344" s="2"/>
      <c r="N2344" s="2"/>
      <c r="O2344" s="2"/>
      <c r="P2344" s="2"/>
      <c r="Q2344" s="2"/>
      <c r="R2344" s="2"/>
      <c r="S2344" s="2"/>
      <c r="T2344" s="2"/>
      <c r="U2344" s="2"/>
      <c r="V2344" s="2"/>
      <c r="W2344" s="2"/>
      <c r="X2344" s="2"/>
      <c r="Y2344" s="2"/>
      <c r="AB2344" s="2"/>
      <c r="AC2344" s="2"/>
      <c r="AD2344" s="2"/>
      <c r="AE2344" s="2"/>
      <c r="AF2344" s="2"/>
      <c r="AG2344" s="2"/>
      <c r="AH2344" s="2"/>
      <c r="AI2344" s="2"/>
      <c r="AJ2344" s="2"/>
      <c r="AK2344" s="2"/>
      <c r="BK2344" s="2"/>
      <c r="BL2344" s="2"/>
      <c r="BN2344" s="2"/>
      <c r="BO2344" s="2"/>
    </row>
    <row r="2345" ht="12.75" customHeight="1">
      <c r="D2345" s="2"/>
      <c r="G2345" s="2"/>
      <c r="I2345" s="2"/>
      <c r="J2345" s="2"/>
      <c r="K2345" s="2"/>
      <c r="L2345" s="2"/>
      <c r="M2345" s="2"/>
      <c r="N2345" s="2"/>
      <c r="O2345" s="2"/>
      <c r="P2345" s="2"/>
      <c r="Q2345" s="2"/>
      <c r="R2345" s="2"/>
      <c r="S2345" s="2"/>
      <c r="T2345" s="2"/>
      <c r="U2345" s="2"/>
      <c r="V2345" s="2"/>
      <c r="W2345" s="2"/>
      <c r="X2345" s="2"/>
      <c r="Y2345" s="2"/>
      <c r="AB2345" s="2"/>
      <c r="AC2345" s="2"/>
      <c r="AD2345" s="2"/>
      <c r="AE2345" s="2"/>
      <c r="AF2345" s="2"/>
      <c r="AG2345" s="2"/>
      <c r="AH2345" s="2"/>
      <c r="AI2345" s="2"/>
      <c r="AJ2345" s="2"/>
      <c r="AK2345" s="2"/>
      <c r="BK2345" s="2"/>
      <c r="BL2345" s="2"/>
      <c r="BN2345" s="2"/>
      <c r="BO2345" s="2"/>
    </row>
    <row r="2346" ht="12.75" customHeight="1">
      <c r="D2346" s="2"/>
      <c r="G2346" s="2"/>
      <c r="I2346" s="2"/>
      <c r="J2346" s="2"/>
      <c r="K2346" s="2"/>
      <c r="L2346" s="2"/>
      <c r="M2346" s="2"/>
      <c r="N2346" s="2"/>
      <c r="O2346" s="2"/>
      <c r="P2346" s="2"/>
      <c r="Q2346" s="2"/>
      <c r="R2346" s="2"/>
      <c r="S2346" s="2"/>
      <c r="T2346" s="2"/>
      <c r="U2346" s="2"/>
      <c r="V2346" s="2"/>
      <c r="W2346" s="2"/>
      <c r="X2346" s="2"/>
      <c r="Y2346" s="2"/>
      <c r="AB2346" s="2"/>
      <c r="AC2346" s="2"/>
      <c r="AD2346" s="2"/>
      <c r="AE2346" s="2"/>
      <c r="AF2346" s="2"/>
      <c r="AG2346" s="2"/>
      <c r="AH2346" s="2"/>
      <c r="AI2346" s="2"/>
      <c r="AJ2346" s="2"/>
      <c r="AK2346" s="2"/>
      <c r="BK2346" s="2"/>
      <c r="BL2346" s="2"/>
      <c r="BN2346" s="2"/>
      <c r="BO2346" s="2"/>
    </row>
    <row r="2347" ht="12.75" customHeight="1">
      <c r="D2347" s="2"/>
      <c r="G2347" s="2"/>
      <c r="I2347" s="2"/>
      <c r="J2347" s="2"/>
      <c r="K2347" s="2"/>
      <c r="L2347" s="2"/>
      <c r="M2347" s="2"/>
      <c r="N2347" s="2"/>
      <c r="O2347" s="2"/>
      <c r="P2347" s="2"/>
      <c r="Q2347" s="2"/>
      <c r="R2347" s="2"/>
      <c r="S2347" s="2"/>
      <c r="T2347" s="2"/>
      <c r="U2347" s="2"/>
      <c r="V2347" s="2"/>
      <c r="W2347" s="2"/>
      <c r="X2347" s="2"/>
      <c r="Y2347" s="2"/>
      <c r="AB2347" s="2"/>
      <c r="AC2347" s="2"/>
      <c r="AD2347" s="2"/>
      <c r="AE2347" s="2"/>
      <c r="AF2347" s="2"/>
      <c r="AG2347" s="2"/>
      <c r="AH2347" s="2"/>
      <c r="AI2347" s="2"/>
      <c r="AJ2347" s="2"/>
      <c r="AK2347" s="2"/>
      <c r="BK2347" s="2"/>
      <c r="BL2347" s="2"/>
      <c r="BN2347" s="2"/>
      <c r="BO2347" s="2"/>
    </row>
    <row r="2348" ht="12.75" customHeight="1">
      <c r="D2348" s="2"/>
      <c r="G2348" s="2"/>
      <c r="I2348" s="2"/>
      <c r="J2348" s="2"/>
      <c r="K2348" s="2"/>
      <c r="L2348" s="2"/>
      <c r="M2348" s="2"/>
      <c r="N2348" s="2"/>
      <c r="O2348" s="2"/>
      <c r="P2348" s="2"/>
      <c r="Q2348" s="2"/>
      <c r="R2348" s="2"/>
      <c r="S2348" s="2"/>
      <c r="T2348" s="2"/>
      <c r="U2348" s="2"/>
      <c r="V2348" s="2"/>
      <c r="W2348" s="2"/>
      <c r="X2348" s="2"/>
      <c r="Y2348" s="2"/>
      <c r="AB2348" s="2"/>
      <c r="AC2348" s="2"/>
      <c r="AD2348" s="2"/>
      <c r="AE2348" s="2"/>
      <c r="AF2348" s="2"/>
      <c r="AG2348" s="2"/>
      <c r="AH2348" s="2"/>
      <c r="AI2348" s="2"/>
      <c r="AJ2348" s="2"/>
      <c r="AK2348" s="2"/>
      <c r="BK2348" s="2"/>
      <c r="BL2348" s="2"/>
      <c r="BN2348" s="2"/>
      <c r="BO2348" s="2"/>
    </row>
    <row r="2349" ht="12.75" customHeight="1">
      <c r="D2349" s="2"/>
      <c r="G2349" s="2"/>
      <c r="I2349" s="2"/>
      <c r="J2349" s="2"/>
      <c r="K2349" s="2"/>
      <c r="L2349" s="2"/>
      <c r="M2349" s="2"/>
      <c r="N2349" s="2"/>
      <c r="O2349" s="2"/>
      <c r="P2349" s="2"/>
      <c r="Q2349" s="2"/>
      <c r="R2349" s="2"/>
      <c r="S2349" s="2"/>
      <c r="T2349" s="2"/>
      <c r="U2349" s="2"/>
      <c r="V2349" s="2"/>
      <c r="W2349" s="2"/>
      <c r="X2349" s="2"/>
      <c r="Y2349" s="2"/>
      <c r="AB2349" s="2"/>
      <c r="AC2349" s="2"/>
      <c r="AD2349" s="2"/>
      <c r="AE2349" s="2"/>
      <c r="AF2349" s="2"/>
      <c r="AG2349" s="2"/>
      <c r="AH2349" s="2"/>
      <c r="AI2349" s="2"/>
      <c r="AJ2349" s="2"/>
      <c r="AK2349" s="2"/>
      <c r="BK2349" s="2"/>
      <c r="BL2349" s="2"/>
      <c r="BN2349" s="2"/>
      <c r="BO2349" s="2"/>
    </row>
    <row r="2350" ht="12.75" customHeight="1">
      <c r="D2350" s="2"/>
      <c r="G2350" s="2"/>
      <c r="I2350" s="2"/>
      <c r="J2350" s="2"/>
      <c r="K2350" s="2"/>
      <c r="L2350" s="2"/>
      <c r="M2350" s="2"/>
      <c r="N2350" s="2"/>
      <c r="O2350" s="2"/>
      <c r="P2350" s="2"/>
      <c r="Q2350" s="2"/>
      <c r="R2350" s="2"/>
      <c r="S2350" s="2"/>
      <c r="T2350" s="2"/>
      <c r="U2350" s="2"/>
      <c r="V2350" s="2"/>
      <c r="W2350" s="2"/>
      <c r="X2350" s="2"/>
      <c r="Y2350" s="2"/>
      <c r="AB2350" s="2"/>
      <c r="AC2350" s="2"/>
      <c r="AD2350" s="2"/>
      <c r="AE2350" s="2"/>
      <c r="AF2350" s="2"/>
      <c r="AG2350" s="2"/>
      <c r="AH2350" s="2"/>
      <c r="AI2350" s="2"/>
      <c r="AJ2350" s="2"/>
      <c r="AK2350" s="2"/>
      <c r="BK2350" s="2"/>
      <c r="BL2350" s="2"/>
      <c r="BN2350" s="2"/>
      <c r="BO2350" s="2"/>
    </row>
    <row r="2351" ht="12.75" customHeight="1">
      <c r="D2351" s="2"/>
      <c r="G2351" s="2"/>
      <c r="I2351" s="2"/>
      <c r="J2351" s="2"/>
      <c r="K2351" s="2"/>
      <c r="L2351" s="2"/>
      <c r="M2351" s="2"/>
      <c r="N2351" s="2"/>
      <c r="O2351" s="2"/>
      <c r="P2351" s="2"/>
      <c r="Q2351" s="2"/>
      <c r="R2351" s="2"/>
      <c r="S2351" s="2"/>
      <c r="T2351" s="2"/>
      <c r="U2351" s="2"/>
      <c r="V2351" s="2"/>
      <c r="W2351" s="2"/>
      <c r="X2351" s="2"/>
      <c r="Y2351" s="2"/>
      <c r="AB2351" s="2"/>
      <c r="AC2351" s="2"/>
      <c r="AD2351" s="2"/>
      <c r="AE2351" s="2"/>
      <c r="AF2351" s="2"/>
      <c r="AG2351" s="2"/>
      <c r="AH2351" s="2"/>
      <c r="AI2351" s="2"/>
      <c r="AJ2351" s="2"/>
      <c r="AK2351" s="2"/>
      <c r="BK2351" s="2"/>
      <c r="BL2351" s="2"/>
      <c r="BN2351" s="2"/>
      <c r="BO2351" s="2"/>
    </row>
    <row r="2352" ht="12.75" customHeight="1">
      <c r="D2352" s="2"/>
      <c r="G2352" s="2"/>
      <c r="I2352" s="2"/>
      <c r="J2352" s="2"/>
      <c r="K2352" s="2"/>
      <c r="L2352" s="2"/>
      <c r="M2352" s="2"/>
      <c r="N2352" s="2"/>
      <c r="O2352" s="2"/>
      <c r="P2352" s="2"/>
      <c r="Q2352" s="2"/>
      <c r="R2352" s="2"/>
      <c r="S2352" s="2"/>
      <c r="T2352" s="2"/>
      <c r="U2352" s="2"/>
      <c r="V2352" s="2"/>
      <c r="W2352" s="2"/>
      <c r="X2352" s="2"/>
      <c r="Y2352" s="2"/>
      <c r="AB2352" s="2"/>
      <c r="AC2352" s="2"/>
      <c r="AD2352" s="2"/>
      <c r="AE2352" s="2"/>
      <c r="AF2352" s="2"/>
      <c r="AG2352" s="2"/>
      <c r="AH2352" s="2"/>
      <c r="AI2352" s="2"/>
      <c r="AJ2352" s="2"/>
      <c r="AK2352" s="2"/>
      <c r="BK2352" s="2"/>
      <c r="BL2352" s="2"/>
      <c r="BN2352" s="2"/>
      <c r="BO2352" s="2"/>
    </row>
    <row r="2353" ht="12.75" customHeight="1">
      <c r="D2353" s="2"/>
      <c r="G2353" s="2"/>
      <c r="I2353" s="2"/>
      <c r="J2353" s="2"/>
      <c r="K2353" s="2"/>
      <c r="L2353" s="2"/>
      <c r="M2353" s="2"/>
      <c r="N2353" s="2"/>
      <c r="O2353" s="2"/>
      <c r="P2353" s="2"/>
      <c r="Q2353" s="2"/>
      <c r="R2353" s="2"/>
      <c r="S2353" s="2"/>
      <c r="T2353" s="2"/>
      <c r="U2353" s="2"/>
      <c r="V2353" s="2"/>
      <c r="W2353" s="2"/>
      <c r="X2353" s="2"/>
      <c r="Y2353" s="2"/>
      <c r="AB2353" s="2"/>
      <c r="AC2353" s="2"/>
      <c r="AD2353" s="2"/>
      <c r="AE2353" s="2"/>
      <c r="AF2353" s="2"/>
      <c r="AG2353" s="2"/>
      <c r="AH2353" s="2"/>
      <c r="AI2353" s="2"/>
      <c r="AJ2353" s="2"/>
      <c r="AK2353" s="2"/>
      <c r="BK2353" s="2"/>
      <c r="BL2353" s="2"/>
      <c r="BN2353" s="2"/>
      <c r="BO2353" s="2"/>
    </row>
    <row r="2354" ht="12.75" customHeight="1">
      <c r="D2354" s="2"/>
      <c r="G2354" s="2"/>
      <c r="I2354" s="2"/>
      <c r="J2354" s="2"/>
      <c r="K2354" s="2"/>
      <c r="L2354" s="2"/>
      <c r="M2354" s="2"/>
      <c r="N2354" s="2"/>
      <c r="O2354" s="2"/>
      <c r="P2354" s="2"/>
      <c r="Q2354" s="2"/>
      <c r="R2354" s="2"/>
      <c r="S2354" s="2"/>
      <c r="T2354" s="2"/>
      <c r="U2354" s="2"/>
      <c r="V2354" s="2"/>
      <c r="W2354" s="2"/>
      <c r="X2354" s="2"/>
      <c r="Y2354" s="2"/>
      <c r="AB2354" s="2"/>
      <c r="AC2354" s="2"/>
      <c r="AD2354" s="2"/>
      <c r="AE2354" s="2"/>
      <c r="AF2354" s="2"/>
      <c r="AG2354" s="2"/>
      <c r="AH2354" s="2"/>
      <c r="AI2354" s="2"/>
      <c r="AJ2354" s="2"/>
      <c r="AK2354" s="2"/>
      <c r="BK2354" s="2"/>
      <c r="BL2354" s="2"/>
      <c r="BN2354" s="2"/>
      <c r="BO2354" s="2"/>
    </row>
    <row r="2355" ht="12.75" customHeight="1">
      <c r="D2355" s="2"/>
      <c r="G2355" s="2"/>
      <c r="I2355" s="2"/>
      <c r="J2355" s="2"/>
      <c r="K2355" s="2"/>
      <c r="L2355" s="2"/>
      <c r="M2355" s="2"/>
      <c r="N2355" s="2"/>
      <c r="O2355" s="2"/>
      <c r="P2355" s="2"/>
      <c r="Q2355" s="2"/>
      <c r="R2355" s="2"/>
      <c r="S2355" s="2"/>
      <c r="T2355" s="2"/>
      <c r="U2355" s="2"/>
      <c r="V2355" s="2"/>
      <c r="W2355" s="2"/>
      <c r="X2355" s="2"/>
      <c r="Y2355" s="2"/>
      <c r="AB2355" s="2"/>
      <c r="AC2355" s="2"/>
      <c r="AD2355" s="2"/>
      <c r="AE2355" s="2"/>
      <c r="AF2355" s="2"/>
      <c r="AG2355" s="2"/>
      <c r="AH2355" s="2"/>
      <c r="AI2355" s="2"/>
      <c r="AJ2355" s="2"/>
      <c r="AK2355" s="2"/>
      <c r="BK2355" s="2"/>
      <c r="BL2355" s="2"/>
      <c r="BN2355" s="2"/>
      <c r="BO2355" s="2"/>
    </row>
    <row r="2356" ht="12.75" customHeight="1">
      <c r="D2356" s="2"/>
      <c r="G2356" s="2"/>
      <c r="I2356" s="2"/>
      <c r="J2356" s="2"/>
      <c r="K2356" s="2"/>
      <c r="L2356" s="2"/>
      <c r="M2356" s="2"/>
      <c r="N2356" s="2"/>
      <c r="O2356" s="2"/>
      <c r="P2356" s="2"/>
      <c r="Q2356" s="2"/>
      <c r="R2356" s="2"/>
      <c r="S2356" s="2"/>
      <c r="T2356" s="2"/>
      <c r="U2356" s="2"/>
      <c r="V2356" s="2"/>
      <c r="W2356" s="2"/>
      <c r="X2356" s="2"/>
      <c r="Y2356" s="2"/>
      <c r="AB2356" s="2"/>
      <c r="AC2356" s="2"/>
      <c r="AD2356" s="2"/>
      <c r="AE2356" s="2"/>
      <c r="AF2356" s="2"/>
      <c r="AG2356" s="2"/>
      <c r="AH2356" s="2"/>
      <c r="AI2356" s="2"/>
      <c r="AJ2356" s="2"/>
      <c r="AK2356" s="2"/>
      <c r="BK2356" s="2"/>
      <c r="BL2356" s="2"/>
      <c r="BN2356" s="2"/>
      <c r="BO2356" s="2"/>
    </row>
    <row r="2357" ht="12.75" customHeight="1">
      <c r="D2357" s="2"/>
      <c r="G2357" s="2"/>
      <c r="I2357" s="2"/>
      <c r="J2357" s="2"/>
      <c r="K2357" s="2"/>
      <c r="L2357" s="2"/>
      <c r="M2357" s="2"/>
      <c r="N2357" s="2"/>
      <c r="O2357" s="2"/>
      <c r="P2357" s="2"/>
      <c r="Q2357" s="2"/>
      <c r="R2357" s="2"/>
      <c r="S2357" s="2"/>
      <c r="T2357" s="2"/>
      <c r="U2357" s="2"/>
      <c r="V2357" s="2"/>
      <c r="W2357" s="2"/>
      <c r="X2357" s="2"/>
      <c r="Y2357" s="2"/>
      <c r="AB2357" s="2"/>
      <c r="AC2357" s="2"/>
      <c r="AD2357" s="2"/>
      <c r="AE2357" s="2"/>
      <c r="AF2357" s="2"/>
      <c r="AG2357" s="2"/>
      <c r="AH2357" s="2"/>
      <c r="AI2357" s="2"/>
      <c r="AJ2357" s="2"/>
      <c r="AK2357" s="2"/>
      <c r="BK2357" s="2"/>
      <c r="BL2357" s="2"/>
      <c r="BN2357" s="2"/>
      <c r="BO2357" s="2"/>
    </row>
    <row r="2358" ht="12.75" customHeight="1">
      <c r="D2358" s="2"/>
      <c r="G2358" s="2"/>
      <c r="I2358" s="2"/>
      <c r="J2358" s="2"/>
      <c r="K2358" s="2"/>
      <c r="L2358" s="2"/>
      <c r="M2358" s="2"/>
      <c r="N2358" s="2"/>
      <c r="O2358" s="2"/>
      <c r="P2358" s="2"/>
      <c r="Q2358" s="2"/>
      <c r="R2358" s="2"/>
      <c r="S2358" s="2"/>
      <c r="T2358" s="2"/>
      <c r="U2358" s="2"/>
      <c r="V2358" s="2"/>
      <c r="W2358" s="2"/>
      <c r="X2358" s="2"/>
      <c r="Y2358" s="2"/>
      <c r="AB2358" s="2"/>
      <c r="AC2358" s="2"/>
      <c r="AD2358" s="2"/>
      <c r="AE2358" s="2"/>
      <c r="AF2358" s="2"/>
      <c r="AG2358" s="2"/>
      <c r="AH2358" s="2"/>
      <c r="AI2358" s="2"/>
      <c r="AJ2358" s="2"/>
      <c r="AK2358" s="2"/>
      <c r="BK2358" s="2"/>
      <c r="BL2358" s="2"/>
      <c r="BN2358" s="2"/>
      <c r="BO2358" s="2"/>
    </row>
    <row r="2359" ht="12.75" customHeight="1">
      <c r="D2359" s="2"/>
      <c r="G2359" s="2"/>
      <c r="I2359" s="2"/>
      <c r="J2359" s="2"/>
      <c r="K2359" s="2"/>
      <c r="L2359" s="2"/>
      <c r="M2359" s="2"/>
      <c r="N2359" s="2"/>
      <c r="O2359" s="2"/>
      <c r="P2359" s="2"/>
      <c r="Q2359" s="2"/>
      <c r="R2359" s="2"/>
      <c r="S2359" s="2"/>
      <c r="T2359" s="2"/>
      <c r="U2359" s="2"/>
      <c r="V2359" s="2"/>
      <c r="W2359" s="2"/>
      <c r="X2359" s="2"/>
      <c r="Y2359" s="2"/>
      <c r="AB2359" s="2"/>
      <c r="AC2359" s="2"/>
      <c r="AD2359" s="2"/>
      <c r="AE2359" s="2"/>
      <c r="AF2359" s="2"/>
      <c r="AG2359" s="2"/>
      <c r="AH2359" s="2"/>
      <c r="AI2359" s="2"/>
      <c r="AJ2359" s="2"/>
      <c r="AK2359" s="2"/>
      <c r="BK2359" s="2"/>
      <c r="BL2359" s="2"/>
      <c r="BN2359" s="2"/>
      <c r="BO2359" s="2"/>
    </row>
    <row r="2360" ht="12.75" customHeight="1">
      <c r="D2360" s="2"/>
      <c r="G2360" s="2"/>
      <c r="I2360" s="2"/>
      <c r="J2360" s="2"/>
      <c r="K2360" s="2"/>
      <c r="L2360" s="2"/>
      <c r="M2360" s="2"/>
      <c r="N2360" s="2"/>
      <c r="O2360" s="2"/>
      <c r="P2360" s="2"/>
      <c r="Q2360" s="2"/>
      <c r="R2360" s="2"/>
      <c r="S2360" s="2"/>
      <c r="T2360" s="2"/>
      <c r="U2360" s="2"/>
      <c r="V2360" s="2"/>
      <c r="W2360" s="2"/>
      <c r="X2360" s="2"/>
      <c r="Y2360" s="2"/>
      <c r="AB2360" s="2"/>
      <c r="AC2360" s="2"/>
      <c r="AD2360" s="2"/>
      <c r="AE2360" s="2"/>
      <c r="AF2360" s="2"/>
      <c r="AG2360" s="2"/>
      <c r="AH2360" s="2"/>
      <c r="AI2360" s="2"/>
      <c r="AJ2360" s="2"/>
      <c r="AK2360" s="2"/>
      <c r="BK2360" s="2"/>
      <c r="BL2360" s="2"/>
      <c r="BN2360" s="2"/>
      <c r="BO2360" s="2"/>
    </row>
    <row r="2361" ht="12.75" customHeight="1">
      <c r="D2361" s="2"/>
      <c r="G2361" s="2"/>
      <c r="I2361" s="2"/>
      <c r="J2361" s="2"/>
      <c r="K2361" s="2"/>
      <c r="L2361" s="2"/>
      <c r="M2361" s="2"/>
      <c r="N2361" s="2"/>
      <c r="O2361" s="2"/>
      <c r="P2361" s="2"/>
      <c r="Q2361" s="2"/>
      <c r="R2361" s="2"/>
      <c r="S2361" s="2"/>
      <c r="T2361" s="2"/>
      <c r="U2361" s="2"/>
      <c r="V2361" s="2"/>
      <c r="W2361" s="2"/>
      <c r="X2361" s="2"/>
      <c r="Y2361" s="2"/>
      <c r="AB2361" s="2"/>
      <c r="AC2361" s="2"/>
      <c r="AD2361" s="2"/>
      <c r="AE2361" s="2"/>
      <c r="AF2361" s="2"/>
      <c r="AG2361" s="2"/>
      <c r="AH2361" s="2"/>
      <c r="AI2361" s="2"/>
      <c r="AJ2361" s="2"/>
      <c r="AK2361" s="2"/>
      <c r="BK2361" s="2"/>
      <c r="BL2361" s="2"/>
      <c r="BN2361" s="2"/>
      <c r="BO2361" s="2"/>
    </row>
    <row r="2362" ht="12.75" customHeight="1">
      <c r="D2362" s="2"/>
      <c r="G2362" s="2"/>
      <c r="I2362" s="2"/>
      <c r="J2362" s="2"/>
      <c r="K2362" s="2"/>
      <c r="L2362" s="2"/>
      <c r="M2362" s="2"/>
      <c r="N2362" s="2"/>
      <c r="O2362" s="2"/>
      <c r="P2362" s="2"/>
      <c r="Q2362" s="2"/>
      <c r="R2362" s="2"/>
      <c r="S2362" s="2"/>
      <c r="T2362" s="2"/>
      <c r="U2362" s="2"/>
      <c r="V2362" s="2"/>
      <c r="W2362" s="2"/>
      <c r="X2362" s="2"/>
      <c r="Y2362" s="2"/>
      <c r="AB2362" s="2"/>
      <c r="AC2362" s="2"/>
      <c r="AD2362" s="2"/>
      <c r="AE2362" s="2"/>
      <c r="AF2362" s="2"/>
      <c r="AG2362" s="2"/>
      <c r="AH2362" s="2"/>
      <c r="AI2362" s="2"/>
      <c r="AJ2362" s="2"/>
      <c r="AK2362" s="2"/>
      <c r="BK2362" s="2"/>
      <c r="BL2362" s="2"/>
      <c r="BN2362" s="2"/>
      <c r="BO2362" s="2"/>
    </row>
    <row r="2363" ht="12.75" customHeight="1">
      <c r="D2363" s="2"/>
      <c r="G2363" s="2"/>
      <c r="I2363" s="2"/>
      <c r="J2363" s="2"/>
      <c r="K2363" s="2"/>
      <c r="L2363" s="2"/>
      <c r="M2363" s="2"/>
      <c r="N2363" s="2"/>
      <c r="O2363" s="2"/>
      <c r="P2363" s="2"/>
      <c r="Q2363" s="2"/>
      <c r="R2363" s="2"/>
      <c r="S2363" s="2"/>
      <c r="T2363" s="2"/>
      <c r="U2363" s="2"/>
      <c r="V2363" s="2"/>
      <c r="W2363" s="2"/>
      <c r="X2363" s="2"/>
      <c r="Y2363" s="2"/>
      <c r="AB2363" s="2"/>
      <c r="AC2363" s="2"/>
      <c r="AD2363" s="2"/>
      <c r="AE2363" s="2"/>
      <c r="AF2363" s="2"/>
      <c r="AG2363" s="2"/>
      <c r="AH2363" s="2"/>
      <c r="AI2363" s="2"/>
      <c r="AJ2363" s="2"/>
      <c r="AK2363" s="2"/>
      <c r="BK2363" s="2"/>
      <c r="BL2363" s="2"/>
      <c r="BN2363" s="2"/>
      <c r="BO2363" s="2"/>
    </row>
    <row r="2364" ht="12.75" customHeight="1">
      <c r="D2364" s="2"/>
      <c r="G2364" s="2"/>
      <c r="I2364" s="2"/>
      <c r="J2364" s="2"/>
      <c r="K2364" s="2"/>
      <c r="L2364" s="2"/>
      <c r="M2364" s="2"/>
      <c r="N2364" s="2"/>
      <c r="O2364" s="2"/>
      <c r="P2364" s="2"/>
      <c r="Q2364" s="2"/>
      <c r="R2364" s="2"/>
      <c r="S2364" s="2"/>
      <c r="T2364" s="2"/>
      <c r="U2364" s="2"/>
      <c r="V2364" s="2"/>
      <c r="W2364" s="2"/>
      <c r="X2364" s="2"/>
      <c r="Y2364" s="2"/>
      <c r="AB2364" s="2"/>
      <c r="AC2364" s="2"/>
      <c r="AD2364" s="2"/>
      <c r="AE2364" s="2"/>
      <c r="AF2364" s="2"/>
      <c r="AG2364" s="2"/>
      <c r="AH2364" s="2"/>
      <c r="AI2364" s="2"/>
      <c r="AJ2364" s="2"/>
      <c r="AK2364" s="2"/>
      <c r="BK2364" s="2"/>
      <c r="BL2364" s="2"/>
      <c r="BN2364" s="2"/>
      <c r="BO2364" s="2"/>
    </row>
    <row r="2365" ht="12.75" customHeight="1">
      <c r="D2365" s="2"/>
      <c r="G2365" s="2"/>
      <c r="I2365" s="2"/>
      <c r="J2365" s="2"/>
      <c r="K2365" s="2"/>
      <c r="L2365" s="2"/>
      <c r="M2365" s="2"/>
      <c r="N2365" s="2"/>
      <c r="O2365" s="2"/>
      <c r="P2365" s="2"/>
      <c r="Q2365" s="2"/>
      <c r="R2365" s="2"/>
      <c r="S2365" s="2"/>
      <c r="T2365" s="2"/>
      <c r="U2365" s="2"/>
      <c r="V2365" s="2"/>
      <c r="W2365" s="2"/>
      <c r="X2365" s="2"/>
      <c r="Y2365" s="2"/>
      <c r="AB2365" s="2"/>
      <c r="AC2365" s="2"/>
      <c r="AD2365" s="2"/>
      <c r="AE2365" s="2"/>
      <c r="AF2365" s="2"/>
      <c r="AG2365" s="2"/>
      <c r="AH2365" s="2"/>
      <c r="AI2365" s="2"/>
      <c r="AJ2365" s="2"/>
      <c r="AK2365" s="2"/>
      <c r="BK2365" s="2"/>
      <c r="BL2365" s="2"/>
      <c r="BN2365" s="2"/>
      <c r="BO2365" s="2"/>
    </row>
    <row r="2366" ht="12.75" customHeight="1">
      <c r="D2366" s="2"/>
      <c r="G2366" s="2"/>
      <c r="I2366" s="2"/>
      <c r="J2366" s="2"/>
      <c r="K2366" s="2"/>
      <c r="L2366" s="2"/>
      <c r="M2366" s="2"/>
      <c r="N2366" s="2"/>
      <c r="O2366" s="2"/>
      <c r="P2366" s="2"/>
      <c r="Q2366" s="2"/>
      <c r="R2366" s="2"/>
      <c r="S2366" s="2"/>
      <c r="T2366" s="2"/>
      <c r="U2366" s="2"/>
      <c r="V2366" s="2"/>
      <c r="W2366" s="2"/>
      <c r="X2366" s="2"/>
      <c r="Y2366" s="2"/>
      <c r="AB2366" s="2"/>
      <c r="AC2366" s="2"/>
      <c r="AD2366" s="2"/>
      <c r="AE2366" s="2"/>
      <c r="AF2366" s="2"/>
      <c r="AG2366" s="2"/>
      <c r="AH2366" s="2"/>
      <c r="AI2366" s="2"/>
      <c r="AJ2366" s="2"/>
      <c r="AK2366" s="2"/>
      <c r="BK2366" s="2"/>
      <c r="BL2366" s="2"/>
      <c r="BN2366" s="2"/>
      <c r="BO2366" s="2"/>
    </row>
    <row r="2367" ht="12.75" customHeight="1">
      <c r="D2367" s="2"/>
      <c r="G2367" s="2"/>
      <c r="I2367" s="2"/>
      <c r="J2367" s="2"/>
      <c r="K2367" s="2"/>
      <c r="L2367" s="2"/>
      <c r="M2367" s="2"/>
      <c r="N2367" s="2"/>
      <c r="O2367" s="2"/>
      <c r="P2367" s="2"/>
      <c r="Q2367" s="2"/>
      <c r="R2367" s="2"/>
      <c r="S2367" s="2"/>
      <c r="T2367" s="2"/>
      <c r="U2367" s="2"/>
      <c r="V2367" s="2"/>
      <c r="W2367" s="2"/>
      <c r="X2367" s="2"/>
      <c r="Y2367" s="2"/>
      <c r="AB2367" s="2"/>
      <c r="AC2367" s="2"/>
      <c r="AD2367" s="2"/>
      <c r="AE2367" s="2"/>
      <c r="AF2367" s="2"/>
      <c r="AG2367" s="2"/>
      <c r="AH2367" s="2"/>
      <c r="AI2367" s="2"/>
      <c r="AJ2367" s="2"/>
      <c r="AK2367" s="2"/>
      <c r="BK2367" s="2"/>
      <c r="BL2367" s="2"/>
      <c r="BN2367" s="2"/>
      <c r="BO2367" s="2"/>
    </row>
    <row r="2368" ht="12.75" customHeight="1">
      <c r="D2368" s="2"/>
      <c r="G2368" s="2"/>
      <c r="I2368" s="2"/>
      <c r="J2368" s="2"/>
      <c r="K2368" s="2"/>
      <c r="L2368" s="2"/>
      <c r="M2368" s="2"/>
      <c r="N2368" s="2"/>
      <c r="O2368" s="2"/>
      <c r="P2368" s="2"/>
      <c r="Q2368" s="2"/>
      <c r="R2368" s="2"/>
      <c r="S2368" s="2"/>
      <c r="T2368" s="2"/>
      <c r="U2368" s="2"/>
      <c r="V2368" s="2"/>
      <c r="W2368" s="2"/>
      <c r="X2368" s="2"/>
      <c r="Y2368" s="2"/>
      <c r="AB2368" s="2"/>
      <c r="AC2368" s="2"/>
      <c r="AD2368" s="2"/>
      <c r="AE2368" s="2"/>
      <c r="AF2368" s="2"/>
      <c r="AG2368" s="2"/>
      <c r="AH2368" s="2"/>
      <c r="AI2368" s="2"/>
      <c r="AJ2368" s="2"/>
      <c r="AK2368" s="2"/>
      <c r="BK2368" s="2"/>
      <c r="BL2368" s="2"/>
      <c r="BN2368" s="2"/>
      <c r="BO2368" s="2"/>
    </row>
    <row r="2369" ht="12.75" customHeight="1">
      <c r="D2369" s="2"/>
      <c r="G2369" s="2"/>
      <c r="I2369" s="2"/>
      <c r="J2369" s="2"/>
      <c r="K2369" s="2"/>
      <c r="L2369" s="2"/>
      <c r="M2369" s="2"/>
      <c r="N2369" s="2"/>
      <c r="O2369" s="2"/>
      <c r="P2369" s="2"/>
      <c r="Q2369" s="2"/>
      <c r="R2369" s="2"/>
      <c r="S2369" s="2"/>
      <c r="T2369" s="2"/>
      <c r="U2369" s="2"/>
      <c r="V2369" s="2"/>
      <c r="W2369" s="2"/>
      <c r="X2369" s="2"/>
      <c r="Y2369" s="2"/>
      <c r="AB2369" s="2"/>
      <c r="AC2369" s="2"/>
      <c r="AD2369" s="2"/>
      <c r="AE2369" s="2"/>
      <c r="AF2369" s="2"/>
      <c r="AG2369" s="2"/>
      <c r="AH2369" s="2"/>
      <c r="AI2369" s="2"/>
      <c r="AJ2369" s="2"/>
      <c r="AK2369" s="2"/>
      <c r="BK2369" s="2"/>
      <c r="BL2369" s="2"/>
      <c r="BN2369" s="2"/>
      <c r="BO2369" s="2"/>
    </row>
    <row r="2370" ht="12.75" customHeight="1">
      <c r="D2370" s="2"/>
      <c r="G2370" s="2"/>
      <c r="I2370" s="2"/>
      <c r="J2370" s="2"/>
      <c r="K2370" s="2"/>
      <c r="L2370" s="2"/>
      <c r="M2370" s="2"/>
      <c r="N2370" s="2"/>
      <c r="O2370" s="2"/>
      <c r="P2370" s="2"/>
      <c r="Q2370" s="2"/>
      <c r="R2370" s="2"/>
      <c r="S2370" s="2"/>
      <c r="T2370" s="2"/>
      <c r="U2370" s="2"/>
      <c r="V2370" s="2"/>
      <c r="W2370" s="2"/>
      <c r="X2370" s="2"/>
      <c r="Y2370" s="2"/>
      <c r="AB2370" s="2"/>
      <c r="AC2370" s="2"/>
      <c r="AD2370" s="2"/>
      <c r="AE2370" s="2"/>
      <c r="AF2370" s="2"/>
      <c r="AG2370" s="2"/>
      <c r="AH2370" s="2"/>
      <c r="AI2370" s="2"/>
      <c r="AJ2370" s="2"/>
      <c r="AK2370" s="2"/>
      <c r="BK2370" s="2"/>
      <c r="BL2370" s="2"/>
      <c r="BN2370" s="2"/>
      <c r="BO2370" s="2"/>
    </row>
    <row r="2371" ht="12.75" customHeight="1">
      <c r="D2371" s="2"/>
      <c r="G2371" s="2"/>
      <c r="I2371" s="2"/>
      <c r="J2371" s="2"/>
      <c r="K2371" s="2"/>
      <c r="L2371" s="2"/>
      <c r="M2371" s="2"/>
      <c r="N2371" s="2"/>
      <c r="O2371" s="2"/>
      <c r="P2371" s="2"/>
      <c r="Q2371" s="2"/>
      <c r="R2371" s="2"/>
      <c r="S2371" s="2"/>
      <c r="T2371" s="2"/>
      <c r="U2371" s="2"/>
      <c r="V2371" s="2"/>
      <c r="W2371" s="2"/>
      <c r="X2371" s="2"/>
      <c r="Y2371" s="2"/>
      <c r="AB2371" s="2"/>
      <c r="AC2371" s="2"/>
      <c r="AD2371" s="2"/>
      <c r="AE2371" s="2"/>
      <c r="AF2371" s="2"/>
      <c r="AG2371" s="2"/>
      <c r="AH2371" s="2"/>
      <c r="AI2371" s="2"/>
      <c r="AJ2371" s="2"/>
      <c r="AK2371" s="2"/>
      <c r="BK2371" s="2"/>
      <c r="BL2371" s="2"/>
      <c r="BN2371" s="2"/>
      <c r="BO2371" s="2"/>
    </row>
    <row r="2372" ht="12.75" customHeight="1">
      <c r="D2372" s="2"/>
      <c r="G2372" s="2"/>
      <c r="I2372" s="2"/>
      <c r="J2372" s="2"/>
      <c r="K2372" s="2"/>
      <c r="L2372" s="2"/>
      <c r="M2372" s="2"/>
      <c r="N2372" s="2"/>
      <c r="O2372" s="2"/>
      <c r="P2372" s="2"/>
      <c r="Q2372" s="2"/>
      <c r="R2372" s="2"/>
      <c r="S2372" s="2"/>
      <c r="T2372" s="2"/>
      <c r="U2372" s="2"/>
      <c r="V2372" s="2"/>
      <c r="W2372" s="2"/>
      <c r="X2372" s="2"/>
      <c r="Y2372" s="2"/>
      <c r="AB2372" s="2"/>
      <c r="AC2372" s="2"/>
      <c r="AD2372" s="2"/>
      <c r="AE2372" s="2"/>
      <c r="AF2372" s="2"/>
      <c r="AG2372" s="2"/>
      <c r="AH2372" s="2"/>
      <c r="AI2372" s="2"/>
      <c r="AJ2372" s="2"/>
      <c r="AK2372" s="2"/>
      <c r="BK2372" s="2"/>
      <c r="BL2372" s="2"/>
      <c r="BN2372" s="2"/>
      <c r="BO2372" s="2"/>
    </row>
    <row r="2373" ht="12.75" customHeight="1">
      <c r="D2373" s="2"/>
      <c r="G2373" s="2"/>
      <c r="I2373" s="2"/>
      <c r="J2373" s="2"/>
      <c r="K2373" s="2"/>
      <c r="L2373" s="2"/>
      <c r="M2373" s="2"/>
      <c r="N2373" s="2"/>
      <c r="O2373" s="2"/>
      <c r="P2373" s="2"/>
      <c r="Q2373" s="2"/>
      <c r="R2373" s="2"/>
      <c r="S2373" s="2"/>
      <c r="T2373" s="2"/>
      <c r="U2373" s="2"/>
      <c r="V2373" s="2"/>
      <c r="W2373" s="2"/>
      <c r="X2373" s="2"/>
      <c r="Y2373" s="2"/>
      <c r="AB2373" s="2"/>
      <c r="AC2373" s="2"/>
      <c r="AD2373" s="2"/>
      <c r="AE2373" s="2"/>
      <c r="AF2373" s="2"/>
      <c r="AG2373" s="2"/>
      <c r="AH2373" s="2"/>
      <c r="AI2373" s="2"/>
      <c r="AJ2373" s="2"/>
      <c r="AK2373" s="2"/>
      <c r="BK2373" s="2"/>
      <c r="BL2373" s="2"/>
      <c r="BN2373" s="2"/>
      <c r="BO2373" s="2"/>
    </row>
    <row r="2374" ht="12.75" customHeight="1">
      <c r="D2374" s="2"/>
      <c r="G2374" s="2"/>
      <c r="I2374" s="2"/>
      <c r="J2374" s="2"/>
      <c r="K2374" s="2"/>
      <c r="L2374" s="2"/>
      <c r="M2374" s="2"/>
      <c r="N2374" s="2"/>
      <c r="O2374" s="2"/>
      <c r="P2374" s="2"/>
      <c r="Q2374" s="2"/>
      <c r="R2374" s="2"/>
      <c r="S2374" s="2"/>
      <c r="T2374" s="2"/>
      <c r="U2374" s="2"/>
      <c r="V2374" s="2"/>
      <c r="W2374" s="2"/>
      <c r="X2374" s="2"/>
      <c r="Y2374" s="2"/>
      <c r="AB2374" s="2"/>
      <c r="AC2374" s="2"/>
      <c r="AD2374" s="2"/>
      <c r="AE2374" s="2"/>
      <c r="AF2374" s="2"/>
      <c r="AG2374" s="2"/>
      <c r="AH2374" s="2"/>
      <c r="AI2374" s="2"/>
      <c r="AJ2374" s="2"/>
      <c r="AK2374" s="2"/>
      <c r="BK2374" s="2"/>
      <c r="BL2374" s="2"/>
      <c r="BN2374" s="2"/>
      <c r="BO2374" s="2"/>
    </row>
    <row r="2375" ht="12.75" customHeight="1">
      <c r="D2375" s="2"/>
      <c r="G2375" s="2"/>
      <c r="I2375" s="2"/>
      <c r="J2375" s="2"/>
      <c r="K2375" s="2"/>
      <c r="L2375" s="2"/>
      <c r="M2375" s="2"/>
      <c r="N2375" s="2"/>
      <c r="O2375" s="2"/>
      <c r="P2375" s="2"/>
      <c r="Q2375" s="2"/>
      <c r="R2375" s="2"/>
      <c r="S2375" s="2"/>
      <c r="T2375" s="2"/>
      <c r="U2375" s="2"/>
      <c r="V2375" s="2"/>
      <c r="W2375" s="2"/>
      <c r="X2375" s="2"/>
      <c r="Y2375" s="2"/>
      <c r="AB2375" s="2"/>
      <c r="AC2375" s="2"/>
      <c r="AD2375" s="2"/>
      <c r="AE2375" s="2"/>
      <c r="AF2375" s="2"/>
      <c r="AG2375" s="2"/>
      <c r="AH2375" s="2"/>
      <c r="AI2375" s="2"/>
      <c r="AJ2375" s="2"/>
      <c r="AK2375" s="2"/>
      <c r="BK2375" s="2"/>
      <c r="BL2375" s="2"/>
      <c r="BN2375" s="2"/>
      <c r="BO2375" s="2"/>
    </row>
    <row r="2376" ht="12.75" customHeight="1">
      <c r="D2376" s="2"/>
      <c r="G2376" s="2"/>
      <c r="I2376" s="2"/>
      <c r="J2376" s="2"/>
      <c r="K2376" s="2"/>
      <c r="L2376" s="2"/>
      <c r="M2376" s="2"/>
      <c r="N2376" s="2"/>
      <c r="O2376" s="2"/>
      <c r="P2376" s="2"/>
      <c r="Q2376" s="2"/>
      <c r="R2376" s="2"/>
      <c r="S2376" s="2"/>
      <c r="T2376" s="2"/>
      <c r="U2376" s="2"/>
      <c r="V2376" s="2"/>
      <c r="W2376" s="2"/>
      <c r="X2376" s="2"/>
      <c r="Y2376" s="2"/>
      <c r="AB2376" s="2"/>
      <c r="AC2376" s="2"/>
      <c r="AD2376" s="2"/>
      <c r="AE2376" s="2"/>
      <c r="AF2376" s="2"/>
      <c r="AG2376" s="2"/>
      <c r="AH2376" s="2"/>
      <c r="AI2376" s="2"/>
      <c r="AJ2376" s="2"/>
      <c r="AK2376" s="2"/>
      <c r="BK2376" s="2"/>
      <c r="BL2376" s="2"/>
      <c r="BN2376" s="2"/>
      <c r="BO2376" s="2"/>
    </row>
    <row r="2377" ht="12.75" customHeight="1">
      <c r="D2377" s="2"/>
      <c r="G2377" s="2"/>
      <c r="I2377" s="2"/>
      <c r="J2377" s="2"/>
      <c r="K2377" s="2"/>
      <c r="L2377" s="2"/>
      <c r="M2377" s="2"/>
      <c r="N2377" s="2"/>
      <c r="O2377" s="2"/>
      <c r="P2377" s="2"/>
      <c r="Q2377" s="2"/>
      <c r="R2377" s="2"/>
      <c r="S2377" s="2"/>
      <c r="T2377" s="2"/>
      <c r="U2377" s="2"/>
      <c r="V2377" s="2"/>
      <c r="W2377" s="2"/>
      <c r="X2377" s="2"/>
      <c r="Y2377" s="2"/>
      <c r="AB2377" s="2"/>
      <c r="AC2377" s="2"/>
      <c r="AD2377" s="2"/>
      <c r="AE2377" s="2"/>
      <c r="AF2377" s="2"/>
      <c r="AG2377" s="2"/>
      <c r="AH2377" s="2"/>
      <c r="AI2377" s="2"/>
      <c r="AJ2377" s="2"/>
      <c r="AK2377" s="2"/>
      <c r="BK2377" s="2"/>
      <c r="BL2377" s="2"/>
      <c r="BN2377" s="2"/>
      <c r="BO2377" s="2"/>
    </row>
    <row r="2378" ht="12.75" customHeight="1">
      <c r="D2378" s="2"/>
      <c r="G2378" s="2"/>
      <c r="I2378" s="2"/>
      <c r="J2378" s="2"/>
      <c r="K2378" s="2"/>
      <c r="L2378" s="2"/>
      <c r="M2378" s="2"/>
      <c r="N2378" s="2"/>
      <c r="O2378" s="2"/>
      <c r="P2378" s="2"/>
      <c r="Q2378" s="2"/>
      <c r="R2378" s="2"/>
      <c r="S2378" s="2"/>
      <c r="T2378" s="2"/>
      <c r="U2378" s="2"/>
      <c r="V2378" s="2"/>
      <c r="W2378" s="2"/>
      <c r="X2378" s="2"/>
      <c r="Y2378" s="2"/>
      <c r="AB2378" s="2"/>
      <c r="AC2378" s="2"/>
      <c r="AD2378" s="2"/>
      <c r="AE2378" s="2"/>
      <c r="AF2378" s="2"/>
      <c r="AG2378" s="2"/>
      <c r="AH2378" s="2"/>
      <c r="AI2378" s="2"/>
      <c r="AJ2378" s="2"/>
      <c r="AK2378" s="2"/>
      <c r="BK2378" s="2"/>
      <c r="BL2378" s="2"/>
      <c r="BN2378" s="2"/>
      <c r="BO2378" s="2"/>
    </row>
    <row r="2379" ht="12.75" customHeight="1">
      <c r="D2379" s="2"/>
      <c r="G2379" s="2"/>
      <c r="I2379" s="2"/>
      <c r="J2379" s="2"/>
      <c r="K2379" s="2"/>
      <c r="L2379" s="2"/>
      <c r="M2379" s="2"/>
      <c r="N2379" s="2"/>
      <c r="O2379" s="2"/>
      <c r="P2379" s="2"/>
      <c r="Q2379" s="2"/>
      <c r="R2379" s="2"/>
      <c r="S2379" s="2"/>
      <c r="T2379" s="2"/>
      <c r="U2379" s="2"/>
      <c r="V2379" s="2"/>
      <c r="W2379" s="2"/>
      <c r="X2379" s="2"/>
      <c r="Y2379" s="2"/>
      <c r="AB2379" s="2"/>
      <c r="AC2379" s="2"/>
      <c r="AD2379" s="2"/>
      <c r="AE2379" s="2"/>
      <c r="AF2379" s="2"/>
      <c r="AG2379" s="2"/>
      <c r="AH2379" s="2"/>
      <c r="AI2379" s="2"/>
      <c r="AJ2379" s="2"/>
      <c r="AK2379" s="2"/>
      <c r="BK2379" s="2"/>
      <c r="BL2379" s="2"/>
      <c r="BN2379" s="2"/>
      <c r="BO2379" s="2"/>
    </row>
    <row r="2380" ht="12.75" customHeight="1">
      <c r="D2380" s="2"/>
      <c r="G2380" s="2"/>
      <c r="I2380" s="2"/>
      <c r="J2380" s="2"/>
      <c r="K2380" s="2"/>
      <c r="L2380" s="2"/>
      <c r="M2380" s="2"/>
      <c r="N2380" s="2"/>
      <c r="O2380" s="2"/>
      <c r="P2380" s="2"/>
      <c r="Q2380" s="2"/>
      <c r="R2380" s="2"/>
      <c r="S2380" s="2"/>
      <c r="T2380" s="2"/>
      <c r="U2380" s="2"/>
      <c r="V2380" s="2"/>
      <c r="W2380" s="2"/>
      <c r="X2380" s="2"/>
      <c r="Y2380" s="2"/>
      <c r="AB2380" s="2"/>
      <c r="AC2380" s="2"/>
      <c r="AD2380" s="2"/>
      <c r="AE2380" s="2"/>
      <c r="AF2380" s="2"/>
      <c r="AG2380" s="2"/>
      <c r="AH2380" s="2"/>
      <c r="AI2380" s="2"/>
      <c r="AJ2380" s="2"/>
      <c r="AK2380" s="2"/>
      <c r="BK2380" s="2"/>
      <c r="BL2380" s="2"/>
      <c r="BN2380" s="2"/>
      <c r="BO2380" s="2"/>
    </row>
    <row r="2381" ht="12.75" customHeight="1">
      <c r="D2381" s="2"/>
      <c r="G2381" s="2"/>
      <c r="I2381" s="2"/>
      <c r="J2381" s="2"/>
      <c r="K2381" s="2"/>
      <c r="L2381" s="2"/>
      <c r="M2381" s="2"/>
      <c r="N2381" s="2"/>
      <c r="O2381" s="2"/>
      <c r="P2381" s="2"/>
      <c r="Q2381" s="2"/>
      <c r="R2381" s="2"/>
      <c r="S2381" s="2"/>
      <c r="T2381" s="2"/>
      <c r="U2381" s="2"/>
      <c r="V2381" s="2"/>
      <c r="W2381" s="2"/>
      <c r="X2381" s="2"/>
      <c r="Y2381" s="2"/>
      <c r="AB2381" s="2"/>
      <c r="AC2381" s="2"/>
      <c r="AD2381" s="2"/>
      <c r="AE2381" s="2"/>
      <c r="AF2381" s="2"/>
      <c r="AG2381" s="2"/>
      <c r="AH2381" s="2"/>
      <c r="AI2381" s="2"/>
      <c r="AJ2381" s="2"/>
      <c r="AK2381" s="2"/>
      <c r="BK2381" s="2"/>
      <c r="BL2381" s="2"/>
      <c r="BN2381" s="2"/>
      <c r="BO2381" s="2"/>
    </row>
    <row r="2382" ht="12.75" customHeight="1">
      <c r="D2382" s="2"/>
      <c r="G2382" s="2"/>
      <c r="I2382" s="2"/>
      <c r="J2382" s="2"/>
      <c r="K2382" s="2"/>
      <c r="L2382" s="2"/>
      <c r="M2382" s="2"/>
      <c r="N2382" s="2"/>
      <c r="O2382" s="2"/>
      <c r="P2382" s="2"/>
      <c r="Q2382" s="2"/>
      <c r="R2382" s="2"/>
      <c r="S2382" s="2"/>
      <c r="T2382" s="2"/>
      <c r="U2382" s="2"/>
      <c r="V2382" s="2"/>
      <c r="W2382" s="2"/>
      <c r="X2382" s="2"/>
      <c r="Y2382" s="2"/>
      <c r="AB2382" s="2"/>
      <c r="AC2382" s="2"/>
      <c r="AD2382" s="2"/>
      <c r="AE2382" s="2"/>
      <c r="AF2382" s="2"/>
      <c r="AG2382" s="2"/>
      <c r="AH2382" s="2"/>
      <c r="AI2382" s="2"/>
      <c r="AJ2382" s="2"/>
      <c r="AK2382" s="2"/>
      <c r="BK2382" s="2"/>
      <c r="BL2382" s="2"/>
      <c r="BN2382" s="2"/>
      <c r="BO2382" s="2"/>
    </row>
    <row r="2383" ht="12.75" customHeight="1">
      <c r="D2383" s="2"/>
      <c r="G2383" s="2"/>
      <c r="I2383" s="2"/>
      <c r="J2383" s="2"/>
      <c r="K2383" s="2"/>
      <c r="L2383" s="2"/>
      <c r="M2383" s="2"/>
      <c r="N2383" s="2"/>
      <c r="O2383" s="2"/>
      <c r="P2383" s="2"/>
      <c r="Q2383" s="2"/>
      <c r="R2383" s="2"/>
      <c r="S2383" s="2"/>
      <c r="T2383" s="2"/>
      <c r="U2383" s="2"/>
      <c r="V2383" s="2"/>
      <c r="W2383" s="2"/>
      <c r="X2383" s="2"/>
      <c r="Y2383" s="2"/>
      <c r="AB2383" s="2"/>
      <c r="AC2383" s="2"/>
      <c r="AD2383" s="2"/>
      <c r="AE2383" s="2"/>
      <c r="AF2383" s="2"/>
      <c r="AG2383" s="2"/>
      <c r="AH2383" s="2"/>
      <c r="AI2383" s="2"/>
      <c r="AJ2383" s="2"/>
      <c r="AK2383" s="2"/>
      <c r="BK2383" s="2"/>
      <c r="BL2383" s="2"/>
      <c r="BN2383" s="2"/>
      <c r="BO2383" s="2"/>
    </row>
    <row r="2384" ht="12.75" customHeight="1">
      <c r="D2384" s="2"/>
      <c r="G2384" s="2"/>
      <c r="I2384" s="2"/>
      <c r="J2384" s="2"/>
      <c r="K2384" s="2"/>
      <c r="L2384" s="2"/>
      <c r="M2384" s="2"/>
      <c r="N2384" s="2"/>
      <c r="O2384" s="2"/>
      <c r="P2384" s="2"/>
      <c r="Q2384" s="2"/>
      <c r="R2384" s="2"/>
      <c r="S2384" s="2"/>
      <c r="T2384" s="2"/>
      <c r="U2384" s="2"/>
      <c r="V2384" s="2"/>
      <c r="W2384" s="2"/>
      <c r="X2384" s="2"/>
      <c r="Y2384" s="2"/>
      <c r="AB2384" s="2"/>
      <c r="AC2384" s="2"/>
      <c r="AD2384" s="2"/>
      <c r="AE2384" s="2"/>
      <c r="AF2384" s="2"/>
      <c r="AG2384" s="2"/>
      <c r="AH2384" s="2"/>
      <c r="AI2384" s="2"/>
      <c r="AJ2384" s="2"/>
      <c r="AK2384" s="2"/>
      <c r="BK2384" s="2"/>
      <c r="BL2384" s="2"/>
      <c r="BN2384" s="2"/>
      <c r="BO2384" s="2"/>
    </row>
    <row r="2385" ht="12.75" customHeight="1">
      <c r="D2385" s="2"/>
      <c r="G2385" s="2"/>
      <c r="I2385" s="2"/>
      <c r="J2385" s="2"/>
      <c r="K2385" s="2"/>
      <c r="L2385" s="2"/>
      <c r="M2385" s="2"/>
      <c r="N2385" s="2"/>
      <c r="O2385" s="2"/>
      <c r="P2385" s="2"/>
      <c r="Q2385" s="2"/>
      <c r="R2385" s="2"/>
      <c r="S2385" s="2"/>
      <c r="T2385" s="2"/>
      <c r="U2385" s="2"/>
      <c r="V2385" s="2"/>
      <c r="W2385" s="2"/>
      <c r="X2385" s="2"/>
      <c r="Y2385" s="2"/>
      <c r="AB2385" s="2"/>
      <c r="AC2385" s="2"/>
      <c r="AD2385" s="2"/>
      <c r="AE2385" s="2"/>
      <c r="AF2385" s="2"/>
      <c r="AG2385" s="2"/>
      <c r="AH2385" s="2"/>
      <c r="AI2385" s="2"/>
      <c r="AJ2385" s="2"/>
      <c r="AK2385" s="2"/>
      <c r="BK2385" s="2"/>
      <c r="BL2385" s="2"/>
      <c r="BN2385" s="2"/>
      <c r="BO2385" s="2"/>
    </row>
    <row r="2386" ht="12.75" customHeight="1">
      <c r="D2386" s="2"/>
      <c r="G2386" s="2"/>
      <c r="I2386" s="2"/>
      <c r="J2386" s="2"/>
      <c r="K2386" s="2"/>
      <c r="L2386" s="2"/>
      <c r="M2386" s="2"/>
      <c r="N2386" s="2"/>
      <c r="O2386" s="2"/>
      <c r="P2386" s="2"/>
      <c r="Q2386" s="2"/>
      <c r="R2386" s="2"/>
      <c r="S2386" s="2"/>
      <c r="T2386" s="2"/>
      <c r="U2386" s="2"/>
      <c r="V2386" s="2"/>
      <c r="W2386" s="2"/>
      <c r="X2386" s="2"/>
      <c r="Y2386" s="2"/>
      <c r="AB2386" s="2"/>
      <c r="AC2386" s="2"/>
      <c r="AD2386" s="2"/>
      <c r="AE2386" s="2"/>
      <c r="AF2386" s="2"/>
      <c r="AG2386" s="2"/>
      <c r="AH2386" s="2"/>
      <c r="AI2386" s="2"/>
      <c r="AJ2386" s="2"/>
      <c r="AK2386" s="2"/>
      <c r="BK2386" s="2"/>
      <c r="BL2386" s="2"/>
      <c r="BN2386" s="2"/>
      <c r="BO2386" s="2"/>
    </row>
    <row r="2387" ht="12.75" customHeight="1">
      <c r="D2387" s="2"/>
      <c r="G2387" s="2"/>
      <c r="I2387" s="2"/>
      <c r="J2387" s="2"/>
      <c r="K2387" s="2"/>
      <c r="L2387" s="2"/>
      <c r="M2387" s="2"/>
      <c r="N2387" s="2"/>
      <c r="O2387" s="2"/>
      <c r="P2387" s="2"/>
      <c r="Q2387" s="2"/>
      <c r="R2387" s="2"/>
      <c r="S2387" s="2"/>
      <c r="T2387" s="2"/>
      <c r="U2387" s="2"/>
      <c r="V2387" s="2"/>
      <c r="W2387" s="2"/>
      <c r="X2387" s="2"/>
      <c r="Y2387" s="2"/>
      <c r="AB2387" s="2"/>
      <c r="AC2387" s="2"/>
      <c r="AD2387" s="2"/>
      <c r="AE2387" s="2"/>
      <c r="AF2387" s="2"/>
      <c r="AG2387" s="2"/>
      <c r="AH2387" s="2"/>
      <c r="AI2387" s="2"/>
      <c r="AJ2387" s="2"/>
      <c r="AK2387" s="2"/>
      <c r="BK2387" s="2"/>
      <c r="BL2387" s="2"/>
      <c r="BN2387" s="2"/>
      <c r="BO2387" s="2"/>
    </row>
    <row r="2388" ht="12.75" customHeight="1">
      <c r="D2388" s="2"/>
      <c r="G2388" s="2"/>
      <c r="I2388" s="2"/>
      <c r="J2388" s="2"/>
      <c r="K2388" s="2"/>
      <c r="L2388" s="2"/>
      <c r="M2388" s="2"/>
      <c r="N2388" s="2"/>
      <c r="O2388" s="2"/>
      <c r="P2388" s="2"/>
      <c r="Q2388" s="2"/>
      <c r="R2388" s="2"/>
      <c r="S2388" s="2"/>
      <c r="T2388" s="2"/>
      <c r="U2388" s="2"/>
      <c r="V2388" s="2"/>
      <c r="W2388" s="2"/>
      <c r="X2388" s="2"/>
      <c r="Y2388" s="2"/>
      <c r="AB2388" s="2"/>
      <c r="AC2388" s="2"/>
      <c r="AD2388" s="2"/>
      <c r="AE2388" s="2"/>
      <c r="AF2388" s="2"/>
      <c r="AG2388" s="2"/>
      <c r="AH2388" s="2"/>
      <c r="AI2388" s="2"/>
      <c r="AJ2388" s="2"/>
      <c r="AK2388" s="2"/>
      <c r="BK2388" s="2"/>
      <c r="BL2388" s="2"/>
      <c r="BN2388" s="2"/>
      <c r="BO2388" s="2"/>
    </row>
    <row r="2389" ht="12.75" customHeight="1">
      <c r="D2389" s="2"/>
      <c r="G2389" s="2"/>
      <c r="I2389" s="2"/>
      <c r="J2389" s="2"/>
      <c r="K2389" s="2"/>
      <c r="L2389" s="2"/>
      <c r="M2389" s="2"/>
      <c r="N2389" s="2"/>
      <c r="O2389" s="2"/>
      <c r="P2389" s="2"/>
      <c r="Q2389" s="2"/>
      <c r="R2389" s="2"/>
      <c r="S2389" s="2"/>
      <c r="T2389" s="2"/>
      <c r="U2389" s="2"/>
      <c r="V2389" s="2"/>
      <c r="W2389" s="2"/>
      <c r="X2389" s="2"/>
      <c r="Y2389" s="2"/>
      <c r="AB2389" s="2"/>
      <c r="AC2389" s="2"/>
      <c r="AD2389" s="2"/>
      <c r="AE2389" s="2"/>
      <c r="AF2389" s="2"/>
      <c r="AG2389" s="2"/>
      <c r="AH2389" s="2"/>
      <c r="AI2389" s="2"/>
      <c r="AJ2389" s="2"/>
      <c r="AK2389" s="2"/>
      <c r="BK2389" s="2"/>
      <c r="BL2389" s="2"/>
      <c r="BN2389" s="2"/>
      <c r="BO2389" s="2"/>
    </row>
    <row r="2390" ht="12.75" customHeight="1">
      <c r="D2390" s="2"/>
      <c r="G2390" s="2"/>
      <c r="I2390" s="2"/>
      <c r="J2390" s="2"/>
      <c r="K2390" s="2"/>
      <c r="L2390" s="2"/>
      <c r="M2390" s="2"/>
      <c r="N2390" s="2"/>
      <c r="O2390" s="2"/>
      <c r="P2390" s="2"/>
      <c r="Q2390" s="2"/>
      <c r="R2390" s="2"/>
      <c r="S2390" s="2"/>
      <c r="T2390" s="2"/>
      <c r="U2390" s="2"/>
      <c r="V2390" s="2"/>
      <c r="W2390" s="2"/>
      <c r="X2390" s="2"/>
      <c r="Y2390" s="2"/>
      <c r="AB2390" s="2"/>
      <c r="AC2390" s="2"/>
      <c r="AD2390" s="2"/>
      <c r="AE2390" s="2"/>
      <c r="AF2390" s="2"/>
      <c r="AG2390" s="2"/>
      <c r="AH2390" s="2"/>
      <c r="AI2390" s="2"/>
      <c r="AJ2390" s="2"/>
      <c r="AK2390" s="2"/>
      <c r="BK2390" s="2"/>
      <c r="BL2390" s="2"/>
      <c r="BN2390" s="2"/>
      <c r="BO2390" s="2"/>
    </row>
    <row r="2391" ht="12.75" customHeight="1">
      <c r="D2391" s="2"/>
      <c r="G2391" s="2"/>
      <c r="I2391" s="2"/>
      <c r="J2391" s="2"/>
      <c r="K2391" s="2"/>
      <c r="L2391" s="2"/>
      <c r="M2391" s="2"/>
      <c r="N2391" s="2"/>
      <c r="O2391" s="2"/>
      <c r="P2391" s="2"/>
      <c r="Q2391" s="2"/>
      <c r="R2391" s="2"/>
      <c r="S2391" s="2"/>
      <c r="T2391" s="2"/>
      <c r="U2391" s="2"/>
      <c r="V2391" s="2"/>
      <c r="W2391" s="2"/>
      <c r="X2391" s="2"/>
      <c r="Y2391" s="2"/>
      <c r="AB2391" s="2"/>
      <c r="AC2391" s="2"/>
      <c r="AD2391" s="2"/>
      <c r="AE2391" s="2"/>
      <c r="AF2391" s="2"/>
      <c r="AG2391" s="2"/>
      <c r="AH2391" s="2"/>
      <c r="AI2391" s="2"/>
      <c r="AJ2391" s="2"/>
      <c r="AK2391" s="2"/>
      <c r="BK2391" s="2"/>
      <c r="BL2391" s="2"/>
      <c r="BN2391" s="2"/>
      <c r="BO2391" s="2"/>
    </row>
    <row r="2392" ht="12.75" customHeight="1">
      <c r="D2392" s="2"/>
      <c r="G2392" s="2"/>
      <c r="I2392" s="2"/>
      <c r="J2392" s="2"/>
      <c r="K2392" s="2"/>
      <c r="L2392" s="2"/>
      <c r="M2392" s="2"/>
      <c r="N2392" s="2"/>
      <c r="O2392" s="2"/>
      <c r="P2392" s="2"/>
      <c r="Q2392" s="2"/>
      <c r="R2392" s="2"/>
      <c r="S2392" s="2"/>
      <c r="T2392" s="2"/>
      <c r="U2392" s="2"/>
      <c r="V2392" s="2"/>
      <c r="W2392" s="2"/>
      <c r="X2392" s="2"/>
      <c r="Y2392" s="2"/>
      <c r="AB2392" s="2"/>
      <c r="AC2392" s="2"/>
      <c r="AD2392" s="2"/>
      <c r="AE2392" s="2"/>
      <c r="AF2392" s="2"/>
      <c r="AG2392" s="2"/>
      <c r="AH2392" s="2"/>
      <c r="AI2392" s="2"/>
      <c r="AJ2392" s="2"/>
      <c r="AK2392" s="2"/>
      <c r="BK2392" s="2"/>
      <c r="BL2392" s="2"/>
      <c r="BN2392" s="2"/>
      <c r="BO2392" s="2"/>
    </row>
    <row r="2393" ht="12.75" customHeight="1">
      <c r="D2393" s="2"/>
      <c r="G2393" s="2"/>
      <c r="I2393" s="2"/>
      <c r="J2393" s="2"/>
      <c r="K2393" s="2"/>
      <c r="L2393" s="2"/>
      <c r="M2393" s="2"/>
      <c r="N2393" s="2"/>
      <c r="O2393" s="2"/>
      <c r="P2393" s="2"/>
      <c r="Q2393" s="2"/>
      <c r="R2393" s="2"/>
      <c r="S2393" s="2"/>
      <c r="T2393" s="2"/>
      <c r="U2393" s="2"/>
      <c r="V2393" s="2"/>
      <c r="W2393" s="2"/>
      <c r="X2393" s="2"/>
      <c r="Y2393" s="2"/>
      <c r="AB2393" s="2"/>
      <c r="AC2393" s="2"/>
      <c r="AD2393" s="2"/>
      <c r="AE2393" s="2"/>
      <c r="AF2393" s="2"/>
      <c r="AG2393" s="2"/>
      <c r="AH2393" s="2"/>
      <c r="AI2393" s="2"/>
      <c r="AJ2393" s="2"/>
      <c r="AK2393" s="2"/>
      <c r="BK2393" s="2"/>
      <c r="BL2393" s="2"/>
      <c r="BN2393" s="2"/>
      <c r="BO2393" s="2"/>
    </row>
    <row r="2394" ht="12.75" customHeight="1">
      <c r="D2394" s="2"/>
      <c r="G2394" s="2"/>
      <c r="I2394" s="2"/>
      <c r="J2394" s="2"/>
      <c r="K2394" s="2"/>
      <c r="L2394" s="2"/>
      <c r="M2394" s="2"/>
      <c r="N2394" s="2"/>
      <c r="O2394" s="2"/>
      <c r="P2394" s="2"/>
      <c r="Q2394" s="2"/>
      <c r="R2394" s="2"/>
      <c r="S2394" s="2"/>
      <c r="T2394" s="2"/>
      <c r="U2394" s="2"/>
      <c r="V2394" s="2"/>
      <c r="W2394" s="2"/>
      <c r="X2394" s="2"/>
      <c r="Y2394" s="2"/>
      <c r="AB2394" s="2"/>
      <c r="AC2394" s="2"/>
      <c r="AD2394" s="2"/>
      <c r="AE2394" s="2"/>
      <c r="AF2394" s="2"/>
      <c r="AG2394" s="2"/>
      <c r="AH2394" s="2"/>
      <c r="AI2394" s="2"/>
      <c r="AJ2394" s="2"/>
      <c r="AK2394" s="2"/>
      <c r="BK2394" s="2"/>
      <c r="BL2394" s="2"/>
      <c r="BN2394" s="2"/>
      <c r="BO2394" s="2"/>
    </row>
    <row r="2395" ht="12.75" customHeight="1">
      <c r="D2395" s="2"/>
      <c r="G2395" s="2"/>
      <c r="I2395" s="2"/>
      <c r="J2395" s="2"/>
      <c r="K2395" s="2"/>
      <c r="L2395" s="2"/>
      <c r="M2395" s="2"/>
      <c r="N2395" s="2"/>
      <c r="O2395" s="2"/>
      <c r="P2395" s="2"/>
      <c r="Q2395" s="2"/>
      <c r="R2395" s="2"/>
      <c r="S2395" s="2"/>
      <c r="T2395" s="2"/>
      <c r="U2395" s="2"/>
      <c r="V2395" s="2"/>
      <c r="W2395" s="2"/>
      <c r="X2395" s="2"/>
      <c r="Y2395" s="2"/>
      <c r="AB2395" s="2"/>
      <c r="AC2395" s="2"/>
      <c r="AD2395" s="2"/>
      <c r="AE2395" s="2"/>
      <c r="AF2395" s="2"/>
      <c r="AG2395" s="2"/>
      <c r="AH2395" s="2"/>
      <c r="AI2395" s="2"/>
      <c r="AJ2395" s="2"/>
      <c r="AK2395" s="2"/>
      <c r="BK2395" s="2"/>
      <c r="BL2395" s="2"/>
      <c r="BN2395" s="2"/>
      <c r="BO2395" s="2"/>
    </row>
    <row r="2396" ht="12.75" customHeight="1">
      <c r="D2396" s="2"/>
      <c r="G2396" s="2"/>
      <c r="I2396" s="2"/>
      <c r="J2396" s="2"/>
      <c r="K2396" s="2"/>
      <c r="L2396" s="2"/>
      <c r="M2396" s="2"/>
      <c r="N2396" s="2"/>
      <c r="O2396" s="2"/>
      <c r="P2396" s="2"/>
      <c r="Q2396" s="2"/>
      <c r="R2396" s="2"/>
      <c r="S2396" s="2"/>
      <c r="T2396" s="2"/>
      <c r="U2396" s="2"/>
      <c r="V2396" s="2"/>
      <c r="W2396" s="2"/>
      <c r="X2396" s="2"/>
      <c r="Y2396" s="2"/>
      <c r="AB2396" s="2"/>
      <c r="AC2396" s="2"/>
      <c r="AD2396" s="2"/>
      <c r="AE2396" s="2"/>
      <c r="AF2396" s="2"/>
      <c r="AG2396" s="2"/>
      <c r="AH2396" s="2"/>
      <c r="AI2396" s="2"/>
      <c r="AJ2396" s="2"/>
      <c r="AK2396" s="2"/>
      <c r="BK2396" s="2"/>
      <c r="BL2396" s="2"/>
      <c r="BN2396" s="2"/>
      <c r="BO2396" s="2"/>
    </row>
    <row r="2397" ht="12.75" customHeight="1">
      <c r="D2397" s="2"/>
      <c r="G2397" s="2"/>
      <c r="I2397" s="2"/>
      <c r="J2397" s="2"/>
      <c r="K2397" s="2"/>
      <c r="L2397" s="2"/>
      <c r="M2397" s="2"/>
      <c r="N2397" s="2"/>
      <c r="O2397" s="2"/>
      <c r="P2397" s="2"/>
      <c r="Q2397" s="2"/>
      <c r="R2397" s="2"/>
      <c r="S2397" s="2"/>
      <c r="T2397" s="2"/>
      <c r="U2397" s="2"/>
      <c r="V2397" s="2"/>
      <c r="W2397" s="2"/>
      <c r="X2397" s="2"/>
      <c r="Y2397" s="2"/>
      <c r="AB2397" s="2"/>
      <c r="AC2397" s="2"/>
      <c r="AD2397" s="2"/>
      <c r="AE2397" s="2"/>
      <c r="AF2397" s="2"/>
      <c r="AG2397" s="2"/>
      <c r="AH2397" s="2"/>
      <c r="AI2397" s="2"/>
      <c r="AJ2397" s="2"/>
      <c r="AK2397" s="2"/>
      <c r="BK2397" s="2"/>
      <c r="BL2397" s="2"/>
      <c r="BN2397" s="2"/>
      <c r="BO2397" s="2"/>
    </row>
    <row r="2398" ht="12.75" customHeight="1">
      <c r="D2398" s="2"/>
      <c r="G2398" s="2"/>
      <c r="I2398" s="2"/>
      <c r="J2398" s="2"/>
      <c r="K2398" s="2"/>
      <c r="L2398" s="2"/>
      <c r="M2398" s="2"/>
      <c r="N2398" s="2"/>
      <c r="O2398" s="2"/>
      <c r="P2398" s="2"/>
      <c r="Q2398" s="2"/>
      <c r="R2398" s="2"/>
      <c r="S2398" s="2"/>
      <c r="T2398" s="2"/>
      <c r="U2398" s="2"/>
      <c r="V2398" s="2"/>
      <c r="W2398" s="2"/>
      <c r="X2398" s="2"/>
      <c r="Y2398" s="2"/>
      <c r="AB2398" s="2"/>
      <c r="AC2398" s="2"/>
      <c r="AD2398" s="2"/>
      <c r="AE2398" s="2"/>
      <c r="AF2398" s="2"/>
      <c r="AG2398" s="2"/>
      <c r="AH2398" s="2"/>
      <c r="AI2398" s="2"/>
      <c r="AJ2398" s="2"/>
      <c r="AK2398" s="2"/>
      <c r="BK2398" s="2"/>
      <c r="BL2398" s="2"/>
      <c r="BN2398" s="2"/>
      <c r="BO2398" s="2"/>
    </row>
    <row r="2399" ht="12.75" customHeight="1">
      <c r="D2399" s="2"/>
      <c r="G2399" s="2"/>
      <c r="I2399" s="2"/>
      <c r="J2399" s="2"/>
      <c r="K2399" s="2"/>
      <c r="L2399" s="2"/>
      <c r="M2399" s="2"/>
      <c r="N2399" s="2"/>
      <c r="O2399" s="2"/>
      <c r="P2399" s="2"/>
      <c r="Q2399" s="2"/>
      <c r="R2399" s="2"/>
      <c r="S2399" s="2"/>
      <c r="T2399" s="2"/>
      <c r="U2399" s="2"/>
      <c r="V2399" s="2"/>
      <c r="W2399" s="2"/>
      <c r="X2399" s="2"/>
      <c r="Y2399" s="2"/>
      <c r="AB2399" s="2"/>
      <c r="AC2399" s="2"/>
      <c r="AD2399" s="2"/>
      <c r="AE2399" s="2"/>
      <c r="AF2399" s="2"/>
      <c r="AG2399" s="2"/>
      <c r="AH2399" s="2"/>
      <c r="AI2399" s="2"/>
      <c r="AJ2399" s="2"/>
      <c r="AK2399" s="2"/>
      <c r="BK2399" s="2"/>
      <c r="BL2399" s="2"/>
      <c r="BN2399" s="2"/>
      <c r="BO2399" s="2"/>
    </row>
    <row r="2400" ht="12.75" customHeight="1">
      <c r="D2400" s="2"/>
      <c r="G2400" s="2"/>
      <c r="I2400" s="2"/>
      <c r="J2400" s="2"/>
      <c r="K2400" s="2"/>
      <c r="L2400" s="2"/>
      <c r="M2400" s="2"/>
      <c r="N2400" s="2"/>
      <c r="O2400" s="2"/>
      <c r="P2400" s="2"/>
      <c r="Q2400" s="2"/>
      <c r="R2400" s="2"/>
      <c r="S2400" s="2"/>
      <c r="T2400" s="2"/>
      <c r="U2400" s="2"/>
      <c r="V2400" s="2"/>
      <c r="W2400" s="2"/>
      <c r="X2400" s="2"/>
      <c r="Y2400" s="2"/>
      <c r="AB2400" s="2"/>
      <c r="AC2400" s="2"/>
      <c r="AD2400" s="2"/>
      <c r="AE2400" s="2"/>
      <c r="AF2400" s="2"/>
      <c r="AG2400" s="2"/>
      <c r="AH2400" s="2"/>
      <c r="AI2400" s="2"/>
      <c r="AJ2400" s="2"/>
      <c r="AK2400" s="2"/>
      <c r="BK2400" s="2"/>
      <c r="BL2400" s="2"/>
      <c r="BN2400" s="2"/>
      <c r="BO2400" s="2"/>
    </row>
    <row r="2401" ht="12.75" customHeight="1">
      <c r="D2401" s="2"/>
      <c r="G2401" s="2"/>
      <c r="I2401" s="2"/>
      <c r="J2401" s="2"/>
      <c r="K2401" s="2"/>
      <c r="L2401" s="2"/>
      <c r="M2401" s="2"/>
      <c r="N2401" s="2"/>
      <c r="O2401" s="2"/>
      <c r="P2401" s="2"/>
      <c r="Q2401" s="2"/>
      <c r="R2401" s="2"/>
      <c r="S2401" s="2"/>
      <c r="T2401" s="2"/>
      <c r="U2401" s="2"/>
      <c r="V2401" s="2"/>
      <c r="W2401" s="2"/>
      <c r="X2401" s="2"/>
      <c r="Y2401" s="2"/>
      <c r="AB2401" s="2"/>
      <c r="AC2401" s="2"/>
      <c r="AD2401" s="2"/>
      <c r="AE2401" s="2"/>
      <c r="AF2401" s="2"/>
      <c r="AG2401" s="2"/>
      <c r="AH2401" s="2"/>
      <c r="AI2401" s="2"/>
      <c r="AJ2401" s="2"/>
      <c r="AK2401" s="2"/>
      <c r="BK2401" s="2"/>
      <c r="BL2401" s="2"/>
      <c r="BN2401" s="2"/>
      <c r="BO2401" s="2"/>
    </row>
    <row r="2402" ht="12.75" customHeight="1">
      <c r="D2402" s="2"/>
      <c r="G2402" s="2"/>
      <c r="I2402" s="2"/>
      <c r="J2402" s="2"/>
      <c r="K2402" s="2"/>
      <c r="L2402" s="2"/>
      <c r="M2402" s="2"/>
      <c r="N2402" s="2"/>
      <c r="O2402" s="2"/>
      <c r="P2402" s="2"/>
      <c r="Q2402" s="2"/>
      <c r="R2402" s="2"/>
      <c r="S2402" s="2"/>
      <c r="T2402" s="2"/>
      <c r="U2402" s="2"/>
      <c r="V2402" s="2"/>
      <c r="W2402" s="2"/>
      <c r="X2402" s="2"/>
      <c r="Y2402" s="2"/>
      <c r="AB2402" s="2"/>
      <c r="AC2402" s="2"/>
      <c r="AD2402" s="2"/>
      <c r="AE2402" s="2"/>
      <c r="AF2402" s="2"/>
      <c r="AG2402" s="2"/>
      <c r="AH2402" s="2"/>
      <c r="AI2402" s="2"/>
      <c r="AJ2402" s="2"/>
      <c r="AK2402" s="2"/>
      <c r="BK2402" s="2"/>
      <c r="BL2402" s="2"/>
      <c r="BN2402" s="2"/>
      <c r="BO2402" s="2"/>
    </row>
    <row r="2403" ht="12.75" customHeight="1">
      <c r="D2403" s="2"/>
      <c r="G2403" s="2"/>
      <c r="I2403" s="2"/>
      <c r="J2403" s="2"/>
      <c r="K2403" s="2"/>
      <c r="L2403" s="2"/>
      <c r="M2403" s="2"/>
      <c r="N2403" s="2"/>
      <c r="O2403" s="2"/>
      <c r="P2403" s="2"/>
      <c r="Q2403" s="2"/>
      <c r="R2403" s="2"/>
      <c r="S2403" s="2"/>
      <c r="T2403" s="2"/>
      <c r="U2403" s="2"/>
      <c r="V2403" s="2"/>
      <c r="W2403" s="2"/>
      <c r="X2403" s="2"/>
      <c r="Y2403" s="2"/>
      <c r="AB2403" s="2"/>
      <c r="AC2403" s="2"/>
      <c r="AD2403" s="2"/>
      <c r="AE2403" s="2"/>
      <c r="AF2403" s="2"/>
      <c r="AG2403" s="2"/>
      <c r="AH2403" s="2"/>
      <c r="AI2403" s="2"/>
      <c r="AJ2403" s="2"/>
      <c r="AK2403" s="2"/>
      <c r="BK2403" s="2"/>
      <c r="BL2403" s="2"/>
      <c r="BN2403" s="2"/>
      <c r="BO2403" s="2"/>
    </row>
    <row r="2404" ht="12.75" customHeight="1">
      <c r="D2404" s="2"/>
      <c r="G2404" s="2"/>
      <c r="I2404" s="2"/>
      <c r="J2404" s="2"/>
      <c r="K2404" s="2"/>
      <c r="L2404" s="2"/>
      <c r="M2404" s="2"/>
      <c r="N2404" s="2"/>
      <c r="O2404" s="2"/>
      <c r="P2404" s="2"/>
      <c r="Q2404" s="2"/>
      <c r="R2404" s="2"/>
      <c r="S2404" s="2"/>
      <c r="T2404" s="2"/>
      <c r="U2404" s="2"/>
      <c r="V2404" s="2"/>
      <c r="W2404" s="2"/>
      <c r="X2404" s="2"/>
      <c r="Y2404" s="2"/>
      <c r="AB2404" s="2"/>
      <c r="AC2404" s="2"/>
      <c r="AD2404" s="2"/>
      <c r="AE2404" s="2"/>
      <c r="AF2404" s="2"/>
      <c r="AG2404" s="2"/>
      <c r="AH2404" s="2"/>
      <c r="AI2404" s="2"/>
      <c r="AJ2404" s="2"/>
      <c r="AK2404" s="2"/>
      <c r="BK2404" s="2"/>
      <c r="BL2404" s="2"/>
      <c r="BN2404" s="2"/>
      <c r="BO2404" s="2"/>
    </row>
    <row r="2405" ht="12.75" customHeight="1">
      <c r="D2405" s="2"/>
      <c r="G2405" s="2"/>
      <c r="I2405" s="2"/>
      <c r="J2405" s="2"/>
      <c r="K2405" s="2"/>
      <c r="L2405" s="2"/>
      <c r="M2405" s="2"/>
      <c r="N2405" s="2"/>
      <c r="O2405" s="2"/>
      <c r="P2405" s="2"/>
      <c r="Q2405" s="2"/>
      <c r="R2405" s="2"/>
      <c r="S2405" s="2"/>
      <c r="T2405" s="2"/>
      <c r="U2405" s="2"/>
      <c r="V2405" s="2"/>
      <c r="W2405" s="2"/>
      <c r="X2405" s="2"/>
      <c r="Y2405" s="2"/>
      <c r="AB2405" s="2"/>
      <c r="AC2405" s="2"/>
      <c r="AD2405" s="2"/>
      <c r="AE2405" s="2"/>
      <c r="AF2405" s="2"/>
      <c r="AG2405" s="2"/>
      <c r="AH2405" s="2"/>
      <c r="AI2405" s="2"/>
      <c r="AJ2405" s="2"/>
      <c r="AK2405" s="2"/>
      <c r="BK2405" s="2"/>
      <c r="BL2405" s="2"/>
      <c r="BN2405" s="2"/>
      <c r="BO2405" s="2"/>
    </row>
    <row r="2406" ht="12.75" customHeight="1">
      <c r="D2406" s="2"/>
      <c r="G2406" s="2"/>
      <c r="I2406" s="2"/>
      <c r="J2406" s="2"/>
      <c r="K2406" s="2"/>
      <c r="L2406" s="2"/>
      <c r="M2406" s="2"/>
      <c r="N2406" s="2"/>
      <c r="O2406" s="2"/>
      <c r="P2406" s="2"/>
      <c r="Q2406" s="2"/>
      <c r="R2406" s="2"/>
      <c r="S2406" s="2"/>
      <c r="T2406" s="2"/>
      <c r="U2406" s="2"/>
      <c r="V2406" s="2"/>
      <c r="W2406" s="2"/>
      <c r="X2406" s="2"/>
      <c r="Y2406" s="2"/>
      <c r="AB2406" s="2"/>
      <c r="AC2406" s="2"/>
      <c r="AD2406" s="2"/>
      <c r="AE2406" s="2"/>
      <c r="AF2406" s="2"/>
      <c r="AG2406" s="2"/>
      <c r="AH2406" s="2"/>
      <c r="AI2406" s="2"/>
      <c r="AJ2406" s="2"/>
      <c r="AK2406" s="2"/>
      <c r="BK2406" s="2"/>
      <c r="BL2406" s="2"/>
      <c r="BN2406" s="2"/>
      <c r="BO2406" s="2"/>
    </row>
    <row r="2407" ht="12.75" customHeight="1">
      <c r="D2407" s="2"/>
      <c r="G2407" s="2"/>
      <c r="I2407" s="2"/>
      <c r="J2407" s="2"/>
      <c r="K2407" s="2"/>
      <c r="L2407" s="2"/>
      <c r="M2407" s="2"/>
      <c r="N2407" s="2"/>
      <c r="O2407" s="2"/>
      <c r="P2407" s="2"/>
      <c r="Q2407" s="2"/>
      <c r="R2407" s="2"/>
      <c r="S2407" s="2"/>
      <c r="T2407" s="2"/>
      <c r="U2407" s="2"/>
      <c r="V2407" s="2"/>
      <c r="W2407" s="2"/>
      <c r="X2407" s="2"/>
      <c r="Y2407" s="2"/>
      <c r="AB2407" s="2"/>
      <c r="AC2407" s="2"/>
      <c r="AD2407" s="2"/>
      <c r="AE2407" s="2"/>
      <c r="AF2407" s="2"/>
      <c r="AG2407" s="2"/>
      <c r="AH2407" s="2"/>
      <c r="AI2407" s="2"/>
      <c r="AJ2407" s="2"/>
      <c r="AK2407" s="2"/>
      <c r="BK2407" s="2"/>
      <c r="BL2407" s="2"/>
      <c r="BN2407" s="2"/>
      <c r="BO2407" s="2"/>
    </row>
    <row r="2408" ht="12.75" customHeight="1">
      <c r="D2408" s="2"/>
      <c r="G2408" s="2"/>
      <c r="I2408" s="2"/>
      <c r="J2408" s="2"/>
      <c r="K2408" s="2"/>
      <c r="L2408" s="2"/>
      <c r="M2408" s="2"/>
      <c r="N2408" s="2"/>
      <c r="O2408" s="2"/>
      <c r="P2408" s="2"/>
      <c r="Q2408" s="2"/>
      <c r="R2408" s="2"/>
      <c r="S2408" s="2"/>
      <c r="T2408" s="2"/>
      <c r="U2408" s="2"/>
      <c r="V2408" s="2"/>
      <c r="W2408" s="2"/>
      <c r="X2408" s="2"/>
      <c r="Y2408" s="2"/>
      <c r="AB2408" s="2"/>
      <c r="AC2408" s="2"/>
      <c r="AD2408" s="2"/>
      <c r="AE2408" s="2"/>
      <c r="AF2408" s="2"/>
      <c r="AG2408" s="2"/>
      <c r="AH2408" s="2"/>
      <c r="AI2408" s="2"/>
      <c r="AJ2408" s="2"/>
      <c r="AK2408" s="2"/>
      <c r="BK2408" s="2"/>
      <c r="BL2408" s="2"/>
      <c r="BN2408" s="2"/>
      <c r="BO2408" s="2"/>
    </row>
    <row r="2409" ht="12.75" customHeight="1">
      <c r="D2409" s="2"/>
      <c r="G2409" s="2"/>
      <c r="I2409" s="2"/>
      <c r="J2409" s="2"/>
      <c r="K2409" s="2"/>
      <c r="L2409" s="2"/>
      <c r="M2409" s="2"/>
      <c r="N2409" s="2"/>
      <c r="O2409" s="2"/>
      <c r="P2409" s="2"/>
      <c r="Q2409" s="2"/>
      <c r="R2409" s="2"/>
      <c r="S2409" s="2"/>
      <c r="T2409" s="2"/>
      <c r="U2409" s="2"/>
      <c r="V2409" s="2"/>
      <c r="W2409" s="2"/>
      <c r="X2409" s="2"/>
      <c r="Y2409" s="2"/>
      <c r="AB2409" s="2"/>
      <c r="AC2409" s="2"/>
      <c r="AD2409" s="2"/>
      <c r="AE2409" s="2"/>
      <c r="AF2409" s="2"/>
      <c r="AG2409" s="2"/>
      <c r="AH2409" s="2"/>
      <c r="AI2409" s="2"/>
      <c r="AJ2409" s="2"/>
      <c r="AK2409" s="2"/>
      <c r="BK2409" s="2"/>
      <c r="BL2409" s="2"/>
      <c r="BN2409" s="2"/>
      <c r="BO2409" s="2"/>
    </row>
    <row r="2410" ht="12.75" customHeight="1">
      <c r="D2410" s="2"/>
      <c r="G2410" s="2"/>
      <c r="I2410" s="2"/>
      <c r="J2410" s="2"/>
      <c r="K2410" s="2"/>
      <c r="L2410" s="2"/>
      <c r="M2410" s="2"/>
      <c r="N2410" s="2"/>
      <c r="O2410" s="2"/>
      <c r="P2410" s="2"/>
      <c r="Q2410" s="2"/>
      <c r="R2410" s="2"/>
      <c r="S2410" s="2"/>
      <c r="T2410" s="2"/>
      <c r="U2410" s="2"/>
      <c r="V2410" s="2"/>
      <c r="W2410" s="2"/>
      <c r="X2410" s="2"/>
      <c r="Y2410" s="2"/>
      <c r="AB2410" s="2"/>
      <c r="AC2410" s="2"/>
      <c r="AD2410" s="2"/>
      <c r="AE2410" s="2"/>
      <c r="AF2410" s="2"/>
      <c r="AG2410" s="2"/>
      <c r="AH2410" s="2"/>
      <c r="AI2410" s="2"/>
      <c r="AJ2410" s="2"/>
      <c r="AK2410" s="2"/>
      <c r="BK2410" s="2"/>
      <c r="BL2410" s="2"/>
      <c r="BN2410" s="2"/>
      <c r="BO2410" s="2"/>
    </row>
    <row r="2411" ht="12.75" customHeight="1">
      <c r="D2411" s="2"/>
      <c r="G2411" s="2"/>
      <c r="I2411" s="2"/>
      <c r="J2411" s="2"/>
      <c r="K2411" s="2"/>
      <c r="L2411" s="2"/>
      <c r="M2411" s="2"/>
      <c r="N2411" s="2"/>
      <c r="O2411" s="2"/>
      <c r="P2411" s="2"/>
      <c r="Q2411" s="2"/>
      <c r="R2411" s="2"/>
      <c r="S2411" s="2"/>
      <c r="T2411" s="2"/>
      <c r="U2411" s="2"/>
      <c r="V2411" s="2"/>
      <c r="W2411" s="2"/>
      <c r="X2411" s="2"/>
      <c r="Y2411" s="2"/>
      <c r="AB2411" s="2"/>
      <c r="AC2411" s="2"/>
      <c r="AD2411" s="2"/>
      <c r="AE2411" s="2"/>
      <c r="AF2411" s="2"/>
      <c r="AG2411" s="2"/>
      <c r="AH2411" s="2"/>
      <c r="AI2411" s="2"/>
      <c r="AJ2411" s="2"/>
      <c r="AK2411" s="2"/>
      <c r="BK2411" s="2"/>
      <c r="BL2411" s="2"/>
      <c r="BN2411" s="2"/>
      <c r="BO2411" s="2"/>
    </row>
    <row r="2412" ht="12.75" customHeight="1">
      <c r="D2412" s="2"/>
      <c r="G2412" s="2"/>
      <c r="I2412" s="2"/>
      <c r="J2412" s="2"/>
      <c r="K2412" s="2"/>
      <c r="L2412" s="2"/>
      <c r="M2412" s="2"/>
      <c r="N2412" s="2"/>
      <c r="O2412" s="2"/>
      <c r="P2412" s="2"/>
      <c r="Q2412" s="2"/>
      <c r="R2412" s="2"/>
      <c r="S2412" s="2"/>
      <c r="T2412" s="2"/>
      <c r="U2412" s="2"/>
      <c r="V2412" s="2"/>
      <c r="W2412" s="2"/>
      <c r="X2412" s="2"/>
      <c r="Y2412" s="2"/>
      <c r="AB2412" s="2"/>
      <c r="AC2412" s="2"/>
      <c r="AD2412" s="2"/>
      <c r="AE2412" s="2"/>
      <c r="AF2412" s="2"/>
      <c r="AG2412" s="2"/>
      <c r="AH2412" s="2"/>
      <c r="AI2412" s="2"/>
      <c r="AJ2412" s="2"/>
      <c r="AK2412" s="2"/>
      <c r="BK2412" s="2"/>
      <c r="BL2412" s="2"/>
      <c r="BN2412" s="2"/>
      <c r="BO2412" s="2"/>
    </row>
    <row r="2413" ht="12.75" customHeight="1">
      <c r="D2413" s="2"/>
      <c r="G2413" s="2"/>
      <c r="I2413" s="2"/>
      <c r="J2413" s="2"/>
      <c r="K2413" s="2"/>
      <c r="L2413" s="2"/>
      <c r="M2413" s="2"/>
      <c r="N2413" s="2"/>
      <c r="O2413" s="2"/>
      <c r="P2413" s="2"/>
      <c r="Q2413" s="2"/>
      <c r="R2413" s="2"/>
      <c r="S2413" s="2"/>
      <c r="T2413" s="2"/>
      <c r="U2413" s="2"/>
      <c r="V2413" s="2"/>
      <c r="W2413" s="2"/>
      <c r="X2413" s="2"/>
      <c r="Y2413" s="2"/>
      <c r="AB2413" s="2"/>
      <c r="AC2413" s="2"/>
      <c r="AD2413" s="2"/>
      <c r="AE2413" s="2"/>
      <c r="AF2413" s="2"/>
      <c r="AG2413" s="2"/>
      <c r="AH2413" s="2"/>
      <c r="AI2413" s="2"/>
      <c r="AJ2413" s="2"/>
      <c r="AK2413" s="2"/>
      <c r="BK2413" s="2"/>
      <c r="BL2413" s="2"/>
      <c r="BN2413" s="2"/>
      <c r="BO2413" s="2"/>
    </row>
    <row r="2414" ht="12.75" customHeight="1">
      <c r="D2414" s="2"/>
      <c r="G2414" s="2"/>
      <c r="I2414" s="2"/>
      <c r="J2414" s="2"/>
      <c r="K2414" s="2"/>
      <c r="L2414" s="2"/>
      <c r="M2414" s="2"/>
      <c r="N2414" s="2"/>
      <c r="O2414" s="2"/>
      <c r="P2414" s="2"/>
      <c r="Q2414" s="2"/>
      <c r="R2414" s="2"/>
      <c r="S2414" s="2"/>
      <c r="T2414" s="2"/>
      <c r="U2414" s="2"/>
      <c r="V2414" s="2"/>
      <c r="W2414" s="2"/>
      <c r="X2414" s="2"/>
      <c r="Y2414" s="2"/>
      <c r="AB2414" s="2"/>
      <c r="AC2414" s="2"/>
      <c r="AD2414" s="2"/>
      <c r="AE2414" s="2"/>
      <c r="AF2414" s="2"/>
      <c r="AG2414" s="2"/>
      <c r="AH2414" s="2"/>
      <c r="AI2414" s="2"/>
      <c r="AJ2414" s="2"/>
      <c r="AK2414" s="2"/>
      <c r="BK2414" s="2"/>
      <c r="BL2414" s="2"/>
      <c r="BN2414" s="2"/>
      <c r="BO2414" s="2"/>
    </row>
    <row r="2415" ht="12.75" customHeight="1">
      <c r="D2415" s="2"/>
      <c r="G2415" s="2"/>
      <c r="I2415" s="2"/>
      <c r="J2415" s="2"/>
      <c r="K2415" s="2"/>
      <c r="L2415" s="2"/>
      <c r="M2415" s="2"/>
      <c r="N2415" s="2"/>
      <c r="O2415" s="2"/>
      <c r="P2415" s="2"/>
      <c r="Q2415" s="2"/>
      <c r="R2415" s="2"/>
      <c r="S2415" s="2"/>
      <c r="T2415" s="2"/>
      <c r="U2415" s="2"/>
      <c r="V2415" s="2"/>
      <c r="W2415" s="2"/>
      <c r="X2415" s="2"/>
      <c r="Y2415" s="2"/>
      <c r="AB2415" s="2"/>
      <c r="AC2415" s="2"/>
      <c r="AD2415" s="2"/>
      <c r="AE2415" s="2"/>
      <c r="AF2415" s="2"/>
      <c r="AG2415" s="2"/>
      <c r="AH2415" s="2"/>
      <c r="AI2415" s="2"/>
      <c r="AJ2415" s="2"/>
      <c r="AK2415" s="2"/>
      <c r="BK2415" s="2"/>
      <c r="BL2415" s="2"/>
      <c r="BN2415" s="2"/>
      <c r="BO2415" s="2"/>
    </row>
    <row r="2416" ht="12.75" customHeight="1">
      <c r="D2416" s="2"/>
      <c r="G2416" s="2"/>
      <c r="I2416" s="2"/>
      <c r="J2416" s="2"/>
      <c r="K2416" s="2"/>
      <c r="L2416" s="2"/>
      <c r="M2416" s="2"/>
      <c r="N2416" s="2"/>
      <c r="O2416" s="2"/>
      <c r="P2416" s="2"/>
      <c r="Q2416" s="2"/>
      <c r="R2416" s="2"/>
      <c r="S2416" s="2"/>
      <c r="T2416" s="2"/>
      <c r="U2416" s="2"/>
      <c r="V2416" s="2"/>
      <c r="W2416" s="2"/>
      <c r="X2416" s="2"/>
      <c r="Y2416" s="2"/>
      <c r="AB2416" s="2"/>
      <c r="AC2416" s="2"/>
      <c r="AD2416" s="2"/>
      <c r="AE2416" s="2"/>
      <c r="AF2416" s="2"/>
      <c r="AG2416" s="2"/>
      <c r="AH2416" s="2"/>
      <c r="AI2416" s="2"/>
      <c r="AJ2416" s="2"/>
      <c r="AK2416" s="2"/>
      <c r="BK2416" s="2"/>
      <c r="BL2416" s="2"/>
      <c r="BN2416" s="2"/>
      <c r="BO2416" s="2"/>
    </row>
    <row r="2417" ht="12.75" customHeight="1">
      <c r="D2417" s="2"/>
      <c r="G2417" s="2"/>
      <c r="I2417" s="2"/>
      <c r="J2417" s="2"/>
      <c r="K2417" s="2"/>
      <c r="L2417" s="2"/>
      <c r="M2417" s="2"/>
      <c r="N2417" s="2"/>
      <c r="O2417" s="2"/>
      <c r="P2417" s="2"/>
      <c r="Q2417" s="2"/>
      <c r="R2417" s="2"/>
      <c r="S2417" s="2"/>
      <c r="T2417" s="2"/>
      <c r="U2417" s="2"/>
      <c r="V2417" s="2"/>
      <c r="W2417" s="2"/>
      <c r="X2417" s="2"/>
      <c r="Y2417" s="2"/>
      <c r="AB2417" s="2"/>
      <c r="AC2417" s="2"/>
      <c r="AD2417" s="2"/>
      <c r="AE2417" s="2"/>
      <c r="AF2417" s="2"/>
      <c r="AG2417" s="2"/>
      <c r="AH2417" s="2"/>
      <c r="AI2417" s="2"/>
      <c r="AJ2417" s="2"/>
      <c r="AK2417" s="2"/>
      <c r="BK2417" s="2"/>
      <c r="BL2417" s="2"/>
      <c r="BN2417" s="2"/>
      <c r="BO2417" s="2"/>
    </row>
    <row r="2418" ht="12.75" customHeight="1">
      <c r="D2418" s="2"/>
      <c r="G2418" s="2"/>
      <c r="I2418" s="2"/>
      <c r="J2418" s="2"/>
      <c r="K2418" s="2"/>
      <c r="L2418" s="2"/>
      <c r="M2418" s="2"/>
      <c r="N2418" s="2"/>
      <c r="O2418" s="2"/>
      <c r="P2418" s="2"/>
      <c r="Q2418" s="2"/>
      <c r="R2418" s="2"/>
      <c r="S2418" s="2"/>
      <c r="T2418" s="2"/>
      <c r="U2418" s="2"/>
      <c r="V2418" s="2"/>
      <c r="W2418" s="2"/>
      <c r="X2418" s="2"/>
      <c r="Y2418" s="2"/>
      <c r="AB2418" s="2"/>
      <c r="AC2418" s="2"/>
      <c r="AD2418" s="2"/>
      <c r="AE2418" s="2"/>
      <c r="AF2418" s="2"/>
      <c r="AG2418" s="2"/>
      <c r="AH2418" s="2"/>
      <c r="AI2418" s="2"/>
      <c r="AJ2418" s="2"/>
      <c r="AK2418" s="2"/>
      <c r="BK2418" s="2"/>
      <c r="BL2418" s="2"/>
      <c r="BN2418" s="2"/>
      <c r="BO2418" s="2"/>
    </row>
    <row r="2419" ht="12.75" customHeight="1">
      <c r="D2419" s="2"/>
      <c r="G2419" s="2"/>
      <c r="I2419" s="2"/>
      <c r="J2419" s="2"/>
      <c r="K2419" s="2"/>
      <c r="L2419" s="2"/>
      <c r="M2419" s="2"/>
      <c r="N2419" s="2"/>
      <c r="O2419" s="2"/>
      <c r="P2419" s="2"/>
      <c r="Q2419" s="2"/>
      <c r="R2419" s="2"/>
      <c r="S2419" s="2"/>
      <c r="T2419" s="2"/>
      <c r="U2419" s="2"/>
      <c r="V2419" s="2"/>
      <c r="W2419" s="2"/>
      <c r="X2419" s="2"/>
      <c r="Y2419" s="2"/>
      <c r="AB2419" s="2"/>
      <c r="AC2419" s="2"/>
      <c r="AD2419" s="2"/>
      <c r="AE2419" s="2"/>
      <c r="AF2419" s="2"/>
      <c r="AG2419" s="2"/>
      <c r="AH2419" s="2"/>
      <c r="AI2419" s="2"/>
      <c r="AJ2419" s="2"/>
      <c r="AK2419" s="2"/>
      <c r="BK2419" s="2"/>
      <c r="BL2419" s="2"/>
      <c r="BN2419" s="2"/>
      <c r="BO2419" s="2"/>
    </row>
    <row r="2420" ht="12.75" customHeight="1">
      <c r="D2420" s="2"/>
      <c r="G2420" s="2"/>
      <c r="I2420" s="2"/>
      <c r="J2420" s="2"/>
      <c r="K2420" s="2"/>
      <c r="L2420" s="2"/>
      <c r="M2420" s="2"/>
      <c r="N2420" s="2"/>
      <c r="O2420" s="2"/>
      <c r="P2420" s="2"/>
      <c r="Q2420" s="2"/>
      <c r="R2420" s="2"/>
      <c r="S2420" s="2"/>
      <c r="T2420" s="2"/>
      <c r="U2420" s="2"/>
      <c r="V2420" s="2"/>
      <c r="W2420" s="2"/>
      <c r="X2420" s="2"/>
      <c r="Y2420" s="2"/>
      <c r="AB2420" s="2"/>
      <c r="AC2420" s="2"/>
      <c r="AD2420" s="2"/>
      <c r="AE2420" s="2"/>
      <c r="AF2420" s="2"/>
      <c r="AG2420" s="2"/>
      <c r="AH2420" s="2"/>
      <c r="AI2420" s="2"/>
      <c r="AJ2420" s="2"/>
      <c r="AK2420" s="2"/>
      <c r="BK2420" s="2"/>
      <c r="BL2420" s="2"/>
      <c r="BN2420" s="2"/>
      <c r="BO2420" s="2"/>
    </row>
    <row r="2421" ht="12.75" customHeight="1">
      <c r="D2421" s="2"/>
      <c r="G2421" s="2"/>
      <c r="I2421" s="2"/>
      <c r="J2421" s="2"/>
      <c r="K2421" s="2"/>
      <c r="L2421" s="2"/>
      <c r="M2421" s="2"/>
      <c r="N2421" s="2"/>
      <c r="O2421" s="2"/>
      <c r="P2421" s="2"/>
      <c r="Q2421" s="2"/>
      <c r="R2421" s="2"/>
      <c r="S2421" s="2"/>
      <c r="T2421" s="2"/>
      <c r="U2421" s="2"/>
      <c r="V2421" s="2"/>
      <c r="W2421" s="2"/>
      <c r="X2421" s="2"/>
      <c r="Y2421" s="2"/>
      <c r="AB2421" s="2"/>
      <c r="AC2421" s="2"/>
      <c r="AD2421" s="2"/>
      <c r="AE2421" s="2"/>
      <c r="AF2421" s="2"/>
      <c r="AG2421" s="2"/>
      <c r="AH2421" s="2"/>
      <c r="AI2421" s="2"/>
      <c r="AJ2421" s="2"/>
      <c r="AK2421" s="2"/>
      <c r="BK2421" s="2"/>
      <c r="BL2421" s="2"/>
      <c r="BN2421" s="2"/>
      <c r="BO2421" s="2"/>
    </row>
    <row r="2422" ht="12.75" customHeight="1">
      <c r="D2422" s="2"/>
      <c r="G2422" s="2"/>
      <c r="I2422" s="2"/>
      <c r="J2422" s="2"/>
      <c r="K2422" s="2"/>
      <c r="L2422" s="2"/>
      <c r="M2422" s="2"/>
      <c r="N2422" s="2"/>
      <c r="O2422" s="2"/>
      <c r="P2422" s="2"/>
      <c r="Q2422" s="2"/>
      <c r="R2422" s="2"/>
      <c r="S2422" s="2"/>
      <c r="T2422" s="2"/>
      <c r="U2422" s="2"/>
      <c r="V2422" s="2"/>
      <c r="W2422" s="2"/>
      <c r="X2422" s="2"/>
      <c r="Y2422" s="2"/>
      <c r="AB2422" s="2"/>
      <c r="AC2422" s="2"/>
      <c r="AD2422" s="2"/>
      <c r="AE2422" s="2"/>
      <c r="AF2422" s="2"/>
      <c r="AG2422" s="2"/>
      <c r="AH2422" s="2"/>
      <c r="AI2422" s="2"/>
      <c r="AJ2422" s="2"/>
      <c r="AK2422" s="2"/>
      <c r="BK2422" s="2"/>
      <c r="BL2422" s="2"/>
      <c r="BN2422" s="2"/>
      <c r="BO2422" s="2"/>
    </row>
    <row r="2423" ht="12.75" customHeight="1">
      <c r="D2423" s="2"/>
      <c r="G2423" s="2"/>
      <c r="I2423" s="2"/>
      <c r="J2423" s="2"/>
      <c r="K2423" s="2"/>
      <c r="L2423" s="2"/>
      <c r="M2423" s="2"/>
      <c r="N2423" s="2"/>
      <c r="O2423" s="2"/>
      <c r="P2423" s="2"/>
      <c r="Q2423" s="2"/>
      <c r="R2423" s="2"/>
      <c r="S2423" s="2"/>
      <c r="T2423" s="2"/>
      <c r="U2423" s="2"/>
      <c r="V2423" s="2"/>
      <c r="W2423" s="2"/>
      <c r="X2423" s="2"/>
      <c r="Y2423" s="2"/>
      <c r="AB2423" s="2"/>
      <c r="AC2423" s="2"/>
      <c r="AD2423" s="2"/>
      <c r="AE2423" s="2"/>
      <c r="AF2423" s="2"/>
      <c r="AG2423" s="2"/>
      <c r="AH2423" s="2"/>
      <c r="AI2423" s="2"/>
      <c r="AJ2423" s="2"/>
      <c r="AK2423" s="2"/>
      <c r="BK2423" s="2"/>
      <c r="BL2423" s="2"/>
      <c r="BN2423" s="2"/>
      <c r="BO2423" s="2"/>
    </row>
    <row r="2424" ht="12.75" customHeight="1">
      <c r="D2424" s="2"/>
      <c r="G2424" s="2"/>
      <c r="I2424" s="2"/>
      <c r="J2424" s="2"/>
      <c r="K2424" s="2"/>
      <c r="L2424" s="2"/>
      <c r="M2424" s="2"/>
      <c r="N2424" s="2"/>
      <c r="O2424" s="2"/>
      <c r="P2424" s="2"/>
      <c r="Q2424" s="2"/>
      <c r="R2424" s="2"/>
      <c r="S2424" s="2"/>
      <c r="T2424" s="2"/>
      <c r="U2424" s="2"/>
      <c r="V2424" s="2"/>
      <c r="W2424" s="2"/>
      <c r="X2424" s="2"/>
      <c r="Y2424" s="2"/>
      <c r="AB2424" s="2"/>
      <c r="AC2424" s="2"/>
      <c r="AD2424" s="2"/>
      <c r="AE2424" s="2"/>
      <c r="AF2424" s="2"/>
      <c r="AG2424" s="2"/>
      <c r="AH2424" s="2"/>
      <c r="AI2424" s="2"/>
      <c r="AJ2424" s="2"/>
      <c r="AK2424" s="2"/>
      <c r="BK2424" s="2"/>
      <c r="BL2424" s="2"/>
      <c r="BN2424" s="2"/>
      <c r="BO2424" s="2"/>
    </row>
    <row r="2425" ht="12.75" customHeight="1">
      <c r="D2425" s="2"/>
      <c r="G2425" s="2"/>
      <c r="I2425" s="2"/>
      <c r="J2425" s="2"/>
      <c r="K2425" s="2"/>
      <c r="L2425" s="2"/>
      <c r="M2425" s="2"/>
      <c r="N2425" s="2"/>
      <c r="O2425" s="2"/>
      <c r="P2425" s="2"/>
      <c r="Q2425" s="2"/>
      <c r="R2425" s="2"/>
      <c r="S2425" s="2"/>
      <c r="T2425" s="2"/>
      <c r="U2425" s="2"/>
      <c r="V2425" s="2"/>
      <c r="W2425" s="2"/>
      <c r="X2425" s="2"/>
      <c r="Y2425" s="2"/>
      <c r="AB2425" s="2"/>
      <c r="AC2425" s="2"/>
      <c r="AD2425" s="2"/>
      <c r="AE2425" s="2"/>
      <c r="AF2425" s="2"/>
      <c r="AG2425" s="2"/>
      <c r="AH2425" s="2"/>
      <c r="AI2425" s="2"/>
      <c r="AJ2425" s="2"/>
      <c r="AK2425" s="2"/>
      <c r="BK2425" s="2"/>
      <c r="BL2425" s="2"/>
      <c r="BN2425" s="2"/>
      <c r="BO2425" s="2"/>
    </row>
    <row r="2426" ht="12.75" customHeight="1">
      <c r="D2426" s="2"/>
      <c r="G2426" s="2"/>
      <c r="I2426" s="2"/>
      <c r="J2426" s="2"/>
      <c r="K2426" s="2"/>
      <c r="L2426" s="2"/>
      <c r="M2426" s="2"/>
      <c r="N2426" s="2"/>
      <c r="O2426" s="2"/>
      <c r="P2426" s="2"/>
      <c r="Q2426" s="2"/>
      <c r="R2426" s="2"/>
      <c r="S2426" s="2"/>
      <c r="T2426" s="2"/>
      <c r="U2426" s="2"/>
      <c r="V2426" s="2"/>
      <c r="W2426" s="2"/>
      <c r="X2426" s="2"/>
      <c r="Y2426" s="2"/>
      <c r="AB2426" s="2"/>
      <c r="AC2426" s="2"/>
      <c r="AD2426" s="2"/>
      <c r="AE2426" s="2"/>
      <c r="AF2426" s="2"/>
      <c r="AG2426" s="2"/>
      <c r="AH2426" s="2"/>
      <c r="AI2426" s="2"/>
      <c r="AJ2426" s="2"/>
      <c r="AK2426" s="2"/>
      <c r="BK2426" s="2"/>
      <c r="BL2426" s="2"/>
      <c r="BN2426" s="2"/>
      <c r="BO2426" s="2"/>
    </row>
    <row r="2427" ht="12.75" customHeight="1">
      <c r="D2427" s="2"/>
      <c r="G2427" s="2"/>
      <c r="I2427" s="2"/>
      <c r="J2427" s="2"/>
      <c r="K2427" s="2"/>
      <c r="L2427" s="2"/>
      <c r="M2427" s="2"/>
      <c r="N2427" s="2"/>
      <c r="O2427" s="2"/>
      <c r="P2427" s="2"/>
      <c r="Q2427" s="2"/>
      <c r="R2427" s="2"/>
      <c r="S2427" s="2"/>
      <c r="T2427" s="2"/>
      <c r="U2427" s="2"/>
      <c r="V2427" s="2"/>
      <c r="W2427" s="2"/>
      <c r="X2427" s="2"/>
      <c r="Y2427" s="2"/>
      <c r="AB2427" s="2"/>
      <c r="AC2427" s="2"/>
      <c r="AD2427" s="2"/>
      <c r="AE2427" s="2"/>
      <c r="AF2427" s="2"/>
      <c r="AG2427" s="2"/>
      <c r="AH2427" s="2"/>
      <c r="AI2427" s="2"/>
      <c r="AJ2427" s="2"/>
      <c r="AK2427" s="2"/>
      <c r="BK2427" s="2"/>
      <c r="BL2427" s="2"/>
      <c r="BN2427" s="2"/>
      <c r="BO2427" s="2"/>
    </row>
    <row r="2428" ht="12.75" customHeight="1">
      <c r="D2428" s="2"/>
      <c r="G2428" s="2"/>
      <c r="I2428" s="2"/>
      <c r="J2428" s="2"/>
      <c r="K2428" s="2"/>
      <c r="L2428" s="2"/>
      <c r="M2428" s="2"/>
      <c r="N2428" s="2"/>
      <c r="O2428" s="2"/>
      <c r="P2428" s="2"/>
      <c r="Q2428" s="2"/>
      <c r="R2428" s="2"/>
      <c r="S2428" s="2"/>
      <c r="T2428" s="2"/>
      <c r="U2428" s="2"/>
      <c r="V2428" s="2"/>
      <c r="W2428" s="2"/>
      <c r="X2428" s="2"/>
      <c r="Y2428" s="2"/>
      <c r="AB2428" s="2"/>
      <c r="AC2428" s="2"/>
      <c r="AD2428" s="2"/>
      <c r="AE2428" s="2"/>
      <c r="AF2428" s="2"/>
      <c r="AG2428" s="2"/>
      <c r="AH2428" s="2"/>
      <c r="AI2428" s="2"/>
      <c r="AJ2428" s="2"/>
      <c r="AK2428" s="2"/>
      <c r="BK2428" s="2"/>
      <c r="BL2428" s="2"/>
      <c r="BN2428" s="2"/>
      <c r="BO2428" s="2"/>
    </row>
    <row r="2429" ht="12.75" customHeight="1">
      <c r="D2429" s="2"/>
      <c r="G2429" s="2"/>
      <c r="I2429" s="2"/>
      <c r="J2429" s="2"/>
      <c r="K2429" s="2"/>
      <c r="L2429" s="2"/>
      <c r="M2429" s="2"/>
      <c r="N2429" s="2"/>
      <c r="O2429" s="2"/>
      <c r="P2429" s="2"/>
      <c r="Q2429" s="2"/>
      <c r="R2429" s="2"/>
      <c r="S2429" s="2"/>
      <c r="T2429" s="2"/>
      <c r="U2429" s="2"/>
      <c r="V2429" s="2"/>
      <c r="W2429" s="2"/>
      <c r="X2429" s="2"/>
      <c r="Y2429" s="2"/>
      <c r="AB2429" s="2"/>
      <c r="AC2429" s="2"/>
      <c r="AD2429" s="2"/>
      <c r="AE2429" s="2"/>
      <c r="AF2429" s="2"/>
      <c r="AG2429" s="2"/>
      <c r="AH2429" s="2"/>
      <c r="AI2429" s="2"/>
      <c r="AJ2429" s="2"/>
      <c r="AK2429" s="2"/>
      <c r="BK2429" s="2"/>
      <c r="BL2429" s="2"/>
      <c r="BN2429" s="2"/>
      <c r="BO2429" s="2"/>
    </row>
    <row r="2430" ht="12.75" customHeight="1">
      <c r="D2430" s="2"/>
      <c r="G2430" s="2"/>
      <c r="I2430" s="2"/>
      <c r="J2430" s="2"/>
      <c r="K2430" s="2"/>
      <c r="L2430" s="2"/>
      <c r="M2430" s="2"/>
      <c r="N2430" s="2"/>
      <c r="O2430" s="2"/>
      <c r="P2430" s="2"/>
      <c r="Q2430" s="2"/>
      <c r="R2430" s="2"/>
      <c r="S2430" s="2"/>
      <c r="T2430" s="2"/>
      <c r="U2430" s="2"/>
      <c r="V2430" s="2"/>
      <c r="W2430" s="2"/>
      <c r="X2430" s="2"/>
      <c r="Y2430" s="2"/>
      <c r="AB2430" s="2"/>
      <c r="AC2430" s="2"/>
      <c r="AD2430" s="2"/>
      <c r="AE2430" s="2"/>
      <c r="AF2430" s="2"/>
      <c r="AG2430" s="2"/>
      <c r="AH2430" s="2"/>
      <c r="AI2430" s="2"/>
      <c r="AJ2430" s="2"/>
      <c r="AK2430" s="2"/>
      <c r="BK2430" s="2"/>
      <c r="BL2430" s="2"/>
      <c r="BN2430" s="2"/>
      <c r="BO2430" s="2"/>
    </row>
    <row r="2431" ht="12.75" customHeight="1">
      <c r="D2431" s="2"/>
      <c r="G2431" s="2"/>
      <c r="I2431" s="2"/>
      <c r="J2431" s="2"/>
      <c r="K2431" s="2"/>
      <c r="L2431" s="2"/>
      <c r="M2431" s="2"/>
      <c r="N2431" s="2"/>
      <c r="O2431" s="2"/>
      <c r="P2431" s="2"/>
      <c r="Q2431" s="2"/>
      <c r="R2431" s="2"/>
      <c r="S2431" s="2"/>
      <c r="T2431" s="2"/>
      <c r="U2431" s="2"/>
      <c r="V2431" s="2"/>
      <c r="W2431" s="2"/>
      <c r="X2431" s="2"/>
      <c r="Y2431" s="2"/>
      <c r="AB2431" s="2"/>
      <c r="AC2431" s="2"/>
      <c r="AD2431" s="2"/>
      <c r="AE2431" s="2"/>
      <c r="AF2431" s="2"/>
      <c r="AG2431" s="2"/>
      <c r="AH2431" s="2"/>
      <c r="AI2431" s="2"/>
      <c r="AJ2431" s="2"/>
      <c r="AK2431" s="2"/>
      <c r="BK2431" s="2"/>
      <c r="BL2431" s="2"/>
      <c r="BN2431" s="2"/>
      <c r="BO2431" s="2"/>
    </row>
    <row r="2432" ht="12.75" customHeight="1">
      <c r="D2432" s="2"/>
      <c r="G2432" s="2"/>
      <c r="I2432" s="2"/>
      <c r="J2432" s="2"/>
      <c r="K2432" s="2"/>
      <c r="L2432" s="2"/>
      <c r="M2432" s="2"/>
      <c r="N2432" s="2"/>
      <c r="O2432" s="2"/>
      <c r="P2432" s="2"/>
      <c r="Q2432" s="2"/>
      <c r="R2432" s="2"/>
      <c r="S2432" s="2"/>
      <c r="T2432" s="2"/>
      <c r="U2432" s="2"/>
      <c r="V2432" s="2"/>
      <c r="W2432" s="2"/>
      <c r="X2432" s="2"/>
      <c r="Y2432" s="2"/>
      <c r="AB2432" s="2"/>
      <c r="AC2432" s="2"/>
      <c r="AD2432" s="2"/>
      <c r="AE2432" s="2"/>
      <c r="AF2432" s="2"/>
      <c r="AG2432" s="2"/>
      <c r="AH2432" s="2"/>
      <c r="AI2432" s="2"/>
      <c r="AJ2432" s="2"/>
      <c r="AK2432" s="2"/>
      <c r="BK2432" s="2"/>
      <c r="BL2432" s="2"/>
      <c r="BN2432" s="2"/>
      <c r="BO2432" s="2"/>
    </row>
    <row r="2433" ht="12.75" customHeight="1">
      <c r="D2433" s="2"/>
      <c r="G2433" s="2"/>
      <c r="I2433" s="2"/>
      <c r="J2433" s="2"/>
      <c r="K2433" s="2"/>
      <c r="L2433" s="2"/>
      <c r="M2433" s="2"/>
      <c r="N2433" s="2"/>
      <c r="O2433" s="2"/>
      <c r="P2433" s="2"/>
      <c r="Q2433" s="2"/>
      <c r="R2433" s="2"/>
      <c r="S2433" s="2"/>
      <c r="T2433" s="2"/>
      <c r="U2433" s="2"/>
      <c r="V2433" s="2"/>
      <c r="W2433" s="2"/>
      <c r="X2433" s="2"/>
      <c r="Y2433" s="2"/>
      <c r="AB2433" s="2"/>
      <c r="AC2433" s="2"/>
      <c r="AD2433" s="2"/>
      <c r="AE2433" s="2"/>
      <c r="AF2433" s="2"/>
      <c r="AG2433" s="2"/>
      <c r="AH2433" s="2"/>
      <c r="AI2433" s="2"/>
      <c r="AJ2433" s="2"/>
      <c r="AK2433" s="2"/>
      <c r="BK2433" s="2"/>
      <c r="BL2433" s="2"/>
      <c r="BN2433" s="2"/>
      <c r="BO2433" s="2"/>
    </row>
    <row r="2434" ht="12.75" customHeight="1">
      <c r="D2434" s="2"/>
      <c r="G2434" s="2"/>
      <c r="I2434" s="2"/>
      <c r="J2434" s="2"/>
      <c r="K2434" s="2"/>
      <c r="L2434" s="2"/>
      <c r="M2434" s="2"/>
      <c r="N2434" s="2"/>
      <c r="O2434" s="2"/>
      <c r="P2434" s="2"/>
      <c r="Q2434" s="2"/>
      <c r="R2434" s="2"/>
      <c r="S2434" s="2"/>
      <c r="T2434" s="2"/>
      <c r="U2434" s="2"/>
      <c r="V2434" s="2"/>
      <c r="W2434" s="2"/>
      <c r="X2434" s="2"/>
      <c r="Y2434" s="2"/>
      <c r="AB2434" s="2"/>
      <c r="AC2434" s="2"/>
      <c r="AD2434" s="2"/>
      <c r="AE2434" s="2"/>
      <c r="AF2434" s="2"/>
      <c r="AG2434" s="2"/>
      <c r="AH2434" s="2"/>
      <c r="AI2434" s="2"/>
      <c r="AJ2434" s="2"/>
      <c r="AK2434" s="2"/>
      <c r="BK2434" s="2"/>
      <c r="BL2434" s="2"/>
      <c r="BN2434" s="2"/>
      <c r="BO2434" s="2"/>
    </row>
    <row r="2435" ht="12.75" customHeight="1">
      <c r="D2435" s="2"/>
      <c r="G2435" s="2"/>
      <c r="I2435" s="2"/>
      <c r="J2435" s="2"/>
      <c r="K2435" s="2"/>
      <c r="L2435" s="2"/>
      <c r="M2435" s="2"/>
      <c r="N2435" s="2"/>
      <c r="O2435" s="2"/>
      <c r="P2435" s="2"/>
      <c r="Q2435" s="2"/>
      <c r="R2435" s="2"/>
      <c r="S2435" s="2"/>
      <c r="T2435" s="2"/>
      <c r="U2435" s="2"/>
      <c r="V2435" s="2"/>
      <c r="W2435" s="2"/>
      <c r="X2435" s="2"/>
      <c r="Y2435" s="2"/>
      <c r="AB2435" s="2"/>
      <c r="AC2435" s="2"/>
      <c r="AD2435" s="2"/>
      <c r="AE2435" s="2"/>
      <c r="AF2435" s="2"/>
      <c r="AG2435" s="2"/>
      <c r="AH2435" s="2"/>
      <c r="AI2435" s="2"/>
      <c r="AJ2435" s="2"/>
      <c r="AK2435" s="2"/>
      <c r="BK2435" s="2"/>
      <c r="BL2435" s="2"/>
      <c r="BN2435" s="2"/>
      <c r="BO2435" s="2"/>
    </row>
    <row r="2436" ht="12.75" customHeight="1">
      <c r="D2436" s="2"/>
      <c r="G2436" s="2"/>
      <c r="I2436" s="2"/>
      <c r="J2436" s="2"/>
      <c r="K2436" s="2"/>
      <c r="L2436" s="2"/>
      <c r="M2436" s="2"/>
      <c r="N2436" s="2"/>
      <c r="O2436" s="2"/>
      <c r="P2436" s="2"/>
      <c r="Q2436" s="2"/>
      <c r="R2436" s="2"/>
      <c r="S2436" s="2"/>
      <c r="T2436" s="2"/>
      <c r="U2436" s="2"/>
      <c r="V2436" s="2"/>
      <c r="W2436" s="2"/>
      <c r="X2436" s="2"/>
      <c r="Y2436" s="2"/>
      <c r="AB2436" s="2"/>
      <c r="AC2436" s="2"/>
      <c r="AD2436" s="2"/>
      <c r="AE2436" s="2"/>
      <c r="AF2436" s="2"/>
      <c r="AG2436" s="2"/>
      <c r="AH2436" s="2"/>
      <c r="AI2436" s="2"/>
      <c r="AJ2436" s="2"/>
      <c r="AK2436" s="2"/>
      <c r="BK2436" s="2"/>
      <c r="BL2436" s="2"/>
      <c r="BN2436" s="2"/>
      <c r="BO2436" s="2"/>
    </row>
    <row r="2437" ht="12.75" customHeight="1">
      <c r="D2437" s="2"/>
      <c r="G2437" s="2"/>
      <c r="I2437" s="2"/>
      <c r="J2437" s="2"/>
      <c r="K2437" s="2"/>
      <c r="L2437" s="2"/>
      <c r="M2437" s="2"/>
      <c r="N2437" s="2"/>
      <c r="O2437" s="2"/>
      <c r="P2437" s="2"/>
      <c r="Q2437" s="2"/>
      <c r="R2437" s="2"/>
      <c r="S2437" s="2"/>
      <c r="T2437" s="2"/>
      <c r="U2437" s="2"/>
      <c r="V2437" s="2"/>
      <c r="W2437" s="2"/>
      <c r="X2437" s="2"/>
      <c r="Y2437" s="2"/>
      <c r="AB2437" s="2"/>
      <c r="AC2437" s="2"/>
      <c r="AD2437" s="2"/>
      <c r="AE2437" s="2"/>
      <c r="AF2437" s="2"/>
      <c r="AG2437" s="2"/>
      <c r="AH2437" s="2"/>
      <c r="AI2437" s="2"/>
      <c r="AJ2437" s="2"/>
      <c r="AK2437" s="2"/>
      <c r="BK2437" s="2"/>
      <c r="BL2437" s="2"/>
      <c r="BN2437" s="2"/>
      <c r="BO2437" s="2"/>
    </row>
    <row r="2438" ht="12.75" customHeight="1">
      <c r="D2438" s="2"/>
      <c r="G2438" s="2"/>
      <c r="I2438" s="2"/>
      <c r="J2438" s="2"/>
      <c r="K2438" s="2"/>
      <c r="L2438" s="2"/>
      <c r="M2438" s="2"/>
      <c r="N2438" s="2"/>
      <c r="O2438" s="2"/>
      <c r="P2438" s="2"/>
      <c r="Q2438" s="2"/>
      <c r="R2438" s="2"/>
      <c r="S2438" s="2"/>
      <c r="T2438" s="2"/>
      <c r="U2438" s="2"/>
      <c r="V2438" s="2"/>
      <c r="W2438" s="2"/>
      <c r="X2438" s="2"/>
      <c r="Y2438" s="2"/>
      <c r="AB2438" s="2"/>
      <c r="AC2438" s="2"/>
      <c r="AD2438" s="2"/>
      <c r="AE2438" s="2"/>
      <c r="AF2438" s="2"/>
      <c r="AG2438" s="2"/>
      <c r="AH2438" s="2"/>
      <c r="AI2438" s="2"/>
      <c r="AJ2438" s="2"/>
      <c r="AK2438" s="2"/>
      <c r="BK2438" s="2"/>
      <c r="BL2438" s="2"/>
      <c r="BN2438" s="2"/>
      <c r="BO2438" s="2"/>
    </row>
    <row r="2439" ht="12.75" customHeight="1">
      <c r="D2439" s="2"/>
      <c r="G2439" s="2"/>
      <c r="I2439" s="2"/>
      <c r="J2439" s="2"/>
      <c r="K2439" s="2"/>
      <c r="L2439" s="2"/>
      <c r="M2439" s="2"/>
      <c r="N2439" s="2"/>
      <c r="O2439" s="2"/>
      <c r="P2439" s="2"/>
      <c r="Q2439" s="2"/>
      <c r="R2439" s="2"/>
      <c r="S2439" s="2"/>
      <c r="T2439" s="2"/>
      <c r="U2439" s="2"/>
      <c r="V2439" s="2"/>
      <c r="W2439" s="2"/>
      <c r="X2439" s="2"/>
      <c r="Y2439" s="2"/>
      <c r="AB2439" s="2"/>
      <c r="AC2439" s="2"/>
      <c r="AD2439" s="2"/>
      <c r="AE2439" s="2"/>
      <c r="AF2439" s="2"/>
      <c r="AG2439" s="2"/>
      <c r="AH2439" s="2"/>
      <c r="AI2439" s="2"/>
      <c r="AJ2439" s="2"/>
      <c r="AK2439" s="2"/>
      <c r="BK2439" s="2"/>
      <c r="BL2439" s="2"/>
      <c r="BN2439" s="2"/>
      <c r="BO2439" s="2"/>
    </row>
    <row r="2440" ht="12.75" customHeight="1">
      <c r="D2440" s="2"/>
      <c r="G2440" s="2"/>
      <c r="I2440" s="2"/>
      <c r="J2440" s="2"/>
      <c r="K2440" s="2"/>
      <c r="L2440" s="2"/>
      <c r="M2440" s="2"/>
      <c r="N2440" s="2"/>
      <c r="O2440" s="2"/>
      <c r="P2440" s="2"/>
      <c r="Q2440" s="2"/>
      <c r="R2440" s="2"/>
      <c r="S2440" s="2"/>
      <c r="T2440" s="2"/>
      <c r="U2440" s="2"/>
      <c r="V2440" s="2"/>
      <c r="W2440" s="2"/>
      <c r="X2440" s="2"/>
      <c r="Y2440" s="2"/>
      <c r="AB2440" s="2"/>
      <c r="AC2440" s="2"/>
      <c r="AD2440" s="2"/>
      <c r="AE2440" s="2"/>
      <c r="AF2440" s="2"/>
      <c r="AG2440" s="2"/>
      <c r="AH2440" s="2"/>
      <c r="AI2440" s="2"/>
      <c r="AJ2440" s="2"/>
      <c r="AK2440" s="2"/>
      <c r="BK2440" s="2"/>
      <c r="BL2440" s="2"/>
      <c r="BN2440" s="2"/>
      <c r="BO2440" s="2"/>
    </row>
    <row r="2441" ht="12.75" customHeight="1">
      <c r="D2441" s="2"/>
      <c r="G2441" s="2"/>
      <c r="I2441" s="2"/>
      <c r="J2441" s="2"/>
      <c r="K2441" s="2"/>
      <c r="L2441" s="2"/>
      <c r="M2441" s="2"/>
      <c r="N2441" s="2"/>
      <c r="O2441" s="2"/>
      <c r="P2441" s="2"/>
      <c r="Q2441" s="2"/>
      <c r="R2441" s="2"/>
      <c r="S2441" s="2"/>
      <c r="T2441" s="2"/>
      <c r="U2441" s="2"/>
      <c r="V2441" s="2"/>
      <c r="W2441" s="2"/>
      <c r="X2441" s="2"/>
      <c r="Y2441" s="2"/>
      <c r="AB2441" s="2"/>
      <c r="AC2441" s="2"/>
      <c r="AD2441" s="2"/>
      <c r="AE2441" s="2"/>
      <c r="AF2441" s="2"/>
      <c r="AG2441" s="2"/>
      <c r="AH2441" s="2"/>
      <c r="AI2441" s="2"/>
      <c r="AJ2441" s="2"/>
      <c r="AK2441" s="2"/>
      <c r="BK2441" s="2"/>
      <c r="BL2441" s="2"/>
      <c r="BN2441" s="2"/>
      <c r="BO2441" s="2"/>
    </row>
    <row r="2442" ht="12.75" customHeight="1">
      <c r="D2442" s="2"/>
      <c r="G2442" s="2"/>
      <c r="I2442" s="2"/>
      <c r="J2442" s="2"/>
      <c r="K2442" s="2"/>
      <c r="L2442" s="2"/>
      <c r="M2442" s="2"/>
      <c r="N2442" s="2"/>
      <c r="O2442" s="2"/>
      <c r="P2442" s="2"/>
      <c r="Q2442" s="2"/>
      <c r="R2442" s="2"/>
      <c r="S2442" s="2"/>
      <c r="T2442" s="2"/>
      <c r="U2442" s="2"/>
      <c r="V2442" s="2"/>
      <c r="W2442" s="2"/>
      <c r="X2442" s="2"/>
      <c r="Y2442" s="2"/>
      <c r="AB2442" s="2"/>
      <c r="AC2442" s="2"/>
      <c r="AD2442" s="2"/>
      <c r="AE2442" s="2"/>
      <c r="AF2442" s="2"/>
      <c r="AG2442" s="2"/>
      <c r="AH2442" s="2"/>
      <c r="AI2442" s="2"/>
      <c r="AJ2442" s="2"/>
      <c r="AK2442" s="2"/>
      <c r="BK2442" s="2"/>
      <c r="BL2442" s="2"/>
      <c r="BN2442" s="2"/>
      <c r="BO2442" s="2"/>
    </row>
    <row r="2443" ht="12.75" customHeight="1">
      <c r="D2443" s="2"/>
      <c r="G2443" s="2"/>
      <c r="I2443" s="2"/>
      <c r="J2443" s="2"/>
      <c r="K2443" s="2"/>
      <c r="L2443" s="2"/>
      <c r="M2443" s="2"/>
      <c r="N2443" s="2"/>
      <c r="O2443" s="2"/>
      <c r="P2443" s="2"/>
      <c r="Q2443" s="2"/>
      <c r="R2443" s="2"/>
      <c r="S2443" s="2"/>
      <c r="T2443" s="2"/>
      <c r="U2443" s="2"/>
      <c r="V2443" s="2"/>
      <c r="W2443" s="2"/>
      <c r="X2443" s="2"/>
      <c r="Y2443" s="2"/>
      <c r="AB2443" s="2"/>
      <c r="AC2443" s="2"/>
      <c r="AD2443" s="2"/>
      <c r="AE2443" s="2"/>
      <c r="AF2443" s="2"/>
      <c r="AG2443" s="2"/>
      <c r="AH2443" s="2"/>
      <c r="AI2443" s="2"/>
      <c r="AJ2443" s="2"/>
      <c r="AK2443" s="2"/>
      <c r="BK2443" s="2"/>
      <c r="BL2443" s="2"/>
      <c r="BN2443" s="2"/>
      <c r="BO2443" s="2"/>
    </row>
    <row r="2444" ht="12.75" customHeight="1">
      <c r="D2444" s="2"/>
      <c r="G2444" s="2"/>
      <c r="I2444" s="2"/>
      <c r="J2444" s="2"/>
      <c r="K2444" s="2"/>
      <c r="L2444" s="2"/>
      <c r="M2444" s="2"/>
      <c r="N2444" s="2"/>
      <c r="O2444" s="2"/>
      <c r="P2444" s="2"/>
      <c r="Q2444" s="2"/>
      <c r="R2444" s="2"/>
      <c r="S2444" s="2"/>
      <c r="T2444" s="2"/>
      <c r="U2444" s="2"/>
      <c r="V2444" s="2"/>
      <c r="W2444" s="2"/>
      <c r="X2444" s="2"/>
      <c r="Y2444" s="2"/>
      <c r="AB2444" s="2"/>
      <c r="AC2444" s="2"/>
      <c r="AD2444" s="2"/>
      <c r="AE2444" s="2"/>
      <c r="AF2444" s="2"/>
      <c r="AG2444" s="2"/>
      <c r="AH2444" s="2"/>
      <c r="AI2444" s="2"/>
      <c r="AJ2444" s="2"/>
      <c r="AK2444" s="2"/>
      <c r="BK2444" s="2"/>
      <c r="BL2444" s="2"/>
      <c r="BN2444" s="2"/>
      <c r="BO2444" s="2"/>
    </row>
    <row r="2445" ht="12.75" customHeight="1">
      <c r="D2445" s="2"/>
      <c r="G2445" s="2"/>
      <c r="I2445" s="2"/>
      <c r="J2445" s="2"/>
      <c r="K2445" s="2"/>
      <c r="L2445" s="2"/>
      <c r="M2445" s="2"/>
      <c r="N2445" s="2"/>
      <c r="O2445" s="2"/>
      <c r="P2445" s="2"/>
      <c r="Q2445" s="2"/>
      <c r="R2445" s="2"/>
      <c r="S2445" s="2"/>
      <c r="T2445" s="2"/>
      <c r="U2445" s="2"/>
      <c r="V2445" s="2"/>
      <c r="W2445" s="2"/>
      <c r="X2445" s="2"/>
      <c r="Y2445" s="2"/>
      <c r="AB2445" s="2"/>
      <c r="AC2445" s="2"/>
      <c r="AD2445" s="2"/>
      <c r="AE2445" s="2"/>
      <c r="AF2445" s="2"/>
      <c r="AG2445" s="2"/>
      <c r="AH2445" s="2"/>
      <c r="AI2445" s="2"/>
      <c r="AJ2445" s="2"/>
      <c r="AK2445" s="2"/>
      <c r="BK2445" s="2"/>
      <c r="BL2445" s="2"/>
      <c r="BN2445" s="2"/>
      <c r="BO2445" s="2"/>
    </row>
    <row r="2446" ht="12.75" customHeight="1">
      <c r="D2446" s="2"/>
      <c r="G2446" s="2"/>
      <c r="I2446" s="2"/>
      <c r="J2446" s="2"/>
      <c r="K2446" s="2"/>
      <c r="L2446" s="2"/>
      <c r="M2446" s="2"/>
      <c r="N2446" s="2"/>
      <c r="O2446" s="2"/>
      <c r="P2446" s="2"/>
      <c r="Q2446" s="2"/>
      <c r="R2446" s="2"/>
      <c r="S2446" s="2"/>
      <c r="T2446" s="2"/>
      <c r="U2446" s="2"/>
      <c r="V2446" s="2"/>
      <c r="W2446" s="2"/>
      <c r="X2446" s="2"/>
      <c r="Y2446" s="2"/>
      <c r="AB2446" s="2"/>
      <c r="AC2446" s="2"/>
      <c r="AD2446" s="2"/>
      <c r="AE2446" s="2"/>
      <c r="AF2446" s="2"/>
      <c r="AG2446" s="2"/>
      <c r="AH2446" s="2"/>
      <c r="AI2446" s="2"/>
      <c r="AJ2446" s="2"/>
      <c r="AK2446" s="2"/>
      <c r="BK2446" s="2"/>
      <c r="BL2446" s="2"/>
      <c r="BN2446" s="2"/>
      <c r="BO2446" s="2"/>
    </row>
    <row r="2447" ht="12.75" customHeight="1">
      <c r="D2447" s="2"/>
      <c r="G2447" s="2"/>
      <c r="I2447" s="2"/>
      <c r="J2447" s="2"/>
      <c r="K2447" s="2"/>
      <c r="L2447" s="2"/>
      <c r="M2447" s="2"/>
      <c r="N2447" s="2"/>
      <c r="O2447" s="2"/>
      <c r="P2447" s="2"/>
      <c r="Q2447" s="2"/>
      <c r="R2447" s="2"/>
      <c r="S2447" s="2"/>
      <c r="T2447" s="2"/>
      <c r="U2447" s="2"/>
      <c r="V2447" s="2"/>
      <c r="W2447" s="2"/>
      <c r="X2447" s="2"/>
      <c r="Y2447" s="2"/>
      <c r="AB2447" s="2"/>
      <c r="AC2447" s="2"/>
      <c r="AD2447" s="2"/>
      <c r="AE2447" s="2"/>
      <c r="AF2447" s="2"/>
      <c r="AG2447" s="2"/>
      <c r="AH2447" s="2"/>
      <c r="AI2447" s="2"/>
      <c r="AJ2447" s="2"/>
      <c r="AK2447" s="2"/>
      <c r="BK2447" s="2"/>
      <c r="BL2447" s="2"/>
      <c r="BN2447" s="2"/>
      <c r="BO2447" s="2"/>
    </row>
    <row r="2448" ht="12.75" customHeight="1">
      <c r="D2448" s="2"/>
      <c r="G2448" s="2"/>
      <c r="I2448" s="2"/>
      <c r="J2448" s="2"/>
      <c r="K2448" s="2"/>
      <c r="L2448" s="2"/>
      <c r="M2448" s="2"/>
      <c r="N2448" s="2"/>
      <c r="O2448" s="2"/>
      <c r="P2448" s="2"/>
      <c r="Q2448" s="2"/>
      <c r="R2448" s="2"/>
      <c r="S2448" s="2"/>
      <c r="T2448" s="2"/>
      <c r="U2448" s="2"/>
      <c r="V2448" s="2"/>
      <c r="W2448" s="2"/>
      <c r="X2448" s="2"/>
      <c r="Y2448" s="2"/>
      <c r="AB2448" s="2"/>
      <c r="AC2448" s="2"/>
      <c r="AD2448" s="2"/>
      <c r="AE2448" s="2"/>
      <c r="AF2448" s="2"/>
      <c r="AG2448" s="2"/>
      <c r="AH2448" s="2"/>
      <c r="AI2448" s="2"/>
      <c r="AJ2448" s="2"/>
      <c r="AK2448" s="2"/>
      <c r="BK2448" s="2"/>
      <c r="BL2448" s="2"/>
      <c r="BN2448" s="2"/>
      <c r="BO2448" s="2"/>
    </row>
    <row r="2449" ht="12.75" customHeight="1">
      <c r="D2449" s="2"/>
      <c r="G2449" s="2"/>
      <c r="I2449" s="2"/>
      <c r="J2449" s="2"/>
      <c r="K2449" s="2"/>
      <c r="L2449" s="2"/>
      <c r="M2449" s="2"/>
      <c r="N2449" s="2"/>
      <c r="O2449" s="2"/>
      <c r="P2449" s="2"/>
      <c r="Q2449" s="2"/>
      <c r="R2449" s="2"/>
      <c r="S2449" s="2"/>
      <c r="T2449" s="2"/>
      <c r="U2449" s="2"/>
      <c r="V2449" s="2"/>
      <c r="W2449" s="2"/>
      <c r="X2449" s="2"/>
      <c r="Y2449" s="2"/>
      <c r="AB2449" s="2"/>
      <c r="AC2449" s="2"/>
      <c r="AD2449" s="2"/>
      <c r="AE2449" s="2"/>
      <c r="AF2449" s="2"/>
      <c r="AG2449" s="2"/>
      <c r="AH2449" s="2"/>
      <c r="AI2449" s="2"/>
      <c r="AJ2449" s="2"/>
      <c r="AK2449" s="2"/>
      <c r="BK2449" s="2"/>
      <c r="BL2449" s="2"/>
      <c r="BN2449" s="2"/>
      <c r="BO2449" s="2"/>
    </row>
    <row r="2450" ht="12.75" customHeight="1">
      <c r="D2450" s="2"/>
      <c r="G2450" s="2"/>
      <c r="I2450" s="2"/>
      <c r="J2450" s="2"/>
      <c r="K2450" s="2"/>
      <c r="L2450" s="2"/>
      <c r="M2450" s="2"/>
      <c r="N2450" s="2"/>
      <c r="O2450" s="2"/>
      <c r="P2450" s="2"/>
      <c r="Q2450" s="2"/>
      <c r="R2450" s="2"/>
      <c r="S2450" s="2"/>
      <c r="T2450" s="2"/>
      <c r="U2450" s="2"/>
      <c r="V2450" s="2"/>
      <c r="W2450" s="2"/>
      <c r="X2450" s="2"/>
      <c r="Y2450" s="2"/>
      <c r="AB2450" s="2"/>
      <c r="AC2450" s="2"/>
      <c r="AD2450" s="2"/>
      <c r="AE2450" s="2"/>
      <c r="AF2450" s="2"/>
      <c r="AG2450" s="2"/>
      <c r="AH2450" s="2"/>
      <c r="AI2450" s="2"/>
      <c r="AJ2450" s="2"/>
      <c r="AK2450" s="2"/>
      <c r="BK2450" s="2"/>
      <c r="BL2450" s="2"/>
      <c r="BN2450" s="2"/>
      <c r="BO2450" s="2"/>
    </row>
    <row r="2451" ht="12.75" customHeight="1">
      <c r="D2451" s="2"/>
      <c r="G2451" s="2"/>
      <c r="I2451" s="2"/>
      <c r="J2451" s="2"/>
      <c r="K2451" s="2"/>
      <c r="L2451" s="2"/>
      <c r="M2451" s="2"/>
      <c r="N2451" s="2"/>
      <c r="O2451" s="2"/>
      <c r="P2451" s="2"/>
      <c r="Q2451" s="2"/>
      <c r="R2451" s="2"/>
      <c r="S2451" s="2"/>
      <c r="T2451" s="2"/>
      <c r="U2451" s="2"/>
      <c r="V2451" s="2"/>
      <c r="W2451" s="2"/>
      <c r="X2451" s="2"/>
      <c r="Y2451" s="2"/>
      <c r="AB2451" s="2"/>
      <c r="AC2451" s="2"/>
      <c r="AD2451" s="2"/>
      <c r="AE2451" s="2"/>
      <c r="AF2451" s="2"/>
      <c r="AG2451" s="2"/>
      <c r="AH2451" s="2"/>
      <c r="AI2451" s="2"/>
      <c r="AJ2451" s="2"/>
      <c r="AK2451" s="2"/>
      <c r="BK2451" s="2"/>
      <c r="BL2451" s="2"/>
      <c r="BN2451" s="2"/>
      <c r="BO2451" s="2"/>
    </row>
    <row r="2452" ht="12.75" customHeight="1">
      <c r="D2452" s="2"/>
      <c r="G2452" s="2"/>
      <c r="I2452" s="2"/>
      <c r="J2452" s="2"/>
      <c r="K2452" s="2"/>
      <c r="L2452" s="2"/>
      <c r="M2452" s="2"/>
      <c r="N2452" s="2"/>
      <c r="O2452" s="2"/>
      <c r="P2452" s="2"/>
      <c r="Q2452" s="2"/>
      <c r="R2452" s="2"/>
      <c r="S2452" s="2"/>
      <c r="T2452" s="2"/>
      <c r="U2452" s="2"/>
      <c r="V2452" s="2"/>
      <c r="W2452" s="2"/>
      <c r="X2452" s="2"/>
      <c r="Y2452" s="2"/>
      <c r="AB2452" s="2"/>
      <c r="AC2452" s="2"/>
      <c r="AD2452" s="2"/>
      <c r="AE2452" s="2"/>
      <c r="AF2452" s="2"/>
      <c r="AG2452" s="2"/>
      <c r="AH2452" s="2"/>
      <c r="AI2452" s="2"/>
      <c r="AJ2452" s="2"/>
      <c r="AK2452" s="2"/>
      <c r="BK2452" s="2"/>
      <c r="BL2452" s="2"/>
      <c r="BN2452" s="2"/>
      <c r="BO2452" s="2"/>
    </row>
    <row r="2453" ht="12.75" customHeight="1">
      <c r="D2453" s="2"/>
      <c r="G2453" s="2"/>
      <c r="I2453" s="2"/>
      <c r="J2453" s="2"/>
      <c r="K2453" s="2"/>
      <c r="L2453" s="2"/>
      <c r="M2453" s="2"/>
      <c r="N2453" s="2"/>
      <c r="O2453" s="2"/>
      <c r="P2453" s="2"/>
      <c r="Q2453" s="2"/>
      <c r="R2453" s="2"/>
      <c r="S2453" s="2"/>
      <c r="T2453" s="2"/>
      <c r="U2453" s="2"/>
      <c r="V2453" s="2"/>
      <c r="W2453" s="2"/>
      <c r="X2453" s="2"/>
      <c r="Y2453" s="2"/>
      <c r="AB2453" s="2"/>
      <c r="AC2453" s="2"/>
      <c r="AD2453" s="2"/>
      <c r="AE2453" s="2"/>
      <c r="AF2453" s="2"/>
      <c r="AG2453" s="2"/>
      <c r="AH2453" s="2"/>
      <c r="AI2453" s="2"/>
      <c r="AJ2453" s="2"/>
      <c r="AK2453" s="2"/>
      <c r="BK2453" s="2"/>
      <c r="BL2453" s="2"/>
      <c r="BN2453" s="2"/>
      <c r="BO2453" s="2"/>
    </row>
    <row r="2454" ht="12.75" customHeight="1">
      <c r="D2454" s="2"/>
      <c r="G2454" s="2"/>
      <c r="I2454" s="2"/>
      <c r="J2454" s="2"/>
      <c r="K2454" s="2"/>
      <c r="L2454" s="2"/>
      <c r="M2454" s="2"/>
      <c r="N2454" s="2"/>
      <c r="O2454" s="2"/>
      <c r="P2454" s="2"/>
      <c r="Q2454" s="2"/>
      <c r="R2454" s="2"/>
      <c r="S2454" s="2"/>
      <c r="T2454" s="2"/>
      <c r="U2454" s="2"/>
      <c r="V2454" s="2"/>
      <c r="W2454" s="2"/>
      <c r="X2454" s="2"/>
      <c r="Y2454" s="2"/>
      <c r="AB2454" s="2"/>
      <c r="AC2454" s="2"/>
      <c r="AD2454" s="2"/>
      <c r="AE2454" s="2"/>
      <c r="AF2454" s="2"/>
      <c r="AG2454" s="2"/>
      <c r="AH2454" s="2"/>
      <c r="AI2454" s="2"/>
      <c r="AJ2454" s="2"/>
      <c r="AK2454" s="2"/>
      <c r="BK2454" s="2"/>
      <c r="BL2454" s="2"/>
      <c r="BN2454" s="2"/>
      <c r="BO2454" s="2"/>
    </row>
    <row r="2455" ht="12.75" customHeight="1">
      <c r="D2455" s="2"/>
      <c r="G2455" s="2"/>
      <c r="I2455" s="2"/>
      <c r="J2455" s="2"/>
      <c r="K2455" s="2"/>
      <c r="L2455" s="2"/>
      <c r="M2455" s="2"/>
      <c r="N2455" s="2"/>
      <c r="O2455" s="2"/>
      <c r="P2455" s="2"/>
      <c r="Q2455" s="2"/>
      <c r="R2455" s="2"/>
      <c r="S2455" s="2"/>
      <c r="T2455" s="2"/>
      <c r="U2455" s="2"/>
      <c r="V2455" s="2"/>
      <c r="W2455" s="2"/>
      <c r="X2455" s="2"/>
      <c r="Y2455" s="2"/>
      <c r="AB2455" s="2"/>
      <c r="AC2455" s="2"/>
      <c r="AD2455" s="2"/>
      <c r="AE2455" s="2"/>
      <c r="AF2455" s="2"/>
      <c r="AG2455" s="2"/>
      <c r="AH2455" s="2"/>
      <c r="AI2455" s="2"/>
      <c r="AJ2455" s="2"/>
      <c r="AK2455" s="2"/>
      <c r="BK2455" s="2"/>
      <c r="BL2455" s="2"/>
      <c r="BN2455" s="2"/>
      <c r="BO2455" s="2"/>
    </row>
    <row r="2456" ht="12.75" customHeight="1">
      <c r="D2456" s="2"/>
      <c r="G2456" s="2"/>
      <c r="I2456" s="2"/>
      <c r="J2456" s="2"/>
      <c r="K2456" s="2"/>
      <c r="L2456" s="2"/>
      <c r="M2456" s="2"/>
      <c r="N2456" s="2"/>
      <c r="O2456" s="2"/>
      <c r="P2456" s="2"/>
      <c r="Q2456" s="2"/>
      <c r="R2456" s="2"/>
      <c r="S2456" s="2"/>
      <c r="T2456" s="2"/>
      <c r="U2456" s="2"/>
      <c r="V2456" s="2"/>
      <c r="W2456" s="2"/>
      <c r="X2456" s="2"/>
      <c r="Y2456" s="2"/>
      <c r="AB2456" s="2"/>
      <c r="AC2456" s="2"/>
      <c r="AD2456" s="2"/>
      <c r="AE2456" s="2"/>
      <c r="AF2456" s="2"/>
      <c r="AG2456" s="2"/>
      <c r="AH2456" s="2"/>
      <c r="AI2456" s="2"/>
      <c r="AJ2456" s="2"/>
      <c r="AK2456" s="2"/>
      <c r="BK2456" s="2"/>
      <c r="BL2456" s="2"/>
      <c r="BN2456" s="2"/>
      <c r="BO2456" s="2"/>
    </row>
    <row r="2457" ht="12.75" customHeight="1">
      <c r="D2457" s="2"/>
      <c r="G2457" s="2"/>
      <c r="I2457" s="2"/>
      <c r="J2457" s="2"/>
      <c r="K2457" s="2"/>
      <c r="L2457" s="2"/>
      <c r="M2457" s="2"/>
      <c r="N2457" s="2"/>
      <c r="O2457" s="2"/>
      <c r="P2457" s="2"/>
      <c r="Q2457" s="2"/>
      <c r="R2457" s="2"/>
      <c r="S2457" s="2"/>
      <c r="T2457" s="2"/>
      <c r="U2457" s="2"/>
      <c r="V2457" s="2"/>
      <c r="W2457" s="2"/>
      <c r="X2457" s="2"/>
      <c r="Y2457" s="2"/>
      <c r="AB2457" s="2"/>
      <c r="AC2457" s="2"/>
      <c r="AD2457" s="2"/>
      <c r="AE2457" s="2"/>
      <c r="AF2457" s="2"/>
      <c r="AG2457" s="2"/>
      <c r="AH2457" s="2"/>
      <c r="AI2457" s="2"/>
      <c r="AJ2457" s="2"/>
      <c r="AK2457" s="2"/>
      <c r="BK2457" s="2"/>
      <c r="BL2457" s="2"/>
      <c r="BN2457" s="2"/>
      <c r="BO2457" s="2"/>
    </row>
    <row r="2458" ht="12.75" customHeight="1">
      <c r="D2458" s="2"/>
      <c r="G2458" s="2"/>
      <c r="I2458" s="2"/>
      <c r="J2458" s="2"/>
      <c r="K2458" s="2"/>
      <c r="L2458" s="2"/>
      <c r="M2458" s="2"/>
      <c r="N2458" s="2"/>
      <c r="O2458" s="2"/>
      <c r="P2458" s="2"/>
      <c r="Q2458" s="2"/>
      <c r="R2458" s="2"/>
      <c r="S2458" s="2"/>
      <c r="T2458" s="2"/>
      <c r="U2458" s="2"/>
      <c r="V2458" s="2"/>
      <c r="W2458" s="2"/>
      <c r="X2458" s="2"/>
      <c r="Y2458" s="2"/>
      <c r="AB2458" s="2"/>
      <c r="AC2458" s="2"/>
      <c r="AD2458" s="2"/>
      <c r="AE2458" s="2"/>
      <c r="AF2458" s="2"/>
      <c r="AG2458" s="2"/>
      <c r="AH2458" s="2"/>
      <c r="AI2458" s="2"/>
      <c r="AJ2458" s="2"/>
      <c r="AK2458" s="2"/>
      <c r="BK2458" s="2"/>
      <c r="BL2458" s="2"/>
      <c r="BN2458" s="2"/>
      <c r="BO2458" s="2"/>
    </row>
    <row r="2459" ht="12.75" customHeight="1">
      <c r="D2459" s="2"/>
      <c r="G2459" s="2"/>
      <c r="I2459" s="2"/>
      <c r="J2459" s="2"/>
      <c r="K2459" s="2"/>
      <c r="L2459" s="2"/>
      <c r="M2459" s="2"/>
      <c r="N2459" s="2"/>
      <c r="O2459" s="2"/>
      <c r="P2459" s="2"/>
      <c r="Q2459" s="2"/>
      <c r="R2459" s="2"/>
      <c r="S2459" s="2"/>
      <c r="T2459" s="2"/>
      <c r="U2459" s="2"/>
      <c r="V2459" s="2"/>
      <c r="W2459" s="2"/>
      <c r="X2459" s="2"/>
      <c r="Y2459" s="2"/>
      <c r="AB2459" s="2"/>
      <c r="AC2459" s="2"/>
      <c r="AD2459" s="2"/>
      <c r="AE2459" s="2"/>
      <c r="AF2459" s="2"/>
      <c r="AG2459" s="2"/>
      <c r="AH2459" s="2"/>
      <c r="AI2459" s="2"/>
      <c r="AJ2459" s="2"/>
      <c r="AK2459" s="2"/>
      <c r="BK2459" s="2"/>
      <c r="BL2459" s="2"/>
      <c r="BN2459" s="2"/>
      <c r="BO2459" s="2"/>
    </row>
    <row r="2460" ht="12.75" customHeight="1">
      <c r="D2460" s="2"/>
      <c r="G2460" s="2"/>
      <c r="I2460" s="2"/>
      <c r="J2460" s="2"/>
      <c r="K2460" s="2"/>
      <c r="L2460" s="2"/>
      <c r="M2460" s="2"/>
      <c r="N2460" s="2"/>
      <c r="O2460" s="2"/>
      <c r="P2460" s="2"/>
      <c r="Q2460" s="2"/>
      <c r="R2460" s="2"/>
      <c r="S2460" s="2"/>
      <c r="T2460" s="2"/>
      <c r="U2460" s="2"/>
      <c r="V2460" s="2"/>
      <c r="W2460" s="2"/>
      <c r="X2460" s="2"/>
      <c r="Y2460" s="2"/>
      <c r="AB2460" s="2"/>
      <c r="AC2460" s="2"/>
      <c r="AD2460" s="2"/>
      <c r="AE2460" s="2"/>
      <c r="AF2460" s="2"/>
      <c r="AG2460" s="2"/>
      <c r="AH2460" s="2"/>
      <c r="AI2460" s="2"/>
      <c r="AJ2460" s="2"/>
      <c r="AK2460" s="2"/>
      <c r="BK2460" s="2"/>
      <c r="BL2460" s="2"/>
      <c r="BN2460" s="2"/>
      <c r="BO2460" s="2"/>
    </row>
    <row r="2461" ht="12.75" customHeight="1">
      <c r="D2461" s="2"/>
      <c r="G2461" s="2"/>
      <c r="I2461" s="2"/>
      <c r="J2461" s="2"/>
      <c r="K2461" s="2"/>
      <c r="L2461" s="2"/>
      <c r="M2461" s="2"/>
      <c r="N2461" s="2"/>
      <c r="O2461" s="2"/>
      <c r="P2461" s="2"/>
      <c r="Q2461" s="2"/>
      <c r="R2461" s="2"/>
      <c r="S2461" s="2"/>
      <c r="T2461" s="2"/>
      <c r="U2461" s="2"/>
      <c r="V2461" s="2"/>
      <c r="W2461" s="2"/>
      <c r="X2461" s="2"/>
      <c r="Y2461" s="2"/>
      <c r="AB2461" s="2"/>
      <c r="AC2461" s="2"/>
      <c r="AD2461" s="2"/>
      <c r="AE2461" s="2"/>
      <c r="AF2461" s="2"/>
      <c r="AG2461" s="2"/>
      <c r="AH2461" s="2"/>
      <c r="AI2461" s="2"/>
      <c r="AJ2461" s="2"/>
      <c r="AK2461" s="2"/>
      <c r="BK2461" s="2"/>
      <c r="BL2461" s="2"/>
      <c r="BN2461" s="2"/>
      <c r="BO2461" s="2"/>
    </row>
    <row r="2462" ht="12.75" customHeight="1">
      <c r="D2462" s="2"/>
      <c r="G2462" s="2"/>
      <c r="I2462" s="2"/>
      <c r="J2462" s="2"/>
      <c r="K2462" s="2"/>
      <c r="L2462" s="2"/>
      <c r="M2462" s="2"/>
      <c r="N2462" s="2"/>
      <c r="O2462" s="2"/>
      <c r="P2462" s="2"/>
      <c r="Q2462" s="2"/>
      <c r="R2462" s="2"/>
      <c r="S2462" s="2"/>
      <c r="T2462" s="2"/>
      <c r="U2462" s="2"/>
      <c r="V2462" s="2"/>
      <c r="W2462" s="2"/>
      <c r="X2462" s="2"/>
      <c r="Y2462" s="2"/>
      <c r="AB2462" s="2"/>
      <c r="AC2462" s="2"/>
      <c r="AD2462" s="2"/>
      <c r="AE2462" s="2"/>
      <c r="AF2462" s="2"/>
      <c r="AG2462" s="2"/>
      <c r="AH2462" s="2"/>
      <c r="AI2462" s="2"/>
      <c r="AJ2462" s="2"/>
      <c r="AK2462" s="2"/>
      <c r="BK2462" s="2"/>
      <c r="BL2462" s="2"/>
      <c r="BN2462" s="2"/>
      <c r="BO2462" s="2"/>
    </row>
    <row r="2463" ht="12.75" customHeight="1">
      <c r="D2463" s="2"/>
      <c r="G2463" s="2"/>
      <c r="I2463" s="2"/>
      <c r="J2463" s="2"/>
      <c r="K2463" s="2"/>
      <c r="L2463" s="2"/>
      <c r="M2463" s="2"/>
      <c r="N2463" s="2"/>
      <c r="O2463" s="2"/>
      <c r="P2463" s="2"/>
      <c r="Q2463" s="2"/>
      <c r="R2463" s="2"/>
      <c r="S2463" s="2"/>
      <c r="T2463" s="2"/>
      <c r="U2463" s="2"/>
      <c r="V2463" s="2"/>
      <c r="W2463" s="2"/>
      <c r="X2463" s="2"/>
      <c r="Y2463" s="2"/>
      <c r="AB2463" s="2"/>
      <c r="AC2463" s="2"/>
      <c r="AD2463" s="2"/>
      <c r="AE2463" s="2"/>
      <c r="AF2463" s="2"/>
      <c r="AG2463" s="2"/>
      <c r="AH2463" s="2"/>
      <c r="AI2463" s="2"/>
      <c r="AJ2463" s="2"/>
      <c r="AK2463" s="2"/>
      <c r="BK2463" s="2"/>
      <c r="BL2463" s="2"/>
      <c r="BN2463" s="2"/>
      <c r="BO2463" s="2"/>
    </row>
    <row r="2464" ht="12.75" customHeight="1">
      <c r="D2464" s="2"/>
      <c r="G2464" s="2"/>
      <c r="I2464" s="2"/>
      <c r="J2464" s="2"/>
      <c r="K2464" s="2"/>
      <c r="L2464" s="2"/>
      <c r="M2464" s="2"/>
      <c r="N2464" s="2"/>
      <c r="O2464" s="2"/>
      <c r="P2464" s="2"/>
      <c r="Q2464" s="2"/>
      <c r="R2464" s="2"/>
      <c r="S2464" s="2"/>
      <c r="T2464" s="2"/>
      <c r="U2464" s="2"/>
      <c r="V2464" s="2"/>
      <c r="W2464" s="2"/>
      <c r="X2464" s="2"/>
      <c r="Y2464" s="2"/>
      <c r="AB2464" s="2"/>
      <c r="AC2464" s="2"/>
      <c r="AD2464" s="2"/>
      <c r="AE2464" s="2"/>
      <c r="AF2464" s="2"/>
      <c r="AG2464" s="2"/>
      <c r="AH2464" s="2"/>
      <c r="AI2464" s="2"/>
      <c r="AJ2464" s="2"/>
      <c r="AK2464" s="2"/>
      <c r="BK2464" s="2"/>
      <c r="BL2464" s="2"/>
      <c r="BN2464" s="2"/>
      <c r="BO2464" s="2"/>
    </row>
    <row r="2465" ht="12.75" customHeight="1">
      <c r="D2465" s="2"/>
      <c r="G2465" s="2"/>
      <c r="I2465" s="2"/>
      <c r="J2465" s="2"/>
      <c r="K2465" s="2"/>
      <c r="L2465" s="2"/>
      <c r="M2465" s="2"/>
      <c r="N2465" s="2"/>
      <c r="O2465" s="2"/>
      <c r="P2465" s="2"/>
      <c r="Q2465" s="2"/>
      <c r="R2465" s="2"/>
      <c r="S2465" s="2"/>
      <c r="T2465" s="2"/>
      <c r="U2465" s="2"/>
      <c r="V2465" s="2"/>
      <c r="W2465" s="2"/>
      <c r="X2465" s="2"/>
      <c r="Y2465" s="2"/>
      <c r="AB2465" s="2"/>
      <c r="AC2465" s="2"/>
      <c r="AD2465" s="2"/>
      <c r="AE2465" s="2"/>
      <c r="AF2465" s="2"/>
      <c r="AG2465" s="2"/>
      <c r="AH2465" s="2"/>
      <c r="AI2465" s="2"/>
      <c r="AJ2465" s="2"/>
      <c r="AK2465" s="2"/>
      <c r="BK2465" s="2"/>
      <c r="BL2465" s="2"/>
      <c r="BN2465" s="2"/>
      <c r="BO2465" s="2"/>
    </row>
    <row r="2466" ht="12.75" customHeight="1">
      <c r="D2466" s="2"/>
      <c r="G2466" s="2"/>
      <c r="I2466" s="2"/>
      <c r="J2466" s="2"/>
      <c r="K2466" s="2"/>
      <c r="L2466" s="2"/>
      <c r="M2466" s="2"/>
      <c r="N2466" s="2"/>
      <c r="O2466" s="2"/>
      <c r="P2466" s="2"/>
      <c r="Q2466" s="2"/>
      <c r="R2466" s="2"/>
      <c r="S2466" s="2"/>
      <c r="T2466" s="2"/>
      <c r="U2466" s="2"/>
      <c r="V2466" s="2"/>
      <c r="W2466" s="2"/>
      <c r="X2466" s="2"/>
      <c r="Y2466" s="2"/>
      <c r="AB2466" s="2"/>
      <c r="AC2466" s="2"/>
      <c r="AD2466" s="2"/>
      <c r="AE2466" s="2"/>
      <c r="AF2466" s="2"/>
      <c r="AG2466" s="2"/>
      <c r="AH2466" s="2"/>
      <c r="AI2466" s="2"/>
      <c r="AJ2466" s="2"/>
      <c r="AK2466" s="2"/>
      <c r="BK2466" s="2"/>
      <c r="BL2466" s="2"/>
      <c r="BN2466" s="2"/>
      <c r="BO2466" s="2"/>
    </row>
    <row r="2467" ht="12.75" customHeight="1">
      <c r="D2467" s="2"/>
      <c r="G2467" s="2"/>
      <c r="I2467" s="2"/>
      <c r="J2467" s="2"/>
      <c r="K2467" s="2"/>
      <c r="L2467" s="2"/>
      <c r="M2467" s="2"/>
      <c r="N2467" s="2"/>
      <c r="O2467" s="2"/>
      <c r="P2467" s="2"/>
      <c r="Q2467" s="2"/>
      <c r="R2467" s="2"/>
      <c r="S2467" s="2"/>
      <c r="T2467" s="2"/>
      <c r="U2467" s="2"/>
      <c r="V2467" s="2"/>
      <c r="W2467" s="2"/>
      <c r="X2467" s="2"/>
      <c r="Y2467" s="2"/>
      <c r="AB2467" s="2"/>
      <c r="AC2467" s="2"/>
      <c r="AD2467" s="2"/>
      <c r="AE2467" s="2"/>
      <c r="AF2467" s="2"/>
      <c r="AG2467" s="2"/>
      <c r="AH2467" s="2"/>
      <c r="AI2467" s="2"/>
      <c r="AJ2467" s="2"/>
      <c r="AK2467" s="2"/>
      <c r="BK2467" s="2"/>
      <c r="BL2467" s="2"/>
      <c r="BN2467" s="2"/>
      <c r="BO2467" s="2"/>
    </row>
    <row r="2468" ht="12.75" customHeight="1">
      <c r="D2468" s="2"/>
      <c r="G2468" s="2"/>
      <c r="I2468" s="2"/>
      <c r="J2468" s="2"/>
      <c r="K2468" s="2"/>
      <c r="L2468" s="2"/>
      <c r="M2468" s="2"/>
      <c r="N2468" s="2"/>
      <c r="O2468" s="2"/>
      <c r="P2468" s="2"/>
      <c r="Q2468" s="2"/>
      <c r="R2468" s="2"/>
      <c r="S2468" s="2"/>
      <c r="T2468" s="2"/>
      <c r="U2468" s="2"/>
      <c r="V2468" s="2"/>
      <c r="W2468" s="2"/>
      <c r="X2468" s="2"/>
      <c r="Y2468" s="2"/>
      <c r="AB2468" s="2"/>
      <c r="AC2468" s="2"/>
      <c r="AD2468" s="2"/>
      <c r="AE2468" s="2"/>
      <c r="AF2468" s="2"/>
      <c r="AG2468" s="2"/>
      <c r="AH2468" s="2"/>
      <c r="AI2468" s="2"/>
      <c r="AJ2468" s="2"/>
      <c r="AK2468" s="2"/>
      <c r="BK2468" s="2"/>
      <c r="BL2468" s="2"/>
      <c r="BN2468" s="2"/>
      <c r="BO2468" s="2"/>
    </row>
    <row r="2469" ht="12.75" customHeight="1">
      <c r="D2469" s="2"/>
      <c r="G2469" s="2"/>
      <c r="I2469" s="2"/>
      <c r="J2469" s="2"/>
      <c r="K2469" s="2"/>
      <c r="L2469" s="2"/>
      <c r="M2469" s="2"/>
      <c r="N2469" s="2"/>
      <c r="O2469" s="2"/>
      <c r="P2469" s="2"/>
      <c r="Q2469" s="2"/>
      <c r="R2469" s="2"/>
      <c r="S2469" s="2"/>
      <c r="T2469" s="2"/>
      <c r="U2469" s="2"/>
      <c r="V2469" s="2"/>
      <c r="W2469" s="2"/>
      <c r="X2469" s="2"/>
      <c r="Y2469" s="2"/>
      <c r="AB2469" s="2"/>
      <c r="AC2469" s="2"/>
      <c r="AD2469" s="2"/>
      <c r="AE2469" s="2"/>
      <c r="AF2469" s="2"/>
      <c r="AG2469" s="2"/>
      <c r="AH2469" s="2"/>
      <c r="AI2469" s="2"/>
      <c r="AJ2469" s="2"/>
      <c r="AK2469" s="2"/>
      <c r="BK2469" s="2"/>
      <c r="BL2469" s="2"/>
      <c r="BN2469" s="2"/>
      <c r="BO2469" s="2"/>
    </row>
    <row r="2470" ht="12.75" customHeight="1">
      <c r="D2470" s="2"/>
      <c r="G2470" s="2"/>
      <c r="I2470" s="2"/>
      <c r="J2470" s="2"/>
      <c r="K2470" s="2"/>
      <c r="L2470" s="2"/>
      <c r="M2470" s="2"/>
      <c r="N2470" s="2"/>
      <c r="O2470" s="2"/>
      <c r="P2470" s="2"/>
      <c r="Q2470" s="2"/>
      <c r="R2470" s="2"/>
      <c r="S2470" s="2"/>
      <c r="T2470" s="2"/>
      <c r="U2470" s="2"/>
      <c r="V2470" s="2"/>
      <c r="W2470" s="2"/>
      <c r="X2470" s="2"/>
      <c r="Y2470" s="2"/>
      <c r="AB2470" s="2"/>
      <c r="AC2470" s="2"/>
      <c r="AD2470" s="2"/>
      <c r="AE2470" s="2"/>
      <c r="AF2470" s="2"/>
      <c r="AG2470" s="2"/>
      <c r="AH2470" s="2"/>
      <c r="AI2470" s="2"/>
      <c r="AJ2470" s="2"/>
      <c r="AK2470" s="2"/>
      <c r="BK2470" s="2"/>
      <c r="BL2470" s="2"/>
      <c r="BN2470" s="2"/>
      <c r="BO2470" s="2"/>
    </row>
    <row r="2471" ht="12.75" customHeight="1">
      <c r="D2471" s="2"/>
      <c r="G2471" s="2"/>
      <c r="I2471" s="2"/>
      <c r="J2471" s="2"/>
      <c r="K2471" s="2"/>
      <c r="L2471" s="2"/>
      <c r="M2471" s="2"/>
      <c r="N2471" s="2"/>
      <c r="O2471" s="2"/>
      <c r="P2471" s="2"/>
      <c r="Q2471" s="2"/>
      <c r="R2471" s="2"/>
      <c r="S2471" s="2"/>
      <c r="T2471" s="2"/>
      <c r="U2471" s="2"/>
      <c r="V2471" s="2"/>
      <c r="W2471" s="2"/>
      <c r="X2471" s="2"/>
      <c r="Y2471" s="2"/>
      <c r="AB2471" s="2"/>
      <c r="AC2471" s="2"/>
      <c r="AD2471" s="2"/>
      <c r="AE2471" s="2"/>
      <c r="AF2471" s="2"/>
      <c r="AG2471" s="2"/>
      <c r="AH2471" s="2"/>
      <c r="AI2471" s="2"/>
      <c r="AJ2471" s="2"/>
      <c r="AK2471" s="2"/>
      <c r="BK2471" s="2"/>
      <c r="BL2471" s="2"/>
      <c r="BN2471" s="2"/>
      <c r="BO2471" s="2"/>
    </row>
    <row r="2472" ht="12.75" customHeight="1">
      <c r="D2472" s="2"/>
      <c r="G2472" s="2"/>
      <c r="I2472" s="2"/>
      <c r="J2472" s="2"/>
      <c r="K2472" s="2"/>
      <c r="L2472" s="2"/>
      <c r="M2472" s="2"/>
      <c r="N2472" s="2"/>
      <c r="O2472" s="2"/>
      <c r="P2472" s="2"/>
      <c r="Q2472" s="2"/>
      <c r="R2472" s="2"/>
      <c r="S2472" s="2"/>
      <c r="T2472" s="2"/>
      <c r="U2472" s="2"/>
      <c r="V2472" s="2"/>
      <c r="W2472" s="2"/>
      <c r="X2472" s="2"/>
      <c r="Y2472" s="2"/>
      <c r="AB2472" s="2"/>
      <c r="AC2472" s="2"/>
      <c r="AD2472" s="2"/>
      <c r="AE2472" s="2"/>
      <c r="AF2472" s="2"/>
      <c r="AG2472" s="2"/>
      <c r="AH2472" s="2"/>
      <c r="AI2472" s="2"/>
      <c r="AJ2472" s="2"/>
      <c r="AK2472" s="2"/>
      <c r="BK2472" s="2"/>
      <c r="BL2472" s="2"/>
      <c r="BN2472" s="2"/>
      <c r="BO2472" s="2"/>
    </row>
    <row r="2473" ht="12.75" customHeight="1">
      <c r="D2473" s="2"/>
      <c r="G2473" s="2"/>
      <c r="I2473" s="2"/>
      <c r="J2473" s="2"/>
      <c r="K2473" s="2"/>
      <c r="L2473" s="2"/>
      <c r="M2473" s="2"/>
      <c r="N2473" s="2"/>
      <c r="O2473" s="2"/>
      <c r="P2473" s="2"/>
      <c r="Q2473" s="2"/>
      <c r="R2473" s="2"/>
      <c r="S2473" s="2"/>
      <c r="T2473" s="2"/>
      <c r="U2473" s="2"/>
      <c r="V2473" s="2"/>
      <c r="W2473" s="2"/>
      <c r="X2473" s="2"/>
      <c r="Y2473" s="2"/>
      <c r="AB2473" s="2"/>
      <c r="AC2473" s="2"/>
      <c r="AD2473" s="2"/>
      <c r="AE2473" s="2"/>
      <c r="AF2473" s="2"/>
      <c r="AG2473" s="2"/>
      <c r="AH2473" s="2"/>
      <c r="AI2473" s="2"/>
      <c r="AJ2473" s="2"/>
      <c r="AK2473" s="2"/>
      <c r="BK2473" s="2"/>
      <c r="BL2473" s="2"/>
      <c r="BN2473" s="2"/>
      <c r="BO2473" s="2"/>
    </row>
    <row r="2474" ht="12.75" customHeight="1">
      <c r="D2474" s="2"/>
      <c r="G2474" s="2"/>
      <c r="I2474" s="2"/>
      <c r="J2474" s="2"/>
      <c r="K2474" s="2"/>
      <c r="L2474" s="2"/>
      <c r="M2474" s="2"/>
      <c r="N2474" s="2"/>
      <c r="O2474" s="2"/>
      <c r="P2474" s="2"/>
      <c r="Q2474" s="2"/>
      <c r="R2474" s="2"/>
      <c r="S2474" s="2"/>
      <c r="T2474" s="2"/>
      <c r="U2474" s="2"/>
      <c r="V2474" s="2"/>
      <c r="W2474" s="2"/>
      <c r="X2474" s="2"/>
      <c r="Y2474" s="2"/>
      <c r="AB2474" s="2"/>
      <c r="AC2474" s="2"/>
      <c r="AD2474" s="2"/>
      <c r="AE2474" s="2"/>
      <c r="AF2474" s="2"/>
      <c r="AG2474" s="2"/>
      <c r="AH2474" s="2"/>
      <c r="AI2474" s="2"/>
      <c r="AJ2474" s="2"/>
      <c r="AK2474" s="2"/>
      <c r="BK2474" s="2"/>
      <c r="BL2474" s="2"/>
      <c r="BN2474" s="2"/>
      <c r="BO2474" s="2"/>
    </row>
    <row r="2475" ht="12.75" customHeight="1">
      <c r="D2475" s="2"/>
      <c r="G2475" s="2"/>
      <c r="I2475" s="2"/>
      <c r="J2475" s="2"/>
      <c r="K2475" s="2"/>
      <c r="L2475" s="2"/>
      <c r="M2475" s="2"/>
      <c r="N2475" s="2"/>
      <c r="O2475" s="2"/>
      <c r="P2475" s="2"/>
      <c r="Q2475" s="2"/>
      <c r="R2475" s="2"/>
      <c r="S2475" s="2"/>
      <c r="T2475" s="2"/>
      <c r="U2475" s="2"/>
      <c r="V2475" s="2"/>
      <c r="W2475" s="2"/>
      <c r="X2475" s="2"/>
      <c r="Y2475" s="2"/>
      <c r="AB2475" s="2"/>
      <c r="AC2475" s="2"/>
      <c r="AD2475" s="2"/>
      <c r="AE2475" s="2"/>
      <c r="AF2475" s="2"/>
      <c r="AG2475" s="2"/>
      <c r="AH2475" s="2"/>
      <c r="AI2475" s="2"/>
      <c r="AJ2475" s="2"/>
      <c r="AK2475" s="2"/>
      <c r="BK2475" s="2"/>
      <c r="BL2475" s="2"/>
      <c r="BN2475" s="2"/>
      <c r="BO2475" s="2"/>
    </row>
    <row r="2476" ht="12.75" customHeight="1">
      <c r="D2476" s="2"/>
      <c r="G2476" s="2"/>
      <c r="I2476" s="2"/>
      <c r="J2476" s="2"/>
      <c r="K2476" s="2"/>
      <c r="L2476" s="2"/>
      <c r="M2476" s="2"/>
      <c r="N2476" s="2"/>
      <c r="O2476" s="2"/>
      <c r="P2476" s="2"/>
      <c r="Q2476" s="2"/>
      <c r="R2476" s="2"/>
      <c r="S2476" s="2"/>
      <c r="T2476" s="2"/>
      <c r="U2476" s="2"/>
      <c r="V2476" s="2"/>
      <c r="W2476" s="2"/>
      <c r="X2476" s="2"/>
      <c r="Y2476" s="2"/>
      <c r="AB2476" s="2"/>
      <c r="AC2476" s="2"/>
      <c r="AD2476" s="2"/>
      <c r="AE2476" s="2"/>
      <c r="AF2476" s="2"/>
      <c r="AG2476" s="2"/>
      <c r="AH2476" s="2"/>
      <c r="AI2476" s="2"/>
      <c r="AJ2476" s="2"/>
      <c r="AK2476" s="2"/>
      <c r="BK2476" s="2"/>
      <c r="BL2476" s="2"/>
      <c r="BN2476" s="2"/>
      <c r="BO2476" s="2"/>
    </row>
    <row r="2477" ht="12.75" customHeight="1">
      <c r="D2477" s="2"/>
      <c r="G2477" s="2"/>
      <c r="I2477" s="2"/>
      <c r="J2477" s="2"/>
      <c r="K2477" s="2"/>
      <c r="L2477" s="2"/>
      <c r="M2477" s="2"/>
      <c r="N2477" s="2"/>
      <c r="O2477" s="2"/>
      <c r="P2477" s="2"/>
      <c r="Q2477" s="2"/>
      <c r="R2477" s="2"/>
      <c r="S2477" s="2"/>
      <c r="T2477" s="2"/>
      <c r="U2477" s="2"/>
      <c r="V2477" s="2"/>
      <c r="W2477" s="2"/>
      <c r="X2477" s="2"/>
      <c r="Y2477" s="2"/>
      <c r="AB2477" s="2"/>
      <c r="AC2477" s="2"/>
      <c r="AD2477" s="2"/>
      <c r="AE2477" s="2"/>
      <c r="AF2477" s="2"/>
      <c r="AG2477" s="2"/>
      <c r="AH2477" s="2"/>
      <c r="AI2477" s="2"/>
      <c r="AJ2477" s="2"/>
      <c r="AK2477" s="2"/>
      <c r="BK2477" s="2"/>
      <c r="BL2477" s="2"/>
      <c r="BN2477" s="2"/>
      <c r="BO2477" s="2"/>
    </row>
    <row r="2478" ht="12.75" customHeight="1">
      <c r="D2478" s="2"/>
      <c r="G2478" s="2"/>
      <c r="I2478" s="2"/>
      <c r="J2478" s="2"/>
      <c r="K2478" s="2"/>
      <c r="L2478" s="2"/>
      <c r="M2478" s="2"/>
      <c r="N2478" s="2"/>
      <c r="O2478" s="2"/>
      <c r="P2478" s="2"/>
      <c r="Q2478" s="2"/>
      <c r="R2478" s="2"/>
      <c r="S2478" s="2"/>
      <c r="T2478" s="2"/>
      <c r="U2478" s="2"/>
      <c r="V2478" s="2"/>
      <c r="W2478" s="2"/>
      <c r="X2478" s="2"/>
      <c r="Y2478" s="2"/>
      <c r="AB2478" s="2"/>
      <c r="AC2478" s="2"/>
      <c r="AD2478" s="2"/>
      <c r="AE2478" s="2"/>
      <c r="AF2478" s="2"/>
      <c r="AG2478" s="2"/>
      <c r="AH2478" s="2"/>
      <c r="AI2478" s="2"/>
      <c r="AJ2478" s="2"/>
      <c r="AK2478" s="2"/>
      <c r="BK2478" s="2"/>
      <c r="BL2478" s="2"/>
      <c r="BN2478" s="2"/>
      <c r="BO2478" s="2"/>
    </row>
    <row r="2479" ht="12.75" customHeight="1">
      <c r="D2479" s="2"/>
      <c r="G2479" s="2"/>
      <c r="I2479" s="2"/>
      <c r="J2479" s="2"/>
      <c r="K2479" s="2"/>
      <c r="L2479" s="2"/>
      <c r="M2479" s="2"/>
      <c r="N2479" s="2"/>
      <c r="O2479" s="2"/>
      <c r="P2479" s="2"/>
      <c r="Q2479" s="2"/>
      <c r="R2479" s="2"/>
      <c r="S2479" s="2"/>
      <c r="T2479" s="2"/>
      <c r="U2479" s="2"/>
      <c r="V2479" s="2"/>
      <c r="W2479" s="2"/>
      <c r="X2479" s="2"/>
      <c r="Y2479" s="2"/>
      <c r="AB2479" s="2"/>
      <c r="AC2479" s="2"/>
      <c r="AD2479" s="2"/>
      <c r="AE2479" s="2"/>
      <c r="AF2479" s="2"/>
      <c r="AG2479" s="2"/>
      <c r="AH2479" s="2"/>
      <c r="AI2479" s="2"/>
      <c r="AJ2479" s="2"/>
      <c r="AK2479" s="2"/>
      <c r="BK2479" s="2"/>
      <c r="BL2479" s="2"/>
      <c r="BN2479" s="2"/>
      <c r="BO2479" s="2"/>
    </row>
    <row r="2480" ht="12.75" customHeight="1">
      <c r="D2480" s="2"/>
      <c r="G2480" s="2"/>
      <c r="I2480" s="2"/>
      <c r="J2480" s="2"/>
      <c r="K2480" s="2"/>
      <c r="L2480" s="2"/>
      <c r="M2480" s="2"/>
      <c r="N2480" s="2"/>
      <c r="O2480" s="2"/>
      <c r="P2480" s="2"/>
      <c r="Q2480" s="2"/>
      <c r="R2480" s="2"/>
      <c r="S2480" s="2"/>
      <c r="T2480" s="2"/>
      <c r="U2480" s="2"/>
      <c r="V2480" s="2"/>
      <c r="W2480" s="2"/>
      <c r="X2480" s="2"/>
      <c r="Y2480" s="2"/>
      <c r="AB2480" s="2"/>
      <c r="AC2480" s="2"/>
      <c r="AD2480" s="2"/>
      <c r="AE2480" s="2"/>
      <c r="AF2480" s="2"/>
      <c r="AG2480" s="2"/>
      <c r="AH2480" s="2"/>
      <c r="AI2480" s="2"/>
      <c r="AJ2480" s="2"/>
      <c r="AK2480" s="2"/>
      <c r="BK2480" s="2"/>
      <c r="BL2480" s="2"/>
      <c r="BN2480" s="2"/>
      <c r="BO2480" s="2"/>
    </row>
    <row r="2481" ht="12.75" customHeight="1">
      <c r="D2481" s="2"/>
      <c r="G2481" s="2"/>
      <c r="I2481" s="2"/>
      <c r="J2481" s="2"/>
      <c r="K2481" s="2"/>
      <c r="L2481" s="2"/>
      <c r="M2481" s="2"/>
      <c r="N2481" s="2"/>
      <c r="O2481" s="2"/>
      <c r="P2481" s="2"/>
      <c r="Q2481" s="2"/>
      <c r="R2481" s="2"/>
      <c r="S2481" s="2"/>
      <c r="T2481" s="2"/>
      <c r="U2481" s="2"/>
      <c r="V2481" s="2"/>
      <c r="W2481" s="2"/>
      <c r="X2481" s="2"/>
      <c r="Y2481" s="2"/>
      <c r="AB2481" s="2"/>
      <c r="AC2481" s="2"/>
      <c r="AD2481" s="2"/>
      <c r="AE2481" s="2"/>
      <c r="AF2481" s="2"/>
      <c r="AG2481" s="2"/>
      <c r="AH2481" s="2"/>
      <c r="AI2481" s="2"/>
      <c r="AJ2481" s="2"/>
      <c r="AK2481" s="2"/>
      <c r="BK2481" s="2"/>
      <c r="BL2481" s="2"/>
      <c r="BN2481" s="2"/>
      <c r="BO2481" s="2"/>
    </row>
    <row r="2482" ht="12.75" customHeight="1">
      <c r="D2482" s="2"/>
      <c r="G2482" s="2"/>
      <c r="I2482" s="2"/>
      <c r="J2482" s="2"/>
      <c r="K2482" s="2"/>
      <c r="L2482" s="2"/>
      <c r="M2482" s="2"/>
      <c r="N2482" s="2"/>
      <c r="O2482" s="2"/>
      <c r="P2482" s="2"/>
      <c r="Q2482" s="2"/>
      <c r="R2482" s="2"/>
      <c r="S2482" s="2"/>
      <c r="T2482" s="2"/>
      <c r="U2482" s="2"/>
      <c r="V2482" s="2"/>
      <c r="W2482" s="2"/>
      <c r="X2482" s="2"/>
      <c r="Y2482" s="2"/>
      <c r="AB2482" s="2"/>
      <c r="AC2482" s="2"/>
      <c r="AD2482" s="2"/>
      <c r="AE2482" s="2"/>
      <c r="AF2482" s="2"/>
      <c r="AG2482" s="2"/>
      <c r="AH2482" s="2"/>
      <c r="AI2482" s="2"/>
      <c r="AJ2482" s="2"/>
      <c r="AK2482" s="2"/>
      <c r="BK2482" s="2"/>
      <c r="BL2482" s="2"/>
      <c r="BN2482" s="2"/>
      <c r="BO2482" s="2"/>
    </row>
    <row r="2483" ht="12.75" customHeight="1">
      <c r="D2483" s="2"/>
      <c r="G2483" s="2"/>
      <c r="I2483" s="2"/>
      <c r="J2483" s="2"/>
      <c r="K2483" s="2"/>
      <c r="L2483" s="2"/>
      <c r="M2483" s="2"/>
      <c r="N2483" s="2"/>
      <c r="O2483" s="2"/>
      <c r="P2483" s="2"/>
      <c r="Q2483" s="2"/>
      <c r="R2483" s="2"/>
      <c r="S2483" s="2"/>
      <c r="T2483" s="2"/>
      <c r="U2483" s="2"/>
      <c r="V2483" s="2"/>
      <c r="W2483" s="2"/>
      <c r="X2483" s="2"/>
      <c r="Y2483" s="2"/>
      <c r="AB2483" s="2"/>
      <c r="AC2483" s="2"/>
      <c r="AD2483" s="2"/>
      <c r="AE2483" s="2"/>
      <c r="AF2483" s="2"/>
      <c r="AG2483" s="2"/>
      <c r="AH2483" s="2"/>
      <c r="AI2483" s="2"/>
      <c r="AJ2483" s="2"/>
      <c r="AK2483" s="2"/>
      <c r="BK2483" s="2"/>
      <c r="BL2483" s="2"/>
      <c r="BN2483" s="2"/>
      <c r="BO2483" s="2"/>
    </row>
    <row r="2484" ht="12.75" customHeight="1">
      <c r="D2484" s="2"/>
      <c r="G2484" s="2"/>
      <c r="I2484" s="2"/>
      <c r="J2484" s="2"/>
      <c r="K2484" s="2"/>
      <c r="L2484" s="2"/>
      <c r="M2484" s="2"/>
      <c r="N2484" s="2"/>
      <c r="O2484" s="2"/>
      <c r="P2484" s="2"/>
      <c r="Q2484" s="2"/>
      <c r="R2484" s="2"/>
      <c r="S2484" s="2"/>
      <c r="T2484" s="2"/>
      <c r="U2484" s="2"/>
      <c r="V2484" s="2"/>
      <c r="W2484" s="2"/>
      <c r="X2484" s="2"/>
      <c r="Y2484" s="2"/>
      <c r="AB2484" s="2"/>
      <c r="AC2484" s="2"/>
      <c r="AD2484" s="2"/>
      <c r="AE2484" s="2"/>
      <c r="AF2484" s="2"/>
      <c r="AG2484" s="2"/>
      <c r="AH2484" s="2"/>
      <c r="AI2484" s="2"/>
      <c r="AJ2484" s="2"/>
      <c r="AK2484" s="2"/>
      <c r="BK2484" s="2"/>
      <c r="BL2484" s="2"/>
      <c r="BN2484" s="2"/>
      <c r="BO2484" s="2"/>
    </row>
    <row r="2485" ht="12.75" customHeight="1">
      <c r="D2485" s="2"/>
      <c r="G2485" s="2"/>
      <c r="I2485" s="2"/>
      <c r="J2485" s="2"/>
      <c r="K2485" s="2"/>
      <c r="L2485" s="2"/>
      <c r="M2485" s="2"/>
      <c r="N2485" s="2"/>
      <c r="O2485" s="2"/>
      <c r="P2485" s="2"/>
      <c r="Q2485" s="2"/>
      <c r="R2485" s="2"/>
      <c r="S2485" s="2"/>
      <c r="T2485" s="2"/>
      <c r="U2485" s="2"/>
      <c r="V2485" s="2"/>
      <c r="W2485" s="2"/>
      <c r="X2485" s="2"/>
      <c r="Y2485" s="2"/>
      <c r="AB2485" s="2"/>
      <c r="AC2485" s="2"/>
      <c r="AD2485" s="2"/>
      <c r="AE2485" s="2"/>
      <c r="AF2485" s="2"/>
      <c r="AG2485" s="2"/>
      <c r="AH2485" s="2"/>
      <c r="AI2485" s="2"/>
      <c r="AJ2485" s="2"/>
      <c r="AK2485" s="2"/>
      <c r="BK2485" s="2"/>
      <c r="BL2485" s="2"/>
      <c r="BN2485" s="2"/>
      <c r="BO2485" s="2"/>
    </row>
    <row r="2486" ht="12.75" customHeight="1">
      <c r="D2486" s="2"/>
      <c r="G2486" s="2"/>
      <c r="I2486" s="2"/>
      <c r="J2486" s="2"/>
      <c r="K2486" s="2"/>
      <c r="L2486" s="2"/>
      <c r="M2486" s="2"/>
      <c r="N2486" s="2"/>
      <c r="O2486" s="2"/>
      <c r="P2486" s="2"/>
      <c r="Q2486" s="2"/>
      <c r="R2486" s="2"/>
      <c r="S2486" s="2"/>
      <c r="T2486" s="2"/>
      <c r="U2486" s="2"/>
      <c r="V2486" s="2"/>
      <c r="W2486" s="2"/>
      <c r="X2486" s="2"/>
      <c r="Y2486" s="2"/>
      <c r="AB2486" s="2"/>
      <c r="AC2486" s="2"/>
      <c r="AD2486" s="2"/>
      <c r="AE2486" s="2"/>
      <c r="AF2486" s="2"/>
      <c r="AG2486" s="2"/>
      <c r="AH2486" s="2"/>
      <c r="AI2486" s="2"/>
      <c r="AJ2486" s="2"/>
      <c r="AK2486" s="2"/>
      <c r="BK2486" s="2"/>
      <c r="BL2486" s="2"/>
      <c r="BN2486" s="2"/>
      <c r="BO2486" s="2"/>
    </row>
    <row r="2487" ht="12.75" customHeight="1">
      <c r="D2487" s="2"/>
      <c r="G2487" s="2"/>
      <c r="I2487" s="2"/>
      <c r="J2487" s="2"/>
      <c r="K2487" s="2"/>
      <c r="L2487" s="2"/>
      <c r="M2487" s="2"/>
      <c r="N2487" s="2"/>
      <c r="O2487" s="2"/>
      <c r="P2487" s="2"/>
      <c r="Q2487" s="2"/>
      <c r="R2487" s="2"/>
      <c r="S2487" s="2"/>
      <c r="T2487" s="2"/>
      <c r="U2487" s="2"/>
      <c r="V2487" s="2"/>
      <c r="W2487" s="2"/>
      <c r="X2487" s="2"/>
      <c r="Y2487" s="2"/>
      <c r="AB2487" s="2"/>
      <c r="AC2487" s="2"/>
      <c r="AD2487" s="2"/>
      <c r="AE2487" s="2"/>
      <c r="AF2487" s="2"/>
      <c r="AG2487" s="2"/>
      <c r="AH2487" s="2"/>
      <c r="AI2487" s="2"/>
      <c r="AJ2487" s="2"/>
      <c r="AK2487" s="2"/>
      <c r="BK2487" s="2"/>
      <c r="BL2487" s="2"/>
      <c r="BN2487" s="2"/>
      <c r="BO2487" s="2"/>
    </row>
    <row r="2488" ht="12.75" customHeight="1">
      <c r="D2488" s="2"/>
      <c r="G2488" s="2"/>
      <c r="I2488" s="2"/>
      <c r="J2488" s="2"/>
      <c r="K2488" s="2"/>
      <c r="L2488" s="2"/>
      <c r="M2488" s="2"/>
      <c r="N2488" s="2"/>
      <c r="O2488" s="2"/>
      <c r="P2488" s="2"/>
      <c r="Q2488" s="2"/>
      <c r="R2488" s="2"/>
      <c r="S2488" s="2"/>
      <c r="T2488" s="2"/>
      <c r="U2488" s="2"/>
      <c r="V2488" s="2"/>
      <c r="W2488" s="2"/>
      <c r="X2488" s="2"/>
      <c r="Y2488" s="2"/>
      <c r="AB2488" s="2"/>
      <c r="AC2488" s="2"/>
      <c r="AD2488" s="2"/>
      <c r="AE2488" s="2"/>
      <c r="AF2488" s="2"/>
      <c r="AG2488" s="2"/>
      <c r="AH2488" s="2"/>
      <c r="AI2488" s="2"/>
      <c r="AJ2488" s="2"/>
      <c r="AK2488" s="2"/>
      <c r="BK2488" s="2"/>
      <c r="BL2488" s="2"/>
      <c r="BN2488" s="2"/>
      <c r="BO2488" s="2"/>
    </row>
    <row r="2489" ht="12.75" customHeight="1">
      <c r="D2489" s="2"/>
      <c r="G2489" s="2"/>
      <c r="I2489" s="2"/>
      <c r="J2489" s="2"/>
      <c r="K2489" s="2"/>
      <c r="L2489" s="2"/>
      <c r="M2489" s="2"/>
      <c r="N2489" s="2"/>
      <c r="O2489" s="2"/>
      <c r="P2489" s="2"/>
      <c r="Q2489" s="2"/>
      <c r="R2489" s="2"/>
      <c r="S2489" s="2"/>
      <c r="T2489" s="2"/>
      <c r="U2489" s="2"/>
      <c r="V2489" s="2"/>
      <c r="W2489" s="2"/>
      <c r="X2489" s="2"/>
      <c r="Y2489" s="2"/>
      <c r="AB2489" s="2"/>
      <c r="AC2489" s="2"/>
      <c r="AD2489" s="2"/>
      <c r="AE2489" s="2"/>
      <c r="AF2489" s="2"/>
      <c r="AG2489" s="2"/>
      <c r="AH2489" s="2"/>
      <c r="AI2489" s="2"/>
      <c r="AJ2489" s="2"/>
      <c r="AK2489" s="2"/>
      <c r="BK2489" s="2"/>
      <c r="BL2489" s="2"/>
      <c r="BN2489" s="2"/>
      <c r="BO2489" s="2"/>
    </row>
    <row r="2490" ht="12.75" customHeight="1">
      <c r="D2490" s="2"/>
      <c r="G2490" s="2"/>
      <c r="I2490" s="2"/>
      <c r="J2490" s="2"/>
      <c r="K2490" s="2"/>
      <c r="L2490" s="2"/>
      <c r="M2490" s="2"/>
      <c r="N2490" s="2"/>
      <c r="O2490" s="2"/>
      <c r="P2490" s="2"/>
      <c r="Q2490" s="2"/>
      <c r="R2490" s="2"/>
      <c r="S2490" s="2"/>
      <c r="T2490" s="2"/>
      <c r="U2490" s="2"/>
      <c r="V2490" s="2"/>
      <c r="W2490" s="2"/>
      <c r="X2490" s="2"/>
      <c r="Y2490" s="2"/>
      <c r="AB2490" s="2"/>
      <c r="AC2490" s="2"/>
      <c r="AD2490" s="2"/>
      <c r="AE2490" s="2"/>
      <c r="AF2490" s="2"/>
      <c r="AG2490" s="2"/>
      <c r="AH2490" s="2"/>
      <c r="AI2490" s="2"/>
      <c r="AJ2490" s="2"/>
      <c r="AK2490" s="2"/>
      <c r="BK2490" s="2"/>
      <c r="BL2490" s="2"/>
      <c r="BN2490" s="2"/>
      <c r="BO2490" s="2"/>
    </row>
    <row r="2491" ht="12.75" customHeight="1">
      <c r="D2491" s="2"/>
      <c r="G2491" s="2"/>
      <c r="I2491" s="2"/>
      <c r="J2491" s="2"/>
      <c r="K2491" s="2"/>
      <c r="L2491" s="2"/>
      <c r="M2491" s="2"/>
      <c r="N2491" s="2"/>
      <c r="O2491" s="2"/>
      <c r="P2491" s="2"/>
      <c r="Q2491" s="2"/>
      <c r="R2491" s="2"/>
      <c r="S2491" s="2"/>
      <c r="T2491" s="2"/>
      <c r="U2491" s="2"/>
      <c r="V2491" s="2"/>
      <c r="W2491" s="2"/>
      <c r="X2491" s="2"/>
      <c r="Y2491" s="2"/>
      <c r="AB2491" s="2"/>
      <c r="AC2491" s="2"/>
      <c r="AD2491" s="2"/>
      <c r="AE2491" s="2"/>
      <c r="AF2491" s="2"/>
      <c r="AG2491" s="2"/>
      <c r="AH2491" s="2"/>
      <c r="AI2491" s="2"/>
      <c r="AJ2491" s="2"/>
      <c r="AK2491" s="2"/>
      <c r="BK2491" s="2"/>
      <c r="BL2491" s="2"/>
      <c r="BN2491" s="2"/>
      <c r="BO2491" s="2"/>
    </row>
    <row r="2492" ht="12.75" customHeight="1">
      <c r="D2492" s="2"/>
      <c r="G2492" s="2"/>
      <c r="I2492" s="2"/>
      <c r="J2492" s="2"/>
      <c r="K2492" s="2"/>
      <c r="L2492" s="2"/>
      <c r="M2492" s="2"/>
      <c r="N2492" s="2"/>
      <c r="O2492" s="2"/>
      <c r="P2492" s="2"/>
      <c r="Q2492" s="2"/>
      <c r="R2492" s="2"/>
      <c r="S2492" s="2"/>
      <c r="T2492" s="2"/>
      <c r="U2492" s="2"/>
      <c r="V2492" s="2"/>
      <c r="W2492" s="2"/>
      <c r="X2492" s="2"/>
      <c r="Y2492" s="2"/>
      <c r="AB2492" s="2"/>
      <c r="AC2492" s="2"/>
      <c r="AD2492" s="2"/>
      <c r="AE2492" s="2"/>
      <c r="AF2492" s="2"/>
      <c r="AG2492" s="2"/>
      <c r="AH2492" s="2"/>
      <c r="AI2492" s="2"/>
      <c r="AJ2492" s="2"/>
      <c r="AK2492" s="2"/>
      <c r="BK2492" s="2"/>
      <c r="BL2492" s="2"/>
      <c r="BN2492" s="2"/>
      <c r="BO2492" s="2"/>
    </row>
    <row r="2493" ht="12.75" customHeight="1">
      <c r="D2493" s="2"/>
      <c r="G2493" s="2"/>
      <c r="I2493" s="2"/>
      <c r="J2493" s="2"/>
      <c r="K2493" s="2"/>
      <c r="L2493" s="2"/>
      <c r="M2493" s="2"/>
      <c r="N2493" s="2"/>
      <c r="O2493" s="2"/>
      <c r="P2493" s="2"/>
      <c r="Q2493" s="2"/>
      <c r="R2493" s="2"/>
      <c r="S2493" s="2"/>
      <c r="T2493" s="2"/>
      <c r="U2493" s="2"/>
      <c r="V2493" s="2"/>
      <c r="W2493" s="2"/>
      <c r="X2493" s="2"/>
      <c r="Y2493" s="2"/>
      <c r="AB2493" s="2"/>
      <c r="AC2493" s="2"/>
      <c r="AD2493" s="2"/>
      <c r="AE2493" s="2"/>
      <c r="AF2493" s="2"/>
      <c r="AG2493" s="2"/>
      <c r="AH2493" s="2"/>
      <c r="AI2493" s="2"/>
      <c r="AJ2493" s="2"/>
      <c r="AK2493" s="2"/>
      <c r="BK2493" s="2"/>
      <c r="BL2493" s="2"/>
      <c r="BN2493" s="2"/>
      <c r="BO2493" s="2"/>
    </row>
    <row r="2494" ht="12.75" customHeight="1">
      <c r="D2494" s="2"/>
      <c r="G2494" s="2"/>
      <c r="I2494" s="2"/>
      <c r="J2494" s="2"/>
      <c r="K2494" s="2"/>
      <c r="L2494" s="2"/>
      <c r="M2494" s="2"/>
      <c r="N2494" s="2"/>
      <c r="O2494" s="2"/>
      <c r="P2494" s="2"/>
      <c r="Q2494" s="2"/>
      <c r="R2494" s="2"/>
      <c r="S2494" s="2"/>
      <c r="T2494" s="2"/>
      <c r="U2494" s="2"/>
      <c r="V2494" s="2"/>
      <c r="W2494" s="2"/>
      <c r="X2494" s="2"/>
      <c r="Y2494" s="2"/>
      <c r="AB2494" s="2"/>
      <c r="AC2494" s="2"/>
      <c r="AD2494" s="2"/>
      <c r="AE2494" s="2"/>
      <c r="AF2494" s="2"/>
      <c r="AG2494" s="2"/>
      <c r="AH2494" s="2"/>
      <c r="AI2494" s="2"/>
      <c r="AJ2494" s="2"/>
      <c r="AK2494" s="2"/>
      <c r="BK2494" s="2"/>
      <c r="BL2494" s="2"/>
      <c r="BN2494" s="2"/>
      <c r="BO2494" s="2"/>
    </row>
    <row r="2495" ht="12.75" customHeight="1">
      <c r="D2495" s="2"/>
      <c r="G2495" s="2"/>
      <c r="I2495" s="2"/>
      <c r="J2495" s="2"/>
      <c r="K2495" s="2"/>
      <c r="L2495" s="2"/>
      <c r="M2495" s="2"/>
      <c r="N2495" s="2"/>
      <c r="O2495" s="2"/>
      <c r="P2495" s="2"/>
      <c r="Q2495" s="2"/>
      <c r="R2495" s="2"/>
      <c r="S2495" s="2"/>
      <c r="T2495" s="2"/>
      <c r="U2495" s="2"/>
      <c r="V2495" s="2"/>
      <c r="W2495" s="2"/>
      <c r="X2495" s="2"/>
      <c r="Y2495" s="2"/>
      <c r="AB2495" s="2"/>
      <c r="AC2495" s="2"/>
      <c r="AD2495" s="2"/>
      <c r="AE2495" s="2"/>
      <c r="AF2495" s="2"/>
      <c r="AG2495" s="2"/>
      <c r="AH2495" s="2"/>
      <c r="AI2495" s="2"/>
      <c r="AJ2495" s="2"/>
      <c r="AK2495" s="2"/>
      <c r="BK2495" s="2"/>
      <c r="BL2495" s="2"/>
      <c r="BN2495" s="2"/>
      <c r="BO2495" s="2"/>
    </row>
    <row r="2496" ht="12.75" customHeight="1">
      <c r="D2496" s="2"/>
      <c r="G2496" s="2"/>
      <c r="I2496" s="2"/>
      <c r="J2496" s="2"/>
      <c r="K2496" s="2"/>
      <c r="L2496" s="2"/>
      <c r="M2496" s="2"/>
      <c r="N2496" s="2"/>
      <c r="O2496" s="2"/>
      <c r="P2496" s="2"/>
      <c r="Q2496" s="2"/>
      <c r="R2496" s="2"/>
      <c r="S2496" s="2"/>
      <c r="T2496" s="2"/>
      <c r="U2496" s="2"/>
      <c r="V2496" s="2"/>
      <c r="W2496" s="2"/>
      <c r="X2496" s="2"/>
      <c r="Y2496" s="2"/>
      <c r="AB2496" s="2"/>
      <c r="AC2496" s="2"/>
      <c r="AD2496" s="2"/>
      <c r="AE2496" s="2"/>
      <c r="AF2496" s="2"/>
      <c r="AG2496" s="2"/>
      <c r="AH2496" s="2"/>
      <c r="AI2496" s="2"/>
      <c r="AJ2496" s="2"/>
      <c r="AK2496" s="2"/>
      <c r="BK2496" s="2"/>
      <c r="BL2496" s="2"/>
      <c r="BN2496" s="2"/>
      <c r="BO2496" s="2"/>
    </row>
    <row r="2497" ht="12.75" customHeight="1">
      <c r="D2497" s="2"/>
      <c r="G2497" s="2"/>
      <c r="I2497" s="2"/>
      <c r="J2497" s="2"/>
      <c r="K2497" s="2"/>
      <c r="L2497" s="2"/>
      <c r="M2497" s="2"/>
      <c r="N2497" s="2"/>
      <c r="O2497" s="2"/>
      <c r="P2497" s="2"/>
      <c r="Q2497" s="2"/>
      <c r="R2497" s="2"/>
      <c r="S2497" s="2"/>
      <c r="T2497" s="2"/>
      <c r="U2497" s="2"/>
      <c r="V2497" s="2"/>
      <c r="W2497" s="2"/>
      <c r="X2497" s="2"/>
      <c r="Y2497" s="2"/>
      <c r="AB2497" s="2"/>
      <c r="AC2497" s="2"/>
      <c r="AD2497" s="2"/>
      <c r="AE2497" s="2"/>
      <c r="AF2497" s="2"/>
      <c r="AG2497" s="2"/>
      <c r="AH2497" s="2"/>
      <c r="AI2497" s="2"/>
      <c r="AJ2497" s="2"/>
      <c r="AK2497" s="2"/>
      <c r="BK2497" s="2"/>
      <c r="BL2497" s="2"/>
      <c r="BN2497" s="2"/>
      <c r="BO2497" s="2"/>
    </row>
    <row r="2498" ht="12.75" customHeight="1">
      <c r="D2498" s="2"/>
      <c r="G2498" s="2"/>
      <c r="I2498" s="2"/>
      <c r="J2498" s="2"/>
      <c r="K2498" s="2"/>
      <c r="L2498" s="2"/>
      <c r="M2498" s="2"/>
      <c r="N2498" s="2"/>
      <c r="O2498" s="2"/>
      <c r="P2498" s="2"/>
      <c r="Q2498" s="2"/>
      <c r="R2498" s="2"/>
      <c r="S2498" s="2"/>
      <c r="T2498" s="2"/>
      <c r="U2498" s="2"/>
      <c r="V2498" s="2"/>
      <c r="W2498" s="2"/>
      <c r="X2498" s="2"/>
      <c r="Y2498" s="2"/>
      <c r="AB2498" s="2"/>
      <c r="AC2498" s="2"/>
      <c r="AD2498" s="2"/>
      <c r="AE2498" s="2"/>
      <c r="AF2498" s="2"/>
      <c r="AG2498" s="2"/>
      <c r="AH2498" s="2"/>
      <c r="AI2498" s="2"/>
      <c r="AJ2498" s="2"/>
      <c r="AK2498" s="2"/>
      <c r="BK2498" s="2"/>
      <c r="BL2498" s="2"/>
      <c r="BN2498" s="2"/>
      <c r="BO2498" s="2"/>
    </row>
    <row r="2499" ht="12.75" customHeight="1">
      <c r="D2499" s="2"/>
      <c r="G2499" s="2"/>
      <c r="I2499" s="2"/>
      <c r="J2499" s="2"/>
      <c r="K2499" s="2"/>
      <c r="L2499" s="2"/>
      <c r="M2499" s="2"/>
      <c r="N2499" s="2"/>
      <c r="O2499" s="2"/>
      <c r="P2499" s="2"/>
      <c r="Q2499" s="2"/>
      <c r="R2499" s="2"/>
      <c r="S2499" s="2"/>
      <c r="T2499" s="2"/>
      <c r="U2499" s="2"/>
      <c r="V2499" s="2"/>
      <c r="W2499" s="2"/>
      <c r="X2499" s="2"/>
      <c r="Y2499" s="2"/>
      <c r="AB2499" s="2"/>
      <c r="AC2499" s="2"/>
      <c r="AD2499" s="2"/>
      <c r="AE2499" s="2"/>
      <c r="AF2499" s="2"/>
      <c r="AG2499" s="2"/>
      <c r="AH2499" s="2"/>
      <c r="AI2499" s="2"/>
      <c r="AJ2499" s="2"/>
      <c r="AK2499" s="2"/>
      <c r="BK2499" s="2"/>
      <c r="BL2499" s="2"/>
      <c r="BN2499" s="2"/>
      <c r="BO2499" s="2"/>
    </row>
    <row r="2500" ht="12.75" customHeight="1">
      <c r="D2500" s="2"/>
      <c r="G2500" s="2"/>
      <c r="I2500" s="2"/>
      <c r="J2500" s="2"/>
      <c r="K2500" s="2"/>
      <c r="L2500" s="2"/>
      <c r="M2500" s="2"/>
      <c r="N2500" s="2"/>
      <c r="O2500" s="2"/>
      <c r="P2500" s="2"/>
      <c r="Q2500" s="2"/>
      <c r="R2500" s="2"/>
      <c r="S2500" s="2"/>
      <c r="T2500" s="2"/>
      <c r="U2500" s="2"/>
      <c r="V2500" s="2"/>
      <c r="W2500" s="2"/>
      <c r="X2500" s="2"/>
      <c r="Y2500" s="2"/>
      <c r="AB2500" s="2"/>
      <c r="AC2500" s="2"/>
      <c r="AD2500" s="2"/>
      <c r="AE2500" s="2"/>
      <c r="AF2500" s="2"/>
      <c r="AG2500" s="2"/>
      <c r="AH2500" s="2"/>
      <c r="AI2500" s="2"/>
      <c r="AJ2500" s="2"/>
      <c r="AK2500" s="2"/>
      <c r="BK2500" s="2"/>
      <c r="BL2500" s="2"/>
      <c r="BN2500" s="2"/>
      <c r="BO2500" s="2"/>
    </row>
    <row r="2501" ht="12.75" customHeight="1">
      <c r="D2501" s="2"/>
      <c r="G2501" s="2"/>
      <c r="I2501" s="2"/>
      <c r="J2501" s="2"/>
      <c r="K2501" s="2"/>
      <c r="L2501" s="2"/>
      <c r="M2501" s="2"/>
      <c r="N2501" s="2"/>
      <c r="O2501" s="2"/>
      <c r="P2501" s="2"/>
      <c r="Q2501" s="2"/>
      <c r="R2501" s="2"/>
      <c r="S2501" s="2"/>
      <c r="T2501" s="2"/>
      <c r="U2501" s="2"/>
      <c r="V2501" s="2"/>
      <c r="W2501" s="2"/>
      <c r="X2501" s="2"/>
      <c r="Y2501" s="2"/>
      <c r="AB2501" s="2"/>
      <c r="AC2501" s="2"/>
      <c r="AD2501" s="2"/>
      <c r="AE2501" s="2"/>
      <c r="AF2501" s="2"/>
      <c r="AG2501" s="2"/>
      <c r="AH2501" s="2"/>
      <c r="AI2501" s="2"/>
      <c r="AJ2501" s="2"/>
      <c r="AK2501" s="2"/>
      <c r="BK2501" s="2"/>
      <c r="BL2501" s="2"/>
      <c r="BN2501" s="2"/>
      <c r="BO2501" s="2"/>
    </row>
    <row r="2502" ht="12.75" customHeight="1">
      <c r="D2502" s="2"/>
      <c r="G2502" s="2"/>
      <c r="I2502" s="2"/>
      <c r="J2502" s="2"/>
      <c r="K2502" s="2"/>
      <c r="L2502" s="2"/>
      <c r="M2502" s="2"/>
      <c r="N2502" s="2"/>
      <c r="O2502" s="2"/>
      <c r="P2502" s="2"/>
      <c r="Q2502" s="2"/>
      <c r="R2502" s="2"/>
      <c r="S2502" s="2"/>
      <c r="T2502" s="2"/>
      <c r="U2502" s="2"/>
      <c r="V2502" s="2"/>
      <c r="W2502" s="2"/>
      <c r="X2502" s="2"/>
      <c r="Y2502" s="2"/>
      <c r="AB2502" s="2"/>
      <c r="AC2502" s="2"/>
      <c r="AD2502" s="2"/>
      <c r="AE2502" s="2"/>
      <c r="AF2502" s="2"/>
      <c r="AG2502" s="2"/>
      <c r="AH2502" s="2"/>
      <c r="AI2502" s="2"/>
      <c r="AJ2502" s="2"/>
      <c r="AK2502" s="2"/>
      <c r="BK2502" s="2"/>
      <c r="BL2502" s="2"/>
      <c r="BN2502" s="2"/>
      <c r="BO2502" s="2"/>
    </row>
    <row r="2503" ht="12.75" customHeight="1">
      <c r="D2503" s="2"/>
      <c r="G2503" s="2"/>
      <c r="I2503" s="2"/>
      <c r="J2503" s="2"/>
      <c r="K2503" s="2"/>
      <c r="L2503" s="2"/>
      <c r="M2503" s="2"/>
      <c r="N2503" s="2"/>
      <c r="O2503" s="2"/>
      <c r="P2503" s="2"/>
      <c r="Q2503" s="2"/>
      <c r="R2503" s="2"/>
      <c r="S2503" s="2"/>
      <c r="T2503" s="2"/>
      <c r="U2503" s="2"/>
      <c r="V2503" s="2"/>
      <c r="W2503" s="2"/>
      <c r="X2503" s="2"/>
      <c r="Y2503" s="2"/>
      <c r="AB2503" s="2"/>
      <c r="AC2503" s="2"/>
      <c r="AD2503" s="2"/>
      <c r="AE2503" s="2"/>
      <c r="AF2503" s="2"/>
      <c r="AG2503" s="2"/>
      <c r="AH2503" s="2"/>
      <c r="AI2503" s="2"/>
      <c r="AJ2503" s="2"/>
      <c r="AK2503" s="2"/>
      <c r="BK2503" s="2"/>
      <c r="BL2503" s="2"/>
      <c r="BN2503" s="2"/>
      <c r="BO2503" s="2"/>
    </row>
    <row r="2504" ht="12.75" customHeight="1">
      <c r="D2504" s="2"/>
      <c r="G2504" s="2"/>
      <c r="I2504" s="2"/>
      <c r="J2504" s="2"/>
      <c r="K2504" s="2"/>
      <c r="L2504" s="2"/>
      <c r="M2504" s="2"/>
      <c r="N2504" s="2"/>
      <c r="O2504" s="2"/>
      <c r="P2504" s="2"/>
      <c r="Q2504" s="2"/>
      <c r="R2504" s="2"/>
      <c r="S2504" s="2"/>
      <c r="T2504" s="2"/>
      <c r="U2504" s="2"/>
      <c r="V2504" s="2"/>
      <c r="W2504" s="2"/>
      <c r="X2504" s="2"/>
      <c r="Y2504" s="2"/>
      <c r="AB2504" s="2"/>
      <c r="AC2504" s="2"/>
      <c r="AD2504" s="2"/>
      <c r="AE2504" s="2"/>
      <c r="AF2504" s="2"/>
      <c r="AG2504" s="2"/>
      <c r="AH2504" s="2"/>
      <c r="AI2504" s="2"/>
      <c r="AJ2504" s="2"/>
      <c r="AK2504" s="2"/>
      <c r="BK2504" s="2"/>
      <c r="BL2504" s="2"/>
      <c r="BN2504" s="2"/>
      <c r="BO2504" s="2"/>
    </row>
    <row r="2505" ht="12.75" customHeight="1">
      <c r="D2505" s="2"/>
      <c r="G2505" s="2"/>
      <c r="I2505" s="2"/>
      <c r="J2505" s="2"/>
      <c r="K2505" s="2"/>
      <c r="L2505" s="2"/>
      <c r="M2505" s="2"/>
      <c r="N2505" s="2"/>
      <c r="O2505" s="2"/>
      <c r="P2505" s="2"/>
      <c r="Q2505" s="2"/>
      <c r="R2505" s="2"/>
      <c r="S2505" s="2"/>
      <c r="T2505" s="2"/>
      <c r="U2505" s="2"/>
      <c r="V2505" s="2"/>
      <c r="W2505" s="2"/>
      <c r="X2505" s="2"/>
      <c r="Y2505" s="2"/>
      <c r="AB2505" s="2"/>
      <c r="AC2505" s="2"/>
      <c r="AD2505" s="2"/>
      <c r="AE2505" s="2"/>
      <c r="AF2505" s="2"/>
      <c r="AG2505" s="2"/>
      <c r="AH2505" s="2"/>
      <c r="AI2505" s="2"/>
      <c r="AJ2505" s="2"/>
      <c r="AK2505" s="2"/>
      <c r="BK2505" s="2"/>
      <c r="BL2505" s="2"/>
      <c r="BN2505" s="2"/>
      <c r="BO2505" s="2"/>
    </row>
    <row r="2506" ht="12.75" customHeight="1">
      <c r="D2506" s="2"/>
      <c r="G2506" s="2"/>
      <c r="I2506" s="2"/>
      <c r="J2506" s="2"/>
      <c r="K2506" s="2"/>
      <c r="L2506" s="2"/>
      <c r="M2506" s="2"/>
      <c r="N2506" s="2"/>
      <c r="O2506" s="2"/>
      <c r="P2506" s="2"/>
      <c r="Q2506" s="2"/>
      <c r="R2506" s="2"/>
      <c r="S2506" s="2"/>
      <c r="T2506" s="2"/>
      <c r="U2506" s="2"/>
      <c r="V2506" s="2"/>
      <c r="W2506" s="2"/>
      <c r="X2506" s="2"/>
      <c r="Y2506" s="2"/>
      <c r="AB2506" s="2"/>
      <c r="AC2506" s="2"/>
      <c r="AD2506" s="2"/>
      <c r="AE2506" s="2"/>
      <c r="AF2506" s="2"/>
      <c r="AG2506" s="2"/>
      <c r="AH2506" s="2"/>
      <c r="AI2506" s="2"/>
      <c r="AJ2506" s="2"/>
      <c r="AK2506" s="2"/>
      <c r="BK2506" s="2"/>
      <c r="BL2506" s="2"/>
      <c r="BN2506" s="2"/>
      <c r="BO2506" s="2"/>
    </row>
    <row r="2507" ht="12.75" customHeight="1">
      <c r="D2507" s="2"/>
      <c r="G2507" s="2"/>
      <c r="I2507" s="2"/>
      <c r="J2507" s="2"/>
      <c r="K2507" s="2"/>
      <c r="L2507" s="2"/>
      <c r="M2507" s="2"/>
      <c r="N2507" s="2"/>
      <c r="O2507" s="2"/>
      <c r="P2507" s="2"/>
      <c r="Q2507" s="2"/>
      <c r="R2507" s="2"/>
      <c r="S2507" s="2"/>
      <c r="T2507" s="2"/>
      <c r="U2507" s="2"/>
      <c r="V2507" s="2"/>
      <c r="W2507" s="2"/>
      <c r="X2507" s="2"/>
      <c r="Y2507" s="2"/>
      <c r="AB2507" s="2"/>
      <c r="AC2507" s="2"/>
      <c r="AD2507" s="2"/>
      <c r="AE2507" s="2"/>
      <c r="AF2507" s="2"/>
      <c r="AG2507" s="2"/>
      <c r="AH2507" s="2"/>
      <c r="AI2507" s="2"/>
      <c r="AJ2507" s="2"/>
      <c r="AK2507" s="2"/>
      <c r="BK2507" s="2"/>
      <c r="BL2507" s="2"/>
      <c r="BN2507" s="2"/>
      <c r="BO2507" s="2"/>
    </row>
    <row r="2508" ht="12.75" customHeight="1">
      <c r="D2508" s="2"/>
      <c r="G2508" s="2"/>
      <c r="I2508" s="2"/>
      <c r="J2508" s="2"/>
      <c r="K2508" s="2"/>
      <c r="L2508" s="2"/>
      <c r="M2508" s="2"/>
      <c r="N2508" s="2"/>
      <c r="O2508" s="2"/>
      <c r="P2508" s="2"/>
      <c r="Q2508" s="2"/>
      <c r="R2508" s="2"/>
      <c r="S2508" s="2"/>
      <c r="T2508" s="2"/>
      <c r="U2508" s="2"/>
      <c r="V2508" s="2"/>
      <c r="W2508" s="2"/>
      <c r="X2508" s="2"/>
      <c r="Y2508" s="2"/>
      <c r="AB2508" s="2"/>
      <c r="AC2508" s="2"/>
      <c r="AD2508" s="2"/>
      <c r="AE2508" s="2"/>
      <c r="AF2508" s="2"/>
      <c r="AG2508" s="2"/>
      <c r="AH2508" s="2"/>
      <c r="AI2508" s="2"/>
      <c r="AJ2508" s="2"/>
      <c r="AK2508" s="2"/>
      <c r="BK2508" s="2"/>
      <c r="BL2508" s="2"/>
      <c r="BN2508" s="2"/>
      <c r="BO2508" s="2"/>
    </row>
    <row r="2509" ht="12.75" customHeight="1">
      <c r="D2509" s="2"/>
      <c r="G2509" s="2"/>
      <c r="I2509" s="2"/>
      <c r="J2509" s="2"/>
      <c r="K2509" s="2"/>
      <c r="L2509" s="2"/>
      <c r="M2509" s="2"/>
      <c r="N2509" s="2"/>
      <c r="O2509" s="2"/>
      <c r="P2509" s="2"/>
      <c r="Q2509" s="2"/>
      <c r="R2509" s="2"/>
      <c r="S2509" s="2"/>
      <c r="T2509" s="2"/>
      <c r="U2509" s="2"/>
      <c r="V2509" s="2"/>
      <c r="W2509" s="2"/>
      <c r="X2509" s="2"/>
      <c r="Y2509" s="2"/>
      <c r="AB2509" s="2"/>
      <c r="AC2509" s="2"/>
      <c r="AD2509" s="2"/>
      <c r="AE2509" s="2"/>
      <c r="AF2509" s="2"/>
      <c r="AG2509" s="2"/>
      <c r="AH2509" s="2"/>
      <c r="AI2509" s="2"/>
      <c r="AJ2509" s="2"/>
      <c r="AK2509" s="2"/>
      <c r="BK2509" s="2"/>
      <c r="BL2509" s="2"/>
      <c r="BN2509" s="2"/>
      <c r="BO2509" s="2"/>
    </row>
    <row r="2510" ht="12.75" customHeight="1">
      <c r="D2510" s="2"/>
      <c r="G2510" s="2"/>
      <c r="I2510" s="2"/>
      <c r="J2510" s="2"/>
      <c r="K2510" s="2"/>
      <c r="L2510" s="2"/>
      <c r="M2510" s="2"/>
      <c r="N2510" s="2"/>
      <c r="O2510" s="2"/>
      <c r="P2510" s="2"/>
      <c r="Q2510" s="2"/>
      <c r="R2510" s="2"/>
      <c r="S2510" s="2"/>
      <c r="T2510" s="2"/>
      <c r="U2510" s="2"/>
      <c r="V2510" s="2"/>
      <c r="W2510" s="2"/>
      <c r="X2510" s="2"/>
      <c r="Y2510" s="2"/>
      <c r="AB2510" s="2"/>
      <c r="AC2510" s="2"/>
      <c r="AD2510" s="2"/>
      <c r="AE2510" s="2"/>
      <c r="AF2510" s="2"/>
      <c r="AG2510" s="2"/>
      <c r="AH2510" s="2"/>
      <c r="AI2510" s="2"/>
      <c r="AJ2510" s="2"/>
      <c r="AK2510" s="2"/>
      <c r="BK2510" s="2"/>
      <c r="BL2510" s="2"/>
      <c r="BN2510" s="2"/>
      <c r="BO2510" s="2"/>
    </row>
    <row r="2511" ht="12.75" customHeight="1">
      <c r="D2511" s="2"/>
      <c r="G2511" s="2"/>
      <c r="I2511" s="2"/>
      <c r="J2511" s="2"/>
      <c r="K2511" s="2"/>
      <c r="L2511" s="2"/>
      <c r="M2511" s="2"/>
      <c r="N2511" s="2"/>
      <c r="O2511" s="2"/>
      <c r="P2511" s="2"/>
      <c r="Q2511" s="2"/>
      <c r="R2511" s="2"/>
      <c r="S2511" s="2"/>
      <c r="T2511" s="2"/>
      <c r="U2511" s="2"/>
      <c r="V2511" s="2"/>
      <c r="W2511" s="2"/>
      <c r="X2511" s="2"/>
      <c r="Y2511" s="2"/>
      <c r="AB2511" s="2"/>
      <c r="AC2511" s="2"/>
      <c r="AD2511" s="2"/>
      <c r="AE2511" s="2"/>
      <c r="AF2511" s="2"/>
      <c r="AG2511" s="2"/>
      <c r="AH2511" s="2"/>
      <c r="AI2511" s="2"/>
      <c r="AJ2511" s="2"/>
      <c r="AK2511" s="2"/>
      <c r="BK2511" s="2"/>
      <c r="BL2511" s="2"/>
      <c r="BN2511" s="2"/>
      <c r="BO2511" s="2"/>
    </row>
    <row r="2512" ht="12.75" customHeight="1">
      <c r="D2512" s="2"/>
      <c r="G2512" s="2"/>
      <c r="I2512" s="2"/>
      <c r="J2512" s="2"/>
      <c r="K2512" s="2"/>
      <c r="L2512" s="2"/>
      <c r="M2512" s="2"/>
      <c r="N2512" s="2"/>
      <c r="O2512" s="2"/>
      <c r="P2512" s="2"/>
      <c r="Q2512" s="2"/>
      <c r="R2512" s="2"/>
      <c r="S2512" s="2"/>
      <c r="T2512" s="2"/>
      <c r="U2512" s="2"/>
      <c r="V2512" s="2"/>
      <c r="W2512" s="2"/>
      <c r="X2512" s="2"/>
      <c r="Y2512" s="2"/>
      <c r="AB2512" s="2"/>
      <c r="AC2512" s="2"/>
      <c r="AD2512" s="2"/>
      <c r="AE2512" s="2"/>
      <c r="AF2512" s="2"/>
      <c r="AG2512" s="2"/>
      <c r="AH2512" s="2"/>
      <c r="AI2512" s="2"/>
      <c r="AJ2512" s="2"/>
      <c r="AK2512" s="2"/>
      <c r="BK2512" s="2"/>
      <c r="BL2512" s="2"/>
      <c r="BN2512" s="2"/>
      <c r="BO2512" s="2"/>
    </row>
    <row r="2513" ht="12.75" customHeight="1">
      <c r="D2513" s="2"/>
      <c r="G2513" s="2"/>
      <c r="I2513" s="2"/>
      <c r="J2513" s="2"/>
      <c r="K2513" s="2"/>
      <c r="L2513" s="2"/>
      <c r="M2513" s="2"/>
      <c r="N2513" s="2"/>
      <c r="O2513" s="2"/>
      <c r="P2513" s="2"/>
      <c r="Q2513" s="2"/>
      <c r="R2513" s="2"/>
      <c r="S2513" s="2"/>
      <c r="T2513" s="2"/>
      <c r="U2513" s="2"/>
      <c r="V2513" s="2"/>
      <c r="W2513" s="2"/>
      <c r="X2513" s="2"/>
      <c r="Y2513" s="2"/>
      <c r="AB2513" s="2"/>
      <c r="AC2513" s="2"/>
      <c r="AD2513" s="2"/>
      <c r="AE2513" s="2"/>
      <c r="AF2513" s="2"/>
      <c r="AG2513" s="2"/>
      <c r="AH2513" s="2"/>
      <c r="AI2513" s="2"/>
      <c r="AJ2513" s="2"/>
      <c r="AK2513" s="2"/>
      <c r="BK2513" s="2"/>
      <c r="BL2513" s="2"/>
      <c r="BN2513" s="2"/>
      <c r="BO2513" s="2"/>
    </row>
    <row r="2514" ht="12.75" customHeight="1">
      <c r="D2514" s="2"/>
      <c r="G2514" s="2"/>
      <c r="I2514" s="2"/>
      <c r="J2514" s="2"/>
      <c r="K2514" s="2"/>
      <c r="L2514" s="2"/>
      <c r="M2514" s="2"/>
      <c r="N2514" s="2"/>
      <c r="O2514" s="2"/>
      <c r="P2514" s="2"/>
      <c r="Q2514" s="2"/>
      <c r="R2514" s="2"/>
      <c r="S2514" s="2"/>
      <c r="T2514" s="2"/>
      <c r="U2514" s="2"/>
      <c r="V2514" s="2"/>
      <c r="W2514" s="2"/>
      <c r="X2514" s="2"/>
      <c r="Y2514" s="2"/>
      <c r="AB2514" s="2"/>
      <c r="AC2514" s="2"/>
      <c r="AD2514" s="2"/>
      <c r="AE2514" s="2"/>
      <c r="AF2514" s="2"/>
      <c r="AG2514" s="2"/>
      <c r="AH2514" s="2"/>
      <c r="AI2514" s="2"/>
      <c r="AJ2514" s="2"/>
      <c r="AK2514" s="2"/>
      <c r="BK2514" s="2"/>
      <c r="BL2514" s="2"/>
      <c r="BN2514" s="2"/>
      <c r="BO2514" s="2"/>
    </row>
    <row r="2515" ht="12.75" customHeight="1">
      <c r="D2515" s="2"/>
      <c r="G2515" s="2"/>
      <c r="I2515" s="2"/>
      <c r="J2515" s="2"/>
      <c r="K2515" s="2"/>
      <c r="L2515" s="2"/>
      <c r="M2515" s="2"/>
      <c r="N2515" s="2"/>
      <c r="O2515" s="2"/>
      <c r="P2515" s="2"/>
      <c r="Q2515" s="2"/>
      <c r="R2515" s="2"/>
      <c r="S2515" s="2"/>
      <c r="T2515" s="2"/>
      <c r="U2515" s="2"/>
      <c r="V2515" s="2"/>
      <c r="W2515" s="2"/>
      <c r="X2515" s="2"/>
      <c r="Y2515" s="2"/>
      <c r="AB2515" s="2"/>
      <c r="AC2515" s="2"/>
      <c r="AD2515" s="2"/>
      <c r="AE2515" s="2"/>
      <c r="AF2515" s="2"/>
      <c r="AG2515" s="2"/>
      <c r="AH2515" s="2"/>
      <c r="AI2515" s="2"/>
      <c r="AJ2515" s="2"/>
      <c r="AK2515" s="2"/>
      <c r="BK2515" s="2"/>
      <c r="BL2515" s="2"/>
      <c r="BN2515" s="2"/>
      <c r="BO2515" s="2"/>
    </row>
    <row r="2516" ht="12.75" customHeight="1">
      <c r="D2516" s="2"/>
      <c r="G2516" s="2"/>
      <c r="I2516" s="2"/>
      <c r="J2516" s="2"/>
      <c r="K2516" s="2"/>
      <c r="L2516" s="2"/>
      <c r="M2516" s="2"/>
      <c r="N2516" s="2"/>
      <c r="O2516" s="2"/>
      <c r="P2516" s="2"/>
      <c r="Q2516" s="2"/>
      <c r="R2516" s="2"/>
      <c r="S2516" s="2"/>
      <c r="T2516" s="2"/>
      <c r="U2516" s="2"/>
      <c r="V2516" s="2"/>
      <c r="W2516" s="2"/>
      <c r="X2516" s="2"/>
      <c r="Y2516" s="2"/>
      <c r="AB2516" s="2"/>
      <c r="AC2516" s="2"/>
      <c r="AD2516" s="2"/>
      <c r="AE2516" s="2"/>
      <c r="AF2516" s="2"/>
      <c r="AG2516" s="2"/>
      <c r="AH2516" s="2"/>
      <c r="AI2516" s="2"/>
      <c r="AJ2516" s="2"/>
      <c r="AK2516" s="2"/>
      <c r="BK2516" s="2"/>
      <c r="BL2516" s="2"/>
      <c r="BN2516" s="2"/>
      <c r="BO2516" s="2"/>
    </row>
    <row r="2517" ht="12.75" customHeight="1">
      <c r="D2517" s="2"/>
      <c r="G2517" s="2"/>
      <c r="I2517" s="2"/>
      <c r="J2517" s="2"/>
      <c r="K2517" s="2"/>
      <c r="L2517" s="2"/>
      <c r="M2517" s="2"/>
      <c r="N2517" s="2"/>
      <c r="O2517" s="2"/>
      <c r="P2517" s="2"/>
      <c r="Q2517" s="2"/>
      <c r="R2517" s="2"/>
      <c r="S2517" s="2"/>
      <c r="T2517" s="2"/>
      <c r="U2517" s="2"/>
      <c r="V2517" s="2"/>
      <c r="W2517" s="2"/>
      <c r="X2517" s="2"/>
      <c r="Y2517" s="2"/>
      <c r="AB2517" s="2"/>
      <c r="AC2517" s="2"/>
      <c r="AD2517" s="2"/>
      <c r="AE2517" s="2"/>
      <c r="AF2517" s="2"/>
      <c r="AG2517" s="2"/>
      <c r="AH2517" s="2"/>
      <c r="AI2517" s="2"/>
      <c r="AJ2517" s="2"/>
      <c r="AK2517" s="2"/>
      <c r="BK2517" s="2"/>
      <c r="BL2517" s="2"/>
      <c r="BN2517" s="2"/>
      <c r="BO2517" s="2"/>
    </row>
    <row r="2518" ht="12.75" customHeight="1">
      <c r="D2518" s="2"/>
      <c r="G2518" s="2"/>
      <c r="I2518" s="2"/>
      <c r="J2518" s="2"/>
      <c r="K2518" s="2"/>
      <c r="L2518" s="2"/>
      <c r="M2518" s="2"/>
      <c r="N2518" s="2"/>
      <c r="O2518" s="2"/>
      <c r="P2518" s="2"/>
      <c r="Q2518" s="2"/>
      <c r="R2518" s="2"/>
      <c r="S2518" s="2"/>
      <c r="T2518" s="2"/>
      <c r="U2518" s="2"/>
      <c r="V2518" s="2"/>
      <c r="W2518" s="2"/>
      <c r="X2518" s="2"/>
      <c r="Y2518" s="2"/>
      <c r="AB2518" s="2"/>
      <c r="AC2518" s="2"/>
      <c r="AD2518" s="2"/>
      <c r="AE2518" s="2"/>
      <c r="AF2518" s="2"/>
      <c r="AG2518" s="2"/>
      <c r="AH2518" s="2"/>
      <c r="AI2518" s="2"/>
      <c r="AJ2518" s="2"/>
      <c r="AK2518" s="2"/>
      <c r="BK2518" s="2"/>
      <c r="BL2518" s="2"/>
      <c r="BN2518" s="2"/>
      <c r="BO2518" s="2"/>
    </row>
    <row r="2519" ht="12.75" customHeight="1">
      <c r="D2519" s="2"/>
      <c r="G2519" s="2"/>
      <c r="I2519" s="2"/>
      <c r="J2519" s="2"/>
      <c r="K2519" s="2"/>
      <c r="L2519" s="2"/>
      <c r="M2519" s="2"/>
      <c r="N2519" s="2"/>
      <c r="O2519" s="2"/>
      <c r="P2519" s="2"/>
      <c r="Q2519" s="2"/>
      <c r="R2519" s="2"/>
      <c r="S2519" s="2"/>
      <c r="T2519" s="2"/>
      <c r="U2519" s="2"/>
      <c r="V2519" s="2"/>
      <c r="W2519" s="2"/>
      <c r="X2519" s="2"/>
      <c r="Y2519" s="2"/>
      <c r="AB2519" s="2"/>
      <c r="AC2519" s="2"/>
      <c r="AD2519" s="2"/>
      <c r="AE2519" s="2"/>
      <c r="AF2519" s="2"/>
      <c r="AG2519" s="2"/>
      <c r="AH2519" s="2"/>
      <c r="AI2519" s="2"/>
      <c r="AJ2519" s="2"/>
      <c r="AK2519" s="2"/>
      <c r="BK2519" s="2"/>
      <c r="BL2519" s="2"/>
      <c r="BN2519" s="2"/>
      <c r="BO2519" s="2"/>
    </row>
    <row r="2520" ht="12.75" customHeight="1">
      <c r="D2520" s="2"/>
      <c r="G2520" s="2"/>
      <c r="I2520" s="2"/>
      <c r="J2520" s="2"/>
      <c r="K2520" s="2"/>
      <c r="L2520" s="2"/>
      <c r="M2520" s="2"/>
      <c r="N2520" s="2"/>
      <c r="O2520" s="2"/>
      <c r="P2520" s="2"/>
      <c r="Q2520" s="2"/>
      <c r="R2520" s="2"/>
      <c r="S2520" s="2"/>
      <c r="T2520" s="2"/>
      <c r="U2520" s="2"/>
      <c r="V2520" s="2"/>
      <c r="W2520" s="2"/>
      <c r="X2520" s="2"/>
      <c r="Y2520" s="2"/>
      <c r="AB2520" s="2"/>
      <c r="AC2520" s="2"/>
      <c r="AD2520" s="2"/>
      <c r="AE2520" s="2"/>
      <c r="AF2520" s="2"/>
      <c r="AG2520" s="2"/>
      <c r="AH2520" s="2"/>
      <c r="AI2520" s="2"/>
      <c r="AJ2520" s="2"/>
      <c r="AK2520" s="2"/>
      <c r="BK2520" s="2"/>
      <c r="BL2520" s="2"/>
      <c r="BN2520" s="2"/>
      <c r="BO2520" s="2"/>
    </row>
    <row r="2521" ht="12.75" customHeight="1">
      <c r="D2521" s="2"/>
      <c r="G2521" s="2"/>
      <c r="I2521" s="2"/>
      <c r="J2521" s="2"/>
      <c r="K2521" s="2"/>
      <c r="L2521" s="2"/>
      <c r="M2521" s="2"/>
      <c r="N2521" s="2"/>
      <c r="O2521" s="2"/>
      <c r="P2521" s="2"/>
      <c r="Q2521" s="2"/>
      <c r="R2521" s="2"/>
      <c r="S2521" s="2"/>
      <c r="T2521" s="2"/>
      <c r="U2521" s="2"/>
      <c r="V2521" s="2"/>
      <c r="W2521" s="2"/>
      <c r="X2521" s="2"/>
      <c r="Y2521" s="2"/>
      <c r="AB2521" s="2"/>
      <c r="AC2521" s="2"/>
      <c r="AD2521" s="2"/>
      <c r="AE2521" s="2"/>
      <c r="AF2521" s="2"/>
      <c r="AG2521" s="2"/>
      <c r="AH2521" s="2"/>
      <c r="AI2521" s="2"/>
      <c r="AJ2521" s="2"/>
      <c r="AK2521" s="2"/>
      <c r="BK2521" s="2"/>
      <c r="BL2521" s="2"/>
      <c r="BN2521" s="2"/>
      <c r="BO2521" s="2"/>
    </row>
    <row r="2522" ht="12.75" customHeight="1">
      <c r="D2522" s="2"/>
      <c r="G2522" s="2"/>
      <c r="I2522" s="2"/>
      <c r="J2522" s="2"/>
      <c r="K2522" s="2"/>
      <c r="L2522" s="2"/>
      <c r="M2522" s="2"/>
      <c r="N2522" s="2"/>
      <c r="O2522" s="2"/>
      <c r="P2522" s="2"/>
      <c r="Q2522" s="2"/>
      <c r="R2522" s="2"/>
      <c r="S2522" s="2"/>
      <c r="T2522" s="2"/>
      <c r="U2522" s="2"/>
      <c r="V2522" s="2"/>
      <c r="W2522" s="2"/>
      <c r="X2522" s="2"/>
      <c r="Y2522" s="2"/>
      <c r="AB2522" s="2"/>
      <c r="AC2522" s="2"/>
      <c r="AD2522" s="2"/>
      <c r="AE2522" s="2"/>
      <c r="AF2522" s="2"/>
      <c r="AG2522" s="2"/>
      <c r="AH2522" s="2"/>
      <c r="AI2522" s="2"/>
      <c r="AJ2522" s="2"/>
      <c r="AK2522" s="2"/>
      <c r="BK2522" s="2"/>
      <c r="BL2522" s="2"/>
      <c r="BN2522" s="2"/>
      <c r="BO2522" s="2"/>
    </row>
    <row r="2523" ht="12.75" customHeight="1">
      <c r="D2523" s="2"/>
      <c r="G2523" s="2"/>
      <c r="I2523" s="2"/>
      <c r="J2523" s="2"/>
      <c r="K2523" s="2"/>
      <c r="L2523" s="2"/>
      <c r="M2523" s="2"/>
      <c r="N2523" s="2"/>
      <c r="O2523" s="2"/>
      <c r="P2523" s="2"/>
      <c r="Q2523" s="2"/>
      <c r="R2523" s="2"/>
      <c r="S2523" s="2"/>
      <c r="T2523" s="2"/>
      <c r="U2523" s="2"/>
      <c r="V2523" s="2"/>
      <c r="W2523" s="2"/>
      <c r="X2523" s="2"/>
      <c r="Y2523" s="2"/>
      <c r="AB2523" s="2"/>
      <c r="AC2523" s="2"/>
      <c r="AD2523" s="2"/>
      <c r="AE2523" s="2"/>
      <c r="AF2523" s="2"/>
      <c r="AG2523" s="2"/>
      <c r="AH2523" s="2"/>
      <c r="AI2523" s="2"/>
      <c r="AJ2523" s="2"/>
      <c r="AK2523" s="2"/>
      <c r="BK2523" s="2"/>
      <c r="BL2523" s="2"/>
      <c r="BN2523" s="2"/>
      <c r="BO2523" s="2"/>
    </row>
    <row r="2524" ht="12.75" customHeight="1">
      <c r="D2524" s="2"/>
      <c r="G2524" s="2"/>
      <c r="I2524" s="2"/>
      <c r="J2524" s="2"/>
      <c r="K2524" s="2"/>
      <c r="L2524" s="2"/>
      <c r="M2524" s="2"/>
      <c r="N2524" s="2"/>
      <c r="O2524" s="2"/>
      <c r="P2524" s="2"/>
      <c r="Q2524" s="2"/>
      <c r="R2524" s="2"/>
      <c r="S2524" s="2"/>
      <c r="T2524" s="2"/>
      <c r="U2524" s="2"/>
      <c r="V2524" s="2"/>
      <c r="W2524" s="2"/>
      <c r="X2524" s="2"/>
      <c r="Y2524" s="2"/>
      <c r="AB2524" s="2"/>
      <c r="AC2524" s="2"/>
      <c r="AD2524" s="2"/>
      <c r="AE2524" s="2"/>
      <c r="AF2524" s="2"/>
      <c r="AG2524" s="2"/>
      <c r="AH2524" s="2"/>
      <c r="AI2524" s="2"/>
      <c r="AJ2524" s="2"/>
      <c r="AK2524" s="2"/>
      <c r="BK2524" s="2"/>
      <c r="BL2524" s="2"/>
      <c r="BN2524" s="2"/>
      <c r="BO2524" s="2"/>
    </row>
    <row r="2525" ht="12.75" customHeight="1">
      <c r="D2525" s="2"/>
      <c r="G2525" s="2"/>
      <c r="I2525" s="2"/>
      <c r="J2525" s="2"/>
      <c r="K2525" s="2"/>
      <c r="L2525" s="2"/>
      <c r="M2525" s="2"/>
      <c r="N2525" s="2"/>
      <c r="O2525" s="2"/>
      <c r="P2525" s="2"/>
      <c r="Q2525" s="2"/>
      <c r="R2525" s="2"/>
      <c r="S2525" s="2"/>
      <c r="T2525" s="2"/>
      <c r="U2525" s="2"/>
      <c r="V2525" s="2"/>
      <c r="W2525" s="2"/>
      <c r="X2525" s="2"/>
      <c r="Y2525" s="2"/>
      <c r="AB2525" s="2"/>
      <c r="AC2525" s="2"/>
      <c r="AD2525" s="2"/>
      <c r="AE2525" s="2"/>
      <c r="AF2525" s="2"/>
      <c r="AG2525" s="2"/>
      <c r="AH2525" s="2"/>
      <c r="AI2525" s="2"/>
      <c r="AJ2525" s="2"/>
      <c r="AK2525" s="2"/>
      <c r="BK2525" s="2"/>
      <c r="BL2525" s="2"/>
      <c r="BN2525" s="2"/>
      <c r="BO2525" s="2"/>
    </row>
    <row r="2526" ht="12.75" customHeight="1">
      <c r="D2526" s="2"/>
      <c r="G2526" s="2"/>
      <c r="I2526" s="2"/>
      <c r="J2526" s="2"/>
      <c r="K2526" s="2"/>
      <c r="L2526" s="2"/>
      <c r="M2526" s="2"/>
      <c r="N2526" s="2"/>
      <c r="O2526" s="2"/>
      <c r="P2526" s="2"/>
      <c r="Q2526" s="2"/>
      <c r="R2526" s="2"/>
      <c r="S2526" s="2"/>
      <c r="T2526" s="2"/>
      <c r="U2526" s="2"/>
      <c r="V2526" s="2"/>
      <c r="W2526" s="2"/>
      <c r="X2526" s="2"/>
      <c r="Y2526" s="2"/>
      <c r="AB2526" s="2"/>
      <c r="AC2526" s="2"/>
      <c r="AD2526" s="2"/>
      <c r="AE2526" s="2"/>
      <c r="AF2526" s="2"/>
      <c r="AG2526" s="2"/>
      <c r="AH2526" s="2"/>
      <c r="AI2526" s="2"/>
      <c r="AJ2526" s="2"/>
      <c r="AK2526" s="2"/>
      <c r="BK2526" s="2"/>
      <c r="BL2526" s="2"/>
      <c r="BN2526" s="2"/>
      <c r="BO2526" s="2"/>
    </row>
    <row r="2527" ht="12.75" customHeight="1">
      <c r="D2527" s="2"/>
      <c r="G2527" s="2"/>
      <c r="I2527" s="2"/>
      <c r="J2527" s="2"/>
      <c r="K2527" s="2"/>
      <c r="L2527" s="2"/>
      <c r="M2527" s="2"/>
      <c r="N2527" s="2"/>
      <c r="O2527" s="2"/>
      <c r="P2527" s="2"/>
      <c r="Q2527" s="2"/>
      <c r="R2527" s="2"/>
      <c r="S2527" s="2"/>
      <c r="T2527" s="2"/>
      <c r="U2527" s="2"/>
      <c r="V2527" s="2"/>
      <c r="W2527" s="2"/>
      <c r="X2527" s="2"/>
      <c r="Y2527" s="2"/>
      <c r="AB2527" s="2"/>
      <c r="AC2527" s="2"/>
      <c r="AD2527" s="2"/>
      <c r="AE2527" s="2"/>
      <c r="AF2527" s="2"/>
      <c r="AG2527" s="2"/>
      <c r="AH2527" s="2"/>
      <c r="AI2527" s="2"/>
      <c r="AJ2527" s="2"/>
      <c r="AK2527" s="2"/>
      <c r="BK2527" s="2"/>
      <c r="BL2527" s="2"/>
      <c r="BN2527" s="2"/>
      <c r="BO2527" s="2"/>
    </row>
    <row r="2528" ht="12.75" customHeight="1">
      <c r="D2528" s="2"/>
      <c r="G2528" s="2"/>
      <c r="I2528" s="2"/>
      <c r="J2528" s="2"/>
      <c r="K2528" s="2"/>
      <c r="L2528" s="2"/>
      <c r="M2528" s="2"/>
      <c r="N2528" s="2"/>
      <c r="O2528" s="2"/>
      <c r="P2528" s="2"/>
      <c r="Q2528" s="2"/>
      <c r="R2528" s="2"/>
      <c r="S2528" s="2"/>
      <c r="T2528" s="2"/>
      <c r="U2528" s="2"/>
      <c r="V2528" s="2"/>
      <c r="W2528" s="2"/>
      <c r="X2528" s="2"/>
      <c r="Y2528" s="2"/>
      <c r="AB2528" s="2"/>
      <c r="AC2528" s="2"/>
      <c r="AD2528" s="2"/>
      <c r="AE2528" s="2"/>
      <c r="AF2528" s="2"/>
      <c r="AG2528" s="2"/>
      <c r="AH2528" s="2"/>
      <c r="AI2528" s="2"/>
      <c r="AJ2528" s="2"/>
      <c r="AK2528" s="2"/>
      <c r="BK2528" s="2"/>
      <c r="BL2528" s="2"/>
      <c r="BN2528" s="2"/>
      <c r="BO2528" s="2"/>
    </row>
    <row r="2529" ht="12.75" customHeight="1">
      <c r="D2529" s="2"/>
      <c r="G2529" s="2"/>
      <c r="I2529" s="2"/>
      <c r="J2529" s="2"/>
      <c r="K2529" s="2"/>
      <c r="L2529" s="2"/>
      <c r="M2529" s="2"/>
      <c r="N2529" s="2"/>
      <c r="O2529" s="2"/>
      <c r="P2529" s="2"/>
      <c r="Q2529" s="2"/>
      <c r="R2529" s="2"/>
      <c r="S2529" s="2"/>
      <c r="T2529" s="2"/>
      <c r="U2529" s="2"/>
      <c r="V2529" s="2"/>
      <c r="W2529" s="2"/>
      <c r="X2529" s="2"/>
      <c r="Y2529" s="2"/>
      <c r="AB2529" s="2"/>
      <c r="AC2529" s="2"/>
      <c r="AD2529" s="2"/>
      <c r="AE2529" s="2"/>
      <c r="AF2529" s="2"/>
      <c r="AG2529" s="2"/>
      <c r="AH2529" s="2"/>
      <c r="AI2529" s="2"/>
      <c r="AJ2529" s="2"/>
      <c r="AK2529" s="2"/>
      <c r="BK2529" s="2"/>
      <c r="BL2529" s="2"/>
      <c r="BN2529" s="2"/>
      <c r="BO2529" s="2"/>
    </row>
    <row r="2530" ht="12.75" customHeight="1">
      <c r="D2530" s="2"/>
      <c r="G2530" s="2"/>
      <c r="I2530" s="2"/>
      <c r="J2530" s="2"/>
      <c r="K2530" s="2"/>
      <c r="L2530" s="2"/>
      <c r="M2530" s="2"/>
      <c r="N2530" s="2"/>
      <c r="O2530" s="2"/>
      <c r="P2530" s="2"/>
      <c r="Q2530" s="2"/>
      <c r="R2530" s="2"/>
      <c r="S2530" s="2"/>
      <c r="T2530" s="2"/>
      <c r="U2530" s="2"/>
      <c r="V2530" s="2"/>
      <c r="W2530" s="2"/>
      <c r="X2530" s="2"/>
      <c r="Y2530" s="2"/>
      <c r="AB2530" s="2"/>
      <c r="AC2530" s="2"/>
      <c r="AD2530" s="2"/>
      <c r="AE2530" s="2"/>
      <c r="AF2530" s="2"/>
      <c r="AG2530" s="2"/>
      <c r="AH2530" s="2"/>
      <c r="AI2530" s="2"/>
      <c r="AJ2530" s="2"/>
      <c r="AK2530" s="2"/>
      <c r="BK2530" s="2"/>
      <c r="BL2530" s="2"/>
      <c r="BN2530" s="2"/>
      <c r="BO2530" s="2"/>
    </row>
    <row r="2531" ht="12.75" customHeight="1">
      <c r="D2531" s="2"/>
      <c r="G2531" s="2"/>
      <c r="I2531" s="2"/>
      <c r="J2531" s="2"/>
      <c r="K2531" s="2"/>
      <c r="L2531" s="2"/>
      <c r="M2531" s="2"/>
      <c r="N2531" s="2"/>
      <c r="O2531" s="2"/>
      <c r="P2531" s="2"/>
      <c r="Q2531" s="2"/>
      <c r="R2531" s="2"/>
      <c r="S2531" s="2"/>
      <c r="T2531" s="2"/>
      <c r="U2531" s="2"/>
      <c r="V2531" s="2"/>
      <c r="W2531" s="2"/>
      <c r="X2531" s="2"/>
      <c r="Y2531" s="2"/>
      <c r="AB2531" s="2"/>
      <c r="AC2531" s="2"/>
      <c r="AD2531" s="2"/>
      <c r="AE2531" s="2"/>
      <c r="AF2531" s="2"/>
      <c r="AG2531" s="2"/>
      <c r="AH2531" s="2"/>
      <c r="AI2531" s="2"/>
      <c r="AJ2531" s="2"/>
      <c r="AK2531" s="2"/>
      <c r="BK2531" s="2"/>
      <c r="BL2531" s="2"/>
      <c r="BN2531" s="2"/>
      <c r="BO2531" s="2"/>
    </row>
    <row r="2532" ht="12.75" customHeight="1">
      <c r="D2532" s="2"/>
      <c r="G2532" s="2"/>
      <c r="I2532" s="2"/>
      <c r="J2532" s="2"/>
      <c r="K2532" s="2"/>
      <c r="L2532" s="2"/>
      <c r="M2532" s="2"/>
      <c r="N2532" s="2"/>
      <c r="O2532" s="2"/>
      <c r="P2532" s="2"/>
      <c r="Q2532" s="2"/>
      <c r="R2532" s="2"/>
      <c r="S2532" s="2"/>
      <c r="T2532" s="2"/>
      <c r="U2532" s="2"/>
      <c r="V2532" s="2"/>
      <c r="W2532" s="2"/>
      <c r="X2532" s="2"/>
      <c r="Y2532" s="2"/>
      <c r="AB2532" s="2"/>
      <c r="AC2532" s="2"/>
      <c r="AD2532" s="2"/>
      <c r="AE2532" s="2"/>
      <c r="AF2532" s="2"/>
      <c r="AG2532" s="2"/>
      <c r="AH2532" s="2"/>
      <c r="AI2532" s="2"/>
      <c r="AJ2532" s="2"/>
      <c r="AK2532" s="2"/>
      <c r="BK2532" s="2"/>
      <c r="BL2532" s="2"/>
      <c r="BN2532" s="2"/>
      <c r="BO2532" s="2"/>
    </row>
    <row r="2533" ht="12.75" customHeight="1">
      <c r="D2533" s="2"/>
      <c r="G2533" s="2"/>
      <c r="I2533" s="2"/>
      <c r="J2533" s="2"/>
      <c r="K2533" s="2"/>
      <c r="L2533" s="2"/>
      <c r="M2533" s="2"/>
      <c r="N2533" s="2"/>
      <c r="O2533" s="2"/>
      <c r="P2533" s="2"/>
      <c r="Q2533" s="2"/>
      <c r="R2533" s="2"/>
      <c r="S2533" s="2"/>
      <c r="T2533" s="2"/>
      <c r="U2533" s="2"/>
      <c r="V2533" s="2"/>
      <c r="W2533" s="2"/>
      <c r="X2533" s="2"/>
      <c r="Y2533" s="2"/>
      <c r="AB2533" s="2"/>
      <c r="AC2533" s="2"/>
      <c r="AD2533" s="2"/>
      <c r="AE2533" s="2"/>
      <c r="AF2533" s="2"/>
      <c r="AG2533" s="2"/>
      <c r="AH2533" s="2"/>
      <c r="AI2533" s="2"/>
      <c r="AJ2533" s="2"/>
      <c r="AK2533" s="2"/>
      <c r="BK2533" s="2"/>
      <c r="BL2533" s="2"/>
      <c r="BN2533" s="2"/>
      <c r="BO2533" s="2"/>
    </row>
    <row r="2534" ht="12.75" customHeight="1">
      <c r="D2534" s="2"/>
      <c r="G2534" s="2"/>
      <c r="I2534" s="2"/>
      <c r="J2534" s="2"/>
      <c r="K2534" s="2"/>
      <c r="L2534" s="2"/>
      <c r="M2534" s="2"/>
      <c r="N2534" s="2"/>
      <c r="O2534" s="2"/>
      <c r="P2534" s="2"/>
      <c r="Q2534" s="2"/>
      <c r="R2534" s="2"/>
      <c r="S2534" s="2"/>
      <c r="T2534" s="2"/>
      <c r="U2534" s="2"/>
      <c r="V2534" s="2"/>
      <c r="W2534" s="2"/>
      <c r="X2534" s="2"/>
      <c r="Y2534" s="2"/>
      <c r="AB2534" s="2"/>
      <c r="AC2534" s="2"/>
      <c r="AD2534" s="2"/>
      <c r="AE2534" s="2"/>
      <c r="AF2534" s="2"/>
      <c r="AG2534" s="2"/>
      <c r="AH2534" s="2"/>
      <c r="AI2534" s="2"/>
      <c r="AJ2534" s="2"/>
      <c r="AK2534" s="2"/>
      <c r="BK2534" s="2"/>
      <c r="BL2534" s="2"/>
      <c r="BN2534" s="2"/>
      <c r="BO2534" s="2"/>
    </row>
    <row r="2535" ht="12.75" customHeight="1">
      <c r="D2535" s="2"/>
      <c r="G2535" s="2"/>
      <c r="I2535" s="2"/>
      <c r="J2535" s="2"/>
      <c r="K2535" s="2"/>
      <c r="L2535" s="2"/>
      <c r="M2535" s="2"/>
      <c r="N2535" s="2"/>
      <c r="O2535" s="2"/>
      <c r="P2535" s="2"/>
      <c r="Q2535" s="2"/>
      <c r="R2535" s="2"/>
      <c r="S2535" s="2"/>
      <c r="T2535" s="2"/>
      <c r="U2535" s="2"/>
      <c r="V2535" s="2"/>
      <c r="W2535" s="2"/>
      <c r="X2535" s="2"/>
      <c r="Y2535" s="2"/>
      <c r="AB2535" s="2"/>
      <c r="AC2535" s="2"/>
      <c r="AD2535" s="2"/>
      <c r="AE2535" s="2"/>
      <c r="AF2535" s="2"/>
      <c r="AG2535" s="2"/>
      <c r="AH2535" s="2"/>
      <c r="AI2535" s="2"/>
      <c r="AJ2535" s="2"/>
      <c r="AK2535" s="2"/>
      <c r="BK2535" s="2"/>
      <c r="BL2535" s="2"/>
      <c r="BN2535" s="2"/>
      <c r="BO2535" s="2"/>
    </row>
    <row r="2536" ht="12.75" customHeight="1">
      <c r="D2536" s="2"/>
      <c r="G2536" s="2"/>
      <c r="I2536" s="2"/>
      <c r="J2536" s="2"/>
      <c r="K2536" s="2"/>
      <c r="L2536" s="2"/>
      <c r="M2536" s="2"/>
      <c r="N2536" s="2"/>
      <c r="O2536" s="2"/>
      <c r="P2536" s="2"/>
      <c r="Q2536" s="2"/>
      <c r="R2536" s="2"/>
      <c r="S2536" s="2"/>
      <c r="T2536" s="2"/>
      <c r="U2536" s="2"/>
      <c r="V2536" s="2"/>
      <c r="W2536" s="2"/>
      <c r="X2536" s="2"/>
      <c r="Y2536" s="2"/>
      <c r="AB2536" s="2"/>
      <c r="AC2536" s="2"/>
      <c r="AD2536" s="2"/>
      <c r="AE2536" s="2"/>
      <c r="AF2536" s="2"/>
      <c r="AG2536" s="2"/>
      <c r="AH2536" s="2"/>
      <c r="AI2536" s="2"/>
      <c r="AJ2536" s="2"/>
      <c r="AK2536" s="2"/>
      <c r="BK2536" s="2"/>
      <c r="BL2536" s="2"/>
      <c r="BN2536" s="2"/>
      <c r="BO2536" s="2"/>
    </row>
    <row r="2537" ht="12.75" customHeight="1">
      <c r="D2537" s="2"/>
      <c r="G2537" s="2"/>
      <c r="I2537" s="2"/>
      <c r="J2537" s="2"/>
      <c r="K2537" s="2"/>
      <c r="L2537" s="2"/>
      <c r="M2537" s="2"/>
      <c r="N2537" s="2"/>
      <c r="O2537" s="2"/>
      <c r="P2537" s="2"/>
      <c r="Q2537" s="2"/>
      <c r="R2537" s="2"/>
      <c r="S2537" s="2"/>
      <c r="T2537" s="2"/>
      <c r="U2537" s="2"/>
      <c r="V2537" s="2"/>
      <c r="W2537" s="2"/>
      <c r="X2537" s="2"/>
      <c r="Y2537" s="2"/>
      <c r="AB2537" s="2"/>
      <c r="AC2537" s="2"/>
      <c r="AD2537" s="2"/>
      <c r="AE2537" s="2"/>
      <c r="AF2537" s="2"/>
      <c r="AG2537" s="2"/>
      <c r="AH2537" s="2"/>
      <c r="AI2537" s="2"/>
      <c r="AJ2537" s="2"/>
      <c r="AK2537" s="2"/>
      <c r="BK2537" s="2"/>
      <c r="BL2537" s="2"/>
      <c r="BN2537" s="2"/>
      <c r="BO2537" s="2"/>
    </row>
    <row r="2538" ht="12.75" customHeight="1">
      <c r="D2538" s="2"/>
      <c r="G2538" s="2"/>
      <c r="I2538" s="2"/>
      <c r="J2538" s="2"/>
      <c r="K2538" s="2"/>
      <c r="L2538" s="2"/>
      <c r="M2538" s="2"/>
      <c r="N2538" s="2"/>
      <c r="O2538" s="2"/>
      <c r="P2538" s="2"/>
      <c r="Q2538" s="2"/>
      <c r="R2538" s="2"/>
      <c r="S2538" s="2"/>
      <c r="T2538" s="2"/>
      <c r="U2538" s="2"/>
      <c r="V2538" s="2"/>
      <c r="W2538" s="2"/>
      <c r="X2538" s="2"/>
      <c r="Y2538" s="2"/>
      <c r="AB2538" s="2"/>
      <c r="AC2538" s="2"/>
      <c r="AD2538" s="2"/>
      <c r="AE2538" s="2"/>
      <c r="AF2538" s="2"/>
      <c r="AG2538" s="2"/>
      <c r="AH2538" s="2"/>
      <c r="AI2538" s="2"/>
      <c r="AJ2538" s="2"/>
      <c r="AK2538" s="2"/>
      <c r="BK2538" s="2"/>
      <c r="BL2538" s="2"/>
      <c r="BN2538" s="2"/>
      <c r="BO2538" s="2"/>
    </row>
    <row r="2539" ht="12.75" customHeight="1">
      <c r="D2539" s="2"/>
      <c r="G2539" s="2"/>
      <c r="I2539" s="2"/>
      <c r="J2539" s="2"/>
      <c r="K2539" s="2"/>
      <c r="L2539" s="2"/>
      <c r="M2539" s="2"/>
      <c r="N2539" s="2"/>
      <c r="O2539" s="2"/>
      <c r="P2539" s="2"/>
      <c r="Q2539" s="2"/>
      <c r="R2539" s="2"/>
      <c r="S2539" s="2"/>
      <c r="T2539" s="2"/>
      <c r="U2539" s="2"/>
      <c r="V2539" s="2"/>
      <c r="W2539" s="2"/>
      <c r="X2539" s="2"/>
      <c r="Y2539" s="2"/>
      <c r="AB2539" s="2"/>
      <c r="AC2539" s="2"/>
      <c r="AD2539" s="2"/>
      <c r="AE2539" s="2"/>
      <c r="AF2539" s="2"/>
      <c r="AG2539" s="2"/>
      <c r="AH2539" s="2"/>
      <c r="AI2539" s="2"/>
      <c r="AJ2539" s="2"/>
      <c r="AK2539" s="2"/>
      <c r="BK2539" s="2"/>
      <c r="BL2539" s="2"/>
      <c r="BN2539" s="2"/>
      <c r="BO2539" s="2"/>
    </row>
    <row r="2540" ht="12.75" customHeight="1">
      <c r="D2540" s="2"/>
      <c r="G2540" s="2"/>
      <c r="I2540" s="2"/>
      <c r="J2540" s="2"/>
      <c r="K2540" s="2"/>
      <c r="L2540" s="2"/>
      <c r="M2540" s="2"/>
      <c r="N2540" s="2"/>
      <c r="O2540" s="2"/>
      <c r="P2540" s="2"/>
      <c r="Q2540" s="2"/>
      <c r="R2540" s="2"/>
      <c r="S2540" s="2"/>
      <c r="T2540" s="2"/>
      <c r="U2540" s="2"/>
      <c r="V2540" s="2"/>
      <c r="W2540" s="2"/>
      <c r="X2540" s="2"/>
      <c r="Y2540" s="2"/>
      <c r="AB2540" s="2"/>
      <c r="AC2540" s="2"/>
      <c r="AD2540" s="2"/>
      <c r="AE2540" s="2"/>
      <c r="AF2540" s="2"/>
      <c r="AG2540" s="2"/>
      <c r="AH2540" s="2"/>
      <c r="AI2540" s="2"/>
      <c r="AJ2540" s="2"/>
      <c r="AK2540" s="2"/>
      <c r="BK2540" s="2"/>
      <c r="BL2540" s="2"/>
      <c r="BN2540" s="2"/>
      <c r="BO2540" s="2"/>
    </row>
    <row r="2541" ht="12.75" customHeight="1">
      <c r="D2541" s="2"/>
      <c r="G2541" s="2"/>
      <c r="I2541" s="2"/>
      <c r="J2541" s="2"/>
      <c r="K2541" s="2"/>
      <c r="L2541" s="2"/>
      <c r="M2541" s="2"/>
      <c r="N2541" s="2"/>
      <c r="O2541" s="2"/>
      <c r="P2541" s="2"/>
      <c r="Q2541" s="2"/>
      <c r="R2541" s="2"/>
      <c r="S2541" s="2"/>
      <c r="T2541" s="2"/>
      <c r="U2541" s="2"/>
      <c r="V2541" s="2"/>
      <c r="W2541" s="2"/>
      <c r="X2541" s="2"/>
      <c r="Y2541" s="2"/>
      <c r="AB2541" s="2"/>
      <c r="AC2541" s="2"/>
      <c r="AD2541" s="2"/>
      <c r="AE2541" s="2"/>
      <c r="AF2541" s="2"/>
      <c r="AG2541" s="2"/>
      <c r="AH2541" s="2"/>
      <c r="AI2541" s="2"/>
      <c r="AJ2541" s="2"/>
      <c r="AK2541" s="2"/>
      <c r="BK2541" s="2"/>
      <c r="BL2541" s="2"/>
      <c r="BN2541" s="2"/>
      <c r="BO2541" s="2"/>
    </row>
    <row r="2542" ht="12.75" customHeight="1">
      <c r="D2542" s="2"/>
      <c r="G2542" s="2"/>
      <c r="I2542" s="2"/>
      <c r="J2542" s="2"/>
      <c r="K2542" s="2"/>
      <c r="L2542" s="2"/>
      <c r="M2542" s="2"/>
      <c r="N2542" s="2"/>
      <c r="O2542" s="2"/>
      <c r="P2542" s="2"/>
      <c r="Q2542" s="2"/>
      <c r="R2542" s="2"/>
      <c r="S2542" s="2"/>
      <c r="T2542" s="2"/>
      <c r="U2542" s="2"/>
      <c r="V2542" s="2"/>
      <c r="W2542" s="2"/>
      <c r="X2542" s="2"/>
      <c r="Y2542" s="2"/>
      <c r="AB2542" s="2"/>
      <c r="AC2542" s="2"/>
      <c r="AD2542" s="2"/>
      <c r="AE2542" s="2"/>
      <c r="AF2542" s="2"/>
      <c r="AG2542" s="2"/>
      <c r="AH2542" s="2"/>
      <c r="AI2542" s="2"/>
      <c r="AJ2542" s="2"/>
      <c r="AK2542" s="2"/>
      <c r="BK2542" s="2"/>
      <c r="BL2542" s="2"/>
      <c r="BN2542" s="2"/>
      <c r="BO2542" s="2"/>
    </row>
    <row r="2543" ht="12.75" customHeight="1">
      <c r="D2543" s="2"/>
      <c r="G2543" s="2"/>
      <c r="I2543" s="2"/>
      <c r="J2543" s="2"/>
      <c r="K2543" s="2"/>
      <c r="L2543" s="2"/>
      <c r="M2543" s="2"/>
      <c r="N2543" s="2"/>
      <c r="O2543" s="2"/>
      <c r="P2543" s="2"/>
      <c r="Q2543" s="2"/>
      <c r="R2543" s="2"/>
      <c r="S2543" s="2"/>
      <c r="T2543" s="2"/>
      <c r="U2543" s="2"/>
      <c r="V2543" s="2"/>
      <c r="W2543" s="2"/>
      <c r="X2543" s="2"/>
      <c r="Y2543" s="2"/>
      <c r="AB2543" s="2"/>
      <c r="AC2543" s="2"/>
      <c r="AD2543" s="2"/>
      <c r="AE2543" s="2"/>
      <c r="AF2543" s="2"/>
      <c r="AG2543" s="2"/>
      <c r="AH2543" s="2"/>
      <c r="AI2543" s="2"/>
      <c r="AJ2543" s="2"/>
      <c r="AK2543" s="2"/>
      <c r="BK2543" s="2"/>
      <c r="BL2543" s="2"/>
      <c r="BN2543" s="2"/>
      <c r="BO2543" s="2"/>
    </row>
    <row r="2544" ht="12.75" customHeight="1">
      <c r="D2544" s="2"/>
      <c r="G2544" s="2"/>
      <c r="I2544" s="2"/>
      <c r="J2544" s="2"/>
      <c r="K2544" s="2"/>
      <c r="L2544" s="2"/>
      <c r="M2544" s="2"/>
      <c r="N2544" s="2"/>
      <c r="O2544" s="2"/>
      <c r="P2544" s="2"/>
      <c r="Q2544" s="2"/>
      <c r="R2544" s="2"/>
      <c r="S2544" s="2"/>
      <c r="T2544" s="2"/>
      <c r="U2544" s="2"/>
      <c r="V2544" s="2"/>
      <c r="W2544" s="2"/>
      <c r="X2544" s="2"/>
      <c r="Y2544" s="2"/>
      <c r="AB2544" s="2"/>
      <c r="AC2544" s="2"/>
      <c r="AD2544" s="2"/>
      <c r="AE2544" s="2"/>
      <c r="AF2544" s="2"/>
      <c r="AG2544" s="2"/>
      <c r="AH2544" s="2"/>
      <c r="AI2544" s="2"/>
      <c r="AJ2544" s="2"/>
      <c r="AK2544" s="2"/>
      <c r="BK2544" s="2"/>
      <c r="BL2544" s="2"/>
      <c r="BN2544" s="2"/>
      <c r="BO2544" s="2"/>
    </row>
    <row r="2545" ht="12.75" customHeight="1">
      <c r="D2545" s="2"/>
      <c r="G2545" s="2"/>
      <c r="I2545" s="2"/>
      <c r="J2545" s="2"/>
      <c r="K2545" s="2"/>
      <c r="L2545" s="2"/>
      <c r="M2545" s="2"/>
      <c r="N2545" s="2"/>
      <c r="O2545" s="2"/>
      <c r="P2545" s="2"/>
      <c r="Q2545" s="2"/>
      <c r="R2545" s="2"/>
      <c r="S2545" s="2"/>
      <c r="T2545" s="2"/>
      <c r="U2545" s="2"/>
      <c r="V2545" s="2"/>
      <c r="W2545" s="2"/>
      <c r="X2545" s="2"/>
      <c r="Y2545" s="2"/>
      <c r="AB2545" s="2"/>
      <c r="AC2545" s="2"/>
      <c r="AD2545" s="2"/>
      <c r="AE2545" s="2"/>
      <c r="AF2545" s="2"/>
      <c r="AG2545" s="2"/>
      <c r="AH2545" s="2"/>
      <c r="AI2545" s="2"/>
      <c r="AJ2545" s="2"/>
      <c r="AK2545" s="2"/>
      <c r="BK2545" s="2"/>
      <c r="BL2545" s="2"/>
      <c r="BN2545" s="2"/>
      <c r="BO2545" s="2"/>
    </row>
    <row r="2546" ht="12.75" customHeight="1">
      <c r="D2546" s="2"/>
      <c r="G2546" s="2"/>
      <c r="I2546" s="2"/>
      <c r="J2546" s="2"/>
      <c r="K2546" s="2"/>
      <c r="L2546" s="2"/>
      <c r="M2546" s="2"/>
      <c r="N2546" s="2"/>
      <c r="O2546" s="2"/>
      <c r="P2546" s="2"/>
      <c r="Q2546" s="2"/>
      <c r="R2546" s="2"/>
      <c r="S2546" s="2"/>
      <c r="T2546" s="2"/>
      <c r="U2546" s="2"/>
      <c r="V2546" s="2"/>
      <c r="W2546" s="2"/>
      <c r="X2546" s="2"/>
      <c r="Y2546" s="2"/>
      <c r="AB2546" s="2"/>
      <c r="AC2546" s="2"/>
      <c r="AD2546" s="2"/>
      <c r="AE2546" s="2"/>
      <c r="AF2546" s="2"/>
      <c r="AG2546" s="2"/>
      <c r="AH2546" s="2"/>
      <c r="AI2546" s="2"/>
      <c r="AJ2546" s="2"/>
      <c r="AK2546" s="2"/>
      <c r="BK2546" s="2"/>
      <c r="BL2546" s="2"/>
      <c r="BN2546" s="2"/>
      <c r="BO2546" s="2"/>
    </row>
    <row r="2547" ht="12.75" customHeight="1">
      <c r="D2547" s="2"/>
      <c r="G2547" s="2"/>
      <c r="I2547" s="2"/>
      <c r="J2547" s="2"/>
      <c r="K2547" s="2"/>
      <c r="L2547" s="2"/>
      <c r="M2547" s="2"/>
      <c r="N2547" s="2"/>
      <c r="O2547" s="2"/>
      <c r="P2547" s="2"/>
      <c r="Q2547" s="2"/>
      <c r="R2547" s="2"/>
      <c r="S2547" s="2"/>
      <c r="T2547" s="2"/>
      <c r="U2547" s="2"/>
      <c r="V2547" s="2"/>
      <c r="W2547" s="2"/>
      <c r="X2547" s="2"/>
      <c r="Y2547" s="2"/>
      <c r="AB2547" s="2"/>
      <c r="AC2547" s="2"/>
      <c r="AD2547" s="2"/>
      <c r="AE2547" s="2"/>
      <c r="AF2547" s="2"/>
      <c r="AG2547" s="2"/>
      <c r="AH2547" s="2"/>
      <c r="AI2547" s="2"/>
      <c r="AJ2547" s="2"/>
      <c r="AK2547" s="2"/>
      <c r="BK2547" s="2"/>
      <c r="BL2547" s="2"/>
      <c r="BN2547" s="2"/>
      <c r="BO2547" s="2"/>
    </row>
    <row r="2548" ht="12.75" customHeight="1">
      <c r="D2548" s="2"/>
      <c r="G2548" s="2"/>
      <c r="I2548" s="2"/>
      <c r="J2548" s="2"/>
      <c r="K2548" s="2"/>
      <c r="L2548" s="2"/>
      <c r="M2548" s="2"/>
      <c r="N2548" s="2"/>
      <c r="O2548" s="2"/>
      <c r="P2548" s="2"/>
      <c r="Q2548" s="2"/>
      <c r="R2548" s="2"/>
      <c r="S2548" s="2"/>
      <c r="T2548" s="2"/>
      <c r="U2548" s="2"/>
      <c r="V2548" s="2"/>
      <c r="W2548" s="2"/>
      <c r="X2548" s="2"/>
      <c r="Y2548" s="2"/>
      <c r="AB2548" s="2"/>
      <c r="AC2548" s="2"/>
      <c r="AD2548" s="2"/>
      <c r="AE2548" s="2"/>
      <c r="AF2548" s="2"/>
      <c r="AG2548" s="2"/>
      <c r="AH2548" s="2"/>
      <c r="AI2548" s="2"/>
      <c r="AJ2548" s="2"/>
      <c r="AK2548" s="2"/>
      <c r="BK2548" s="2"/>
      <c r="BL2548" s="2"/>
      <c r="BN2548" s="2"/>
      <c r="BO2548" s="2"/>
    </row>
    <row r="2549" ht="12.75" customHeight="1">
      <c r="D2549" s="2"/>
      <c r="G2549" s="2"/>
      <c r="I2549" s="2"/>
      <c r="J2549" s="2"/>
      <c r="K2549" s="2"/>
      <c r="L2549" s="2"/>
      <c r="M2549" s="2"/>
      <c r="N2549" s="2"/>
      <c r="O2549" s="2"/>
      <c r="P2549" s="2"/>
      <c r="Q2549" s="2"/>
      <c r="R2549" s="2"/>
      <c r="S2549" s="2"/>
      <c r="T2549" s="2"/>
      <c r="U2549" s="2"/>
      <c r="V2549" s="2"/>
      <c r="W2549" s="2"/>
      <c r="X2549" s="2"/>
      <c r="Y2549" s="2"/>
      <c r="AB2549" s="2"/>
      <c r="AC2549" s="2"/>
      <c r="AD2549" s="2"/>
      <c r="AE2549" s="2"/>
      <c r="AF2549" s="2"/>
      <c r="AG2549" s="2"/>
      <c r="AH2549" s="2"/>
      <c r="AI2549" s="2"/>
      <c r="AJ2549" s="2"/>
      <c r="AK2549" s="2"/>
      <c r="BK2549" s="2"/>
      <c r="BL2549" s="2"/>
      <c r="BN2549" s="2"/>
      <c r="BO2549" s="2"/>
    </row>
    <row r="2550" ht="12.75" customHeight="1">
      <c r="D2550" s="2"/>
      <c r="G2550" s="2"/>
      <c r="I2550" s="2"/>
      <c r="J2550" s="2"/>
      <c r="K2550" s="2"/>
      <c r="L2550" s="2"/>
      <c r="M2550" s="2"/>
      <c r="N2550" s="2"/>
      <c r="O2550" s="2"/>
      <c r="P2550" s="2"/>
      <c r="Q2550" s="2"/>
      <c r="R2550" s="2"/>
      <c r="S2550" s="2"/>
      <c r="T2550" s="2"/>
      <c r="U2550" s="2"/>
      <c r="V2550" s="2"/>
      <c r="W2550" s="2"/>
      <c r="X2550" s="2"/>
      <c r="Y2550" s="2"/>
      <c r="AB2550" s="2"/>
      <c r="AC2550" s="2"/>
      <c r="AD2550" s="2"/>
      <c r="AE2550" s="2"/>
      <c r="AF2550" s="2"/>
      <c r="AG2550" s="2"/>
      <c r="AH2550" s="2"/>
      <c r="AI2550" s="2"/>
      <c r="AJ2550" s="2"/>
      <c r="AK2550" s="2"/>
      <c r="BK2550" s="2"/>
      <c r="BL2550" s="2"/>
      <c r="BN2550" s="2"/>
      <c r="BO2550" s="2"/>
    </row>
    <row r="2551" ht="12.75" customHeight="1">
      <c r="D2551" s="2"/>
      <c r="G2551" s="2"/>
      <c r="I2551" s="2"/>
      <c r="J2551" s="2"/>
      <c r="K2551" s="2"/>
      <c r="L2551" s="2"/>
      <c r="M2551" s="2"/>
      <c r="N2551" s="2"/>
      <c r="O2551" s="2"/>
      <c r="P2551" s="2"/>
      <c r="Q2551" s="2"/>
      <c r="R2551" s="2"/>
      <c r="S2551" s="2"/>
      <c r="T2551" s="2"/>
      <c r="U2551" s="2"/>
      <c r="V2551" s="2"/>
      <c r="W2551" s="2"/>
      <c r="X2551" s="2"/>
      <c r="Y2551" s="2"/>
      <c r="AB2551" s="2"/>
      <c r="AC2551" s="2"/>
      <c r="AD2551" s="2"/>
      <c r="AE2551" s="2"/>
      <c r="AF2551" s="2"/>
      <c r="AG2551" s="2"/>
      <c r="AH2551" s="2"/>
      <c r="AI2551" s="2"/>
      <c r="AJ2551" s="2"/>
      <c r="AK2551" s="2"/>
      <c r="BK2551" s="2"/>
      <c r="BL2551" s="2"/>
      <c r="BN2551" s="2"/>
      <c r="BO2551" s="2"/>
    </row>
    <row r="2552" ht="12.75" customHeight="1">
      <c r="D2552" s="2"/>
      <c r="G2552" s="2"/>
      <c r="I2552" s="2"/>
      <c r="J2552" s="2"/>
      <c r="K2552" s="2"/>
      <c r="L2552" s="2"/>
      <c r="M2552" s="2"/>
      <c r="N2552" s="2"/>
      <c r="O2552" s="2"/>
      <c r="P2552" s="2"/>
      <c r="Q2552" s="2"/>
      <c r="R2552" s="2"/>
      <c r="S2552" s="2"/>
      <c r="T2552" s="2"/>
      <c r="U2552" s="2"/>
      <c r="V2552" s="2"/>
      <c r="W2552" s="2"/>
      <c r="X2552" s="2"/>
      <c r="Y2552" s="2"/>
      <c r="AB2552" s="2"/>
      <c r="AC2552" s="2"/>
      <c r="AD2552" s="2"/>
      <c r="AE2552" s="2"/>
      <c r="AF2552" s="2"/>
      <c r="AG2552" s="2"/>
      <c r="AH2552" s="2"/>
      <c r="AI2552" s="2"/>
      <c r="AJ2552" s="2"/>
      <c r="AK2552" s="2"/>
      <c r="BK2552" s="2"/>
      <c r="BL2552" s="2"/>
      <c r="BN2552" s="2"/>
      <c r="BO2552" s="2"/>
    </row>
    <row r="2553" ht="12.75" customHeight="1">
      <c r="D2553" s="2"/>
      <c r="G2553" s="2"/>
      <c r="I2553" s="2"/>
      <c r="J2553" s="2"/>
      <c r="K2553" s="2"/>
      <c r="L2553" s="2"/>
      <c r="M2553" s="2"/>
      <c r="N2553" s="2"/>
      <c r="O2553" s="2"/>
      <c r="P2553" s="2"/>
      <c r="Q2553" s="2"/>
      <c r="R2553" s="2"/>
      <c r="S2553" s="2"/>
      <c r="T2553" s="2"/>
      <c r="U2553" s="2"/>
      <c r="V2553" s="2"/>
      <c r="W2553" s="2"/>
      <c r="X2553" s="2"/>
      <c r="Y2553" s="2"/>
      <c r="AB2553" s="2"/>
      <c r="AC2553" s="2"/>
      <c r="AD2553" s="2"/>
      <c r="AE2553" s="2"/>
      <c r="AF2553" s="2"/>
      <c r="AG2553" s="2"/>
      <c r="AH2553" s="2"/>
      <c r="AI2553" s="2"/>
      <c r="AJ2553" s="2"/>
      <c r="AK2553" s="2"/>
      <c r="BK2553" s="2"/>
      <c r="BL2553" s="2"/>
      <c r="BN2553" s="2"/>
      <c r="BO2553" s="2"/>
    </row>
    <row r="2554" ht="12.75" customHeight="1">
      <c r="D2554" s="2"/>
      <c r="G2554" s="2"/>
      <c r="I2554" s="2"/>
      <c r="J2554" s="2"/>
      <c r="K2554" s="2"/>
      <c r="L2554" s="2"/>
      <c r="M2554" s="2"/>
      <c r="N2554" s="2"/>
      <c r="O2554" s="2"/>
      <c r="P2554" s="2"/>
      <c r="Q2554" s="2"/>
      <c r="R2554" s="2"/>
      <c r="S2554" s="2"/>
      <c r="T2554" s="2"/>
      <c r="U2554" s="2"/>
      <c r="V2554" s="2"/>
      <c r="W2554" s="2"/>
      <c r="X2554" s="2"/>
      <c r="Y2554" s="2"/>
      <c r="AB2554" s="2"/>
      <c r="AC2554" s="2"/>
      <c r="AD2554" s="2"/>
      <c r="AE2554" s="2"/>
      <c r="AF2554" s="2"/>
      <c r="AG2554" s="2"/>
      <c r="AH2554" s="2"/>
      <c r="AI2554" s="2"/>
      <c r="AJ2554" s="2"/>
      <c r="AK2554" s="2"/>
      <c r="BK2554" s="2"/>
      <c r="BL2554" s="2"/>
      <c r="BN2554" s="2"/>
      <c r="BO2554" s="2"/>
    </row>
    <row r="2555" ht="12.75" customHeight="1">
      <c r="D2555" s="2"/>
      <c r="G2555" s="2"/>
      <c r="I2555" s="2"/>
      <c r="J2555" s="2"/>
      <c r="K2555" s="2"/>
      <c r="L2555" s="2"/>
      <c r="M2555" s="2"/>
      <c r="N2555" s="2"/>
      <c r="O2555" s="2"/>
      <c r="P2555" s="2"/>
      <c r="Q2555" s="2"/>
      <c r="R2555" s="2"/>
      <c r="S2555" s="2"/>
      <c r="T2555" s="2"/>
      <c r="U2555" s="2"/>
      <c r="V2555" s="2"/>
      <c r="W2555" s="2"/>
      <c r="X2555" s="2"/>
      <c r="Y2555" s="2"/>
      <c r="AB2555" s="2"/>
      <c r="AC2555" s="2"/>
      <c r="AD2555" s="2"/>
      <c r="AE2555" s="2"/>
      <c r="AF2555" s="2"/>
      <c r="AG2555" s="2"/>
      <c r="AH2555" s="2"/>
      <c r="AI2555" s="2"/>
      <c r="AJ2555" s="2"/>
      <c r="AK2555" s="2"/>
      <c r="BK2555" s="2"/>
      <c r="BL2555" s="2"/>
      <c r="BN2555" s="2"/>
      <c r="BO2555" s="2"/>
    </row>
    <row r="2556" ht="12.75" customHeight="1">
      <c r="D2556" s="2"/>
      <c r="G2556" s="2"/>
      <c r="I2556" s="2"/>
      <c r="J2556" s="2"/>
      <c r="K2556" s="2"/>
      <c r="L2556" s="2"/>
      <c r="M2556" s="2"/>
      <c r="N2556" s="2"/>
      <c r="O2556" s="2"/>
      <c r="P2556" s="2"/>
      <c r="Q2556" s="2"/>
      <c r="R2556" s="2"/>
      <c r="S2556" s="2"/>
      <c r="T2556" s="2"/>
      <c r="U2556" s="2"/>
      <c r="V2556" s="2"/>
      <c r="W2556" s="2"/>
      <c r="X2556" s="2"/>
      <c r="Y2556" s="2"/>
      <c r="AB2556" s="2"/>
      <c r="AC2556" s="2"/>
      <c r="AD2556" s="2"/>
      <c r="AE2556" s="2"/>
      <c r="AF2556" s="2"/>
      <c r="AG2556" s="2"/>
      <c r="AH2556" s="2"/>
      <c r="AI2556" s="2"/>
      <c r="AJ2556" s="2"/>
      <c r="AK2556" s="2"/>
      <c r="BK2556" s="2"/>
      <c r="BL2556" s="2"/>
      <c r="BN2556" s="2"/>
      <c r="BO2556" s="2"/>
    </row>
    <row r="2557" ht="12.75" customHeight="1">
      <c r="D2557" s="2"/>
      <c r="G2557" s="2"/>
      <c r="I2557" s="2"/>
      <c r="J2557" s="2"/>
      <c r="K2557" s="2"/>
      <c r="L2557" s="2"/>
      <c r="M2557" s="2"/>
      <c r="N2557" s="2"/>
      <c r="O2557" s="2"/>
      <c r="P2557" s="2"/>
      <c r="Q2557" s="2"/>
      <c r="R2557" s="2"/>
      <c r="S2557" s="2"/>
      <c r="T2557" s="2"/>
      <c r="U2557" s="2"/>
      <c r="V2557" s="2"/>
      <c r="W2557" s="2"/>
      <c r="X2557" s="2"/>
      <c r="Y2557" s="2"/>
      <c r="AB2557" s="2"/>
      <c r="AC2557" s="2"/>
      <c r="AD2557" s="2"/>
      <c r="AE2557" s="2"/>
      <c r="AF2557" s="2"/>
      <c r="AG2557" s="2"/>
      <c r="AH2557" s="2"/>
      <c r="AI2557" s="2"/>
      <c r="AJ2557" s="2"/>
      <c r="AK2557" s="2"/>
      <c r="BK2557" s="2"/>
      <c r="BL2557" s="2"/>
      <c r="BN2557" s="2"/>
      <c r="BO2557" s="2"/>
    </row>
    <row r="2558" ht="12.75" customHeight="1">
      <c r="D2558" s="2"/>
      <c r="G2558" s="2"/>
      <c r="I2558" s="2"/>
      <c r="J2558" s="2"/>
      <c r="K2558" s="2"/>
      <c r="L2558" s="2"/>
      <c r="M2558" s="2"/>
      <c r="N2558" s="2"/>
      <c r="O2558" s="2"/>
      <c r="P2558" s="2"/>
      <c r="Q2558" s="2"/>
      <c r="R2558" s="2"/>
      <c r="S2558" s="2"/>
      <c r="T2558" s="2"/>
      <c r="U2558" s="2"/>
      <c r="V2558" s="2"/>
      <c r="W2558" s="2"/>
      <c r="X2558" s="2"/>
      <c r="Y2558" s="2"/>
      <c r="AB2558" s="2"/>
      <c r="AC2558" s="2"/>
      <c r="AD2558" s="2"/>
      <c r="AE2558" s="2"/>
      <c r="AF2558" s="2"/>
      <c r="AG2558" s="2"/>
      <c r="AH2558" s="2"/>
      <c r="AI2558" s="2"/>
      <c r="AJ2558" s="2"/>
      <c r="AK2558" s="2"/>
      <c r="BK2558" s="2"/>
      <c r="BL2558" s="2"/>
      <c r="BN2558" s="2"/>
      <c r="BO2558" s="2"/>
    </row>
    <row r="2559" ht="12.75" customHeight="1">
      <c r="D2559" s="2"/>
      <c r="G2559" s="2"/>
      <c r="I2559" s="2"/>
      <c r="J2559" s="2"/>
      <c r="K2559" s="2"/>
      <c r="L2559" s="2"/>
      <c r="M2559" s="2"/>
      <c r="N2559" s="2"/>
      <c r="O2559" s="2"/>
      <c r="P2559" s="2"/>
      <c r="Q2559" s="2"/>
      <c r="R2559" s="2"/>
      <c r="S2559" s="2"/>
      <c r="T2559" s="2"/>
      <c r="U2559" s="2"/>
      <c r="V2559" s="2"/>
      <c r="W2559" s="2"/>
      <c r="X2559" s="2"/>
      <c r="Y2559" s="2"/>
      <c r="AB2559" s="2"/>
      <c r="AC2559" s="2"/>
      <c r="AD2559" s="2"/>
      <c r="AE2559" s="2"/>
      <c r="AF2559" s="2"/>
      <c r="AG2559" s="2"/>
      <c r="AH2559" s="2"/>
      <c r="AI2559" s="2"/>
      <c r="AJ2559" s="2"/>
      <c r="AK2559" s="2"/>
      <c r="BK2559" s="2"/>
      <c r="BL2559" s="2"/>
      <c r="BN2559" s="2"/>
      <c r="BO2559" s="2"/>
    </row>
    <row r="2560" ht="12.75" customHeight="1">
      <c r="D2560" s="2"/>
      <c r="G2560" s="2"/>
      <c r="I2560" s="2"/>
      <c r="J2560" s="2"/>
      <c r="K2560" s="2"/>
      <c r="L2560" s="2"/>
      <c r="M2560" s="2"/>
      <c r="N2560" s="2"/>
      <c r="O2560" s="2"/>
      <c r="P2560" s="2"/>
      <c r="Q2560" s="2"/>
      <c r="R2560" s="2"/>
      <c r="S2560" s="2"/>
      <c r="T2560" s="2"/>
      <c r="U2560" s="2"/>
      <c r="V2560" s="2"/>
      <c r="W2560" s="2"/>
      <c r="X2560" s="2"/>
      <c r="Y2560" s="2"/>
      <c r="AB2560" s="2"/>
      <c r="AC2560" s="2"/>
      <c r="AD2560" s="2"/>
      <c r="AE2560" s="2"/>
      <c r="AF2560" s="2"/>
      <c r="AG2560" s="2"/>
      <c r="AH2560" s="2"/>
      <c r="AI2560" s="2"/>
      <c r="AJ2560" s="2"/>
      <c r="AK2560" s="2"/>
      <c r="BK2560" s="2"/>
      <c r="BL2560" s="2"/>
      <c r="BN2560" s="2"/>
      <c r="BO2560" s="2"/>
    </row>
    <row r="2561" ht="12.75" customHeight="1">
      <c r="D2561" s="2"/>
      <c r="G2561" s="2"/>
      <c r="I2561" s="2"/>
      <c r="J2561" s="2"/>
      <c r="K2561" s="2"/>
      <c r="L2561" s="2"/>
      <c r="M2561" s="2"/>
      <c r="N2561" s="2"/>
      <c r="O2561" s="2"/>
      <c r="P2561" s="2"/>
      <c r="Q2561" s="2"/>
      <c r="R2561" s="2"/>
      <c r="S2561" s="2"/>
      <c r="T2561" s="2"/>
      <c r="U2561" s="2"/>
      <c r="V2561" s="2"/>
      <c r="W2561" s="2"/>
      <c r="X2561" s="2"/>
      <c r="Y2561" s="2"/>
      <c r="AB2561" s="2"/>
      <c r="AC2561" s="2"/>
      <c r="AD2561" s="2"/>
      <c r="AE2561" s="2"/>
      <c r="AF2561" s="2"/>
      <c r="AG2561" s="2"/>
      <c r="AH2561" s="2"/>
      <c r="AI2561" s="2"/>
      <c r="AJ2561" s="2"/>
      <c r="AK2561" s="2"/>
      <c r="BK2561" s="2"/>
      <c r="BL2561" s="2"/>
      <c r="BN2561" s="2"/>
      <c r="BO2561" s="2"/>
    </row>
    <row r="2562" ht="12.75" customHeight="1">
      <c r="D2562" s="2"/>
      <c r="G2562" s="2"/>
      <c r="I2562" s="2"/>
      <c r="J2562" s="2"/>
      <c r="K2562" s="2"/>
      <c r="L2562" s="2"/>
      <c r="M2562" s="2"/>
      <c r="N2562" s="2"/>
      <c r="O2562" s="2"/>
      <c r="P2562" s="2"/>
      <c r="Q2562" s="2"/>
      <c r="R2562" s="2"/>
      <c r="S2562" s="2"/>
      <c r="T2562" s="2"/>
      <c r="U2562" s="2"/>
      <c r="V2562" s="2"/>
      <c r="W2562" s="2"/>
      <c r="X2562" s="2"/>
      <c r="Y2562" s="2"/>
      <c r="AB2562" s="2"/>
      <c r="AC2562" s="2"/>
      <c r="AD2562" s="2"/>
      <c r="AE2562" s="2"/>
      <c r="AF2562" s="2"/>
      <c r="AG2562" s="2"/>
      <c r="AH2562" s="2"/>
      <c r="AI2562" s="2"/>
      <c r="AJ2562" s="2"/>
      <c r="AK2562" s="2"/>
      <c r="BK2562" s="2"/>
      <c r="BL2562" s="2"/>
      <c r="BN2562" s="2"/>
      <c r="BO2562" s="2"/>
    </row>
    <row r="2563" ht="12.75" customHeight="1">
      <c r="D2563" s="2"/>
      <c r="G2563" s="2"/>
      <c r="I2563" s="2"/>
      <c r="J2563" s="2"/>
      <c r="K2563" s="2"/>
      <c r="L2563" s="2"/>
      <c r="M2563" s="2"/>
      <c r="N2563" s="2"/>
      <c r="O2563" s="2"/>
      <c r="P2563" s="2"/>
      <c r="Q2563" s="2"/>
      <c r="R2563" s="2"/>
      <c r="S2563" s="2"/>
      <c r="T2563" s="2"/>
      <c r="U2563" s="2"/>
      <c r="V2563" s="2"/>
      <c r="W2563" s="2"/>
      <c r="X2563" s="2"/>
      <c r="Y2563" s="2"/>
      <c r="AB2563" s="2"/>
      <c r="AC2563" s="2"/>
      <c r="AD2563" s="2"/>
      <c r="AE2563" s="2"/>
      <c r="AF2563" s="2"/>
      <c r="AG2563" s="2"/>
      <c r="AH2563" s="2"/>
      <c r="AI2563" s="2"/>
      <c r="AJ2563" s="2"/>
      <c r="AK2563" s="2"/>
      <c r="BK2563" s="2"/>
      <c r="BL2563" s="2"/>
      <c r="BN2563" s="2"/>
      <c r="BO2563" s="2"/>
    </row>
    <row r="2564" ht="12.75" customHeight="1">
      <c r="D2564" s="2"/>
      <c r="G2564" s="2"/>
      <c r="I2564" s="2"/>
      <c r="J2564" s="2"/>
      <c r="K2564" s="2"/>
      <c r="L2564" s="2"/>
      <c r="M2564" s="2"/>
      <c r="N2564" s="2"/>
      <c r="O2564" s="2"/>
      <c r="P2564" s="2"/>
      <c r="Q2564" s="2"/>
      <c r="R2564" s="2"/>
      <c r="S2564" s="2"/>
      <c r="T2564" s="2"/>
      <c r="U2564" s="2"/>
      <c r="V2564" s="2"/>
      <c r="W2564" s="2"/>
      <c r="X2564" s="2"/>
      <c r="Y2564" s="2"/>
      <c r="AB2564" s="2"/>
      <c r="AC2564" s="2"/>
      <c r="AD2564" s="2"/>
      <c r="AE2564" s="2"/>
      <c r="AF2564" s="2"/>
      <c r="AG2564" s="2"/>
      <c r="AH2564" s="2"/>
      <c r="AI2564" s="2"/>
      <c r="AJ2564" s="2"/>
      <c r="AK2564" s="2"/>
      <c r="BK2564" s="2"/>
      <c r="BL2564" s="2"/>
      <c r="BN2564" s="2"/>
      <c r="BO2564" s="2"/>
    </row>
    <row r="2565" ht="12.75" customHeight="1">
      <c r="D2565" s="2"/>
      <c r="G2565" s="2"/>
      <c r="I2565" s="2"/>
      <c r="J2565" s="2"/>
      <c r="K2565" s="2"/>
      <c r="L2565" s="2"/>
      <c r="M2565" s="2"/>
      <c r="N2565" s="2"/>
      <c r="O2565" s="2"/>
      <c r="P2565" s="2"/>
      <c r="Q2565" s="2"/>
      <c r="R2565" s="2"/>
      <c r="S2565" s="2"/>
      <c r="T2565" s="2"/>
      <c r="U2565" s="2"/>
      <c r="V2565" s="2"/>
      <c r="W2565" s="2"/>
      <c r="X2565" s="2"/>
      <c r="Y2565" s="2"/>
      <c r="AB2565" s="2"/>
      <c r="AC2565" s="2"/>
      <c r="AD2565" s="2"/>
      <c r="AE2565" s="2"/>
      <c r="AF2565" s="2"/>
      <c r="AG2565" s="2"/>
      <c r="AH2565" s="2"/>
      <c r="AI2565" s="2"/>
      <c r="AJ2565" s="2"/>
      <c r="AK2565" s="2"/>
      <c r="BK2565" s="2"/>
      <c r="BL2565" s="2"/>
      <c r="BN2565" s="2"/>
      <c r="BO2565" s="2"/>
    </row>
    <row r="2566" ht="12.75" customHeight="1">
      <c r="D2566" s="2"/>
      <c r="G2566" s="2"/>
      <c r="I2566" s="2"/>
      <c r="J2566" s="2"/>
      <c r="K2566" s="2"/>
      <c r="L2566" s="2"/>
      <c r="M2566" s="2"/>
      <c r="N2566" s="2"/>
      <c r="O2566" s="2"/>
      <c r="P2566" s="2"/>
      <c r="Q2566" s="2"/>
      <c r="R2566" s="2"/>
      <c r="S2566" s="2"/>
      <c r="T2566" s="2"/>
      <c r="U2566" s="2"/>
      <c r="V2566" s="2"/>
      <c r="W2566" s="2"/>
      <c r="X2566" s="2"/>
      <c r="Y2566" s="2"/>
      <c r="AB2566" s="2"/>
      <c r="AC2566" s="2"/>
      <c r="AD2566" s="2"/>
      <c r="AE2566" s="2"/>
      <c r="AF2566" s="2"/>
      <c r="AG2566" s="2"/>
      <c r="AH2566" s="2"/>
      <c r="AI2566" s="2"/>
      <c r="AJ2566" s="2"/>
      <c r="AK2566" s="2"/>
      <c r="BK2566" s="2"/>
      <c r="BL2566" s="2"/>
      <c r="BN2566" s="2"/>
      <c r="BO2566" s="2"/>
    </row>
    <row r="2567" ht="12.75" customHeight="1">
      <c r="D2567" s="2"/>
      <c r="G2567" s="2"/>
      <c r="I2567" s="2"/>
      <c r="J2567" s="2"/>
      <c r="K2567" s="2"/>
      <c r="L2567" s="2"/>
      <c r="M2567" s="2"/>
      <c r="N2567" s="2"/>
      <c r="O2567" s="2"/>
      <c r="P2567" s="2"/>
      <c r="Q2567" s="2"/>
      <c r="R2567" s="2"/>
      <c r="S2567" s="2"/>
      <c r="T2567" s="2"/>
      <c r="U2567" s="2"/>
      <c r="V2567" s="2"/>
      <c r="W2567" s="2"/>
      <c r="X2567" s="2"/>
      <c r="Y2567" s="2"/>
      <c r="AB2567" s="2"/>
      <c r="AC2567" s="2"/>
      <c r="AD2567" s="2"/>
      <c r="AE2567" s="2"/>
      <c r="AF2567" s="2"/>
      <c r="AG2567" s="2"/>
      <c r="AH2567" s="2"/>
      <c r="AI2567" s="2"/>
      <c r="AJ2567" s="2"/>
      <c r="AK2567" s="2"/>
      <c r="BK2567" s="2"/>
      <c r="BL2567" s="2"/>
      <c r="BN2567" s="2"/>
      <c r="BO2567" s="2"/>
    </row>
    <row r="2568" ht="12.75" customHeight="1">
      <c r="D2568" s="2"/>
      <c r="G2568" s="2"/>
      <c r="I2568" s="2"/>
      <c r="J2568" s="2"/>
      <c r="K2568" s="2"/>
      <c r="L2568" s="2"/>
      <c r="M2568" s="2"/>
      <c r="N2568" s="2"/>
      <c r="O2568" s="2"/>
      <c r="P2568" s="2"/>
      <c r="Q2568" s="2"/>
      <c r="R2568" s="2"/>
      <c r="S2568" s="2"/>
      <c r="T2568" s="2"/>
      <c r="U2568" s="2"/>
      <c r="V2568" s="2"/>
      <c r="W2568" s="2"/>
      <c r="X2568" s="2"/>
      <c r="Y2568" s="2"/>
      <c r="AB2568" s="2"/>
      <c r="AC2568" s="2"/>
      <c r="AD2568" s="2"/>
      <c r="AE2568" s="2"/>
      <c r="AF2568" s="2"/>
      <c r="AG2568" s="2"/>
      <c r="AH2568" s="2"/>
      <c r="AI2568" s="2"/>
      <c r="AJ2568" s="2"/>
      <c r="AK2568" s="2"/>
      <c r="BK2568" s="2"/>
      <c r="BL2568" s="2"/>
      <c r="BN2568" s="2"/>
      <c r="BO2568" s="2"/>
    </row>
    <row r="2569" ht="12.75" customHeight="1">
      <c r="D2569" s="2"/>
      <c r="G2569" s="2"/>
      <c r="I2569" s="2"/>
      <c r="J2569" s="2"/>
      <c r="K2569" s="2"/>
      <c r="L2569" s="2"/>
      <c r="M2569" s="2"/>
      <c r="N2569" s="2"/>
      <c r="O2569" s="2"/>
      <c r="P2569" s="2"/>
      <c r="Q2569" s="2"/>
      <c r="R2569" s="2"/>
      <c r="S2569" s="2"/>
      <c r="T2569" s="2"/>
      <c r="U2569" s="2"/>
      <c r="V2569" s="2"/>
      <c r="W2569" s="2"/>
      <c r="X2569" s="2"/>
      <c r="Y2569" s="2"/>
      <c r="AB2569" s="2"/>
      <c r="AC2569" s="2"/>
      <c r="AD2569" s="2"/>
      <c r="AE2569" s="2"/>
      <c r="AF2569" s="2"/>
      <c r="AG2569" s="2"/>
      <c r="AH2569" s="2"/>
      <c r="AI2569" s="2"/>
      <c r="AJ2569" s="2"/>
      <c r="AK2569" s="2"/>
      <c r="BK2569" s="2"/>
      <c r="BL2569" s="2"/>
      <c r="BN2569" s="2"/>
      <c r="BO2569" s="2"/>
    </row>
    <row r="2570" ht="12.75" customHeight="1">
      <c r="D2570" s="2"/>
      <c r="G2570" s="2"/>
      <c r="I2570" s="2"/>
      <c r="J2570" s="2"/>
      <c r="K2570" s="2"/>
      <c r="L2570" s="2"/>
      <c r="M2570" s="2"/>
      <c r="N2570" s="2"/>
      <c r="O2570" s="2"/>
      <c r="P2570" s="2"/>
      <c r="Q2570" s="2"/>
      <c r="R2570" s="2"/>
      <c r="S2570" s="2"/>
      <c r="T2570" s="2"/>
      <c r="U2570" s="2"/>
      <c r="V2570" s="2"/>
      <c r="W2570" s="2"/>
      <c r="X2570" s="2"/>
      <c r="Y2570" s="2"/>
      <c r="AB2570" s="2"/>
      <c r="AC2570" s="2"/>
      <c r="AD2570" s="2"/>
      <c r="AE2570" s="2"/>
      <c r="AF2570" s="2"/>
      <c r="AG2570" s="2"/>
      <c r="AH2570" s="2"/>
      <c r="AI2570" s="2"/>
      <c r="AJ2570" s="2"/>
      <c r="AK2570" s="2"/>
      <c r="BK2570" s="2"/>
      <c r="BL2570" s="2"/>
      <c r="BN2570" s="2"/>
      <c r="BO2570" s="2"/>
    </row>
    <row r="2571" ht="12.75" customHeight="1">
      <c r="D2571" s="2"/>
      <c r="G2571" s="2"/>
      <c r="I2571" s="2"/>
      <c r="J2571" s="2"/>
      <c r="K2571" s="2"/>
      <c r="L2571" s="2"/>
      <c r="M2571" s="2"/>
      <c r="N2571" s="2"/>
      <c r="O2571" s="2"/>
      <c r="P2571" s="2"/>
      <c r="Q2571" s="2"/>
      <c r="R2571" s="2"/>
      <c r="S2571" s="2"/>
      <c r="T2571" s="2"/>
      <c r="U2571" s="2"/>
      <c r="V2571" s="2"/>
      <c r="W2571" s="2"/>
      <c r="X2571" s="2"/>
      <c r="Y2571" s="2"/>
      <c r="AB2571" s="2"/>
      <c r="AC2571" s="2"/>
      <c r="AD2571" s="2"/>
      <c r="AE2571" s="2"/>
      <c r="AF2571" s="2"/>
      <c r="AG2571" s="2"/>
      <c r="AH2571" s="2"/>
      <c r="AI2571" s="2"/>
      <c r="AJ2571" s="2"/>
      <c r="AK2571" s="2"/>
      <c r="BK2571" s="2"/>
      <c r="BL2571" s="2"/>
      <c r="BN2571" s="2"/>
      <c r="BO2571" s="2"/>
    </row>
    <row r="2572" ht="12.75" customHeight="1">
      <c r="D2572" s="2"/>
      <c r="G2572" s="2"/>
      <c r="I2572" s="2"/>
      <c r="J2572" s="2"/>
      <c r="K2572" s="2"/>
      <c r="L2572" s="2"/>
      <c r="M2572" s="2"/>
      <c r="N2572" s="2"/>
      <c r="O2572" s="2"/>
      <c r="P2572" s="2"/>
      <c r="Q2572" s="2"/>
      <c r="R2572" s="2"/>
      <c r="S2572" s="2"/>
      <c r="T2572" s="2"/>
      <c r="U2572" s="2"/>
      <c r="V2572" s="2"/>
      <c r="W2572" s="2"/>
      <c r="X2572" s="2"/>
      <c r="Y2572" s="2"/>
      <c r="AB2572" s="2"/>
      <c r="AC2572" s="2"/>
      <c r="AD2572" s="2"/>
      <c r="AE2572" s="2"/>
      <c r="AF2572" s="2"/>
      <c r="AG2572" s="2"/>
      <c r="AH2572" s="2"/>
      <c r="AI2572" s="2"/>
      <c r="AJ2572" s="2"/>
      <c r="AK2572" s="2"/>
      <c r="BK2572" s="2"/>
      <c r="BL2572" s="2"/>
      <c r="BN2572" s="2"/>
      <c r="BO2572" s="2"/>
    </row>
    <row r="2573" ht="12.75" customHeight="1">
      <c r="D2573" s="2"/>
      <c r="G2573" s="2"/>
      <c r="I2573" s="2"/>
      <c r="J2573" s="2"/>
      <c r="K2573" s="2"/>
      <c r="L2573" s="2"/>
      <c r="M2573" s="2"/>
      <c r="N2573" s="2"/>
      <c r="O2573" s="2"/>
      <c r="P2573" s="2"/>
      <c r="Q2573" s="2"/>
      <c r="R2573" s="2"/>
      <c r="S2573" s="2"/>
      <c r="T2573" s="2"/>
      <c r="U2573" s="2"/>
      <c r="V2573" s="2"/>
      <c r="W2573" s="2"/>
      <c r="X2573" s="2"/>
      <c r="Y2573" s="2"/>
      <c r="AB2573" s="2"/>
      <c r="AC2573" s="2"/>
      <c r="AD2573" s="2"/>
      <c r="AE2573" s="2"/>
      <c r="AF2573" s="2"/>
      <c r="AG2573" s="2"/>
      <c r="AH2573" s="2"/>
      <c r="AI2573" s="2"/>
      <c r="AJ2573" s="2"/>
      <c r="AK2573" s="2"/>
      <c r="BK2573" s="2"/>
      <c r="BL2573" s="2"/>
      <c r="BN2573" s="2"/>
      <c r="BO2573" s="2"/>
    </row>
    <row r="2574" ht="12.75" customHeight="1">
      <c r="D2574" s="2"/>
      <c r="G2574" s="2"/>
      <c r="I2574" s="2"/>
      <c r="J2574" s="2"/>
      <c r="K2574" s="2"/>
      <c r="L2574" s="2"/>
      <c r="M2574" s="2"/>
      <c r="N2574" s="2"/>
      <c r="O2574" s="2"/>
      <c r="P2574" s="2"/>
      <c r="Q2574" s="2"/>
      <c r="R2574" s="2"/>
      <c r="S2574" s="2"/>
      <c r="T2574" s="2"/>
      <c r="U2574" s="2"/>
      <c r="V2574" s="2"/>
      <c r="W2574" s="2"/>
      <c r="X2574" s="2"/>
      <c r="Y2574" s="2"/>
      <c r="AB2574" s="2"/>
      <c r="AC2574" s="2"/>
      <c r="AD2574" s="2"/>
      <c r="AE2574" s="2"/>
      <c r="AF2574" s="2"/>
      <c r="AG2574" s="2"/>
      <c r="AH2574" s="2"/>
      <c r="AI2574" s="2"/>
      <c r="AJ2574" s="2"/>
      <c r="AK2574" s="2"/>
      <c r="BK2574" s="2"/>
      <c r="BL2574" s="2"/>
      <c r="BN2574" s="2"/>
      <c r="BO2574" s="2"/>
    </row>
    <row r="2575" ht="12.75" customHeight="1">
      <c r="D2575" s="2"/>
      <c r="G2575" s="2"/>
      <c r="I2575" s="2"/>
      <c r="J2575" s="2"/>
      <c r="K2575" s="2"/>
      <c r="L2575" s="2"/>
      <c r="M2575" s="2"/>
      <c r="N2575" s="2"/>
      <c r="O2575" s="2"/>
      <c r="P2575" s="2"/>
      <c r="Q2575" s="2"/>
      <c r="R2575" s="2"/>
      <c r="S2575" s="2"/>
      <c r="T2575" s="2"/>
      <c r="U2575" s="2"/>
      <c r="V2575" s="2"/>
      <c r="W2575" s="2"/>
      <c r="X2575" s="2"/>
      <c r="Y2575" s="2"/>
      <c r="AB2575" s="2"/>
      <c r="AC2575" s="2"/>
      <c r="AD2575" s="2"/>
      <c r="AE2575" s="2"/>
      <c r="AF2575" s="2"/>
      <c r="AG2575" s="2"/>
      <c r="AH2575" s="2"/>
      <c r="AI2575" s="2"/>
      <c r="AJ2575" s="2"/>
      <c r="AK2575" s="2"/>
      <c r="BK2575" s="2"/>
      <c r="BL2575" s="2"/>
      <c r="BN2575" s="2"/>
      <c r="BO2575" s="2"/>
    </row>
    <row r="2576" ht="12.75" customHeight="1">
      <c r="D2576" s="2"/>
      <c r="G2576" s="2"/>
      <c r="I2576" s="2"/>
      <c r="J2576" s="2"/>
      <c r="K2576" s="2"/>
      <c r="L2576" s="2"/>
      <c r="M2576" s="2"/>
      <c r="N2576" s="2"/>
      <c r="O2576" s="2"/>
      <c r="P2576" s="2"/>
      <c r="Q2576" s="2"/>
      <c r="R2576" s="2"/>
      <c r="S2576" s="2"/>
      <c r="T2576" s="2"/>
      <c r="U2576" s="2"/>
      <c r="V2576" s="2"/>
      <c r="W2576" s="2"/>
      <c r="X2576" s="2"/>
      <c r="Y2576" s="2"/>
      <c r="AB2576" s="2"/>
      <c r="AC2576" s="2"/>
      <c r="AD2576" s="2"/>
      <c r="AE2576" s="2"/>
      <c r="AF2576" s="2"/>
      <c r="AG2576" s="2"/>
      <c r="AH2576" s="2"/>
      <c r="AI2576" s="2"/>
      <c r="AJ2576" s="2"/>
      <c r="AK2576" s="2"/>
      <c r="BK2576" s="2"/>
      <c r="BL2576" s="2"/>
      <c r="BN2576" s="2"/>
      <c r="BO2576" s="2"/>
    </row>
    <row r="2577" ht="12.75" customHeight="1">
      <c r="D2577" s="2"/>
      <c r="G2577" s="2"/>
      <c r="I2577" s="2"/>
      <c r="J2577" s="2"/>
      <c r="K2577" s="2"/>
      <c r="L2577" s="2"/>
      <c r="M2577" s="2"/>
      <c r="N2577" s="2"/>
      <c r="O2577" s="2"/>
      <c r="P2577" s="2"/>
      <c r="Q2577" s="2"/>
      <c r="R2577" s="2"/>
      <c r="S2577" s="2"/>
      <c r="T2577" s="2"/>
      <c r="U2577" s="2"/>
      <c r="V2577" s="2"/>
      <c r="W2577" s="2"/>
      <c r="X2577" s="2"/>
      <c r="Y2577" s="2"/>
      <c r="AB2577" s="2"/>
      <c r="AC2577" s="2"/>
      <c r="AD2577" s="2"/>
      <c r="AE2577" s="2"/>
      <c r="AF2577" s="2"/>
      <c r="AG2577" s="2"/>
      <c r="AH2577" s="2"/>
      <c r="AI2577" s="2"/>
      <c r="AJ2577" s="2"/>
      <c r="AK2577" s="2"/>
      <c r="BK2577" s="2"/>
      <c r="BL2577" s="2"/>
      <c r="BN2577" s="2"/>
      <c r="BO2577" s="2"/>
    </row>
    <row r="2578" ht="12.75" customHeight="1">
      <c r="D2578" s="2"/>
      <c r="G2578" s="2"/>
      <c r="I2578" s="2"/>
      <c r="J2578" s="2"/>
      <c r="K2578" s="2"/>
      <c r="L2578" s="2"/>
      <c r="M2578" s="2"/>
      <c r="N2578" s="2"/>
      <c r="O2578" s="2"/>
      <c r="P2578" s="2"/>
      <c r="Q2578" s="2"/>
      <c r="R2578" s="2"/>
      <c r="S2578" s="2"/>
      <c r="T2578" s="2"/>
      <c r="U2578" s="2"/>
      <c r="V2578" s="2"/>
      <c r="W2578" s="2"/>
      <c r="X2578" s="2"/>
      <c r="Y2578" s="2"/>
      <c r="AB2578" s="2"/>
      <c r="AC2578" s="2"/>
      <c r="AD2578" s="2"/>
      <c r="AE2578" s="2"/>
      <c r="AF2578" s="2"/>
      <c r="AG2578" s="2"/>
      <c r="AH2578" s="2"/>
      <c r="AI2578" s="2"/>
      <c r="AJ2578" s="2"/>
      <c r="AK2578" s="2"/>
      <c r="BK2578" s="2"/>
      <c r="BL2578" s="2"/>
      <c r="BN2578" s="2"/>
      <c r="BO2578" s="2"/>
    </row>
    <row r="2579" ht="12.75" customHeight="1">
      <c r="D2579" s="2"/>
      <c r="G2579" s="2"/>
      <c r="I2579" s="2"/>
      <c r="J2579" s="2"/>
      <c r="K2579" s="2"/>
      <c r="L2579" s="2"/>
      <c r="M2579" s="2"/>
      <c r="N2579" s="2"/>
      <c r="O2579" s="2"/>
      <c r="P2579" s="2"/>
      <c r="Q2579" s="2"/>
      <c r="R2579" s="2"/>
      <c r="S2579" s="2"/>
      <c r="T2579" s="2"/>
      <c r="U2579" s="2"/>
      <c r="V2579" s="2"/>
      <c r="W2579" s="2"/>
      <c r="X2579" s="2"/>
      <c r="Y2579" s="2"/>
      <c r="AB2579" s="2"/>
      <c r="AC2579" s="2"/>
      <c r="AD2579" s="2"/>
      <c r="AE2579" s="2"/>
      <c r="AF2579" s="2"/>
      <c r="AG2579" s="2"/>
      <c r="AH2579" s="2"/>
      <c r="AI2579" s="2"/>
      <c r="AJ2579" s="2"/>
      <c r="AK2579" s="2"/>
      <c r="BK2579" s="2"/>
      <c r="BL2579" s="2"/>
      <c r="BN2579" s="2"/>
      <c r="BO2579" s="2"/>
    </row>
    <row r="2580" ht="12.75" customHeight="1">
      <c r="D2580" s="2"/>
      <c r="G2580" s="2"/>
      <c r="I2580" s="2"/>
      <c r="J2580" s="2"/>
      <c r="K2580" s="2"/>
      <c r="L2580" s="2"/>
      <c r="M2580" s="2"/>
      <c r="N2580" s="2"/>
      <c r="O2580" s="2"/>
      <c r="P2580" s="2"/>
      <c r="Q2580" s="2"/>
      <c r="R2580" s="2"/>
      <c r="S2580" s="2"/>
      <c r="T2580" s="2"/>
      <c r="U2580" s="2"/>
      <c r="V2580" s="2"/>
      <c r="W2580" s="2"/>
      <c r="X2580" s="2"/>
      <c r="Y2580" s="2"/>
      <c r="AB2580" s="2"/>
      <c r="AC2580" s="2"/>
      <c r="AD2580" s="2"/>
      <c r="AE2580" s="2"/>
      <c r="AF2580" s="2"/>
      <c r="AG2580" s="2"/>
      <c r="AH2580" s="2"/>
      <c r="AI2580" s="2"/>
      <c r="AJ2580" s="2"/>
      <c r="AK2580" s="2"/>
      <c r="BK2580" s="2"/>
      <c r="BL2580" s="2"/>
      <c r="BN2580" s="2"/>
      <c r="BO2580" s="2"/>
    </row>
    <row r="2581" ht="12.75" customHeight="1">
      <c r="D2581" s="2"/>
      <c r="G2581" s="2"/>
      <c r="I2581" s="2"/>
      <c r="J2581" s="2"/>
      <c r="K2581" s="2"/>
      <c r="L2581" s="2"/>
      <c r="M2581" s="2"/>
      <c r="N2581" s="2"/>
      <c r="O2581" s="2"/>
      <c r="P2581" s="2"/>
      <c r="Q2581" s="2"/>
      <c r="R2581" s="2"/>
      <c r="S2581" s="2"/>
      <c r="T2581" s="2"/>
      <c r="U2581" s="2"/>
      <c r="V2581" s="2"/>
      <c r="W2581" s="2"/>
      <c r="X2581" s="2"/>
      <c r="Y2581" s="2"/>
      <c r="AB2581" s="2"/>
      <c r="AC2581" s="2"/>
      <c r="AD2581" s="2"/>
      <c r="AE2581" s="2"/>
      <c r="AF2581" s="2"/>
      <c r="AG2581" s="2"/>
      <c r="AH2581" s="2"/>
      <c r="AI2581" s="2"/>
      <c r="AJ2581" s="2"/>
      <c r="AK2581" s="2"/>
      <c r="BK2581" s="2"/>
      <c r="BL2581" s="2"/>
      <c r="BN2581" s="2"/>
      <c r="BO2581" s="2"/>
    </row>
    <row r="2582" ht="12.75" customHeight="1">
      <c r="D2582" s="2"/>
      <c r="G2582" s="2"/>
      <c r="I2582" s="2"/>
      <c r="J2582" s="2"/>
      <c r="K2582" s="2"/>
      <c r="L2582" s="2"/>
      <c r="M2582" s="2"/>
      <c r="N2582" s="2"/>
      <c r="O2582" s="2"/>
      <c r="P2582" s="2"/>
      <c r="Q2582" s="2"/>
      <c r="R2582" s="2"/>
      <c r="S2582" s="2"/>
      <c r="T2582" s="2"/>
      <c r="U2582" s="2"/>
      <c r="V2582" s="2"/>
      <c r="W2582" s="2"/>
      <c r="X2582" s="2"/>
      <c r="Y2582" s="2"/>
      <c r="AB2582" s="2"/>
      <c r="AC2582" s="2"/>
      <c r="AD2582" s="2"/>
      <c r="AE2582" s="2"/>
      <c r="AF2582" s="2"/>
      <c r="AG2582" s="2"/>
      <c r="AH2582" s="2"/>
      <c r="AI2582" s="2"/>
      <c r="AJ2582" s="2"/>
      <c r="AK2582" s="2"/>
      <c r="BK2582" s="2"/>
      <c r="BL2582" s="2"/>
      <c r="BN2582" s="2"/>
      <c r="BO2582" s="2"/>
    </row>
    <row r="2583" ht="12.75" customHeight="1">
      <c r="D2583" s="2"/>
      <c r="G2583" s="2"/>
      <c r="I2583" s="2"/>
      <c r="J2583" s="2"/>
      <c r="K2583" s="2"/>
      <c r="L2583" s="2"/>
      <c r="M2583" s="2"/>
      <c r="N2583" s="2"/>
      <c r="O2583" s="2"/>
      <c r="P2583" s="2"/>
      <c r="Q2583" s="2"/>
      <c r="R2583" s="2"/>
      <c r="S2583" s="2"/>
      <c r="T2583" s="2"/>
      <c r="U2583" s="2"/>
      <c r="V2583" s="2"/>
      <c r="W2583" s="2"/>
      <c r="X2583" s="2"/>
      <c r="Y2583" s="2"/>
      <c r="AB2583" s="2"/>
      <c r="AC2583" s="2"/>
      <c r="AD2583" s="2"/>
      <c r="AE2583" s="2"/>
      <c r="AF2583" s="2"/>
      <c r="AG2583" s="2"/>
      <c r="AH2583" s="2"/>
      <c r="AI2583" s="2"/>
      <c r="AJ2583" s="2"/>
      <c r="AK2583" s="2"/>
      <c r="BK2583" s="2"/>
      <c r="BL2583" s="2"/>
      <c r="BN2583" s="2"/>
      <c r="BO2583" s="2"/>
    </row>
    <row r="2584" ht="12.75" customHeight="1">
      <c r="D2584" s="2"/>
      <c r="G2584" s="2"/>
      <c r="I2584" s="2"/>
      <c r="J2584" s="2"/>
      <c r="K2584" s="2"/>
      <c r="L2584" s="2"/>
      <c r="M2584" s="2"/>
      <c r="N2584" s="2"/>
      <c r="O2584" s="2"/>
      <c r="P2584" s="2"/>
      <c r="Q2584" s="2"/>
      <c r="R2584" s="2"/>
      <c r="S2584" s="2"/>
      <c r="T2584" s="2"/>
      <c r="U2584" s="2"/>
      <c r="V2584" s="2"/>
      <c r="W2584" s="2"/>
      <c r="X2584" s="2"/>
      <c r="Y2584" s="2"/>
      <c r="AB2584" s="2"/>
      <c r="AC2584" s="2"/>
      <c r="AD2584" s="2"/>
      <c r="AE2584" s="2"/>
      <c r="AF2584" s="2"/>
      <c r="AG2584" s="2"/>
      <c r="AH2584" s="2"/>
      <c r="AI2584" s="2"/>
      <c r="AJ2584" s="2"/>
      <c r="AK2584" s="2"/>
      <c r="BK2584" s="2"/>
      <c r="BL2584" s="2"/>
      <c r="BN2584" s="2"/>
      <c r="BO2584" s="2"/>
    </row>
    <row r="2585" ht="12.75" customHeight="1">
      <c r="D2585" s="2"/>
      <c r="G2585" s="2"/>
      <c r="I2585" s="2"/>
      <c r="J2585" s="2"/>
      <c r="K2585" s="2"/>
      <c r="L2585" s="2"/>
      <c r="M2585" s="2"/>
      <c r="N2585" s="2"/>
      <c r="O2585" s="2"/>
      <c r="P2585" s="2"/>
      <c r="Q2585" s="2"/>
      <c r="R2585" s="2"/>
      <c r="S2585" s="2"/>
      <c r="T2585" s="2"/>
      <c r="U2585" s="2"/>
      <c r="V2585" s="2"/>
      <c r="W2585" s="2"/>
      <c r="X2585" s="2"/>
      <c r="Y2585" s="2"/>
      <c r="AB2585" s="2"/>
      <c r="AC2585" s="2"/>
      <c r="AD2585" s="2"/>
      <c r="AE2585" s="2"/>
      <c r="AF2585" s="2"/>
      <c r="AG2585" s="2"/>
      <c r="AH2585" s="2"/>
      <c r="AI2585" s="2"/>
      <c r="AJ2585" s="2"/>
      <c r="AK2585" s="2"/>
      <c r="BK2585" s="2"/>
      <c r="BL2585" s="2"/>
      <c r="BN2585" s="2"/>
      <c r="BO2585" s="2"/>
    </row>
    <row r="2586" ht="12.75" customHeight="1">
      <c r="D2586" s="2"/>
      <c r="G2586" s="2"/>
      <c r="I2586" s="2"/>
      <c r="J2586" s="2"/>
      <c r="K2586" s="2"/>
      <c r="L2586" s="2"/>
      <c r="M2586" s="2"/>
      <c r="N2586" s="2"/>
      <c r="O2586" s="2"/>
      <c r="P2586" s="2"/>
      <c r="Q2586" s="2"/>
      <c r="R2586" s="2"/>
      <c r="S2586" s="2"/>
      <c r="T2586" s="2"/>
      <c r="U2586" s="2"/>
      <c r="V2586" s="2"/>
      <c r="W2586" s="2"/>
      <c r="X2586" s="2"/>
      <c r="Y2586" s="2"/>
      <c r="AB2586" s="2"/>
      <c r="AC2586" s="2"/>
      <c r="AD2586" s="2"/>
      <c r="AE2586" s="2"/>
      <c r="AF2586" s="2"/>
      <c r="AG2586" s="2"/>
      <c r="AH2586" s="2"/>
      <c r="AI2586" s="2"/>
      <c r="AJ2586" s="2"/>
      <c r="AK2586" s="2"/>
      <c r="BK2586" s="2"/>
      <c r="BL2586" s="2"/>
      <c r="BN2586" s="2"/>
      <c r="BO2586" s="2"/>
    </row>
    <row r="2587" ht="12.75" customHeight="1">
      <c r="D2587" s="2"/>
      <c r="G2587" s="2"/>
      <c r="I2587" s="2"/>
      <c r="J2587" s="2"/>
      <c r="K2587" s="2"/>
      <c r="L2587" s="2"/>
      <c r="M2587" s="2"/>
      <c r="N2587" s="2"/>
      <c r="O2587" s="2"/>
      <c r="P2587" s="2"/>
      <c r="Q2587" s="2"/>
      <c r="R2587" s="2"/>
      <c r="S2587" s="2"/>
      <c r="T2587" s="2"/>
      <c r="U2587" s="2"/>
      <c r="V2587" s="2"/>
      <c r="W2587" s="2"/>
      <c r="X2587" s="2"/>
      <c r="Y2587" s="2"/>
      <c r="AB2587" s="2"/>
      <c r="AC2587" s="2"/>
      <c r="AD2587" s="2"/>
      <c r="AE2587" s="2"/>
      <c r="AF2587" s="2"/>
      <c r="AG2587" s="2"/>
      <c r="AH2587" s="2"/>
      <c r="AI2587" s="2"/>
      <c r="AJ2587" s="2"/>
      <c r="AK2587" s="2"/>
      <c r="BK2587" s="2"/>
      <c r="BL2587" s="2"/>
      <c r="BN2587" s="2"/>
      <c r="BO2587" s="2"/>
    </row>
    <row r="2588" ht="12.75" customHeight="1">
      <c r="D2588" s="2"/>
      <c r="G2588" s="2"/>
      <c r="I2588" s="2"/>
      <c r="J2588" s="2"/>
      <c r="K2588" s="2"/>
      <c r="L2588" s="2"/>
      <c r="M2588" s="2"/>
      <c r="N2588" s="2"/>
      <c r="O2588" s="2"/>
      <c r="P2588" s="2"/>
      <c r="Q2588" s="2"/>
      <c r="R2588" s="2"/>
      <c r="S2588" s="2"/>
      <c r="T2588" s="2"/>
      <c r="U2588" s="2"/>
      <c r="V2588" s="2"/>
      <c r="W2588" s="2"/>
      <c r="X2588" s="2"/>
      <c r="Y2588" s="2"/>
      <c r="AB2588" s="2"/>
      <c r="AC2588" s="2"/>
      <c r="AD2588" s="2"/>
      <c r="AE2588" s="2"/>
      <c r="AF2588" s="2"/>
      <c r="AG2588" s="2"/>
      <c r="AH2588" s="2"/>
      <c r="AI2588" s="2"/>
      <c r="AJ2588" s="2"/>
      <c r="AK2588" s="2"/>
      <c r="BK2588" s="2"/>
      <c r="BL2588" s="2"/>
      <c r="BN2588" s="2"/>
      <c r="BO2588" s="2"/>
    </row>
    <row r="2589" ht="12.75" customHeight="1">
      <c r="D2589" s="2"/>
      <c r="G2589" s="2"/>
      <c r="I2589" s="2"/>
      <c r="J2589" s="2"/>
      <c r="K2589" s="2"/>
      <c r="L2589" s="2"/>
      <c r="M2589" s="2"/>
      <c r="N2589" s="2"/>
      <c r="O2589" s="2"/>
      <c r="P2589" s="2"/>
      <c r="Q2589" s="2"/>
      <c r="R2589" s="2"/>
      <c r="S2589" s="2"/>
      <c r="T2589" s="2"/>
      <c r="U2589" s="2"/>
      <c r="V2589" s="2"/>
      <c r="W2589" s="2"/>
      <c r="X2589" s="2"/>
      <c r="Y2589" s="2"/>
      <c r="AB2589" s="2"/>
      <c r="AC2589" s="2"/>
      <c r="AD2589" s="2"/>
      <c r="AE2589" s="2"/>
      <c r="AF2589" s="2"/>
      <c r="AG2589" s="2"/>
      <c r="AH2589" s="2"/>
      <c r="AI2589" s="2"/>
      <c r="AJ2589" s="2"/>
      <c r="AK2589" s="2"/>
      <c r="BK2589" s="2"/>
      <c r="BL2589" s="2"/>
      <c r="BN2589" s="2"/>
      <c r="BO2589" s="2"/>
    </row>
    <row r="2590" ht="12.75" customHeight="1">
      <c r="D2590" s="2"/>
      <c r="G2590" s="2"/>
      <c r="I2590" s="2"/>
      <c r="J2590" s="2"/>
      <c r="K2590" s="2"/>
      <c r="L2590" s="2"/>
      <c r="M2590" s="2"/>
      <c r="N2590" s="2"/>
      <c r="O2590" s="2"/>
      <c r="P2590" s="2"/>
      <c r="Q2590" s="2"/>
      <c r="R2590" s="2"/>
      <c r="S2590" s="2"/>
      <c r="T2590" s="2"/>
      <c r="U2590" s="2"/>
      <c r="V2590" s="2"/>
      <c r="W2590" s="2"/>
      <c r="X2590" s="2"/>
      <c r="Y2590" s="2"/>
      <c r="AB2590" s="2"/>
      <c r="AC2590" s="2"/>
      <c r="AD2590" s="2"/>
      <c r="AE2590" s="2"/>
      <c r="AF2590" s="2"/>
      <c r="AG2590" s="2"/>
      <c r="AH2590" s="2"/>
      <c r="AI2590" s="2"/>
      <c r="AJ2590" s="2"/>
      <c r="AK2590" s="2"/>
      <c r="BK2590" s="2"/>
      <c r="BL2590" s="2"/>
      <c r="BN2590" s="2"/>
      <c r="BO2590" s="2"/>
    </row>
    <row r="2591" ht="12.75" customHeight="1">
      <c r="D2591" s="2"/>
      <c r="G2591" s="2"/>
      <c r="I2591" s="2"/>
      <c r="J2591" s="2"/>
      <c r="K2591" s="2"/>
      <c r="L2591" s="2"/>
      <c r="M2591" s="2"/>
      <c r="N2591" s="2"/>
      <c r="O2591" s="2"/>
      <c r="P2591" s="2"/>
      <c r="Q2591" s="2"/>
      <c r="R2591" s="2"/>
      <c r="S2591" s="2"/>
      <c r="T2591" s="2"/>
      <c r="U2591" s="2"/>
      <c r="V2591" s="2"/>
      <c r="W2591" s="2"/>
      <c r="X2591" s="2"/>
      <c r="Y2591" s="2"/>
      <c r="AB2591" s="2"/>
      <c r="AC2591" s="2"/>
      <c r="AD2591" s="2"/>
      <c r="AE2591" s="2"/>
      <c r="AF2591" s="2"/>
      <c r="AG2591" s="2"/>
      <c r="AH2591" s="2"/>
      <c r="AI2591" s="2"/>
      <c r="AJ2591" s="2"/>
      <c r="AK2591" s="2"/>
      <c r="BK2591" s="2"/>
      <c r="BL2591" s="2"/>
      <c r="BN2591" s="2"/>
      <c r="BO2591" s="2"/>
    </row>
    <row r="2592" ht="12.75" customHeight="1">
      <c r="D2592" s="2"/>
      <c r="G2592" s="2"/>
      <c r="I2592" s="2"/>
      <c r="J2592" s="2"/>
      <c r="K2592" s="2"/>
      <c r="L2592" s="2"/>
      <c r="M2592" s="2"/>
      <c r="N2592" s="2"/>
      <c r="O2592" s="2"/>
      <c r="P2592" s="2"/>
      <c r="Q2592" s="2"/>
      <c r="R2592" s="2"/>
      <c r="S2592" s="2"/>
      <c r="T2592" s="2"/>
      <c r="U2592" s="2"/>
      <c r="V2592" s="2"/>
      <c r="W2592" s="2"/>
      <c r="X2592" s="2"/>
      <c r="Y2592" s="2"/>
      <c r="AB2592" s="2"/>
      <c r="AC2592" s="2"/>
      <c r="AD2592" s="2"/>
      <c r="AE2592" s="2"/>
      <c r="AF2592" s="2"/>
      <c r="AG2592" s="2"/>
      <c r="AH2592" s="2"/>
      <c r="AI2592" s="2"/>
      <c r="AJ2592" s="2"/>
      <c r="AK2592" s="2"/>
      <c r="BK2592" s="2"/>
      <c r="BL2592" s="2"/>
      <c r="BN2592" s="2"/>
      <c r="BO2592" s="2"/>
    </row>
    <row r="2593" ht="12.75" customHeight="1">
      <c r="D2593" s="2"/>
      <c r="G2593" s="2"/>
      <c r="I2593" s="2"/>
      <c r="J2593" s="2"/>
      <c r="K2593" s="2"/>
      <c r="L2593" s="2"/>
      <c r="M2593" s="2"/>
      <c r="N2593" s="2"/>
      <c r="O2593" s="2"/>
      <c r="P2593" s="2"/>
      <c r="Q2593" s="2"/>
      <c r="R2593" s="2"/>
      <c r="S2593" s="2"/>
      <c r="T2593" s="2"/>
      <c r="U2593" s="2"/>
      <c r="V2593" s="2"/>
      <c r="W2593" s="2"/>
      <c r="X2593" s="2"/>
      <c r="Y2593" s="2"/>
      <c r="AB2593" s="2"/>
      <c r="AC2593" s="2"/>
      <c r="AD2593" s="2"/>
      <c r="AE2593" s="2"/>
      <c r="AF2593" s="2"/>
      <c r="AG2593" s="2"/>
      <c r="AH2593" s="2"/>
      <c r="AI2593" s="2"/>
      <c r="AJ2593" s="2"/>
      <c r="AK2593" s="2"/>
      <c r="BK2593" s="2"/>
      <c r="BL2593" s="2"/>
      <c r="BN2593" s="2"/>
      <c r="BO2593" s="2"/>
    </row>
    <row r="2594" ht="12.75" customHeight="1">
      <c r="D2594" s="2"/>
      <c r="G2594" s="2"/>
      <c r="I2594" s="2"/>
      <c r="J2594" s="2"/>
      <c r="K2594" s="2"/>
      <c r="L2594" s="2"/>
      <c r="M2594" s="2"/>
      <c r="N2594" s="2"/>
      <c r="O2594" s="2"/>
      <c r="P2594" s="2"/>
      <c r="Q2594" s="2"/>
      <c r="R2594" s="2"/>
      <c r="S2594" s="2"/>
      <c r="T2594" s="2"/>
      <c r="U2594" s="2"/>
      <c r="V2594" s="2"/>
      <c r="W2594" s="2"/>
      <c r="X2594" s="2"/>
      <c r="Y2594" s="2"/>
      <c r="AB2594" s="2"/>
      <c r="AC2594" s="2"/>
      <c r="AD2594" s="2"/>
      <c r="AE2594" s="2"/>
      <c r="AF2594" s="2"/>
      <c r="AG2594" s="2"/>
      <c r="AH2594" s="2"/>
      <c r="AI2594" s="2"/>
      <c r="AJ2594" s="2"/>
      <c r="AK2594" s="2"/>
      <c r="BK2594" s="2"/>
      <c r="BL2594" s="2"/>
      <c r="BN2594" s="2"/>
      <c r="BO2594" s="2"/>
    </row>
    <row r="2595" ht="12.75" customHeight="1">
      <c r="D2595" s="2"/>
      <c r="G2595" s="2"/>
      <c r="I2595" s="2"/>
      <c r="J2595" s="2"/>
      <c r="K2595" s="2"/>
      <c r="L2595" s="2"/>
      <c r="M2595" s="2"/>
      <c r="N2595" s="2"/>
      <c r="O2595" s="2"/>
      <c r="P2595" s="2"/>
      <c r="Q2595" s="2"/>
      <c r="R2595" s="2"/>
      <c r="S2595" s="2"/>
      <c r="T2595" s="2"/>
      <c r="U2595" s="2"/>
      <c r="V2595" s="2"/>
      <c r="W2595" s="2"/>
      <c r="X2595" s="2"/>
      <c r="Y2595" s="2"/>
      <c r="AB2595" s="2"/>
      <c r="AC2595" s="2"/>
      <c r="AD2595" s="2"/>
      <c r="AE2595" s="2"/>
      <c r="AF2595" s="2"/>
      <c r="AG2595" s="2"/>
      <c r="AH2595" s="2"/>
      <c r="AI2595" s="2"/>
      <c r="AJ2595" s="2"/>
      <c r="AK2595" s="2"/>
      <c r="BK2595" s="2"/>
      <c r="BL2595" s="2"/>
      <c r="BN2595" s="2"/>
      <c r="BO2595" s="2"/>
    </row>
    <row r="2596" ht="12.75" customHeight="1">
      <c r="D2596" s="2"/>
      <c r="G2596" s="2"/>
      <c r="I2596" s="2"/>
      <c r="J2596" s="2"/>
      <c r="K2596" s="2"/>
      <c r="L2596" s="2"/>
      <c r="M2596" s="2"/>
      <c r="N2596" s="2"/>
      <c r="O2596" s="2"/>
      <c r="P2596" s="2"/>
      <c r="Q2596" s="2"/>
      <c r="R2596" s="2"/>
      <c r="S2596" s="2"/>
      <c r="T2596" s="2"/>
      <c r="U2596" s="2"/>
      <c r="V2596" s="2"/>
      <c r="W2596" s="2"/>
      <c r="X2596" s="2"/>
      <c r="Y2596" s="2"/>
      <c r="AB2596" s="2"/>
      <c r="AC2596" s="2"/>
      <c r="AD2596" s="2"/>
      <c r="AE2596" s="2"/>
      <c r="AF2596" s="2"/>
      <c r="AG2596" s="2"/>
      <c r="AH2596" s="2"/>
      <c r="AI2596" s="2"/>
      <c r="AJ2596" s="2"/>
      <c r="AK2596" s="2"/>
      <c r="BK2596" s="2"/>
      <c r="BL2596" s="2"/>
      <c r="BN2596" s="2"/>
      <c r="BO2596" s="2"/>
    </row>
    <row r="2597" ht="12.75" customHeight="1">
      <c r="D2597" s="2"/>
      <c r="G2597" s="2"/>
      <c r="I2597" s="2"/>
      <c r="J2597" s="2"/>
      <c r="K2597" s="2"/>
      <c r="L2597" s="2"/>
      <c r="M2597" s="2"/>
      <c r="N2597" s="2"/>
      <c r="O2597" s="2"/>
      <c r="P2597" s="2"/>
      <c r="Q2597" s="2"/>
      <c r="R2597" s="2"/>
      <c r="S2597" s="2"/>
      <c r="T2597" s="2"/>
      <c r="U2597" s="2"/>
      <c r="V2597" s="2"/>
      <c r="W2597" s="2"/>
      <c r="X2597" s="2"/>
      <c r="Y2597" s="2"/>
      <c r="AB2597" s="2"/>
      <c r="AC2597" s="2"/>
      <c r="AD2597" s="2"/>
      <c r="AE2597" s="2"/>
      <c r="AF2597" s="2"/>
      <c r="AG2597" s="2"/>
      <c r="AH2597" s="2"/>
      <c r="AI2597" s="2"/>
      <c r="AJ2597" s="2"/>
      <c r="AK2597" s="2"/>
      <c r="BK2597" s="2"/>
      <c r="BL2597" s="2"/>
      <c r="BN2597" s="2"/>
      <c r="BO2597" s="2"/>
    </row>
    <row r="2598" ht="12.75" customHeight="1">
      <c r="D2598" s="2"/>
      <c r="G2598" s="2"/>
      <c r="I2598" s="2"/>
      <c r="J2598" s="2"/>
      <c r="K2598" s="2"/>
      <c r="L2598" s="2"/>
      <c r="M2598" s="2"/>
      <c r="N2598" s="2"/>
      <c r="O2598" s="2"/>
      <c r="P2598" s="2"/>
      <c r="Q2598" s="2"/>
      <c r="R2598" s="2"/>
      <c r="S2598" s="2"/>
      <c r="T2598" s="2"/>
      <c r="U2598" s="2"/>
      <c r="V2598" s="2"/>
      <c r="W2598" s="2"/>
      <c r="X2598" s="2"/>
      <c r="Y2598" s="2"/>
      <c r="AB2598" s="2"/>
      <c r="AC2598" s="2"/>
      <c r="AD2598" s="2"/>
      <c r="AE2598" s="2"/>
      <c r="AF2598" s="2"/>
      <c r="AG2598" s="2"/>
      <c r="AH2598" s="2"/>
      <c r="AI2598" s="2"/>
      <c r="AJ2598" s="2"/>
      <c r="AK2598" s="2"/>
      <c r="BK2598" s="2"/>
      <c r="BL2598" s="2"/>
      <c r="BN2598" s="2"/>
      <c r="BO2598" s="2"/>
    </row>
    <row r="2599" ht="12.75" customHeight="1">
      <c r="D2599" s="2"/>
      <c r="G2599" s="2"/>
      <c r="I2599" s="2"/>
      <c r="J2599" s="2"/>
      <c r="K2599" s="2"/>
      <c r="L2599" s="2"/>
      <c r="M2599" s="2"/>
      <c r="N2599" s="2"/>
      <c r="O2599" s="2"/>
      <c r="P2599" s="2"/>
      <c r="Q2599" s="2"/>
      <c r="R2599" s="2"/>
      <c r="S2599" s="2"/>
      <c r="T2599" s="2"/>
      <c r="U2599" s="2"/>
      <c r="V2599" s="2"/>
      <c r="W2599" s="2"/>
      <c r="X2599" s="2"/>
      <c r="Y2599" s="2"/>
      <c r="AB2599" s="2"/>
      <c r="AC2599" s="2"/>
      <c r="AD2599" s="2"/>
      <c r="AE2599" s="2"/>
      <c r="AF2599" s="2"/>
      <c r="AG2599" s="2"/>
      <c r="AH2599" s="2"/>
      <c r="AI2599" s="2"/>
      <c r="AJ2599" s="2"/>
      <c r="AK2599" s="2"/>
      <c r="BK2599" s="2"/>
      <c r="BL2599" s="2"/>
      <c r="BN2599" s="2"/>
      <c r="BO2599" s="2"/>
    </row>
    <row r="2600" ht="12.75" customHeight="1">
      <c r="D2600" s="2"/>
      <c r="G2600" s="2"/>
      <c r="I2600" s="2"/>
      <c r="J2600" s="2"/>
      <c r="K2600" s="2"/>
      <c r="L2600" s="2"/>
      <c r="M2600" s="2"/>
      <c r="N2600" s="2"/>
      <c r="O2600" s="2"/>
      <c r="P2600" s="2"/>
      <c r="Q2600" s="2"/>
      <c r="R2600" s="2"/>
      <c r="S2600" s="2"/>
      <c r="T2600" s="2"/>
      <c r="U2600" s="2"/>
      <c r="V2600" s="2"/>
      <c r="W2600" s="2"/>
      <c r="X2600" s="2"/>
      <c r="Y2600" s="2"/>
      <c r="AB2600" s="2"/>
      <c r="AC2600" s="2"/>
      <c r="AD2600" s="2"/>
      <c r="AE2600" s="2"/>
      <c r="AF2600" s="2"/>
      <c r="AG2600" s="2"/>
      <c r="AH2600" s="2"/>
      <c r="AI2600" s="2"/>
      <c r="AJ2600" s="2"/>
      <c r="AK2600" s="2"/>
      <c r="BK2600" s="2"/>
      <c r="BL2600" s="2"/>
      <c r="BN2600" s="2"/>
      <c r="BO2600" s="2"/>
    </row>
    <row r="2601" ht="12.75" customHeight="1">
      <c r="D2601" s="2"/>
      <c r="G2601" s="2"/>
      <c r="I2601" s="2"/>
      <c r="J2601" s="2"/>
      <c r="K2601" s="2"/>
      <c r="L2601" s="2"/>
      <c r="M2601" s="2"/>
      <c r="N2601" s="2"/>
      <c r="O2601" s="2"/>
      <c r="P2601" s="2"/>
      <c r="Q2601" s="2"/>
      <c r="R2601" s="2"/>
      <c r="S2601" s="2"/>
      <c r="T2601" s="2"/>
      <c r="U2601" s="2"/>
      <c r="V2601" s="2"/>
      <c r="W2601" s="2"/>
      <c r="X2601" s="2"/>
      <c r="Y2601" s="2"/>
      <c r="AB2601" s="2"/>
      <c r="AC2601" s="2"/>
      <c r="AD2601" s="2"/>
      <c r="AE2601" s="2"/>
      <c r="AF2601" s="2"/>
      <c r="AG2601" s="2"/>
      <c r="AH2601" s="2"/>
      <c r="AI2601" s="2"/>
      <c r="AJ2601" s="2"/>
      <c r="AK2601" s="2"/>
      <c r="BK2601" s="2"/>
      <c r="BL2601" s="2"/>
      <c r="BN2601" s="2"/>
      <c r="BO2601" s="2"/>
    </row>
    <row r="2602" ht="12.75" customHeight="1">
      <c r="D2602" s="2"/>
      <c r="G2602" s="2"/>
      <c r="I2602" s="2"/>
      <c r="J2602" s="2"/>
      <c r="K2602" s="2"/>
      <c r="L2602" s="2"/>
      <c r="M2602" s="2"/>
      <c r="N2602" s="2"/>
      <c r="O2602" s="2"/>
      <c r="P2602" s="2"/>
      <c r="Q2602" s="2"/>
      <c r="R2602" s="2"/>
      <c r="S2602" s="2"/>
      <c r="T2602" s="2"/>
      <c r="U2602" s="2"/>
      <c r="V2602" s="2"/>
      <c r="W2602" s="2"/>
      <c r="X2602" s="2"/>
      <c r="Y2602" s="2"/>
      <c r="AB2602" s="2"/>
      <c r="AC2602" s="2"/>
      <c r="AD2602" s="2"/>
      <c r="AE2602" s="2"/>
      <c r="AF2602" s="2"/>
      <c r="AG2602" s="2"/>
      <c r="AH2602" s="2"/>
      <c r="AI2602" s="2"/>
      <c r="AJ2602" s="2"/>
      <c r="AK2602" s="2"/>
      <c r="BK2602" s="2"/>
      <c r="BL2602" s="2"/>
      <c r="BN2602" s="2"/>
      <c r="BO2602" s="2"/>
    </row>
    <row r="2603" ht="12.75" customHeight="1">
      <c r="D2603" s="2"/>
      <c r="G2603" s="2"/>
      <c r="I2603" s="2"/>
      <c r="J2603" s="2"/>
      <c r="K2603" s="2"/>
      <c r="L2603" s="2"/>
      <c r="M2603" s="2"/>
      <c r="N2603" s="2"/>
      <c r="O2603" s="2"/>
      <c r="P2603" s="2"/>
      <c r="Q2603" s="2"/>
      <c r="R2603" s="2"/>
      <c r="S2603" s="2"/>
      <c r="T2603" s="2"/>
      <c r="U2603" s="2"/>
      <c r="V2603" s="2"/>
      <c r="W2603" s="2"/>
      <c r="X2603" s="2"/>
      <c r="Y2603" s="2"/>
      <c r="AB2603" s="2"/>
      <c r="AC2603" s="2"/>
      <c r="AD2603" s="2"/>
      <c r="AE2603" s="2"/>
      <c r="AF2603" s="2"/>
      <c r="AG2603" s="2"/>
      <c r="AH2603" s="2"/>
      <c r="AI2603" s="2"/>
      <c r="AJ2603" s="2"/>
      <c r="AK2603" s="2"/>
      <c r="BK2603" s="2"/>
      <c r="BL2603" s="2"/>
      <c r="BN2603" s="2"/>
      <c r="BO2603" s="2"/>
    </row>
    <row r="2604" ht="12.75" customHeight="1">
      <c r="D2604" s="2"/>
      <c r="G2604" s="2"/>
      <c r="I2604" s="2"/>
      <c r="J2604" s="2"/>
      <c r="K2604" s="2"/>
      <c r="L2604" s="2"/>
      <c r="M2604" s="2"/>
      <c r="N2604" s="2"/>
      <c r="O2604" s="2"/>
      <c r="P2604" s="2"/>
      <c r="Q2604" s="2"/>
      <c r="R2604" s="2"/>
      <c r="S2604" s="2"/>
      <c r="T2604" s="2"/>
      <c r="U2604" s="2"/>
      <c r="V2604" s="2"/>
      <c r="W2604" s="2"/>
      <c r="X2604" s="2"/>
      <c r="Y2604" s="2"/>
      <c r="AB2604" s="2"/>
      <c r="AC2604" s="2"/>
      <c r="AD2604" s="2"/>
      <c r="AE2604" s="2"/>
      <c r="AF2604" s="2"/>
      <c r="AG2604" s="2"/>
      <c r="AH2604" s="2"/>
      <c r="AI2604" s="2"/>
      <c r="AJ2604" s="2"/>
      <c r="AK2604" s="2"/>
      <c r="BK2604" s="2"/>
      <c r="BL2604" s="2"/>
      <c r="BN2604" s="2"/>
      <c r="BO2604" s="2"/>
    </row>
    <row r="2605" ht="12.75" customHeight="1">
      <c r="D2605" s="2"/>
      <c r="G2605" s="2"/>
      <c r="I2605" s="2"/>
      <c r="J2605" s="2"/>
      <c r="K2605" s="2"/>
      <c r="L2605" s="2"/>
      <c r="M2605" s="2"/>
      <c r="N2605" s="2"/>
      <c r="O2605" s="2"/>
      <c r="P2605" s="2"/>
      <c r="Q2605" s="2"/>
      <c r="R2605" s="2"/>
      <c r="S2605" s="2"/>
      <c r="T2605" s="2"/>
      <c r="U2605" s="2"/>
      <c r="V2605" s="2"/>
      <c r="W2605" s="2"/>
      <c r="X2605" s="2"/>
      <c r="Y2605" s="2"/>
      <c r="AB2605" s="2"/>
      <c r="AC2605" s="2"/>
      <c r="AD2605" s="2"/>
      <c r="AE2605" s="2"/>
      <c r="AF2605" s="2"/>
      <c r="AG2605" s="2"/>
      <c r="AH2605" s="2"/>
      <c r="AI2605" s="2"/>
      <c r="AJ2605" s="2"/>
      <c r="AK2605" s="2"/>
      <c r="BK2605" s="2"/>
      <c r="BL2605" s="2"/>
      <c r="BN2605" s="2"/>
      <c r="BO2605" s="2"/>
    </row>
    <row r="2606" ht="12.75" customHeight="1">
      <c r="D2606" s="2"/>
      <c r="G2606" s="2"/>
      <c r="I2606" s="2"/>
      <c r="J2606" s="2"/>
      <c r="K2606" s="2"/>
      <c r="L2606" s="2"/>
      <c r="M2606" s="2"/>
      <c r="N2606" s="2"/>
      <c r="O2606" s="2"/>
      <c r="P2606" s="2"/>
      <c r="Q2606" s="2"/>
      <c r="R2606" s="2"/>
      <c r="S2606" s="2"/>
      <c r="T2606" s="2"/>
      <c r="U2606" s="2"/>
      <c r="V2606" s="2"/>
      <c r="W2606" s="2"/>
      <c r="X2606" s="2"/>
      <c r="Y2606" s="2"/>
      <c r="AB2606" s="2"/>
      <c r="AC2606" s="2"/>
      <c r="AD2606" s="2"/>
      <c r="AE2606" s="2"/>
      <c r="AF2606" s="2"/>
      <c r="AG2606" s="2"/>
      <c r="AH2606" s="2"/>
      <c r="AI2606" s="2"/>
      <c r="AJ2606" s="2"/>
      <c r="AK2606" s="2"/>
      <c r="BK2606" s="2"/>
      <c r="BL2606" s="2"/>
      <c r="BN2606" s="2"/>
      <c r="BO2606" s="2"/>
    </row>
    <row r="2607" ht="12.75" customHeight="1">
      <c r="D2607" s="2"/>
      <c r="G2607" s="2"/>
      <c r="I2607" s="2"/>
      <c r="J2607" s="2"/>
      <c r="K2607" s="2"/>
      <c r="L2607" s="2"/>
      <c r="M2607" s="2"/>
      <c r="N2607" s="2"/>
      <c r="O2607" s="2"/>
      <c r="P2607" s="2"/>
      <c r="Q2607" s="2"/>
      <c r="R2607" s="2"/>
      <c r="S2607" s="2"/>
      <c r="T2607" s="2"/>
      <c r="U2607" s="2"/>
      <c r="V2607" s="2"/>
      <c r="W2607" s="2"/>
      <c r="X2607" s="2"/>
      <c r="Y2607" s="2"/>
      <c r="AB2607" s="2"/>
      <c r="AC2607" s="2"/>
      <c r="AD2607" s="2"/>
      <c r="AE2607" s="2"/>
      <c r="AF2607" s="2"/>
      <c r="AG2607" s="2"/>
      <c r="AH2607" s="2"/>
      <c r="AI2607" s="2"/>
      <c r="AJ2607" s="2"/>
      <c r="AK2607" s="2"/>
      <c r="BK2607" s="2"/>
      <c r="BL2607" s="2"/>
      <c r="BN2607" s="2"/>
      <c r="BO2607" s="2"/>
    </row>
    <row r="2608" ht="12.75" customHeight="1">
      <c r="D2608" s="2"/>
      <c r="G2608" s="2"/>
      <c r="I2608" s="2"/>
      <c r="J2608" s="2"/>
      <c r="K2608" s="2"/>
      <c r="L2608" s="2"/>
      <c r="M2608" s="2"/>
      <c r="N2608" s="2"/>
      <c r="O2608" s="2"/>
      <c r="P2608" s="2"/>
      <c r="Q2608" s="2"/>
      <c r="R2608" s="2"/>
      <c r="S2608" s="2"/>
      <c r="T2608" s="2"/>
      <c r="U2608" s="2"/>
      <c r="V2608" s="2"/>
      <c r="W2608" s="2"/>
      <c r="X2608" s="2"/>
      <c r="Y2608" s="2"/>
      <c r="AB2608" s="2"/>
      <c r="AC2608" s="2"/>
      <c r="AD2608" s="2"/>
      <c r="AE2608" s="2"/>
      <c r="AF2608" s="2"/>
      <c r="AG2608" s="2"/>
      <c r="AH2608" s="2"/>
      <c r="AI2608" s="2"/>
      <c r="AJ2608" s="2"/>
      <c r="AK2608" s="2"/>
      <c r="BK2608" s="2"/>
      <c r="BL2608" s="2"/>
      <c r="BN2608" s="2"/>
      <c r="BO2608" s="2"/>
    </row>
    <row r="2609" ht="12.75" customHeight="1">
      <c r="D2609" s="2"/>
      <c r="G2609" s="2"/>
      <c r="I2609" s="2"/>
      <c r="J2609" s="2"/>
      <c r="K2609" s="2"/>
      <c r="L2609" s="2"/>
      <c r="M2609" s="2"/>
      <c r="N2609" s="2"/>
      <c r="O2609" s="2"/>
      <c r="P2609" s="2"/>
      <c r="Q2609" s="2"/>
      <c r="R2609" s="2"/>
      <c r="S2609" s="2"/>
      <c r="T2609" s="2"/>
      <c r="U2609" s="2"/>
      <c r="V2609" s="2"/>
      <c r="W2609" s="2"/>
      <c r="X2609" s="2"/>
      <c r="Y2609" s="2"/>
      <c r="AB2609" s="2"/>
      <c r="AC2609" s="2"/>
      <c r="AD2609" s="2"/>
      <c r="AE2609" s="2"/>
      <c r="AF2609" s="2"/>
      <c r="AG2609" s="2"/>
      <c r="AH2609" s="2"/>
      <c r="AI2609" s="2"/>
      <c r="AJ2609" s="2"/>
      <c r="AK2609" s="2"/>
      <c r="BK2609" s="2"/>
      <c r="BL2609" s="2"/>
      <c r="BN2609" s="2"/>
      <c r="BO2609" s="2"/>
    </row>
    <row r="2610" ht="12.75" customHeight="1">
      <c r="D2610" s="2"/>
      <c r="G2610" s="2"/>
      <c r="I2610" s="2"/>
      <c r="J2610" s="2"/>
      <c r="K2610" s="2"/>
      <c r="L2610" s="2"/>
      <c r="M2610" s="2"/>
      <c r="N2610" s="2"/>
      <c r="O2610" s="2"/>
      <c r="P2610" s="2"/>
      <c r="Q2610" s="2"/>
      <c r="R2610" s="2"/>
      <c r="S2610" s="2"/>
      <c r="T2610" s="2"/>
      <c r="U2610" s="2"/>
      <c r="V2610" s="2"/>
      <c r="W2610" s="2"/>
      <c r="X2610" s="2"/>
      <c r="Y2610" s="2"/>
      <c r="AB2610" s="2"/>
      <c r="AC2610" s="2"/>
      <c r="AD2610" s="2"/>
      <c r="AE2610" s="2"/>
      <c r="AF2610" s="2"/>
      <c r="AG2610" s="2"/>
      <c r="AH2610" s="2"/>
      <c r="AI2610" s="2"/>
      <c r="AJ2610" s="2"/>
      <c r="AK2610" s="2"/>
      <c r="BK2610" s="2"/>
      <c r="BL2610" s="2"/>
      <c r="BN2610" s="2"/>
      <c r="BO2610" s="2"/>
    </row>
    <row r="2611" ht="12.75" customHeight="1">
      <c r="D2611" s="2"/>
      <c r="G2611" s="2"/>
      <c r="I2611" s="2"/>
      <c r="J2611" s="2"/>
      <c r="K2611" s="2"/>
      <c r="L2611" s="2"/>
      <c r="M2611" s="2"/>
      <c r="N2611" s="2"/>
      <c r="O2611" s="2"/>
      <c r="P2611" s="2"/>
      <c r="Q2611" s="2"/>
      <c r="R2611" s="2"/>
      <c r="S2611" s="2"/>
      <c r="T2611" s="2"/>
      <c r="U2611" s="2"/>
      <c r="V2611" s="2"/>
      <c r="W2611" s="2"/>
      <c r="X2611" s="2"/>
      <c r="Y2611" s="2"/>
      <c r="AB2611" s="2"/>
      <c r="AC2611" s="2"/>
      <c r="AD2611" s="2"/>
      <c r="AE2611" s="2"/>
      <c r="AF2611" s="2"/>
      <c r="AG2611" s="2"/>
      <c r="AH2611" s="2"/>
      <c r="AI2611" s="2"/>
      <c r="AJ2611" s="2"/>
      <c r="AK2611" s="2"/>
      <c r="BK2611" s="2"/>
      <c r="BL2611" s="2"/>
      <c r="BN2611" s="2"/>
      <c r="BO2611" s="2"/>
    </row>
    <row r="2612" ht="12.75" customHeight="1">
      <c r="D2612" s="2"/>
      <c r="G2612" s="2"/>
      <c r="I2612" s="2"/>
      <c r="J2612" s="2"/>
      <c r="K2612" s="2"/>
      <c r="L2612" s="2"/>
      <c r="M2612" s="2"/>
      <c r="N2612" s="2"/>
      <c r="O2612" s="2"/>
      <c r="P2612" s="2"/>
      <c r="Q2612" s="2"/>
      <c r="R2612" s="2"/>
      <c r="S2612" s="2"/>
      <c r="T2612" s="2"/>
      <c r="U2612" s="2"/>
      <c r="V2612" s="2"/>
      <c r="W2612" s="2"/>
      <c r="X2612" s="2"/>
      <c r="Y2612" s="2"/>
      <c r="AB2612" s="2"/>
      <c r="AC2612" s="2"/>
      <c r="AD2612" s="2"/>
      <c r="AE2612" s="2"/>
      <c r="AF2612" s="2"/>
      <c r="AG2612" s="2"/>
      <c r="AH2612" s="2"/>
      <c r="AI2612" s="2"/>
      <c r="AJ2612" s="2"/>
      <c r="AK2612" s="2"/>
      <c r="BK2612" s="2"/>
      <c r="BL2612" s="2"/>
      <c r="BN2612" s="2"/>
      <c r="BO2612" s="2"/>
    </row>
    <row r="2613" ht="12.75" customHeight="1">
      <c r="D2613" s="2"/>
      <c r="G2613" s="2"/>
      <c r="I2613" s="2"/>
      <c r="J2613" s="2"/>
      <c r="K2613" s="2"/>
      <c r="L2613" s="2"/>
      <c r="M2613" s="2"/>
      <c r="N2613" s="2"/>
      <c r="O2613" s="2"/>
      <c r="P2613" s="2"/>
      <c r="Q2613" s="2"/>
      <c r="R2613" s="2"/>
      <c r="S2613" s="2"/>
      <c r="T2613" s="2"/>
      <c r="U2613" s="2"/>
      <c r="V2613" s="2"/>
      <c r="W2613" s="2"/>
      <c r="X2613" s="2"/>
      <c r="Y2613" s="2"/>
      <c r="AB2613" s="2"/>
      <c r="AC2613" s="2"/>
      <c r="AD2613" s="2"/>
      <c r="AE2613" s="2"/>
      <c r="AF2613" s="2"/>
      <c r="AG2613" s="2"/>
      <c r="AH2613" s="2"/>
      <c r="AI2613" s="2"/>
      <c r="AJ2613" s="2"/>
      <c r="AK2613" s="2"/>
      <c r="BK2613" s="2"/>
      <c r="BL2613" s="2"/>
      <c r="BN2613" s="2"/>
      <c r="BO2613" s="2"/>
    </row>
    <row r="2614" ht="12.75" customHeight="1">
      <c r="D2614" s="2"/>
      <c r="G2614" s="2"/>
      <c r="I2614" s="2"/>
      <c r="J2614" s="2"/>
      <c r="K2614" s="2"/>
      <c r="L2614" s="2"/>
      <c r="M2614" s="2"/>
      <c r="N2614" s="2"/>
      <c r="O2614" s="2"/>
      <c r="P2614" s="2"/>
      <c r="Q2614" s="2"/>
      <c r="R2614" s="2"/>
      <c r="S2614" s="2"/>
      <c r="T2614" s="2"/>
      <c r="U2614" s="2"/>
      <c r="V2614" s="2"/>
      <c r="W2614" s="2"/>
      <c r="X2614" s="2"/>
      <c r="Y2614" s="2"/>
      <c r="AB2614" s="2"/>
      <c r="AC2614" s="2"/>
      <c r="AD2614" s="2"/>
      <c r="AE2614" s="2"/>
      <c r="AF2614" s="2"/>
      <c r="AG2614" s="2"/>
      <c r="AH2614" s="2"/>
      <c r="AI2614" s="2"/>
      <c r="AJ2614" s="2"/>
      <c r="AK2614" s="2"/>
      <c r="BK2614" s="2"/>
      <c r="BL2614" s="2"/>
      <c r="BN2614" s="2"/>
      <c r="BO2614" s="2"/>
    </row>
    <row r="2615" ht="12.75" customHeight="1">
      <c r="D2615" s="2"/>
      <c r="G2615" s="2"/>
      <c r="I2615" s="2"/>
      <c r="J2615" s="2"/>
      <c r="K2615" s="2"/>
      <c r="L2615" s="2"/>
      <c r="M2615" s="2"/>
      <c r="N2615" s="2"/>
      <c r="O2615" s="2"/>
      <c r="P2615" s="2"/>
      <c r="Q2615" s="2"/>
      <c r="R2615" s="2"/>
      <c r="S2615" s="2"/>
      <c r="T2615" s="2"/>
      <c r="U2615" s="2"/>
      <c r="V2615" s="2"/>
      <c r="W2615" s="2"/>
      <c r="X2615" s="2"/>
      <c r="Y2615" s="2"/>
      <c r="AB2615" s="2"/>
      <c r="AC2615" s="2"/>
      <c r="AD2615" s="2"/>
      <c r="AE2615" s="2"/>
      <c r="AF2615" s="2"/>
      <c r="AG2615" s="2"/>
      <c r="AH2615" s="2"/>
      <c r="AI2615" s="2"/>
      <c r="AJ2615" s="2"/>
      <c r="AK2615" s="2"/>
      <c r="BK2615" s="2"/>
      <c r="BL2615" s="2"/>
      <c r="BN2615" s="2"/>
      <c r="BO2615" s="2"/>
    </row>
    <row r="2616" ht="12.75" customHeight="1">
      <c r="D2616" s="2"/>
      <c r="G2616" s="2"/>
      <c r="I2616" s="2"/>
      <c r="J2616" s="2"/>
      <c r="K2616" s="2"/>
      <c r="L2616" s="2"/>
      <c r="M2616" s="2"/>
      <c r="N2616" s="2"/>
      <c r="O2616" s="2"/>
      <c r="P2616" s="2"/>
      <c r="Q2616" s="2"/>
      <c r="R2616" s="2"/>
      <c r="S2616" s="2"/>
      <c r="T2616" s="2"/>
      <c r="U2616" s="2"/>
      <c r="V2616" s="2"/>
      <c r="W2616" s="2"/>
      <c r="X2616" s="2"/>
      <c r="Y2616" s="2"/>
      <c r="AB2616" s="2"/>
      <c r="AC2616" s="2"/>
      <c r="AD2616" s="2"/>
      <c r="AE2616" s="2"/>
      <c r="AF2616" s="2"/>
      <c r="AG2616" s="2"/>
      <c r="AH2616" s="2"/>
      <c r="AI2616" s="2"/>
      <c r="AJ2616" s="2"/>
      <c r="AK2616" s="2"/>
      <c r="BK2616" s="2"/>
      <c r="BL2616" s="2"/>
      <c r="BN2616" s="2"/>
      <c r="BO2616" s="2"/>
    </row>
    <row r="2617" ht="12.75" customHeight="1">
      <c r="D2617" s="2"/>
      <c r="G2617" s="2"/>
      <c r="I2617" s="2"/>
      <c r="J2617" s="2"/>
      <c r="K2617" s="2"/>
      <c r="L2617" s="2"/>
      <c r="M2617" s="2"/>
      <c r="N2617" s="2"/>
      <c r="O2617" s="2"/>
      <c r="P2617" s="2"/>
      <c r="Q2617" s="2"/>
      <c r="R2617" s="2"/>
      <c r="S2617" s="2"/>
      <c r="T2617" s="2"/>
      <c r="U2617" s="2"/>
      <c r="V2617" s="2"/>
      <c r="W2617" s="2"/>
      <c r="X2617" s="2"/>
      <c r="Y2617" s="2"/>
      <c r="AB2617" s="2"/>
      <c r="AC2617" s="2"/>
      <c r="AD2617" s="2"/>
      <c r="AE2617" s="2"/>
      <c r="AF2617" s="2"/>
      <c r="AG2617" s="2"/>
      <c r="AH2617" s="2"/>
      <c r="AI2617" s="2"/>
      <c r="AJ2617" s="2"/>
      <c r="AK2617" s="2"/>
      <c r="BK2617" s="2"/>
      <c r="BL2617" s="2"/>
      <c r="BN2617" s="2"/>
      <c r="BO2617" s="2"/>
    </row>
    <row r="2618" ht="12.75" customHeight="1">
      <c r="D2618" s="2"/>
      <c r="G2618" s="2"/>
      <c r="I2618" s="2"/>
      <c r="J2618" s="2"/>
      <c r="K2618" s="2"/>
      <c r="L2618" s="2"/>
      <c r="M2618" s="2"/>
      <c r="N2618" s="2"/>
      <c r="O2618" s="2"/>
      <c r="P2618" s="2"/>
      <c r="Q2618" s="2"/>
      <c r="R2618" s="2"/>
      <c r="S2618" s="2"/>
      <c r="T2618" s="2"/>
      <c r="U2618" s="2"/>
      <c r="V2618" s="2"/>
      <c r="W2618" s="2"/>
      <c r="X2618" s="2"/>
      <c r="Y2618" s="2"/>
      <c r="AB2618" s="2"/>
      <c r="AC2618" s="2"/>
      <c r="AD2618" s="2"/>
      <c r="AE2618" s="2"/>
      <c r="AF2618" s="2"/>
      <c r="AG2618" s="2"/>
      <c r="AH2618" s="2"/>
      <c r="AI2618" s="2"/>
      <c r="AJ2618" s="2"/>
      <c r="AK2618" s="2"/>
      <c r="BK2618" s="2"/>
      <c r="BL2618" s="2"/>
      <c r="BN2618" s="2"/>
      <c r="BO2618" s="2"/>
    </row>
    <row r="2619" ht="12.75" customHeight="1">
      <c r="D2619" s="2"/>
      <c r="G2619" s="2"/>
      <c r="I2619" s="2"/>
      <c r="J2619" s="2"/>
      <c r="K2619" s="2"/>
      <c r="L2619" s="2"/>
      <c r="M2619" s="2"/>
      <c r="N2619" s="2"/>
      <c r="O2619" s="2"/>
      <c r="P2619" s="2"/>
      <c r="Q2619" s="2"/>
      <c r="R2619" s="2"/>
      <c r="S2619" s="2"/>
      <c r="T2619" s="2"/>
      <c r="U2619" s="2"/>
      <c r="V2619" s="2"/>
      <c r="W2619" s="2"/>
      <c r="X2619" s="2"/>
      <c r="Y2619" s="2"/>
      <c r="AB2619" s="2"/>
      <c r="AC2619" s="2"/>
      <c r="AD2619" s="2"/>
      <c r="AE2619" s="2"/>
      <c r="AF2619" s="2"/>
      <c r="AG2619" s="2"/>
      <c r="AH2619" s="2"/>
      <c r="AI2619" s="2"/>
      <c r="AJ2619" s="2"/>
      <c r="AK2619" s="2"/>
      <c r="BK2619" s="2"/>
      <c r="BL2619" s="2"/>
      <c r="BN2619" s="2"/>
      <c r="BO2619" s="2"/>
    </row>
    <row r="2620" ht="12.75" customHeight="1">
      <c r="D2620" s="2"/>
      <c r="G2620" s="2"/>
      <c r="I2620" s="2"/>
      <c r="J2620" s="2"/>
      <c r="K2620" s="2"/>
      <c r="L2620" s="2"/>
      <c r="M2620" s="2"/>
      <c r="N2620" s="2"/>
      <c r="O2620" s="2"/>
      <c r="P2620" s="2"/>
      <c r="Q2620" s="2"/>
      <c r="R2620" s="2"/>
      <c r="S2620" s="2"/>
      <c r="T2620" s="2"/>
      <c r="U2620" s="2"/>
      <c r="V2620" s="2"/>
      <c r="W2620" s="2"/>
      <c r="X2620" s="2"/>
      <c r="Y2620" s="2"/>
      <c r="AB2620" s="2"/>
      <c r="AC2620" s="2"/>
      <c r="AD2620" s="2"/>
      <c r="AE2620" s="2"/>
      <c r="AF2620" s="2"/>
      <c r="AG2620" s="2"/>
      <c r="AH2620" s="2"/>
      <c r="AI2620" s="2"/>
      <c r="AJ2620" s="2"/>
      <c r="AK2620" s="2"/>
      <c r="BK2620" s="2"/>
      <c r="BL2620" s="2"/>
      <c r="BN2620" s="2"/>
      <c r="BO2620" s="2"/>
    </row>
    <row r="2621" ht="12.75" customHeight="1">
      <c r="D2621" s="2"/>
      <c r="G2621" s="2"/>
      <c r="I2621" s="2"/>
      <c r="J2621" s="2"/>
      <c r="K2621" s="2"/>
      <c r="L2621" s="2"/>
      <c r="M2621" s="2"/>
      <c r="N2621" s="2"/>
      <c r="O2621" s="2"/>
      <c r="P2621" s="2"/>
      <c r="Q2621" s="2"/>
      <c r="R2621" s="2"/>
      <c r="S2621" s="2"/>
      <c r="T2621" s="2"/>
      <c r="U2621" s="2"/>
      <c r="V2621" s="2"/>
      <c r="W2621" s="2"/>
      <c r="X2621" s="2"/>
      <c r="Y2621" s="2"/>
      <c r="AB2621" s="2"/>
      <c r="AC2621" s="2"/>
      <c r="AD2621" s="2"/>
      <c r="AE2621" s="2"/>
      <c r="AF2621" s="2"/>
      <c r="AG2621" s="2"/>
      <c r="AH2621" s="2"/>
      <c r="AI2621" s="2"/>
      <c r="AJ2621" s="2"/>
      <c r="AK2621" s="2"/>
      <c r="BK2621" s="2"/>
      <c r="BL2621" s="2"/>
      <c r="BN2621" s="2"/>
      <c r="BO2621" s="2"/>
    </row>
    <row r="2622" ht="12.75" customHeight="1">
      <c r="D2622" s="2"/>
      <c r="G2622" s="2"/>
      <c r="I2622" s="2"/>
      <c r="J2622" s="2"/>
      <c r="K2622" s="2"/>
      <c r="L2622" s="2"/>
      <c r="M2622" s="2"/>
      <c r="N2622" s="2"/>
      <c r="O2622" s="2"/>
      <c r="P2622" s="2"/>
      <c r="Q2622" s="2"/>
      <c r="R2622" s="2"/>
      <c r="S2622" s="2"/>
      <c r="T2622" s="2"/>
      <c r="U2622" s="2"/>
      <c r="V2622" s="2"/>
      <c r="W2622" s="2"/>
      <c r="X2622" s="2"/>
      <c r="Y2622" s="2"/>
      <c r="AB2622" s="2"/>
      <c r="AC2622" s="2"/>
      <c r="AD2622" s="2"/>
      <c r="AE2622" s="2"/>
      <c r="AF2622" s="2"/>
      <c r="AG2622" s="2"/>
      <c r="AH2622" s="2"/>
      <c r="AI2622" s="2"/>
      <c r="AJ2622" s="2"/>
      <c r="AK2622" s="2"/>
      <c r="BK2622" s="2"/>
      <c r="BL2622" s="2"/>
      <c r="BN2622" s="2"/>
      <c r="BO2622" s="2"/>
    </row>
    <row r="2623" ht="12.75" customHeight="1">
      <c r="D2623" s="2"/>
      <c r="G2623" s="2"/>
      <c r="I2623" s="2"/>
      <c r="J2623" s="2"/>
      <c r="K2623" s="2"/>
      <c r="L2623" s="2"/>
      <c r="M2623" s="2"/>
      <c r="N2623" s="2"/>
      <c r="O2623" s="2"/>
      <c r="P2623" s="2"/>
      <c r="Q2623" s="2"/>
      <c r="R2623" s="2"/>
      <c r="S2623" s="2"/>
      <c r="T2623" s="2"/>
      <c r="U2623" s="2"/>
      <c r="V2623" s="2"/>
      <c r="W2623" s="2"/>
      <c r="X2623" s="2"/>
      <c r="Y2623" s="2"/>
      <c r="AB2623" s="2"/>
      <c r="AC2623" s="2"/>
      <c r="AD2623" s="2"/>
      <c r="AE2623" s="2"/>
      <c r="AF2623" s="2"/>
      <c r="AG2623" s="2"/>
      <c r="AH2623" s="2"/>
      <c r="AI2623" s="2"/>
      <c r="AJ2623" s="2"/>
      <c r="AK2623" s="2"/>
      <c r="BK2623" s="2"/>
      <c r="BL2623" s="2"/>
      <c r="BN2623" s="2"/>
      <c r="BO2623" s="2"/>
    </row>
    <row r="2624" ht="12.75" customHeight="1">
      <c r="D2624" s="2"/>
      <c r="G2624" s="2"/>
      <c r="I2624" s="2"/>
      <c r="J2624" s="2"/>
      <c r="K2624" s="2"/>
      <c r="L2624" s="2"/>
      <c r="M2624" s="2"/>
      <c r="N2624" s="2"/>
      <c r="O2624" s="2"/>
      <c r="P2624" s="2"/>
      <c r="Q2624" s="2"/>
      <c r="R2624" s="2"/>
      <c r="S2624" s="2"/>
      <c r="T2624" s="2"/>
      <c r="U2624" s="2"/>
      <c r="V2624" s="2"/>
      <c r="W2624" s="2"/>
      <c r="X2624" s="2"/>
      <c r="Y2624" s="2"/>
      <c r="AB2624" s="2"/>
      <c r="AC2624" s="2"/>
      <c r="AD2624" s="2"/>
      <c r="AE2624" s="2"/>
      <c r="AF2624" s="2"/>
      <c r="AG2624" s="2"/>
      <c r="AH2624" s="2"/>
      <c r="AI2624" s="2"/>
      <c r="AJ2624" s="2"/>
      <c r="AK2624" s="2"/>
      <c r="BK2624" s="2"/>
      <c r="BL2624" s="2"/>
      <c r="BN2624" s="2"/>
      <c r="BO2624" s="2"/>
    </row>
    <row r="2625" ht="12.75" customHeight="1">
      <c r="D2625" s="2"/>
      <c r="G2625" s="2"/>
      <c r="I2625" s="2"/>
      <c r="J2625" s="2"/>
      <c r="K2625" s="2"/>
      <c r="L2625" s="2"/>
      <c r="M2625" s="2"/>
      <c r="N2625" s="2"/>
      <c r="O2625" s="2"/>
      <c r="P2625" s="2"/>
      <c r="Q2625" s="2"/>
      <c r="R2625" s="2"/>
      <c r="S2625" s="2"/>
      <c r="T2625" s="2"/>
      <c r="U2625" s="2"/>
      <c r="V2625" s="2"/>
      <c r="W2625" s="2"/>
      <c r="X2625" s="2"/>
      <c r="Y2625" s="2"/>
      <c r="AB2625" s="2"/>
      <c r="AC2625" s="2"/>
      <c r="AD2625" s="2"/>
      <c r="AE2625" s="2"/>
      <c r="AF2625" s="2"/>
      <c r="AG2625" s="2"/>
      <c r="AH2625" s="2"/>
      <c r="AI2625" s="2"/>
      <c r="AJ2625" s="2"/>
      <c r="AK2625" s="2"/>
      <c r="BK2625" s="2"/>
      <c r="BL2625" s="2"/>
      <c r="BN2625" s="2"/>
      <c r="BO2625" s="2"/>
    </row>
    <row r="2626" ht="12.75" customHeight="1">
      <c r="D2626" s="2"/>
      <c r="G2626" s="2"/>
      <c r="I2626" s="2"/>
      <c r="J2626" s="2"/>
      <c r="K2626" s="2"/>
      <c r="L2626" s="2"/>
      <c r="M2626" s="2"/>
      <c r="N2626" s="2"/>
      <c r="O2626" s="2"/>
      <c r="P2626" s="2"/>
      <c r="Q2626" s="2"/>
      <c r="R2626" s="2"/>
      <c r="S2626" s="2"/>
      <c r="T2626" s="2"/>
      <c r="U2626" s="2"/>
      <c r="V2626" s="2"/>
      <c r="W2626" s="2"/>
      <c r="X2626" s="2"/>
      <c r="Y2626" s="2"/>
      <c r="AB2626" s="2"/>
      <c r="AC2626" s="2"/>
      <c r="AD2626" s="2"/>
      <c r="AE2626" s="2"/>
      <c r="AF2626" s="2"/>
      <c r="AG2626" s="2"/>
      <c r="AH2626" s="2"/>
      <c r="AI2626" s="2"/>
      <c r="AJ2626" s="2"/>
      <c r="AK2626" s="2"/>
      <c r="BK2626" s="2"/>
      <c r="BL2626" s="2"/>
      <c r="BN2626" s="2"/>
      <c r="BO2626" s="2"/>
    </row>
    <row r="2627" ht="12.75" customHeight="1">
      <c r="D2627" s="2"/>
      <c r="G2627" s="2"/>
      <c r="I2627" s="2"/>
      <c r="J2627" s="2"/>
      <c r="K2627" s="2"/>
      <c r="L2627" s="2"/>
      <c r="M2627" s="2"/>
      <c r="N2627" s="2"/>
      <c r="O2627" s="2"/>
      <c r="P2627" s="2"/>
      <c r="Q2627" s="2"/>
      <c r="R2627" s="2"/>
      <c r="S2627" s="2"/>
      <c r="T2627" s="2"/>
      <c r="U2627" s="2"/>
      <c r="V2627" s="2"/>
      <c r="W2627" s="2"/>
      <c r="X2627" s="2"/>
      <c r="Y2627" s="2"/>
      <c r="AB2627" s="2"/>
      <c r="AC2627" s="2"/>
      <c r="AD2627" s="2"/>
      <c r="AE2627" s="2"/>
      <c r="AF2627" s="2"/>
      <c r="AG2627" s="2"/>
      <c r="AH2627" s="2"/>
      <c r="AI2627" s="2"/>
      <c r="AJ2627" s="2"/>
      <c r="AK2627" s="2"/>
      <c r="BK2627" s="2"/>
      <c r="BL2627" s="2"/>
      <c r="BN2627" s="2"/>
      <c r="BO2627" s="2"/>
    </row>
    <row r="2628" ht="12.75" customHeight="1">
      <c r="D2628" s="2"/>
      <c r="G2628" s="2"/>
      <c r="I2628" s="2"/>
      <c r="J2628" s="2"/>
      <c r="K2628" s="2"/>
      <c r="L2628" s="2"/>
      <c r="M2628" s="2"/>
      <c r="N2628" s="2"/>
      <c r="O2628" s="2"/>
      <c r="P2628" s="2"/>
      <c r="Q2628" s="2"/>
      <c r="R2628" s="2"/>
      <c r="S2628" s="2"/>
      <c r="T2628" s="2"/>
      <c r="U2628" s="2"/>
      <c r="V2628" s="2"/>
      <c r="W2628" s="2"/>
      <c r="X2628" s="2"/>
      <c r="Y2628" s="2"/>
      <c r="AB2628" s="2"/>
      <c r="AC2628" s="2"/>
      <c r="AD2628" s="2"/>
      <c r="AE2628" s="2"/>
      <c r="AF2628" s="2"/>
      <c r="AG2628" s="2"/>
      <c r="AH2628" s="2"/>
      <c r="AI2628" s="2"/>
      <c r="AJ2628" s="2"/>
      <c r="AK2628" s="2"/>
      <c r="BK2628" s="2"/>
      <c r="BL2628" s="2"/>
      <c r="BN2628" s="2"/>
      <c r="BO2628" s="2"/>
    </row>
    <row r="2629" ht="12.75" customHeight="1">
      <c r="D2629" s="2"/>
      <c r="G2629" s="2"/>
      <c r="I2629" s="2"/>
      <c r="J2629" s="2"/>
      <c r="K2629" s="2"/>
      <c r="L2629" s="2"/>
      <c r="M2629" s="2"/>
      <c r="N2629" s="2"/>
      <c r="O2629" s="2"/>
      <c r="P2629" s="2"/>
      <c r="Q2629" s="2"/>
      <c r="R2629" s="2"/>
      <c r="S2629" s="2"/>
      <c r="T2629" s="2"/>
      <c r="U2629" s="2"/>
      <c r="V2629" s="2"/>
      <c r="W2629" s="2"/>
      <c r="X2629" s="2"/>
      <c r="Y2629" s="2"/>
      <c r="AB2629" s="2"/>
      <c r="AC2629" s="2"/>
      <c r="AD2629" s="2"/>
      <c r="AE2629" s="2"/>
      <c r="AF2629" s="2"/>
      <c r="AG2629" s="2"/>
      <c r="AH2629" s="2"/>
      <c r="AI2629" s="2"/>
      <c r="AJ2629" s="2"/>
      <c r="AK2629" s="2"/>
      <c r="BK2629" s="2"/>
      <c r="BL2629" s="2"/>
      <c r="BN2629" s="2"/>
      <c r="BO2629" s="2"/>
    </row>
    <row r="2630" ht="12.75" customHeight="1">
      <c r="D2630" s="2"/>
      <c r="G2630" s="2"/>
      <c r="I2630" s="2"/>
      <c r="J2630" s="2"/>
      <c r="K2630" s="2"/>
      <c r="L2630" s="2"/>
      <c r="M2630" s="2"/>
      <c r="N2630" s="2"/>
      <c r="O2630" s="2"/>
      <c r="P2630" s="2"/>
      <c r="Q2630" s="2"/>
      <c r="R2630" s="2"/>
      <c r="S2630" s="2"/>
      <c r="T2630" s="2"/>
      <c r="U2630" s="2"/>
      <c r="V2630" s="2"/>
      <c r="W2630" s="2"/>
      <c r="X2630" s="2"/>
      <c r="Y2630" s="2"/>
      <c r="AB2630" s="2"/>
      <c r="AC2630" s="2"/>
      <c r="AD2630" s="2"/>
      <c r="AE2630" s="2"/>
      <c r="AF2630" s="2"/>
      <c r="AG2630" s="2"/>
      <c r="AH2630" s="2"/>
      <c r="AI2630" s="2"/>
      <c r="AJ2630" s="2"/>
      <c r="AK2630" s="2"/>
      <c r="BK2630" s="2"/>
      <c r="BL2630" s="2"/>
      <c r="BN2630" s="2"/>
      <c r="BO2630" s="2"/>
    </row>
    <row r="2631" ht="12.75" customHeight="1">
      <c r="D2631" s="2"/>
      <c r="G2631" s="2"/>
      <c r="I2631" s="2"/>
      <c r="J2631" s="2"/>
      <c r="K2631" s="2"/>
      <c r="L2631" s="2"/>
      <c r="M2631" s="2"/>
      <c r="N2631" s="2"/>
      <c r="O2631" s="2"/>
      <c r="P2631" s="2"/>
      <c r="Q2631" s="2"/>
      <c r="R2631" s="2"/>
      <c r="S2631" s="2"/>
      <c r="T2631" s="2"/>
      <c r="U2631" s="2"/>
      <c r="V2631" s="2"/>
      <c r="W2631" s="2"/>
      <c r="X2631" s="2"/>
      <c r="Y2631" s="2"/>
      <c r="AB2631" s="2"/>
      <c r="AC2631" s="2"/>
      <c r="AD2631" s="2"/>
      <c r="AE2631" s="2"/>
      <c r="AF2631" s="2"/>
      <c r="AG2631" s="2"/>
      <c r="AH2631" s="2"/>
      <c r="AI2631" s="2"/>
      <c r="AJ2631" s="2"/>
      <c r="AK2631" s="2"/>
      <c r="BK2631" s="2"/>
      <c r="BL2631" s="2"/>
      <c r="BN2631" s="2"/>
      <c r="BO2631" s="2"/>
    </row>
    <row r="2632" ht="12.75" customHeight="1">
      <c r="D2632" s="2"/>
      <c r="G2632" s="2"/>
      <c r="I2632" s="2"/>
      <c r="J2632" s="2"/>
      <c r="K2632" s="2"/>
      <c r="L2632" s="2"/>
      <c r="M2632" s="2"/>
      <c r="N2632" s="2"/>
      <c r="O2632" s="2"/>
      <c r="P2632" s="2"/>
      <c r="Q2632" s="2"/>
      <c r="R2632" s="2"/>
      <c r="S2632" s="2"/>
      <c r="T2632" s="2"/>
      <c r="U2632" s="2"/>
      <c r="V2632" s="2"/>
      <c r="W2632" s="2"/>
      <c r="X2632" s="2"/>
      <c r="Y2632" s="2"/>
      <c r="AB2632" s="2"/>
      <c r="AC2632" s="2"/>
      <c r="AD2632" s="2"/>
      <c r="AE2632" s="2"/>
      <c r="AF2632" s="2"/>
      <c r="AG2632" s="2"/>
      <c r="AH2632" s="2"/>
      <c r="AI2632" s="2"/>
      <c r="AJ2632" s="2"/>
      <c r="AK2632" s="2"/>
      <c r="BK2632" s="2"/>
      <c r="BL2632" s="2"/>
      <c r="BN2632" s="2"/>
      <c r="BO2632" s="2"/>
    </row>
    <row r="2633" ht="12.75" customHeight="1">
      <c r="D2633" s="2"/>
      <c r="G2633" s="2"/>
      <c r="I2633" s="2"/>
      <c r="J2633" s="2"/>
      <c r="K2633" s="2"/>
      <c r="L2633" s="2"/>
      <c r="M2633" s="2"/>
      <c r="N2633" s="2"/>
      <c r="O2633" s="2"/>
      <c r="P2633" s="2"/>
      <c r="Q2633" s="2"/>
      <c r="R2633" s="2"/>
      <c r="S2633" s="2"/>
      <c r="T2633" s="2"/>
      <c r="U2633" s="2"/>
      <c r="V2633" s="2"/>
      <c r="W2633" s="2"/>
      <c r="X2633" s="2"/>
      <c r="Y2633" s="2"/>
      <c r="AB2633" s="2"/>
      <c r="AC2633" s="2"/>
      <c r="AD2633" s="2"/>
      <c r="AE2633" s="2"/>
      <c r="AF2633" s="2"/>
      <c r="AG2633" s="2"/>
      <c r="AH2633" s="2"/>
      <c r="AI2633" s="2"/>
      <c r="AJ2633" s="2"/>
      <c r="AK2633" s="2"/>
      <c r="BK2633" s="2"/>
      <c r="BL2633" s="2"/>
      <c r="BN2633" s="2"/>
      <c r="BO2633" s="2"/>
    </row>
    <row r="2634" ht="12.75" customHeight="1">
      <c r="D2634" s="2"/>
      <c r="G2634" s="2"/>
      <c r="I2634" s="2"/>
      <c r="J2634" s="2"/>
      <c r="K2634" s="2"/>
      <c r="L2634" s="2"/>
      <c r="M2634" s="2"/>
      <c r="N2634" s="2"/>
      <c r="O2634" s="2"/>
      <c r="P2634" s="2"/>
      <c r="Q2634" s="2"/>
      <c r="R2634" s="2"/>
      <c r="S2634" s="2"/>
      <c r="T2634" s="2"/>
      <c r="U2634" s="2"/>
      <c r="V2634" s="2"/>
      <c r="W2634" s="2"/>
      <c r="X2634" s="2"/>
      <c r="Y2634" s="2"/>
      <c r="AB2634" s="2"/>
      <c r="AC2634" s="2"/>
      <c r="AD2634" s="2"/>
      <c r="AE2634" s="2"/>
      <c r="AF2634" s="2"/>
      <c r="AG2634" s="2"/>
      <c r="AH2634" s="2"/>
      <c r="AI2634" s="2"/>
      <c r="AJ2634" s="2"/>
      <c r="AK2634" s="2"/>
      <c r="BK2634" s="2"/>
      <c r="BL2634" s="2"/>
      <c r="BN2634" s="2"/>
      <c r="BO2634" s="2"/>
    </row>
    <row r="2635" ht="12.75" customHeight="1">
      <c r="D2635" s="2"/>
      <c r="G2635" s="2"/>
      <c r="I2635" s="2"/>
      <c r="J2635" s="2"/>
      <c r="K2635" s="2"/>
      <c r="L2635" s="2"/>
      <c r="M2635" s="2"/>
      <c r="N2635" s="2"/>
      <c r="O2635" s="2"/>
      <c r="P2635" s="2"/>
      <c r="Q2635" s="2"/>
      <c r="R2635" s="2"/>
      <c r="S2635" s="2"/>
      <c r="T2635" s="2"/>
      <c r="U2635" s="2"/>
      <c r="V2635" s="2"/>
      <c r="W2635" s="2"/>
      <c r="X2635" s="2"/>
      <c r="Y2635" s="2"/>
      <c r="AB2635" s="2"/>
      <c r="AC2635" s="2"/>
      <c r="AD2635" s="2"/>
      <c r="AE2635" s="2"/>
      <c r="AF2635" s="2"/>
      <c r="AG2635" s="2"/>
      <c r="AH2635" s="2"/>
      <c r="AI2635" s="2"/>
      <c r="AJ2635" s="2"/>
      <c r="AK2635" s="2"/>
      <c r="BK2635" s="2"/>
      <c r="BL2635" s="2"/>
      <c r="BN2635" s="2"/>
      <c r="BO2635" s="2"/>
    </row>
    <row r="2636" ht="12.75" customHeight="1">
      <c r="D2636" s="2"/>
      <c r="G2636" s="2"/>
      <c r="I2636" s="2"/>
      <c r="J2636" s="2"/>
      <c r="K2636" s="2"/>
      <c r="L2636" s="2"/>
      <c r="M2636" s="2"/>
      <c r="N2636" s="2"/>
      <c r="O2636" s="2"/>
      <c r="P2636" s="2"/>
      <c r="Q2636" s="2"/>
      <c r="R2636" s="2"/>
      <c r="S2636" s="2"/>
      <c r="T2636" s="2"/>
      <c r="U2636" s="2"/>
      <c r="V2636" s="2"/>
      <c r="W2636" s="2"/>
      <c r="X2636" s="2"/>
      <c r="Y2636" s="2"/>
      <c r="AB2636" s="2"/>
      <c r="AC2636" s="2"/>
      <c r="AD2636" s="2"/>
      <c r="AE2636" s="2"/>
      <c r="AF2636" s="2"/>
      <c r="AG2636" s="2"/>
      <c r="AH2636" s="2"/>
      <c r="AI2636" s="2"/>
      <c r="AJ2636" s="2"/>
      <c r="AK2636" s="2"/>
      <c r="BK2636" s="2"/>
      <c r="BL2636" s="2"/>
      <c r="BN2636" s="2"/>
      <c r="BO2636" s="2"/>
    </row>
    <row r="2637" ht="12.75" customHeight="1">
      <c r="D2637" s="2"/>
      <c r="G2637" s="2"/>
      <c r="I2637" s="2"/>
      <c r="J2637" s="2"/>
      <c r="K2637" s="2"/>
      <c r="L2637" s="2"/>
      <c r="M2637" s="2"/>
      <c r="N2637" s="2"/>
      <c r="O2637" s="2"/>
      <c r="P2637" s="2"/>
      <c r="Q2637" s="2"/>
      <c r="R2637" s="2"/>
      <c r="S2637" s="2"/>
      <c r="T2637" s="2"/>
      <c r="U2637" s="2"/>
      <c r="V2637" s="2"/>
      <c r="W2637" s="2"/>
      <c r="X2637" s="2"/>
      <c r="Y2637" s="2"/>
      <c r="AB2637" s="2"/>
      <c r="AC2637" s="2"/>
      <c r="AD2637" s="2"/>
      <c r="AE2637" s="2"/>
      <c r="AF2637" s="2"/>
      <c r="AG2637" s="2"/>
      <c r="AH2637" s="2"/>
      <c r="AI2637" s="2"/>
      <c r="AJ2637" s="2"/>
      <c r="AK2637" s="2"/>
      <c r="BK2637" s="2"/>
      <c r="BL2637" s="2"/>
      <c r="BN2637" s="2"/>
      <c r="BO2637" s="2"/>
    </row>
    <row r="2638" ht="12.75" customHeight="1">
      <c r="D2638" s="2"/>
      <c r="G2638" s="2"/>
      <c r="I2638" s="2"/>
      <c r="J2638" s="2"/>
      <c r="K2638" s="2"/>
      <c r="L2638" s="2"/>
      <c r="M2638" s="2"/>
      <c r="N2638" s="2"/>
      <c r="O2638" s="2"/>
      <c r="P2638" s="2"/>
      <c r="Q2638" s="2"/>
      <c r="R2638" s="2"/>
      <c r="S2638" s="2"/>
      <c r="T2638" s="2"/>
      <c r="U2638" s="2"/>
      <c r="V2638" s="2"/>
      <c r="W2638" s="2"/>
      <c r="X2638" s="2"/>
      <c r="Y2638" s="2"/>
      <c r="AB2638" s="2"/>
      <c r="AC2638" s="2"/>
      <c r="AD2638" s="2"/>
      <c r="AE2638" s="2"/>
      <c r="AF2638" s="2"/>
      <c r="AG2638" s="2"/>
      <c r="AH2638" s="2"/>
      <c r="AI2638" s="2"/>
      <c r="AJ2638" s="2"/>
      <c r="AK2638" s="2"/>
      <c r="BK2638" s="2"/>
      <c r="BL2638" s="2"/>
      <c r="BN2638" s="2"/>
      <c r="BO2638" s="2"/>
    </row>
    <row r="2639" ht="12.75" customHeight="1">
      <c r="D2639" s="2"/>
      <c r="G2639" s="2"/>
      <c r="I2639" s="2"/>
      <c r="J2639" s="2"/>
      <c r="K2639" s="2"/>
      <c r="L2639" s="2"/>
      <c r="M2639" s="2"/>
      <c r="N2639" s="2"/>
      <c r="O2639" s="2"/>
      <c r="P2639" s="2"/>
      <c r="Q2639" s="2"/>
      <c r="R2639" s="2"/>
      <c r="S2639" s="2"/>
      <c r="T2639" s="2"/>
      <c r="U2639" s="2"/>
      <c r="V2639" s="2"/>
      <c r="W2639" s="2"/>
      <c r="X2639" s="2"/>
      <c r="Y2639" s="2"/>
      <c r="AB2639" s="2"/>
      <c r="AC2639" s="2"/>
      <c r="AD2639" s="2"/>
      <c r="AE2639" s="2"/>
      <c r="AF2639" s="2"/>
      <c r="AG2639" s="2"/>
      <c r="AH2639" s="2"/>
      <c r="AI2639" s="2"/>
      <c r="AJ2639" s="2"/>
      <c r="AK2639" s="2"/>
      <c r="BK2639" s="2"/>
      <c r="BL2639" s="2"/>
      <c r="BN2639" s="2"/>
      <c r="BO2639" s="2"/>
    </row>
    <row r="2640" ht="12.75" customHeight="1">
      <c r="D2640" s="2"/>
      <c r="G2640" s="2"/>
      <c r="I2640" s="2"/>
      <c r="J2640" s="2"/>
      <c r="K2640" s="2"/>
      <c r="L2640" s="2"/>
      <c r="M2640" s="2"/>
      <c r="N2640" s="2"/>
      <c r="O2640" s="2"/>
      <c r="P2640" s="2"/>
      <c r="Q2640" s="2"/>
      <c r="R2640" s="2"/>
      <c r="S2640" s="2"/>
      <c r="T2640" s="2"/>
      <c r="U2640" s="2"/>
      <c r="V2640" s="2"/>
      <c r="W2640" s="2"/>
      <c r="X2640" s="2"/>
      <c r="Y2640" s="2"/>
      <c r="AB2640" s="2"/>
      <c r="AC2640" s="2"/>
      <c r="AD2640" s="2"/>
      <c r="AE2640" s="2"/>
      <c r="AF2640" s="2"/>
      <c r="AG2640" s="2"/>
      <c r="AH2640" s="2"/>
      <c r="AI2640" s="2"/>
      <c r="AJ2640" s="2"/>
      <c r="AK2640" s="2"/>
      <c r="BK2640" s="2"/>
      <c r="BL2640" s="2"/>
      <c r="BN2640" s="2"/>
      <c r="BO2640" s="2"/>
    </row>
    <row r="2641" ht="12.75" customHeight="1">
      <c r="D2641" s="2"/>
      <c r="G2641" s="2"/>
      <c r="I2641" s="2"/>
      <c r="J2641" s="2"/>
      <c r="K2641" s="2"/>
      <c r="L2641" s="2"/>
      <c r="M2641" s="2"/>
      <c r="N2641" s="2"/>
      <c r="O2641" s="2"/>
      <c r="P2641" s="2"/>
      <c r="Q2641" s="2"/>
      <c r="R2641" s="2"/>
      <c r="S2641" s="2"/>
      <c r="T2641" s="2"/>
      <c r="U2641" s="2"/>
      <c r="V2641" s="2"/>
      <c r="W2641" s="2"/>
      <c r="X2641" s="2"/>
      <c r="Y2641" s="2"/>
      <c r="AB2641" s="2"/>
      <c r="AC2641" s="2"/>
      <c r="AD2641" s="2"/>
      <c r="AE2641" s="2"/>
      <c r="AF2641" s="2"/>
      <c r="AG2641" s="2"/>
      <c r="AH2641" s="2"/>
      <c r="AI2641" s="2"/>
      <c r="AJ2641" s="2"/>
      <c r="AK2641" s="2"/>
      <c r="BK2641" s="2"/>
      <c r="BL2641" s="2"/>
      <c r="BN2641" s="2"/>
      <c r="BO2641" s="2"/>
    </row>
    <row r="2642" ht="12.75" customHeight="1">
      <c r="D2642" s="2"/>
      <c r="G2642" s="2"/>
      <c r="I2642" s="2"/>
      <c r="J2642" s="2"/>
      <c r="K2642" s="2"/>
      <c r="L2642" s="2"/>
      <c r="M2642" s="2"/>
      <c r="N2642" s="2"/>
      <c r="O2642" s="2"/>
      <c r="P2642" s="2"/>
      <c r="Q2642" s="2"/>
      <c r="R2642" s="2"/>
      <c r="S2642" s="2"/>
      <c r="T2642" s="2"/>
      <c r="U2642" s="2"/>
      <c r="V2642" s="2"/>
      <c r="W2642" s="2"/>
      <c r="X2642" s="2"/>
      <c r="Y2642" s="2"/>
      <c r="AB2642" s="2"/>
      <c r="AC2642" s="2"/>
      <c r="AD2642" s="2"/>
      <c r="AE2642" s="2"/>
      <c r="AF2642" s="2"/>
      <c r="AG2642" s="2"/>
      <c r="AH2642" s="2"/>
      <c r="AI2642" s="2"/>
      <c r="AJ2642" s="2"/>
      <c r="AK2642" s="2"/>
      <c r="BK2642" s="2"/>
      <c r="BL2642" s="2"/>
      <c r="BN2642" s="2"/>
      <c r="BO2642" s="2"/>
    </row>
    <row r="2643" ht="12.75" customHeight="1">
      <c r="D2643" s="2"/>
      <c r="G2643" s="2"/>
      <c r="I2643" s="2"/>
      <c r="J2643" s="2"/>
      <c r="K2643" s="2"/>
      <c r="L2643" s="2"/>
      <c r="M2643" s="2"/>
      <c r="N2643" s="2"/>
      <c r="O2643" s="2"/>
      <c r="P2643" s="2"/>
      <c r="Q2643" s="2"/>
      <c r="R2643" s="2"/>
      <c r="S2643" s="2"/>
      <c r="T2643" s="2"/>
      <c r="U2643" s="2"/>
      <c r="V2643" s="2"/>
      <c r="W2643" s="2"/>
      <c r="X2643" s="2"/>
      <c r="Y2643" s="2"/>
      <c r="AB2643" s="2"/>
      <c r="AC2643" s="2"/>
      <c r="AD2643" s="2"/>
      <c r="AE2643" s="2"/>
      <c r="AF2643" s="2"/>
      <c r="AG2643" s="2"/>
      <c r="AH2643" s="2"/>
      <c r="AI2643" s="2"/>
      <c r="AJ2643" s="2"/>
      <c r="AK2643" s="2"/>
      <c r="BK2643" s="2"/>
      <c r="BL2643" s="2"/>
      <c r="BN2643" s="2"/>
      <c r="BO2643" s="2"/>
    </row>
    <row r="2644" ht="12.75" customHeight="1">
      <c r="D2644" s="2"/>
      <c r="G2644" s="2"/>
      <c r="I2644" s="2"/>
      <c r="J2644" s="2"/>
      <c r="K2644" s="2"/>
      <c r="L2644" s="2"/>
      <c r="M2644" s="2"/>
      <c r="N2644" s="2"/>
      <c r="O2644" s="2"/>
      <c r="P2644" s="2"/>
      <c r="Q2644" s="2"/>
      <c r="R2644" s="2"/>
      <c r="S2644" s="2"/>
      <c r="T2644" s="2"/>
      <c r="U2644" s="2"/>
      <c r="V2644" s="2"/>
      <c r="W2644" s="2"/>
      <c r="X2644" s="2"/>
      <c r="Y2644" s="2"/>
      <c r="AB2644" s="2"/>
      <c r="AC2644" s="2"/>
      <c r="AD2644" s="2"/>
      <c r="AE2644" s="2"/>
      <c r="AF2644" s="2"/>
      <c r="AG2644" s="2"/>
      <c r="AH2644" s="2"/>
      <c r="AI2644" s="2"/>
      <c r="AJ2644" s="2"/>
      <c r="AK2644" s="2"/>
      <c r="BK2644" s="2"/>
      <c r="BL2644" s="2"/>
      <c r="BN2644" s="2"/>
      <c r="BO2644" s="2"/>
    </row>
    <row r="2645" ht="12.75" customHeight="1">
      <c r="D2645" s="2"/>
      <c r="G2645" s="2"/>
      <c r="I2645" s="2"/>
      <c r="J2645" s="2"/>
      <c r="K2645" s="2"/>
      <c r="L2645" s="2"/>
      <c r="M2645" s="2"/>
      <c r="N2645" s="2"/>
      <c r="O2645" s="2"/>
      <c r="P2645" s="2"/>
      <c r="Q2645" s="2"/>
      <c r="R2645" s="2"/>
      <c r="S2645" s="2"/>
      <c r="T2645" s="2"/>
      <c r="U2645" s="2"/>
      <c r="V2645" s="2"/>
      <c r="W2645" s="2"/>
      <c r="X2645" s="2"/>
      <c r="Y2645" s="2"/>
      <c r="AB2645" s="2"/>
      <c r="AC2645" s="2"/>
      <c r="AD2645" s="2"/>
      <c r="AE2645" s="2"/>
      <c r="AF2645" s="2"/>
      <c r="AG2645" s="2"/>
      <c r="AH2645" s="2"/>
      <c r="AI2645" s="2"/>
      <c r="AJ2645" s="2"/>
      <c r="AK2645" s="2"/>
      <c r="BK2645" s="2"/>
      <c r="BL2645" s="2"/>
      <c r="BN2645" s="2"/>
      <c r="BO2645" s="2"/>
    </row>
    <row r="2646" ht="12.75" customHeight="1">
      <c r="D2646" s="2"/>
      <c r="G2646" s="2"/>
      <c r="I2646" s="2"/>
      <c r="J2646" s="2"/>
      <c r="K2646" s="2"/>
      <c r="L2646" s="2"/>
      <c r="M2646" s="2"/>
      <c r="N2646" s="2"/>
      <c r="O2646" s="2"/>
      <c r="P2646" s="2"/>
      <c r="Q2646" s="2"/>
      <c r="R2646" s="2"/>
      <c r="S2646" s="2"/>
      <c r="T2646" s="2"/>
      <c r="U2646" s="2"/>
      <c r="V2646" s="2"/>
      <c r="W2646" s="2"/>
      <c r="X2646" s="2"/>
      <c r="Y2646" s="2"/>
      <c r="AB2646" s="2"/>
      <c r="AC2646" s="2"/>
      <c r="AD2646" s="2"/>
      <c r="AE2646" s="2"/>
      <c r="AF2646" s="2"/>
      <c r="AG2646" s="2"/>
      <c r="AH2646" s="2"/>
      <c r="AI2646" s="2"/>
      <c r="AJ2646" s="2"/>
      <c r="AK2646" s="2"/>
      <c r="BK2646" s="2"/>
      <c r="BL2646" s="2"/>
      <c r="BN2646" s="2"/>
      <c r="BO2646" s="2"/>
    </row>
    <row r="2647" ht="12.75" customHeight="1">
      <c r="D2647" s="2"/>
      <c r="G2647" s="2"/>
      <c r="I2647" s="2"/>
      <c r="J2647" s="2"/>
      <c r="K2647" s="2"/>
      <c r="L2647" s="2"/>
      <c r="M2647" s="2"/>
      <c r="N2647" s="2"/>
      <c r="O2647" s="2"/>
      <c r="P2647" s="2"/>
      <c r="Q2647" s="2"/>
      <c r="R2647" s="2"/>
      <c r="S2647" s="2"/>
      <c r="T2647" s="2"/>
      <c r="U2647" s="2"/>
      <c r="V2647" s="2"/>
      <c r="W2647" s="2"/>
      <c r="X2647" s="2"/>
      <c r="Y2647" s="2"/>
      <c r="AB2647" s="2"/>
      <c r="AC2647" s="2"/>
      <c r="AD2647" s="2"/>
      <c r="AE2647" s="2"/>
      <c r="AF2647" s="2"/>
      <c r="AG2647" s="2"/>
      <c r="AH2647" s="2"/>
      <c r="AI2647" s="2"/>
      <c r="AJ2647" s="2"/>
      <c r="AK2647" s="2"/>
      <c r="BK2647" s="2"/>
      <c r="BL2647" s="2"/>
      <c r="BN2647" s="2"/>
      <c r="BO2647" s="2"/>
    </row>
    <row r="2648" ht="12.75" customHeight="1">
      <c r="D2648" s="2"/>
      <c r="G2648" s="2"/>
      <c r="I2648" s="2"/>
      <c r="J2648" s="2"/>
      <c r="K2648" s="2"/>
      <c r="L2648" s="2"/>
      <c r="M2648" s="2"/>
      <c r="N2648" s="2"/>
      <c r="O2648" s="2"/>
      <c r="P2648" s="2"/>
      <c r="Q2648" s="2"/>
      <c r="R2648" s="2"/>
      <c r="S2648" s="2"/>
      <c r="T2648" s="2"/>
      <c r="U2648" s="2"/>
      <c r="V2648" s="2"/>
      <c r="W2648" s="2"/>
      <c r="X2648" s="2"/>
      <c r="Y2648" s="2"/>
      <c r="AB2648" s="2"/>
      <c r="AC2648" s="2"/>
      <c r="AD2648" s="2"/>
      <c r="AE2648" s="2"/>
      <c r="AF2648" s="2"/>
      <c r="AG2648" s="2"/>
      <c r="AH2648" s="2"/>
      <c r="AI2648" s="2"/>
      <c r="AJ2648" s="2"/>
      <c r="AK2648" s="2"/>
      <c r="BK2648" s="2"/>
      <c r="BL2648" s="2"/>
      <c r="BN2648" s="2"/>
      <c r="BO2648" s="2"/>
    </row>
    <row r="2649" ht="12.75" customHeight="1">
      <c r="D2649" s="2"/>
      <c r="G2649" s="2"/>
      <c r="I2649" s="2"/>
      <c r="J2649" s="2"/>
      <c r="K2649" s="2"/>
      <c r="L2649" s="2"/>
      <c r="M2649" s="2"/>
      <c r="N2649" s="2"/>
      <c r="O2649" s="2"/>
      <c r="P2649" s="2"/>
      <c r="Q2649" s="2"/>
      <c r="R2649" s="2"/>
      <c r="S2649" s="2"/>
      <c r="T2649" s="2"/>
      <c r="U2649" s="2"/>
      <c r="V2649" s="2"/>
      <c r="W2649" s="2"/>
      <c r="X2649" s="2"/>
      <c r="Y2649" s="2"/>
      <c r="AB2649" s="2"/>
      <c r="AC2649" s="2"/>
      <c r="AD2649" s="2"/>
      <c r="AE2649" s="2"/>
      <c r="AF2649" s="2"/>
      <c r="AG2649" s="2"/>
      <c r="AH2649" s="2"/>
      <c r="AI2649" s="2"/>
      <c r="AJ2649" s="2"/>
      <c r="AK2649" s="2"/>
      <c r="BK2649" s="2"/>
      <c r="BL2649" s="2"/>
      <c r="BN2649" s="2"/>
      <c r="BO2649" s="2"/>
    </row>
    <row r="2650" ht="12.75" customHeight="1">
      <c r="D2650" s="2"/>
      <c r="G2650" s="2"/>
      <c r="I2650" s="2"/>
      <c r="J2650" s="2"/>
      <c r="K2650" s="2"/>
      <c r="L2650" s="2"/>
      <c r="M2650" s="2"/>
      <c r="N2650" s="2"/>
      <c r="O2650" s="2"/>
      <c r="P2650" s="2"/>
      <c r="Q2650" s="2"/>
      <c r="R2650" s="2"/>
      <c r="S2650" s="2"/>
      <c r="T2650" s="2"/>
      <c r="U2650" s="2"/>
      <c r="V2650" s="2"/>
      <c r="W2650" s="2"/>
      <c r="X2650" s="2"/>
      <c r="Y2650" s="2"/>
      <c r="AB2650" s="2"/>
      <c r="AC2650" s="2"/>
      <c r="AD2650" s="2"/>
      <c r="AE2650" s="2"/>
      <c r="AF2650" s="2"/>
      <c r="AG2650" s="2"/>
      <c r="AH2650" s="2"/>
      <c r="AI2650" s="2"/>
      <c r="AJ2650" s="2"/>
      <c r="AK2650" s="2"/>
      <c r="BK2650" s="2"/>
      <c r="BL2650" s="2"/>
      <c r="BN2650" s="2"/>
      <c r="BO2650" s="2"/>
    </row>
    <row r="2651" ht="12.75" customHeight="1">
      <c r="D2651" s="2"/>
      <c r="G2651" s="2"/>
      <c r="I2651" s="2"/>
      <c r="J2651" s="2"/>
      <c r="K2651" s="2"/>
      <c r="L2651" s="2"/>
      <c r="M2651" s="2"/>
      <c r="N2651" s="2"/>
      <c r="O2651" s="2"/>
      <c r="P2651" s="2"/>
      <c r="Q2651" s="2"/>
      <c r="R2651" s="2"/>
      <c r="S2651" s="2"/>
      <c r="T2651" s="2"/>
      <c r="U2651" s="2"/>
      <c r="V2651" s="2"/>
      <c r="W2651" s="2"/>
      <c r="X2651" s="2"/>
      <c r="Y2651" s="2"/>
      <c r="AB2651" s="2"/>
      <c r="AC2651" s="2"/>
      <c r="AD2651" s="2"/>
      <c r="AE2651" s="2"/>
      <c r="AF2651" s="2"/>
      <c r="AG2651" s="2"/>
      <c r="AH2651" s="2"/>
      <c r="AI2651" s="2"/>
      <c r="AJ2651" s="2"/>
      <c r="AK2651" s="2"/>
      <c r="BK2651" s="2"/>
      <c r="BL2651" s="2"/>
      <c r="BN2651" s="2"/>
      <c r="BO2651" s="2"/>
    </row>
    <row r="2652" ht="12.75" customHeight="1">
      <c r="D2652" s="2"/>
      <c r="G2652" s="2"/>
      <c r="I2652" s="2"/>
      <c r="J2652" s="2"/>
      <c r="K2652" s="2"/>
      <c r="L2652" s="2"/>
      <c r="M2652" s="2"/>
      <c r="N2652" s="2"/>
      <c r="O2652" s="2"/>
      <c r="P2652" s="2"/>
      <c r="Q2652" s="2"/>
      <c r="R2652" s="2"/>
      <c r="S2652" s="2"/>
      <c r="T2652" s="2"/>
      <c r="U2652" s="2"/>
      <c r="V2652" s="2"/>
      <c r="W2652" s="2"/>
      <c r="X2652" s="2"/>
      <c r="Y2652" s="2"/>
      <c r="AB2652" s="2"/>
      <c r="AC2652" s="2"/>
      <c r="AD2652" s="2"/>
      <c r="AE2652" s="2"/>
      <c r="AF2652" s="2"/>
      <c r="AG2652" s="2"/>
      <c r="AH2652" s="2"/>
      <c r="AI2652" s="2"/>
      <c r="AJ2652" s="2"/>
      <c r="AK2652" s="2"/>
      <c r="BK2652" s="2"/>
      <c r="BL2652" s="2"/>
      <c r="BN2652" s="2"/>
      <c r="BO2652" s="2"/>
    </row>
    <row r="2653" ht="12.75" customHeight="1">
      <c r="D2653" s="2"/>
      <c r="G2653" s="2"/>
      <c r="I2653" s="2"/>
      <c r="J2653" s="2"/>
      <c r="K2653" s="2"/>
      <c r="L2653" s="2"/>
      <c r="M2653" s="2"/>
      <c r="N2653" s="2"/>
      <c r="O2653" s="2"/>
      <c r="P2653" s="2"/>
      <c r="Q2653" s="2"/>
      <c r="R2653" s="2"/>
      <c r="S2653" s="2"/>
      <c r="T2653" s="2"/>
      <c r="U2653" s="2"/>
      <c r="V2653" s="2"/>
      <c r="W2653" s="2"/>
      <c r="X2653" s="2"/>
      <c r="Y2653" s="2"/>
      <c r="AB2653" s="2"/>
      <c r="AC2653" s="2"/>
      <c r="AD2653" s="2"/>
      <c r="AE2653" s="2"/>
      <c r="AF2653" s="2"/>
      <c r="AG2653" s="2"/>
      <c r="AH2653" s="2"/>
      <c r="AI2653" s="2"/>
      <c r="AJ2653" s="2"/>
      <c r="AK2653" s="2"/>
      <c r="BK2653" s="2"/>
      <c r="BL2653" s="2"/>
      <c r="BN2653" s="2"/>
      <c r="BO2653" s="2"/>
    </row>
    <row r="2654" ht="12.75" customHeight="1">
      <c r="D2654" s="2"/>
      <c r="G2654" s="2"/>
      <c r="I2654" s="2"/>
      <c r="J2654" s="2"/>
      <c r="K2654" s="2"/>
      <c r="L2654" s="2"/>
      <c r="M2654" s="2"/>
      <c r="N2654" s="2"/>
      <c r="O2654" s="2"/>
      <c r="P2654" s="2"/>
      <c r="Q2654" s="2"/>
      <c r="R2654" s="2"/>
      <c r="S2654" s="2"/>
      <c r="T2654" s="2"/>
      <c r="U2654" s="2"/>
      <c r="V2654" s="2"/>
      <c r="W2654" s="2"/>
      <c r="X2654" s="2"/>
      <c r="Y2654" s="2"/>
      <c r="AB2654" s="2"/>
      <c r="AC2654" s="2"/>
      <c r="AD2654" s="2"/>
      <c r="AE2654" s="2"/>
      <c r="AF2654" s="2"/>
      <c r="AG2654" s="2"/>
      <c r="AH2654" s="2"/>
      <c r="AI2654" s="2"/>
      <c r="AJ2654" s="2"/>
      <c r="AK2654" s="2"/>
      <c r="BK2654" s="2"/>
      <c r="BL2654" s="2"/>
      <c r="BN2654" s="2"/>
      <c r="BO2654" s="2"/>
    </row>
    <row r="2655" ht="12.75" customHeight="1">
      <c r="D2655" s="2"/>
      <c r="G2655" s="2"/>
      <c r="I2655" s="2"/>
      <c r="J2655" s="2"/>
      <c r="K2655" s="2"/>
      <c r="L2655" s="2"/>
      <c r="M2655" s="2"/>
      <c r="N2655" s="2"/>
      <c r="O2655" s="2"/>
      <c r="P2655" s="2"/>
      <c r="Q2655" s="2"/>
      <c r="R2655" s="2"/>
      <c r="S2655" s="2"/>
      <c r="T2655" s="2"/>
      <c r="U2655" s="2"/>
      <c r="V2655" s="2"/>
      <c r="W2655" s="2"/>
      <c r="X2655" s="2"/>
      <c r="Y2655" s="2"/>
      <c r="AB2655" s="2"/>
      <c r="AC2655" s="2"/>
      <c r="AD2655" s="2"/>
      <c r="AE2655" s="2"/>
      <c r="AF2655" s="2"/>
      <c r="AG2655" s="2"/>
      <c r="AH2655" s="2"/>
      <c r="AI2655" s="2"/>
      <c r="AJ2655" s="2"/>
      <c r="AK2655" s="2"/>
      <c r="BK2655" s="2"/>
      <c r="BL2655" s="2"/>
      <c r="BN2655" s="2"/>
      <c r="BO2655" s="2"/>
    </row>
    <row r="2656" ht="12.75" customHeight="1">
      <c r="D2656" s="2"/>
      <c r="G2656" s="2"/>
      <c r="I2656" s="2"/>
      <c r="J2656" s="2"/>
      <c r="K2656" s="2"/>
      <c r="L2656" s="2"/>
      <c r="M2656" s="2"/>
      <c r="N2656" s="2"/>
      <c r="O2656" s="2"/>
      <c r="P2656" s="2"/>
      <c r="Q2656" s="2"/>
      <c r="R2656" s="2"/>
      <c r="S2656" s="2"/>
      <c r="T2656" s="2"/>
      <c r="U2656" s="2"/>
      <c r="V2656" s="2"/>
      <c r="W2656" s="2"/>
      <c r="X2656" s="2"/>
      <c r="Y2656" s="2"/>
      <c r="AB2656" s="2"/>
      <c r="AC2656" s="2"/>
      <c r="AD2656" s="2"/>
      <c r="AE2656" s="2"/>
      <c r="AF2656" s="2"/>
      <c r="AG2656" s="2"/>
      <c r="AH2656" s="2"/>
      <c r="AI2656" s="2"/>
      <c r="AJ2656" s="2"/>
      <c r="AK2656" s="2"/>
      <c r="BK2656" s="2"/>
      <c r="BL2656" s="2"/>
      <c r="BN2656" s="2"/>
      <c r="BO2656" s="2"/>
    </row>
    <row r="2657" ht="12.75" customHeight="1">
      <c r="D2657" s="2"/>
      <c r="G2657" s="2"/>
      <c r="I2657" s="2"/>
      <c r="J2657" s="2"/>
      <c r="K2657" s="2"/>
      <c r="L2657" s="2"/>
      <c r="M2657" s="2"/>
      <c r="N2657" s="2"/>
      <c r="O2657" s="2"/>
      <c r="P2657" s="2"/>
      <c r="Q2657" s="2"/>
      <c r="R2657" s="2"/>
      <c r="S2657" s="2"/>
      <c r="T2657" s="2"/>
      <c r="U2657" s="2"/>
      <c r="V2657" s="2"/>
      <c r="W2657" s="2"/>
      <c r="X2657" s="2"/>
      <c r="Y2657" s="2"/>
      <c r="AB2657" s="2"/>
      <c r="AC2657" s="2"/>
      <c r="AD2657" s="2"/>
      <c r="AE2657" s="2"/>
      <c r="AF2657" s="2"/>
      <c r="AG2657" s="2"/>
      <c r="AH2657" s="2"/>
      <c r="AI2657" s="2"/>
      <c r="AJ2657" s="2"/>
      <c r="AK2657" s="2"/>
      <c r="BK2657" s="2"/>
      <c r="BL2657" s="2"/>
      <c r="BN2657" s="2"/>
      <c r="BO2657" s="2"/>
    </row>
    <row r="2658" ht="12.75" customHeight="1">
      <c r="D2658" s="2"/>
      <c r="G2658" s="2"/>
      <c r="I2658" s="2"/>
      <c r="J2658" s="2"/>
      <c r="K2658" s="2"/>
      <c r="L2658" s="2"/>
      <c r="M2658" s="2"/>
      <c r="N2658" s="2"/>
      <c r="O2658" s="2"/>
      <c r="P2658" s="2"/>
      <c r="Q2658" s="2"/>
      <c r="R2658" s="2"/>
      <c r="S2658" s="2"/>
      <c r="T2658" s="2"/>
      <c r="U2658" s="2"/>
      <c r="V2658" s="2"/>
      <c r="W2658" s="2"/>
      <c r="X2658" s="2"/>
      <c r="Y2658" s="2"/>
      <c r="AB2658" s="2"/>
      <c r="AC2658" s="2"/>
      <c r="AD2658" s="2"/>
      <c r="AE2658" s="2"/>
      <c r="AF2658" s="2"/>
      <c r="AG2658" s="2"/>
      <c r="AH2658" s="2"/>
      <c r="AI2658" s="2"/>
      <c r="AJ2658" s="2"/>
      <c r="AK2658" s="2"/>
      <c r="BK2658" s="2"/>
      <c r="BL2658" s="2"/>
      <c r="BN2658" s="2"/>
      <c r="BO2658" s="2"/>
    </row>
    <row r="2659" ht="12.75" customHeight="1">
      <c r="D2659" s="2"/>
      <c r="G2659" s="2"/>
      <c r="I2659" s="2"/>
      <c r="J2659" s="2"/>
      <c r="K2659" s="2"/>
      <c r="L2659" s="2"/>
      <c r="M2659" s="2"/>
      <c r="N2659" s="2"/>
      <c r="O2659" s="2"/>
      <c r="P2659" s="2"/>
      <c r="Q2659" s="2"/>
      <c r="R2659" s="2"/>
      <c r="S2659" s="2"/>
      <c r="T2659" s="2"/>
      <c r="U2659" s="2"/>
      <c r="V2659" s="2"/>
      <c r="W2659" s="2"/>
      <c r="X2659" s="2"/>
      <c r="Y2659" s="2"/>
      <c r="AB2659" s="2"/>
      <c r="AC2659" s="2"/>
      <c r="AD2659" s="2"/>
      <c r="AE2659" s="2"/>
      <c r="AF2659" s="2"/>
      <c r="AG2659" s="2"/>
      <c r="AH2659" s="2"/>
      <c r="AI2659" s="2"/>
      <c r="AJ2659" s="2"/>
      <c r="AK2659" s="2"/>
      <c r="BK2659" s="2"/>
      <c r="BL2659" s="2"/>
      <c r="BN2659" s="2"/>
      <c r="BO2659" s="2"/>
    </row>
    <row r="2660" ht="12.75" customHeight="1">
      <c r="D2660" s="2"/>
      <c r="G2660" s="2"/>
      <c r="I2660" s="2"/>
      <c r="J2660" s="2"/>
      <c r="K2660" s="2"/>
      <c r="L2660" s="2"/>
      <c r="M2660" s="2"/>
      <c r="N2660" s="2"/>
      <c r="O2660" s="2"/>
      <c r="P2660" s="2"/>
      <c r="Q2660" s="2"/>
      <c r="R2660" s="2"/>
      <c r="S2660" s="2"/>
      <c r="T2660" s="2"/>
      <c r="U2660" s="2"/>
      <c r="V2660" s="2"/>
      <c r="W2660" s="2"/>
      <c r="X2660" s="2"/>
      <c r="Y2660" s="2"/>
      <c r="AB2660" s="2"/>
      <c r="AC2660" s="2"/>
      <c r="AD2660" s="2"/>
      <c r="AE2660" s="2"/>
      <c r="AF2660" s="2"/>
      <c r="AG2660" s="2"/>
      <c r="AH2660" s="2"/>
      <c r="AI2660" s="2"/>
      <c r="AJ2660" s="2"/>
      <c r="AK2660" s="2"/>
      <c r="BK2660" s="2"/>
      <c r="BL2660" s="2"/>
      <c r="BN2660" s="2"/>
      <c r="BO2660" s="2"/>
    </row>
    <row r="2661" ht="12.75" customHeight="1">
      <c r="D2661" s="2"/>
      <c r="G2661" s="2"/>
      <c r="I2661" s="2"/>
      <c r="J2661" s="2"/>
      <c r="K2661" s="2"/>
      <c r="L2661" s="2"/>
      <c r="M2661" s="2"/>
      <c r="N2661" s="2"/>
      <c r="O2661" s="2"/>
      <c r="P2661" s="2"/>
      <c r="Q2661" s="2"/>
      <c r="R2661" s="2"/>
      <c r="S2661" s="2"/>
      <c r="T2661" s="2"/>
      <c r="U2661" s="2"/>
      <c r="V2661" s="2"/>
      <c r="W2661" s="2"/>
      <c r="X2661" s="2"/>
      <c r="Y2661" s="2"/>
      <c r="AB2661" s="2"/>
      <c r="AC2661" s="2"/>
      <c r="AD2661" s="2"/>
      <c r="AE2661" s="2"/>
      <c r="AF2661" s="2"/>
      <c r="AG2661" s="2"/>
      <c r="AH2661" s="2"/>
      <c r="AI2661" s="2"/>
      <c r="AJ2661" s="2"/>
      <c r="AK2661" s="2"/>
      <c r="BK2661" s="2"/>
      <c r="BL2661" s="2"/>
      <c r="BN2661" s="2"/>
      <c r="BO2661" s="2"/>
    </row>
    <row r="2662" ht="12.75" customHeight="1">
      <c r="D2662" s="2"/>
      <c r="G2662" s="2"/>
      <c r="I2662" s="2"/>
      <c r="J2662" s="2"/>
      <c r="K2662" s="2"/>
      <c r="L2662" s="2"/>
      <c r="M2662" s="2"/>
      <c r="N2662" s="2"/>
      <c r="O2662" s="2"/>
      <c r="P2662" s="2"/>
      <c r="Q2662" s="2"/>
      <c r="R2662" s="2"/>
      <c r="S2662" s="2"/>
      <c r="T2662" s="2"/>
      <c r="U2662" s="2"/>
      <c r="V2662" s="2"/>
      <c r="W2662" s="2"/>
      <c r="X2662" s="2"/>
      <c r="Y2662" s="2"/>
      <c r="AB2662" s="2"/>
      <c r="AC2662" s="2"/>
      <c r="AD2662" s="2"/>
      <c r="AE2662" s="2"/>
      <c r="AF2662" s="2"/>
      <c r="AG2662" s="2"/>
      <c r="AH2662" s="2"/>
      <c r="AI2662" s="2"/>
      <c r="AJ2662" s="2"/>
      <c r="AK2662" s="2"/>
      <c r="BK2662" s="2"/>
      <c r="BL2662" s="2"/>
      <c r="BN2662" s="2"/>
      <c r="BO2662" s="2"/>
    </row>
    <row r="2663" ht="12.75" customHeight="1">
      <c r="D2663" s="2"/>
      <c r="G2663" s="2"/>
      <c r="I2663" s="2"/>
      <c r="J2663" s="2"/>
      <c r="K2663" s="2"/>
      <c r="L2663" s="2"/>
      <c r="M2663" s="2"/>
      <c r="N2663" s="2"/>
      <c r="O2663" s="2"/>
      <c r="P2663" s="2"/>
      <c r="Q2663" s="2"/>
      <c r="R2663" s="2"/>
      <c r="S2663" s="2"/>
      <c r="T2663" s="2"/>
      <c r="U2663" s="2"/>
      <c r="V2663" s="2"/>
      <c r="W2663" s="2"/>
      <c r="X2663" s="2"/>
      <c r="Y2663" s="2"/>
      <c r="AB2663" s="2"/>
      <c r="AC2663" s="2"/>
      <c r="AD2663" s="2"/>
      <c r="AE2663" s="2"/>
      <c r="AF2663" s="2"/>
      <c r="AG2663" s="2"/>
      <c r="AH2663" s="2"/>
      <c r="AI2663" s="2"/>
      <c r="AJ2663" s="2"/>
      <c r="AK2663" s="2"/>
      <c r="BK2663" s="2"/>
      <c r="BL2663" s="2"/>
      <c r="BN2663" s="2"/>
      <c r="BO2663" s="2"/>
    </row>
    <row r="2664" ht="12.75" customHeight="1">
      <c r="D2664" s="2"/>
      <c r="G2664" s="2"/>
      <c r="I2664" s="2"/>
      <c r="J2664" s="2"/>
      <c r="K2664" s="2"/>
      <c r="L2664" s="2"/>
      <c r="M2664" s="2"/>
      <c r="N2664" s="2"/>
      <c r="O2664" s="2"/>
      <c r="P2664" s="2"/>
      <c r="Q2664" s="2"/>
      <c r="R2664" s="2"/>
      <c r="S2664" s="2"/>
      <c r="T2664" s="2"/>
      <c r="U2664" s="2"/>
      <c r="V2664" s="2"/>
      <c r="W2664" s="2"/>
      <c r="X2664" s="2"/>
      <c r="Y2664" s="2"/>
      <c r="AB2664" s="2"/>
      <c r="AC2664" s="2"/>
      <c r="AD2664" s="2"/>
      <c r="AE2664" s="2"/>
      <c r="AF2664" s="2"/>
      <c r="AG2664" s="2"/>
      <c r="AH2664" s="2"/>
      <c r="AI2664" s="2"/>
      <c r="AJ2664" s="2"/>
      <c r="AK2664" s="2"/>
      <c r="BK2664" s="2"/>
      <c r="BL2664" s="2"/>
      <c r="BN2664" s="2"/>
      <c r="BO2664" s="2"/>
    </row>
    <row r="2665" ht="12.75" customHeight="1">
      <c r="D2665" s="2"/>
      <c r="G2665" s="2"/>
      <c r="I2665" s="2"/>
      <c r="J2665" s="2"/>
      <c r="K2665" s="2"/>
      <c r="L2665" s="2"/>
      <c r="M2665" s="2"/>
      <c r="N2665" s="2"/>
      <c r="O2665" s="2"/>
      <c r="P2665" s="2"/>
      <c r="Q2665" s="2"/>
      <c r="R2665" s="2"/>
      <c r="S2665" s="2"/>
      <c r="T2665" s="2"/>
      <c r="U2665" s="2"/>
      <c r="V2665" s="2"/>
      <c r="W2665" s="2"/>
      <c r="X2665" s="2"/>
      <c r="Y2665" s="2"/>
      <c r="AB2665" s="2"/>
      <c r="AC2665" s="2"/>
      <c r="AD2665" s="2"/>
      <c r="AE2665" s="2"/>
      <c r="AF2665" s="2"/>
      <c r="AG2665" s="2"/>
      <c r="AH2665" s="2"/>
      <c r="AI2665" s="2"/>
      <c r="AJ2665" s="2"/>
      <c r="AK2665" s="2"/>
      <c r="BK2665" s="2"/>
      <c r="BL2665" s="2"/>
      <c r="BN2665" s="2"/>
      <c r="BO2665" s="2"/>
    </row>
    <row r="2666" ht="12.75" customHeight="1">
      <c r="D2666" s="2"/>
      <c r="G2666" s="2"/>
      <c r="I2666" s="2"/>
      <c r="J2666" s="2"/>
      <c r="K2666" s="2"/>
      <c r="L2666" s="2"/>
      <c r="M2666" s="2"/>
      <c r="N2666" s="2"/>
      <c r="O2666" s="2"/>
      <c r="P2666" s="2"/>
      <c r="Q2666" s="2"/>
      <c r="R2666" s="2"/>
      <c r="S2666" s="2"/>
      <c r="T2666" s="2"/>
      <c r="U2666" s="2"/>
      <c r="V2666" s="2"/>
      <c r="W2666" s="2"/>
      <c r="X2666" s="2"/>
      <c r="Y2666" s="2"/>
      <c r="AB2666" s="2"/>
      <c r="AC2666" s="2"/>
      <c r="AD2666" s="2"/>
      <c r="AE2666" s="2"/>
      <c r="AF2666" s="2"/>
      <c r="AG2666" s="2"/>
      <c r="AH2666" s="2"/>
      <c r="AI2666" s="2"/>
      <c r="AJ2666" s="2"/>
      <c r="AK2666" s="2"/>
      <c r="BK2666" s="2"/>
      <c r="BL2666" s="2"/>
      <c r="BN2666" s="2"/>
      <c r="BO2666" s="2"/>
    </row>
    <row r="2667" ht="12.75" customHeight="1">
      <c r="D2667" s="2"/>
      <c r="G2667" s="2"/>
      <c r="I2667" s="2"/>
      <c r="J2667" s="2"/>
      <c r="K2667" s="2"/>
      <c r="L2667" s="2"/>
      <c r="M2667" s="2"/>
      <c r="N2667" s="2"/>
      <c r="O2667" s="2"/>
      <c r="P2667" s="2"/>
      <c r="Q2667" s="2"/>
      <c r="R2667" s="2"/>
      <c r="S2667" s="2"/>
      <c r="T2667" s="2"/>
      <c r="U2667" s="2"/>
      <c r="V2667" s="2"/>
      <c r="W2667" s="2"/>
      <c r="X2667" s="2"/>
      <c r="Y2667" s="2"/>
      <c r="AB2667" s="2"/>
      <c r="AC2667" s="2"/>
      <c r="AD2667" s="2"/>
      <c r="AE2667" s="2"/>
      <c r="AF2667" s="2"/>
      <c r="AG2667" s="2"/>
      <c r="AH2667" s="2"/>
      <c r="AI2667" s="2"/>
      <c r="AJ2667" s="2"/>
      <c r="AK2667" s="2"/>
      <c r="BK2667" s="2"/>
      <c r="BL2667" s="2"/>
      <c r="BN2667" s="2"/>
      <c r="BO2667" s="2"/>
    </row>
    <row r="2668" ht="12.75" customHeight="1">
      <c r="D2668" s="2"/>
      <c r="G2668" s="2"/>
      <c r="I2668" s="2"/>
      <c r="J2668" s="2"/>
      <c r="K2668" s="2"/>
      <c r="L2668" s="2"/>
      <c r="M2668" s="2"/>
      <c r="N2668" s="2"/>
      <c r="O2668" s="2"/>
      <c r="P2668" s="2"/>
      <c r="Q2668" s="2"/>
      <c r="R2668" s="2"/>
      <c r="S2668" s="2"/>
      <c r="T2668" s="2"/>
      <c r="U2668" s="2"/>
      <c r="V2668" s="2"/>
      <c r="W2668" s="2"/>
      <c r="X2668" s="2"/>
      <c r="Y2668" s="2"/>
      <c r="AB2668" s="2"/>
      <c r="AC2668" s="2"/>
      <c r="AD2668" s="2"/>
      <c r="AE2668" s="2"/>
      <c r="AF2668" s="2"/>
      <c r="AG2668" s="2"/>
      <c r="AH2668" s="2"/>
      <c r="AI2668" s="2"/>
      <c r="AJ2668" s="2"/>
      <c r="AK2668" s="2"/>
      <c r="BK2668" s="2"/>
      <c r="BL2668" s="2"/>
      <c r="BN2668" s="2"/>
      <c r="BO2668" s="2"/>
    </row>
    <row r="2669" ht="12.75" customHeight="1">
      <c r="D2669" s="2"/>
      <c r="G2669" s="2"/>
      <c r="I2669" s="2"/>
      <c r="J2669" s="2"/>
      <c r="K2669" s="2"/>
      <c r="L2669" s="2"/>
      <c r="M2669" s="2"/>
      <c r="N2669" s="2"/>
      <c r="O2669" s="2"/>
      <c r="P2669" s="2"/>
      <c r="Q2669" s="2"/>
      <c r="R2669" s="2"/>
      <c r="S2669" s="2"/>
      <c r="T2669" s="2"/>
      <c r="U2669" s="2"/>
      <c r="V2669" s="2"/>
      <c r="W2669" s="2"/>
      <c r="X2669" s="2"/>
      <c r="Y2669" s="2"/>
      <c r="AB2669" s="2"/>
      <c r="AC2669" s="2"/>
      <c r="AD2669" s="2"/>
      <c r="AE2669" s="2"/>
      <c r="AF2669" s="2"/>
      <c r="AG2669" s="2"/>
      <c r="AH2669" s="2"/>
      <c r="AI2669" s="2"/>
      <c r="AJ2669" s="2"/>
      <c r="AK2669" s="2"/>
      <c r="BK2669" s="2"/>
      <c r="BL2669" s="2"/>
      <c r="BN2669" s="2"/>
      <c r="BO2669" s="2"/>
    </row>
    <row r="2670" ht="12.75" customHeight="1">
      <c r="D2670" s="2"/>
      <c r="G2670" s="2"/>
      <c r="I2670" s="2"/>
      <c r="J2670" s="2"/>
      <c r="K2670" s="2"/>
      <c r="L2670" s="2"/>
      <c r="M2670" s="2"/>
      <c r="N2670" s="2"/>
      <c r="O2670" s="2"/>
      <c r="P2670" s="2"/>
      <c r="Q2670" s="2"/>
      <c r="R2670" s="2"/>
      <c r="S2670" s="2"/>
      <c r="T2670" s="2"/>
      <c r="U2670" s="2"/>
      <c r="V2670" s="2"/>
      <c r="W2670" s="2"/>
      <c r="X2670" s="2"/>
      <c r="Y2670" s="2"/>
      <c r="AB2670" s="2"/>
      <c r="AC2670" s="2"/>
      <c r="AD2670" s="2"/>
      <c r="AE2670" s="2"/>
      <c r="AF2670" s="2"/>
      <c r="AG2670" s="2"/>
      <c r="AH2670" s="2"/>
      <c r="AI2670" s="2"/>
      <c r="AJ2670" s="2"/>
      <c r="AK2670" s="2"/>
      <c r="BK2670" s="2"/>
      <c r="BL2670" s="2"/>
      <c r="BN2670" s="2"/>
      <c r="BO2670" s="2"/>
    </row>
    <row r="2671" ht="12.75" customHeight="1">
      <c r="D2671" s="2"/>
      <c r="G2671" s="2"/>
      <c r="I2671" s="2"/>
      <c r="J2671" s="2"/>
      <c r="K2671" s="2"/>
      <c r="L2671" s="2"/>
      <c r="M2671" s="2"/>
      <c r="N2671" s="2"/>
      <c r="O2671" s="2"/>
      <c r="P2671" s="2"/>
      <c r="Q2671" s="2"/>
      <c r="R2671" s="2"/>
      <c r="S2671" s="2"/>
      <c r="T2671" s="2"/>
      <c r="U2671" s="2"/>
      <c r="V2671" s="2"/>
      <c r="W2671" s="2"/>
      <c r="X2671" s="2"/>
      <c r="Y2671" s="2"/>
      <c r="AB2671" s="2"/>
      <c r="AC2671" s="2"/>
      <c r="AD2671" s="2"/>
      <c r="AE2671" s="2"/>
      <c r="AF2671" s="2"/>
      <c r="AG2671" s="2"/>
      <c r="AH2671" s="2"/>
      <c r="AI2671" s="2"/>
      <c r="AJ2671" s="2"/>
      <c r="AK2671" s="2"/>
      <c r="BK2671" s="2"/>
      <c r="BL2671" s="2"/>
      <c r="BN2671" s="2"/>
      <c r="BO2671" s="2"/>
    </row>
    <row r="2672" ht="12.75" customHeight="1">
      <c r="D2672" s="2"/>
      <c r="G2672" s="2"/>
      <c r="I2672" s="2"/>
      <c r="J2672" s="2"/>
      <c r="K2672" s="2"/>
      <c r="L2672" s="2"/>
      <c r="M2672" s="2"/>
      <c r="N2672" s="2"/>
      <c r="O2672" s="2"/>
      <c r="P2672" s="2"/>
      <c r="Q2672" s="2"/>
      <c r="R2672" s="2"/>
      <c r="S2672" s="2"/>
      <c r="T2672" s="2"/>
      <c r="U2672" s="2"/>
      <c r="V2672" s="2"/>
      <c r="W2672" s="2"/>
      <c r="X2672" s="2"/>
      <c r="Y2672" s="2"/>
      <c r="AB2672" s="2"/>
      <c r="AC2672" s="2"/>
      <c r="AD2672" s="2"/>
      <c r="AE2672" s="2"/>
      <c r="AF2672" s="2"/>
      <c r="AG2672" s="2"/>
      <c r="AH2672" s="2"/>
      <c r="AI2672" s="2"/>
      <c r="AJ2672" s="2"/>
      <c r="AK2672" s="2"/>
      <c r="BK2672" s="2"/>
      <c r="BL2672" s="2"/>
      <c r="BN2672" s="2"/>
      <c r="BO2672" s="2"/>
    </row>
    <row r="2673" ht="12.75" customHeight="1">
      <c r="D2673" s="2"/>
      <c r="G2673" s="2"/>
      <c r="I2673" s="2"/>
      <c r="J2673" s="2"/>
      <c r="K2673" s="2"/>
      <c r="L2673" s="2"/>
      <c r="M2673" s="2"/>
      <c r="N2673" s="2"/>
      <c r="O2673" s="2"/>
      <c r="P2673" s="2"/>
      <c r="Q2673" s="2"/>
      <c r="R2673" s="2"/>
      <c r="S2673" s="2"/>
      <c r="T2673" s="2"/>
      <c r="U2673" s="2"/>
      <c r="V2673" s="2"/>
      <c r="W2673" s="2"/>
      <c r="X2673" s="2"/>
      <c r="Y2673" s="2"/>
      <c r="AB2673" s="2"/>
      <c r="AC2673" s="2"/>
      <c r="AD2673" s="2"/>
      <c r="AE2673" s="2"/>
      <c r="AF2673" s="2"/>
      <c r="AG2673" s="2"/>
      <c r="AH2673" s="2"/>
      <c r="AI2673" s="2"/>
      <c r="AJ2673" s="2"/>
      <c r="AK2673" s="2"/>
      <c r="BK2673" s="2"/>
      <c r="BL2673" s="2"/>
      <c r="BN2673" s="2"/>
      <c r="BO2673" s="2"/>
    </row>
    <row r="2674" ht="12.75" customHeight="1">
      <c r="D2674" s="2"/>
      <c r="G2674" s="2"/>
      <c r="I2674" s="2"/>
      <c r="J2674" s="2"/>
      <c r="K2674" s="2"/>
      <c r="L2674" s="2"/>
      <c r="M2674" s="2"/>
      <c r="N2674" s="2"/>
      <c r="O2674" s="2"/>
      <c r="P2674" s="2"/>
      <c r="Q2674" s="2"/>
      <c r="R2674" s="2"/>
      <c r="S2674" s="2"/>
      <c r="T2674" s="2"/>
      <c r="U2674" s="2"/>
      <c r="V2674" s="2"/>
      <c r="W2674" s="2"/>
      <c r="X2674" s="2"/>
      <c r="Y2674" s="2"/>
      <c r="AB2674" s="2"/>
      <c r="AC2674" s="2"/>
      <c r="AD2674" s="2"/>
      <c r="AE2674" s="2"/>
      <c r="AF2674" s="2"/>
      <c r="AG2674" s="2"/>
      <c r="AH2674" s="2"/>
      <c r="AI2674" s="2"/>
      <c r="AJ2674" s="2"/>
      <c r="AK2674" s="2"/>
      <c r="BK2674" s="2"/>
      <c r="BL2674" s="2"/>
      <c r="BN2674" s="2"/>
      <c r="BO2674" s="2"/>
    </row>
    <row r="2675" ht="12.75" customHeight="1">
      <c r="D2675" s="2"/>
      <c r="G2675" s="2"/>
      <c r="I2675" s="2"/>
      <c r="J2675" s="2"/>
      <c r="K2675" s="2"/>
      <c r="L2675" s="2"/>
      <c r="M2675" s="2"/>
      <c r="N2675" s="2"/>
      <c r="O2675" s="2"/>
      <c r="P2675" s="2"/>
      <c r="Q2675" s="2"/>
      <c r="R2675" s="2"/>
      <c r="S2675" s="2"/>
      <c r="T2675" s="2"/>
      <c r="U2675" s="2"/>
      <c r="V2675" s="2"/>
      <c r="W2675" s="2"/>
      <c r="X2675" s="2"/>
      <c r="Y2675" s="2"/>
      <c r="AB2675" s="2"/>
      <c r="AC2675" s="2"/>
      <c r="AD2675" s="2"/>
      <c r="AE2675" s="2"/>
      <c r="AF2675" s="2"/>
      <c r="AG2675" s="2"/>
      <c r="AH2675" s="2"/>
      <c r="AI2675" s="2"/>
      <c r="AJ2675" s="2"/>
      <c r="AK2675" s="2"/>
      <c r="BK2675" s="2"/>
      <c r="BL2675" s="2"/>
      <c r="BN2675" s="2"/>
      <c r="BO2675" s="2"/>
    </row>
    <row r="2676" ht="12.75" customHeight="1">
      <c r="D2676" s="2"/>
      <c r="G2676" s="2"/>
      <c r="I2676" s="2"/>
      <c r="J2676" s="2"/>
      <c r="K2676" s="2"/>
      <c r="L2676" s="2"/>
      <c r="M2676" s="2"/>
      <c r="N2676" s="2"/>
      <c r="O2676" s="2"/>
      <c r="P2676" s="2"/>
      <c r="Q2676" s="2"/>
      <c r="R2676" s="2"/>
      <c r="S2676" s="2"/>
      <c r="T2676" s="2"/>
      <c r="U2676" s="2"/>
      <c r="V2676" s="2"/>
      <c r="W2676" s="2"/>
      <c r="X2676" s="2"/>
      <c r="Y2676" s="2"/>
      <c r="AB2676" s="2"/>
      <c r="AC2676" s="2"/>
      <c r="AD2676" s="2"/>
      <c r="AE2676" s="2"/>
      <c r="AF2676" s="2"/>
      <c r="AG2676" s="2"/>
      <c r="AH2676" s="2"/>
      <c r="AI2676" s="2"/>
      <c r="AJ2676" s="2"/>
      <c r="AK2676" s="2"/>
      <c r="BK2676" s="2"/>
      <c r="BL2676" s="2"/>
      <c r="BN2676" s="2"/>
      <c r="BO2676" s="2"/>
    </row>
    <row r="2677" ht="12.75" customHeight="1">
      <c r="D2677" s="2"/>
      <c r="G2677" s="2"/>
      <c r="I2677" s="2"/>
      <c r="J2677" s="2"/>
      <c r="K2677" s="2"/>
      <c r="L2677" s="2"/>
      <c r="M2677" s="2"/>
      <c r="N2677" s="2"/>
      <c r="O2677" s="2"/>
      <c r="P2677" s="2"/>
      <c r="Q2677" s="2"/>
      <c r="R2677" s="2"/>
      <c r="S2677" s="2"/>
      <c r="T2677" s="2"/>
      <c r="U2677" s="2"/>
      <c r="V2677" s="2"/>
      <c r="W2677" s="2"/>
      <c r="X2677" s="2"/>
      <c r="Y2677" s="2"/>
      <c r="AB2677" s="2"/>
      <c r="AC2677" s="2"/>
      <c r="AD2677" s="2"/>
      <c r="AE2677" s="2"/>
      <c r="AF2677" s="2"/>
      <c r="AG2677" s="2"/>
      <c r="AH2677" s="2"/>
      <c r="AI2677" s="2"/>
      <c r="AJ2677" s="2"/>
      <c r="AK2677" s="2"/>
      <c r="BK2677" s="2"/>
      <c r="BL2677" s="2"/>
      <c r="BN2677" s="2"/>
      <c r="BO2677" s="2"/>
    </row>
    <row r="2678" ht="12.75" customHeight="1">
      <c r="D2678" s="2"/>
      <c r="G2678" s="2"/>
      <c r="I2678" s="2"/>
      <c r="J2678" s="2"/>
      <c r="K2678" s="2"/>
      <c r="L2678" s="2"/>
      <c r="M2678" s="2"/>
      <c r="N2678" s="2"/>
      <c r="O2678" s="2"/>
      <c r="P2678" s="2"/>
      <c r="Q2678" s="2"/>
      <c r="R2678" s="2"/>
      <c r="S2678" s="2"/>
      <c r="T2678" s="2"/>
      <c r="U2678" s="2"/>
      <c r="V2678" s="2"/>
      <c r="W2678" s="2"/>
      <c r="X2678" s="2"/>
      <c r="Y2678" s="2"/>
      <c r="AB2678" s="2"/>
      <c r="AC2678" s="2"/>
      <c r="AD2678" s="2"/>
      <c r="AE2678" s="2"/>
      <c r="AF2678" s="2"/>
      <c r="AG2678" s="2"/>
      <c r="AH2678" s="2"/>
      <c r="AI2678" s="2"/>
      <c r="AJ2678" s="2"/>
      <c r="AK2678" s="2"/>
      <c r="BK2678" s="2"/>
      <c r="BL2678" s="2"/>
      <c r="BN2678" s="2"/>
      <c r="BO2678" s="2"/>
    </row>
    <row r="2679" ht="12.75" customHeight="1">
      <c r="D2679" s="2"/>
      <c r="G2679" s="2"/>
      <c r="I2679" s="2"/>
      <c r="J2679" s="2"/>
      <c r="K2679" s="2"/>
      <c r="L2679" s="2"/>
      <c r="M2679" s="2"/>
      <c r="N2679" s="2"/>
      <c r="O2679" s="2"/>
      <c r="P2679" s="2"/>
      <c r="Q2679" s="2"/>
      <c r="R2679" s="2"/>
      <c r="S2679" s="2"/>
      <c r="T2679" s="2"/>
      <c r="U2679" s="2"/>
      <c r="V2679" s="2"/>
      <c r="W2679" s="2"/>
      <c r="X2679" s="2"/>
      <c r="Y2679" s="2"/>
      <c r="AB2679" s="2"/>
      <c r="AC2679" s="2"/>
      <c r="AD2679" s="2"/>
      <c r="AE2679" s="2"/>
      <c r="AF2679" s="2"/>
      <c r="AG2679" s="2"/>
      <c r="AH2679" s="2"/>
      <c r="AI2679" s="2"/>
      <c r="AJ2679" s="2"/>
      <c r="AK2679" s="2"/>
      <c r="BK2679" s="2"/>
      <c r="BL2679" s="2"/>
      <c r="BN2679" s="2"/>
      <c r="BO2679" s="2"/>
    </row>
    <row r="2680" ht="12.75" customHeight="1">
      <c r="D2680" s="2"/>
      <c r="G2680" s="2"/>
      <c r="I2680" s="2"/>
      <c r="J2680" s="2"/>
      <c r="K2680" s="2"/>
      <c r="L2680" s="2"/>
      <c r="M2680" s="2"/>
      <c r="N2680" s="2"/>
      <c r="O2680" s="2"/>
      <c r="P2680" s="2"/>
      <c r="Q2680" s="2"/>
      <c r="R2680" s="2"/>
      <c r="S2680" s="2"/>
      <c r="T2680" s="2"/>
      <c r="U2680" s="2"/>
      <c r="V2680" s="2"/>
      <c r="W2680" s="2"/>
      <c r="X2680" s="2"/>
      <c r="Y2680" s="2"/>
      <c r="AB2680" s="2"/>
      <c r="AC2680" s="2"/>
      <c r="AD2680" s="2"/>
      <c r="AE2680" s="2"/>
      <c r="AF2680" s="2"/>
      <c r="AG2680" s="2"/>
      <c r="AH2680" s="2"/>
      <c r="AI2680" s="2"/>
      <c r="AJ2680" s="2"/>
      <c r="AK2680" s="2"/>
      <c r="BK2680" s="2"/>
      <c r="BL2680" s="2"/>
      <c r="BN2680" s="2"/>
      <c r="BO2680" s="2"/>
    </row>
    <row r="2681" ht="12.75" customHeight="1">
      <c r="D2681" s="2"/>
      <c r="G2681" s="2"/>
      <c r="I2681" s="2"/>
      <c r="J2681" s="2"/>
      <c r="K2681" s="2"/>
      <c r="L2681" s="2"/>
      <c r="M2681" s="2"/>
      <c r="N2681" s="2"/>
      <c r="O2681" s="2"/>
      <c r="P2681" s="2"/>
      <c r="Q2681" s="2"/>
      <c r="R2681" s="2"/>
      <c r="S2681" s="2"/>
      <c r="T2681" s="2"/>
      <c r="U2681" s="2"/>
      <c r="V2681" s="2"/>
      <c r="W2681" s="2"/>
      <c r="X2681" s="2"/>
      <c r="Y2681" s="2"/>
      <c r="AB2681" s="2"/>
      <c r="AC2681" s="2"/>
      <c r="AD2681" s="2"/>
      <c r="AE2681" s="2"/>
      <c r="AF2681" s="2"/>
      <c r="AG2681" s="2"/>
      <c r="AH2681" s="2"/>
      <c r="AI2681" s="2"/>
      <c r="AJ2681" s="2"/>
      <c r="AK2681" s="2"/>
      <c r="BK2681" s="2"/>
      <c r="BL2681" s="2"/>
      <c r="BN2681" s="2"/>
      <c r="BO2681" s="2"/>
    </row>
    <row r="2682" ht="12.75" customHeight="1">
      <c r="D2682" s="2"/>
      <c r="G2682" s="2"/>
      <c r="I2682" s="2"/>
      <c r="J2682" s="2"/>
      <c r="K2682" s="2"/>
      <c r="L2682" s="2"/>
      <c r="M2682" s="2"/>
      <c r="N2682" s="2"/>
      <c r="O2682" s="2"/>
      <c r="P2682" s="2"/>
      <c r="Q2682" s="2"/>
      <c r="R2682" s="2"/>
      <c r="S2682" s="2"/>
      <c r="T2682" s="2"/>
      <c r="U2682" s="2"/>
      <c r="V2682" s="2"/>
      <c r="W2682" s="2"/>
      <c r="X2682" s="2"/>
      <c r="Y2682" s="2"/>
      <c r="AB2682" s="2"/>
      <c r="AC2682" s="2"/>
      <c r="AD2682" s="2"/>
      <c r="AE2682" s="2"/>
      <c r="AF2682" s="2"/>
      <c r="AG2682" s="2"/>
      <c r="AH2682" s="2"/>
      <c r="AI2682" s="2"/>
      <c r="AJ2682" s="2"/>
      <c r="AK2682" s="2"/>
      <c r="BK2682" s="2"/>
      <c r="BL2682" s="2"/>
      <c r="BN2682" s="2"/>
      <c r="BO2682" s="2"/>
    </row>
    <row r="2683" ht="12.75" customHeight="1">
      <c r="D2683" s="2"/>
      <c r="G2683" s="2"/>
      <c r="I2683" s="2"/>
      <c r="J2683" s="2"/>
      <c r="K2683" s="2"/>
      <c r="L2683" s="2"/>
      <c r="M2683" s="2"/>
      <c r="N2683" s="2"/>
      <c r="O2683" s="2"/>
      <c r="P2683" s="2"/>
      <c r="Q2683" s="2"/>
      <c r="R2683" s="2"/>
      <c r="S2683" s="2"/>
      <c r="T2683" s="2"/>
      <c r="U2683" s="2"/>
      <c r="V2683" s="2"/>
      <c r="W2683" s="2"/>
      <c r="X2683" s="2"/>
      <c r="Y2683" s="2"/>
      <c r="AB2683" s="2"/>
      <c r="AC2683" s="2"/>
      <c r="AD2683" s="2"/>
      <c r="AE2683" s="2"/>
      <c r="AF2683" s="2"/>
      <c r="AG2683" s="2"/>
      <c r="AH2683" s="2"/>
      <c r="AI2683" s="2"/>
      <c r="AJ2683" s="2"/>
      <c r="AK2683" s="2"/>
      <c r="BK2683" s="2"/>
      <c r="BL2683" s="2"/>
      <c r="BN2683" s="2"/>
      <c r="BO2683" s="2"/>
    </row>
    <row r="2684" ht="12.75" customHeight="1">
      <c r="D2684" s="2"/>
      <c r="G2684" s="2"/>
      <c r="I2684" s="2"/>
      <c r="J2684" s="2"/>
      <c r="K2684" s="2"/>
      <c r="L2684" s="2"/>
      <c r="M2684" s="2"/>
      <c r="N2684" s="2"/>
      <c r="O2684" s="2"/>
      <c r="P2684" s="2"/>
      <c r="Q2684" s="2"/>
      <c r="R2684" s="2"/>
      <c r="S2684" s="2"/>
      <c r="T2684" s="2"/>
      <c r="U2684" s="2"/>
      <c r="V2684" s="2"/>
      <c r="W2684" s="2"/>
      <c r="X2684" s="2"/>
      <c r="Y2684" s="2"/>
      <c r="AB2684" s="2"/>
      <c r="AC2684" s="2"/>
      <c r="AD2684" s="2"/>
      <c r="AE2684" s="2"/>
      <c r="AF2684" s="2"/>
      <c r="AG2684" s="2"/>
      <c r="AH2684" s="2"/>
      <c r="AI2684" s="2"/>
      <c r="AJ2684" s="2"/>
      <c r="AK2684" s="2"/>
      <c r="BK2684" s="2"/>
      <c r="BL2684" s="2"/>
      <c r="BN2684" s="2"/>
      <c r="BO2684" s="2"/>
    </row>
    <row r="2685" ht="12.75" customHeight="1">
      <c r="D2685" s="2"/>
      <c r="G2685" s="2"/>
      <c r="I2685" s="2"/>
      <c r="J2685" s="2"/>
      <c r="K2685" s="2"/>
      <c r="L2685" s="2"/>
      <c r="M2685" s="2"/>
      <c r="N2685" s="2"/>
      <c r="O2685" s="2"/>
      <c r="P2685" s="2"/>
      <c r="Q2685" s="2"/>
      <c r="R2685" s="2"/>
      <c r="S2685" s="2"/>
      <c r="T2685" s="2"/>
      <c r="U2685" s="2"/>
      <c r="V2685" s="2"/>
      <c r="W2685" s="2"/>
      <c r="X2685" s="2"/>
      <c r="Y2685" s="2"/>
      <c r="AB2685" s="2"/>
      <c r="AC2685" s="2"/>
      <c r="AD2685" s="2"/>
      <c r="AE2685" s="2"/>
      <c r="AF2685" s="2"/>
      <c r="AG2685" s="2"/>
      <c r="AH2685" s="2"/>
      <c r="AI2685" s="2"/>
      <c r="AJ2685" s="2"/>
      <c r="AK2685" s="2"/>
      <c r="BK2685" s="2"/>
      <c r="BL2685" s="2"/>
      <c r="BN2685" s="2"/>
      <c r="BO2685" s="2"/>
    </row>
    <row r="2686" ht="12.75" customHeight="1">
      <c r="D2686" s="2"/>
      <c r="G2686" s="2"/>
      <c r="I2686" s="2"/>
      <c r="J2686" s="2"/>
      <c r="K2686" s="2"/>
      <c r="L2686" s="2"/>
      <c r="M2686" s="2"/>
      <c r="N2686" s="2"/>
      <c r="O2686" s="2"/>
      <c r="P2686" s="2"/>
      <c r="Q2686" s="2"/>
      <c r="R2686" s="2"/>
      <c r="S2686" s="2"/>
      <c r="T2686" s="2"/>
      <c r="U2686" s="2"/>
      <c r="V2686" s="2"/>
      <c r="W2686" s="2"/>
      <c r="X2686" s="2"/>
      <c r="Y2686" s="2"/>
      <c r="AB2686" s="2"/>
      <c r="AC2686" s="2"/>
      <c r="AD2686" s="2"/>
      <c r="AE2686" s="2"/>
      <c r="AF2686" s="2"/>
      <c r="AG2686" s="2"/>
      <c r="AH2686" s="2"/>
      <c r="AI2686" s="2"/>
      <c r="AJ2686" s="2"/>
      <c r="AK2686" s="2"/>
      <c r="BK2686" s="2"/>
      <c r="BL2686" s="2"/>
      <c r="BN2686" s="2"/>
      <c r="BO2686" s="2"/>
    </row>
    <row r="2687" ht="12.75" customHeight="1">
      <c r="D2687" s="2"/>
      <c r="G2687" s="2"/>
      <c r="I2687" s="2"/>
      <c r="J2687" s="2"/>
      <c r="K2687" s="2"/>
      <c r="L2687" s="2"/>
      <c r="M2687" s="2"/>
      <c r="N2687" s="2"/>
      <c r="O2687" s="2"/>
      <c r="P2687" s="2"/>
      <c r="Q2687" s="2"/>
      <c r="R2687" s="2"/>
      <c r="S2687" s="2"/>
      <c r="T2687" s="2"/>
      <c r="U2687" s="2"/>
      <c r="V2687" s="2"/>
      <c r="W2687" s="2"/>
      <c r="X2687" s="2"/>
      <c r="Y2687" s="2"/>
      <c r="AB2687" s="2"/>
      <c r="AC2687" s="2"/>
      <c r="AD2687" s="2"/>
      <c r="AE2687" s="2"/>
      <c r="AF2687" s="2"/>
      <c r="AG2687" s="2"/>
      <c r="AH2687" s="2"/>
      <c r="AI2687" s="2"/>
      <c r="AJ2687" s="2"/>
      <c r="AK2687" s="2"/>
      <c r="BK2687" s="2"/>
      <c r="BL2687" s="2"/>
      <c r="BN2687" s="2"/>
      <c r="BO2687" s="2"/>
    </row>
    <row r="2688" ht="12.75" customHeight="1">
      <c r="D2688" s="2"/>
      <c r="G2688" s="2"/>
      <c r="I2688" s="2"/>
      <c r="J2688" s="2"/>
      <c r="K2688" s="2"/>
      <c r="L2688" s="2"/>
      <c r="M2688" s="2"/>
      <c r="N2688" s="2"/>
      <c r="O2688" s="2"/>
      <c r="P2688" s="2"/>
      <c r="Q2688" s="2"/>
      <c r="R2688" s="2"/>
      <c r="S2688" s="2"/>
      <c r="T2688" s="2"/>
      <c r="U2688" s="2"/>
      <c r="V2688" s="2"/>
      <c r="W2688" s="2"/>
      <c r="X2688" s="2"/>
      <c r="Y2688" s="2"/>
      <c r="AB2688" s="2"/>
      <c r="AC2688" s="2"/>
      <c r="AD2688" s="2"/>
      <c r="AE2688" s="2"/>
      <c r="AF2688" s="2"/>
      <c r="AG2688" s="2"/>
      <c r="AH2688" s="2"/>
      <c r="AI2688" s="2"/>
      <c r="AJ2688" s="2"/>
      <c r="AK2688" s="2"/>
      <c r="BK2688" s="2"/>
      <c r="BL2688" s="2"/>
      <c r="BN2688" s="2"/>
      <c r="BO2688" s="2"/>
    </row>
    <row r="2689" ht="12.75" customHeight="1">
      <c r="D2689" s="2"/>
      <c r="G2689" s="2"/>
      <c r="I2689" s="2"/>
      <c r="J2689" s="2"/>
      <c r="K2689" s="2"/>
      <c r="L2689" s="2"/>
      <c r="M2689" s="2"/>
      <c r="N2689" s="2"/>
      <c r="O2689" s="2"/>
      <c r="P2689" s="2"/>
      <c r="Q2689" s="2"/>
      <c r="R2689" s="2"/>
      <c r="S2689" s="2"/>
      <c r="T2689" s="2"/>
      <c r="U2689" s="2"/>
      <c r="V2689" s="2"/>
      <c r="W2689" s="2"/>
      <c r="X2689" s="2"/>
      <c r="Y2689" s="2"/>
      <c r="AB2689" s="2"/>
      <c r="AC2689" s="2"/>
      <c r="AD2689" s="2"/>
      <c r="AE2689" s="2"/>
      <c r="AF2689" s="2"/>
      <c r="AG2689" s="2"/>
      <c r="AH2689" s="2"/>
      <c r="AI2689" s="2"/>
      <c r="AJ2689" s="2"/>
      <c r="AK2689" s="2"/>
      <c r="BK2689" s="2"/>
      <c r="BL2689" s="2"/>
      <c r="BN2689" s="2"/>
      <c r="BO2689" s="2"/>
    </row>
    <row r="2690" ht="12.75" customHeight="1">
      <c r="D2690" s="2"/>
      <c r="G2690" s="2"/>
      <c r="I2690" s="2"/>
      <c r="J2690" s="2"/>
      <c r="K2690" s="2"/>
      <c r="L2690" s="2"/>
      <c r="M2690" s="2"/>
      <c r="N2690" s="2"/>
      <c r="O2690" s="2"/>
      <c r="P2690" s="2"/>
      <c r="Q2690" s="2"/>
      <c r="R2690" s="2"/>
      <c r="S2690" s="2"/>
      <c r="T2690" s="2"/>
      <c r="U2690" s="2"/>
      <c r="V2690" s="2"/>
      <c r="W2690" s="2"/>
      <c r="X2690" s="2"/>
      <c r="Y2690" s="2"/>
      <c r="AB2690" s="2"/>
      <c r="AC2690" s="2"/>
      <c r="AD2690" s="2"/>
      <c r="AE2690" s="2"/>
      <c r="AF2690" s="2"/>
      <c r="AG2690" s="2"/>
      <c r="AH2690" s="2"/>
      <c r="AI2690" s="2"/>
      <c r="AJ2690" s="2"/>
      <c r="AK2690" s="2"/>
      <c r="BK2690" s="2"/>
      <c r="BL2690" s="2"/>
      <c r="BN2690" s="2"/>
      <c r="BO2690" s="2"/>
    </row>
    <row r="2691" ht="12.75" customHeight="1">
      <c r="D2691" s="2"/>
      <c r="G2691" s="2"/>
      <c r="I2691" s="2"/>
      <c r="J2691" s="2"/>
      <c r="K2691" s="2"/>
      <c r="L2691" s="2"/>
      <c r="M2691" s="2"/>
      <c r="N2691" s="2"/>
      <c r="O2691" s="2"/>
      <c r="P2691" s="2"/>
      <c r="Q2691" s="2"/>
      <c r="R2691" s="2"/>
      <c r="S2691" s="2"/>
      <c r="T2691" s="2"/>
      <c r="U2691" s="2"/>
      <c r="V2691" s="2"/>
      <c r="W2691" s="2"/>
      <c r="X2691" s="2"/>
      <c r="Y2691" s="2"/>
      <c r="AB2691" s="2"/>
      <c r="AC2691" s="2"/>
      <c r="AD2691" s="2"/>
      <c r="AE2691" s="2"/>
      <c r="AF2691" s="2"/>
      <c r="AG2691" s="2"/>
      <c r="AH2691" s="2"/>
      <c r="AI2691" s="2"/>
      <c r="AJ2691" s="2"/>
      <c r="AK2691" s="2"/>
      <c r="BK2691" s="2"/>
      <c r="BL2691" s="2"/>
      <c r="BN2691" s="2"/>
      <c r="BO2691" s="2"/>
    </row>
    <row r="2692" ht="12.75" customHeight="1">
      <c r="D2692" s="2"/>
      <c r="G2692" s="2"/>
      <c r="I2692" s="2"/>
      <c r="J2692" s="2"/>
      <c r="K2692" s="2"/>
      <c r="L2692" s="2"/>
      <c r="M2692" s="2"/>
      <c r="N2692" s="2"/>
      <c r="O2692" s="2"/>
      <c r="P2692" s="2"/>
      <c r="Q2692" s="2"/>
      <c r="R2692" s="2"/>
      <c r="S2692" s="2"/>
      <c r="T2692" s="2"/>
      <c r="U2692" s="2"/>
      <c r="V2692" s="2"/>
      <c r="W2692" s="2"/>
      <c r="X2692" s="2"/>
      <c r="Y2692" s="2"/>
      <c r="AB2692" s="2"/>
      <c r="AC2692" s="2"/>
      <c r="AD2692" s="2"/>
      <c r="AE2692" s="2"/>
      <c r="AF2692" s="2"/>
      <c r="AG2692" s="2"/>
      <c r="AH2692" s="2"/>
      <c r="AI2692" s="2"/>
      <c r="AJ2692" s="2"/>
      <c r="AK2692" s="2"/>
      <c r="BK2692" s="2"/>
      <c r="BL2692" s="2"/>
      <c r="BN2692" s="2"/>
      <c r="BO2692" s="2"/>
    </row>
    <row r="2693" ht="12.75" customHeight="1">
      <c r="D2693" s="2"/>
      <c r="G2693" s="2"/>
      <c r="I2693" s="2"/>
      <c r="J2693" s="2"/>
      <c r="K2693" s="2"/>
      <c r="L2693" s="2"/>
      <c r="M2693" s="2"/>
      <c r="N2693" s="2"/>
      <c r="O2693" s="2"/>
      <c r="P2693" s="2"/>
      <c r="Q2693" s="2"/>
      <c r="R2693" s="2"/>
      <c r="S2693" s="2"/>
      <c r="T2693" s="2"/>
      <c r="U2693" s="2"/>
      <c r="V2693" s="2"/>
      <c r="W2693" s="2"/>
      <c r="X2693" s="2"/>
      <c r="Y2693" s="2"/>
      <c r="AB2693" s="2"/>
      <c r="AC2693" s="2"/>
      <c r="AD2693" s="2"/>
      <c r="AE2693" s="2"/>
      <c r="AF2693" s="2"/>
      <c r="AG2693" s="2"/>
      <c r="AH2693" s="2"/>
      <c r="AI2693" s="2"/>
      <c r="AJ2693" s="2"/>
      <c r="AK2693" s="2"/>
      <c r="BK2693" s="2"/>
      <c r="BL2693" s="2"/>
      <c r="BN2693" s="2"/>
      <c r="BO2693" s="2"/>
    </row>
    <row r="2694" ht="12.75" customHeight="1">
      <c r="D2694" s="2"/>
      <c r="G2694" s="2"/>
      <c r="I2694" s="2"/>
      <c r="J2694" s="2"/>
      <c r="K2694" s="2"/>
      <c r="L2694" s="2"/>
      <c r="M2694" s="2"/>
      <c r="N2694" s="2"/>
      <c r="O2694" s="2"/>
      <c r="P2694" s="2"/>
      <c r="Q2694" s="2"/>
      <c r="R2694" s="2"/>
      <c r="S2694" s="2"/>
      <c r="T2694" s="2"/>
      <c r="U2694" s="2"/>
      <c r="V2694" s="2"/>
      <c r="W2694" s="2"/>
      <c r="X2694" s="2"/>
      <c r="Y2694" s="2"/>
      <c r="AB2694" s="2"/>
      <c r="AC2694" s="2"/>
      <c r="AD2694" s="2"/>
      <c r="AE2694" s="2"/>
      <c r="AF2694" s="2"/>
      <c r="AG2694" s="2"/>
      <c r="AH2694" s="2"/>
      <c r="AI2694" s="2"/>
      <c r="AJ2694" s="2"/>
      <c r="AK2694" s="2"/>
      <c r="BK2694" s="2"/>
      <c r="BL2694" s="2"/>
      <c r="BN2694" s="2"/>
      <c r="BO2694" s="2"/>
    </row>
    <row r="2695" ht="12.75" customHeight="1">
      <c r="D2695" s="2"/>
      <c r="G2695" s="2"/>
      <c r="I2695" s="2"/>
      <c r="J2695" s="2"/>
      <c r="K2695" s="2"/>
      <c r="L2695" s="2"/>
      <c r="M2695" s="2"/>
      <c r="N2695" s="2"/>
      <c r="O2695" s="2"/>
      <c r="P2695" s="2"/>
      <c r="Q2695" s="2"/>
      <c r="R2695" s="2"/>
      <c r="S2695" s="2"/>
      <c r="T2695" s="2"/>
      <c r="U2695" s="2"/>
      <c r="V2695" s="2"/>
      <c r="W2695" s="2"/>
      <c r="X2695" s="2"/>
      <c r="Y2695" s="2"/>
      <c r="AB2695" s="2"/>
      <c r="AC2695" s="2"/>
      <c r="AD2695" s="2"/>
      <c r="AE2695" s="2"/>
      <c r="AF2695" s="2"/>
      <c r="AG2695" s="2"/>
      <c r="AH2695" s="2"/>
      <c r="AI2695" s="2"/>
      <c r="AJ2695" s="2"/>
      <c r="AK2695" s="2"/>
      <c r="BK2695" s="2"/>
      <c r="BL2695" s="2"/>
      <c r="BN2695" s="2"/>
      <c r="BO2695" s="2"/>
    </row>
    <row r="2696" ht="12.75" customHeight="1">
      <c r="D2696" s="2"/>
      <c r="G2696" s="2"/>
      <c r="I2696" s="2"/>
      <c r="J2696" s="2"/>
      <c r="K2696" s="2"/>
      <c r="L2696" s="2"/>
      <c r="M2696" s="2"/>
      <c r="N2696" s="2"/>
      <c r="O2696" s="2"/>
      <c r="P2696" s="2"/>
      <c r="Q2696" s="2"/>
      <c r="R2696" s="2"/>
      <c r="S2696" s="2"/>
      <c r="T2696" s="2"/>
      <c r="U2696" s="2"/>
      <c r="V2696" s="2"/>
      <c r="W2696" s="2"/>
      <c r="X2696" s="2"/>
      <c r="Y2696" s="2"/>
      <c r="AB2696" s="2"/>
      <c r="AC2696" s="2"/>
      <c r="AD2696" s="2"/>
      <c r="AE2696" s="2"/>
      <c r="AF2696" s="2"/>
      <c r="AG2696" s="2"/>
      <c r="AH2696" s="2"/>
      <c r="AI2696" s="2"/>
      <c r="AJ2696" s="2"/>
      <c r="AK2696" s="2"/>
      <c r="BK2696" s="2"/>
      <c r="BL2696" s="2"/>
      <c r="BN2696" s="2"/>
      <c r="BO2696" s="2"/>
    </row>
    <row r="2697" ht="12.75" customHeight="1">
      <c r="D2697" s="2"/>
      <c r="G2697" s="2"/>
      <c r="I2697" s="2"/>
      <c r="J2697" s="2"/>
      <c r="K2697" s="2"/>
      <c r="L2697" s="2"/>
      <c r="M2697" s="2"/>
      <c r="N2697" s="2"/>
      <c r="O2697" s="2"/>
      <c r="P2697" s="2"/>
      <c r="Q2697" s="2"/>
      <c r="R2697" s="2"/>
      <c r="S2697" s="2"/>
      <c r="T2697" s="2"/>
      <c r="U2697" s="2"/>
      <c r="V2697" s="2"/>
      <c r="W2697" s="2"/>
      <c r="X2697" s="2"/>
      <c r="Y2697" s="2"/>
      <c r="AB2697" s="2"/>
      <c r="AC2697" s="2"/>
      <c r="AD2697" s="2"/>
      <c r="AE2697" s="2"/>
      <c r="AF2697" s="2"/>
      <c r="AG2697" s="2"/>
      <c r="AH2697" s="2"/>
      <c r="AI2697" s="2"/>
      <c r="AJ2697" s="2"/>
      <c r="AK2697" s="2"/>
      <c r="BK2697" s="2"/>
      <c r="BL2697" s="2"/>
      <c r="BN2697" s="2"/>
      <c r="BO2697" s="2"/>
    </row>
    <row r="2698" ht="12.75" customHeight="1">
      <c r="D2698" s="2"/>
      <c r="G2698" s="2"/>
      <c r="I2698" s="2"/>
      <c r="J2698" s="2"/>
      <c r="K2698" s="2"/>
      <c r="L2698" s="2"/>
      <c r="M2698" s="2"/>
      <c r="N2698" s="2"/>
      <c r="O2698" s="2"/>
      <c r="P2698" s="2"/>
      <c r="Q2698" s="2"/>
      <c r="R2698" s="2"/>
      <c r="S2698" s="2"/>
      <c r="T2698" s="2"/>
      <c r="U2698" s="2"/>
      <c r="V2698" s="2"/>
      <c r="W2698" s="2"/>
      <c r="X2698" s="2"/>
      <c r="Y2698" s="2"/>
      <c r="AB2698" s="2"/>
      <c r="AC2698" s="2"/>
      <c r="AD2698" s="2"/>
      <c r="AE2698" s="2"/>
      <c r="AF2698" s="2"/>
      <c r="AG2698" s="2"/>
      <c r="AH2698" s="2"/>
      <c r="AI2698" s="2"/>
      <c r="AJ2698" s="2"/>
      <c r="AK2698" s="2"/>
      <c r="BK2698" s="2"/>
      <c r="BL2698" s="2"/>
      <c r="BN2698" s="2"/>
      <c r="BO2698" s="2"/>
    </row>
    <row r="2699" ht="12.75" customHeight="1">
      <c r="D2699" s="2"/>
      <c r="G2699" s="2"/>
      <c r="I2699" s="2"/>
      <c r="J2699" s="2"/>
      <c r="K2699" s="2"/>
      <c r="L2699" s="2"/>
      <c r="M2699" s="2"/>
      <c r="N2699" s="2"/>
      <c r="O2699" s="2"/>
      <c r="P2699" s="2"/>
      <c r="Q2699" s="2"/>
      <c r="R2699" s="2"/>
      <c r="S2699" s="2"/>
      <c r="T2699" s="2"/>
      <c r="U2699" s="2"/>
      <c r="V2699" s="2"/>
      <c r="W2699" s="2"/>
      <c r="X2699" s="2"/>
      <c r="Y2699" s="2"/>
      <c r="AB2699" s="2"/>
      <c r="AC2699" s="2"/>
      <c r="AD2699" s="2"/>
      <c r="AE2699" s="2"/>
      <c r="AF2699" s="2"/>
      <c r="AG2699" s="2"/>
      <c r="AH2699" s="2"/>
      <c r="AI2699" s="2"/>
      <c r="AJ2699" s="2"/>
      <c r="AK2699" s="2"/>
      <c r="BK2699" s="2"/>
      <c r="BL2699" s="2"/>
      <c r="BN2699" s="2"/>
      <c r="BO2699" s="2"/>
    </row>
    <row r="2700" ht="12.75" customHeight="1">
      <c r="D2700" s="2"/>
      <c r="G2700" s="2"/>
      <c r="I2700" s="2"/>
      <c r="J2700" s="2"/>
      <c r="K2700" s="2"/>
      <c r="L2700" s="2"/>
      <c r="M2700" s="2"/>
      <c r="N2700" s="2"/>
      <c r="O2700" s="2"/>
      <c r="P2700" s="2"/>
      <c r="Q2700" s="2"/>
      <c r="R2700" s="2"/>
      <c r="S2700" s="2"/>
      <c r="T2700" s="2"/>
      <c r="U2700" s="2"/>
      <c r="V2700" s="2"/>
      <c r="W2700" s="2"/>
      <c r="X2700" s="2"/>
      <c r="Y2700" s="2"/>
      <c r="AB2700" s="2"/>
      <c r="AC2700" s="2"/>
      <c r="AD2700" s="2"/>
      <c r="AE2700" s="2"/>
      <c r="AF2700" s="2"/>
      <c r="AG2700" s="2"/>
      <c r="AH2700" s="2"/>
      <c r="AI2700" s="2"/>
      <c r="AJ2700" s="2"/>
      <c r="AK2700" s="2"/>
      <c r="BK2700" s="2"/>
      <c r="BL2700" s="2"/>
      <c r="BN2700" s="2"/>
      <c r="BO2700" s="2"/>
    </row>
    <row r="2701" ht="12.75" customHeight="1">
      <c r="D2701" s="2"/>
      <c r="G2701" s="2"/>
      <c r="I2701" s="2"/>
      <c r="J2701" s="2"/>
      <c r="K2701" s="2"/>
      <c r="L2701" s="2"/>
      <c r="M2701" s="2"/>
      <c r="N2701" s="2"/>
      <c r="O2701" s="2"/>
      <c r="P2701" s="2"/>
      <c r="Q2701" s="2"/>
      <c r="R2701" s="2"/>
      <c r="S2701" s="2"/>
      <c r="T2701" s="2"/>
      <c r="U2701" s="2"/>
      <c r="V2701" s="2"/>
      <c r="W2701" s="2"/>
      <c r="X2701" s="2"/>
      <c r="Y2701" s="2"/>
      <c r="AB2701" s="2"/>
      <c r="AC2701" s="2"/>
      <c r="AD2701" s="2"/>
      <c r="AE2701" s="2"/>
      <c r="AF2701" s="2"/>
      <c r="AG2701" s="2"/>
      <c r="AH2701" s="2"/>
      <c r="AI2701" s="2"/>
      <c r="AJ2701" s="2"/>
      <c r="AK2701" s="2"/>
      <c r="BK2701" s="2"/>
      <c r="BL2701" s="2"/>
      <c r="BN2701" s="2"/>
      <c r="BO2701" s="2"/>
    </row>
    <row r="2702" ht="12.75" customHeight="1">
      <c r="D2702" s="2"/>
      <c r="G2702" s="2"/>
      <c r="I2702" s="2"/>
      <c r="J2702" s="2"/>
      <c r="K2702" s="2"/>
      <c r="L2702" s="2"/>
      <c r="M2702" s="2"/>
      <c r="N2702" s="2"/>
      <c r="O2702" s="2"/>
      <c r="P2702" s="2"/>
      <c r="Q2702" s="2"/>
      <c r="R2702" s="2"/>
      <c r="S2702" s="2"/>
      <c r="T2702" s="2"/>
      <c r="U2702" s="2"/>
      <c r="V2702" s="2"/>
      <c r="W2702" s="2"/>
      <c r="X2702" s="2"/>
      <c r="Y2702" s="2"/>
      <c r="AB2702" s="2"/>
      <c r="AC2702" s="2"/>
      <c r="AD2702" s="2"/>
      <c r="AE2702" s="2"/>
      <c r="AF2702" s="2"/>
      <c r="AG2702" s="2"/>
      <c r="AH2702" s="2"/>
      <c r="AI2702" s="2"/>
      <c r="AJ2702" s="2"/>
      <c r="AK2702" s="2"/>
      <c r="BK2702" s="2"/>
      <c r="BL2702" s="2"/>
      <c r="BN2702" s="2"/>
      <c r="BO2702" s="2"/>
    </row>
    <row r="2703" ht="12.75" customHeight="1">
      <c r="D2703" s="2"/>
      <c r="G2703" s="2"/>
      <c r="I2703" s="2"/>
      <c r="J2703" s="2"/>
      <c r="K2703" s="2"/>
      <c r="L2703" s="2"/>
      <c r="M2703" s="2"/>
      <c r="N2703" s="2"/>
      <c r="O2703" s="2"/>
      <c r="P2703" s="2"/>
      <c r="Q2703" s="2"/>
      <c r="R2703" s="2"/>
      <c r="S2703" s="2"/>
      <c r="T2703" s="2"/>
      <c r="U2703" s="2"/>
      <c r="V2703" s="2"/>
      <c r="W2703" s="2"/>
      <c r="X2703" s="2"/>
      <c r="Y2703" s="2"/>
      <c r="AB2703" s="2"/>
      <c r="AC2703" s="2"/>
      <c r="AD2703" s="2"/>
      <c r="AE2703" s="2"/>
      <c r="AF2703" s="2"/>
      <c r="AG2703" s="2"/>
      <c r="AH2703" s="2"/>
      <c r="AI2703" s="2"/>
      <c r="AJ2703" s="2"/>
      <c r="AK2703" s="2"/>
      <c r="BK2703" s="2"/>
      <c r="BL2703" s="2"/>
      <c r="BN2703" s="2"/>
      <c r="BO2703" s="2"/>
    </row>
    <row r="2704" ht="12.75" customHeight="1">
      <c r="D2704" s="2"/>
      <c r="G2704" s="2"/>
      <c r="I2704" s="2"/>
      <c r="J2704" s="2"/>
      <c r="K2704" s="2"/>
      <c r="L2704" s="2"/>
      <c r="M2704" s="2"/>
      <c r="N2704" s="2"/>
      <c r="O2704" s="2"/>
      <c r="P2704" s="2"/>
      <c r="Q2704" s="2"/>
      <c r="R2704" s="2"/>
      <c r="S2704" s="2"/>
      <c r="T2704" s="2"/>
      <c r="U2704" s="2"/>
      <c r="V2704" s="2"/>
      <c r="W2704" s="2"/>
      <c r="X2704" s="2"/>
      <c r="Y2704" s="2"/>
      <c r="AB2704" s="2"/>
      <c r="AC2704" s="2"/>
      <c r="AD2704" s="2"/>
      <c r="AE2704" s="2"/>
      <c r="AF2704" s="2"/>
      <c r="AG2704" s="2"/>
      <c r="AH2704" s="2"/>
      <c r="AI2704" s="2"/>
      <c r="AJ2704" s="2"/>
      <c r="AK2704" s="2"/>
      <c r="BK2704" s="2"/>
      <c r="BL2704" s="2"/>
      <c r="BN2704" s="2"/>
      <c r="BO2704" s="2"/>
    </row>
    <row r="2705" ht="12.75" customHeight="1">
      <c r="D2705" s="2"/>
      <c r="G2705" s="2"/>
      <c r="I2705" s="2"/>
      <c r="J2705" s="2"/>
      <c r="K2705" s="2"/>
      <c r="L2705" s="2"/>
      <c r="M2705" s="2"/>
      <c r="N2705" s="2"/>
      <c r="O2705" s="2"/>
      <c r="P2705" s="2"/>
      <c r="Q2705" s="2"/>
      <c r="R2705" s="2"/>
      <c r="S2705" s="2"/>
      <c r="T2705" s="2"/>
      <c r="U2705" s="2"/>
      <c r="V2705" s="2"/>
      <c r="W2705" s="2"/>
      <c r="X2705" s="2"/>
      <c r="Y2705" s="2"/>
      <c r="AB2705" s="2"/>
      <c r="AC2705" s="2"/>
      <c r="AD2705" s="2"/>
      <c r="AE2705" s="2"/>
      <c r="AF2705" s="2"/>
      <c r="AG2705" s="2"/>
      <c r="AH2705" s="2"/>
      <c r="AI2705" s="2"/>
      <c r="AJ2705" s="2"/>
      <c r="AK2705" s="2"/>
      <c r="BK2705" s="2"/>
      <c r="BL2705" s="2"/>
      <c r="BN2705" s="2"/>
      <c r="BO2705" s="2"/>
    </row>
    <row r="2706" ht="12.75" customHeight="1">
      <c r="D2706" s="2"/>
      <c r="G2706" s="2"/>
      <c r="I2706" s="2"/>
      <c r="J2706" s="2"/>
      <c r="K2706" s="2"/>
      <c r="L2706" s="2"/>
      <c r="M2706" s="2"/>
      <c r="N2706" s="2"/>
      <c r="O2706" s="2"/>
      <c r="P2706" s="2"/>
      <c r="Q2706" s="2"/>
      <c r="R2706" s="2"/>
      <c r="S2706" s="2"/>
      <c r="T2706" s="2"/>
      <c r="U2706" s="2"/>
      <c r="V2706" s="2"/>
      <c r="W2706" s="2"/>
      <c r="X2706" s="2"/>
      <c r="Y2706" s="2"/>
      <c r="AB2706" s="2"/>
      <c r="AC2706" s="2"/>
      <c r="AD2706" s="2"/>
      <c r="AE2706" s="2"/>
      <c r="AF2706" s="2"/>
      <c r="AG2706" s="2"/>
      <c r="AH2706" s="2"/>
      <c r="AI2706" s="2"/>
      <c r="AJ2706" s="2"/>
      <c r="AK2706" s="2"/>
      <c r="BK2706" s="2"/>
      <c r="BL2706" s="2"/>
      <c r="BN2706" s="2"/>
      <c r="BO2706" s="2"/>
    </row>
    <row r="2707" ht="12.75" customHeight="1">
      <c r="D2707" s="2"/>
      <c r="G2707" s="2"/>
      <c r="I2707" s="2"/>
      <c r="J2707" s="2"/>
      <c r="K2707" s="2"/>
      <c r="L2707" s="2"/>
      <c r="M2707" s="2"/>
      <c r="N2707" s="2"/>
      <c r="O2707" s="2"/>
      <c r="P2707" s="2"/>
      <c r="Q2707" s="2"/>
      <c r="R2707" s="2"/>
      <c r="S2707" s="2"/>
      <c r="T2707" s="2"/>
      <c r="U2707" s="2"/>
      <c r="V2707" s="2"/>
      <c r="W2707" s="2"/>
      <c r="X2707" s="2"/>
      <c r="Y2707" s="2"/>
      <c r="AB2707" s="2"/>
      <c r="AC2707" s="2"/>
      <c r="AD2707" s="2"/>
      <c r="AE2707" s="2"/>
      <c r="AF2707" s="2"/>
      <c r="AG2707" s="2"/>
      <c r="AH2707" s="2"/>
      <c r="AI2707" s="2"/>
      <c r="AJ2707" s="2"/>
      <c r="AK2707" s="2"/>
      <c r="BK2707" s="2"/>
      <c r="BL2707" s="2"/>
      <c r="BN2707" s="2"/>
      <c r="BO2707" s="2"/>
    </row>
    <row r="2708" ht="12.75" customHeight="1">
      <c r="D2708" s="2"/>
      <c r="G2708" s="2"/>
      <c r="I2708" s="2"/>
      <c r="J2708" s="2"/>
      <c r="K2708" s="2"/>
      <c r="L2708" s="2"/>
      <c r="M2708" s="2"/>
      <c r="N2708" s="2"/>
      <c r="O2708" s="2"/>
      <c r="P2708" s="2"/>
      <c r="Q2708" s="2"/>
      <c r="R2708" s="2"/>
      <c r="S2708" s="2"/>
      <c r="T2708" s="2"/>
      <c r="U2708" s="2"/>
      <c r="V2708" s="2"/>
      <c r="W2708" s="2"/>
      <c r="X2708" s="2"/>
      <c r="Y2708" s="2"/>
      <c r="AB2708" s="2"/>
      <c r="AC2708" s="2"/>
      <c r="AD2708" s="2"/>
      <c r="AE2708" s="2"/>
      <c r="AF2708" s="2"/>
      <c r="AG2708" s="2"/>
      <c r="AH2708" s="2"/>
      <c r="AI2708" s="2"/>
      <c r="AJ2708" s="2"/>
      <c r="AK2708" s="2"/>
      <c r="BK2708" s="2"/>
      <c r="BL2708" s="2"/>
      <c r="BN2708" s="2"/>
      <c r="BO2708" s="2"/>
    </row>
    <row r="2709" ht="12.75" customHeight="1">
      <c r="D2709" s="2"/>
      <c r="G2709" s="2"/>
      <c r="I2709" s="2"/>
      <c r="J2709" s="2"/>
      <c r="K2709" s="2"/>
      <c r="L2709" s="2"/>
      <c r="M2709" s="2"/>
      <c r="N2709" s="2"/>
      <c r="O2709" s="2"/>
      <c r="P2709" s="2"/>
      <c r="Q2709" s="2"/>
      <c r="R2709" s="2"/>
      <c r="S2709" s="2"/>
      <c r="T2709" s="2"/>
      <c r="U2709" s="2"/>
      <c r="V2709" s="2"/>
      <c r="W2709" s="2"/>
      <c r="X2709" s="2"/>
      <c r="Y2709" s="2"/>
      <c r="AB2709" s="2"/>
      <c r="AC2709" s="2"/>
      <c r="AD2709" s="2"/>
      <c r="AE2709" s="2"/>
      <c r="AF2709" s="2"/>
      <c r="AG2709" s="2"/>
      <c r="AH2709" s="2"/>
      <c r="AI2709" s="2"/>
      <c r="AJ2709" s="2"/>
      <c r="AK2709" s="2"/>
      <c r="BK2709" s="2"/>
      <c r="BL2709" s="2"/>
      <c r="BN2709" s="2"/>
      <c r="BO2709" s="2"/>
    </row>
    <row r="2710" ht="12.75" customHeight="1">
      <c r="D2710" s="2"/>
      <c r="G2710" s="2"/>
      <c r="I2710" s="2"/>
      <c r="J2710" s="2"/>
      <c r="K2710" s="2"/>
      <c r="L2710" s="2"/>
      <c r="M2710" s="2"/>
      <c r="N2710" s="2"/>
      <c r="O2710" s="2"/>
      <c r="P2710" s="2"/>
      <c r="Q2710" s="2"/>
      <c r="R2710" s="2"/>
      <c r="S2710" s="2"/>
      <c r="T2710" s="2"/>
      <c r="U2710" s="2"/>
      <c r="V2710" s="2"/>
      <c r="W2710" s="2"/>
      <c r="X2710" s="2"/>
      <c r="Y2710" s="2"/>
      <c r="AB2710" s="2"/>
      <c r="AC2710" s="2"/>
      <c r="AD2710" s="2"/>
      <c r="AE2710" s="2"/>
      <c r="AF2710" s="2"/>
      <c r="AG2710" s="2"/>
      <c r="AH2710" s="2"/>
      <c r="AI2710" s="2"/>
      <c r="AJ2710" s="2"/>
      <c r="AK2710" s="2"/>
      <c r="BK2710" s="2"/>
      <c r="BL2710" s="2"/>
      <c r="BN2710" s="2"/>
      <c r="BO2710" s="2"/>
    </row>
    <row r="2711" ht="12.75" customHeight="1">
      <c r="D2711" s="2"/>
      <c r="G2711" s="2"/>
      <c r="I2711" s="2"/>
      <c r="J2711" s="2"/>
      <c r="K2711" s="2"/>
      <c r="L2711" s="2"/>
      <c r="M2711" s="2"/>
      <c r="N2711" s="2"/>
      <c r="O2711" s="2"/>
      <c r="P2711" s="2"/>
      <c r="Q2711" s="2"/>
      <c r="R2711" s="2"/>
      <c r="S2711" s="2"/>
      <c r="T2711" s="2"/>
      <c r="U2711" s="2"/>
      <c r="V2711" s="2"/>
      <c r="W2711" s="2"/>
      <c r="X2711" s="2"/>
      <c r="Y2711" s="2"/>
      <c r="AB2711" s="2"/>
      <c r="AC2711" s="2"/>
      <c r="AD2711" s="2"/>
      <c r="AE2711" s="2"/>
      <c r="AF2711" s="2"/>
      <c r="AG2711" s="2"/>
      <c r="AH2711" s="2"/>
      <c r="AI2711" s="2"/>
      <c r="AJ2711" s="2"/>
      <c r="AK2711" s="2"/>
      <c r="BK2711" s="2"/>
      <c r="BL2711" s="2"/>
      <c r="BN2711" s="2"/>
      <c r="BO2711" s="2"/>
    </row>
    <row r="2712" ht="12.75" customHeight="1">
      <c r="D2712" s="2"/>
      <c r="G2712" s="2"/>
      <c r="I2712" s="2"/>
      <c r="J2712" s="2"/>
      <c r="K2712" s="2"/>
      <c r="L2712" s="2"/>
      <c r="M2712" s="2"/>
      <c r="N2712" s="2"/>
      <c r="O2712" s="2"/>
      <c r="P2712" s="2"/>
      <c r="Q2712" s="2"/>
      <c r="R2712" s="2"/>
      <c r="S2712" s="2"/>
      <c r="T2712" s="2"/>
      <c r="U2712" s="2"/>
      <c r="V2712" s="2"/>
      <c r="W2712" s="2"/>
      <c r="X2712" s="2"/>
      <c r="Y2712" s="2"/>
      <c r="AB2712" s="2"/>
      <c r="AC2712" s="2"/>
      <c r="AD2712" s="2"/>
      <c r="AE2712" s="2"/>
      <c r="AF2712" s="2"/>
      <c r="AG2712" s="2"/>
      <c r="AH2712" s="2"/>
      <c r="AI2712" s="2"/>
      <c r="AJ2712" s="2"/>
      <c r="AK2712" s="2"/>
      <c r="BK2712" s="2"/>
      <c r="BL2712" s="2"/>
      <c r="BN2712" s="2"/>
      <c r="BO2712" s="2"/>
    </row>
    <row r="2713" ht="12.75" customHeight="1">
      <c r="D2713" s="2"/>
      <c r="G2713" s="2"/>
      <c r="I2713" s="2"/>
      <c r="J2713" s="2"/>
      <c r="K2713" s="2"/>
      <c r="L2713" s="2"/>
      <c r="M2713" s="2"/>
      <c r="N2713" s="2"/>
      <c r="O2713" s="2"/>
      <c r="P2713" s="2"/>
      <c r="Q2713" s="2"/>
      <c r="R2713" s="2"/>
      <c r="S2713" s="2"/>
      <c r="T2713" s="2"/>
      <c r="U2713" s="2"/>
      <c r="V2713" s="2"/>
      <c r="W2713" s="2"/>
      <c r="X2713" s="2"/>
      <c r="Y2713" s="2"/>
      <c r="AB2713" s="2"/>
      <c r="AC2713" s="2"/>
      <c r="AD2713" s="2"/>
      <c r="AE2713" s="2"/>
      <c r="AF2713" s="2"/>
      <c r="AG2713" s="2"/>
      <c r="AH2713" s="2"/>
      <c r="AI2713" s="2"/>
      <c r="AJ2713" s="2"/>
      <c r="AK2713" s="2"/>
      <c r="BK2713" s="2"/>
      <c r="BL2713" s="2"/>
      <c r="BN2713" s="2"/>
      <c r="BO2713" s="2"/>
    </row>
    <row r="2714" ht="12.75" customHeight="1">
      <c r="D2714" s="2"/>
      <c r="G2714" s="2"/>
      <c r="I2714" s="2"/>
      <c r="J2714" s="2"/>
      <c r="K2714" s="2"/>
      <c r="L2714" s="2"/>
      <c r="M2714" s="2"/>
      <c r="N2714" s="2"/>
      <c r="O2714" s="2"/>
      <c r="P2714" s="2"/>
      <c r="Q2714" s="2"/>
      <c r="R2714" s="2"/>
      <c r="S2714" s="2"/>
      <c r="T2714" s="2"/>
      <c r="U2714" s="2"/>
      <c r="V2714" s="2"/>
      <c r="W2714" s="2"/>
      <c r="X2714" s="2"/>
      <c r="Y2714" s="2"/>
      <c r="AB2714" s="2"/>
      <c r="AC2714" s="2"/>
      <c r="AD2714" s="2"/>
      <c r="AE2714" s="2"/>
      <c r="AF2714" s="2"/>
      <c r="AG2714" s="2"/>
      <c r="AH2714" s="2"/>
      <c r="AI2714" s="2"/>
      <c r="AJ2714" s="2"/>
      <c r="AK2714" s="2"/>
      <c r="BK2714" s="2"/>
      <c r="BL2714" s="2"/>
      <c r="BN2714" s="2"/>
      <c r="BO2714" s="2"/>
    </row>
    <row r="2715" ht="12.75" customHeight="1">
      <c r="D2715" s="2"/>
      <c r="G2715" s="2"/>
      <c r="I2715" s="2"/>
      <c r="J2715" s="2"/>
      <c r="K2715" s="2"/>
      <c r="L2715" s="2"/>
      <c r="M2715" s="2"/>
      <c r="N2715" s="2"/>
      <c r="O2715" s="2"/>
      <c r="P2715" s="2"/>
      <c r="Q2715" s="2"/>
      <c r="R2715" s="2"/>
      <c r="S2715" s="2"/>
      <c r="T2715" s="2"/>
      <c r="U2715" s="2"/>
      <c r="V2715" s="2"/>
      <c r="W2715" s="2"/>
      <c r="X2715" s="2"/>
      <c r="Y2715" s="2"/>
      <c r="AB2715" s="2"/>
      <c r="AC2715" s="2"/>
      <c r="AD2715" s="2"/>
      <c r="AE2715" s="2"/>
      <c r="AF2715" s="2"/>
      <c r="AG2715" s="2"/>
      <c r="AH2715" s="2"/>
      <c r="AI2715" s="2"/>
      <c r="AJ2715" s="2"/>
      <c r="AK2715" s="2"/>
      <c r="BK2715" s="2"/>
      <c r="BL2715" s="2"/>
      <c r="BN2715" s="2"/>
      <c r="BO2715" s="2"/>
    </row>
    <row r="2716" ht="12.75" customHeight="1">
      <c r="D2716" s="2"/>
      <c r="G2716" s="2"/>
      <c r="I2716" s="2"/>
      <c r="J2716" s="2"/>
      <c r="K2716" s="2"/>
      <c r="L2716" s="2"/>
      <c r="M2716" s="2"/>
      <c r="N2716" s="2"/>
      <c r="O2716" s="2"/>
      <c r="P2716" s="2"/>
      <c r="Q2716" s="2"/>
      <c r="R2716" s="2"/>
      <c r="S2716" s="2"/>
      <c r="T2716" s="2"/>
      <c r="U2716" s="2"/>
      <c r="V2716" s="2"/>
      <c r="W2716" s="2"/>
      <c r="X2716" s="2"/>
      <c r="Y2716" s="2"/>
      <c r="AB2716" s="2"/>
      <c r="AC2716" s="2"/>
      <c r="AD2716" s="2"/>
      <c r="AE2716" s="2"/>
      <c r="AF2716" s="2"/>
      <c r="AG2716" s="2"/>
      <c r="AH2716" s="2"/>
      <c r="AI2716" s="2"/>
      <c r="AJ2716" s="2"/>
      <c r="AK2716" s="2"/>
      <c r="BK2716" s="2"/>
      <c r="BL2716" s="2"/>
      <c r="BN2716" s="2"/>
      <c r="BO2716" s="2"/>
    </row>
    <row r="2717" ht="12.75" customHeight="1">
      <c r="D2717" s="2"/>
      <c r="G2717" s="2"/>
      <c r="I2717" s="2"/>
      <c r="J2717" s="2"/>
      <c r="K2717" s="2"/>
      <c r="L2717" s="2"/>
      <c r="M2717" s="2"/>
      <c r="N2717" s="2"/>
      <c r="O2717" s="2"/>
      <c r="P2717" s="2"/>
      <c r="Q2717" s="2"/>
      <c r="R2717" s="2"/>
      <c r="S2717" s="2"/>
      <c r="T2717" s="2"/>
      <c r="U2717" s="2"/>
      <c r="V2717" s="2"/>
      <c r="W2717" s="2"/>
      <c r="X2717" s="2"/>
      <c r="Y2717" s="2"/>
      <c r="AB2717" s="2"/>
      <c r="AC2717" s="2"/>
      <c r="AD2717" s="2"/>
      <c r="AE2717" s="2"/>
      <c r="AF2717" s="2"/>
      <c r="AG2717" s="2"/>
      <c r="AH2717" s="2"/>
      <c r="AI2717" s="2"/>
      <c r="AJ2717" s="2"/>
      <c r="AK2717" s="2"/>
      <c r="BK2717" s="2"/>
      <c r="BL2717" s="2"/>
      <c r="BN2717" s="2"/>
      <c r="BO2717" s="2"/>
    </row>
    <row r="2718" ht="12.75" customHeight="1">
      <c r="D2718" s="2"/>
      <c r="G2718" s="2"/>
      <c r="I2718" s="2"/>
      <c r="J2718" s="2"/>
      <c r="K2718" s="2"/>
      <c r="L2718" s="2"/>
      <c r="M2718" s="2"/>
      <c r="N2718" s="2"/>
      <c r="O2718" s="2"/>
      <c r="P2718" s="2"/>
      <c r="Q2718" s="2"/>
      <c r="R2718" s="2"/>
      <c r="S2718" s="2"/>
      <c r="T2718" s="2"/>
      <c r="U2718" s="2"/>
      <c r="V2718" s="2"/>
      <c r="W2718" s="2"/>
      <c r="X2718" s="2"/>
      <c r="Y2718" s="2"/>
      <c r="AB2718" s="2"/>
      <c r="AC2718" s="2"/>
      <c r="AD2718" s="2"/>
      <c r="AE2718" s="2"/>
      <c r="AF2718" s="2"/>
      <c r="AG2718" s="2"/>
      <c r="AH2718" s="2"/>
      <c r="AI2718" s="2"/>
      <c r="AJ2718" s="2"/>
      <c r="AK2718" s="2"/>
      <c r="BK2718" s="2"/>
      <c r="BL2718" s="2"/>
      <c r="BN2718" s="2"/>
      <c r="BO2718" s="2"/>
    </row>
    <row r="2719" ht="12.75" customHeight="1">
      <c r="D2719" s="2"/>
      <c r="G2719" s="2"/>
      <c r="I2719" s="2"/>
      <c r="J2719" s="2"/>
      <c r="K2719" s="2"/>
      <c r="L2719" s="2"/>
      <c r="M2719" s="2"/>
      <c r="N2719" s="2"/>
      <c r="O2719" s="2"/>
      <c r="P2719" s="2"/>
      <c r="Q2719" s="2"/>
      <c r="R2719" s="2"/>
      <c r="S2719" s="2"/>
      <c r="T2719" s="2"/>
      <c r="U2719" s="2"/>
      <c r="V2719" s="2"/>
      <c r="W2719" s="2"/>
      <c r="X2719" s="2"/>
      <c r="Y2719" s="2"/>
      <c r="AB2719" s="2"/>
      <c r="AC2719" s="2"/>
      <c r="AD2719" s="2"/>
      <c r="AE2719" s="2"/>
      <c r="AF2719" s="2"/>
      <c r="AG2719" s="2"/>
      <c r="AH2719" s="2"/>
      <c r="AI2719" s="2"/>
      <c r="AJ2719" s="2"/>
      <c r="AK2719" s="2"/>
      <c r="BK2719" s="2"/>
      <c r="BL2719" s="2"/>
      <c r="BN2719" s="2"/>
      <c r="BO2719" s="2"/>
    </row>
    <row r="2720" ht="12.75" customHeight="1">
      <c r="D2720" s="2"/>
      <c r="G2720" s="2"/>
      <c r="I2720" s="2"/>
      <c r="J2720" s="2"/>
      <c r="K2720" s="2"/>
      <c r="L2720" s="2"/>
      <c r="M2720" s="2"/>
      <c r="N2720" s="2"/>
      <c r="O2720" s="2"/>
      <c r="P2720" s="2"/>
      <c r="Q2720" s="2"/>
      <c r="R2720" s="2"/>
      <c r="S2720" s="2"/>
      <c r="T2720" s="2"/>
      <c r="U2720" s="2"/>
      <c r="V2720" s="2"/>
      <c r="W2720" s="2"/>
      <c r="X2720" s="2"/>
      <c r="Y2720" s="2"/>
      <c r="AB2720" s="2"/>
      <c r="AC2720" s="2"/>
      <c r="AD2720" s="2"/>
      <c r="AE2720" s="2"/>
      <c r="AF2720" s="2"/>
      <c r="AG2720" s="2"/>
      <c r="AH2720" s="2"/>
      <c r="AI2720" s="2"/>
      <c r="AJ2720" s="2"/>
      <c r="AK2720" s="2"/>
      <c r="BK2720" s="2"/>
      <c r="BL2720" s="2"/>
      <c r="BN2720" s="2"/>
      <c r="BO2720" s="2"/>
    </row>
    <row r="2721" ht="12.75" customHeight="1">
      <c r="D2721" s="2"/>
      <c r="G2721" s="2"/>
      <c r="I2721" s="2"/>
      <c r="J2721" s="2"/>
      <c r="K2721" s="2"/>
      <c r="L2721" s="2"/>
      <c r="M2721" s="2"/>
      <c r="N2721" s="2"/>
      <c r="O2721" s="2"/>
      <c r="P2721" s="2"/>
      <c r="Q2721" s="2"/>
      <c r="R2721" s="2"/>
      <c r="S2721" s="2"/>
      <c r="T2721" s="2"/>
      <c r="U2721" s="2"/>
      <c r="V2721" s="2"/>
      <c r="W2721" s="2"/>
      <c r="X2721" s="2"/>
      <c r="Y2721" s="2"/>
      <c r="AB2721" s="2"/>
      <c r="AC2721" s="2"/>
      <c r="AD2721" s="2"/>
      <c r="AE2721" s="2"/>
      <c r="AF2721" s="2"/>
      <c r="AG2721" s="2"/>
      <c r="AH2721" s="2"/>
      <c r="AI2721" s="2"/>
      <c r="AJ2721" s="2"/>
      <c r="AK2721" s="2"/>
      <c r="BK2721" s="2"/>
      <c r="BL2721" s="2"/>
      <c r="BN2721" s="2"/>
      <c r="BO2721" s="2"/>
    </row>
    <row r="2722" ht="12.75" customHeight="1">
      <c r="D2722" s="2"/>
      <c r="G2722" s="2"/>
      <c r="I2722" s="2"/>
      <c r="J2722" s="2"/>
      <c r="K2722" s="2"/>
      <c r="L2722" s="2"/>
      <c r="M2722" s="2"/>
      <c r="N2722" s="2"/>
      <c r="O2722" s="2"/>
      <c r="P2722" s="2"/>
      <c r="Q2722" s="2"/>
      <c r="R2722" s="2"/>
      <c r="S2722" s="2"/>
      <c r="T2722" s="2"/>
      <c r="U2722" s="2"/>
      <c r="V2722" s="2"/>
      <c r="W2722" s="2"/>
      <c r="X2722" s="2"/>
      <c r="Y2722" s="2"/>
      <c r="AB2722" s="2"/>
      <c r="AC2722" s="2"/>
      <c r="AD2722" s="2"/>
      <c r="AE2722" s="2"/>
      <c r="AF2722" s="2"/>
      <c r="AG2722" s="2"/>
      <c r="AH2722" s="2"/>
      <c r="AI2722" s="2"/>
      <c r="AJ2722" s="2"/>
      <c r="AK2722" s="2"/>
      <c r="BK2722" s="2"/>
      <c r="BL2722" s="2"/>
      <c r="BN2722" s="2"/>
      <c r="BO2722" s="2"/>
    </row>
    <row r="2723" ht="12.75" customHeight="1">
      <c r="D2723" s="2"/>
      <c r="G2723" s="2"/>
      <c r="I2723" s="2"/>
      <c r="J2723" s="2"/>
      <c r="K2723" s="2"/>
      <c r="L2723" s="2"/>
      <c r="M2723" s="2"/>
      <c r="N2723" s="2"/>
      <c r="O2723" s="2"/>
      <c r="P2723" s="2"/>
      <c r="Q2723" s="2"/>
      <c r="R2723" s="2"/>
      <c r="S2723" s="2"/>
      <c r="T2723" s="2"/>
      <c r="U2723" s="2"/>
      <c r="V2723" s="2"/>
      <c r="W2723" s="2"/>
      <c r="X2723" s="2"/>
      <c r="Y2723" s="2"/>
      <c r="AB2723" s="2"/>
      <c r="AC2723" s="2"/>
      <c r="AD2723" s="2"/>
      <c r="AE2723" s="2"/>
      <c r="AF2723" s="2"/>
      <c r="AG2723" s="2"/>
      <c r="AH2723" s="2"/>
      <c r="AI2723" s="2"/>
      <c r="AJ2723" s="2"/>
      <c r="AK2723" s="2"/>
      <c r="BK2723" s="2"/>
      <c r="BL2723" s="2"/>
      <c r="BN2723" s="2"/>
      <c r="BO2723" s="2"/>
    </row>
    <row r="2724" ht="12.75" customHeight="1">
      <c r="D2724" s="2"/>
      <c r="G2724" s="2"/>
      <c r="I2724" s="2"/>
      <c r="J2724" s="2"/>
      <c r="K2724" s="2"/>
      <c r="L2724" s="2"/>
      <c r="M2724" s="2"/>
      <c r="N2724" s="2"/>
      <c r="O2724" s="2"/>
      <c r="P2724" s="2"/>
      <c r="Q2724" s="2"/>
      <c r="R2724" s="2"/>
      <c r="S2724" s="2"/>
      <c r="T2724" s="2"/>
      <c r="U2724" s="2"/>
      <c r="V2724" s="2"/>
      <c r="W2724" s="2"/>
      <c r="X2724" s="2"/>
      <c r="Y2724" s="2"/>
      <c r="AB2724" s="2"/>
      <c r="AC2724" s="2"/>
      <c r="AD2724" s="2"/>
      <c r="AE2724" s="2"/>
      <c r="AF2724" s="2"/>
      <c r="AG2724" s="2"/>
      <c r="AH2724" s="2"/>
      <c r="AI2724" s="2"/>
      <c r="AJ2724" s="2"/>
      <c r="AK2724" s="2"/>
      <c r="BK2724" s="2"/>
      <c r="BL2724" s="2"/>
      <c r="BN2724" s="2"/>
      <c r="BO2724" s="2"/>
    </row>
    <row r="2725" ht="12.75" customHeight="1">
      <c r="D2725" s="2"/>
      <c r="G2725" s="2"/>
      <c r="I2725" s="2"/>
      <c r="J2725" s="2"/>
      <c r="K2725" s="2"/>
      <c r="L2725" s="2"/>
      <c r="M2725" s="2"/>
      <c r="N2725" s="2"/>
      <c r="O2725" s="2"/>
      <c r="P2725" s="2"/>
      <c r="Q2725" s="2"/>
      <c r="R2725" s="2"/>
      <c r="S2725" s="2"/>
      <c r="T2725" s="2"/>
      <c r="U2725" s="2"/>
      <c r="V2725" s="2"/>
      <c r="W2725" s="2"/>
      <c r="X2725" s="2"/>
      <c r="Y2725" s="2"/>
      <c r="AB2725" s="2"/>
      <c r="AC2725" s="2"/>
      <c r="AD2725" s="2"/>
      <c r="AE2725" s="2"/>
      <c r="AF2725" s="2"/>
      <c r="AG2725" s="2"/>
      <c r="AH2725" s="2"/>
      <c r="AI2725" s="2"/>
      <c r="AJ2725" s="2"/>
      <c r="AK2725" s="2"/>
      <c r="BK2725" s="2"/>
      <c r="BL2725" s="2"/>
      <c r="BN2725" s="2"/>
      <c r="BO2725" s="2"/>
    </row>
    <row r="2726" ht="12.75" customHeight="1">
      <c r="D2726" s="2"/>
      <c r="G2726" s="2"/>
      <c r="I2726" s="2"/>
      <c r="J2726" s="2"/>
      <c r="K2726" s="2"/>
      <c r="L2726" s="2"/>
      <c r="M2726" s="2"/>
      <c r="N2726" s="2"/>
      <c r="O2726" s="2"/>
      <c r="P2726" s="2"/>
      <c r="Q2726" s="2"/>
      <c r="R2726" s="2"/>
      <c r="S2726" s="2"/>
      <c r="T2726" s="2"/>
      <c r="U2726" s="2"/>
      <c r="V2726" s="2"/>
      <c r="W2726" s="2"/>
      <c r="X2726" s="2"/>
      <c r="Y2726" s="2"/>
      <c r="AB2726" s="2"/>
      <c r="AC2726" s="2"/>
      <c r="AD2726" s="2"/>
      <c r="AE2726" s="2"/>
      <c r="AF2726" s="2"/>
      <c r="AG2726" s="2"/>
      <c r="AH2726" s="2"/>
      <c r="AI2726" s="2"/>
      <c r="AJ2726" s="2"/>
      <c r="AK2726" s="2"/>
      <c r="BK2726" s="2"/>
      <c r="BL2726" s="2"/>
      <c r="BN2726" s="2"/>
      <c r="BO2726" s="2"/>
    </row>
    <row r="2727" ht="12.75" customHeight="1">
      <c r="D2727" s="2"/>
      <c r="G2727" s="2"/>
      <c r="I2727" s="2"/>
      <c r="J2727" s="2"/>
      <c r="K2727" s="2"/>
      <c r="L2727" s="2"/>
      <c r="M2727" s="2"/>
      <c r="N2727" s="2"/>
      <c r="O2727" s="2"/>
      <c r="P2727" s="2"/>
      <c r="Q2727" s="2"/>
      <c r="R2727" s="2"/>
      <c r="S2727" s="2"/>
      <c r="T2727" s="2"/>
      <c r="U2727" s="2"/>
      <c r="V2727" s="2"/>
      <c r="W2727" s="2"/>
      <c r="X2727" s="2"/>
      <c r="Y2727" s="2"/>
      <c r="AB2727" s="2"/>
      <c r="AC2727" s="2"/>
      <c r="AD2727" s="2"/>
      <c r="AE2727" s="2"/>
      <c r="AF2727" s="2"/>
      <c r="AG2727" s="2"/>
      <c r="AH2727" s="2"/>
      <c r="AI2727" s="2"/>
      <c r="AJ2727" s="2"/>
      <c r="AK2727" s="2"/>
      <c r="BK2727" s="2"/>
      <c r="BL2727" s="2"/>
      <c r="BN2727" s="2"/>
      <c r="BO2727" s="2"/>
    </row>
    <row r="2728" ht="12.75" customHeight="1">
      <c r="D2728" s="2"/>
      <c r="G2728" s="2"/>
      <c r="I2728" s="2"/>
      <c r="J2728" s="2"/>
      <c r="K2728" s="2"/>
      <c r="L2728" s="2"/>
      <c r="M2728" s="2"/>
      <c r="N2728" s="2"/>
      <c r="O2728" s="2"/>
      <c r="P2728" s="2"/>
      <c r="Q2728" s="2"/>
      <c r="R2728" s="2"/>
      <c r="S2728" s="2"/>
      <c r="T2728" s="2"/>
      <c r="U2728" s="2"/>
      <c r="V2728" s="2"/>
      <c r="W2728" s="2"/>
      <c r="X2728" s="2"/>
      <c r="Y2728" s="2"/>
      <c r="AB2728" s="2"/>
      <c r="AC2728" s="2"/>
      <c r="AD2728" s="2"/>
      <c r="AE2728" s="2"/>
      <c r="AF2728" s="2"/>
      <c r="AG2728" s="2"/>
      <c r="AH2728" s="2"/>
      <c r="AI2728" s="2"/>
      <c r="AJ2728" s="2"/>
      <c r="AK2728" s="2"/>
      <c r="BK2728" s="2"/>
      <c r="BL2728" s="2"/>
      <c r="BN2728" s="2"/>
      <c r="BO2728" s="2"/>
    </row>
    <row r="2729" ht="12.75" customHeight="1">
      <c r="D2729" s="2"/>
      <c r="G2729" s="2"/>
      <c r="I2729" s="2"/>
      <c r="J2729" s="2"/>
      <c r="K2729" s="2"/>
      <c r="L2729" s="2"/>
      <c r="M2729" s="2"/>
      <c r="N2729" s="2"/>
      <c r="O2729" s="2"/>
      <c r="P2729" s="2"/>
      <c r="Q2729" s="2"/>
      <c r="R2729" s="2"/>
      <c r="S2729" s="2"/>
      <c r="T2729" s="2"/>
      <c r="U2729" s="2"/>
      <c r="V2729" s="2"/>
      <c r="W2729" s="2"/>
      <c r="X2729" s="2"/>
      <c r="Y2729" s="2"/>
      <c r="AB2729" s="2"/>
      <c r="AC2729" s="2"/>
      <c r="AD2729" s="2"/>
      <c r="AE2729" s="2"/>
      <c r="AF2729" s="2"/>
      <c r="AG2729" s="2"/>
      <c r="AH2729" s="2"/>
      <c r="AI2729" s="2"/>
      <c r="AJ2729" s="2"/>
      <c r="AK2729" s="2"/>
      <c r="BK2729" s="2"/>
      <c r="BL2729" s="2"/>
      <c r="BN2729" s="2"/>
      <c r="BO2729" s="2"/>
    </row>
    <row r="2730" ht="12.75" customHeight="1">
      <c r="D2730" s="2"/>
      <c r="G2730" s="2"/>
      <c r="I2730" s="2"/>
      <c r="J2730" s="2"/>
      <c r="K2730" s="2"/>
      <c r="L2730" s="2"/>
      <c r="M2730" s="2"/>
      <c r="N2730" s="2"/>
      <c r="O2730" s="2"/>
      <c r="P2730" s="2"/>
      <c r="Q2730" s="2"/>
      <c r="R2730" s="2"/>
      <c r="S2730" s="2"/>
      <c r="T2730" s="2"/>
      <c r="U2730" s="2"/>
      <c r="V2730" s="2"/>
      <c r="W2730" s="2"/>
      <c r="X2730" s="2"/>
      <c r="Y2730" s="2"/>
      <c r="AB2730" s="2"/>
      <c r="AC2730" s="2"/>
      <c r="AD2730" s="2"/>
      <c r="AE2730" s="2"/>
      <c r="AF2730" s="2"/>
      <c r="AG2730" s="2"/>
      <c r="AH2730" s="2"/>
      <c r="AI2730" s="2"/>
      <c r="AJ2730" s="2"/>
      <c r="AK2730" s="2"/>
      <c r="BK2730" s="2"/>
      <c r="BL2730" s="2"/>
      <c r="BN2730" s="2"/>
      <c r="BO2730" s="2"/>
    </row>
    <row r="2731" ht="12.75" customHeight="1">
      <c r="D2731" s="2"/>
      <c r="G2731" s="2"/>
      <c r="I2731" s="2"/>
      <c r="J2731" s="2"/>
      <c r="K2731" s="2"/>
      <c r="L2731" s="2"/>
      <c r="M2731" s="2"/>
      <c r="N2731" s="2"/>
      <c r="O2731" s="2"/>
      <c r="P2731" s="2"/>
      <c r="Q2731" s="2"/>
      <c r="R2731" s="2"/>
      <c r="S2731" s="2"/>
      <c r="T2731" s="2"/>
      <c r="U2731" s="2"/>
      <c r="V2731" s="2"/>
      <c r="W2731" s="2"/>
      <c r="X2731" s="2"/>
      <c r="Y2731" s="2"/>
      <c r="AB2731" s="2"/>
      <c r="AC2731" s="2"/>
      <c r="AD2731" s="2"/>
      <c r="AE2731" s="2"/>
      <c r="AF2731" s="2"/>
      <c r="AG2731" s="2"/>
      <c r="AH2731" s="2"/>
      <c r="AI2731" s="2"/>
      <c r="AJ2731" s="2"/>
      <c r="AK2731" s="2"/>
      <c r="BK2731" s="2"/>
      <c r="BL2731" s="2"/>
      <c r="BN2731" s="2"/>
      <c r="BO2731" s="2"/>
    </row>
    <row r="2732" ht="12.75" customHeight="1">
      <c r="D2732" s="2"/>
      <c r="G2732" s="2"/>
      <c r="I2732" s="2"/>
      <c r="J2732" s="2"/>
      <c r="K2732" s="2"/>
      <c r="L2732" s="2"/>
      <c r="M2732" s="2"/>
      <c r="N2732" s="2"/>
      <c r="O2732" s="2"/>
      <c r="P2732" s="2"/>
      <c r="Q2732" s="2"/>
      <c r="R2732" s="2"/>
      <c r="S2732" s="2"/>
      <c r="T2732" s="2"/>
      <c r="U2732" s="2"/>
      <c r="V2732" s="2"/>
      <c r="W2732" s="2"/>
      <c r="X2732" s="2"/>
      <c r="Y2732" s="2"/>
      <c r="AB2732" s="2"/>
      <c r="AC2732" s="2"/>
      <c r="AD2732" s="2"/>
      <c r="AE2732" s="2"/>
      <c r="AF2732" s="2"/>
      <c r="AG2732" s="2"/>
      <c r="AH2732" s="2"/>
      <c r="AI2732" s="2"/>
      <c r="AJ2732" s="2"/>
      <c r="AK2732" s="2"/>
      <c r="BK2732" s="2"/>
      <c r="BL2732" s="2"/>
      <c r="BN2732" s="2"/>
      <c r="BO2732" s="2"/>
    </row>
    <row r="2733" ht="12.75" customHeight="1">
      <c r="D2733" s="2"/>
      <c r="G2733" s="2"/>
      <c r="I2733" s="2"/>
      <c r="J2733" s="2"/>
      <c r="K2733" s="2"/>
      <c r="L2733" s="2"/>
      <c r="M2733" s="2"/>
      <c r="N2733" s="2"/>
      <c r="O2733" s="2"/>
      <c r="P2733" s="2"/>
      <c r="Q2733" s="2"/>
      <c r="R2733" s="2"/>
      <c r="S2733" s="2"/>
      <c r="T2733" s="2"/>
      <c r="U2733" s="2"/>
      <c r="V2733" s="2"/>
      <c r="W2733" s="2"/>
      <c r="X2733" s="2"/>
      <c r="Y2733" s="2"/>
      <c r="AB2733" s="2"/>
      <c r="AC2733" s="2"/>
      <c r="AD2733" s="2"/>
      <c r="AE2733" s="2"/>
      <c r="AF2733" s="2"/>
      <c r="AG2733" s="2"/>
      <c r="AH2733" s="2"/>
      <c r="AI2733" s="2"/>
      <c r="AJ2733" s="2"/>
      <c r="AK2733" s="2"/>
      <c r="BK2733" s="2"/>
      <c r="BL2733" s="2"/>
      <c r="BN2733" s="2"/>
      <c r="BO2733" s="2"/>
    </row>
    <row r="2734" ht="12.75" customHeight="1">
      <c r="D2734" s="2"/>
      <c r="G2734" s="2"/>
      <c r="I2734" s="2"/>
      <c r="J2734" s="2"/>
      <c r="K2734" s="2"/>
      <c r="L2734" s="2"/>
      <c r="M2734" s="2"/>
      <c r="N2734" s="2"/>
      <c r="O2734" s="2"/>
      <c r="P2734" s="2"/>
      <c r="Q2734" s="2"/>
      <c r="R2734" s="2"/>
      <c r="S2734" s="2"/>
      <c r="T2734" s="2"/>
      <c r="U2734" s="2"/>
      <c r="V2734" s="2"/>
      <c r="W2734" s="2"/>
      <c r="X2734" s="2"/>
      <c r="Y2734" s="2"/>
      <c r="AB2734" s="2"/>
      <c r="AC2734" s="2"/>
      <c r="AD2734" s="2"/>
      <c r="AE2734" s="2"/>
      <c r="AF2734" s="2"/>
      <c r="AG2734" s="2"/>
      <c r="AH2734" s="2"/>
      <c r="AI2734" s="2"/>
      <c r="AJ2734" s="2"/>
      <c r="AK2734" s="2"/>
      <c r="BK2734" s="2"/>
      <c r="BL2734" s="2"/>
      <c r="BN2734" s="2"/>
      <c r="BO2734" s="2"/>
    </row>
    <row r="2735" ht="12.75" customHeight="1">
      <c r="D2735" s="2"/>
      <c r="G2735" s="2"/>
      <c r="I2735" s="2"/>
      <c r="J2735" s="2"/>
      <c r="K2735" s="2"/>
      <c r="L2735" s="2"/>
      <c r="M2735" s="2"/>
      <c r="N2735" s="2"/>
      <c r="O2735" s="2"/>
      <c r="P2735" s="2"/>
      <c r="Q2735" s="2"/>
      <c r="R2735" s="2"/>
      <c r="S2735" s="2"/>
      <c r="T2735" s="2"/>
      <c r="U2735" s="2"/>
      <c r="V2735" s="2"/>
      <c r="W2735" s="2"/>
      <c r="X2735" s="2"/>
      <c r="Y2735" s="2"/>
      <c r="AB2735" s="2"/>
      <c r="AC2735" s="2"/>
      <c r="AD2735" s="2"/>
      <c r="AE2735" s="2"/>
      <c r="AF2735" s="2"/>
      <c r="AG2735" s="2"/>
      <c r="AH2735" s="2"/>
      <c r="AI2735" s="2"/>
      <c r="AJ2735" s="2"/>
      <c r="AK2735" s="2"/>
      <c r="BK2735" s="2"/>
      <c r="BL2735" s="2"/>
      <c r="BN2735" s="2"/>
      <c r="BO2735" s="2"/>
    </row>
    <row r="2736" ht="12.75" customHeight="1">
      <c r="D2736" s="2"/>
      <c r="G2736" s="2"/>
      <c r="I2736" s="2"/>
      <c r="J2736" s="2"/>
      <c r="K2736" s="2"/>
      <c r="L2736" s="2"/>
      <c r="M2736" s="2"/>
      <c r="N2736" s="2"/>
      <c r="O2736" s="2"/>
      <c r="P2736" s="2"/>
      <c r="Q2736" s="2"/>
      <c r="R2736" s="2"/>
      <c r="S2736" s="2"/>
      <c r="T2736" s="2"/>
      <c r="U2736" s="2"/>
      <c r="V2736" s="2"/>
      <c r="W2736" s="2"/>
      <c r="X2736" s="2"/>
      <c r="Y2736" s="2"/>
      <c r="AB2736" s="2"/>
      <c r="AC2736" s="2"/>
      <c r="AD2736" s="2"/>
      <c r="AE2736" s="2"/>
      <c r="AF2736" s="2"/>
      <c r="AG2736" s="2"/>
      <c r="AH2736" s="2"/>
      <c r="AI2736" s="2"/>
      <c r="AJ2736" s="2"/>
      <c r="AK2736" s="2"/>
      <c r="BK2736" s="2"/>
      <c r="BL2736" s="2"/>
      <c r="BN2736" s="2"/>
      <c r="BO2736" s="2"/>
    </row>
    <row r="2737" ht="12.75" customHeight="1">
      <c r="D2737" s="2"/>
      <c r="G2737" s="2"/>
      <c r="I2737" s="2"/>
      <c r="J2737" s="2"/>
      <c r="K2737" s="2"/>
      <c r="L2737" s="2"/>
      <c r="M2737" s="2"/>
      <c r="N2737" s="2"/>
      <c r="O2737" s="2"/>
      <c r="P2737" s="2"/>
      <c r="Q2737" s="2"/>
      <c r="R2737" s="2"/>
      <c r="S2737" s="2"/>
      <c r="T2737" s="2"/>
      <c r="U2737" s="2"/>
      <c r="V2737" s="2"/>
      <c r="W2737" s="2"/>
      <c r="X2737" s="2"/>
      <c r="Y2737" s="2"/>
      <c r="AB2737" s="2"/>
      <c r="AC2737" s="2"/>
      <c r="AD2737" s="2"/>
      <c r="AE2737" s="2"/>
      <c r="AF2737" s="2"/>
      <c r="AG2737" s="2"/>
      <c r="AH2737" s="2"/>
      <c r="AI2737" s="2"/>
      <c r="AJ2737" s="2"/>
      <c r="AK2737" s="2"/>
      <c r="BK2737" s="2"/>
      <c r="BL2737" s="2"/>
      <c r="BN2737" s="2"/>
      <c r="BO2737" s="2"/>
    </row>
    <row r="2738" ht="12.75" customHeight="1">
      <c r="D2738" s="2"/>
      <c r="G2738" s="2"/>
      <c r="I2738" s="2"/>
      <c r="J2738" s="2"/>
      <c r="K2738" s="2"/>
      <c r="L2738" s="2"/>
      <c r="M2738" s="2"/>
      <c r="N2738" s="2"/>
      <c r="O2738" s="2"/>
      <c r="P2738" s="2"/>
      <c r="Q2738" s="2"/>
      <c r="R2738" s="2"/>
      <c r="S2738" s="2"/>
      <c r="T2738" s="2"/>
      <c r="U2738" s="2"/>
      <c r="V2738" s="2"/>
      <c r="W2738" s="2"/>
      <c r="X2738" s="2"/>
      <c r="Y2738" s="2"/>
      <c r="AB2738" s="2"/>
      <c r="AC2738" s="2"/>
      <c r="AD2738" s="2"/>
      <c r="AE2738" s="2"/>
      <c r="AF2738" s="2"/>
      <c r="AG2738" s="2"/>
      <c r="AH2738" s="2"/>
      <c r="AI2738" s="2"/>
      <c r="AJ2738" s="2"/>
      <c r="AK2738" s="2"/>
      <c r="BK2738" s="2"/>
      <c r="BL2738" s="2"/>
      <c r="BN2738" s="2"/>
      <c r="BO2738" s="2"/>
    </row>
    <row r="2739" ht="12.75" customHeight="1">
      <c r="D2739" s="2"/>
      <c r="G2739" s="2"/>
      <c r="I2739" s="2"/>
      <c r="J2739" s="2"/>
      <c r="K2739" s="2"/>
      <c r="L2739" s="2"/>
      <c r="M2739" s="2"/>
      <c r="N2739" s="2"/>
      <c r="O2739" s="2"/>
      <c r="P2739" s="2"/>
      <c r="Q2739" s="2"/>
      <c r="R2739" s="2"/>
      <c r="S2739" s="2"/>
      <c r="T2739" s="2"/>
      <c r="U2739" s="2"/>
      <c r="V2739" s="2"/>
      <c r="W2739" s="2"/>
      <c r="X2739" s="2"/>
      <c r="Y2739" s="2"/>
      <c r="AB2739" s="2"/>
      <c r="AC2739" s="2"/>
      <c r="AD2739" s="2"/>
      <c r="AE2739" s="2"/>
      <c r="AF2739" s="2"/>
      <c r="AG2739" s="2"/>
      <c r="AH2739" s="2"/>
      <c r="AI2739" s="2"/>
      <c r="AJ2739" s="2"/>
      <c r="AK2739" s="2"/>
      <c r="BK2739" s="2"/>
      <c r="BL2739" s="2"/>
      <c r="BN2739" s="2"/>
      <c r="BO2739" s="2"/>
    </row>
    <row r="2740" ht="12.75" customHeight="1">
      <c r="D2740" s="2"/>
      <c r="G2740" s="2"/>
      <c r="I2740" s="2"/>
      <c r="J2740" s="2"/>
      <c r="K2740" s="2"/>
      <c r="L2740" s="2"/>
      <c r="M2740" s="2"/>
      <c r="N2740" s="2"/>
      <c r="O2740" s="2"/>
      <c r="P2740" s="2"/>
      <c r="Q2740" s="2"/>
      <c r="R2740" s="2"/>
      <c r="S2740" s="2"/>
      <c r="T2740" s="2"/>
      <c r="U2740" s="2"/>
      <c r="V2740" s="2"/>
      <c r="W2740" s="2"/>
      <c r="X2740" s="2"/>
      <c r="Y2740" s="2"/>
      <c r="AB2740" s="2"/>
      <c r="AC2740" s="2"/>
      <c r="AD2740" s="2"/>
      <c r="AE2740" s="2"/>
      <c r="AF2740" s="2"/>
      <c r="AG2740" s="2"/>
      <c r="AH2740" s="2"/>
      <c r="AI2740" s="2"/>
      <c r="AJ2740" s="2"/>
      <c r="AK2740" s="2"/>
      <c r="BK2740" s="2"/>
      <c r="BL2740" s="2"/>
      <c r="BN2740" s="2"/>
      <c r="BO2740" s="2"/>
    </row>
    <row r="2741" ht="12.75" customHeight="1">
      <c r="D2741" s="2"/>
      <c r="G2741" s="2"/>
      <c r="I2741" s="2"/>
      <c r="J2741" s="2"/>
      <c r="K2741" s="2"/>
      <c r="L2741" s="2"/>
      <c r="M2741" s="2"/>
      <c r="N2741" s="2"/>
      <c r="O2741" s="2"/>
      <c r="P2741" s="2"/>
      <c r="Q2741" s="2"/>
      <c r="R2741" s="2"/>
      <c r="S2741" s="2"/>
      <c r="T2741" s="2"/>
      <c r="U2741" s="2"/>
      <c r="V2741" s="2"/>
      <c r="W2741" s="2"/>
      <c r="X2741" s="2"/>
      <c r="Y2741" s="2"/>
      <c r="AB2741" s="2"/>
      <c r="AC2741" s="2"/>
      <c r="AD2741" s="2"/>
      <c r="AE2741" s="2"/>
      <c r="AF2741" s="2"/>
      <c r="AG2741" s="2"/>
      <c r="AH2741" s="2"/>
      <c r="AI2741" s="2"/>
      <c r="AJ2741" s="2"/>
      <c r="AK2741" s="2"/>
      <c r="BK2741" s="2"/>
      <c r="BL2741" s="2"/>
      <c r="BN2741" s="2"/>
      <c r="BO2741" s="2"/>
    </row>
    <row r="2742" ht="12.75" customHeight="1">
      <c r="D2742" s="2"/>
      <c r="G2742" s="2"/>
      <c r="I2742" s="2"/>
      <c r="J2742" s="2"/>
      <c r="K2742" s="2"/>
      <c r="L2742" s="2"/>
      <c r="M2742" s="2"/>
      <c r="N2742" s="2"/>
      <c r="O2742" s="2"/>
      <c r="P2742" s="2"/>
      <c r="Q2742" s="2"/>
      <c r="R2742" s="2"/>
      <c r="S2742" s="2"/>
      <c r="T2742" s="2"/>
      <c r="U2742" s="2"/>
      <c r="V2742" s="2"/>
      <c r="W2742" s="2"/>
      <c r="X2742" s="2"/>
      <c r="Y2742" s="2"/>
      <c r="AB2742" s="2"/>
      <c r="AC2742" s="2"/>
      <c r="AD2742" s="2"/>
      <c r="AE2742" s="2"/>
      <c r="AF2742" s="2"/>
      <c r="AG2742" s="2"/>
      <c r="AH2742" s="2"/>
      <c r="AI2742" s="2"/>
      <c r="AJ2742" s="2"/>
      <c r="AK2742" s="2"/>
      <c r="BK2742" s="2"/>
      <c r="BL2742" s="2"/>
      <c r="BN2742" s="2"/>
      <c r="BO2742" s="2"/>
    </row>
    <row r="2743" ht="12.75" customHeight="1">
      <c r="D2743" s="2"/>
      <c r="G2743" s="2"/>
      <c r="I2743" s="2"/>
      <c r="J2743" s="2"/>
      <c r="K2743" s="2"/>
      <c r="L2743" s="2"/>
      <c r="M2743" s="2"/>
      <c r="N2743" s="2"/>
      <c r="O2743" s="2"/>
      <c r="P2743" s="2"/>
      <c r="Q2743" s="2"/>
      <c r="R2743" s="2"/>
      <c r="S2743" s="2"/>
      <c r="T2743" s="2"/>
      <c r="U2743" s="2"/>
      <c r="V2743" s="2"/>
      <c r="W2743" s="2"/>
      <c r="X2743" s="2"/>
      <c r="Y2743" s="2"/>
      <c r="AB2743" s="2"/>
      <c r="AC2743" s="2"/>
      <c r="AD2743" s="2"/>
      <c r="AE2743" s="2"/>
      <c r="AF2743" s="2"/>
      <c r="AG2743" s="2"/>
      <c r="AH2743" s="2"/>
      <c r="AI2743" s="2"/>
      <c r="AJ2743" s="2"/>
      <c r="AK2743" s="2"/>
      <c r="BK2743" s="2"/>
      <c r="BL2743" s="2"/>
      <c r="BN2743" s="2"/>
      <c r="BO2743" s="2"/>
    </row>
    <row r="2744" ht="12.75" customHeight="1">
      <c r="D2744" s="2"/>
      <c r="G2744" s="2"/>
      <c r="I2744" s="2"/>
      <c r="J2744" s="2"/>
      <c r="K2744" s="2"/>
      <c r="L2744" s="2"/>
      <c r="M2744" s="2"/>
      <c r="N2744" s="2"/>
      <c r="O2744" s="2"/>
      <c r="P2744" s="2"/>
      <c r="Q2744" s="2"/>
      <c r="R2744" s="2"/>
      <c r="S2744" s="2"/>
      <c r="T2744" s="2"/>
      <c r="U2744" s="2"/>
      <c r="V2744" s="2"/>
      <c r="W2744" s="2"/>
      <c r="X2744" s="2"/>
      <c r="Y2744" s="2"/>
      <c r="AB2744" s="2"/>
      <c r="AC2744" s="2"/>
      <c r="AD2744" s="2"/>
      <c r="AE2744" s="2"/>
      <c r="AF2744" s="2"/>
      <c r="AG2744" s="2"/>
      <c r="AH2744" s="2"/>
      <c r="AI2744" s="2"/>
      <c r="AJ2744" s="2"/>
      <c r="AK2744" s="2"/>
      <c r="BK2744" s="2"/>
      <c r="BL2744" s="2"/>
      <c r="BN2744" s="2"/>
      <c r="BO2744" s="2"/>
    </row>
    <row r="2745" ht="12.75" customHeight="1">
      <c r="D2745" s="2"/>
      <c r="G2745" s="2"/>
      <c r="I2745" s="2"/>
      <c r="J2745" s="2"/>
      <c r="K2745" s="2"/>
      <c r="L2745" s="2"/>
      <c r="M2745" s="2"/>
      <c r="N2745" s="2"/>
      <c r="O2745" s="2"/>
      <c r="P2745" s="2"/>
      <c r="Q2745" s="2"/>
      <c r="R2745" s="2"/>
      <c r="S2745" s="2"/>
      <c r="T2745" s="2"/>
      <c r="U2745" s="2"/>
      <c r="V2745" s="2"/>
      <c r="W2745" s="2"/>
      <c r="X2745" s="2"/>
      <c r="Y2745" s="2"/>
      <c r="AB2745" s="2"/>
      <c r="AC2745" s="2"/>
      <c r="AD2745" s="2"/>
      <c r="AE2745" s="2"/>
      <c r="AF2745" s="2"/>
      <c r="AG2745" s="2"/>
      <c r="AH2745" s="2"/>
      <c r="AI2745" s="2"/>
      <c r="AJ2745" s="2"/>
      <c r="AK2745" s="2"/>
      <c r="BK2745" s="2"/>
      <c r="BL2745" s="2"/>
      <c r="BN2745" s="2"/>
      <c r="BO2745" s="2"/>
    </row>
    <row r="2746" ht="12.75" customHeight="1">
      <c r="D2746" s="2"/>
      <c r="G2746" s="2"/>
      <c r="I2746" s="2"/>
      <c r="J2746" s="2"/>
      <c r="K2746" s="2"/>
      <c r="L2746" s="2"/>
      <c r="M2746" s="2"/>
      <c r="N2746" s="2"/>
      <c r="O2746" s="2"/>
      <c r="P2746" s="2"/>
      <c r="Q2746" s="2"/>
      <c r="R2746" s="2"/>
      <c r="S2746" s="2"/>
      <c r="T2746" s="2"/>
      <c r="U2746" s="2"/>
      <c r="V2746" s="2"/>
      <c r="W2746" s="2"/>
      <c r="X2746" s="2"/>
      <c r="Y2746" s="2"/>
      <c r="AB2746" s="2"/>
      <c r="AC2746" s="2"/>
      <c r="AD2746" s="2"/>
      <c r="AE2746" s="2"/>
      <c r="AF2746" s="2"/>
      <c r="AG2746" s="2"/>
      <c r="AH2746" s="2"/>
      <c r="AI2746" s="2"/>
      <c r="AJ2746" s="2"/>
      <c r="AK2746" s="2"/>
      <c r="BK2746" s="2"/>
      <c r="BL2746" s="2"/>
      <c r="BN2746" s="2"/>
      <c r="BO2746" s="2"/>
    </row>
    <row r="2747" ht="12.75" customHeight="1">
      <c r="D2747" s="2"/>
      <c r="G2747" s="2"/>
      <c r="I2747" s="2"/>
      <c r="J2747" s="2"/>
      <c r="K2747" s="2"/>
      <c r="L2747" s="2"/>
      <c r="M2747" s="2"/>
      <c r="N2747" s="2"/>
      <c r="O2747" s="2"/>
      <c r="P2747" s="2"/>
      <c r="Q2747" s="2"/>
      <c r="R2747" s="2"/>
      <c r="S2747" s="2"/>
      <c r="T2747" s="2"/>
      <c r="U2747" s="2"/>
      <c r="V2747" s="2"/>
      <c r="W2747" s="2"/>
      <c r="X2747" s="2"/>
      <c r="Y2747" s="2"/>
      <c r="AB2747" s="2"/>
      <c r="AC2747" s="2"/>
      <c r="AD2747" s="2"/>
      <c r="AE2747" s="2"/>
      <c r="AF2747" s="2"/>
      <c r="AG2747" s="2"/>
      <c r="AH2747" s="2"/>
      <c r="AI2747" s="2"/>
      <c r="AJ2747" s="2"/>
      <c r="AK2747" s="2"/>
      <c r="BK2747" s="2"/>
      <c r="BL2747" s="2"/>
      <c r="BN2747" s="2"/>
      <c r="BO2747" s="2"/>
    </row>
    <row r="2748" ht="12.75" customHeight="1">
      <c r="D2748" s="2"/>
      <c r="G2748" s="2"/>
      <c r="I2748" s="2"/>
      <c r="J2748" s="2"/>
      <c r="K2748" s="2"/>
      <c r="L2748" s="2"/>
      <c r="M2748" s="2"/>
      <c r="N2748" s="2"/>
      <c r="O2748" s="2"/>
      <c r="P2748" s="2"/>
      <c r="Q2748" s="2"/>
      <c r="R2748" s="2"/>
      <c r="S2748" s="2"/>
      <c r="T2748" s="2"/>
      <c r="U2748" s="2"/>
      <c r="V2748" s="2"/>
      <c r="W2748" s="2"/>
      <c r="X2748" s="2"/>
      <c r="Y2748" s="2"/>
      <c r="AB2748" s="2"/>
      <c r="AC2748" s="2"/>
      <c r="AD2748" s="2"/>
      <c r="AE2748" s="2"/>
      <c r="AF2748" s="2"/>
      <c r="AG2748" s="2"/>
      <c r="AH2748" s="2"/>
      <c r="AI2748" s="2"/>
      <c r="AJ2748" s="2"/>
      <c r="AK2748" s="2"/>
      <c r="BK2748" s="2"/>
      <c r="BL2748" s="2"/>
      <c r="BN2748" s="2"/>
      <c r="BO2748" s="2"/>
    </row>
    <row r="2749" ht="12.75" customHeight="1">
      <c r="D2749" s="2"/>
      <c r="G2749" s="2"/>
      <c r="I2749" s="2"/>
      <c r="J2749" s="2"/>
      <c r="K2749" s="2"/>
      <c r="L2749" s="2"/>
      <c r="M2749" s="2"/>
      <c r="N2749" s="2"/>
      <c r="O2749" s="2"/>
      <c r="P2749" s="2"/>
      <c r="Q2749" s="2"/>
      <c r="R2749" s="2"/>
      <c r="S2749" s="2"/>
      <c r="T2749" s="2"/>
      <c r="U2749" s="2"/>
      <c r="V2749" s="2"/>
      <c r="W2749" s="2"/>
      <c r="X2749" s="2"/>
      <c r="Y2749" s="2"/>
      <c r="AB2749" s="2"/>
      <c r="AC2749" s="2"/>
      <c r="AD2749" s="2"/>
      <c r="AE2749" s="2"/>
      <c r="AF2749" s="2"/>
      <c r="AG2749" s="2"/>
      <c r="AH2749" s="2"/>
      <c r="AI2749" s="2"/>
      <c r="AJ2749" s="2"/>
      <c r="AK2749" s="2"/>
      <c r="BK2749" s="2"/>
      <c r="BL2749" s="2"/>
      <c r="BN2749" s="2"/>
      <c r="BO2749" s="2"/>
    </row>
    <row r="2750" ht="12.75" customHeight="1">
      <c r="D2750" s="2"/>
      <c r="G2750" s="2"/>
      <c r="I2750" s="2"/>
      <c r="J2750" s="2"/>
      <c r="K2750" s="2"/>
      <c r="L2750" s="2"/>
      <c r="M2750" s="2"/>
      <c r="N2750" s="2"/>
      <c r="O2750" s="2"/>
      <c r="P2750" s="2"/>
      <c r="Q2750" s="2"/>
      <c r="R2750" s="2"/>
      <c r="S2750" s="2"/>
      <c r="T2750" s="2"/>
      <c r="U2750" s="2"/>
      <c r="V2750" s="2"/>
      <c r="W2750" s="2"/>
      <c r="X2750" s="2"/>
      <c r="Y2750" s="2"/>
      <c r="AB2750" s="2"/>
      <c r="AC2750" s="2"/>
      <c r="AD2750" s="2"/>
      <c r="AE2750" s="2"/>
      <c r="AF2750" s="2"/>
      <c r="AG2750" s="2"/>
      <c r="AH2750" s="2"/>
      <c r="AI2750" s="2"/>
      <c r="AJ2750" s="2"/>
      <c r="AK2750" s="2"/>
      <c r="BK2750" s="2"/>
      <c r="BL2750" s="2"/>
      <c r="BN2750" s="2"/>
      <c r="BO2750" s="2"/>
    </row>
    <row r="2751" ht="12.75" customHeight="1">
      <c r="D2751" s="2"/>
      <c r="G2751" s="2"/>
      <c r="I2751" s="2"/>
      <c r="J2751" s="2"/>
      <c r="K2751" s="2"/>
      <c r="L2751" s="2"/>
      <c r="M2751" s="2"/>
      <c r="N2751" s="2"/>
      <c r="O2751" s="2"/>
      <c r="P2751" s="2"/>
      <c r="Q2751" s="2"/>
      <c r="R2751" s="2"/>
      <c r="S2751" s="2"/>
      <c r="T2751" s="2"/>
      <c r="U2751" s="2"/>
      <c r="V2751" s="2"/>
      <c r="W2751" s="2"/>
      <c r="X2751" s="2"/>
      <c r="Y2751" s="2"/>
      <c r="AB2751" s="2"/>
      <c r="AC2751" s="2"/>
      <c r="AD2751" s="2"/>
      <c r="AE2751" s="2"/>
      <c r="AF2751" s="2"/>
      <c r="AG2751" s="2"/>
      <c r="AH2751" s="2"/>
      <c r="AI2751" s="2"/>
      <c r="AJ2751" s="2"/>
      <c r="AK2751" s="2"/>
      <c r="BK2751" s="2"/>
      <c r="BL2751" s="2"/>
      <c r="BN2751" s="2"/>
      <c r="BO2751" s="2"/>
    </row>
    <row r="2752" ht="12.75" customHeight="1">
      <c r="D2752" s="2"/>
      <c r="G2752" s="2"/>
      <c r="I2752" s="2"/>
      <c r="J2752" s="2"/>
      <c r="K2752" s="2"/>
      <c r="L2752" s="2"/>
      <c r="M2752" s="2"/>
      <c r="N2752" s="2"/>
      <c r="O2752" s="2"/>
      <c r="P2752" s="2"/>
      <c r="Q2752" s="2"/>
      <c r="R2752" s="2"/>
      <c r="S2752" s="2"/>
      <c r="T2752" s="2"/>
      <c r="U2752" s="2"/>
      <c r="V2752" s="2"/>
      <c r="W2752" s="2"/>
      <c r="X2752" s="2"/>
      <c r="Y2752" s="2"/>
      <c r="AB2752" s="2"/>
      <c r="AC2752" s="2"/>
      <c r="AD2752" s="2"/>
      <c r="AE2752" s="2"/>
      <c r="AF2752" s="2"/>
      <c r="AG2752" s="2"/>
      <c r="AH2752" s="2"/>
      <c r="AI2752" s="2"/>
      <c r="AJ2752" s="2"/>
      <c r="AK2752" s="2"/>
      <c r="BK2752" s="2"/>
      <c r="BL2752" s="2"/>
      <c r="BN2752" s="2"/>
      <c r="BO2752" s="2"/>
    </row>
    <row r="2753" ht="12.75" customHeight="1">
      <c r="D2753" s="2"/>
      <c r="G2753" s="2"/>
      <c r="I2753" s="2"/>
      <c r="J2753" s="2"/>
      <c r="K2753" s="2"/>
      <c r="L2753" s="2"/>
      <c r="M2753" s="2"/>
      <c r="N2753" s="2"/>
      <c r="O2753" s="2"/>
      <c r="P2753" s="2"/>
      <c r="Q2753" s="2"/>
      <c r="R2753" s="2"/>
      <c r="S2753" s="2"/>
      <c r="T2753" s="2"/>
      <c r="U2753" s="2"/>
      <c r="V2753" s="2"/>
      <c r="W2753" s="2"/>
      <c r="X2753" s="2"/>
      <c r="Y2753" s="2"/>
      <c r="AB2753" s="2"/>
      <c r="AC2753" s="2"/>
      <c r="AD2753" s="2"/>
      <c r="AE2753" s="2"/>
      <c r="AF2753" s="2"/>
      <c r="AG2753" s="2"/>
      <c r="AH2753" s="2"/>
      <c r="AI2753" s="2"/>
      <c r="AJ2753" s="2"/>
      <c r="AK2753" s="2"/>
      <c r="BK2753" s="2"/>
      <c r="BL2753" s="2"/>
      <c r="BN2753" s="2"/>
      <c r="BO2753" s="2"/>
    </row>
    <row r="2754" ht="12.75" customHeight="1">
      <c r="D2754" s="2"/>
      <c r="G2754" s="2"/>
      <c r="I2754" s="2"/>
      <c r="J2754" s="2"/>
      <c r="K2754" s="2"/>
      <c r="L2754" s="2"/>
      <c r="M2754" s="2"/>
      <c r="N2754" s="2"/>
      <c r="O2754" s="2"/>
      <c r="P2754" s="2"/>
      <c r="Q2754" s="2"/>
      <c r="R2754" s="2"/>
      <c r="S2754" s="2"/>
      <c r="T2754" s="2"/>
      <c r="U2754" s="2"/>
      <c r="V2754" s="2"/>
      <c r="W2754" s="2"/>
      <c r="X2754" s="2"/>
      <c r="Y2754" s="2"/>
      <c r="AB2754" s="2"/>
      <c r="AC2754" s="2"/>
      <c r="AD2754" s="2"/>
      <c r="AE2754" s="2"/>
      <c r="AF2754" s="2"/>
      <c r="AG2754" s="2"/>
      <c r="AH2754" s="2"/>
      <c r="AI2754" s="2"/>
      <c r="AJ2754" s="2"/>
      <c r="AK2754" s="2"/>
      <c r="BK2754" s="2"/>
      <c r="BL2754" s="2"/>
      <c r="BN2754" s="2"/>
      <c r="BO2754" s="2"/>
    </row>
    <row r="2755" ht="12.75" customHeight="1">
      <c r="D2755" s="2"/>
      <c r="G2755" s="2"/>
      <c r="I2755" s="2"/>
      <c r="J2755" s="2"/>
      <c r="K2755" s="2"/>
      <c r="L2755" s="2"/>
      <c r="M2755" s="2"/>
      <c r="N2755" s="2"/>
      <c r="O2755" s="2"/>
      <c r="P2755" s="2"/>
      <c r="Q2755" s="2"/>
      <c r="R2755" s="2"/>
      <c r="S2755" s="2"/>
      <c r="T2755" s="2"/>
      <c r="U2755" s="2"/>
      <c r="V2755" s="2"/>
      <c r="W2755" s="2"/>
      <c r="X2755" s="2"/>
      <c r="Y2755" s="2"/>
      <c r="AB2755" s="2"/>
      <c r="AC2755" s="2"/>
      <c r="AD2755" s="2"/>
      <c r="AE2755" s="2"/>
      <c r="AF2755" s="2"/>
      <c r="AG2755" s="2"/>
      <c r="AH2755" s="2"/>
      <c r="AI2755" s="2"/>
      <c r="AJ2755" s="2"/>
      <c r="AK2755" s="2"/>
      <c r="BK2755" s="2"/>
      <c r="BL2755" s="2"/>
      <c r="BN2755" s="2"/>
      <c r="BO2755" s="2"/>
    </row>
    <row r="2756" ht="12.75" customHeight="1">
      <c r="D2756" s="2"/>
      <c r="G2756" s="2"/>
      <c r="I2756" s="2"/>
      <c r="J2756" s="2"/>
      <c r="K2756" s="2"/>
      <c r="L2756" s="2"/>
      <c r="M2756" s="2"/>
      <c r="N2756" s="2"/>
      <c r="O2756" s="2"/>
      <c r="P2756" s="2"/>
      <c r="Q2756" s="2"/>
      <c r="R2756" s="2"/>
      <c r="S2756" s="2"/>
      <c r="T2756" s="2"/>
      <c r="U2756" s="2"/>
      <c r="V2756" s="2"/>
      <c r="W2756" s="2"/>
      <c r="X2756" s="2"/>
      <c r="Y2756" s="2"/>
      <c r="AB2756" s="2"/>
      <c r="AC2756" s="2"/>
      <c r="AD2756" s="2"/>
      <c r="AE2756" s="2"/>
      <c r="AF2756" s="2"/>
      <c r="AG2756" s="2"/>
      <c r="AH2756" s="2"/>
      <c r="AI2756" s="2"/>
      <c r="AJ2756" s="2"/>
      <c r="AK2756" s="2"/>
      <c r="BK2756" s="2"/>
      <c r="BL2756" s="2"/>
      <c r="BN2756" s="2"/>
      <c r="BO2756" s="2"/>
    </row>
    <row r="2757" ht="12.75" customHeight="1">
      <c r="D2757" s="2"/>
      <c r="G2757" s="2"/>
      <c r="I2757" s="2"/>
      <c r="J2757" s="2"/>
      <c r="K2757" s="2"/>
      <c r="L2757" s="2"/>
      <c r="M2757" s="2"/>
      <c r="N2757" s="2"/>
      <c r="O2757" s="2"/>
      <c r="P2757" s="2"/>
      <c r="Q2757" s="2"/>
      <c r="R2757" s="2"/>
      <c r="S2757" s="2"/>
      <c r="T2757" s="2"/>
      <c r="U2757" s="2"/>
      <c r="V2757" s="2"/>
      <c r="W2757" s="2"/>
      <c r="X2757" s="2"/>
      <c r="Y2757" s="2"/>
      <c r="AB2757" s="2"/>
      <c r="AC2757" s="2"/>
      <c r="AD2757" s="2"/>
      <c r="AE2757" s="2"/>
      <c r="AF2757" s="2"/>
      <c r="AG2757" s="2"/>
      <c r="AH2757" s="2"/>
      <c r="AI2757" s="2"/>
      <c r="AJ2757" s="2"/>
      <c r="AK2757" s="2"/>
      <c r="BK2757" s="2"/>
      <c r="BL2757" s="2"/>
      <c r="BN2757" s="2"/>
      <c r="BO2757" s="2"/>
    </row>
    <row r="2758" ht="12.75" customHeight="1">
      <c r="D2758" s="2"/>
      <c r="G2758" s="2"/>
      <c r="I2758" s="2"/>
      <c r="J2758" s="2"/>
      <c r="K2758" s="2"/>
      <c r="L2758" s="2"/>
      <c r="M2758" s="2"/>
      <c r="N2758" s="2"/>
      <c r="O2758" s="2"/>
      <c r="P2758" s="2"/>
      <c r="Q2758" s="2"/>
      <c r="R2758" s="2"/>
      <c r="S2758" s="2"/>
      <c r="T2758" s="2"/>
      <c r="U2758" s="2"/>
      <c r="V2758" s="2"/>
      <c r="W2758" s="2"/>
      <c r="X2758" s="2"/>
      <c r="Y2758" s="2"/>
      <c r="AB2758" s="2"/>
      <c r="AC2758" s="2"/>
      <c r="AD2758" s="2"/>
      <c r="AE2758" s="2"/>
      <c r="AF2758" s="2"/>
      <c r="AG2758" s="2"/>
      <c r="AH2758" s="2"/>
      <c r="AI2758" s="2"/>
      <c r="AJ2758" s="2"/>
      <c r="AK2758" s="2"/>
      <c r="BK2758" s="2"/>
      <c r="BL2758" s="2"/>
      <c r="BN2758" s="2"/>
      <c r="BO2758" s="2"/>
    </row>
    <row r="2759" ht="12.75" customHeight="1">
      <c r="D2759" s="2"/>
      <c r="G2759" s="2"/>
      <c r="I2759" s="2"/>
      <c r="J2759" s="2"/>
      <c r="K2759" s="2"/>
      <c r="L2759" s="2"/>
      <c r="M2759" s="2"/>
      <c r="N2759" s="2"/>
      <c r="O2759" s="2"/>
      <c r="P2759" s="2"/>
      <c r="Q2759" s="2"/>
      <c r="R2759" s="2"/>
      <c r="S2759" s="2"/>
      <c r="T2759" s="2"/>
      <c r="U2759" s="2"/>
      <c r="V2759" s="2"/>
      <c r="W2759" s="2"/>
      <c r="X2759" s="2"/>
      <c r="Y2759" s="2"/>
      <c r="AB2759" s="2"/>
      <c r="AC2759" s="2"/>
      <c r="AD2759" s="2"/>
      <c r="AE2759" s="2"/>
      <c r="AF2759" s="2"/>
      <c r="AG2759" s="2"/>
      <c r="AH2759" s="2"/>
      <c r="AI2759" s="2"/>
      <c r="AJ2759" s="2"/>
      <c r="AK2759" s="2"/>
      <c r="BK2759" s="2"/>
      <c r="BL2759" s="2"/>
      <c r="BN2759" s="2"/>
      <c r="BO2759" s="2"/>
    </row>
    <row r="2760" ht="12.75" customHeight="1">
      <c r="D2760" s="2"/>
      <c r="G2760" s="2"/>
      <c r="I2760" s="2"/>
      <c r="J2760" s="2"/>
      <c r="K2760" s="2"/>
      <c r="L2760" s="2"/>
      <c r="M2760" s="2"/>
      <c r="N2760" s="2"/>
      <c r="O2760" s="2"/>
      <c r="P2760" s="2"/>
      <c r="Q2760" s="2"/>
      <c r="R2760" s="2"/>
      <c r="S2760" s="2"/>
      <c r="T2760" s="2"/>
      <c r="U2760" s="2"/>
      <c r="V2760" s="2"/>
      <c r="W2760" s="2"/>
      <c r="X2760" s="2"/>
      <c r="Y2760" s="2"/>
      <c r="AB2760" s="2"/>
      <c r="AC2760" s="2"/>
      <c r="AD2760" s="2"/>
      <c r="AE2760" s="2"/>
      <c r="AF2760" s="2"/>
      <c r="AG2760" s="2"/>
      <c r="AH2760" s="2"/>
      <c r="AI2760" s="2"/>
      <c r="AJ2760" s="2"/>
      <c r="AK2760" s="2"/>
      <c r="BK2760" s="2"/>
      <c r="BL2760" s="2"/>
      <c r="BN2760" s="2"/>
      <c r="BO2760" s="2"/>
    </row>
    <row r="2761" ht="12.75" customHeight="1">
      <c r="D2761" s="2"/>
      <c r="G2761" s="2"/>
      <c r="I2761" s="2"/>
      <c r="J2761" s="2"/>
      <c r="K2761" s="2"/>
      <c r="L2761" s="2"/>
      <c r="M2761" s="2"/>
      <c r="N2761" s="2"/>
      <c r="O2761" s="2"/>
      <c r="P2761" s="2"/>
      <c r="Q2761" s="2"/>
      <c r="R2761" s="2"/>
      <c r="S2761" s="2"/>
      <c r="T2761" s="2"/>
      <c r="U2761" s="2"/>
      <c r="V2761" s="2"/>
      <c r="W2761" s="2"/>
      <c r="X2761" s="2"/>
      <c r="Y2761" s="2"/>
      <c r="AB2761" s="2"/>
      <c r="AC2761" s="2"/>
      <c r="AD2761" s="2"/>
      <c r="AE2761" s="2"/>
      <c r="AF2761" s="2"/>
      <c r="AG2761" s="2"/>
      <c r="AH2761" s="2"/>
      <c r="AI2761" s="2"/>
      <c r="AJ2761" s="2"/>
      <c r="AK2761" s="2"/>
      <c r="BK2761" s="2"/>
      <c r="BL2761" s="2"/>
      <c r="BN2761" s="2"/>
      <c r="BO2761" s="2"/>
    </row>
    <row r="2762" ht="12.75" customHeight="1">
      <c r="D2762" s="2"/>
      <c r="G2762" s="2"/>
      <c r="I2762" s="2"/>
      <c r="J2762" s="2"/>
      <c r="K2762" s="2"/>
      <c r="L2762" s="2"/>
      <c r="M2762" s="2"/>
      <c r="N2762" s="2"/>
      <c r="O2762" s="2"/>
      <c r="P2762" s="2"/>
      <c r="Q2762" s="2"/>
      <c r="R2762" s="2"/>
      <c r="S2762" s="2"/>
      <c r="T2762" s="2"/>
      <c r="U2762" s="2"/>
      <c r="V2762" s="2"/>
      <c r="W2762" s="2"/>
      <c r="X2762" s="2"/>
      <c r="Y2762" s="2"/>
      <c r="AB2762" s="2"/>
      <c r="AC2762" s="2"/>
      <c r="AD2762" s="2"/>
      <c r="AE2762" s="2"/>
      <c r="AF2762" s="2"/>
      <c r="AG2762" s="2"/>
      <c r="AH2762" s="2"/>
      <c r="AI2762" s="2"/>
      <c r="AJ2762" s="2"/>
      <c r="AK2762" s="2"/>
      <c r="BK2762" s="2"/>
      <c r="BL2762" s="2"/>
      <c r="BN2762" s="2"/>
      <c r="BO2762" s="2"/>
    </row>
    <row r="2763" ht="12.75" customHeight="1">
      <c r="D2763" s="2"/>
      <c r="G2763" s="2"/>
      <c r="I2763" s="2"/>
      <c r="J2763" s="2"/>
      <c r="K2763" s="2"/>
      <c r="L2763" s="2"/>
      <c r="M2763" s="2"/>
      <c r="N2763" s="2"/>
      <c r="O2763" s="2"/>
      <c r="P2763" s="2"/>
      <c r="Q2763" s="2"/>
      <c r="R2763" s="2"/>
      <c r="S2763" s="2"/>
      <c r="T2763" s="2"/>
      <c r="U2763" s="2"/>
      <c r="V2763" s="2"/>
      <c r="W2763" s="2"/>
      <c r="X2763" s="2"/>
      <c r="Y2763" s="2"/>
      <c r="AB2763" s="2"/>
      <c r="AC2763" s="2"/>
      <c r="AD2763" s="2"/>
      <c r="AE2763" s="2"/>
      <c r="AF2763" s="2"/>
      <c r="AG2763" s="2"/>
      <c r="AH2763" s="2"/>
      <c r="AI2763" s="2"/>
      <c r="AJ2763" s="2"/>
      <c r="AK2763" s="2"/>
      <c r="BK2763" s="2"/>
      <c r="BL2763" s="2"/>
      <c r="BN2763" s="2"/>
      <c r="BO2763" s="2"/>
    </row>
    <row r="2764" ht="12.75" customHeight="1">
      <c r="D2764" s="2"/>
      <c r="G2764" s="2"/>
      <c r="I2764" s="2"/>
      <c r="J2764" s="2"/>
      <c r="K2764" s="2"/>
      <c r="L2764" s="2"/>
      <c r="M2764" s="2"/>
      <c r="N2764" s="2"/>
      <c r="O2764" s="2"/>
      <c r="P2764" s="2"/>
      <c r="Q2764" s="2"/>
      <c r="R2764" s="2"/>
      <c r="S2764" s="2"/>
      <c r="T2764" s="2"/>
      <c r="U2764" s="2"/>
      <c r="V2764" s="2"/>
      <c r="W2764" s="2"/>
      <c r="X2764" s="2"/>
      <c r="Y2764" s="2"/>
      <c r="AB2764" s="2"/>
      <c r="AC2764" s="2"/>
      <c r="AD2764" s="2"/>
      <c r="AE2764" s="2"/>
      <c r="AF2764" s="2"/>
      <c r="AG2764" s="2"/>
      <c r="AH2764" s="2"/>
      <c r="AI2764" s="2"/>
      <c r="AJ2764" s="2"/>
      <c r="AK2764" s="2"/>
      <c r="BK2764" s="2"/>
      <c r="BL2764" s="2"/>
      <c r="BN2764" s="2"/>
      <c r="BO2764" s="2"/>
    </row>
    <row r="2765" ht="12.75" customHeight="1">
      <c r="D2765" s="2"/>
      <c r="G2765" s="2"/>
      <c r="I2765" s="2"/>
      <c r="J2765" s="2"/>
      <c r="K2765" s="2"/>
      <c r="L2765" s="2"/>
      <c r="M2765" s="2"/>
      <c r="N2765" s="2"/>
      <c r="O2765" s="2"/>
      <c r="P2765" s="2"/>
      <c r="Q2765" s="2"/>
      <c r="R2765" s="2"/>
      <c r="S2765" s="2"/>
      <c r="T2765" s="2"/>
      <c r="U2765" s="2"/>
      <c r="V2765" s="2"/>
      <c r="W2765" s="2"/>
      <c r="X2765" s="2"/>
      <c r="Y2765" s="2"/>
      <c r="AB2765" s="2"/>
      <c r="AC2765" s="2"/>
      <c r="AD2765" s="2"/>
      <c r="AE2765" s="2"/>
      <c r="AF2765" s="2"/>
      <c r="AG2765" s="2"/>
      <c r="AH2765" s="2"/>
      <c r="AI2765" s="2"/>
      <c r="AJ2765" s="2"/>
      <c r="AK2765" s="2"/>
      <c r="BK2765" s="2"/>
      <c r="BL2765" s="2"/>
      <c r="BN2765" s="2"/>
      <c r="BO2765" s="2"/>
    </row>
    <row r="2766" ht="12.75" customHeight="1">
      <c r="D2766" s="2"/>
      <c r="G2766" s="2"/>
      <c r="I2766" s="2"/>
      <c r="J2766" s="2"/>
      <c r="K2766" s="2"/>
      <c r="L2766" s="2"/>
      <c r="M2766" s="2"/>
      <c r="N2766" s="2"/>
      <c r="O2766" s="2"/>
      <c r="P2766" s="2"/>
      <c r="Q2766" s="2"/>
      <c r="R2766" s="2"/>
      <c r="S2766" s="2"/>
      <c r="T2766" s="2"/>
      <c r="U2766" s="2"/>
      <c r="V2766" s="2"/>
      <c r="W2766" s="2"/>
      <c r="X2766" s="2"/>
      <c r="Y2766" s="2"/>
      <c r="AB2766" s="2"/>
      <c r="AC2766" s="2"/>
      <c r="AD2766" s="2"/>
      <c r="AE2766" s="2"/>
      <c r="AF2766" s="2"/>
      <c r="AG2766" s="2"/>
      <c r="AH2766" s="2"/>
      <c r="AI2766" s="2"/>
      <c r="AJ2766" s="2"/>
      <c r="AK2766" s="2"/>
      <c r="BK2766" s="2"/>
      <c r="BL2766" s="2"/>
      <c r="BN2766" s="2"/>
      <c r="BO2766" s="2"/>
    </row>
    <row r="2767" ht="12.75" customHeight="1">
      <c r="D2767" s="2"/>
      <c r="G2767" s="2"/>
      <c r="I2767" s="2"/>
      <c r="J2767" s="2"/>
      <c r="K2767" s="2"/>
      <c r="L2767" s="2"/>
      <c r="M2767" s="2"/>
      <c r="N2767" s="2"/>
      <c r="O2767" s="2"/>
      <c r="P2767" s="2"/>
      <c r="Q2767" s="2"/>
      <c r="R2767" s="2"/>
      <c r="S2767" s="2"/>
      <c r="T2767" s="2"/>
      <c r="U2767" s="2"/>
      <c r="V2767" s="2"/>
      <c r="W2767" s="2"/>
      <c r="X2767" s="2"/>
      <c r="Y2767" s="2"/>
      <c r="AB2767" s="2"/>
      <c r="AC2767" s="2"/>
      <c r="AD2767" s="2"/>
      <c r="AE2767" s="2"/>
      <c r="AF2767" s="2"/>
      <c r="AG2767" s="2"/>
      <c r="AH2767" s="2"/>
      <c r="AI2767" s="2"/>
      <c r="AJ2767" s="2"/>
      <c r="AK2767" s="2"/>
      <c r="BK2767" s="2"/>
      <c r="BL2767" s="2"/>
      <c r="BN2767" s="2"/>
      <c r="BO2767" s="2"/>
    </row>
    <row r="2768" ht="12.75" customHeight="1">
      <c r="D2768" s="2"/>
      <c r="G2768" s="2"/>
      <c r="I2768" s="2"/>
      <c r="J2768" s="2"/>
      <c r="K2768" s="2"/>
      <c r="L2768" s="2"/>
      <c r="M2768" s="2"/>
      <c r="N2768" s="2"/>
      <c r="O2768" s="2"/>
      <c r="P2768" s="2"/>
      <c r="Q2768" s="2"/>
      <c r="R2768" s="2"/>
      <c r="S2768" s="2"/>
      <c r="T2768" s="2"/>
      <c r="U2768" s="2"/>
      <c r="V2768" s="2"/>
      <c r="W2768" s="2"/>
      <c r="X2768" s="2"/>
      <c r="Y2768" s="2"/>
      <c r="AB2768" s="2"/>
      <c r="AC2768" s="2"/>
      <c r="AD2768" s="2"/>
      <c r="AE2768" s="2"/>
      <c r="AF2768" s="2"/>
      <c r="AG2768" s="2"/>
      <c r="AH2768" s="2"/>
      <c r="AI2768" s="2"/>
      <c r="AJ2768" s="2"/>
      <c r="AK2768" s="2"/>
      <c r="BK2768" s="2"/>
      <c r="BL2768" s="2"/>
      <c r="BN2768" s="2"/>
      <c r="BO2768" s="2"/>
    </row>
    <row r="2769" ht="12.75" customHeight="1">
      <c r="D2769" s="2"/>
      <c r="G2769" s="2"/>
      <c r="I2769" s="2"/>
      <c r="J2769" s="2"/>
      <c r="K2769" s="2"/>
      <c r="L2769" s="2"/>
      <c r="M2769" s="2"/>
      <c r="N2769" s="2"/>
      <c r="O2769" s="2"/>
      <c r="P2769" s="2"/>
      <c r="Q2769" s="2"/>
      <c r="R2769" s="2"/>
      <c r="S2769" s="2"/>
      <c r="T2769" s="2"/>
      <c r="U2769" s="2"/>
      <c r="V2769" s="2"/>
      <c r="W2769" s="2"/>
      <c r="X2769" s="2"/>
      <c r="Y2769" s="2"/>
      <c r="AB2769" s="2"/>
      <c r="AC2769" s="2"/>
      <c r="AD2769" s="2"/>
      <c r="AE2769" s="2"/>
      <c r="AF2769" s="2"/>
      <c r="AG2769" s="2"/>
      <c r="AH2769" s="2"/>
      <c r="AI2769" s="2"/>
      <c r="AJ2769" s="2"/>
      <c r="AK2769" s="2"/>
      <c r="BK2769" s="2"/>
      <c r="BL2769" s="2"/>
      <c r="BN2769" s="2"/>
      <c r="BO2769" s="2"/>
    </row>
    <row r="2770" ht="12.75" customHeight="1">
      <c r="D2770" s="2"/>
      <c r="G2770" s="2"/>
      <c r="I2770" s="2"/>
      <c r="J2770" s="2"/>
      <c r="K2770" s="2"/>
      <c r="L2770" s="2"/>
      <c r="M2770" s="2"/>
      <c r="N2770" s="2"/>
      <c r="O2770" s="2"/>
      <c r="P2770" s="2"/>
      <c r="Q2770" s="2"/>
      <c r="R2770" s="2"/>
      <c r="S2770" s="2"/>
      <c r="T2770" s="2"/>
      <c r="U2770" s="2"/>
      <c r="V2770" s="2"/>
      <c r="W2770" s="2"/>
      <c r="X2770" s="2"/>
      <c r="Y2770" s="2"/>
      <c r="AB2770" s="2"/>
      <c r="AC2770" s="2"/>
      <c r="AD2770" s="2"/>
      <c r="AE2770" s="2"/>
      <c r="AF2770" s="2"/>
      <c r="AG2770" s="2"/>
      <c r="AH2770" s="2"/>
      <c r="AI2770" s="2"/>
      <c r="AJ2770" s="2"/>
      <c r="AK2770" s="2"/>
      <c r="BK2770" s="2"/>
      <c r="BL2770" s="2"/>
      <c r="BN2770" s="2"/>
      <c r="BO2770" s="2"/>
    </row>
    <row r="2771" ht="12.75" customHeight="1">
      <c r="D2771" s="2"/>
      <c r="G2771" s="2"/>
      <c r="I2771" s="2"/>
      <c r="J2771" s="2"/>
      <c r="K2771" s="2"/>
      <c r="L2771" s="2"/>
      <c r="M2771" s="2"/>
      <c r="N2771" s="2"/>
      <c r="O2771" s="2"/>
      <c r="P2771" s="2"/>
      <c r="Q2771" s="2"/>
      <c r="R2771" s="2"/>
      <c r="S2771" s="2"/>
      <c r="T2771" s="2"/>
      <c r="U2771" s="2"/>
      <c r="V2771" s="2"/>
      <c r="W2771" s="2"/>
      <c r="X2771" s="2"/>
      <c r="Y2771" s="2"/>
      <c r="AB2771" s="2"/>
      <c r="AC2771" s="2"/>
      <c r="AD2771" s="2"/>
      <c r="AE2771" s="2"/>
      <c r="AF2771" s="2"/>
      <c r="AG2771" s="2"/>
      <c r="AH2771" s="2"/>
      <c r="AI2771" s="2"/>
      <c r="AJ2771" s="2"/>
      <c r="AK2771" s="2"/>
      <c r="BK2771" s="2"/>
      <c r="BL2771" s="2"/>
      <c r="BN2771" s="2"/>
      <c r="BO2771" s="2"/>
    </row>
    <row r="2772" ht="12.75" customHeight="1">
      <c r="D2772" s="2"/>
      <c r="G2772" s="2"/>
      <c r="I2772" s="2"/>
      <c r="J2772" s="2"/>
      <c r="K2772" s="2"/>
      <c r="L2772" s="2"/>
      <c r="M2772" s="2"/>
      <c r="N2772" s="2"/>
      <c r="O2772" s="2"/>
      <c r="P2772" s="2"/>
      <c r="Q2772" s="2"/>
      <c r="R2772" s="2"/>
      <c r="S2772" s="2"/>
      <c r="T2772" s="2"/>
      <c r="U2772" s="2"/>
      <c r="V2772" s="2"/>
      <c r="W2772" s="2"/>
      <c r="X2772" s="2"/>
      <c r="Y2772" s="2"/>
      <c r="AB2772" s="2"/>
      <c r="AC2772" s="2"/>
      <c r="AD2772" s="2"/>
      <c r="AE2772" s="2"/>
      <c r="AF2772" s="2"/>
      <c r="AG2772" s="2"/>
      <c r="AH2772" s="2"/>
      <c r="AI2772" s="2"/>
      <c r="AJ2772" s="2"/>
      <c r="AK2772" s="2"/>
      <c r="BK2772" s="2"/>
      <c r="BL2772" s="2"/>
      <c r="BN2772" s="2"/>
      <c r="BO2772" s="2"/>
    </row>
    <row r="2773" ht="12.75" customHeight="1">
      <c r="D2773" s="2"/>
      <c r="G2773" s="2"/>
      <c r="I2773" s="2"/>
      <c r="J2773" s="2"/>
      <c r="K2773" s="2"/>
      <c r="L2773" s="2"/>
      <c r="M2773" s="2"/>
      <c r="N2773" s="2"/>
      <c r="O2773" s="2"/>
      <c r="P2773" s="2"/>
      <c r="Q2773" s="2"/>
      <c r="R2773" s="2"/>
      <c r="S2773" s="2"/>
      <c r="T2773" s="2"/>
      <c r="U2773" s="2"/>
      <c r="V2773" s="2"/>
      <c r="W2773" s="2"/>
      <c r="X2773" s="2"/>
      <c r="Y2773" s="2"/>
      <c r="AB2773" s="2"/>
      <c r="AC2773" s="2"/>
      <c r="AD2773" s="2"/>
      <c r="AE2773" s="2"/>
      <c r="AF2773" s="2"/>
      <c r="AG2773" s="2"/>
      <c r="AH2773" s="2"/>
      <c r="AI2773" s="2"/>
      <c r="AJ2773" s="2"/>
      <c r="AK2773" s="2"/>
      <c r="BK2773" s="2"/>
      <c r="BL2773" s="2"/>
      <c r="BN2773" s="2"/>
      <c r="BO2773" s="2"/>
    </row>
    <row r="2774" ht="12.75" customHeight="1">
      <c r="D2774" s="2"/>
      <c r="G2774" s="2"/>
      <c r="I2774" s="2"/>
      <c r="J2774" s="2"/>
      <c r="K2774" s="2"/>
      <c r="L2774" s="2"/>
      <c r="M2774" s="2"/>
      <c r="N2774" s="2"/>
      <c r="O2774" s="2"/>
      <c r="P2774" s="2"/>
      <c r="Q2774" s="2"/>
      <c r="R2774" s="2"/>
      <c r="S2774" s="2"/>
      <c r="T2774" s="2"/>
      <c r="U2774" s="2"/>
      <c r="V2774" s="2"/>
      <c r="W2774" s="2"/>
      <c r="X2774" s="2"/>
      <c r="Y2774" s="2"/>
      <c r="AB2774" s="2"/>
      <c r="AC2774" s="2"/>
      <c r="AD2774" s="2"/>
      <c r="AE2774" s="2"/>
      <c r="AF2774" s="2"/>
      <c r="AG2774" s="2"/>
      <c r="AH2774" s="2"/>
      <c r="AI2774" s="2"/>
      <c r="AJ2774" s="2"/>
      <c r="AK2774" s="2"/>
      <c r="BK2774" s="2"/>
      <c r="BL2774" s="2"/>
      <c r="BN2774" s="2"/>
      <c r="BO2774" s="2"/>
    </row>
    <row r="2775" ht="12.75" customHeight="1">
      <c r="D2775" s="2"/>
      <c r="G2775" s="2"/>
      <c r="I2775" s="2"/>
      <c r="J2775" s="2"/>
      <c r="K2775" s="2"/>
      <c r="L2775" s="2"/>
      <c r="M2775" s="2"/>
      <c r="N2775" s="2"/>
      <c r="O2775" s="2"/>
      <c r="P2775" s="2"/>
      <c r="Q2775" s="2"/>
      <c r="R2775" s="2"/>
      <c r="S2775" s="2"/>
      <c r="T2775" s="2"/>
      <c r="U2775" s="2"/>
      <c r="V2775" s="2"/>
      <c r="W2775" s="2"/>
      <c r="X2775" s="2"/>
      <c r="Y2775" s="2"/>
      <c r="AB2775" s="2"/>
      <c r="AC2775" s="2"/>
      <c r="AD2775" s="2"/>
      <c r="AE2775" s="2"/>
      <c r="AF2775" s="2"/>
      <c r="AG2775" s="2"/>
      <c r="AH2775" s="2"/>
      <c r="AI2775" s="2"/>
      <c r="AJ2775" s="2"/>
      <c r="AK2775" s="2"/>
      <c r="BK2775" s="2"/>
      <c r="BL2775" s="2"/>
      <c r="BN2775" s="2"/>
      <c r="BO2775" s="2"/>
    </row>
    <row r="2776" ht="12.75" customHeight="1">
      <c r="D2776" s="2"/>
      <c r="G2776" s="2"/>
      <c r="I2776" s="2"/>
      <c r="J2776" s="2"/>
      <c r="K2776" s="2"/>
      <c r="L2776" s="2"/>
      <c r="M2776" s="2"/>
      <c r="N2776" s="2"/>
      <c r="O2776" s="2"/>
      <c r="P2776" s="2"/>
      <c r="Q2776" s="2"/>
      <c r="R2776" s="2"/>
      <c r="S2776" s="2"/>
      <c r="T2776" s="2"/>
      <c r="U2776" s="2"/>
      <c r="V2776" s="2"/>
      <c r="W2776" s="2"/>
      <c r="X2776" s="2"/>
      <c r="Y2776" s="2"/>
      <c r="AB2776" s="2"/>
      <c r="AC2776" s="2"/>
      <c r="AD2776" s="2"/>
      <c r="AE2776" s="2"/>
      <c r="AF2776" s="2"/>
      <c r="AG2776" s="2"/>
      <c r="AH2776" s="2"/>
      <c r="AI2776" s="2"/>
      <c r="AJ2776" s="2"/>
      <c r="AK2776" s="2"/>
      <c r="BK2776" s="2"/>
      <c r="BL2776" s="2"/>
      <c r="BN2776" s="2"/>
      <c r="BO2776" s="2"/>
    </row>
    <row r="2777" ht="12.75" customHeight="1">
      <c r="D2777" s="2"/>
      <c r="G2777" s="2"/>
      <c r="I2777" s="2"/>
      <c r="J2777" s="2"/>
      <c r="K2777" s="2"/>
      <c r="L2777" s="2"/>
      <c r="M2777" s="2"/>
      <c r="N2777" s="2"/>
      <c r="O2777" s="2"/>
      <c r="P2777" s="2"/>
      <c r="Q2777" s="2"/>
      <c r="R2777" s="2"/>
      <c r="S2777" s="2"/>
      <c r="T2777" s="2"/>
      <c r="U2777" s="2"/>
      <c r="V2777" s="2"/>
      <c r="W2777" s="2"/>
      <c r="X2777" s="2"/>
      <c r="Y2777" s="2"/>
      <c r="AB2777" s="2"/>
      <c r="AC2777" s="2"/>
      <c r="AD2777" s="2"/>
      <c r="AE2777" s="2"/>
      <c r="AF2777" s="2"/>
      <c r="AG2777" s="2"/>
      <c r="AH2777" s="2"/>
      <c r="AI2777" s="2"/>
      <c r="AJ2777" s="2"/>
      <c r="AK2777" s="2"/>
      <c r="BK2777" s="2"/>
      <c r="BL2777" s="2"/>
      <c r="BN2777" s="2"/>
      <c r="BO2777" s="2"/>
    </row>
    <row r="2778" ht="12.75" customHeight="1">
      <c r="D2778" s="2"/>
      <c r="G2778" s="2"/>
      <c r="I2778" s="2"/>
      <c r="J2778" s="2"/>
      <c r="K2778" s="2"/>
      <c r="L2778" s="2"/>
      <c r="M2778" s="2"/>
      <c r="N2778" s="2"/>
      <c r="O2778" s="2"/>
      <c r="P2778" s="2"/>
      <c r="Q2778" s="2"/>
      <c r="R2778" s="2"/>
      <c r="S2778" s="2"/>
      <c r="T2778" s="2"/>
      <c r="U2778" s="2"/>
      <c r="V2778" s="2"/>
      <c r="W2778" s="2"/>
      <c r="X2778" s="2"/>
      <c r="Y2778" s="2"/>
      <c r="AB2778" s="2"/>
      <c r="AC2778" s="2"/>
      <c r="AD2778" s="2"/>
      <c r="AE2778" s="2"/>
      <c r="AF2778" s="2"/>
      <c r="AG2778" s="2"/>
      <c r="AH2778" s="2"/>
      <c r="AI2778" s="2"/>
      <c r="AJ2778" s="2"/>
      <c r="AK2778" s="2"/>
      <c r="BK2778" s="2"/>
      <c r="BL2778" s="2"/>
      <c r="BN2778" s="2"/>
      <c r="BO2778" s="2"/>
    </row>
    <row r="2779" ht="12.75" customHeight="1">
      <c r="D2779" s="2"/>
      <c r="G2779" s="2"/>
      <c r="I2779" s="2"/>
      <c r="J2779" s="2"/>
      <c r="K2779" s="2"/>
      <c r="L2779" s="2"/>
      <c r="M2779" s="2"/>
      <c r="N2779" s="2"/>
      <c r="O2779" s="2"/>
      <c r="P2779" s="2"/>
      <c r="Q2779" s="2"/>
      <c r="R2779" s="2"/>
      <c r="S2779" s="2"/>
      <c r="T2779" s="2"/>
      <c r="U2779" s="2"/>
      <c r="V2779" s="2"/>
      <c r="W2779" s="2"/>
      <c r="X2779" s="2"/>
      <c r="Y2779" s="2"/>
      <c r="AB2779" s="2"/>
      <c r="AC2779" s="2"/>
      <c r="AD2779" s="2"/>
      <c r="AE2779" s="2"/>
      <c r="AF2779" s="2"/>
      <c r="AG2779" s="2"/>
      <c r="AH2779" s="2"/>
      <c r="AI2779" s="2"/>
      <c r="AJ2779" s="2"/>
      <c r="AK2779" s="2"/>
      <c r="BK2779" s="2"/>
      <c r="BL2779" s="2"/>
      <c r="BN2779" s="2"/>
      <c r="BO2779" s="2"/>
    </row>
    <row r="2780" ht="12.75" customHeight="1">
      <c r="D2780" s="2"/>
      <c r="G2780" s="2"/>
      <c r="I2780" s="2"/>
      <c r="J2780" s="2"/>
      <c r="K2780" s="2"/>
      <c r="L2780" s="2"/>
      <c r="M2780" s="2"/>
      <c r="N2780" s="2"/>
      <c r="O2780" s="2"/>
      <c r="P2780" s="2"/>
      <c r="Q2780" s="2"/>
      <c r="R2780" s="2"/>
      <c r="S2780" s="2"/>
      <c r="T2780" s="2"/>
      <c r="U2780" s="2"/>
      <c r="V2780" s="2"/>
      <c r="W2780" s="2"/>
      <c r="X2780" s="2"/>
      <c r="Y2780" s="2"/>
      <c r="AB2780" s="2"/>
      <c r="AC2780" s="2"/>
      <c r="AD2780" s="2"/>
      <c r="AE2780" s="2"/>
      <c r="AF2780" s="2"/>
      <c r="AG2780" s="2"/>
      <c r="AH2780" s="2"/>
      <c r="AI2780" s="2"/>
      <c r="AJ2780" s="2"/>
      <c r="AK2780" s="2"/>
      <c r="BK2780" s="2"/>
      <c r="BL2780" s="2"/>
      <c r="BN2780" s="2"/>
      <c r="BO2780" s="2"/>
    </row>
    <row r="2781" ht="12.75" customHeight="1">
      <c r="D2781" s="2"/>
      <c r="G2781" s="2"/>
      <c r="I2781" s="2"/>
      <c r="J2781" s="2"/>
      <c r="K2781" s="2"/>
      <c r="L2781" s="2"/>
      <c r="M2781" s="2"/>
      <c r="N2781" s="2"/>
      <c r="O2781" s="2"/>
      <c r="P2781" s="2"/>
      <c r="Q2781" s="2"/>
      <c r="R2781" s="2"/>
      <c r="S2781" s="2"/>
      <c r="T2781" s="2"/>
      <c r="U2781" s="2"/>
      <c r="V2781" s="2"/>
      <c r="W2781" s="2"/>
      <c r="X2781" s="2"/>
      <c r="Y2781" s="2"/>
      <c r="AB2781" s="2"/>
      <c r="AC2781" s="2"/>
      <c r="AD2781" s="2"/>
      <c r="AE2781" s="2"/>
      <c r="AF2781" s="2"/>
      <c r="AG2781" s="2"/>
      <c r="AH2781" s="2"/>
      <c r="AI2781" s="2"/>
      <c r="AJ2781" s="2"/>
      <c r="AK2781" s="2"/>
      <c r="BK2781" s="2"/>
      <c r="BL2781" s="2"/>
      <c r="BN2781" s="2"/>
      <c r="BO2781" s="2"/>
    </row>
    <row r="2782" ht="12.75" customHeight="1">
      <c r="D2782" s="2"/>
      <c r="G2782" s="2"/>
      <c r="I2782" s="2"/>
      <c r="J2782" s="2"/>
      <c r="K2782" s="2"/>
      <c r="L2782" s="2"/>
      <c r="M2782" s="2"/>
      <c r="N2782" s="2"/>
      <c r="O2782" s="2"/>
      <c r="P2782" s="2"/>
      <c r="Q2782" s="2"/>
      <c r="R2782" s="2"/>
      <c r="S2782" s="2"/>
      <c r="T2782" s="2"/>
      <c r="U2782" s="2"/>
      <c r="V2782" s="2"/>
      <c r="W2782" s="2"/>
      <c r="X2782" s="2"/>
      <c r="Y2782" s="2"/>
      <c r="AB2782" s="2"/>
      <c r="AC2782" s="2"/>
      <c r="AD2782" s="2"/>
      <c r="AE2782" s="2"/>
      <c r="AF2782" s="2"/>
      <c r="AG2782" s="2"/>
      <c r="AH2782" s="2"/>
      <c r="AI2782" s="2"/>
      <c r="AJ2782" s="2"/>
      <c r="AK2782" s="2"/>
      <c r="BK2782" s="2"/>
      <c r="BL2782" s="2"/>
      <c r="BN2782" s="2"/>
      <c r="BO2782" s="2"/>
    </row>
    <row r="2783" ht="12.75" customHeight="1">
      <c r="D2783" s="2"/>
      <c r="G2783" s="2"/>
      <c r="I2783" s="2"/>
      <c r="J2783" s="2"/>
      <c r="K2783" s="2"/>
      <c r="L2783" s="2"/>
      <c r="M2783" s="2"/>
      <c r="N2783" s="2"/>
      <c r="O2783" s="2"/>
      <c r="P2783" s="2"/>
      <c r="Q2783" s="2"/>
      <c r="R2783" s="2"/>
      <c r="S2783" s="2"/>
      <c r="T2783" s="2"/>
      <c r="U2783" s="2"/>
      <c r="V2783" s="2"/>
      <c r="W2783" s="2"/>
      <c r="X2783" s="2"/>
      <c r="Y2783" s="2"/>
      <c r="AB2783" s="2"/>
      <c r="AC2783" s="2"/>
      <c r="AD2783" s="2"/>
      <c r="AE2783" s="2"/>
      <c r="AF2783" s="2"/>
      <c r="AG2783" s="2"/>
      <c r="AH2783" s="2"/>
      <c r="AI2783" s="2"/>
      <c r="AJ2783" s="2"/>
      <c r="AK2783" s="2"/>
      <c r="BK2783" s="2"/>
      <c r="BL2783" s="2"/>
      <c r="BN2783" s="2"/>
      <c r="BO2783" s="2"/>
    </row>
    <row r="2784" ht="12.75" customHeight="1">
      <c r="D2784" s="2"/>
      <c r="G2784" s="2"/>
      <c r="I2784" s="2"/>
      <c r="J2784" s="2"/>
      <c r="K2784" s="2"/>
      <c r="L2784" s="2"/>
      <c r="M2784" s="2"/>
      <c r="N2784" s="2"/>
      <c r="O2784" s="2"/>
      <c r="P2784" s="2"/>
      <c r="Q2784" s="2"/>
      <c r="R2784" s="2"/>
      <c r="S2784" s="2"/>
      <c r="T2784" s="2"/>
      <c r="U2784" s="2"/>
      <c r="V2784" s="2"/>
      <c r="W2784" s="2"/>
      <c r="X2784" s="2"/>
      <c r="Y2784" s="2"/>
      <c r="AB2784" s="2"/>
      <c r="AC2784" s="2"/>
      <c r="AD2784" s="2"/>
      <c r="AE2784" s="2"/>
      <c r="AF2784" s="2"/>
      <c r="AG2784" s="2"/>
      <c r="AH2784" s="2"/>
      <c r="AI2784" s="2"/>
      <c r="AJ2784" s="2"/>
      <c r="AK2784" s="2"/>
      <c r="BK2784" s="2"/>
      <c r="BL2784" s="2"/>
      <c r="BN2784" s="2"/>
      <c r="BO2784" s="2"/>
    </row>
    <row r="2785" ht="12.75" customHeight="1">
      <c r="D2785" s="2"/>
      <c r="G2785" s="2"/>
      <c r="I2785" s="2"/>
      <c r="J2785" s="2"/>
      <c r="K2785" s="2"/>
      <c r="L2785" s="2"/>
      <c r="M2785" s="2"/>
      <c r="N2785" s="2"/>
      <c r="O2785" s="2"/>
      <c r="P2785" s="2"/>
      <c r="Q2785" s="2"/>
      <c r="R2785" s="2"/>
      <c r="S2785" s="2"/>
      <c r="T2785" s="2"/>
      <c r="U2785" s="2"/>
      <c r="V2785" s="2"/>
      <c r="W2785" s="2"/>
      <c r="X2785" s="2"/>
      <c r="Y2785" s="2"/>
      <c r="AB2785" s="2"/>
      <c r="AC2785" s="2"/>
      <c r="AD2785" s="2"/>
      <c r="AE2785" s="2"/>
      <c r="AF2785" s="2"/>
      <c r="AG2785" s="2"/>
      <c r="AH2785" s="2"/>
      <c r="AI2785" s="2"/>
      <c r="AJ2785" s="2"/>
      <c r="AK2785" s="2"/>
      <c r="BK2785" s="2"/>
      <c r="BL2785" s="2"/>
      <c r="BN2785" s="2"/>
      <c r="BO2785" s="2"/>
    </row>
    <row r="2786" ht="12.75" customHeight="1">
      <c r="D2786" s="2"/>
      <c r="G2786" s="2"/>
      <c r="I2786" s="2"/>
      <c r="J2786" s="2"/>
      <c r="K2786" s="2"/>
      <c r="L2786" s="2"/>
      <c r="M2786" s="2"/>
      <c r="N2786" s="2"/>
      <c r="O2786" s="2"/>
      <c r="P2786" s="2"/>
      <c r="Q2786" s="2"/>
      <c r="R2786" s="2"/>
      <c r="S2786" s="2"/>
      <c r="T2786" s="2"/>
      <c r="U2786" s="2"/>
      <c r="V2786" s="2"/>
      <c r="W2786" s="2"/>
      <c r="X2786" s="2"/>
      <c r="Y2786" s="2"/>
      <c r="AB2786" s="2"/>
      <c r="AC2786" s="2"/>
      <c r="AD2786" s="2"/>
      <c r="AE2786" s="2"/>
      <c r="AF2786" s="2"/>
      <c r="AG2786" s="2"/>
      <c r="AH2786" s="2"/>
      <c r="AI2786" s="2"/>
      <c r="AJ2786" s="2"/>
      <c r="AK2786" s="2"/>
      <c r="BK2786" s="2"/>
      <c r="BL2786" s="2"/>
      <c r="BN2786" s="2"/>
      <c r="BO2786" s="2"/>
    </row>
    <row r="2787" ht="12.75" customHeight="1">
      <c r="D2787" s="2"/>
      <c r="G2787" s="2"/>
      <c r="I2787" s="2"/>
      <c r="J2787" s="2"/>
      <c r="K2787" s="2"/>
      <c r="L2787" s="2"/>
      <c r="M2787" s="2"/>
      <c r="N2787" s="2"/>
      <c r="O2787" s="2"/>
      <c r="P2787" s="2"/>
      <c r="Q2787" s="2"/>
      <c r="R2787" s="2"/>
      <c r="S2787" s="2"/>
      <c r="T2787" s="2"/>
      <c r="U2787" s="2"/>
      <c r="V2787" s="2"/>
      <c r="W2787" s="2"/>
      <c r="X2787" s="2"/>
      <c r="Y2787" s="2"/>
      <c r="AB2787" s="2"/>
      <c r="AC2787" s="2"/>
      <c r="AD2787" s="2"/>
      <c r="AE2787" s="2"/>
      <c r="AF2787" s="2"/>
      <c r="AG2787" s="2"/>
      <c r="AH2787" s="2"/>
      <c r="AI2787" s="2"/>
      <c r="AJ2787" s="2"/>
      <c r="AK2787" s="2"/>
      <c r="BK2787" s="2"/>
      <c r="BL2787" s="2"/>
      <c r="BN2787" s="2"/>
      <c r="BO2787" s="2"/>
    </row>
    <row r="2788" ht="12.75" customHeight="1">
      <c r="D2788" s="2"/>
      <c r="G2788" s="2"/>
      <c r="I2788" s="2"/>
      <c r="J2788" s="2"/>
      <c r="K2788" s="2"/>
      <c r="L2788" s="2"/>
      <c r="M2788" s="2"/>
      <c r="N2788" s="2"/>
      <c r="O2788" s="2"/>
      <c r="P2788" s="2"/>
      <c r="Q2788" s="2"/>
      <c r="R2788" s="2"/>
      <c r="S2788" s="2"/>
      <c r="T2788" s="2"/>
      <c r="U2788" s="2"/>
      <c r="V2788" s="2"/>
      <c r="W2788" s="2"/>
      <c r="X2788" s="2"/>
      <c r="Y2788" s="2"/>
      <c r="AB2788" s="2"/>
      <c r="AC2788" s="2"/>
      <c r="AD2788" s="2"/>
      <c r="AE2788" s="2"/>
      <c r="AF2788" s="2"/>
      <c r="AG2788" s="2"/>
      <c r="AH2788" s="2"/>
      <c r="AI2788" s="2"/>
      <c r="AJ2788" s="2"/>
      <c r="AK2788" s="2"/>
      <c r="BK2788" s="2"/>
      <c r="BL2788" s="2"/>
      <c r="BN2788" s="2"/>
      <c r="BO2788" s="2"/>
    </row>
    <row r="2789" ht="12.75" customHeight="1">
      <c r="D2789" s="2"/>
      <c r="G2789" s="2"/>
      <c r="I2789" s="2"/>
      <c r="J2789" s="2"/>
      <c r="K2789" s="2"/>
      <c r="L2789" s="2"/>
      <c r="M2789" s="2"/>
      <c r="N2789" s="2"/>
      <c r="O2789" s="2"/>
      <c r="P2789" s="2"/>
      <c r="Q2789" s="2"/>
      <c r="R2789" s="2"/>
      <c r="S2789" s="2"/>
      <c r="T2789" s="2"/>
      <c r="U2789" s="2"/>
      <c r="V2789" s="2"/>
      <c r="W2789" s="2"/>
      <c r="X2789" s="2"/>
      <c r="Y2789" s="2"/>
      <c r="AB2789" s="2"/>
      <c r="AC2789" s="2"/>
      <c r="AD2789" s="2"/>
      <c r="AE2789" s="2"/>
      <c r="AF2789" s="2"/>
      <c r="AG2789" s="2"/>
      <c r="AH2789" s="2"/>
      <c r="AI2789" s="2"/>
      <c r="AJ2789" s="2"/>
      <c r="AK2789" s="2"/>
      <c r="BK2789" s="2"/>
      <c r="BL2789" s="2"/>
      <c r="BN2789" s="2"/>
      <c r="BO2789" s="2"/>
    </row>
    <row r="2790" ht="12.75" customHeight="1">
      <c r="D2790" s="2"/>
      <c r="G2790" s="2"/>
      <c r="I2790" s="2"/>
      <c r="J2790" s="2"/>
      <c r="K2790" s="2"/>
      <c r="L2790" s="2"/>
      <c r="M2790" s="2"/>
      <c r="N2790" s="2"/>
      <c r="O2790" s="2"/>
      <c r="P2790" s="2"/>
      <c r="Q2790" s="2"/>
      <c r="R2790" s="2"/>
      <c r="S2790" s="2"/>
      <c r="T2790" s="2"/>
      <c r="U2790" s="2"/>
      <c r="V2790" s="2"/>
      <c r="W2790" s="2"/>
      <c r="X2790" s="2"/>
      <c r="Y2790" s="2"/>
      <c r="AB2790" s="2"/>
      <c r="AC2790" s="2"/>
      <c r="AD2790" s="2"/>
      <c r="AE2790" s="2"/>
      <c r="AF2790" s="2"/>
      <c r="AG2790" s="2"/>
      <c r="AH2790" s="2"/>
      <c r="AI2790" s="2"/>
      <c r="AJ2790" s="2"/>
      <c r="AK2790" s="2"/>
      <c r="BK2790" s="2"/>
      <c r="BL2790" s="2"/>
      <c r="BN2790" s="2"/>
      <c r="BO2790" s="2"/>
    </row>
    <row r="2791" ht="12.75" customHeight="1">
      <c r="D2791" s="2"/>
      <c r="G2791" s="2"/>
      <c r="I2791" s="2"/>
      <c r="J2791" s="2"/>
      <c r="K2791" s="2"/>
      <c r="L2791" s="2"/>
      <c r="M2791" s="2"/>
      <c r="N2791" s="2"/>
      <c r="O2791" s="2"/>
      <c r="P2791" s="2"/>
      <c r="Q2791" s="2"/>
      <c r="R2791" s="2"/>
      <c r="S2791" s="2"/>
      <c r="T2791" s="2"/>
      <c r="U2791" s="2"/>
      <c r="V2791" s="2"/>
      <c r="W2791" s="2"/>
      <c r="X2791" s="2"/>
      <c r="Y2791" s="2"/>
      <c r="AB2791" s="2"/>
      <c r="AC2791" s="2"/>
      <c r="AD2791" s="2"/>
      <c r="AE2791" s="2"/>
      <c r="AF2791" s="2"/>
      <c r="AG2791" s="2"/>
      <c r="AH2791" s="2"/>
      <c r="AI2791" s="2"/>
      <c r="AJ2791" s="2"/>
      <c r="AK2791" s="2"/>
      <c r="BK2791" s="2"/>
      <c r="BL2791" s="2"/>
      <c r="BN2791" s="2"/>
      <c r="BO2791" s="2"/>
    </row>
    <row r="2792" ht="12.75" customHeight="1">
      <c r="D2792" s="2"/>
      <c r="G2792" s="2"/>
      <c r="I2792" s="2"/>
      <c r="J2792" s="2"/>
      <c r="K2792" s="2"/>
      <c r="L2792" s="2"/>
      <c r="M2792" s="2"/>
      <c r="N2792" s="2"/>
      <c r="O2792" s="2"/>
      <c r="P2792" s="2"/>
      <c r="Q2792" s="2"/>
      <c r="R2792" s="2"/>
      <c r="S2792" s="2"/>
      <c r="T2792" s="2"/>
      <c r="U2792" s="2"/>
      <c r="V2792" s="2"/>
      <c r="W2792" s="2"/>
      <c r="X2792" s="2"/>
      <c r="Y2792" s="2"/>
      <c r="AB2792" s="2"/>
      <c r="AC2792" s="2"/>
      <c r="AD2792" s="2"/>
      <c r="AE2792" s="2"/>
      <c r="AF2792" s="2"/>
      <c r="AG2792" s="2"/>
      <c r="AH2792" s="2"/>
      <c r="AI2792" s="2"/>
      <c r="AJ2792" s="2"/>
      <c r="AK2792" s="2"/>
      <c r="BK2792" s="2"/>
      <c r="BL2792" s="2"/>
      <c r="BN2792" s="2"/>
      <c r="BO2792" s="2"/>
    </row>
    <row r="2793" ht="12.75" customHeight="1">
      <c r="D2793" s="2"/>
      <c r="G2793" s="2"/>
      <c r="I2793" s="2"/>
      <c r="J2793" s="2"/>
      <c r="K2793" s="2"/>
      <c r="L2793" s="2"/>
      <c r="M2793" s="2"/>
      <c r="N2793" s="2"/>
      <c r="O2793" s="2"/>
      <c r="P2793" s="2"/>
      <c r="Q2793" s="2"/>
      <c r="R2793" s="2"/>
      <c r="S2793" s="2"/>
      <c r="T2793" s="2"/>
      <c r="U2793" s="2"/>
      <c r="V2793" s="2"/>
      <c r="W2793" s="2"/>
      <c r="X2793" s="2"/>
      <c r="Y2793" s="2"/>
      <c r="AB2793" s="2"/>
      <c r="AC2793" s="2"/>
      <c r="AD2793" s="2"/>
      <c r="AE2793" s="2"/>
      <c r="AF2793" s="2"/>
      <c r="AG2793" s="2"/>
      <c r="AH2793" s="2"/>
      <c r="AI2793" s="2"/>
      <c r="AJ2793" s="2"/>
      <c r="AK2793" s="2"/>
      <c r="BK2793" s="2"/>
      <c r="BL2793" s="2"/>
      <c r="BN2793" s="2"/>
      <c r="BO2793" s="2"/>
    </row>
    <row r="2794" ht="12.75" customHeight="1">
      <c r="D2794" s="2"/>
      <c r="G2794" s="2"/>
      <c r="I2794" s="2"/>
      <c r="J2794" s="2"/>
      <c r="K2794" s="2"/>
      <c r="L2794" s="2"/>
      <c r="M2794" s="2"/>
      <c r="N2794" s="2"/>
      <c r="O2794" s="2"/>
      <c r="P2794" s="2"/>
      <c r="Q2794" s="2"/>
      <c r="R2794" s="2"/>
      <c r="S2794" s="2"/>
      <c r="T2794" s="2"/>
      <c r="U2794" s="2"/>
      <c r="V2794" s="2"/>
      <c r="W2794" s="2"/>
      <c r="X2794" s="2"/>
      <c r="Y2794" s="2"/>
      <c r="AB2794" s="2"/>
      <c r="AC2794" s="2"/>
      <c r="AD2794" s="2"/>
      <c r="AE2794" s="2"/>
      <c r="AF2794" s="2"/>
      <c r="AG2794" s="2"/>
      <c r="AH2794" s="2"/>
      <c r="AI2794" s="2"/>
      <c r="AJ2794" s="2"/>
      <c r="AK2794" s="2"/>
      <c r="BK2794" s="2"/>
      <c r="BL2794" s="2"/>
      <c r="BN2794" s="2"/>
      <c r="BO2794" s="2"/>
    </row>
    <row r="2795" ht="12.75" customHeight="1">
      <c r="D2795" s="2"/>
      <c r="G2795" s="2"/>
      <c r="I2795" s="2"/>
      <c r="J2795" s="2"/>
      <c r="K2795" s="2"/>
      <c r="L2795" s="2"/>
      <c r="M2795" s="2"/>
      <c r="N2795" s="2"/>
      <c r="O2795" s="2"/>
      <c r="P2795" s="2"/>
      <c r="Q2795" s="2"/>
      <c r="R2795" s="2"/>
      <c r="S2795" s="2"/>
      <c r="T2795" s="2"/>
      <c r="U2795" s="2"/>
      <c r="V2795" s="2"/>
      <c r="W2795" s="2"/>
      <c r="X2795" s="2"/>
      <c r="Y2795" s="2"/>
      <c r="AB2795" s="2"/>
      <c r="AC2795" s="2"/>
      <c r="AD2795" s="2"/>
      <c r="AE2795" s="2"/>
      <c r="AF2795" s="2"/>
      <c r="AG2795" s="2"/>
      <c r="AH2795" s="2"/>
      <c r="AI2795" s="2"/>
      <c r="AJ2795" s="2"/>
      <c r="AK2795" s="2"/>
      <c r="BK2795" s="2"/>
      <c r="BL2795" s="2"/>
      <c r="BN2795" s="2"/>
      <c r="BO2795" s="2"/>
    </row>
    <row r="2796" ht="12.75" customHeight="1">
      <c r="D2796" s="2"/>
      <c r="G2796" s="2"/>
      <c r="I2796" s="2"/>
      <c r="J2796" s="2"/>
      <c r="K2796" s="2"/>
      <c r="L2796" s="2"/>
      <c r="M2796" s="2"/>
      <c r="N2796" s="2"/>
      <c r="O2796" s="2"/>
      <c r="P2796" s="2"/>
      <c r="Q2796" s="2"/>
      <c r="R2796" s="2"/>
      <c r="S2796" s="2"/>
      <c r="T2796" s="2"/>
      <c r="U2796" s="2"/>
      <c r="V2796" s="2"/>
      <c r="W2796" s="2"/>
      <c r="X2796" s="2"/>
      <c r="Y2796" s="2"/>
      <c r="AB2796" s="2"/>
      <c r="AC2796" s="2"/>
      <c r="AD2796" s="2"/>
      <c r="AE2796" s="2"/>
      <c r="AF2796" s="2"/>
      <c r="AG2796" s="2"/>
      <c r="AH2796" s="2"/>
      <c r="AI2796" s="2"/>
      <c r="AJ2796" s="2"/>
      <c r="AK2796" s="2"/>
      <c r="BK2796" s="2"/>
      <c r="BL2796" s="2"/>
      <c r="BN2796" s="2"/>
      <c r="BO2796" s="2"/>
    </row>
    <row r="2797" ht="12.75" customHeight="1">
      <c r="D2797" s="2"/>
      <c r="G2797" s="2"/>
      <c r="I2797" s="2"/>
      <c r="J2797" s="2"/>
      <c r="K2797" s="2"/>
      <c r="L2797" s="2"/>
      <c r="M2797" s="2"/>
      <c r="N2797" s="2"/>
      <c r="O2797" s="2"/>
      <c r="P2797" s="2"/>
      <c r="Q2797" s="2"/>
      <c r="R2797" s="2"/>
      <c r="S2797" s="2"/>
      <c r="T2797" s="2"/>
      <c r="U2797" s="2"/>
      <c r="V2797" s="2"/>
      <c r="W2797" s="2"/>
      <c r="X2797" s="2"/>
      <c r="Y2797" s="2"/>
      <c r="AB2797" s="2"/>
      <c r="AC2797" s="2"/>
      <c r="AD2797" s="2"/>
      <c r="AE2797" s="2"/>
      <c r="AF2797" s="2"/>
      <c r="AG2797" s="2"/>
      <c r="AH2797" s="2"/>
      <c r="AI2797" s="2"/>
      <c r="AJ2797" s="2"/>
      <c r="AK2797" s="2"/>
      <c r="BK2797" s="2"/>
      <c r="BL2797" s="2"/>
      <c r="BN2797" s="2"/>
      <c r="BO2797" s="2"/>
    </row>
    <row r="2798" ht="12.75" customHeight="1">
      <c r="D2798" s="2"/>
      <c r="G2798" s="2"/>
      <c r="I2798" s="2"/>
      <c r="J2798" s="2"/>
      <c r="K2798" s="2"/>
      <c r="L2798" s="2"/>
      <c r="M2798" s="2"/>
      <c r="N2798" s="2"/>
      <c r="O2798" s="2"/>
      <c r="P2798" s="2"/>
      <c r="Q2798" s="2"/>
      <c r="R2798" s="2"/>
      <c r="S2798" s="2"/>
      <c r="T2798" s="2"/>
      <c r="U2798" s="2"/>
      <c r="V2798" s="2"/>
      <c r="W2798" s="2"/>
      <c r="X2798" s="2"/>
      <c r="Y2798" s="2"/>
      <c r="AB2798" s="2"/>
      <c r="AC2798" s="2"/>
      <c r="AD2798" s="2"/>
      <c r="AE2798" s="2"/>
      <c r="AF2798" s="2"/>
      <c r="AG2798" s="2"/>
      <c r="AH2798" s="2"/>
      <c r="AI2798" s="2"/>
      <c r="AJ2798" s="2"/>
      <c r="AK2798" s="2"/>
      <c r="BK2798" s="2"/>
      <c r="BL2798" s="2"/>
      <c r="BN2798" s="2"/>
      <c r="BO2798" s="2"/>
    </row>
    <row r="2799" ht="12.75" customHeight="1">
      <c r="D2799" s="2"/>
      <c r="G2799" s="2"/>
      <c r="I2799" s="2"/>
      <c r="J2799" s="2"/>
      <c r="K2799" s="2"/>
      <c r="L2799" s="2"/>
      <c r="M2799" s="2"/>
      <c r="N2799" s="2"/>
      <c r="O2799" s="2"/>
      <c r="P2799" s="2"/>
      <c r="Q2799" s="2"/>
      <c r="R2799" s="2"/>
      <c r="S2799" s="2"/>
      <c r="T2799" s="2"/>
      <c r="U2799" s="2"/>
      <c r="V2799" s="2"/>
      <c r="W2799" s="2"/>
      <c r="X2799" s="2"/>
      <c r="Y2799" s="2"/>
      <c r="AB2799" s="2"/>
      <c r="AC2799" s="2"/>
      <c r="AD2799" s="2"/>
      <c r="AE2799" s="2"/>
      <c r="AF2799" s="2"/>
      <c r="AG2799" s="2"/>
      <c r="AH2799" s="2"/>
      <c r="AI2799" s="2"/>
      <c r="AJ2799" s="2"/>
      <c r="AK2799" s="2"/>
      <c r="BK2799" s="2"/>
      <c r="BL2799" s="2"/>
      <c r="BN2799" s="2"/>
      <c r="BO2799" s="2"/>
    </row>
    <row r="2800" ht="12.75" customHeight="1">
      <c r="D2800" s="2"/>
      <c r="G2800" s="2"/>
      <c r="I2800" s="2"/>
      <c r="J2800" s="2"/>
      <c r="K2800" s="2"/>
      <c r="L2800" s="2"/>
      <c r="M2800" s="2"/>
      <c r="N2800" s="2"/>
      <c r="O2800" s="2"/>
      <c r="P2800" s="2"/>
      <c r="Q2800" s="2"/>
      <c r="R2800" s="2"/>
      <c r="S2800" s="2"/>
      <c r="T2800" s="2"/>
      <c r="U2800" s="2"/>
      <c r="V2800" s="2"/>
      <c r="W2800" s="2"/>
      <c r="X2800" s="2"/>
      <c r="Y2800" s="2"/>
      <c r="AB2800" s="2"/>
      <c r="AC2800" s="2"/>
      <c r="AD2800" s="2"/>
      <c r="AE2800" s="2"/>
      <c r="AF2800" s="2"/>
      <c r="AG2800" s="2"/>
      <c r="AH2800" s="2"/>
      <c r="AI2800" s="2"/>
      <c r="AJ2800" s="2"/>
      <c r="AK2800" s="2"/>
      <c r="BK2800" s="2"/>
      <c r="BL2800" s="2"/>
      <c r="BN2800" s="2"/>
      <c r="BO2800" s="2"/>
    </row>
    <row r="2801" ht="12.75" customHeight="1">
      <c r="D2801" s="2"/>
      <c r="G2801" s="2"/>
      <c r="I2801" s="2"/>
      <c r="J2801" s="2"/>
      <c r="K2801" s="2"/>
      <c r="L2801" s="2"/>
      <c r="M2801" s="2"/>
      <c r="N2801" s="2"/>
      <c r="O2801" s="2"/>
      <c r="P2801" s="2"/>
      <c r="Q2801" s="2"/>
      <c r="R2801" s="2"/>
      <c r="S2801" s="2"/>
      <c r="T2801" s="2"/>
      <c r="U2801" s="2"/>
      <c r="V2801" s="2"/>
      <c r="W2801" s="2"/>
      <c r="X2801" s="2"/>
      <c r="Y2801" s="2"/>
      <c r="AB2801" s="2"/>
      <c r="AC2801" s="2"/>
      <c r="AD2801" s="2"/>
      <c r="AE2801" s="2"/>
      <c r="AF2801" s="2"/>
      <c r="AG2801" s="2"/>
      <c r="AH2801" s="2"/>
      <c r="AI2801" s="2"/>
      <c r="AJ2801" s="2"/>
      <c r="AK2801" s="2"/>
      <c r="BK2801" s="2"/>
      <c r="BL2801" s="2"/>
      <c r="BN2801" s="2"/>
      <c r="BO2801" s="2"/>
    </row>
    <row r="2802" ht="12.75" customHeight="1">
      <c r="D2802" s="2"/>
      <c r="G2802" s="2"/>
      <c r="I2802" s="2"/>
      <c r="J2802" s="2"/>
      <c r="K2802" s="2"/>
      <c r="L2802" s="2"/>
      <c r="M2802" s="2"/>
      <c r="N2802" s="2"/>
      <c r="O2802" s="2"/>
      <c r="P2802" s="2"/>
      <c r="Q2802" s="2"/>
      <c r="R2802" s="2"/>
      <c r="S2802" s="2"/>
      <c r="T2802" s="2"/>
      <c r="U2802" s="2"/>
      <c r="V2802" s="2"/>
      <c r="W2802" s="2"/>
      <c r="X2802" s="2"/>
      <c r="Y2802" s="2"/>
      <c r="AB2802" s="2"/>
      <c r="AC2802" s="2"/>
      <c r="AD2802" s="2"/>
      <c r="AE2802" s="2"/>
      <c r="AF2802" s="2"/>
      <c r="AG2802" s="2"/>
      <c r="AH2802" s="2"/>
      <c r="AI2802" s="2"/>
      <c r="AJ2802" s="2"/>
      <c r="AK2802" s="2"/>
      <c r="BK2802" s="2"/>
      <c r="BL2802" s="2"/>
      <c r="BN2802" s="2"/>
      <c r="BO2802" s="2"/>
    </row>
    <row r="2803" ht="12.75" customHeight="1">
      <c r="D2803" s="2"/>
      <c r="G2803" s="2"/>
      <c r="I2803" s="2"/>
      <c r="J2803" s="2"/>
      <c r="K2803" s="2"/>
      <c r="L2803" s="2"/>
      <c r="M2803" s="2"/>
      <c r="N2803" s="2"/>
      <c r="O2803" s="2"/>
      <c r="P2803" s="2"/>
      <c r="Q2803" s="2"/>
      <c r="R2803" s="2"/>
      <c r="S2803" s="2"/>
      <c r="T2803" s="2"/>
      <c r="U2803" s="2"/>
      <c r="V2803" s="2"/>
      <c r="W2803" s="2"/>
      <c r="X2803" s="2"/>
      <c r="Y2803" s="2"/>
      <c r="AB2803" s="2"/>
      <c r="AC2803" s="2"/>
      <c r="AD2803" s="2"/>
      <c r="AE2803" s="2"/>
      <c r="AF2803" s="2"/>
      <c r="AG2803" s="2"/>
      <c r="AH2803" s="2"/>
      <c r="AI2803" s="2"/>
      <c r="AJ2803" s="2"/>
      <c r="AK2803" s="2"/>
      <c r="BK2803" s="2"/>
      <c r="BL2803" s="2"/>
      <c r="BN2803" s="2"/>
      <c r="BO2803" s="2"/>
    </row>
    <row r="2804" ht="12.75" customHeight="1">
      <c r="D2804" s="2"/>
      <c r="G2804" s="2"/>
      <c r="I2804" s="2"/>
      <c r="J2804" s="2"/>
      <c r="K2804" s="2"/>
      <c r="L2804" s="2"/>
      <c r="M2804" s="2"/>
      <c r="N2804" s="2"/>
      <c r="O2804" s="2"/>
      <c r="P2804" s="2"/>
      <c r="Q2804" s="2"/>
      <c r="R2804" s="2"/>
      <c r="S2804" s="2"/>
      <c r="T2804" s="2"/>
      <c r="U2804" s="2"/>
      <c r="V2804" s="2"/>
      <c r="W2804" s="2"/>
      <c r="X2804" s="2"/>
      <c r="Y2804" s="2"/>
      <c r="AB2804" s="2"/>
      <c r="AC2804" s="2"/>
      <c r="AD2804" s="2"/>
      <c r="AE2804" s="2"/>
      <c r="AF2804" s="2"/>
      <c r="AG2804" s="2"/>
      <c r="AH2804" s="2"/>
      <c r="AI2804" s="2"/>
      <c r="AJ2804" s="2"/>
      <c r="AK2804" s="2"/>
      <c r="BK2804" s="2"/>
      <c r="BL2804" s="2"/>
      <c r="BN2804" s="2"/>
      <c r="BO2804" s="2"/>
    </row>
    <row r="2805" ht="12.75" customHeight="1">
      <c r="D2805" s="2"/>
      <c r="G2805" s="2"/>
      <c r="I2805" s="2"/>
      <c r="J2805" s="2"/>
      <c r="K2805" s="2"/>
      <c r="L2805" s="2"/>
      <c r="M2805" s="2"/>
      <c r="N2805" s="2"/>
      <c r="O2805" s="2"/>
      <c r="P2805" s="2"/>
      <c r="Q2805" s="2"/>
      <c r="R2805" s="2"/>
      <c r="S2805" s="2"/>
      <c r="T2805" s="2"/>
      <c r="U2805" s="2"/>
      <c r="V2805" s="2"/>
      <c r="W2805" s="2"/>
      <c r="X2805" s="2"/>
      <c r="Y2805" s="2"/>
      <c r="AB2805" s="2"/>
      <c r="AC2805" s="2"/>
      <c r="AD2805" s="2"/>
      <c r="AE2805" s="2"/>
      <c r="AF2805" s="2"/>
      <c r="AG2805" s="2"/>
      <c r="AH2805" s="2"/>
      <c r="AI2805" s="2"/>
      <c r="AJ2805" s="2"/>
      <c r="AK2805" s="2"/>
      <c r="BK2805" s="2"/>
      <c r="BL2805" s="2"/>
      <c r="BN2805" s="2"/>
      <c r="BO2805" s="2"/>
    </row>
    <row r="2806" ht="12.75" customHeight="1">
      <c r="D2806" s="2"/>
      <c r="G2806" s="2"/>
      <c r="I2806" s="2"/>
      <c r="J2806" s="2"/>
      <c r="K2806" s="2"/>
      <c r="L2806" s="2"/>
      <c r="M2806" s="2"/>
      <c r="N2806" s="2"/>
      <c r="O2806" s="2"/>
      <c r="P2806" s="2"/>
      <c r="Q2806" s="2"/>
      <c r="R2806" s="2"/>
      <c r="S2806" s="2"/>
      <c r="T2806" s="2"/>
      <c r="U2806" s="2"/>
      <c r="V2806" s="2"/>
      <c r="W2806" s="2"/>
      <c r="X2806" s="2"/>
      <c r="Y2806" s="2"/>
      <c r="AB2806" s="2"/>
      <c r="AC2806" s="2"/>
      <c r="AD2806" s="2"/>
      <c r="AE2806" s="2"/>
      <c r="AF2806" s="2"/>
      <c r="AG2806" s="2"/>
      <c r="AH2806" s="2"/>
      <c r="AI2806" s="2"/>
      <c r="AJ2806" s="2"/>
      <c r="AK2806" s="2"/>
      <c r="BK2806" s="2"/>
      <c r="BL2806" s="2"/>
      <c r="BN2806" s="2"/>
      <c r="BO2806" s="2"/>
    </row>
    <row r="2807" ht="12.75" customHeight="1">
      <c r="D2807" s="2"/>
      <c r="G2807" s="2"/>
      <c r="I2807" s="2"/>
      <c r="J2807" s="2"/>
      <c r="K2807" s="2"/>
      <c r="L2807" s="2"/>
      <c r="M2807" s="2"/>
      <c r="N2807" s="2"/>
      <c r="O2807" s="2"/>
      <c r="P2807" s="2"/>
      <c r="Q2807" s="2"/>
      <c r="R2807" s="2"/>
      <c r="S2807" s="2"/>
      <c r="T2807" s="2"/>
      <c r="U2807" s="2"/>
      <c r="V2807" s="2"/>
      <c r="W2807" s="2"/>
      <c r="X2807" s="2"/>
      <c r="Y2807" s="2"/>
      <c r="AB2807" s="2"/>
      <c r="AC2807" s="2"/>
      <c r="AD2807" s="2"/>
      <c r="AE2807" s="2"/>
      <c r="AF2807" s="2"/>
      <c r="AG2807" s="2"/>
      <c r="AH2807" s="2"/>
      <c r="AI2807" s="2"/>
      <c r="AJ2807" s="2"/>
      <c r="AK2807" s="2"/>
      <c r="BK2807" s="2"/>
      <c r="BL2807" s="2"/>
      <c r="BN2807" s="2"/>
      <c r="BO2807" s="2"/>
    </row>
    <row r="2808" ht="12.75" customHeight="1">
      <c r="D2808" s="2"/>
      <c r="G2808" s="2"/>
      <c r="I2808" s="2"/>
      <c r="J2808" s="2"/>
      <c r="K2808" s="2"/>
      <c r="L2808" s="2"/>
      <c r="M2808" s="2"/>
      <c r="N2808" s="2"/>
      <c r="O2808" s="2"/>
      <c r="P2808" s="2"/>
      <c r="Q2808" s="2"/>
      <c r="R2808" s="2"/>
      <c r="S2808" s="2"/>
      <c r="T2808" s="2"/>
      <c r="U2808" s="2"/>
      <c r="V2808" s="2"/>
      <c r="W2808" s="2"/>
      <c r="X2808" s="2"/>
      <c r="Y2808" s="2"/>
      <c r="AB2808" s="2"/>
      <c r="AC2808" s="2"/>
      <c r="AD2808" s="2"/>
      <c r="AE2808" s="2"/>
      <c r="AF2808" s="2"/>
      <c r="AG2808" s="2"/>
      <c r="AH2808" s="2"/>
      <c r="AI2808" s="2"/>
      <c r="AJ2808" s="2"/>
      <c r="AK2808" s="2"/>
      <c r="BK2808" s="2"/>
      <c r="BL2808" s="2"/>
      <c r="BN2808" s="2"/>
      <c r="BO2808" s="2"/>
    </row>
    <row r="2809" ht="12.75" customHeight="1">
      <c r="D2809" s="2"/>
      <c r="G2809" s="2"/>
      <c r="I2809" s="2"/>
      <c r="J2809" s="2"/>
      <c r="K2809" s="2"/>
      <c r="L2809" s="2"/>
      <c r="M2809" s="2"/>
      <c r="N2809" s="2"/>
      <c r="O2809" s="2"/>
      <c r="P2809" s="2"/>
      <c r="Q2809" s="2"/>
      <c r="R2809" s="2"/>
      <c r="S2809" s="2"/>
      <c r="T2809" s="2"/>
      <c r="U2809" s="2"/>
      <c r="V2809" s="2"/>
      <c r="W2809" s="2"/>
      <c r="X2809" s="2"/>
      <c r="Y2809" s="2"/>
      <c r="AB2809" s="2"/>
      <c r="AC2809" s="2"/>
      <c r="AD2809" s="2"/>
      <c r="AE2809" s="2"/>
      <c r="AF2809" s="2"/>
      <c r="AG2809" s="2"/>
      <c r="AH2809" s="2"/>
      <c r="AI2809" s="2"/>
      <c r="AJ2809" s="2"/>
      <c r="AK2809" s="2"/>
      <c r="BK2809" s="2"/>
      <c r="BL2809" s="2"/>
      <c r="BN2809" s="2"/>
      <c r="BO2809" s="2"/>
    </row>
    <row r="2810" ht="12.75" customHeight="1">
      <c r="D2810" s="2"/>
      <c r="G2810" s="2"/>
      <c r="I2810" s="2"/>
      <c r="J2810" s="2"/>
      <c r="K2810" s="2"/>
      <c r="L2810" s="2"/>
      <c r="M2810" s="2"/>
      <c r="N2810" s="2"/>
      <c r="O2810" s="2"/>
      <c r="P2810" s="2"/>
      <c r="Q2810" s="2"/>
      <c r="R2810" s="2"/>
      <c r="S2810" s="2"/>
      <c r="T2810" s="2"/>
      <c r="U2810" s="2"/>
      <c r="V2810" s="2"/>
      <c r="W2810" s="2"/>
      <c r="X2810" s="2"/>
      <c r="Y2810" s="2"/>
      <c r="AB2810" s="2"/>
      <c r="AC2810" s="2"/>
      <c r="AD2810" s="2"/>
      <c r="AE2810" s="2"/>
      <c r="AF2810" s="2"/>
      <c r="AG2810" s="2"/>
      <c r="AH2810" s="2"/>
      <c r="AI2810" s="2"/>
      <c r="AJ2810" s="2"/>
      <c r="AK2810" s="2"/>
      <c r="BK2810" s="2"/>
      <c r="BL2810" s="2"/>
      <c r="BN2810" s="2"/>
      <c r="BO2810" s="2"/>
    </row>
    <row r="2811" ht="12.75" customHeight="1">
      <c r="D2811" s="2"/>
      <c r="G2811" s="2"/>
      <c r="I2811" s="2"/>
      <c r="J2811" s="2"/>
      <c r="K2811" s="2"/>
      <c r="L2811" s="2"/>
      <c r="M2811" s="2"/>
      <c r="N2811" s="2"/>
      <c r="O2811" s="2"/>
      <c r="P2811" s="2"/>
      <c r="Q2811" s="2"/>
      <c r="R2811" s="2"/>
      <c r="S2811" s="2"/>
      <c r="T2811" s="2"/>
      <c r="U2811" s="2"/>
      <c r="V2811" s="2"/>
      <c r="W2811" s="2"/>
      <c r="X2811" s="2"/>
      <c r="Y2811" s="2"/>
      <c r="AB2811" s="2"/>
      <c r="AC2811" s="2"/>
      <c r="AD2811" s="2"/>
      <c r="AE2811" s="2"/>
      <c r="AF2811" s="2"/>
      <c r="AG2811" s="2"/>
      <c r="AH2811" s="2"/>
      <c r="AI2811" s="2"/>
      <c r="AJ2811" s="2"/>
      <c r="AK2811" s="2"/>
      <c r="BK2811" s="2"/>
      <c r="BL2811" s="2"/>
      <c r="BN2811" s="2"/>
      <c r="BO2811" s="2"/>
    </row>
    <row r="2812" ht="12.75" customHeight="1">
      <c r="D2812" s="2"/>
      <c r="G2812" s="2"/>
      <c r="I2812" s="2"/>
      <c r="J2812" s="2"/>
      <c r="K2812" s="2"/>
      <c r="L2812" s="2"/>
      <c r="M2812" s="2"/>
      <c r="N2812" s="2"/>
      <c r="O2812" s="2"/>
      <c r="P2812" s="2"/>
      <c r="Q2812" s="2"/>
      <c r="R2812" s="2"/>
      <c r="S2812" s="2"/>
      <c r="T2812" s="2"/>
      <c r="U2812" s="2"/>
      <c r="V2812" s="2"/>
      <c r="W2812" s="2"/>
      <c r="X2812" s="2"/>
      <c r="Y2812" s="2"/>
      <c r="AB2812" s="2"/>
      <c r="AC2812" s="2"/>
      <c r="AD2812" s="2"/>
      <c r="AE2812" s="2"/>
      <c r="AF2812" s="2"/>
      <c r="AG2812" s="2"/>
      <c r="AH2812" s="2"/>
      <c r="AI2812" s="2"/>
      <c r="AJ2812" s="2"/>
      <c r="AK2812" s="2"/>
      <c r="BK2812" s="2"/>
      <c r="BL2812" s="2"/>
      <c r="BN2812" s="2"/>
      <c r="BO2812" s="2"/>
    </row>
    <row r="2813" ht="12.75" customHeight="1">
      <c r="D2813" s="2"/>
      <c r="G2813" s="2"/>
      <c r="I2813" s="2"/>
      <c r="J2813" s="2"/>
      <c r="K2813" s="2"/>
      <c r="L2813" s="2"/>
      <c r="M2813" s="2"/>
      <c r="N2813" s="2"/>
      <c r="O2813" s="2"/>
      <c r="P2813" s="2"/>
      <c r="Q2813" s="2"/>
      <c r="R2813" s="2"/>
      <c r="S2813" s="2"/>
      <c r="T2813" s="2"/>
      <c r="U2813" s="2"/>
      <c r="V2813" s="2"/>
      <c r="W2813" s="2"/>
      <c r="X2813" s="2"/>
      <c r="Y2813" s="2"/>
      <c r="AB2813" s="2"/>
      <c r="AC2813" s="2"/>
      <c r="AD2813" s="2"/>
      <c r="AE2813" s="2"/>
      <c r="AF2813" s="2"/>
      <c r="AG2813" s="2"/>
      <c r="AH2813" s="2"/>
      <c r="AI2813" s="2"/>
      <c r="AJ2813" s="2"/>
      <c r="AK2813" s="2"/>
      <c r="BK2813" s="2"/>
      <c r="BL2813" s="2"/>
      <c r="BN2813" s="2"/>
      <c r="BO2813" s="2"/>
    </row>
    <row r="2814" ht="12.75" customHeight="1">
      <c r="D2814" s="2"/>
      <c r="G2814" s="2"/>
      <c r="I2814" s="2"/>
      <c r="J2814" s="2"/>
      <c r="K2814" s="2"/>
      <c r="L2814" s="2"/>
      <c r="M2814" s="2"/>
      <c r="N2814" s="2"/>
      <c r="O2814" s="2"/>
      <c r="P2814" s="2"/>
      <c r="Q2814" s="2"/>
      <c r="R2814" s="2"/>
      <c r="S2814" s="2"/>
      <c r="T2814" s="2"/>
      <c r="U2814" s="2"/>
      <c r="V2814" s="2"/>
      <c r="W2814" s="2"/>
      <c r="X2814" s="2"/>
      <c r="Y2814" s="2"/>
      <c r="AB2814" s="2"/>
      <c r="AC2814" s="2"/>
      <c r="AD2814" s="2"/>
      <c r="AE2814" s="2"/>
      <c r="AF2814" s="2"/>
      <c r="AG2814" s="2"/>
      <c r="AH2814" s="2"/>
      <c r="AI2814" s="2"/>
      <c r="AJ2814" s="2"/>
      <c r="AK2814" s="2"/>
      <c r="BK2814" s="2"/>
      <c r="BL2814" s="2"/>
      <c r="BN2814" s="2"/>
      <c r="BO2814" s="2"/>
    </row>
    <row r="2815" ht="12.75" customHeight="1">
      <c r="D2815" s="2"/>
      <c r="G2815" s="2"/>
      <c r="I2815" s="2"/>
      <c r="J2815" s="2"/>
      <c r="K2815" s="2"/>
      <c r="L2815" s="2"/>
      <c r="M2815" s="2"/>
      <c r="N2815" s="2"/>
      <c r="O2815" s="2"/>
      <c r="P2815" s="2"/>
      <c r="Q2815" s="2"/>
      <c r="R2815" s="2"/>
      <c r="S2815" s="2"/>
      <c r="T2815" s="2"/>
      <c r="U2815" s="2"/>
      <c r="V2815" s="2"/>
      <c r="W2815" s="2"/>
      <c r="X2815" s="2"/>
      <c r="Y2815" s="2"/>
      <c r="AB2815" s="2"/>
      <c r="AC2815" s="2"/>
      <c r="AD2815" s="2"/>
      <c r="AE2815" s="2"/>
      <c r="AF2815" s="2"/>
      <c r="AG2815" s="2"/>
      <c r="AH2815" s="2"/>
      <c r="AI2815" s="2"/>
      <c r="AJ2815" s="2"/>
      <c r="AK2815" s="2"/>
      <c r="BK2815" s="2"/>
      <c r="BL2815" s="2"/>
      <c r="BN2815" s="2"/>
      <c r="BO2815" s="2"/>
    </row>
    <row r="2816" ht="12.75" customHeight="1">
      <c r="D2816" s="2"/>
      <c r="G2816" s="2"/>
      <c r="I2816" s="2"/>
      <c r="J2816" s="2"/>
      <c r="K2816" s="2"/>
      <c r="L2816" s="2"/>
      <c r="M2816" s="2"/>
      <c r="N2816" s="2"/>
      <c r="O2816" s="2"/>
      <c r="P2816" s="2"/>
      <c r="Q2816" s="2"/>
      <c r="R2816" s="2"/>
      <c r="S2816" s="2"/>
      <c r="T2816" s="2"/>
      <c r="U2816" s="2"/>
      <c r="V2816" s="2"/>
      <c r="W2816" s="2"/>
      <c r="X2816" s="2"/>
      <c r="Y2816" s="2"/>
      <c r="AB2816" s="2"/>
      <c r="AC2816" s="2"/>
      <c r="AD2816" s="2"/>
      <c r="AE2816" s="2"/>
      <c r="AF2816" s="2"/>
      <c r="AG2816" s="2"/>
      <c r="AH2816" s="2"/>
      <c r="AI2816" s="2"/>
      <c r="AJ2816" s="2"/>
      <c r="AK2816" s="2"/>
      <c r="BK2816" s="2"/>
      <c r="BL2816" s="2"/>
      <c r="BN2816" s="2"/>
      <c r="BO2816" s="2"/>
    </row>
    <row r="2817" ht="12.75" customHeight="1">
      <c r="D2817" s="2"/>
      <c r="G2817" s="2"/>
      <c r="I2817" s="2"/>
      <c r="J2817" s="2"/>
      <c r="K2817" s="2"/>
      <c r="L2817" s="2"/>
      <c r="M2817" s="2"/>
      <c r="N2817" s="2"/>
      <c r="O2817" s="2"/>
      <c r="P2817" s="2"/>
      <c r="Q2817" s="2"/>
      <c r="R2817" s="2"/>
      <c r="S2817" s="2"/>
      <c r="T2817" s="2"/>
      <c r="U2817" s="2"/>
      <c r="V2817" s="2"/>
      <c r="W2817" s="2"/>
      <c r="X2817" s="2"/>
      <c r="Y2817" s="2"/>
      <c r="AB2817" s="2"/>
      <c r="AC2817" s="2"/>
      <c r="AD2817" s="2"/>
      <c r="AE2817" s="2"/>
      <c r="AF2817" s="2"/>
      <c r="AG2817" s="2"/>
      <c r="AH2817" s="2"/>
      <c r="AI2817" s="2"/>
      <c r="AJ2817" s="2"/>
      <c r="AK2817" s="2"/>
      <c r="BK2817" s="2"/>
      <c r="BL2817" s="2"/>
      <c r="BN2817" s="2"/>
      <c r="BO2817" s="2"/>
    </row>
    <row r="2818" ht="12.75" customHeight="1">
      <c r="D2818" s="2"/>
      <c r="G2818" s="2"/>
      <c r="I2818" s="2"/>
      <c r="J2818" s="2"/>
      <c r="K2818" s="2"/>
      <c r="L2818" s="2"/>
      <c r="M2818" s="2"/>
      <c r="N2818" s="2"/>
      <c r="O2818" s="2"/>
      <c r="P2818" s="2"/>
      <c r="Q2818" s="2"/>
      <c r="R2818" s="2"/>
      <c r="S2818" s="2"/>
      <c r="T2818" s="2"/>
      <c r="U2818" s="2"/>
      <c r="V2818" s="2"/>
      <c r="W2818" s="2"/>
      <c r="X2818" s="2"/>
      <c r="Y2818" s="2"/>
      <c r="AB2818" s="2"/>
      <c r="AC2818" s="2"/>
      <c r="AD2818" s="2"/>
      <c r="AE2818" s="2"/>
      <c r="AF2818" s="2"/>
      <c r="AG2818" s="2"/>
      <c r="AH2818" s="2"/>
      <c r="AI2818" s="2"/>
      <c r="AJ2818" s="2"/>
      <c r="AK2818" s="2"/>
      <c r="BK2818" s="2"/>
      <c r="BL2818" s="2"/>
      <c r="BN2818" s="2"/>
      <c r="BO2818" s="2"/>
    </row>
    <row r="2819" ht="12.75" customHeight="1">
      <c r="D2819" s="2"/>
      <c r="G2819" s="2"/>
      <c r="I2819" s="2"/>
      <c r="J2819" s="2"/>
      <c r="K2819" s="2"/>
      <c r="L2819" s="2"/>
      <c r="M2819" s="2"/>
      <c r="N2819" s="2"/>
      <c r="O2819" s="2"/>
      <c r="P2819" s="2"/>
      <c r="Q2819" s="2"/>
      <c r="R2819" s="2"/>
      <c r="S2819" s="2"/>
      <c r="T2819" s="2"/>
      <c r="U2819" s="2"/>
      <c r="V2819" s="2"/>
      <c r="W2819" s="2"/>
      <c r="X2819" s="2"/>
      <c r="Y2819" s="2"/>
      <c r="AB2819" s="2"/>
      <c r="AC2819" s="2"/>
      <c r="AD2819" s="2"/>
      <c r="AE2819" s="2"/>
      <c r="AF2819" s="2"/>
      <c r="AG2819" s="2"/>
      <c r="AH2819" s="2"/>
      <c r="AI2819" s="2"/>
      <c r="AJ2819" s="2"/>
      <c r="AK2819" s="2"/>
      <c r="BK2819" s="2"/>
      <c r="BL2819" s="2"/>
      <c r="BN2819" s="2"/>
      <c r="BO2819" s="2"/>
    </row>
    <row r="2820" ht="12.75" customHeight="1">
      <c r="D2820" s="2"/>
      <c r="G2820" s="2"/>
      <c r="I2820" s="2"/>
      <c r="J2820" s="2"/>
      <c r="K2820" s="2"/>
      <c r="L2820" s="2"/>
      <c r="M2820" s="2"/>
      <c r="N2820" s="2"/>
      <c r="O2820" s="2"/>
      <c r="P2820" s="2"/>
      <c r="Q2820" s="2"/>
      <c r="R2820" s="2"/>
      <c r="S2820" s="2"/>
      <c r="T2820" s="2"/>
      <c r="U2820" s="2"/>
      <c r="V2820" s="2"/>
      <c r="W2820" s="2"/>
      <c r="X2820" s="2"/>
      <c r="Y2820" s="2"/>
      <c r="AB2820" s="2"/>
      <c r="AC2820" s="2"/>
      <c r="AD2820" s="2"/>
      <c r="AE2820" s="2"/>
      <c r="AF2820" s="2"/>
      <c r="AG2820" s="2"/>
      <c r="AH2820" s="2"/>
      <c r="AI2820" s="2"/>
      <c r="AJ2820" s="2"/>
      <c r="AK2820" s="2"/>
      <c r="BK2820" s="2"/>
      <c r="BL2820" s="2"/>
      <c r="BN2820" s="2"/>
      <c r="BO2820" s="2"/>
    </row>
    <row r="2821" ht="12.75" customHeight="1">
      <c r="D2821" s="2"/>
      <c r="G2821" s="2"/>
      <c r="I2821" s="2"/>
      <c r="J2821" s="2"/>
      <c r="K2821" s="2"/>
      <c r="L2821" s="2"/>
      <c r="M2821" s="2"/>
      <c r="N2821" s="2"/>
      <c r="O2821" s="2"/>
      <c r="P2821" s="2"/>
      <c r="Q2821" s="2"/>
      <c r="R2821" s="2"/>
      <c r="S2821" s="2"/>
      <c r="T2821" s="2"/>
      <c r="U2821" s="2"/>
      <c r="V2821" s="2"/>
      <c r="W2821" s="2"/>
      <c r="X2821" s="2"/>
      <c r="Y2821" s="2"/>
      <c r="AB2821" s="2"/>
      <c r="AC2821" s="2"/>
      <c r="AD2821" s="2"/>
      <c r="AE2821" s="2"/>
      <c r="AF2821" s="2"/>
      <c r="AG2821" s="2"/>
      <c r="AH2821" s="2"/>
      <c r="AI2821" s="2"/>
      <c r="AJ2821" s="2"/>
      <c r="AK2821" s="2"/>
      <c r="BK2821" s="2"/>
      <c r="BL2821" s="2"/>
      <c r="BN2821" s="2"/>
      <c r="BO2821" s="2"/>
    </row>
    <row r="2822" ht="12.75" customHeight="1">
      <c r="D2822" s="2"/>
      <c r="G2822" s="2"/>
      <c r="I2822" s="2"/>
      <c r="J2822" s="2"/>
      <c r="K2822" s="2"/>
      <c r="L2822" s="2"/>
      <c r="M2822" s="2"/>
      <c r="N2822" s="2"/>
      <c r="O2822" s="2"/>
      <c r="P2822" s="2"/>
      <c r="Q2822" s="2"/>
      <c r="R2822" s="2"/>
      <c r="S2822" s="2"/>
      <c r="T2822" s="2"/>
      <c r="U2822" s="2"/>
      <c r="V2822" s="2"/>
      <c r="W2822" s="2"/>
      <c r="X2822" s="2"/>
      <c r="Y2822" s="2"/>
      <c r="AB2822" s="2"/>
      <c r="AC2822" s="2"/>
      <c r="AD2822" s="2"/>
      <c r="AE2822" s="2"/>
      <c r="AF2822" s="2"/>
      <c r="AG2822" s="2"/>
      <c r="AH2822" s="2"/>
      <c r="AI2822" s="2"/>
      <c r="AJ2822" s="2"/>
      <c r="AK2822" s="2"/>
      <c r="BK2822" s="2"/>
      <c r="BL2822" s="2"/>
      <c r="BN2822" s="2"/>
      <c r="BO2822" s="2"/>
    </row>
    <row r="2823" ht="12.75" customHeight="1">
      <c r="D2823" s="2"/>
      <c r="G2823" s="2"/>
      <c r="I2823" s="2"/>
      <c r="J2823" s="2"/>
      <c r="K2823" s="2"/>
      <c r="L2823" s="2"/>
      <c r="M2823" s="2"/>
      <c r="N2823" s="2"/>
      <c r="O2823" s="2"/>
      <c r="P2823" s="2"/>
      <c r="Q2823" s="2"/>
      <c r="R2823" s="2"/>
      <c r="S2823" s="2"/>
      <c r="T2823" s="2"/>
      <c r="U2823" s="2"/>
      <c r="V2823" s="2"/>
      <c r="W2823" s="2"/>
      <c r="X2823" s="2"/>
      <c r="Y2823" s="2"/>
      <c r="AB2823" s="2"/>
      <c r="AC2823" s="2"/>
      <c r="AD2823" s="2"/>
      <c r="AE2823" s="2"/>
      <c r="AF2823" s="2"/>
      <c r="AG2823" s="2"/>
      <c r="AH2823" s="2"/>
      <c r="AI2823" s="2"/>
      <c r="AJ2823" s="2"/>
      <c r="AK2823" s="2"/>
      <c r="BK2823" s="2"/>
      <c r="BL2823" s="2"/>
      <c r="BN2823" s="2"/>
      <c r="BO2823" s="2"/>
    </row>
    <row r="2824" ht="12.75" customHeight="1">
      <c r="D2824" s="2"/>
      <c r="G2824" s="2"/>
      <c r="I2824" s="2"/>
      <c r="J2824" s="2"/>
      <c r="K2824" s="2"/>
      <c r="L2824" s="2"/>
      <c r="M2824" s="2"/>
      <c r="N2824" s="2"/>
      <c r="O2824" s="2"/>
      <c r="P2824" s="2"/>
      <c r="Q2824" s="2"/>
      <c r="R2824" s="2"/>
      <c r="S2824" s="2"/>
      <c r="T2824" s="2"/>
      <c r="U2824" s="2"/>
      <c r="V2824" s="2"/>
      <c r="W2824" s="2"/>
      <c r="X2824" s="2"/>
      <c r="Y2824" s="2"/>
      <c r="AB2824" s="2"/>
      <c r="AC2824" s="2"/>
      <c r="AD2824" s="2"/>
      <c r="AE2824" s="2"/>
      <c r="AF2824" s="2"/>
      <c r="AG2824" s="2"/>
      <c r="AH2824" s="2"/>
      <c r="AI2824" s="2"/>
      <c r="AJ2824" s="2"/>
      <c r="AK2824" s="2"/>
      <c r="BK2824" s="2"/>
      <c r="BL2824" s="2"/>
      <c r="BN2824" s="2"/>
      <c r="BO2824" s="2"/>
    </row>
    <row r="2825" ht="12.75" customHeight="1">
      <c r="D2825" s="2"/>
      <c r="G2825" s="2"/>
      <c r="I2825" s="2"/>
      <c r="J2825" s="2"/>
      <c r="K2825" s="2"/>
      <c r="L2825" s="2"/>
      <c r="M2825" s="2"/>
      <c r="N2825" s="2"/>
      <c r="O2825" s="2"/>
      <c r="P2825" s="2"/>
      <c r="Q2825" s="2"/>
      <c r="R2825" s="2"/>
      <c r="S2825" s="2"/>
      <c r="T2825" s="2"/>
      <c r="U2825" s="2"/>
      <c r="V2825" s="2"/>
      <c r="W2825" s="2"/>
      <c r="X2825" s="2"/>
      <c r="Y2825" s="2"/>
      <c r="AB2825" s="2"/>
      <c r="AC2825" s="2"/>
      <c r="AD2825" s="2"/>
      <c r="AE2825" s="2"/>
      <c r="AF2825" s="2"/>
      <c r="AG2825" s="2"/>
      <c r="AH2825" s="2"/>
      <c r="AI2825" s="2"/>
      <c r="AJ2825" s="2"/>
      <c r="AK2825" s="2"/>
      <c r="BK2825" s="2"/>
      <c r="BL2825" s="2"/>
      <c r="BN2825" s="2"/>
      <c r="BO2825" s="2"/>
    </row>
    <row r="2826" ht="12.75" customHeight="1">
      <c r="D2826" s="2"/>
      <c r="G2826" s="2"/>
      <c r="I2826" s="2"/>
      <c r="J2826" s="2"/>
      <c r="K2826" s="2"/>
      <c r="L2826" s="2"/>
      <c r="M2826" s="2"/>
      <c r="N2826" s="2"/>
      <c r="O2826" s="2"/>
      <c r="P2826" s="2"/>
      <c r="Q2826" s="2"/>
      <c r="R2826" s="2"/>
      <c r="S2826" s="2"/>
      <c r="T2826" s="2"/>
      <c r="U2826" s="2"/>
      <c r="V2826" s="2"/>
      <c r="W2826" s="2"/>
      <c r="X2826" s="2"/>
      <c r="Y2826" s="2"/>
      <c r="AB2826" s="2"/>
      <c r="AC2826" s="2"/>
      <c r="AD2826" s="2"/>
      <c r="AE2826" s="2"/>
      <c r="AF2826" s="2"/>
      <c r="AG2826" s="2"/>
      <c r="AH2826" s="2"/>
      <c r="AI2826" s="2"/>
      <c r="AJ2826" s="2"/>
      <c r="AK2826" s="2"/>
      <c r="BK2826" s="2"/>
      <c r="BL2826" s="2"/>
      <c r="BN2826" s="2"/>
      <c r="BO2826" s="2"/>
    </row>
    <row r="2827" ht="12.75" customHeight="1">
      <c r="D2827" s="2"/>
      <c r="G2827" s="2"/>
      <c r="I2827" s="2"/>
      <c r="J2827" s="2"/>
      <c r="K2827" s="2"/>
      <c r="L2827" s="2"/>
      <c r="M2827" s="2"/>
      <c r="N2827" s="2"/>
      <c r="O2827" s="2"/>
      <c r="P2827" s="2"/>
      <c r="Q2827" s="2"/>
      <c r="R2827" s="2"/>
      <c r="S2827" s="2"/>
      <c r="T2827" s="2"/>
      <c r="U2827" s="2"/>
      <c r="V2827" s="2"/>
      <c r="W2827" s="2"/>
      <c r="X2827" s="2"/>
      <c r="Y2827" s="2"/>
      <c r="AB2827" s="2"/>
      <c r="AC2827" s="2"/>
      <c r="AD2827" s="2"/>
      <c r="AE2827" s="2"/>
      <c r="AF2827" s="2"/>
      <c r="AG2827" s="2"/>
      <c r="AH2827" s="2"/>
      <c r="AI2827" s="2"/>
      <c r="AJ2827" s="2"/>
      <c r="AK2827" s="2"/>
      <c r="BK2827" s="2"/>
      <c r="BL2827" s="2"/>
      <c r="BN2827" s="2"/>
      <c r="BO2827" s="2"/>
    </row>
    <row r="2828" ht="12.75" customHeight="1">
      <c r="D2828" s="2"/>
      <c r="G2828" s="2"/>
      <c r="I2828" s="2"/>
      <c r="J2828" s="2"/>
      <c r="K2828" s="2"/>
      <c r="L2828" s="2"/>
      <c r="M2828" s="2"/>
      <c r="N2828" s="2"/>
      <c r="O2828" s="2"/>
      <c r="P2828" s="2"/>
      <c r="Q2828" s="2"/>
      <c r="R2828" s="2"/>
      <c r="S2828" s="2"/>
      <c r="T2828" s="2"/>
      <c r="U2828" s="2"/>
      <c r="V2828" s="2"/>
      <c r="W2828" s="2"/>
      <c r="X2828" s="2"/>
      <c r="Y2828" s="2"/>
      <c r="AB2828" s="2"/>
      <c r="AC2828" s="2"/>
      <c r="AD2828" s="2"/>
      <c r="AE2828" s="2"/>
      <c r="AF2828" s="2"/>
      <c r="AG2828" s="2"/>
      <c r="AH2828" s="2"/>
      <c r="AI2828" s="2"/>
      <c r="AJ2828" s="2"/>
      <c r="AK2828" s="2"/>
      <c r="BK2828" s="2"/>
      <c r="BL2828" s="2"/>
      <c r="BN2828" s="2"/>
      <c r="BO2828" s="2"/>
    </row>
    <row r="2829" ht="12.75" customHeight="1">
      <c r="D2829" s="2"/>
      <c r="G2829" s="2"/>
      <c r="I2829" s="2"/>
      <c r="J2829" s="2"/>
      <c r="K2829" s="2"/>
      <c r="L2829" s="2"/>
      <c r="M2829" s="2"/>
      <c r="N2829" s="2"/>
      <c r="O2829" s="2"/>
      <c r="P2829" s="2"/>
      <c r="Q2829" s="2"/>
      <c r="R2829" s="2"/>
      <c r="S2829" s="2"/>
      <c r="T2829" s="2"/>
      <c r="U2829" s="2"/>
      <c r="V2829" s="2"/>
      <c r="W2829" s="2"/>
      <c r="X2829" s="2"/>
      <c r="Y2829" s="2"/>
      <c r="AB2829" s="2"/>
      <c r="AC2829" s="2"/>
      <c r="AD2829" s="2"/>
      <c r="AE2829" s="2"/>
      <c r="AF2829" s="2"/>
      <c r="AG2829" s="2"/>
      <c r="AH2829" s="2"/>
      <c r="AI2829" s="2"/>
      <c r="AJ2829" s="2"/>
      <c r="AK2829" s="2"/>
      <c r="BK2829" s="2"/>
      <c r="BL2829" s="2"/>
      <c r="BN2829" s="2"/>
      <c r="BO2829" s="2"/>
    </row>
    <row r="2830" ht="12.75" customHeight="1">
      <c r="D2830" s="2"/>
      <c r="G2830" s="2"/>
      <c r="I2830" s="2"/>
      <c r="J2830" s="2"/>
      <c r="K2830" s="2"/>
      <c r="L2830" s="2"/>
      <c r="M2830" s="2"/>
      <c r="N2830" s="2"/>
      <c r="O2830" s="2"/>
      <c r="P2830" s="2"/>
      <c r="Q2830" s="2"/>
      <c r="R2830" s="2"/>
      <c r="S2830" s="2"/>
      <c r="T2830" s="2"/>
      <c r="U2830" s="2"/>
      <c r="V2830" s="2"/>
      <c r="W2830" s="2"/>
      <c r="X2830" s="2"/>
      <c r="Y2830" s="2"/>
      <c r="AB2830" s="2"/>
      <c r="AC2830" s="2"/>
      <c r="AD2830" s="2"/>
      <c r="AE2830" s="2"/>
      <c r="AF2830" s="2"/>
      <c r="AG2830" s="2"/>
      <c r="AH2830" s="2"/>
      <c r="AI2830" s="2"/>
      <c r="AJ2830" s="2"/>
      <c r="AK2830" s="2"/>
      <c r="BK2830" s="2"/>
      <c r="BL2830" s="2"/>
      <c r="BN2830" s="2"/>
      <c r="BO2830" s="2"/>
    </row>
    <row r="2831" ht="12.75" customHeight="1">
      <c r="D2831" s="2"/>
      <c r="G2831" s="2"/>
      <c r="I2831" s="2"/>
      <c r="J2831" s="2"/>
      <c r="K2831" s="2"/>
      <c r="L2831" s="2"/>
      <c r="M2831" s="2"/>
      <c r="N2831" s="2"/>
      <c r="O2831" s="2"/>
      <c r="P2831" s="2"/>
      <c r="Q2831" s="2"/>
      <c r="R2831" s="2"/>
      <c r="S2831" s="2"/>
      <c r="T2831" s="2"/>
      <c r="U2831" s="2"/>
      <c r="V2831" s="2"/>
      <c r="W2831" s="2"/>
      <c r="X2831" s="2"/>
      <c r="Y2831" s="2"/>
      <c r="AB2831" s="2"/>
      <c r="AC2831" s="2"/>
      <c r="AD2831" s="2"/>
      <c r="AE2831" s="2"/>
      <c r="AF2831" s="2"/>
      <c r="AG2831" s="2"/>
      <c r="AH2831" s="2"/>
      <c r="AI2831" s="2"/>
      <c r="AJ2831" s="2"/>
      <c r="AK2831" s="2"/>
      <c r="BK2831" s="2"/>
      <c r="BL2831" s="2"/>
      <c r="BN2831" s="2"/>
      <c r="BO2831" s="2"/>
    </row>
    <row r="2832" ht="12.75" customHeight="1">
      <c r="D2832" s="2"/>
      <c r="G2832" s="2"/>
      <c r="I2832" s="2"/>
      <c r="J2832" s="2"/>
      <c r="K2832" s="2"/>
      <c r="L2832" s="2"/>
      <c r="M2832" s="2"/>
      <c r="N2832" s="2"/>
      <c r="O2832" s="2"/>
      <c r="P2832" s="2"/>
      <c r="Q2832" s="2"/>
      <c r="R2832" s="2"/>
      <c r="S2832" s="2"/>
      <c r="T2832" s="2"/>
      <c r="U2832" s="2"/>
      <c r="V2832" s="2"/>
      <c r="W2832" s="2"/>
      <c r="X2832" s="2"/>
      <c r="Y2832" s="2"/>
      <c r="AB2832" s="2"/>
      <c r="AC2832" s="2"/>
      <c r="AD2832" s="2"/>
      <c r="AE2832" s="2"/>
      <c r="AF2832" s="2"/>
      <c r="AG2832" s="2"/>
      <c r="AH2832" s="2"/>
      <c r="AI2832" s="2"/>
      <c r="AJ2832" s="2"/>
      <c r="AK2832" s="2"/>
      <c r="BK2832" s="2"/>
      <c r="BL2832" s="2"/>
      <c r="BN2832" s="2"/>
      <c r="BO2832" s="2"/>
    </row>
    <row r="2833" ht="12.75" customHeight="1">
      <c r="D2833" s="2"/>
      <c r="G2833" s="2"/>
      <c r="I2833" s="2"/>
      <c r="J2833" s="2"/>
      <c r="K2833" s="2"/>
      <c r="L2833" s="2"/>
      <c r="M2833" s="2"/>
      <c r="N2833" s="2"/>
      <c r="O2833" s="2"/>
      <c r="P2833" s="2"/>
      <c r="Q2833" s="2"/>
      <c r="R2833" s="2"/>
      <c r="S2833" s="2"/>
      <c r="T2833" s="2"/>
      <c r="U2833" s="2"/>
      <c r="V2833" s="2"/>
      <c r="W2833" s="2"/>
      <c r="X2833" s="2"/>
      <c r="Y2833" s="2"/>
      <c r="AB2833" s="2"/>
      <c r="AC2833" s="2"/>
      <c r="AD2833" s="2"/>
      <c r="AE2833" s="2"/>
      <c r="AF2833" s="2"/>
      <c r="AG2833" s="2"/>
      <c r="AH2833" s="2"/>
      <c r="AI2833" s="2"/>
      <c r="AJ2833" s="2"/>
      <c r="AK2833" s="2"/>
      <c r="BK2833" s="2"/>
      <c r="BL2833" s="2"/>
      <c r="BN2833" s="2"/>
      <c r="BO2833" s="2"/>
    </row>
    <row r="2834" ht="12.75" customHeight="1">
      <c r="D2834" s="2"/>
      <c r="G2834" s="2"/>
      <c r="I2834" s="2"/>
      <c r="J2834" s="2"/>
      <c r="K2834" s="2"/>
      <c r="L2834" s="2"/>
      <c r="M2834" s="2"/>
      <c r="N2834" s="2"/>
      <c r="O2834" s="2"/>
      <c r="P2834" s="2"/>
      <c r="Q2834" s="2"/>
      <c r="R2834" s="2"/>
      <c r="S2834" s="2"/>
      <c r="T2834" s="2"/>
      <c r="U2834" s="2"/>
      <c r="V2834" s="2"/>
      <c r="W2834" s="2"/>
      <c r="X2834" s="2"/>
      <c r="Y2834" s="2"/>
      <c r="AB2834" s="2"/>
      <c r="AC2834" s="2"/>
      <c r="AD2834" s="2"/>
      <c r="AE2834" s="2"/>
      <c r="AF2834" s="2"/>
      <c r="AG2834" s="2"/>
      <c r="AH2834" s="2"/>
      <c r="AI2834" s="2"/>
      <c r="AJ2834" s="2"/>
      <c r="AK2834" s="2"/>
      <c r="BK2834" s="2"/>
      <c r="BL2834" s="2"/>
      <c r="BN2834" s="2"/>
      <c r="BO2834" s="2"/>
    </row>
    <row r="2835" ht="12.75" customHeight="1">
      <c r="D2835" s="2"/>
      <c r="G2835" s="2"/>
      <c r="I2835" s="2"/>
      <c r="J2835" s="2"/>
      <c r="K2835" s="2"/>
      <c r="L2835" s="2"/>
      <c r="M2835" s="2"/>
      <c r="N2835" s="2"/>
      <c r="O2835" s="2"/>
      <c r="P2835" s="2"/>
      <c r="Q2835" s="2"/>
      <c r="R2835" s="2"/>
      <c r="S2835" s="2"/>
      <c r="T2835" s="2"/>
      <c r="U2835" s="2"/>
      <c r="V2835" s="2"/>
      <c r="W2835" s="2"/>
      <c r="X2835" s="2"/>
      <c r="Y2835" s="2"/>
      <c r="AB2835" s="2"/>
      <c r="AC2835" s="2"/>
      <c r="AD2835" s="2"/>
      <c r="AE2835" s="2"/>
      <c r="AF2835" s="2"/>
      <c r="AG2835" s="2"/>
      <c r="AH2835" s="2"/>
      <c r="AI2835" s="2"/>
      <c r="AJ2835" s="2"/>
      <c r="AK2835" s="2"/>
      <c r="BK2835" s="2"/>
      <c r="BL2835" s="2"/>
      <c r="BN2835" s="2"/>
      <c r="BO2835" s="2"/>
    </row>
    <row r="2836" ht="12.75" customHeight="1">
      <c r="D2836" s="2"/>
      <c r="G2836" s="2"/>
      <c r="I2836" s="2"/>
      <c r="J2836" s="2"/>
      <c r="K2836" s="2"/>
      <c r="L2836" s="2"/>
      <c r="M2836" s="2"/>
      <c r="N2836" s="2"/>
      <c r="O2836" s="2"/>
      <c r="P2836" s="2"/>
      <c r="Q2836" s="2"/>
      <c r="R2836" s="2"/>
      <c r="S2836" s="2"/>
      <c r="T2836" s="2"/>
      <c r="U2836" s="2"/>
      <c r="V2836" s="2"/>
      <c r="W2836" s="2"/>
      <c r="X2836" s="2"/>
      <c r="Y2836" s="2"/>
      <c r="AB2836" s="2"/>
      <c r="AC2836" s="2"/>
      <c r="AD2836" s="2"/>
      <c r="AE2836" s="2"/>
      <c r="AF2836" s="2"/>
      <c r="AG2836" s="2"/>
      <c r="AH2836" s="2"/>
      <c r="AI2836" s="2"/>
      <c r="AJ2836" s="2"/>
      <c r="AK2836" s="2"/>
      <c r="BK2836" s="2"/>
      <c r="BL2836" s="2"/>
      <c r="BN2836" s="2"/>
      <c r="BO2836" s="2"/>
    </row>
    <row r="2837" ht="12.75" customHeight="1">
      <c r="D2837" s="2"/>
      <c r="G2837" s="2"/>
      <c r="I2837" s="2"/>
      <c r="J2837" s="2"/>
      <c r="K2837" s="2"/>
      <c r="L2837" s="2"/>
      <c r="M2837" s="2"/>
      <c r="N2837" s="2"/>
      <c r="O2837" s="2"/>
      <c r="P2837" s="2"/>
      <c r="Q2837" s="2"/>
      <c r="R2837" s="2"/>
      <c r="S2837" s="2"/>
      <c r="T2837" s="2"/>
      <c r="U2837" s="2"/>
      <c r="V2837" s="2"/>
      <c r="W2837" s="2"/>
      <c r="X2837" s="2"/>
      <c r="Y2837" s="2"/>
      <c r="AB2837" s="2"/>
      <c r="AC2837" s="2"/>
      <c r="AD2837" s="2"/>
      <c r="AE2837" s="2"/>
      <c r="AF2837" s="2"/>
      <c r="AG2837" s="2"/>
      <c r="AH2837" s="2"/>
      <c r="AI2837" s="2"/>
      <c r="AJ2837" s="2"/>
      <c r="AK2837" s="2"/>
      <c r="BK2837" s="2"/>
      <c r="BL2837" s="2"/>
      <c r="BN2837" s="2"/>
      <c r="BO2837" s="2"/>
    </row>
    <row r="2838" ht="12.75" customHeight="1">
      <c r="D2838" s="2"/>
      <c r="G2838" s="2"/>
      <c r="I2838" s="2"/>
      <c r="J2838" s="2"/>
      <c r="K2838" s="2"/>
      <c r="L2838" s="2"/>
      <c r="M2838" s="2"/>
      <c r="N2838" s="2"/>
      <c r="O2838" s="2"/>
      <c r="P2838" s="2"/>
      <c r="Q2838" s="2"/>
      <c r="R2838" s="2"/>
      <c r="S2838" s="2"/>
      <c r="T2838" s="2"/>
      <c r="U2838" s="2"/>
      <c r="V2838" s="2"/>
      <c r="W2838" s="2"/>
      <c r="X2838" s="2"/>
      <c r="Y2838" s="2"/>
      <c r="AB2838" s="2"/>
      <c r="AC2838" s="2"/>
      <c r="AD2838" s="2"/>
      <c r="AE2838" s="2"/>
      <c r="AF2838" s="2"/>
      <c r="AG2838" s="2"/>
      <c r="AH2838" s="2"/>
      <c r="AI2838" s="2"/>
      <c r="AJ2838" s="2"/>
      <c r="AK2838" s="2"/>
      <c r="BK2838" s="2"/>
      <c r="BL2838" s="2"/>
      <c r="BN2838" s="2"/>
      <c r="BO2838" s="2"/>
    </row>
    <row r="2839" ht="12.75" customHeight="1">
      <c r="D2839" s="2"/>
      <c r="G2839" s="2"/>
      <c r="I2839" s="2"/>
      <c r="J2839" s="2"/>
      <c r="K2839" s="2"/>
      <c r="L2839" s="2"/>
      <c r="M2839" s="2"/>
      <c r="N2839" s="2"/>
      <c r="O2839" s="2"/>
      <c r="P2839" s="2"/>
      <c r="Q2839" s="2"/>
      <c r="R2839" s="2"/>
      <c r="S2839" s="2"/>
      <c r="T2839" s="2"/>
      <c r="U2839" s="2"/>
      <c r="V2839" s="2"/>
      <c r="W2839" s="2"/>
      <c r="X2839" s="2"/>
      <c r="Y2839" s="2"/>
      <c r="AB2839" s="2"/>
      <c r="AC2839" s="2"/>
      <c r="AD2839" s="2"/>
      <c r="AE2839" s="2"/>
      <c r="AF2839" s="2"/>
      <c r="AG2839" s="2"/>
      <c r="AH2839" s="2"/>
      <c r="AI2839" s="2"/>
      <c r="AJ2839" s="2"/>
      <c r="AK2839" s="2"/>
      <c r="BK2839" s="2"/>
      <c r="BL2839" s="2"/>
      <c r="BN2839" s="2"/>
      <c r="BO2839" s="2"/>
    </row>
    <row r="2840" ht="12.75" customHeight="1">
      <c r="D2840" s="2"/>
      <c r="G2840" s="2"/>
      <c r="I2840" s="2"/>
      <c r="J2840" s="2"/>
      <c r="K2840" s="2"/>
      <c r="L2840" s="2"/>
      <c r="M2840" s="2"/>
      <c r="N2840" s="2"/>
      <c r="O2840" s="2"/>
      <c r="P2840" s="2"/>
      <c r="Q2840" s="2"/>
      <c r="R2840" s="2"/>
      <c r="S2840" s="2"/>
      <c r="T2840" s="2"/>
      <c r="U2840" s="2"/>
      <c r="V2840" s="2"/>
      <c r="W2840" s="2"/>
      <c r="X2840" s="2"/>
      <c r="Y2840" s="2"/>
      <c r="AB2840" s="2"/>
      <c r="AC2840" s="2"/>
      <c r="AD2840" s="2"/>
      <c r="AE2840" s="2"/>
      <c r="AF2840" s="2"/>
      <c r="AG2840" s="2"/>
      <c r="AH2840" s="2"/>
      <c r="AI2840" s="2"/>
      <c r="AJ2840" s="2"/>
      <c r="AK2840" s="2"/>
      <c r="BK2840" s="2"/>
      <c r="BL2840" s="2"/>
      <c r="BN2840" s="2"/>
      <c r="BO2840" s="2"/>
    </row>
    <row r="2841" ht="12.75" customHeight="1">
      <c r="D2841" s="2"/>
      <c r="G2841" s="2"/>
      <c r="I2841" s="2"/>
      <c r="J2841" s="2"/>
      <c r="K2841" s="2"/>
      <c r="L2841" s="2"/>
      <c r="M2841" s="2"/>
      <c r="N2841" s="2"/>
      <c r="O2841" s="2"/>
      <c r="P2841" s="2"/>
      <c r="Q2841" s="2"/>
      <c r="R2841" s="2"/>
      <c r="S2841" s="2"/>
      <c r="T2841" s="2"/>
      <c r="U2841" s="2"/>
      <c r="V2841" s="2"/>
      <c r="W2841" s="2"/>
      <c r="X2841" s="2"/>
      <c r="Y2841" s="2"/>
      <c r="AB2841" s="2"/>
      <c r="AC2841" s="2"/>
      <c r="AD2841" s="2"/>
      <c r="AE2841" s="2"/>
      <c r="AF2841" s="2"/>
      <c r="AG2841" s="2"/>
      <c r="AH2841" s="2"/>
      <c r="AI2841" s="2"/>
      <c r="AJ2841" s="2"/>
      <c r="AK2841" s="2"/>
      <c r="BK2841" s="2"/>
      <c r="BL2841" s="2"/>
      <c r="BN2841" s="2"/>
      <c r="BO2841" s="2"/>
    </row>
    <row r="2842" ht="12.75" customHeight="1">
      <c r="D2842" s="2"/>
      <c r="G2842" s="2"/>
      <c r="I2842" s="2"/>
      <c r="J2842" s="2"/>
      <c r="K2842" s="2"/>
      <c r="L2842" s="2"/>
      <c r="M2842" s="2"/>
      <c r="N2842" s="2"/>
      <c r="O2842" s="2"/>
      <c r="P2842" s="2"/>
      <c r="Q2842" s="2"/>
      <c r="R2842" s="2"/>
      <c r="S2842" s="2"/>
      <c r="T2842" s="2"/>
      <c r="U2842" s="2"/>
      <c r="V2842" s="2"/>
      <c r="W2842" s="2"/>
      <c r="X2842" s="2"/>
      <c r="Y2842" s="2"/>
      <c r="AB2842" s="2"/>
      <c r="AC2842" s="2"/>
      <c r="AD2842" s="2"/>
      <c r="AE2842" s="2"/>
      <c r="AF2842" s="2"/>
      <c r="AG2842" s="2"/>
      <c r="AH2842" s="2"/>
      <c r="AI2842" s="2"/>
      <c r="AJ2842" s="2"/>
      <c r="AK2842" s="2"/>
      <c r="BK2842" s="2"/>
      <c r="BL2842" s="2"/>
      <c r="BN2842" s="2"/>
      <c r="BO2842" s="2"/>
    </row>
    <row r="2843" ht="12.75" customHeight="1">
      <c r="D2843" s="2"/>
      <c r="G2843" s="2"/>
      <c r="I2843" s="2"/>
      <c r="J2843" s="2"/>
      <c r="K2843" s="2"/>
      <c r="L2843" s="2"/>
      <c r="M2843" s="2"/>
      <c r="N2843" s="2"/>
      <c r="O2843" s="2"/>
      <c r="P2843" s="2"/>
      <c r="Q2843" s="2"/>
      <c r="R2843" s="2"/>
      <c r="S2843" s="2"/>
      <c r="T2843" s="2"/>
      <c r="U2843" s="2"/>
      <c r="V2843" s="2"/>
      <c r="W2843" s="2"/>
      <c r="X2843" s="2"/>
      <c r="Y2843" s="2"/>
      <c r="AB2843" s="2"/>
      <c r="AC2843" s="2"/>
      <c r="AD2843" s="2"/>
      <c r="AE2843" s="2"/>
      <c r="AF2843" s="2"/>
      <c r="AG2843" s="2"/>
      <c r="AH2843" s="2"/>
      <c r="AI2843" s="2"/>
      <c r="AJ2843" s="2"/>
      <c r="AK2843" s="2"/>
      <c r="BK2843" s="2"/>
      <c r="BL2843" s="2"/>
      <c r="BN2843" s="2"/>
      <c r="BO2843" s="2"/>
    </row>
    <row r="2844" ht="12.75" customHeight="1">
      <c r="D2844" s="2"/>
      <c r="G2844" s="2"/>
      <c r="I2844" s="2"/>
      <c r="J2844" s="2"/>
      <c r="K2844" s="2"/>
      <c r="L2844" s="2"/>
      <c r="M2844" s="2"/>
      <c r="N2844" s="2"/>
      <c r="O2844" s="2"/>
      <c r="P2844" s="2"/>
      <c r="Q2844" s="2"/>
      <c r="R2844" s="2"/>
      <c r="S2844" s="2"/>
      <c r="T2844" s="2"/>
      <c r="U2844" s="2"/>
      <c r="V2844" s="2"/>
      <c r="W2844" s="2"/>
      <c r="X2844" s="2"/>
      <c r="Y2844" s="2"/>
      <c r="AB2844" s="2"/>
      <c r="AC2844" s="2"/>
      <c r="AD2844" s="2"/>
      <c r="AE2844" s="2"/>
      <c r="AF2844" s="2"/>
      <c r="AG2844" s="2"/>
      <c r="AH2844" s="2"/>
      <c r="AI2844" s="2"/>
      <c r="AJ2844" s="2"/>
      <c r="AK2844" s="2"/>
      <c r="BK2844" s="2"/>
      <c r="BL2844" s="2"/>
      <c r="BN2844" s="2"/>
      <c r="BO2844" s="2"/>
    </row>
    <row r="2845" ht="12.75" customHeight="1">
      <c r="D2845" s="2"/>
      <c r="G2845" s="2"/>
      <c r="I2845" s="2"/>
      <c r="J2845" s="2"/>
      <c r="K2845" s="2"/>
      <c r="L2845" s="2"/>
      <c r="M2845" s="2"/>
      <c r="N2845" s="2"/>
      <c r="O2845" s="2"/>
      <c r="P2845" s="2"/>
      <c r="Q2845" s="2"/>
      <c r="R2845" s="2"/>
      <c r="S2845" s="2"/>
      <c r="T2845" s="2"/>
      <c r="U2845" s="2"/>
      <c r="V2845" s="2"/>
      <c r="W2845" s="2"/>
      <c r="X2845" s="2"/>
      <c r="Y2845" s="2"/>
      <c r="AB2845" s="2"/>
      <c r="AC2845" s="2"/>
      <c r="AD2845" s="2"/>
      <c r="AE2845" s="2"/>
      <c r="AF2845" s="2"/>
      <c r="AG2845" s="2"/>
      <c r="AH2845" s="2"/>
      <c r="AI2845" s="2"/>
      <c r="AJ2845" s="2"/>
      <c r="AK2845" s="2"/>
      <c r="BK2845" s="2"/>
      <c r="BL2845" s="2"/>
      <c r="BN2845" s="2"/>
      <c r="BO2845" s="2"/>
    </row>
    <row r="2846" ht="12.75" customHeight="1">
      <c r="D2846" s="2"/>
      <c r="G2846" s="2"/>
      <c r="I2846" s="2"/>
      <c r="J2846" s="2"/>
      <c r="K2846" s="2"/>
      <c r="L2846" s="2"/>
      <c r="M2846" s="2"/>
      <c r="N2846" s="2"/>
      <c r="O2846" s="2"/>
      <c r="P2846" s="2"/>
      <c r="Q2846" s="2"/>
      <c r="R2846" s="2"/>
      <c r="S2846" s="2"/>
      <c r="T2846" s="2"/>
      <c r="U2846" s="2"/>
      <c r="V2846" s="2"/>
      <c r="W2846" s="2"/>
      <c r="X2846" s="2"/>
      <c r="Y2846" s="2"/>
      <c r="AB2846" s="2"/>
      <c r="AC2846" s="2"/>
      <c r="AD2846" s="2"/>
      <c r="AE2846" s="2"/>
      <c r="AF2846" s="2"/>
      <c r="AG2846" s="2"/>
      <c r="AH2846" s="2"/>
      <c r="AI2846" s="2"/>
      <c r="AJ2846" s="2"/>
      <c r="AK2846" s="2"/>
      <c r="BK2846" s="2"/>
      <c r="BL2846" s="2"/>
      <c r="BN2846" s="2"/>
      <c r="BO2846" s="2"/>
    </row>
    <row r="2847" ht="12.75" customHeight="1">
      <c r="D2847" s="2"/>
      <c r="G2847" s="2"/>
      <c r="I2847" s="2"/>
      <c r="J2847" s="2"/>
      <c r="K2847" s="2"/>
      <c r="L2847" s="2"/>
      <c r="M2847" s="2"/>
      <c r="N2847" s="2"/>
      <c r="O2847" s="2"/>
      <c r="P2847" s="2"/>
      <c r="Q2847" s="2"/>
      <c r="R2847" s="2"/>
      <c r="S2847" s="2"/>
      <c r="T2847" s="2"/>
      <c r="U2847" s="2"/>
      <c r="V2847" s="2"/>
      <c r="W2847" s="2"/>
      <c r="X2847" s="2"/>
      <c r="Y2847" s="2"/>
      <c r="AB2847" s="2"/>
      <c r="AC2847" s="2"/>
      <c r="AD2847" s="2"/>
      <c r="AE2847" s="2"/>
      <c r="AF2847" s="2"/>
      <c r="AG2847" s="2"/>
      <c r="AH2847" s="2"/>
      <c r="AI2847" s="2"/>
      <c r="AJ2847" s="2"/>
      <c r="AK2847" s="2"/>
      <c r="BK2847" s="2"/>
      <c r="BL2847" s="2"/>
      <c r="BN2847" s="2"/>
      <c r="BO2847" s="2"/>
    </row>
    <row r="2848" ht="12.75" customHeight="1">
      <c r="D2848" s="2"/>
      <c r="G2848" s="2"/>
      <c r="I2848" s="2"/>
      <c r="J2848" s="2"/>
      <c r="K2848" s="2"/>
      <c r="L2848" s="2"/>
      <c r="M2848" s="2"/>
      <c r="N2848" s="2"/>
      <c r="O2848" s="2"/>
      <c r="P2848" s="2"/>
      <c r="Q2848" s="2"/>
      <c r="R2848" s="2"/>
      <c r="S2848" s="2"/>
      <c r="T2848" s="2"/>
      <c r="U2848" s="2"/>
      <c r="V2848" s="2"/>
      <c r="W2848" s="2"/>
      <c r="X2848" s="2"/>
      <c r="Y2848" s="2"/>
      <c r="AB2848" s="2"/>
      <c r="AC2848" s="2"/>
      <c r="AD2848" s="2"/>
      <c r="AE2848" s="2"/>
      <c r="AF2848" s="2"/>
      <c r="AG2848" s="2"/>
      <c r="AH2848" s="2"/>
      <c r="AI2848" s="2"/>
      <c r="AJ2848" s="2"/>
      <c r="AK2848" s="2"/>
      <c r="BK2848" s="2"/>
      <c r="BL2848" s="2"/>
      <c r="BN2848" s="2"/>
      <c r="BO2848" s="2"/>
    </row>
    <row r="2849" ht="12.75" customHeight="1">
      <c r="D2849" s="2"/>
      <c r="G2849" s="2"/>
      <c r="I2849" s="2"/>
      <c r="J2849" s="2"/>
      <c r="K2849" s="2"/>
      <c r="L2849" s="2"/>
      <c r="M2849" s="2"/>
      <c r="N2849" s="2"/>
      <c r="O2849" s="2"/>
      <c r="P2849" s="2"/>
      <c r="Q2849" s="2"/>
      <c r="R2849" s="2"/>
      <c r="S2849" s="2"/>
      <c r="T2849" s="2"/>
      <c r="U2849" s="2"/>
      <c r="V2849" s="2"/>
      <c r="W2849" s="2"/>
      <c r="X2849" s="2"/>
      <c r="Y2849" s="2"/>
      <c r="AB2849" s="2"/>
      <c r="AC2849" s="2"/>
      <c r="AD2849" s="2"/>
      <c r="AE2849" s="2"/>
      <c r="AF2849" s="2"/>
      <c r="AG2849" s="2"/>
      <c r="AH2849" s="2"/>
      <c r="AI2849" s="2"/>
      <c r="AJ2849" s="2"/>
      <c r="AK2849" s="2"/>
      <c r="BK2849" s="2"/>
      <c r="BL2849" s="2"/>
      <c r="BN2849" s="2"/>
      <c r="BO2849" s="2"/>
    </row>
    <row r="2850" ht="12.75" customHeight="1">
      <c r="D2850" s="2"/>
      <c r="G2850" s="2"/>
      <c r="I2850" s="2"/>
      <c r="J2850" s="2"/>
      <c r="K2850" s="2"/>
      <c r="L2850" s="2"/>
      <c r="M2850" s="2"/>
      <c r="N2850" s="2"/>
      <c r="O2850" s="2"/>
      <c r="P2850" s="2"/>
      <c r="Q2850" s="2"/>
      <c r="R2850" s="2"/>
      <c r="S2850" s="2"/>
      <c r="T2850" s="2"/>
      <c r="U2850" s="2"/>
      <c r="V2850" s="2"/>
      <c r="W2850" s="2"/>
      <c r="X2850" s="2"/>
      <c r="Y2850" s="2"/>
      <c r="AB2850" s="2"/>
      <c r="AC2850" s="2"/>
      <c r="AD2850" s="2"/>
      <c r="AE2850" s="2"/>
      <c r="AF2850" s="2"/>
      <c r="AG2850" s="2"/>
      <c r="AH2850" s="2"/>
      <c r="AI2850" s="2"/>
      <c r="AJ2850" s="2"/>
      <c r="AK2850" s="2"/>
      <c r="BK2850" s="2"/>
      <c r="BL2850" s="2"/>
      <c r="BN2850" s="2"/>
      <c r="BO2850" s="2"/>
    </row>
    <row r="2851" ht="12.75" customHeight="1">
      <c r="D2851" s="2"/>
      <c r="G2851" s="2"/>
      <c r="I2851" s="2"/>
      <c r="J2851" s="2"/>
      <c r="K2851" s="2"/>
      <c r="L2851" s="2"/>
      <c r="M2851" s="2"/>
      <c r="N2851" s="2"/>
      <c r="O2851" s="2"/>
      <c r="P2851" s="2"/>
      <c r="Q2851" s="2"/>
      <c r="R2851" s="2"/>
      <c r="S2851" s="2"/>
      <c r="T2851" s="2"/>
      <c r="U2851" s="2"/>
      <c r="V2851" s="2"/>
      <c r="W2851" s="2"/>
      <c r="X2851" s="2"/>
      <c r="Y2851" s="2"/>
      <c r="AB2851" s="2"/>
      <c r="AC2851" s="2"/>
      <c r="AD2851" s="2"/>
      <c r="AE2851" s="2"/>
      <c r="AF2851" s="2"/>
      <c r="AG2851" s="2"/>
      <c r="AH2851" s="2"/>
      <c r="AI2851" s="2"/>
      <c r="AJ2851" s="2"/>
      <c r="AK2851" s="2"/>
      <c r="BK2851" s="2"/>
      <c r="BL2851" s="2"/>
      <c r="BN2851" s="2"/>
      <c r="BO2851" s="2"/>
    </row>
    <row r="2852" ht="12.75" customHeight="1">
      <c r="D2852" s="2"/>
      <c r="G2852" s="2"/>
      <c r="I2852" s="2"/>
      <c r="J2852" s="2"/>
      <c r="K2852" s="2"/>
      <c r="L2852" s="2"/>
      <c r="M2852" s="2"/>
      <c r="N2852" s="2"/>
      <c r="O2852" s="2"/>
      <c r="P2852" s="2"/>
      <c r="Q2852" s="2"/>
      <c r="R2852" s="2"/>
      <c r="S2852" s="2"/>
      <c r="T2852" s="2"/>
      <c r="U2852" s="2"/>
      <c r="V2852" s="2"/>
      <c r="W2852" s="2"/>
      <c r="X2852" s="2"/>
      <c r="Y2852" s="2"/>
      <c r="AB2852" s="2"/>
      <c r="AC2852" s="2"/>
      <c r="AD2852" s="2"/>
      <c r="AE2852" s="2"/>
      <c r="AF2852" s="2"/>
      <c r="AG2852" s="2"/>
      <c r="AH2852" s="2"/>
      <c r="AI2852" s="2"/>
      <c r="AJ2852" s="2"/>
      <c r="AK2852" s="2"/>
      <c r="BK2852" s="2"/>
      <c r="BL2852" s="2"/>
      <c r="BN2852" s="2"/>
      <c r="BO2852" s="2"/>
    </row>
    <row r="2853" ht="12.75" customHeight="1">
      <c r="D2853" s="2"/>
      <c r="G2853" s="2"/>
      <c r="I2853" s="2"/>
      <c r="J2853" s="2"/>
      <c r="K2853" s="2"/>
      <c r="L2853" s="2"/>
      <c r="M2853" s="2"/>
      <c r="N2853" s="2"/>
      <c r="O2853" s="2"/>
      <c r="P2853" s="2"/>
      <c r="Q2853" s="2"/>
      <c r="R2853" s="2"/>
      <c r="S2853" s="2"/>
      <c r="T2853" s="2"/>
      <c r="U2853" s="2"/>
      <c r="V2853" s="2"/>
      <c r="W2853" s="2"/>
      <c r="X2853" s="2"/>
      <c r="Y2853" s="2"/>
      <c r="AB2853" s="2"/>
      <c r="AC2853" s="2"/>
      <c r="AD2853" s="2"/>
      <c r="AE2853" s="2"/>
      <c r="AF2853" s="2"/>
      <c r="AG2853" s="2"/>
      <c r="AH2853" s="2"/>
      <c r="AI2853" s="2"/>
      <c r="AJ2853" s="2"/>
      <c r="AK2853" s="2"/>
      <c r="BK2853" s="2"/>
      <c r="BL2853" s="2"/>
      <c r="BN2853" s="2"/>
      <c r="BO2853" s="2"/>
    </row>
    <row r="2854" ht="12.75" customHeight="1">
      <c r="D2854" s="2"/>
      <c r="G2854" s="2"/>
      <c r="I2854" s="2"/>
      <c r="J2854" s="2"/>
      <c r="K2854" s="2"/>
      <c r="L2854" s="2"/>
      <c r="M2854" s="2"/>
      <c r="N2854" s="2"/>
      <c r="O2854" s="2"/>
      <c r="P2854" s="2"/>
      <c r="Q2854" s="2"/>
      <c r="R2854" s="2"/>
      <c r="S2854" s="2"/>
      <c r="T2854" s="2"/>
      <c r="U2854" s="2"/>
      <c r="V2854" s="2"/>
      <c r="W2854" s="2"/>
      <c r="X2854" s="2"/>
      <c r="Y2854" s="2"/>
      <c r="AB2854" s="2"/>
      <c r="AC2854" s="2"/>
      <c r="AD2854" s="2"/>
      <c r="AE2854" s="2"/>
      <c r="AF2854" s="2"/>
      <c r="AG2854" s="2"/>
      <c r="AH2854" s="2"/>
      <c r="AI2854" s="2"/>
      <c r="AJ2854" s="2"/>
      <c r="AK2854" s="2"/>
      <c r="BK2854" s="2"/>
      <c r="BL2854" s="2"/>
      <c r="BN2854" s="2"/>
      <c r="BO2854" s="2"/>
    </row>
    <row r="2855" ht="12.75" customHeight="1">
      <c r="D2855" s="2"/>
      <c r="G2855" s="2"/>
      <c r="I2855" s="2"/>
      <c r="J2855" s="2"/>
      <c r="K2855" s="2"/>
      <c r="L2855" s="2"/>
      <c r="M2855" s="2"/>
      <c r="N2855" s="2"/>
      <c r="O2855" s="2"/>
      <c r="P2855" s="2"/>
      <c r="Q2855" s="2"/>
      <c r="R2855" s="2"/>
      <c r="S2855" s="2"/>
      <c r="T2855" s="2"/>
      <c r="U2855" s="2"/>
      <c r="V2855" s="2"/>
      <c r="W2855" s="2"/>
      <c r="X2855" s="2"/>
      <c r="Y2855" s="2"/>
      <c r="AB2855" s="2"/>
      <c r="AC2855" s="2"/>
      <c r="AD2855" s="2"/>
      <c r="AE2855" s="2"/>
      <c r="AF2855" s="2"/>
      <c r="AG2855" s="2"/>
      <c r="AH2855" s="2"/>
      <c r="AI2855" s="2"/>
      <c r="AJ2855" s="2"/>
      <c r="AK2855" s="2"/>
      <c r="BK2855" s="2"/>
      <c r="BL2855" s="2"/>
      <c r="BN2855" s="2"/>
      <c r="BO2855" s="2"/>
    </row>
    <row r="2856" ht="12.75" customHeight="1">
      <c r="D2856" s="2"/>
      <c r="G2856" s="2"/>
      <c r="I2856" s="2"/>
      <c r="J2856" s="2"/>
      <c r="K2856" s="2"/>
      <c r="L2856" s="2"/>
      <c r="M2856" s="2"/>
      <c r="N2856" s="2"/>
      <c r="O2856" s="2"/>
      <c r="P2856" s="2"/>
      <c r="Q2856" s="2"/>
      <c r="R2856" s="2"/>
      <c r="S2856" s="2"/>
      <c r="T2856" s="2"/>
      <c r="U2856" s="2"/>
      <c r="V2856" s="2"/>
      <c r="W2856" s="2"/>
      <c r="X2856" s="2"/>
      <c r="Y2856" s="2"/>
      <c r="AB2856" s="2"/>
      <c r="AC2856" s="2"/>
      <c r="AD2856" s="2"/>
      <c r="AE2856" s="2"/>
      <c r="AF2856" s="2"/>
      <c r="AG2856" s="2"/>
      <c r="AH2856" s="2"/>
      <c r="AI2856" s="2"/>
      <c r="AJ2856" s="2"/>
      <c r="AK2856" s="2"/>
      <c r="BK2856" s="2"/>
      <c r="BL2856" s="2"/>
      <c r="BN2856" s="2"/>
      <c r="BO2856" s="2"/>
    </row>
    <row r="2857" ht="12.75" customHeight="1">
      <c r="D2857" s="2"/>
      <c r="G2857" s="2"/>
      <c r="I2857" s="2"/>
      <c r="J2857" s="2"/>
      <c r="K2857" s="2"/>
      <c r="L2857" s="2"/>
      <c r="M2857" s="2"/>
      <c r="N2857" s="2"/>
      <c r="O2857" s="2"/>
      <c r="P2857" s="2"/>
      <c r="Q2857" s="2"/>
      <c r="R2857" s="2"/>
      <c r="S2857" s="2"/>
      <c r="T2857" s="2"/>
      <c r="U2857" s="2"/>
      <c r="V2857" s="2"/>
      <c r="W2857" s="2"/>
      <c r="X2857" s="2"/>
      <c r="Y2857" s="2"/>
      <c r="AB2857" s="2"/>
      <c r="AC2857" s="2"/>
      <c r="AD2857" s="2"/>
      <c r="AE2857" s="2"/>
      <c r="AF2857" s="2"/>
      <c r="AG2857" s="2"/>
      <c r="AH2857" s="2"/>
      <c r="AI2857" s="2"/>
      <c r="AJ2857" s="2"/>
      <c r="AK2857" s="2"/>
      <c r="BK2857" s="2"/>
      <c r="BL2857" s="2"/>
      <c r="BN2857" s="2"/>
      <c r="BO2857" s="2"/>
    </row>
    <row r="2858" ht="12.75" customHeight="1">
      <c r="D2858" s="2"/>
      <c r="G2858" s="2"/>
      <c r="I2858" s="2"/>
      <c r="J2858" s="2"/>
      <c r="K2858" s="2"/>
      <c r="L2858" s="2"/>
      <c r="M2858" s="2"/>
      <c r="N2858" s="2"/>
      <c r="O2858" s="2"/>
      <c r="P2858" s="2"/>
      <c r="Q2858" s="2"/>
      <c r="R2858" s="2"/>
      <c r="S2858" s="2"/>
      <c r="T2858" s="2"/>
      <c r="U2858" s="2"/>
      <c r="V2858" s="2"/>
      <c r="W2858" s="2"/>
      <c r="X2858" s="2"/>
      <c r="Y2858" s="2"/>
      <c r="AB2858" s="2"/>
      <c r="AC2858" s="2"/>
      <c r="AD2858" s="2"/>
      <c r="AE2858" s="2"/>
      <c r="AF2858" s="2"/>
      <c r="AG2858" s="2"/>
      <c r="AH2858" s="2"/>
      <c r="AI2858" s="2"/>
      <c r="AJ2858" s="2"/>
      <c r="AK2858" s="2"/>
      <c r="BK2858" s="2"/>
      <c r="BL2858" s="2"/>
      <c r="BN2858" s="2"/>
      <c r="BO2858" s="2"/>
    </row>
    <row r="2859" ht="12.75" customHeight="1">
      <c r="D2859" s="2"/>
      <c r="G2859" s="2"/>
      <c r="I2859" s="2"/>
      <c r="J2859" s="2"/>
      <c r="K2859" s="2"/>
      <c r="L2859" s="2"/>
      <c r="M2859" s="2"/>
      <c r="N2859" s="2"/>
      <c r="O2859" s="2"/>
      <c r="P2859" s="2"/>
      <c r="Q2859" s="2"/>
      <c r="R2859" s="2"/>
      <c r="S2859" s="2"/>
      <c r="T2859" s="2"/>
      <c r="U2859" s="2"/>
      <c r="V2859" s="2"/>
      <c r="W2859" s="2"/>
      <c r="X2859" s="2"/>
      <c r="Y2859" s="2"/>
      <c r="AB2859" s="2"/>
      <c r="AC2859" s="2"/>
      <c r="AD2859" s="2"/>
      <c r="AE2859" s="2"/>
      <c r="AF2859" s="2"/>
      <c r="AG2859" s="2"/>
      <c r="AH2859" s="2"/>
      <c r="AI2859" s="2"/>
      <c r="AJ2859" s="2"/>
      <c r="AK2859" s="2"/>
      <c r="BK2859" s="2"/>
      <c r="BL2859" s="2"/>
      <c r="BN2859" s="2"/>
      <c r="BO2859" s="2"/>
    </row>
    <row r="2860" ht="12.75" customHeight="1">
      <c r="D2860" s="2"/>
      <c r="G2860" s="2"/>
      <c r="I2860" s="2"/>
      <c r="J2860" s="2"/>
      <c r="K2860" s="2"/>
      <c r="L2860" s="2"/>
      <c r="M2860" s="2"/>
      <c r="N2860" s="2"/>
      <c r="O2860" s="2"/>
      <c r="P2860" s="2"/>
      <c r="Q2860" s="2"/>
      <c r="R2860" s="2"/>
      <c r="S2860" s="2"/>
      <c r="T2860" s="2"/>
      <c r="U2860" s="2"/>
      <c r="V2860" s="2"/>
      <c r="W2860" s="2"/>
      <c r="X2860" s="2"/>
      <c r="Y2860" s="2"/>
      <c r="AB2860" s="2"/>
      <c r="AC2860" s="2"/>
      <c r="AD2860" s="2"/>
      <c r="AE2860" s="2"/>
      <c r="AF2860" s="2"/>
      <c r="AG2860" s="2"/>
      <c r="AH2860" s="2"/>
      <c r="AI2860" s="2"/>
      <c r="AJ2860" s="2"/>
      <c r="AK2860" s="2"/>
      <c r="BK2860" s="2"/>
      <c r="BL2860" s="2"/>
      <c r="BN2860" s="2"/>
      <c r="BO2860" s="2"/>
    </row>
    <row r="2861" ht="12.75" customHeight="1">
      <c r="D2861" s="2"/>
      <c r="G2861" s="2"/>
      <c r="I2861" s="2"/>
      <c r="J2861" s="2"/>
      <c r="K2861" s="2"/>
      <c r="L2861" s="2"/>
      <c r="M2861" s="2"/>
      <c r="N2861" s="2"/>
      <c r="O2861" s="2"/>
      <c r="P2861" s="2"/>
      <c r="Q2861" s="2"/>
      <c r="R2861" s="2"/>
      <c r="S2861" s="2"/>
      <c r="T2861" s="2"/>
      <c r="U2861" s="2"/>
      <c r="V2861" s="2"/>
      <c r="W2861" s="2"/>
      <c r="X2861" s="2"/>
      <c r="Y2861" s="2"/>
      <c r="AB2861" s="2"/>
      <c r="AC2861" s="2"/>
      <c r="AD2861" s="2"/>
      <c r="AE2861" s="2"/>
      <c r="AF2861" s="2"/>
      <c r="AG2861" s="2"/>
      <c r="AH2861" s="2"/>
      <c r="AI2861" s="2"/>
      <c r="AJ2861" s="2"/>
      <c r="AK2861" s="2"/>
      <c r="BK2861" s="2"/>
      <c r="BL2861" s="2"/>
      <c r="BN2861" s="2"/>
      <c r="BO2861" s="2"/>
    </row>
    <row r="2862" ht="12.75" customHeight="1">
      <c r="D2862" s="2"/>
      <c r="G2862" s="2"/>
      <c r="I2862" s="2"/>
      <c r="J2862" s="2"/>
      <c r="K2862" s="2"/>
      <c r="L2862" s="2"/>
      <c r="M2862" s="2"/>
      <c r="N2862" s="2"/>
      <c r="O2862" s="2"/>
      <c r="P2862" s="2"/>
      <c r="Q2862" s="2"/>
      <c r="R2862" s="2"/>
      <c r="S2862" s="2"/>
      <c r="T2862" s="2"/>
      <c r="U2862" s="2"/>
      <c r="V2862" s="2"/>
      <c r="W2862" s="2"/>
      <c r="X2862" s="2"/>
      <c r="Y2862" s="2"/>
      <c r="AB2862" s="2"/>
      <c r="AC2862" s="2"/>
      <c r="AD2862" s="2"/>
      <c r="AE2862" s="2"/>
      <c r="AF2862" s="2"/>
      <c r="AG2862" s="2"/>
      <c r="AH2862" s="2"/>
      <c r="AI2862" s="2"/>
      <c r="AJ2862" s="2"/>
      <c r="AK2862" s="2"/>
      <c r="BK2862" s="2"/>
      <c r="BL2862" s="2"/>
      <c r="BN2862" s="2"/>
      <c r="BO2862" s="2"/>
    </row>
    <row r="2863" ht="12.75" customHeight="1">
      <c r="D2863" s="2"/>
      <c r="G2863" s="2"/>
      <c r="I2863" s="2"/>
      <c r="J2863" s="2"/>
      <c r="K2863" s="2"/>
      <c r="L2863" s="2"/>
      <c r="M2863" s="2"/>
      <c r="N2863" s="2"/>
      <c r="O2863" s="2"/>
      <c r="P2863" s="2"/>
      <c r="Q2863" s="2"/>
      <c r="R2863" s="2"/>
      <c r="S2863" s="2"/>
      <c r="T2863" s="2"/>
      <c r="U2863" s="2"/>
      <c r="V2863" s="2"/>
      <c r="W2863" s="2"/>
      <c r="X2863" s="2"/>
      <c r="Y2863" s="2"/>
      <c r="AB2863" s="2"/>
      <c r="AC2863" s="2"/>
      <c r="AD2863" s="2"/>
      <c r="AE2863" s="2"/>
      <c r="AF2863" s="2"/>
      <c r="AG2863" s="2"/>
      <c r="AH2863" s="2"/>
      <c r="AI2863" s="2"/>
      <c r="AJ2863" s="2"/>
      <c r="AK2863" s="2"/>
      <c r="BK2863" s="2"/>
      <c r="BL2863" s="2"/>
      <c r="BN2863" s="2"/>
      <c r="BO2863" s="2"/>
    </row>
    <row r="2864" ht="12.75" customHeight="1">
      <c r="D2864" s="2"/>
      <c r="G2864" s="2"/>
      <c r="I2864" s="2"/>
      <c r="J2864" s="2"/>
      <c r="K2864" s="2"/>
      <c r="L2864" s="2"/>
      <c r="M2864" s="2"/>
      <c r="N2864" s="2"/>
      <c r="O2864" s="2"/>
      <c r="P2864" s="2"/>
      <c r="Q2864" s="2"/>
      <c r="R2864" s="2"/>
      <c r="S2864" s="2"/>
      <c r="T2864" s="2"/>
      <c r="U2864" s="2"/>
      <c r="V2864" s="2"/>
      <c r="W2864" s="2"/>
      <c r="X2864" s="2"/>
      <c r="Y2864" s="2"/>
      <c r="AB2864" s="2"/>
      <c r="AC2864" s="2"/>
      <c r="AD2864" s="2"/>
      <c r="AE2864" s="2"/>
      <c r="AF2864" s="2"/>
      <c r="AG2864" s="2"/>
      <c r="AH2864" s="2"/>
      <c r="AI2864" s="2"/>
      <c r="AJ2864" s="2"/>
      <c r="AK2864" s="2"/>
      <c r="BK2864" s="2"/>
      <c r="BL2864" s="2"/>
      <c r="BN2864" s="2"/>
      <c r="BO2864" s="2"/>
    </row>
    <row r="2865" ht="12.75" customHeight="1">
      <c r="D2865" s="2"/>
      <c r="G2865" s="2"/>
      <c r="I2865" s="2"/>
      <c r="J2865" s="2"/>
      <c r="K2865" s="2"/>
      <c r="L2865" s="2"/>
      <c r="M2865" s="2"/>
      <c r="N2865" s="2"/>
      <c r="O2865" s="2"/>
      <c r="P2865" s="2"/>
      <c r="Q2865" s="2"/>
      <c r="R2865" s="2"/>
      <c r="S2865" s="2"/>
      <c r="T2865" s="2"/>
      <c r="U2865" s="2"/>
      <c r="V2865" s="2"/>
      <c r="W2865" s="2"/>
      <c r="X2865" s="2"/>
      <c r="Y2865" s="2"/>
      <c r="AB2865" s="2"/>
      <c r="AC2865" s="2"/>
      <c r="AD2865" s="2"/>
      <c r="AE2865" s="2"/>
      <c r="AF2865" s="2"/>
      <c r="AG2865" s="2"/>
      <c r="AH2865" s="2"/>
      <c r="AI2865" s="2"/>
      <c r="AJ2865" s="2"/>
      <c r="AK2865" s="2"/>
      <c r="BK2865" s="2"/>
      <c r="BL2865" s="2"/>
      <c r="BN2865" s="2"/>
      <c r="BO2865" s="2"/>
    </row>
    <row r="2866" ht="12.75" customHeight="1">
      <c r="D2866" s="2"/>
      <c r="G2866" s="2"/>
      <c r="I2866" s="2"/>
      <c r="J2866" s="2"/>
      <c r="K2866" s="2"/>
      <c r="L2866" s="2"/>
      <c r="M2866" s="2"/>
      <c r="N2866" s="2"/>
      <c r="O2866" s="2"/>
      <c r="P2866" s="2"/>
      <c r="Q2866" s="2"/>
      <c r="R2866" s="2"/>
      <c r="S2866" s="2"/>
      <c r="T2866" s="2"/>
      <c r="U2866" s="2"/>
      <c r="V2866" s="2"/>
      <c r="W2866" s="2"/>
      <c r="X2866" s="2"/>
      <c r="Y2866" s="2"/>
      <c r="AB2866" s="2"/>
      <c r="AC2866" s="2"/>
      <c r="AD2866" s="2"/>
      <c r="AE2866" s="2"/>
      <c r="AF2866" s="2"/>
      <c r="AG2866" s="2"/>
      <c r="AH2866" s="2"/>
      <c r="AI2866" s="2"/>
      <c r="AJ2866" s="2"/>
      <c r="AK2866" s="2"/>
      <c r="BK2866" s="2"/>
      <c r="BL2866" s="2"/>
      <c r="BN2866" s="2"/>
      <c r="BO2866" s="2"/>
    </row>
    <row r="2867" ht="12.75" customHeight="1">
      <c r="D2867" s="2"/>
      <c r="G2867" s="2"/>
      <c r="I2867" s="2"/>
      <c r="J2867" s="2"/>
      <c r="K2867" s="2"/>
      <c r="L2867" s="2"/>
      <c r="M2867" s="2"/>
      <c r="N2867" s="2"/>
      <c r="O2867" s="2"/>
      <c r="P2867" s="2"/>
      <c r="Q2867" s="2"/>
      <c r="R2867" s="2"/>
      <c r="S2867" s="2"/>
      <c r="T2867" s="2"/>
      <c r="U2867" s="2"/>
      <c r="V2867" s="2"/>
      <c r="W2867" s="2"/>
      <c r="X2867" s="2"/>
      <c r="Y2867" s="2"/>
      <c r="AB2867" s="2"/>
      <c r="AC2867" s="2"/>
      <c r="AD2867" s="2"/>
      <c r="AE2867" s="2"/>
      <c r="AF2867" s="2"/>
      <c r="AG2867" s="2"/>
      <c r="AH2867" s="2"/>
      <c r="AI2867" s="2"/>
      <c r="AJ2867" s="2"/>
      <c r="AK2867" s="2"/>
      <c r="BK2867" s="2"/>
      <c r="BL2867" s="2"/>
      <c r="BN2867" s="2"/>
      <c r="BO2867" s="2"/>
    </row>
    <row r="2868" ht="12.75" customHeight="1">
      <c r="D2868" s="2"/>
      <c r="G2868" s="2"/>
      <c r="I2868" s="2"/>
      <c r="J2868" s="2"/>
      <c r="K2868" s="2"/>
      <c r="L2868" s="2"/>
      <c r="M2868" s="2"/>
      <c r="N2868" s="2"/>
      <c r="O2868" s="2"/>
      <c r="P2868" s="2"/>
      <c r="Q2868" s="2"/>
      <c r="R2868" s="2"/>
      <c r="S2868" s="2"/>
      <c r="T2868" s="2"/>
      <c r="U2868" s="2"/>
      <c r="V2868" s="2"/>
      <c r="W2868" s="2"/>
      <c r="X2868" s="2"/>
      <c r="Y2868" s="2"/>
      <c r="AB2868" s="2"/>
      <c r="AC2868" s="2"/>
      <c r="AD2868" s="2"/>
      <c r="AE2868" s="2"/>
      <c r="AF2868" s="2"/>
      <c r="AG2868" s="2"/>
      <c r="AH2868" s="2"/>
      <c r="AI2868" s="2"/>
      <c r="AJ2868" s="2"/>
      <c r="AK2868" s="2"/>
      <c r="BK2868" s="2"/>
      <c r="BL2868" s="2"/>
      <c r="BN2868" s="2"/>
      <c r="BO2868" s="2"/>
    </row>
    <row r="2869" ht="12.75" customHeight="1">
      <c r="D2869" s="2"/>
      <c r="G2869" s="2"/>
      <c r="I2869" s="2"/>
      <c r="J2869" s="2"/>
      <c r="K2869" s="2"/>
      <c r="L2869" s="2"/>
      <c r="M2869" s="2"/>
      <c r="N2869" s="2"/>
      <c r="O2869" s="2"/>
      <c r="P2869" s="2"/>
      <c r="Q2869" s="2"/>
      <c r="R2869" s="2"/>
      <c r="S2869" s="2"/>
      <c r="T2869" s="2"/>
      <c r="U2869" s="2"/>
      <c r="V2869" s="2"/>
      <c r="W2869" s="2"/>
      <c r="X2869" s="2"/>
      <c r="Y2869" s="2"/>
      <c r="AB2869" s="2"/>
      <c r="AC2869" s="2"/>
      <c r="AD2869" s="2"/>
      <c r="AE2869" s="2"/>
      <c r="AF2869" s="2"/>
      <c r="AG2869" s="2"/>
      <c r="AH2869" s="2"/>
      <c r="AI2869" s="2"/>
      <c r="AJ2869" s="2"/>
      <c r="AK2869" s="2"/>
      <c r="BK2869" s="2"/>
      <c r="BL2869" s="2"/>
      <c r="BN2869" s="2"/>
      <c r="BO2869" s="2"/>
    </row>
    <row r="2870" ht="12.75" customHeight="1">
      <c r="D2870" s="2"/>
      <c r="G2870" s="2"/>
      <c r="I2870" s="2"/>
      <c r="J2870" s="2"/>
      <c r="K2870" s="2"/>
      <c r="L2870" s="2"/>
      <c r="M2870" s="2"/>
      <c r="N2870" s="2"/>
      <c r="O2870" s="2"/>
      <c r="P2870" s="2"/>
      <c r="Q2870" s="2"/>
      <c r="R2870" s="2"/>
      <c r="S2870" s="2"/>
      <c r="T2870" s="2"/>
      <c r="U2870" s="2"/>
      <c r="V2870" s="2"/>
      <c r="W2870" s="2"/>
      <c r="X2870" s="2"/>
      <c r="Y2870" s="2"/>
      <c r="AB2870" s="2"/>
      <c r="AC2870" s="2"/>
      <c r="AD2870" s="2"/>
      <c r="AE2870" s="2"/>
      <c r="AF2870" s="2"/>
      <c r="AG2870" s="2"/>
      <c r="AH2870" s="2"/>
      <c r="AI2870" s="2"/>
      <c r="AJ2870" s="2"/>
      <c r="AK2870" s="2"/>
      <c r="BK2870" s="2"/>
      <c r="BL2870" s="2"/>
      <c r="BN2870" s="2"/>
      <c r="BO2870" s="2"/>
    </row>
    <row r="2871" ht="12.75" customHeight="1">
      <c r="D2871" s="2"/>
      <c r="G2871" s="2"/>
      <c r="I2871" s="2"/>
      <c r="J2871" s="2"/>
      <c r="K2871" s="2"/>
      <c r="L2871" s="2"/>
      <c r="M2871" s="2"/>
      <c r="N2871" s="2"/>
      <c r="O2871" s="2"/>
      <c r="P2871" s="2"/>
      <c r="Q2871" s="2"/>
      <c r="R2871" s="2"/>
      <c r="S2871" s="2"/>
      <c r="T2871" s="2"/>
      <c r="U2871" s="2"/>
      <c r="V2871" s="2"/>
      <c r="W2871" s="2"/>
      <c r="X2871" s="2"/>
      <c r="Y2871" s="2"/>
      <c r="AB2871" s="2"/>
      <c r="AC2871" s="2"/>
      <c r="AD2871" s="2"/>
      <c r="AE2871" s="2"/>
      <c r="AF2871" s="2"/>
      <c r="AG2871" s="2"/>
      <c r="AH2871" s="2"/>
      <c r="AI2871" s="2"/>
      <c r="AJ2871" s="2"/>
      <c r="AK2871" s="2"/>
      <c r="BK2871" s="2"/>
      <c r="BL2871" s="2"/>
      <c r="BN2871" s="2"/>
      <c r="BO2871" s="2"/>
    </row>
    <row r="2872" ht="12.75" customHeight="1">
      <c r="D2872" s="2"/>
      <c r="G2872" s="2"/>
      <c r="I2872" s="2"/>
      <c r="J2872" s="2"/>
      <c r="K2872" s="2"/>
      <c r="L2872" s="2"/>
      <c r="M2872" s="2"/>
      <c r="N2872" s="2"/>
      <c r="O2872" s="2"/>
      <c r="P2872" s="2"/>
      <c r="Q2872" s="2"/>
      <c r="R2872" s="2"/>
      <c r="S2872" s="2"/>
      <c r="T2872" s="2"/>
      <c r="U2872" s="2"/>
      <c r="V2872" s="2"/>
      <c r="W2872" s="2"/>
      <c r="X2872" s="2"/>
      <c r="Y2872" s="2"/>
      <c r="AB2872" s="2"/>
      <c r="AC2872" s="2"/>
      <c r="AD2872" s="2"/>
      <c r="AE2872" s="2"/>
      <c r="AF2872" s="2"/>
      <c r="AG2872" s="2"/>
      <c r="AH2872" s="2"/>
      <c r="AI2872" s="2"/>
      <c r="AJ2872" s="2"/>
      <c r="AK2872" s="2"/>
      <c r="BK2872" s="2"/>
      <c r="BL2872" s="2"/>
      <c r="BN2872" s="2"/>
      <c r="BO2872" s="2"/>
    </row>
    <row r="2873" ht="12.75" customHeight="1">
      <c r="D2873" s="2"/>
      <c r="G2873" s="2"/>
      <c r="I2873" s="2"/>
      <c r="J2873" s="2"/>
      <c r="K2873" s="2"/>
      <c r="L2873" s="2"/>
      <c r="M2873" s="2"/>
      <c r="N2873" s="2"/>
      <c r="O2873" s="2"/>
      <c r="P2873" s="2"/>
      <c r="Q2873" s="2"/>
      <c r="R2873" s="2"/>
      <c r="S2873" s="2"/>
      <c r="T2873" s="2"/>
      <c r="U2873" s="2"/>
      <c r="V2873" s="2"/>
      <c r="W2873" s="2"/>
      <c r="X2873" s="2"/>
      <c r="Y2873" s="2"/>
      <c r="AB2873" s="2"/>
      <c r="AC2873" s="2"/>
      <c r="AD2873" s="2"/>
      <c r="AE2873" s="2"/>
      <c r="AF2873" s="2"/>
      <c r="AG2873" s="2"/>
      <c r="AH2873" s="2"/>
      <c r="AI2873" s="2"/>
      <c r="AJ2873" s="2"/>
      <c r="AK2873" s="2"/>
      <c r="BK2873" s="2"/>
      <c r="BL2873" s="2"/>
      <c r="BN2873" s="2"/>
      <c r="BO2873" s="2"/>
    </row>
    <row r="2874" ht="12.75" customHeight="1">
      <c r="D2874" s="2"/>
      <c r="G2874" s="2"/>
      <c r="I2874" s="2"/>
      <c r="J2874" s="2"/>
      <c r="K2874" s="2"/>
      <c r="L2874" s="2"/>
      <c r="M2874" s="2"/>
      <c r="N2874" s="2"/>
      <c r="O2874" s="2"/>
      <c r="P2874" s="2"/>
      <c r="Q2874" s="2"/>
      <c r="R2874" s="2"/>
      <c r="S2874" s="2"/>
      <c r="T2874" s="2"/>
      <c r="U2874" s="2"/>
      <c r="V2874" s="2"/>
      <c r="W2874" s="2"/>
      <c r="X2874" s="2"/>
      <c r="Y2874" s="2"/>
      <c r="AB2874" s="2"/>
      <c r="AC2874" s="2"/>
      <c r="AD2874" s="2"/>
      <c r="AE2874" s="2"/>
      <c r="AF2874" s="2"/>
      <c r="AG2874" s="2"/>
      <c r="AH2874" s="2"/>
      <c r="AI2874" s="2"/>
      <c r="AJ2874" s="2"/>
      <c r="AK2874" s="2"/>
      <c r="BK2874" s="2"/>
      <c r="BL2874" s="2"/>
      <c r="BN2874" s="2"/>
      <c r="BO2874" s="2"/>
    </row>
    <row r="2875" ht="12.75" customHeight="1">
      <c r="D2875" s="2"/>
      <c r="G2875" s="2"/>
      <c r="I2875" s="2"/>
      <c r="J2875" s="2"/>
      <c r="K2875" s="2"/>
      <c r="L2875" s="2"/>
      <c r="M2875" s="2"/>
      <c r="N2875" s="2"/>
      <c r="O2875" s="2"/>
      <c r="P2875" s="2"/>
      <c r="Q2875" s="2"/>
      <c r="R2875" s="2"/>
      <c r="S2875" s="2"/>
      <c r="T2875" s="2"/>
      <c r="U2875" s="2"/>
      <c r="V2875" s="2"/>
      <c r="W2875" s="2"/>
      <c r="X2875" s="2"/>
      <c r="Y2875" s="2"/>
      <c r="AB2875" s="2"/>
      <c r="AC2875" s="2"/>
      <c r="AD2875" s="2"/>
      <c r="AE2875" s="2"/>
      <c r="AF2875" s="2"/>
      <c r="AG2875" s="2"/>
      <c r="AH2875" s="2"/>
      <c r="AI2875" s="2"/>
      <c r="AJ2875" s="2"/>
      <c r="AK2875" s="2"/>
      <c r="BK2875" s="2"/>
      <c r="BL2875" s="2"/>
      <c r="BN2875" s="2"/>
      <c r="BO2875" s="2"/>
    </row>
    <row r="2876" ht="12.75" customHeight="1">
      <c r="D2876" s="2"/>
      <c r="G2876" s="2"/>
      <c r="I2876" s="2"/>
      <c r="J2876" s="2"/>
      <c r="K2876" s="2"/>
      <c r="L2876" s="2"/>
      <c r="M2876" s="2"/>
      <c r="N2876" s="2"/>
      <c r="O2876" s="2"/>
      <c r="P2876" s="2"/>
      <c r="Q2876" s="2"/>
      <c r="R2876" s="2"/>
      <c r="S2876" s="2"/>
      <c r="T2876" s="2"/>
      <c r="U2876" s="2"/>
      <c r="V2876" s="2"/>
      <c r="W2876" s="2"/>
      <c r="X2876" s="2"/>
      <c r="Y2876" s="2"/>
      <c r="AB2876" s="2"/>
      <c r="AC2876" s="2"/>
      <c r="AD2876" s="2"/>
      <c r="AE2876" s="2"/>
      <c r="AF2876" s="2"/>
      <c r="AG2876" s="2"/>
      <c r="AH2876" s="2"/>
      <c r="AI2876" s="2"/>
      <c r="AJ2876" s="2"/>
      <c r="AK2876" s="2"/>
      <c r="BK2876" s="2"/>
      <c r="BL2876" s="2"/>
      <c r="BN2876" s="2"/>
      <c r="BO2876" s="2"/>
    </row>
    <row r="2877" ht="12.75" customHeight="1">
      <c r="D2877" s="2"/>
      <c r="G2877" s="2"/>
      <c r="I2877" s="2"/>
      <c r="J2877" s="2"/>
      <c r="K2877" s="2"/>
      <c r="L2877" s="2"/>
      <c r="M2877" s="2"/>
      <c r="N2877" s="2"/>
      <c r="O2877" s="2"/>
      <c r="P2877" s="2"/>
      <c r="Q2877" s="2"/>
      <c r="R2877" s="2"/>
      <c r="S2877" s="2"/>
      <c r="T2877" s="2"/>
      <c r="U2877" s="2"/>
      <c r="V2877" s="2"/>
      <c r="W2877" s="2"/>
      <c r="X2877" s="2"/>
      <c r="Y2877" s="2"/>
      <c r="AB2877" s="2"/>
      <c r="AC2877" s="2"/>
      <c r="AD2877" s="2"/>
      <c r="AE2877" s="2"/>
      <c r="AF2877" s="2"/>
      <c r="AG2877" s="2"/>
      <c r="AH2877" s="2"/>
      <c r="AI2877" s="2"/>
      <c r="AJ2877" s="2"/>
      <c r="AK2877" s="2"/>
      <c r="BK2877" s="2"/>
      <c r="BL2877" s="2"/>
      <c r="BN2877" s="2"/>
      <c r="BO2877" s="2"/>
    </row>
    <row r="2878" ht="12.75" customHeight="1">
      <c r="D2878" s="2"/>
      <c r="G2878" s="2"/>
      <c r="I2878" s="2"/>
      <c r="J2878" s="2"/>
      <c r="K2878" s="2"/>
      <c r="L2878" s="2"/>
      <c r="M2878" s="2"/>
      <c r="N2878" s="2"/>
      <c r="O2878" s="2"/>
      <c r="P2878" s="2"/>
      <c r="Q2878" s="2"/>
      <c r="R2878" s="2"/>
      <c r="S2878" s="2"/>
      <c r="T2878" s="2"/>
      <c r="U2878" s="2"/>
      <c r="V2878" s="2"/>
      <c r="W2878" s="2"/>
      <c r="X2878" s="2"/>
      <c r="Y2878" s="2"/>
      <c r="AB2878" s="2"/>
      <c r="AC2878" s="2"/>
      <c r="AD2878" s="2"/>
      <c r="AE2878" s="2"/>
      <c r="AF2878" s="2"/>
      <c r="AG2878" s="2"/>
      <c r="AH2878" s="2"/>
      <c r="AI2878" s="2"/>
      <c r="AJ2878" s="2"/>
      <c r="AK2878" s="2"/>
      <c r="BK2878" s="2"/>
      <c r="BL2878" s="2"/>
      <c r="BN2878" s="2"/>
      <c r="BO2878" s="2"/>
    </row>
    <row r="2879" ht="12.75" customHeight="1">
      <c r="D2879" s="2"/>
      <c r="G2879" s="2"/>
      <c r="I2879" s="2"/>
      <c r="J2879" s="2"/>
      <c r="K2879" s="2"/>
      <c r="L2879" s="2"/>
      <c r="M2879" s="2"/>
      <c r="N2879" s="2"/>
      <c r="O2879" s="2"/>
      <c r="P2879" s="2"/>
      <c r="Q2879" s="2"/>
      <c r="R2879" s="2"/>
      <c r="S2879" s="2"/>
      <c r="T2879" s="2"/>
      <c r="U2879" s="2"/>
      <c r="V2879" s="2"/>
      <c r="W2879" s="2"/>
      <c r="X2879" s="2"/>
      <c r="Y2879" s="2"/>
      <c r="AB2879" s="2"/>
      <c r="AC2879" s="2"/>
      <c r="AD2879" s="2"/>
      <c r="AE2879" s="2"/>
      <c r="AF2879" s="2"/>
      <c r="AG2879" s="2"/>
      <c r="AH2879" s="2"/>
      <c r="AI2879" s="2"/>
      <c r="AJ2879" s="2"/>
      <c r="AK2879" s="2"/>
      <c r="BK2879" s="2"/>
      <c r="BL2879" s="2"/>
      <c r="BN2879" s="2"/>
      <c r="BO2879" s="2"/>
    </row>
    <row r="2880" ht="12.75" customHeight="1">
      <c r="D2880" s="2"/>
      <c r="G2880" s="2"/>
      <c r="I2880" s="2"/>
      <c r="J2880" s="2"/>
      <c r="K2880" s="2"/>
      <c r="L2880" s="2"/>
      <c r="M2880" s="2"/>
      <c r="N2880" s="2"/>
      <c r="O2880" s="2"/>
      <c r="P2880" s="2"/>
      <c r="Q2880" s="2"/>
      <c r="R2880" s="2"/>
      <c r="S2880" s="2"/>
      <c r="T2880" s="2"/>
      <c r="U2880" s="2"/>
      <c r="V2880" s="2"/>
      <c r="W2880" s="2"/>
      <c r="X2880" s="2"/>
      <c r="Y2880" s="2"/>
      <c r="AB2880" s="2"/>
      <c r="AC2880" s="2"/>
      <c r="AD2880" s="2"/>
      <c r="AE2880" s="2"/>
      <c r="AF2880" s="2"/>
      <c r="AG2880" s="2"/>
      <c r="AH2880" s="2"/>
      <c r="AI2880" s="2"/>
      <c r="AJ2880" s="2"/>
      <c r="AK2880" s="2"/>
      <c r="BK2880" s="2"/>
      <c r="BL2880" s="2"/>
      <c r="BN2880" s="2"/>
      <c r="BO2880" s="2"/>
    </row>
    <row r="2881" ht="12.75" customHeight="1">
      <c r="D2881" s="2"/>
      <c r="G2881" s="2"/>
      <c r="I2881" s="2"/>
      <c r="J2881" s="2"/>
      <c r="K2881" s="2"/>
      <c r="L2881" s="2"/>
      <c r="M2881" s="2"/>
      <c r="N2881" s="2"/>
      <c r="O2881" s="2"/>
      <c r="P2881" s="2"/>
      <c r="Q2881" s="2"/>
      <c r="R2881" s="2"/>
      <c r="S2881" s="2"/>
      <c r="T2881" s="2"/>
      <c r="U2881" s="2"/>
      <c r="V2881" s="2"/>
      <c r="W2881" s="2"/>
      <c r="X2881" s="2"/>
      <c r="Y2881" s="2"/>
      <c r="AB2881" s="2"/>
      <c r="AC2881" s="2"/>
      <c r="AD2881" s="2"/>
      <c r="AE2881" s="2"/>
      <c r="AF2881" s="2"/>
      <c r="AG2881" s="2"/>
      <c r="AH2881" s="2"/>
      <c r="AI2881" s="2"/>
      <c r="AJ2881" s="2"/>
      <c r="AK2881" s="2"/>
      <c r="BK2881" s="2"/>
      <c r="BL2881" s="2"/>
      <c r="BN2881" s="2"/>
      <c r="BO2881" s="2"/>
    </row>
    <row r="2882" ht="12.75" customHeight="1">
      <c r="D2882" s="2"/>
      <c r="G2882" s="2"/>
      <c r="I2882" s="2"/>
      <c r="J2882" s="2"/>
      <c r="K2882" s="2"/>
      <c r="L2882" s="2"/>
      <c r="M2882" s="2"/>
      <c r="N2882" s="2"/>
      <c r="O2882" s="2"/>
      <c r="P2882" s="2"/>
      <c r="Q2882" s="2"/>
      <c r="R2882" s="2"/>
      <c r="S2882" s="2"/>
      <c r="T2882" s="2"/>
      <c r="U2882" s="2"/>
      <c r="V2882" s="2"/>
      <c r="W2882" s="2"/>
      <c r="X2882" s="2"/>
      <c r="Y2882" s="2"/>
      <c r="AB2882" s="2"/>
      <c r="AC2882" s="2"/>
      <c r="AD2882" s="2"/>
      <c r="AE2882" s="2"/>
      <c r="AF2882" s="2"/>
      <c r="AG2882" s="2"/>
      <c r="AH2882" s="2"/>
      <c r="AI2882" s="2"/>
      <c r="AJ2882" s="2"/>
      <c r="AK2882" s="2"/>
      <c r="BK2882" s="2"/>
      <c r="BL2882" s="2"/>
      <c r="BN2882" s="2"/>
      <c r="BO2882" s="2"/>
    </row>
    <row r="2883" ht="12.75" customHeight="1">
      <c r="D2883" s="2"/>
      <c r="G2883" s="2"/>
      <c r="I2883" s="2"/>
      <c r="J2883" s="2"/>
      <c r="K2883" s="2"/>
      <c r="L2883" s="2"/>
      <c r="M2883" s="2"/>
      <c r="N2883" s="2"/>
      <c r="O2883" s="2"/>
      <c r="P2883" s="2"/>
      <c r="Q2883" s="2"/>
      <c r="R2883" s="2"/>
      <c r="S2883" s="2"/>
      <c r="T2883" s="2"/>
      <c r="U2883" s="2"/>
      <c r="V2883" s="2"/>
      <c r="W2883" s="2"/>
      <c r="X2883" s="2"/>
      <c r="Y2883" s="2"/>
      <c r="AB2883" s="2"/>
      <c r="AC2883" s="2"/>
      <c r="AD2883" s="2"/>
      <c r="AE2883" s="2"/>
      <c r="AF2883" s="2"/>
      <c r="AG2883" s="2"/>
      <c r="AH2883" s="2"/>
      <c r="AI2883" s="2"/>
      <c r="AJ2883" s="2"/>
      <c r="AK2883" s="2"/>
      <c r="BK2883" s="2"/>
      <c r="BL2883" s="2"/>
      <c r="BN2883" s="2"/>
      <c r="BO2883" s="2"/>
    </row>
    <row r="2884" ht="12.75" customHeight="1">
      <c r="D2884" s="2"/>
      <c r="G2884" s="2"/>
      <c r="I2884" s="2"/>
      <c r="J2884" s="2"/>
      <c r="K2884" s="2"/>
      <c r="L2884" s="2"/>
      <c r="M2884" s="2"/>
      <c r="N2884" s="2"/>
      <c r="O2884" s="2"/>
      <c r="P2884" s="2"/>
      <c r="Q2884" s="2"/>
      <c r="R2884" s="2"/>
      <c r="S2884" s="2"/>
      <c r="T2884" s="2"/>
      <c r="U2884" s="2"/>
      <c r="V2884" s="2"/>
      <c r="W2884" s="2"/>
      <c r="X2884" s="2"/>
      <c r="Y2884" s="2"/>
      <c r="AB2884" s="2"/>
      <c r="AC2884" s="2"/>
      <c r="AD2884" s="2"/>
      <c r="AE2884" s="2"/>
      <c r="AF2884" s="2"/>
      <c r="AG2884" s="2"/>
      <c r="AH2884" s="2"/>
      <c r="AI2884" s="2"/>
      <c r="AJ2884" s="2"/>
      <c r="AK2884" s="2"/>
      <c r="BK2884" s="2"/>
      <c r="BL2884" s="2"/>
      <c r="BN2884" s="2"/>
      <c r="BO2884" s="2"/>
    </row>
    <row r="2885" ht="12.75" customHeight="1">
      <c r="D2885" s="2"/>
      <c r="G2885" s="2"/>
      <c r="I2885" s="2"/>
      <c r="J2885" s="2"/>
      <c r="K2885" s="2"/>
      <c r="L2885" s="2"/>
      <c r="M2885" s="2"/>
      <c r="N2885" s="2"/>
      <c r="O2885" s="2"/>
      <c r="P2885" s="2"/>
      <c r="Q2885" s="2"/>
      <c r="R2885" s="2"/>
      <c r="S2885" s="2"/>
      <c r="T2885" s="2"/>
      <c r="U2885" s="2"/>
      <c r="V2885" s="2"/>
      <c r="W2885" s="2"/>
      <c r="X2885" s="2"/>
      <c r="Y2885" s="2"/>
      <c r="AB2885" s="2"/>
      <c r="AC2885" s="2"/>
      <c r="AD2885" s="2"/>
      <c r="AE2885" s="2"/>
      <c r="AF2885" s="2"/>
      <c r="AG2885" s="2"/>
      <c r="AH2885" s="2"/>
      <c r="AI2885" s="2"/>
      <c r="AJ2885" s="2"/>
      <c r="AK2885" s="2"/>
      <c r="BK2885" s="2"/>
      <c r="BL2885" s="2"/>
      <c r="BN2885" s="2"/>
      <c r="BO2885" s="2"/>
    </row>
    <row r="2886" ht="12.75" customHeight="1">
      <c r="D2886" s="2"/>
      <c r="G2886" s="2"/>
      <c r="I2886" s="2"/>
      <c r="J2886" s="2"/>
      <c r="K2886" s="2"/>
      <c r="L2886" s="2"/>
      <c r="M2886" s="2"/>
      <c r="N2886" s="2"/>
      <c r="O2886" s="2"/>
      <c r="P2886" s="2"/>
      <c r="Q2886" s="2"/>
      <c r="R2886" s="2"/>
      <c r="S2886" s="2"/>
      <c r="T2886" s="2"/>
      <c r="U2886" s="2"/>
      <c r="V2886" s="2"/>
      <c r="W2886" s="2"/>
      <c r="X2886" s="2"/>
      <c r="Y2886" s="2"/>
      <c r="AB2886" s="2"/>
      <c r="AC2886" s="2"/>
      <c r="AD2886" s="2"/>
      <c r="AE2886" s="2"/>
      <c r="AF2886" s="2"/>
      <c r="AG2886" s="2"/>
      <c r="AH2886" s="2"/>
      <c r="AI2886" s="2"/>
      <c r="AJ2886" s="2"/>
      <c r="AK2886" s="2"/>
      <c r="BK2886" s="2"/>
      <c r="BL2886" s="2"/>
      <c r="BN2886" s="2"/>
      <c r="BO2886" s="2"/>
    </row>
    <row r="2887" ht="12.75" customHeight="1">
      <c r="D2887" s="2"/>
      <c r="G2887" s="2"/>
      <c r="I2887" s="2"/>
      <c r="J2887" s="2"/>
      <c r="K2887" s="2"/>
      <c r="L2887" s="2"/>
      <c r="M2887" s="2"/>
      <c r="N2887" s="2"/>
      <c r="O2887" s="2"/>
      <c r="P2887" s="2"/>
      <c r="Q2887" s="2"/>
      <c r="R2887" s="2"/>
      <c r="S2887" s="2"/>
      <c r="T2887" s="2"/>
      <c r="U2887" s="2"/>
      <c r="V2887" s="2"/>
      <c r="W2887" s="2"/>
      <c r="X2887" s="2"/>
      <c r="Y2887" s="2"/>
      <c r="AB2887" s="2"/>
      <c r="AC2887" s="2"/>
      <c r="AD2887" s="2"/>
      <c r="AE2887" s="2"/>
      <c r="AF2887" s="2"/>
      <c r="AG2887" s="2"/>
      <c r="AH2887" s="2"/>
      <c r="AI2887" s="2"/>
      <c r="AJ2887" s="2"/>
      <c r="AK2887" s="2"/>
      <c r="BK2887" s="2"/>
      <c r="BL2887" s="2"/>
      <c r="BN2887" s="2"/>
      <c r="BO2887" s="2"/>
    </row>
    <row r="2888" ht="12.75" customHeight="1">
      <c r="D2888" s="2"/>
      <c r="G2888" s="2"/>
      <c r="I2888" s="2"/>
      <c r="J2888" s="2"/>
      <c r="K2888" s="2"/>
      <c r="L2888" s="2"/>
      <c r="M2888" s="2"/>
      <c r="N2888" s="2"/>
      <c r="O2888" s="2"/>
      <c r="P2888" s="2"/>
      <c r="Q2888" s="2"/>
      <c r="R2888" s="2"/>
      <c r="S2888" s="2"/>
      <c r="T2888" s="2"/>
      <c r="U2888" s="2"/>
      <c r="V2888" s="2"/>
      <c r="W2888" s="2"/>
      <c r="X2888" s="2"/>
      <c r="Y2888" s="2"/>
      <c r="AB2888" s="2"/>
      <c r="AC2888" s="2"/>
      <c r="AD2888" s="2"/>
      <c r="AE2888" s="2"/>
      <c r="AF2888" s="2"/>
      <c r="AG2888" s="2"/>
      <c r="AH2888" s="2"/>
      <c r="AI2888" s="2"/>
      <c r="AJ2888" s="2"/>
      <c r="AK2888" s="2"/>
      <c r="BK2888" s="2"/>
      <c r="BL2888" s="2"/>
      <c r="BN2888" s="2"/>
      <c r="BO2888" s="2"/>
    </row>
    <row r="2889" ht="12.75" customHeight="1">
      <c r="D2889" s="2"/>
      <c r="G2889" s="2"/>
      <c r="I2889" s="2"/>
      <c r="J2889" s="2"/>
      <c r="K2889" s="2"/>
      <c r="L2889" s="2"/>
      <c r="M2889" s="2"/>
      <c r="N2889" s="2"/>
      <c r="O2889" s="2"/>
      <c r="P2889" s="2"/>
      <c r="Q2889" s="2"/>
      <c r="R2889" s="2"/>
      <c r="S2889" s="2"/>
      <c r="T2889" s="2"/>
      <c r="U2889" s="2"/>
      <c r="V2889" s="2"/>
      <c r="W2889" s="2"/>
      <c r="X2889" s="2"/>
      <c r="Y2889" s="2"/>
      <c r="AB2889" s="2"/>
      <c r="AC2889" s="2"/>
      <c r="AD2889" s="2"/>
      <c r="AE2889" s="2"/>
      <c r="AF2889" s="2"/>
      <c r="AG2889" s="2"/>
      <c r="AH2889" s="2"/>
      <c r="AI2889" s="2"/>
      <c r="AJ2889" s="2"/>
      <c r="AK2889" s="2"/>
      <c r="BK2889" s="2"/>
      <c r="BL2889" s="2"/>
      <c r="BN2889" s="2"/>
      <c r="BO2889" s="2"/>
    </row>
    <row r="2890" ht="12.75" customHeight="1">
      <c r="D2890" s="2"/>
      <c r="G2890" s="2"/>
      <c r="I2890" s="2"/>
      <c r="J2890" s="2"/>
      <c r="K2890" s="2"/>
      <c r="L2890" s="2"/>
      <c r="M2890" s="2"/>
      <c r="N2890" s="2"/>
      <c r="O2890" s="2"/>
      <c r="P2890" s="2"/>
      <c r="Q2890" s="2"/>
      <c r="R2890" s="2"/>
      <c r="S2890" s="2"/>
      <c r="T2890" s="2"/>
      <c r="U2890" s="2"/>
      <c r="V2890" s="2"/>
      <c r="W2890" s="2"/>
      <c r="X2890" s="2"/>
      <c r="Y2890" s="2"/>
      <c r="AB2890" s="2"/>
      <c r="AC2890" s="2"/>
      <c r="AD2890" s="2"/>
      <c r="AE2890" s="2"/>
      <c r="AF2890" s="2"/>
      <c r="AG2890" s="2"/>
      <c r="AH2890" s="2"/>
      <c r="AI2890" s="2"/>
      <c r="AJ2890" s="2"/>
      <c r="AK2890" s="2"/>
      <c r="BK2890" s="2"/>
      <c r="BL2890" s="2"/>
      <c r="BN2890" s="2"/>
      <c r="BO2890" s="2"/>
    </row>
    <row r="2891" ht="12.75" customHeight="1">
      <c r="D2891" s="2"/>
      <c r="G2891" s="2"/>
      <c r="I2891" s="2"/>
      <c r="J2891" s="2"/>
      <c r="K2891" s="2"/>
      <c r="L2891" s="2"/>
      <c r="M2891" s="2"/>
      <c r="N2891" s="2"/>
      <c r="O2891" s="2"/>
      <c r="P2891" s="2"/>
      <c r="Q2891" s="2"/>
      <c r="R2891" s="2"/>
      <c r="S2891" s="2"/>
      <c r="T2891" s="2"/>
      <c r="U2891" s="2"/>
      <c r="V2891" s="2"/>
      <c r="W2891" s="2"/>
      <c r="X2891" s="2"/>
      <c r="Y2891" s="2"/>
      <c r="AB2891" s="2"/>
      <c r="AC2891" s="2"/>
      <c r="AD2891" s="2"/>
      <c r="AE2891" s="2"/>
      <c r="AF2891" s="2"/>
      <c r="AG2891" s="2"/>
      <c r="AH2891" s="2"/>
      <c r="AI2891" s="2"/>
      <c r="AJ2891" s="2"/>
      <c r="AK2891" s="2"/>
      <c r="BK2891" s="2"/>
      <c r="BL2891" s="2"/>
      <c r="BN2891" s="2"/>
      <c r="BO2891" s="2"/>
    </row>
    <row r="2892" ht="12.75" customHeight="1">
      <c r="D2892" s="2"/>
      <c r="G2892" s="2"/>
      <c r="I2892" s="2"/>
      <c r="J2892" s="2"/>
      <c r="K2892" s="2"/>
      <c r="L2892" s="2"/>
      <c r="M2892" s="2"/>
      <c r="N2892" s="2"/>
      <c r="O2892" s="2"/>
      <c r="P2892" s="2"/>
      <c r="Q2892" s="2"/>
      <c r="R2892" s="2"/>
      <c r="S2892" s="2"/>
      <c r="T2892" s="2"/>
      <c r="U2892" s="2"/>
      <c r="V2892" s="2"/>
      <c r="W2892" s="2"/>
      <c r="X2892" s="2"/>
      <c r="Y2892" s="2"/>
      <c r="AB2892" s="2"/>
      <c r="AC2892" s="2"/>
      <c r="AD2892" s="2"/>
      <c r="AE2892" s="2"/>
      <c r="AF2892" s="2"/>
      <c r="AG2892" s="2"/>
      <c r="AH2892" s="2"/>
      <c r="AI2892" s="2"/>
      <c r="AJ2892" s="2"/>
      <c r="AK2892" s="2"/>
      <c r="BK2892" s="2"/>
      <c r="BL2892" s="2"/>
      <c r="BN2892" s="2"/>
      <c r="BO2892" s="2"/>
    </row>
    <row r="2893" ht="12.75" customHeight="1">
      <c r="D2893" s="2"/>
      <c r="G2893" s="2"/>
      <c r="I2893" s="2"/>
      <c r="J2893" s="2"/>
      <c r="K2893" s="2"/>
      <c r="L2893" s="2"/>
      <c r="M2893" s="2"/>
      <c r="N2893" s="2"/>
      <c r="O2893" s="2"/>
      <c r="P2893" s="2"/>
      <c r="Q2893" s="2"/>
      <c r="R2893" s="2"/>
      <c r="S2893" s="2"/>
      <c r="T2893" s="2"/>
      <c r="U2893" s="2"/>
      <c r="V2893" s="2"/>
      <c r="W2893" s="2"/>
      <c r="X2893" s="2"/>
      <c r="Y2893" s="2"/>
      <c r="AB2893" s="2"/>
      <c r="AC2893" s="2"/>
      <c r="AD2893" s="2"/>
      <c r="AE2893" s="2"/>
      <c r="AF2893" s="2"/>
      <c r="AG2893" s="2"/>
      <c r="AH2893" s="2"/>
      <c r="AI2893" s="2"/>
      <c r="AJ2893" s="2"/>
      <c r="AK2893" s="2"/>
      <c r="BK2893" s="2"/>
      <c r="BL2893" s="2"/>
      <c r="BN2893" s="2"/>
      <c r="BO2893" s="2"/>
    </row>
    <row r="2894" ht="12.75" customHeight="1">
      <c r="D2894" s="2"/>
      <c r="G2894" s="2"/>
      <c r="I2894" s="2"/>
      <c r="J2894" s="2"/>
      <c r="K2894" s="2"/>
      <c r="L2894" s="2"/>
      <c r="M2894" s="2"/>
      <c r="N2894" s="2"/>
      <c r="O2894" s="2"/>
      <c r="P2894" s="2"/>
      <c r="Q2894" s="2"/>
      <c r="R2894" s="2"/>
      <c r="S2894" s="2"/>
      <c r="T2894" s="2"/>
      <c r="U2894" s="2"/>
      <c r="V2894" s="2"/>
      <c r="W2894" s="2"/>
      <c r="X2894" s="2"/>
      <c r="Y2894" s="2"/>
      <c r="AB2894" s="2"/>
      <c r="AC2894" s="2"/>
      <c r="AD2894" s="2"/>
      <c r="AE2894" s="2"/>
      <c r="AF2894" s="2"/>
      <c r="AG2894" s="2"/>
      <c r="AH2894" s="2"/>
      <c r="AI2894" s="2"/>
      <c r="AJ2894" s="2"/>
      <c r="AK2894" s="2"/>
      <c r="BK2894" s="2"/>
      <c r="BL2894" s="2"/>
      <c r="BN2894" s="2"/>
      <c r="BO2894" s="2"/>
    </row>
    <row r="2895" ht="12.75" customHeight="1">
      <c r="D2895" s="2"/>
      <c r="G2895" s="2"/>
      <c r="I2895" s="2"/>
      <c r="J2895" s="2"/>
      <c r="K2895" s="2"/>
      <c r="L2895" s="2"/>
      <c r="M2895" s="2"/>
      <c r="N2895" s="2"/>
      <c r="O2895" s="2"/>
      <c r="P2895" s="2"/>
      <c r="Q2895" s="2"/>
      <c r="R2895" s="2"/>
      <c r="S2895" s="2"/>
      <c r="T2895" s="2"/>
      <c r="U2895" s="2"/>
      <c r="V2895" s="2"/>
      <c r="W2895" s="2"/>
      <c r="X2895" s="2"/>
      <c r="Y2895" s="2"/>
      <c r="AB2895" s="2"/>
      <c r="AC2895" s="2"/>
      <c r="AD2895" s="2"/>
      <c r="AE2895" s="2"/>
      <c r="AF2895" s="2"/>
      <c r="AG2895" s="2"/>
      <c r="AH2895" s="2"/>
      <c r="AI2895" s="2"/>
      <c r="AJ2895" s="2"/>
      <c r="AK2895" s="2"/>
      <c r="BK2895" s="2"/>
      <c r="BL2895" s="2"/>
      <c r="BN2895" s="2"/>
      <c r="BO2895" s="2"/>
    </row>
    <row r="2896" ht="12.75" customHeight="1">
      <c r="D2896" s="2"/>
      <c r="G2896" s="2"/>
      <c r="I2896" s="2"/>
      <c r="J2896" s="2"/>
      <c r="K2896" s="2"/>
      <c r="L2896" s="2"/>
      <c r="M2896" s="2"/>
      <c r="N2896" s="2"/>
      <c r="O2896" s="2"/>
      <c r="P2896" s="2"/>
      <c r="Q2896" s="2"/>
      <c r="R2896" s="2"/>
      <c r="S2896" s="2"/>
      <c r="T2896" s="2"/>
      <c r="U2896" s="2"/>
      <c r="V2896" s="2"/>
      <c r="W2896" s="2"/>
      <c r="X2896" s="2"/>
      <c r="Y2896" s="2"/>
      <c r="AB2896" s="2"/>
      <c r="AC2896" s="2"/>
      <c r="AD2896" s="2"/>
      <c r="AE2896" s="2"/>
      <c r="AF2896" s="2"/>
      <c r="AG2896" s="2"/>
      <c r="AH2896" s="2"/>
      <c r="AI2896" s="2"/>
      <c r="AJ2896" s="2"/>
      <c r="AK2896" s="2"/>
      <c r="BK2896" s="2"/>
      <c r="BL2896" s="2"/>
      <c r="BN2896" s="2"/>
      <c r="BO2896" s="2"/>
    </row>
    <row r="2897" ht="12.75" customHeight="1">
      <c r="D2897" s="2"/>
      <c r="G2897" s="2"/>
      <c r="I2897" s="2"/>
      <c r="J2897" s="2"/>
      <c r="K2897" s="2"/>
      <c r="L2897" s="2"/>
      <c r="M2897" s="2"/>
      <c r="N2897" s="2"/>
      <c r="O2897" s="2"/>
      <c r="P2897" s="2"/>
      <c r="Q2897" s="2"/>
      <c r="R2897" s="2"/>
      <c r="S2897" s="2"/>
      <c r="T2897" s="2"/>
      <c r="U2897" s="2"/>
      <c r="V2897" s="2"/>
      <c r="W2897" s="2"/>
      <c r="X2897" s="2"/>
      <c r="Y2897" s="2"/>
      <c r="AB2897" s="2"/>
      <c r="AC2897" s="2"/>
      <c r="AD2897" s="2"/>
      <c r="AE2897" s="2"/>
      <c r="AF2897" s="2"/>
      <c r="AG2897" s="2"/>
      <c r="AH2897" s="2"/>
      <c r="AI2897" s="2"/>
      <c r="AJ2897" s="2"/>
      <c r="AK2897" s="2"/>
      <c r="BK2897" s="2"/>
      <c r="BL2897" s="2"/>
      <c r="BN2897" s="2"/>
      <c r="BO2897" s="2"/>
    </row>
    <row r="2898" ht="12.75" customHeight="1">
      <c r="D2898" s="2"/>
      <c r="G2898" s="2"/>
      <c r="I2898" s="2"/>
      <c r="J2898" s="2"/>
      <c r="K2898" s="2"/>
      <c r="L2898" s="2"/>
      <c r="M2898" s="2"/>
      <c r="N2898" s="2"/>
      <c r="O2898" s="2"/>
      <c r="P2898" s="2"/>
      <c r="Q2898" s="2"/>
      <c r="R2898" s="2"/>
      <c r="S2898" s="2"/>
      <c r="T2898" s="2"/>
      <c r="U2898" s="2"/>
      <c r="V2898" s="2"/>
      <c r="W2898" s="2"/>
      <c r="X2898" s="2"/>
      <c r="Y2898" s="2"/>
      <c r="AB2898" s="2"/>
      <c r="AC2898" s="2"/>
      <c r="AD2898" s="2"/>
      <c r="AE2898" s="2"/>
      <c r="AF2898" s="2"/>
      <c r="AG2898" s="2"/>
      <c r="AH2898" s="2"/>
      <c r="AI2898" s="2"/>
      <c r="AJ2898" s="2"/>
      <c r="AK2898" s="2"/>
      <c r="BK2898" s="2"/>
      <c r="BL2898" s="2"/>
      <c r="BN2898" s="2"/>
      <c r="BO2898" s="2"/>
    </row>
    <row r="2899" ht="12.75" customHeight="1">
      <c r="D2899" s="2"/>
      <c r="G2899" s="2"/>
      <c r="I2899" s="2"/>
      <c r="J2899" s="2"/>
      <c r="K2899" s="2"/>
      <c r="L2899" s="2"/>
      <c r="M2899" s="2"/>
      <c r="N2899" s="2"/>
      <c r="O2899" s="2"/>
      <c r="P2899" s="2"/>
      <c r="Q2899" s="2"/>
      <c r="R2899" s="2"/>
      <c r="S2899" s="2"/>
      <c r="T2899" s="2"/>
      <c r="U2899" s="2"/>
      <c r="V2899" s="2"/>
      <c r="W2899" s="2"/>
      <c r="X2899" s="2"/>
      <c r="Y2899" s="2"/>
      <c r="AB2899" s="2"/>
      <c r="AC2899" s="2"/>
      <c r="AD2899" s="2"/>
      <c r="AE2899" s="2"/>
      <c r="AF2899" s="2"/>
      <c r="AG2899" s="2"/>
      <c r="AH2899" s="2"/>
      <c r="AI2899" s="2"/>
      <c r="AJ2899" s="2"/>
      <c r="AK2899" s="2"/>
      <c r="BK2899" s="2"/>
      <c r="BL2899" s="2"/>
      <c r="BN2899" s="2"/>
      <c r="BO2899" s="2"/>
    </row>
    <row r="2900" ht="12.75" customHeight="1">
      <c r="D2900" s="2"/>
      <c r="G2900" s="2"/>
      <c r="I2900" s="2"/>
      <c r="J2900" s="2"/>
      <c r="K2900" s="2"/>
      <c r="L2900" s="2"/>
      <c r="M2900" s="2"/>
      <c r="N2900" s="2"/>
      <c r="O2900" s="2"/>
      <c r="P2900" s="2"/>
      <c r="Q2900" s="2"/>
      <c r="R2900" s="2"/>
      <c r="S2900" s="2"/>
      <c r="T2900" s="2"/>
      <c r="U2900" s="2"/>
      <c r="V2900" s="2"/>
      <c r="W2900" s="2"/>
      <c r="X2900" s="2"/>
      <c r="Y2900" s="2"/>
      <c r="AB2900" s="2"/>
      <c r="AC2900" s="2"/>
      <c r="AD2900" s="2"/>
      <c r="AE2900" s="2"/>
      <c r="AF2900" s="2"/>
      <c r="AG2900" s="2"/>
      <c r="AH2900" s="2"/>
      <c r="AI2900" s="2"/>
      <c r="AJ2900" s="2"/>
      <c r="AK2900" s="2"/>
      <c r="BK2900" s="2"/>
      <c r="BL2900" s="2"/>
      <c r="BN2900" s="2"/>
      <c r="BO2900" s="2"/>
    </row>
    <row r="2901" ht="12.75" customHeight="1">
      <c r="D2901" s="2"/>
      <c r="G2901" s="2"/>
      <c r="I2901" s="2"/>
      <c r="J2901" s="2"/>
      <c r="K2901" s="2"/>
      <c r="L2901" s="2"/>
      <c r="M2901" s="2"/>
      <c r="N2901" s="2"/>
      <c r="O2901" s="2"/>
      <c r="P2901" s="2"/>
      <c r="Q2901" s="2"/>
      <c r="R2901" s="2"/>
      <c r="S2901" s="2"/>
      <c r="T2901" s="2"/>
      <c r="U2901" s="2"/>
      <c r="V2901" s="2"/>
      <c r="W2901" s="2"/>
      <c r="X2901" s="2"/>
      <c r="Y2901" s="2"/>
      <c r="AB2901" s="2"/>
      <c r="AC2901" s="2"/>
      <c r="AD2901" s="2"/>
      <c r="AE2901" s="2"/>
      <c r="AF2901" s="2"/>
      <c r="AG2901" s="2"/>
      <c r="AH2901" s="2"/>
      <c r="AI2901" s="2"/>
      <c r="AJ2901" s="2"/>
      <c r="AK2901" s="2"/>
      <c r="BK2901" s="2"/>
      <c r="BL2901" s="2"/>
      <c r="BN2901" s="2"/>
      <c r="BO2901" s="2"/>
    </row>
    <row r="2902" ht="12.75" customHeight="1">
      <c r="D2902" s="2"/>
      <c r="G2902" s="2"/>
      <c r="I2902" s="2"/>
      <c r="J2902" s="2"/>
      <c r="K2902" s="2"/>
      <c r="L2902" s="2"/>
      <c r="M2902" s="2"/>
      <c r="N2902" s="2"/>
      <c r="O2902" s="2"/>
      <c r="P2902" s="2"/>
      <c r="Q2902" s="2"/>
      <c r="R2902" s="2"/>
      <c r="S2902" s="2"/>
      <c r="T2902" s="2"/>
      <c r="U2902" s="2"/>
      <c r="V2902" s="2"/>
      <c r="W2902" s="2"/>
      <c r="X2902" s="2"/>
      <c r="Y2902" s="2"/>
      <c r="AB2902" s="2"/>
      <c r="AC2902" s="2"/>
      <c r="AD2902" s="2"/>
      <c r="AE2902" s="2"/>
      <c r="AF2902" s="2"/>
      <c r="AG2902" s="2"/>
      <c r="AH2902" s="2"/>
      <c r="AI2902" s="2"/>
      <c r="AJ2902" s="2"/>
      <c r="AK2902" s="2"/>
      <c r="BK2902" s="2"/>
      <c r="BL2902" s="2"/>
      <c r="BN2902" s="2"/>
      <c r="BO2902" s="2"/>
    </row>
    <row r="2903" ht="12.75" customHeight="1">
      <c r="D2903" s="2"/>
      <c r="G2903" s="2"/>
      <c r="I2903" s="2"/>
      <c r="J2903" s="2"/>
      <c r="K2903" s="2"/>
      <c r="L2903" s="2"/>
      <c r="M2903" s="2"/>
      <c r="N2903" s="2"/>
      <c r="O2903" s="2"/>
      <c r="P2903" s="2"/>
      <c r="Q2903" s="2"/>
      <c r="R2903" s="2"/>
      <c r="S2903" s="2"/>
      <c r="T2903" s="2"/>
      <c r="U2903" s="2"/>
      <c r="V2903" s="2"/>
      <c r="W2903" s="2"/>
      <c r="X2903" s="2"/>
      <c r="Y2903" s="2"/>
      <c r="AB2903" s="2"/>
      <c r="AC2903" s="2"/>
      <c r="AD2903" s="2"/>
      <c r="AE2903" s="2"/>
      <c r="AF2903" s="2"/>
      <c r="AG2903" s="2"/>
      <c r="AH2903" s="2"/>
      <c r="AI2903" s="2"/>
      <c r="AJ2903" s="2"/>
      <c r="AK2903" s="2"/>
      <c r="BK2903" s="2"/>
      <c r="BL2903" s="2"/>
      <c r="BN2903" s="2"/>
      <c r="BO2903" s="2"/>
    </row>
    <row r="2904" ht="12.75" customHeight="1">
      <c r="D2904" s="2"/>
      <c r="G2904" s="2"/>
      <c r="I2904" s="2"/>
      <c r="J2904" s="2"/>
      <c r="K2904" s="2"/>
      <c r="L2904" s="2"/>
      <c r="M2904" s="2"/>
      <c r="N2904" s="2"/>
      <c r="O2904" s="2"/>
      <c r="P2904" s="2"/>
      <c r="Q2904" s="2"/>
      <c r="R2904" s="2"/>
      <c r="S2904" s="2"/>
      <c r="T2904" s="2"/>
      <c r="U2904" s="2"/>
      <c r="V2904" s="2"/>
      <c r="W2904" s="2"/>
      <c r="X2904" s="2"/>
      <c r="Y2904" s="2"/>
      <c r="AB2904" s="2"/>
      <c r="AC2904" s="2"/>
      <c r="AD2904" s="2"/>
      <c r="AE2904" s="2"/>
      <c r="AF2904" s="2"/>
      <c r="AG2904" s="2"/>
      <c r="AH2904" s="2"/>
      <c r="AI2904" s="2"/>
      <c r="AJ2904" s="2"/>
      <c r="AK2904" s="2"/>
      <c r="BK2904" s="2"/>
      <c r="BL2904" s="2"/>
      <c r="BN2904" s="2"/>
      <c r="BO2904" s="2"/>
    </row>
    <row r="2905" ht="12.75" customHeight="1">
      <c r="D2905" s="2"/>
      <c r="G2905" s="2"/>
      <c r="I2905" s="2"/>
      <c r="J2905" s="2"/>
      <c r="K2905" s="2"/>
      <c r="L2905" s="2"/>
      <c r="M2905" s="2"/>
      <c r="N2905" s="2"/>
      <c r="O2905" s="2"/>
      <c r="P2905" s="2"/>
      <c r="Q2905" s="2"/>
      <c r="R2905" s="2"/>
      <c r="S2905" s="2"/>
      <c r="T2905" s="2"/>
      <c r="U2905" s="2"/>
      <c r="V2905" s="2"/>
      <c r="W2905" s="2"/>
      <c r="X2905" s="2"/>
      <c r="Y2905" s="2"/>
      <c r="AB2905" s="2"/>
      <c r="AC2905" s="2"/>
      <c r="AD2905" s="2"/>
      <c r="AE2905" s="2"/>
      <c r="AF2905" s="2"/>
      <c r="AG2905" s="2"/>
      <c r="AH2905" s="2"/>
      <c r="AI2905" s="2"/>
      <c r="AJ2905" s="2"/>
      <c r="AK2905" s="2"/>
      <c r="BK2905" s="2"/>
      <c r="BL2905" s="2"/>
      <c r="BN2905" s="2"/>
      <c r="BO2905" s="2"/>
    </row>
    <row r="2906" ht="12.75" customHeight="1">
      <c r="D2906" s="2"/>
      <c r="G2906" s="2"/>
      <c r="I2906" s="2"/>
      <c r="J2906" s="2"/>
      <c r="K2906" s="2"/>
      <c r="L2906" s="2"/>
      <c r="M2906" s="2"/>
      <c r="N2906" s="2"/>
      <c r="O2906" s="2"/>
      <c r="P2906" s="2"/>
      <c r="Q2906" s="2"/>
      <c r="R2906" s="2"/>
      <c r="S2906" s="2"/>
      <c r="T2906" s="2"/>
      <c r="U2906" s="2"/>
      <c r="V2906" s="2"/>
      <c r="W2906" s="2"/>
      <c r="X2906" s="2"/>
      <c r="Y2906" s="2"/>
      <c r="AB2906" s="2"/>
      <c r="AC2906" s="2"/>
      <c r="AD2906" s="2"/>
      <c r="AE2906" s="2"/>
      <c r="AF2906" s="2"/>
      <c r="AG2906" s="2"/>
      <c r="AH2906" s="2"/>
      <c r="AI2906" s="2"/>
      <c r="AJ2906" s="2"/>
      <c r="AK2906" s="2"/>
      <c r="BK2906" s="2"/>
      <c r="BL2906" s="2"/>
      <c r="BN2906" s="2"/>
      <c r="BO2906" s="2"/>
    </row>
    <row r="2907" ht="12.75" customHeight="1">
      <c r="D2907" s="2"/>
      <c r="G2907" s="2"/>
      <c r="I2907" s="2"/>
      <c r="J2907" s="2"/>
      <c r="K2907" s="2"/>
      <c r="L2907" s="2"/>
      <c r="M2907" s="2"/>
      <c r="N2907" s="2"/>
      <c r="O2907" s="2"/>
      <c r="P2907" s="2"/>
      <c r="Q2907" s="2"/>
      <c r="R2907" s="2"/>
      <c r="S2907" s="2"/>
      <c r="T2907" s="2"/>
      <c r="U2907" s="2"/>
      <c r="V2907" s="2"/>
      <c r="W2907" s="2"/>
      <c r="X2907" s="2"/>
      <c r="Y2907" s="2"/>
      <c r="AB2907" s="2"/>
      <c r="AC2907" s="2"/>
      <c r="AD2907" s="2"/>
      <c r="AE2907" s="2"/>
      <c r="AF2907" s="2"/>
      <c r="AG2907" s="2"/>
      <c r="AH2907" s="2"/>
      <c r="AI2907" s="2"/>
      <c r="AJ2907" s="2"/>
      <c r="AK2907" s="2"/>
      <c r="BK2907" s="2"/>
      <c r="BL2907" s="2"/>
      <c r="BN2907" s="2"/>
      <c r="BO2907" s="2"/>
    </row>
    <row r="2908" ht="12.75" customHeight="1">
      <c r="D2908" s="2"/>
      <c r="G2908" s="2"/>
      <c r="I2908" s="2"/>
      <c r="J2908" s="2"/>
      <c r="K2908" s="2"/>
      <c r="L2908" s="2"/>
      <c r="M2908" s="2"/>
      <c r="N2908" s="2"/>
      <c r="O2908" s="2"/>
      <c r="P2908" s="2"/>
      <c r="Q2908" s="2"/>
      <c r="R2908" s="2"/>
      <c r="S2908" s="2"/>
      <c r="T2908" s="2"/>
      <c r="U2908" s="2"/>
      <c r="V2908" s="2"/>
      <c r="W2908" s="2"/>
      <c r="X2908" s="2"/>
      <c r="Y2908" s="2"/>
      <c r="AB2908" s="2"/>
      <c r="AC2908" s="2"/>
      <c r="AD2908" s="2"/>
      <c r="AE2908" s="2"/>
      <c r="AF2908" s="2"/>
      <c r="AG2908" s="2"/>
      <c r="AH2908" s="2"/>
      <c r="AI2908" s="2"/>
      <c r="AJ2908" s="2"/>
      <c r="AK2908" s="2"/>
      <c r="BK2908" s="2"/>
      <c r="BL2908" s="2"/>
      <c r="BN2908" s="2"/>
      <c r="BO2908" s="2"/>
    </row>
    <row r="2909" ht="12.75" customHeight="1">
      <c r="D2909" s="2"/>
      <c r="G2909" s="2"/>
      <c r="I2909" s="2"/>
      <c r="J2909" s="2"/>
      <c r="K2909" s="2"/>
      <c r="L2909" s="2"/>
      <c r="M2909" s="2"/>
      <c r="N2909" s="2"/>
      <c r="O2909" s="2"/>
      <c r="P2909" s="2"/>
      <c r="Q2909" s="2"/>
      <c r="R2909" s="2"/>
      <c r="S2909" s="2"/>
      <c r="T2909" s="2"/>
      <c r="U2909" s="2"/>
      <c r="V2909" s="2"/>
      <c r="W2909" s="2"/>
      <c r="X2909" s="2"/>
      <c r="Y2909" s="2"/>
      <c r="AB2909" s="2"/>
      <c r="AC2909" s="2"/>
      <c r="AD2909" s="2"/>
      <c r="AE2909" s="2"/>
      <c r="AF2909" s="2"/>
      <c r="AG2909" s="2"/>
      <c r="AH2909" s="2"/>
      <c r="AI2909" s="2"/>
      <c r="AJ2909" s="2"/>
      <c r="AK2909" s="2"/>
      <c r="BK2909" s="2"/>
      <c r="BL2909" s="2"/>
      <c r="BN2909" s="2"/>
      <c r="BO2909" s="2"/>
    </row>
    <row r="2910" ht="12.75" customHeight="1">
      <c r="D2910" s="2"/>
      <c r="G2910" s="2"/>
      <c r="I2910" s="2"/>
      <c r="J2910" s="2"/>
      <c r="K2910" s="2"/>
      <c r="L2910" s="2"/>
      <c r="M2910" s="2"/>
      <c r="N2910" s="2"/>
      <c r="O2910" s="2"/>
      <c r="P2910" s="2"/>
      <c r="Q2910" s="2"/>
      <c r="R2910" s="2"/>
      <c r="S2910" s="2"/>
      <c r="T2910" s="2"/>
      <c r="U2910" s="2"/>
      <c r="V2910" s="2"/>
      <c r="W2910" s="2"/>
      <c r="X2910" s="2"/>
      <c r="Y2910" s="2"/>
      <c r="AB2910" s="2"/>
      <c r="AC2910" s="2"/>
      <c r="AD2910" s="2"/>
      <c r="AE2910" s="2"/>
      <c r="AF2910" s="2"/>
      <c r="AG2910" s="2"/>
      <c r="AH2910" s="2"/>
      <c r="AI2910" s="2"/>
      <c r="AJ2910" s="2"/>
      <c r="AK2910" s="2"/>
      <c r="BK2910" s="2"/>
      <c r="BL2910" s="2"/>
      <c r="BN2910" s="2"/>
      <c r="BO2910" s="2"/>
    </row>
    <row r="2911" ht="12.75" customHeight="1">
      <c r="D2911" s="2"/>
      <c r="G2911" s="2"/>
      <c r="I2911" s="2"/>
      <c r="J2911" s="2"/>
      <c r="K2911" s="2"/>
      <c r="L2911" s="2"/>
      <c r="M2911" s="2"/>
      <c r="N2911" s="2"/>
      <c r="O2911" s="2"/>
      <c r="P2911" s="2"/>
      <c r="Q2911" s="2"/>
      <c r="R2911" s="2"/>
      <c r="S2911" s="2"/>
      <c r="T2911" s="2"/>
      <c r="U2911" s="2"/>
      <c r="V2911" s="2"/>
      <c r="W2911" s="2"/>
      <c r="X2911" s="2"/>
      <c r="Y2911" s="2"/>
      <c r="AB2911" s="2"/>
      <c r="AC2911" s="2"/>
      <c r="AD2911" s="2"/>
      <c r="AE2911" s="2"/>
      <c r="AF2911" s="2"/>
      <c r="AG2911" s="2"/>
      <c r="AH2911" s="2"/>
      <c r="AI2911" s="2"/>
      <c r="AJ2911" s="2"/>
      <c r="AK2911" s="2"/>
      <c r="BK2911" s="2"/>
      <c r="BL2911" s="2"/>
      <c r="BN2911" s="2"/>
      <c r="BO2911" s="2"/>
    </row>
    <row r="2912" ht="12.75" customHeight="1">
      <c r="D2912" s="2"/>
      <c r="G2912" s="2"/>
      <c r="I2912" s="2"/>
      <c r="J2912" s="2"/>
      <c r="K2912" s="2"/>
      <c r="L2912" s="2"/>
      <c r="M2912" s="2"/>
      <c r="N2912" s="2"/>
      <c r="O2912" s="2"/>
      <c r="P2912" s="2"/>
      <c r="Q2912" s="2"/>
      <c r="R2912" s="2"/>
      <c r="S2912" s="2"/>
      <c r="T2912" s="2"/>
      <c r="U2912" s="2"/>
      <c r="V2912" s="2"/>
      <c r="W2912" s="2"/>
      <c r="X2912" s="2"/>
      <c r="Y2912" s="2"/>
      <c r="AB2912" s="2"/>
      <c r="AC2912" s="2"/>
      <c r="AD2912" s="2"/>
      <c r="AE2912" s="2"/>
      <c r="AF2912" s="2"/>
      <c r="AG2912" s="2"/>
      <c r="AH2912" s="2"/>
      <c r="AI2912" s="2"/>
      <c r="AJ2912" s="2"/>
      <c r="AK2912" s="2"/>
      <c r="BK2912" s="2"/>
      <c r="BL2912" s="2"/>
      <c r="BN2912" s="2"/>
      <c r="BO2912" s="2"/>
    </row>
    <row r="2913" ht="12.75" customHeight="1">
      <c r="D2913" s="2"/>
      <c r="G2913" s="2"/>
      <c r="I2913" s="2"/>
      <c r="J2913" s="2"/>
      <c r="K2913" s="2"/>
      <c r="L2913" s="2"/>
      <c r="M2913" s="2"/>
      <c r="N2913" s="2"/>
      <c r="O2913" s="2"/>
      <c r="P2913" s="2"/>
      <c r="Q2913" s="2"/>
      <c r="R2913" s="2"/>
      <c r="S2913" s="2"/>
      <c r="T2913" s="2"/>
      <c r="U2913" s="2"/>
      <c r="V2913" s="2"/>
      <c r="W2913" s="2"/>
      <c r="X2913" s="2"/>
      <c r="Y2913" s="2"/>
      <c r="AB2913" s="2"/>
      <c r="AC2913" s="2"/>
      <c r="AD2913" s="2"/>
      <c r="AE2913" s="2"/>
      <c r="AF2913" s="2"/>
      <c r="AG2913" s="2"/>
      <c r="AH2913" s="2"/>
      <c r="AI2913" s="2"/>
      <c r="AJ2913" s="2"/>
      <c r="AK2913" s="2"/>
      <c r="BK2913" s="2"/>
      <c r="BL2913" s="2"/>
      <c r="BN2913" s="2"/>
      <c r="BO2913" s="2"/>
    </row>
    <row r="2914" ht="12.75" customHeight="1">
      <c r="D2914" s="2"/>
      <c r="G2914" s="2"/>
      <c r="I2914" s="2"/>
      <c r="J2914" s="2"/>
      <c r="K2914" s="2"/>
      <c r="L2914" s="2"/>
      <c r="M2914" s="2"/>
      <c r="N2914" s="2"/>
      <c r="O2914" s="2"/>
      <c r="P2914" s="2"/>
      <c r="Q2914" s="2"/>
      <c r="R2914" s="2"/>
      <c r="S2914" s="2"/>
      <c r="T2914" s="2"/>
      <c r="U2914" s="2"/>
      <c r="V2914" s="2"/>
      <c r="W2914" s="2"/>
      <c r="X2914" s="2"/>
      <c r="Y2914" s="2"/>
      <c r="AB2914" s="2"/>
      <c r="AC2914" s="2"/>
      <c r="AD2914" s="2"/>
      <c r="AE2914" s="2"/>
      <c r="AF2914" s="2"/>
      <c r="AG2914" s="2"/>
      <c r="AH2914" s="2"/>
      <c r="AI2914" s="2"/>
      <c r="AJ2914" s="2"/>
      <c r="AK2914" s="2"/>
      <c r="BK2914" s="2"/>
      <c r="BL2914" s="2"/>
      <c r="BN2914" s="2"/>
      <c r="BO2914" s="2"/>
    </row>
    <row r="2915" ht="12.75" customHeight="1">
      <c r="D2915" s="2"/>
      <c r="G2915" s="2"/>
      <c r="I2915" s="2"/>
      <c r="J2915" s="2"/>
      <c r="K2915" s="2"/>
      <c r="L2915" s="2"/>
      <c r="M2915" s="2"/>
      <c r="N2915" s="2"/>
      <c r="O2915" s="2"/>
      <c r="P2915" s="2"/>
      <c r="Q2915" s="2"/>
      <c r="R2915" s="2"/>
      <c r="S2915" s="2"/>
      <c r="T2915" s="2"/>
      <c r="U2915" s="2"/>
      <c r="V2915" s="2"/>
      <c r="W2915" s="2"/>
      <c r="X2915" s="2"/>
      <c r="Y2915" s="2"/>
      <c r="AB2915" s="2"/>
      <c r="AC2915" s="2"/>
      <c r="AD2915" s="2"/>
      <c r="AE2915" s="2"/>
      <c r="AF2915" s="2"/>
      <c r="AG2915" s="2"/>
      <c r="AH2915" s="2"/>
      <c r="AI2915" s="2"/>
      <c r="AJ2915" s="2"/>
      <c r="AK2915" s="2"/>
      <c r="BK2915" s="2"/>
      <c r="BL2915" s="2"/>
      <c r="BN2915" s="2"/>
      <c r="BO2915" s="2"/>
    </row>
    <row r="2916" ht="12.75" customHeight="1">
      <c r="D2916" s="2"/>
      <c r="G2916" s="2"/>
      <c r="I2916" s="2"/>
      <c r="J2916" s="2"/>
      <c r="K2916" s="2"/>
      <c r="L2916" s="2"/>
      <c r="M2916" s="2"/>
      <c r="N2916" s="2"/>
      <c r="O2916" s="2"/>
      <c r="P2916" s="2"/>
      <c r="Q2916" s="2"/>
      <c r="R2916" s="2"/>
      <c r="S2916" s="2"/>
      <c r="T2916" s="2"/>
      <c r="U2916" s="2"/>
      <c r="V2916" s="2"/>
      <c r="W2916" s="2"/>
      <c r="X2916" s="2"/>
      <c r="Y2916" s="2"/>
      <c r="AB2916" s="2"/>
      <c r="AC2916" s="2"/>
      <c r="AD2916" s="2"/>
      <c r="AE2916" s="2"/>
      <c r="AF2916" s="2"/>
      <c r="AG2916" s="2"/>
      <c r="AH2916" s="2"/>
      <c r="AI2916" s="2"/>
      <c r="AJ2916" s="2"/>
      <c r="AK2916" s="2"/>
      <c r="BK2916" s="2"/>
      <c r="BL2916" s="2"/>
      <c r="BN2916" s="2"/>
      <c r="BO2916" s="2"/>
    </row>
    <row r="2917" ht="12.75" customHeight="1">
      <c r="D2917" s="2"/>
      <c r="G2917" s="2"/>
      <c r="I2917" s="2"/>
      <c r="J2917" s="2"/>
      <c r="K2917" s="2"/>
      <c r="L2917" s="2"/>
      <c r="M2917" s="2"/>
      <c r="N2917" s="2"/>
      <c r="O2917" s="2"/>
      <c r="P2917" s="2"/>
      <c r="Q2917" s="2"/>
      <c r="R2917" s="2"/>
      <c r="S2917" s="2"/>
      <c r="T2917" s="2"/>
      <c r="U2917" s="2"/>
      <c r="V2917" s="2"/>
      <c r="W2917" s="2"/>
      <c r="X2917" s="2"/>
      <c r="Y2917" s="2"/>
      <c r="AB2917" s="2"/>
      <c r="AC2917" s="2"/>
      <c r="AD2917" s="2"/>
      <c r="AE2917" s="2"/>
      <c r="AF2917" s="2"/>
      <c r="AG2917" s="2"/>
      <c r="AH2917" s="2"/>
      <c r="AI2917" s="2"/>
      <c r="AJ2917" s="2"/>
      <c r="AK2917" s="2"/>
      <c r="BK2917" s="2"/>
      <c r="BL2917" s="2"/>
      <c r="BN2917" s="2"/>
      <c r="BO2917" s="2"/>
    </row>
    <row r="2918" ht="12.75" customHeight="1">
      <c r="D2918" s="2"/>
      <c r="G2918" s="2"/>
      <c r="I2918" s="2"/>
      <c r="J2918" s="2"/>
      <c r="K2918" s="2"/>
      <c r="L2918" s="2"/>
      <c r="M2918" s="2"/>
      <c r="N2918" s="2"/>
      <c r="O2918" s="2"/>
      <c r="P2918" s="2"/>
      <c r="Q2918" s="2"/>
      <c r="R2918" s="2"/>
      <c r="S2918" s="2"/>
      <c r="T2918" s="2"/>
      <c r="U2918" s="2"/>
      <c r="V2918" s="2"/>
      <c r="W2918" s="2"/>
      <c r="X2918" s="2"/>
      <c r="Y2918" s="2"/>
      <c r="AB2918" s="2"/>
      <c r="AC2918" s="2"/>
      <c r="AD2918" s="2"/>
      <c r="AE2918" s="2"/>
      <c r="AF2918" s="2"/>
      <c r="AG2918" s="2"/>
      <c r="AH2918" s="2"/>
      <c r="AI2918" s="2"/>
      <c r="AJ2918" s="2"/>
      <c r="AK2918" s="2"/>
      <c r="BK2918" s="2"/>
      <c r="BL2918" s="2"/>
      <c r="BN2918" s="2"/>
      <c r="BO2918" s="2"/>
    </row>
    <row r="2919" ht="12.75" customHeight="1">
      <c r="D2919" s="2"/>
      <c r="G2919" s="2"/>
      <c r="I2919" s="2"/>
      <c r="J2919" s="2"/>
      <c r="K2919" s="2"/>
      <c r="L2919" s="2"/>
      <c r="M2919" s="2"/>
      <c r="N2919" s="2"/>
      <c r="O2919" s="2"/>
      <c r="P2919" s="2"/>
      <c r="Q2919" s="2"/>
      <c r="R2919" s="2"/>
      <c r="S2919" s="2"/>
      <c r="T2919" s="2"/>
      <c r="U2919" s="2"/>
      <c r="V2919" s="2"/>
      <c r="W2919" s="2"/>
      <c r="X2919" s="2"/>
      <c r="Y2919" s="2"/>
      <c r="AB2919" s="2"/>
      <c r="AC2919" s="2"/>
      <c r="AD2919" s="2"/>
      <c r="AE2919" s="2"/>
      <c r="AF2919" s="2"/>
      <c r="AG2919" s="2"/>
      <c r="AH2919" s="2"/>
      <c r="AI2919" s="2"/>
      <c r="AJ2919" s="2"/>
      <c r="AK2919" s="2"/>
      <c r="BK2919" s="2"/>
      <c r="BL2919" s="2"/>
      <c r="BN2919" s="2"/>
      <c r="BO2919" s="2"/>
    </row>
    <row r="2920" ht="12.75" customHeight="1">
      <c r="D2920" s="2"/>
      <c r="G2920" s="2"/>
      <c r="I2920" s="2"/>
      <c r="J2920" s="2"/>
      <c r="K2920" s="2"/>
      <c r="L2920" s="2"/>
      <c r="M2920" s="2"/>
      <c r="N2920" s="2"/>
      <c r="O2920" s="2"/>
      <c r="P2920" s="2"/>
      <c r="Q2920" s="2"/>
      <c r="R2920" s="2"/>
      <c r="S2920" s="2"/>
      <c r="T2920" s="2"/>
      <c r="U2920" s="2"/>
      <c r="V2920" s="2"/>
      <c r="W2920" s="2"/>
      <c r="X2920" s="2"/>
      <c r="Y2920" s="2"/>
      <c r="AB2920" s="2"/>
      <c r="AC2920" s="2"/>
      <c r="AD2920" s="2"/>
      <c r="AE2920" s="2"/>
      <c r="AF2920" s="2"/>
      <c r="AG2920" s="2"/>
      <c r="AH2920" s="2"/>
      <c r="AI2920" s="2"/>
      <c r="AJ2920" s="2"/>
      <c r="AK2920" s="2"/>
      <c r="BK2920" s="2"/>
      <c r="BL2920" s="2"/>
      <c r="BN2920" s="2"/>
      <c r="BO2920" s="2"/>
    </row>
    <row r="2921" ht="12.75" customHeight="1">
      <c r="D2921" s="2"/>
      <c r="G2921" s="2"/>
      <c r="I2921" s="2"/>
      <c r="J2921" s="2"/>
      <c r="K2921" s="2"/>
      <c r="L2921" s="2"/>
      <c r="M2921" s="2"/>
      <c r="N2921" s="2"/>
      <c r="O2921" s="2"/>
      <c r="P2921" s="2"/>
      <c r="Q2921" s="2"/>
      <c r="R2921" s="2"/>
      <c r="S2921" s="2"/>
      <c r="T2921" s="2"/>
      <c r="U2921" s="2"/>
      <c r="V2921" s="2"/>
      <c r="W2921" s="2"/>
      <c r="X2921" s="2"/>
      <c r="Y2921" s="2"/>
      <c r="AB2921" s="2"/>
      <c r="AC2921" s="2"/>
      <c r="AD2921" s="2"/>
      <c r="AE2921" s="2"/>
      <c r="AF2921" s="2"/>
      <c r="AG2921" s="2"/>
      <c r="AH2921" s="2"/>
      <c r="AI2921" s="2"/>
      <c r="AJ2921" s="2"/>
      <c r="AK2921" s="2"/>
      <c r="BK2921" s="2"/>
      <c r="BL2921" s="2"/>
      <c r="BN2921" s="2"/>
      <c r="BO2921" s="2"/>
    </row>
    <row r="2922" ht="12.75" customHeight="1">
      <c r="D2922" s="2"/>
      <c r="G2922" s="2"/>
      <c r="I2922" s="2"/>
      <c r="J2922" s="2"/>
      <c r="K2922" s="2"/>
      <c r="L2922" s="2"/>
      <c r="M2922" s="2"/>
      <c r="N2922" s="2"/>
      <c r="O2922" s="2"/>
      <c r="P2922" s="2"/>
      <c r="Q2922" s="2"/>
      <c r="R2922" s="2"/>
      <c r="S2922" s="2"/>
      <c r="T2922" s="2"/>
      <c r="U2922" s="2"/>
      <c r="V2922" s="2"/>
      <c r="W2922" s="2"/>
      <c r="X2922" s="2"/>
      <c r="Y2922" s="2"/>
      <c r="AB2922" s="2"/>
      <c r="AC2922" s="2"/>
      <c r="AD2922" s="2"/>
      <c r="AE2922" s="2"/>
      <c r="AF2922" s="2"/>
      <c r="AG2922" s="2"/>
      <c r="AH2922" s="2"/>
      <c r="AI2922" s="2"/>
      <c r="AJ2922" s="2"/>
      <c r="AK2922" s="2"/>
      <c r="BK2922" s="2"/>
      <c r="BL2922" s="2"/>
      <c r="BN2922" s="2"/>
      <c r="BO2922" s="2"/>
    </row>
    <row r="2923" ht="12.75" customHeight="1">
      <c r="D2923" s="2"/>
      <c r="G2923" s="2"/>
      <c r="I2923" s="2"/>
      <c r="J2923" s="2"/>
      <c r="K2923" s="2"/>
      <c r="L2923" s="2"/>
      <c r="M2923" s="2"/>
      <c r="N2923" s="2"/>
      <c r="O2923" s="2"/>
      <c r="P2923" s="2"/>
      <c r="Q2923" s="2"/>
      <c r="R2923" s="2"/>
      <c r="S2923" s="2"/>
      <c r="T2923" s="2"/>
      <c r="U2923" s="2"/>
      <c r="V2923" s="2"/>
      <c r="W2923" s="2"/>
      <c r="X2923" s="2"/>
      <c r="Y2923" s="2"/>
      <c r="AB2923" s="2"/>
      <c r="AC2923" s="2"/>
      <c r="AD2923" s="2"/>
      <c r="AE2923" s="2"/>
      <c r="AF2923" s="2"/>
      <c r="AG2923" s="2"/>
      <c r="AH2923" s="2"/>
      <c r="AI2923" s="2"/>
      <c r="AJ2923" s="2"/>
      <c r="AK2923" s="2"/>
      <c r="BK2923" s="2"/>
      <c r="BL2923" s="2"/>
      <c r="BN2923" s="2"/>
      <c r="BO2923" s="2"/>
    </row>
    <row r="2924" ht="12.75" customHeight="1">
      <c r="D2924" s="2"/>
      <c r="G2924" s="2"/>
      <c r="I2924" s="2"/>
      <c r="J2924" s="2"/>
      <c r="K2924" s="2"/>
      <c r="L2924" s="2"/>
      <c r="M2924" s="2"/>
      <c r="N2924" s="2"/>
      <c r="O2924" s="2"/>
      <c r="P2924" s="2"/>
      <c r="Q2924" s="2"/>
      <c r="R2924" s="2"/>
      <c r="S2924" s="2"/>
      <c r="T2924" s="2"/>
      <c r="U2924" s="2"/>
      <c r="V2924" s="2"/>
      <c r="W2924" s="2"/>
      <c r="X2924" s="2"/>
      <c r="Y2924" s="2"/>
      <c r="AB2924" s="2"/>
      <c r="AC2924" s="2"/>
      <c r="AD2924" s="2"/>
      <c r="AE2924" s="2"/>
      <c r="AF2924" s="2"/>
      <c r="AG2924" s="2"/>
      <c r="AH2924" s="2"/>
      <c r="AI2924" s="2"/>
      <c r="AJ2924" s="2"/>
      <c r="AK2924" s="2"/>
      <c r="BK2924" s="2"/>
      <c r="BL2924" s="2"/>
      <c r="BN2924" s="2"/>
      <c r="BO2924" s="2"/>
    </row>
    <row r="2925" ht="12.75" customHeight="1">
      <c r="D2925" s="2"/>
      <c r="G2925" s="2"/>
      <c r="I2925" s="2"/>
      <c r="J2925" s="2"/>
      <c r="K2925" s="2"/>
      <c r="L2925" s="2"/>
      <c r="M2925" s="2"/>
      <c r="N2925" s="2"/>
      <c r="O2925" s="2"/>
      <c r="P2925" s="2"/>
      <c r="Q2925" s="2"/>
      <c r="R2925" s="2"/>
      <c r="S2925" s="2"/>
      <c r="T2925" s="2"/>
      <c r="U2925" s="2"/>
      <c r="V2925" s="2"/>
      <c r="W2925" s="2"/>
      <c r="X2925" s="2"/>
      <c r="Y2925" s="2"/>
      <c r="AB2925" s="2"/>
      <c r="AC2925" s="2"/>
      <c r="AD2925" s="2"/>
      <c r="AE2925" s="2"/>
      <c r="AF2925" s="2"/>
      <c r="AG2925" s="2"/>
      <c r="AH2925" s="2"/>
      <c r="AI2925" s="2"/>
      <c r="AJ2925" s="2"/>
      <c r="AK2925" s="2"/>
      <c r="BK2925" s="2"/>
      <c r="BL2925" s="2"/>
      <c r="BN2925" s="2"/>
      <c r="BO2925" s="2"/>
    </row>
    <row r="2926" ht="12.75" customHeight="1">
      <c r="D2926" s="2"/>
      <c r="G2926" s="2"/>
      <c r="I2926" s="2"/>
      <c r="J2926" s="2"/>
      <c r="K2926" s="2"/>
      <c r="L2926" s="2"/>
      <c r="M2926" s="2"/>
      <c r="N2926" s="2"/>
      <c r="O2926" s="2"/>
      <c r="P2926" s="2"/>
      <c r="Q2926" s="2"/>
      <c r="R2926" s="2"/>
      <c r="S2926" s="2"/>
      <c r="T2926" s="2"/>
      <c r="U2926" s="2"/>
      <c r="V2926" s="2"/>
      <c r="W2926" s="2"/>
      <c r="X2926" s="2"/>
      <c r="Y2926" s="2"/>
      <c r="AB2926" s="2"/>
      <c r="AC2926" s="2"/>
      <c r="AD2926" s="2"/>
      <c r="AE2926" s="2"/>
      <c r="AF2926" s="2"/>
      <c r="AG2926" s="2"/>
      <c r="AH2926" s="2"/>
      <c r="AI2926" s="2"/>
      <c r="AJ2926" s="2"/>
      <c r="AK2926" s="2"/>
      <c r="BK2926" s="2"/>
      <c r="BL2926" s="2"/>
      <c r="BN2926" s="2"/>
      <c r="BO2926" s="2"/>
    </row>
    <row r="2927" ht="12.75" customHeight="1">
      <c r="D2927" s="2"/>
      <c r="G2927" s="2"/>
      <c r="I2927" s="2"/>
      <c r="J2927" s="2"/>
      <c r="K2927" s="2"/>
      <c r="L2927" s="2"/>
      <c r="M2927" s="2"/>
      <c r="N2927" s="2"/>
      <c r="O2927" s="2"/>
      <c r="P2927" s="2"/>
      <c r="Q2927" s="2"/>
      <c r="R2927" s="2"/>
      <c r="S2927" s="2"/>
      <c r="T2927" s="2"/>
      <c r="U2927" s="2"/>
      <c r="V2927" s="2"/>
      <c r="W2927" s="2"/>
      <c r="X2927" s="2"/>
      <c r="Y2927" s="2"/>
      <c r="AB2927" s="2"/>
      <c r="AC2927" s="2"/>
      <c r="AD2927" s="2"/>
      <c r="AE2927" s="2"/>
      <c r="AF2927" s="2"/>
      <c r="AG2927" s="2"/>
      <c r="AH2927" s="2"/>
      <c r="AI2927" s="2"/>
      <c r="AJ2927" s="2"/>
      <c r="AK2927" s="2"/>
      <c r="BK2927" s="2"/>
      <c r="BL2927" s="2"/>
      <c r="BN2927" s="2"/>
      <c r="BO2927" s="2"/>
    </row>
    <row r="2928" ht="12.75" customHeight="1">
      <c r="D2928" s="2"/>
      <c r="G2928" s="2"/>
      <c r="I2928" s="2"/>
      <c r="J2928" s="2"/>
      <c r="K2928" s="2"/>
      <c r="L2928" s="2"/>
      <c r="M2928" s="2"/>
      <c r="N2928" s="2"/>
      <c r="O2928" s="2"/>
      <c r="P2928" s="2"/>
      <c r="Q2928" s="2"/>
      <c r="R2928" s="2"/>
      <c r="S2928" s="2"/>
      <c r="T2928" s="2"/>
      <c r="U2928" s="2"/>
      <c r="V2928" s="2"/>
      <c r="W2928" s="2"/>
      <c r="X2928" s="2"/>
      <c r="Y2928" s="2"/>
      <c r="AB2928" s="2"/>
      <c r="AC2928" s="2"/>
      <c r="AD2928" s="2"/>
      <c r="AE2928" s="2"/>
      <c r="AF2928" s="2"/>
      <c r="AG2928" s="2"/>
      <c r="AH2928" s="2"/>
      <c r="AI2928" s="2"/>
      <c r="AJ2928" s="2"/>
      <c r="AK2928" s="2"/>
      <c r="BK2928" s="2"/>
      <c r="BL2928" s="2"/>
      <c r="BN2928" s="2"/>
      <c r="BO2928" s="2"/>
    </row>
    <row r="2929" ht="12.75" customHeight="1">
      <c r="D2929" s="2"/>
      <c r="G2929" s="2"/>
      <c r="I2929" s="2"/>
      <c r="J2929" s="2"/>
      <c r="K2929" s="2"/>
      <c r="L2929" s="2"/>
      <c r="M2929" s="2"/>
      <c r="N2929" s="2"/>
      <c r="O2929" s="2"/>
      <c r="P2929" s="2"/>
      <c r="Q2929" s="2"/>
      <c r="R2929" s="2"/>
      <c r="S2929" s="2"/>
      <c r="T2929" s="2"/>
      <c r="U2929" s="2"/>
      <c r="V2929" s="2"/>
      <c r="W2929" s="2"/>
      <c r="X2929" s="2"/>
      <c r="Y2929" s="2"/>
      <c r="AB2929" s="2"/>
      <c r="AC2929" s="2"/>
      <c r="AD2929" s="2"/>
      <c r="AE2929" s="2"/>
      <c r="AF2929" s="2"/>
      <c r="AG2929" s="2"/>
      <c r="AH2929" s="2"/>
      <c r="AI2929" s="2"/>
      <c r="AJ2929" s="2"/>
      <c r="AK2929" s="2"/>
      <c r="BK2929" s="2"/>
      <c r="BL2929" s="2"/>
      <c r="BN2929" s="2"/>
      <c r="BO2929" s="2"/>
    </row>
    <row r="2930" ht="12.75" customHeight="1">
      <c r="D2930" s="2"/>
      <c r="G2930" s="2"/>
      <c r="I2930" s="2"/>
      <c r="J2930" s="2"/>
      <c r="K2930" s="2"/>
      <c r="L2930" s="2"/>
      <c r="M2930" s="2"/>
      <c r="N2930" s="2"/>
      <c r="O2930" s="2"/>
      <c r="P2930" s="2"/>
      <c r="Q2930" s="2"/>
      <c r="R2930" s="2"/>
      <c r="S2930" s="2"/>
      <c r="T2930" s="2"/>
      <c r="U2930" s="2"/>
      <c r="V2930" s="2"/>
      <c r="W2930" s="2"/>
      <c r="X2930" s="2"/>
      <c r="Y2930" s="2"/>
      <c r="AB2930" s="2"/>
      <c r="AC2930" s="2"/>
      <c r="AD2930" s="2"/>
      <c r="AE2930" s="2"/>
      <c r="AF2930" s="2"/>
      <c r="AG2930" s="2"/>
      <c r="AH2930" s="2"/>
      <c r="AI2930" s="2"/>
      <c r="AJ2930" s="2"/>
      <c r="AK2930" s="2"/>
      <c r="BK2930" s="2"/>
      <c r="BL2930" s="2"/>
      <c r="BN2930" s="2"/>
      <c r="BO2930" s="2"/>
    </row>
    <row r="2931" ht="12.75" customHeight="1">
      <c r="D2931" s="2"/>
      <c r="G2931" s="2"/>
      <c r="I2931" s="2"/>
      <c r="J2931" s="2"/>
      <c r="K2931" s="2"/>
      <c r="L2931" s="2"/>
      <c r="M2931" s="2"/>
      <c r="N2931" s="2"/>
      <c r="O2931" s="2"/>
      <c r="P2931" s="2"/>
      <c r="Q2931" s="2"/>
      <c r="R2931" s="2"/>
      <c r="S2931" s="2"/>
      <c r="T2931" s="2"/>
      <c r="U2931" s="2"/>
      <c r="V2931" s="2"/>
      <c r="W2931" s="2"/>
      <c r="X2931" s="2"/>
      <c r="Y2931" s="2"/>
      <c r="AB2931" s="2"/>
      <c r="AC2931" s="2"/>
      <c r="AD2931" s="2"/>
      <c r="AE2931" s="2"/>
      <c r="AF2931" s="2"/>
      <c r="AG2931" s="2"/>
      <c r="AH2931" s="2"/>
      <c r="AI2931" s="2"/>
      <c r="AJ2931" s="2"/>
      <c r="AK2931" s="2"/>
      <c r="BK2931" s="2"/>
      <c r="BL2931" s="2"/>
      <c r="BN2931" s="2"/>
      <c r="BO2931" s="2"/>
    </row>
    <row r="2932" ht="12.75" customHeight="1">
      <c r="D2932" s="2"/>
      <c r="G2932" s="2"/>
      <c r="I2932" s="2"/>
      <c r="J2932" s="2"/>
      <c r="K2932" s="2"/>
      <c r="L2932" s="2"/>
      <c r="M2932" s="2"/>
      <c r="N2932" s="2"/>
      <c r="O2932" s="2"/>
      <c r="P2932" s="2"/>
      <c r="Q2932" s="2"/>
      <c r="R2932" s="2"/>
      <c r="S2932" s="2"/>
      <c r="T2932" s="2"/>
      <c r="U2932" s="2"/>
      <c r="V2932" s="2"/>
      <c r="W2932" s="2"/>
      <c r="X2932" s="2"/>
      <c r="Y2932" s="2"/>
      <c r="AB2932" s="2"/>
      <c r="AC2932" s="2"/>
      <c r="AD2932" s="2"/>
      <c r="AE2932" s="2"/>
      <c r="AF2932" s="2"/>
      <c r="AG2932" s="2"/>
      <c r="AH2932" s="2"/>
      <c r="AI2932" s="2"/>
      <c r="AJ2932" s="2"/>
      <c r="AK2932" s="2"/>
      <c r="BK2932" s="2"/>
      <c r="BL2932" s="2"/>
      <c r="BN2932" s="2"/>
      <c r="BO2932" s="2"/>
    </row>
    <row r="2933" ht="12.75" customHeight="1">
      <c r="D2933" s="2"/>
      <c r="G2933" s="2"/>
      <c r="I2933" s="2"/>
      <c r="J2933" s="2"/>
      <c r="K2933" s="2"/>
      <c r="L2933" s="2"/>
      <c r="M2933" s="2"/>
      <c r="N2933" s="2"/>
      <c r="O2933" s="2"/>
      <c r="P2933" s="2"/>
      <c r="Q2933" s="2"/>
      <c r="R2933" s="2"/>
      <c r="S2933" s="2"/>
      <c r="T2933" s="2"/>
      <c r="U2933" s="2"/>
      <c r="V2933" s="2"/>
      <c r="W2933" s="2"/>
      <c r="X2933" s="2"/>
      <c r="Y2933" s="2"/>
      <c r="AB2933" s="2"/>
      <c r="AC2933" s="2"/>
      <c r="AD2933" s="2"/>
      <c r="AE2933" s="2"/>
      <c r="AF2933" s="2"/>
      <c r="AG2933" s="2"/>
      <c r="AH2933" s="2"/>
      <c r="AI2933" s="2"/>
      <c r="AJ2933" s="2"/>
      <c r="AK2933" s="2"/>
      <c r="BK2933" s="2"/>
      <c r="BL2933" s="2"/>
      <c r="BN2933" s="2"/>
      <c r="BO2933" s="2"/>
    </row>
    <row r="2934" ht="12.75" customHeight="1">
      <c r="D2934" s="2"/>
      <c r="G2934" s="2"/>
      <c r="I2934" s="2"/>
      <c r="J2934" s="2"/>
      <c r="K2934" s="2"/>
      <c r="L2934" s="2"/>
      <c r="M2934" s="2"/>
      <c r="N2934" s="2"/>
      <c r="O2934" s="2"/>
      <c r="P2934" s="2"/>
      <c r="Q2934" s="2"/>
      <c r="R2934" s="2"/>
      <c r="S2934" s="2"/>
      <c r="T2934" s="2"/>
      <c r="U2934" s="2"/>
      <c r="V2934" s="2"/>
      <c r="W2934" s="2"/>
      <c r="X2934" s="2"/>
      <c r="Y2934" s="2"/>
      <c r="AB2934" s="2"/>
      <c r="AC2934" s="2"/>
      <c r="AD2934" s="2"/>
      <c r="AE2934" s="2"/>
      <c r="AF2934" s="2"/>
      <c r="AG2934" s="2"/>
      <c r="AH2934" s="2"/>
      <c r="AI2934" s="2"/>
      <c r="AJ2934" s="2"/>
      <c r="AK2934" s="2"/>
      <c r="BK2934" s="2"/>
      <c r="BL2934" s="2"/>
      <c r="BN2934" s="2"/>
      <c r="BO2934" s="2"/>
    </row>
    <row r="2935" ht="12.75" customHeight="1">
      <c r="D2935" s="2"/>
      <c r="G2935" s="2"/>
      <c r="I2935" s="2"/>
      <c r="J2935" s="2"/>
      <c r="K2935" s="2"/>
      <c r="L2935" s="2"/>
      <c r="M2935" s="2"/>
      <c r="N2935" s="2"/>
      <c r="O2935" s="2"/>
      <c r="P2935" s="2"/>
      <c r="Q2935" s="2"/>
      <c r="R2935" s="2"/>
      <c r="S2935" s="2"/>
      <c r="T2935" s="2"/>
      <c r="U2935" s="2"/>
      <c r="V2935" s="2"/>
      <c r="W2935" s="2"/>
      <c r="X2935" s="2"/>
      <c r="Y2935" s="2"/>
      <c r="AB2935" s="2"/>
      <c r="AC2935" s="2"/>
      <c r="AD2935" s="2"/>
      <c r="AE2935" s="2"/>
      <c r="AF2935" s="2"/>
      <c r="AG2935" s="2"/>
      <c r="AH2935" s="2"/>
      <c r="AI2935" s="2"/>
      <c r="AJ2935" s="2"/>
      <c r="AK2935" s="2"/>
      <c r="BK2935" s="2"/>
      <c r="BL2935" s="2"/>
      <c r="BN2935" s="2"/>
      <c r="BO2935" s="2"/>
    </row>
    <row r="2936" ht="12.75" customHeight="1">
      <c r="D2936" s="2"/>
      <c r="G2936" s="2"/>
      <c r="I2936" s="2"/>
      <c r="J2936" s="2"/>
      <c r="K2936" s="2"/>
      <c r="L2936" s="2"/>
      <c r="M2936" s="2"/>
      <c r="N2936" s="2"/>
      <c r="O2936" s="2"/>
      <c r="P2936" s="2"/>
      <c r="Q2936" s="2"/>
      <c r="R2936" s="2"/>
      <c r="S2936" s="2"/>
      <c r="T2936" s="2"/>
      <c r="U2936" s="2"/>
      <c r="V2936" s="2"/>
      <c r="W2936" s="2"/>
      <c r="X2936" s="2"/>
      <c r="Y2936" s="2"/>
      <c r="AB2936" s="2"/>
      <c r="AC2936" s="2"/>
      <c r="AD2936" s="2"/>
      <c r="AE2936" s="2"/>
      <c r="AF2936" s="2"/>
      <c r="AG2936" s="2"/>
      <c r="AH2936" s="2"/>
      <c r="AI2936" s="2"/>
      <c r="AJ2936" s="2"/>
      <c r="AK2936" s="2"/>
      <c r="BK2936" s="2"/>
      <c r="BL2936" s="2"/>
      <c r="BN2936" s="2"/>
      <c r="BO2936" s="2"/>
    </row>
    <row r="2937" ht="12.75" customHeight="1">
      <c r="D2937" s="2"/>
      <c r="G2937" s="2"/>
      <c r="I2937" s="2"/>
      <c r="J2937" s="2"/>
      <c r="K2937" s="2"/>
      <c r="L2937" s="2"/>
      <c r="M2937" s="2"/>
      <c r="N2937" s="2"/>
      <c r="O2937" s="2"/>
      <c r="P2937" s="2"/>
      <c r="Q2937" s="2"/>
      <c r="R2937" s="2"/>
      <c r="S2937" s="2"/>
      <c r="T2937" s="2"/>
      <c r="U2937" s="2"/>
      <c r="V2937" s="2"/>
      <c r="W2937" s="2"/>
      <c r="X2937" s="2"/>
      <c r="Y2937" s="2"/>
      <c r="AB2937" s="2"/>
      <c r="AC2937" s="2"/>
      <c r="AD2937" s="2"/>
      <c r="AE2937" s="2"/>
      <c r="AF2937" s="2"/>
      <c r="AG2937" s="2"/>
      <c r="AH2937" s="2"/>
      <c r="AI2937" s="2"/>
      <c r="AJ2937" s="2"/>
      <c r="AK2937" s="2"/>
      <c r="BK2937" s="2"/>
      <c r="BL2937" s="2"/>
      <c r="BN2937" s="2"/>
      <c r="BO2937" s="2"/>
    </row>
    <row r="2938" ht="12.75" customHeight="1">
      <c r="D2938" s="2"/>
      <c r="G2938" s="2"/>
      <c r="I2938" s="2"/>
      <c r="J2938" s="2"/>
      <c r="K2938" s="2"/>
      <c r="L2938" s="2"/>
      <c r="M2938" s="2"/>
      <c r="N2938" s="2"/>
      <c r="O2938" s="2"/>
      <c r="P2938" s="2"/>
      <c r="Q2938" s="2"/>
      <c r="R2938" s="2"/>
      <c r="S2938" s="2"/>
      <c r="T2938" s="2"/>
      <c r="U2938" s="2"/>
      <c r="V2938" s="2"/>
      <c r="W2938" s="2"/>
      <c r="X2938" s="2"/>
      <c r="Y2938" s="2"/>
      <c r="AB2938" s="2"/>
      <c r="AC2938" s="2"/>
      <c r="AD2938" s="2"/>
      <c r="AE2938" s="2"/>
      <c r="AF2938" s="2"/>
      <c r="AG2938" s="2"/>
      <c r="AH2938" s="2"/>
      <c r="AI2938" s="2"/>
      <c r="AJ2938" s="2"/>
      <c r="AK2938" s="2"/>
      <c r="BK2938" s="2"/>
      <c r="BL2938" s="2"/>
      <c r="BN2938" s="2"/>
      <c r="BO2938" s="2"/>
    </row>
    <row r="2939" ht="12.75" customHeight="1">
      <c r="D2939" s="2"/>
      <c r="G2939" s="2"/>
      <c r="I2939" s="2"/>
      <c r="J2939" s="2"/>
      <c r="K2939" s="2"/>
      <c r="L2939" s="2"/>
      <c r="M2939" s="2"/>
      <c r="N2939" s="2"/>
      <c r="O2939" s="2"/>
      <c r="P2939" s="2"/>
      <c r="Q2939" s="2"/>
      <c r="R2939" s="2"/>
      <c r="S2939" s="2"/>
      <c r="T2939" s="2"/>
      <c r="U2939" s="2"/>
      <c r="V2939" s="2"/>
      <c r="W2939" s="2"/>
      <c r="X2939" s="2"/>
      <c r="Y2939" s="2"/>
      <c r="AB2939" s="2"/>
      <c r="AC2939" s="2"/>
      <c r="AD2939" s="2"/>
      <c r="AE2939" s="2"/>
      <c r="AF2939" s="2"/>
      <c r="AG2939" s="2"/>
      <c r="AH2939" s="2"/>
      <c r="AI2939" s="2"/>
      <c r="AJ2939" s="2"/>
      <c r="AK2939" s="2"/>
      <c r="BK2939" s="2"/>
      <c r="BL2939" s="2"/>
      <c r="BN2939" s="2"/>
      <c r="BO2939" s="2"/>
    </row>
    <row r="2940" ht="12.75" customHeight="1">
      <c r="D2940" s="2"/>
      <c r="G2940" s="2"/>
      <c r="I2940" s="2"/>
      <c r="J2940" s="2"/>
      <c r="K2940" s="2"/>
      <c r="L2940" s="2"/>
      <c r="M2940" s="2"/>
      <c r="N2940" s="2"/>
      <c r="O2940" s="2"/>
      <c r="P2940" s="2"/>
      <c r="Q2940" s="2"/>
      <c r="R2940" s="2"/>
      <c r="S2940" s="2"/>
      <c r="T2940" s="2"/>
      <c r="U2940" s="2"/>
      <c r="V2940" s="2"/>
      <c r="W2940" s="2"/>
      <c r="X2940" s="2"/>
      <c r="Y2940" s="2"/>
      <c r="AB2940" s="2"/>
      <c r="AC2940" s="2"/>
      <c r="AD2940" s="2"/>
      <c r="AE2940" s="2"/>
      <c r="AF2940" s="2"/>
      <c r="AG2940" s="2"/>
      <c r="AH2940" s="2"/>
      <c r="AI2940" s="2"/>
      <c r="AJ2940" s="2"/>
      <c r="AK2940" s="2"/>
      <c r="BK2940" s="2"/>
      <c r="BL2940" s="2"/>
      <c r="BN2940" s="2"/>
      <c r="BO2940" s="2"/>
    </row>
    <row r="2941" ht="12.75" customHeight="1">
      <c r="D2941" s="2"/>
      <c r="G2941" s="2"/>
      <c r="I2941" s="2"/>
      <c r="J2941" s="2"/>
      <c r="K2941" s="2"/>
      <c r="L2941" s="2"/>
      <c r="M2941" s="2"/>
      <c r="N2941" s="2"/>
      <c r="O2941" s="2"/>
      <c r="P2941" s="2"/>
      <c r="Q2941" s="2"/>
      <c r="R2941" s="2"/>
      <c r="S2941" s="2"/>
      <c r="T2941" s="2"/>
      <c r="U2941" s="2"/>
      <c r="V2941" s="2"/>
      <c r="W2941" s="2"/>
      <c r="X2941" s="2"/>
      <c r="Y2941" s="2"/>
      <c r="AB2941" s="2"/>
      <c r="AC2941" s="2"/>
      <c r="AD2941" s="2"/>
      <c r="AE2941" s="2"/>
      <c r="AF2941" s="2"/>
      <c r="AG2941" s="2"/>
      <c r="AH2941" s="2"/>
      <c r="AI2941" s="2"/>
      <c r="AJ2941" s="2"/>
      <c r="AK2941" s="2"/>
      <c r="BK2941" s="2"/>
      <c r="BL2941" s="2"/>
      <c r="BN2941" s="2"/>
      <c r="BO2941" s="2"/>
    </row>
    <row r="2942" ht="12.75" customHeight="1">
      <c r="D2942" s="2"/>
      <c r="G2942" s="2"/>
      <c r="I2942" s="2"/>
      <c r="J2942" s="2"/>
      <c r="K2942" s="2"/>
      <c r="L2942" s="2"/>
      <c r="M2942" s="2"/>
      <c r="N2942" s="2"/>
      <c r="O2942" s="2"/>
      <c r="P2942" s="2"/>
      <c r="Q2942" s="2"/>
      <c r="R2942" s="2"/>
      <c r="S2942" s="2"/>
      <c r="T2942" s="2"/>
      <c r="U2942" s="2"/>
      <c r="V2942" s="2"/>
      <c r="W2942" s="2"/>
      <c r="X2942" s="2"/>
      <c r="Y2942" s="2"/>
      <c r="AB2942" s="2"/>
      <c r="AC2942" s="2"/>
      <c r="AD2942" s="2"/>
      <c r="AE2942" s="2"/>
      <c r="AF2942" s="2"/>
      <c r="AG2942" s="2"/>
      <c r="AH2942" s="2"/>
      <c r="AI2942" s="2"/>
      <c r="AJ2942" s="2"/>
      <c r="AK2942" s="2"/>
      <c r="BK2942" s="2"/>
      <c r="BL2942" s="2"/>
      <c r="BN2942" s="2"/>
      <c r="BO2942" s="2"/>
    </row>
    <row r="2943" ht="12.75" customHeight="1">
      <c r="D2943" s="2"/>
      <c r="G2943" s="2"/>
      <c r="I2943" s="2"/>
      <c r="J2943" s="2"/>
      <c r="K2943" s="2"/>
      <c r="L2943" s="2"/>
      <c r="M2943" s="2"/>
      <c r="N2943" s="2"/>
      <c r="O2943" s="2"/>
      <c r="P2943" s="2"/>
      <c r="Q2943" s="2"/>
      <c r="R2943" s="2"/>
      <c r="S2943" s="2"/>
      <c r="T2943" s="2"/>
      <c r="U2943" s="2"/>
      <c r="V2943" s="2"/>
      <c r="W2943" s="2"/>
      <c r="X2943" s="2"/>
      <c r="Y2943" s="2"/>
      <c r="AB2943" s="2"/>
      <c r="AC2943" s="2"/>
      <c r="AD2943" s="2"/>
      <c r="AE2943" s="2"/>
      <c r="AF2943" s="2"/>
      <c r="AG2943" s="2"/>
      <c r="AH2943" s="2"/>
      <c r="AI2943" s="2"/>
      <c r="AJ2943" s="2"/>
      <c r="AK2943" s="2"/>
      <c r="BK2943" s="2"/>
      <c r="BL2943" s="2"/>
      <c r="BN2943" s="2"/>
      <c r="BO2943" s="2"/>
    </row>
    <row r="2944" ht="12.75" customHeight="1">
      <c r="D2944" s="2"/>
      <c r="G2944" s="2"/>
      <c r="I2944" s="2"/>
      <c r="J2944" s="2"/>
      <c r="K2944" s="2"/>
      <c r="L2944" s="2"/>
      <c r="M2944" s="2"/>
      <c r="N2944" s="2"/>
      <c r="O2944" s="2"/>
      <c r="P2944" s="2"/>
      <c r="Q2944" s="2"/>
      <c r="R2944" s="2"/>
      <c r="S2944" s="2"/>
      <c r="T2944" s="2"/>
      <c r="U2944" s="2"/>
      <c r="V2944" s="2"/>
      <c r="W2944" s="2"/>
      <c r="X2944" s="2"/>
      <c r="Y2944" s="2"/>
      <c r="AB2944" s="2"/>
      <c r="AC2944" s="2"/>
      <c r="AD2944" s="2"/>
      <c r="AE2944" s="2"/>
      <c r="AF2944" s="2"/>
      <c r="AG2944" s="2"/>
      <c r="AH2944" s="2"/>
      <c r="AI2944" s="2"/>
      <c r="AJ2944" s="2"/>
      <c r="AK2944" s="2"/>
      <c r="BK2944" s="2"/>
      <c r="BL2944" s="2"/>
      <c r="BN2944" s="2"/>
      <c r="BO2944" s="2"/>
    </row>
    <row r="2945" ht="12.75" customHeight="1">
      <c r="D2945" s="2"/>
      <c r="G2945" s="2"/>
      <c r="I2945" s="2"/>
      <c r="J2945" s="2"/>
      <c r="K2945" s="2"/>
      <c r="L2945" s="2"/>
      <c r="M2945" s="2"/>
      <c r="N2945" s="2"/>
      <c r="O2945" s="2"/>
      <c r="P2945" s="2"/>
      <c r="Q2945" s="2"/>
      <c r="R2945" s="2"/>
      <c r="S2945" s="2"/>
      <c r="T2945" s="2"/>
      <c r="U2945" s="2"/>
      <c r="V2945" s="2"/>
      <c r="W2945" s="2"/>
      <c r="X2945" s="2"/>
      <c r="Y2945" s="2"/>
      <c r="AB2945" s="2"/>
      <c r="AC2945" s="2"/>
      <c r="AD2945" s="2"/>
      <c r="AE2945" s="2"/>
      <c r="AF2945" s="2"/>
      <c r="AG2945" s="2"/>
      <c r="AH2945" s="2"/>
      <c r="AI2945" s="2"/>
      <c r="AJ2945" s="2"/>
      <c r="AK2945" s="2"/>
      <c r="BK2945" s="2"/>
      <c r="BL2945" s="2"/>
      <c r="BN2945" s="2"/>
      <c r="BO2945" s="2"/>
    </row>
    <row r="2946" ht="12.75" customHeight="1">
      <c r="D2946" s="2"/>
      <c r="G2946" s="2"/>
      <c r="I2946" s="2"/>
      <c r="J2946" s="2"/>
      <c r="K2946" s="2"/>
      <c r="L2946" s="2"/>
      <c r="M2946" s="2"/>
      <c r="N2946" s="2"/>
      <c r="O2946" s="2"/>
      <c r="P2946" s="2"/>
      <c r="Q2946" s="2"/>
      <c r="R2946" s="2"/>
      <c r="S2946" s="2"/>
      <c r="T2946" s="2"/>
      <c r="U2946" s="2"/>
      <c r="V2946" s="2"/>
      <c r="W2946" s="2"/>
      <c r="X2946" s="2"/>
      <c r="Y2946" s="2"/>
      <c r="AB2946" s="2"/>
      <c r="AC2946" s="2"/>
      <c r="AD2946" s="2"/>
      <c r="AE2946" s="2"/>
      <c r="AF2946" s="2"/>
      <c r="AG2946" s="2"/>
      <c r="AH2946" s="2"/>
      <c r="AI2946" s="2"/>
      <c r="AJ2946" s="2"/>
      <c r="AK2946" s="2"/>
      <c r="BK2946" s="2"/>
      <c r="BL2946" s="2"/>
      <c r="BN2946" s="2"/>
      <c r="BO2946" s="2"/>
    </row>
    <row r="2947" ht="12.75" customHeight="1">
      <c r="D2947" s="2"/>
      <c r="G2947" s="2"/>
      <c r="I2947" s="2"/>
      <c r="J2947" s="2"/>
      <c r="K2947" s="2"/>
      <c r="L2947" s="2"/>
      <c r="M2947" s="2"/>
      <c r="N2947" s="2"/>
      <c r="O2947" s="2"/>
      <c r="P2947" s="2"/>
      <c r="Q2947" s="2"/>
      <c r="R2947" s="2"/>
      <c r="S2947" s="2"/>
      <c r="T2947" s="2"/>
      <c r="U2947" s="2"/>
      <c r="V2947" s="2"/>
      <c r="W2947" s="2"/>
      <c r="X2947" s="2"/>
      <c r="Y2947" s="2"/>
      <c r="AB2947" s="2"/>
      <c r="AC2947" s="2"/>
      <c r="AD2947" s="2"/>
      <c r="AE2947" s="2"/>
      <c r="AF2947" s="2"/>
      <c r="AG2947" s="2"/>
      <c r="AH2947" s="2"/>
      <c r="AI2947" s="2"/>
      <c r="AJ2947" s="2"/>
      <c r="AK2947" s="2"/>
      <c r="BK2947" s="2"/>
      <c r="BL2947" s="2"/>
      <c r="BN2947" s="2"/>
      <c r="BO2947" s="2"/>
    </row>
    <row r="2948" ht="12.75" customHeight="1">
      <c r="D2948" s="2"/>
      <c r="G2948" s="2"/>
      <c r="I2948" s="2"/>
      <c r="J2948" s="2"/>
      <c r="K2948" s="2"/>
      <c r="L2948" s="2"/>
      <c r="M2948" s="2"/>
      <c r="N2948" s="2"/>
      <c r="O2948" s="2"/>
      <c r="P2948" s="2"/>
      <c r="Q2948" s="2"/>
      <c r="R2948" s="2"/>
      <c r="S2948" s="2"/>
      <c r="T2948" s="2"/>
      <c r="U2948" s="2"/>
      <c r="V2948" s="2"/>
      <c r="W2948" s="2"/>
      <c r="X2948" s="2"/>
      <c r="Y2948" s="2"/>
      <c r="AB2948" s="2"/>
      <c r="AC2948" s="2"/>
      <c r="AD2948" s="2"/>
      <c r="AE2948" s="2"/>
      <c r="AF2948" s="2"/>
      <c r="AG2948" s="2"/>
      <c r="AH2948" s="2"/>
      <c r="AI2948" s="2"/>
      <c r="AJ2948" s="2"/>
      <c r="AK2948" s="2"/>
      <c r="BK2948" s="2"/>
      <c r="BL2948" s="2"/>
      <c r="BN2948" s="2"/>
      <c r="BO2948" s="2"/>
    </row>
    <row r="2949" ht="12.75" customHeight="1">
      <c r="D2949" s="2"/>
      <c r="G2949" s="2"/>
      <c r="I2949" s="2"/>
      <c r="J2949" s="2"/>
      <c r="K2949" s="2"/>
      <c r="L2949" s="2"/>
      <c r="M2949" s="2"/>
      <c r="N2949" s="2"/>
      <c r="O2949" s="2"/>
      <c r="P2949" s="2"/>
      <c r="Q2949" s="2"/>
      <c r="R2949" s="2"/>
      <c r="S2949" s="2"/>
      <c r="T2949" s="2"/>
      <c r="U2949" s="2"/>
      <c r="V2949" s="2"/>
      <c r="W2949" s="2"/>
      <c r="X2949" s="2"/>
      <c r="Y2949" s="2"/>
      <c r="AB2949" s="2"/>
      <c r="AC2949" s="2"/>
      <c r="AD2949" s="2"/>
      <c r="AE2949" s="2"/>
      <c r="AF2949" s="2"/>
      <c r="AG2949" s="2"/>
      <c r="AH2949" s="2"/>
      <c r="AI2949" s="2"/>
      <c r="AJ2949" s="2"/>
      <c r="AK2949" s="2"/>
      <c r="BK2949" s="2"/>
      <c r="BL2949" s="2"/>
      <c r="BN2949" s="2"/>
      <c r="BO2949" s="2"/>
    </row>
    <row r="2950" ht="12.75" customHeight="1">
      <c r="D2950" s="2"/>
      <c r="G2950" s="2"/>
      <c r="I2950" s="2"/>
      <c r="J2950" s="2"/>
      <c r="K2950" s="2"/>
      <c r="L2950" s="2"/>
      <c r="M2950" s="2"/>
      <c r="N2950" s="2"/>
      <c r="O2950" s="2"/>
      <c r="P2950" s="2"/>
      <c r="Q2950" s="2"/>
      <c r="R2950" s="2"/>
      <c r="S2950" s="2"/>
      <c r="T2950" s="2"/>
      <c r="U2950" s="2"/>
      <c r="V2950" s="2"/>
      <c r="W2950" s="2"/>
      <c r="X2950" s="2"/>
      <c r="Y2950" s="2"/>
      <c r="AB2950" s="2"/>
      <c r="AC2950" s="2"/>
      <c r="AD2950" s="2"/>
      <c r="AE2950" s="2"/>
      <c r="AF2950" s="2"/>
      <c r="AG2950" s="2"/>
      <c r="AH2950" s="2"/>
      <c r="AI2950" s="2"/>
      <c r="AJ2950" s="2"/>
      <c r="AK2950" s="2"/>
      <c r="BK2950" s="2"/>
      <c r="BL2950" s="2"/>
      <c r="BN2950" s="2"/>
      <c r="BO2950" s="2"/>
    </row>
    <row r="2951" ht="12.75" customHeight="1">
      <c r="D2951" s="2"/>
      <c r="G2951" s="2"/>
      <c r="I2951" s="2"/>
      <c r="J2951" s="2"/>
      <c r="K2951" s="2"/>
      <c r="L2951" s="2"/>
      <c r="M2951" s="2"/>
      <c r="N2951" s="2"/>
      <c r="O2951" s="2"/>
      <c r="P2951" s="2"/>
      <c r="Q2951" s="2"/>
      <c r="R2951" s="2"/>
      <c r="S2951" s="2"/>
      <c r="T2951" s="2"/>
      <c r="U2951" s="2"/>
      <c r="V2951" s="2"/>
      <c r="W2951" s="2"/>
      <c r="X2951" s="2"/>
      <c r="Y2951" s="2"/>
      <c r="AB2951" s="2"/>
      <c r="AC2951" s="2"/>
      <c r="AD2951" s="2"/>
      <c r="AE2951" s="2"/>
      <c r="AF2951" s="2"/>
      <c r="AG2951" s="2"/>
      <c r="AH2951" s="2"/>
      <c r="AI2951" s="2"/>
      <c r="AJ2951" s="2"/>
      <c r="AK2951" s="2"/>
      <c r="BK2951" s="2"/>
      <c r="BL2951" s="2"/>
      <c r="BN2951" s="2"/>
      <c r="BO2951" s="2"/>
    </row>
    <row r="2952" ht="12.75" customHeight="1">
      <c r="D2952" s="2"/>
      <c r="G2952" s="2"/>
      <c r="I2952" s="2"/>
      <c r="J2952" s="2"/>
      <c r="K2952" s="2"/>
      <c r="L2952" s="2"/>
      <c r="M2952" s="2"/>
      <c r="N2952" s="2"/>
      <c r="O2952" s="2"/>
      <c r="P2952" s="2"/>
      <c r="Q2952" s="2"/>
      <c r="R2952" s="2"/>
      <c r="S2952" s="2"/>
      <c r="T2952" s="2"/>
      <c r="U2952" s="2"/>
      <c r="V2952" s="2"/>
      <c r="W2952" s="2"/>
      <c r="X2952" s="2"/>
      <c r="Y2952" s="2"/>
      <c r="AB2952" s="2"/>
      <c r="AC2952" s="2"/>
      <c r="AD2952" s="2"/>
      <c r="AE2952" s="2"/>
      <c r="AF2952" s="2"/>
      <c r="AG2952" s="2"/>
      <c r="AH2952" s="2"/>
      <c r="AI2952" s="2"/>
      <c r="AJ2952" s="2"/>
      <c r="AK2952" s="2"/>
      <c r="BK2952" s="2"/>
      <c r="BL2952" s="2"/>
      <c r="BN2952" s="2"/>
      <c r="BO2952" s="2"/>
    </row>
    <row r="2953" ht="12.75" customHeight="1">
      <c r="D2953" s="2"/>
      <c r="G2953" s="2"/>
      <c r="I2953" s="2"/>
      <c r="J2953" s="2"/>
      <c r="K2953" s="2"/>
      <c r="L2953" s="2"/>
      <c r="M2953" s="2"/>
      <c r="N2953" s="2"/>
      <c r="O2953" s="2"/>
      <c r="P2953" s="2"/>
      <c r="Q2953" s="2"/>
      <c r="R2953" s="2"/>
      <c r="S2953" s="2"/>
      <c r="T2953" s="2"/>
      <c r="U2953" s="2"/>
      <c r="V2953" s="2"/>
      <c r="W2953" s="2"/>
      <c r="X2953" s="2"/>
      <c r="Y2953" s="2"/>
      <c r="AB2953" s="2"/>
      <c r="AC2953" s="2"/>
      <c r="AD2953" s="2"/>
      <c r="AE2953" s="2"/>
      <c r="AF2953" s="2"/>
      <c r="AG2953" s="2"/>
      <c r="AH2953" s="2"/>
      <c r="AI2953" s="2"/>
      <c r="AJ2953" s="2"/>
      <c r="AK2953" s="2"/>
      <c r="BK2953" s="2"/>
      <c r="BL2953" s="2"/>
      <c r="BN2953" s="2"/>
      <c r="BO2953" s="2"/>
    </row>
    <row r="2954" ht="12.75" customHeight="1">
      <c r="D2954" s="2"/>
      <c r="G2954" s="2"/>
      <c r="I2954" s="2"/>
      <c r="J2954" s="2"/>
      <c r="K2954" s="2"/>
      <c r="L2954" s="2"/>
      <c r="M2954" s="2"/>
      <c r="N2954" s="2"/>
      <c r="O2954" s="2"/>
      <c r="P2954" s="2"/>
      <c r="Q2954" s="2"/>
      <c r="R2954" s="2"/>
      <c r="S2954" s="2"/>
      <c r="T2954" s="2"/>
      <c r="U2954" s="2"/>
      <c r="V2954" s="2"/>
      <c r="W2954" s="2"/>
      <c r="X2954" s="2"/>
      <c r="Y2954" s="2"/>
      <c r="AB2954" s="2"/>
      <c r="AC2954" s="2"/>
      <c r="AD2954" s="2"/>
      <c r="AE2954" s="2"/>
      <c r="AF2954" s="2"/>
      <c r="AG2954" s="2"/>
      <c r="AH2954" s="2"/>
      <c r="AI2954" s="2"/>
      <c r="AJ2954" s="2"/>
      <c r="AK2954" s="2"/>
      <c r="BK2954" s="2"/>
      <c r="BL2954" s="2"/>
      <c r="BN2954" s="2"/>
      <c r="BO2954" s="2"/>
    </row>
    <row r="2955" ht="12.75" customHeight="1">
      <c r="D2955" s="2"/>
      <c r="G2955" s="2"/>
      <c r="I2955" s="2"/>
      <c r="J2955" s="2"/>
      <c r="K2955" s="2"/>
      <c r="L2955" s="2"/>
      <c r="M2955" s="2"/>
      <c r="N2955" s="2"/>
      <c r="O2955" s="2"/>
      <c r="P2955" s="2"/>
      <c r="Q2955" s="2"/>
      <c r="R2955" s="2"/>
      <c r="S2955" s="2"/>
      <c r="T2955" s="2"/>
      <c r="U2955" s="2"/>
      <c r="V2955" s="2"/>
      <c r="W2955" s="2"/>
      <c r="X2955" s="2"/>
      <c r="Y2955" s="2"/>
      <c r="AB2955" s="2"/>
      <c r="AC2955" s="2"/>
      <c r="AD2955" s="2"/>
      <c r="AE2955" s="2"/>
      <c r="AF2955" s="2"/>
      <c r="AG2955" s="2"/>
      <c r="AH2955" s="2"/>
      <c r="AI2955" s="2"/>
      <c r="AJ2955" s="2"/>
      <c r="AK2955" s="2"/>
      <c r="BK2955" s="2"/>
      <c r="BL2955" s="2"/>
      <c r="BN2955" s="2"/>
      <c r="BO2955" s="2"/>
    </row>
    <row r="2956" ht="12.75" customHeight="1">
      <c r="D2956" s="2"/>
      <c r="G2956" s="2"/>
      <c r="I2956" s="2"/>
      <c r="J2956" s="2"/>
      <c r="K2956" s="2"/>
      <c r="L2956" s="2"/>
      <c r="M2956" s="2"/>
      <c r="N2956" s="2"/>
      <c r="O2956" s="2"/>
      <c r="P2956" s="2"/>
      <c r="Q2956" s="2"/>
      <c r="R2956" s="2"/>
      <c r="S2956" s="2"/>
      <c r="T2956" s="2"/>
      <c r="U2956" s="2"/>
      <c r="V2956" s="2"/>
      <c r="W2956" s="2"/>
      <c r="X2956" s="2"/>
      <c r="Y2956" s="2"/>
      <c r="AB2956" s="2"/>
      <c r="AC2956" s="2"/>
      <c r="AD2956" s="2"/>
      <c r="AE2956" s="2"/>
      <c r="AF2956" s="2"/>
      <c r="AG2956" s="2"/>
      <c r="AH2956" s="2"/>
      <c r="AI2956" s="2"/>
      <c r="AJ2956" s="2"/>
      <c r="AK2956" s="2"/>
      <c r="BK2956" s="2"/>
      <c r="BL2956" s="2"/>
      <c r="BN2956" s="2"/>
      <c r="BO2956" s="2"/>
    </row>
    <row r="2957" ht="12.75" customHeight="1">
      <c r="D2957" s="2"/>
      <c r="G2957" s="2"/>
      <c r="I2957" s="2"/>
      <c r="J2957" s="2"/>
      <c r="K2957" s="2"/>
      <c r="L2957" s="2"/>
      <c r="M2957" s="2"/>
      <c r="N2957" s="2"/>
      <c r="O2957" s="2"/>
      <c r="P2957" s="2"/>
      <c r="Q2957" s="2"/>
      <c r="R2957" s="2"/>
      <c r="S2957" s="2"/>
      <c r="T2957" s="2"/>
      <c r="U2957" s="2"/>
      <c r="V2957" s="2"/>
      <c r="W2957" s="2"/>
      <c r="X2957" s="2"/>
      <c r="Y2957" s="2"/>
      <c r="AB2957" s="2"/>
      <c r="AC2957" s="2"/>
      <c r="AD2957" s="2"/>
      <c r="AE2957" s="2"/>
      <c r="AF2957" s="2"/>
      <c r="AG2957" s="2"/>
      <c r="AH2957" s="2"/>
      <c r="AI2957" s="2"/>
      <c r="AJ2957" s="2"/>
      <c r="AK2957" s="2"/>
      <c r="BK2957" s="2"/>
      <c r="BL2957" s="2"/>
      <c r="BN2957" s="2"/>
      <c r="BO2957" s="2"/>
    </row>
    <row r="2958" ht="12.75" customHeight="1">
      <c r="D2958" s="2"/>
      <c r="G2958" s="2"/>
      <c r="I2958" s="2"/>
      <c r="J2958" s="2"/>
      <c r="K2958" s="2"/>
      <c r="L2958" s="2"/>
      <c r="M2958" s="2"/>
      <c r="N2958" s="2"/>
      <c r="O2958" s="2"/>
      <c r="P2958" s="2"/>
      <c r="Q2958" s="2"/>
      <c r="R2958" s="2"/>
      <c r="S2958" s="2"/>
      <c r="T2958" s="2"/>
      <c r="U2958" s="2"/>
      <c r="V2958" s="2"/>
      <c r="W2958" s="2"/>
      <c r="X2958" s="2"/>
      <c r="Y2958" s="2"/>
      <c r="AB2958" s="2"/>
      <c r="AC2958" s="2"/>
      <c r="AD2958" s="2"/>
      <c r="AE2958" s="2"/>
      <c r="AF2958" s="2"/>
      <c r="AG2958" s="2"/>
      <c r="AH2958" s="2"/>
      <c r="AI2958" s="2"/>
      <c r="AJ2958" s="2"/>
      <c r="AK2958" s="2"/>
      <c r="BK2958" s="2"/>
      <c r="BL2958" s="2"/>
      <c r="BN2958" s="2"/>
      <c r="BO2958" s="2"/>
    </row>
    <row r="2959" ht="12.75" customHeight="1">
      <c r="D2959" s="2"/>
      <c r="G2959" s="2"/>
      <c r="I2959" s="2"/>
      <c r="J2959" s="2"/>
      <c r="K2959" s="2"/>
      <c r="L2959" s="2"/>
      <c r="M2959" s="2"/>
      <c r="N2959" s="2"/>
      <c r="O2959" s="2"/>
      <c r="P2959" s="2"/>
      <c r="Q2959" s="2"/>
      <c r="R2959" s="2"/>
      <c r="S2959" s="2"/>
      <c r="T2959" s="2"/>
      <c r="U2959" s="2"/>
      <c r="V2959" s="2"/>
      <c r="W2959" s="2"/>
      <c r="X2959" s="2"/>
      <c r="Y2959" s="2"/>
      <c r="AB2959" s="2"/>
      <c r="AC2959" s="2"/>
      <c r="AD2959" s="2"/>
      <c r="AE2959" s="2"/>
      <c r="AF2959" s="2"/>
      <c r="AG2959" s="2"/>
      <c r="AH2959" s="2"/>
      <c r="AI2959" s="2"/>
      <c r="AJ2959" s="2"/>
      <c r="AK2959" s="2"/>
      <c r="BK2959" s="2"/>
      <c r="BL2959" s="2"/>
      <c r="BN2959" s="2"/>
      <c r="BO2959" s="2"/>
    </row>
    <row r="2960" ht="12.75" customHeight="1">
      <c r="D2960" s="2"/>
      <c r="G2960" s="2"/>
      <c r="I2960" s="2"/>
      <c r="J2960" s="2"/>
      <c r="K2960" s="2"/>
      <c r="L2960" s="2"/>
      <c r="M2960" s="2"/>
      <c r="N2960" s="2"/>
      <c r="O2960" s="2"/>
      <c r="P2960" s="2"/>
      <c r="Q2960" s="2"/>
      <c r="R2960" s="2"/>
      <c r="S2960" s="2"/>
      <c r="T2960" s="2"/>
      <c r="U2960" s="2"/>
      <c r="V2960" s="2"/>
      <c r="W2960" s="2"/>
      <c r="X2960" s="2"/>
      <c r="Y2960" s="2"/>
      <c r="AB2960" s="2"/>
      <c r="AC2960" s="2"/>
      <c r="AD2960" s="2"/>
      <c r="AE2960" s="2"/>
      <c r="AF2960" s="2"/>
      <c r="AG2960" s="2"/>
      <c r="AH2960" s="2"/>
      <c r="AI2960" s="2"/>
      <c r="AJ2960" s="2"/>
      <c r="AK2960" s="2"/>
      <c r="BK2960" s="2"/>
      <c r="BL2960" s="2"/>
      <c r="BN2960" s="2"/>
      <c r="BO2960" s="2"/>
    </row>
    <row r="2961" ht="12.75" customHeight="1">
      <c r="D2961" s="2"/>
      <c r="G2961" s="2"/>
      <c r="I2961" s="2"/>
      <c r="J2961" s="2"/>
      <c r="K2961" s="2"/>
      <c r="L2961" s="2"/>
      <c r="M2961" s="2"/>
      <c r="N2961" s="2"/>
      <c r="O2961" s="2"/>
      <c r="P2961" s="2"/>
      <c r="Q2961" s="2"/>
      <c r="R2961" s="2"/>
      <c r="S2961" s="2"/>
      <c r="T2961" s="2"/>
      <c r="U2961" s="2"/>
      <c r="V2961" s="2"/>
      <c r="W2961" s="2"/>
      <c r="X2961" s="2"/>
      <c r="Y2961" s="2"/>
      <c r="AB2961" s="2"/>
      <c r="AC2961" s="2"/>
      <c r="AD2961" s="2"/>
      <c r="AE2961" s="2"/>
      <c r="AF2961" s="2"/>
      <c r="AG2961" s="2"/>
      <c r="AH2961" s="2"/>
      <c r="AI2961" s="2"/>
      <c r="AJ2961" s="2"/>
      <c r="AK2961" s="2"/>
      <c r="BK2961" s="2"/>
      <c r="BL2961" s="2"/>
      <c r="BN2961" s="2"/>
      <c r="BO2961" s="2"/>
    </row>
    <row r="2962" ht="12.75" customHeight="1">
      <c r="D2962" s="2"/>
      <c r="G2962" s="2"/>
      <c r="I2962" s="2"/>
      <c r="J2962" s="2"/>
      <c r="K2962" s="2"/>
      <c r="L2962" s="2"/>
      <c r="M2962" s="2"/>
      <c r="N2962" s="2"/>
      <c r="O2962" s="2"/>
      <c r="P2962" s="2"/>
      <c r="Q2962" s="2"/>
      <c r="R2962" s="2"/>
      <c r="S2962" s="2"/>
      <c r="T2962" s="2"/>
      <c r="U2962" s="2"/>
      <c r="V2962" s="2"/>
      <c r="W2962" s="2"/>
      <c r="X2962" s="2"/>
      <c r="Y2962" s="2"/>
      <c r="AB2962" s="2"/>
      <c r="AC2962" s="2"/>
      <c r="AD2962" s="2"/>
      <c r="AE2962" s="2"/>
      <c r="AF2962" s="2"/>
      <c r="AG2962" s="2"/>
      <c r="AH2962" s="2"/>
      <c r="AI2962" s="2"/>
      <c r="AJ2962" s="2"/>
      <c r="AK2962" s="2"/>
      <c r="BK2962" s="2"/>
      <c r="BL2962" s="2"/>
      <c r="BN2962" s="2"/>
      <c r="BO2962" s="2"/>
    </row>
    <row r="2963" ht="12.75" customHeight="1">
      <c r="D2963" s="2"/>
      <c r="G2963" s="2"/>
      <c r="I2963" s="2"/>
      <c r="J2963" s="2"/>
      <c r="K2963" s="2"/>
      <c r="L2963" s="2"/>
      <c r="M2963" s="2"/>
      <c r="N2963" s="2"/>
      <c r="O2963" s="2"/>
      <c r="P2963" s="2"/>
      <c r="Q2963" s="2"/>
      <c r="R2963" s="2"/>
      <c r="S2963" s="2"/>
      <c r="T2963" s="2"/>
      <c r="U2963" s="2"/>
      <c r="V2963" s="2"/>
      <c r="W2963" s="2"/>
      <c r="X2963" s="2"/>
      <c r="Y2963" s="2"/>
      <c r="AB2963" s="2"/>
      <c r="AC2963" s="2"/>
      <c r="AD2963" s="2"/>
      <c r="AE2963" s="2"/>
      <c r="AF2963" s="2"/>
      <c r="AG2963" s="2"/>
      <c r="AH2963" s="2"/>
      <c r="AI2963" s="2"/>
      <c r="AJ2963" s="2"/>
      <c r="AK2963" s="2"/>
      <c r="BK2963" s="2"/>
      <c r="BL2963" s="2"/>
      <c r="BN2963" s="2"/>
      <c r="BO2963" s="2"/>
    </row>
    <row r="2964" ht="12.75" customHeight="1">
      <c r="D2964" s="2"/>
      <c r="G2964" s="2"/>
      <c r="I2964" s="2"/>
      <c r="J2964" s="2"/>
      <c r="K2964" s="2"/>
      <c r="L2964" s="2"/>
      <c r="M2964" s="2"/>
      <c r="N2964" s="2"/>
      <c r="O2964" s="2"/>
      <c r="P2964" s="2"/>
      <c r="Q2964" s="2"/>
      <c r="R2964" s="2"/>
      <c r="S2964" s="2"/>
      <c r="T2964" s="2"/>
      <c r="U2964" s="2"/>
      <c r="V2964" s="2"/>
      <c r="W2964" s="2"/>
      <c r="X2964" s="2"/>
      <c r="Y2964" s="2"/>
      <c r="AB2964" s="2"/>
      <c r="AC2964" s="2"/>
      <c r="AD2964" s="2"/>
      <c r="AE2964" s="2"/>
      <c r="AF2964" s="2"/>
      <c r="AG2964" s="2"/>
      <c r="AH2964" s="2"/>
      <c r="AI2964" s="2"/>
      <c r="AJ2964" s="2"/>
      <c r="AK2964" s="2"/>
      <c r="BK2964" s="2"/>
      <c r="BL2964" s="2"/>
      <c r="BN2964" s="2"/>
      <c r="BO2964" s="2"/>
    </row>
    <row r="2965" ht="12.75" customHeight="1">
      <c r="D2965" s="2"/>
      <c r="G2965" s="2"/>
      <c r="I2965" s="2"/>
      <c r="J2965" s="2"/>
      <c r="K2965" s="2"/>
      <c r="L2965" s="2"/>
      <c r="M2965" s="2"/>
      <c r="N2965" s="2"/>
      <c r="O2965" s="2"/>
      <c r="P2965" s="2"/>
      <c r="Q2965" s="2"/>
      <c r="R2965" s="2"/>
      <c r="S2965" s="2"/>
      <c r="T2965" s="2"/>
      <c r="U2965" s="2"/>
      <c r="V2965" s="2"/>
      <c r="W2965" s="2"/>
      <c r="X2965" s="2"/>
      <c r="Y2965" s="2"/>
      <c r="AB2965" s="2"/>
      <c r="AC2965" s="2"/>
      <c r="AD2965" s="2"/>
      <c r="AE2965" s="2"/>
      <c r="AF2965" s="2"/>
      <c r="AG2965" s="2"/>
      <c r="AH2965" s="2"/>
      <c r="AI2965" s="2"/>
      <c r="AJ2965" s="2"/>
      <c r="AK2965" s="2"/>
      <c r="BK2965" s="2"/>
      <c r="BL2965" s="2"/>
      <c r="BN2965" s="2"/>
      <c r="BO2965" s="2"/>
    </row>
    <row r="2966" ht="12.75" customHeight="1">
      <c r="D2966" s="2"/>
      <c r="G2966" s="2"/>
      <c r="I2966" s="2"/>
      <c r="J2966" s="2"/>
      <c r="K2966" s="2"/>
      <c r="L2966" s="2"/>
      <c r="M2966" s="2"/>
      <c r="N2966" s="2"/>
      <c r="O2966" s="2"/>
      <c r="P2966" s="2"/>
      <c r="Q2966" s="2"/>
      <c r="R2966" s="2"/>
      <c r="S2966" s="2"/>
      <c r="T2966" s="2"/>
      <c r="U2966" s="2"/>
      <c r="V2966" s="2"/>
      <c r="W2966" s="2"/>
      <c r="X2966" s="2"/>
      <c r="Y2966" s="2"/>
      <c r="AB2966" s="2"/>
      <c r="AC2966" s="2"/>
      <c r="AD2966" s="2"/>
      <c r="AE2966" s="2"/>
      <c r="AF2966" s="2"/>
      <c r="AG2966" s="2"/>
      <c r="AH2966" s="2"/>
      <c r="AI2966" s="2"/>
      <c r="AJ2966" s="2"/>
      <c r="AK2966" s="2"/>
      <c r="BK2966" s="2"/>
      <c r="BL2966" s="2"/>
      <c r="BN2966" s="2"/>
      <c r="BO2966" s="2"/>
    </row>
    <row r="2967" ht="12.75" customHeight="1">
      <c r="D2967" s="2"/>
      <c r="G2967" s="2"/>
      <c r="I2967" s="2"/>
      <c r="J2967" s="2"/>
      <c r="K2967" s="2"/>
      <c r="L2967" s="2"/>
      <c r="M2967" s="2"/>
      <c r="N2967" s="2"/>
      <c r="O2967" s="2"/>
      <c r="P2967" s="2"/>
      <c r="Q2967" s="2"/>
      <c r="R2967" s="2"/>
      <c r="S2967" s="2"/>
      <c r="T2967" s="2"/>
      <c r="U2967" s="2"/>
      <c r="V2967" s="2"/>
      <c r="W2967" s="2"/>
      <c r="X2967" s="2"/>
      <c r="Y2967" s="2"/>
      <c r="AB2967" s="2"/>
      <c r="AC2967" s="2"/>
      <c r="AD2967" s="2"/>
      <c r="AE2967" s="2"/>
      <c r="AF2967" s="2"/>
      <c r="AG2967" s="2"/>
      <c r="AH2967" s="2"/>
      <c r="AI2967" s="2"/>
      <c r="AJ2967" s="2"/>
      <c r="AK2967" s="2"/>
      <c r="BK2967" s="2"/>
      <c r="BL2967" s="2"/>
      <c r="BN2967" s="2"/>
      <c r="BO2967" s="2"/>
    </row>
    <row r="2968" ht="12.75" customHeight="1">
      <c r="D2968" s="2"/>
      <c r="G2968" s="2"/>
      <c r="I2968" s="2"/>
      <c r="J2968" s="2"/>
      <c r="K2968" s="2"/>
      <c r="L2968" s="2"/>
      <c r="M2968" s="2"/>
      <c r="N2968" s="2"/>
      <c r="O2968" s="2"/>
      <c r="P2968" s="2"/>
      <c r="Q2968" s="2"/>
      <c r="R2968" s="2"/>
      <c r="S2968" s="2"/>
      <c r="T2968" s="2"/>
      <c r="U2968" s="2"/>
      <c r="V2968" s="2"/>
      <c r="W2968" s="2"/>
      <c r="X2968" s="2"/>
      <c r="Y2968" s="2"/>
      <c r="AB2968" s="2"/>
      <c r="AC2968" s="2"/>
      <c r="AD2968" s="2"/>
      <c r="AE2968" s="2"/>
      <c r="AF2968" s="2"/>
      <c r="AG2968" s="2"/>
      <c r="AH2968" s="2"/>
      <c r="AI2968" s="2"/>
      <c r="AJ2968" s="2"/>
      <c r="AK2968" s="2"/>
      <c r="BK2968" s="2"/>
      <c r="BL2968" s="2"/>
      <c r="BN2968" s="2"/>
      <c r="BO2968" s="2"/>
    </row>
    <row r="2969" ht="12.75" customHeight="1">
      <c r="D2969" s="2"/>
      <c r="G2969" s="2"/>
      <c r="I2969" s="2"/>
      <c r="J2969" s="2"/>
      <c r="K2969" s="2"/>
      <c r="L2969" s="2"/>
      <c r="M2969" s="2"/>
      <c r="N2969" s="2"/>
      <c r="O2969" s="2"/>
      <c r="P2969" s="2"/>
      <c r="Q2969" s="2"/>
      <c r="R2969" s="2"/>
      <c r="S2969" s="2"/>
      <c r="T2969" s="2"/>
      <c r="U2969" s="2"/>
      <c r="V2969" s="2"/>
      <c r="W2969" s="2"/>
      <c r="X2969" s="2"/>
      <c r="Y2969" s="2"/>
      <c r="AB2969" s="2"/>
      <c r="AC2969" s="2"/>
      <c r="AD2969" s="2"/>
      <c r="AE2969" s="2"/>
      <c r="AF2969" s="2"/>
      <c r="AG2969" s="2"/>
      <c r="AH2969" s="2"/>
      <c r="AI2969" s="2"/>
      <c r="AJ2969" s="2"/>
      <c r="AK2969" s="2"/>
      <c r="BK2969" s="2"/>
      <c r="BL2969" s="2"/>
      <c r="BN2969" s="2"/>
      <c r="BO2969" s="2"/>
    </row>
    <row r="2970" ht="12.75" customHeight="1">
      <c r="D2970" s="2"/>
      <c r="G2970" s="2"/>
      <c r="I2970" s="2"/>
      <c r="J2970" s="2"/>
      <c r="K2970" s="2"/>
      <c r="L2970" s="2"/>
      <c r="M2970" s="2"/>
      <c r="N2970" s="2"/>
      <c r="O2970" s="2"/>
      <c r="P2970" s="2"/>
      <c r="Q2970" s="2"/>
      <c r="R2970" s="2"/>
      <c r="S2970" s="2"/>
      <c r="T2970" s="2"/>
      <c r="U2970" s="2"/>
      <c r="V2970" s="2"/>
      <c r="W2970" s="2"/>
      <c r="X2970" s="2"/>
      <c r="Y2970" s="2"/>
      <c r="AB2970" s="2"/>
      <c r="AC2970" s="2"/>
      <c r="AD2970" s="2"/>
      <c r="AE2970" s="2"/>
      <c r="AF2970" s="2"/>
      <c r="AG2970" s="2"/>
      <c r="AH2970" s="2"/>
      <c r="AI2970" s="2"/>
      <c r="AJ2970" s="2"/>
      <c r="AK2970" s="2"/>
      <c r="BK2970" s="2"/>
      <c r="BL2970" s="2"/>
      <c r="BN2970" s="2"/>
      <c r="BO2970" s="2"/>
    </row>
    <row r="2971" ht="12.75" customHeight="1">
      <c r="D2971" s="2"/>
      <c r="G2971" s="2"/>
      <c r="I2971" s="2"/>
      <c r="J2971" s="2"/>
      <c r="K2971" s="2"/>
      <c r="L2971" s="2"/>
      <c r="M2971" s="2"/>
      <c r="N2971" s="2"/>
      <c r="O2971" s="2"/>
      <c r="P2971" s="2"/>
      <c r="Q2971" s="2"/>
      <c r="R2971" s="2"/>
      <c r="S2971" s="2"/>
      <c r="T2971" s="2"/>
      <c r="U2971" s="2"/>
      <c r="V2971" s="2"/>
      <c r="W2971" s="2"/>
      <c r="X2971" s="2"/>
      <c r="Y2971" s="2"/>
      <c r="AB2971" s="2"/>
      <c r="AC2971" s="2"/>
      <c r="AD2971" s="2"/>
      <c r="AE2971" s="2"/>
      <c r="AF2971" s="2"/>
      <c r="AG2971" s="2"/>
      <c r="AH2971" s="2"/>
      <c r="AI2971" s="2"/>
      <c r="AJ2971" s="2"/>
      <c r="AK2971" s="2"/>
      <c r="BK2971" s="2"/>
      <c r="BL2971" s="2"/>
      <c r="BN2971" s="2"/>
      <c r="BO2971" s="2"/>
    </row>
    <row r="2972" ht="12.75" customHeight="1">
      <c r="D2972" s="2"/>
      <c r="G2972" s="2"/>
      <c r="I2972" s="2"/>
      <c r="J2972" s="2"/>
      <c r="K2972" s="2"/>
      <c r="L2972" s="2"/>
      <c r="M2972" s="2"/>
      <c r="N2972" s="2"/>
      <c r="O2972" s="2"/>
      <c r="P2972" s="2"/>
      <c r="Q2972" s="2"/>
      <c r="R2972" s="2"/>
      <c r="S2972" s="2"/>
      <c r="T2972" s="2"/>
      <c r="U2972" s="2"/>
      <c r="V2972" s="2"/>
      <c r="W2972" s="2"/>
      <c r="X2972" s="2"/>
      <c r="Y2972" s="2"/>
      <c r="AB2972" s="2"/>
      <c r="AC2972" s="2"/>
      <c r="AD2972" s="2"/>
      <c r="AE2972" s="2"/>
      <c r="AF2972" s="2"/>
      <c r="AG2972" s="2"/>
      <c r="AH2972" s="2"/>
      <c r="AI2972" s="2"/>
      <c r="AJ2972" s="2"/>
      <c r="AK2972" s="2"/>
      <c r="BK2972" s="2"/>
      <c r="BL2972" s="2"/>
      <c r="BN2972" s="2"/>
      <c r="BO2972" s="2"/>
    </row>
    <row r="2973" ht="12.75" customHeight="1">
      <c r="D2973" s="2"/>
      <c r="G2973" s="2"/>
      <c r="I2973" s="2"/>
      <c r="J2973" s="2"/>
      <c r="K2973" s="2"/>
      <c r="L2973" s="2"/>
      <c r="M2973" s="2"/>
      <c r="N2973" s="2"/>
      <c r="O2973" s="2"/>
      <c r="P2973" s="2"/>
      <c r="Q2973" s="2"/>
      <c r="R2973" s="2"/>
      <c r="S2973" s="2"/>
      <c r="T2973" s="2"/>
      <c r="U2973" s="2"/>
      <c r="V2973" s="2"/>
      <c r="W2973" s="2"/>
      <c r="X2973" s="2"/>
      <c r="Y2973" s="2"/>
      <c r="AB2973" s="2"/>
      <c r="AC2973" s="2"/>
      <c r="AD2973" s="2"/>
      <c r="AE2973" s="2"/>
      <c r="AF2973" s="2"/>
      <c r="AG2973" s="2"/>
      <c r="AH2973" s="2"/>
      <c r="AI2973" s="2"/>
      <c r="AJ2973" s="2"/>
      <c r="AK2973" s="2"/>
      <c r="BK2973" s="2"/>
      <c r="BL2973" s="2"/>
      <c r="BN2973" s="2"/>
      <c r="BO2973" s="2"/>
    </row>
    <row r="2974" ht="12.75" customHeight="1">
      <c r="D2974" s="2"/>
      <c r="G2974" s="2"/>
      <c r="I2974" s="2"/>
      <c r="J2974" s="2"/>
      <c r="K2974" s="2"/>
      <c r="L2974" s="2"/>
      <c r="M2974" s="2"/>
      <c r="N2974" s="2"/>
      <c r="O2974" s="2"/>
      <c r="P2974" s="2"/>
      <c r="Q2974" s="2"/>
      <c r="R2974" s="2"/>
      <c r="S2974" s="2"/>
      <c r="T2974" s="2"/>
      <c r="U2974" s="2"/>
      <c r="V2974" s="2"/>
      <c r="W2974" s="2"/>
      <c r="X2974" s="2"/>
      <c r="Y2974" s="2"/>
      <c r="AB2974" s="2"/>
      <c r="AC2974" s="2"/>
      <c r="AD2974" s="2"/>
      <c r="AE2974" s="2"/>
      <c r="AF2974" s="2"/>
      <c r="AG2974" s="2"/>
      <c r="AH2974" s="2"/>
      <c r="AI2974" s="2"/>
      <c r="AJ2974" s="2"/>
      <c r="AK2974" s="2"/>
      <c r="BK2974" s="2"/>
      <c r="BL2974" s="2"/>
      <c r="BN2974" s="2"/>
      <c r="BO2974" s="2"/>
    </row>
    <row r="2975" ht="12.75" customHeight="1">
      <c r="D2975" s="2"/>
      <c r="G2975" s="2"/>
      <c r="I2975" s="2"/>
      <c r="J2975" s="2"/>
      <c r="K2975" s="2"/>
      <c r="L2975" s="2"/>
      <c r="M2975" s="2"/>
      <c r="N2975" s="2"/>
      <c r="O2975" s="2"/>
      <c r="P2975" s="2"/>
      <c r="Q2975" s="2"/>
      <c r="R2975" s="2"/>
      <c r="S2975" s="2"/>
      <c r="T2975" s="2"/>
      <c r="U2975" s="2"/>
      <c r="V2975" s="2"/>
      <c r="W2975" s="2"/>
      <c r="X2975" s="2"/>
      <c r="Y2975" s="2"/>
      <c r="AB2975" s="2"/>
      <c r="AC2975" s="2"/>
      <c r="AD2975" s="2"/>
      <c r="AE2975" s="2"/>
      <c r="AF2975" s="2"/>
      <c r="AG2975" s="2"/>
      <c r="AH2975" s="2"/>
      <c r="AI2975" s="2"/>
      <c r="AJ2975" s="2"/>
      <c r="AK2975" s="2"/>
      <c r="BK2975" s="2"/>
      <c r="BL2975" s="2"/>
      <c r="BN2975" s="2"/>
      <c r="BO2975" s="2"/>
    </row>
    <row r="2976" ht="12.75" customHeight="1">
      <c r="D2976" s="2"/>
      <c r="G2976" s="2"/>
      <c r="I2976" s="2"/>
      <c r="J2976" s="2"/>
      <c r="K2976" s="2"/>
      <c r="L2976" s="2"/>
      <c r="M2976" s="2"/>
      <c r="N2976" s="2"/>
      <c r="O2976" s="2"/>
      <c r="P2976" s="2"/>
      <c r="Q2976" s="2"/>
      <c r="R2976" s="2"/>
      <c r="S2976" s="2"/>
      <c r="T2976" s="2"/>
      <c r="U2976" s="2"/>
      <c r="V2976" s="2"/>
      <c r="W2976" s="2"/>
      <c r="X2976" s="2"/>
      <c r="Y2976" s="2"/>
      <c r="AB2976" s="2"/>
      <c r="AC2976" s="2"/>
      <c r="AD2976" s="2"/>
      <c r="AE2976" s="2"/>
      <c r="AF2976" s="2"/>
      <c r="AG2976" s="2"/>
      <c r="AH2976" s="2"/>
      <c r="AI2976" s="2"/>
      <c r="AJ2976" s="2"/>
      <c r="AK2976" s="2"/>
      <c r="BK2976" s="2"/>
      <c r="BL2976" s="2"/>
      <c r="BN2976" s="2"/>
      <c r="BO2976" s="2"/>
    </row>
    <row r="2977" ht="12.75" customHeight="1">
      <c r="D2977" s="2"/>
      <c r="G2977" s="2"/>
      <c r="I2977" s="2"/>
      <c r="J2977" s="2"/>
      <c r="K2977" s="2"/>
      <c r="L2977" s="2"/>
      <c r="M2977" s="2"/>
      <c r="N2977" s="2"/>
      <c r="O2977" s="2"/>
      <c r="P2977" s="2"/>
      <c r="Q2977" s="2"/>
      <c r="R2977" s="2"/>
      <c r="S2977" s="2"/>
      <c r="T2977" s="2"/>
      <c r="U2977" s="2"/>
      <c r="V2977" s="2"/>
      <c r="W2977" s="2"/>
      <c r="X2977" s="2"/>
      <c r="Y2977" s="2"/>
      <c r="AB2977" s="2"/>
      <c r="AC2977" s="2"/>
      <c r="AD2977" s="2"/>
      <c r="AE2977" s="2"/>
      <c r="AF2977" s="2"/>
      <c r="AG2977" s="2"/>
      <c r="AH2977" s="2"/>
      <c r="AI2977" s="2"/>
      <c r="AJ2977" s="2"/>
      <c r="AK2977" s="2"/>
      <c r="BK2977" s="2"/>
      <c r="BL2977" s="2"/>
      <c r="BN2977" s="2"/>
      <c r="BO2977" s="2"/>
    </row>
    <row r="2978" ht="12.75" customHeight="1">
      <c r="D2978" s="2"/>
      <c r="G2978" s="2"/>
      <c r="I2978" s="2"/>
      <c r="J2978" s="2"/>
      <c r="K2978" s="2"/>
      <c r="L2978" s="2"/>
      <c r="M2978" s="2"/>
      <c r="N2978" s="2"/>
      <c r="O2978" s="2"/>
      <c r="P2978" s="2"/>
      <c r="Q2978" s="2"/>
      <c r="R2978" s="2"/>
      <c r="S2978" s="2"/>
      <c r="T2978" s="2"/>
      <c r="U2978" s="2"/>
      <c r="V2978" s="2"/>
      <c r="W2978" s="2"/>
      <c r="X2978" s="2"/>
      <c r="Y2978" s="2"/>
      <c r="AB2978" s="2"/>
      <c r="AC2978" s="2"/>
      <c r="AD2978" s="2"/>
      <c r="AE2978" s="2"/>
      <c r="AF2978" s="2"/>
      <c r="AG2978" s="2"/>
      <c r="AH2978" s="2"/>
      <c r="AI2978" s="2"/>
      <c r="AJ2978" s="2"/>
      <c r="AK2978" s="2"/>
      <c r="BK2978" s="2"/>
      <c r="BL2978" s="2"/>
      <c r="BN2978" s="2"/>
      <c r="BO2978" s="2"/>
    </row>
    <row r="2979" ht="12.75" customHeight="1">
      <c r="D2979" s="2"/>
      <c r="G2979" s="2"/>
      <c r="I2979" s="2"/>
      <c r="J2979" s="2"/>
      <c r="K2979" s="2"/>
      <c r="L2979" s="2"/>
      <c r="M2979" s="2"/>
      <c r="N2979" s="2"/>
      <c r="O2979" s="2"/>
      <c r="P2979" s="2"/>
      <c r="Q2979" s="2"/>
      <c r="R2979" s="2"/>
      <c r="S2979" s="2"/>
      <c r="T2979" s="2"/>
      <c r="U2979" s="2"/>
      <c r="V2979" s="2"/>
      <c r="W2979" s="2"/>
      <c r="X2979" s="2"/>
      <c r="Y2979" s="2"/>
      <c r="AB2979" s="2"/>
      <c r="AC2979" s="2"/>
      <c r="AD2979" s="2"/>
      <c r="AE2979" s="2"/>
      <c r="AF2979" s="2"/>
      <c r="AG2979" s="2"/>
      <c r="AH2979" s="2"/>
      <c r="AI2979" s="2"/>
      <c r="AJ2979" s="2"/>
      <c r="AK2979" s="2"/>
      <c r="BK2979" s="2"/>
      <c r="BL2979" s="2"/>
      <c r="BN2979" s="2"/>
      <c r="BO2979" s="2"/>
    </row>
    <row r="2980" ht="12.75" customHeight="1">
      <c r="D2980" s="2"/>
      <c r="G2980" s="2"/>
      <c r="I2980" s="2"/>
      <c r="J2980" s="2"/>
      <c r="K2980" s="2"/>
      <c r="L2980" s="2"/>
      <c r="M2980" s="2"/>
      <c r="N2980" s="2"/>
      <c r="O2980" s="2"/>
      <c r="P2980" s="2"/>
      <c r="Q2980" s="2"/>
      <c r="R2980" s="2"/>
      <c r="S2980" s="2"/>
      <c r="T2980" s="2"/>
      <c r="U2980" s="2"/>
      <c r="V2980" s="2"/>
      <c r="W2980" s="2"/>
      <c r="X2980" s="2"/>
      <c r="Y2980" s="2"/>
      <c r="AB2980" s="2"/>
      <c r="AC2980" s="2"/>
      <c r="AD2980" s="2"/>
      <c r="AE2980" s="2"/>
      <c r="AF2980" s="2"/>
      <c r="AG2980" s="2"/>
      <c r="AH2980" s="2"/>
      <c r="AI2980" s="2"/>
      <c r="AJ2980" s="2"/>
      <c r="AK2980" s="2"/>
      <c r="BK2980" s="2"/>
      <c r="BL2980" s="2"/>
      <c r="BN2980" s="2"/>
      <c r="BO2980" s="2"/>
    </row>
    <row r="2981" ht="12.75" customHeight="1">
      <c r="D2981" s="2"/>
      <c r="G2981" s="2"/>
      <c r="I2981" s="2"/>
      <c r="J2981" s="2"/>
      <c r="K2981" s="2"/>
      <c r="L2981" s="2"/>
      <c r="M2981" s="2"/>
      <c r="N2981" s="2"/>
      <c r="O2981" s="2"/>
      <c r="P2981" s="2"/>
      <c r="Q2981" s="2"/>
      <c r="R2981" s="2"/>
      <c r="S2981" s="2"/>
      <c r="T2981" s="2"/>
      <c r="U2981" s="2"/>
      <c r="V2981" s="2"/>
      <c r="W2981" s="2"/>
      <c r="X2981" s="2"/>
      <c r="Y2981" s="2"/>
      <c r="AB2981" s="2"/>
      <c r="AC2981" s="2"/>
      <c r="AD2981" s="2"/>
      <c r="AE2981" s="2"/>
      <c r="AF2981" s="2"/>
      <c r="AG2981" s="2"/>
      <c r="AH2981" s="2"/>
      <c r="AI2981" s="2"/>
      <c r="AJ2981" s="2"/>
      <c r="AK2981" s="2"/>
      <c r="BK2981" s="2"/>
      <c r="BL2981" s="2"/>
      <c r="BN2981" s="2"/>
      <c r="BO2981" s="2"/>
    </row>
    <row r="2982" ht="12.75" customHeight="1">
      <c r="D2982" s="2"/>
      <c r="G2982" s="2"/>
      <c r="I2982" s="2"/>
      <c r="J2982" s="2"/>
      <c r="K2982" s="2"/>
      <c r="L2982" s="2"/>
      <c r="M2982" s="2"/>
      <c r="N2982" s="2"/>
      <c r="O2982" s="2"/>
      <c r="P2982" s="2"/>
      <c r="Q2982" s="2"/>
      <c r="R2982" s="2"/>
      <c r="S2982" s="2"/>
      <c r="T2982" s="2"/>
      <c r="U2982" s="2"/>
      <c r="V2982" s="2"/>
      <c r="W2982" s="2"/>
      <c r="X2982" s="2"/>
      <c r="Y2982" s="2"/>
      <c r="AB2982" s="2"/>
      <c r="AC2982" s="2"/>
      <c r="AD2982" s="2"/>
      <c r="AE2982" s="2"/>
      <c r="AF2982" s="2"/>
      <c r="AG2982" s="2"/>
      <c r="AH2982" s="2"/>
      <c r="AI2982" s="2"/>
      <c r="AJ2982" s="2"/>
      <c r="AK2982" s="2"/>
      <c r="BK2982" s="2"/>
      <c r="BL2982" s="2"/>
      <c r="BN2982" s="2"/>
      <c r="BO2982" s="2"/>
    </row>
    <row r="2983" ht="12.75" customHeight="1">
      <c r="D2983" s="2"/>
      <c r="G2983" s="2"/>
      <c r="I2983" s="2"/>
      <c r="J2983" s="2"/>
      <c r="K2983" s="2"/>
      <c r="L2983" s="2"/>
      <c r="M2983" s="2"/>
      <c r="N2983" s="2"/>
      <c r="O2983" s="2"/>
      <c r="P2983" s="2"/>
      <c r="Q2983" s="2"/>
      <c r="R2983" s="2"/>
      <c r="S2983" s="2"/>
      <c r="T2983" s="2"/>
      <c r="U2983" s="2"/>
      <c r="V2983" s="2"/>
      <c r="W2983" s="2"/>
      <c r="X2983" s="2"/>
      <c r="Y2983" s="2"/>
      <c r="AB2983" s="2"/>
      <c r="AC2983" s="2"/>
      <c r="AD2983" s="2"/>
      <c r="AE2983" s="2"/>
      <c r="AF2983" s="2"/>
      <c r="AG2983" s="2"/>
      <c r="AH2983" s="2"/>
      <c r="AI2983" s="2"/>
      <c r="AJ2983" s="2"/>
      <c r="AK2983" s="2"/>
      <c r="BK2983" s="2"/>
      <c r="BL2983" s="2"/>
      <c r="BN2983" s="2"/>
      <c r="BO2983" s="2"/>
    </row>
    <row r="2984" ht="12.75" customHeight="1">
      <c r="D2984" s="2"/>
      <c r="G2984" s="2"/>
      <c r="I2984" s="2"/>
      <c r="J2984" s="2"/>
      <c r="K2984" s="2"/>
      <c r="L2984" s="2"/>
      <c r="M2984" s="2"/>
      <c r="N2984" s="2"/>
      <c r="O2984" s="2"/>
      <c r="P2984" s="2"/>
      <c r="Q2984" s="2"/>
      <c r="R2984" s="2"/>
      <c r="S2984" s="2"/>
      <c r="T2984" s="2"/>
      <c r="U2984" s="2"/>
      <c r="V2984" s="2"/>
      <c r="W2984" s="2"/>
      <c r="X2984" s="2"/>
      <c r="Y2984" s="2"/>
      <c r="AB2984" s="2"/>
      <c r="AC2984" s="2"/>
      <c r="AD2984" s="2"/>
      <c r="AE2984" s="2"/>
      <c r="AF2984" s="2"/>
      <c r="AG2984" s="2"/>
      <c r="AH2984" s="2"/>
      <c r="AI2984" s="2"/>
      <c r="AJ2984" s="2"/>
      <c r="AK2984" s="2"/>
      <c r="BK2984" s="2"/>
      <c r="BL2984" s="2"/>
      <c r="BN2984" s="2"/>
      <c r="BO2984" s="2"/>
    </row>
    <row r="2985" ht="12.75" customHeight="1">
      <c r="D2985" s="2"/>
      <c r="G2985" s="2"/>
      <c r="I2985" s="2"/>
      <c r="J2985" s="2"/>
      <c r="K2985" s="2"/>
      <c r="L2985" s="2"/>
      <c r="M2985" s="2"/>
      <c r="N2985" s="2"/>
      <c r="O2985" s="2"/>
      <c r="P2985" s="2"/>
      <c r="Q2985" s="2"/>
      <c r="R2985" s="2"/>
      <c r="S2985" s="2"/>
      <c r="T2985" s="2"/>
      <c r="U2985" s="2"/>
      <c r="V2985" s="2"/>
      <c r="W2985" s="2"/>
      <c r="X2985" s="2"/>
      <c r="Y2985" s="2"/>
      <c r="AB2985" s="2"/>
      <c r="AC2985" s="2"/>
      <c r="AD2985" s="2"/>
      <c r="AE2985" s="2"/>
      <c r="AF2985" s="2"/>
      <c r="AG2985" s="2"/>
      <c r="AH2985" s="2"/>
      <c r="AI2985" s="2"/>
      <c r="AJ2985" s="2"/>
      <c r="AK2985" s="2"/>
      <c r="BK2985" s="2"/>
      <c r="BL2985" s="2"/>
      <c r="BN2985" s="2"/>
      <c r="BO2985" s="2"/>
    </row>
    <row r="2986" ht="12.75" customHeight="1">
      <c r="D2986" s="2"/>
      <c r="G2986" s="2"/>
      <c r="I2986" s="2"/>
      <c r="J2986" s="2"/>
      <c r="K2986" s="2"/>
      <c r="L2986" s="2"/>
      <c r="M2986" s="2"/>
      <c r="N2986" s="2"/>
      <c r="O2986" s="2"/>
      <c r="P2986" s="2"/>
      <c r="Q2986" s="2"/>
      <c r="R2986" s="2"/>
      <c r="S2986" s="2"/>
      <c r="T2986" s="2"/>
      <c r="U2986" s="2"/>
      <c r="V2986" s="2"/>
      <c r="W2986" s="2"/>
      <c r="X2986" s="2"/>
      <c r="Y2986" s="2"/>
      <c r="AB2986" s="2"/>
      <c r="AC2986" s="2"/>
      <c r="AD2986" s="2"/>
      <c r="AE2986" s="2"/>
      <c r="AF2986" s="2"/>
      <c r="AG2986" s="2"/>
      <c r="AH2986" s="2"/>
      <c r="AI2986" s="2"/>
      <c r="AJ2986" s="2"/>
      <c r="AK2986" s="2"/>
      <c r="BK2986" s="2"/>
      <c r="BL2986" s="2"/>
      <c r="BN2986" s="2"/>
      <c r="BO2986" s="2"/>
    </row>
    <row r="2987" ht="12.75" customHeight="1">
      <c r="D2987" s="2"/>
      <c r="G2987" s="2"/>
      <c r="I2987" s="2"/>
      <c r="J2987" s="2"/>
      <c r="K2987" s="2"/>
      <c r="L2987" s="2"/>
      <c r="M2987" s="2"/>
      <c r="N2987" s="2"/>
      <c r="O2987" s="2"/>
      <c r="P2987" s="2"/>
      <c r="Q2987" s="2"/>
      <c r="R2987" s="2"/>
      <c r="S2987" s="2"/>
      <c r="T2987" s="2"/>
      <c r="U2987" s="2"/>
      <c r="V2987" s="2"/>
      <c r="W2987" s="2"/>
      <c r="X2987" s="2"/>
      <c r="Y2987" s="2"/>
      <c r="AB2987" s="2"/>
      <c r="AC2987" s="2"/>
      <c r="AD2987" s="2"/>
      <c r="AE2987" s="2"/>
      <c r="AF2987" s="2"/>
      <c r="AG2987" s="2"/>
      <c r="AH2987" s="2"/>
      <c r="AI2987" s="2"/>
      <c r="AJ2987" s="2"/>
      <c r="AK2987" s="2"/>
      <c r="BK2987" s="2"/>
      <c r="BL2987" s="2"/>
      <c r="BN2987" s="2"/>
      <c r="BO2987" s="2"/>
    </row>
    <row r="2988" ht="12.75" customHeight="1">
      <c r="D2988" s="2"/>
      <c r="G2988" s="2"/>
      <c r="I2988" s="2"/>
      <c r="J2988" s="2"/>
      <c r="K2988" s="2"/>
      <c r="L2988" s="2"/>
      <c r="M2988" s="2"/>
      <c r="N2988" s="2"/>
      <c r="O2988" s="2"/>
      <c r="P2988" s="2"/>
      <c r="Q2988" s="2"/>
      <c r="R2988" s="2"/>
      <c r="S2988" s="2"/>
      <c r="T2988" s="2"/>
      <c r="U2988" s="2"/>
      <c r="V2988" s="2"/>
      <c r="W2988" s="2"/>
      <c r="X2988" s="2"/>
      <c r="Y2988" s="2"/>
      <c r="AB2988" s="2"/>
      <c r="AC2988" s="2"/>
      <c r="AD2988" s="2"/>
      <c r="AE2988" s="2"/>
      <c r="AF2988" s="2"/>
      <c r="AG2988" s="2"/>
      <c r="AH2988" s="2"/>
      <c r="AI2988" s="2"/>
      <c r="AJ2988" s="2"/>
      <c r="AK2988" s="2"/>
      <c r="BK2988" s="2"/>
      <c r="BL2988" s="2"/>
      <c r="BN2988" s="2"/>
      <c r="BO2988" s="2"/>
    </row>
    <row r="2989" ht="12.75" customHeight="1">
      <c r="D2989" s="2"/>
      <c r="G2989" s="2"/>
      <c r="I2989" s="2"/>
      <c r="J2989" s="2"/>
      <c r="K2989" s="2"/>
      <c r="L2989" s="2"/>
      <c r="M2989" s="2"/>
      <c r="N2989" s="2"/>
      <c r="O2989" s="2"/>
      <c r="P2989" s="2"/>
      <c r="Q2989" s="2"/>
      <c r="R2989" s="2"/>
      <c r="S2989" s="2"/>
      <c r="T2989" s="2"/>
      <c r="U2989" s="2"/>
      <c r="V2989" s="2"/>
      <c r="W2989" s="2"/>
      <c r="X2989" s="2"/>
      <c r="Y2989" s="2"/>
      <c r="AB2989" s="2"/>
      <c r="AC2989" s="2"/>
      <c r="AD2989" s="2"/>
      <c r="AE2989" s="2"/>
      <c r="AF2989" s="2"/>
      <c r="AG2989" s="2"/>
      <c r="AH2989" s="2"/>
      <c r="AI2989" s="2"/>
      <c r="AJ2989" s="2"/>
      <c r="AK2989" s="2"/>
      <c r="BK2989" s="2"/>
      <c r="BL2989" s="2"/>
      <c r="BN2989" s="2"/>
      <c r="BO2989" s="2"/>
    </row>
    <row r="2990" ht="12.75" customHeight="1">
      <c r="D2990" s="2"/>
      <c r="G2990" s="2"/>
      <c r="I2990" s="2"/>
      <c r="J2990" s="2"/>
      <c r="K2990" s="2"/>
      <c r="L2990" s="2"/>
      <c r="M2990" s="2"/>
      <c r="N2990" s="2"/>
      <c r="O2990" s="2"/>
      <c r="P2990" s="2"/>
      <c r="Q2990" s="2"/>
      <c r="R2990" s="2"/>
      <c r="S2990" s="2"/>
      <c r="T2990" s="2"/>
      <c r="U2990" s="2"/>
      <c r="V2990" s="2"/>
      <c r="W2990" s="2"/>
      <c r="X2990" s="2"/>
      <c r="Y2990" s="2"/>
      <c r="AB2990" s="2"/>
      <c r="AC2990" s="2"/>
      <c r="AD2990" s="2"/>
      <c r="AE2990" s="2"/>
      <c r="AF2990" s="2"/>
      <c r="AG2990" s="2"/>
      <c r="AH2990" s="2"/>
      <c r="AI2990" s="2"/>
      <c r="AJ2990" s="2"/>
      <c r="AK2990" s="2"/>
      <c r="BK2990" s="2"/>
      <c r="BL2990" s="2"/>
      <c r="BN2990" s="2"/>
      <c r="BO2990" s="2"/>
    </row>
    <row r="2991" ht="12.75" customHeight="1">
      <c r="D2991" s="2"/>
      <c r="G2991" s="2"/>
      <c r="I2991" s="2"/>
      <c r="J2991" s="2"/>
      <c r="K2991" s="2"/>
      <c r="L2991" s="2"/>
      <c r="M2991" s="2"/>
      <c r="N2991" s="2"/>
      <c r="O2991" s="2"/>
      <c r="P2991" s="2"/>
      <c r="Q2991" s="2"/>
      <c r="R2991" s="2"/>
      <c r="S2991" s="2"/>
      <c r="T2991" s="2"/>
      <c r="U2991" s="2"/>
      <c r="V2991" s="2"/>
      <c r="W2991" s="2"/>
      <c r="X2991" s="2"/>
      <c r="Y2991" s="2"/>
      <c r="AB2991" s="2"/>
      <c r="AC2991" s="2"/>
      <c r="AD2991" s="2"/>
      <c r="AE2991" s="2"/>
      <c r="AF2991" s="2"/>
      <c r="AG2991" s="2"/>
      <c r="AH2991" s="2"/>
      <c r="AI2991" s="2"/>
      <c r="AJ2991" s="2"/>
      <c r="AK2991" s="2"/>
      <c r="BK2991" s="2"/>
      <c r="BL2991" s="2"/>
      <c r="BN2991" s="2"/>
      <c r="BO2991" s="2"/>
    </row>
    <row r="2992" ht="12.75" customHeight="1">
      <c r="D2992" s="2"/>
      <c r="G2992" s="2"/>
      <c r="I2992" s="2"/>
      <c r="J2992" s="2"/>
      <c r="K2992" s="2"/>
      <c r="L2992" s="2"/>
      <c r="M2992" s="2"/>
      <c r="N2992" s="2"/>
      <c r="O2992" s="2"/>
      <c r="P2992" s="2"/>
      <c r="Q2992" s="2"/>
      <c r="R2992" s="2"/>
      <c r="S2992" s="2"/>
      <c r="T2992" s="2"/>
      <c r="U2992" s="2"/>
      <c r="V2992" s="2"/>
      <c r="W2992" s="2"/>
      <c r="X2992" s="2"/>
      <c r="Y2992" s="2"/>
      <c r="AB2992" s="2"/>
      <c r="AC2992" s="2"/>
      <c r="AD2992" s="2"/>
      <c r="AE2992" s="2"/>
      <c r="AF2992" s="2"/>
      <c r="AG2992" s="2"/>
      <c r="AH2992" s="2"/>
      <c r="AI2992" s="2"/>
      <c r="AJ2992" s="2"/>
      <c r="AK2992" s="2"/>
      <c r="BK2992" s="2"/>
      <c r="BL2992" s="2"/>
      <c r="BN2992" s="2"/>
      <c r="BO2992" s="2"/>
    </row>
    <row r="2993" ht="12.75" customHeight="1">
      <c r="D2993" s="2"/>
      <c r="G2993" s="2"/>
      <c r="I2993" s="2"/>
      <c r="J2993" s="2"/>
      <c r="K2993" s="2"/>
      <c r="L2993" s="2"/>
      <c r="M2993" s="2"/>
      <c r="N2993" s="2"/>
      <c r="O2993" s="2"/>
      <c r="P2993" s="2"/>
      <c r="Q2993" s="2"/>
      <c r="R2993" s="2"/>
      <c r="S2993" s="2"/>
      <c r="T2993" s="2"/>
      <c r="U2993" s="2"/>
      <c r="V2993" s="2"/>
      <c r="W2993" s="2"/>
      <c r="X2993" s="2"/>
      <c r="Y2993" s="2"/>
      <c r="AB2993" s="2"/>
      <c r="AC2993" s="2"/>
      <c r="AD2993" s="2"/>
      <c r="AE2993" s="2"/>
      <c r="AF2993" s="2"/>
      <c r="AG2993" s="2"/>
      <c r="AH2993" s="2"/>
      <c r="AI2993" s="2"/>
      <c r="AJ2993" s="2"/>
      <c r="AK2993" s="2"/>
      <c r="BK2993" s="2"/>
      <c r="BL2993" s="2"/>
      <c r="BN2993" s="2"/>
      <c r="BO2993" s="2"/>
    </row>
    <row r="2994" ht="12.75" customHeight="1">
      <c r="D2994" s="2"/>
      <c r="G2994" s="2"/>
      <c r="I2994" s="2"/>
      <c r="J2994" s="2"/>
      <c r="K2994" s="2"/>
      <c r="L2994" s="2"/>
      <c r="M2994" s="2"/>
      <c r="N2994" s="2"/>
      <c r="O2994" s="2"/>
      <c r="P2994" s="2"/>
      <c r="Q2994" s="2"/>
      <c r="R2994" s="2"/>
      <c r="S2994" s="2"/>
      <c r="T2994" s="2"/>
      <c r="U2994" s="2"/>
      <c r="V2994" s="2"/>
      <c r="W2994" s="2"/>
      <c r="X2994" s="2"/>
      <c r="Y2994" s="2"/>
      <c r="AB2994" s="2"/>
      <c r="AC2994" s="2"/>
      <c r="AD2994" s="2"/>
      <c r="AE2994" s="2"/>
      <c r="AF2994" s="2"/>
      <c r="AG2994" s="2"/>
      <c r="AH2994" s="2"/>
      <c r="AI2994" s="2"/>
      <c r="AJ2994" s="2"/>
      <c r="AK2994" s="2"/>
      <c r="BK2994" s="2"/>
      <c r="BL2994" s="2"/>
      <c r="BN2994" s="2"/>
      <c r="BO2994" s="2"/>
    </row>
    <row r="2995" ht="12.75" customHeight="1">
      <c r="D2995" s="2"/>
      <c r="G2995" s="2"/>
      <c r="I2995" s="2"/>
      <c r="J2995" s="2"/>
      <c r="K2995" s="2"/>
      <c r="L2995" s="2"/>
      <c r="M2995" s="2"/>
      <c r="N2995" s="2"/>
      <c r="O2995" s="2"/>
      <c r="P2995" s="2"/>
      <c r="Q2995" s="2"/>
      <c r="R2995" s="2"/>
      <c r="S2995" s="2"/>
      <c r="T2995" s="2"/>
      <c r="U2995" s="2"/>
      <c r="V2995" s="2"/>
      <c r="W2995" s="2"/>
      <c r="X2995" s="2"/>
      <c r="Y2995" s="2"/>
      <c r="AB2995" s="2"/>
      <c r="AC2995" s="2"/>
      <c r="AD2995" s="2"/>
      <c r="AE2995" s="2"/>
      <c r="AF2995" s="2"/>
      <c r="AG2995" s="2"/>
      <c r="AH2995" s="2"/>
      <c r="AI2995" s="2"/>
      <c r="AJ2995" s="2"/>
      <c r="AK2995" s="2"/>
      <c r="BK2995" s="2"/>
      <c r="BL2995" s="2"/>
      <c r="BN2995" s="2"/>
      <c r="BO2995" s="2"/>
    </row>
    <row r="2996" ht="12.75" customHeight="1">
      <c r="D2996" s="2"/>
      <c r="G2996" s="2"/>
      <c r="I2996" s="2"/>
      <c r="J2996" s="2"/>
      <c r="K2996" s="2"/>
      <c r="L2996" s="2"/>
      <c r="M2996" s="2"/>
      <c r="N2996" s="2"/>
      <c r="O2996" s="2"/>
      <c r="P2996" s="2"/>
      <c r="Q2996" s="2"/>
      <c r="R2996" s="2"/>
      <c r="S2996" s="2"/>
      <c r="T2996" s="2"/>
      <c r="U2996" s="2"/>
      <c r="V2996" s="2"/>
      <c r="W2996" s="2"/>
      <c r="X2996" s="2"/>
      <c r="Y2996" s="2"/>
      <c r="AB2996" s="2"/>
      <c r="AC2996" s="2"/>
      <c r="AD2996" s="2"/>
      <c r="AE2996" s="2"/>
      <c r="AF2996" s="2"/>
      <c r="AG2996" s="2"/>
      <c r="AH2996" s="2"/>
      <c r="AI2996" s="2"/>
      <c r="AJ2996" s="2"/>
      <c r="AK2996" s="2"/>
      <c r="BK2996" s="2"/>
      <c r="BL2996" s="2"/>
      <c r="BN2996" s="2"/>
      <c r="BO2996" s="2"/>
    </row>
    <row r="2997" ht="12.75" customHeight="1">
      <c r="D2997" s="2"/>
      <c r="G2997" s="2"/>
      <c r="I2997" s="2"/>
      <c r="J2997" s="2"/>
      <c r="K2997" s="2"/>
      <c r="L2997" s="2"/>
      <c r="M2997" s="2"/>
      <c r="N2997" s="2"/>
      <c r="O2997" s="2"/>
      <c r="P2997" s="2"/>
      <c r="Q2997" s="2"/>
      <c r="R2997" s="2"/>
      <c r="S2997" s="2"/>
      <c r="T2997" s="2"/>
      <c r="U2997" s="2"/>
      <c r="V2997" s="2"/>
      <c r="W2997" s="2"/>
      <c r="X2997" s="2"/>
      <c r="Y2997" s="2"/>
      <c r="AB2997" s="2"/>
      <c r="AC2997" s="2"/>
      <c r="AD2997" s="2"/>
      <c r="AE2997" s="2"/>
      <c r="AF2997" s="2"/>
      <c r="AG2997" s="2"/>
      <c r="AH2997" s="2"/>
      <c r="AI2997" s="2"/>
      <c r="AJ2997" s="2"/>
      <c r="AK2997" s="2"/>
      <c r="BK2997" s="2"/>
      <c r="BL2997" s="2"/>
      <c r="BN2997" s="2"/>
      <c r="BO2997" s="2"/>
    </row>
    <row r="2998" ht="12.75" customHeight="1">
      <c r="D2998" s="2"/>
      <c r="G2998" s="2"/>
      <c r="I2998" s="2"/>
      <c r="J2998" s="2"/>
      <c r="K2998" s="2"/>
      <c r="L2998" s="2"/>
      <c r="M2998" s="2"/>
      <c r="N2998" s="2"/>
      <c r="O2998" s="2"/>
      <c r="P2998" s="2"/>
      <c r="Q2998" s="2"/>
      <c r="R2998" s="2"/>
      <c r="S2998" s="2"/>
      <c r="T2998" s="2"/>
      <c r="U2998" s="2"/>
      <c r="V2998" s="2"/>
      <c r="W2998" s="2"/>
      <c r="X2998" s="2"/>
      <c r="Y2998" s="2"/>
      <c r="AB2998" s="2"/>
      <c r="AC2998" s="2"/>
      <c r="AD2998" s="2"/>
      <c r="AE2998" s="2"/>
      <c r="AF2998" s="2"/>
      <c r="AG2998" s="2"/>
      <c r="AH2998" s="2"/>
      <c r="AI2998" s="2"/>
      <c r="AJ2998" s="2"/>
      <c r="AK2998" s="2"/>
      <c r="BK2998" s="2"/>
      <c r="BL2998" s="2"/>
      <c r="BN2998" s="2"/>
      <c r="BO2998" s="2"/>
    </row>
    <row r="2999" ht="12.75" customHeight="1">
      <c r="D2999" s="2"/>
      <c r="G2999" s="2"/>
      <c r="I2999" s="2"/>
      <c r="J2999" s="2"/>
      <c r="K2999" s="2"/>
      <c r="L2999" s="2"/>
      <c r="M2999" s="2"/>
      <c r="N2999" s="2"/>
      <c r="O2999" s="2"/>
      <c r="P2999" s="2"/>
      <c r="Q2999" s="2"/>
      <c r="R2999" s="2"/>
      <c r="S2999" s="2"/>
      <c r="T2999" s="2"/>
      <c r="U2999" s="2"/>
      <c r="V2999" s="2"/>
      <c r="W2999" s="2"/>
      <c r="X2999" s="2"/>
      <c r="Y2999" s="2"/>
      <c r="AB2999" s="2"/>
      <c r="AC2999" s="2"/>
      <c r="AD2999" s="2"/>
      <c r="AE2999" s="2"/>
      <c r="AF2999" s="2"/>
      <c r="AG2999" s="2"/>
      <c r="AH2999" s="2"/>
      <c r="AI2999" s="2"/>
      <c r="AJ2999" s="2"/>
      <c r="AK2999" s="2"/>
      <c r="BK2999" s="2"/>
      <c r="BL2999" s="2"/>
      <c r="BN2999" s="2"/>
      <c r="BO2999" s="2"/>
    </row>
    <row r="3000" ht="12.75" customHeight="1">
      <c r="D3000" s="2"/>
      <c r="G3000" s="2"/>
      <c r="I3000" s="2"/>
      <c r="J3000" s="2"/>
      <c r="K3000" s="2"/>
      <c r="L3000" s="2"/>
      <c r="M3000" s="2"/>
      <c r="N3000" s="2"/>
      <c r="O3000" s="2"/>
      <c r="P3000" s="2"/>
      <c r="Q3000" s="2"/>
      <c r="R3000" s="2"/>
      <c r="S3000" s="2"/>
      <c r="T3000" s="2"/>
      <c r="U3000" s="2"/>
      <c r="V3000" s="2"/>
      <c r="W3000" s="2"/>
      <c r="X3000" s="2"/>
      <c r="Y3000" s="2"/>
      <c r="AB3000" s="2"/>
      <c r="AC3000" s="2"/>
      <c r="AD3000" s="2"/>
      <c r="AE3000" s="2"/>
      <c r="AF3000" s="2"/>
      <c r="AG3000" s="2"/>
      <c r="AH3000" s="2"/>
      <c r="AI3000" s="2"/>
      <c r="AJ3000" s="2"/>
      <c r="AK3000" s="2"/>
      <c r="BK3000" s="2"/>
      <c r="BL3000" s="2"/>
      <c r="BN3000" s="2"/>
      <c r="BO3000" s="2"/>
    </row>
    <row r="3001" ht="12.75" customHeight="1">
      <c r="D3001" s="2"/>
      <c r="G3001" s="2"/>
      <c r="I3001" s="2"/>
      <c r="J3001" s="2"/>
      <c r="K3001" s="2"/>
      <c r="L3001" s="2"/>
      <c r="M3001" s="2"/>
      <c r="N3001" s="2"/>
      <c r="O3001" s="2"/>
      <c r="P3001" s="2"/>
      <c r="Q3001" s="2"/>
      <c r="R3001" s="2"/>
      <c r="S3001" s="2"/>
      <c r="T3001" s="2"/>
      <c r="U3001" s="2"/>
      <c r="V3001" s="2"/>
      <c r="W3001" s="2"/>
      <c r="X3001" s="2"/>
      <c r="Y3001" s="2"/>
      <c r="AB3001" s="2"/>
      <c r="AC3001" s="2"/>
      <c r="AD3001" s="2"/>
      <c r="AE3001" s="2"/>
      <c r="AF3001" s="2"/>
      <c r="AG3001" s="2"/>
      <c r="AH3001" s="2"/>
      <c r="AI3001" s="2"/>
      <c r="AJ3001" s="2"/>
      <c r="AK3001" s="2"/>
      <c r="BK3001" s="2"/>
      <c r="BL3001" s="2"/>
      <c r="BN3001" s="2"/>
      <c r="BO3001" s="2"/>
    </row>
    <row r="3002" ht="12.75" customHeight="1">
      <c r="D3002" s="2"/>
      <c r="G3002" s="2"/>
      <c r="I3002" s="2"/>
      <c r="J3002" s="2"/>
      <c r="K3002" s="2"/>
      <c r="L3002" s="2"/>
      <c r="M3002" s="2"/>
      <c r="N3002" s="2"/>
      <c r="O3002" s="2"/>
      <c r="P3002" s="2"/>
      <c r="Q3002" s="2"/>
      <c r="R3002" s="2"/>
      <c r="S3002" s="2"/>
      <c r="T3002" s="2"/>
      <c r="U3002" s="2"/>
      <c r="V3002" s="2"/>
      <c r="W3002" s="2"/>
      <c r="X3002" s="2"/>
      <c r="Y3002" s="2"/>
      <c r="AB3002" s="2"/>
      <c r="AC3002" s="2"/>
      <c r="AD3002" s="2"/>
      <c r="AE3002" s="2"/>
      <c r="AF3002" s="2"/>
      <c r="AG3002" s="2"/>
      <c r="AH3002" s="2"/>
      <c r="AI3002" s="2"/>
      <c r="AJ3002" s="2"/>
      <c r="AK3002" s="2"/>
      <c r="BK3002" s="2"/>
      <c r="BL3002" s="2"/>
      <c r="BN3002" s="2"/>
      <c r="BO3002" s="2"/>
    </row>
    <row r="3003" ht="12.75" customHeight="1">
      <c r="D3003" s="2"/>
      <c r="G3003" s="2"/>
      <c r="I3003" s="2"/>
      <c r="J3003" s="2"/>
      <c r="K3003" s="2"/>
      <c r="L3003" s="2"/>
      <c r="M3003" s="2"/>
      <c r="N3003" s="2"/>
      <c r="O3003" s="2"/>
      <c r="P3003" s="2"/>
      <c r="Q3003" s="2"/>
      <c r="R3003" s="2"/>
      <c r="S3003" s="2"/>
      <c r="T3003" s="2"/>
      <c r="U3003" s="2"/>
      <c r="V3003" s="2"/>
      <c r="W3003" s="2"/>
      <c r="X3003" s="2"/>
      <c r="Y3003" s="2"/>
      <c r="AB3003" s="2"/>
      <c r="AC3003" s="2"/>
      <c r="AD3003" s="2"/>
      <c r="AE3003" s="2"/>
      <c r="AF3003" s="2"/>
      <c r="AG3003" s="2"/>
      <c r="AH3003" s="2"/>
      <c r="AI3003" s="2"/>
      <c r="AJ3003" s="2"/>
      <c r="AK3003" s="2"/>
      <c r="BK3003" s="2"/>
      <c r="BL3003" s="2"/>
      <c r="BN3003" s="2"/>
      <c r="BO3003" s="2"/>
    </row>
    <row r="3004" ht="12.75" customHeight="1">
      <c r="D3004" s="2"/>
      <c r="G3004" s="2"/>
      <c r="I3004" s="2"/>
      <c r="J3004" s="2"/>
      <c r="K3004" s="2"/>
      <c r="L3004" s="2"/>
      <c r="M3004" s="2"/>
      <c r="N3004" s="2"/>
      <c r="O3004" s="2"/>
      <c r="P3004" s="2"/>
      <c r="Q3004" s="2"/>
      <c r="R3004" s="2"/>
      <c r="S3004" s="2"/>
      <c r="T3004" s="2"/>
      <c r="U3004" s="2"/>
      <c r="V3004" s="2"/>
      <c r="W3004" s="2"/>
      <c r="X3004" s="2"/>
      <c r="Y3004" s="2"/>
      <c r="AB3004" s="2"/>
      <c r="AC3004" s="2"/>
      <c r="AD3004" s="2"/>
      <c r="AE3004" s="2"/>
      <c r="AF3004" s="2"/>
      <c r="AG3004" s="2"/>
      <c r="AH3004" s="2"/>
      <c r="AI3004" s="2"/>
      <c r="AJ3004" s="2"/>
      <c r="AK3004" s="2"/>
      <c r="BK3004" s="2"/>
      <c r="BL3004" s="2"/>
      <c r="BN3004" s="2"/>
      <c r="BO3004" s="2"/>
    </row>
    <row r="3005" ht="12.75" customHeight="1">
      <c r="D3005" s="2"/>
      <c r="G3005" s="2"/>
      <c r="I3005" s="2"/>
      <c r="J3005" s="2"/>
      <c r="K3005" s="2"/>
      <c r="L3005" s="2"/>
      <c r="M3005" s="2"/>
      <c r="N3005" s="2"/>
      <c r="O3005" s="2"/>
      <c r="P3005" s="2"/>
      <c r="Q3005" s="2"/>
      <c r="R3005" s="2"/>
      <c r="S3005" s="2"/>
      <c r="T3005" s="2"/>
      <c r="U3005" s="2"/>
      <c r="V3005" s="2"/>
      <c r="W3005" s="2"/>
      <c r="X3005" s="2"/>
      <c r="Y3005" s="2"/>
      <c r="AB3005" s="2"/>
      <c r="AC3005" s="2"/>
      <c r="AD3005" s="2"/>
      <c r="AE3005" s="2"/>
      <c r="AF3005" s="2"/>
      <c r="AG3005" s="2"/>
      <c r="AH3005" s="2"/>
      <c r="AI3005" s="2"/>
      <c r="AJ3005" s="2"/>
      <c r="AK3005" s="2"/>
      <c r="BK3005" s="2"/>
      <c r="BL3005" s="2"/>
      <c r="BN3005" s="2"/>
      <c r="BO3005" s="2"/>
    </row>
    <row r="3006" ht="12.75" customHeight="1">
      <c r="D3006" s="2"/>
      <c r="G3006" s="2"/>
      <c r="I3006" s="2"/>
      <c r="J3006" s="2"/>
      <c r="K3006" s="2"/>
      <c r="L3006" s="2"/>
      <c r="M3006" s="2"/>
      <c r="N3006" s="2"/>
      <c r="O3006" s="2"/>
      <c r="P3006" s="2"/>
      <c r="Q3006" s="2"/>
      <c r="R3006" s="2"/>
      <c r="S3006" s="2"/>
      <c r="T3006" s="2"/>
      <c r="U3006" s="2"/>
      <c r="V3006" s="2"/>
      <c r="W3006" s="2"/>
      <c r="X3006" s="2"/>
      <c r="Y3006" s="2"/>
      <c r="AB3006" s="2"/>
      <c r="AC3006" s="2"/>
      <c r="AD3006" s="2"/>
      <c r="AE3006" s="2"/>
      <c r="AF3006" s="2"/>
      <c r="AG3006" s="2"/>
      <c r="AH3006" s="2"/>
      <c r="AI3006" s="2"/>
      <c r="AJ3006" s="2"/>
      <c r="AK3006" s="2"/>
      <c r="BK3006" s="2"/>
      <c r="BL3006" s="2"/>
      <c r="BN3006" s="2"/>
      <c r="BO3006" s="2"/>
    </row>
    <row r="3007" ht="12.75" customHeight="1">
      <c r="D3007" s="2"/>
      <c r="G3007" s="2"/>
      <c r="I3007" s="2"/>
      <c r="J3007" s="2"/>
      <c r="K3007" s="2"/>
      <c r="L3007" s="2"/>
      <c r="M3007" s="2"/>
      <c r="N3007" s="2"/>
      <c r="O3007" s="2"/>
      <c r="P3007" s="2"/>
      <c r="Q3007" s="2"/>
      <c r="R3007" s="2"/>
      <c r="S3007" s="2"/>
      <c r="T3007" s="2"/>
      <c r="U3007" s="2"/>
      <c r="V3007" s="2"/>
      <c r="W3007" s="2"/>
      <c r="X3007" s="2"/>
      <c r="Y3007" s="2"/>
      <c r="AB3007" s="2"/>
      <c r="AC3007" s="2"/>
      <c r="AD3007" s="2"/>
      <c r="AE3007" s="2"/>
      <c r="AF3007" s="2"/>
      <c r="AG3007" s="2"/>
      <c r="AH3007" s="2"/>
      <c r="AI3007" s="2"/>
      <c r="AJ3007" s="2"/>
      <c r="AK3007" s="2"/>
      <c r="BK3007" s="2"/>
      <c r="BL3007" s="2"/>
      <c r="BN3007" s="2"/>
      <c r="BO3007" s="2"/>
    </row>
    <row r="3008" ht="12.75" customHeight="1">
      <c r="D3008" s="2"/>
      <c r="G3008" s="2"/>
      <c r="I3008" s="2"/>
      <c r="J3008" s="2"/>
      <c r="K3008" s="2"/>
      <c r="L3008" s="2"/>
      <c r="M3008" s="2"/>
      <c r="N3008" s="2"/>
      <c r="O3008" s="2"/>
      <c r="P3008" s="2"/>
      <c r="Q3008" s="2"/>
      <c r="R3008" s="2"/>
      <c r="S3008" s="2"/>
      <c r="T3008" s="2"/>
      <c r="U3008" s="2"/>
      <c r="V3008" s="2"/>
      <c r="W3008" s="2"/>
      <c r="X3008" s="2"/>
      <c r="Y3008" s="2"/>
      <c r="AB3008" s="2"/>
      <c r="AC3008" s="2"/>
      <c r="AD3008" s="2"/>
      <c r="AE3008" s="2"/>
      <c r="AF3008" s="2"/>
      <c r="AG3008" s="2"/>
      <c r="AH3008" s="2"/>
      <c r="AI3008" s="2"/>
      <c r="AJ3008" s="2"/>
      <c r="AK3008" s="2"/>
      <c r="BK3008" s="2"/>
      <c r="BL3008" s="2"/>
      <c r="BN3008" s="2"/>
      <c r="BO3008" s="2"/>
    </row>
    <row r="3009" ht="12.75" customHeight="1">
      <c r="D3009" s="2"/>
      <c r="G3009" s="2"/>
      <c r="I3009" s="2"/>
      <c r="J3009" s="2"/>
      <c r="K3009" s="2"/>
      <c r="L3009" s="2"/>
      <c r="M3009" s="2"/>
      <c r="N3009" s="2"/>
      <c r="O3009" s="2"/>
      <c r="P3009" s="2"/>
      <c r="Q3009" s="2"/>
      <c r="R3009" s="2"/>
      <c r="S3009" s="2"/>
      <c r="T3009" s="2"/>
      <c r="U3009" s="2"/>
      <c r="V3009" s="2"/>
      <c r="W3009" s="2"/>
      <c r="X3009" s="2"/>
      <c r="Y3009" s="2"/>
      <c r="AB3009" s="2"/>
      <c r="AC3009" s="2"/>
      <c r="AD3009" s="2"/>
      <c r="AE3009" s="2"/>
      <c r="AF3009" s="2"/>
      <c r="AG3009" s="2"/>
      <c r="AH3009" s="2"/>
      <c r="AI3009" s="2"/>
      <c r="AJ3009" s="2"/>
      <c r="AK3009" s="2"/>
      <c r="BK3009" s="2"/>
      <c r="BL3009" s="2"/>
      <c r="BN3009" s="2"/>
      <c r="BO3009" s="2"/>
    </row>
    <row r="3010" ht="12.75" customHeight="1">
      <c r="D3010" s="2"/>
      <c r="G3010" s="2"/>
      <c r="I3010" s="2"/>
      <c r="J3010" s="2"/>
      <c r="K3010" s="2"/>
      <c r="L3010" s="2"/>
      <c r="M3010" s="2"/>
      <c r="N3010" s="2"/>
      <c r="O3010" s="2"/>
      <c r="P3010" s="2"/>
      <c r="Q3010" s="2"/>
      <c r="R3010" s="2"/>
      <c r="S3010" s="2"/>
      <c r="T3010" s="2"/>
      <c r="U3010" s="2"/>
      <c r="V3010" s="2"/>
      <c r="W3010" s="2"/>
      <c r="X3010" s="2"/>
      <c r="Y3010" s="2"/>
      <c r="AB3010" s="2"/>
      <c r="AC3010" s="2"/>
      <c r="AD3010" s="2"/>
      <c r="AE3010" s="2"/>
      <c r="AF3010" s="2"/>
      <c r="AG3010" s="2"/>
      <c r="AH3010" s="2"/>
      <c r="AI3010" s="2"/>
      <c r="AJ3010" s="2"/>
      <c r="AK3010" s="2"/>
      <c r="BK3010" s="2"/>
      <c r="BL3010" s="2"/>
      <c r="BN3010" s="2"/>
      <c r="BO3010" s="2"/>
    </row>
    <row r="3011" ht="12.75" customHeight="1">
      <c r="D3011" s="2"/>
      <c r="G3011" s="2"/>
      <c r="I3011" s="2"/>
      <c r="J3011" s="2"/>
      <c r="K3011" s="2"/>
      <c r="L3011" s="2"/>
      <c r="M3011" s="2"/>
      <c r="N3011" s="2"/>
      <c r="O3011" s="2"/>
      <c r="P3011" s="2"/>
      <c r="Q3011" s="2"/>
      <c r="R3011" s="2"/>
      <c r="S3011" s="2"/>
      <c r="T3011" s="2"/>
      <c r="U3011" s="2"/>
      <c r="V3011" s="2"/>
      <c r="W3011" s="2"/>
      <c r="X3011" s="2"/>
      <c r="Y3011" s="2"/>
      <c r="AB3011" s="2"/>
      <c r="AC3011" s="2"/>
      <c r="AD3011" s="2"/>
      <c r="AE3011" s="2"/>
      <c r="AF3011" s="2"/>
      <c r="AG3011" s="2"/>
      <c r="AH3011" s="2"/>
      <c r="AI3011" s="2"/>
      <c r="AJ3011" s="2"/>
      <c r="AK3011" s="2"/>
      <c r="BK3011" s="2"/>
      <c r="BL3011" s="2"/>
      <c r="BN3011" s="2"/>
      <c r="BO3011" s="2"/>
    </row>
    <row r="3012" ht="12.75" customHeight="1">
      <c r="D3012" s="2"/>
      <c r="G3012" s="2"/>
      <c r="I3012" s="2"/>
      <c r="J3012" s="2"/>
      <c r="K3012" s="2"/>
      <c r="L3012" s="2"/>
      <c r="M3012" s="2"/>
      <c r="N3012" s="2"/>
      <c r="O3012" s="2"/>
      <c r="P3012" s="2"/>
      <c r="Q3012" s="2"/>
      <c r="R3012" s="2"/>
      <c r="S3012" s="2"/>
      <c r="T3012" s="2"/>
      <c r="U3012" s="2"/>
      <c r="V3012" s="2"/>
      <c r="W3012" s="2"/>
      <c r="X3012" s="2"/>
      <c r="Y3012" s="2"/>
      <c r="AB3012" s="2"/>
      <c r="AC3012" s="2"/>
      <c r="AD3012" s="2"/>
      <c r="AE3012" s="2"/>
      <c r="AF3012" s="2"/>
      <c r="AG3012" s="2"/>
      <c r="AH3012" s="2"/>
      <c r="AI3012" s="2"/>
      <c r="AJ3012" s="2"/>
      <c r="AK3012" s="2"/>
      <c r="BK3012" s="2"/>
      <c r="BL3012" s="2"/>
      <c r="BN3012" s="2"/>
      <c r="BO3012" s="2"/>
    </row>
    <row r="3013" ht="12.75" customHeight="1">
      <c r="D3013" s="2"/>
      <c r="G3013" s="2"/>
      <c r="I3013" s="2"/>
      <c r="J3013" s="2"/>
      <c r="K3013" s="2"/>
      <c r="L3013" s="2"/>
      <c r="M3013" s="2"/>
      <c r="N3013" s="2"/>
      <c r="O3013" s="2"/>
      <c r="P3013" s="2"/>
      <c r="Q3013" s="2"/>
      <c r="R3013" s="2"/>
      <c r="S3013" s="2"/>
      <c r="T3013" s="2"/>
      <c r="U3013" s="2"/>
      <c r="V3013" s="2"/>
      <c r="W3013" s="2"/>
      <c r="X3013" s="2"/>
      <c r="Y3013" s="2"/>
      <c r="AB3013" s="2"/>
      <c r="AC3013" s="2"/>
      <c r="AD3013" s="2"/>
      <c r="AE3013" s="2"/>
      <c r="AF3013" s="2"/>
      <c r="AG3013" s="2"/>
      <c r="AH3013" s="2"/>
      <c r="AI3013" s="2"/>
      <c r="AJ3013" s="2"/>
      <c r="AK3013" s="2"/>
      <c r="BK3013" s="2"/>
      <c r="BL3013" s="2"/>
      <c r="BN3013" s="2"/>
      <c r="BO3013" s="2"/>
    </row>
    <row r="3014" ht="12.75" customHeight="1">
      <c r="D3014" s="2"/>
      <c r="G3014" s="2"/>
      <c r="I3014" s="2"/>
      <c r="J3014" s="2"/>
      <c r="K3014" s="2"/>
      <c r="L3014" s="2"/>
      <c r="M3014" s="2"/>
      <c r="N3014" s="2"/>
      <c r="O3014" s="2"/>
      <c r="P3014" s="2"/>
      <c r="Q3014" s="2"/>
      <c r="R3014" s="2"/>
      <c r="S3014" s="2"/>
      <c r="T3014" s="2"/>
      <c r="U3014" s="2"/>
      <c r="V3014" s="2"/>
      <c r="W3014" s="2"/>
      <c r="X3014" s="2"/>
      <c r="Y3014" s="2"/>
      <c r="AB3014" s="2"/>
      <c r="AC3014" s="2"/>
      <c r="AD3014" s="2"/>
      <c r="AE3014" s="2"/>
      <c r="AF3014" s="2"/>
      <c r="AG3014" s="2"/>
      <c r="AH3014" s="2"/>
      <c r="AI3014" s="2"/>
      <c r="AJ3014" s="2"/>
      <c r="AK3014" s="2"/>
      <c r="BK3014" s="2"/>
      <c r="BL3014" s="2"/>
      <c r="BN3014" s="2"/>
      <c r="BO3014" s="2"/>
    </row>
    <row r="3015" ht="12.75" customHeight="1">
      <c r="D3015" s="2"/>
      <c r="G3015" s="2"/>
      <c r="I3015" s="2"/>
      <c r="J3015" s="2"/>
      <c r="K3015" s="2"/>
      <c r="L3015" s="2"/>
      <c r="M3015" s="2"/>
      <c r="N3015" s="2"/>
      <c r="O3015" s="2"/>
      <c r="P3015" s="2"/>
      <c r="Q3015" s="2"/>
      <c r="R3015" s="2"/>
      <c r="S3015" s="2"/>
      <c r="T3015" s="2"/>
      <c r="U3015" s="2"/>
      <c r="V3015" s="2"/>
      <c r="W3015" s="2"/>
      <c r="X3015" s="2"/>
      <c r="Y3015" s="2"/>
      <c r="AB3015" s="2"/>
      <c r="AC3015" s="2"/>
      <c r="AD3015" s="2"/>
      <c r="AE3015" s="2"/>
      <c r="AF3015" s="2"/>
      <c r="AG3015" s="2"/>
      <c r="AH3015" s="2"/>
      <c r="AI3015" s="2"/>
      <c r="AJ3015" s="2"/>
      <c r="AK3015" s="2"/>
      <c r="BK3015" s="2"/>
      <c r="BL3015" s="2"/>
      <c r="BN3015" s="2"/>
      <c r="BO3015" s="2"/>
    </row>
    <row r="3016" ht="12.75" customHeight="1">
      <c r="D3016" s="2"/>
      <c r="G3016" s="2"/>
      <c r="I3016" s="2"/>
      <c r="J3016" s="2"/>
      <c r="K3016" s="2"/>
      <c r="L3016" s="2"/>
      <c r="M3016" s="2"/>
      <c r="N3016" s="2"/>
      <c r="O3016" s="2"/>
      <c r="P3016" s="2"/>
      <c r="Q3016" s="2"/>
      <c r="R3016" s="2"/>
      <c r="S3016" s="2"/>
      <c r="T3016" s="2"/>
      <c r="U3016" s="2"/>
      <c r="V3016" s="2"/>
      <c r="W3016" s="2"/>
      <c r="X3016" s="2"/>
      <c r="Y3016" s="2"/>
      <c r="AB3016" s="2"/>
      <c r="AC3016" s="2"/>
      <c r="AD3016" s="2"/>
      <c r="AE3016" s="2"/>
      <c r="AF3016" s="2"/>
      <c r="AG3016" s="2"/>
      <c r="AH3016" s="2"/>
      <c r="AI3016" s="2"/>
      <c r="AJ3016" s="2"/>
      <c r="AK3016" s="2"/>
      <c r="BK3016" s="2"/>
      <c r="BL3016" s="2"/>
      <c r="BN3016" s="2"/>
      <c r="BO3016" s="2"/>
    </row>
    <row r="3017" ht="12.75" customHeight="1">
      <c r="D3017" s="2"/>
      <c r="G3017" s="2"/>
      <c r="I3017" s="2"/>
      <c r="J3017" s="2"/>
      <c r="K3017" s="2"/>
      <c r="L3017" s="2"/>
      <c r="M3017" s="2"/>
      <c r="N3017" s="2"/>
      <c r="O3017" s="2"/>
      <c r="P3017" s="2"/>
      <c r="Q3017" s="2"/>
      <c r="R3017" s="2"/>
      <c r="S3017" s="2"/>
      <c r="T3017" s="2"/>
      <c r="U3017" s="2"/>
      <c r="V3017" s="2"/>
      <c r="W3017" s="2"/>
      <c r="X3017" s="2"/>
      <c r="Y3017" s="2"/>
      <c r="AB3017" s="2"/>
      <c r="AC3017" s="2"/>
      <c r="AD3017" s="2"/>
      <c r="AE3017" s="2"/>
      <c r="AF3017" s="2"/>
      <c r="AG3017" s="2"/>
      <c r="AH3017" s="2"/>
      <c r="AI3017" s="2"/>
      <c r="AJ3017" s="2"/>
      <c r="AK3017" s="2"/>
      <c r="BK3017" s="2"/>
      <c r="BL3017" s="2"/>
      <c r="BN3017" s="2"/>
      <c r="BO3017" s="2"/>
    </row>
    <row r="3018" ht="12.75" customHeight="1">
      <c r="D3018" s="2"/>
      <c r="G3018" s="2"/>
      <c r="I3018" s="2"/>
      <c r="J3018" s="2"/>
      <c r="K3018" s="2"/>
      <c r="L3018" s="2"/>
      <c r="M3018" s="2"/>
      <c r="N3018" s="2"/>
      <c r="O3018" s="2"/>
      <c r="P3018" s="2"/>
      <c r="Q3018" s="2"/>
      <c r="R3018" s="2"/>
      <c r="S3018" s="2"/>
      <c r="T3018" s="2"/>
      <c r="U3018" s="2"/>
      <c r="V3018" s="2"/>
      <c r="W3018" s="2"/>
      <c r="X3018" s="2"/>
      <c r="Y3018" s="2"/>
      <c r="AB3018" s="2"/>
      <c r="AC3018" s="2"/>
      <c r="AD3018" s="2"/>
      <c r="AE3018" s="2"/>
      <c r="AF3018" s="2"/>
      <c r="AG3018" s="2"/>
      <c r="AH3018" s="2"/>
      <c r="AI3018" s="2"/>
      <c r="AJ3018" s="2"/>
      <c r="AK3018" s="2"/>
      <c r="BK3018" s="2"/>
      <c r="BL3018" s="2"/>
      <c r="BN3018" s="2"/>
      <c r="BO3018" s="2"/>
    </row>
    <row r="3019" ht="12.75" customHeight="1">
      <c r="D3019" s="2"/>
      <c r="G3019" s="2"/>
      <c r="I3019" s="2"/>
      <c r="J3019" s="2"/>
      <c r="K3019" s="2"/>
      <c r="L3019" s="2"/>
      <c r="M3019" s="2"/>
      <c r="N3019" s="2"/>
      <c r="O3019" s="2"/>
      <c r="P3019" s="2"/>
      <c r="Q3019" s="2"/>
      <c r="R3019" s="2"/>
      <c r="S3019" s="2"/>
      <c r="T3019" s="2"/>
      <c r="U3019" s="2"/>
      <c r="V3019" s="2"/>
      <c r="W3019" s="2"/>
      <c r="X3019" s="2"/>
      <c r="Y3019" s="2"/>
      <c r="AB3019" s="2"/>
      <c r="AC3019" s="2"/>
      <c r="AD3019" s="2"/>
      <c r="AE3019" s="2"/>
      <c r="AF3019" s="2"/>
      <c r="AG3019" s="2"/>
      <c r="AH3019" s="2"/>
      <c r="AI3019" s="2"/>
      <c r="AJ3019" s="2"/>
      <c r="AK3019" s="2"/>
      <c r="BK3019" s="2"/>
      <c r="BL3019" s="2"/>
      <c r="BN3019" s="2"/>
      <c r="BO3019" s="2"/>
    </row>
    <row r="3020" ht="12.75" customHeight="1">
      <c r="D3020" s="2"/>
      <c r="G3020" s="2"/>
      <c r="I3020" s="2"/>
      <c r="J3020" s="2"/>
      <c r="K3020" s="2"/>
      <c r="L3020" s="2"/>
      <c r="M3020" s="2"/>
      <c r="N3020" s="2"/>
      <c r="O3020" s="2"/>
      <c r="P3020" s="2"/>
      <c r="Q3020" s="2"/>
      <c r="R3020" s="2"/>
      <c r="S3020" s="2"/>
      <c r="T3020" s="2"/>
      <c r="U3020" s="2"/>
      <c r="V3020" s="2"/>
      <c r="W3020" s="2"/>
      <c r="X3020" s="2"/>
      <c r="Y3020" s="2"/>
      <c r="AB3020" s="2"/>
      <c r="AC3020" s="2"/>
      <c r="AD3020" s="2"/>
      <c r="AE3020" s="2"/>
      <c r="AF3020" s="2"/>
      <c r="AG3020" s="2"/>
      <c r="AH3020" s="2"/>
      <c r="AI3020" s="2"/>
      <c r="AJ3020" s="2"/>
      <c r="AK3020" s="2"/>
      <c r="BK3020" s="2"/>
      <c r="BL3020" s="2"/>
      <c r="BN3020" s="2"/>
      <c r="BO3020" s="2"/>
    </row>
    <row r="3021" ht="12.75" customHeight="1">
      <c r="D3021" s="2"/>
      <c r="G3021" s="2"/>
      <c r="I3021" s="2"/>
      <c r="J3021" s="2"/>
      <c r="K3021" s="2"/>
      <c r="L3021" s="2"/>
      <c r="M3021" s="2"/>
      <c r="N3021" s="2"/>
      <c r="O3021" s="2"/>
      <c r="P3021" s="2"/>
      <c r="Q3021" s="2"/>
      <c r="R3021" s="2"/>
      <c r="S3021" s="2"/>
      <c r="T3021" s="2"/>
      <c r="U3021" s="2"/>
      <c r="V3021" s="2"/>
      <c r="W3021" s="2"/>
      <c r="X3021" s="2"/>
      <c r="Y3021" s="2"/>
      <c r="AB3021" s="2"/>
      <c r="AC3021" s="2"/>
      <c r="AD3021" s="2"/>
      <c r="AE3021" s="2"/>
      <c r="AF3021" s="2"/>
      <c r="AG3021" s="2"/>
      <c r="AH3021" s="2"/>
      <c r="AI3021" s="2"/>
      <c r="AJ3021" s="2"/>
      <c r="AK3021" s="2"/>
      <c r="BK3021" s="2"/>
      <c r="BL3021" s="2"/>
      <c r="BN3021" s="2"/>
      <c r="BO3021" s="2"/>
    </row>
    <row r="3022" ht="12.75" customHeight="1">
      <c r="D3022" s="2"/>
      <c r="G3022" s="2"/>
      <c r="I3022" s="2"/>
      <c r="J3022" s="2"/>
      <c r="K3022" s="2"/>
      <c r="L3022" s="2"/>
      <c r="M3022" s="2"/>
      <c r="N3022" s="2"/>
      <c r="O3022" s="2"/>
      <c r="P3022" s="2"/>
      <c r="Q3022" s="2"/>
      <c r="R3022" s="2"/>
      <c r="S3022" s="2"/>
      <c r="T3022" s="2"/>
      <c r="U3022" s="2"/>
      <c r="V3022" s="2"/>
      <c r="W3022" s="2"/>
      <c r="X3022" s="2"/>
      <c r="Y3022" s="2"/>
      <c r="AB3022" s="2"/>
      <c r="AC3022" s="2"/>
      <c r="AD3022" s="2"/>
      <c r="AE3022" s="2"/>
      <c r="AF3022" s="2"/>
      <c r="AG3022" s="2"/>
      <c r="AH3022" s="2"/>
      <c r="AI3022" s="2"/>
      <c r="AJ3022" s="2"/>
      <c r="AK3022" s="2"/>
      <c r="BK3022" s="2"/>
      <c r="BL3022" s="2"/>
      <c r="BN3022" s="2"/>
      <c r="BO3022" s="2"/>
    </row>
    <row r="3023" ht="12.75" customHeight="1">
      <c r="D3023" s="2"/>
      <c r="G3023" s="2"/>
      <c r="I3023" s="2"/>
      <c r="J3023" s="2"/>
      <c r="K3023" s="2"/>
      <c r="L3023" s="2"/>
      <c r="M3023" s="2"/>
      <c r="N3023" s="2"/>
      <c r="O3023" s="2"/>
      <c r="P3023" s="2"/>
      <c r="Q3023" s="2"/>
      <c r="R3023" s="2"/>
      <c r="S3023" s="2"/>
      <c r="T3023" s="2"/>
      <c r="U3023" s="2"/>
      <c r="V3023" s="2"/>
      <c r="W3023" s="2"/>
      <c r="X3023" s="2"/>
      <c r="Y3023" s="2"/>
      <c r="AB3023" s="2"/>
      <c r="AC3023" s="2"/>
      <c r="AD3023" s="2"/>
      <c r="AE3023" s="2"/>
      <c r="AF3023" s="2"/>
      <c r="AG3023" s="2"/>
      <c r="AH3023" s="2"/>
      <c r="AI3023" s="2"/>
      <c r="AJ3023" s="2"/>
      <c r="AK3023" s="2"/>
      <c r="BK3023" s="2"/>
      <c r="BL3023" s="2"/>
      <c r="BN3023" s="2"/>
      <c r="BO3023" s="2"/>
    </row>
    <row r="3024" ht="12.75" customHeight="1">
      <c r="D3024" s="2"/>
      <c r="G3024" s="2"/>
      <c r="I3024" s="2"/>
      <c r="J3024" s="2"/>
      <c r="K3024" s="2"/>
      <c r="L3024" s="2"/>
      <c r="M3024" s="2"/>
      <c r="N3024" s="2"/>
      <c r="O3024" s="2"/>
      <c r="P3024" s="2"/>
      <c r="Q3024" s="2"/>
      <c r="R3024" s="2"/>
      <c r="S3024" s="2"/>
      <c r="T3024" s="2"/>
      <c r="U3024" s="2"/>
      <c r="V3024" s="2"/>
      <c r="W3024" s="2"/>
      <c r="X3024" s="2"/>
      <c r="Y3024" s="2"/>
      <c r="AB3024" s="2"/>
      <c r="AC3024" s="2"/>
      <c r="AD3024" s="2"/>
      <c r="AE3024" s="2"/>
      <c r="AF3024" s="2"/>
      <c r="AG3024" s="2"/>
      <c r="AH3024" s="2"/>
      <c r="AI3024" s="2"/>
      <c r="AJ3024" s="2"/>
      <c r="AK3024" s="2"/>
      <c r="BK3024" s="2"/>
      <c r="BL3024" s="2"/>
      <c r="BN3024" s="2"/>
      <c r="BO3024" s="2"/>
    </row>
    <row r="3025" ht="12.75" customHeight="1">
      <c r="D3025" s="2"/>
      <c r="G3025" s="2"/>
      <c r="I3025" s="2"/>
      <c r="J3025" s="2"/>
      <c r="K3025" s="2"/>
      <c r="L3025" s="2"/>
      <c r="M3025" s="2"/>
      <c r="N3025" s="2"/>
      <c r="O3025" s="2"/>
      <c r="P3025" s="2"/>
      <c r="Q3025" s="2"/>
      <c r="R3025" s="2"/>
      <c r="S3025" s="2"/>
      <c r="T3025" s="2"/>
      <c r="U3025" s="2"/>
      <c r="V3025" s="2"/>
      <c r="W3025" s="2"/>
      <c r="X3025" s="2"/>
      <c r="Y3025" s="2"/>
      <c r="AB3025" s="2"/>
      <c r="AC3025" s="2"/>
      <c r="AD3025" s="2"/>
      <c r="AE3025" s="2"/>
      <c r="AF3025" s="2"/>
      <c r="AG3025" s="2"/>
      <c r="AH3025" s="2"/>
      <c r="AI3025" s="2"/>
      <c r="AJ3025" s="2"/>
      <c r="AK3025" s="2"/>
      <c r="BK3025" s="2"/>
      <c r="BL3025" s="2"/>
      <c r="BN3025" s="2"/>
      <c r="BO3025" s="2"/>
    </row>
    <row r="3026" ht="12.75" customHeight="1">
      <c r="D3026" s="2"/>
      <c r="G3026" s="2"/>
      <c r="I3026" s="2"/>
      <c r="J3026" s="2"/>
      <c r="K3026" s="2"/>
      <c r="L3026" s="2"/>
      <c r="M3026" s="2"/>
      <c r="N3026" s="2"/>
      <c r="O3026" s="2"/>
      <c r="P3026" s="2"/>
      <c r="Q3026" s="2"/>
      <c r="R3026" s="2"/>
      <c r="S3026" s="2"/>
      <c r="T3026" s="2"/>
      <c r="U3026" s="2"/>
      <c r="V3026" s="2"/>
      <c r="W3026" s="2"/>
      <c r="X3026" s="2"/>
      <c r="Y3026" s="2"/>
      <c r="AB3026" s="2"/>
      <c r="AC3026" s="2"/>
      <c r="AD3026" s="2"/>
      <c r="AE3026" s="2"/>
      <c r="AF3026" s="2"/>
      <c r="AG3026" s="2"/>
      <c r="AH3026" s="2"/>
      <c r="AI3026" s="2"/>
      <c r="AJ3026" s="2"/>
      <c r="AK3026" s="2"/>
      <c r="BK3026" s="2"/>
      <c r="BL3026" s="2"/>
      <c r="BN3026" s="2"/>
      <c r="BO3026" s="2"/>
    </row>
    <row r="3027" ht="12.75" customHeight="1">
      <c r="D3027" s="2"/>
      <c r="G3027" s="2"/>
      <c r="I3027" s="2"/>
      <c r="J3027" s="2"/>
      <c r="K3027" s="2"/>
      <c r="L3027" s="2"/>
      <c r="M3027" s="2"/>
      <c r="N3027" s="2"/>
      <c r="O3027" s="2"/>
      <c r="P3027" s="2"/>
      <c r="Q3027" s="2"/>
      <c r="R3027" s="2"/>
      <c r="S3027" s="2"/>
      <c r="T3027" s="2"/>
      <c r="U3027" s="2"/>
      <c r="V3027" s="2"/>
      <c r="W3027" s="2"/>
      <c r="X3027" s="2"/>
      <c r="Y3027" s="2"/>
      <c r="AB3027" s="2"/>
      <c r="AC3027" s="2"/>
      <c r="AD3027" s="2"/>
      <c r="AE3027" s="2"/>
      <c r="AF3027" s="2"/>
      <c r="AG3027" s="2"/>
      <c r="AH3027" s="2"/>
      <c r="AI3027" s="2"/>
      <c r="AJ3027" s="2"/>
      <c r="AK3027" s="2"/>
      <c r="BK3027" s="2"/>
      <c r="BL3027" s="2"/>
      <c r="BN3027" s="2"/>
      <c r="BO3027" s="2"/>
    </row>
    <row r="3028" ht="12.75" customHeight="1">
      <c r="D3028" s="2"/>
      <c r="G3028" s="2"/>
      <c r="I3028" s="2"/>
      <c r="J3028" s="2"/>
      <c r="K3028" s="2"/>
      <c r="L3028" s="2"/>
      <c r="M3028" s="2"/>
      <c r="N3028" s="2"/>
      <c r="O3028" s="2"/>
      <c r="P3028" s="2"/>
      <c r="Q3028" s="2"/>
      <c r="R3028" s="2"/>
      <c r="S3028" s="2"/>
      <c r="T3028" s="2"/>
      <c r="U3028" s="2"/>
      <c r="V3028" s="2"/>
      <c r="W3028" s="2"/>
      <c r="X3028" s="2"/>
      <c r="Y3028" s="2"/>
      <c r="AB3028" s="2"/>
      <c r="AC3028" s="2"/>
      <c r="AD3028" s="2"/>
      <c r="AE3028" s="2"/>
      <c r="AF3028" s="2"/>
      <c r="AG3028" s="2"/>
      <c r="AH3028" s="2"/>
      <c r="AI3028" s="2"/>
      <c r="AJ3028" s="2"/>
      <c r="AK3028" s="2"/>
      <c r="BK3028" s="2"/>
      <c r="BL3028" s="2"/>
      <c r="BN3028" s="2"/>
      <c r="BO3028" s="2"/>
    </row>
    <row r="3029" ht="12.75" customHeight="1">
      <c r="D3029" s="2"/>
      <c r="G3029" s="2"/>
      <c r="I3029" s="2"/>
      <c r="J3029" s="2"/>
      <c r="K3029" s="2"/>
      <c r="L3029" s="2"/>
      <c r="M3029" s="2"/>
      <c r="N3029" s="2"/>
      <c r="O3029" s="2"/>
      <c r="P3029" s="2"/>
      <c r="Q3029" s="2"/>
      <c r="R3029" s="2"/>
      <c r="S3029" s="2"/>
      <c r="T3029" s="2"/>
      <c r="U3029" s="2"/>
      <c r="V3029" s="2"/>
      <c r="W3029" s="2"/>
      <c r="X3029" s="2"/>
      <c r="Y3029" s="2"/>
      <c r="AB3029" s="2"/>
      <c r="AC3029" s="2"/>
      <c r="AD3029" s="2"/>
      <c r="AE3029" s="2"/>
      <c r="AF3029" s="2"/>
      <c r="AG3029" s="2"/>
      <c r="AH3029" s="2"/>
      <c r="AI3029" s="2"/>
      <c r="AJ3029" s="2"/>
      <c r="AK3029" s="2"/>
      <c r="BK3029" s="2"/>
      <c r="BL3029" s="2"/>
      <c r="BN3029" s="2"/>
      <c r="BO3029" s="2"/>
    </row>
    <row r="3030" ht="12.75" customHeight="1">
      <c r="D3030" s="2"/>
      <c r="G3030" s="2"/>
      <c r="I3030" s="2"/>
      <c r="J3030" s="2"/>
      <c r="K3030" s="2"/>
      <c r="L3030" s="2"/>
      <c r="M3030" s="2"/>
      <c r="N3030" s="2"/>
      <c r="O3030" s="2"/>
      <c r="P3030" s="2"/>
      <c r="Q3030" s="2"/>
      <c r="R3030" s="2"/>
      <c r="S3030" s="2"/>
      <c r="T3030" s="2"/>
      <c r="U3030" s="2"/>
      <c r="V3030" s="2"/>
      <c r="W3030" s="2"/>
      <c r="X3030" s="2"/>
      <c r="Y3030" s="2"/>
      <c r="AB3030" s="2"/>
      <c r="AC3030" s="2"/>
      <c r="AD3030" s="2"/>
      <c r="AE3030" s="2"/>
      <c r="AF3030" s="2"/>
      <c r="AG3030" s="2"/>
      <c r="AH3030" s="2"/>
      <c r="AI3030" s="2"/>
      <c r="AJ3030" s="2"/>
      <c r="AK3030" s="2"/>
      <c r="BK3030" s="2"/>
      <c r="BL3030" s="2"/>
      <c r="BN3030" s="2"/>
      <c r="BO3030" s="2"/>
    </row>
    <row r="3031" ht="12.75" customHeight="1">
      <c r="D3031" s="2"/>
      <c r="G3031" s="2"/>
      <c r="I3031" s="2"/>
      <c r="J3031" s="2"/>
      <c r="K3031" s="2"/>
      <c r="L3031" s="2"/>
      <c r="M3031" s="2"/>
      <c r="N3031" s="2"/>
      <c r="O3031" s="2"/>
      <c r="P3031" s="2"/>
      <c r="Q3031" s="2"/>
      <c r="R3031" s="2"/>
      <c r="S3031" s="2"/>
      <c r="T3031" s="2"/>
      <c r="U3031" s="2"/>
      <c r="V3031" s="2"/>
      <c r="W3031" s="2"/>
      <c r="X3031" s="2"/>
      <c r="Y3031" s="2"/>
      <c r="AB3031" s="2"/>
      <c r="AC3031" s="2"/>
      <c r="AD3031" s="2"/>
      <c r="AE3031" s="2"/>
      <c r="AF3031" s="2"/>
      <c r="AG3031" s="2"/>
      <c r="AH3031" s="2"/>
      <c r="AI3031" s="2"/>
      <c r="AJ3031" s="2"/>
      <c r="AK3031" s="2"/>
      <c r="BK3031" s="2"/>
      <c r="BL3031" s="2"/>
      <c r="BN3031" s="2"/>
      <c r="BO3031" s="2"/>
    </row>
    <row r="3032" ht="12.75" customHeight="1">
      <c r="D3032" s="2"/>
      <c r="G3032" s="2"/>
      <c r="I3032" s="2"/>
      <c r="J3032" s="2"/>
      <c r="K3032" s="2"/>
      <c r="L3032" s="2"/>
      <c r="M3032" s="2"/>
      <c r="N3032" s="2"/>
      <c r="O3032" s="2"/>
      <c r="P3032" s="2"/>
      <c r="Q3032" s="2"/>
      <c r="R3032" s="2"/>
      <c r="S3032" s="2"/>
      <c r="T3032" s="2"/>
      <c r="U3032" s="2"/>
      <c r="V3032" s="2"/>
      <c r="W3032" s="2"/>
      <c r="X3032" s="2"/>
      <c r="Y3032" s="2"/>
      <c r="AB3032" s="2"/>
      <c r="AC3032" s="2"/>
      <c r="AD3032" s="2"/>
      <c r="AE3032" s="2"/>
      <c r="AF3032" s="2"/>
      <c r="AG3032" s="2"/>
      <c r="AH3032" s="2"/>
      <c r="AI3032" s="2"/>
      <c r="AJ3032" s="2"/>
      <c r="AK3032" s="2"/>
      <c r="BK3032" s="2"/>
      <c r="BL3032" s="2"/>
      <c r="BN3032" s="2"/>
      <c r="BO3032" s="2"/>
    </row>
    <row r="3033" ht="12.75" customHeight="1">
      <c r="D3033" s="2"/>
      <c r="G3033" s="2"/>
      <c r="I3033" s="2"/>
      <c r="J3033" s="2"/>
      <c r="K3033" s="2"/>
      <c r="L3033" s="2"/>
      <c r="M3033" s="2"/>
      <c r="N3033" s="2"/>
      <c r="O3033" s="2"/>
      <c r="P3033" s="2"/>
      <c r="Q3033" s="2"/>
      <c r="R3033" s="2"/>
      <c r="S3033" s="2"/>
      <c r="T3033" s="2"/>
      <c r="U3033" s="2"/>
      <c r="V3033" s="2"/>
      <c r="W3033" s="2"/>
      <c r="X3033" s="2"/>
      <c r="Y3033" s="2"/>
      <c r="AB3033" s="2"/>
      <c r="AC3033" s="2"/>
      <c r="AD3033" s="2"/>
      <c r="AE3033" s="2"/>
      <c r="AF3033" s="2"/>
      <c r="AG3033" s="2"/>
      <c r="AH3033" s="2"/>
      <c r="AI3033" s="2"/>
      <c r="AJ3033" s="2"/>
      <c r="AK3033" s="2"/>
      <c r="BK3033" s="2"/>
      <c r="BL3033" s="2"/>
      <c r="BN3033" s="2"/>
      <c r="BO3033" s="2"/>
    </row>
    <row r="3034" ht="12.75" customHeight="1">
      <c r="D3034" s="2"/>
      <c r="G3034" s="2"/>
      <c r="I3034" s="2"/>
      <c r="J3034" s="2"/>
      <c r="K3034" s="2"/>
      <c r="L3034" s="2"/>
      <c r="M3034" s="2"/>
      <c r="N3034" s="2"/>
      <c r="O3034" s="2"/>
      <c r="P3034" s="2"/>
      <c r="Q3034" s="2"/>
      <c r="R3034" s="2"/>
      <c r="S3034" s="2"/>
      <c r="T3034" s="2"/>
      <c r="U3034" s="2"/>
      <c r="V3034" s="2"/>
      <c r="W3034" s="2"/>
      <c r="X3034" s="2"/>
      <c r="Y3034" s="2"/>
      <c r="AB3034" s="2"/>
      <c r="AC3034" s="2"/>
      <c r="AD3034" s="2"/>
      <c r="AE3034" s="2"/>
      <c r="AF3034" s="2"/>
      <c r="AG3034" s="2"/>
      <c r="AH3034" s="2"/>
      <c r="AI3034" s="2"/>
      <c r="AJ3034" s="2"/>
      <c r="AK3034" s="2"/>
      <c r="BK3034" s="2"/>
      <c r="BL3034" s="2"/>
      <c r="BN3034" s="2"/>
      <c r="BO3034" s="2"/>
    </row>
    <row r="3035" ht="12.75" customHeight="1">
      <c r="D3035" s="2"/>
      <c r="G3035" s="2"/>
      <c r="I3035" s="2"/>
      <c r="J3035" s="2"/>
      <c r="K3035" s="2"/>
      <c r="L3035" s="2"/>
      <c r="M3035" s="2"/>
      <c r="N3035" s="2"/>
      <c r="O3035" s="2"/>
      <c r="P3035" s="2"/>
      <c r="Q3035" s="2"/>
      <c r="R3035" s="2"/>
      <c r="S3035" s="2"/>
      <c r="T3035" s="2"/>
      <c r="U3035" s="2"/>
      <c r="V3035" s="2"/>
      <c r="W3035" s="2"/>
      <c r="X3035" s="2"/>
      <c r="Y3035" s="2"/>
      <c r="AB3035" s="2"/>
      <c r="AC3035" s="2"/>
      <c r="AD3035" s="2"/>
      <c r="AE3035" s="2"/>
      <c r="AF3035" s="2"/>
      <c r="AG3035" s="2"/>
      <c r="AH3035" s="2"/>
      <c r="AI3035" s="2"/>
      <c r="AJ3035" s="2"/>
      <c r="AK3035" s="2"/>
      <c r="BK3035" s="2"/>
      <c r="BL3035" s="2"/>
      <c r="BN3035" s="2"/>
      <c r="BO3035" s="2"/>
    </row>
    <row r="3036" ht="12.75" customHeight="1">
      <c r="D3036" s="2"/>
      <c r="G3036" s="2"/>
      <c r="I3036" s="2"/>
      <c r="J3036" s="2"/>
      <c r="K3036" s="2"/>
      <c r="L3036" s="2"/>
      <c r="M3036" s="2"/>
      <c r="N3036" s="2"/>
      <c r="O3036" s="2"/>
      <c r="P3036" s="2"/>
      <c r="Q3036" s="2"/>
      <c r="R3036" s="2"/>
      <c r="S3036" s="2"/>
      <c r="T3036" s="2"/>
      <c r="U3036" s="2"/>
      <c r="V3036" s="2"/>
      <c r="W3036" s="2"/>
      <c r="X3036" s="2"/>
      <c r="Y3036" s="2"/>
      <c r="AB3036" s="2"/>
      <c r="AC3036" s="2"/>
      <c r="AD3036" s="2"/>
      <c r="AE3036" s="2"/>
      <c r="AF3036" s="2"/>
      <c r="AG3036" s="2"/>
      <c r="AH3036" s="2"/>
      <c r="AI3036" s="2"/>
      <c r="AJ3036" s="2"/>
      <c r="AK3036" s="2"/>
      <c r="BK3036" s="2"/>
      <c r="BL3036" s="2"/>
      <c r="BN3036" s="2"/>
      <c r="BO3036" s="2"/>
    </row>
    <row r="3037" ht="12.75" customHeight="1">
      <c r="D3037" s="2"/>
      <c r="G3037" s="2"/>
      <c r="I3037" s="2"/>
      <c r="J3037" s="2"/>
      <c r="K3037" s="2"/>
      <c r="L3037" s="2"/>
      <c r="M3037" s="2"/>
      <c r="N3037" s="2"/>
      <c r="O3037" s="2"/>
      <c r="P3037" s="2"/>
      <c r="Q3037" s="2"/>
      <c r="R3037" s="2"/>
      <c r="S3037" s="2"/>
      <c r="T3037" s="2"/>
      <c r="U3037" s="2"/>
      <c r="V3037" s="2"/>
      <c r="W3037" s="2"/>
      <c r="X3037" s="2"/>
      <c r="Y3037" s="2"/>
      <c r="AB3037" s="2"/>
      <c r="AC3037" s="2"/>
      <c r="AD3037" s="2"/>
      <c r="AE3037" s="2"/>
      <c r="AF3037" s="2"/>
      <c r="AG3037" s="2"/>
      <c r="AH3037" s="2"/>
      <c r="AI3037" s="2"/>
      <c r="AJ3037" s="2"/>
      <c r="AK3037" s="2"/>
      <c r="BK3037" s="2"/>
      <c r="BL3037" s="2"/>
      <c r="BN3037" s="2"/>
      <c r="BO3037" s="2"/>
    </row>
    <row r="3038" ht="12.75" customHeight="1">
      <c r="D3038" s="2"/>
      <c r="G3038" s="2"/>
      <c r="I3038" s="2"/>
      <c r="J3038" s="2"/>
      <c r="K3038" s="2"/>
      <c r="L3038" s="2"/>
      <c r="M3038" s="2"/>
      <c r="N3038" s="2"/>
      <c r="O3038" s="2"/>
      <c r="P3038" s="2"/>
      <c r="Q3038" s="2"/>
      <c r="R3038" s="2"/>
      <c r="S3038" s="2"/>
      <c r="T3038" s="2"/>
      <c r="U3038" s="2"/>
      <c r="V3038" s="2"/>
      <c r="W3038" s="2"/>
      <c r="X3038" s="2"/>
      <c r="Y3038" s="2"/>
      <c r="AB3038" s="2"/>
      <c r="AC3038" s="2"/>
      <c r="AD3038" s="2"/>
      <c r="AE3038" s="2"/>
      <c r="AF3038" s="2"/>
      <c r="AG3038" s="2"/>
      <c r="AH3038" s="2"/>
      <c r="AI3038" s="2"/>
      <c r="AJ3038" s="2"/>
      <c r="AK3038" s="2"/>
      <c r="BK3038" s="2"/>
      <c r="BL3038" s="2"/>
      <c r="BN3038" s="2"/>
      <c r="BO3038" s="2"/>
    </row>
    <row r="3039" ht="12.75" customHeight="1">
      <c r="D3039" s="2"/>
      <c r="G3039" s="2"/>
      <c r="I3039" s="2"/>
      <c r="J3039" s="2"/>
      <c r="K3039" s="2"/>
      <c r="L3039" s="2"/>
      <c r="M3039" s="2"/>
      <c r="N3039" s="2"/>
      <c r="O3039" s="2"/>
      <c r="P3039" s="2"/>
      <c r="Q3039" s="2"/>
      <c r="R3039" s="2"/>
      <c r="S3039" s="2"/>
      <c r="T3039" s="2"/>
      <c r="U3039" s="2"/>
      <c r="V3039" s="2"/>
      <c r="W3039" s="2"/>
      <c r="X3039" s="2"/>
      <c r="Y3039" s="2"/>
      <c r="AB3039" s="2"/>
      <c r="AC3039" s="2"/>
      <c r="AD3039" s="2"/>
      <c r="AE3039" s="2"/>
      <c r="AF3039" s="2"/>
      <c r="AG3039" s="2"/>
      <c r="AH3039" s="2"/>
      <c r="AI3039" s="2"/>
      <c r="AJ3039" s="2"/>
      <c r="AK3039" s="2"/>
      <c r="BK3039" s="2"/>
      <c r="BL3039" s="2"/>
      <c r="BN3039" s="2"/>
      <c r="BO3039" s="2"/>
    </row>
    <row r="3040" ht="12.75" customHeight="1">
      <c r="D3040" s="2"/>
      <c r="G3040" s="2"/>
      <c r="I3040" s="2"/>
      <c r="J3040" s="2"/>
      <c r="K3040" s="2"/>
      <c r="L3040" s="2"/>
      <c r="M3040" s="2"/>
      <c r="N3040" s="2"/>
      <c r="O3040" s="2"/>
      <c r="P3040" s="2"/>
      <c r="Q3040" s="2"/>
      <c r="R3040" s="2"/>
      <c r="S3040" s="2"/>
      <c r="T3040" s="2"/>
      <c r="U3040" s="2"/>
      <c r="V3040" s="2"/>
      <c r="W3040" s="2"/>
      <c r="X3040" s="2"/>
      <c r="Y3040" s="2"/>
      <c r="AB3040" s="2"/>
      <c r="AC3040" s="2"/>
      <c r="AD3040" s="2"/>
      <c r="AE3040" s="2"/>
      <c r="AF3040" s="2"/>
      <c r="AG3040" s="2"/>
      <c r="AH3040" s="2"/>
      <c r="AI3040" s="2"/>
      <c r="AJ3040" s="2"/>
      <c r="AK3040" s="2"/>
      <c r="BK3040" s="2"/>
      <c r="BL3040" s="2"/>
      <c r="BN3040" s="2"/>
      <c r="BO3040" s="2"/>
    </row>
    <row r="3041" ht="12.75" customHeight="1">
      <c r="D3041" s="2"/>
      <c r="G3041" s="2"/>
      <c r="I3041" s="2"/>
      <c r="J3041" s="2"/>
      <c r="K3041" s="2"/>
      <c r="L3041" s="2"/>
      <c r="M3041" s="2"/>
      <c r="N3041" s="2"/>
      <c r="O3041" s="2"/>
      <c r="P3041" s="2"/>
      <c r="Q3041" s="2"/>
      <c r="R3041" s="2"/>
      <c r="S3041" s="2"/>
      <c r="T3041" s="2"/>
      <c r="U3041" s="2"/>
      <c r="V3041" s="2"/>
      <c r="W3041" s="2"/>
      <c r="X3041" s="2"/>
      <c r="Y3041" s="2"/>
      <c r="AB3041" s="2"/>
      <c r="AC3041" s="2"/>
      <c r="AD3041" s="2"/>
      <c r="AE3041" s="2"/>
      <c r="AF3041" s="2"/>
      <c r="AG3041" s="2"/>
      <c r="AH3041" s="2"/>
      <c r="AI3041" s="2"/>
      <c r="AJ3041" s="2"/>
      <c r="AK3041" s="2"/>
      <c r="BK3041" s="2"/>
      <c r="BL3041" s="2"/>
      <c r="BN3041" s="2"/>
      <c r="BO3041" s="2"/>
    </row>
    <row r="3042" ht="12.75" customHeight="1">
      <c r="D3042" s="2"/>
      <c r="G3042" s="2"/>
      <c r="I3042" s="2"/>
      <c r="J3042" s="2"/>
      <c r="K3042" s="2"/>
      <c r="L3042" s="2"/>
      <c r="M3042" s="2"/>
      <c r="N3042" s="2"/>
      <c r="O3042" s="2"/>
      <c r="P3042" s="2"/>
      <c r="Q3042" s="2"/>
      <c r="R3042" s="2"/>
      <c r="S3042" s="2"/>
      <c r="T3042" s="2"/>
      <c r="U3042" s="2"/>
      <c r="V3042" s="2"/>
      <c r="W3042" s="2"/>
      <c r="X3042" s="2"/>
      <c r="Y3042" s="2"/>
      <c r="AB3042" s="2"/>
      <c r="AC3042" s="2"/>
      <c r="AD3042" s="2"/>
      <c r="AE3042" s="2"/>
      <c r="AF3042" s="2"/>
      <c r="AG3042" s="2"/>
      <c r="AH3042" s="2"/>
      <c r="AI3042" s="2"/>
      <c r="AJ3042" s="2"/>
      <c r="AK3042" s="2"/>
      <c r="BK3042" s="2"/>
      <c r="BL3042" s="2"/>
      <c r="BN3042" s="2"/>
      <c r="BO3042" s="2"/>
    </row>
    <row r="3043" ht="12.75" customHeight="1">
      <c r="D3043" s="2"/>
      <c r="G3043" s="2"/>
      <c r="I3043" s="2"/>
      <c r="J3043" s="2"/>
      <c r="K3043" s="2"/>
      <c r="L3043" s="2"/>
      <c r="M3043" s="2"/>
      <c r="N3043" s="2"/>
      <c r="O3043" s="2"/>
      <c r="P3043" s="2"/>
      <c r="Q3043" s="2"/>
      <c r="R3043" s="2"/>
      <c r="S3043" s="2"/>
      <c r="T3043" s="2"/>
      <c r="U3043" s="2"/>
      <c r="V3043" s="2"/>
      <c r="W3043" s="2"/>
      <c r="X3043" s="2"/>
      <c r="Y3043" s="2"/>
      <c r="AB3043" s="2"/>
      <c r="AC3043" s="2"/>
      <c r="AD3043" s="2"/>
      <c r="AE3043" s="2"/>
      <c r="AF3043" s="2"/>
      <c r="AG3043" s="2"/>
      <c r="AH3043" s="2"/>
      <c r="AI3043" s="2"/>
      <c r="AJ3043" s="2"/>
      <c r="AK3043" s="2"/>
      <c r="BK3043" s="2"/>
      <c r="BL3043" s="2"/>
      <c r="BN3043" s="2"/>
      <c r="BO3043" s="2"/>
    </row>
    <row r="3044" ht="12.75" customHeight="1">
      <c r="D3044" s="2"/>
      <c r="G3044" s="2"/>
      <c r="I3044" s="2"/>
      <c r="J3044" s="2"/>
      <c r="K3044" s="2"/>
      <c r="L3044" s="2"/>
      <c r="M3044" s="2"/>
      <c r="N3044" s="2"/>
      <c r="O3044" s="2"/>
      <c r="P3044" s="2"/>
      <c r="Q3044" s="2"/>
      <c r="R3044" s="2"/>
      <c r="S3044" s="2"/>
      <c r="T3044" s="2"/>
      <c r="U3044" s="2"/>
      <c r="V3044" s="2"/>
      <c r="W3044" s="2"/>
      <c r="X3044" s="2"/>
      <c r="Y3044" s="2"/>
      <c r="AB3044" s="2"/>
      <c r="AC3044" s="2"/>
      <c r="AD3044" s="2"/>
      <c r="AE3044" s="2"/>
      <c r="AF3044" s="2"/>
      <c r="AG3044" s="2"/>
      <c r="AH3044" s="2"/>
      <c r="AI3044" s="2"/>
      <c r="AJ3044" s="2"/>
      <c r="AK3044" s="2"/>
      <c r="BK3044" s="2"/>
      <c r="BL3044" s="2"/>
      <c r="BN3044" s="2"/>
      <c r="BO3044" s="2"/>
    </row>
    <row r="3045" ht="12.75" customHeight="1">
      <c r="D3045" s="2"/>
      <c r="G3045" s="2"/>
      <c r="I3045" s="2"/>
      <c r="J3045" s="2"/>
      <c r="K3045" s="2"/>
      <c r="L3045" s="2"/>
      <c r="M3045" s="2"/>
      <c r="N3045" s="2"/>
      <c r="O3045" s="2"/>
      <c r="P3045" s="2"/>
      <c r="Q3045" s="2"/>
      <c r="R3045" s="2"/>
      <c r="S3045" s="2"/>
      <c r="T3045" s="2"/>
      <c r="U3045" s="2"/>
      <c r="V3045" s="2"/>
      <c r="W3045" s="2"/>
      <c r="X3045" s="2"/>
      <c r="Y3045" s="2"/>
      <c r="AB3045" s="2"/>
      <c r="AC3045" s="2"/>
      <c r="AD3045" s="2"/>
      <c r="AE3045" s="2"/>
      <c r="AF3045" s="2"/>
      <c r="AG3045" s="2"/>
      <c r="AH3045" s="2"/>
      <c r="AI3045" s="2"/>
      <c r="AJ3045" s="2"/>
      <c r="AK3045" s="2"/>
      <c r="BK3045" s="2"/>
      <c r="BL3045" s="2"/>
      <c r="BN3045" s="2"/>
      <c r="BO3045" s="2"/>
    </row>
    <row r="3046" ht="12.75" customHeight="1">
      <c r="D3046" s="2"/>
      <c r="G3046" s="2"/>
      <c r="I3046" s="2"/>
      <c r="J3046" s="2"/>
      <c r="K3046" s="2"/>
      <c r="L3046" s="2"/>
      <c r="M3046" s="2"/>
      <c r="N3046" s="2"/>
      <c r="O3046" s="2"/>
      <c r="P3046" s="2"/>
      <c r="Q3046" s="2"/>
      <c r="R3046" s="2"/>
      <c r="S3046" s="2"/>
      <c r="T3046" s="2"/>
      <c r="U3046" s="2"/>
      <c r="V3046" s="2"/>
      <c r="W3046" s="2"/>
      <c r="X3046" s="2"/>
      <c r="Y3046" s="2"/>
      <c r="AB3046" s="2"/>
      <c r="AC3046" s="2"/>
      <c r="AD3046" s="2"/>
      <c r="AE3046" s="2"/>
      <c r="AF3046" s="2"/>
      <c r="AG3046" s="2"/>
      <c r="AH3046" s="2"/>
      <c r="AI3046" s="2"/>
      <c r="AJ3046" s="2"/>
      <c r="AK3046" s="2"/>
      <c r="BK3046" s="2"/>
      <c r="BL3046" s="2"/>
      <c r="BN3046" s="2"/>
      <c r="BO3046" s="2"/>
    </row>
    <row r="3047" ht="12.75" customHeight="1">
      <c r="D3047" s="2"/>
      <c r="G3047" s="2"/>
      <c r="I3047" s="2"/>
      <c r="J3047" s="2"/>
      <c r="K3047" s="2"/>
      <c r="L3047" s="2"/>
      <c r="M3047" s="2"/>
      <c r="N3047" s="2"/>
      <c r="O3047" s="2"/>
      <c r="P3047" s="2"/>
      <c r="Q3047" s="2"/>
      <c r="R3047" s="2"/>
      <c r="S3047" s="2"/>
      <c r="T3047" s="2"/>
      <c r="U3047" s="2"/>
      <c r="V3047" s="2"/>
      <c r="W3047" s="2"/>
      <c r="X3047" s="2"/>
      <c r="Y3047" s="2"/>
      <c r="AB3047" s="2"/>
      <c r="AC3047" s="2"/>
      <c r="AD3047" s="2"/>
      <c r="AE3047" s="2"/>
      <c r="AF3047" s="2"/>
      <c r="AG3047" s="2"/>
      <c r="AH3047" s="2"/>
      <c r="AI3047" s="2"/>
      <c r="AJ3047" s="2"/>
      <c r="AK3047" s="2"/>
      <c r="BK3047" s="2"/>
      <c r="BL3047" s="2"/>
      <c r="BN3047" s="2"/>
      <c r="BO3047" s="2"/>
    </row>
    <row r="3048" ht="12.75" customHeight="1">
      <c r="D3048" s="2"/>
      <c r="G3048" s="2"/>
      <c r="I3048" s="2"/>
      <c r="J3048" s="2"/>
      <c r="K3048" s="2"/>
      <c r="L3048" s="2"/>
      <c r="M3048" s="2"/>
      <c r="N3048" s="2"/>
      <c r="O3048" s="2"/>
      <c r="P3048" s="2"/>
      <c r="Q3048" s="2"/>
      <c r="R3048" s="2"/>
      <c r="S3048" s="2"/>
      <c r="T3048" s="2"/>
      <c r="U3048" s="2"/>
      <c r="V3048" s="2"/>
      <c r="W3048" s="2"/>
      <c r="X3048" s="2"/>
      <c r="Y3048" s="2"/>
      <c r="AB3048" s="2"/>
      <c r="AC3048" s="2"/>
      <c r="AD3048" s="2"/>
      <c r="AE3048" s="2"/>
      <c r="AF3048" s="2"/>
      <c r="AG3048" s="2"/>
      <c r="AH3048" s="2"/>
      <c r="AI3048" s="2"/>
      <c r="AJ3048" s="2"/>
      <c r="AK3048" s="2"/>
      <c r="BK3048" s="2"/>
      <c r="BL3048" s="2"/>
      <c r="BN3048" s="2"/>
      <c r="BO3048" s="2"/>
    </row>
    <row r="3049" ht="12.75" customHeight="1">
      <c r="D3049" s="2"/>
      <c r="G3049" s="2"/>
      <c r="I3049" s="2"/>
      <c r="J3049" s="2"/>
      <c r="K3049" s="2"/>
      <c r="L3049" s="2"/>
      <c r="M3049" s="2"/>
      <c r="N3049" s="2"/>
      <c r="O3049" s="2"/>
      <c r="P3049" s="2"/>
      <c r="Q3049" s="2"/>
      <c r="R3049" s="2"/>
      <c r="S3049" s="2"/>
      <c r="T3049" s="2"/>
      <c r="U3049" s="2"/>
      <c r="V3049" s="2"/>
      <c r="W3049" s="2"/>
      <c r="X3049" s="2"/>
      <c r="Y3049" s="2"/>
      <c r="AB3049" s="2"/>
      <c r="AC3049" s="2"/>
      <c r="AD3049" s="2"/>
      <c r="AE3049" s="2"/>
      <c r="AF3049" s="2"/>
      <c r="AG3049" s="2"/>
      <c r="AH3049" s="2"/>
      <c r="AI3049" s="2"/>
      <c r="AJ3049" s="2"/>
      <c r="AK3049" s="2"/>
      <c r="BK3049" s="2"/>
      <c r="BL3049" s="2"/>
      <c r="BN3049" s="2"/>
      <c r="BO3049" s="2"/>
    </row>
    <row r="3050" ht="12.75" customHeight="1">
      <c r="D3050" s="2"/>
      <c r="G3050" s="2"/>
      <c r="I3050" s="2"/>
      <c r="J3050" s="2"/>
      <c r="K3050" s="2"/>
      <c r="L3050" s="2"/>
      <c r="M3050" s="2"/>
      <c r="N3050" s="2"/>
      <c r="O3050" s="2"/>
      <c r="P3050" s="2"/>
      <c r="Q3050" s="2"/>
      <c r="R3050" s="2"/>
      <c r="S3050" s="2"/>
      <c r="T3050" s="2"/>
      <c r="U3050" s="2"/>
      <c r="V3050" s="2"/>
      <c r="W3050" s="2"/>
      <c r="X3050" s="2"/>
      <c r="Y3050" s="2"/>
      <c r="AB3050" s="2"/>
      <c r="AC3050" s="2"/>
      <c r="AD3050" s="2"/>
      <c r="AE3050" s="2"/>
      <c r="AF3050" s="2"/>
      <c r="AG3050" s="2"/>
      <c r="AH3050" s="2"/>
      <c r="AI3050" s="2"/>
      <c r="AJ3050" s="2"/>
      <c r="AK3050" s="2"/>
      <c r="BK3050" s="2"/>
      <c r="BL3050" s="2"/>
      <c r="BN3050" s="2"/>
      <c r="BO3050" s="2"/>
    </row>
    <row r="3051" ht="12.75" customHeight="1">
      <c r="D3051" s="2"/>
      <c r="G3051" s="2"/>
      <c r="I3051" s="2"/>
      <c r="J3051" s="2"/>
      <c r="K3051" s="2"/>
      <c r="L3051" s="2"/>
      <c r="M3051" s="2"/>
      <c r="N3051" s="2"/>
      <c r="O3051" s="2"/>
      <c r="P3051" s="2"/>
      <c r="Q3051" s="2"/>
      <c r="R3051" s="2"/>
      <c r="S3051" s="2"/>
      <c r="T3051" s="2"/>
      <c r="U3051" s="2"/>
      <c r="V3051" s="2"/>
      <c r="W3051" s="2"/>
      <c r="X3051" s="2"/>
      <c r="Y3051" s="2"/>
      <c r="AB3051" s="2"/>
      <c r="AC3051" s="2"/>
      <c r="AD3051" s="2"/>
      <c r="AE3051" s="2"/>
      <c r="AF3051" s="2"/>
      <c r="AG3051" s="2"/>
      <c r="AH3051" s="2"/>
      <c r="AI3051" s="2"/>
      <c r="AJ3051" s="2"/>
      <c r="AK3051" s="2"/>
      <c r="BK3051" s="2"/>
      <c r="BL3051" s="2"/>
      <c r="BN3051" s="2"/>
      <c r="BO3051" s="2"/>
    </row>
    <row r="3052" ht="12.75" customHeight="1">
      <c r="D3052" s="2"/>
      <c r="G3052" s="2"/>
      <c r="I3052" s="2"/>
      <c r="J3052" s="2"/>
      <c r="K3052" s="2"/>
      <c r="L3052" s="2"/>
      <c r="M3052" s="2"/>
      <c r="N3052" s="2"/>
      <c r="O3052" s="2"/>
      <c r="P3052" s="2"/>
      <c r="Q3052" s="2"/>
      <c r="R3052" s="2"/>
      <c r="S3052" s="2"/>
      <c r="T3052" s="2"/>
      <c r="U3052" s="2"/>
      <c r="V3052" s="2"/>
      <c r="W3052" s="2"/>
      <c r="X3052" s="2"/>
      <c r="Y3052" s="2"/>
      <c r="AB3052" s="2"/>
      <c r="AC3052" s="2"/>
      <c r="AD3052" s="2"/>
      <c r="AE3052" s="2"/>
      <c r="AF3052" s="2"/>
      <c r="AG3052" s="2"/>
      <c r="AH3052" s="2"/>
      <c r="AI3052" s="2"/>
      <c r="AJ3052" s="2"/>
      <c r="AK3052" s="2"/>
      <c r="BK3052" s="2"/>
      <c r="BL3052" s="2"/>
      <c r="BN3052" s="2"/>
      <c r="BO3052" s="2"/>
    </row>
    <row r="3053" ht="12.75" customHeight="1">
      <c r="D3053" s="2"/>
      <c r="G3053" s="2"/>
      <c r="I3053" s="2"/>
      <c r="J3053" s="2"/>
      <c r="K3053" s="2"/>
      <c r="L3053" s="2"/>
      <c r="M3053" s="2"/>
      <c r="N3053" s="2"/>
      <c r="O3053" s="2"/>
      <c r="P3053" s="2"/>
      <c r="Q3053" s="2"/>
      <c r="R3053" s="2"/>
      <c r="S3053" s="2"/>
      <c r="T3053" s="2"/>
      <c r="U3053" s="2"/>
      <c r="V3053" s="2"/>
      <c r="W3053" s="2"/>
      <c r="X3053" s="2"/>
      <c r="Y3053" s="2"/>
      <c r="AB3053" s="2"/>
      <c r="AC3053" s="2"/>
      <c r="AD3053" s="2"/>
      <c r="AE3053" s="2"/>
      <c r="AF3053" s="2"/>
      <c r="AG3053" s="2"/>
      <c r="AH3053" s="2"/>
      <c r="AI3053" s="2"/>
      <c r="AJ3053" s="2"/>
      <c r="AK3053" s="2"/>
      <c r="BK3053" s="2"/>
      <c r="BL3053" s="2"/>
      <c r="BN3053" s="2"/>
      <c r="BO3053" s="2"/>
    </row>
    <row r="3054" ht="12.75" customHeight="1">
      <c r="D3054" s="2"/>
      <c r="G3054" s="2"/>
      <c r="I3054" s="2"/>
      <c r="J3054" s="2"/>
      <c r="K3054" s="2"/>
      <c r="L3054" s="2"/>
      <c r="M3054" s="2"/>
      <c r="N3054" s="2"/>
      <c r="O3054" s="2"/>
      <c r="P3054" s="2"/>
      <c r="Q3054" s="2"/>
      <c r="R3054" s="2"/>
      <c r="S3054" s="2"/>
      <c r="T3054" s="2"/>
      <c r="U3054" s="2"/>
      <c r="V3054" s="2"/>
      <c r="W3054" s="2"/>
      <c r="X3054" s="2"/>
      <c r="Y3054" s="2"/>
      <c r="AB3054" s="2"/>
      <c r="AC3054" s="2"/>
      <c r="AD3054" s="2"/>
      <c r="AE3054" s="2"/>
      <c r="AF3054" s="2"/>
      <c r="AG3054" s="2"/>
      <c r="AH3054" s="2"/>
      <c r="AI3054" s="2"/>
      <c r="AJ3054" s="2"/>
      <c r="AK3054" s="2"/>
      <c r="BK3054" s="2"/>
      <c r="BL3054" s="2"/>
      <c r="BN3054" s="2"/>
      <c r="BO3054" s="2"/>
    </row>
    <row r="3055" ht="12.75" customHeight="1">
      <c r="D3055" s="2"/>
      <c r="G3055" s="2"/>
      <c r="I3055" s="2"/>
      <c r="J3055" s="2"/>
      <c r="K3055" s="2"/>
      <c r="L3055" s="2"/>
      <c r="M3055" s="2"/>
      <c r="N3055" s="2"/>
      <c r="O3055" s="2"/>
      <c r="P3055" s="2"/>
      <c r="Q3055" s="2"/>
      <c r="R3055" s="2"/>
      <c r="S3055" s="2"/>
      <c r="T3055" s="2"/>
      <c r="U3055" s="2"/>
      <c r="V3055" s="2"/>
      <c r="W3055" s="2"/>
      <c r="X3055" s="2"/>
      <c r="Y3055" s="2"/>
      <c r="AB3055" s="2"/>
      <c r="AC3055" s="2"/>
      <c r="AD3055" s="2"/>
      <c r="AE3055" s="2"/>
      <c r="AF3055" s="2"/>
      <c r="AG3055" s="2"/>
      <c r="AH3055" s="2"/>
      <c r="AI3055" s="2"/>
      <c r="AJ3055" s="2"/>
      <c r="AK3055" s="2"/>
      <c r="BK3055" s="2"/>
      <c r="BL3055" s="2"/>
      <c r="BN3055" s="2"/>
      <c r="BO3055" s="2"/>
    </row>
    <row r="3056" ht="12.75" customHeight="1">
      <c r="D3056" s="2"/>
      <c r="G3056" s="2"/>
      <c r="I3056" s="2"/>
      <c r="J3056" s="2"/>
      <c r="K3056" s="2"/>
      <c r="L3056" s="2"/>
      <c r="M3056" s="2"/>
      <c r="N3056" s="2"/>
      <c r="O3056" s="2"/>
      <c r="P3056" s="2"/>
      <c r="Q3056" s="2"/>
      <c r="R3056" s="2"/>
      <c r="S3056" s="2"/>
      <c r="T3056" s="2"/>
      <c r="U3056" s="2"/>
      <c r="V3056" s="2"/>
      <c r="W3056" s="2"/>
      <c r="X3056" s="2"/>
      <c r="Y3056" s="2"/>
      <c r="AB3056" s="2"/>
      <c r="AC3056" s="2"/>
      <c r="AD3056" s="2"/>
      <c r="AE3056" s="2"/>
      <c r="AF3056" s="2"/>
      <c r="AG3056" s="2"/>
      <c r="AH3056" s="2"/>
      <c r="AI3056" s="2"/>
      <c r="AJ3056" s="2"/>
      <c r="AK3056" s="2"/>
      <c r="BK3056" s="2"/>
      <c r="BL3056" s="2"/>
      <c r="BN3056" s="2"/>
      <c r="BO3056" s="2"/>
    </row>
    <row r="3057" ht="12.75" customHeight="1">
      <c r="D3057" s="2"/>
      <c r="G3057" s="2"/>
      <c r="I3057" s="2"/>
      <c r="J3057" s="2"/>
      <c r="K3057" s="2"/>
      <c r="L3057" s="2"/>
      <c r="M3057" s="2"/>
      <c r="N3057" s="2"/>
      <c r="O3057" s="2"/>
      <c r="P3057" s="2"/>
      <c r="Q3057" s="2"/>
      <c r="R3057" s="2"/>
      <c r="S3057" s="2"/>
      <c r="T3057" s="2"/>
      <c r="U3057" s="2"/>
      <c r="V3057" s="2"/>
      <c r="W3057" s="2"/>
      <c r="X3057" s="2"/>
      <c r="Y3057" s="2"/>
      <c r="AB3057" s="2"/>
      <c r="AC3057" s="2"/>
      <c r="AD3057" s="2"/>
      <c r="AE3057" s="2"/>
      <c r="AF3057" s="2"/>
      <c r="AG3057" s="2"/>
      <c r="AH3057" s="2"/>
      <c r="AI3057" s="2"/>
      <c r="AJ3057" s="2"/>
      <c r="AK3057" s="2"/>
      <c r="BK3057" s="2"/>
      <c r="BL3057" s="2"/>
      <c r="BN3057" s="2"/>
      <c r="BO3057" s="2"/>
    </row>
    <row r="3058" ht="12.75" customHeight="1">
      <c r="D3058" s="2"/>
      <c r="G3058" s="2"/>
      <c r="I3058" s="2"/>
      <c r="J3058" s="2"/>
      <c r="K3058" s="2"/>
      <c r="L3058" s="2"/>
      <c r="M3058" s="2"/>
      <c r="N3058" s="2"/>
      <c r="O3058" s="2"/>
      <c r="P3058" s="2"/>
      <c r="Q3058" s="2"/>
      <c r="R3058" s="2"/>
      <c r="S3058" s="2"/>
      <c r="T3058" s="2"/>
      <c r="U3058" s="2"/>
      <c r="V3058" s="2"/>
      <c r="W3058" s="2"/>
      <c r="X3058" s="2"/>
      <c r="Y3058" s="2"/>
      <c r="AB3058" s="2"/>
      <c r="AC3058" s="2"/>
      <c r="AD3058" s="2"/>
      <c r="AE3058" s="2"/>
      <c r="AF3058" s="2"/>
      <c r="AG3058" s="2"/>
      <c r="AH3058" s="2"/>
      <c r="AI3058" s="2"/>
      <c r="AJ3058" s="2"/>
      <c r="AK3058" s="2"/>
      <c r="BK3058" s="2"/>
      <c r="BL3058" s="2"/>
      <c r="BN3058" s="2"/>
      <c r="BO3058" s="2"/>
    </row>
    <row r="3059" ht="12.75" customHeight="1">
      <c r="D3059" s="2"/>
      <c r="G3059" s="2"/>
      <c r="I3059" s="2"/>
      <c r="J3059" s="2"/>
      <c r="K3059" s="2"/>
      <c r="L3059" s="2"/>
      <c r="M3059" s="2"/>
      <c r="N3059" s="2"/>
      <c r="O3059" s="2"/>
      <c r="P3059" s="2"/>
      <c r="Q3059" s="2"/>
      <c r="R3059" s="2"/>
      <c r="S3059" s="2"/>
      <c r="T3059" s="2"/>
      <c r="U3059" s="2"/>
      <c r="V3059" s="2"/>
      <c r="W3059" s="2"/>
      <c r="X3059" s="2"/>
      <c r="Y3059" s="2"/>
      <c r="AB3059" s="2"/>
      <c r="AC3059" s="2"/>
      <c r="AD3059" s="2"/>
      <c r="AE3059" s="2"/>
      <c r="AF3059" s="2"/>
      <c r="AG3059" s="2"/>
      <c r="AH3059" s="2"/>
      <c r="AI3059" s="2"/>
      <c r="AJ3059" s="2"/>
      <c r="AK3059" s="2"/>
      <c r="BK3059" s="2"/>
      <c r="BL3059" s="2"/>
      <c r="BN3059" s="2"/>
      <c r="BO3059" s="2"/>
    </row>
    <row r="3060" ht="12.75" customHeight="1">
      <c r="D3060" s="2"/>
      <c r="G3060" s="2"/>
      <c r="I3060" s="2"/>
      <c r="J3060" s="2"/>
      <c r="K3060" s="2"/>
      <c r="L3060" s="2"/>
      <c r="M3060" s="2"/>
      <c r="N3060" s="2"/>
      <c r="O3060" s="2"/>
      <c r="P3060" s="2"/>
      <c r="Q3060" s="2"/>
      <c r="R3060" s="2"/>
      <c r="S3060" s="2"/>
      <c r="T3060" s="2"/>
      <c r="U3060" s="2"/>
      <c r="V3060" s="2"/>
      <c r="W3060" s="2"/>
      <c r="X3060" s="2"/>
      <c r="Y3060" s="2"/>
      <c r="AB3060" s="2"/>
      <c r="AC3060" s="2"/>
      <c r="AD3060" s="2"/>
      <c r="AE3060" s="2"/>
      <c r="AF3060" s="2"/>
      <c r="AG3060" s="2"/>
      <c r="AH3060" s="2"/>
      <c r="AI3060" s="2"/>
      <c r="AJ3060" s="2"/>
      <c r="AK3060" s="2"/>
      <c r="BK3060" s="2"/>
      <c r="BL3060" s="2"/>
      <c r="BN3060" s="2"/>
      <c r="BO3060" s="2"/>
    </row>
    <row r="3061" ht="12.75" customHeight="1">
      <c r="D3061" s="2"/>
      <c r="G3061" s="2"/>
      <c r="I3061" s="2"/>
      <c r="J3061" s="2"/>
      <c r="K3061" s="2"/>
      <c r="L3061" s="2"/>
      <c r="M3061" s="2"/>
      <c r="N3061" s="2"/>
      <c r="O3061" s="2"/>
      <c r="P3061" s="2"/>
      <c r="Q3061" s="2"/>
      <c r="R3061" s="2"/>
      <c r="S3061" s="2"/>
      <c r="T3061" s="2"/>
      <c r="U3061" s="2"/>
      <c r="V3061" s="2"/>
      <c r="W3061" s="2"/>
      <c r="X3061" s="2"/>
      <c r="Y3061" s="2"/>
      <c r="AB3061" s="2"/>
      <c r="AC3061" s="2"/>
      <c r="AD3061" s="2"/>
      <c r="AE3061" s="2"/>
      <c r="AF3061" s="2"/>
      <c r="AG3061" s="2"/>
      <c r="AH3061" s="2"/>
      <c r="AI3061" s="2"/>
      <c r="AJ3061" s="2"/>
      <c r="AK3061" s="2"/>
      <c r="BK3061" s="2"/>
      <c r="BL3061" s="2"/>
      <c r="BN3061" s="2"/>
      <c r="BO3061" s="2"/>
    </row>
    <row r="3062" ht="12.75" customHeight="1">
      <c r="D3062" s="2"/>
      <c r="G3062" s="2"/>
      <c r="I3062" s="2"/>
      <c r="J3062" s="2"/>
      <c r="K3062" s="2"/>
      <c r="L3062" s="2"/>
      <c r="M3062" s="2"/>
      <c r="N3062" s="2"/>
      <c r="O3062" s="2"/>
      <c r="P3062" s="2"/>
      <c r="Q3062" s="2"/>
      <c r="R3062" s="2"/>
      <c r="S3062" s="2"/>
      <c r="T3062" s="2"/>
      <c r="U3062" s="2"/>
      <c r="V3062" s="2"/>
      <c r="W3062" s="2"/>
      <c r="X3062" s="2"/>
      <c r="Y3062" s="2"/>
      <c r="AB3062" s="2"/>
      <c r="AC3062" s="2"/>
      <c r="AD3062" s="2"/>
      <c r="AE3062" s="2"/>
      <c r="AF3062" s="2"/>
      <c r="AG3062" s="2"/>
      <c r="AH3062" s="2"/>
      <c r="AI3062" s="2"/>
      <c r="AJ3062" s="2"/>
      <c r="AK3062" s="2"/>
      <c r="BK3062" s="2"/>
      <c r="BL3062" s="2"/>
      <c r="BN3062" s="2"/>
      <c r="BO3062" s="2"/>
    </row>
    <row r="3063" ht="12.75" customHeight="1">
      <c r="D3063" s="2"/>
      <c r="G3063" s="2"/>
      <c r="I3063" s="2"/>
      <c r="J3063" s="2"/>
      <c r="K3063" s="2"/>
      <c r="L3063" s="2"/>
      <c r="M3063" s="2"/>
      <c r="N3063" s="2"/>
      <c r="O3063" s="2"/>
      <c r="P3063" s="2"/>
      <c r="Q3063" s="2"/>
      <c r="R3063" s="2"/>
      <c r="S3063" s="2"/>
      <c r="T3063" s="2"/>
      <c r="U3063" s="2"/>
      <c r="V3063" s="2"/>
      <c r="W3063" s="2"/>
      <c r="X3063" s="2"/>
      <c r="Y3063" s="2"/>
      <c r="AB3063" s="2"/>
      <c r="AC3063" s="2"/>
      <c r="AD3063" s="2"/>
      <c r="AE3063" s="2"/>
      <c r="AF3063" s="2"/>
      <c r="AG3063" s="2"/>
      <c r="AH3063" s="2"/>
      <c r="AI3063" s="2"/>
      <c r="AJ3063" s="2"/>
      <c r="AK3063" s="2"/>
      <c r="BK3063" s="2"/>
      <c r="BL3063" s="2"/>
      <c r="BN3063" s="2"/>
      <c r="BO3063" s="2"/>
    </row>
    <row r="3064" ht="12.75" customHeight="1">
      <c r="D3064" s="2"/>
      <c r="G3064" s="2"/>
      <c r="I3064" s="2"/>
      <c r="J3064" s="2"/>
      <c r="K3064" s="2"/>
      <c r="L3064" s="2"/>
      <c r="M3064" s="2"/>
      <c r="N3064" s="2"/>
      <c r="O3064" s="2"/>
      <c r="P3064" s="2"/>
      <c r="Q3064" s="2"/>
      <c r="R3064" s="2"/>
      <c r="S3064" s="2"/>
      <c r="T3064" s="2"/>
      <c r="U3064" s="2"/>
      <c r="V3064" s="2"/>
      <c r="W3064" s="2"/>
      <c r="X3064" s="2"/>
      <c r="Y3064" s="2"/>
      <c r="AB3064" s="2"/>
      <c r="AC3064" s="2"/>
      <c r="AD3064" s="2"/>
      <c r="AE3064" s="2"/>
      <c r="AF3064" s="2"/>
      <c r="AG3064" s="2"/>
      <c r="AH3064" s="2"/>
      <c r="AI3064" s="2"/>
      <c r="AJ3064" s="2"/>
      <c r="AK3064" s="2"/>
      <c r="BK3064" s="2"/>
      <c r="BL3064" s="2"/>
      <c r="BN3064" s="2"/>
      <c r="BO3064" s="2"/>
    </row>
    <row r="3065" ht="12.75" customHeight="1">
      <c r="D3065" s="2"/>
      <c r="G3065" s="2"/>
      <c r="I3065" s="2"/>
      <c r="J3065" s="2"/>
      <c r="K3065" s="2"/>
      <c r="L3065" s="2"/>
      <c r="M3065" s="2"/>
      <c r="N3065" s="2"/>
      <c r="O3065" s="2"/>
      <c r="P3065" s="2"/>
      <c r="Q3065" s="2"/>
      <c r="R3065" s="2"/>
      <c r="S3065" s="2"/>
      <c r="T3065" s="2"/>
      <c r="U3065" s="2"/>
      <c r="V3065" s="2"/>
      <c r="W3065" s="2"/>
      <c r="X3065" s="2"/>
      <c r="Y3065" s="2"/>
      <c r="AB3065" s="2"/>
      <c r="AC3065" s="2"/>
      <c r="AD3065" s="2"/>
      <c r="AE3065" s="2"/>
      <c r="AF3065" s="2"/>
      <c r="AG3065" s="2"/>
      <c r="AH3065" s="2"/>
      <c r="AI3065" s="2"/>
      <c r="AJ3065" s="2"/>
      <c r="AK3065" s="2"/>
      <c r="BK3065" s="2"/>
      <c r="BL3065" s="2"/>
      <c r="BN3065" s="2"/>
      <c r="BO3065" s="2"/>
    </row>
    <row r="3066" ht="12.75" customHeight="1">
      <c r="D3066" s="2"/>
      <c r="G3066" s="2"/>
      <c r="I3066" s="2"/>
      <c r="J3066" s="2"/>
      <c r="K3066" s="2"/>
      <c r="L3066" s="2"/>
      <c r="M3066" s="2"/>
      <c r="N3066" s="2"/>
      <c r="O3066" s="2"/>
      <c r="P3066" s="2"/>
      <c r="Q3066" s="2"/>
      <c r="R3066" s="2"/>
      <c r="S3066" s="2"/>
      <c r="T3066" s="2"/>
      <c r="U3066" s="2"/>
      <c r="V3066" s="2"/>
      <c r="W3066" s="2"/>
      <c r="X3066" s="2"/>
      <c r="Y3066" s="2"/>
      <c r="AB3066" s="2"/>
      <c r="AC3066" s="2"/>
      <c r="AD3066" s="2"/>
      <c r="AE3066" s="2"/>
      <c r="AF3066" s="2"/>
      <c r="AG3066" s="2"/>
      <c r="AH3066" s="2"/>
      <c r="AI3066" s="2"/>
      <c r="AJ3066" s="2"/>
      <c r="AK3066" s="2"/>
      <c r="BK3066" s="2"/>
      <c r="BL3066" s="2"/>
      <c r="BN3066" s="2"/>
      <c r="BO3066" s="2"/>
    </row>
    <row r="3067" ht="12.75" customHeight="1">
      <c r="D3067" s="2"/>
      <c r="G3067" s="2"/>
      <c r="I3067" s="2"/>
      <c r="J3067" s="2"/>
      <c r="K3067" s="2"/>
      <c r="L3067" s="2"/>
      <c r="M3067" s="2"/>
      <c r="N3067" s="2"/>
      <c r="O3067" s="2"/>
      <c r="P3067" s="2"/>
      <c r="Q3067" s="2"/>
      <c r="R3067" s="2"/>
      <c r="S3067" s="2"/>
      <c r="T3067" s="2"/>
      <c r="U3067" s="2"/>
      <c r="V3067" s="2"/>
      <c r="W3067" s="2"/>
      <c r="X3067" s="2"/>
      <c r="Y3067" s="2"/>
      <c r="AB3067" s="2"/>
      <c r="AC3067" s="2"/>
      <c r="AD3067" s="2"/>
      <c r="AE3067" s="2"/>
      <c r="AF3067" s="2"/>
      <c r="AG3067" s="2"/>
      <c r="AH3067" s="2"/>
      <c r="AI3067" s="2"/>
      <c r="AJ3067" s="2"/>
      <c r="AK3067" s="2"/>
      <c r="BK3067" s="2"/>
      <c r="BL3067" s="2"/>
      <c r="BN3067" s="2"/>
      <c r="BO3067" s="2"/>
    </row>
    <row r="3068" ht="12.75" customHeight="1">
      <c r="D3068" s="2"/>
      <c r="G3068" s="2"/>
      <c r="I3068" s="2"/>
      <c r="J3068" s="2"/>
      <c r="K3068" s="2"/>
      <c r="L3068" s="2"/>
      <c r="M3068" s="2"/>
      <c r="N3068" s="2"/>
      <c r="O3068" s="2"/>
      <c r="P3068" s="2"/>
      <c r="Q3068" s="2"/>
      <c r="R3068" s="2"/>
      <c r="S3068" s="2"/>
      <c r="T3068" s="2"/>
      <c r="U3068" s="2"/>
      <c r="V3068" s="2"/>
      <c r="W3068" s="2"/>
      <c r="X3068" s="2"/>
      <c r="Y3068" s="2"/>
      <c r="AB3068" s="2"/>
      <c r="AC3068" s="2"/>
      <c r="AD3068" s="2"/>
      <c r="AE3068" s="2"/>
      <c r="AF3068" s="2"/>
      <c r="AG3068" s="2"/>
      <c r="AH3068" s="2"/>
      <c r="AI3068" s="2"/>
      <c r="AJ3068" s="2"/>
      <c r="AK3068" s="2"/>
      <c r="BK3068" s="2"/>
      <c r="BL3068" s="2"/>
      <c r="BN3068" s="2"/>
      <c r="BO3068" s="2"/>
    </row>
    <row r="3069" ht="12.75" customHeight="1">
      <c r="D3069" s="2"/>
      <c r="G3069" s="2"/>
      <c r="I3069" s="2"/>
      <c r="J3069" s="2"/>
      <c r="K3069" s="2"/>
      <c r="L3069" s="2"/>
      <c r="M3069" s="2"/>
      <c r="N3069" s="2"/>
      <c r="O3069" s="2"/>
      <c r="P3069" s="2"/>
      <c r="Q3069" s="2"/>
      <c r="R3069" s="2"/>
      <c r="S3069" s="2"/>
      <c r="T3069" s="2"/>
      <c r="U3069" s="2"/>
      <c r="V3069" s="2"/>
      <c r="W3069" s="2"/>
      <c r="X3069" s="2"/>
      <c r="Y3069" s="2"/>
      <c r="AB3069" s="2"/>
      <c r="AC3069" s="2"/>
      <c r="AD3069" s="2"/>
      <c r="AE3069" s="2"/>
      <c r="AF3069" s="2"/>
      <c r="AG3069" s="2"/>
      <c r="AH3069" s="2"/>
      <c r="AI3069" s="2"/>
      <c r="AJ3069" s="2"/>
      <c r="AK3069" s="2"/>
      <c r="BK3069" s="2"/>
      <c r="BL3069" s="2"/>
      <c r="BN3069" s="2"/>
      <c r="BO3069" s="2"/>
    </row>
    <row r="3070" ht="12.75" customHeight="1">
      <c r="D3070" s="2"/>
      <c r="G3070" s="2"/>
      <c r="I3070" s="2"/>
      <c r="J3070" s="2"/>
      <c r="K3070" s="2"/>
      <c r="L3070" s="2"/>
      <c r="M3070" s="2"/>
      <c r="N3070" s="2"/>
      <c r="O3070" s="2"/>
      <c r="P3070" s="2"/>
      <c r="Q3070" s="2"/>
      <c r="R3070" s="2"/>
      <c r="S3070" s="2"/>
      <c r="T3070" s="2"/>
      <c r="U3070" s="2"/>
      <c r="V3070" s="2"/>
      <c r="W3070" s="2"/>
      <c r="X3070" s="2"/>
      <c r="Y3070" s="2"/>
      <c r="AB3070" s="2"/>
      <c r="AC3070" s="2"/>
      <c r="AD3070" s="2"/>
      <c r="AE3070" s="2"/>
      <c r="AF3070" s="2"/>
      <c r="AG3070" s="2"/>
      <c r="AH3070" s="2"/>
      <c r="AI3070" s="2"/>
      <c r="AJ3070" s="2"/>
      <c r="AK3070" s="2"/>
      <c r="BK3070" s="2"/>
      <c r="BL3070" s="2"/>
      <c r="BN3070" s="2"/>
      <c r="BO3070" s="2"/>
    </row>
    <row r="3071" ht="12.75" customHeight="1">
      <c r="D3071" s="2"/>
      <c r="G3071" s="2"/>
      <c r="I3071" s="2"/>
      <c r="J3071" s="2"/>
      <c r="K3071" s="2"/>
      <c r="L3071" s="2"/>
      <c r="M3071" s="2"/>
      <c r="N3071" s="2"/>
      <c r="O3071" s="2"/>
      <c r="P3071" s="2"/>
      <c r="Q3071" s="2"/>
      <c r="R3071" s="2"/>
      <c r="S3071" s="2"/>
      <c r="T3071" s="2"/>
      <c r="U3071" s="2"/>
      <c r="V3071" s="2"/>
      <c r="W3071" s="2"/>
      <c r="X3071" s="2"/>
      <c r="Y3071" s="2"/>
      <c r="AB3071" s="2"/>
      <c r="AC3071" s="2"/>
      <c r="AD3071" s="2"/>
      <c r="AE3071" s="2"/>
      <c r="AF3071" s="2"/>
      <c r="AG3071" s="2"/>
      <c r="AH3071" s="2"/>
      <c r="AI3071" s="2"/>
      <c r="AJ3071" s="2"/>
      <c r="AK3071" s="2"/>
      <c r="BK3071" s="2"/>
      <c r="BL3071" s="2"/>
      <c r="BN3071" s="2"/>
      <c r="BO3071" s="2"/>
    </row>
    <row r="3072" ht="12.75" customHeight="1">
      <c r="D3072" s="2"/>
      <c r="G3072" s="2"/>
      <c r="I3072" s="2"/>
      <c r="J3072" s="2"/>
      <c r="K3072" s="2"/>
      <c r="L3072" s="2"/>
      <c r="M3072" s="2"/>
      <c r="N3072" s="2"/>
      <c r="O3072" s="2"/>
      <c r="P3072" s="2"/>
      <c r="Q3072" s="2"/>
      <c r="R3072" s="2"/>
      <c r="S3072" s="2"/>
      <c r="T3072" s="2"/>
      <c r="U3072" s="2"/>
      <c r="V3072" s="2"/>
      <c r="W3072" s="2"/>
      <c r="X3072" s="2"/>
      <c r="Y3072" s="2"/>
      <c r="AB3072" s="2"/>
      <c r="AC3072" s="2"/>
      <c r="AD3072" s="2"/>
      <c r="AE3072" s="2"/>
      <c r="AF3072" s="2"/>
      <c r="AG3072" s="2"/>
      <c r="AH3072" s="2"/>
      <c r="AI3072" s="2"/>
      <c r="AJ3072" s="2"/>
      <c r="AK3072" s="2"/>
      <c r="BK3072" s="2"/>
      <c r="BL3072" s="2"/>
      <c r="BN3072" s="2"/>
      <c r="BO3072" s="2"/>
    </row>
    <row r="3073" ht="12.75" customHeight="1">
      <c r="D3073" s="2"/>
      <c r="G3073" s="2"/>
      <c r="I3073" s="2"/>
      <c r="J3073" s="2"/>
      <c r="K3073" s="2"/>
      <c r="L3073" s="2"/>
      <c r="M3073" s="2"/>
      <c r="N3073" s="2"/>
      <c r="O3073" s="2"/>
      <c r="P3073" s="2"/>
      <c r="Q3073" s="2"/>
      <c r="R3073" s="2"/>
      <c r="S3073" s="2"/>
      <c r="T3073" s="2"/>
      <c r="U3073" s="2"/>
      <c r="V3073" s="2"/>
      <c r="W3073" s="2"/>
      <c r="X3073" s="2"/>
      <c r="Y3073" s="2"/>
      <c r="AB3073" s="2"/>
      <c r="AC3073" s="2"/>
      <c r="AD3073" s="2"/>
      <c r="AE3073" s="2"/>
      <c r="AF3073" s="2"/>
      <c r="AG3073" s="2"/>
      <c r="AH3073" s="2"/>
      <c r="AI3073" s="2"/>
      <c r="AJ3073" s="2"/>
      <c r="AK3073" s="2"/>
      <c r="BK3073" s="2"/>
      <c r="BL3073" s="2"/>
      <c r="BN3073" s="2"/>
      <c r="BO3073" s="2"/>
    </row>
    <row r="3074" ht="12.75" customHeight="1">
      <c r="D3074" s="2"/>
      <c r="G3074" s="2"/>
      <c r="I3074" s="2"/>
      <c r="J3074" s="2"/>
      <c r="K3074" s="2"/>
      <c r="L3074" s="2"/>
      <c r="M3074" s="2"/>
      <c r="N3074" s="2"/>
      <c r="O3074" s="2"/>
      <c r="P3074" s="2"/>
      <c r="Q3074" s="2"/>
      <c r="R3074" s="2"/>
      <c r="S3074" s="2"/>
      <c r="T3074" s="2"/>
      <c r="U3074" s="2"/>
      <c r="V3074" s="2"/>
      <c r="W3074" s="2"/>
      <c r="X3074" s="2"/>
      <c r="Y3074" s="2"/>
      <c r="AB3074" s="2"/>
      <c r="AC3074" s="2"/>
      <c r="AD3074" s="2"/>
      <c r="AE3074" s="2"/>
      <c r="AF3074" s="2"/>
      <c r="AG3074" s="2"/>
      <c r="AH3074" s="2"/>
      <c r="AI3074" s="2"/>
      <c r="AJ3074" s="2"/>
      <c r="AK3074" s="2"/>
      <c r="BK3074" s="2"/>
      <c r="BL3074" s="2"/>
      <c r="BN3074" s="2"/>
      <c r="BO3074" s="2"/>
    </row>
    <row r="3075" ht="12.75" customHeight="1">
      <c r="D3075" s="2"/>
      <c r="G3075" s="2"/>
      <c r="I3075" s="2"/>
      <c r="J3075" s="2"/>
      <c r="K3075" s="2"/>
      <c r="L3075" s="2"/>
      <c r="M3075" s="2"/>
      <c r="N3075" s="2"/>
      <c r="O3075" s="2"/>
      <c r="P3075" s="2"/>
      <c r="Q3075" s="2"/>
      <c r="R3075" s="2"/>
      <c r="S3075" s="2"/>
      <c r="T3075" s="2"/>
      <c r="U3075" s="2"/>
      <c r="V3075" s="2"/>
      <c r="W3075" s="2"/>
      <c r="X3075" s="2"/>
      <c r="Y3075" s="2"/>
      <c r="AB3075" s="2"/>
      <c r="AC3075" s="2"/>
      <c r="AD3075" s="2"/>
      <c r="AE3075" s="2"/>
      <c r="AF3075" s="2"/>
      <c r="AG3075" s="2"/>
      <c r="AH3075" s="2"/>
      <c r="AI3075" s="2"/>
      <c r="AJ3075" s="2"/>
      <c r="AK3075" s="2"/>
      <c r="BK3075" s="2"/>
      <c r="BL3075" s="2"/>
      <c r="BN3075" s="2"/>
      <c r="BO3075" s="2"/>
    </row>
    <row r="3076" ht="12.75" customHeight="1">
      <c r="D3076" s="2"/>
      <c r="G3076" s="2"/>
      <c r="I3076" s="2"/>
      <c r="J3076" s="2"/>
      <c r="K3076" s="2"/>
      <c r="L3076" s="2"/>
      <c r="M3076" s="2"/>
      <c r="N3076" s="2"/>
      <c r="O3076" s="2"/>
      <c r="P3076" s="2"/>
      <c r="Q3076" s="2"/>
      <c r="R3076" s="2"/>
      <c r="S3076" s="2"/>
      <c r="T3076" s="2"/>
      <c r="U3076" s="2"/>
      <c r="V3076" s="2"/>
      <c r="W3076" s="2"/>
      <c r="X3076" s="2"/>
      <c r="Y3076" s="2"/>
      <c r="AB3076" s="2"/>
      <c r="AC3076" s="2"/>
      <c r="AD3076" s="2"/>
      <c r="AE3076" s="2"/>
      <c r="AF3076" s="2"/>
      <c r="AG3076" s="2"/>
      <c r="AH3076" s="2"/>
      <c r="AI3076" s="2"/>
      <c r="AJ3076" s="2"/>
      <c r="AK3076" s="2"/>
      <c r="BK3076" s="2"/>
      <c r="BL3076" s="2"/>
      <c r="BN3076" s="2"/>
      <c r="BO3076" s="2"/>
    </row>
    <row r="3077" ht="12.75" customHeight="1">
      <c r="D3077" s="2"/>
      <c r="G3077" s="2"/>
      <c r="I3077" s="2"/>
      <c r="J3077" s="2"/>
      <c r="K3077" s="2"/>
      <c r="L3077" s="2"/>
      <c r="M3077" s="2"/>
      <c r="N3077" s="2"/>
      <c r="O3077" s="2"/>
      <c r="P3077" s="2"/>
      <c r="Q3077" s="2"/>
      <c r="R3077" s="2"/>
      <c r="S3077" s="2"/>
      <c r="T3077" s="2"/>
      <c r="U3077" s="2"/>
      <c r="V3077" s="2"/>
      <c r="W3077" s="2"/>
      <c r="X3077" s="2"/>
      <c r="Y3077" s="2"/>
      <c r="AB3077" s="2"/>
      <c r="AC3077" s="2"/>
      <c r="AD3077" s="2"/>
      <c r="AE3077" s="2"/>
      <c r="AF3077" s="2"/>
      <c r="AG3077" s="2"/>
      <c r="AH3077" s="2"/>
      <c r="AI3077" s="2"/>
      <c r="AJ3077" s="2"/>
      <c r="AK3077" s="2"/>
      <c r="BK3077" s="2"/>
      <c r="BL3077" s="2"/>
      <c r="BN3077" s="2"/>
      <c r="BO3077" s="2"/>
    </row>
    <row r="3078" ht="12.75" customHeight="1">
      <c r="D3078" s="2"/>
      <c r="G3078" s="2"/>
      <c r="I3078" s="2"/>
      <c r="J3078" s="2"/>
      <c r="K3078" s="2"/>
      <c r="L3078" s="2"/>
      <c r="M3078" s="2"/>
      <c r="N3078" s="2"/>
      <c r="O3078" s="2"/>
      <c r="P3078" s="2"/>
      <c r="Q3078" s="2"/>
      <c r="R3078" s="2"/>
      <c r="S3078" s="2"/>
      <c r="T3078" s="2"/>
      <c r="U3078" s="2"/>
      <c r="V3078" s="2"/>
      <c r="W3078" s="2"/>
      <c r="X3078" s="2"/>
      <c r="Y3078" s="2"/>
      <c r="AB3078" s="2"/>
      <c r="AC3078" s="2"/>
      <c r="AD3078" s="2"/>
      <c r="AE3078" s="2"/>
      <c r="AF3078" s="2"/>
      <c r="AG3078" s="2"/>
      <c r="AH3078" s="2"/>
      <c r="AI3078" s="2"/>
      <c r="AJ3078" s="2"/>
      <c r="AK3078" s="2"/>
      <c r="BK3078" s="2"/>
      <c r="BL3078" s="2"/>
      <c r="BN3078" s="2"/>
      <c r="BO3078" s="2"/>
    </row>
    <row r="3079" ht="12.75" customHeight="1">
      <c r="D3079" s="2"/>
      <c r="G3079" s="2"/>
      <c r="I3079" s="2"/>
      <c r="J3079" s="2"/>
      <c r="K3079" s="2"/>
      <c r="L3079" s="2"/>
      <c r="M3079" s="2"/>
      <c r="N3079" s="2"/>
      <c r="O3079" s="2"/>
      <c r="P3079" s="2"/>
      <c r="Q3079" s="2"/>
      <c r="R3079" s="2"/>
      <c r="S3079" s="2"/>
      <c r="T3079" s="2"/>
      <c r="U3079" s="2"/>
      <c r="V3079" s="2"/>
      <c r="W3079" s="2"/>
      <c r="X3079" s="2"/>
      <c r="Y3079" s="2"/>
      <c r="AB3079" s="2"/>
      <c r="AC3079" s="2"/>
      <c r="AD3079" s="2"/>
      <c r="AE3079" s="2"/>
      <c r="AF3079" s="2"/>
      <c r="AG3079" s="2"/>
      <c r="AH3079" s="2"/>
      <c r="AI3079" s="2"/>
      <c r="AJ3079" s="2"/>
      <c r="AK3079" s="2"/>
      <c r="BK3079" s="2"/>
      <c r="BL3079" s="2"/>
      <c r="BN3079" s="2"/>
      <c r="BO3079" s="2"/>
    </row>
    <row r="3080" ht="12.75" customHeight="1">
      <c r="D3080" s="2"/>
      <c r="G3080" s="2"/>
      <c r="I3080" s="2"/>
      <c r="J3080" s="2"/>
      <c r="K3080" s="2"/>
      <c r="L3080" s="2"/>
      <c r="M3080" s="2"/>
      <c r="N3080" s="2"/>
      <c r="O3080" s="2"/>
      <c r="P3080" s="2"/>
      <c r="Q3080" s="2"/>
      <c r="R3080" s="2"/>
      <c r="S3080" s="2"/>
      <c r="T3080" s="2"/>
      <c r="U3080" s="2"/>
      <c r="V3080" s="2"/>
      <c r="W3080" s="2"/>
      <c r="X3080" s="2"/>
      <c r="Y3080" s="2"/>
      <c r="AB3080" s="2"/>
      <c r="AC3080" s="2"/>
      <c r="AD3080" s="2"/>
      <c r="AE3080" s="2"/>
      <c r="AF3080" s="2"/>
      <c r="AG3080" s="2"/>
      <c r="AH3080" s="2"/>
      <c r="AI3080" s="2"/>
      <c r="AJ3080" s="2"/>
      <c r="AK3080" s="2"/>
      <c r="BK3080" s="2"/>
      <c r="BL3080" s="2"/>
      <c r="BN3080" s="2"/>
      <c r="BO3080" s="2"/>
    </row>
    <row r="3081" ht="12.75" customHeight="1">
      <c r="D3081" s="2"/>
      <c r="G3081" s="2"/>
      <c r="I3081" s="2"/>
      <c r="J3081" s="2"/>
      <c r="K3081" s="2"/>
      <c r="L3081" s="2"/>
      <c r="M3081" s="2"/>
      <c r="N3081" s="2"/>
      <c r="O3081" s="2"/>
      <c r="P3081" s="2"/>
      <c r="Q3081" s="2"/>
      <c r="R3081" s="2"/>
      <c r="S3081" s="2"/>
      <c r="T3081" s="2"/>
      <c r="U3081" s="2"/>
      <c r="V3081" s="2"/>
      <c r="W3081" s="2"/>
      <c r="X3081" s="2"/>
      <c r="Y3081" s="2"/>
      <c r="AB3081" s="2"/>
      <c r="AC3081" s="2"/>
      <c r="AD3081" s="2"/>
      <c r="AE3081" s="2"/>
      <c r="AF3081" s="2"/>
      <c r="AG3081" s="2"/>
      <c r="AH3081" s="2"/>
      <c r="AI3081" s="2"/>
      <c r="AJ3081" s="2"/>
      <c r="AK3081" s="2"/>
      <c r="BK3081" s="2"/>
      <c r="BL3081" s="2"/>
      <c r="BN3081" s="2"/>
      <c r="BO3081" s="2"/>
    </row>
    <row r="3082" ht="12.75" customHeight="1">
      <c r="D3082" s="2"/>
      <c r="G3082" s="2"/>
      <c r="I3082" s="2"/>
      <c r="J3082" s="2"/>
      <c r="K3082" s="2"/>
      <c r="L3082" s="2"/>
      <c r="M3082" s="2"/>
      <c r="N3082" s="2"/>
      <c r="O3082" s="2"/>
      <c r="P3082" s="2"/>
      <c r="Q3082" s="2"/>
      <c r="R3082" s="2"/>
      <c r="S3082" s="2"/>
      <c r="T3082" s="2"/>
      <c r="U3082" s="2"/>
      <c r="V3082" s="2"/>
      <c r="W3082" s="2"/>
      <c r="X3082" s="2"/>
      <c r="Y3082" s="2"/>
      <c r="AB3082" s="2"/>
      <c r="AC3082" s="2"/>
      <c r="AD3082" s="2"/>
      <c r="AE3082" s="2"/>
      <c r="AF3082" s="2"/>
      <c r="AG3082" s="2"/>
      <c r="AH3082" s="2"/>
      <c r="AI3082" s="2"/>
      <c r="AJ3082" s="2"/>
      <c r="AK3082" s="2"/>
      <c r="BK3082" s="2"/>
      <c r="BL3082" s="2"/>
      <c r="BN3082" s="2"/>
      <c r="BO3082" s="2"/>
    </row>
    <row r="3083" ht="12.75" customHeight="1">
      <c r="D3083" s="2"/>
      <c r="G3083" s="2"/>
      <c r="I3083" s="2"/>
      <c r="J3083" s="2"/>
      <c r="K3083" s="2"/>
      <c r="L3083" s="2"/>
      <c r="M3083" s="2"/>
      <c r="N3083" s="2"/>
      <c r="O3083" s="2"/>
      <c r="P3083" s="2"/>
      <c r="Q3083" s="2"/>
      <c r="R3083" s="2"/>
      <c r="S3083" s="2"/>
      <c r="T3083" s="2"/>
      <c r="U3083" s="2"/>
      <c r="V3083" s="2"/>
      <c r="W3083" s="2"/>
      <c r="X3083" s="2"/>
      <c r="Y3083" s="2"/>
      <c r="AB3083" s="2"/>
      <c r="AC3083" s="2"/>
      <c r="AD3083" s="2"/>
      <c r="AE3083" s="2"/>
      <c r="AF3083" s="2"/>
      <c r="AG3083" s="2"/>
      <c r="AH3083" s="2"/>
      <c r="AI3083" s="2"/>
      <c r="AJ3083" s="2"/>
      <c r="AK3083" s="2"/>
      <c r="BK3083" s="2"/>
      <c r="BL3083" s="2"/>
      <c r="BN3083" s="2"/>
      <c r="BO3083" s="2"/>
    </row>
    <row r="3084" ht="12.75" customHeight="1">
      <c r="D3084" s="2"/>
      <c r="G3084" s="2"/>
      <c r="I3084" s="2"/>
      <c r="J3084" s="2"/>
      <c r="K3084" s="2"/>
      <c r="L3084" s="2"/>
      <c r="M3084" s="2"/>
      <c r="N3084" s="2"/>
      <c r="O3084" s="2"/>
      <c r="P3084" s="2"/>
      <c r="Q3084" s="2"/>
      <c r="R3084" s="2"/>
      <c r="S3084" s="2"/>
      <c r="T3084" s="2"/>
      <c r="U3084" s="2"/>
      <c r="V3084" s="2"/>
      <c r="W3084" s="2"/>
      <c r="X3084" s="2"/>
      <c r="Y3084" s="2"/>
      <c r="AB3084" s="2"/>
      <c r="AC3084" s="2"/>
      <c r="AD3084" s="2"/>
      <c r="AE3084" s="2"/>
      <c r="AF3084" s="2"/>
      <c r="AG3084" s="2"/>
      <c r="AH3084" s="2"/>
      <c r="AI3084" s="2"/>
      <c r="AJ3084" s="2"/>
      <c r="AK3084" s="2"/>
      <c r="BK3084" s="2"/>
      <c r="BL3084" s="2"/>
      <c r="BN3084" s="2"/>
      <c r="BO3084" s="2"/>
    </row>
    <row r="3085" ht="12.75" customHeight="1">
      <c r="D3085" s="2"/>
      <c r="G3085" s="2"/>
      <c r="I3085" s="2"/>
      <c r="J3085" s="2"/>
      <c r="K3085" s="2"/>
      <c r="L3085" s="2"/>
      <c r="M3085" s="2"/>
      <c r="N3085" s="2"/>
      <c r="O3085" s="2"/>
      <c r="P3085" s="2"/>
      <c r="Q3085" s="2"/>
      <c r="R3085" s="2"/>
      <c r="S3085" s="2"/>
      <c r="T3085" s="2"/>
      <c r="U3085" s="2"/>
      <c r="V3085" s="2"/>
      <c r="W3085" s="2"/>
      <c r="X3085" s="2"/>
      <c r="Y3085" s="2"/>
      <c r="AB3085" s="2"/>
      <c r="AC3085" s="2"/>
      <c r="AD3085" s="2"/>
      <c r="AE3085" s="2"/>
      <c r="AF3085" s="2"/>
      <c r="AG3085" s="2"/>
      <c r="AH3085" s="2"/>
      <c r="AI3085" s="2"/>
      <c r="AJ3085" s="2"/>
      <c r="AK3085" s="2"/>
      <c r="BK3085" s="2"/>
      <c r="BL3085" s="2"/>
      <c r="BN3085" s="2"/>
      <c r="BO3085" s="2"/>
    </row>
    <row r="3086" ht="12.75" customHeight="1">
      <c r="D3086" s="2"/>
      <c r="G3086" s="2"/>
      <c r="I3086" s="2"/>
      <c r="J3086" s="2"/>
      <c r="K3086" s="2"/>
      <c r="L3086" s="2"/>
      <c r="M3086" s="2"/>
      <c r="N3086" s="2"/>
      <c r="O3086" s="2"/>
      <c r="P3086" s="2"/>
      <c r="Q3086" s="2"/>
      <c r="R3086" s="2"/>
      <c r="S3086" s="2"/>
      <c r="T3086" s="2"/>
      <c r="U3086" s="2"/>
      <c r="V3086" s="2"/>
      <c r="W3086" s="2"/>
      <c r="X3086" s="2"/>
      <c r="Y3086" s="2"/>
      <c r="AB3086" s="2"/>
      <c r="AC3086" s="2"/>
      <c r="AD3086" s="2"/>
      <c r="AE3086" s="2"/>
      <c r="AF3086" s="2"/>
      <c r="AG3086" s="2"/>
      <c r="AH3086" s="2"/>
      <c r="AI3086" s="2"/>
      <c r="AJ3086" s="2"/>
      <c r="AK3086" s="2"/>
      <c r="BK3086" s="2"/>
      <c r="BL3086" s="2"/>
      <c r="BN3086" s="2"/>
      <c r="BO3086" s="2"/>
    </row>
    <row r="3087" ht="12.75" customHeight="1">
      <c r="D3087" s="2"/>
      <c r="G3087" s="2"/>
      <c r="I3087" s="2"/>
      <c r="J3087" s="2"/>
      <c r="K3087" s="2"/>
      <c r="L3087" s="2"/>
      <c r="M3087" s="2"/>
      <c r="N3087" s="2"/>
      <c r="O3087" s="2"/>
      <c r="P3087" s="2"/>
      <c r="Q3087" s="2"/>
      <c r="R3087" s="2"/>
      <c r="S3087" s="2"/>
      <c r="T3087" s="2"/>
      <c r="U3087" s="2"/>
      <c r="V3087" s="2"/>
      <c r="W3087" s="2"/>
      <c r="X3087" s="2"/>
      <c r="Y3087" s="2"/>
      <c r="AB3087" s="2"/>
      <c r="AC3087" s="2"/>
      <c r="AD3087" s="2"/>
      <c r="AE3087" s="2"/>
      <c r="AF3087" s="2"/>
      <c r="AG3087" s="2"/>
      <c r="AH3087" s="2"/>
      <c r="AI3087" s="2"/>
      <c r="AJ3087" s="2"/>
      <c r="AK3087" s="2"/>
      <c r="BK3087" s="2"/>
      <c r="BL3087" s="2"/>
      <c r="BN3087" s="2"/>
      <c r="BO3087" s="2"/>
    </row>
    <row r="3088" ht="12.75" customHeight="1">
      <c r="D3088" s="2"/>
      <c r="G3088" s="2"/>
      <c r="I3088" s="2"/>
      <c r="J3088" s="2"/>
      <c r="K3088" s="2"/>
      <c r="L3088" s="2"/>
      <c r="M3088" s="2"/>
      <c r="N3088" s="2"/>
      <c r="O3088" s="2"/>
      <c r="P3088" s="2"/>
      <c r="Q3088" s="2"/>
      <c r="R3088" s="2"/>
      <c r="S3088" s="2"/>
      <c r="T3088" s="2"/>
      <c r="U3088" s="2"/>
      <c r="V3088" s="2"/>
      <c r="W3088" s="2"/>
      <c r="X3088" s="2"/>
      <c r="Y3088" s="2"/>
      <c r="AB3088" s="2"/>
      <c r="AC3088" s="2"/>
      <c r="AD3088" s="2"/>
      <c r="AE3088" s="2"/>
      <c r="AF3088" s="2"/>
      <c r="AG3088" s="2"/>
      <c r="AH3088" s="2"/>
      <c r="AI3088" s="2"/>
      <c r="AJ3088" s="2"/>
      <c r="AK3088" s="2"/>
      <c r="BK3088" s="2"/>
      <c r="BL3088" s="2"/>
      <c r="BN3088" s="2"/>
      <c r="BO3088" s="2"/>
    </row>
    <row r="3089" ht="12.75" customHeight="1">
      <c r="D3089" s="2"/>
      <c r="G3089" s="2"/>
      <c r="I3089" s="2"/>
      <c r="J3089" s="2"/>
      <c r="K3089" s="2"/>
      <c r="L3089" s="2"/>
      <c r="M3089" s="2"/>
      <c r="N3089" s="2"/>
      <c r="O3089" s="2"/>
      <c r="P3089" s="2"/>
      <c r="Q3089" s="2"/>
      <c r="R3089" s="2"/>
      <c r="S3089" s="2"/>
      <c r="T3089" s="2"/>
      <c r="U3089" s="2"/>
      <c r="V3089" s="2"/>
      <c r="W3089" s="2"/>
      <c r="X3089" s="2"/>
      <c r="Y3089" s="2"/>
      <c r="AB3089" s="2"/>
      <c r="AC3089" s="2"/>
      <c r="AD3089" s="2"/>
      <c r="AE3089" s="2"/>
      <c r="AF3089" s="2"/>
      <c r="AG3089" s="2"/>
      <c r="AH3089" s="2"/>
      <c r="AI3089" s="2"/>
      <c r="AJ3089" s="2"/>
      <c r="AK3089" s="2"/>
      <c r="BK3089" s="2"/>
      <c r="BL3089" s="2"/>
      <c r="BN3089" s="2"/>
      <c r="BO3089" s="2"/>
    </row>
    <row r="3090" ht="12.75" customHeight="1">
      <c r="D3090" s="2"/>
      <c r="G3090" s="2"/>
      <c r="I3090" s="2"/>
      <c r="J3090" s="2"/>
      <c r="K3090" s="2"/>
      <c r="L3090" s="2"/>
      <c r="M3090" s="2"/>
      <c r="N3090" s="2"/>
      <c r="O3090" s="2"/>
      <c r="P3090" s="2"/>
      <c r="Q3090" s="2"/>
      <c r="R3090" s="2"/>
      <c r="S3090" s="2"/>
      <c r="T3090" s="2"/>
      <c r="U3090" s="2"/>
      <c r="V3090" s="2"/>
      <c r="W3090" s="2"/>
      <c r="X3090" s="2"/>
      <c r="Y3090" s="2"/>
      <c r="AB3090" s="2"/>
      <c r="AC3090" s="2"/>
      <c r="AD3090" s="2"/>
      <c r="AE3090" s="2"/>
      <c r="AF3090" s="2"/>
      <c r="AG3090" s="2"/>
      <c r="AH3090" s="2"/>
      <c r="AI3090" s="2"/>
      <c r="AJ3090" s="2"/>
      <c r="AK3090" s="2"/>
      <c r="BK3090" s="2"/>
      <c r="BL3090" s="2"/>
      <c r="BN3090" s="2"/>
      <c r="BO3090" s="2"/>
    </row>
    <row r="3091" ht="12.75" customHeight="1">
      <c r="D3091" s="2"/>
      <c r="G3091" s="2"/>
      <c r="I3091" s="2"/>
      <c r="J3091" s="2"/>
      <c r="K3091" s="2"/>
      <c r="L3091" s="2"/>
      <c r="M3091" s="2"/>
      <c r="N3091" s="2"/>
      <c r="O3091" s="2"/>
      <c r="P3091" s="2"/>
      <c r="Q3091" s="2"/>
      <c r="R3091" s="2"/>
      <c r="S3091" s="2"/>
      <c r="T3091" s="2"/>
      <c r="U3091" s="2"/>
      <c r="V3091" s="2"/>
      <c r="W3091" s="2"/>
      <c r="X3091" s="2"/>
      <c r="Y3091" s="2"/>
      <c r="AB3091" s="2"/>
      <c r="AC3091" s="2"/>
      <c r="AD3091" s="2"/>
      <c r="AE3091" s="2"/>
      <c r="AF3091" s="2"/>
      <c r="AG3091" s="2"/>
      <c r="AH3091" s="2"/>
      <c r="AI3091" s="2"/>
      <c r="AJ3091" s="2"/>
      <c r="AK3091" s="2"/>
      <c r="BK3091" s="2"/>
      <c r="BL3091" s="2"/>
      <c r="BN3091" s="2"/>
      <c r="BO3091" s="2"/>
    </row>
    <row r="3092" ht="12.75" customHeight="1">
      <c r="D3092" s="2"/>
      <c r="G3092" s="2"/>
      <c r="I3092" s="2"/>
      <c r="J3092" s="2"/>
      <c r="K3092" s="2"/>
      <c r="L3092" s="2"/>
      <c r="M3092" s="2"/>
      <c r="N3092" s="2"/>
      <c r="O3092" s="2"/>
      <c r="P3092" s="2"/>
      <c r="Q3092" s="2"/>
      <c r="R3092" s="2"/>
      <c r="S3092" s="2"/>
      <c r="T3092" s="2"/>
      <c r="U3092" s="2"/>
      <c r="V3092" s="2"/>
      <c r="W3092" s="2"/>
      <c r="X3092" s="2"/>
      <c r="Y3092" s="2"/>
      <c r="AB3092" s="2"/>
      <c r="AC3092" s="2"/>
      <c r="AD3092" s="2"/>
      <c r="AE3092" s="2"/>
      <c r="AF3092" s="2"/>
      <c r="AG3092" s="2"/>
      <c r="AH3092" s="2"/>
      <c r="AI3092" s="2"/>
      <c r="AJ3092" s="2"/>
      <c r="AK3092" s="2"/>
      <c r="BK3092" s="2"/>
      <c r="BL3092" s="2"/>
      <c r="BN3092" s="2"/>
      <c r="BO3092" s="2"/>
    </row>
    <row r="3093" ht="12.75" customHeight="1">
      <c r="D3093" s="2"/>
      <c r="G3093" s="2"/>
      <c r="I3093" s="2"/>
      <c r="J3093" s="2"/>
      <c r="K3093" s="2"/>
      <c r="L3093" s="2"/>
      <c r="M3093" s="2"/>
      <c r="N3093" s="2"/>
      <c r="O3093" s="2"/>
      <c r="P3093" s="2"/>
      <c r="Q3093" s="2"/>
      <c r="R3093" s="2"/>
      <c r="S3093" s="2"/>
      <c r="T3093" s="2"/>
      <c r="U3093" s="2"/>
      <c r="V3093" s="2"/>
      <c r="W3093" s="2"/>
      <c r="X3093" s="2"/>
      <c r="Y3093" s="2"/>
      <c r="AB3093" s="2"/>
      <c r="AC3093" s="2"/>
      <c r="AD3093" s="2"/>
      <c r="AE3093" s="2"/>
      <c r="AF3093" s="2"/>
      <c r="AG3093" s="2"/>
      <c r="AH3093" s="2"/>
      <c r="AI3093" s="2"/>
      <c r="AJ3093" s="2"/>
      <c r="AK3093" s="2"/>
      <c r="BK3093" s="2"/>
      <c r="BL3093" s="2"/>
      <c r="BN3093" s="2"/>
      <c r="BO3093" s="2"/>
    </row>
    <row r="3094" ht="12.75" customHeight="1">
      <c r="D3094" s="2"/>
      <c r="G3094" s="2"/>
      <c r="I3094" s="2"/>
      <c r="J3094" s="2"/>
      <c r="K3094" s="2"/>
      <c r="L3094" s="2"/>
      <c r="M3094" s="2"/>
      <c r="N3094" s="2"/>
      <c r="O3094" s="2"/>
      <c r="P3094" s="2"/>
      <c r="Q3094" s="2"/>
      <c r="R3094" s="2"/>
      <c r="S3094" s="2"/>
      <c r="T3094" s="2"/>
      <c r="U3094" s="2"/>
      <c r="V3094" s="2"/>
      <c r="W3094" s="2"/>
      <c r="X3094" s="2"/>
      <c r="Y3094" s="2"/>
      <c r="AB3094" s="2"/>
      <c r="AC3094" s="2"/>
      <c r="AD3094" s="2"/>
      <c r="AE3094" s="2"/>
      <c r="AF3094" s="2"/>
      <c r="AG3094" s="2"/>
      <c r="AH3094" s="2"/>
      <c r="AI3094" s="2"/>
      <c r="AJ3094" s="2"/>
      <c r="AK3094" s="2"/>
      <c r="BK3094" s="2"/>
      <c r="BL3094" s="2"/>
      <c r="BN3094" s="2"/>
      <c r="BO3094" s="2"/>
    </row>
    <row r="3095" ht="12.75" customHeight="1">
      <c r="D3095" s="2"/>
      <c r="G3095" s="2"/>
      <c r="I3095" s="2"/>
      <c r="J3095" s="2"/>
      <c r="K3095" s="2"/>
      <c r="L3095" s="2"/>
      <c r="M3095" s="2"/>
      <c r="N3095" s="2"/>
      <c r="O3095" s="2"/>
      <c r="P3095" s="2"/>
      <c r="Q3095" s="2"/>
      <c r="R3095" s="2"/>
      <c r="S3095" s="2"/>
      <c r="T3095" s="2"/>
      <c r="U3095" s="2"/>
      <c r="V3095" s="2"/>
      <c r="W3095" s="2"/>
      <c r="X3095" s="2"/>
      <c r="Y3095" s="2"/>
      <c r="AB3095" s="2"/>
      <c r="AC3095" s="2"/>
      <c r="AD3095" s="2"/>
      <c r="AE3095" s="2"/>
      <c r="AF3095" s="2"/>
      <c r="AG3095" s="2"/>
      <c r="AH3095" s="2"/>
      <c r="AI3095" s="2"/>
      <c r="AJ3095" s="2"/>
      <c r="AK3095" s="2"/>
      <c r="BK3095" s="2"/>
      <c r="BL3095" s="2"/>
      <c r="BN3095" s="2"/>
      <c r="BO3095" s="2"/>
    </row>
    <row r="3096" ht="12.75" customHeight="1">
      <c r="D3096" s="2"/>
      <c r="G3096" s="2"/>
      <c r="I3096" s="2"/>
      <c r="J3096" s="2"/>
      <c r="K3096" s="2"/>
      <c r="L3096" s="2"/>
      <c r="M3096" s="2"/>
      <c r="N3096" s="2"/>
      <c r="O3096" s="2"/>
      <c r="P3096" s="2"/>
      <c r="Q3096" s="2"/>
      <c r="R3096" s="2"/>
      <c r="S3096" s="2"/>
      <c r="T3096" s="2"/>
      <c r="U3096" s="2"/>
      <c r="V3096" s="2"/>
      <c r="W3096" s="2"/>
      <c r="X3096" s="2"/>
      <c r="Y3096" s="2"/>
      <c r="AB3096" s="2"/>
      <c r="AC3096" s="2"/>
      <c r="AD3096" s="2"/>
      <c r="AE3096" s="2"/>
      <c r="AF3096" s="2"/>
      <c r="AG3096" s="2"/>
      <c r="AH3096" s="2"/>
      <c r="AI3096" s="2"/>
      <c r="AJ3096" s="2"/>
      <c r="AK3096" s="2"/>
      <c r="BK3096" s="2"/>
      <c r="BL3096" s="2"/>
      <c r="BN3096" s="2"/>
      <c r="BO3096" s="2"/>
    </row>
    <row r="3097" ht="12.75" customHeight="1">
      <c r="D3097" s="2"/>
      <c r="G3097" s="2"/>
      <c r="I3097" s="2"/>
      <c r="J3097" s="2"/>
      <c r="K3097" s="2"/>
      <c r="L3097" s="2"/>
      <c r="M3097" s="2"/>
      <c r="N3097" s="2"/>
      <c r="O3097" s="2"/>
      <c r="P3097" s="2"/>
      <c r="Q3097" s="2"/>
      <c r="R3097" s="2"/>
      <c r="S3097" s="2"/>
      <c r="T3097" s="2"/>
      <c r="U3097" s="2"/>
      <c r="V3097" s="2"/>
      <c r="W3097" s="2"/>
      <c r="X3097" s="2"/>
      <c r="Y3097" s="2"/>
      <c r="AB3097" s="2"/>
      <c r="AC3097" s="2"/>
      <c r="AD3097" s="2"/>
      <c r="AE3097" s="2"/>
      <c r="AF3097" s="2"/>
      <c r="AG3097" s="2"/>
      <c r="AH3097" s="2"/>
      <c r="AI3097" s="2"/>
      <c r="AJ3097" s="2"/>
      <c r="AK3097" s="2"/>
      <c r="BK3097" s="2"/>
      <c r="BL3097" s="2"/>
      <c r="BN3097" s="2"/>
      <c r="BO3097" s="2"/>
    </row>
    <row r="3098" ht="12.75" customHeight="1">
      <c r="D3098" s="2"/>
      <c r="G3098" s="2"/>
      <c r="I3098" s="2"/>
      <c r="J3098" s="2"/>
      <c r="K3098" s="2"/>
      <c r="L3098" s="2"/>
      <c r="M3098" s="2"/>
      <c r="N3098" s="2"/>
      <c r="O3098" s="2"/>
      <c r="P3098" s="2"/>
      <c r="Q3098" s="2"/>
      <c r="R3098" s="2"/>
      <c r="S3098" s="2"/>
      <c r="T3098" s="2"/>
      <c r="U3098" s="2"/>
      <c r="V3098" s="2"/>
      <c r="W3098" s="2"/>
      <c r="X3098" s="2"/>
      <c r="Y3098" s="2"/>
      <c r="AB3098" s="2"/>
      <c r="AC3098" s="2"/>
      <c r="AD3098" s="2"/>
      <c r="AE3098" s="2"/>
      <c r="AF3098" s="2"/>
      <c r="AG3098" s="2"/>
      <c r="AH3098" s="2"/>
      <c r="AI3098" s="2"/>
      <c r="AJ3098" s="2"/>
      <c r="AK3098" s="2"/>
      <c r="BK3098" s="2"/>
      <c r="BL3098" s="2"/>
      <c r="BN3098" s="2"/>
      <c r="BO3098" s="2"/>
    </row>
    <row r="3099" ht="12.75" customHeight="1">
      <c r="D3099" s="2"/>
      <c r="G3099" s="2"/>
      <c r="I3099" s="2"/>
      <c r="J3099" s="2"/>
      <c r="K3099" s="2"/>
      <c r="L3099" s="2"/>
      <c r="M3099" s="2"/>
      <c r="N3099" s="2"/>
      <c r="O3099" s="2"/>
      <c r="P3099" s="2"/>
      <c r="Q3099" s="2"/>
      <c r="R3099" s="2"/>
      <c r="S3099" s="2"/>
      <c r="T3099" s="2"/>
      <c r="U3099" s="2"/>
      <c r="V3099" s="2"/>
      <c r="W3099" s="2"/>
      <c r="X3099" s="2"/>
      <c r="Y3099" s="2"/>
      <c r="AB3099" s="2"/>
      <c r="AC3099" s="2"/>
      <c r="AD3099" s="2"/>
      <c r="AE3099" s="2"/>
      <c r="AF3099" s="2"/>
      <c r="AG3099" s="2"/>
      <c r="AH3099" s="2"/>
      <c r="AI3099" s="2"/>
      <c r="AJ3099" s="2"/>
      <c r="AK3099" s="2"/>
      <c r="BK3099" s="2"/>
      <c r="BL3099" s="2"/>
      <c r="BN3099" s="2"/>
      <c r="BO3099" s="2"/>
    </row>
    <row r="3100" ht="12.75" customHeight="1">
      <c r="D3100" s="2"/>
      <c r="G3100" s="2"/>
      <c r="I3100" s="2"/>
      <c r="J3100" s="2"/>
      <c r="K3100" s="2"/>
      <c r="L3100" s="2"/>
      <c r="M3100" s="2"/>
      <c r="N3100" s="2"/>
      <c r="O3100" s="2"/>
      <c r="P3100" s="2"/>
      <c r="Q3100" s="2"/>
      <c r="R3100" s="2"/>
      <c r="S3100" s="2"/>
      <c r="T3100" s="2"/>
      <c r="U3100" s="2"/>
      <c r="V3100" s="2"/>
      <c r="W3100" s="2"/>
      <c r="X3100" s="2"/>
      <c r="Y3100" s="2"/>
      <c r="AB3100" s="2"/>
      <c r="AC3100" s="2"/>
      <c r="AD3100" s="2"/>
      <c r="AE3100" s="2"/>
      <c r="AF3100" s="2"/>
      <c r="AG3100" s="2"/>
      <c r="AH3100" s="2"/>
      <c r="AI3100" s="2"/>
      <c r="AJ3100" s="2"/>
      <c r="AK3100" s="2"/>
      <c r="BK3100" s="2"/>
      <c r="BL3100" s="2"/>
      <c r="BN3100" s="2"/>
      <c r="BO3100" s="2"/>
    </row>
    <row r="3101" ht="12.75" customHeight="1">
      <c r="D3101" s="2"/>
      <c r="G3101" s="2"/>
      <c r="I3101" s="2"/>
      <c r="J3101" s="2"/>
      <c r="K3101" s="2"/>
      <c r="L3101" s="2"/>
      <c r="M3101" s="2"/>
      <c r="N3101" s="2"/>
      <c r="O3101" s="2"/>
      <c r="P3101" s="2"/>
      <c r="Q3101" s="2"/>
      <c r="R3101" s="2"/>
      <c r="S3101" s="2"/>
      <c r="T3101" s="2"/>
      <c r="U3101" s="2"/>
      <c r="V3101" s="2"/>
      <c r="W3101" s="2"/>
      <c r="X3101" s="2"/>
      <c r="Y3101" s="2"/>
      <c r="AB3101" s="2"/>
      <c r="AC3101" s="2"/>
      <c r="AD3101" s="2"/>
      <c r="AE3101" s="2"/>
      <c r="AF3101" s="2"/>
      <c r="AG3101" s="2"/>
      <c r="AH3101" s="2"/>
      <c r="AI3101" s="2"/>
      <c r="AJ3101" s="2"/>
      <c r="AK3101" s="2"/>
      <c r="BK3101" s="2"/>
      <c r="BL3101" s="2"/>
      <c r="BN3101" s="2"/>
      <c r="BO3101" s="2"/>
    </row>
    <row r="3102" ht="12.75" customHeight="1">
      <c r="D3102" s="2"/>
      <c r="G3102" s="2"/>
      <c r="I3102" s="2"/>
      <c r="J3102" s="2"/>
      <c r="K3102" s="2"/>
      <c r="L3102" s="2"/>
      <c r="M3102" s="2"/>
      <c r="N3102" s="2"/>
      <c r="O3102" s="2"/>
      <c r="P3102" s="2"/>
      <c r="Q3102" s="2"/>
      <c r="R3102" s="2"/>
      <c r="S3102" s="2"/>
      <c r="T3102" s="2"/>
      <c r="U3102" s="2"/>
      <c r="V3102" s="2"/>
      <c r="W3102" s="2"/>
      <c r="X3102" s="2"/>
      <c r="Y3102" s="2"/>
      <c r="AB3102" s="2"/>
      <c r="AC3102" s="2"/>
      <c r="AD3102" s="2"/>
      <c r="AE3102" s="2"/>
      <c r="AF3102" s="2"/>
      <c r="AG3102" s="2"/>
      <c r="AH3102" s="2"/>
      <c r="AI3102" s="2"/>
      <c r="AJ3102" s="2"/>
      <c r="AK3102" s="2"/>
      <c r="BK3102" s="2"/>
      <c r="BL3102" s="2"/>
      <c r="BN3102" s="2"/>
      <c r="BO3102" s="2"/>
    </row>
    <row r="3103" ht="12.75" customHeight="1">
      <c r="D3103" s="2"/>
      <c r="G3103" s="2"/>
      <c r="I3103" s="2"/>
      <c r="J3103" s="2"/>
      <c r="K3103" s="2"/>
      <c r="L3103" s="2"/>
      <c r="M3103" s="2"/>
      <c r="N3103" s="2"/>
      <c r="O3103" s="2"/>
      <c r="P3103" s="2"/>
      <c r="Q3103" s="2"/>
      <c r="R3103" s="2"/>
      <c r="S3103" s="2"/>
      <c r="T3103" s="2"/>
      <c r="U3103" s="2"/>
      <c r="V3103" s="2"/>
      <c r="W3103" s="2"/>
      <c r="X3103" s="2"/>
      <c r="Y3103" s="2"/>
      <c r="AB3103" s="2"/>
      <c r="AC3103" s="2"/>
      <c r="AD3103" s="2"/>
      <c r="AE3103" s="2"/>
      <c r="AF3103" s="2"/>
      <c r="AG3103" s="2"/>
      <c r="AH3103" s="2"/>
      <c r="AI3103" s="2"/>
      <c r="AJ3103" s="2"/>
      <c r="AK3103" s="2"/>
      <c r="BK3103" s="2"/>
      <c r="BL3103" s="2"/>
      <c r="BN3103" s="2"/>
      <c r="BO3103" s="2"/>
    </row>
    <row r="3104" ht="12.75" customHeight="1">
      <c r="D3104" s="2"/>
      <c r="G3104" s="2"/>
      <c r="I3104" s="2"/>
      <c r="J3104" s="2"/>
      <c r="K3104" s="2"/>
      <c r="L3104" s="2"/>
      <c r="M3104" s="2"/>
      <c r="N3104" s="2"/>
      <c r="O3104" s="2"/>
      <c r="P3104" s="2"/>
      <c r="Q3104" s="2"/>
      <c r="R3104" s="2"/>
      <c r="S3104" s="2"/>
      <c r="T3104" s="2"/>
      <c r="U3104" s="2"/>
      <c r="V3104" s="2"/>
      <c r="W3104" s="2"/>
      <c r="X3104" s="2"/>
      <c r="Y3104" s="2"/>
      <c r="AB3104" s="2"/>
      <c r="AC3104" s="2"/>
      <c r="AD3104" s="2"/>
      <c r="AE3104" s="2"/>
      <c r="AF3104" s="2"/>
      <c r="AG3104" s="2"/>
      <c r="AH3104" s="2"/>
      <c r="AI3104" s="2"/>
      <c r="AJ3104" s="2"/>
      <c r="AK3104" s="2"/>
      <c r="BK3104" s="2"/>
      <c r="BL3104" s="2"/>
      <c r="BN3104" s="2"/>
      <c r="BO3104" s="2"/>
    </row>
    <row r="3105" ht="12.75" customHeight="1">
      <c r="D3105" s="2"/>
      <c r="G3105" s="2"/>
      <c r="I3105" s="2"/>
      <c r="J3105" s="2"/>
      <c r="K3105" s="2"/>
      <c r="L3105" s="2"/>
      <c r="M3105" s="2"/>
      <c r="N3105" s="2"/>
      <c r="O3105" s="2"/>
      <c r="P3105" s="2"/>
      <c r="Q3105" s="2"/>
      <c r="R3105" s="2"/>
      <c r="S3105" s="2"/>
      <c r="T3105" s="2"/>
      <c r="U3105" s="2"/>
      <c r="V3105" s="2"/>
      <c r="W3105" s="2"/>
      <c r="X3105" s="2"/>
      <c r="Y3105" s="2"/>
      <c r="AB3105" s="2"/>
      <c r="AC3105" s="2"/>
      <c r="AD3105" s="2"/>
      <c r="AE3105" s="2"/>
      <c r="AF3105" s="2"/>
      <c r="AG3105" s="2"/>
      <c r="AH3105" s="2"/>
      <c r="AI3105" s="2"/>
      <c r="AJ3105" s="2"/>
      <c r="AK3105" s="2"/>
      <c r="BK3105" s="2"/>
      <c r="BL3105" s="2"/>
      <c r="BN3105" s="2"/>
      <c r="BO3105" s="2"/>
    </row>
    <row r="3106" ht="12.75" customHeight="1">
      <c r="D3106" s="2"/>
      <c r="G3106" s="2"/>
      <c r="I3106" s="2"/>
      <c r="J3106" s="2"/>
      <c r="K3106" s="2"/>
      <c r="L3106" s="2"/>
      <c r="M3106" s="2"/>
      <c r="N3106" s="2"/>
      <c r="O3106" s="2"/>
      <c r="P3106" s="2"/>
      <c r="Q3106" s="2"/>
      <c r="R3106" s="2"/>
      <c r="S3106" s="2"/>
      <c r="T3106" s="2"/>
      <c r="U3106" s="2"/>
      <c r="V3106" s="2"/>
      <c r="W3106" s="2"/>
      <c r="X3106" s="2"/>
      <c r="Y3106" s="2"/>
      <c r="AB3106" s="2"/>
      <c r="AC3106" s="2"/>
      <c r="AD3106" s="2"/>
      <c r="AE3106" s="2"/>
      <c r="AF3106" s="2"/>
      <c r="AG3106" s="2"/>
      <c r="AH3106" s="2"/>
      <c r="AI3106" s="2"/>
      <c r="AJ3106" s="2"/>
      <c r="AK3106" s="2"/>
      <c r="BK3106" s="2"/>
      <c r="BL3106" s="2"/>
      <c r="BN3106" s="2"/>
      <c r="BO3106" s="2"/>
    </row>
    <row r="3107" ht="12.75" customHeight="1">
      <c r="D3107" s="2"/>
      <c r="G3107" s="2"/>
      <c r="I3107" s="2"/>
      <c r="J3107" s="2"/>
      <c r="K3107" s="2"/>
      <c r="L3107" s="2"/>
      <c r="M3107" s="2"/>
      <c r="N3107" s="2"/>
      <c r="O3107" s="2"/>
      <c r="P3107" s="2"/>
      <c r="Q3107" s="2"/>
      <c r="R3107" s="2"/>
      <c r="S3107" s="2"/>
      <c r="T3107" s="2"/>
      <c r="U3107" s="2"/>
      <c r="V3107" s="2"/>
      <c r="W3107" s="2"/>
      <c r="X3107" s="2"/>
      <c r="Y3107" s="2"/>
      <c r="AB3107" s="2"/>
      <c r="AC3107" s="2"/>
      <c r="AD3107" s="2"/>
      <c r="AE3107" s="2"/>
      <c r="AF3107" s="2"/>
      <c r="AG3107" s="2"/>
      <c r="AH3107" s="2"/>
      <c r="AI3107" s="2"/>
      <c r="AJ3107" s="2"/>
      <c r="AK3107" s="2"/>
      <c r="BK3107" s="2"/>
      <c r="BL3107" s="2"/>
      <c r="BN3107" s="2"/>
      <c r="BO3107" s="2"/>
    </row>
    <row r="3108" ht="12.75" customHeight="1">
      <c r="D3108" s="2"/>
      <c r="G3108" s="2"/>
      <c r="I3108" s="2"/>
      <c r="J3108" s="2"/>
      <c r="K3108" s="2"/>
      <c r="L3108" s="2"/>
      <c r="M3108" s="2"/>
      <c r="N3108" s="2"/>
      <c r="O3108" s="2"/>
      <c r="P3108" s="2"/>
      <c r="Q3108" s="2"/>
      <c r="R3108" s="2"/>
      <c r="S3108" s="2"/>
      <c r="T3108" s="2"/>
      <c r="U3108" s="2"/>
      <c r="V3108" s="2"/>
      <c r="W3108" s="2"/>
      <c r="X3108" s="2"/>
      <c r="Y3108" s="2"/>
      <c r="AB3108" s="2"/>
      <c r="AC3108" s="2"/>
      <c r="AD3108" s="2"/>
      <c r="AE3108" s="2"/>
      <c r="AF3108" s="2"/>
      <c r="AG3108" s="2"/>
      <c r="AH3108" s="2"/>
      <c r="AI3108" s="2"/>
      <c r="AJ3108" s="2"/>
      <c r="AK3108" s="2"/>
      <c r="BK3108" s="2"/>
      <c r="BL3108" s="2"/>
      <c r="BN3108" s="2"/>
      <c r="BO3108" s="2"/>
    </row>
    <row r="3109" ht="12.75" customHeight="1">
      <c r="D3109" s="2"/>
      <c r="G3109" s="2"/>
      <c r="I3109" s="2"/>
      <c r="J3109" s="2"/>
      <c r="K3109" s="2"/>
      <c r="L3109" s="2"/>
      <c r="M3109" s="2"/>
      <c r="N3109" s="2"/>
      <c r="O3109" s="2"/>
      <c r="P3109" s="2"/>
      <c r="Q3109" s="2"/>
      <c r="R3109" s="2"/>
      <c r="S3109" s="2"/>
      <c r="T3109" s="2"/>
      <c r="U3109" s="2"/>
      <c r="V3109" s="2"/>
      <c r="W3109" s="2"/>
      <c r="X3109" s="2"/>
      <c r="Y3109" s="2"/>
      <c r="AB3109" s="2"/>
      <c r="AC3109" s="2"/>
      <c r="AD3109" s="2"/>
      <c r="AE3109" s="2"/>
      <c r="AF3109" s="2"/>
      <c r="AG3109" s="2"/>
      <c r="AH3109" s="2"/>
      <c r="AI3109" s="2"/>
      <c r="AJ3109" s="2"/>
      <c r="AK3109" s="2"/>
      <c r="BK3109" s="2"/>
      <c r="BL3109" s="2"/>
      <c r="BN3109" s="2"/>
      <c r="BO3109" s="2"/>
    </row>
    <row r="3110" ht="12.75" customHeight="1">
      <c r="D3110" s="2"/>
      <c r="G3110" s="2"/>
      <c r="I3110" s="2"/>
      <c r="J3110" s="2"/>
      <c r="K3110" s="2"/>
      <c r="L3110" s="2"/>
      <c r="M3110" s="2"/>
      <c r="N3110" s="2"/>
      <c r="O3110" s="2"/>
      <c r="P3110" s="2"/>
      <c r="Q3110" s="2"/>
      <c r="R3110" s="2"/>
      <c r="S3110" s="2"/>
      <c r="T3110" s="2"/>
      <c r="U3110" s="2"/>
      <c r="V3110" s="2"/>
      <c r="W3110" s="2"/>
      <c r="X3110" s="2"/>
      <c r="Y3110" s="2"/>
      <c r="AB3110" s="2"/>
      <c r="AC3110" s="2"/>
      <c r="AD3110" s="2"/>
      <c r="AE3110" s="2"/>
      <c r="AF3110" s="2"/>
      <c r="AG3110" s="2"/>
      <c r="AH3110" s="2"/>
      <c r="AI3110" s="2"/>
      <c r="AJ3110" s="2"/>
      <c r="AK3110" s="2"/>
      <c r="BK3110" s="2"/>
      <c r="BL3110" s="2"/>
      <c r="BN3110" s="2"/>
      <c r="BO3110" s="2"/>
    </row>
    <row r="3111" ht="12.75" customHeight="1">
      <c r="D3111" s="2"/>
      <c r="G3111" s="2"/>
      <c r="I3111" s="2"/>
      <c r="J3111" s="2"/>
      <c r="K3111" s="2"/>
      <c r="L3111" s="2"/>
      <c r="M3111" s="2"/>
      <c r="N3111" s="2"/>
      <c r="O3111" s="2"/>
      <c r="P3111" s="2"/>
      <c r="Q3111" s="2"/>
      <c r="R3111" s="2"/>
      <c r="S3111" s="2"/>
      <c r="T3111" s="2"/>
      <c r="U3111" s="2"/>
      <c r="V3111" s="2"/>
      <c r="W3111" s="2"/>
      <c r="X3111" s="2"/>
      <c r="Y3111" s="2"/>
      <c r="AB3111" s="2"/>
      <c r="AC3111" s="2"/>
      <c r="AD3111" s="2"/>
      <c r="AE3111" s="2"/>
      <c r="AF3111" s="2"/>
      <c r="AG3111" s="2"/>
      <c r="AH3111" s="2"/>
      <c r="AI3111" s="2"/>
      <c r="AJ3111" s="2"/>
      <c r="AK3111" s="2"/>
      <c r="BK3111" s="2"/>
      <c r="BL3111" s="2"/>
      <c r="BN3111" s="2"/>
      <c r="BO3111" s="2"/>
    </row>
    <row r="3112" ht="12.75" customHeight="1">
      <c r="D3112" s="2"/>
      <c r="G3112" s="2"/>
      <c r="I3112" s="2"/>
      <c r="J3112" s="2"/>
      <c r="K3112" s="2"/>
      <c r="L3112" s="2"/>
      <c r="M3112" s="2"/>
      <c r="N3112" s="2"/>
      <c r="O3112" s="2"/>
      <c r="P3112" s="2"/>
      <c r="Q3112" s="2"/>
      <c r="R3112" s="2"/>
      <c r="S3112" s="2"/>
      <c r="T3112" s="2"/>
      <c r="U3112" s="2"/>
      <c r="V3112" s="2"/>
      <c r="W3112" s="2"/>
      <c r="X3112" s="2"/>
      <c r="Y3112" s="2"/>
      <c r="AB3112" s="2"/>
      <c r="AC3112" s="2"/>
      <c r="AD3112" s="2"/>
      <c r="AE3112" s="2"/>
      <c r="AF3112" s="2"/>
      <c r="AG3112" s="2"/>
      <c r="AH3112" s="2"/>
      <c r="AI3112" s="2"/>
      <c r="AJ3112" s="2"/>
      <c r="AK3112" s="2"/>
      <c r="BK3112" s="2"/>
      <c r="BL3112" s="2"/>
      <c r="BN3112" s="2"/>
      <c r="BO3112" s="2"/>
    </row>
    <row r="3113" ht="12.75" customHeight="1">
      <c r="D3113" s="2"/>
      <c r="G3113" s="2"/>
      <c r="I3113" s="2"/>
      <c r="J3113" s="2"/>
      <c r="K3113" s="2"/>
      <c r="L3113" s="2"/>
      <c r="M3113" s="2"/>
      <c r="N3113" s="2"/>
      <c r="O3113" s="2"/>
      <c r="P3113" s="2"/>
      <c r="Q3113" s="2"/>
      <c r="R3113" s="2"/>
      <c r="S3113" s="2"/>
      <c r="T3113" s="2"/>
      <c r="U3113" s="2"/>
      <c r="V3113" s="2"/>
      <c r="W3113" s="2"/>
      <c r="X3113" s="2"/>
      <c r="Y3113" s="2"/>
      <c r="AB3113" s="2"/>
      <c r="AC3113" s="2"/>
      <c r="AD3113" s="2"/>
      <c r="AE3113" s="2"/>
      <c r="AF3113" s="2"/>
      <c r="AG3113" s="2"/>
      <c r="AH3113" s="2"/>
      <c r="AI3113" s="2"/>
      <c r="AJ3113" s="2"/>
      <c r="AK3113" s="2"/>
      <c r="BK3113" s="2"/>
      <c r="BL3113" s="2"/>
      <c r="BN3113" s="2"/>
      <c r="BO3113" s="2"/>
    </row>
    <row r="3114" ht="12.75" customHeight="1">
      <c r="D3114" s="2"/>
      <c r="G3114" s="2"/>
      <c r="I3114" s="2"/>
      <c r="J3114" s="2"/>
      <c r="K3114" s="2"/>
      <c r="L3114" s="2"/>
      <c r="M3114" s="2"/>
      <c r="N3114" s="2"/>
      <c r="O3114" s="2"/>
      <c r="P3114" s="2"/>
      <c r="Q3114" s="2"/>
      <c r="R3114" s="2"/>
      <c r="S3114" s="2"/>
      <c r="T3114" s="2"/>
      <c r="U3114" s="2"/>
      <c r="V3114" s="2"/>
      <c r="W3114" s="2"/>
      <c r="X3114" s="2"/>
      <c r="Y3114" s="2"/>
      <c r="AB3114" s="2"/>
      <c r="AC3114" s="2"/>
      <c r="AD3114" s="2"/>
      <c r="AE3114" s="2"/>
      <c r="AF3114" s="2"/>
      <c r="AG3114" s="2"/>
      <c r="AH3114" s="2"/>
      <c r="AI3114" s="2"/>
      <c r="AJ3114" s="2"/>
      <c r="AK3114" s="2"/>
      <c r="BK3114" s="2"/>
      <c r="BL3114" s="2"/>
      <c r="BN3114" s="2"/>
      <c r="BO3114" s="2"/>
    </row>
    <row r="3115" ht="12.75" customHeight="1">
      <c r="D3115" s="2"/>
      <c r="G3115" s="2"/>
      <c r="I3115" s="2"/>
      <c r="J3115" s="2"/>
      <c r="K3115" s="2"/>
      <c r="L3115" s="2"/>
      <c r="M3115" s="2"/>
      <c r="N3115" s="2"/>
      <c r="O3115" s="2"/>
      <c r="P3115" s="2"/>
      <c r="Q3115" s="2"/>
      <c r="R3115" s="2"/>
      <c r="S3115" s="2"/>
      <c r="T3115" s="2"/>
      <c r="U3115" s="2"/>
      <c r="V3115" s="2"/>
      <c r="W3115" s="2"/>
      <c r="X3115" s="2"/>
      <c r="Y3115" s="2"/>
      <c r="AB3115" s="2"/>
      <c r="AC3115" s="2"/>
      <c r="AD3115" s="2"/>
      <c r="AE3115" s="2"/>
      <c r="AF3115" s="2"/>
      <c r="AG3115" s="2"/>
      <c r="AH3115" s="2"/>
      <c r="AI3115" s="2"/>
      <c r="AJ3115" s="2"/>
      <c r="AK3115" s="2"/>
      <c r="BK3115" s="2"/>
      <c r="BL3115" s="2"/>
      <c r="BN3115" s="2"/>
      <c r="BO3115" s="2"/>
    </row>
    <row r="3116" ht="12.75" customHeight="1">
      <c r="D3116" s="2"/>
      <c r="G3116" s="2"/>
      <c r="I3116" s="2"/>
      <c r="J3116" s="2"/>
      <c r="K3116" s="2"/>
      <c r="L3116" s="2"/>
      <c r="M3116" s="2"/>
      <c r="N3116" s="2"/>
      <c r="O3116" s="2"/>
      <c r="P3116" s="2"/>
      <c r="Q3116" s="2"/>
      <c r="R3116" s="2"/>
      <c r="S3116" s="2"/>
      <c r="T3116" s="2"/>
      <c r="U3116" s="2"/>
      <c r="V3116" s="2"/>
      <c r="W3116" s="2"/>
      <c r="X3116" s="2"/>
      <c r="Y3116" s="2"/>
      <c r="AB3116" s="2"/>
      <c r="AC3116" s="2"/>
      <c r="AD3116" s="2"/>
      <c r="AE3116" s="2"/>
      <c r="AF3116" s="2"/>
      <c r="AG3116" s="2"/>
      <c r="AH3116" s="2"/>
      <c r="AI3116" s="2"/>
      <c r="AJ3116" s="2"/>
      <c r="AK3116" s="2"/>
      <c r="BK3116" s="2"/>
      <c r="BL3116" s="2"/>
      <c r="BN3116" s="2"/>
      <c r="BO3116" s="2"/>
    </row>
    <row r="3117" ht="12.75" customHeight="1">
      <c r="D3117" s="2"/>
      <c r="G3117" s="2"/>
      <c r="I3117" s="2"/>
      <c r="J3117" s="2"/>
      <c r="K3117" s="2"/>
      <c r="L3117" s="2"/>
      <c r="M3117" s="2"/>
      <c r="N3117" s="2"/>
      <c r="O3117" s="2"/>
      <c r="P3117" s="2"/>
      <c r="Q3117" s="2"/>
      <c r="R3117" s="2"/>
      <c r="S3117" s="2"/>
      <c r="T3117" s="2"/>
      <c r="U3117" s="2"/>
      <c r="V3117" s="2"/>
      <c r="W3117" s="2"/>
      <c r="X3117" s="2"/>
      <c r="Y3117" s="2"/>
      <c r="AB3117" s="2"/>
      <c r="AC3117" s="2"/>
      <c r="AD3117" s="2"/>
      <c r="AE3117" s="2"/>
      <c r="AF3117" s="2"/>
      <c r="AG3117" s="2"/>
      <c r="AH3117" s="2"/>
      <c r="AI3117" s="2"/>
      <c r="AJ3117" s="2"/>
      <c r="AK3117" s="2"/>
      <c r="BK3117" s="2"/>
      <c r="BL3117" s="2"/>
      <c r="BN3117" s="2"/>
      <c r="BO3117" s="2"/>
    </row>
    <row r="3118" ht="12.75" customHeight="1">
      <c r="D3118" s="2"/>
      <c r="G3118" s="2"/>
      <c r="I3118" s="2"/>
      <c r="J3118" s="2"/>
      <c r="K3118" s="2"/>
      <c r="L3118" s="2"/>
      <c r="M3118" s="2"/>
      <c r="N3118" s="2"/>
      <c r="O3118" s="2"/>
      <c r="P3118" s="2"/>
      <c r="Q3118" s="2"/>
      <c r="R3118" s="2"/>
      <c r="S3118" s="2"/>
      <c r="T3118" s="2"/>
      <c r="U3118" s="2"/>
      <c r="V3118" s="2"/>
      <c r="W3118" s="2"/>
      <c r="X3118" s="2"/>
      <c r="Y3118" s="2"/>
      <c r="AB3118" s="2"/>
      <c r="AC3118" s="2"/>
      <c r="AD3118" s="2"/>
      <c r="AE3118" s="2"/>
      <c r="AF3118" s="2"/>
      <c r="AG3118" s="2"/>
      <c r="AH3118" s="2"/>
      <c r="AI3118" s="2"/>
      <c r="AJ3118" s="2"/>
      <c r="AK3118" s="2"/>
      <c r="BK3118" s="2"/>
      <c r="BL3118" s="2"/>
      <c r="BN3118" s="2"/>
      <c r="BO3118" s="2"/>
    </row>
    <row r="3119" ht="12.75" customHeight="1">
      <c r="D3119" s="2"/>
      <c r="G3119" s="2"/>
      <c r="I3119" s="2"/>
      <c r="J3119" s="2"/>
      <c r="K3119" s="2"/>
      <c r="L3119" s="2"/>
      <c r="M3119" s="2"/>
      <c r="N3119" s="2"/>
      <c r="O3119" s="2"/>
      <c r="P3119" s="2"/>
      <c r="Q3119" s="2"/>
      <c r="R3119" s="2"/>
      <c r="S3119" s="2"/>
      <c r="T3119" s="2"/>
      <c r="U3119" s="2"/>
      <c r="V3119" s="2"/>
      <c r="W3119" s="2"/>
      <c r="X3119" s="2"/>
      <c r="Y3119" s="2"/>
      <c r="AB3119" s="2"/>
      <c r="AC3119" s="2"/>
      <c r="AD3119" s="2"/>
      <c r="AE3119" s="2"/>
      <c r="AF3119" s="2"/>
      <c r="AG3119" s="2"/>
      <c r="AH3119" s="2"/>
      <c r="AI3119" s="2"/>
      <c r="AJ3119" s="2"/>
      <c r="AK3119" s="2"/>
      <c r="BK3119" s="2"/>
      <c r="BL3119" s="2"/>
      <c r="BN3119" s="2"/>
      <c r="BO3119" s="2"/>
    </row>
    <row r="3120" ht="12.75" customHeight="1">
      <c r="D3120" s="2"/>
      <c r="G3120" s="2"/>
      <c r="I3120" s="2"/>
      <c r="J3120" s="2"/>
      <c r="K3120" s="2"/>
      <c r="L3120" s="2"/>
      <c r="M3120" s="2"/>
      <c r="N3120" s="2"/>
      <c r="O3120" s="2"/>
      <c r="P3120" s="2"/>
      <c r="Q3120" s="2"/>
      <c r="R3120" s="2"/>
      <c r="S3120" s="2"/>
      <c r="T3120" s="2"/>
      <c r="U3120" s="2"/>
      <c r="V3120" s="2"/>
      <c r="W3120" s="2"/>
      <c r="X3120" s="2"/>
      <c r="Y3120" s="2"/>
      <c r="AB3120" s="2"/>
      <c r="AC3120" s="2"/>
      <c r="AD3120" s="2"/>
      <c r="AE3120" s="2"/>
      <c r="AF3120" s="2"/>
      <c r="AG3120" s="2"/>
      <c r="AH3120" s="2"/>
      <c r="AI3120" s="2"/>
      <c r="AJ3120" s="2"/>
      <c r="AK3120" s="2"/>
      <c r="BK3120" s="2"/>
      <c r="BL3120" s="2"/>
      <c r="BN3120" s="2"/>
      <c r="BO3120" s="2"/>
    </row>
    <row r="3121" ht="12.75" customHeight="1">
      <c r="D3121" s="2"/>
      <c r="G3121" s="2"/>
      <c r="I3121" s="2"/>
      <c r="J3121" s="2"/>
      <c r="K3121" s="2"/>
      <c r="L3121" s="2"/>
      <c r="M3121" s="2"/>
      <c r="N3121" s="2"/>
      <c r="O3121" s="2"/>
      <c r="P3121" s="2"/>
      <c r="Q3121" s="2"/>
      <c r="R3121" s="2"/>
      <c r="S3121" s="2"/>
      <c r="T3121" s="2"/>
      <c r="U3121" s="2"/>
      <c r="V3121" s="2"/>
      <c r="W3121" s="2"/>
      <c r="X3121" s="2"/>
      <c r="Y3121" s="2"/>
      <c r="AB3121" s="2"/>
      <c r="AC3121" s="2"/>
      <c r="AD3121" s="2"/>
      <c r="AE3121" s="2"/>
      <c r="AF3121" s="2"/>
      <c r="AG3121" s="2"/>
      <c r="AH3121" s="2"/>
      <c r="AI3121" s="2"/>
      <c r="AJ3121" s="2"/>
      <c r="AK3121" s="2"/>
      <c r="BK3121" s="2"/>
      <c r="BL3121" s="2"/>
      <c r="BN3121" s="2"/>
      <c r="BO3121" s="2"/>
    </row>
    <row r="3122" ht="12.75" customHeight="1">
      <c r="D3122" s="2"/>
      <c r="G3122" s="2"/>
      <c r="I3122" s="2"/>
      <c r="J3122" s="2"/>
      <c r="K3122" s="2"/>
      <c r="L3122" s="2"/>
      <c r="M3122" s="2"/>
      <c r="N3122" s="2"/>
      <c r="O3122" s="2"/>
      <c r="P3122" s="2"/>
      <c r="Q3122" s="2"/>
      <c r="R3122" s="2"/>
      <c r="S3122" s="2"/>
      <c r="T3122" s="2"/>
      <c r="U3122" s="2"/>
      <c r="V3122" s="2"/>
      <c r="W3122" s="2"/>
      <c r="X3122" s="2"/>
      <c r="Y3122" s="2"/>
      <c r="AB3122" s="2"/>
      <c r="AC3122" s="2"/>
      <c r="AD3122" s="2"/>
      <c r="AE3122" s="2"/>
      <c r="AF3122" s="2"/>
      <c r="AG3122" s="2"/>
      <c r="AH3122" s="2"/>
      <c r="AI3122" s="2"/>
      <c r="AJ3122" s="2"/>
      <c r="AK3122" s="2"/>
      <c r="BK3122" s="2"/>
      <c r="BL3122" s="2"/>
      <c r="BN3122" s="2"/>
      <c r="BO3122" s="2"/>
    </row>
    <row r="3123" ht="12.75" customHeight="1">
      <c r="D3123" s="2"/>
      <c r="G3123" s="2"/>
      <c r="I3123" s="2"/>
      <c r="J3123" s="2"/>
      <c r="K3123" s="2"/>
      <c r="L3123" s="2"/>
      <c r="M3123" s="2"/>
      <c r="N3123" s="2"/>
      <c r="O3123" s="2"/>
      <c r="P3123" s="2"/>
      <c r="Q3123" s="2"/>
      <c r="R3123" s="2"/>
      <c r="S3123" s="2"/>
      <c r="T3123" s="2"/>
      <c r="U3123" s="2"/>
      <c r="V3123" s="2"/>
      <c r="W3123" s="2"/>
      <c r="X3123" s="2"/>
      <c r="Y3123" s="2"/>
      <c r="AB3123" s="2"/>
      <c r="AC3123" s="2"/>
      <c r="AD3123" s="2"/>
      <c r="AE3123" s="2"/>
      <c r="AF3123" s="2"/>
      <c r="AG3123" s="2"/>
      <c r="AH3123" s="2"/>
      <c r="AI3123" s="2"/>
      <c r="AJ3123" s="2"/>
      <c r="AK3123" s="2"/>
      <c r="BK3123" s="2"/>
      <c r="BL3123" s="2"/>
      <c r="BN3123" s="2"/>
      <c r="BO3123" s="2"/>
    </row>
    <row r="3124" ht="12.75" customHeight="1">
      <c r="D3124" s="2"/>
      <c r="G3124" s="2"/>
      <c r="I3124" s="2"/>
      <c r="J3124" s="2"/>
      <c r="K3124" s="2"/>
      <c r="L3124" s="2"/>
      <c r="M3124" s="2"/>
      <c r="N3124" s="2"/>
      <c r="O3124" s="2"/>
      <c r="P3124" s="2"/>
      <c r="Q3124" s="2"/>
      <c r="R3124" s="2"/>
      <c r="S3124" s="2"/>
      <c r="T3124" s="2"/>
      <c r="U3124" s="2"/>
      <c r="V3124" s="2"/>
      <c r="W3124" s="2"/>
      <c r="X3124" s="2"/>
      <c r="Y3124" s="2"/>
      <c r="AB3124" s="2"/>
      <c r="AC3124" s="2"/>
      <c r="AD3124" s="2"/>
      <c r="AE3124" s="2"/>
      <c r="AF3124" s="2"/>
      <c r="AG3124" s="2"/>
      <c r="AH3124" s="2"/>
      <c r="AI3124" s="2"/>
      <c r="AJ3124" s="2"/>
      <c r="AK3124" s="2"/>
      <c r="BK3124" s="2"/>
      <c r="BL3124" s="2"/>
      <c r="BN3124" s="2"/>
      <c r="BO3124" s="2"/>
    </row>
    <row r="3125" ht="12.75" customHeight="1">
      <c r="D3125" s="2"/>
      <c r="G3125" s="2"/>
      <c r="I3125" s="2"/>
      <c r="J3125" s="2"/>
      <c r="K3125" s="2"/>
      <c r="L3125" s="2"/>
      <c r="M3125" s="2"/>
      <c r="N3125" s="2"/>
      <c r="O3125" s="2"/>
      <c r="P3125" s="2"/>
      <c r="Q3125" s="2"/>
      <c r="R3125" s="2"/>
      <c r="S3125" s="2"/>
      <c r="T3125" s="2"/>
      <c r="U3125" s="2"/>
      <c r="V3125" s="2"/>
      <c r="W3125" s="2"/>
      <c r="X3125" s="2"/>
      <c r="Y3125" s="2"/>
      <c r="AB3125" s="2"/>
      <c r="AC3125" s="2"/>
      <c r="AD3125" s="2"/>
      <c r="AE3125" s="2"/>
      <c r="AF3125" s="2"/>
      <c r="AG3125" s="2"/>
      <c r="AH3125" s="2"/>
      <c r="AI3125" s="2"/>
      <c r="AJ3125" s="2"/>
      <c r="AK3125" s="2"/>
      <c r="BK3125" s="2"/>
      <c r="BL3125" s="2"/>
      <c r="BN3125" s="2"/>
      <c r="BO3125" s="2"/>
    </row>
    <row r="3126" ht="12.75" customHeight="1">
      <c r="D3126" s="2"/>
      <c r="G3126" s="2"/>
      <c r="I3126" s="2"/>
      <c r="J3126" s="2"/>
      <c r="K3126" s="2"/>
      <c r="L3126" s="2"/>
      <c r="M3126" s="2"/>
      <c r="N3126" s="2"/>
      <c r="O3126" s="2"/>
      <c r="P3126" s="2"/>
      <c r="Q3126" s="2"/>
      <c r="R3126" s="2"/>
      <c r="S3126" s="2"/>
      <c r="T3126" s="2"/>
      <c r="U3126" s="2"/>
      <c r="V3126" s="2"/>
      <c r="W3126" s="2"/>
      <c r="X3126" s="2"/>
      <c r="Y3126" s="2"/>
      <c r="AB3126" s="2"/>
      <c r="AC3126" s="2"/>
      <c r="AD3126" s="2"/>
      <c r="AE3126" s="2"/>
      <c r="AF3126" s="2"/>
      <c r="AG3126" s="2"/>
      <c r="AH3126" s="2"/>
      <c r="AI3126" s="2"/>
      <c r="AJ3126" s="2"/>
      <c r="AK3126" s="2"/>
      <c r="BK3126" s="2"/>
      <c r="BL3126" s="2"/>
      <c r="BN3126" s="2"/>
      <c r="BO3126" s="2"/>
    </row>
    <row r="3127" ht="12.75" customHeight="1">
      <c r="D3127" s="2"/>
      <c r="G3127" s="2"/>
      <c r="I3127" s="2"/>
      <c r="J3127" s="2"/>
      <c r="K3127" s="2"/>
      <c r="L3127" s="2"/>
      <c r="M3127" s="2"/>
      <c r="N3127" s="2"/>
      <c r="O3127" s="2"/>
      <c r="P3127" s="2"/>
      <c r="Q3127" s="2"/>
      <c r="R3127" s="2"/>
      <c r="S3127" s="2"/>
      <c r="T3127" s="2"/>
      <c r="U3127" s="2"/>
      <c r="V3127" s="2"/>
      <c r="W3127" s="2"/>
      <c r="X3127" s="2"/>
      <c r="Y3127" s="2"/>
      <c r="AB3127" s="2"/>
      <c r="AC3127" s="2"/>
      <c r="AD3127" s="2"/>
      <c r="AE3127" s="2"/>
      <c r="AF3127" s="2"/>
      <c r="AG3127" s="2"/>
      <c r="AH3127" s="2"/>
      <c r="AI3127" s="2"/>
      <c r="AJ3127" s="2"/>
      <c r="AK3127" s="2"/>
      <c r="BK3127" s="2"/>
      <c r="BL3127" s="2"/>
      <c r="BN3127" s="2"/>
      <c r="BO3127" s="2"/>
    </row>
    <row r="3128" ht="12.75" customHeight="1">
      <c r="D3128" s="2"/>
      <c r="G3128" s="2"/>
      <c r="I3128" s="2"/>
      <c r="J3128" s="2"/>
      <c r="K3128" s="2"/>
      <c r="L3128" s="2"/>
      <c r="M3128" s="2"/>
      <c r="N3128" s="2"/>
      <c r="O3128" s="2"/>
      <c r="P3128" s="2"/>
      <c r="Q3128" s="2"/>
      <c r="R3128" s="2"/>
      <c r="S3128" s="2"/>
      <c r="T3128" s="2"/>
      <c r="U3128" s="2"/>
      <c r="V3128" s="2"/>
      <c r="W3128" s="2"/>
      <c r="X3128" s="2"/>
      <c r="Y3128" s="2"/>
      <c r="AB3128" s="2"/>
      <c r="AC3128" s="2"/>
      <c r="AD3128" s="2"/>
      <c r="AE3128" s="2"/>
      <c r="AF3128" s="2"/>
      <c r="AG3128" s="2"/>
      <c r="AH3128" s="2"/>
      <c r="AI3128" s="2"/>
      <c r="AJ3128" s="2"/>
      <c r="AK3128" s="2"/>
      <c r="BK3128" s="2"/>
      <c r="BL3128" s="2"/>
      <c r="BN3128" s="2"/>
      <c r="BO3128" s="2"/>
    </row>
    <row r="3129" ht="12.75" customHeight="1">
      <c r="D3129" s="2"/>
      <c r="G3129" s="2"/>
      <c r="I3129" s="2"/>
      <c r="J3129" s="2"/>
      <c r="K3129" s="2"/>
      <c r="L3129" s="2"/>
      <c r="M3129" s="2"/>
      <c r="N3129" s="2"/>
      <c r="O3129" s="2"/>
      <c r="P3129" s="2"/>
      <c r="Q3129" s="2"/>
      <c r="R3129" s="2"/>
      <c r="S3129" s="2"/>
      <c r="T3129" s="2"/>
      <c r="U3129" s="2"/>
      <c r="V3129" s="2"/>
      <c r="W3129" s="2"/>
      <c r="X3129" s="2"/>
      <c r="Y3129" s="2"/>
      <c r="AB3129" s="2"/>
      <c r="AC3129" s="2"/>
      <c r="AD3129" s="2"/>
      <c r="AE3129" s="2"/>
      <c r="AF3129" s="2"/>
      <c r="AG3129" s="2"/>
      <c r="AH3129" s="2"/>
      <c r="AI3129" s="2"/>
      <c r="AJ3129" s="2"/>
      <c r="AK3129" s="2"/>
      <c r="BK3129" s="2"/>
      <c r="BL3129" s="2"/>
      <c r="BN3129" s="2"/>
      <c r="BO3129" s="2"/>
    </row>
    <row r="3130" ht="12.75" customHeight="1">
      <c r="D3130" s="2"/>
      <c r="G3130" s="2"/>
      <c r="I3130" s="2"/>
      <c r="J3130" s="2"/>
      <c r="K3130" s="2"/>
      <c r="L3130" s="2"/>
      <c r="M3130" s="2"/>
      <c r="N3130" s="2"/>
      <c r="O3130" s="2"/>
      <c r="P3130" s="2"/>
      <c r="Q3130" s="2"/>
      <c r="R3130" s="2"/>
      <c r="S3130" s="2"/>
      <c r="T3130" s="2"/>
      <c r="U3130" s="2"/>
      <c r="V3130" s="2"/>
      <c r="W3130" s="2"/>
      <c r="X3130" s="2"/>
      <c r="Y3130" s="2"/>
      <c r="AB3130" s="2"/>
      <c r="AC3130" s="2"/>
      <c r="AD3130" s="2"/>
      <c r="AE3130" s="2"/>
      <c r="AF3130" s="2"/>
      <c r="AG3130" s="2"/>
      <c r="AH3130" s="2"/>
      <c r="AI3130" s="2"/>
      <c r="AJ3130" s="2"/>
      <c r="AK3130" s="2"/>
      <c r="BK3130" s="2"/>
      <c r="BL3130" s="2"/>
      <c r="BN3130" s="2"/>
      <c r="BO3130" s="2"/>
    </row>
    <row r="3131" ht="12.75" customHeight="1">
      <c r="D3131" s="2"/>
      <c r="G3131" s="2"/>
      <c r="I3131" s="2"/>
      <c r="J3131" s="2"/>
      <c r="K3131" s="2"/>
      <c r="L3131" s="2"/>
      <c r="M3131" s="2"/>
      <c r="N3131" s="2"/>
      <c r="O3131" s="2"/>
      <c r="P3131" s="2"/>
      <c r="Q3131" s="2"/>
      <c r="R3131" s="2"/>
      <c r="S3131" s="2"/>
      <c r="T3131" s="2"/>
      <c r="U3131" s="2"/>
      <c r="V3131" s="2"/>
      <c r="W3131" s="2"/>
      <c r="X3131" s="2"/>
      <c r="Y3131" s="2"/>
      <c r="AB3131" s="2"/>
      <c r="AC3131" s="2"/>
      <c r="AD3131" s="2"/>
      <c r="AE3131" s="2"/>
      <c r="AF3131" s="2"/>
      <c r="AG3131" s="2"/>
      <c r="AH3131" s="2"/>
      <c r="AI3131" s="2"/>
      <c r="AJ3131" s="2"/>
      <c r="AK3131" s="2"/>
      <c r="BK3131" s="2"/>
      <c r="BL3131" s="2"/>
      <c r="BN3131" s="2"/>
      <c r="BO3131" s="2"/>
    </row>
    <row r="3132" ht="12.75" customHeight="1">
      <c r="D3132" s="2"/>
      <c r="G3132" s="2"/>
      <c r="I3132" s="2"/>
      <c r="J3132" s="2"/>
      <c r="K3132" s="2"/>
      <c r="L3132" s="2"/>
      <c r="M3132" s="2"/>
      <c r="N3132" s="2"/>
      <c r="O3132" s="2"/>
      <c r="P3132" s="2"/>
      <c r="Q3132" s="2"/>
      <c r="R3132" s="2"/>
      <c r="S3132" s="2"/>
      <c r="T3132" s="2"/>
      <c r="U3132" s="2"/>
      <c r="V3132" s="2"/>
      <c r="W3132" s="2"/>
      <c r="X3132" s="2"/>
      <c r="Y3132" s="2"/>
      <c r="AB3132" s="2"/>
      <c r="AC3132" s="2"/>
      <c r="AD3132" s="2"/>
      <c r="AE3132" s="2"/>
      <c r="AF3132" s="2"/>
      <c r="AG3132" s="2"/>
      <c r="AH3132" s="2"/>
      <c r="AI3132" s="2"/>
      <c r="AJ3132" s="2"/>
      <c r="AK3132" s="2"/>
      <c r="BK3132" s="2"/>
      <c r="BL3132" s="2"/>
      <c r="BN3132" s="2"/>
      <c r="BO3132" s="2"/>
    </row>
    <row r="3133" ht="12.75" customHeight="1">
      <c r="D3133" s="2"/>
      <c r="G3133" s="2"/>
      <c r="I3133" s="2"/>
      <c r="J3133" s="2"/>
      <c r="K3133" s="2"/>
      <c r="L3133" s="2"/>
      <c r="M3133" s="2"/>
      <c r="N3133" s="2"/>
      <c r="O3133" s="2"/>
      <c r="P3133" s="2"/>
      <c r="Q3133" s="2"/>
      <c r="R3133" s="2"/>
      <c r="S3133" s="2"/>
      <c r="T3133" s="2"/>
      <c r="U3133" s="2"/>
      <c r="V3133" s="2"/>
      <c r="W3133" s="2"/>
      <c r="X3133" s="2"/>
      <c r="Y3133" s="2"/>
      <c r="AB3133" s="2"/>
      <c r="AC3133" s="2"/>
      <c r="AD3133" s="2"/>
      <c r="AE3133" s="2"/>
      <c r="AF3133" s="2"/>
      <c r="AG3133" s="2"/>
      <c r="AH3133" s="2"/>
      <c r="AI3133" s="2"/>
      <c r="AJ3133" s="2"/>
      <c r="AK3133" s="2"/>
      <c r="BK3133" s="2"/>
      <c r="BL3133" s="2"/>
      <c r="BN3133" s="2"/>
      <c r="BO3133" s="2"/>
    </row>
    <row r="3134" ht="12.75" customHeight="1">
      <c r="D3134" s="2"/>
      <c r="G3134" s="2"/>
      <c r="I3134" s="2"/>
      <c r="J3134" s="2"/>
      <c r="K3134" s="2"/>
      <c r="L3134" s="2"/>
      <c r="M3134" s="2"/>
      <c r="N3134" s="2"/>
      <c r="O3134" s="2"/>
      <c r="P3134" s="2"/>
      <c r="Q3134" s="2"/>
      <c r="R3134" s="2"/>
      <c r="S3134" s="2"/>
      <c r="T3134" s="2"/>
      <c r="U3134" s="2"/>
      <c r="V3134" s="2"/>
      <c r="W3134" s="2"/>
      <c r="X3134" s="2"/>
      <c r="Y3134" s="2"/>
      <c r="AB3134" s="2"/>
      <c r="AC3134" s="2"/>
      <c r="AD3134" s="2"/>
      <c r="AE3134" s="2"/>
      <c r="AF3134" s="2"/>
      <c r="AG3134" s="2"/>
      <c r="AH3134" s="2"/>
      <c r="AI3134" s="2"/>
      <c r="AJ3134" s="2"/>
      <c r="AK3134" s="2"/>
      <c r="BK3134" s="2"/>
      <c r="BL3134" s="2"/>
      <c r="BN3134" s="2"/>
      <c r="BO3134" s="2"/>
    </row>
    <row r="3135" ht="12.75" customHeight="1">
      <c r="D3135" s="2"/>
      <c r="G3135" s="2"/>
      <c r="I3135" s="2"/>
      <c r="J3135" s="2"/>
      <c r="K3135" s="2"/>
      <c r="L3135" s="2"/>
      <c r="M3135" s="2"/>
      <c r="N3135" s="2"/>
      <c r="O3135" s="2"/>
      <c r="P3135" s="2"/>
      <c r="Q3135" s="2"/>
      <c r="R3135" s="2"/>
      <c r="S3135" s="2"/>
      <c r="T3135" s="2"/>
      <c r="U3135" s="2"/>
      <c r="V3135" s="2"/>
      <c r="W3135" s="2"/>
      <c r="X3135" s="2"/>
      <c r="Y3135" s="2"/>
      <c r="AB3135" s="2"/>
      <c r="AC3135" s="2"/>
      <c r="AD3135" s="2"/>
      <c r="AE3135" s="2"/>
      <c r="AF3135" s="2"/>
      <c r="AG3135" s="2"/>
      <c r="AH3135" s="2"/>
      <c r="AI3135" s="2"/>
      <c r="AJ3135" s="2"/>
      <c r="AK3135" s="2"/>
      <c r="BK3135" s="2"/>
      <c r="BL3135" s="2"/>
      <c r="BN3135" s="2"/>
      <c r="BO3135" s="2"/>
    </row>
    <row r="3136" ht="12.75" customHeight="1">
      <c r="D3136" s="2"/>
      <c r="G3136" s="2"/>
      <c r="I3136" s="2"/>
      <c r="J3136" s="2"/>
      <c r="K3136" s="2"/>
      <c r="L3136" s="2"/>
      <c r="M3136" s="2"/>
      <c r="N3136" s="2"/>
      <c r="O3136" s="2"/>
      <c r="P3136" s="2"/>
      <c r="Q3136" s="2"/>
      <c r="R3136" s="2"/>
      <c r="S3136" s="2"/>
      <c r="T3136" s="2"/>
      <c r="U3136" s="2"/>
      <c r="V3136" s="2"/>
      <c r="W3136" s="2"/>
      <c r="X3136" s="2"/>
      <c r="Y3136" s="2"/>
      <c r="AB3136" s="2"/>
      <c r="AC3136" s="2"/>
      <c r="AD3136" s="2"/>
      <c r="AE3136" s="2"/>
      <c r="AF3136" s="2"/>
      <c r="AG3136" s="2"/>
      <c r="AH3136" s="2"/>
      <c r="AI3136" s="2"/>
      <c r="AJ3136" s="2"/>
      <c r="AK3136" s="2"/>
      <c r="BK3136" s="2"/>
      <c r="BL3136" s="2"/>
      <c r="BN3136" s="2"/>
      <c r="BO3136" s="2"/>
    </row>
    <row r="3137" ht="12.75" customHeight="1">
      <c r="D3137" s="2"/>
      <c r="G3137" s="2"/>
      <c r="I3137" s="2"/>
      <c r="J3137" s="2"/>
      <c r="K3137" s="2"/>
      <c r="L3137" s="2"/>
      <c r="M3137" s="2"/>
      <c r="N3137" s="2"/>
      <c r="O3137" s="2"/>
      <c r="P3137" s="2"/>
      <c r="Q3137" s="2"/>
      <c r="R3137" s="2"/>
      <c r="S3137" s="2"/>
      <c r="T3137" s="2"/>
      <c r="U3137" s="2"/>
      <c r="V3137" s="2"/>
      <c r="W3137" s="2"/>
      <c r="X3137" s="2"/>
      <c r="Y3137" s="2"/>
      <c r="AB3137" s="2"/>
      <c r="AC3137" s="2"/>
      <c r="AD3137" s="2"/>
      <c r="AE3137" s="2"/>
      <c r="AF3137" s="2"/>
      <c r="AG3137" s="2"/>
      <c r="AH3137" s="2"/>
      <c r="AI3137" s="2"/>
      <c r="AJ3137" s="2"/>
      <c r="AK3137" s="2"/>
      <c r="BK3137" s="2"/>
      <c r="BL3137" s="2"/>
      <c r="BN3137" s="2"/>
      <c r="BO3137" s="2"/>
    </row>
    <row r="3138" ht="12.75" customHeight="1">
      <c r="D3138" s="2"/>
      <c r="G3138" s="2"/>
      <c r="I3138" s="2"/>
      <c r="J3138" s="2"/>
      <c r="K3138" s="2"/>
      <c r="L3138" s="2"/>
      <c r="M3138" s="2"/>
      <c r="N3138" s="2"/>
      <c r="O3138" s="2"/>
      <c r="P3138" s="2"/>
      <c r="Q3138" s="2"/>
      <c r="R3138" s="2"/>
      <c r="S3138" s="2"/>
      <c r="T3138" s="2"/>
      <c r="U3138" s="2"/>
      <c r="V3138" s="2"/>
      <c r="W3138" s="2"/>
      <c r="X3138" s="2"/>
      <c r="Y3138" s="2"/>
      <c r="AB3138" s="2"/>
      <c r="AC3138" s="2"/>
      <c r="AD3138" s="2"/>
      <c r="AE3138" s="2"/>
      <c r="AF3138" s="2"/>
      <c r="AG3138" s="2"/>
      <c r="AH3138" s="2"/>
      <c r="AI3138" s="2"/>
      <c r="AJ3138" s="2"/>
      <c r="AK3138" s="2"/>
      <c r="BK3138" s="2"/>
      <c r="BL3138" s="2"/>
      <c r="BN3138" s="2"/>
      <c r="BO3138" s="2"/>
    </row>
    <row r="3139" ht="12.75" customHeight="1">
      <c r="D3139" s="2"/>
      <c r="G3139" s="2"/>
      <c r="I3139" s="2"/>
      <c r="J3139" s="2"/>
      <c r="K3139" s="2"/>
      <c r="L3139" s="2"/>
      <c r="M3139" s="2"/>
      <c r="N3139" s="2"/>
      <c r="O3139" s="2"/>
      <c r="P3139" s="2"/>
      <c r="Q3139" s="2"/>
      <c r="R3139" s="2"/>
      <c r="S3139" s="2"/>
      <c r="T3139" s="2"/>
      <c r="U3139" s="2"/>
      <c r="V3139" s="2"/>
      <c r="W3139" s="2"/>
      <c r="X3139" s="2"/>
      <c r="Y3139" s="2"/>
      <c r="AB3139" s="2"/>
      <c r="AC3139" s="2"/>
      <c r="AD3139" s="2"/>
      <c r="AE3139" s="2"/>
      <c r="AF3139" s="2"/>
      <c r="AG3139" s="2"/>
      <c r="AH3139" s="2"/>
      <c r="AI3139" s="2"/>
      <c r="AJ3139" s="2"/>
      <c r="AK3139" s="2"/>
      <c r="BK3139" s="2"/>
      <c r="BL3139" s="2"/>
      <c r="BN3139" s="2"/>
      <c r="BO3139" s="2"/>
    </row>
    <row r="3140" ht="12.75" customHeight="1">
      <c r="D3140" s="2"/>
      <c r="G3140" s="2"/>
      <c r="I3140" s="2"/>
      <c r="J3140" s="2"/>
      <c r="K3140" s="2"/>
      <c r="L3140" s="2"/>
      <c r="M3140" s="2"/>
      <c r="N3140" s="2"/>
      <c r="O3140" s="2"/>
      <c r="P3140" s="2"/>
      <c r="Q3140" s="2"/>
      <c r="R3140" s="2"/>
      <c r="S3140" s="2"/>
      <c r="T3140" s="2"/>
      <c r="U3140" s="2"/>
      <c r="V3140" s="2"/>
      <c r="W3140" s="2"/>
      <c r="X3140" s="2"/>
      <c r="Y3140" s="2"/>
      <c r="AB3140" s="2"/>
      <c r="AC3140" s="2"/>
      <c r="AD3140" s="2"/>
      <c r="AE3140" s="2"/>
      <c r="AF3140" s="2"/>
      <c r="AG3140" s="2"/>
      <c r="AH3140" s="2"/>
      <c r="AI3140" s="2"/>
      <c r="AJ3140" s="2"/>
      <c r="AK3140" s="2"/>
      <c r="BK3140" s="2"/>
      <c r="BL3140" s="2"/>
      <c r="BN3140" s="2"/>
      <c r="BO3140" s="2"/>
    </row>
    <row r="3141" ht="12.75" customHeight="1">
      <c r="D3141" s="2"/>
      <c r="G3141" s="2"/>
      <c r="I3141" s="2"/>
      <c r="J3141" s="2"/>
      <c r="K3141" s="2"/>
      <c r="L3141" s="2"/>
      <c r="M3141" s="2"/>
      <c r="N3141" s="2"/>
      <c r="O3141" s="2"/>
      <c r="P3141" s="2"/>
      <c r="Q3141" s="2"/>
      <c r="R3141" s="2"/>
      <c r="S3141" s="2"/>
      <c r="T3141" s="2"/>
      <c r="U3141" s="2"/>
      <c r="V3141" s="2"/>
      <c r="W3141" s="2"/>
      <c r="X3141" s="2"/>
      <c r="Y3141" s="2"/>
      <c r="AB3141" s="2"/>
      <c r="AC3141" s="2"/>
      <c r="AD3141" s="2"/>
      <c r="AE3141" s="2"/>
      <c r="AF3141" s="2"/>
      <c r="AG3141" s="2"/>
      <c r="AH3141" s="2"/>
      <c r="AI3141" s="2"/>
      <c r="AJ3141" s="2"/>
      <c r="AK3141" s="2"/>
      <c r="BK3141" s="2"/>
      <c r="BL3141" s="2"/>
      <c r="BN3141" s="2"/>
      <c r="BO3141" s="2"/>
    </row>
    <row r="3142" ht="12.75" customHeight="1">
      <c r="D3142" s="2"/>
      <c r="G3142" s="2"/>
      <c r="I3142" s="2"/>
      <c r="J3142" s="2"/>
      <c r="K3142" s="2"/>
      <c r="L3142" s="2"/>
      <c r="M3142" s="2"/>
      <c r="N3142" s="2"/>
      <c r="O3142" s="2"/>
      <c r="P3142" s="2"/>
      <c r="Q3142" s="2"/>
      <c r="R3142" s="2"/>
      <c r="S3142" s="2"/>
      <c r="T3142" s="2"/>
      <c r="U3142" s="2"/>
      <c r="V3142" s="2"/>
      <c r="W3142" s="2"/>
      <c r="X3142" s="2"/>
      <c r="Y3142" s="2"/>
      <c r="AB3142" s="2"/>
      <c r="AC3142" s="2"/>
      <c r="AD3142" s="2"/>
      <c r="AE3142" s="2"/>
      <c r="AF3142" s="2"/>
      <c r="AG3142" s="2"/>
      <c r="AH3142" s="2"/>
      <c r="AI3142" s="2"/>
      <c r="AJ3142" s="2"/>
      <c r="AK3142" s="2"/>
      <c r="BK3142" s="2"/>
      <c r="BL3142" s="2"/>
      <c r="BN3142" s="2"/>
      <c r="BO3142" s="2"/>
    </row>
    <row r="3143" ht="12.75" customHeight="1">
      <c r="D3143" s="2"/>
      <c r="G3143" s="2"/>
      <c r="I3143" s="2"/>
      <c r="J3143" s="2"/>
      <c r="K3143" s="2"/>
      <c r="L3143" s="2"/>
      <c r="M3143" s="2"/>
      <c r="N3143" s="2"/>
      <c r="O3143" s="2"/>
      <c r="P3143" s="2"/>
      <c r="Q3143" s="2"/>
      <c r="R3143" s="2"/>
      <c r="S3143" s="2"/>
      <c r="T3143" s="2"/>
      <c r="U3143" s="2"/>
      <c r="V3143" s="2"/>
      <c r="W3143" s="2"/>
      <c r="X3143" s="2"/>
      <c r="Y3143" s="2"/>
      <c r="AB3143" s="2"/>
      <c r="AC3143" s="2"/>
      <c r="AD3143" s="2"/>
      <c r="AE3143" s="2"/>
      <c r="AF3143" s="2"/>
      <c r="AG3143" s="2"/>
      <c r="AH3143" s="2"/>
      <c r="AI3143" s="2"/>
      <c r="AJ3143" s="2"/>
      <c r="AK3143" s="2"/>
      <c r="BK3143" s="2"/>
      <c r="BL3143" s="2"/>
      <c r="BN3143" s="2"/>
      <c r="BO3143" s="2"/>
    </row>
    <row r="3144" ht="12.75" customHeight="1">
      <c r="D3144" s="2"/>
      <c r="G3144" s="2"/>
      <c r="I3144" s="2"/>
      <c r="J3144" s="2"/>
      <c r="K3144" s="2"/>
      <c r="L3144" s="2"/>
      <c r="M3144" s="2"/>
      <c r="N3144" s="2"/>
      <c r="O3144" s="2"/>
      <c r="P3144" s="2"/>
      <c r="Q3144" s="2"/>
      <c r="R3144" s="2"/>
      <c r="S3144" s="2"/>
      <c r="T3144" s="2"/>
      <c r="U3144" s="2"/>
      <c r="V3144" s="2"/>
      <c r="W3144" s="2"/>
      <c r="X3144" s="2"/>
      <c r="Y3144" s="2"/>
      <c r="AB3144" s="2"/>
      <c r="AC3144" s="2"/>
      <c r="AD3144" s="2"/>
      <c r="AE3144" s="2"/>
      <c r="AF3144" s="2"/>
      <c r="AG3144" s="2"/>
      <c r="AH3144" s="2"/>
      <c r="AI3144" s="2"/>
      <c r="AJ3144" s="2"/>
      <c r="AK3144" s="2"/>
      <c r="BK3144" s="2"/>
      <c r="BL3144" s="2"/>
      <c r="BN3144" s="2"/>
      <c r="BO3144" s="2"/>
    </row>
    <row r="3145" ht="12.75" customHeight="1">
      <c r="D3145" s="2"/>
      <c r="G3145" s="2"/>
      <c r="I3145" s="2"/>
      <c r="J3145" s="2"/>
      <c r="K3145" s="2"/>
      <c r="L3145" s="2"/>
      <c r="M3145" s="2"/>
      <c r="N3145" s="2"/>
      <c r="O3145" s="2"/>
      <c r="P3145" s="2"/>
      <c r="Q3145" s="2"/>
      <c r="R3145" s="2"/>
      <c r="S3145" s="2"/>
      <c r="T3145" s="2"/>
      <c r="U3145" s="2"/>
      <c r="V3145" s="2"/>
      <c r="W3145" s="2"/>
      <c r="X3145" s="2"/>
      <c r="Y3145" s="2"/>
      <c r="AB3145" s="2"/>
      <c r="AC3145" s="2"/>
      <c r="AD3145" s="2"/>
      <c r="AE3145" s="2"/>
      <c r="AF3145" s="2"/>
      <c r="AG3145" s="2"/>
      <c r="AH3145" s="2"/>
      <c r="AI3145" s="2"/>
      <c r="AJ3145" s="2"/>
      <c r="AK3145" s="2"/>
      <c r="BK3145" s="2"/>
      <c r="BL3145" s="2"/>
      <c r="BN3145" s="2"/>
      <c r="BO3145" s="2"/>
    </row>
    <row r="3146" ht="12.75" customHeight="1">
      <c r="D3146" s="2"/>
      <c r="G3146" s="2"/>
      <c r="I3146" s="2"/>
      <c r="J3146" s="2"/>
      <c r="K3146" s="2"/>
      <c r="L3146" s="2"/>
      <c r="M3146" s="2"/>
      <c r="N3146" s="2"/>
      <c r="O3146" s="2"/>
      <c r="P3146" s="2"/>
      <c r="Q3146" s="2"/>
      <c r="R3146" s="2"/>
      <c r="S3146" s="2"/>
      <c r="T3146" s="2"/>
      <c r="U3146" s="2"/>
      <c r="V3146" s="2"/>
      <c r="W3146" s="2"/>
      <c r="X3146" s="2"/>
      <c r="Y3146" s="2"/>
      <c r="AB3146" s="2"/>
      <c r="AC3146" s="2"/>
      <c r="AD3146" s="2"/>
      <c r="AE3146" s="2"/>
      <c r="AF3146" s="2"/>
      <c r="AG3146" s="2"/>
      <c r="AH3146" s="2"/>
      <c r="AI3146" s="2"/>
      <c r="AJ3146" s="2"/>
      <c r="AK3146" s="2"/>
      <c r="BK3146" s="2"/>
      <c r="BL3146" s="2"/>
      <c r="BN3146" s="2"/>
      <c r="BO3146" s="2"/>
    </row>
    <row r="3147" ht="12.75" customHeight="1">
      <c r="D3147" s="2"/>
      <c r="G3147" s="2"/>
      <c r="I3147" s="2"/>
      <c r="J3147" s="2"/>
      <c r="K3147" s="2"/>
      <c r="L3147" s="2"/>
      <c r="M3147" s="2"/>
      <c r="N3147" s="2"/>
      <c r="O3147" s="2"/>
      <c r="P3147" s="2"/>
      <c r="Q3147" s="2"/>
      <c r="R3147" s="2"/>
      <c r="S3147" s="2"/>
      <c r="T3147" s="2"/>
      <c r="U3147" s="2"/>
      <c r="V3147" s="2"/>
      <c r="W3147" s="2"/>
      <c r="X3147" s="2"/>
      <c r="Y3147" s="2"/>
      <c r="AB3147" s="2"/>
      <c r="AC3147" s="2"/>
      <c r="AD3147" s="2"/>
      <c r="AE3147" s="2"/>
      <c r="AF3147" s="2"/>
      <c r="AG3147" s="2"/>
      <c r="AH3147" s="2"/>
      <c r="AI3147" s="2"/>
      <c r="AJ3147" s="2"/>
      <c r="AK3147" s="2"/>
      <c r="BK3147" s="2"/>
      <c r="BL3147" s="2"/>
      <c r="BN3147" s="2"/>
      <c r="BO3147" s="2"/>
    </row>
    <row r="3148" ht="12.75" customHeight="1">
      <c r="D3148" s="2"/>
      <c r="G3148" s="2"/>
      <c r="I3148" s="2"/>
      <c r="J3148" s="2"/>
      <c r="K3148" s="2"/>
      <c r="L3148" s="2"/>
      <c r="M3148" s="2"/>
      <c r="N3148" s="2"/>
      <c r="O3148" s="2"/>
      <c r="P3148" s="2"/>
      <c r="Q3148" s="2"/>
      <c r="R3148" s="2"/>
      <c r="S3148" s="2"/>
      <c r="T3148" s="2"/>
      <c r="U3148" s="2"/>
      <c r="V3148" s="2"/>
      <c r="W3148" s="2"/>
      <c r="X3148" s="2"/>
      <c r="Y3148" s="2"/>
      <c r="AB3148" s="2"/>
      <c r="AC3148" s="2"/>
      <c r="AD3148" s="2"/>
      <c r="AE3148" s="2"/>
      <c r="AF3148" s="2"/>
      <c r="AG3148" s="2"/>
      <c r="AH3148" s="2"/>
      <c r="AI3148" s="2"/>
      <c r="AJ3148" s="2"/>
      <c r="AK3148" s="2"/>
      <c r="BK3148" s="2"/>
      <c r="BL3148" s="2"/>
      <c r="BN3148" s="2"/>
      <c r="BO3148" s="2"/>
    </row>
    <row r="3149" ht="12.75" customHeight="1">
      <c r="D3149" s="2"/>
      <c r="G3149" s="2"/>
      <c r="I3149" s="2"/>
      <c r="J3149" s="2"/>
      <c r="K3149" s="2"/>
      <c r="L3149" s="2"/>
      <c r="M3149" s="2"/>
      <c r="N3149" s="2"/>
      <c r="O3149" s="2"/>
      <c r="P3149" s="2"/>
      <c r="Q3149" s="2"/>
      <c r="R3149" s="2"/>
      <c r="S3149" s="2"/>
      <c r="T3149" s="2"/>
      <c r="U3149" s="2"/>
      <c r="V3149" s="2"/>
      <c r="W3149" s="2"/>
      <c r="X3149" s="2"/>
      <c r="Y3149" s="2"/>
      <c r="AB3149" s="2"/>
      <c r="AC3149" s="2"/>
      <c r="AD3149" s="2"/>
      <c r="AE3149" s="2"/>
      <c r="AF3149" s="2"/>
      <c r="AG3149" s="2"/>
      <c r="AH3149" s="2"/>
      <c r="AI3149" s="2"/>
      <c r="AJ3149" s="2"/>
      <c r="AK3149" s="2"/>
      <c r="BK3149" s="2"/>
      <c r="BL3149" s="2"/>
      <c r="BN3149" s="2"/>
      <c r="BO3149" s="2"/>
    </row>
    <row r="3150" ht="12.75" customHeight="1">
      <c r="D3150" s="2"/>
      <c r="G3150" s="2"/>
      <c r="I3150" s="2"/>
      <c r="J3150" s="2"/>
      <c r="K3150" s="2"/>
      <c r="L3150" s="2"/>
      <c r="M3150" s="2"/>
      <c r="N3150" s="2"/>
      <c r="O3150" s="2"/>
      <c r="P3150" s="2"/>
      <c r="Q3150" s="2"/>
      <c r="R3150" s="2"/>
      <c r="S3150" s="2"/>
      <c r="T3150" s="2"/>
      <c r="U3150" s="2"/>
      <c r="V3150" s="2"/>
      <c r="W3150" s="2"/>
      <c r="X3150" s="2"/>
      <c r="Y3150" s="2"/>
      <c r="AB3150" s="2"/>
      <c r="AC3150" s="2"/>
      <c r="AD3150" s="2"/>
      <c r="AE3150" s="2"/>
      <c r="AF3150" s="2"/>
      <c r="AG3150" s="2"/>
      <c r="AH3150" s="2"/>
      <c r="AI3150" s="2"/>
      <c r="AJ3150" s="2"/>
      <c r="AK3150" s="2"/>
      <c r="BK3150" s="2"/>
      <c r="BL3150" s="2"/>
      <c r="BN3150" s="2"/>
      <c r="BO3150" s="2"/>
    </row>
    <row r="3151" ht="12.75" customHeight="1">
      <c r="D3151" s="2"/>
      <c r="G3151" s="2"/>
      <c r="I3151" s="2"/>
      <c r="J3151" s="2"/>
      <c r="K3151" s="2"/>
      <c r="L3151" s="2"/>
      <c r="M3151" s="2"/>
      <c r="N3151" s="2"/>
      <c r="O3151" s="2"/>
      <c r="P3151" s="2"/>
      <c r="Q3151" s="2"/>
      <c r="R3151" s="2"/>
      <c r="S3151" s="2"/>
      <c r="T3151" s="2"/>
      <c r="U3151" s="2"/>
      <c r="V3151" s="2"/>
      <c r="W3151" s="2"/>
      <c r="X3151" s="2"/>
      <c r="Y3151" s="2"/>
      <c r="AB3151" s="2"/>
      <c r="AC3151" s="2"/>
      <c r="AD3151" s="2"/>
      <c r="AE3151" s="2"/>
      <c r="AF3151" s="2"/>
      <c r="AG3151" s="2"/>
      <c r="AH3151" s="2"/>
      <c r="AI3151" s="2"/>
      <c r="AJ3151" s="2"/>
      <c r="AK3151" s="2"/>
      <c r="BK3151" s="2"/>
      <c r="BL3151" s="2"/>
      <c r="BN3151" s="2"/>
      <c r="BO3151" s="2"/>
    </row>
    <row r="3152" ht="12.75" customHeight="1">
      <c r="D3152" s="2"/>
      <c r="G3152" s="2"/>
      <c r="I3152" s="2"/>
      <c r="J3152" s="2"/>
      <c r="K3152" s="2"/>
      <c r="L3152" s="2"/>
      <c r="M3152" s="2"/>
      <c r="N3152" s="2"/>
      <c r="O3152" s="2"/>
      <c r="P3152" s="2"/>
      <c r="Q3152" s="2"/>
      <c r="R3152" s="2"/>
      <c r="S3152" s="2"/>
      <c r="T3152" s="2"/>
      <c r="U3152" s="2"/>
      <c r="V3152" s="2"/>
      <c r="W3152" s="2"/>
      <c r="X3152" s="2"/>
      <c r="Y3152" s="2"/>
      <c r="AB3152" s="2"/>
      <c r="AC3152" s="2"/>
      <c r="AD3152" s="2"/>
      <c r="AE3152" s="2"/>
      <c r="AF3152" s="2"/>
      <c r="AG3152" s="2"/>
      <c r="AH3152" s="2"/>
      <c r="AI3152" s="2"/>
      <c r="AJ3152" s="2"/>
      <c r="AK3152" s="2"/>
      <c r="BK3152" s="2"/>
      <c r="BL3152" s="2"/>
      <c r="BN3152" s="2"/>
      <c r="BO3152" s="2"/>
    </row>
    <row r="3153" ht="12.75" customHeight="1">
      <c r="D3153" s="2"/>
      <c r="G3153" s="2"/>
      <c r="I3153" s="2"/>
      <c r="J3153" s="2"/>
      <c r="K3153" s="2"/>
      <c r="L3153" s="2"/>
      <c r="M3153" s="2"/>
      <c r="N3153" s="2"/>
      <c r="O3153" s="2"/>
      <c r="P3153" s="2"/>
      <c r="Q3153" s="2"/>
      <c r="R3153" s="2"/>
      <c r="S3153" s="2"/>
      <c r="T3153" s="2"/>
      <c r="U3153" s="2"/>
      <c r="V3153" s="2"/>
      <c r="W3153" s="2"/>
      <c r="X3153" s="2"/>
      <c r="Y3153" s="2"/>
      <c r="AB3153" s="2"/>
      <c r="AC3153" s="2"/>
      <c r="AD3153" s="2"/>
      <c r="AE3153" s="2"/>
      <c r="AF3153" s="2"/>
      <c r="AG3153" s="2"/>
      <c r="AH3153" s="2"/>
      <c r="AI3153" s="2"/>
      <c r="AJ3153" s="2"/>
      <c r="AK3153" s="2"/>
      <c r="BK3153" s="2"/>
      <c r="BL3153" s="2"/>
      <c r="BN3153" s="2"/>
      <c r="BO3153" s="2"/>
    </row>
    <row r="3154" ht="12.75" customHeight="1">
      <c r="D3154" s="2"/>
      <c r="G3154" s="2"/>
      <c r="I3154" s="2"/>
      <c r="J3154" s="2"/>
      <c r="K3154" s="2"/>
      <c r="L3154" s="2"/>
      <c r="M3154" s="2"/>
      <c r="N3154" s="2"/>
      <c r="O3154" s="2"/>
      <c r="P3154" s="2"/>
      <c r="Q3154" s="2"/>
      <c r="R3154" s="2"/>
      <c r="S3154" s="2"/>
      <c r="T3154" s="2"/>
      <c r="U3154" s="2"/>
      <c r="V3154" s="2"/>
      <c r="W3154" s="2"/>
      <c r="X3154" s="2"/>
      <c r="Y3154" s="2"/>
      <c r="AB3154" s="2"/>
      <c r="AC3154" s="2"/>
      <c r="AD3154" s="2"/>
      <c r="AE3154" s="2"/>
      <c r="AF3154" s="2"/>
      <c r="AG3154" s="2"/>
      <c r="AH3154" s="2"/>
      <c r="AI3154" s="2"/>
      <c r="AJ3154" s="2"/>
      <c r="AK3154" s="2"/>
      <c r="BK3154" s="2"/>
      <c r="BL3154" s="2"/>
      <c r="BN3154" s="2"/>
      <c r="BO3154" s="2"/>
    </row>
    <row r="3155" ht="12.75" customHeight="1">
      <c r="D3155" s="2"/>
      <c r="G3155" s="2"/>
      <c r="I3155" s="2"/>
      <c r="J3155" s="2"/>
      <c r="K3155" s="2"/>
      <c r="L3155" s="2"/>
      <c r="M3155" s="2"/>
      <c r="N3155" s="2"/>
      <c r="O3155" s="2"/>
      <c r="P3155" s="2"/>
      <c r="Q3155" s="2"/>
      <c r="R3155" s="2"/>
      <c r="S3155" s="2"/>
      <c r="T3155" s="2"/>
      <c r="U3155" s="2"/>
      <c r="V3155" s="2"/>
      <c r="W3155" s="2"/>
      <c r="X3155" s="2"/>
      <c r="Y3155" s="2"/>
      <c r="AB3155" s="2"/>
      <c r="AC3155" s="2"/>
      <c r="AD3155" s="2"/>
      <c r="AE3155" s="2"/>
      <c r="AF3155" s="2"/>
      <c r="AG3155" s="2"/>
      <c r="AH3155" s="2"/>
      <c r="AI3155" s="2"/>
      <c r="AJ3155" s="2"/>
      <c r="AK3155" s="2"/>
      <c r="BK3155" s="2"/>
      <c r="BL3155" s="2"/>
      <c r="BN3155" s="2"/>
      <c r="BO3155" s="2"/>
    </row>
    <row r="3156" ht="12.75" customHeight="1">
      <c r="D3156" s="2"/>
      <c r="G3156" s="2"/>
      <c r="I3156" s="2"/>
      <c r="J3156" s="2"/>
      <c r="K3156" s="2"/>
      <c r="L3156" s="2"/>
      <c r="M3156" s="2"/>
      <c r="N3156" s="2"/>
      <c r="O3156" s="2"/>
      <c r="P3156" s="2"/>
      <c r="Q3156" s="2"/>
      <c r="R3156" s="2"/>
      <c r="S3156" s="2"/>
      <c r="T3156" s="2"/>
      <c r="U3156" s="2"/>
      <c r="V3156" s="2"/>
      <c r="W3156" s="2"/>
      <c r="X3156" s="2"/>
      <c r="Y3156" s="2"/>
      <c r="AB3156" s="2"/>
      <c r="AC3156" s="2"/>
      <c r="AD3156" s="2"/>
      <c r="AE3156" s="2"/>
      <c r="AF3156" s="2"/>
      <c r="AG3156" s="2"/>
      <c r="AH3156" s="2"/>
      <c r="AI3156" s="2"/>
      <c r="AJ3156" s="2"/>
      <c r="AK3156" s="2"/>
      <c r="BK3156" s="2"/>
      <c r="BL3156" s="2"/>
      <c r="BN3156" s="2"/>
      <c r="BO3156" s="2"/>
    </row>
    <row r="3157" ht="12.75" customHeight="1">
      <c r="D3157" s="2"/>
      <c r="G3157" s="2"/>
      <c r="I3157" s="2"/>
      <c r="J3157" s="2"/>
      <c r="K3157" s="2"/>
      <c r="L3157" s="2"/>
      <c r="M3157" s="2"/>
      <c r="N3157" s="2"/>
      <c r="O3157" s="2"/>
      <c r="P3157" s="2"/>
      <c r="Q3157" s="2"/>
      <c r="R3157" s="2"/>
      <c r="S3157" s="2"/>
      <c r="T3157" s="2"/>
      <c r="U3157" s="2"/>
      <c r="V3157" s="2"/>
      <c r="W3157" s="2"/>
      <c r="X3157" s="2"/>
      <c r="Y3157" s="2"/>
      <c r="AB3157" s="2"/>
      <c r="AC3157" s="2"/>
      <c r="AD3157" s="2"/>
      <c r="AE3157" s="2"/>
      <c r="AF3157" s="2"/>
      <c r="AG3157" s="2"/>
      <c r="AH3157" s="2"/>
      <c r="AI3157" s="2"/>
      <c r="AJ3157" s="2"/>
      <c r="AK3157" s="2"/>
      <c r="BK3157" s="2"/>
      <c r="BL3157" s="2"/>
      <c r="BN3157" s="2"/>
      <c r="BO3157" s="2"/>
    </row>
    <row r="3158" ht="12.75" customHeight="1">
      <c r="D3158" s="2"/>
      <c r="G3158" s="2"/>
      <c r="I3158" s="2"/>
      <c r="J3158" s="2"/>
      <c r="K3158" s="2"/>
      <c r="L3158" s="2"/>
      <c r="M3158" s="2"/>
      <c r="N3158" s="2"/>
      <c r="O3158" s="2"/>
      <c r="P3158" s="2"/>
      <c r="Q3158" s="2"/>
      <c r="R3158" s="2"/>
      <c r="S3158" s="2"/>
      <c r="T3158" s="2"/>
      <c r="U3158" s="2"/>
      <c r="V3158" s="2"/>
      <c r="W3158" s="2"/>
      <c r="X3158" s="2"/>
      <c r="Y3158" s="2"/>
      <c r="AB3158" s="2"/>
      <c r="AC3158" s="2"/>
      <c r="AD3158" s="2"/>
      <c r="AE3158" s="2"/>
      <c r="AF3158" s="2"/>
      <c r="AG3158" s="2"/>
      <c r="AH3158" s="2"/>
      <c r="AI3158" s="2"/>
      <c r="AJ3158" s="2"/>
      <c r="AK3158" s="2"/>
      <c r="BK3158" s="2"/>
      <c r="BL3158" s="2"/>
      <c r="BN3158" s="2"/>
      <c r="BO3158" s="2"/>
    </row>
    <row r="3159" ht="12.75" customHeight="1">
      <c r="D3159" s="2"/>
      <c r="G3159" s="2"/>
      <c r="I3159" s="2"/>
      <c r="J3159" s="2"/>
      <c r="K3159" s="2"/>
      <c r="L3159" s="2"/>
      <c r="M3159" s="2"/>
      <c r="N3159" s="2"/>
      <c r="O3159" s="2"/>
      <c r="P3159" s="2"/>
      <c r="Q3159" s="2"/>
      <c r="R3159" s="2"/>
      <c r="S3159" s="2"/>
      <c r="T3159" s="2"/>
      <c r="U3159" s="2"/>
      <c r="V3159" s="2"/>
      <c r="W3159" s="2"/>
      <c r="X3159" s="2"/>
      <c r="Y3159" s="2"/>
      <c r="AB3159" s="2"/>
      <c r="AC3159" s="2"/>
      <c r="AD3159" s="2"/>
      <c r="AE3159" s="2"/>
      <c r="AF3159" s="2"/>
      <c r="AG3159" s="2"/>
      <c r="AH3159" s="2"/>
      <c r="AI3159" s="2"/>
      <c r="AJ3159" s="2"/>
      <c r="AK3159" s="2"/>
      <c r="BK3159" s="2"/>
      <c r="BL3159" s="2"/>
      <c r="BN3159" s="2"/>
      <c r="BO3159" s="2"/>
    </row>
    <row r="3160" ht="12.75" customHeight="1">
      <c r="D3160" s="2"/>
      <c r="G3160" s="2"/>
      <c r="I3160" s="2"/>
      <c r="J3160" s="2"/>
      <c r="K3160" s="2"/>
      <c r="L3160" s="2"/>
      <c r="M3160" s="2"/>
      <c r="N3160" s="2"/>
      <c r="O3160" s="2"/>
      <c r="P3160" s="2"/>
      <c r="Q3160" s="2"/>
      <c r="R3160" s="2"/>
      <c r="S3160" s="2"/>
      <c r="T3160" s="2"/>
      <c r="U3160" s="2"/>
      <c r="V3160" s="2"/>
      <c r="W3160" s="2"/>
      <c r="X3160" s="2"/>
      <c r="Y3160" s="2"/>
      <c r="AB3160" s="2"/>
      <c r="AC3160" s="2"/>
      <c r="AD3160" s="2"/>
      <c r="AE3160" s="2"/>
      <c r="AF3160" s="2"/>
      <c r="AG3160" s="2"/>
      <c r="AH3160" s="2"/>
      <c r="AI3160" s="2"/>
      <c r="AJ3160" s="2"/>
      <c r="AK3160" s="2"/>
      <c r="BK3160" s="2"/>
      <c r="BL3160" s="2"/>
      <c r="BN3160" s="2"/>
      <c r="BO3160" s="2"/>
    </row>
    <row r="3161" ht="12.75" customHeight="1">
      <c r="D3161" s="2"/>
      <c r="G3161" s="2"/>
      <c r="I3161" s="2"/>
      <c r="J3161" s="2"/>
      <c r="K3161" s="2"/>
      <c r="L3161" s="2"/>
      <c r="M3161" s="2"/>
      <c r="N3161" s="2"/>
      <c r="O3161" s="2"/>
      <c r="P3161" s="2"/>
      <c r="Q3161" s="2"/>
      <c r="R3161" s="2"/>
      <c r="S3161" s="2"/>
      <c r="T3161" s="2"/>
      <c r="U3161" s="2"/>
      <c r="V3161" s="2"/>
      <c r="W3161" s="2"/>
      <c r="X3161" s="2"/>
      <c r="Y3161" s="2"/>
      <c r="AB3161" s="2"/>
      <c r="AC3161" s="2"/>
      <c r="AD3161" s="2"/>
      <c r="AE3161" s="2"/>
      <c r="AF3161" s="2"/>
      <c r="AG3161" s="2"/>
      <c r="AH3161" s="2"/>
      <c r="AI3161" s="2"/>
      <c r="AJ3161" s="2"/>
      <c r="AK3161" s="2"/>
      <c r="BK3161" s="2"/>
      <c r="BL3161" s="2"/>
      <c r="BN3161" s="2"/>
      <c r="BO3161" s="2"/>
    </row>
    <row r="3162" ht="12.75" customHeight="1">
      <c r="D3162" s="2"/>
      <c r="G3162" s="2"/>
      <c r="I3162" s="2"/>
      <c r="J3162" s="2"/>
      <c r="K3162" s="2"/>
      <c r="L3162" s="2"/>
      <c r="M3162" s="2"/>
      <c r="N3162" s="2"/>
      <c r="O3162" s="2"/>
      <c r="P3162" s="2"/>
      <c r="Q3162" s="2"/>
      <c r="R3162" s="2"/>
      <c r="S3162" s="2"/>
      <c r="T3162" s="2"/>
      <c r="U3162" s="2"/>
      <c r="V3162" s="2"/>
      <c r="W3162" s="2"/>
      <c r="X3162" s="2"/>
      <c r="Y3162" s="2"/>
      <c r="AB3162" s="2"/>
      <c r="AC3162" s="2"/>
      <c r="AD3162" s="2"/>
      <c r="AE3162" s="2"/>
      <c r="AF3162" s="2"/>
      <c r="AG3162" s="2"/>
      <c r="AH3162" s="2"/>
      <c r="AI3162" s="2"/>
      <c r="AJ3162" s="2"/>
      <c r="AK3162" s="2"/>
      <c r="BK3162" s="2"/>
      <c r="BL3162" s="2"/>
      <c r="BN3162" s="2"/>
      <c r="BO3162" s="2"/>
    </row>
    <row r="3163" ht="12.75" customHeight="1">
      <c r="D3163" s="2"/>
      <c r="G3163" s="2"/>
      <c r="I3163" s="2"/>
      <c r="J3163" s="2"/>
      <c r="K3163" s="2"/>
      <c r="L3163" s="2"/>
      <c r="M3163" s="2"/>
      <c r="N3163" s="2"/>
      <c r="O3163" s="2"/>
      <c r="P3163" s="2"/>
      <c r="Q3163" s="2"/>
      <c r="R3163" s="2"/>
      <c r="S3163" s="2"/>
      <c r="T3163" s="2"/>
      <c r="U3163" s="2"/>
      <c r="V3163" s="2"/>
      <c r="W3163" s="2"/>
      <c r="X3163" s="2"/>
      <c r="Y3163" s="2"/>
      <c r="AB3163" s="2"/>
      <c r="AC3163" s="2"/>
      <c r="AD3163" s="2"/>
      <c r="AE3163" s="2"/>
      <c r="AF3163" s="2"/>
      <c r="AG3163" s="2"/>
      <c r="AH3163" s="2"/>
      <c r="AI3163" s="2"/>
      <c r="AJ3163" s="2"/>
      <c r="AK3163" s="2"/>
      <c r="BK3163" s="2"/>
      <c r="BL3163" s="2"/>
      <c r="BN3163" s="2"/>
      <c r="BO3163" s="2"/>
    </row>
    <row r="3164" ht="12.75" customHeight="1">
      <c r="D3164" s="2"/>
      <c r="G3164" s="2"/>
      <c r="I3164" s="2"/>
      <c r="J3164" s="2"/>
      <c r="K3164" s="2"/>
      <c r="L3164" s="2"/>
      <c r="M3164" s="2"/>
      <c r="N3164" s="2"/>
      <c r="O3164" s="2"/>
      <c r="P3164" s="2"/>
      <c r="Q3164" s="2"/>
      <c r="R3164" s="2"/>
      <c r="S3164" s="2"/>
      <c r="T3164" s="2"/>
      <c r="U3164" s="2"/>
      <c r="V3164" s="2"/>
      <c r="W3164" s="2"/>
      <c r="X3164" s="2"/>
      <c r="Y3164" s="2"/>
      <c r="AB3164" s="2"/>
      <c r="AC3164" s="2"/>
      <c r="AD3164" s="2"/>
      <c r="AE3164" s="2"/>
      <c r="AF3164" s="2"/>
      <c r="AG3164" s="2"/>
      <c r="AH3164" s="2"/>
      <c r="AI3164" s="2"/>
      <c r="AJ3164" s="2"/>
      <c r="AK3164" s="2"/>
      <c r="BK3164" s="2"/>
      <c r="BL3164" s="2"/>
      <c r="BN3164" s="2"/>
      <c r="BO3164" s="2"/>
    </row>
    <row r="3165" ht="12.75" customHeight="1">
      <c r="D3165" s="2"/>
      <c r="G3165" s="2"/>
      <c r="I3165" s="2"/>
      <c r="J3165" s="2"/>
      <c r="K3165" s="2"/>
      <c r="L3165" s="2"/>
      <c r="M3165" s="2"/>
      <c r="N3165" s="2"/>
      <c r="O3165" s="2"/>
      <c r="P3165" s="2"/>
      <c r="Q3165" s="2"/>
      <c r="R3165" s="2"/>
      <c r="S3165" s="2"/>
      <c r="T3165" s="2"/>
      <c r="U3165" s="2"/>
      <c r="V3165" s="2"/>
      <c r="W3165" s="2"/>
      <c r="X3165" s="2"/>
      <c r="Y3165" s="2"/>
      <c r="AB3165" s="2"/>
      <c r="AC3165" s="2"/>
      <c r="AD3165" s="2"/>
      <c r="AE3165" s="2"/>
      <c r="AF3165" s="2"/>
      <c r="AG3165" s="2"/>
      <c r="AH3165" s="2"/>
      <c r="AI3165" s="2"/>
      <c r="AJ3165" s="2"/>
      <c r="AK3165" s="2"/>
      <c r="BK3165" s="2"/>
      <c r="BL3165" s="2"/>
      <c r="BN3165" s="2"/>
      <c r="BO3165" s="2"/>
    </row>
    <row r="3166" ht="12.75" customHeight="1">
      <c r="D3166" s="2"/>
      <c r="G3166" s="2"/>
      <c r="I3166" s="2"/>
      <c r="J3166" s="2"/>
      <c r="K3166" s="2"/>
      <c r="L3166" s="2"/>
      <c r="M3166" s="2"/>
      <c r="N3166" s="2"/>
      <c r="O3166" s="2"/>
      <c r="P3166" s="2"/>
      <c r="Q3166" s="2"/>
      <c r="R3166" s="2"/>
      <c r="S3166" s="2"/>
      <c r="T3166" s="2"/>
      <c r="U3166" s="2"/>
      <c r="V3166" s="2"/>
      <c r="W3166" s="2"/>
      <c r="X3166" s="2"/>
      <c r="Y3166" s="2"/>
      <c r="AB3166" s="2"/>
      <c r="AC3166" s="2"/>
      <c r="AD3166" s="2"/>
      <c r="AE3166" s="2"/>
      <c r="AF3166" s="2"/>
      <c r="AG3166" s="2"/>
      <c r="AH3166" s="2"/>
      <c r="AI3166" s="2"/>
      <c r="AJ3166" s="2"/>
      <c r="AK3166" s="2"/>
      <c r="BK3166" s="2"/>
      <c r="BL3166" s="2"/>
      <c r="BN3166" s="2"/>
      <c r="BO3166" s="2"/>
    </row>
    <row r="3167" ht="12.75" customHeight="1">
      <c r="D3167" s="2"/>
      <c r="G3167" s="2"/>
      <c r="I3167" s="2"/>
      <c r="J3167" s="2"/>
      <c r="K3167" s="2"/>
      <c r="L3167" s="2"/>
      <c r="M3167" s="2"/>
      <c r="N3167" s="2"/>
      <c r="O3167" s="2"/>
      <c r="P3167" s="2"/>
      <c r="Q3167" s="2"/>
      <c r="R3167" s="2"/>
      <c r="S3167" s="2"/>
      <c r="T3167" s="2"/>
      <c r="U3167" s="2"/>
      <c r="V3167" s="2"/>
      <c r="W3167" s="2"/>
      <c r="X3167" s="2"/>
      <c r="Y3167" s="2"/>
      <c r="AB3167" s="2"/>
      <c r="AC3167" s="2"/>
      <c r="AD3167" s="2"/>
      <c r="AE3167" s="2"/>
      <c r="AF3167" s="2"/>
      <c r="AG3167" s="2"/>
      <c r="AH3167" s="2"/>
      <c r="AI3167" s="2"/>
      <c r="AJ3167" s="2"/>
      <c r="AK3167" s="2"/>
      <c r="BK3167" s="2"/>
      <c r="BL3167" s="2"/>
      <c r="BN3167" s="2"/>
      <c r="BO3167" s="2"/>
    </row>
    <row r="3168" ht="12.75" customHeight="1">
      <c r="D3168" s="2"/>
      <c r="G3168" s="2"/>
      <c r="I3168" s="2"/>
      <c r="J3168" s="2"/>
      <c r="K3168" s="2"/>
      <c r="L3168" s="2"/>
      <c r="M3168" s="2"/>
      <c r="N3168" s="2"/>
      <c r="O3168" s="2"/>
      <c r="P3168" s="2"/>
      <c r="Q3168" s="2"/>
      <c r="R3168" s="2"/>
      <c r="S3168" s="2"/>
      <c r="T3168" s="2"/>
      <c r="U3168" s="2"/>
      <c r="V3168" s="2"/>
      <c r="W3168" s="2"/>
      <c r="X3168" s="2"/>
      <c r="Y3168" s="2"/>
      <c r="AB3168" s="2"/>
      <c r="AC3168" s="2"/>
      <c r="AD3168" s="2"/>
      <c r="AE3168" s="2"/>
      <c r="AF3168" s="2"/>
      <c r="AG3168" s="2"/>
      <c r="AH3168" s="2"/>
      <c r="AI3168" s="2"/>
      <c r="AJ3168" s="2"/>
      <c r="AK3168" s="2"/>
      <c r="BK3168" s="2"/>
      <c r="BL3168" s="2"/>
      <c r="BN3168" s="2"/>
      <c r="BO3168" s="2"/>
    </row>
    <row r="3169" ht="12.75" customHeight="1">
      <c r="D3169" s="2"/>
      <c r="G3169" s="2"/>
      <c r="I3169" s="2"/>
      <c r="J3169" s="2"/>
      <c r="K3169" s="2"/>
      <c r="L3169" s="2"/>
      <c r="M3169" s="2"/>
      <c r="N3169" s="2"/>
      <c r="O3169" s="2"/>
      <c r="P3169" s="2"/>
      <c r="Q3169" s="2"/>
      <c r="R3169" s="2"/>
      <c r="S3169" s="2"/>
      <c r="T3169" s="2"/>
      <c r="U3169" s="2"/>
      <c r="V3169" s="2"/>
      <c r="W3169" s="2"/>
      <c r="X3169" s="2"/>
      <c r="Y3169" s="2"/>
      <c r="AB3169" s="2"/>
      <c r="AC3169" s="2"/>
      <c r="AD3169" s="2"/>
      <c r="AE3169" s="2"/>
      <c r="AF3169" s="2"/>
      <c r="AG3169" s="2"/>
      <c r="AH3169" s="2"/>
      <c r="AI3169" s="2"/>
      <c r="AJ3169" s="2"/>
      <c r="AK3169" s="2"/>
      <c r="BK3169" s="2"/>
      <c r="BL3169" s="2"/>
      <c r="BN3169" s="2"/>
      <c r="BO3169" s="2"/>
    </row>
    <row r="3170" ht="12.75" customHeight="1">
      <c r="D3170" s="2"/>
      <c r="G3170" s="2"/>
      <c r="I3170" s="2"/>
      <c r="J3170" s="2"/>
      <c r="K3170" s="2"/>
      <c r="L3170" s="2"/>
      <c r="M3170" s="2"/>
      <c r="N3170" s="2"/>
      <c r="O3170" s="2"/>
      <c r="P3170" s="2"/>
      <c r="Q3170" s="2"/>
      <c r="R3170" s="2"/>
      <c r="S3170" s="2"/>
      <c r="T3170" s="2"/>
      <c r="U3170" s="2"/>
      <c r="V3170" s="2"/>
      <c r="W3170" s="2"/>
      <c r="X3170" s="2"/>
      <c r="Y3170" s="2"/>
      <c r="AB3170" s="2"/>
      <c r="AC3170" s="2"/>
      <c r="AD3170" s="2"/>
      <c r="AE3170" s="2"/>
      <c r="AF3170" s="2"/>
      <c r="AG3170" s="2"/>
      <c r="AH3170" s="2"/>
      <c r="AI3170" s="2"/>
      <c r="AJ3170" s="2"/>
      <c r="AK3170" s="2"/>
      <c r="BK3170" s="2"/>
      <c r="BL3170" s="2"/>
      <c r="BN3170" s="2"/>
      <c r="BO3170" s="2"/>
    </row>
    <row r="3171" ht="12.75" customHeight="1">
      <c r="D3171" s="2"/>
      <c r="G3171" s="2"/>
      <c r="I3171" s="2"/>
      <c r="J3171" s="2"/>
      <c r="K3171" s="2"/>
      <c r="L3171" s="2"/>
      <c r="M3171" s="2"/>
      <c r="N3171" s="2"/>
      <c r="O3171" s="2"/>
      <c r="P3171" s="2"/>
      <c r="Q3171" s="2"/>
      <c r="R3171" s="2"/>
      <c r="S3171" s="2"/>
      <c r="T3171" s="2"/>
      <c r="U3171" s="2"/>
      <c r="V3171" s="2"/>
      <c r="W3171" s="2"/>
      <c r="X3171" s="2"/>
      <c r="Y3171" s="2"/>
      <c r="AB3171" s="2"/>
      <c r="AC3171" s="2"/>
      <c r="AD3171" s="2"/>
      <c r="AE3171" s="2"/>
      <c r="AF3171" s="2"/>
      <c r="AG3171" s="2"/>
      <c r="AH3171" s="2"/>
      <c r="AI3171" s="2"/>
      <c r="AJ3171" s="2"/>
      <c r="AK3171" s="2"/>
      <c r="BK3171" s="2"/>
      <c r="BL3171" s="2"/>
      <c r="BN3171" s="2"/>
      <c r="BO3171" s="2"/>
    </row>
    <row r="3172" ht="12.75" customHeight="1">
      <c r="D3172" s="2"/>
      <c r="G3172" s="2"/>
      <c r="I3172" s="2"/>
      <c r="J3172" s="2"/>
      <c r="K3172" s="2"/>
      <c r="L3172" s="2"/>
      <c r="M3172" s="2"/>
      <c r="N3172" s="2"/>
      <c r="O3172" s="2"/>
      <c r="P3172" s="2"/>
      <c r="Q3172" s="2"/>
      <c r="R3172" s="2"/>
      <c r="S3172" s="2"/>
      <c r="T3172" s="2"/>
      <c r="U3172" s="2"/>
      <c r="V3172" s="2"/>
      <c r="W3172" s="2"/>
      <c r="X3172" s="2"/>
      <c r="Y3172" s="2"/>
      <c r="AB3172" s="2"/>
      <c r="AC3172" s="2"/>
      <c r="AD3172" s="2"/>
      <c r="AE3172" s="2"/>
      <c r="AF3172" s="2"/>
      <c r="AG3172" s="2"/>
      <c r="AH3172" s="2"/>
      <c r="AI3172" s="2"/>
      <c r="AJ3172" s="2"/>
      <c r="AK3172" s="2"/>
      <c r="BK3172" s="2"/>
      <c r="BL3172" s="2"/>
      <c r="BN3172" s="2"/>
      <c r="BO3172" s="2"/>
    </row>
    <row r="3173" ht="12.75" customHeight="1">
      <c r="D3173" s="2"/>
      <c r="G3173" s="2"/>
      <c r="I3173" s="2"/>
      <c r="J3173" s="2"/>
      <c r="K3173" s="2"/>
      <c r="L3173" s="2"/>
      <c r="M3173" s="2"/>
      <c r="N3173" s="2"/>
      <c r="O3173" s="2"/>
      <c r="P3173" s="2"/>
      <c r="Q3173" s="2"/>
      <c r="R3173" s="2"/>
      <c r="S3173" s="2"/>
      <c r="T3173" s="2"/>
      <c r="U3173" s="2"/>
      <c r="V3173" s="2"/>
      <c r="W3173" s="2"/>
      <c r="X3173" s="2"/>
      <c r="Y3173" s="2"/>
      <c r="AB3173" s="2"/>
      <c r="AC3173" s="2"/>
      <c r="AD3173" s="2"/>
      <c r="AE3173" s="2"/>
      <c r="AF3173" s="2"/>
      <c r="AG3173" s="2"/>
      <c r="AH3173" s="2"/>
      <c r="AI3173" s="2"/>
      <c r="AJ3173" s="2"/>
      <c r="AK3173" s="2"/>
      <c r="BK3173" s="2"/>
      <c r="BL3173" s="2"/>
      <c r="BN3173" s="2"/>
      <c r="BO3173" s="2"/>
    </row>
    <row r="3174" ht="12.75" customHeight="1">
      <c r="D3174" s="2"/>
      <c r="G3174" s="2"/>
      <c r="I3174" s="2"/>
      <c r="J3174" s="2"/>
      <c r="K3174" s="2"/>
      <c r="L3174" s="2"/>
      <c r="M3174" s="2"/>
      <c r="N3174" s="2"/>
      <c r="O3174" s="2"/>
      <c r="P3174" s="2"/>
      <c r="Q3174" s="2"/>
      <c r="R3174" s="2"/>
      <c r="S3174" s="2"/>
      <c r="T3174" s="2"/>
      <c r="U3174" s="2"/>
      <c r="V3174" s="2"/>
      <c r="W3174" s="2"/>
      <c r="X3174" s="2"/>
      <c r="Y3174" s="2"/>
      <c r="AB3174" s="2"/>
      <c r="AC3174" s="2"/>
      <c r="AD3174" s="2"/>
      <c r="AE3174" s="2"/>
      <c r="AF3174" s="2"/>
      <c r="AG3174" s="2"/>
      <c r="AH3174" s="2"/>
      <c r="AI3174" s="2"/>
      <c r="AJ3174" s="2"/>
      <c r="AK3174" s="2"/>
      <c r="BK3174" s="2"/>
      <c r="BL3174" s="2"/>
      <c r="BN3174" s="2"/>
      <c r="BO3174" s="2"/>
    </row>
    <row r="3175" ht="12.75" customHeight="1">
      <c r="D3175" s="2"/>
      <c r="G3175" s="2"/>
      <c r="I3175" s="2"/>
      <c r="J3175" s="2"/>
      <c r="K3175" s="2"/>
      <c r="L3175" s="2"/>
      <c r="M3175" s="2"/>
      <c r="N3175" s="2"/>
      <c r="O3175" s="2"/>
      <c r="P3175" s="2"/>
      <c r="Q3175" s="2"/>
      <c r="R3175" s="2"/>
      <c r="S3175" s="2"/>
      <c r="T3175" s="2"/>
      <c r="U3175" s="2"/>
      <c r="V3175" s="2"/>
      <c r="W3175" s="2"/>
      <c r="X3175" s="2"/>
      <c r="Y3175" s="2"/>
      <c r="AB3175" s="2"/>
      <c r="AC3175" s="2"/>
      <c r="AD3175" s="2"/>
      <c r="AE3175" s="2"/>
      <c r="AF3175" s="2"/>
      <c r="AG3175" s="2"/>
      <c r="AH3175" s="2"/>
      <c r="AI3175" s="2"/>
      <c r="AJ3175" s="2"/>
      <c r="AK3175" s="2"/>
      <c r="BK3175" s="2"/>
      <c r="BL3175" s="2"/>
      <c r="BN3175" s="2"/>
      <c r="BO3175" s="2"/>
    </row>
    <row r="3176" ht="12.75" customHeight="1">
      <c r="D3176" s="2"/>
      <c r="G3176" s="2"/>
      <c r="I3176" s="2"/>
      <c r="J3176" s="2"/>
      <c r="K3176" s="2"/>
      <c r="L3176" s="2"/>
      <c r="M3176" s="2"/>
      <c r="N3176" s="2"/>
      <c r="O3176" s="2"/>
      <c r="P3176" s="2"/>
      <c r="Q3176" s="2"/>
      <c r="R3176" s="2"/>
      <c r="S3176" s="2"/>
      <c r="T3176" s="2"/>
      <c r="U3176" s="2"/>
      <c r="V3176" s="2"/>
      <c r="W3176" s="2"/>
      <c r="X3176" s="2"/>
      <c r="Y3176" s="2"/>
      <c r="AB3176" s="2"/>
      <c r="AC3176" s="2"/>
      <c r="AD3176" s="2"/>
      <c r="AE3176" s="2"/>
      <c r="AF3176" s="2"/>
      <c r="AG3176" s="2"/>
      <c r="AH3176" s="2"/>
      <c r="AI3176" s="2"/>
      <c r="AJ3176" s="2"/>
      <c r="AK3176" s="2"/>
      <c r="BK3176" s="2"/>
      <c r="BL3176" s="2"/>
      <c r="BN3176" s="2"/>
      <c r="BO3176" s="2"/>
    </row>
    <row r="3177" ht="12.75" customHeight="1">
      <c r="D3177" s="2"/>
      <c r="G3177" s="2"/>
      <c r="I3177" s="2"/>
      <c r="J3177" s="2"/>
      <c r="K3177" s="2"/>
      <c r="L3177" s="2"/>
      <c r="M3177" s="2"/>
      <c r="N3177" s="2"/>
      <c r="O3177" s="2"/>
      <c r="P3177" s="2"/>
      <c r="Q3177" s="2"/>
      <c r="R3177" s="2"/>
      <c r="S3177" s="2"/>
      <c r="T3177" s="2"/>
      <c r="U3177" s="2"/>
      <c r="V3177" s="2"/>
      <c r="W3177" s="2"/>
      <c r="X3177" s="2"/>
      <c r="Y3177" s="2"/>
      <c r="AB3177" s="2"/>
      <c r="AC3177" s="2"/>
      <c r="AD3177" s="2"/>
      <c r="AE3177" s="2"/>
      <c r="AF3177" s="2"/>
      <c r="AG3177" s="2"/>
      <c r="AH3177" s="2"/>
      <c r="AI3177" s="2"/>
      <c r="AJ3177" s="2"/>
      <c r="AK3177" s="2"/>
      <c r="BK3177" s="2"/>
      <c r="BL3177" s="2"/>
      <c r="BN3177" s="2"/>
      <c r="BO3177" s="2"/>
    </row>
    <row r="3178" ht="12.75" customHeight="1">
      <c r="D3178" s="2"/>
      <c r="G3178" s="2"/>
      <c r="I3178" s="2"/>
      <c r="J3178" s="2"/>
      <c r="K3178" s="2"/>
      <c r="L3178" s="2"/>
      <c r="M3178" s="2"/>
      <c r="N3178" s="2"/>
      <c r="O3178" s="2"/>
      <c r="P3178" s="2"/>
      <c r="Q3178" s="2"/>
      <c r="R3178" s="2"/>
      <c r="S3178" s="2"/>
      <c r="T3178" s="2"/>
      <c r="U3178" s="2"/>
      <c r="V3178" s="2"/>
      <c r="W3178" s="2"/>
      <c r="X3178" s="2"/>
      <c r="Y3178" s="2"/>
      <c r="AB3178" s="2"/>
      <c r="AC3178" s="2"/>
      <c r="AD3178" s="2"/>
      <c r="AE3178" s="2"/>
      <c r="AF3178" s="2"/>
      <c r="AG3178" s="2"/>
      <c r="AH3178" s="2"/>
      <c r="AI3178" s="2"/>
      <c r="AJ3178" s="2"/>
      <c r="AK3178" s="2"/>
      <c r="BK3178" s="2"/>
      <c r="BL3178" s="2"/>
      <c r="BN3178" s="2"/>
      <c r="BO3178" s="2"/>
    </row>
    <row r="3179" ht="12.75" customHeight="1">
      <c r="D3179" s="2"/>
      <c r="G3179" s="2"/>
      <c r="I3179" s="2"/>
      <c r="J3179" s="2"/>
      <c r="K3179" s="2"/>
      <c r="L3179" s="2"/>
      <c r="M3179" s="2"/>
      <c r="N3179" s="2"/>
      <c r="O3179" s="2"/>
      <c r="P3179" s="2"/>
      <c r="Q3179" s="2"/>
      <c r="R3179" s="2"/>
      <c r="S3179" s="2"/>
      <c r="T3179" s="2"/>
      <c r="U3179" s="2"/>
      <c r="V3179" s="2"/>
      <c r="W3179" s="2"/>
      <c r="X3179" s="2"/>
      <c r="Y3179" s="2"/>
      <c r="AB3179" s="2"/>
      <c r="AC3179" s="2"/>
      <c r="AD3179" s="2"/>
      <c r="AE3179" s="2"/>
      <c r="AF3179" s="2"/>
      <c r="AG3179" s="2"/>
      <c r="AH3179" s="2"/>
      <c r="AI3179" s="2"/>
      <c r="AJ3179" s="2"/>
      <c r="AK3179" s="2"/>
      <c r="BK3179" s="2"/>
      <c r="BL3179" s="2"/>
      <c r="BN3179" s="2"/>
      <c r="BO3179" s="2"/>
    </row>
    <row r="3180" ht="12.75" customHeight="1">
      <c r="D3180" s="2"/>
      <c r="G3180" s="2"/>
      <c r="I3180" s="2"/>
      <c r="J3180" s="2"/>
      <c r="K3180" s="2"/>
      <c r="L3180" s="2"/>
      <c r="M3180" s="2"/>
      <c r="N3180" s="2"/>
      <c r="O3180" s="2"/>
      <c r="P3180" s="2"/>
      <c r="Q3180" s="2"/>
      <c r="R3180" s="2"/>
      <c r="S3180" s="2"/>
      <c r="T3180" s="2"/>
      <c r="U3180" s="2"/>
      <c r="V3180" s="2"/>
      <c r="W3180" s="2"/>
      <c r="X3180" s="2"/>
      <c r="Y3180" s="2"/>
      <c r="AB3180" s="2"/>
      <c r="AC3180" s="2"/>
      <c r="AD3180" s="2"/>
      <c r="AE3180" s="2"/>
      <c r="AF3180" s="2"/>
      <c r="AG3180" s="2"/>
      <c r="AH3180" s="2"/>
      <c r="AI3180" s="2"/>
      <c r="AJ3180" s="2"/>
      <c r="AK3180" s="2"/>
      <c r="BK3180" s="2"/>
      <c r="BL3180" s="2"/>
      <c r="BN3180" s="2"/>
      <c r="BO3180" s="2"/>
    </row>
    <row r="3181" ht="12.75" customHeight="1">
      <c r="D3181" s="2"/>
      <c r="G3181" s="2"/>
      <c r="I3181" s="2"/>
      <c r="J3181" s="2"/>
      <c r="K3181" s="2"/>
      <c r="L3181" s="2"/>
      <c r="M3181" s="2"/>
      <c r="N3181" s="2"/>
      <c r="O3181" s="2"/>
      <c r="P3181" s="2"/>
      <c r="Q3181" s="2"/>
      <c r="R3181" s="2"/>
      <c r="S3181" s="2"/>
      <c r="T3181" s="2"/>
      <c r="U3181" s="2"/>
      <c r="V3181" s="2"/>
      <c r="W3181" s="2"/>
      <c r="X3181" s="2"/>
      <c r="Y3181" s="2"/>
      <c r="AB3181" s="2"/>
      <c r="AC3181" s="2"/>
      <c r="AD3181" s="2"/>
      <c r="AE3181" s="2"/>
      <c r="AF3181" s="2"/>
      <c r="AG3181" s="2"/>
      <c r="AH3181" s="2"/>
      <c r="AI3181" s="2"/>
      <c r="AJ3181" s="2"/>
      <c r="AK3181" s="2"/>
      <c r="BK3181" s="2"/>
      <c r="BL3181" s="2"/>
      <c r="BN3181" s="2"/>
      <c r="BO3181" s="2"/>
    </row>
    <row r="3182" ht="12.75" customHeight="1">
      <c r="D3182" s="2"/>
      <c r="G3182" s="2"/>
      <c r="I3182" s="2"/>
      <c r="J3182" s="2"/>
      <c r="K3182" s="2"/>
      <c r="L3182" s="2"/>
      <c r="M3182" s="2"/>
      <c r="N3182" s="2"/>
      <c r="O3182" s="2"/>
      <c r="P3182" s="2"/>
      <c r="Q3182" s="2"/>
      <c r="R3182" s="2"/>
      <c r="S3182" s="2"/>
      <c r="T3182" s="2"/>
      <c r="U3182" s="2"/>
      <c r="V3182" s="2"/>
      <c r="W3182" s="2"/>
      <c r="X3182" s="2"/>
      <c r="Y3182" s="2"/>
      <c r="AB3182" s="2"/>
      <c r="AC3182" s="2"/>
      <c r="AD3182" s="2"/>
      <c r="AE3182" s="2"/>
      <c r="AF3182" s="2"/>
      <c r="AG3182" s="2"/>
      <c r="AH3182" s="2"/>
      <c r="AI3182" s="2"/>
      <c r="AJ3182" s="2"/>
      <c r="AK3182" s="2"/>
      <c r="BK3182" s="2"/>
      <c r="BL3182" s="2"/>
      <c r="BN3182" s="2"/>
      <c r="BO3182" s="2"/>
    </row>
    <row r="3183" ht="12.75" customHeight="1">
      <c r="D3183" s="2"/>
      <c r="G3183" s="2"/>
      <c r="I3183" s="2"/>
      <c r="J3183" s="2"/>
      <c r="K3183" s="2"/>
      <c r="L3183" s="2"/>
      <c r="M3183" s="2"/>
      <c r="N3183" s="2"/>
      <c r="O3183" s="2"/>
      <c r="P3183" s="2"/>
      <c r="Q3183" s="2"/>
      <c r="R3183" s="2"/>
      <c r="S3183" s="2"/>
      <c r="T3183" s="2"/>
      <c r="U3183" s="2"/>
      <c r="V3183" s="2"/>
      <c r="W3183" s="2"/>
      <c r="X3183" s="2"/>
      <c r="Y3183" s="2"/>
      <c r="AB3183" s="2"/>
      <c r="AC3183" s="2"/>
      <c r="AD3183" s="2"/>
      <c r="AE3183" s="2"/>
      <c r="AF3183" s="2"/>
      <c r="AG3183" s="2"/>
      <c r="AH3183" s="2"/>
      <c r="AI3183" s="2"/>
      <c r="AJ3183" s="2"/>
      <c r="AK3183" s="2"/>
      <c r="BK3183" s="2"/>
      <c r="BL3183" s="2"/>
      <c r="BN3183" s="2"/>
      <c r="BO3183" s="2"/>
    </row>
    <row r="3184" ht="12.75" customHeight="1">
      <c r="D3184" s="2"/>
      <c r="G3184" s="2"/>
      <c r="I3184" s="2"/>
      <c r="J3184" s="2"/>
      <c r="K3184" s="2"/>
      <c r="L3184" s="2"/>
      <c r="M3184" s="2"/>
      <c r="N3184" s="2"/>
      <c r="O3184" s="2"/>
      <c r="P3184" s="2"/>
      <c r="Q3184" s="2"/>
      <c r="R3184" s="2"/>
      <c r="S3184" s="2"/>
      <c r="T3184" s="2"/>
      <c r="U3184" s="2"/>
      <c r="V3184" s="2"/>
      <c r="W3184" s="2"/>
      <c r="X3184" s="2"/>
      <c r="Y3184" s="2"/>
      <c r="AB3184" s="2"/>
      <c r="AC3184" s="2"/>
      <c r="AD3184" s="2"/>
      <c r="AE3184" s="2"/>
      <c r="AF3184" s="2"/>
      <c r="AG3184" s="2"/>
      <c r="AH3184" s="2"/>
      <c r="AI3184" s="2"/>
      <c r="AJ3184" s="2"/>
      <c r="AK3184" s="2"/>
      <c r="BK3184" s="2"/>
      <c r="BL3184" s="2"/>
      <c r="BN3184" s="2"/>
      <c r="BO3184" s="2"/>
    </row>
    <row r="3185" ht="12.75" customHeight="1">
      <c r="D3185" s="2"/>
      <c r="G3185" s="2"/>
      <c r="I3185" s="2"/>
      <c r="J3185" s="2"/>
      <c r="K3185" s="2"/>
      <c r="L3185" s="2"/>
      <c r="M3185" s="2"/>
      <c r="N3185" s="2"/>
      <c r="O3185" s="2"/>
      <c r="P3185" s="2"/>
      <c r="Q3185" s="2"/>
      <c r="R3185" s="2"/>
      <c r="S3185" s="2"/>
      <c r="T3185" s="2"/>
      <c r="U3185" s="2"/>
      <c r="V3185" s="2"/>
      <c r="W3185" s="2"/>
      <c r="X3185" s="2"/>
      <c r="Y3185" s="2"/>
      <c r="AB3185" s="2"/>
      <c r="AC3185" s="2"/>
      <c r="AD3185" s="2"/>
      <c r="AE3185" s="2"/>
      <c r="AF3185" s="2"/>
      <c r="AG3185" s="2"/>
      <c r="AH3185" s="2"/>
      <c r="AI3185" s="2"/>
      <c r="AJ3185" s="2"/>
      <c r="AK3185" s="2"/>
      <c r="BK3185" s="2"/>
      <c r="BL3185" s="2"/>
      <c r="BN3185" s="2"/>
      <c r="BO3185" s="2"/>
    </row>
    <row r="3186" ht="12.75" customHeight="1">
      <c r="D3186" s="2"/>
      <c r="G3186" s="2"/>
      <c r="I3186" s="2"/>
      <c r="J3186" s="2"/>
      <c r="K3186" s="2"/>
      <c r="L3186" s="2"/>
      <c r="M3186" s="2"/>
      <c r="N3186" s="2"/>
      <c r="O3186" s="2"/>
      <c r="P3186" s="2"/>
      <c r="Q3186" s="2"/>
      <c r="R3186" s="2"/>
      <c r="S3186" s="2"/>
      <c r="T3186" s="2"/>
      <c r="U3186" s="2"/>
      <c r="V3186" s="2"/>
      <c r="W3186" s="2"/>
      <c r="X3186" s="2"/>
      <c r="Y3186" s="2"/>
      <c r="AB3186" s="2"/>
      <c r="AC3186" s="2"/>
      <c r="AD3186" s="2"/>
      <c r="AE3186" s="2"/>
      <c r="AF3186" s="2"/>
      <c r="AG3186" s="2"/>
      <c r="AH3186" s="2"/>
      <c r="AI3186" s="2"/>
      <c r="AJ3186" s="2"/>
      <c r="AK3186" s="2"/>
      <c r="BK3186" s="2"/>
      <c r="BL3186" s="2"/>
      <c r="BN3186" s="2"/>
      <c r="BO3186" s="2"/>
    </row>
    <row r="3187" ht="12.75" customHeight="1">
      <c r="D3187" s="2"/>
      <c r="G3187" s="2"/>
      <c r="I3187" s="2"/>
      <c r="J3187" s="2"/>
      <c r="K3187" s="2"/>
      <c r="L3187" s="2"/>
      <c r="M3187" s="2"/>
      <c r="N3187" s="2"/>
      <c r="O3187" s="2"/>
      <c r="P3187" s="2"/>
      <c r="Q3187" s="2"/>
      <c r="R3187" s="2"/>
      <c r="S3187" s="2"/>
      <c r="T3187" s="2"/>
      <c r="U3187" s="2"/>
      <c r="V3187" s="2"/>
      <c r="W3187" s="2"/>
      <c r="X3187" s="2"/>
      <c r="Y3187" s="2"/>
      <c r="AB3187" s="2"/>
      <c r="AC3187" s="2"/>
      <c r="AD3187" s="2"/>
      <c r="AE3187" s="2"/>
      <c r="AF3187" s="2"/>
      <c r="AG3187" s="2"/>
      <c r="AH3187" s="2"/>
      <c r="AI3187" s="2"/>
      <c r="AJ3187" s="2"/>
      <c r="AK3187" s="2"/>
      <c r="BK3187" s="2"/>
      <c r="BL3187" s="2"/>
      <c r="BN3187" s="2"/>
      <c r="BO3187" s="2"/>
    </row>
    <row r="3188" ht="12.75" customHeight="1">
      <c r="D3188" s="2"/>
      <c r="G3188" s="2"/>
      <c r="I3188" s="2"/>
      <c r="J3188" s="2"/>
      <c r="K3188" s="2"/>
      <c r="L3188" s="2"/>
      <c r="M3188" s="2"/>
      <c r="N3188" s="2"/>
      <c r="O3188" s="2"/>
      <c r="P3188" s="2"/>
      <c r="Q3188" s="2"/>
      <c r="R3188" s="2"/>
      <c r="S3188" s="2"/>
      <c r="T3188" s="2"/>
      <c r="U3188" s="2"/>
      <c r="V3188" s="2"/>
      <c r="W3188" s="2"/>
      <c r="X3188" s="2"/>
      <c r="Y3188" s="2"/>
      <c r="AB3188" s="2"/>
      <c r="AC3188" s="2"/>
      <c r="AD3188" s="2"/>
      <c r="AE3188" s="2"/>
      <c r="AF3188" s="2"/>
      <c r="AG3188" s="2"/>
      <c r="AH3188" s="2"/>
      <c r="AI3188" s="2"/>
      <c r="AJ3188" s="2"/>
      <c r="AK3188" s="2"/>
      <c r="BK3188" s="2"/>
      <c r="BL3188" s="2"/>
      <c r="BN3188" s="2"/>
      <c r="BO3188" s="2"/>
    </row>
    <row r="3189" ht="12.75" customHeight="1">
      <c r="D3189" s="2"/>
      <c r="G3189" s="2"/>
      <c r="I3189" s="2"/>
      <c r="J3189" s="2"/>
      <c r="K3189" s="2"/>
      <c r="L3189" s="2"/>
      <c r="M3189" s="2"/>
      <c r="N3189" s="2"/>
      <c r="O3189" s="2"/>
      <c r="P3189" s="2"/>
      <c r="Q3189" s="2"/>
      <c r="R3189" s="2"/>
      <c r="S3189" s="2"/>
      <c r="T3189" s="2"/>
      <c r="U3189" s="2"/>
      <c r="V3189" s="2"/>
      <c r="W3189" s="2"/>
      <c r="X3189" s="2"/>
      <c r="Y3189" s="2"/>
      <c r="AB3189" s="2"/>
      <c r="AC3189" s="2"/>
      <c r="AD3189" s="2"/>
      <c r="AE3189" s="2"/>
      <c r="AF3189" s="2"/>
      <c r="AG3189" s="2"/>
      <c r="AH3189" s="2"/>
      <c r="AI3189" s="2"/>
      <c r="AJ3189" s="2"/>
      <c r="AK3189" s="2"/>
      <c r="BK3189" s="2"/>
      <c r="BL3189" s="2"/>
      <c r="BN3189" s="2"/>
      <c r="BO3189" s="2"/>
    </row>
    <row r="3190" ht="12.75" customHeight="1">
      <c r="D3190" s="2"/>
      <c r="G3190" s="2"/>
      <c r="I3190" s="2"/>
      <c r="J3190" s="2"/>
      <c r="K3190" s="2"/>
      <c r="L3190" s="2"/>
      <c r="M3190" s="2"/>
      <c r="N3190" s="2"/>
      <c r="O3190" s="2"/>
      <c r="P3190" s="2"/>
      <c r="Q3190" s="2"/>
      <c r="R3190" s="2"/>
      <c r="S3190" s="2"/>
      <c r="T3190" s="2"/>
      <c r="U3190" s="2"/>
      <c r="V3190" s="2"/>
      <c r="W3190" s="2"/>
      <c r="X3190" s="2"/>
      <c r="Y3190" s="2"/>
      <c r="AB3190" s="2"/>
      <c r="AC3190" s="2"/>
      <c r="AD3190" s="2"/>
      <c r="AE3190" s="2"/>
      <c r="AF3190" s="2"/>
      <c r="AG3190" s="2"/>
      <c r="AH3190" s="2"/>
      <c r="AI3190" s="2"/>
      <c r="AJ3190" s="2"/>
      <c r="AK3190" s="2"/>
      <c r="BK3190" s="2"/>
      <c r="BL3190" s="2"/>
      <c r="BN3190" s="2"/>
      <c r="BO3190" s="2"/>
    </row>
    <row r="3191" ht="12.75" customHeight="1">
      <c r="D3191" s="2"/>
      <c r="G3191" s="2"/>
      <c r="I3191" s="2"/>
      <c r="J3191" s="2"/>
      <c r="K3191" s="2"/>
      <c r="L3191" s="2"/>
      <c r="M3191" s="2"/>
      <c r="N3191" s="2"/>
      <c r="O3191" s="2"/>
      <c r="P3191" s="2"/>
      <c r="Q3191" s="2"/>
      <c r="R3191" s="2"/>
      <c r="S3191" s="2"/>
      <c r="T3191" s="2"/>
      <c r="U3191" s="2"/>
      <c r="V3191" s="2"/>
      <c r="W3191" s="2"/>
      <c r="X3191" s="2"/>
      <c r="Y3191" s="2"/>
      <c r="AB3191" s="2"/>
      <c r="AC3191" s="2"/>
      <c r="AD3191" s="2"/>
      <c r="AE3191" s="2"/>
      <c r="AF3191" s="2"/>
      <c r="AG3191" s="2"/>
      <c r="AH3191" s="2"/>
      <c r="AI3191" s="2"/>
      <c r="AJ3191" s="2"/>
      <c r="AK3191" s="2"/>
      <c r="BK3191" s="2"/>
      <c r="BL3191" s="2"/>
      <c r="BN3191" s="2"/>
      <c r="BO3191" s="2"/>
    </row>
    <row r="3192" ht="12.75" customHeight="1">
      <c r="D3192" s="2"/>
      <c r="G3192" s="2"/>
      <c r="I3192" s="2"/>
      <c r="J3192" s="2"/>
      <c r="K3192" s="2"/>
      <c r="L3192" s="2"/>
      <c r="M3192" s="2"/>
      <c r="N3192" s="2"/>
      <c r="O3192" s="2"/>
      <c r="P3192" s="2"/>
      <c r="Q3192" s="2"/>
      <c r="R3192" s="2"/>
      <c r="S3192" s="2"/>
      <c r="T3192" s="2"/>
      <c r="U3192" s="2"/>
      <c r="V3192" s="2"/>
      <c r="W3192" s="2"/>
      <c r="X3192" s="2"/>
      <c r="Y3192" s="2"/>
      <c r="AB3192" s="2"/>
      <c r="AC3192" s="2"/>
      <c r="AD3192" s="2"/>
      <c r="AE3192" s="2"/>
      <c r="AF3192" s="2"/>
      <c r="AG3192" s="2"/>
      <c r="AH3192" s="2"/>
      <c r="AI3192" s="2"/>
      <c r="AJ3192" s="2"/>
      <c r="AK3192" s="2"/>
      <c r="BK3192" s="2"/>
      <c r="BL3192" s="2"/>
      <c r="BN3192" s="2"/>
      <c r="BO3192" s="2"/>
    </row>
    <row r="3193" ht="12.75" customHeight="1">
      <c r="D3193" s="2"/>
      <c r="G3193" s="2"/>
      <c r="I3193" s="2"/>
      <c r="J3193" s="2"/>
      <c r="K3193" s="2"/>
      <c r="L3193" s="2"/>
      <c r="M3193" s="2"/>
      <c r="N3193" s="2"/>
      <c r="O3193" s="2"/>
      <c r="P3193" s="2"/>
      <c r="Q3193" s="2"/>
      <c r="R3193" s="2"/>
      <c r="S3193" s="2"/>
      <c r="T3193" s="2"/>
      <c r="U3193" s="2"/>
      <c r="V3193" s="2"/>
      <c r="W3193" s="2"/>
      <c r="X3193" s="2"/>
      <c r="Y3193" s="2"/>
      <c r="AB3193" s="2"/>
      <c r="AC3193" s="2"/>
      <c r="AD3193" s="2"/>
      <c r="AE3193" s="2"/>
      <c r="AF3193" s="2"/>
      <c r="AG3193" s="2"/>
      <c r="AH3193" s="2"/>
      <c r="AI3193" s="2"/>
      <c r="AJ3193" s="2"/>
      <c r="AK3193" s="2"/>
      <c r="BK3193" s="2"/>
      <c r="BL3193" s="2"/>
      <c r="BN3193" s="2"/>
      <c r="BO3193" s="2"/>
    </row>
    <row r="3194" ht="12.75" customHeight="1">
      <c r="D3194" s="2"/>
      <c r="G3194" s="2"/>
      <c r="I3194" s="2"/>
      <c r="J3194" s="2"/>
      <c r="K3194" s="2"/>
      <c r="L3194" s="2"/>
      <c r="M3194" s="2"/>
      <c r="N3194" s="2"/>
      <c r="O3194" s="2"/>
      <c r="P3194" s="2"/>
      <c r="Q3194" s="2"/>
      <c r="R3194" s="2"/>
      <c r="S3194" s="2"/>
      <c r="T3194" s="2"/>
      <c r="U3194" s="2"/>
      <c r="V3194" s="2"/>
      <c r="W3194" s="2"/>
      <c r="X3194" s="2"/>
      <c r="Y3194" s="2"/>
      <c r="AB3194" s="2"/>
      <c r="AC3194" s="2"/>
      <c r="AD3194" s="2"/>
      <c r="AE3194" s="2"/>
      <c r="AF3194" s="2"/>
      <c r="AG3194" s="2"/>
      <c r="AH3194" s="2"/>
      <c r="AI3194" s="2"/>
      <c r="AJ3194" s="2"/>
      <c r="AK3194" s="2"/>
      <c r="BK3194" s="2"/>
      <c r="BL3194" s="2"/>
      <c r="BN3194" s="2"/>
      <c r="BO3194" s="2"/>
    </row>
    <row r="3195" ht="12.75" customHeight="1">
      <c r="D3195" s="2"/>
      <c r="G3195" s="2"/>
      <c r="I3195" s="2"/>
      <c r="J3195" s="2"/>
      <c r="K3195" s="2"/>
      <c r="L3195" s="2"/>
      <c r="M3195" s="2"/>
      <c r="N3195" s="2"/>
      <c r="O3195" s="2"/>
      <c r="P3195" s="2"/>
      <c r="Q3195" s="2"/>
      <c r="R3195" s="2"/>
      <c r="S3195" s="2"/>
      <c r="T3195" s="2"/>
      <c r="U3195" s="2"/>
      <c r="V3195" s="2"/>
      <c r="W3195" s="2"/>
      <c r="X3195" s="2"/>
      <c r="Y3195" s="2"/>
      <c r="AB3195" s="2"/>
      <c r="AC3195" s="2"/>
      <c r="AD3195" s="2"/>
      <c r="AE3195" s="2"/>
      <c r="AF3195" s="2"/>
      <c r="AG3195" s="2"/>
      <c r="AH3195" s="2"/>
      <c r="AI3195" s="2"/>
      <c r="AJ3195" s="2"/>
      <c r="AK3195" s="2"/>
      <c r="BK3195" s="2"/>
      <c r="BL3195" s="2"/>
      <c r="BN3195" s="2"/>
      <c r="BO3195" s="2"/>
    </row>
    <row r="3196" ht="12.75" customHeight="1">
      <c r="D3196" s="2"/>
      <c r="G3196" s="2"/>
      <c r="I3196" s="2"/>
      <c r="J3196" s="2"/>
      <c r="K3196" s="2"/>
      <c r="L3196" s="2"/>
      <c r="M3196" s="2"/>
      <c r="N3196" s="2"/>
      <c r="O3196" s="2"/>
      <c r="P3196" s="2"/>
      <c r="Q3196" s="2"/>
      <c r="R3196" s="2"/>
      <c r="S3196" s="2"/>
      <c r="T3196" s="2"/>
      <c r="U3196" s="2"/>
      <c r="V3196" s="2"/>
      <c r="W3196" s="2"/>
      <c r="X3196" s="2"/>
      <c r="Y3196" s="2"/>
      <c r="AB3196" s="2"/>
      <c r="AC3196" s="2"/>
      <c r="AD3196" s="2"/>
      <c r="AE3196" s="2"/>
      <c r="AF3196" s="2"/>
      <c r="AG3196" s="2"/>
      <c r="AH3196" s="2"/>
      <c r="AI3196" s="2"/>
      <c r="AJ3196" s="2"/>
      <c r="AK3196" s="2"/>
      <c r="BK3196" s="2"/>
      <c r="BL3196" s="2"/>
      <c r="BN3196" s="2"/>
      <c r="BO3196" s="2"/>
    </row>
    <row r="3197" ht="12.75" customHeight="1">
      <c r="D3197" s="2"/>
      <c r="G3197" s="2"/>
      <c r="I3197" s="2"/>
      <c r="J3197" s="2"/>
      <c r="K3197" s="2"/>
      <c r="L3197" s="2"/>
      <c r="M3197" s="2"/>
      <c r="N3197" s="2"/>
      <c r="O3197" s="2"/>
      <c r="P3197" s="2"/>
      <c r="Q3197" s="2"/>
      <c r="R3197" s="2"/>
      <c r="S3197" s="2"/>
      <c r="T3197" s="2"/>
      <c r="U3197" s="2"/>
      <c r="V3197" s="2"/>
      <c r="W3197" s="2"/>
      <c r="X3197" s="2"/>
      <c r="Y3197" s="2"/>
      <c r="AB3197" s="2"/>
      <c r="AC3197" s="2"/>
      <c r="AD3197" s="2"/>
      <c r="AE3197" s="2"/>
      <c r="AF3197" s="2"/>
      <c r="AG3197" s="2"/>
      <c r="AH3197" s="2"/>
      <c r="AI3197" s="2"/>
      <c r="AJ3197" s="2"/>
      <c r="AK3197" s="2"/>
      <c r="BK3197" s="2"/>
      <c r="BL3197" s="2"/>
      <c r="BN3197" s="2"/>
      <c r="BO3197" s="2"/>
    </row>
    <row r="3198" ht="12.75" customHeight="1">
      <c r="D3198" s="2"/>
      <c r="G3198" s="2"/>
      <c r="I3198" s="2"/>
      <c r="J3198" s="2"/>
      <c r="K3198" s="2"/>
      <c r="L3198" s="2"/>
      <c r="M3198" s="2"/>
      <c r="N3198" s="2"/>
      <c r="O3198" s="2"/>
      <c r="P3198" s="2"/>
      <c r="Q3198" s="2"/>
      <c r="R3198" s="2"/>
      <c r="S3198" s="2"/>
      <c r="T3198" s="2"/>
      <c r="U3198" s="2"/>
      <c r="V3198" s="2"/>
      <c r="W3198" s="2"/>
      <c r="X3198" s="2"/>
      <c r="Y3198" s="2"/>
      <c r="AB3198" s="2"/>
      <c r="AC3198" s="2"/>
      <c r="AD3198" s="2"/>
      <c r="AE3198" s="2"/>
      <c r="AF3198" s="2"/>
      <c r="AG3198" s="2"/>
      <c r="AH3198" s="2"/>
      <c r="AI3198" s="2"/>
      <c r="AJ3198" s="2"/>
      <c r="AK3198" s="2"/>
      <c r="BK3198" s="2"/>
      <c r="BL3198" s="2"/>
      <c r="BN3198" s="2"/>
      <c r="BO3198" s="2"/>
    </row>
    <row r="3199" ht="12.75" customHeight="1">
      <c r="D3199" s="2"/>
      <c r="G3199" s="2"/>
      <c r="I3199" s="2"/>
      <c r="J3199" s="2"/>
      <c r="K3199" s="2"/>
      <c r="L3199" s="2"/>
      <c r="M3199" s="2"/>
      <c r="N3199" s="2"/>
      <c r="O3199" s="2"/>
      <c r="P3199" s="2"/>
      <c r="Q3199" s="2"/>
      <c r="R3199" s="2"/>
      <c r="S3199" s="2"/>
      <c r="T3199" s="2"/>
      <c r="U3199" s="2"/>
      <c r="V3199" s="2"/>
      <c r="W3199" s="2"/>
      <c r="X3199" s="2"/>
      <c r="Y3199" s="2"/>
      <c r="AB3199" s="2"/>
      <c r="AC3199" s="2"/>
      <c r="AD3199" s="2"/>
      <c r="AE3199" s="2"/>
      <c r="AF3199" s="2"/>
      <c r="AG3199" s="2"/>
      <c r="AH3199" s="2"/>
      <c r="AI3199" s="2"/>
      <c r="AJ3199" s="2"/>
      <c r="AK3199" s="2"/>
      <c r="BK3199" s="2"/>
      <c r="BL3199" s="2"/>
      <c r="BN3199" s="2"/>
      <c r="BO3199" s="2"/>
    </row>
    <row r="3200" ht="12.75" customHeight="1">
      <c r="D3200" s="2"/>
      <c r="G3200" s="2"/>
      <c r="I3200" s="2"/>
      <c r="J3200" s="2"/>
      <c r="K3200" s="2"/>
      <c r="L3200" s="2"/>
      <c r="M3200" s="2"/>
      <c r="N3200" s="2"/>
      <c r="O3200" s="2"/>
      <c r="P3200" s="2"/>
      <c r="Q3200" s="2"/>
      <c r="R3200" s="2"/>
      <c r="S3200" s="2"/>
      <c r="T3200" s="2"/>
      <c r="U3200" s="2"/>
      <c r="V3200" s="2"/>
      <c r="W3200" s="2"/>
      <c r="X3200" s="2"/>
      <c r="Y3200" s="2"/>
      <c r="AB3200" s="2"/>
      <c r="AC3200" s="2"/>
      <c r="AD3200" s="2"/>
      <c r="AE3200" s="2"/>
      <c r="AF3200" s="2"/>
      <c r="AG3200" s="2"/>
      <c r="AH3200" s="2"/>
      <c r="AI3200" s="2"/>
      <c r="AJ3200" s="2"/>
      <c r="AK3200" s="2"/>
      <c r="BK3200" s="2"/>
      <c r="BL3200" s="2"/>
      <c r="BN3200" s="2"/>
      <c r="BO3200" s="2"/>
    </row>
    <row r="3201" ht="12.75" customHeight="1">
      <c r="D3201" s="2"/>
      <c r="G3201" s="2"/>
      <c r="I3201" s="2"/>
      <c r="J3201" s="2"/>
      <c r="K3201" s="2"/>
      <c r="L3201" s="2"/>
      <c r="M3201" s="2"/>
      <c r="N3201" s="2"/>
      <c r="O3201" s="2"/>
      <c r="P3201" s="2"/>
      <c r="Q3201" s="2"/>
      <c r="R3201" s="2"/>
      <c r="S3201" s="2"/>
      <c r="T3201" s="2"/>
      <c r="U3201" s="2"/>
      <c r="V3201" s="2"/>
      <c r="W3201" s="2"/>
      <c r="X3201" s="2"/>
      <c r="Y3201" s="2"/>
      <c r="AB3201" s="2"/>
      <c r="AC3201" s="2"/>
      <c r="AD3201" s="2"/>
      <c r="AE3201" s="2"/>
      <c r="AF3201" s="2"/>
      <c r="AG3201" s="2"/>
      <c r="AH3201" s="2"/>
      <c r="AI3201" s="2"/>
      <c r="AJ3201" s="2"/>
      <c r="AK3201" s="2"/>
      <c r="BK3201" s="2"/>
      <c r="BL3201" s="2"/>
      <c r="BN3201" s="2"/>
      <c r="BO3201" s="2"/>
    </row>
    <row r="3202" ht="12.75" customHeight="1">
      <c r="D3202" s="2"/>
      <c r="G3202" s="2"/>
      <c r="I3202" s="2"/>
      <c r="J3202" s="2"/>
      <c r="K3202" s="2"/>
      <c r="L3202" s="2"/>
      <c r="M3202" s="2"/>
      <c r="N3202" s="2"/>
      <c r="O3202" s="2"/>
      <c r="P3202" s="2"/>
      <c r="Q3202" s="2"/>
      <c r="R3202" s="2"/>
      <c r="S3202" s="2"/>
      <c r="T3202" s="2"/>
      <c r="U3202" s="2"/>
      <c r="V3202" s="2"/>
      <c r="W3202" s="2"/>
      <c r="X3202" s="2"/>
      <c r="Y3202" s="2"/>
      <c r="AB3202" s="2"/>
      <c r="AC3202" s="2"/>
      <c r="AD3202" s="2"/>
      <c r="AE3202" s="2"/>
      <c r="AF3202" s="2"/>
      <c r="AG3202" s="2"/>
      <c r="AH3202" s="2"/>
      <c r="AI3202" s="2"/>
      <c r="AJ3202" s="2"/>
      <c r="AK3202" s="2"/>
      <c r="BK3202" s="2"/>
      <c r="BL3202" s="2"/>
      <c r="BN3202" s="2"/>
      <c r="BO3202" s="2"/>
    </row>
    <row r="3203" ht="12.75" customHeight="1">
      <c r="D3203" s="2"/>
      <c r="G3203" s="2"/>
      <c r="I3203" s="2"/>
      <c r="J3203" s="2"/>
      <c r="K3203" s="2"/>
      <c r="L3203" s="2"/>
      <c r="M3203" s="2"/>
      <c r="N3203" s="2"/>
      <c r="O3203" s="2"/>
      <c r="P3203" s="2"/>
      <c r="Q3203" s="2"/>
      <c r="R3203" s="2"/>
      <c r="S3203" s="2"/>
      <c r="T3203" s="2"/>
      <c r="U3203" s="2"/>
      <c r="V3203" s="2"/>
      <c r="W3203" s="2"/>
      <c r="X3203" s="2"/>
      <c r="Y3203" s="2"/>
      <c r="AB3203" s="2"/>
      <c r="AC3203" s="2"/>
      <c r="AD3203" s="2"/>
      <c r="AE3203" s="2"/>
      <c r="AF3203" s="2"/>
      <c r="AG3203" s="2"/>
      <c r="AH3203" s="2"/>
      <c r="AI3203" s="2"/>
      <c r="AJ3203" s="2"/>
      <c r="AK3203" s="2"/>
      <c r="BK3203" s="2"/>
      <c r="BL3203" s="2"/>
      <c r="BN3203" s="2"/>
      <c r="BO3203" s="2"/>
    </row>
    <row r="3204" ht="12.75" customHeight="1">
      <c r="D3204" s="2"/>
      <c r="G3204" s="2"/>
      <c r="I3204" s="2"/>
      <c r="J3204" s="2"/>
      <c r="K3204" s="2"/>
      <c r="L3204" s="2"/>
      <c r="M3204" s="2"/>
      <c r="N3204" s="2"/>
      <c r="O3204" s="2"/>
      <c r="P3204" s="2"/>
      <c r="Q3204" s="2"/>
      <c r="R3204" s="2"/>
      <c r="S3204" s="2"/>
      <c r="T3204" s="2"/>
      <c r="U3204" s="2"/>
      <c r="V3204" s="2"/>
      <c r="W3204" s="2"/>
      <c r="X3204" s="2"/>
      <c r="Y3204" s="2"/>
      <c r="AB3204" s="2"/>
      <c r="AC3204" s="2"/>
      <c r="AD3204" s="2"/>
      <c r="AE3204" s="2"/>
      <c r="AF3204" s="2"/>
      <c r="AG3204" s="2"/>
      <c r="AH3204" s="2"/>
      <c r="AI3204" s="2"/>
      <c r="AJ3204" s="2"/>
      <c r="AK3204" s="2"/>
      <c r="BK3204" s="2"/>
      <c r="BL3204" s="2"/>
      <c r="BN3204" s="2"/>
      <c r="BO3204" s="2"/>
    </row>
    <row r="3205" ht="12.75" customHeight="1">
      <c r="D3205" s="2"/>
      <c r="G3205" s="2"/>
      <c r="I3205" s="2"/>
      <c r="J3205" s="2"/>
      <c r="K3205" s="2"/>
      <c r="L3205" s="2"/>
      <c r="M3205" s="2"/>
      <c r="N3205" s="2"/>
      <c r="O3205" s="2"/>
      <c r="P3205" s="2"/>
      <c r="Q3205" s="2"/>
      <c r="R3205" s="2"/>
      <c r="S3205" s="2"/>
      <c r="T3205" s="2"/>
      <c r="U3205" s="2"/>
      <c r="V3205" s="2"/>
      <c r="W3205" s="2"/>
      <c r="X3205" s="2"/>
      <c r="Y3205" s="2"/>
      <c r="AB3205" s="2"/>
      <c r="AC3205" s="2"/>
      <c r="AD3205" s="2"/>
      <c r="AE3205" s="2"/>
      <c r="AF3205" s="2"/>
      <c r="AG3205" s="2"/>
      <c r="AH3205" s="2"/>
      <c r="AI3205" s="2"/>
      <c r="AJ3205" s="2"/>
      <c r="AK3205" s="2"/>
      <c r="BK3205" s="2"/>
      <c r="BL3205" s="2"/>
      <c r="BN3205" s="2"/>
      <c r="BO3205" s="2"/>
    </row>
    <row r="3206" ht="12.75" customHeight="1">
      <c r="D3206" s="2"/>
      <c r="G3206" s="2"/>
      <c r="I3206" s="2"/>
      <c r="J3206" s="2"/>
      <c r="K3206" s="2"/>
      <c r="L3206" s="2"/>
      <c r="M3206" s="2"/>
      <c r="N3206" s="2"/>
      <c r="O3206" s="2"/>
      <c r="P3206" s="2"/>
      <c r="Q3206" s="2"/>
      <c r="R3206" s="2"/>
      <c r="S3206" s="2"/>
      <c r="T3206" s="2"/>
      <c r="U3206" s="2"/>
      <c r="V3206" s="2"/>
      <c r="W3206" s="2"/>
      <c r="X3206" s="2"/>
      <c r="Y3206" s="2"/>
      <c r="AB3206" s="2"/>
      <c r="AC3206" s="2"/>
      <c r="AD3206" s="2"/>
      <c r="AE3206" s="2"/>
      <c r="AF3206" s="2"/>
      <c r="AG3206" s="2"/>
      <c r="AH3206" s="2"/>
      <c r="AI3206" s="2"/>
      <c r="AJ3206" s="2"/>
      <c r="AK3206" s="2"/>
      <c r="BK3206" s="2"/>
      <c r="BL3206" s="2"/>
      <c r="BN3206" s="2"/>
      <c r="BO3206" s="2"/>
    </row>
    <row r="3207" ht="12.75" customHeight="1">
      <c r="D3207" s="2"/>
      <c r="G3207" s="2"/>
      <c r="I3207" s="2"/>
      <c r="J3207" s="2"/>
      <c r="K3207" s="2"/>
      <c r="L3207" s="2"/>
      <c r="M3207" s="2"/>
      <c r="N3207" s="2"/>
      <c r="O3207" s="2"/>
      <c r="P3207" s="2"/>
      <c r="Q3207" s="2"/>
      <c r="R3207" s="2"/>
      <c r="S3207" s="2"/>
      <c r="T3207" s="2"/>
      <c r="U3207" s="2"/>
      <c r="V3207" s="2"/>
      <c r="W3207" s="2"/>
      <c r="X3207" s="2"/>
      <c r="Y3207" s="2"/>
      <c r="AB3207" s="2"/>
      <c r="AC3207" s="2"/>
      <c r="AD3207" s="2"/>
      <c r="AE3207" s="2"/>
      <c r="AF3207" s="2"/>
      <c r="AG3207" s="2"/>
      <c r="AH3207" s="2"/>
      <c r="AI3207" s="2"/>
      <c r="AJ3207" s="2"/>
      <c r="AK3207" s="2"/>
      <c r="BK3207" s="2"/>
      <c r="BL3207" s="2"/>
      <c r="BN3207" s="2"/>
      <c r="BO3207" s="2"/>
    </row>
    <row r="3208" ht="12.75" customHeight="1">
      <c r="D3208" s="2"/>
      <c r="G3208" s="2"/>
      <c r="I3208" s="2"/>
      <c r="J3208" s="2"/>
      <c r="K3208" s="2"/>
      <c r="L3208" s="2"/>
      <c r="M3208" s="2"/>
      <c r="N3208" s="2"/>
      <c r="O3208" s="2"/>
      <c r="P3208" s="2"/>
      <c r="Q3208" s="2"/>
      <c r="R3208" s="2"/>
      <c r="S3208" s="2"/>
      <c r="T3208" s="2"/>
      <c r="U3208" s="2"/>
      <c r="V3208" s="2"/>
      <c r="W3208" s="2"/>
      <c r="X3208" s="2"/>
      <c r="Y3208" s="2"/>
      <c r="AB3208" s="2"/>
      <c r="AC3208" s="2"/>
      <c r="AD3208" s="2"/>
      <c r="AE3208" s="2"/>
      <c r="AF3208" s="2"/>
      <c r="AG3208" s="2"/>
      <c r="AH3208" s="2"/>
      <c r="AI3208" s="2"/>
      <c r="AJ3208" s="2"/>
      <c r="AK3208" s="2"/>
      <c r="BK3208" s="2"/>
      <c r="BL3208" s="2"/>
      <c r="BN3208" s="2"/>
      <c r="BO3208" s="2"/>
    </row>
    <row r="3209" ht="12.75" customHeight="1">
      <c r="D3209" s="2"/>
      <c r="G3209" s="2"/>
      <c r="I3209" s="2"/>
      <c r="J3209" s="2"/>
      <c r="K3209" s="2"/>
      <c r="L3209" s="2"/>
      <c r="M3209" s="2"/>
      <c r="N3209" s="2"/>
      <c r="O3209" s="2"/>
      <c r="P3209" s="2"/>
      <c r="Q3209" s="2"/>
      <c r="R3209" s="2"/>
      <c r="S3209" s="2"/>
      <c r="T3209" s="2"/>
      <c r="U3209" s="2"/>
      <c r="V3209" s="2"/>
      <c r="W3209" s="2"/>
      <c r="X3209" s="2"/>
      <c r="Y3209" s="2"/>
      <c r="AB3209" s="2"/>
      <c r="AC3209" s="2"/>
      <c r="AD3209" s="2"/>
      <c r="AE3209" s="2"/>
      <c r="AF3209" s="2"/>
      <c r="AG3209" s="2"/>
      <c r="AH3209" s="2"/>
      <c r="AI3209" s="2"/>
      <c r="AJ3209" s="2"/>
      <c r="AK3209" s="2"/>
      <c r="BK3209" s="2"/>
      <c r="BL3209" s="2"/>
      <c r="BN3209" s="2"/>
      <c r="BO3209" s="2"/>
    </row>
    <row r="3210" ht="12.75" customHeight="1">
      <c r="D3210" s="2"/>
      <c r="G3210" s="2"/>
      <c r="I3210" s="2"/>
      <c r="J3210" s="2"/>
      <c r="K3210" s="2"/>
      <c r="L3210" s="2"/>
      <c r="M3210" s="2"/>
      <c r="N3210" s="2"/>
      <c r="O3210" s="2"/>
      <c r="P3210" s="2"/>
      <c r="Q3210" s="2"/>
      <c r="R3210" s="2"/>
      <c r="S3210" s="2"/>
      <c r="T3210" s="2"/>
      <c r="U3210" s="2"/>
      <c r="V3210" s="2"/>
      <c r="W3210" s="2"/>
      <c r="X3210" s="2"/>
      <c r="Y3210" s="2"/>
      <c r="AB3210" s="2"/>
      <c r="AC3210" s="2"/>
      <c r="AD3210" s="2"/>
      <c r="AE3210" s="2"/>
      <c r="AF3210" s="2"/>
      <c r="AG3210" s="2"/>
      <c r="AH3210" s="2"/>
      <c r="AI3210" s="2"/>
      <c r="AJ3210" s="2"/>
      <c r="AK3210" s="2"/>
      <c r="BK3210" s="2"/>
      <c r="BL3210" s="2"/>
      <c r="BN3210" s="2"/>
      <c r="BO3210" s="2"/>
    </row>
    <row r="3211" ht="12.75" customHeight="1">
      <c r="D3211" s="2"/>
      <c r="G3211" s="2"/>
      <c r="I3211" s="2"/>
      <c r="J3211" s="2"/>
      <c r="K3211" s="2"/>
      <c r="L3211" s="2"/>
      <c r="M3211" s="2"/>
      <c r="N3211" s="2"/>
      <c r="O3211" s="2"/>
      <c r="P3211" s="2"/>
      <c r="Q3211" s="2"/>
      <c r="R3211" s="2"/>
      <c r="S3211" s="2"/>
      <c r="T3211" s="2"/>
      <c r="U3211" s="2"/>
      <c r="V3211" s="2"/>
      <c r="W3211" s="2"/>
      <c r="X3211" s="2"/>
      <c r="Y3211" s="2"/>
      <c r="AB3211" s="2"/>
      <c r="AC3211" s="2"/>
      <c r="AD3211" s="2"/>
      <c r="AE3211" s="2"/>
      <c r="AF3211" s="2"/>
      <c r="AG3211" s="2"/>
      <c r="AH3211" s="2"/>
      <c r="AI3211" s="2"/>
      <c r="AJ3211" s="2"/>
      <c r="AK3211" s="2"/>
      <c r="BK3211" s="2"/>
      <c r="BL3211" s="2"/>
      <c r="BN3211" s="2"/>
      <c r="BO3211" s="2"/>
    </row>
    <row r="3212" ht="12.75" customHeight="1">
      <c r="D3212" s="2"/>
      <c r="G3212" s="2"/>
      <c r="I3212" s="2"/>
      <c r="J3212" s="2"/>
      <c r="K3212" s="2"/>
      <c r="L3212" s="2"/>
      <c r="M3212" s="2"/>
      <c r="N3212" s="2"/>
      <c r="O3212" s="2"/>
      <c r="P3212" s="2"/>
      <c r="Q3212" s="2"/>
      <c r="R3212" s="2"/>
      <c r="S3212" s="2"/>
      <c r="T3212" s="2"/>
      <c r="U3212" s="2"/>
      <c r="V3212" s="2"/>
      <c r="W3212" s="2"/>
      <c r="X3212" s="2"/>
      <c r="Y3212" s="2"/>
      <c r="AB3212" s="2"/>
      <c r="AC3212" s="2"/>
      <c r="AD3212" s="2"/>
      <c r="AE3212" s="2"/>
      <c r="AF3212" s="2"/>
      <c r="AG3212" s="2"/>
      <c r="AH3212" s="2"/>
      <c r="AI3212" s="2"/>
      <c r="AJ3212" s="2"/>
      <c r="AK3212" s="2"/>
      <c r="BK3212" s="2"/>
      <c r="BL3212" s="2"/>
      <c r="BN3212" s="2"/>
      <c r="BO3212" s="2"/>
    </row>
    <row r="3213" ht="12.75" customHeight="1">
      <c r="D3213" s="2"/>
      <c r="G3213" s="2"/>
      <c r="I3213" s="2"/>
      <c r="J3213" s="2"/>
      <c r="K3213" s="2"/>
      <c r="L3213" s="2"/>
      <c r="M3213" s="2"/>
      <c r="N3213" s="2"/>
      <c r="O3213" s="2"/>
      <c r="P3213" s="2"/>
      <c r="Q3213" s="2"/>
      <c r="R3213" s="2"/>
      <c r="S3213" s="2"/>
      <c r="T3213" s="2"/>
      <c r="U3213" s="2"/>
      <c r="V3213" s="2"/>
      <c r="W3213" s="2"/>
      <c r="X3213" s="2"/>
      <c r="Y3213" s="2"/>
      <c r="AB3213" s="2"/>
      <c r="AC3213" s="2"/>
      <c r="AD3213" s="2"/>
      <c r="AE3213" s="2"/>
      <c r="AF3213" s="2"/>
      <c r="AG3213" s="2"/>
      <c r="AH3213" s="2"/>
      <c r="AI3213" s="2"/>
      <c r="AJ3213" s="2"/>
      <c r="AK3213" s="2"/>
      <c r="BK3213" s="2"/>
      <c r="BL3213" s="2"/>
      <c r="BN3213" s="2"/>
      <c r="BO3213" s="2"/>
    </row>
    <row r="3214" ht="12.75" customHeight="1">
      <c r="D3214" s="2"/>
      <c r="G3214" s="2"/>
      <c r="I3214" s="2"/>
      <c r="J3214" s="2"/>
      <c r="K3214" s="2"/>
      <c r="L3214" s="2"/>
      <c r="M3214" s="2"/>
      <c r="N3214" s="2"/>
      <c r="O3214" s="2"/>
      <c r="P3214" s="2"/>
      <c r="Q3214" s="2"/>
      <c r="R3214" s="2"/>
      <c r="S3214" s="2"/>
      <c r="T3214" s="2"/>
      <c r="U3214" s="2"/>
      <c r="V3214" s="2"/>
      <c r="W3214" s="2"/>
      <c r="X3214" s="2"/>
      <c r="Y3214" s="2"/>
      <c r="AB3214" s="2"/>
      <c r="AC3214" s="2"/>
      <c r="AD3214" s="2"/>
      <c r="AE3214" s="2"/>
      <c r="AF3214" s="2"/>
      <c r="AG3214" s="2"/>
      <c r="AH3214" s="2"/>
      <c r="AI3214" s="2"/>
      <c r="AJ3214" s="2"/>
      <c r="AK3214" s="2"/>
      <c r="BK3214" s="2"/>
      <c r="BL3214" s="2"/>
      <c r="BN3214" s="2"/>
      <c r="BO3214" s="2"/>
    </row>
    <row r="3215" ht="12.75" customHeight="1">
      <c r="D3215" s="2"/>
      <c r="G3215" s="2"/>
      <c r="I3215" s="2"/>
      <c r="J3215" s="2"/>
      <c r="K3215" s="2"/>
      <c r="L3215" s="2"/>
      <c r="M3215" s="2"/>
      <c r="N3215" s="2"/>
      <c r="O3215" s="2"/>
      <c r="P3215" s="2"/>
      <c r="Q3215" s="2"/>
      <c r="R3215" s="2"/>
      <c r="S3215" s="2"/>
      <c r="T3215" s="2"/>
      <c r="U3215" s="2"/>
      <c r="V3215" s="2"/>
      <c r="W3215" s="2"/>
      <c r="X3215" s="2"/>
      <c r="Y3215" s="2"/>
      <c r="AB3215" s="2"/>
      <c r="AC3215" s="2"/>
      <c r="AD3215" s="2"/>
      <c r="AE3215" s="2"/>
      <c r="AF3215" s="2"/>
      <c r="AG3215" s="2"/>
      <c r="AH3215" s="2"/>
      <c r="AI3215" s="2"/>
      <c r="AJ3215" s="2"/>
      <c r="AK3215" s="2"/>
      <c r="BK3215" s="2"/>
      <c r="BL3215" s="2"/>
      <c r="BN3215" s="2"/>
      <c r="BO3215" s="2"/>
    </row>
    <row r="3216" ht="12.75" customHeight="1">
      <c r="D3216" s="2"/>
      <c r="G3216" s="2"/>
      <c r="I3216" s="2"/>
      <c r="J3216" s="2"/>
      <c r="K3216" s="2"/>
      <c r="L3216" s="2"/>
      <c r="M3216" s="2"/>
      <c r="N3216" s="2"/>
      <c r="O3216" s="2"/>
      <c r="P3216" s="2"/>
      <c r="Q3216" s="2"/>
      <c r="R3216" s="2"/>
      <c r="S3216" s="2"/>
      <c r="T3216" s="2"/>
      <c r="U3216" s="2"/>
      <c r="V3216" s="2"/>
      <c r="W3216" s="2"/>
      <c r="X3216" s="2"/>
      <c r="Y3216" s="2"/>
      <c r="AB3216" s="2"/>
      <c r="AC3216" s="2"/>
      <c r="AD3216" s="2"/>
      <c r="AE3216" s="2"/>
      <c r="AF3216" s="2"/>
      <c r="AG3216" s="2"/>
      <c r="AH3216" s="2"/>
      <c r="AI3216" s="2"/>
      <c r="AJ3216" s="2"/>
      <c r="AK3216" s="2"/>
      <c r="BK3216" s="2"/>
      <c r="BL3216" s="2"/>
      <c r="BN3216" s="2"/>
      <c r="BO3216" s="2"/>
    </row>
    <row r="3217" ht="12.75" customHeight="1">
      <c r="D3217" s="2"/>
      <c r="G3217" s="2"/>
      <c r="I3217" s="2"/>
      <c r="J3217" s="2"/>
      <c r="K3217" s="2"/>
      <c r="L3217" s="2"/>
      <c r="M3217" s="2"/>
      <c r="N3217" s="2"/>
      <c r="O3217" s="2"/>
      <c r="P3217" s="2"/>
      <c r="Q3217" s="2"/>
      <c r="R3217" s="2"/>
      <c r="S3217" s="2"/>
      <c r="T3217" s="2"/>
      <c r="U3217" s="2"/>
      <c r="V3217" s="2"/>
      <c r="W3217" s="2"/>
      <c r="X3217" s="2"/>
      <c r="Y3217" s="2"/>
      <c r="AB3217" s="2"/>
      <c r="AC3217" s="2"/>
      <c r="AD3217" s="2"/>
      <c r="AE3217" s="2"/>
      <c r="AF3217" s="2"/>
      <c r="AG3217" s="2"/>
      <c r="AH3217" s="2"/>
      <c r="AI3217" s="2"/>
      <c r="AJ3217" s="2"/>
      <c r="AK3217" s="2"/>
      <c r="BK3217" s="2"/>
      <c r="BL3217" s="2"/>
      <c r="BN3217" s="2"/>
      <c r="BO3217" s="2"/>
    </row>
    <row r="3218" ht="12.75" customHeight="1">
      <c r="D3218" s="2"/>
      <c r="G3218" s="2"/>
      <c r="I3218" s="2"/>
      <c r="J3218" s="2"/>
      <c r="K3218" s="2"/>
      <c r="L3218" s="2"/>
      <c r="M3218" s="2"/>
      <c r="N3218" s="2"/>
      <c r="O3218" s="2"/>
      <c r="P3218" s="2"/>
      <c r="Q3218" s="2"/>
      <c r="R3218" s="2"/>
      <c r="S3218" s="2"/>
      <c r="T3218" s="2"/>
      <c r="U3218" s="2"/>
      <c r="V3218" s="2"/>
      <c r="W3218" s="2"/>
      <c r="X3218" s="2"/>
      <c r="Y3218" s="2"/>
      <c r="AB3218" s="2"/>
      <c r="AC3218" s="2"/>
      <c r="AD3218" s="2"/>
      <c r="AE3218" s="2"/>
      <c r="AF3218" s="2"/>
      <c r="AG3218" s="2"/>
      <c r="AH3218" s="2"/>
      <c r="AI3218" s="2"/>
      <c r="AJ3218" s="2"/>
      <c r="AK3218" s="2"/>
      <c r="BK3218" s="2"/>
      <c r="BL3218" s="2"/>
      <c r="BN3218" s="2"/>
      <c r="BO3218" s="2"/>
    </row>
    <row r="3219" ht="12.75" customHeight="1">
      <c r="D3219" s="2"/>
      <c r="G3219" s="2"/>
      <c r="I3219" s="2"/>
      <c r="J3219" s="2"/>
      <c r="K3219" s="2"/>
      <c r="L3219" s="2"/>
      <c r="M3219" s="2"/>
      <c r="N3219" s="2"/>
      <c r="O3219" s="2"/>
      <c r="P3219" s="2"/>
      <c r="Q3219" s="2"/>
      <c r="R3219" s="2"/>
      <c r="S3219" s="2"/>
      <c r="T3219" s="2"/>
      <c r="U3219" s="2"/>
      <c r="V3219" s="2"/>
      <c r="W3219" s="2"/>
      <c r="X3219" s="2"/>
      <c r="Y3219" s="2"/>
      <c r="AB3219" s="2"/>
      <c r="AC3219" s="2"/>
      <c r="AD3219" s="2"/>
      <c r="AE3219" s="2"/>
      <c r="AF3219" s="2"/>
      <c r="AG3219" s="2"/>
      <c r="AH3219" s="2"/>
      <c r="AI3219" s="2"/>
      <c r="AJ3219" s="2"/>
      <c r="AK3219" s="2"/>
      <c r="BK3219" s="2"/>
      <c r="BL3219" s="2"/>
      <c r="BN3219" s="2"/>
      <c r="BO3219" s="2"/>
    </row>
    <row r="3220" ht="12.75" customHeight="1">
      <c r="D3220" s="2"/>
      <c r="G3220" s="2"/>
      <c r="I3220" s="2"/>
      <c r="J3220" s="2"/>
      <c r="K3220" s="2"/>
      <c r="L3220" s="2"/>
      <c r="M3220" s="2"/>
      <c r="N3220" s="2"/>
      <c r="O3220" s="2"/>
      <c r="P3220" s="2"/>
      <c r="Q3220" s="2"/>
      <c r="R3220" s="2"/>
      <c r="S3220" s="2"/>
      <c r="T3220" s="2"/>
      <c r="U3220" s="2"/>
      <c r="V3220" s="2"/>
      <c r="W3220" s="2"/>
      <c r="X3220" s="2"/>
      <c r="Y3220" s="2"/>
      <c r="AB3220" s="2"/>
      <c r="AC3220" s="2"/>
      <c r="AD3220" s="2"/>
      <c r="AE3220" s="2"/>
      <c r="AF3220" s="2"/>
      <c r="AG3220" s="2"/>
      <c r="AH3220" s="2"/>
      <c r="AI3220" s="2"/>
      <c r="AJ3220" s="2"/>
      <c r="AK3220" s="2"/>
      <c r="BK3220" s="2"/>
      <c r="BL3220" s="2"/>
      <c r="BN3220" s="2"/>
      <c r="BO3220" s="2"/>
    </row>
    <row r="3221" ht="12.75" customHeight="1">
      <c r="D3221" s="2"/>
      <c r="G3221" s="2"/>
      <c r="I3221" s="2"/>
      <c r="J3221" s="2"/>
      <c r="K3221" s="2"/>
      <c r="L3221" s="2"/>
      <c r="M3221" s="2"/>
      <c r="N3221" s="2"/>
      <c r="O3221" s="2"/>
      <c r="P3221" s="2"/>
      <c r="Q3221" s="2"/>
      <c r="R3221" s="2"/>
      <c r="S3221" s="2"/>
      <c r="T3221" s="2"/>
      <c r="U3221" s="2"/>
      <c r="V3221" s="2"/>
      <c r="W3221" s="2"/>
      <c r="X3221" s="2"/>
      <c r="Y3221" s="2"/>
      <c r="AB3221" s="2"/>
      <c r="AC3221" s="2"/>
      <c r="AD3221" s="2"/>
      <c r="AE3221" s="2"/>
      <c r="AF3221" s="2"/>
      <c r="AG3221" s="2"/>
      <c r="AH3221" s="2"/>
      <c r="AI3221" s="2"/>
      <c r="AJ3221" s="2"/>
      <c r="AK3221" s="2"/>
      <c r="BK3221" s="2"/>
      <c r="BL3221" s="2"/>
      <c r="BN3221" s="2"/>
      <c r="BO3221" s="2"/>
    </row>
    <row r="3222" ht="12.75" customHeight="1">
      <c r="D3222" s="2"/>
      <c r="G3222" s="2"/>
      <c r="I3222" s="2"/>
      <c r="J3222" s="2"/>
      <c r="K3222" s="2"/>
      <c r="L3222" s="2"/>
      <c r="M3222" s="2"/>
      <c r="N3222" s="2"/>
      <c r="O3222" s="2"/>
      <c r="P3222" s="2"/>
      <c r="Q3222" s="2"/>
      <c r="R3222" s="2"/>
      <c r="S3222" s="2"/>
      <c r="T3222" s="2"/>
      <c r="U3222" s="2"/>
      <c r="V3222" s="2"/>
      <c r="W3222" s="2"/>
      <c r="X3222" s="2"/>
      <c r="Y3222" s="2"/>
      <c r="AB3222" s="2"/>
      <c r="AC3222" s="2"/>
      <c r="AD3222" s="2"/>
      <c r="AE3222" s="2"/>
      <c r="AF3222" s="2"/>
      <c r="AG3222" s="2"/>
      <c r="AH3222" s="2"/>
      <c r="AI3222" s="2"/>
      <c r="AJ3222" s="2"/>
      <c r="AK3222" s="2"/>
      <c r="BK3222" s="2"/>
      <c r="BL3222" s="2"/>
      <c r="BN3222" s="2"/>
      <c r="BO3222" s="2"/>
    </row>
    <row r="3223" ht="12.75" customHeight="1">
      <c r="D3223" s="2"/>
      <c r="G3223" s="2"/>
      <c r="I3223" s="2"/>
      <c r="J3223" s="2"/>
      <c r="K3223" s="2"/>
      <c r="L3223" s="2"/>
      <c r="M3223" s="2"/>
      <c r="N3223" s="2"/>
      <c r="O3223" s="2"/>
      <c r="P3223" s="2"/>
      <c r="Q3223" s="2"/>
      <c r="R3223" s="2"/>
      <c r="S3223" s="2"/>
      <c r="T3223" s="2"/>
      <c r="U3223" s="2"/>
      <c r="V3223" s="2"/>
      <c r="W3223" s="2"/>
      <c r="X3223" s="2"/>
      <c r="Y3223" s="2"/>
      <c r="AB3223" s="2"/>
      <c r="AC3223" s="2"/>
      <c r="AD3223" s="2"/>
      <c r="AE3223" s="2"/>
      <c r="AF3223" s="2"/>
      <c r="AG3223" s="2"/>
      <c r="AH3223" s="2"/>
      <c r="AI3223" s="2"/>
      <c r="AJ3223" s="2"/>
      <c r="AK3223" s="2"/>
      <c r="BK3223" s="2"/>
      <c r="BL3223" s="2"/>
      <c r="BN3223" s="2"/>
      <c r="BO3223" s="2"/>
    </row>
    <row r="3224" ht="12.75" customHeight="1">
      <c r="D3224" s="2"/>
      <c r="G3224" s="2"/>
      <c r="I3224" s="2"/>
      <c r="J3224" s="2"/>
      <c r="K3224" s="2"/>
      <c r="L3224" s="2"/>
      <c r="M3224" s="2"/>
      <c r="N3224" s="2"/>
      <c r="O3224" s="2"/>
      <c r="P3224" s="2"/>
      <c r="Q3224" s="2"/>
      <c r="R3224" s="2"/>
      <c r="S3224" s="2"/>
      <c r="T3224" s="2"/>
      <c r="U3224" s="2"/>
      <c r="V3224" s="2"/>
      <c r="W3224" s="2"/>
      <c r="X3224" s="2"/>
      <c r="Y3224" s="2"/>
      <c r="AB3224" s="2"/>
      <c r="AC3224" s="2"/>
      <c r="AD3224" s="2"/>
      <c r="AE3224" s="2"/>
      <c r="AF3224" s="2"/>
      <c r="AG3224" s="2"/>
      <c r="AH3224" s="2"/>
      <c r="AI3224" s="2"/>
      <c r="AJ3224" s="2"/>
      <c r="AK3224" s="2"/>
      <c r="BK3224" s="2"/>
      <c r="BL3224" s="2"/>
      <c r="BN3224" s="2"/>
      <c r="BO3224" s="2"/>
    </row>
    <row r="3225" ht="12.75" customHeight="1">
      <c r="D3225" s="2"/>
      <c r="G3225" s="2"/>
      <c r="I3225" s="2"/>
      <c r="J3225" s="2"/>
      <c r="K3225" s="2"/>
      <c r="L3225" s="2"/>
      <c r="M3225" s="2"/>
      <c r="N3225" s="2"/>
      <c r="O3225" s="2"/>
      <c r="P3225" s="2"/>
      <c r="Q3225" s="2"/>
      <c r="R3225" s="2"/>
      <c r="S3225" s="2"/>
      <c r="T3225" s="2"/>
      <c r="U3225" s="2"/>
      <c r="V3225" s="2"/>
      <c r="W3225" s="2"/>
      <c r="X3225" s="2"/>
      <c r="Y3225" s="2"/>
      <c r="AB3225" s="2"/>
      <c r="AC3225" s="2"/>
      <c r="AD3225" s="2"/>
      <c r="AE3225" s="2"/>
      <c r="AF3225" s="2"/>
      <c r="AG3225" s="2"/>
      <c r="AH3225" s="2"/>
      <c r="AI3225" s="2"/>
      <c r="AJ3225" s="2"/>
      <c r="AK3225" s="2"/>
      <c r="BK3225" s="2"/>
      <c r="BL3225" s="2"/>
      <c r="BN3225" s="2"/>
      <c r="BO3225" s="2"/>
    </row>
    <row r="3226" ht="12.75" customHeight="1">
      <c r="D3226" s="2"/>
      <c r="G3226" s="2"/>
      <c r="I3226" s="2"/>
      <c r="J3226" s="2"/>
      <c r="K3226" s="2"/>
      <c r="L3226" s="2"/>
      <c r="M3226" s="2"/>
      <c r="N3226" s="2"/>
      <c r="O3226" s="2"/>
      <c r="P3226" s="2"/>
      <c r="Q3226" s="2"/>
      <c r="R3226" s="2"/>
      <c r="S3226" s="2"/>
      <c r="T3226" s="2"/>
      <c r="U3226" s="2"/>
      <c r="V3226" s="2"/>
      <c r="W3226" s="2"/>
      <c r="X3226" s="2"/>
      <c r="Y3226" s="2"/>
      <c r="AB3226" s="2"/>
      <c r="AC3226" s="2"/>
      <c r="AD3226" s="2"/>
      <c r="AE3226" s="2"/>
      <c r="AF3226" s="2"/>
      <c r="AG3226" s="2"/>
      <c r="AH3226" s="2"/>
      <c r="AI3226" s="2"/>
      <c r="AJ3226" s="2"/>
      <c r="AK3226" s="2"/>
      <c r="BK3226" s="2"/>
      <c r="BL3226" s="2"/>
      <c r="BN3226" s="2"/>
      <c r="BO3226" s="2"/>
    </row>
    <row r="3227" ht="12.75" customHeight="1">
      <c r="D3227" s="2"/>
      <c r="G3227" s="2"/>
      <c r="I3227" s="2"/>
      <c r="J3227" s="2"/>
      <c r="K3227" s="2"/>
      <c r="L3227" s="2"/>
      <c r="M3227" s="2"/>
      <c r="N3227" s="2"/>
      <c r="O3227" s="2"/>
      <c r="P3227" s="2"/>
      <c r="Q3227" s="2"/>
      <c r="R3227" s="2"/>
      <c r="S3227" s="2"/>
      <c r="T3227" s="2"/>
      <c r="U3227" s="2"/>
      <c r="V3227" s="2"/>
      <c r="W3227" s="2"/>
      <c r="X3227" s="2"/>
      <c r="Y3227" s="2"/>
      <c r="AB3227" s="2"/>
      <c r="AC3227" s="2"/>
      <c r="AD3227" s="2"/>
      <c r="AE3227" s="2"/>
      <c r="AF3227" s="2"/>
      <c r="AG3227" s="2"/>
      <c r="AH3227" s="2"/>
      <c r="AI3227" s="2"/>
      <c r="AJ3227" s="2"/>
      <c r="AK3227" s="2"/>
      <c r="BK3227" s="2"/>
      <c r="BL3227" s="2"/>
      <c r="BN3227" s="2"/>
      <c r="BO3227" s="2"/>
    </row>
    <row r="3228" ht="12.75" customHeight="1">
      <c r="D3228" s="2"/>
      <c r="G3228" s="2"/>
      <c r="I3228" s="2"/>
      <c r="J3228" s="2"/>
      <c r="K3228" s="2"/>
      <c r="L3228" s="2"/>
      <c r="M3228" s="2"/>
      <c r="N3228" s="2"/>
      <c r="O3228" s="2"/>
      <c r="P3228" s="2"/>
      <c r="Q3228" s="2"/>
      <c r="R3228" s="2"/>
      <c r="S3228" s="2"/>
      <c r="T3228" s="2"/>
      <c r="U3228" s="2"/>
      <c r="V3228" s="2"/>
      <c r="W3228" s="2"/>
      <c r="X3228" s="2"/>
      <c r="Y3228" s="2"/>
      <c r="AB3228" s="2"/>
      <c r="AC3228" s="2"/>
      <c r="AD3228" s="2"/>
      <c r="AE3228" s="2"/>
      <c r="AF3228" s="2"/>
      <c r="AG3228" s="2"/>
      <c r="AH3228" s="2"/>
      <c r="AI3228" s="2"/>
      <c r="AJ3228" s="2"/>
      <c r="AK3228" s="2"/>
      <c r="BK3228" s="2"/>
      <c r="BL3228" s="2"/>
      <c r="BN3228" s="2"/>
      <c r="BO3228" s="2"/>
    </row>
    <row r="3229" ht="12.75" customHeight="1">
      <c r="D3229" s="2"/>
      <c r="G3229" s="2"/>
      <c r="I3229" s="2"/>
      <c r="J3229" s="2"/>
      <c r="K3229" s="2"/>
      <c r="L3229" s="2"/>
      <c r="M3229" s="2"/>
      <c r="N3229" s="2"/>
      <c r="O3229" s="2"/>
      <c r="P3229" s="2"/>
      <c r="Q3229" s="2"/>
      <c r="R3229" s="2"/>
      <c r="S3229" s="2"/>
      <c r="T3229" s="2"/>
      <c r="U3229" s="2"/>
      <c r="V3229" s="2"/>
      <c r="W3229" s="2"/>
      <c r="X3229" s="2"/>
      <c r="Y3229" s="2"/>
      <c r="AB3229" s="2"/>
      <c r="AC3229" s="2"/>
      <c r="AD3229" s="2"/>
      <c r="AE3229" s="2"/>
      <c r="AF3229" s="2"/>
      <c r="AG3229" s="2"/>
      <c r="AH3229" s="2"/>
      <c r="AI3229" s="2"/>
      <c r="AJ3229" s="2"/>
      <c r="AK3229" s="2"/>
      <c r="BK3229" s="2"/>
      <c r="BL3229" s="2"/>
      <c r="BN3229" s="2"/>
      <c r="BO3229" s="2"/>
    </row>
    <row r="3230" ht="12.75" customHeight="1">
      <c r="D3230" s="2"/>
      <c r="G3230" s="2"/>
      <c r="I3230" s="2"/>
      <c r="J3230" s="2"/>
      <c r="K3230" s="2"/>
      <c r="L3230" s="2"/>
      <c r="M3230" s="2"/>
      <c r="N3230" s="2"/>
      <c r="O3230" s="2"/>
      <c r="P3230" s="2"/>
      <c r="Q3230" s="2"/>
      <c r="R3230" s="2"/>
      <c r="S3230" s="2"/>
      <c r="T3230" s="2"/>
      <c r="U3230" s="2"/>
      <c r="V3230" s="2"/>
      <c r="W3230" s="2"/>
      <c r="X3230" s="2"/>
      <c r="Y3230" s="2"/>
      <c r="AB3230" s="2"/>
      <c r="AC3230" s="2"/>
      <c r="AD3230" s="2"/>
      <c r="AE3230" s="2"/>
      <c r="AF3230" s="2"/>
      <c r="AG3230" s="2"/>
      <c r="AH3230" s="2"/>
      <c r="AI3230" s="2"/>
      <c r="AJ3230" s="2"/>
      <c r="AK3230" s="2"/>
      <c r="BK3230" s="2"/>
      <c r="BL3230" s="2"/>
      <c r="BN3230" s="2"/>
      <c r="BO3230" s="2"/>
    </row>
    <row r="3231" ht="12.75" customHeight="1">
      <c r="D3231" s="2"/>
      <c r="G3231" s="2"/>
      <c r="I3231" s="2"/>
      <c r="J3231" s="2"/>
      <c r="K3231" s="2"/>
      <c r="L3231" s="2"/>
      <c r="M3231" s="2"/>
      <c r="N3231" s="2"/>
      <c r="O3231" s="2"/>
      <c r="P3231" s="2"/>
      <c r="Q3231" s="2"/>
      <c r="R3231" s="2"/>
      <c r="S3231" s="2"/>
      <c r="T3231" s="2"/>
      <c r="U3231" s="2"/>
      <c r="V3231" s="2"/>
      <c r="W3231" s="2"/>
      <c r="X3231" s="2"/>
      <c r="Y3231" s="2"/>
      <c r="AB3231" s="2"/>
      <c r="AC3231" s="2"/>
      <c r="AD3231" s="2"/>
      <c r="AE3231" s="2"/>
      <c r="AF3231" s="2"/>
      <c r="AG3231" s="2"/>
      <c r="AH3231" s="2"/>
      <c r="AI3231" s="2"/>
      <c r="AJ3231" s="2"/>
      <c r="AK3231" s="2"/>
      <c r="BK3231" s="2"/>
      <c r="BL3231" s="2"/>
      <c r="BN3231" s="2"/>
      <c r="BO3231" s="2"/>
    </row>
    <row r="3232" ht="12.75" customHeight="1">
      <c r="D3232" s="2"/>
      <c r="G3232" s="2"/>
      <c r="I3232" s="2"/>
      <c r="J3232" s="2"/>
      <c r="K3232" s="2"/>
      <c r="L3232" s="2"/>
      <c r="M3232" s="2"/>
      <c r="N3232" s="2"/>
      <c r="O3232" s="2"/>
      <c r="P3232" s="2"/>
      <c r="Q3232" s="2"/>
      <c r="R3232" s="2"/>
      <c r="S3232" s="2"/>
      <c r="T3232" s="2"/>
      <c r="U3232" s="2"/>
      <c r="V3232" s="2"/>
      <c r="W3232" s="2"/>
      <c r="X3232" s="2"/>
      <c r="Y3232" s="2"/>
      <c r="AB3232" s="2"/>
      <c r="AC3232" s="2"/>
      <c r="AD3232" s="2"/>
      <c r="AE3232" s="2"/>
      <c r="AF3232" s="2"/>
      <c r="AG3232" s="2"/>
      <c r="AH3232" s="2"/>
      <c r="AI3232" s="2"/>
      <c r="AJ3232" s="2"/>
      <c r="AK3232" s="2"/>
      <c r="BK3232" s="2"/>
      <c r="BL3232" s="2"/>
      <c r="BN3232" s="2"/>
      <c r="BO3232" s="2"/>
    </row>
    <row r="3233" ht="12.75" customHeight="1">
      <c r="D3233" s="2"/>
      <c r="G3233" s="2"/>
      <c r="I3233" s="2"/>
      <c r="J3233" s="2"/>
      <c r="K3233" s="2"/>
      <c r="L3233" s="2"/>
      <c r="M3233" s="2"/>
      <c r="N3233" s="2"/>
      <c r="O3233" s="2"/>
      <c r="P3233" s="2"/>
      <c r="Q3233" s="2"/>
      <c r="R3233" s="2"/>
      <c r="S3233" s="2"/>
      <c r="T3233" s="2"/>
      <c r="U3233" s="2"/>
      <c r="V3233" s="2"/>
      <c r="W3233" s="2"/>
      <c r="X3233" s="2"/>
      <c r="Y3233" s="2"/>
      <c r="AB3233" s="2"/>
      <c r="AC3233" s="2"/>
      <c r="AD3233" s="2"/>
      <c r="AE3233" s="2"/>
      <c r="AF3233" s="2"/>
      <c r="AG3233" s="2"/>
      <c r="AH3233" s="2"/>
      <c r="AI3233" s="2"/>
      <c r="AJ3233" s="2"/>
      <c r="AK3233" s="2"/>
      <c r="BK3233" s="2"/>
      <c r="BL3233" s="2"/>
      <c r="BN3233" s="2"/>
      <c r="BO3233" s="2"/>
    </row>
    <row r="3234" ht="12.75" customHeight="1">
      <c r="D3234" s="2"/>
      <c r="G3234" s="2"/>
      <c r="I3234" s="2"/>
      <c r="J3234" s="2"/>
      <c r="K3234" s="2"/>
      <c r="L3234" s="2"/>
      <c r="M3234" s="2"/>
      <c r="N3234" s="2"/>
      <c r="O3234" s="2"/>
      <c r="P3234" s="2"/>
      <c r="Q3234" s="2"/>
      <c r="R3234" s="2"/>
      <c r="S3234" s="2"/>
      <c r="T3234" s="2"/>
      <c r="U3234" s="2"/>
      <c r="V3234" s="2"/>
      <c r="W3234" s="2"/>
      <c r="X3234" s="2"/>
      <c r="Y3234" s="2"/>
      <c r="AB3234" s="2"/>
      <c r="AC3234" s="2"/>
      <c r="AD3234" s="2"/>
      <c r="AE3234" s="2"/>
      <c r="AF3234" s="2"/>
      <c r="AG3234" s="2"/>
      <c r="AH3234" s="2"/>
      <c r="AI3234" s="2"/>
      <c r="AJ3234" s="2"/>
      <c r="AK3234" s="2"/>
      <c r="BK3234" s="2"/>
      <c r="BL3234" s="2"/>
      <c r="BN3234" s="2"/>
      <c r="BO3234" s="2"/>
    </row>
    <row r="3235" ht="12.75" customHeight="1">
      <c r="D3235" s="2"/>
      <c r="G3235" s="2"/>
      <c r="I3235" s="2"/>
      <c r="J3235" s="2"/>
      <c r="K3235" s="2"/>
      <c r="L3235" s="2"/>
      <c r="M3235" s="2"/>
      <c r="N3235" s="2"/>
      <c r="O3235" s="2"/>
      <c r="P3235" s="2"/>
      <c r="Q3235" s="2"/>
      <c r="R3235" s="2"/>
      <c r="S3235" s="2"/>
      <c r="T3235" s="2"/>
      <c r="U3235" s="2"/>
      <c r="V3235" s="2"/>
      <c r="W3235" s="2"/>
      <c r="X3235" s="2"/>
      <c r="Y3235" s="2"/>
      <c r="AB3235" s="2"/>
      <c r="AC3235" s="2"/>
      <c r="AD3235" s="2"/>
      <c r="AE3235" s="2"/>
      <c r="AF3235" s="2"/>
      <c r="AG3235" s="2"/>
      <c r="AH3235" s="2"/>
      <c r="AI3235" s="2"/>
      <c r="AJ3235" s="2"/>
      <c r="AK3235" s="2"/>
      <c r="BK3235" s="2"/>
      <c r="BL3235" s="2"/>
      <c r="BN3235" s="2"/>
      <c r="BO3235" s="2"/>
    </row>
    <row r="3236" ht="12.75" customHeight="1">
      <c r="D3236" s="2"/>
      <c r="G3236" s="2"/>
      <c r="I3236" s="2"/>
      <c r="J3236" s="2"/>
      <c r="K3236" s="2"/>
      <c r="L3236" s="2"/>
      <c r="M3236" s="2"/>
      <c r="N3236" s="2"/>
      <c r="O3236" s="2"/>
      <c r="P3236" s="2"/>
      <c r="Q3236" s="2"/>
      <c r="R3236" s="2"/>
      <c r="S3236" s="2"/>
      <c r="T3236" s="2"/>
      <c r="U3236" s="2"/>
      <c r="V3236" s="2"/>
      <c r="W3236" s="2"/>
      <c r="X3236" s="2"/>
      <c r="Y3236" s="2"/>
      <c r="AB3236" s="2"/>
      <c r="AC3236" s="2"/>
      <c r="AD3236" s="2"/>
      <c r="AE3236" s="2"/>
      <c r="AF3236" s="2"/>
      <c r="AG3236" s="2"/>
      <c r="AH3236" s="2"/>
      <c r="AI3236" s="2"/>
      <c r="AJ3236" s="2"/>
      <c r="AK3236" s="2"/>
      <c r="BK3236" s="2"/>
      <c r="BL3236" s="2"/>
      <c r="BN3236" s="2"/>
      <c r="BO3236" s="2"/>
    </row>
    <row r="3237" ht="12.75" customHeight="1">
      <c r="D3237" s="2"/>
      <c r="G3237" s="2"/>
      <c r="I3237" s="2"/>
      <c r="J3237" s="2"/>
      <c r="K3237" s="2"/>
      <c r="L3237" s="2"/>
      <c r="M3237" s="2"/>
      <c r="N3237" s="2"/>
      <c r="O3237" s="2"/>
      <c r="P3237" s="2"/>
      <c r="Q3237" s="2"/>
      <c r="R3237" s="2"/>
      <c r="S3237" s="2"/>
      <c r="T3237" s="2"/>
      <c r="U3237" s="2"/>
      <c r="V3237" s="2"/>
      <c r="W3237" s="2"/>
      <c r="X3237" s="2"/>
      <c r="Y3237" s="2"/>
      <c r="AB3237" s="2"/>
      <c r="AC3237" s="2"/>
      <c r="AD3237" s="2"/>
      <c r="AE3237" s="2"/>
      <c r="AF3237" s="2"/>
      <c r="AG3237" s="2"/>
      <c r="AH3237" s="2"/>
      <c r="AI3237" s="2"/>
      <c r="AJ3237" s="2"/>
      <c r="AK3237" s="2"/>
      <c r="BK3237" s="2"/>
      <c r="BL3237" s="2"/>
      <c r="BN3237" s="2"/>
      <c r="BO3237" s="2"/>
    </row>
    <row r="3238" ht="12.75" customHeight="1">
      <c r="D3238" s="2"/>
      <c r="G3238" s="2"/>
      <c r="I3238" s="2"/>
      <c r="J3238" s="2"/>
      <c r="K3238" s="2"/>
      <c r="L3238" s="2"/>
      <c r="M3238" s="2"/>
      <c r="N3238" s="2"/>
      <c r="O3238" s="2"/>
      <c r="P3238" s="2"/>
      <c r="Q3238" s="2"/>
      <c r="R3238" s="2"/>
      <c r="S3238" s="2"/>
      <c r="T3238" s="2"/>
      <c r="U3238" s="2"/>
      <c r="V3238" s="2"/>
      <c r="W3238" s="2"/>
      <c r="X3238" s="2"/>
      <c r="Y3238" s="2"/>
      <c r="AB3238" s="2"/>
      <c r="AC3238" s="2"/>
      <c r="AD3238" s="2"/>
      <c r="AE3238" s="2"/>
      <c r="AF3238" s="2"/>
      <c r="AG3238" s="2"/>
      <c r="AH3238" s="2"/>
      <c r="AI3238" s="2"/>
      <c r="AJ3238" s="2"/>
      <c r="AK3238" s="2"/>
      <c r="BK3238" s="2"/>
      <c r="BL3238" s="2"/>
      <c r="BN3238" s="2"/>
      <c r="BO3238" s="2"/>
    </row>
    <row r="3239" ht="12.75" customHeight="1">
      <c r="D3239" s="2"/>
      <c r="G3239" s="2"/>
      <c r="I3239" s="2"/>
      <c r="J3239" s="2"/>
      <c r="K3239" s="2"/>
      <c r="L3239" s="2"/>
      <c r="M3239" s="2"/>
      <c r="N3239" s="2"/>
      <c r="O3239" s="2"/>
      <c r="P3239" s="2"/>
      <c r="Q3239" s="2"/>
      <c r="R3239" s="2"/>
      <c r="S3239" s="2"/>
      <c r="T3239" s="2"/>
      <c r="U3239" s="2"/>
      <c r="V3239" s="2"/>
      <c r="W3239" s="2"/>
      <c r="X3239" s="2"/>
      <c r="Y3239" s="2"/>
      <c r="AB3239" s="2"/>
      <c r="AC3239" s="2"/>
      <c r="AD3239" s="2"/>
      <c r="AE3239" s="2"/>
      <c r="AF3239" s="2"/>
      <c r="AG3239" s="2"/>
      <c r="AH3239" s="2"/>
      <c r="AI3239" s="2"/>
      <c r="AJ3239" s="2"/>
      <c r="AK3239" s="2"/>
      <c r="BK3239" s="2"/>
      <c r="BL3239" s="2"/>
      <c r="BN3239" s="2"/>
      <c r="BO3239" s="2"/>
    </row>
    <row r="3240" ht="12.75" customHeight="1">
      <c r="D3240" s="2"/>
      <c r="G3240" s="2"/>
      <c r="I3240" s="2"/>
      <c r="J3240" s="2"/>
      <c r="K3240" s="2"/>
      <c r="L3240" s="2"/>
      <c r="M3240" s="2"/>
      <c r="N3240" s="2"/>
      <c r="O3240" s="2"/>
      <c r="P3240" s="2"/>
      <c r="Q3240" s="2"/>
      <c r="R3240" s="2"/>
      <c r="S3240" s="2"/>
      <c r="T3240" s="2"/>
      <c r="U3240" s="2"/>
      <c r="V3240" s="2"/>
      <c r="W3240" s="2"/>
      <c r="X3240" s="2"/>
      <c r="Y3240" s="2"/>
      <c r="AB3240" s="2"/>
      <c r="AC3240" s="2"/>
      <c r="AD3240" s="2"/>
      <c r="AE3240" s="2"/>
      <c r="AF3240" s="2"/>
      <c r="AG3240" s="2"/>
      <c r="AH3240" s="2"/>
      <c r="AI3240" s="2"/>
      <c r="AJ3240" s="2"/>
      <c r="AK3240" s="2"/>
      <c r="BK3240" s="2"/>
      <c r="BL3240" s="2"/>
      <c r="BN3240" s="2"/>
      <c r="BO3240" s="2"/>
    </row>
    <row r="3241" ht="12.75" customHeight="1">
      <c r="D3241" s="2"/>
      <c r="G3241" s="2"/>
      <c r="I3241" s="2"/>
      <c r="J3241" s="2"/>
      <c r="K3241" s="2"/>
      <c r="L3241" s="2"/>
      <c r="M3241" s="2"/>
      <c r="N3241" s="2"/>
      <c r="O3241" s="2"/>
      <c r="P3241" s="2"/>
      <c r="Q3241" s="2"/>
      <c r="R3241" s="2"/>
      <c r="S3241" s="2"/>
      <c r="T3241" s="2"/>
      <c r="U3241" s="2"/>
      <c r="V3241" s="2"/>
      <c r="W3241" s="2"/>
      <c r="X3241" s="2"/>
      <c r="Y3241" s="2"/>
      <c r="AB3241" s="2"/>
      <c r="AC3241" s="2"/>
      <c r="AD3241" s="2"/>
      <c r="AE3241" s="2"/>
      <c r="AF3241" s="2"/>
      <c r="AG3241" s="2"/>
      <c r="AH3241" s="2"/>
      <c r="AI3241" s="2"/>
      <c r="AJ3241" s="2"/>
      <c r="AK3241" s="2"/>
      <c r="BK3241" s="2"/>
      <c r="BL3241" s="2"/>
      <c r="BN3241" s="2"/>
      <c r="BO3241" s="2"/>
    </row>
    <row r="3242" ht="12.75" customHeight="1">
      <c r="D3242" s="2"/>
      <c r="G3242" s="2"/>
      <c r="I3242" s="2"/>
      <c r="J3242" s="2"/>
      <c r="K3242" s="2"/>
      <c r="L3242" s="2"/>
      <c r="M3242" s="2"/>
      <c r="N3242" s="2"/>
      <c r="O3242" s="2"/>
      <c r="P3242" s="2"/>
      <c r="Q3242" s="2"/>
      <c r="R3242" s="2"/>
      <c r="S3242" s="2"/>
      <c r="T3242" s="2"/>
      <c r="U3242" s="2"/>
      <c r="V3242" s="2"/>
      <c r="W3242" s="2"/>
      <c r="X3242" s="2"/>
      <c r="Y3242" s="2"/>
      <c r="AB3242" s="2"/>
      <c r="AC3242" s="2"/>
      <c r="AD3242" s="2"/>
      <c r="AE3242" s="2"/>
      <c r="AF3242" s="2"/>
      <c r="AG3242" s="2"/>
      <c r="AH3242" s="2"/>
      <c r="AI3242" s="2"/>
      <c r="AJ3242" s="2"/>
      <c r="AK3242" s="2"/>
      <c r="BK3242" s="2"/>
      <c r="BL3242" s="2"/>
      <c r="BN3242" s="2"/>
      <c r="BO3242" s="2"/>
    </row>
    <row r="3243" ht="12.75" customHeight="1">
      <c r="D3243" s="2"/>
      <c r="G3243" s="2"/>
      <c r="I3243" s="2"/>
      <c r="J3243" s="2"/>
      <c r="K3243" s="2"/>
      <c r="L3243" s="2"/>
      <c r="M3243" s="2"/>
      <c r="N3243" s="2"/>
      <c r="O3243" s="2"/>
      <c r="P3243" s="2"/>
      <c r="Q3243" s="2"/>
      <c r="R3243" s="2"/>
      <c r="S3243" s="2"/>
      <c r="T3243" s="2"/>
      <c r="U3243" s="2"/>
      <c r="V3243" s="2"/>
      <c r="W3243" s="2"/>
      <c r="X3243" s="2"/>
      <c r="Y3243" s="2"/>
      <c r="AB3243" s="2"/>
      <c r="AC3243" s="2"/>
      <c r="AD3243" s="2"/>
      <c r="AE3243" s="2"/>
      <c r="AF3243" s="2"/>
      <c r="AG3243" s="2"/>
      <c r="AH3243" s="2"/>
      <c r="AI3243" s="2"/>
      <c r="AJ3243" s="2"/>
      <c r="AK3243" s="2"/>
      <c r="BK3243" s="2"/>
      <c r="BL3243" s="2"/>
      <c r="BN3243" s="2"/>
      <c r="BO3243" s="2"/>
    </row>
    <row r="3244" ht="12.75" customHeight="1">
      <c r="D3244" s="2"/>
      <c r="G3244" s="2"/>
      <c r="I3244" s="2"/>
      <c r="J3244" s="2"/>
      <c r="K3244" s="2"/>
      <c r="L3244" s="2"/>
      <c r="M3244" s="2"/>
      <c r="N3244" s="2"/>
      <c r="O3244" s="2"/>
      <c r="P3244" s="2"/>
      <c r="Q3244" s="2"/>
      <c r="R3244" s="2"/>
      <c r="S3244" s="2"/>
      <c r="T3244" s="2"/>
      <c r="U3244" s="2"/>
      <c r="V3244" s="2"/>
      <c r="W3244" s="2"/>
      <c r="X3244" s="2"/>
      <c r="Y3244" s="2"/>
      <c r="AB3244" s="2"/>
      <c r="AC3244" s="2"/>
      <c r="AD3244" s="2"/>
      <c r="AE3244" s="2"/>
      <c r="AF3244" s="2"/>
      <c r="AG3244" s="2"/>
      <c r="AH3244" s="2"/>
      <c r="AI3244" s="2"/>
      <c r="AJ3244" s="2"/>
      <c r="AK3244" s="2"/>
      <c r="BK3244" s="2"/>
      <c r="BL3244" s="2"/>
      <c r="BN3244" s="2"/>
      <c r="BO3244" s="2"/>
    </row>
    <row r="3245" ht="12.75" customHeight="1">
      <c r="D3245" s="2"/>
      <c r="G3245" s="2"/>
      <c r="I3245" s="2"/>
      <c r="J3245" s="2"/>
      <c r="K3245" s="2"/>
      <c r="L3245" s="2"/>
      <c r="M3245" s="2"/>
      <c r="N3245" s="2"/>
      <c r="O3245" s="2"/>
      <c r="P3245" s="2"/>
      <c r="Q3245" s="2"/>
      <c r="R3245" s="2"/>
      <c r="S3245" s="2"/>
      <c r="T3245" s="2"/>
      <c r="U3245" s="2"/>
      <c r="V3245" s="2"/>
      <c r="W3245" s="2"/>
      <c r="X3245" s="2"/>
      <c r="Y3245" s="2"/>
      <c r="AB3245" s="2"/>
      <c r="AC3245" s="2"/>
      <c r="AD3245" s="2"/>
      <c r="AE3245" s="2"/>
      <c r="AF3245" s="2"/>
      <c r="AG3245" s="2"/>
      <c r="AH3245" s="2"/>
      <c r="AI3245" s="2"/>
      <c r="AJ3245" s="2"/>
      <c r="AK3245" s="2"/>
      <c r="BK3245" s="2"/>
      <c r="BL3245" s="2"/>
      <c r="BN3245" s="2"/>
      <c r="BO3245" s="2"/>
    </row>
    <row r="3246" ht="12.75" customHeight="1">
      <c r="D3246" s="2"/>
      <c r="G3246" s="2"/>
      <c r="I3246" s="2"/>
      <c r="J3246" s="2"/>
      <c r="K3246" s="2"/>
      <c r="L3246" s="2"/>
      <c r="M3246" s="2"/>
      <c r="N3246" s="2"/>
      <c r="O3246" s="2"/>
      <c r="P3246" s="2"/>
      <c r="Q3246" s="2"/>
      <c r="R3246" s="2"/>
      <c r="S3246" s="2"/>
      <c r="T3246" s="2"/>
      <c r="U3246" s="2"/>
      <c r="V3246" s="2"/>
      <c r="W3246" s="2"/>
      <c r="X3246" s="2"/>
      <c r="Y3246" s="2"/>
      <c r="AB3246" s="2"/>
      <c r="AC3246" s="2"/>
      <c r="AD3246" s="2"/>
      <c r="AE3246" s="2"/>
      <c r="AF3246" s="2"/>
      <c r="AG3246" s="2"/>
      <c r="AH3246" s="2"/>
      <c r="AI3246" s="2"/>
      <c r="AJ3246" s="2"/>
      <c r="AK3246" s="2"/>
      <c r="BK3246" s="2"/>
      <c r="BL3246" s="2"/>
      <c r="BN3246" s="2"/>
      <c r="BO3246" s="2"/>
    </row>
    <row r="3247" ht="12.75" customHeight="1">
      <c r="D3247" s="2"/>
      <c r="G3247" s="2"/>
      <c r="I3247" s="2"/>
      <c r="J3247" s="2"/>
      <c r="K3247" s="2"/>
      <c r="L3247" s="2"/>
      <c r="M3247" s="2"/>
      <c r="N3247" s="2"/>
      <c r="O3247" s="2"/>
      <c r="P3247" s="2"/>
      <c r="Q3247" s="2"/>
      <c r="R3247" s="2"/>
      <c r="S3247" s="2"/>
      <c r="T3247" s="2"/>
      <c r="U3247" s="2"/>
      <c r="V3247" s="2"/>
      <c r="W3247" s="2"/>
      <c r="X3247" s="2"/>
      <c r="Y3247" s="2"/>
      <c r="AB3247" s="2"/>
      <c r="AC3247" s="2"/>
      <c r="AD3247" s="2"/>
      <c r="AE3247" s="2"/>
      <c r="AF3247" s="2"/>
      <c r="AG3247" s="2"/>
      <c r="AH3247" s="2"/>
      <c r="AI3247" s="2"/>
      <c r="AJ3247" s="2"/>
      <c r="AK3247" s="2"/>
      <c r="BK3247" s="2"/>
      <c r="BL3247" s="2"/>
      <c r="BN3247" s="2"/>
      <c r="BO3247" s="2"/>
    </row>
    <row r="3248" ht="12.75" customHeight="1">
      <c r="D3248" s="2"/>
      <c r="G3248" s="2"/>
      <c r="I3248" s="2"/>
      <c r="J3248" s="2"/>
      <c r="K3248" s="2"/>
      <c r="L3248" s="2"/>
      <c r="M3248" s="2"/>
      <c r="N3248" s="2"/>
      <c r="O3248" s="2"/>
      <c r="P3248" s="2"/>
      <c r="Q3248" s="2"/>
      <c r="R3248" s="2"/>
      <c r="S3248" s="2"/>
      <c r="T3248" s="2"/>
      <c r="U3248" s="2"/>
      <c r="V3248" s="2"/>
      <c r="W3248" s="2"/>
      <c r="X3248" s="2"/>
      <c r="Y3248" s="2"/>
      <c r="AB3248" s="2"/>
      <c r="AC3248" s="2"/>
      <c r="AD3248" s="2"/>
      <c r="AE3248" s="2"/>
      <c r="AF3248" s="2"/>
      <c r="AG3248" s="2"/>
      <c r="AH3248" s="2"/>
      <c r="AI3248" s="2"/>
      <c r="AJ3248" s="2"/>
      <c r="AK3248" s="2"/>
      <c r="BK3248" s="2"/>
      <c r="BL3248" s="2"/>
      <c r="BN3248" s="2"/>
      <c r="BO3248" s="2"/>
    </row>
    <row r="3249" ht="12.75" customHeight="1">
      <c r="D3249" s="2"/>
      <c r="G3249" s="2"/>
      <c r="I3249" s="2"/>
      <c r="J3249" s="2"/>
      <c r="K3249" s="2"/>
      <c r="L3249" s="2"/>
      <c r="M3249" s="2"/>
      <c r="N3249" s="2"/>
      <c r="O3249" s="2"/>
      <c r="P3249" s="2"/>
      <c r="Q3249" s="2"/>
      <c r="R3249" s="2"/>
      <c r="S3249" s="2"/>
      <c r="T3249" s="2"/>
      <c r="U3249" s="2"/>
      <c r="V3249" s="2"/>
      <c r="W3249" s="2"/>
      <c r="X3249" s="2"/>
      <c r="Y3249" s="2"/>
      <c r="AB3249" s="2"/>
      <c r="AC3249" s="2"/>
      <c r="AD3249" s="2"/>
      <c r="AE3249" s="2"/>
      <c r="AF3249" s="2"/>
      <c r="AG3249" s="2"/>
      <c r="AH3249" s="2"/>
      <c r="AI3249" s="2"/>
      <c r="AJ3249" s="2"/>
      <c r="AK3249" s="2"/>
      <c r="BK3249" s="2"/>
      <c r="BL3249" s="2"/>
      <c r="BN3249" s="2"/>
      <c r="BO3249" s="2"/>
    </row>
    <row r="3250" ht="12.75" customHeight="1">
      <c r="D3250" s="2"/>
      <c r="G3250" s="2"/>
      <c r="I3250" s="2"/>
      <c r="J3250" s="2"/>
      <c r="K3250" s="2"/>
      <c r="L3250" s="2"/>
      <c r="M3250" s="2"/>
      <c r="N3250" s="2"/>
      <c r="O3250" s="2"/>
      <c r="P3250" s="2"/>
      <c r="Q3250" s="2"/>
      <c r="R3250" s="2"/>
      <c r="S3250" s="2"/>
      <c r="T3250" s="2"/>
      <c r="U3250" s="2"/>
      <c r="V3250" s="2"/>
      <c r="W3250" s="2"/>
      <c r="X3250" s="2"/>
      <c r="Y3250" s="2"/>
      <c r="AB3250" s="2"/>
      <c r="AC3250" s="2"/>
      <c r="AD3250" s="2"/>
      <c r="AE3250" s="2"/>
      <c r="AF3250" s="2"/>
      <c r="AG3250" s="2"/>
      <c r="AH3250" s="2"/>
      <c r="AI3250" s="2"/>
      <c r="AJ3250" s="2"/>
      <c r="AK3250" s="2"/>
      <c r="BK3250" s="2"/>
      <c r="BL3250" s="2"/>
      <c r="BN3250" s="2"/>
      <c r="BO3250" s="2"/>
    </row>
    <row r="3251" ht="12.75" customHeight="1">
      <c r="D3251" s="2"/>
      <c r="G3251" s="2"/>
      <c r="I3251" s="2"/>
      <c r="J3251" s="2"/>
      <c r="K3251" s="2"/>
      <c r="L3251" s="2"/>
      <c r="M3251" s="2"/>
      <c r="N3251" s="2"/>
      <c r="O3251" s="2"/>
      <c r="P3251" s="2"/>
      <c r="Q3251" s="2"/>
      <c r="R3251" s="2"/>
      <c r="S3251" s="2"/>
      <c r="T3251" s="2"/>
      <c r="U3251" s="2"/>
      <c r="V3251" s="2"/>
      <c r="W3251" s="2"/>
      <c r="X3251" s="2"/>
      <c r="Y3251" s="2"/>
      <c r="AB3251" s="2"/>
      <c r="AC3251" s="2"/>
      <c r="AD3251" s="2"/>
      <c r="AE3251" s="2"/>
      <c r="AF3251" s="2"/>
      <c r="AG3251" s="2"/>
      <c r="AH3251" s="2"/>
      <c r="AI3251" s="2"/>
      <c r="AJ3251" s="2"/>
      <c r="AK3251" s="2"/>
      <c r="BK3251" s="2"/>
      <c r="BL3251" s="2"/>
      <c r="BN3251" s="2"/>
      <c r="BO3251" s="2"/>
    </row>
    <row r="3252" ht="12.75" customHeight="1">
      <c r="D3252" s="2"/>
      <c r="G3252" s="2"/>
      <c r="I3252" s="2"/>
      <c r="J3252" s="2"/>
      <c r="K3252" s="2"/>
      <c r="L3252" s="2"/>
      <c r="M3252" s="2"/>
      <c r="N3252" s="2"/>
      <c r="O3252" s="2"/>
      <c r="P3252" s="2"/>
      <c r="Q3252" s="2"/>
      <c r="R3252" s="2"/>
      <c r="S3252" s="2"/>
      <c r="T3252" s="2"/>
      <c r="U3252" s="2"/>
      <c r="V3252" s="2"/>
      <c r="W3252" s="2"/>
      <c r="X3252" s="2"/>
      <c r="Y3252" s="2"/>
      <c r="AB3252" s="2"/>
      <c r="AC3252" s="2"/>
      <c r="AD3252" s="2"/>
      <c r="AE3252" s="2"/>
      <c r="AF3252" s="2"/>
      <c r="AG3252" s="2"/>
      <c r="AH3252" s="2"/>
      <c r="AI3252" s="2"/>
      <c r="AJ3252" s="2"/>
      <c r="AK3252" s="2"/>
      <c r="BK3252" s="2"/>
      <c r="BL3252" s="2"/>
      <c r="BN3252" s="2"/>
      <c r="BO3252" s="2"/>
    </row>
    <row r="3253" ht="12.75" customHeight="1">
      <c r="D3253" s="2"/>
      <c r="G3253" s="2"/>
      <c r="I3253" s="2"/>
      <c r="J3253" s="2"/>
      <c r="K3253" s="2"/>
      <c r="L3253" s="2"/>
      <c r="M3253" s="2"/>
      <c r="N3253" s="2"/>
      <c r="O3253" s="2"/>
      <c r="P3253" s="2"/>
      <c r="Q3253" s="2"/>
      <c r="R3253" s="2"/>
      <c r="S3253" s="2"/>
      <c r="T3253" s="2"/>
      <c r="U3253" s="2"/>
      <c r="V3253" s="2"/>
      <c r="W3253" s="2"/>
      <c r="X3253" s="2"/>
      <c r="Y3253" s="2"/>
      <c r="AB3253" s="2"/>
      <c r="AC3253" s="2"/>
      <c r="AD3253" s="2"/>
      <c r="AE3253" s="2"/>
      <c r="AF3253" s="2"/>
      <c r="AG3253" s="2"/>
      <c r="AH3253" s="2"/>
      <c r="AI3253" s="2"/>
      <c r="AJ3253" s="2"/>
      <c r="AK3253" s="2"/>
      <c r="BK3253" s="2"/>
      <c r="BL3253" s="2"/>
      <c r="BN3253" s="2"/>
      <c r="BO3253" s="2"/>
    </row>
    <row r="3254" ht="12.75" customHeight="1">
      <c r="D3254" s="2"/>
      <c r="G3254" s="2"/>
      <c r="I3254" s="2"/>
      <c r="J3254" s="2"/>
      <c r="K3254" s="2"/>
      <c r="L3254" s="2"/>
      <c r="M3254" s="2"/>
      <c r="N3254" s="2"/>
      <c r="O3254" s="2"/>
      <c r="P3254" s="2"/>
      <c r="Q3254" s="2"/>
      <c r="R3254" s="2"/>
      <c r="S3254" s="2"/>
      <c r="T3254" s="2"/>
      <c r="U3254" s="2"/>
      <c r="V3254" s="2"/>
      <c r="W3254" s="2"/>
      <c r="X3254" s="2"/>
      <c r="Y3254" s="2"/>
      <c r="AB3254" s="2"/>
      <c r="AC3254" s="2"/>
      <c r="AD3254" s="2"/>
      <c r="AE3254" s="2"/>
      <c r="AF3254" s="2"/>
      <c r="AG3254" s="2"/>
      <c r="AH3254" s="2"/>
      <c r="AI3254" s="2"/>
      <c r="AJ3254" s="2"/>
      <c r="AK3254" s="2"/>
      <c r="BK3254" s="2"/>
      <c r="BL3254" s="2"/>
      <c r="BN3254" s="2"/>
      <c r="BO3254" s="2"/>
    </row>
    <row r="3255" ht="12.75" customHeight="1">
      <c r="D3255" s="2"/>
      <c r="G3255" s="2"/>
      <c r="I3255" s="2"/>
      <c r="J3255" s="2"/>
      <c r="K3255" s="2"/>
      <c r="L3255" s="2"/>
      <c r="M3255" s="2"/>
      <c r="N3255" s="2"/>
      <c r="O3255" s="2"/>
      <c r="P3255" s="2"/>
      <c r="Q3255" s="2"/>
      <c r="R3255" s="2"/>
      <c r="S3255" s="2"/>
      <c r="T3255" s="2"/>
      <c r="U3255" s="2"/>
      <c r="V3255" s="2"/>
      <c r="W3255" s="2"/>
      <c r="X3255" s="2"/>
      <c r="Y3255" s="2"/>
      <c r="AB3255" s="2"/>
      <c r="AC3255" s="2"/>
      <c r="AD3255" s="2"/>
      <c r="AE3255" s="2"/>
      <c r="AF3255" s="2"/>
      <c r="AG3255" s="2"/>
      <c r="AH3255" s="2"/>
      <c r="AI3255" s="2"/>
      <c r="AJ3255" s="2"/>
      <c r="AK3255" s="2"/>
      <c r="BK3255" s="2"/>
      <c r="BL3255" s="2"/>
      <c r="BN3255" s="2"/>
      <c r="BO3255" s="2"/>
    </row>
    <row r="3256" ht="12.75" customHeight="1">
      <c r="D3256" s="2"/>
      <c r="G3256" s="2"/>
      <c r="I3256" s="2"/>
      <c r="J3256" s="2"/>
      <c r="K3256" s="2"/>
      <c r="L3256" s="2"/>
      <c r="M3256" s="2"/>
      <c r="N3256" s="2"/>
      <c r="O3256" s="2"/>
      <c r="P3256" s="2"/>
      <c r="Q3256" s="2"/>
      <c r="R3256" s="2"/>
      <c r="S3256" s="2"/>
      <c r="T3256" s="2"/>
      <c r="U3256" s="2"/>
      <c r="V3256" s="2"/>
      <c r="W3256" s="2"/>
      <c r="X3256" s="2"/>
      <c r="Y3256" s="2"/>
      <c r="AB3256" s="2"/>
      <c r="AC3256" s="2"/>
      <c r="AD3256" s="2"/>
      <c r="AE3256" s="2"/>
      <c r="AF3256" s="2"/>
      <c r="AG3256" s="2"/>
      <c r="AH3256" s="2"/>
      <c r="AI3256" s="2"/>
      <c r="AJ3256" s="2"/>
      <c r="AK3256" s="2"/>
      <c r="BK3256" s="2"/>
      <c r="BL3256" s="2"/>
      <c r="BN3256" s="2"/>
      <c r="BO3256" s="2"/>
    </row>
    <row r="3257" ht="12.75" customHeight="1">
      <c r="D3257" s="2"/>
      <c r="G3257" s="2"/>
      <c r="I3257" s="2"/>
      <c r="J3257" s="2"/>
      <c r="K3257" s="2"/>
      <c r="L3257" s="2"/>
      <c r="M3257" s="2"/>
      <c r="N3257" s="2"/>
      <c r="O3257" s="2"/>
      <c r="P3257" s="2"/>
      <c r="Q3257" s="2"/>
      <c r="R3257" s="2"/>
      <c r="S3257" s="2"/>
      <c r="T3257" s="2"/>
      <c r="U3257" s="2"/>
      <c r="V3257" s="2"/>
      <c r="W3257" s="2"/>
      <c r="X3257" s="2"/>
      <c r="Y3257" s="2"/>
      <c r="AB3257" s="2"/>
      <c r="AC3257" s="2"/>
      <c r="AD3257" s="2"/>
      <c r="AE3257" s="2"/>
      <c r="AF3257" s="2"/>
      <c r="AG3257" s="2"/>
      <c r="AH3257" s="2"/>
      <c r="AI3257" s="2"/>
      <c r="AJ3257" s="2"/>
      <c r="AK3257" s="2"/>
      <c r="BK3257" s="2"/>
      <c r="BL3257" s="2"/>
      <c r="BN3257" s="2"/>
      <c r="BO3257" s="2"/>
    </row>
    <row r="3258" ht="12.75" customHeight="1">
      <c r="D3258" s="2"/>
      <c r="G3258" s="2"/>
      <c r="I3258" s="2"/>
      <c r="J3258" s="2"/>
      <c r="K3258" s="2"/>
      <c r="L3258" s="2"/>
      <c r="M3258" s="2"/>
      <c r="N3258" s="2"/>
      <c r="O3258" s="2"/>
      <c r="P3258" s="2"/>
      <c r="Q3258" s="2"/>
      <c r="R3258" s="2"/>
      <c r="S3258" s="2"/>
      <c r="T3258" s="2"/>
      <c r="U3258" s="2"/>
      <c r="V3258" s="2"/>
      <c r="W3258" s="2"/>
      <c r="X3258" s="2"/>
      <c r="Y3258" s="2"/>
      <c r="AB3258" s="2"/>
      <c r="AC3258" s="2"/>
      <c r="AD3258" s="2"/>
      <c r="AE3258" s="2"/>
      <c r="AF3258" s="2"/>
      <c r="AG3258" s="2"/>
      <c r="AH3258" s="2"/>
      <c r="AI3258" s="2"/>
      <c r="AJ3258" s="2"/>
      <c r="AK3258" s="2"/>
      <c r="BK3258" s="2"/>
      <c r="BL3258" s="2"/>
      <c r="BN3258" s="2"/>
      <c r="BO3258" s="2"/>
    </row>
    <row r="3259" ht="12.75" customHeight="1">
      <c r="D3259" s="2"/>
      <c r="G3259" s="2"/>
      <c r="I3259" s="2"/>
      <c r="J3259" s="2"/>
      <c r="K3259" s="2"/>
      <c r="L3259" s="2"/>
      <c r="M3259" s="2"/>
      <c r="N3259" s="2"/>
      <c r="O3259" s="2"/>
      <c r="P3259" s="2"/>
      <c r="Q3259" s="2"/>
      <c r="R3259" s="2"/>
      <c r="S3259" s="2"/>
      <c r="T3259" s="2"/>
      <c r="U3259" s="2"/>
      <c r="V3259" s="2"/>
      <c r="W3259" s="2"/>
      <c r="X3259" s="2"/>
      <c r="Y3259" s="2"/>
      <c r="AB3259" s="2"/>
      <c r="AC3259" s="2"/>
      <c r="AD3259" s="2"/>
      <c r="AE3259" s="2"/>
      <c r="AF3259" s="2"/>
      <c r="AG3259" s="2"/>
      <c r="AH3259" s="2"/>
      <c r="AI3259" s="2"/>
      <c r="AJ3259" s="2"/>
      <c r="AK3259" s="2"/>
      <c r="BK3259" s="2"/>
      <c r="BL3259" s="2"/>
      <c r="BN3259" s="2"/>
      <c r="BO3259" s="2"/>
    </row>
    <row r="3260" ht="12.75" customHeight="1">
      <c r="D3260" s="2"/>
      <c r="G3260" s="2"/>
      <c r="I3260" s="2"/>
      <c r="J3260" s="2"/>
      <c r="K3260" s="2"/>
      <c r="L3260" s="2"/>
      <c r="M3260" s="2"/>
      <c r="N3260" s="2"/>
      <c r="O3260" s="2"/>
      <c r="P3260" s="2"/>
      <c r="Q3260" s="2"/>
      <c r="R3260" s="2"/>
      <c r="S3260" s="2"/>
      <c r="T3260" s="2"/>
      <c r="U3260" s="2"/>
      <c r="V3260" s="2"/>
      <c r="W3260" s="2"/>
      <c r="X3260" s="2"/>
      <c r="Y3260" s="2"/>
      <c r="AB3260" s="2"/>
      <c r="AC3260" s="2"/>
      <c r="AD3260" s="2"/>
      <c r="AE3260" s="2"/>
      <c r="AF3260" s="2"/>
      <c r="AG3260" s="2"/>
      <c r="AH3260" s="2"/>
      <c r="AI3260" s="2"/>
      <c r="AJ3260" s="2"/>
      <c r="AK3260" s="2"/>
      <c r="BK3260" s="2"/>
      <c r="BL3260" s="2"/>
      <c r="BN3260" s="2"/>
      <c r="BO3260" s="2"/>
    </row>
    <row r="3261" ht="12.75" customHeight="1">
      <c r="D3261" s="2"/>
      <c r="G3261" s="2"/>
      <c r="I3261" s="2"/>
      <c r="J3261" s="2"/>
      <c r="K3261" s="2"/>
      <c r="L3261" s="2"/>
      <c r="M3261" s="2"/>
      <c r="N3261" s="2"/>
      <c r="O3261" s="2"/>
      <c r="P3261" s="2"/>
      <c r="Q3261" s="2"/>
      <c r="R3261" s="2"/>
      <c r="S3261" s="2"/>
      <c r="T3261" s="2"/>
      <c r="U3261" s="2"/>
      <c r="V3261" s="2"/>
      <c r="W3261" s="2"/>
      <c r="X3261" s="2"/>
      <c r="Y3261" s="2"/>
      <c r="AB3261" s="2"/>
      <c r="AC3261" s="2"/>
      <c r="AD3261" s="2"/>
      <c r="AE3261" s="2"/>
      <c r="AF3261" s="2"/>
      <c r="AG3261" s="2"/>
      <c r="AH3261" s="2"/>
      <c r="AI3261" s="2"/>
      <c r="AJ3261" s="2"/>
      <c r="AK3261" s="2"/>
      <c r="BK3261" s="2"/>
      <c r="BL3261" s="2"/>
      <c r="BN3261" s="2"/>
      <c r="BO3261" s="2"/>
    </row>
    <row r="3262" ht="12.75" customHeight="1">
      <c r="D3262" s="2"/>
      <c r="G3262" s="2"/>
      <c r="I3262" s="2"/>
      <c r="J3262" s="2"/>
      <c r="K3262" s="2"/>
      <c r="L3262" s="2"/>
      <c r="M3262" s="2"/>
      <c r="N3262" s="2"/>
      <c r="O3262" s="2"/>
      <c r="P3262" s="2"/>
      <c r="Q3262" s="2"/>
      <c r="R3262" s="2"/>
      <c r="S3262" s="2"/>
      <c r="T3262" s="2"/>
      <c r="U3262" s="2"/>
      <c r="V3262" s="2"/>
      <c r="W3262" s="2"/>
      <c r="X3262" s="2"/>
      <c r="Y3262" s="2"/>
      <c r="AB3262" s="2"/>
      <c r="AC3262" s="2"/>
      <c r="AD3262" s="2"/>
      <c r="AE3262" s="2"/>
      <c r="AF3262" s="2"/>
      <c r="AG3262" s="2"/>
      <c r="AH3262" s="2"/>
      <c r="AI3262" s="2"/>
      <c r="AJ3262" s="2"/>
      <c r="AK3262" s="2"/>
      <c r="BK3262" s="2"/>
      <c r="BL3262" s="2"/>
      <c r="BN3262" s="2"/>
      <c r="BO3262" s="2"/>
    </row>
    <row r="3263" ht="12.75" customHeight="1">
      <c r="D3263" s="2"/>
      <c r="G3263" s="2"/>
      <c r="I3263" s="2"/>
      <c r="J3263" s="2"/>
      <c r="K3263" s="2"/>
      <c r="L3263" s="2"/>
      <c r="M3263" s="2"/>
      <c r="N3263" s="2"/>
      <c r="O3263" s="2"/>
      <c r="P3263" s="2"/>
      <c r="Q3263" s="2"/>
      <c r="R3263" s="2"/>
      <c r="S3263" s="2"/>
      <c r="T3263" s="2"/>
      <c r="U3263" s="2"/>
      <c r="V3263" s="2"/>
      <c r="W3263" s="2"/>
      <c r="X3263" s="2"/>
      <c r="Y3263" s="2"/>
      <c r="AB3263" s="2"/>
      <c r="AC3263" s="2"/>
      <c r="AD3263" s="2"/>
      <c r="AE3263" s="2"/>
      <c r="AF3263" s="2"/>
      <c r="AG3263" s="2"/>
      <c r="AH3263" s="2"/>
      <c r="AI3263" s="2"/>
      <c r="AJ3263" s="2"/>
      <c r="AK3263" s="2"/>
      <c r="BK3263" s="2"/>
      <c r="BL3263" s="2"/>
      <c r="BN3263" s="2"/>
      <c r="BO3263" s="2"/>
    </row>
    <row r="3264" ht="12.75" customHeight="1">
      <c r="D3264" s="2"/>
      <c r="G3264" s="2"/>
      <c r="I3264" s="2"/>
      <c r="J3264" s="2"/>
      <c r="K3264" s="2"/>
      <c r="L3264" s="2"/>
      <c r="M3264" s="2"/>
      <c r="N3264" s="2"/>
      <c r="O3264" s="2"/>
      <c r="P3264" s="2"/>
      <c r="Q3264" s="2"/>
      <c r="R3264" s="2"/>
      <c r="S3264" s="2"/>
      <c r="T3264" s="2"/>
      <c r="U3264" s="2"/>
      <c r="V3264" s="2"/>
      <c r="W3264" s="2"/>
      <c r="X3264" s="2"/>
      <c r="Y3264" s="2"/>
      <c r="AB3264" s="2"/>
      <c r="AC3264" s="2"/>
      <c r="AD3264" s="2"/>
      <c r="AE3264" s="2"/>
      <c r="AF3264" s="2"/>
      <c r="AG3264" s="2"/>
      <c r="AH3264" s="2"/>
      <c r="AI3264" s="2"/>
      <c r="AJ3264" s="2"/>
      <c r="AK3264" s="2"/>
      <c r="BK3264" s="2"/>
      <c r="BL3264" s="2"/>
      <c r="BN3264" s="2"/>
      <c r="BO3264" s="2"/>
    </row>
    <row r="3265" ht="12.75" customHeight="1">
      <c r="D3265" s="2"/>
      <c r="G3265" s="2"/>
      <c r="I3265" s="2"/>
      <c r="J3265" s="2"/>
      <c r="K3265" s="2"/>
      <c r="L3265" s="2"/>
      <c r="M3265" s="2"/>
      <c r="N3265" s="2"/>
      <c r="O3265" s="2"/>
      <c r="P3265" s="2"/>
      <c r="Q3265" s="2"/>
      <c r="R3265" s="2"/>
      <c r="S3265" s="2"/>
      <c r="T3265" s="2"/>
      <c r="U3265" s="2"/>
      <c r="V3265" s="2"/>
      <c r="W3265" s="2"/>
      <c r="X3265" s="2"/>
      <c r="Y3265" s="2"/>
      <c r="AB3265" s="2"/>
      <c r="AC3265" s="2"/>
      <c r="AD3265" s="2"/>
      <c r="AE3265" s="2"/>
      <c r="AF3265" s="2"/>
      <c r="AG3265" s="2"/>
      <c r="AH3265" s="2"/>
      <c r="AI3265" s="2"/>
      <c r="AJ3265" s="2"/>
      <c r="AK3265" s="2"/>
      <c r="BK3265" s="2"/>
      <c r="BL3265" s="2"/>
      <c r="BN3265" s="2"/>
      <c r="BO3265" s="2"/>
    </row>
    <row r="3266" ht="12.75" customHeight="1">
      <c r="D3266" s="2"/>
      <c r="G3266" s="2"/>
      <c r="I3266" s="2"/>
      <c r="J3266" s="2"/>
      <c r="K3266" s="2"/>
      <c r="L3266" s="2"/>
      <c r="M3266" s="2"/>
      <c r="N3266" s="2"/>
      <c r="O3266" s="2"/>
      <c r="P3266" s="2"/>
      <c r="Q3266" s="2"/>
      <c r="R3266" s="2"/>
      <c r="S3266" s="2"/>
      <c r="T3266" s="2"/>
      <c r="U3266" s="2"/>
      <c r="V3266" s="2"/>
      <c r="W3266" s="2"/>
      <c r="X3266" s="2"/>
      <c r="Y3266" s="2"/>
      <c r="AB3266" s="2"/>
      <c r="AC3266" s="2"/>
      <c r="AD3266" s="2"/>
      <c r="AE3266" s="2"/>
      <c r="AF3266" s="2"/>
      <c r="AG3266" s="2"/>
      <c r="AH3266" s="2"/>
      <c r="AI3266" s="2"/>
      <c r="AJ3266" s="2"/>
      <c r="AK3266" s="2"/>
      <c r="BK3266" s="2"/>
      <c r="BL3266" s="2"/>
      <c r="BN3266" s="2"/>
      <c r="BO3266" s="2"/>
    </row>
    <row r="3267" ht="12.75" customHeight="1">
      <c r="D3267" s="2"/>
      <c r="G3267" s="2"/>
      <c r="I3267" s="2"/>
      <c r="J3267" s="2"/>
      <c r="K3267" s="2"/>
      <c r="L3267" s="2"/>
      <c r="M3267" s="2"/>
      <c r="N3267" s="2"/>
      <c r="O3267" s="2"/>
      <c r="P3267" s="2"/>
      <c r="Q3267" s="2"/>
      <c r="R3267" s="2"/>
      <c r="S3267" s="2"/>
      <c r="T3267" s="2"/>
      <c r="U3267" s="2"/>
      <c r="V3267" s="2"/>
      <c r="W3267" s="2"/>
      <c r="X3267" s="2"/>
      <c r="Y3267" s="2"/>
      <c r="AB3267" s="2"/>
      <c r="AC3267" s="2"/>
      <c r="AD3267" s="2"/>
      <c r="AE3267" s="2"/>
      <c r="AF3267" s="2"/>
      <c r="AG3267" s="2"/>
      <c r="AH3267" s="2"/>
      <c r="AI3267" s="2"/>
      <c r="AJ3267" s="2"/>
      <c r="AK3267" s="2"/>
      <c r="BK3267" s="2"/>
      <c r="BL3267" s="2"/>
      <c r="BN3267" s="2"/>
      <c r="BO3267" s="2"/>
    </row>
    <row r="3268" ht="12.75" customHeight="1">
      <c r="D3268" s="2"/>
      <c r="G3268" s="2"/>
      <c r="I3268" s="2"/>
      <c r="J3268" s="2"/>
      <c r="K3268" s="2"/>
      <c r="L3268" s="2"/>
      <c r="M3268" s="2"/>
      <c r="N3268" s="2"/>
      <c r="O3268" s="2"/>
      <c r="P3268" s="2"/>
      <c r="Q3268" s="2"/>
      <c r="R3268" s="2"/>
      <c r="S3268" s="2"/>
      <c r="T3268" s="2"/>
      <c r="U3268" s="2"/>
      <c r="V3268" s="2"/>
      <c r="W3268" s="2"/>
      <c r="X3268" s="2"/>
      <c r="Y3268" s="2"/>
      <c r="AB3268" s="2"/>
      <c r="AC3268" s="2"/>
      <c r="AD3268" s="2"/>
      <c r="AE3268" s="2"/>
      <c r="AF3268" s="2"/>
      <c r="AG3268" s="2"/>
      <c r="AH3268" s="2"/>
      <c r="AI3268" s="2"/>
      <c r="AJ3268" s="2"/>
      <c r="AK3268" s="2"/>
      <c r="BK3268" s="2"/>
      <c r="BL3268" s="2"/>
      <c r="BN3268" s="2"/>
      <c r="BO3268" s="2"/>
    </row>
    <row r="3269" ht="12.75" customHeight="1">
      <c r="D3269" s="2"/>
      <c r="G3269" s="2"/>
      <c r="I3269" s="2"/>
      <c r="J3269" s="2"/>
      <c r="K3269" s="2"/>
      <c r="L3269" s="2"/>
      <c r="M3269" s="2"/>
      <c r="N3269" s="2"/>
      <c r="O3269" s="2"/>
      <c r="P3269" s="2"/>
      <c r="Q3269" s="2"/>
      <c r="R3269" s="2"/>
      <c r="S3269" s="2"/>
      <c r="T3269" s="2"/>
      <c r="U3269" s="2"/>
      <c r="V3269" s="2"/>
      <c r="W3269" s="2"/>
      <c r="X3269" s="2"/>
      <c r="Y3269" s="2"/>
      <c r="AB3269" s="2"/>
      <c r="AC3269" s="2"/>
      <c r="AD3269" s="2"/>
      <c r="AE3269" s="2"/>
      <c r="AF3269" s="2"/>
      <c r="AG3269" s="2"/>
      <c r="AH3269" s="2"/>
      <c r="AI3269" s="2"/>
      <c r="AJ3269" s="2"/>
      <c r="AK3269" s="2"/>
      <c r="BK3269" s="2"/>
      <c r="BL3269" s="2"/>
      <c r="BN3269" s="2"/>
      <c r="BO3269" s="2"/>
    </row>
    <row r="3270" ht="12.75" customHeight="1">
      <c r="D3270" s="2"/>
      <c r="G3270" s="2"/>
      <c r="I3270" s="2"/>
      <c r="J3270" s="2"/>
      <c r="K3270" s="2"/>
      <c r="L3270" s="2"/>
      <c r="M3270" s="2"/>
      <c r="N3270" s="2"/>
      <c r="O3270" s="2"/>
      <c r="P3270" s="2"/>
      <c r="Q3270" s="2"/>
      <c r="R3270" s="2"/>
      <c r="S3270" s="2"/>
      <c r="T3270" s="2"/>
      <c r="U3270" s="2"/>
      <c r="V3270" s="2"/>
      <c r="W3270" s="2"/>
      <c r="X3270" s="2"/>
      <c r="Y3270" s="2"/>
      <c r="AB3270" s="2"/>
      <c r="AC3270" s="2"/>
      <c r="AD3270" s="2"/>
      <c r="AE3270" s="2"/>
      <c r="AF3270" s="2"/>
      <c r="AG3270" s="2"/>
      <c r="AH3270" s="2"/>
      <c r="AI3270" s="2"/>
      <c r="AJ3270" s="2"/>
      <c r="AK3270" s="2"/>
      <c r="BK3270" s="2"/>
      <c r="BL3270" s="2"/>
      <c r="BN3270" s="2"/>
      <c r="BO3270" s="2"/>
    </row>
    <row r="3271" ht="12.75" customHeight="1">
      <c r="D3271" s="2"/>
      <c r="G3271" s="2"/>
      <c r="I3271" s="2"/>
      <c r="J3271" s="2"/>
      <c r="K3271" s="2"/>
      <c r="L3271" s="2"/>
      <c r="M3271" s="2"/>
      <c r="N3271" s="2"/>
      <c r="O3271" s="2"/>
      <c r="P3271" s="2"/>
      <c r="Q3271" s="2"/>
      <c r="R3271" s="2"/>
      <c r="S3271" s="2"/>
      <c r="T3271" s="2"/>
      <c r="U3271" s="2"/>
      <c r="V3271" s="2"/>
      <c r="W3271" s="2"/>
      <c r="X3271" s="2"/>
      <c r="Y3271" s="2"/>
      <c r="AB3271" s="2"/>
      <c r="AC3271" s="2"/>
      <c r="AD3271" s="2"/>
      <c r="AE3271" s="2"/>
      <c r="AF3271" s="2"/>
      <c r="AG3271" s="2"/>
      <c r="AH3271" s="2"/>
      <c r="AI3271" s="2"/>
      <c r="AJ3271" s="2"/>
      <c r="AK3271" s="2"/>
      <c r="BK3271" s="2"/>
      <c r="BL3271" s="2"/>
      <c r="BN3271" s="2"/>
      <c r="BO3271" s="2"/>
    </row>
    <row r="3272" ht="12.75" customHeight="1">
      <c r="D3272" s="2"/>
      <c r="G3272" s="2"/>
      <c r="I3272" s="2"/>
      <c r="J3272" s="2"/>
      <c r="K3272" s="2"/>
      <c r="L3272" s="2"/>
      <c r="M3272" s="2"/>
      <c r="N3272" s="2"/>
      <c r="O3272" s="2"/>
      <c r="P3272" s="2"/>
      <c r="Q3272" s="2"/>
      <c r="R3272" s="2"/>
      <c r="S3272" s="2"/>
      <c r="T3272" s="2"/>
      <c r="U3272" s="2"/>
      <c r="V3272" s="2"/>
      <c r="W3272" s="2"/>
      <c r="X3272" s="2"/>
      <c r="Y3272" s="2"/>
      <c r="AB3272" s="2"/>
      <c r="AC3272" s="2"/>
      <c r="AD3272" s="2"/>
      <c r="AE3272" s="2"/>
      <c r="AF3272" s="2"/>
      <c r="AG3272" s="2"/>
      <c r="AH3272" s="2"/>
      <c r="AI3272" s="2"/>
      <c r="AJ3272" s="2"/>
      <c r="AK3272" s="2"/>
      <c r="BK3272" s="2"/>
      <c r="BL3272" s="2"/>
      <c r="BN3272" s="2"/>
      <c r="BO3272" s="2"/>
    </row>
    <row r="3273" ht="12.75" customHeight="1">
      <c r="D3273" s="2"/>
      <c r="G3273" s="2"/>
      <c r="I3273" s="2"/>
      <c r="J3273" s="2"/>
      <c r="K3273" s="2"/>
      <c r="L3273" s="2"/>
      <c r="M3273" s="2"/>
      <c r="N3273" s="2"/>
      <c r="O3273" s="2"/>
      <c r="P3273" s="2"/>
      <c r="Q3273" s="2"/>
      <c r="R3273" s="2"/>
      <c r="S3273" s="2"/>
      <c r="T3273" s="2"/>
      <c r="U3273" s="2"/>
      <c r="V3273" s="2"/>
      <c r="W3273" s="2"/>
      <c r="X3273" s="2"/>
      <c r="Y3273" s="2"/>
      <c r="AB3273" s="2"/>
      <c r="AC3273" s="2"/>
      <c r="AD3273" s="2"/>
      <c r="AE3273" s="2"/>
      <c r="AF3273" s="2"/>
      <c r="AG3273" s="2"/>
      <c r="AH3273" s="2"/>
      <c r="AI3273" s="2"/>
      <c r="AJ3273" s="2"/>
      <c r="AK3273" s="2"/>
      <c r="BK3273" s="2"/>
      <c r="BL3273" s="2"/>
      <c r="BN3273" s="2"/>
      <c r="BO3273" s="2"/>
    </row>
    <row r="3274" ht="12.75" customHeight="1">
      <c r="D3274" s="2"/>
      <c r="G3274" s="2"/>
      <c r="I3274" s="2"/>
      <c r="J3274" s="2"/>
      <c r="K3274" s="2"/>
      <c r="L3274" s="2"/>
      <c r="M3274" s="2"/>
      <c r="N3274" s="2"/>
      <c r="O3274" s="2"/>
      <c r="P3274" s="2"/>
      <c r="Q3274" s="2"/>
      <c r="R3274" s="2"/>
      <c r="S3274" s="2"/>
      <c r="T3274" s="2"/>
      <c r="U3274" s="2"/>
      <c r="V3274" s="2"/>
      <c r="W3274" s="2"/>
      <c r="X3274" s="2"/>
      <c r="Y3274" s="2"/>
      <c r="AB3274" s="2"/>
      <c r="AC3274" s="2"/>
      <c r="AD3274" s="2"/>
      <c r="AE3274" s="2"/>
      <c r="AF3274" s="2"/>
      <c r="AG3274" s="2"/>
      <c r="AH3274" s="2"/>
      <c r="AI3274" s="2"/>
      <c r="AJ3274" s="2"/>
      <c r="AK3274" s="2"/>
      <c r="BK3274" s="2"/>
      <c r="BL3274" s="2"/>
      <c r="BN3274" s="2"/>
      <c r="BO3274" s="2"/>
    </row>
    <row r="3275" ht="12.75" customHeight="1">
      <c r="D3275" s="2"/>
      <c r="G3275" s="2"/>
      <c r="I3275" s="2"/>
      <c r="J3275" s="2"/>
      <c r="K3275" s="2"/>
      <c r="L3275" s="2"/>
      <c r="M3275" s="2"/>
      <c r="N3275" s="2"/>
      <c r="O3275" s="2"/>
      <c r="P3275" s="2"/>
      <c r="Q3275" s="2"/>
      <c r="R3275" s="2"/>
      <c r="S3275" s="2"/>
      <c r="T3275" s="2"/>
      <c r="U3275" s="2"/>
      <c r="V3275" s="2"/>
      <c r="W3275" s="2"/>
      <c r="X3275" s="2"/>
      <c r="Y3275" s="2"/>
      <c r="AB3275" s="2"/>
      <c r="AC3275" s="2"/>
      <c r="AD3275" s="2"/>
      <c r="AE3275" s="2"/>
      <c r="AF3275" s="2"/>
      <c r="AG3275" s="2"/>
      <c r="AH3275" s="2"/>
      <c r="AI3275" s="2"/>
      <c r="AJ3275" s="2"/>
      <c r="AK3275" s="2"/>
      <c r="BK3275" s="2"/>
      <c r="BL3275" s="2"/>
      <c r="BN3275" s="2"/>
      <c r="BO3275" s="2"/>
    </row>
    <row r="3276" ht="12.75" customHeight="1">
      <c r="D3276" s="2"/>
      <c r="G3276" s="2"/>
      <c r="I3276" s="2"/>
      <c r="J3276" s="2"/>
      <c r="K3276" s="2"/>
      <c r="L3276" s="2"/>
      <c r="M3276" s="2"/>
      <c r="N3276" s="2"/>
      <c r="O3276" s="2"/>
      <c r="P3276" s="2"/>
      <c r="Q3276" s="2"/>
      <c r="R3276" s="2"/>
      <c r="S3276" s="2"/>
      <c r="T3276" s="2"/>
      <c r="U3276" s="2"/>
      <c r="V3276" s="2"/>
      <c r="W3276" s="2"/>
      <c r="X3276" s="2"/>
      <c r="Y3276" s="2"/>
      <c r="AB3276" s="2"/>
      <c r="AC3276" s="2"/>
      <c r="AD3276" s="2"/>
      <c r="AE3276" s="2"/>
      <c r="AF3276" s="2"/>
      <c r="AG3276" s="2"/>
      <c r="AH3276" s="2"/>
      <c r="AI3276" s="2"/>
      <c r="AJ3276" s="2"/>
      <c r="AK3276" s="2"/>
      <c r="BK3276" s="2"/>
      <c r="BL3276" s="2"/>
      <c r="BN3276" s="2"/>
      <c r="BO3276" s="2"/>
    </row>
    <row r="3277" ht="12.75" customHeight="1">
      <c r="D3277" s="2"/>
      <c r="G3277" s="2"/>
      <c r="I3277" s="2"/>
      <c r="J3277" s="2"/>
      <c r="K3277" s="2"/>
      <c r="L3277" s="2"/>
      <c r="M3277" s="2"/>
      <c r="N3277" s="2"/>
      <c r="O3277" s="2"/>
      <c r="P3277" s="2"/>
      <c r="Q3277" s="2"/>
      <c r="R3277" s="2"/>
      <c r="S3277" s="2"/>
      <c r="T3277" s="2"/>
      <c r="U3277" s="2"/>
      <c r="V3277" s="2"/>
      <c r="W3277" s="2"/>
      <c r="X3277" s="2"/>
      <c r="Y3277" s="2"/>
      <c r="AB3277" s="2"/>
      <c r="AC3277" s="2"/>
      <c r="AD3277" s="2"/>
      <c r="AE3277" s="2"/>
      <c r="AF3277" s="2"/>
      <c r="AG3277" s="2"/>
      <c r="AH3277" s="2"/>
      <c r="AI3277" s="2"/>
      <c r="AJ3277" s="2"/>
      <c r="AK3277" s="2"/>
      <c r="BK3277" s="2"/>
      <c r="BL3277" s="2"/>
      <c r="BN3277" s="2"/>
      <c r="BO3277" s="2"/>
    </row>
    <row r="3278" ht="12.75" customHeight="1">
      <c r="D3278" s="2"/>
      <c r="G3278" s="2"/>
      <c r="I3278" s="2"/>
      <c r="J3278" s="2"/>
      <c r="K3278" s="2"/>
      <c r="L3278" s="2"/>
      <c r="M3278" s="2"/>
      <c r="N3278" s="2"/>
      <c r="O3278" s="2"/>
      <c r="P3278" s="2"/>
      <c r="Q3278" s="2"/>
      <c r="R3278" s="2"/>
      <c r="S3278" s="2"/>
      <c r="T3278" s="2"/>
      <c r="U3278" s="2"/>
      <c r="V3278" s="2"/>
      <c r="W3278" s="2"/>
      <c r="X3278" s="2"/>
      <c r="Y3278" s="2"/>
      <c r="AB3278" s="2"/>
      <c r="AC3278" s="2"/>
      <c r="AD3278" s="2"/>
      <c r="AE3278" s="2"/>
      <c r="AF3278" s="2"/>
      <c r="AG3278" s="2"/>
      <c r="AH3278" s="2"/>
      <c r="AI3278" s="2"/>
      <c r="AJ3278" s="2"/>
      <c r="AK3278" s="2"/>
      <c r="BK3278" s="2"/>
      <c r="BL3278" s="2"/>
      <c r="BN3278" s="2"/>
      <c r="BO3278" s="2"/>
    </row>
    <row r="3279" ht="12.75" customHeight="1">
      <c r="D3279" s="2"/>
      <c r="G3279" s="2"/>
      <c r="I3279" s="2"/>
      <c r="J3279" s="2"/>
      <c r="K3279" s="2"/>
      <c r="L3279" s="2"/>
      <c r="M3279" s="2"/>
      <c r="N3279" s="2"/>
      <c r="O3279" s="2"/>
      <c r="P3279" s="2"/>
      <c r="Q3279" s="2"/>
      <c r="R3279" s="2"/>
      <c r="S3279" s="2"/>
      <c r="T3279" s="2"/>
      <c r="U3279" s="2"/>
      <c r="V3279" s="2"/>
      <c r="W3279" s="2"/>
      <c r="X3279" s="2"/>
      <c r="Y3279" s="2"/>
      <c r="AB3279" s="2"/>
      <c r="AC3279" s="2"/>
      <c r="AD3279" s="2"/>
      <c r="AE3279" s="2"/>
      <c r="AF3279" s="2"/>
      <c r="AG3279" s="2"/>
      <c r="AH3279" s="2"/>
      <c r="AI3279" s="2"/>
      <c r="AJ3279" s="2"/>
      <c r="AK3279" s="2"/>
      <c r="BK3279" s="2"/>
      <c r="BL3279" s="2"/>
      <c r="BN3279" s="2"/>
      <c r="BO3279" s="2"/>
    </row>
    <row r="3280" ht="12.75" customHeight="1">
      <c r="D3280" s="2"/>
      <c r="G3280" s="2"/>
      <c r="I3280" s="2"/>
      <c r="J3280" s="2"/>
      <c r="K3280" s="2"/>
      <c r="L3280" s="2"/>
      <c r="M3280" s="2"/>
      <c r="N3280" s="2"/>
      <c r="O3280" s="2"/>
      <c r="P3280" s="2"/>
      <c r="Q3280" s="2"/>
      <c r="R3280" s="2"/>
      <c r="S3280" s="2"/>
      <c r="T3280" s="2"/>
      <c r="U3280" s="2"/>
      <c r="V3280" s="2"/>
      <c r="W3280" s="2"/>
      <c r="X3280" s="2"/>
      <c r="Y3280" s="2"/>
      <c r="AB3280" s="2"/>
      <c r="AC3280" s="2"/>
      <c r="AD3280" s="2"/>
      <c r="AE3280" s="2"/>
      <c r="AF3280" s="2"/>
      <c r="AG3280" s="2"/>
      <c r="AH3280" s="2"/>
      <c r="AI3280" s="2"/>
      <c r="AJ3280" s="2"/>
      <c r="AK3280" s="2"/>
      <c r="BK3280" s="2"/>
      <c r="BL3280" s="2"/>
      <c r="BN3280" s="2"/>
      <c r="BO3280" s="2"/>
    </row>
    <row r="3281" ht="12.75" customHeight="1">
      <c r="D3281" s="2"/>
      <c r="G3281" s="2"/>
      <c r="I3281" s="2"/>
      <c r="J3281" s="2"/>
      <c r="K3281" s="2"/>
      <c r="L3281" s="2"/>
      <c r="M3281" s="2"/>
      <c r="N3281" s="2"/>
      <c r="O3281" s="2"/>
      <c r="P3281" s="2"/>
      <c r="Q3281" s="2"/>
      <c r="R3281" s="2"/>
      <c r="S3281" s="2"/>
      <c r="T3281" s="2"/>
      <c r="U3281" s="2"/>
      <c r="V3281" s="2"/>
      <c r="W3281" s="2"/>
      <c r="X3281" s="2"/>
      <c r="Y3281" s="2"/>
      <c r="AB3281" s="2"/>
      <c r="AC3281" s="2"/>
      <c r="AD3281" s="2"/>
      <c r="AE3281" s="2"/>
      <c r="AF3281" s="2"/>
      <c r="AG3281" s="2"/>
      <c r="AH3281" s="2"/>
      <c r="AI3281" s="2"/>
      <c r="AJ3281" s="2"/>
      <c r="AK3281" s="2"/>
      <c r="BK3281" s="2"/>
      <c r="BL3281" s="2"/>
      <c r="BN3281" s="2"/>
      <c r="BO3281" s="2"/>
    </row>
    <row r="3282" ht="12.75" customHeight="1">
      <c r="D3282" s="2"/>
      <c r="G3282" s="2"/>
      <c r="I3282" s="2"/>
      <c r="J3282" s="2"/>
      <c r="K3282" s="2"/>
      <c r="L3282" s="2"/>
      <c r="M3282" s="2"/>
      <c r="N3282" s="2"/>
      <c r="O3282" s="2"/>
      <c r="P3282" s="2"/>
      <c r="Q3282" s="2"/>
      <c r="R3282" s="2"/>
      <c r="S3282" s="2"/>
      <c r="T3282" s="2"/>
      <c r="U3282" s="2"/>
      <c r="V3282" s="2"/>
      <c r="W3282" s="2"/>
      <c r="X3282" s="2"/>
      <c r="Y3282" s="2"/>
      <c r="AB3282" s="2"/>
      <c r="AC3282" s="2"/>
      <c r="AD3282" s="2"/>
      <c r="AE3282" s="2"/>
      <c r="AF3282" s="2"/>
      <c r="AG3282" s="2"/>
      <c r="AH3282" s="2"/>
      <c r="AI3282" s="2"/>
      <c r="AJ3282" s="2"/>
      <c r="AK3282" s="2"/>
      <c r="BK3282" s="2"/>
      <c r="BL3282" s="2"/>
      <c r="BN3282" s="2"/>
      <c r="BO3282" s="2"/>
    </row>
    <row r="3283" ht="12.75" customHeight="1">
      <c r="D3283" s="2"/>
      <c r="G3283" s="2"/>
      <c r="I3283" s="2"/>
      <c r="J3283" s="2"/>
      <c r="K3283" s="2"/>
      <c r="L3283" s="2"/>
      <c r="M3283" s="2"/>
      <c r="N3283" s="2"/>
      <c r="O3283" s="2"/>
      <c r="P3283" s="2"/>
      <c r="Q3283" s="2"/>
      <c r="R3283" s="2"/>
      <c r="S3283" s="2"/>
      <c r="T3283" s="2"/>
      <c r="U3283" s="2"/>
      <c r="V3283" s="2"/>
      <c r="W3283" s="2"/>
      <c r="X3283" s="2"/>
      <c r="Y3283" s="2"/>
      <c r="AB3283" s="2"/>
      <c r="AC3283" s="2"/>
      <c r="AD3283" s="2"/>
      <c r="AE3283" s="2"/>
      <c r="AF3283" s="2"/>
      <c r="AG3283" s="2"/>
      <c r="AH3283" s="2"/>
      <c r="AI3283" s="2"/>
      <c r="AJ3283" s="2"/>
      <c r="AK3283" s="2"/>
      <c r="BK3283" s="2"/>
      <c r="BL3283" s="2"/>
      <c r="BN3283" s="2"/>
      <c r="BO3283" s="2"/>
    </row>
    <row r="3284" ht="12.75" customHeight="1">
      <c r="D3284" s="2"/>
      <c r="G3284" s="2"/>
      <c r="I3284" s="2"/>
      <c r="J3284" s="2"/>
      <c r="K3284" s="2"/>
      <c r="L3284" s="2"/>
      <c r="M3284" s="2"/>
      <c r="N3284" s="2"/>
      <c r="O3284" s="2"/>
      <c r="P3284" s="2"/>
      <c r="Q3284" s="2"/>
      <c r="R3284" s="2"/>
      <c r="S3284" s="2"/>
      <c r="T3284" s="2"/>
      <c r="U3284" s="2"/>
      <c r="V3284" s="2"/>
      <c r="W3284" s="2"/>
      <c r="X3284" s="2"/>
      <c r="Y3284" s="2"/>
      <c r="AB3284" s="2"/>
      <c r="AC3284" s="2"/>
      <c r="AD3284" s="2"/>
      <c r="AE3284" s="2"/>
      <c r="AF3284" s="2"/>
      <c r="AG3284" s="2"/>
      <c r="AH3284" s="2"/>
      <c r="AI3284" s="2"/>
      <c r="AJ3284" s="2"/>
      <c r="AK3284" s="2"/>
      <c r="BK3284" s="2"/>
      <c r="BL3284" s="2"/>
      <c r="BN3284" s="2"/>
      <c r="BO3284" s="2"/>
    </row>
    <row r="3285" ht="12.75" customHeight="1">
      <c r="D3285" s="2"/>
      <c r="G3285" s="2"/>
      <c r="I3285" s="2"/>
      <c r="J3285" s="2"/>
      <c r="K3285" s="2"/>
      <c r="L3285" s="2"/>
      <c r="M3285" s="2"/>
      <c r="N3285" s="2"/>
      <c r="O3285" s="2"/>
      <c r="P3285" s="2"/>
      <c r="Q3285" s="2"/>
      <c r="R3285" s="2"/>
      <c r="S3285" s="2"/>
      <c r="T3285" s="2"/>
      <c r="U3285" s="2"/>
      <c r="V3285" s="2"/>
      <c r="W3285" s="2"/>
      <c r="X3285" s="2"/>
      <c r="Y3285" s="2"/>
      <c r="AB3285" s="2"/>
      <c r="AC3285" s="2"/>
      <c r="AD3285" s="2"/>
      <c r="AE3285" s="2"/>
      <c r="AF3285" s="2"/>
      <c r="AG3285" s="2"/>
      <c r="AH3285" s="2"/>
      <c r="AI3285" s="2"/>
      <c r="AJ3285" s="2"/>
      <c r="AK3285" s="2"/>
      <c r="BK3285" s="2"/>
      <c r="BL3285" s="2"/>
      <c r="BN3285" s="2"/>
      <c r="BO3285" s="2"/>
    </row>
    <row r="3286" ht="12.75" customHeight="1">
      <c r="D3286" s="2"/>
      <c r="G3286" s="2"/>
      <c r="I3286" s="2"/>
      <c r="J3286" s="2"/>
      <c r="K3286" s="2"/>
      <c r="L3286" s="2"/>
      <c r="M3286" s="2"/>
      <c r="N3286" s="2"/>
      <c r="O3286" s="2"/>
      <c r="P3286" s="2"/>
      <c r="Q3286" s="2"/>
      <c r="R3286" s="2"/>
      <c r="S3286" s="2"/>
      <c r="T3286" s="2"/>
      <c r="U3286" s="2"/>
      <c r="V3286" s="2"/>
      <c r="W3286" s="2"/>
      <c r="X3286" s="2"/>
      <c r="Y3286" s="2"/>
      <c r="AB3286" s="2"/>
      <c r="AC3286" s="2"/>
      <c r="AD3286" s="2"/>
      <c r="AE3286" s="2"/>
      <c r="AF3286" s="2"/>
      <c r="AG3286" s="2"/>
      <c r="AH3286" s="2"/>
      <c r="AI3286" s="2"/>
      <c r="AJ3286" s="2"/>
      <c r="AK3286" s="2"/>
      <c r="BK3286" s="2"/>
      <c r="BL3286" s="2"/>
      <c r="BN3286" s="2"/>
      <c r="BO3286" s="2"/>
    </row>
    <row r="3287" ht="12.75" customHeight="1">
      <c r="D3287" s="2"/>
      <c r="G3287" s="2"/>
      <c r="I3287" s="2"/>
      <c r="J3287" s="2"/>
      <c r="K3287" s="2"/>
      <c r="L3287" s="2"/>
      <c r="M3287" s="2"/>
      <c r="N3287" s="2"/>
      <c r="O3287" s="2"/>
      <c r="P3287" s="2"/>
      <c r="Q3287" s="2"/>
      <c r="R3287" s="2"/>
      <c r="S3287" s="2"/>
      <c r="T3287" s="2"/>
      <c r="U3287" s="2"/>
      <c r="V3287" s="2"/>
      <c r="W3287" s="2"/>
      <c r="X3287" s="2"/>
      <c r="Y3287" s="2"/>
      <c r="AB3287" s="2"/>
      <c r="AC3287" s="2"/>
      <c r="AD3287" s="2"/>
      <c r="AE3287" s="2"/>
      <c r="AF3287" s="2"/>
      <c r="AG3287" s="2"/>
      <c r="AH3287" s="2"/>
      <c r="AI3287" s="2"/>
      <c r="AJ3287" s="2"/>
      <c r="AK3287" s="2"/>
      <c r="BK3287" s="2"/>
      <c r="BL3287" s="2"/>
      <c r="BN3287" s="2"/>
      <c r="BO3287" s="2"/>
    </row>
    <row r="3288" ht="12.75" customHeight="1">
      <c r="D3288" s="2"/>
      <c r="G3288" s="2"/>
      <c r="I3288" s="2"/>
      <c r="J3288" s="2"/>
      <c r="K3288" s="2"/>
      <c r="L3288" s="2"/>
      <c r="M3288" s="2"/>
      <c r="N3288" s="2"/>
      <c r="O3288" s="2"/>
      <c r="P3288" s="2"/>
      <c r="Q3288" s="2"/>
      <c r="R3288" s="2"/>
      <c r="S3288" s="2"/>
      <c r="T3288" s="2"/>
      <c r="U3288" s="2"/>
      <c r="V3288" s="2"/>
      <c r="W3288" s="2"/>
      <c r="X3288" s="2"/>
      <c r="Y3288" s="2"/>
      <c r="AB3288" s="2"/>
      <c r="AC3288" s="2"/>
      <c r="AD3288" s="2"/>
      <c r="AE3288" s="2"/>
      <c r="AF3288" s="2"/>
      <c r="AG3288" s="2"/>
      <c r="AH3288" s="2"/>
      <c r="AI3288" s="2"/>
      <c r="AJ3288" s="2"/>
      <c r="AK3288" s="2"/>
      <c r="BK3288" s="2"/>
      <c r="BL3288" s="2"/>
      <c r="BN3288" s="2"/>
      <c r="BO3288" s="2"/>
    </row>
    <row r="3289" ht="12.75" customHeight="1">
      <c r="D3289" s="2"/>
      <c r="G3289" s="2"/>
      <c r="I3289" s="2"/>
      <c r="J3289" s="2"/>
      <c r="K3289" s="2"/>
      <c r="L3289" s="2"/>
      <c r="M3289" s="2"/>
      <c r="N3289" s="2"/>
      <c r="O3289" s="2"/>
      <c r="P3289" s="2"/>
      <c r="Q3289" s="2"/>
      <c r="R3289" s="2"/>
      <c r="S3289" s="2"/>
      <c r="T3289" s="2"/>
      <c r="U3289" s="2"/>
      <c r="V3289" s="2"/>
      <c r="W3289" s="2"/>
      <c r="X3289" s="2"/>
      <c r="Y3289" s="2"/>
      <c r="AB3289" s="2"/>
      <c r="AC3289" s="2"/>
      <c r="AD3289" s="2"/>
      <c r="AE3289" s="2"/>
      <c r="AF3289" s="2"/>
      <c r="AG3289" s="2"/>
      <c r="AH3289" s="2"/>
      <c r="AI3289" s="2"/>
      <c r="AJ3289" s="2"/>
      <c r="AK3289" s="2"/>
      <c r="BK3289" s="2"/>
      <c r="BL3289" s="2"/>
      <c r="BN3289" s="2"/>
      <c r="BO3289" s="2"/>
    </row>
    <row r="3290" ht="12.75" customHeight="1">
      <c r="D3290" s="2"/>
      <c r="G3290" s="2"/>
      <c r="I3290" s="2"/>
      <c r="J3290" s="2"/>
      <c r="K3290" s="2"/>
      <c r="L3290" s="2"/>
      <c r="M3290" s="2"/>
      <c r="N3290" s="2"/>
      <c r="O3290" s="2"/>
      <c r="P3290" s="2"/>
      <c r="Q3290" s="2"/>
      <c r="R3290" s="2"/>
      <c r="S3290" s="2"/>
      <c r="T3290" s="2"/>
      <c r="U3290" s="2"/>
      <c r="V3290" s="2"/>
      <c r="W3290" s="2"/>
      <c r="X3290" s="2"/>
      <c r="Y3290" s="2"/>
      <c r="AB3290" s="2"/>
      <c r="AC3290" s="2"/>
      <c r="AD3290" s="2"/>
      <c r="AE3290" s="2"/>
      <c r="AF3290" s="2"/>
      <c r="AG3290" s="2"/>
      <c r="AH3290" s="2"/>
      <c r="AI3290" s="2"/>
      <c r="AJ3290" s="2"/>
      <c r="AK3290" s="2"/>
      <c r="BK3290" s="2"/>
      <c r="BL3290" s="2"/>
      <c r="BN3290" s="2"/>
      <c r="BO3290" s="2"/>
    </row>
    <row r="3291" ht="12.75" customHeight="1">
      <c r="D3291" s="2"/>
      <c r="G3291" s="2"/>
      <c r="I3291" s="2"/>
      <c r="J3291" s="2"/>
      <c r="K3291" s="2"/>
      <c r="L3291" s="2"/>
      <c r="M3291" s="2"/>
      <c r="N3291" s="2"/>
      <c r="O3291" s="2"/>
      <c r="P3291" s="2"/>
      <c r="Q3291" s="2"/>
      <c r="R3291" s="2"/>
      <c r="S3291" s="2"/>
      <c r="T3291" s="2"/>
      <c r="U3291" s="2"/>
      <c r="V3291" s="2"/>
      <c r="W3291" s="2"/>
      <c r="X3291" s="2"/>
      <c r="Y3291" s="2"/>
      <c r="AB3291" s="2"/>
      <c r="AC3291" s="2"/>
      <c r="AD3291" s="2"/>
      <c r="AE3291" s="2"/>
      <c r="AF3291" s="2"/>
      <c r="AG3291" s="2"/>
      <c r="AH3291" s="2"/>
      <c r="AI3291" s="2"/>
      <c r="AJ3291" s="2"/>
      <c r="AK3291" s="2"/>
      <c r="BK3291" s="2"/>
      <c r="BL3291" s="2"/>
      <c r="BN3291" s="2"/>
      <c r="BO3291" s="2"/>
    </row>
    <row r="3292" ht="12.75" customHeight="1">
      <c r="D3292" s="2"/>
      <c r="G3292" s="2"/>
      <c r="I3292" s="2"/>
      <c r="J3292" s="2"/>
      <c r="K3292" s="2"/>
      <c r="L3292" s="2"/>
      <c r="M3292" s="2"/>
      <c r="N3292" s="2"/>
      <c r="O3292" s="2"/>
      <c r="P3292" s="2"/>
      <c r="Q3292" s="2"/>
      <c r="R3292" s="2"/>
      <c r="S3292" s="2"/>
      <c r="T3292" s="2"/>
      <c r="U3292" s="2"/>
      <c r="V3292" s="2"/>
      <c r="W3292" s="2"/>
      <c r="X3292" s="2"/>
      <c r="Y3292" s="2"/>
      <c r="AB3292" s="2"/>
      <c r="AC3292" s="2"/>
      <c r="AD3292" s="2"/>
      <c r="AE3292" s="2"/>
      <c r="AF3292" s="2"/>
      <c r="AG3292" s="2"/>
      <c r="AH3292" s="2"/>
      <c r="AI3292" s="2"/>
      <c r="AJ3292" s="2"/>
      <c r="AK3292" s="2"/>
      <c r="BK3292" s="2"/>
      <c r="BL3292" s="2"/>
      <c r="BN3292" s="2"/>
      <c r="BO3292" s="2"/>
    </row>
    <row r="3293" ht="12.75" customHeight="1">
      <c r="D3293" s="2"/>
      <c r="G3293" s="2"/>
      <c r="I3293" s="2"/>
      <c r="J3293" s="2"/>
      <c r="K3293" s="2"/>
      <c r="L3293" s="2"/>
      <c r="M3293" s="2"/>
      <c r="N3293" s="2"/>
      <c r="O3293" s="2"/>
      <c r="P3293" s="2"/>
      <c r="Q3293" s="2"/>
      <c r="R3293" s="2"/>
      <c r="S3293" s="2"/>
      <c r="T3293" s="2"/>
      <c r="U3293" s="2"/>
      <c r="V3293" s="2"/>
      <c r="W3293" s="2"/>
      <c r="X3293" s="2"/>
      <c r="Y3293" s="2"/>
      <c r="AB3293" s="2"/>
      <c r="AC3293" s="2"/>
      <c r="AD3293" s="2"/>
      <c r="AE3293" s="2"/>
      <c r="AF3293" s="2"/>
      <c r="AG3293" s="2"/>
      <c r="AH3293" s="2"/>
      <c r="AI3293" s="2"/>
      <c r="AJ3293" s="2"/>
      <c r="AK3293" s="2"/>
      <c r="BK3293" s="2"/>
      <c r="BL3293" s="2"/>
      <c r="BN3293" s="2"/>
      <c r="BO3293" s="2"/>
    </row>
    <row r="3294" ht="12.75" customHeight="1">
      <c r="D3294" s="2"/>
      <c r="G3294" s="2"/>
      <c r="I3294" s="2"/>
      <c r="J3294" s="2"/>
      <c r="K3294" s="2"/>
      <c r="L3294" s="2"/>
      <c r="M3294" s="2"/>
      <c r="N3294" s="2"/>
      <c r="O3294" s="2"/>
      <c r="P3294" s="2"/>
      <c r="Q3294" s="2"/>
      <c r="R3294" s="2"/>
      <c r="S3294" s="2"/>
      <c r="T3294" s="2"/>
      <c r="U3294" s="2"/>
      <c r="V3294" s="2"/>
      <c r="W3294" s="2"/>
      <c r="X3294" s="2"/>
      <c r="Y3294" s="2"/>
      <c r="AB3294" s="2"/>
      <c r="AC3294" s="2"/>
      <c r="AD3294" s="2"/>
      <c r="AE3294" s="2"/>
      <c r="AF3294" s="2"/>
      <c r="AG3294" s="2"/>
      <c r="AH3294" s="2"/>
      <c r="AI3294" s="2"/>
      <c r="AJ3294" s="2"/>
      <c r="AK3294" s="2"/>
      <c r="BK3294" s="2"/>
      <c r="BL3294" s="2"/>
      <c r="BN3294" s="2"/>
      <c r="BO3294" s="2"/>
    </row>
    <row r="3295" ht="12.75" customHeight="1">
      <c r="D3295" s="2"/>
      <c r="G3295" s="2"/>
      <c r="I3295" s="2"/>
      <c r="J3295" s="2"/>
      <c r="K3295" s="2"/>
      <c r="L3295" s="2"/>
      <c r="M3295" s="2"/>
      <c r="N3295" s="2"/>
      <c r="O3295" s="2"/>
      <c r="P3295" s="2"/>
      <c r="Q3295" s="2"/>
      <c r="R3295" s="2"/>
      <c r="S3295" s="2"/>
      <c r="T3295" s="2"/>
      <c r="U3295" s="2"/>
      <c r="V3295" s="2"/>
      <c r="W3295" s="2"/>
      <c r="X3295" s="2"/>
      <c r="Y3295" s="2"/>
      <c r="AB3295" s="2"/>
      <c r="AC3295" s="2"/>
      <c r="AD3295" s="2"/>
      <c r="AE3295" s="2"/>
      <c r="AF3295" s="2"/>
      <c r="AG3295" s="2"/>
      <c r="AH3295" s="2"/>
      <c r="AI3295" s="2"/>
      <c r="AJ3295" s="2"/>
      <c r="AK3295" s="2"/>
      <c r="BK3295" s="2"/>
      <c r="BL3295" s="2"/>
      <c r="BN3295" s="2"/>
      <c r="BO3295" s="2"/>
    </row>
    <row r="3296" ht="12.75" customHeight="1">
      <c r="D3296" s="2"/>
      <c r="G3296" s="2"/>
      <c r="I3296" s="2"/>
      <c r="J3296" s="2"/>
      <c r="K3296" s="2"/>
      <c r="L3296" s="2"/>
      <c r="M3296" s="2"/>
      <c r="N3296" s="2"/>
      <c r="O3296" s="2"/>
      <c r="P3296" s="2"/>
      <c r="Q3296" s="2"/>
      <c r="R3296" s="2"/>
      <c r="S3296" s="2"/>
      <c r="T3296" s="2"/>
      <c r="U3296" s="2"/>
      <c r="V3296" s="2"/>
      <c r="W3296" s="2"/>
      <c r="X3296" s="2"/>
      <c r="Y3296" s="2"/>
      <c r="AB3296" s="2"/>
      <c r="AC3296" s="2"/>
      <c r="AD3296" s="2"/>
      <c r="AE3296" s="2"/>
      <c r="AF3296" s="2"/>
      <c r="AG3296" s="2"/>
      <c r="AH3296" s="2"/>
      <c r="AI3296" s="2"/>
      <c r="AJ3296" s="2"/>
      <c r="AK3296" s="2"/>
      <c r="BK3296" s="2"/>
      <c r="BL3296" s="2"/>
      <c r="BN3296" s="2"/>
      <c r="BO3296" s="2"/>
    </row>
    <row r="3297" ht="12.75" customHeight="1">
      <c r="D3297" s="2"/>
      <c r="G3297" s="2"/>
      <c r="I3297" s="2"/>
      <c r="J3297" s="2"/>
      <c r="K3297" s="2"/>
      <c r="L3297" s="2"/>
      <c r="M3297" s="2"/>
      <c r="N3297" s="2"/>
      <c r="O3297" s="2"/>
      <c r="P3297" s="2"/>
      <c r="Q3297" s="2"/>
      <c r="R3297" s="2"/>
      <c r="S3297" s="2"/>
      <c r="T3297" s="2"/>
      <c r="U3297" s="2"/>
      <c r="V3297" s="2"/>
      <c r="W3297" s="2"/>
      <c r="X3297" s="2"/>
      <c r="Y3297" s="2"/>
      <c r="AB3297" s="2"/>
      <c r="AC3297" s="2"/>
      <c r="AD3297" s="2"/>
      <c r="AE3297" s="2"/>
      <c r="AF3297" s="2"/>
      <c r="AG3297" s="2"/>
      <c r="AH3297" s="2"/>
      <c r="AI3297" s="2"/>
      <c r="AJ3297" s="2"/>
      <c r="AK3297" s="2"/>
      <c r="BK3297" s="2"/>
      <c r="BL3297" s="2"/>
      <c r="BN3297" s="2"/>
      <c r="BO3297" s="2"/>
    </row>
    <row r="3298" ht="12.75" customHeight="1">
      <c r="D3298" s="2"/>
      <c r="G3298" s="2"/>
      <c r="I3298" s="2"/>
      <c r="J3298" s="2"/>
      <c r="K3298" s="2"/>
      <c r="L3298" s="2"/>
      <c r="M3298" s="2"/>
      <c r="N3298" s="2"/>
      <c r="O3298" s="2"/>
      <c r="P3298" s="2"/>
      <c r="Q3298" s="2"/>
      <c r="R3298" s="2"/>
      <c r="S3298" s="2"/>
      <c r="T3298" s="2"/>
      <c r="U3298" s="2"/>
      <c r="V3298" s="2"/>
      <c r="W3298" s="2"/>
      <c r="X3298" s="2"/>
      <c r="Y3298" s="2"/>
      <c r="AB3298" s="2"/>
      <c r="AC3298" s="2"/>
      <c r="AD3298" s="2"/>
      <c r="AE3298" s="2"/>
      <c r="AF3298" s="2"/>
      <c r="AG3298" s="2"/>
      <c r="AH3298" s="2"/>
      <c r="AI3298" s="2"/>
      <c r="AJ3298" s="2"/>
      <c r="AK3298" s="2"/>
      <c r="BK3298" s="2"/>
      <c r="BL3298" s="2"/>
      <c r="BN3298" s="2"/>
      <c r="BO3298" s="2"/>
    </row>
    <row r="3299" ht="12.75" customHeight="1">
      <c r="D3299" s="2"/>
      <c r="G3299" s="2"/>
      <c r="I3299" s="2"/>
      <c r="J3299" s="2"/>
      <c r="K3299" s="2"/>
      <c r="L3299" s="2"/>
      <c r="M3299" s="2"/>
      <c r="N3299" s="2"/>
      <c r="O3299" s="2"/>
      <c r="P3299" s="2"/>
      <c r="Q3299" s="2"/>
      <c r="R3299" s="2"/>
      <c r="S3299" s="2"/>
      <c r="T3299" s="2"/>
      <c r="U3299" s="2"/>
      <c r="V3299" s="2"/>
      <c r="W3299" s="2"/>
      <c r="X3299" s="2"/>
      <c r="Y3299" s="2"/>
      <c r="AB3299" s="2"/>
      <c r="AC3299" s="2"/>
      <c r="AD3299" s="2"/>
      <c r="AE3299" s="2"/>
      <c r="AF3299" s="2"/>
      <c r="AG3299" s="2"/>
      <c r="AH3299" s="2"/>
      <c r="AI3299" s="2"/>
      <c r="AJ3299" s="2"/>
      <c r="AK3299" s="2"/>
      <c r="BK3299" s="2"/>
      <c r="BL3299" s="2"/>
      <c r="BN3299" s="2"/>
      <c r="BO3299" s="2"/>
    </row>
    <row r="3300" ht="12.75" customHeight="1">
      <c r="D3300" s="2"/>
      <c r="G3300" s="2"/>
      <c r="I3300" s="2"/>
      <c r="J3300" s="2"/>
      <c r="K3300" s="2"/>
      <c r="L3300" s="2"/>
      <c r="M3300" s="2"/>
      <c r="N3300" s="2"/>
      <c r="O3300" s="2"/>
      <c r="P3300" s="2"/>
      <c r="Q3300" s="2"/>
      <c r="R3300" s="2"/>
      <c r="S3300" s="2"/>
      <c r="T3300" s="2"/>
      <c r="U3300" s="2"/>
      <c r="V3300" s="2"/>
      <c r="W3300" s="2"/>
      <c r="X3300" s="2"/>
      <c r="Y3300" s="2"/>
      <c r="AB3300" s="2"/>
      <c r="AC3300" s="2"/>
      <c r="AD3300" s="2"/>
      <c r="AE3300" s="2"/>
      <c r="AF3300" s="2"/>
      <c r="AG3300" s="2"/>
      <c r="AH3300" s="2"/>
      <c r="AI3300" s="2"/>
      <c r="AJ3300" s="2"/>
      <c r="AK3300" s="2"/>
      <c r="BK3300" s="2"/>
      <c r="BL3300" s="2"/>
      <c r="BN3300" s="2"/>
      <c r="BO3300" s="2"/>
    </row>
    <row r="3301" ht="12.75" customHeight="1">
      <c r="D3301" s="2"/>
      <c r="G3301" s="2"/>
      <c r="I3301" s="2"/>
      <c r="J3301" s="2"/>
      <c r="K3301" s="2"/>
      <c r="L3301" s="2"/>
      <c r="M3301" s="2"/>
      <c r="N3301" s="2"/>
      <c r="O3301" s="2"/>
      <c r="P3301" s="2"/>
      <c r="Q3301" s="2"/>
      <c r="R3301" s="2"/>
      <c r="S3301" s="2"/>
      <c r="T3301" s="2"/>
      <c r="U3301" s="2"/>
      <c r="V3301" s="2"/>
      <c r="W3301" s="2"/>
      <c r="X3301" s="2"/>
      <c r="Y3301" s="2"/>
      <c r="AB3301" s="2"/>
      <c r="AC3301" s="2"/>
      <c r="AD3301" s="2"/>
      <c r="AE3301" s="2"/>
      <c r="AF3301" s="2"/>
      <c r="AG3301" s="2"/>
      <c r="AH3301" s="2"/>
      <c r="AI3301" s="2"/>
      <c r="AJ3301" s="2"/>
      <c r="AK3301" s="2"/>
      <c r="BK3301" s="2"/>
      <c r="BL3301" s="2"/>
      <c r="BN3301" s="2"/>
      <c r="BO3301" s="2"/>
    </row>
    <row r="3302" ht="12.75" customHeight="1">
      <c r="D3302" s="2"/>
      <c r="G3302" s="2"/>
      <c r="I3302" s="2"/>
      <c r="J3302" s="2"/>
      <c r="K3302" s="2"/>
      <c r="L3302" s="2"/>
      <c r="M3302" s="2"/>
      <c r="N3302" s="2"/>
      <c r="O3302" s="2"/>
      <c r="P3302" s="2"/>
      <c r="Q3302" s="2"/>
      <c r="R3302" s="2"/>
      <c r="S3302" s="2"/>
      <c r="T3302" s="2"/>
      <c r="U3302" s="2"/>
      <c r="V3302" s="2"/>
      <c r="W3302" s="2"/>
      <c r="X3302" s="2"/>
      <c r="Y3302" s="2"/>
      <c r="AB3302" s="2"/>
      <c r="AC3302" s="2"/>
      <c r="AD3302" s="2"/>
      <c r="AE3302" s="2"/>
      <c r="AF3302" s="2"/>
      <c r="AG3302" s="2"/>
      <c r="AH3302" s="2"/>
      <c r="AI3302" s="2"/>
      <c r="AJ3302" s="2"/>
      <c r="AK3302" s="2"/>
      <c r="BK3302" s="2"/>
      <c r="BL3302" s="2"/>
      <c r="BN3302" s="2"/>
      <c r="BO3302" s="2"/>
    </row>
    <row r="3303" ht="12.75" customHeight="1">
      <c r="D3303" s="2"/>
      <c r="G3303" s="2"/>
      <c r="I3303" s="2"/>
      <c r="J3303" s="2"/>
      <c r="K3303" s="2"/>
      <c r="L3303" s="2"/>
      <c r="M3303" s="2"/>
      <c r="N3303" s="2"/>
      <c r="O3303" s="2"/>
      <c r="P3303" s="2"/>
      <c r="Q3303" s="2"/>
      <c r="R3303" s="2"/>
      <c r="S3303" s="2"/>
      <c r="T3303" s="2"/>
      <c r="U3303" s="2"/>
      <c r="V3303" s="2"/>
      <c r="W3303" s="2"/>
      <c r="X3303" s="2"/>
      <c r="Y3303" s="2"/>
      <c r="AB3303" s="2"/>
      <c r="AC3303" s="2"/>
      <c r="AD3303" s="2"/>
      <c r="AE3303" s="2"/>
      <c r="AF3303" s="2"/>
      <c r="AG3303" s="2"/>
      <c r="AH3303" s="2"/>
      <c r="AI3303" s="2"/>
      <c r="AJ3303" s="2"/>
      <c r="AK3303" s="2"/>
      <c r="BK3303" s="2"/>
      <c r="BL3303" s="2"/>
      <c r="BN3303" s="2"/>
      <c r="BO3303" s="2"/>
    </row>
    <row r="3304" ht="12.75" customHeight="1">
      <c r="D3304" s="2"/>
      <c r="G3304" s="2"/>
      <c r="I3304" s="2"/>
      <c r="J3304" s="2"/>
      <c r="K3304" s="2"/>
      <c r="L3304" s="2"/>
      <c r="M3304" s="2"/>
      <c r="N3304" s="2"/>
      <c r="O3304" s="2"/>
      <c r="P3304" s="2"/>
      <c r="Q3304" s="2"/>
      <c r="R3304" s="2"/>
      <c r="S3304" s="2"/>
      <c r="T3304" s="2"/>
      <c r="U3304" s="2"/>
      <c r="V3304" s="2"/>
      <c r="W3304" s="2"/>
      <c r="X3304" s="2"/>
      <c r="Y3304" s="2"/>
      <c r="AB3304" s="2"/>
      <c r="AC3304" s="2"/>
      <c r="AD3304" s="2"/>
      <c r="AE3304" s="2"/>
      <c r="AF3304" s="2"/>
      <c r="AG3304" s="2"/>
      <c r="AH3304" s="2"/>
      <c r="AI3304" s="2"/>
      <c r="AJ3304" s="2"/>
      <c r="AK3304" s="2"/>
      <c r="BK3304" s="2"/>
      <c r="BL3304" s="2"/>
      <c r="BN3304" s="2"/>
      <c r="BO3304" s="2"/>
    </row>
    <row r="3305" ht="12.75" customHeight="1">
      <c r="D3305" s="2"/>
      <c r="G3305" s="2"/>
      <c r="I3305" s="2"/>
      <c r="J3305" s="2"/>
      <c r="K3305" s="2"/>
      <c r="L3305" s="2"/>
      <c r="M3305" s="2"/>
      <c r="N3305" s="2"/>
      <c r="O3305" s="2"/>
      <c r="P3305" s="2"/>
      <c r="Q3305" s="2"/>
      <c r="R3305" s="2"/>
      <c r="S3305" s="2"/>
      <c r="T3305" s="2"/>
      <c r="U3305" s="2"/>
      <c r="V3305" s="2"/>
      <c r="W3305" s="2"/>
      <c r="X3305" s="2"/>
      <c r="Y3305" s="2"/>
      <c r="AB3305" s="2"/>
      <c r="AC3305" s="2"/>
      <c r="AD3305" s="2"/>
      <c r="AE3305" s="2"/>
      <c r="AF3305" s="2"/>
      <c r="AG3305" s="2"/>
      <c r="AH3305" s="2"/>
      <c r="AI3305" s="2"/>
      <c r="AJ3305" s="2"/>
      <c r="AK3305" s="2"/>
      <c r="BK3305" s="2"/>
      <c r="BL3305" s="2"/>
      <c r="BN3305" s="2"/>
      <c r="BO3305" s="2"/>
    </row>
    <row r="3306" ht="12.75" customHeight="1">
      <c r="D3306" s="2"/>
      <c r="G3306" s="2"/>
      <c r="I3306" s="2"/>
      <c r="J3306" s="2"/>
      <c r="K3306" s="2"/>
      <c r="L3306" s="2"/>
      <c r="M3306" s="2"/>
      <c r="N3306" s="2"/>
      <c r="O3306" s="2"/>
      <c r="P3306" s="2"/>
      <c r="Q3306" s="2"/>
      <c r="R3306" s="2"/>
      <c r="S3306" s="2"/>
      <c r="T3306" s="2"/>
      <c r="U3306" s="2"/>
      <c r="V3306" s="2"/>
      <c r="W3306" s="2"/>
      <c r="X3306" s="2"/>
      <c r="Y3306" s="2"/>
      <c r="AB3306" s="2"/>
      <c r="AC3306" s="2"/>
      <c r="AD3306" s="2"/>
      <c r="AE3306" s="2"/>
      <c r="AF3306" s="2"/>
      <c r="AG3306" s="2"/>
      <c r="AH3306" s="2"/>
      <c r="AI3306" s="2"/>
      <c r="AJ3306" s="2"/>
      <c r="AK3306" s="2"/>
      <c r="BK3306" s="2"/>
      <c r="BL3306" s="2"/>
      <c r="BN3306" s="2"/>
      <c r="BO3306" s="2"/>
    </row>
    <row r="3307" ht="12.75" customHeight="1">
      <c r="D3307" s="2"/>
      <c r="G3307" s="2"/>
      <c r="I3307" s="2"/>
      <c r="J3307" s="2"/>
      <c r="K3307" s="2"/>
      <c r="L3307" s="2"/>
      <c r="M3307" s="2"/>
      <c r="N3307" s="2"/>
      <c r="O3307" s="2"/>
      <c r="P3307" s="2"/>
      <c r="Q3307" s="2"/>
      <c r="R3307" s="2"/>
      <c r="S3307" s="2"/>
      <c r="T3307" s="2"/>
      <c r="U3307" s="2"/>
      <c r="V3307" s="2"/>
      <c r="W3307" s="2"/>
      <c r="X3307" s="2"/>
      <c r="Y3307" s="2"/>
      <c r="AB3307" s="2"/>
      <c r="AC3307" s="2"/>
      <c r="AD3307" s="2"/>
      <c r="AE3307" s="2"/>
      <c r="AF3307" s="2"/>
      <c r="AG3307" s="2"/>
      <c r="AH3307" s="2"/>
      <c r="AI3307" s="2"/>
      <c r="AJ3307" s="2"/>
      <c r="AK3307" s="2"/>
      <c r="BK3307" s="2"/>
      <c r="BL3307" s="2"/>
      <c r="BN3307" s="2"/>
      <c r="BO3307" s="2"/>
    </row>
    <row r="3308" ht="12.75" customHeight="1">
      <c r="D3308" s="2"/>
      <c r="G3308" s="2"/>
      <c r="I3308" s="2"/>
      <c r="J3308" s="2"/>
      <c r="K3308" s="2"/>
      <c r="L3308" s="2"/>
      <c r="M3308" s="2"/>
      <c r="N3308" s="2"/>
      <c r="O3308" s="2"/>
      <c r="P3308" s="2"/>
      <c r="Q3308" s="2"/>
      <c r="R3308" s="2"/>
      <c r="S3308" s="2"/>
      <c r="T3308" s="2"/>
      <c r="U3308" s="2"/>
      <c r="V3308" s="2"/>
      <c r="W3308" s="2"/>
      <c r="X3308" s="2"/>
      <c r="Y3308" s="2"/>
      <c r="AB3308" s="2"/>
      <c r="AC3308" s="2"/>
      <c r="AD3308" s="2"/>
      <c r="AE3308" s="2"/>
      <c r="AF3308" s="2"/>
      <c r="AG3308" s="2"/>
      <c r="AH3308" s="2"/>
      <c r="AI3308" s="2"/>
      <c r="AJ3308" s="2"/>
      <c r="AK3308" s="2"/>
      <c r="BK3308" s="2"/>
      <c r="BL3308" s="2"/>
      <c r="BN3308" s="2"/>
      <c r="BO3308" s="2"/>
    </row>
    <row r="3309" ht="12.75" customHeight="1">
      <c r="D3309" s="2"/>
      <c r="G3309" s="2"/>
      <c r="I3309" s="2"/>
      <c r="J3309" s="2"/>
      <c r="K3309" s="2"/>
      <c r="L3309" s="2"/>
      <c r="M3309" s="2"/>
      <c r="N3309" s="2"/>
      <c r="O3309" s="2"/>
      <c r="P3309" s="2"/>
      <c r="Q3309" s="2"/>
      <c r="R3309" s="2"/>
      <c r="S3309" s="2"/>
      <c r="T3309" s="2"/>
      <c r="U3309" s="2"/>
      <c r="V3309" s="2"/>
      <c r="W3309" s="2"/>
      <c r="X3309" s="2"/>
      <c r="Y3309" s="2"/>
      <c r="AB3309" s="2"/>
      <c r="AC3309" s="2"/>
      <c r="AD3309" s="2"/>
      <c r="AE3309" s="2"/>
      <c r="AF3309" s="2"/>
      <c r="AG3309" s="2"/>
      <c r="AH3309" s="2"/>
      <c r="AI3309" s="2"/>
      <c r="AJ3309" s="2"/>
      <c r="AK3309" s="2"/>
      <c r="BK3309" s="2"/>
      <c r="BL3309" s="2"/>
      <c r="BN3309" s="2"/>
      <c r="BO3309" s="2"/>
    </row>
    <row r="3310" ht="12.75" customHeight="1">
      <c r="D3310" s="2"/>
      <c r="G3310" s="2"/>
      <c r="I3310" s="2"/>
      <c r="J3310" s="2"/>
      <c r="K3310" s="2"/>
      <c r="L3310" s="2"/>
      <c r="M3310" s="2"/>
      <c r="N3310" s="2"/>
      <c r="O3310" s="2"/>
      <c r="P3310" s="2"/>
      <c r="Q3310" s="2"/>
      <c r="R3310" s="2"/>
      <c r="S3310" s="2"/>
      <c r="T3310" s="2"/>
      <c r="U3310" s="2"/>
      <c r="V3310" s="2"/>
      <c r="W3310" s="2"/>
      <c r="X3310" s="2"/>
      <c r="Y3310" s="2"/>
      <c r="AB3310" s="2"/>
      <c r="AC3310" s="2"/>
      <c r="AD3310" s="2"/>
      <c r="AE3310" s="2"/>
      <c r="AF3310" s="2"/>
      <c r="AG3310" s="2"/>
      <c r="AH3310" s="2"/>
      <c r="AI3310" s="2"/>
      <c r="AJ3310" s="2"/>
      <c r="AK3310" s="2"/>
      <c r="BK3310" s="2"/>
      <c r="BL3310" s="2"/>
      <c r="BN3310" s="2"/>
      <c r="BO3310" s="2"/>
    </row>
    <row r="3311" ht="12.75" customHeight="1">
      <c r="D3311" s="2"/>
      <c r="G3311" s="2"/>
      <c r="I3311" s="2"/>
      <c r="J3311" s="2"/>
      <c r="K3311" s="2"/>
      <c r="L3311" s="2"/>
      <c r="M3311" s="2"/>
      <c r="N3311" s="2"/>
      <c r="O3311" s="2"/>
      <c r="P3311" s="2"/>
      <c r="Q3311" s="2"/>
      <c r="R3311" s="2"/>
      <c r="S3311" s="2"/>
      <c r="T3311" s="2"/>
      <c r="U3311" s="2"/>
      <c r="V3311" s="2"/>
      <c r="W3311" s="2"/>
      <c r="X3311" s="2"/>
      <c r="Y3311" s="2"/>
      <c r="AB3311" s="2"/>
      <c r="AC3311" s="2"/>
      <c r="AD3311" s="2"/>
      <c r="AE3311" s="2"/>
      <c r="AF3311" s="2"/>
      <c r="AG3311" s="2"/>
      <c r="AH3311" s="2"/>
      <c r="AI3311" s="2"/>
      <c r="AJ3311" s="2"/>
      <c r="AK3311" s="2"/>
      <c r="BK3311" s="2"/>
      <c r="BL3311" s="2"/>
      <c r="BN3311" s="2"/>
      <c r="BO3311" s="2"/>
    </row>
    <row r="3312" ht="12.75" customHeight="1">
      <c r="D3312" s="2"/>
      <c r="G3312" s="2"/>
      <c r="I3312" s="2"/>
      <c r="J3312" s="2"/>
      <c r="K3312" s="2"/>
      <c r="L3312" s="2"/>
      <c r="M3312" s="2"/>
      <c r="N3312" s="2"/>
      <c r="O3312" s="2"/>
      <c r="P3312" s="2"/>
      <c r="Q3312" s="2"/>
      <c r="R3312" s="2"/>
      <c r="S3312" s="2"/>
      <c r="T3312" s="2"/>
      <c r="U3312" s="2"/>
      <c r="V3312" s="2"/>
      <c r="W3312" s="2"/>
      <c r="X3312" s="2"/>
      <c r="Y3312" s="2"/>
      <c r="AB3312" s="2"/>
      <c r="AC3312" s="2"/>
      <c r="AD3312" s="2"/>
      <c r="AE3312" s="2"/>
      <c r="AF3312" s="2"/>
      <c r="AG3312" s="2"/>
      <c r="AH3312" s="2"/>
      <c r="AI3312" s="2"/>
      <c r="AJ3312" s="2"/>
      <c r="AK3312" s="2"/>
      <c r="BK3312" s="2"/>
      <c r="BL3312" s="2"/>
      <c r="BN3312" s="2"/>
      <c r="BO3312" s="2"/>
    </row>
    <row r="3313" ht="12.75" customHeight="1">
      <c r="D3313" s="2"/>
      <c r="G3313" s="2"/>
      <c r="I3313" s="2"/>
      <c r="J3313" s="2"/>
      <c r="K3313" s="2"/>
      <c r="L3313" s="2"/>
      <c r="M3313" s="2"/>
      <c r="N3313" s="2"/>
      <c r="O3313" s="2"/>
      <c r="P3313" s="2"/>
      <c r="Q3313" s="2"/>
      <c r="R3313" s="2"/>
      <c r="S3313" s="2"/>
      <c r="T3313" s="2"/>
      <c r="U3313" s="2"/>
      <c r="V3313" s="2"/>
      <c r="W3313" s="2"/>
      <c r="X3313" s="2"/>
      <c r="Y3313" s="2"/>
      <c r="AB3313" s="2"/>
      <c r="AC3313" s="2"/>
      <c r="AD3313" s="2"/>
      <c r="AE3313" s="2"/>
      <c r="AF3313" s="2"/>
      <c r="AG3313" s="2"/>
      <c r="AH3313" s="2"/>
      <c r="AI3313" s="2"/>
      <c r="AJ3313" s="2"/>
      <c r="AK3313" s="2"/>
      <c r="BK3313" s="2"/>
      <c r="BL3313" s="2"/>
      <c r="BN3313" s="2"/>
      <c r="BO3313" s="2"/>
    </row>
    <row r="3314" ht="12.75" customHeight="1">
      <c r="D3314" s="2"/>
      <c r="G3314" s="2"/>
      <c r="I3314" s="2"/>
      <c r="J3314" s="2"/>
      <c r="K3314" s="2"/>
      <c r="L3314" s="2"/>
      <c r="M3314" s="2"/>
      <c r="N3314" s="2"/>
      <c r="O3314" s="2"/>
      <c r="P3314" s="2"/>
      <c r="Q3314" s="2"/>
      <c r="R3314" s="2"/>
      <c r="S3314" s="2"/>
      <c r="T3314" s="2"/>
      <c r="U3314" s="2"/>
      <c r="V3314" s="2"/>
      <c r="W3314" s="2"/>
      <c r="X3314" s="2"/>
      <c r="Y3314" s="2"/>
      <c r="AB3314" s="2"/>
      <c r="AC3314" s="2"/>
      <c r="AD3314" s="2"/>
      <c r="AE3314" s="2"/>
      <c r="AF3314" s="2"/>
      <c r="AG3314" s="2"/>
      <c r="AH3314" s="2"/>
      <c r="AI3314" s="2"/>
      <c r="AJ3314" s="2"/>
      <c r="AK3314" s="2"/>
      <c r="BK3314" s="2"/>
      <c r="BL3314" s="2"/>
      <c r="BN3314" s="2"/>
      <c r="BO3314" s="2"/>
    </row>
    <row r="3315" ht="12.75" customHeight="1">
      <c r="D3315" s="2"/>
      <c r="G3315" s="2"/>
      <c r="I3315" s="2"/>
      <c r="J3315" s="2"/>
      <c r="K3315" s="2"/>
      <c r="L3315" s="2"/>
      <c r="M3315" s="2"/>
      <c r="N3315" s="2"/>
      <c r="O3315" s="2"/>
      <c r="P3315" s="2"/>
      <c r="Q3315" s="2"/>
      <c r="R3315" s="2"/>
      <c r="S3315" s="2"/>
      <c r="T3315" s="2"/>
      <c r="U3315" s="2"/>
      <c r="V3315" s="2"/>
      <c r="W3315" s="2"/>
      <c r="X3315" s="2"/>
      <c r="Y3315" s="2"/>
      <c r="AB3315" s="2"/>
      <c r="AC3315" s="2"/>
      <c r="AD3315" s="2"/>
      <c r="AE3315" s="2"/>
      <c r="AF3315" s="2"/>
      <c r="AG3315" s="2"/>
      <c r="AH3315" s="2"/>
      <c r="AI3315" s="2"/>
      <c r="AJ3315" s="2"/>
      <c r="AK3315" s="2"/>
      <c r="BK3315" s="2"/>
      <c r="BL3315" s="2"/>
      <c r="BN3315" s="2"/>
      <c r="BO3315" s="2"/>
    </row>
    <row r="3316" ht="12.75" customHeight="1">
      <c r="D3316" s="2"/>
      <c r="G3316" s="2"/>
      <c r="I3316" s="2"/>
      <c r="J3316" s="2"/>
      <c r="K3316" s="2"/>
      <c r="L3316" s="2"/>
      <c r="M3316" s="2"/>
      <c r="N3316" s="2"/>
      <c r="O3316" s="2"/>
      <c r="P3316" s="2"/>
      <c r="Q3316" s="2"/>
      <c r="R3316" s="2"/>
      <c r="S3316" s="2"/>
      <c r="T3316" s="2"/>
      <c r="U3316" s="2"/>
      <c r="V3316" s="2"/>
      <c r="W3316" s="2"/>
      <c r="X3316" s="2"/>
      <c r="Y3316" s="2"/>
      <c r="AB3316" s="2"/>
      <c r="AC3316" s="2"/>
      <c r="AD3316" s="2"/>
      <c r="AE3316" s="2"/>
      <c r="AF3316" s="2"/>
      <c r="AG3316" s="2"/>
      <c r="AH3316" s="2"/>
      <c r="AI3316" s="2"/>
      <c r="AJ3316" s="2"/>
      <c r="AK3316" s="2"/>
      <c r="BK3316" s="2"/>
      <c r="BL3316" s="2"/>
      <c r="BN3316" s="2"/>
      <c r="BO3316" s="2"/>
    </row>
    <row r="3317" ht="12.75" customHeight="1">
      <c r="D3317" s="2"/>
      <c r="G3317" s="2"/>
      <c r="I3317" s="2"/>
      <c r="J3317" s="2"/>
      <c r="K3317" s="2"/>
      <c r="L3317" s="2"/>
      <c r="M3317" s="2"/>
      <c r="N3317" s="2"/>
      <c r="O3317" s="2"/>
      <c r="P3317" s="2"/>
      <c r="Q3317" s="2"/>
      <c r="R3317" s="2"/>
      <c r="S3317" s="2"/>
      <c r="T3317" s="2"/>
      <c r="U3317" s="2"/>
      <c r="V3317" s="2"/>
      <c r="W3317" s="2"/>
      <c r="X3317" s="2"/>
      <c r="Y3317" s="2"/>
      <c r="AB3317" s="2"/>
      <c r="AC3317" s="2"/>
      <c r="AD3317" s="2"/>
      <c r="AE3317" s="2"/>
      <c r="AF3317" s="2"/>
      <c r="AG3317" s="2"/>
      <c r="AH3317" s="2"/>
      <c r="AI3317" s="2"/>
      <c r="AJ3317" s="2"/>
      <c r="AK3317" s="2"/>
      <c r="BK3317" s="2"/>
      <c r="BL3317" s="2"/>
      <c r="BN3317" s="2"/>
      <c r="BO3317" s="2"/>
    </row>
    <row r="3318" ht="12.75" customHeight="1">
      <c r="D3318" s="2"/>
      <c r="G3318" s="2"/>
      <c r="I3318" s="2"/>
      <c r="J3318" s="2"/>
      <c r="K3318" s="2"/>
      <c r="L3318" s="2"/>
      <c r="M3318" s="2"/>
      <c r="N3318" s="2"/>
      <c r="O3318" s="2"/>
      <c r="P3318" s="2"/>
      <c r="Q3318" s="2"/>
      <c r="R3318" s="2"/>
      <c r="S3318" s="2"/>
      <c r="T3318" s="2"/>
      <c r="U3318" s="2"/>
      <c r="V3318" s="2"/>
      <c r="W3318" s="2"/>
      <c r="X3318" s="2"/>
      <c r="Y3318" s="2"/>
      <c r="AB3318" s="2"/>
      <c r="AC3318" s="2"/>
      <c r="AD3318" s="2"/>
      <c r="AE3318" s="2"/>
      <c r="AF3318" s="2"/>
      <c r="AG3318" s="2"/>
      <c r="AH3318" s="2"/>
      <c r="AI3318" s="2"/>
      <c r="AJ3318" s="2"/>
      <c r="AK3318" s="2"/>
      <c r="BK3318" s="2"/>
      <c r="BL3318" s="2"/>
      <c r="BN3318" s="2"/>
      <c r="BO3318" s="2"/>
    </row>
    <row r="3319" ht="12.75" customHeight="1">
      <c r="D3319" s="2"/>
      <c r="G3319" s="2"/>
      <c r="I3319" s="2"/>
      <c r="J3319" s="2"/>
      <c r="K3319" s="2"/>
      <c r="L3319" s="2"/>
      <c r="M3319" s="2"/>
      <c r="N3319" s="2"/>
      <c r="O3319" s="2"/>
      <c r="P3319" s="2"/>
      <c r="Q3319" s="2"/>
      <c r="R3319" s="2"/>
      <c r="S3319" s="2"/>
      <c r="T3319" s="2"/>
      <c r="U3319" s="2"/>
      <c r="V3319" s="2"/>
      <c r="W3319" s="2"/>
      <c r="X3319" s="2"/>
      <c r="Y3319" s="2"/>
      <c r="AB3319" s="2"/>
      <c r="AC3319" s="2"/>
      <c r="AD3319" s="2"/>
      <c r="AE3319" s="2"/>
      <c r="AF3319" s="2"/>
      <c r="AG3319" s="2"/>
      <c r="AH3319" s="2"/>
      <c r="AI3319" s="2"/>
      <c r="AJ3319" s="2"/>
      <c r="AK3319" s="2"/>
      <c r="BK3319" s="2"/>
      <c r="BL3319" s="2"/>
      <c r="BN3319" s="2"/>
      <c r="BO3319" s="2"/>
    </row>
    <row r="3320" ht="12.75" customHeight="1">
      <c r="D3320" s="2"/>
      <c r="G3320" s="2"/>
      <c r="I3320" s="2"/>
      <c r="J3320" s="2"/>
      <c r="K3320" s="2"/>
      <c r="L3320" s="2"/>
      <c r="M3320" s="2"/>
      <c r="N3320" s="2"/>
      <c r="O3320" s="2"/>
      <c r="P3320" s="2"/>
      <c r="Q3320" s="2"/>
      <c r="R3320" s="2"/>
      <c r="S3320" s="2"/>
      <c r="T3320" s="2"/>
      <c r="U3320" s="2"/>
      <c r="V3320" s="2"/>
      <c r="W3320" s="2"/>
      <c r="X3320" s="2"/>
      <c r="Y3320" s="2"/>
      <c r="AB3320" s="2"/>
      <c r="AC3320" s="2"/>
      <c r="AD3320" s="2"/>
      <c r="AE3320" s="2"/>
      <c r="AF3320" s="2"/>
      <c r="AG3320" s="2"/>
      <c r="AH3320" s="2"/>
      <c r="AI3320" s="2"/>
      <c r="AJ3320" s="2"/>
      <c r="AK3320" s="2"/>
      <c r="BK3320" s="2"/>
      <c r="BL3320" s="2"/>
      <c r="BN3320" s="2"/>
      <c r="BO3320" s="2"/>
    </row>
    <row r="3321" ht="12.75" customHeight="1">
      <c r="D3321" s="2"/>
      <c r="G3321" s="2"/>
      <c r="I3321" s="2"/>
      <c r="J3321" s="2"/>
      <c r="K3321" s="2"/>
      <c r="L3321" s="2"/>
      <c r="M3321" s="2"/>
      <c r="N3321" s="2"/>
      <c r="O3321" s="2"/>
      <c r="P3321" s="2"/>
      <c r="Q3321" s="2"/>
      <c r="R3321" s="2"/>
      <c r="S3321" s="2"/>
      <c r="T3321" s="2"/>
      <c r="U3321" s="2"/>
      <c r="V3321" s="2"/>
      <c r="W3321" s="2"/>
      <c r="X3321" s="2"/>
      <c r="Y3321" s="2"/>
      <c r="AB3321" s="2"/>
      <c r="AC3321" s="2"/>
      <c r="AD3321" s="2"/>
      <c r="AE3321" s="2"/>
      <c r="AF3321" s="2"/>
      <c r="AG3321" s="2"/>
      <c r="AH3321" s="2"/>
      <c r="AI3321" s="2"/>
      <c r="AJ3321" s="2"/>
      <c r="AK3321" s="2"/>
      <c r="BK3321" s="2"/>
      <c r="BL3321" s="2"/>
      <c r="BN3321" s="2"/>
      <c r="BO3321" s="2"/>
    </row>
    <row r="3322" ht="12.75" customHeight="1">
      <c r="D3322" s="2"/>
      <c r="G3322" s="2"/>
      <c r="I3322" s="2"/>
      <c r="J3322" s="2"/>
      <c r="K3322" s="2"/>
      <c r="L3322" s="2"/>
      <c r="M3322" s="2"/>
      <c r="N3322" s="2"/>
      <c r="O3322" s="2"/>
      <c r="P3322" s="2"/>
      <c r="Q3322" s="2"/>
      <c r="R3322" s="2"/>
      <c r="S3322" s="2"/>
      <c r="T3322" s="2"/>
      <c r="U3322" s="2"/>
      <c r="V3322" s="2"/>
      <c r="W3322" s="2"/>
      <c r="X3322" s="2"/>
      <c r="Y3322" s="2"/>
      <c r="AB3322" s="2"/>
      <c r="AC3322" s="2"/>
      <c r="AD3322" s="2"/>
      <c r="AE3322" s="2"/>
      <c r="AF3322" s="2"/>
      <c r="AG3322" s="2"/>
      <c r="AH3322" s="2"/>
      <c r="AI3322" s="2"/>
      <c r="AJ3322" s="2"/>
      <c r="AK3322" s="2"/>
      <c r="BK3322" s="2"/>
      <c r="BL3322" s="2"/>
      <c r="BN3322" s="2"/>
      <c r="BO3322" s="2"/>
    </row>
    <row r="3323" ht="12.75" customHeight="1">
      <c r="D3323" s="2"/>
      <c r="G3323" s="2"/>
      <c r="I3323" s="2"/>
      <c r="J3323" s="2"/>
      <c r="K3323" s="2"/>
      <c r="L3323" s="2"/>
      <c r="M3323" s="2"/>
      <c r="N3323" s="2"/>
      <c r="O3323" s="2"/>
      <c r="P3323" s="2"/>
      <c r="Q3323" s="2"/>
      <c r="R3323" s="2"/>
      <c r="S3323" s="2"/>
      <c r="T3323" s="2"/>
      <c r="U3323" s="2"/>
      <c r="V3323" s="2"/>
      <c r="W3323" s="2"/>
      <c r="X3323" s="2"/>
      <c r="Y3323" s="2"/>
      <c r="AB3323" s="2"/>
      <c r="AC3323" s="2"/>
      <c r="AD3323" s="2"/>
      <c r="AE3323" s="2"/>
      <c r="AF3323" s="2"/>
      <c r="AG3323" s="2"/>
      <c r="AH3323" s="2"/>
      <c r="AI3323" s="2"/>
      <c r="AJ3323" s="2"/>
      <c r="AK3323" s="2"/>
      <c r="BK3323" s="2"/>
      <c r="BL3323" s="2"/>
      <c r="BN3323" s="2"/>
      <c r="BO3323" s="2"/>
    </row>
    <row r="3324" ht="12.75" customHeight="1">
      <c r="D3324" s="2"/>
      <c r="G3324" s="2"/>
      <c r="I3324" s="2"/>
      <c r="J3324" s="2"/>
      <c r="K3324" s="2"/>
      <c r="L3324" s="2"/>
      <c r="M3324" s="2"/>
      <c r="N3324" s="2"/>
      <c r="O3324" s="2"/>
      <c r="P3324" s="2"/>
      <c r="Q3324" s="2"/>
      <c r="R3324" s="2"/>
      <c r="S3324" s="2"/>
      <c r="T3324" s="2"/>
      <c r="U3324" s="2"/>
      <c r="V3324" s="2"/>
      <c r="W3324" s="2"/>
      <c r="X3324" s="2"/>
      <c r="Y3324" s="2"/>
      <c r="AB3324" s="2"/>
      <c r="AC3324" s="2"/>
      <c r="AD3324" s="2"/>
      <c r="AE3324" s="2"/>
      <c r="AF3324" s="2"/>
      <c r="AG3324" s="2"/>
      <c r="AH3324" s="2"/>
      <c r="AI3324" s="2"/>
      <c r="AJ3324" s="2"/>
      <c r="AK3324" s="2"/>
      <c r="BK3324" s="2"/>
      <c r="BL3324" s="2"/>
      <c r="BN3324" s="2"/>
      <c r="BO3324" s="2"/>
    </row>
    <row r="3325" ht="12.75" customHeight="1">
      <c r="D3325" s="2"/>
      <c r="G3325" s="2"/>
      <c r="I3325" s="2"/>
      <c r="J3325" s="2"/>
      <c r="K3325" s="2"/>
      <c r="L3325" s="2"/>
      <c r="M3325" s="2"/>
      <c r="N3325" s="2"/>
      <c r="O3325" s="2"/>
      <c r="P3325" s="2"/>
      <c r="Q3325" s="2"/>
      <c r="R3325" s="2"/>
      <c r="S3325" s="2"/>
      <c r="T3325" s="2"/>
      <c r="U3325" s="2"/>
      <c r="V3325" s="2"/>
      <c r="W3325" s="2"/>
      <c r="X3325" s="2"/>
      <c r="Y3325" s="2"/>
      <c r="AB3325" s="2"/>
      <c r="AC3325" s="2"/>
      <c r="AD3325" s="2"/>
      <c r="AE3325" s="2"/>
      <c r="AF3325" s="2"/>
      <c r="AG3325" s="2"/>
      <c r="AH3325" s="2"/>
      <c r="AI3325" s="2"/>
      <c r="AJ3325" s="2"/>
      <c r="AK3325" s="2"/>
      <c r="BK3325" s="2"/>
      <c r="BL3325" s="2"/>
      <c r="BN3325" s="2"/>
      <c r="BO3325" s="2"/>
    </row>
    <row r="3326" ht="12.75" customHeight="1">
      <c r="D3326" s="2"/>
      <c r="G3326" s="2"/>
      <c r="I3326" s="2"/>
      <c r="J3326" s="2"/>
      <c r="K3326" s="2"/>
      <c r="L3326" s="2"/>
      <c r="M3326" s="2"/>
      <c r="N3326" s="2"/>
      <c r="O3326" s="2"/>
      <c r="P3326" s="2"/>
      <c r="Q3326" s="2"/>
      <c r="R3326" s="2"/>
      <c r="S3326" s="2"/>
      <c r="T3326" s="2"/>
      <c r="U3326" s="2"/>
      <c r="V3326" s="2"/>
      <c r="W3326" s="2"/>
      <c r="X3326" s="2"/>
      <c r="Y3326" s="2"/>
      <c r="AB3326" s="2"/>
      <c r="AC3326" s="2"/>
      <c r="AD3326" s="2"/>
      <c r="AE3326" s="2"/>
      <c r="AF3326" s="2"/>
      <c r="AG3326" s="2"/>
      <c r="AH3326" s="2"/>
      <c r="AI3326" s="2"/>
      <c r="AJ3326" s="2"/>
      <c r="AK3326" s="2"/>
      <c r="BK3326" s="2"/>
      <c r="BL3326" s="2"/>
      <c r="BN3326" s="2"/>
      <c r="BO3326" s="2"/>
    </row>
    <row r="3327" ht="12.75" customHeight="1">
      <c r="D3327" s="2"/>
      <c r="G3327" s="2"/>
      <c r="I3327" s="2"/>
      <c r="J3327" s="2"/>
      <c r="K3327" s="2"/>
      <c r="L3327" s="2"/>
      <c r="M3327" s="2"/>
      <c r="N3327" s="2"/>
      <c r="O3327" s="2"/>
      <c r="P3327" s="2"/>
      <c r="Q3327" s="2"/>
      <c r="R3327" s="2"/>
      <c r="S3327" s="2"/>
      <c r="T3327" s="2"/>
      <c r="U3327" s="2"/>
      <c r="V3327" s="2"/>
      <c r="W3327" s="2"/>
      <c r="X3327" s="2"/>
      <c r="Y3327" s="2"/>
      <c r="AB3327" s="2"/>
      <c r="AC3327" s="2"/>
      <c r="AD3327" s="2"/>
      <c r="AE3327" s="2"/>
      <c r="AF3327" s="2"/>
      <c r="AG3327" s="2"/>
      <c r="AH3327" s="2"/>
      <c r="AI3327" s="2"/>
      <c r="AJ3327" s="2"/>
      <c r="AK3327" s="2"/>
      <c r="BK3327" s="2"/>
      <c r="BL3327" s="2"/>
      <c r="BN3327" s="2"/>
      <c r="BO3327" s="2"/>
    </row>
    <row r="3328" ht="12.75" customHeight="1">
      <c r="D3328" s="2"/>
      <c r="G3328" s="2"/>
      <c r="I3328" s="2"/>
      <c r="J3328" s="2"/>
      <c r="K3328" s="2"/>
      <c r="L3328" s="2"/>
      <c r="M3328" s="2"/>
      <c r="N3328" s="2"/>
      <c r="O3328" s="2"/>
      <c r="P3328" s="2"/>
      <c r="Q3328" s="2"/>
      <c r="R3328" s="2"/>
      <c r="S3328" s="2"/>
      <c r="T3328" s="2"/>
      <c r="U3328" s="2"/>
      <c r="V3328" s="2"/>
      <c r="W3328" s="2"/>
      <c r="X3328" s="2"/>
      <c r="Y3328" s="2"/>
      <c r="AB3328" s="2"/>
      <c r="AC3328" s="2"/>
      <c r="AD3328" s="2"/>
      <c r="AE3328" s="2"/>
      <c r="AF3328" s="2"/>
      <c r="AG3328" s="2"/>
      <c r="AH3328" s="2"/>
      <c r="AI3328" s="2"/>
      <c r="AJ3328" s="2"/>
      <c r="AK3328" s="2"/>
      <c r="BK3328" s="2"/>
      <c r="BL3328" s="2"/>
      <c r="BN3328" s="2"/>
      <c r="BO3328" s="2"/>
    </row>
    <row r="3329" ht="12.75" customHeight="1">
      <c r="D3329" s="2"/>
      <c r="G3329" s="2"/>
      <c r="I3329" s="2"/>
      <c r="J3329" s="2"/>
      <c r="K3329" s="2"/>
      <c r="L3329" s="2"/>
      <c r="M3329" s="2"/>
      <c r="N3329" s="2"/>
      <c r="O3329" s="2"/>
      <c r="P3329" s="2"/>
      <c r="Q3329" s="2"/>
      <c r="R3329" s="2"/>
      <c r="S3329" s="2"/>
      <c r="T3329" s="2"/>
      <c r="U3329" s="2"/>
      <c r="V3329" s="2"/>
      <c r="W3329" s="2"/>
      <c r="X3329" s="2"/>
      <c r="Y3329" s="2"/>
      <c r="AB3329" s="2"/>
      <c r="AC3329" s="2"/>
      <c r="AD3329" s="2"/>
      <c r="AE3329" s="2"/>
      <c r="AF3329" s="2"/>
      <c r="AG3329" s="2"/>
      <c r="AH3329" s="2"/>
      <c r="AI3329" s="2"/>
      <c r="AJ3329" s="2"/>
      <c r="AK3329" s="2"/>
      <c r="BK3329" s="2"/>
      <c r="BL3329" s="2"/>
      <c r="BN3329" s="2"/>
      <c r="BO3329" s="2"/>
    </row>
    <row r="3330" ht="12.75" customHeight="1">
      <c r="D3330" s="2"/>
      <c r="G3330" s="2"/>
      <c r="I3330" s="2"/>
      <c r="J3330" s="2"/>
      <c r="K3330" s="2"/>
      <c r="L3330" s="2"/>
      <c r="M3330" s="2"/>
      <c r="N3330" s="2"/>
      <c r="O3330" s="2"/>
      <c r="P3330" s="2"/>
      <c r="Q3330" s="2"/>
      <c r="R3330" s="2"/>
      <c r="S3330" s="2"/>
      <c r="T3330" s="2"/>
      <c r="U3330" s="2"/>
      <c r="V3330" s="2"/>
      <c r="W3330" s="2"/>
      <c r="X3330" s="2"/>
      <c r="Y3330" s="2"/>
      <c r="AB3330" s="2"/>
      <c r="AC3330" s="2"/>
      <c r="AD3330" s="2"/>
      <c r="AE3330" s="2"/>
      <c r="AF3330" s="2"/>
      <c r="AG3330" s="2"/>
      <c r="AH3330" s="2"/>
      <c r="AI3330" s="2"/>
      <c r="AJ3330" s="2"/>
      <c r="AK3330" s="2"/>
      <c r="BK3330" s="2"/>
      <c r="BL3330" s="2"/>
      <c r="BN3330" s="2"/>
      <c r="BO3330" s="2"/>
    </row>
    <row r="3331" ht="12.75" customHeight="1">
      <c r="D3331" s="2"/>
      <c r="G3331" s="2"/>
      <c r="I3331" s="2"/>
      <c r="J3331" s="2"/>
      <c r="K3331" s="2"/>
      <c r="L3331" s="2"/>
      <c r="M3331" s="2"/>
      <c r="N3331" s="2"/>
      <c r="O3331" s="2"/>
      <c r="P3331" s="2"/>
      <c r="Q3331" s="2"/>
      <c r="R3331" s="2"/>
      <c r="S3331" s="2"/>
      <c r="T3331" s="2"/>
      <c r="U3331" s="2"/>
      <c r="V3331" s="2"/>
      <c r="W3331" s="2"/>
      <c r="X3331" s="2"/>
      <c r="Y3331" s="2"/>
      <c r="AB3331" s="2"/>
      <c r="AC3331" s="2"/>
      <c r="AD3331" s="2"/>
      <c r="AE3331" s="2"/>
      <c r="AF3331" s="2"/>
      <c r="AG3331" s="2"/>
      <c r="AH3331" s="2"/>
      <c r="AI3331" s="2"/>
      <c r="AJ3331" s="2"/>
      <c r="AK3331" s="2"/>
      <c r="BK3331" s="2"/>
      <c r="BL3331" s="2"/>
      <c r="BN3331" s="2"/>
      <c r="BO3331" s="2"/>
    </row>
    <row r="3332" ht="12.75" customHeight="1">
      <c r="D3332" s="2"/>
      <c r="G3332" s="2"/>
      <c r="I3332" s="2"/>
      <c r="J3332" s="2"/>
      <c r="K3332" s="2"/>
      <c r="L3332" s="2"/>
      <c r="M3332" s="2"/>
      <c r="N3332" s="2"/>
      <c r="O3332" s="2"/>
      <c r="P3332" s="2"/>
      <c r="Q3332" s="2"/>
      <c r="R3332" s="2"/>
      <c r="S3332" s="2"/>
      <c r="T3332" s="2"/>
      <c r="U3332" s="2"/>
      <c r="V3332" s="2"/>
      <c r="W3332" s="2"/>
      <c r="X3332" s="2"/>
      <c r="Y3332" s="2"/>
      <c r="AB3332" s="2"/>
      <c r="AC3332" s="2"/>
      <c r="AD3332" s="2"/>
      <c r="AE3332" s="2"/>
      <c r="AF3332" s="2"/>
      <c r="AG3332" s="2"/>
      <c r="AH3332" s="2"/>
      <c r="AI3332" s="2"/>
      <c r="AJ3332" s="2"/>
      <c r="AK3332" s="2"/>
      <c r="BK3332" s="2"/>
      <c r="BL3332" s="2"/>
      <c r="BN3332" s="2"/>
      <c r="BO3332" s="2"/>
    </row>
    <row r="3333" ht="12.75" customHeight="1">
      <c r="D3333" s="2"/>
      <c r="G3333" s="2"/>
      <c r="I3333" s="2"/>
      <c r="J3333" s="2"/>
      <c r="K3333" s="2"/>
      <c r="L3333" s="2"/>
      <c r="M3333" s="2"/>
      <c r="N3333" s="2"/>
      <c r="O3333" s="2"/>
      <c r="P3333" s="2"/>
      <c r="Q3333" s="2"/>
      <c r="R3333" s="2"/>
      <c r="S3333" s="2"/>
      <c r="T3333" s="2"/>
      <c r="U3333" s="2"/>
      <c r="V3333" s="2"/>
      <c r="W3333" s="2"/>
      <c r="X3333" s="2"/>
      <c r="Y3333" s="2"/>
      <c r="AB3333" s="2"/>
      <c r="AC3333" s="2"/>
      <c r="AD3333" s="2"/>
      <c r="AE3333" s="2"/>
      <c r="AF3333" s="2"/>
      <c r="AG3333" s="2"/>
      <c r="AH3333" s="2"/>
      <c r="AI3333" s="2"/>
      <c r="AJ3333" s="2"/>
      <c r="AK3333" s="2"/>
      <c r="BK3333" s="2"/>
      <c r="BL3333" s="2"/>
      <c r="BN3333" s="2"/>
      <c r="BO3333" s="2"/>
    </row>
    <row r="3334" ht="12.75" customHeight="1">
      <c r="D3334" s="2"/>
      <c r="G3334" s="2"/>
      <c r="I3334" s="2"/>
      <c r="J3334" s="2"/>
      <c r="K3334" s="2"/>
      <c r="L3334" s="2"/>
      <c r="M3334" s="2"/>
      <c r="N3334" s="2"/>
      <c r="O3334" s="2"/>
      <c r="P3334" s="2"/>
      <c r="Q3334" s="2"/>
      <c r="R3334" s="2"/>
      <c r="S3334" s="2"/>
      <c r="T3334" s="2"/>
      <c r="U3334" s="2"/>
      <c r="V3334" s="2"/>
      <c r="W3334" s="2"/>
      <c r="X3334" s="2"/>
      <c r="Y3334" s="2"/>
      <c r="AB3334" s="2"/>
      <c r="AC3334" s="2"/>
      <c r="AD3334" s="2"/>
      <c r="AE3334" s="2"/>
      <c r="AF3334" s="2"/>
      <c r="AG3334" s="2"/>
      <c r="AH3334" s="2"/>
      <c r="AI3334" s="2"/>
      <c r="AJ3334" s="2"/>
      <c r="AK3334" s="2"/>
      <c r="BK3334" s="2"/>
      <c r="BL3334" s="2"/>
      <c r="BN3334" s="2"/>
      <c r="BO3334" s="2"/>
    </row>
    <row r="3335" ht="12.75" customHeight="1">
      <c r="D3335" s="2"/>
      <c r="G3335" s="2"/>
      <c r="I3335" s="2"/>
      <c r="J3335" s="2"/>
      <c r="K3335" s="2"/>
      <c r="L3335" s="2"/>
      <c r="M3335" s="2"/>
      <c r="N3335" s="2"/>
      <c r="O3335" s="2"/>
      <c r="P3335" s="2"/>
      <c r="Q3335" s="2"/>
      <c r="R3335" s="2"/>
      <c r="S3335" s="2"/>
      <c r="T3335" s="2"/>
      <c r="U3335" s="2"/>
      <c r="V3335" s="2"/>
      <c r="W3335" s="2"/>
      <c r="X3335" s="2"/>
      <c r="Y3335" s="2"/>
      <c r="AB3335" s="2"/>
      <c r="AC3335" s="2"/>
      <c r="AD3335" s="2"/>
      <c r="AE3335" s="2"/>
      <c r="AF3335" s="2"/>
      <c r="AG3335" s="2"/>
      <c r="AH3335" s="2"/>
      <c r="AI3335" s="2"/>
      <c r="AJ3335" s="2"/>
      <c r="AK3335" s="2"/>
      <c r="BK3335" s="2"/>
      <c r="BL3335" s="2"/>
      <c r="BN3335" s="2"/>
      <c r="BO3335" s="2"/>
    </row>
    <row r="3336" ht="12.75" customHeight="1">
      <c r="D3336" s="2"/>
      <c r="G3336" s="2"/>
      <c r="I3336" s="2"/>
      <c r="J3336" s="2"/>
      <c r="K3336" s="2"/>
      <c r="L3336" s="2"/>
      <c r="M3336" s="2"/>
      <c r="N3336" s="2"/>
      <c r="O3336" s="2"/>
      <c r="P3336" s="2"/>
      <c r="Q3336" s="2"/>
      <c r="R3336" s="2"/>
      <c r="S3336" s="2"/>
      <c r="T3336" s="2"/>
      <c r="U3336" s="2"/>
      <c r="V3336" s="2"/>
      <c r="W3336" s="2"/>
      <c r="X3336" s="2"/>
      <c r="Y3336" s="2"/>
      <c r="AB3336" s="2"/>
      <c r="AC3336" s="2"/>
      <c r="AD3336" s="2"/>
      <c r="AE3336" s="2"/>
      <c r="AF3336" s="2"/>
      <c r="AG3336" s="2"/>
      <c r="AH3336" s="2"/>
      <c r="AI3336" s="2"/>
      <c r="AJ3336" s="2"/>
      <c r="AK3336" s="2"/>
      <c r="BK3336" s="2"/>
      <c r="BL3336" s="2"/>
      <c r="BN3336" s="2"/>
      <c r="BO3336" s="2"/>
    </row>
    <row r="3337" ht="12.75" customHeight="1">
      <c r="D3337" s="2"/>
      <c r="G3337" s="2"/>
      <c r="I3337" s="2"/>
      <c r="J3337" s="2"/>
      <c r="K3337" s="2"/>
      <c r="L3337" s="2"/>
      <c r="M3337" s="2"/>
      <c r="N3337" s="2"/>
      <c r="O3337" s="2"/>
      <c r="P3337" s="2"/>
      <c r="Q3337" s="2"/>
      <c r="R3337" s="2"/>
      <c r="S3337" s="2"/>
      <c r="T3337" s="2"/>
      <c r="U3337" s="2"/>
      <c r="V3337" s="2"/>
      <c r="W3337" s="2"/>
      <c r="X3337" s="2"/>
      <c r="Y3337" s="2"/>
      <c r="AB3337" s="2"/>
      <c r="AC3337" s="2"/>
      <c r="AD3337" s="2"/>
      <c r="AE3337" s="2"/>
      <c r="AF3337" s="2"/>
      <c r="AG3337" s="2"/>
      <c r="AH3337" s="2"/>
      <c r="AI3337" s="2"/>
      <c r="AJ3337" s="2"/>
      <c r="AK3337" s="2"/>
      <c r="BK3337" s="2"/>
      <c r="BL3337" s="2"/>
      <c r="BN3337" s="2"/>
      <c r="BO3337" s="2"/>
    </row>
    <row r="3338" ht="12.75" customHeight="1">
      <c r="D3338" s="2"/>
      <c r="G3338" s="2"/>
      <c r="I3338" s="2"/>
      <c r="J3338" s="2"/>
      <c r="K3338" s="2"/>
      <c r="L3338" s="2"/>
      <c r="M3338" s="2"/>
      <c r="N3338" s="2"/>
      <c r="O3338" s="2"/>
      <c r="P3338" s="2"/>
      <c r="Q3338" s="2"/>
      <c r="R3338" s="2"/>
      <c r="S3338" s="2"/>
      <c r="T3338" s="2"/>
      <c r="U3338" s="2"/>
      <c r="V3338" s="2"/>
      <c r="W3338" s="2"/>
      <c r="X3338" s="2"/>
      <c r="Y3338" s="2"/>
      <c r="AB3338" s="2"/>
      <c r="AC3338" s="2"/>
      <c r="AD3338" s="2"/>
      <c r="AE3338" s="2"/>
      <c r="AF3338" s="2"/>
      <c r="AG3338" s="2"/>
      <c r="AH3338" s="2"/>
      <c r="AI3338" s="2"/>
      <c r="AJ3338" s="2"/>
      <c r="AK3338" s="2"/>
      <c r="BK3338" s="2"/>
      <c r="BL3338" s="2"/>
      <c r="BN3338" s="2"/>
      <c r="BO3338" s="2"/>
    </row>
    <row r="3339" ht="12.75" customHeight="1">
      <c r="D3339" s="2"/>
      <c r="G3339" s="2"/>
      <c r="I3339" s="2"/>
      <c r="J3339" s="2"/>
      <c r="K3339" s="2"/>
      <c r="L3339" s="2"/>
      <c r="M3339" s="2"/>
      <c r="N3339" s="2"/>
      <c r="O3339" s="2"/>
      <c r="P3339" s="2"/>
      <c r="Q3339" s="2"/>
      <c r="R3339" s="2"/>
      <c r="S3339" s="2"/>
      <c r="T3339" s="2"/>
      <c r="U3339" s="2"/>
      <c r="V3339" s="2"/>
      <c r="W3339" s="2"/>
      <c r="X3339" s="2"/>
      <c r="Y3339" s="2"/>
      <c r="AB3339" s="2"/>
      <c r="AC3339" s="2"/>
      <c r="AD3339" s="2"/>
      <c r="AE3339" s="2"/>
      <c r="AF3339" s="2"/>
      <c r="AG3339" s="2"/>
      <c r="AH3339" s="2"/>
      <c r="AI3339" s="2"/>
      <c r="AJ3339" s="2"/>
      <c r="AK3339" s="2"/>
      <c r="BK3339" s="2"/>
      <c r="BL3339" s="2"/>
      <c r="BN3339" s="2"/>
      <c r="BO3339" s="2"/>
    </row>
    <row r="3340" ht="12.75" customHeight="1">
      <c r="D3340" s="2"/>
      <c r="G3340" s="2"/>
      <c r="I3340" s="2"/>
      <c r="J3340" s="2"/>
      <c r="K3340" s="2"/>
      <c r="L3340" s="2"/>
      <c r="M3340" s="2"/>
      <c r="N3340" s="2"/>
      <c r="O3340" s="2"/>
      <c r="P3340" s="2"/>
      <c r="Q3340" s="2"/>
      <c r="R3340" s="2"/>
      <c r="S3340" s="2"/>
      <c r="T3340" s="2"/>
      <c r="U3340" s="2"/>
      <c r="V3340" s="2"/>
      <c r="W3340" s="2"/>
      <c r="X3340" s="2"/>
      <c r="Y3340" s="2"/>
      <c r="AB3340" s="2"/>
      <c r="AC3340" s="2"/>
      <c r="AD3340" s="2"/>
      <c r="AE3340" s="2"/>
      <c r="AF3340" s="2"/>
      <c r="AG3340" s="2"/>
      <c r="AH3340" s="2"/>
      <c r="AI3340" s="2"/>
      <c r="AJ3340" s="2"/>
      <c r="AK3340" s="2"/>
      <c r="BK3340" s="2"/>
      <c r="BL3340" s="2"/>
      <c r="BN3340" s="2"/>
      <c r="BO3340" s="2"/>
    </row>
    <row r="3341" ht="12.75" customHeight="1">
      <c r="D3341" s="2"/>
      <c r="G3341" s="2"/>
      <c r="I3341" s="2"/>
      <c r="J3341" s="2"/>
      <c r="K3341" s="2"/>
      <c r="L3341" s="2"/>
      <c r="M3341" s="2"/>
      <c r="N3341" s="2"/>
      <c r="O3341" s="2"/>
      <c r="P3341" s="2"/>
      <c r="Q3341" s="2"/>
      <c r="R3341" s="2"/>
      <c r="S3341" s="2"/>
      <c r="T3341" s="2"/>
      <c r="U3341" s="2"/>
      <c r="V3341" s="2"/>
      <c r="W3341" s="2"/>
      <c r="X3341" s="2"/>
      <c r="Y3341" s="2"/>
      <c r="AB3341" s="2"/>
      <c r="AC3341" s="2"/>
      <c r="AD3341" s="2"/>
      <c r="AE3341" s="2"/>
      <c r="AF3341" s="2"/>
      <c r="AG3341" s="2"/>
      <c r="AH3341" s="2"/>
      <c r="AI3341" s="2"/>
      <c r="AJ3341" s="2"/>
      <c r="AK3341" s="2"/>
      <c r="BK3341" s="2"/>
      <c r="BL3341" s="2"/>
      <c r="BN3341" s="2"/>
      <c r="BO3341" s="2"/>
    </row>
    <row r="3342" ht="12.75" customHeight="1">
      <c r="D3342" s="2"/>
      <c r="G3342" s="2"/>
      <c r="I3342" s="2"/>
      <c r="J3342" s="2"/>
      <c r="K3342" s="2"/>
      <c r="L3342" s="2"/>
      <c r="M3342" s="2"/>
      <c r="N3342" s="2"/>
      <c r="O3342" s="2"/>
      <c r="P3342" s="2"/>
      <c r="Q3342" s="2"/>
      <c r="R3342" s="2"/>
      <c r="S3342" s="2"/>
      <c r="T3342" s="2"/>
      <c r="U3342" s="2"/>
      <c r="V3342" s="2"/>
      <c r="W3342" s="2"/>
      <c r="X3342" s="2"/>
      <c r="Y3342" s="2"/>
      <c r="AB3342" s="2"/>
      <c r="AC3342" s="2"/>
      <c r="AD3342" s="2"/>
      <c r="AE3342" s="2"/>
      <c r="AF3342" s="2"/>
      <c r="AG3342" s="2"/>
      <c r="AH3342" s="2"/>
      <c r="AI3342" s="2"/>
      <c r="AJ3342" s="2"/>
      <c r="AK3342" s="2"/>
      <c r="BK3342" s="2"/>
      <c r="BL3342" s="2"/>
      <c r="BN3342" s="2"/>
      <c r="BO3342" s="2"/>
    </row>
    <row r="3343" ht="12.75" customHeight="1">
      <c r="D3343" s="2"/>
      <c r="G3343" s="2"/>
      <c r="I3343" s="2"/>
      <c r="J3343" s="2"/>
      <c r="K3343" s="2"/>
      <c r="L3343" s="2"/>
      <c r="M3343" s="2"/>
      <c r="N3343" s="2"/>
      <c r="O3343" s="2"/>
      <c r="P3343" s="2"/>
      <c r="Q3343" s="2"/>
      <c r="R3343" s="2"/>
      <c r="S3343" s="2"/>
      <c r="T3343" s="2"/>
      <c r="U3343" s="2"/>
      <c r="V3343" s="2"/>
      <c r="W3343" s="2"/>
      <c r="X3343" s="2"/>
      <c r="Y3343" s="2"/>
      <c r="AB3343" s="2"/>
      <c r="AC3343" s="2"/>
      <c r="AD3343" s="2"/>
      <c r="AE3343" s="2"/>
      <c r="AF3343" s="2"/>
      <c r="AG3343" s="2"/>
      <c r="AH3343" s="2"/>
      <c r="AI3343" s="2"/>
      <c r="AJ3343" s="2"/>
      <c r="AK3343" s="2"/>
      <c r="BK3343" s="2"/>
      <c r="BL3343" s="2"/>
      <c r="BN3343" s="2"/>
      <c r="BO3343" s="2"/>
    </row>
    <row r="3344" ht="12.75" customHeight="1">
      <c r="D3344" s="2"/>
      <c r="G3344" s="2"/>
      <c r="I3344" s="2"/>
      <c r="J3344" s="2"/>
      <c r="K3344" s="2"/>
      <c r="L3344" s="2"/>
      <c r="M3344" s="2"/>
      <c r="N3344" s="2"/>
      <c r="O3344" s="2"/>
      <c r="P3344" s="2"/>
      <c r="Q3344" s="2"/>
      <c r="R3344" s="2"/>
      <c r="S3344" s="2"/>
      <c r="T3344" s="2"/>
      <c r="U3344" s="2"/>
      <c r="V3344" s="2"/>
      <c r="W3344" s="2"/>
      <c r="X3344" s="2"/>
      <c r="Y3344" s="2"/>
      <c r="AB3344" s="2"/>
      <c r="AC3344" s="2"/>
      <c r="AD3344" s="2"/>
      <c r="AE3344" s="2"/>
      <c r="AF3344" s="2"/>
      <c r="AG3344" s="2"/>
      <c r="AH3344" s="2"/>
      <c r="AI3344" s="2"/>
      <c r="AJ3344" s="2"/>
      <c r="AK3344" s="2"/>
      <c r="BK3344" s="2"/>
      <c r="BL3344" s="2"/>
      <c r="BN3344" s="2"/>
      <c r="BO3344" s="2"/>
    </row>
    <row r="3345" ht="12.75" customHeight="1">
      <c r="D3345" s="2"/>
      <c r="G3345" s="2"/>
      <c r="I3345" s="2"/>
      <c r="J3345" s="2"/>
      <c r="K3345" s="2"/>
      <c r="L3345" s="2"/>
      <c r="M3345" s="2"/>
      <c r="N3345" s="2"/>
      <c r="O3345" s="2"/>
      <c r="P3345" s="2"/>
      <c r="Q3345" s="2"/>
      <c r="R3345" s="2"/>
      <c r="S3345" s="2"/>
      <c r="T3345" s="2"/>
      <c r="U3345" s="2"/>
      <c r="V3345" s="2"/>
      <c r="W3345" s="2"/>
      <c r="X3345" s="2"/>
      <c r="Y3345" s="2"/>
      <c r="AB3345" s="2"/>
      <c r="AC3345" s="2"/>
      <c r="AD3345" s="2"/>
      <c r="AE3345" s="2"/>
      <c r="AF3345" s="2"/>
      <c r="AG3345" s="2"/>
      <c r="AH3345" s="2"/>
      <c r="AI3345" s="2"/>
      <c r="AJ3345" s="2"/>
      <c r="AK3345" s="2"/>
      <c r="BK3345" s="2"/>
      <c r="BL3345" s="2"/>
      <c r="BN3345" s="2"/>
      <c r="BO3345" s="2"/>
    </row>
    <row r="3346" ht="12.75" customHeight="1">
      <c r="D3346" s="2"/>
      <c r="G3346" s="2"/>
      <c r="I3346" s="2"/>
      <c r="J3346" s="2"/>
      <c r="K3346" s="2"/>
      <c r="L3346" s="2"/>
      <c r="M3346" s="2"/>
      <c r="N3346" s="2"/>
      <c r="O3346" s="2"/>
      <c r="P3346" s="2"/>
      <c r="Q3346" s="2"/>
      <c r="R3346" s="2"/>
      <c r="S3346" s="2"/>
      <c r="T3346" s="2"/>
      <c r="U3346" s="2"/>
      <c r="V3346" s="2"/>
      <c r="W3346" s="2"/>
      <c r="X3346" s="2"/>
      <c r="Y3346" s="2"/>
      <c r="AB3346" s="2"/>
      <c r="AC3346" s="2"/>
      <c r="AD3346" s="2"/>
      <c r="AE3346" s="2"/>
      <c r="AF3346" s="2"/>
      <c r="AG3346" s="2"/>
      <c r="AH3346" s="2"/>
      <c r="AI3346" s="2"/>
      <c r="AJ3346" s="2"/>
      <c r="AK3346" s="2"/>
      <c r="BK3346" s="2"/>
      <c r="BL3346" s="2"/>
      <c r="BN3346" s="2"/>
      <c r="BO3346" s="2"/>
    </row>
    <row r="3347" ht="12.75" customHeight="1">
      <c r="D3347" s="2"/>
      <c r="G3347" s="2"/>
      <c r="I3347" s="2"/>
      <c r="J3347" s="2"/>
      <c r="K3347" s="2"/>
      <c r="L3347" s="2"/>
      <c r="M3347" s="2"/>
      <c r="N3347" s="2"/>
      <c r="O3347" s="2"/>
      <c r="P3347" s="2"/>
      <c r="Q3347" s="2"/>
      <c r="R3347" s="2"/>
      <c r="S3347" s="2"/>
      <c r="T3347" s="2"/>
      <c r="U3347" s="2"/>
      <c r="V3347" s="2"/>
      <c r="W3347" s="2"/>
      <c r="X3347" s="2"/>
      <c r="Y3347" s="2"/>
      <c r="AB3347" s="2"/>
      <c r="AC3347" s="2"/>
      <c r="AD3347" s="2"/>
      <c r="AE3347" s="2"/>
      <c r="AF3347" s="2"/>
      <c r="AG3347" s="2"/>
      <c r="AH3347" s="2"/>
      <c r="AI3347" s="2"/>
      <c r="AJ3347" s="2"/>
      <c r="AK3347" s="2"/>
      <c r="BK3347" s="2"/>
      <c r="BL3347" s="2"/>
      <c r="BN3347" s="2"/>
      <c r="BO3347" s="2"/>
    </row>
    <row r="3348" ht="12.75" customHeight="1">
      <c r="D3348" s="2"/>
      <c r="G3348" s="2"/>
      <c r="I3348" s="2"/>
      <c r="J3348" s="2"/>
      <c r="K3348" s="2"/>
      <c r="L3348" s="2"/>
      <c r="M3348" s="2"/>
      <c r="N3348" s="2"/>
      <c r="O3348" s="2"/>
      <c r="P3348" s="2"/>
      <c r="Q3348" s="2"/>
      <c r="R3348" s="2"/>
      <c r="S3348" s="2"/>
      <c r="T3348" s="2"/>
      <c r="U3348" s="2"/>
      <c r="V3348" s="2"/>
      <c r="W3348" s="2"/>
      <c r="X3348" s="2"/>
      <c r="Y3348" s="2"/>
      <c r="AB3348" s="2"/>
      <c r="AC3348" s="2"/>
      <c r="AD3348" s="2"/>
      <c r="AE3348" s="2"/>
      <c r="AF3348" s="2"/>
      <c r="AG3348" s="2"/>
      <c r="AH3348" s="2"/>
      <c r="AI3348" s="2"/>
      <c r="AJ3348" s="2"/>
      <c r="AK3348" s="2"/>
      <c r="BK3348" s="2"/>
      <c r="BL3348" s="2"/>
      <c r="BN3348" s="2"/>
      <c r="BO3348" s="2"/>
    </row>
    <row r="3349" ht="12.75" customHeight="1">
      <c r="D3349" s="2"/>
      <c r="G3349" s="2"/>
      <c r="I3349" s="2"/>
      <c r="J3349" s="2"/>
      <c r="K3349" s="2"/>
      <c r="L3349" s="2"/>
      <c r="M3349" s="2"/>
      <c r="N3349" s="2"/>
      <c r="O3349" s="2"/>
      <c r="P3349" s="2"/>
      <c r="Q3349" s="2"/>
      <c r="R3349" s="2"/>
      <c r="S3349" s="2"/>
      <c r="T3349" s="2"/>
      <c r="U3349" s="2"/>
      <c r="V3349" s="2"/>
      <c r="W3349" s="2"/>
      <c r="X3349" s="2"/>
      <c r="Y3349" s="2"/>
      <c r="AB3349" s="2"/>
      <c r="AC3349" s="2"/>
      <c r="AD3349" s="2"/>
      <c r="AE3349" s="2"/>
      <c r="AF3349" s="2"/>
      <c r="AG3349" s="2"/>
      <c r="AH3349" s="2"/>
      <c r="AI3349" s="2"/>
      <c r="AJ3349" s="2"/>
      <c r="AK3349" s="2"/>
      <c r="BK3349" s="2"/>
      <c r="BL3349" s="2"/>
      <c r="BN3349" s="2"/>
      <c r="BO3349" s="2"/>
    </row>
    <row r="3350" ht="12.75" customHeight="1">
      <c r="D3350" s="2"/>
      <c r="G3350" s="2"/>
      <c r="I3350" s="2"/>
      <c r="J3350" s="2"/>
      <c r="K3350" s="2"/>
      <c r="L3350" s="2"/>
      <c r="M3350" s="2"/>
      <c r="N3350" s="2"/>
      <c r="O3350" s="2"/>
      <c r="P3350" s="2"/>
      <c r="Q3350" s="2"/>
      <c r="R3350" s="2"/>
      <c r="S3350" s="2"/>
      <c r="T3350" s="2"/>
      <c r="U3350" s="2"/>
      <c r="V3350" s="2"/>
      <c r="W3350" s="2"/>
      <c r="X3350" s="2"/>
      <c r="Y3350" s="2"/>
      <c r="AB3350" s="2"/>
      <c r="AC3350" s="2"/>
      <c r="AD3350" s="2"/>
      <c r="AE3350" s="2"/>
      <c r="AF3350" s="2"/>
      <c r="AG3350" s="2"/>
      <c r="AH3350" s="2"/>
      <c r="AI3350" s="2"/>
      <c r="AJ3350" s="2"/>
      <c r="AK3350" s="2"/>
      <c r="BK3350" s="2"/>
      <c r="BL3350" s="2"/>
      <c r="BN3350" s="2"/>
      <c r="BO3350" s="2"/>
    </row>
    <row r="3351" ht="12.75" customHeight="1">
      <c r="D3351" s="2"/>
      <c r="G3351" s="2"/>
      <c r="I3351" s="2"/>
      <c r="J3351" s="2"/>
      <c r="K3351" s="2"/>
      <c r="L3351" s="2"/>
      <c r="M3351" s="2"/>
      <c r="N3351" s="2"/>
      <c r="O3351" s="2"/>
      <c r="P3351" s="2"/>
      <c r="Q3351" s="2"/>
      <c r="R3351" s="2"/>
      <c r="S3351" s="2"/>
      <c r="T3351" s="2"/>
      <c r="U3351" s="2"/>
      <c r="V3351" s="2"/>
      <c r="W3351" s="2"/>
      <c r="X3351" s="2"/>
      <c r="Y3351" s="2"/>
      <c r="AB3351" s="2"/>
      <c r="AC3351" s="2"/>
      <c r="AD3351" s="2"/>
      <c r="AE3351" s="2"/>
      <c r="AF3351" s="2"/>
      <c r="AG3351" s="2"/>
      <c r="AH3351" s="2"/>
      <c r="AI3351" s="2"/>
      <c r="AJ3351" s="2"/>
      <c r="AK3351" s="2"/>
      <c r="BK3351" s="2"/>
      <c r="BL3351" s="2"/>
      <c r="BN3351" s="2"/>
      <c r="BO3351" s="2"/>
    </row>
    <row r="3352" ht="12.75" customHeight="1">
      <c r="D3352" s="2"/>
      <c r="G3352" s="2"/>
      <c r="I3352" s="2"/>
      <c r="J3352" s="2"/>
      <c r="K3352" s="2"/>
      <c r="L3352" s="2"/>
      <c r="M3352" s="2"/>
      <c r="N3352" s="2"/>
      <c r="O3352" s="2"/>
      <c r="P3352" s="2"/>
      <c r="Q3352" s="2"/>
      <c r="R3352" s="2"/>
      <c r="S3352" s="2"/>
      <c r="T3352" s="2"/>
      <c r="U3352" s="2"/>
      <c r="V3352" s="2"/>
      <c r="W3352" s="2"/>
      <c r="X3352" s="2"/>
      <c r="Y3352" s="2"/>
      <c r="AB3352" s="2"/>
      <c r="AC3352" s="2"/>
      <c r="AD3352" s="2"/>
      <c r="AE3352" s="2"/>
      <c r="AF3352" s="2"/>
      <c r="AG3352" s="2"/>
      <c r="AH3352" s="2"/>
      <c r="AI3352" s="2"/>
      <c r="AJ3352" s="2"/>
      <c r="AK3352" s="2"/>
      <c r="BK3352" s="2"/>
      <c r="BL3352" s="2"/>
      <c r="BN3352" s="2"/>
      <c r="BO3352" s="2"/>
    </row>
    <row r="3353" ht="12.75" customHeight="1">
      <c r="D3353" s="2"/>
      <c r="G3353" s="2"/>
      <c r="I3353" s="2"/>
      <c r="J3353" s="2"/>
      <c r="K3353" s="2"/>
      <c r="L3353" s="2"/>
      <c r="M3353" s="2"/>
      <c r="N3353" s="2"/>
      <c r="O3353" s="2"/>
      <c r="P3353" s="2"/>
      <c r="Q3353" s="2"/>
      <c r="R3353" s="2"/>
      <c r="S3353" s="2"/>
      <c r="T3353" s="2"/>
      <c r="U3353" s="2"/>
      <c r="V3353" s="2"/>
      <c r="W3353" s="2"/>
      <c r="X3353" s="2"/>
      <c r="Y3353" s="2"/>
      <c r="AB3353" s="2"/>
      <c r="AC3353" s="2"/>
      <c r="AD3353" s="2"/>
      <c r="AE3353" s="2"/>
      <c r="AF3353" s="2"/>
      <c r="AG3353" s="2"/>
      <c r="AH3353" s="2"/>
      <c r="AI3353" s="2"/>
      <c r="AJ3353" s="2"/>
      <c r="AK3353" s="2"/>
      <c r="BK3353" s="2"/>
      <c r="BL3353" s="2"/>
      <c r="BN3353" s="2"/>
      <c r="BO3353" s="2"/>
    </row>
    <row r="3354" ht="12.75" customHeight="1">
      <c r="D3354" s="2"/>
      <c r="G3354" s="2"/>
      <c r="I3354" s="2"/>
      <c r="J3354" s="2"/>
      <c r="K3354" s="2"/>
      <c r="L3354" s="2"/>
      <c r="M3354" s="2"/>
      <c r="N3354" s="2"/>
      <c r="O3354" s="2"/>
      <c r="P3354" s="2"/>
      <c r="Q3354" s="2"/>
      <c r="R3354" s="2"/>
      <c r="S3354" s="2"/>
      <c r="T3354" s="2"/>
      <c r="U3354" s="2"/>
      <c r="V3354" s="2"/>
      <c r="W3354" s="2"/>
      <c r="X3354" s="2"/>
      <c r="Y3354" s="2"/>
      <c r="AB3354" s="2"/>
      <c r="AC3354" s="2"/>
      <c r="AD3354" s="2"/>
      <c r="AE3354" s="2"/>
      <c r="AF3354" s="2"/>
      <c r="AG3354" s="2"/>
      <c r="AH3354" s="2"/>
      <c r="AI3354" s="2"/>
      <c r="AJ3354" s="2"/>
      <c r="AK3354" s="2"/>
      <c r="BK3354" s="2"/>
      <c r="BL3354" s="2"/>
      <c r="BN3354" s="2"/>
      <c r="BO3354" s="2"/>
    </row>
    <row r="3355" ht="12.75" customHeight="1">
      <c r="D3355" s="2"/>
      <c r="G3355" s="2"/>
      <c r="I3355" s="2"/>
      <c r="J3355" s="2"/>
      <c r="K3355" s="2"/>
      <c r="L3355" s="2"/>
      <c r="M3355" s="2"/>
      <c r="N3355" s="2"/>
      <c r="O3355" s="2"/>
      <c r="P3355" s="2"/>
      <c r="Q3355" s="2"/>
      <c r="R3355" s="2"/>
      <c r="S3355" s="2"/>
      <c r="T3355" s="2"/>
      <c r="U3355" s="2"/>
      <c r="V3355" s="2"/>
      <c r="W3355" s="2"/>
      <c r="X3355" s="2"/>
      <c r="Y3355" s="2"/>
      <c r="AB3355" s="2"/>
      <c r="AC3355" s="2"/>
      <c r="AD3355" s="2"/>
      <c r="AE3355" s="2"/>
      <c r="AF3355" s="2"/>
      <c r="AG3355" s="2"/>
      <c r="AH3355" s="2"/>
      <c r="AI3355" s="2"/>
      <c r="AJ3355" s="2"/>
      <c r="AK3355" s="2"/>
      <c r="BK3355" s="2"/>
      <c r="BL3355" s="2"/>
      <c r="BN3355" s="2"/>
      <c r="BO3355" s="2"/>
    </row>
    <row r="3356" ht="12.75" customHeight="1">
      <c r="D3356" s="2"/>
      <c r="G3356" s="2"/>
      <c r="I3356" s="2"/>
      <c r="J3356" s="2"/>
      <c r="K3356" s="2"/>
      <c r="L3356" s="2"/>
      <c r="M3356" s="2"/>
      <c r="N3356" s="2"/>
      <c r="O3356" s="2"/>
      <c r="P3356" s="2"/>
      <c r="Q3356" s="2"/>
      <c r="R3356" s="2"/>
      <c r="S3356" s="2"/>
      <c r="T3356" s="2"/>
      <c r="U3356" s="2"/>
      <c r="V3356" s="2"/>
      <c r="W3356" s="2"/>
      <c r="X3356" s="2"/>
      <c r="Y3356" s="2"/>
      <c r="AB3356" s="2"/>
      <c r="AC3356" s="2"/>
      <c r="AD3356" s="2"/>
      <c r="AE3356" s="2"/>
      <c r="AF3356" s="2"/>
      <c r="AG3356" s="2"/>
      <c r="AH3356" s="2"/>
      <c r="AI3356" s="2"/>
      <c r="AJ3356" s="2"/>
      <c r="AK3356" s="2"/>
      <c r="BK3356" s="2"/>
      <c r="BL3356" s="2"/>
      <c r="BN3356" s="2"/>
      <c r="BO3356" s="2"/>
    </row>
    <row r="3357" ht="12.75" customHeight="1">
      <c r="D3357" s="2"/>
      <c r="G3357" s="2"/>
      <c r="I3357" s="2"/>
      <c r="J3357" s="2"/>
      <c r="K3357" s="2"/>
      <c r="L3357" s="2"/>
      <c r="M3357" s="2"/>
      <c r="N3357" s="2"/>
      <c r="O3357" s="2"/>
      <c r="P3357" s="2"/>
      <c r="Q3357" s="2"/>
      <c r="R3357" s="2"/>
      <c r="S3357" s="2"/>
      <c r="T3357" s="2"/>
      <c r="U3357" s="2"/>
      <c r="V3357" s="2"/>
      <c r="W3357" s="2"/>
      <c r="X3357" s="2"/>
      <c r="Y3357" s="2"/>
      <c r="AB3357" s="2"/>
      <c r="AC3357" s="2"/>
      <c r="AD3357" s="2"/>
      <c r="AE3357" s="2"/>
      <c r="AF3357" s="2"/>
      <c r="AG3357" s="2"/>
      <c r="AH3357" s="2"/>
      <c r="AI3357" s="2"/>
      <c r="AJ3357" s="2"/>
      <c r="AK3357" s="2"/>
      <c r="BK3357" s="2"/>
      <c r="BL3357" s="2"/>
      <c r="BN3357" s="2"/>
      <c r="BO3357" s="2"/>
    </row>
    <row r="3358" ht="12.75" customHeight="1">
      <c r="D3358" s="2"/>
      <c r="G3358" s="2"/>
      <c r="I3358" s="2"/>
      <c r="J3358" s="2"/>
      <c r="K3358" s="2"/>
      <c r="L3358" s="2"/>
      <c r="M3358" s="2"/>
      <c r="N3358" s="2"/>
      <c r="O3358" s="2"/>
      <c r="P3358" s="2"/>
      <c r="Q3358" s="2"/>
      <c r="R3358" s="2"/>
      <c r="S3358" s="2"/>
      <c r="T3358" s="2"/>
      <c r="U3358" s="2"/>
      <c r="V3358" s="2"/>
      <c r="W3358" s="2"/>
      <c r="X3358" s="2"/>
      <c r="Y3358" s="2"/>
      <c r="AB3358" s="2"/>
      <c r="AC3358" s="2"/>
      <c r="AD3358" s="2"/>
      <c r="AE3358" s="2"/>
      <c r="AF3358" s="2"/>
      <c r="AG3358" s="2"/>
      <c r="AH3358" s="2"/>
      <c r="AI3358" s="2"/>
      <c r="AJ3358" s="2"/>
      <c r="AK3358" s="2"/>
      <c r="BK3358" s="2"/>
      <c r="BL3358" s="2"/>
      <c r="BN3358" s="2"/>
      <c r="BO3358" s="2"/>
    </row>
    <row r="3359" ht="12.75" customHeight="1">
      <c r="D3359" s="2"/>
      <c r="G3359" s="2"/>
      <c r="I3359" s="2"/>
      <c r="J3359" s="2"/>
      <c r="K3359" s="2"/>
      <c r="L3359" s="2"/>
      <c r="M3359" s="2"/>
      <c r="N3359" s="2"/>
      <c r="O3359" s="2"/>
      <c r="P3359" s="2"/>
      <c r="Q3359" s="2"/>
      <c r="R3359" s="2"/>
      <c r="S3359" s="2"/>
      <c r="T3359" s="2"/>
      <c r="U3359" s="2"/>
      <c r="V3359" s="2"/>
      <c r="W3359" s="2"/>
      <c r="X3359" s="2"/>
      <c r="Y3359" s="2"/>
      <c r="AB3359" s="2"/>
      <c r="AC3359" s="2"/>
      <c r="AD3359" s="2"/>
      <c r="AE3359" s="2"/>
      <c r="AF3359" s="2"/>
      <c r="AG3359" s="2"/>
      <c r="AH3359" s="2"/>
      <c r="AI3359" s="2"/>
      <c r="AJ3359" s="2"/>
      <c r="AK3359" s="2"/>
      <c r="BK3359" s="2"/>
      <c r="BL3359" s="2"/>
      <c r="BN3359" s="2"/>
      <c r="BO3359" s="2"/>
    </row>
    <row r="3360" ht="12.75" customHeight="1">
      <c r="D3360" s="2"/>
      <c r="G3360" s="2"/>
      <c r="I3360" s="2"/>
      <c r="J3360" s="2"/>
      <c r="K3360" s="2"/>
      <c r="L3360" s="2"/>
      <c r="M3360" s="2"/>
      <c r="N3360" s="2"/>
      <c r="O3360" s="2"/>
      <c r="P3360" s="2"/>
      <c r="Q3360" s="2"/>
      <c r="R3360" s="2"/>
      <c r="S3360" s="2"/>
      <c r="T3360" s="2"/>
      <c r="U3360" s="2"/>
      <c r="V3360" s="2"/>
      <c r="W3360" s="2"/>
      <c r="X3360" s="2"/>
      <c r="Y3360" s="2"/>
      <c r="AB3360" s="2"/>
      <c r="AC3360" s="2"/>
      <c r="AD3360" s="2"/>
      <c r="AE3360" s="2"/>
      <c r="AF3360" s="2"/>
      <c r="AG3360" s="2"/>
      <c r="AH3360" s="2"/>
      <c r="AI3360" s="2"/>
      <c r="AJ3360" s="2"/>
      <c r="AK3360" s="2"/>
      <c r="BK3360" s="2"/>
      <c r="BL3360" s="2"/>
      <c r="BN3360" s="2"/>
      <c r="BO3360" s="2"/>
    </row>
    <row r="3361" ht="12.75" customHeight="1">
      <c r="D3361" s="2"/>
      <c r="G3361" s="2"/>
      <c r="I3361" s="2"/>
      <c r="J3361" s="2"/>
      <c r="K3361" s="2"/>
      <c r="L3361" s="2"/>
      <c r="M3361" s="2"/>
      <c r="N3361" s="2"/>
      <c r="O3361" s="2"/>
      <c r="P3361" s="2"/>
      <c r="Q3361" s="2"/>
      <c r="R3361" s="2"/>
      <c r="S3361" s="2"/>
      <c r="T3361" s="2"/>
      <c r="U3361" s="2"/>
      <c r="V3361" s="2"/>
      <c r="W3361" s="2"/>
      <c r="X3361" s="2"/>
      <c r="Y3361" s="2"/>
      <c r="AB3361" s="2"/>
      <c r="AC3361" s="2"/>
      <c r="AD3361" s="2"/>
      <c r="AE3361" s="2"/>
      <c r="AF3361" s="2"/>
      <c r="AG3361" s="2"/>
      <c r="AH3361" s="2"/>
      <c r="AI3361" s="2"/>
      <c r="AJ3361" s="2"/>
      <c r="AK3361" s="2"/>
      <c r="BK3361" s="2"/>
      <c r="BL3361" s="2"/>
      <c r="BN3361" s="2"/>
      <c r="BO3361" s="2"/>
    </row>
    <row r="3362" ht="12.75" customHeight="1">
      <c r="D3362" s="2"/>
      <c r="G3362" s="2"/>
      <c r="I3362" s="2"/>
      <c r="J3362" s="2"/>
      <c r="K3362" s="2"/>
      <c r="L3362" s="2"/>
      <c r="M3362" s="2"/>
      <c r="N3362" s="2"/>
      <c r="O3362" s="2"/>
      <c r="P3362" s="2"/>
      <c r="Q3362" s="2"/>
      <c r="R3362" s="2"/>
      <c r="S3362" s="2"/>
      <c r="T3362" s="2"/>
      <c r="U3362" s="2"/>
      <c r="V3362" s="2"/>
      <c r="W3362" s="2"/>
      <c r="X3362" s="2"/>
      <c r="Y3362" s="2"/>
      <c r="AB3362" s="2"/>
      <c r="AC3362" s="2"/>
      <c r="AD3362" s="2"/>
      <c r="AE3362" s="2"/>
      <c r="AF3362" s="2"/>
      <c r="AG3362" s="2"/>
      <c r="AH3362" s="2"/>
      <c r="AI3362" s="2"/>
      <c r="AJ3362" s="2"/>
      <c r="AK3362" s="2"/>
      <c r="BK3362" s="2"/>
      <c r="BL3362" s="2"/>
      <c r="BN3362" s="2"/>
      <c r="BO3362" s="2"/>
    </row>
    <row r="3363" ht="12.75" customHeight="1">
      <c r="D3363" s="2"/>
      <c r="G3363" s="2"/>
      <c r="I3363" s="2"/>
      <c r="J3363" s="2"/>
      <c r="K3363" s="2"/>
      <c r="L3363" s="2"/>
      <c r="M3363" s="2"/>
      <c r="N3363" s="2"/>
      <c r="O3363" s="2"/>
      <c r="P3363" s="2"/>
      <c r="Q3363" s="2"/>
      <c r="R3363" s="2"/>
      <c r="S3363" s="2"/>
      <c r="T3363" s="2"/>
      <c r="U3363" s="2"/>
      <c r="V3363" s="2"/>
      <c r="W3363" s="2"/>
      <c r="X3363" s="2"/>
      <c r="Y3363" s="2"/>
      <c r="AB3363" s="2"/>
      <c r="AC3363" s="2"/>
      <c r="AD3363" s="2"/>
      <c r="AE3363" s="2"/>
      <c r="AF3363" s="2"/>
      <c r="AG3363" s="2"/>
      <c r="AH3363" s="2"/>
      <c r="AI3363" s="2"/>
      <c r="AJ3363" s="2"/>
      <c r="AK3363" s="2"/>
      <c r="BK3363" s="2"/>
      <c r="BL3363" s="2"/>
      <c r="BN3363" s="2"/>
      <c r="BO3363" s="2"/>
    </row>
    <row r="3364" ht="12.75" customHeight="1">
      <c r="D3364" s="2"/>
      <c r="G3364" s="2"/>
      <c r="I3364" s="2"/>
      <c r="J3364" s="2"/>
      <c r="K3364" s="2"/>
      <c r="L3364" s="2"/>
      <c r="M3364" s="2"/>
      <c r="N3364" s="2"/>
      <c r="O3364" s="2"/>
      <c r="P3364" s="2"/>
      <c r="Q3364" s="2"/>
      <c r="R3364" s="2"/>
      <c r="S3364" s="2"/>
      <c r="T3364" s="2"/>
      <c r="U3364" s="2"/>
      <c r="V3364" s="2"/>
      <c r="W3364" s="2"/>
      <c r="X3364" s="2"/>
      <c r="Y3364" s="2"/>
      <c r="AB3364" s="2"/>
      <c r="AC3364" s="2"/>
      <c r="AD3364" s="2"/>
      <c r="AE3364" s="2"/>
      <c r="AF3364" s="2"/>
      <c r="AG3364" s="2"/>
      <c r="AH3364" s="2"/>
      <c r="AI3364" s="2"/>
      <c r="AJ3364" s="2"/>
      <c r="AK3364" s="2"/>
      <c r="BK3364" s="2"/>
      <c r="BL3364" s="2"/>
      <c r="BN3364" s="2"/>
      <c r="BO3364" s="2"/>
    </row>
    <row r="3365" ht="12.75" customHeight="1">
      <c r="D3365" s="2"/>
      <c r="G3365" s="2"/>
      <c r="I3365" s="2"/>
      <c r="J3365" s="2"/>
      <c r="K3365" s="2"/>
      <c r="L3365" s="2"/>
      <c r="M3365" s="2"/>
      <c r="N3365" s="2"/>
      <c r="O3365" s="2"/>
      <c r="P3365" s="2"/>
      <c r="Q3365" s="2"/>
      <c r="R3365" s="2"/>
      <c r="S3365" s="2"/>
      <c r="T3365" s="2"/>
      <c r="U3365" s="2"/>
      <c r="V3365" s="2"/>
      <c r="W3365" s="2"/>
      <c r="X3365" s="2"/>
      <c r="Y3365" s="2"/>
      <c r="AB3365" s="2"/>
      <c r="AC3365" s="2"/>
      <c r="AD3365" s="2"/>
      <c r="AE3365" s="2"/>
      <c r="AF3365" s="2"/>
      <c r="AG3365" s="2"/>
      <c r="AH3365" s="2"/>
      <c r="AI3365" s="2"/>
      <c r="AJ3365" s="2"/>
      <c r="AK3365" s="2"/>
      <c r="BK3365" s="2"/>
      <c r="BL3365" s="2"/>
      <c r="BN3365" s="2"/>
      <c r="BO3365" s="2"/>
    </row>
    <row r="3366" ht="12.75" customHeight="1">
      <c r="D3366" s="2"/>
      <c r="G3366" s="2"/>
      <c r="I3366" s="2"/>
      <c r="J3366" s="2"/>
      <c r="K3366" s="2"/>
      <c r="L3366" s="2"/>
      <c r="M3366" s="2"/>
      <c r="N3366" s="2"/>
      <c r="O3366" s="2"/>
      <c r="P3366" s="2"/>
      <c r="Q3366" s="2"/>
      <c r="R3366" s="2"/>
      <c r="S3366" s="2"/>
      <c r="T3366" s="2"/>
      <c r="U3366" s="2"/>
      <c r="V3366" s="2"/>
      <c r="W3366" s="2"/>
      <c r="X3366" s="2"/>
      <c r="Y3366" s="2"/>
      <c r="AB3366" s="2"/>
      <c r="AC3366" s="2"/>
      <c r="AD3366" s="2"/>
      <c r="AE3366" s="2"/>
      <c r="AF3366" s="2"/>
      <c r="AG3366" s="2"/>
      <c r="AH3366" s="2"/>
      <c r="AI3366" s="2"/>
      <c r="AJ3366" s="2"/>
      <c r="AK3366" s="2"/>
      <c r="BK3366" s="2"/>
      <c r="BL3366" s="2"/>
      <c r="BN3366" s="2"/>
      <c r="BO3366" s="2"/>
    </row>
    <row r="3367" ht="12.75" customHeight="1">
      <c r="D3367" s="2"/>
      <c r="G3367" s="2"/>
      <c r="I3367" s="2"/>
      <c r="J3367" s="2"/>
      <c r="K3367" s="2"/>
      <c r="L3367" s="2"/>
      <c r="M3367" s="2"/>
      <c r="N3367" s="2"/>
      <c r="O3367" s="2"/>
      <c r="P3367" s="2"/>
      <c r="Q3367" s="2"/>
      <c r="R3367" s="2"/>
      <c r="S3367" s="2"/>
      <c r="T3367" s="2"/>
      <c r="U3367" s="2"/>
      <c r="V3367" s="2"/>
      <c r="W3367" s="2"/>
      <c r="X3367" s="2"/>
      <c r="Y3367" s="2"/>
      <c r="AB3367" s="2"/>
      <c r="AC3367" s="2"/>
      <c r="AD3367" s="2"/>
      <c r="AE3367" s="2"/>
      <c r="AF3367" s="2"/>
      <c r="AG3367" s="2"/>
      <c r="AH3367" s="2"/>
      <c r="AI3367" s="2"/>
      <c r="AJ3367" s="2"/>
      <c r="AK3367" s="2"/>
      <c r="BK3367" s="2"/>
      <c r="BL3367" s="2"/>
      <c r="BN3367" s="2"/>
      <c r="BO3367" s="2"/>
    </row>
    <row r="3368" ht="12.75" customHeight="1">
      <c r="D3368" s="2"/>
      <c r="G3368" s="2"/>
      <c r="I3368" s="2"/>
      <c r="J3368" s="2"/>
      <c r="K3368" s="2"/>
      <c r="L3368" s="2"/>
      <c r="M3368" s="2"/>
      <c r="N3368" s="2"/>
      <c r="O3368" s="2"/>
      <c r="P3368" s="2"/>
      <c r="Q3368" s="2"/>
      <c r="R3368" s="2"/>
      <c r="S3368" s="2"/>
      <c r="T3368" s="2"/>
      <c r="U3368" s="2"/>
      <c r="V3368" s="2"/>
      <c r="W3368" s="2"/>
      <c r="X3368" s="2"/>
      <c r="Y3368" s="2"/>
      <c r="AB3368" s="2"/>
      <c r="AC3368" s="2"/>
      <c r="AD3368" s="2"/>
      <c r="AE3368" s="2"/>
      <c r="AF3368" s="2"/>
      <c r="AG3368" s="2"/>
      <c r="AH3368" s="2"/>
      <c r="AI3368" s="2"/>
      <c r="AJ3368" s="2"/>
      <c r="AK3368" s="2"/>
      <c r="BK3368" s="2"/>
      <c r="BL3368" s="2"/>
      <c r="BN3368" s="2"/>
      <c r="BO3368" s="2"/>
    </row>
    <row r="3369" ht="12.75" customHeight="1">
      <c r="D3369" s="2"/>
      <c r="G3369" s="2"/>
      <c r="I3369" s="2"/>
      <c r="J3369" s="2"/>
      <c r="K3369" s="2"/>
      <c r="L3369" s="2"/>
      <c r="M3369" s="2"/>
      <c r="N3369" s="2"/>
      <c r="O3369" s="2"/>
      <c r="P3369" s="2"/>
      <c r="Q3369" s="2"/>
      <c r="R3369" s="2"/>
      <c r="S3369" s="2"/>
      <c r="T3369" s="2"/>
      <c r="U3369" s="2"/>
      <c r="V3369" s="2"/>
      <c r="W3369" s="2"/>
      <c r="X3369" s="2"/>
      <c r="Y3369" s="2"/>
      <c r="AB3369" s="2"/>
      <c r="AC3369" s="2"/>
      <c r="AD3369" s="2"/>
      <c r="AE3369" s="2"/>
      <c r="AF3369" s="2"/>
      <c r="AG3369" s="2"/>
      <c r="AH3369" s="2"/>
      <c r="AI3369" s="2"/>
      <c r="AJ3369" s="2"/>
      <c r="AK3369" s="2"/>
      <c r="BK3369" s="2"/>
      <c r="BL3369" s="2"/>
      <c r="BN3369" s="2"/>
      <c r="BO3369" s="2"/>
    </row>
    <row r="3370" ht="12.75" customHeight="1">
      <c r="D3370" s="2"/>
      <c r="G3370" s="2"/>
      <c r="I3370" s="2"/>
      <c r="J3370" s="2"/>
      <c r="K3370" s="2"/>
      <c r="L3370" s="2"/>
      <c r="M3370" s="2"/>
      <c r="N3370" s="2"/>
      <c r="O3370" s="2"/>
      <c r="P3370" s="2"/>
      <c r="Q3370" s="2"/>
      <c r="R3370" s="2"/>
      <c r="S3370" s="2"/>
      <c r="T3370" s="2"/>
      <c r="U3370" s="2"/>
      <c r="V3370" s="2"/>
      <c r="W3370" s="2"/>
      <c r="X3370" s="2"/>
      <c r="Y3370" s="2"/>
      <c r="AB3370" s="2"/>
      <c r="AC3370" s="2"/>
      <c r="AD3370" s="2"/>
      <c r="AE3370" s="2"/>
      <c r="AF3370" s="2"/>
      <c r="AG3370" s="2"/>
      <c r="AH3370" s="2"/>
      <c r="AI3370" s="2"/>
      <c r="AJ3370" s="2"/>
      <c r="AK3370" s="2"/>
      <c r="BK3370" s="2"/>
      <c r="BL3370" s="2"/>
      <c r="BN3370" s="2"/>
      <c r="BO3370" s="2"/>
    </row>
    <row r="3371" ht="12.75" customHeight="1">
      <c r="D3371" s="2"/>
      <c r="G3371" s="2"/>
      <c r="I3371" s="2"/>
      <c r="J3371" s="2"/>
      <c r="K3371" s="2"/>
      <c r="L3371" s="2"/>
      <c r="M3371" s="2"/>
      <c r="N3371" s="2"/>
      <c r="O3371" s="2"/>
      <c r="P3371" s="2"/>
      <c r="Q3371" s="2"/>
      <c r="R3371" s="2"/>
      <c r="S3371" s="2"/>
      <c r="T3371" s="2"/>
      <c r="U3371" s="2"/>
      <c r="V3371" s="2"/>
      <c r="W3371" s="2"/>
      <c r="X3371" s="2"/>
      <c r="Y3371" s="2"/>
      <c r="AB3371" s="2"/>
      <c r="AC3371" s="2"/>
      <c r="AD3371" s="2"/>
      <c r="AE3371" s="2"/>
      <c r="AF3371" s="2"/>
      <c r="AG3371" s="2"/>
      <c r="AH3371" s="2"/>
      <c r="AI3371" s="2"/>
      <c r="AJ3371" s="2"/>
      <c r="AK3371" s="2"/>
      <c r="BK3371" s="2"/>
      <c r="BL3371" s="2"/>
      <c r="BN3371" s="2"/>
      <c r="BO3371" s="2"/>
    </row>
    <row r="3372" ht="12.75" customHeight="1">
      <c r="D3372" s="2"/>
      <c r="G3372" s="2"/>
      <c r="I3372" s="2"/>
      <c r="J3372" s="2"/>
      <c r="K3372" s="2"/>
      <c r="L3372" s="2"/>
      <c r="M3372" s="2"/>
      <c r="N3372" s="2"/>
      <c r="O3372" s="2"/>
      <c r="P3372" s="2"/>
      <c r="Q3372" s="2"/>
      <c r="R3372" s="2"/>
      <c r="S3372" s="2"/>
      <c r="T3372" s="2"/>
      <c r="U3372" s="2"/>
      <c r="V3372" s="2"/>
      <c r="W3372" s="2"/>
      <c r="X3372" s="2"/>
      <c r="Y3372" s="2"/>
      <c r="AB3372" s="2"/>
      <c r="AC3372" s="2"/>
      <c r="AD3372" s="2"/>
      <c r="AE3372" s="2"/>
      <c r="AF3372" s="2"/>
      <c r="AG3372" s="2"/>
      <c r="AH3372" s="2"/>
      <c r="AI3372" s="2"/>
      <c r="AJ3372" s="2"/>
      <c r="AK3372" s="2"/>
      <c r="BK3372" s="2"/>
      <c r="BL3372" s="2"/>
      <c r="BN3372" s="2"/>
      <c r="BO3372" s="2"/>
    </row>
    <row r="3373" ht="12.75" customHeight="1">
      <c r="D3373" s="2"/>
      <c r="G3373" s="2"/>
      <c r="I3373" s="2"/>
      <c r="J3373" s="2"/>
      <c r="K3373" s="2"/>
      <c r="L3373" s="2"/>
      <c r="M3373" s="2"/>
      <c r="N3373" s="2"/>
      <c r="O3373" s="2"/>
      <c r="P3373" s="2"/>
      <c r="Q3373" s="2"/>
      <c r="R3373" s="2"/>
      <c r="S3373" s="2"/>
      <c r="T3373" s="2"/>
      <c r="U3373" s="2"/>
      <c r="V3373" s="2"/>
      <c r="W3373" s="2"/>
      <c r="X3373" s="2"/>
      <c r="Y3373" s="2"/>
      <c r="AB3373" s="2"/>
      <c r="AC3373" s="2"/>
      <c r="AD3373" s="2"/>
      <c r="AE3373" s="2"/>
      <c r="AF3373" s="2"/>
      <c r="AG3373" s="2"/>
      <c r="AH3373" s="2"/>
      <c r="AI3373" s="2"/>
      <c r="AJ3373" s="2"/>
      <c r="AK3373" s="2"/>
      <c r="BK3373" s="2"/>
      <c r="BL3373" s="2"/>
      <c r="BN3373" s="2"/>
      <c r="BO3373" s="2"/>
    </row>
    <row r="3374" ht="12.75" customHeight="1">
      <c r="D3374" s="2"/>
      <c r="G3374" s="2"/>
      <c r="I3374" s="2"/>
      <c r="J3374" s="2"/>
      <c r="K3374" s="2"/>
      <c r="L3374" s="2"/>
      <c r="M3374" s="2"/>
      <c r="N3374" s="2"/>
      <c r="O3374" s="2"/>
      <c r="P3374" s="2"/>
      <c r="Q3374" s="2"/>
      <c r="R3374" s="2"/>
      <c r="S3374" s="2"/>
      <c r="T3374" s="2"/>
      <c r="U3374" s="2"/>
      <c r="V3374" s="2"/>
      <c r="W3374" s="2"/>
      <c r="X3374" s="2"/>
      <c r="Y3374" s="2"/>
      <c r="AB3374" s="2"/>
      <c r="AC3374" s="2"/>
      <c r="AD3374" s="2"/>
      <c r="AE3374" s="2"/>
      <c r="AF3374" s="2"/>
      <c r="AG3374" s="2"/>
      <c r="AH3374" s="2"/>
      <c r="AI3374" s="2"/>
      <c r="AJ3374" s="2"/>
      <c r="AK3374" s="2"/>
      <c r="BK3374" s="2"/>
      <c r="BL3374" s="2"/>
      <c r="BN3374" s="2"/>
      <c r="BO3374" s="2"/>
    </row>
    <row r="3375" ht="12.75" customHeight="1">
      <c r="D3375" s="2"/>
      <c r="G3375" s="2"/>
      <c r="I3375" s="2"/>
      <c r="J3375" s="2"/>
      <c r="K3375" s="2"/>
      <c r="L3375" s="2"/>
      <c r="M3375" s="2"/>
      <c r="N3375" s="2"/>
      <c r="O3375" s="2"/>
      <c r="P3375" s="2"/>
      <c r="Q3375" s="2"/>
      <c r="R3375" s="2"/>
      <c r="S3375" s="2"/>
      <c r="T3375" s="2"/>
      <c r="U3375" s="2"/>
      <c r="V3375" s="2"/>
      <c r="W3375" s="2"/>
      <c r="X3375" s="2"/>
      <c r="Y3375" s="2"/>
      <c r="AB3375" s="2"/>
      <c r="AC3375" s="2"/>
      <c r="AD3375" s="2"/>
      <c r="AE3375" s="2"/>
      <c r="AF3375" s="2"/>
      <c r="AG3375" s="2"/>
      <c r="AH3375" s="2"/>
      <c r="AI3375" s="2"/>
      <c r="AJ3375" s="2"/>
      <c r="AK3375" s="2"/>
      <c r="BK3375" s="2"/>
      <c r="BL3375" s="2"/>
      <c r="BN3375" s="2"/>
      <c r="BO3375" s="2"/>
    </row>
    <row r="3376" ht="12.75" customHeight="1">
      <c r="D3376" s="2"/>
      <c r="G3376" s="2"/>
      <c r="I3376" s="2"/>
      <c r="J3376" s="2"/>
      <c r="K3376" s="2"/>
      <c r="L3376" s="2"/>
      <c r="M3376" s="2"/>
      <c r="N3376" s="2"/>
      <c r="O3376" s="2"/>
      <c r="P3376" s="2"/>
      <c r="Q3376" s="2"/>
      <c r="R3376" s="2"/>
      <c r="S3376" s="2"/>
      <c r="T3376" s="2"/>
      <c r="U3376" s="2"/>
      <c r="V3376" s="2"/>
      <c r="W3376" s="2"/>
      <c r="X3376" s="2"/>
      <c r="Y3376" s="2"/>
      <c r="AB3376" s="2"/>
      <c r="AC3376" s="2"/>
      <c r="AD3376" s="2"/>
      <c r="AE3376" s="2"/>
      <c r="AF3376" s="2"/>
      <c r="AG3376" s="2"/>
      <c r="AH3376" s="2"/>
      <c r="AI3376" s="2"/>
      <c r="AJ3376" s="2"/>
      <c r="AK3376" s="2"/>
      <c r="BK3376" s="2"/>
      <c r="BL3376" s="2"/>
      <c r="BN3376" s="2"/>
      <c r="BO3376" s="2"/>
    </row>
    <row r="3377" ht="12.75" customHeight="1">
      <c r="D3377" s="2"/>
      <c r="G3377" s="2"/>
      <c r="I3377" s="2"/>
      <c r="J3377" s="2"/>
      <c r="K3377" s="2"/>
      <c r="L3377" s="2"/>
      <c r="M3377" s="2"/>
      <c r="N3377" s="2"/>
      <c r="O3377" s="2"/>
      <c r="P3377" s="2"/>
      <c r="Q3377" s="2"/>
      <c r="R3377" s="2"/>
      <c r="S3377" s="2"/>
      <c r="T3377" s="2"/>
      <c r="U3377" s="2"/>
      <c r="V3377" s="2"/>
      <c r="W3377" s="2"/>
      <c r="X3377" s="2"/>
      <c r="Y3377" s="2"/>
      <c r="AB3377" s="2"/>
      <c r="AC3377" s="2"/>
      <c r="AD3377" s="2"/>
      <c r="AE3377" s="2"/>
      <c r="AF3377" s="2"/>
      <c r="AG3377" s="2"/>
      <c r="AH3377" s="2"/>
      <c r="AI3377" s="2"/>
      <c r="AJ3377" s="2"/>
      <c r="AK3377" s="2"/>
      <c r="BK3377" s="2"/>
      <c r="BL3377" s="2"/>
      <c r="BN3377" s="2"/>
      <c r="BO3377" s="2"/>
    </row>
    <row r="3378" ht="12.75" customHeight="1">
      <c r="D3378" s="2"/>
      <c r="G3378" s="2"/>
      <c r="I3378" s="2"/>
      <c r="J3378" s="2"/>
      <c r="K3378" s="2"/>
      <c r="L3378" s="2"/>
      <c r="M3378" s="2"/>
      <c r="N3378" s="2"/>
      <c r="O3378" s="2"/>
      <c r="P3378" s="2"/>
      <c r="Q3378" s="2"/>
      <c r="R3378" s="2"/>
      <c r="S3378" s="2"/>
      <c r="T3378" s="2"/>
      <c r="U3378" s="2"/>
      <c r="V3378" s="2"/>
      <c r="W3378" s="2"/>
      <c r="X3378" s="2"/>
      <c r="Y3378" s="2"/>
      <c r="AB3378" s="2"/>
      <c r="AC3378" s="2"/>
      <c r="AD3378" s="2"/>
      <c r="AE3378" s="2"/>
      <c r="AF3378" s="2"/>
      <c r="AG3378" s="2"/>
      <c r="AH3378" s="2"/>
      <c r="AI3378" s="2"/>
      <c r="AJ3378" s="2"/>
      <c r="AK3378" s="2"/>
      <c r="BK3378" s="2"/>
      <c r="BL3378" s="2"/>
      <c r="BN3378" s="2"/>
      <c r="BO3378" s="2"/>
    </row>
    <row r="3379" ht="12.75" customHeight="1">
      <c r="D3379" s="2"/>
      <c r="G3379" s="2"/>
      <c r="I3379" s="2"/>
      <c r="J3379" s="2"/>
      <c r="K3379" s="2"/>
      <c r="L3379" s="2"/>
      <c r="M3379" s="2"/>
      <c r="N3379" s="2"/>
      <c r="O3379" s="2"/>
      <c r="P3379" s="2"/>
      <c r="Q3379" s="2"/>
      <c r="R3379" s="2"/>
      <c r="S3379" s="2"/>
      <c r="T3379" s="2"/>
      <c r="U3379" s="2"/>
      <c r="V3379" s="2"/>
      <c r="W3379" s="2"/>
      <c r="X3379" s="2"/>
      <c r="Y3379" s="2"/>
      <c r="AB3379" s="2"/>
      <c r="AC3379" s="2"/>
      <c r="AD3379" s="2"/>
      <c r="AE3379" s="2"/>
      <c r="AF3379" s="2"/>
      <c r="AG3379" s="2"/>
      <c r="AH3379" s="2"/>
      <c r="AI3379" s="2"/>
      <c r="AJ3379" s="2"/>
      <c r="AK3379" s="2"/>
      <c r="BK3379" s="2"/>
      <c r="BL3379" s="2"/>
      <c r="BN3379" s="2"/>
      <c r="BO3379" s="2"/>
    </row>
    <row r="3380" ht="12.75" customHeight="1">
      <c r="D3380" s="2"/>
      <c r="G3380" s="2"/>
      <c r="I3380" s="2"/>
      <c r="J3380" s="2"/>
      <c r="K3380" s="2"/>
      <c r="L3380" s="2"/>
      <c r="M3380" s="2"/>
      <c r="N3380" s="2"/>
      <c r="O3380" s="2"/>
      <c r="P3380" s="2"/>
      <c r="Q3380" s="2"/>
      <c r="R3380" s="2"/>
      <c r="S3380" s="2"/>
      <c r="T3380" s="2"/>
      <c r="U3380" s="2"/>
      <c r="V3380" s="2"/>
      <c r="W3380" s="2"/>
      <c r="X3380" s="2"/>
      <c r="Y3380" s="2"/>
      <c r="AB3380" s="2"/>
      <c r="AC3380" s="2"/>
      <c r="AD3380" s="2"/>
      <c r="AE3380" s="2"/>
      <c r="AF3380" s="2"/>
      <c r="AG3380" s="2"/>
      <c r="AH3380" s="2"/>
      <c r="AI3380" s="2"/>
      <c r="AJ3380" s="2"/>
      <c r="AK3380" s="2"/>
      <c r="BK3380" s="2"/>
      <c r="BL3380" s="2"/>
      <c r="BN3380" s="2"/>
      <c r="BO3380" s="2"/>
    </row>
    <row r="3381" ht="12.75" customHeight="1">
      <c r="D3381" s="2"/>
      <c r="G3381" s="2"/>
      <c r="I3381" s="2"/>
      <c r="J3381" s="2"/>
      <c r="K3381" s="2"/>
      <c r="L3381" s="2"/>
      <c r="M3381" s="2"/>
      <c r="N3381" s="2"/>
      <c r="O3381" s="2"/>
      <c r="P3381" s="2"/>
      <c r="Q3381" s="2"/>
      <c r="R3381" s="2"/>
      <c r="S3381" s="2"/>
      <c r="T3381" s="2"/>
      <c r="U3381" s="2"/>
      <c r="V3381" s="2"/>
      <c r="W3381" s="2"/>
      <c r="X3381" s="2"/>
      <c r="Y3381" s="2"/>
      <c r="AB3381" s="2"/>
      <c r="AC3381" s="2"/>
      <c r="AD3381" s="2"/>
      <c r="AE3381" s="2"/>
      <c r="AF3381" s="2"/>
      <c r="AG3381" s="2"/>
      <c r="AH3381" s="2"/>
      <c r="AI3381" s="2"/>
      <c r="AJ3381" s="2"/>
      <c r="AK3381" s="2"/>
      <c r="BK3381" s="2"/>
      <c r="BL3381" s="2"/>
      <c r="BN3381" s="2"/>
      <c r="BO3381" s="2"/>
    </row>
    <row r="3382" ht="12.75" customHeight="1">
      <c r="D3382" s="2"/>
      <c r="G3382" s="2"/>
      <c r="I3382" s="2"/>
      <c r="J3382" s="2"/>
      <c r="K3382" s="2"/>
      <c r="L3382" s="2"/>
      <c r="M3382" s="2"/>
      <c r="N3382" s="2"/>
      <c r="O3382" s="2"/>
      <c r="P3382" s="2"/>
      <c r="Q3382" s="2"/>
      <c r="R3382" s="2"/>
      <c r="S3382" s="2"/>
      <c r="T3382" s="2"/>
      <c r="U3382" s="2"/>
      <c r="V3382" s="2"/>
      <c r="W3382" s="2"/>
      <c r="X3382" s="2"/>
      <c r="Y3382" s="2"/>
      <c r="AB3382" s="2"/>
      <c r="AC3382" s="2"/>
      <c r="AD3382" s="2"/>
      <c r="AE3382" s="2"/>
      <c r="AF3382" s="2"/>
      <c r="AG3382" s="2"/>
      <c r="AH3382" s="2"/>
      <c r="AI3382" s="2"/>
      <c r="AJ3382" s="2"/>
      <c r="AK3382" s="2"/>
      <c r="BK3382" s="2"/>
      <c r="BL3382" s="2"/>
      <c r="BN3382" s="2"/>
      <c r="BO3382" s="2"/>
    </row>
    <row r="3383" ht="12.75" customHeight="1">
      <c r="D3383" s="2"/>
      <c r="G3383" s="2"/>
      <c r="I3383" s="2"/>
      <c r="J3383" s="2"/>
      <c r="K3383" s="2"/>
      <c r="L3383" s="2"/>
      <c r="M3383" s="2"/>
      <c r="N3383" s="2"/>
      <c r="O3383" s="2"/>
      <c r="P3383" s="2"/>
      <c r="Q3383" s="2"/>
      <c r="R3383" s="2"/>
      <c r="S3383" s="2"/>
      <c r="T3383" s="2"/>
      <c r="U3383" s="2"/>
      <c r="V3383" s="2"/>
      <c r="W3383" s="2"/>
      <c r="X3383" s="2"/>
      <c r="Y3383" s="2"/>
      <c r="AB3383" s="2"/>
      <c r="AC3383" s="2"/>
      <c r="AD3383" s="2"/>
      <c r="AE3383" s="2"/>
      <c r="AF3383" s="2"/>
      <c r="AG3383" s="2"/>
      <c r="AH3383" s="2"/>
      <c r="AI3383" s="2"/>
      <c r="AJ3383" s="2"/>
      <c r="AK3383" s="2"/>
      <c r="BK3383" s="2"/>
      <c r="BL3383" s="2"/>
      <c r="BN3383" s="2"/>
      <c r="BO3383" s="2"/>
    </row>
    <row r="3384" ht="12.75" customHeight="1">
      <c r="D3384" s="2"/>
      <c r="G3384" s="2"/>
      <c r="I3384" s="2"/>
      <c r="J3384" s="2"/>
      <c r="K3384" s="2"/>
      <c r="L3384" s="2"/>
      <c r="M3384" s="2"/>
      <c r="N3384" s="2"/>
      <c r="O3384" s="2"/>
      <c r="P3384" s="2"/>
      <c r="Q3384" s="2"/>
      <c r="R3384" s="2"/>
      <c r="S3384" s="2"/>
      <c r="T3384" s="2"/>
      <c r="U3384" s="2"/>
      <c r="V3384" s="2"/>
      <c r="W3384" s="2"/>
      <c r="X3384" s="2"/>
      <c r="Y3384" s="2"/>
      <c r="AB3384" s="2"/>
      <c r="AC3384" s="2"/>
      <c r="AD3384" s="2"/>
      <c r="AE3384" s="2"/>
      <c r="AF3384" s="2"/>
      <c r="AG3384" s="2"/>
      <c r="AH3384" s="2"/>
      <c r="AI3384" s="2"/>
      <c r="AJ3384" s="2"/>
      <c r="AK3384" s="2"/>
      <c r="BK3384" s="2"/>
      <c r="BL3384" s="2"/>
      <c r="BN3384" s="2"/>
      <c r="BO3384" s="2"/>
    </row>
    <row r="3385" ht="12.75" customHeight="1">
      <c r="D3385" s="2"/>
      <c r="G3385" s="2"/>
      <c r="I3385" s="2"/>
      <c r="J3385" s="2"/>
      <c r="K3385" s="2"/>
      <c r="L3385" s="2"/>
      <c r="M3385" s="2"/>
      <c r="N3385" s="2"/>
      <c r="O3385" s="2"/>
      <c r="P3385" s="2"/>
      <c r="Q3385" s="2"/>
      <c r="R3385" s="2"/>
      <c r="S3385" s="2"/>
      <c r="T3385" s="2"/>
      <c r="U3385" s="2"/>
      <c r="V3385" s="2"/>
      <c r="W3385" s="2"/>
      <c r="X3385" s="2"/>
      <c r="Y3385" s="2"/>
      <c r="AB3385" s="2"/>
      <c r="AC3385" s="2"/>
      <c r="AD3385" s="2"/>
      <c r="AE3385" s="2"/>
      <c r="AF3385" s="2"/>
      <c r="AG3385" s="2"/>
      <c r="AH3385" s="2"/>
      <c r="AI3385" s="2"/>
      <c r="AJ3385" s="2"/>
      <c r="AK3385" s="2"/>
      <c r="BK3385" s="2"/>
      <c r="BL3385" s="2"/>
      <c r="BN3385" s="2"/>
      <c r="BO3385" s="2"/>
    </row>
    <row r="3386" ht="12.75" customHeight="1">
      <c r="D3386" s="2"/>
      <c r="G3386" s="2"/>
      <c r="I3386" s="2"/>
      <c r="J3386" s="2"/>
      <c r="K3386" s="2"/>
      <c r="L3386" s="2"/>
      <c r="M3386" s="2"/>
      <c r="N3386" s="2"/>
      <c r="O3386" s="2"/>
      <c r="P3386" s="2"/>
      <c r="Q3386" s="2"/>
      <c r="R3386" s="2"/>
      <c r="S3386" s="2"/>
      <c r="T3386" s="2"/>
      <c r="U3386" s="2"/>
      <c r="V3386" s="2"/>
      <c r="W3386" s="2"/>
      <c r="X3386" s="2"/>
      <c r="Y3386" s="2"/>
      <c r="AB3386" s="2"/>
      <c r="AC3386" s="2"/>
      <c r="AD3386" s="2"/>
      <c r="AE3386" s="2"/>
      <c r="AF3386" s="2"/>
      <c r="AG3386" s="2"/>
      <c r="AH3386" s="2"/>
      <c r="AI3386" s="2"/>
      <c r="AJ3386" s="2"/>
      <c r="AK3386" s="2"/>
      <c r="BK3386" s="2"/>
      <c r="BL3386" s="2"/>
      <c r="BN3386" s="2"/>
      <c r="BO3386" s="2"/>
    </row>
    <row r="3387" ht="12.75" customHeight="1">
      <c r="D3387" s="2"/>
      <c r="G3387" s="2"/>
      <c r="I3387" s="2"/>
      <c r="J3387" s="2"/>
      <c r="K3387" s="2"/>
      <c r="L3387" s="2"/>
      <c r="M3387" s="2"/>
      <c r="N3387" s="2"/>
      <c r="O3387" s="2"/>
      <c r="P3387" s="2"/>
      <c r="Q3387" s="2"/>
      <c r="R3387" s="2"/>
      <c r="S3387" s="2"/>
      <c r="T3387" s="2"/>
      <c r="U3387" s="2"/>
      <c r="V3387" s="2"/>
      <c r="W3387" s="2"/>
      <c r="X3387" s="2"/>
      <c r="Y3387" s="2"/>
      <c r="AB3387" s="2"/>
      <c r="AC3387" s="2"/>
      <c r="AD3387" s="2"/>
      <c r="AE3387" s="2"/>
      <c r="AF3387" s="2"/>
      <c r="AG3387" s="2"/>
      <c r="AH3387" s="2"/>
      <c r="AI3387" s="2"/>
      <c r="AJ3387" s="2"/>
      <c r="AK3387" s="2"/>
      <c r="BK3387" s="2"/>
      <c r="BL3387" s="2"/>
      <c r="BN3387" s="2"/>
      <c r="BO3387" s="2"/>
    </row>
    <row r="3388" ht="12.75" customHeight="1">
      <c r="D3388" s="2"/>
      <c r="G3388" s="2"/>
      <c r="I3388" s="2"/>
      <c r="J3388" s="2"/>
      <c r="K3388" s="2"/>
      <c r="L3388" s="2"/>
      <c r="M3388" s="2"/>
      <c r="N3388" s="2"/>
      <c r="O3388" s="2"/>
      <c r="P3388" s="2"/>
      <c r="Q3388" s="2"/>
      <c r="R3388" s="2"/>
      <c r="S3388" s="2"/>
      <c r="T3388" s="2"/>
      <c r="U3388" s="2"/>
      <c r="V3388" s="2"/>
      <c r="W3388" s="2"/>
      <c r="X3388" s="2"/>
      <c r="Y3388" s="2"/>
      <c r="AB3388" s="2"/>
      <c r="AC3388" s="2"/>
      <c r="AD3388" s="2"/>
      <c r="AE3388" s="2"/>
      <c r="AF3388" s="2"/>
      <c r="AG3388" s="2"/>
      <c r="AH3388" s="2"/>
      <c r="AI3388" s="2"/>
      <c r="AJ3388" s="2"/>
      <c r="AK3388" s="2"/>
      <c r="BK3388" s="2"/>
      <c r="BL3388" s="2"/>
      <c r="BN3388" s="2"/>
      <c r="BO3388" s="2"/>
    </row>
    <row r="3389" ht="12.75" customHeight="1">
      <c r="D3389" s="2"/>
      <c r="G3389" s="2"/>
      <c r="I3389" s="2"/>
      <c r="J3389" s="2"/>
      <c r="K3389" s="2"/>
      <c r="L3389" s="2"/>
      <c r="M3389" s="2"/>
      <c r="N3389" s="2"/>
      <c r="O3389" s="2"/>
      <c r="P3389" s="2"/>
      <c r="Q3389" s="2"/>
      <c r="R3389" s="2"/>
      <c r="S3389" s="2"/>
      <c r="T3389" s="2"/>
      <c r="U3389" s="2"/>
      <c r="V3389" s="2"/>
      <c r="W3389" s="2"/>
      <c r="X3389" s="2"/>
      <c r="Y3389" s="2"/>
      <c r="AB3389" s="2"/>
      <c r="AC3389" s="2"/>
      <c r="AD3389" s="2"/>
      <c r="AE3389" s="2"/>
      <c r="AF3389" s="2"/>
      <c r="AG3389" s="2"/>
      <c r="AH3389" s="2"/>
      <c r="AI3389" s="2"/>
      <c r="AJ3389" s="2"/>
      <c r="AK3389" s="2"/>
      <c r="BK3389" s="2"/>
      <c r="BL3389" s="2"/>
      <c r="BN3389" s="2"/>
      <c r="BO3389" s="2"/>
    </row>
    <row r="3390" ht="12.75" customHeight="1">
      <c r="D3390" s="2"/>
      <c r="G3390" s="2"/>
      <c r="I3390" s="2"/>
      <c r="J3390" s="2"/>
      <c r="K3390" s="2"/>
      <c r="L3390" s="2"/>
      <c r="M3390" s="2"/>
      <c r="N3390" s="2"/>
      <c r="O3390" s="2"/>
      <c r="P3390" s="2"/>
      <c r="Q3390" s="2"/>
      <c r="R3390" s="2"/>
      <c r="S3390" s="2"/>
      <c r="T3390" s="2"/>
      <c r="U3390" s="2"/>
      <c r="V3390" s="2"/>
      <c r="W3390" s="2"/>
      <c r="X3390" s="2"/>
      <c r="Y3390" s="2"/>
      <c r="AB3390" s="2"/>
      <c r="AC3390" s="2"/>
      <c r="AD3390" s="2"/>
      <c r="AE3390" s="2"/>
      <c r="AF3390" s="2"/>
      <c r="AG3390" s="2"/>
      <c r="AH3390" s="2"/>
      <c r="AI3390" s="2"/>
      <c r="AJ3390" s="2"/>
      <c r="AK3390" s="2"/>
      <c r="BK3390" s="2"/>
      <c r="BL3390" s="2"/>
      <c r="BN3390" s="2"/>
      <c r="BO3390" s="2"/>
    </row>
    <row r="3391" ht="12.75" customHeight="1">
      <c r="D3391" s="2"/>
      <c r="G3391" s="2"/>
      <c r="I3391" s="2"/>
      <c r="J3391" s="2"/>
      <c r="K3391" s="2"/>
      <c r="L3391" s="2"/>
      <c r="M3391" s="2"/>
      <c r="N3391" s="2"/>
      <c r="O3391" s="2"/>
      <c r="P3391" s="2"/>
      <c r="Q3391" s="2"/>
      <c r="R3391" s="2"/>
      <c r="S3391" s="2"/>
      <c r="T3391" s="2"/>
      <c r="U3391" s="2"/>
      <c r="V3391" s="2"/>
      <c r="W3391" s="2"/>
      <c r="X3391" s="2"/>
      <c r="Y3391" s="2"/>
      <c r="AB3391" s="2"/>
      <c r="AC3391" s="2"/>
      <c r="AD3391" s="2"/>
      <c r="AE3391" s="2"/>
      <c r="AF3391" s="2"/>
      <c r="AG3391" s="2"/>
      <c r="AH3391" s="2"/>
      <c r="AI3391" s="2"/>
      <c r="AJ3391" s="2"/>
      <c r="AK3391" s="2"/>
      <c r="BK3391" s="2"/>
      <c r="BL3391" s="2"/>
      <c r="BN3391" s="2"/>
      <c r="BO3391" s="2"/>
    </row>
    <row r="3392" ht="12.75" customHeight="1">
      <c r="D3392" s="2"/>
      <c r="G3392" s="2"/>
      <c r="I3392" s="2"/>
      <c r="J3392" s="2"/>
      <c r="K3392" s="2"/>
      <c r="L3392" s="2"/>
      <c r="M3392" s="2"/>
      <c r="N3392" s="2"/>
      <c r="O3392" s="2"/>
      <c r="P3392" s="2"/>
      <c r="Q3392" s="2"/>
      <c r="R3392" s="2"/>
      <c r="S3392" s="2"/>
      <c r="T3392" s="2"/>
      <c r="U3392" s="2"/>
      <c r="V3392" s="2"/>
      <c r="W3392" s="2"/>
      <c r="X3392" s="2"/>
      <c r="Y3392" s="2"/>
      <c r="AB3392" s="2"/>
      <c r="AC3392" s="2"/>
      <c r="AD3392" s="2"/>
      <c r="AE3392" s="2"/>
      <c r="AF3392" s="2"/>
      <c r="AG3392" s="2"/>
      <c r="AH3392" s="2"/>
      <c r="AI3392" s="2"/>
      <c r="AJ3392" s="2"/>
      <c r="AK3392" s="2"/>
      <c r="BK3392" s="2"/>
      <c r="BL3392" s="2"/>
      <c r="BN3392" s="2"/>
      <c r="BO3392" s="2"/>
    </row>
    <row r="3393" ht="12.75" customHeight="1">
      <c r="D3393" s="2"/>
      <c r="G3393" s="2"/>
      <c r="I3393" s="2"/>
      <c r="J3393" s="2"/>
      <c r="K3393" s="2"/>
      <c r="L3393" s="2"/>
      <c r="M3393" s="2"/>
      <c r="N3393" s="2"/>
      <c r="O3393" s="2"/>
      <c r="P3393" s="2"/>
      <c r="Q3393" s="2"/>
      <c r="R3393" s="2"/>
      <c r="S3393" s="2"/>
      <c r="T3393" s="2"/>
      <c r="U3393" s="2"/>
      <c r="V3393" s="2"/>
      <c r="W3393" s="2"/>
      <c r="X3393" s="2"/>
      <c r="Y3393" s="2"/>
      <c r="AB3393" s="2"/>
      <c r="AC3393" s="2"/>
      <c r="AD3393" s="2"/>
      <c r="AE3393" s="2"/>
      <c r="AF3393" s="2"/>
      <c r="AG3393" s="2"/>
      <c r="AH3393" s="2"/>
      <c r="AI3393" s="2"/>
      <c r="AJ3393" s="2"/>
      <c r="AK3393" s="2"/>
      <c r="BK3393" s="2"/>
      <c r="BL3393" s="2"/>
      <c r="BN3393" s="2"/>
      <c r="BO3393" s="2"/>
    </row>
    <row r="3394" ht="12.75" customHeight="1">
      <c r="D3394" s="2"/>
      <c r="G3394" s="2"/>
      <c r="I3394" s="2"/>
      <c r="J3394" s="2"/>
      <c r="K3394" s="2"/>
      <c r="L3394" s="2"/>
      <c r="M3394" s="2"/>
      <c r="N3394" s="2"/>
      <c r="O3394" s="2"/>
      <c r="P3394" s="2"/>
      <c r="Q3394" s="2"/>
      <c r="R3394" s="2"/>
      <c r="S3394" s="2"/>
      <c r="T3394" s="2"/>
      <c r="U3394" s="2"/>
      <c r="V3394" s="2"/>
      <c r="W3394" s="2"/>
      <c r="X3394" s="2"/>
      <c r="Y3394" s="2"/>
      <c r="AB3394" s="2"/>
      <c r="AC3394" s="2"/>
      <c r="AD3394" s="2"/>
      <c r="AE3394" s="2"/>
      <c r="AF3394" s="2"/>
      <c r="AG3394" s="2"/>
      <c r="AH3394" s="2"/>
      <c r="AI3394" s="2"/>
      <c r="AJ3394" s="2"/>
      <c r="AK3394" s="2"/>
      <c r="BK3394" s="2"/>
      <c r="BL3394" s="2"/>
      <c r="BN3394" s="2"/>
      <c r="BO3394" s="2"/>
    </row>
    <row r="3395" ht="12.75" customHeight="1">
      <c r="D3395" s="2"/>
      <c r="G3395" s="2"/>
      <c r="I3395" s="2"/>
      <c r="J3395" s="2"/>
      <c r="K3395" s="2"/>
      <c r="L3395" s="2"/>
      <c r="M3395" s="2"/>
      <c r="N3395" s="2"/>
      <c r="O3395" s="2"/>
      <c r="P3395" s="2"/>
      <c r="Q3395" s="2"/>
      <c r="R3395" s="2"/>
      <c r="S3395" s="2"/>
      <c r="T3395" s="2"/>
      <c r="U3395" s="2"/>
      <c r="V3395" s="2"/>
      <c r="W3395" s="2"/>
      <c r="X3395" s="2"/>
      <c r="Y3395" s="2"/>
      <c r="AB3395" s="2"/>
      <c r="AC3395" s="2"/>
      <c r="AD3395" s="2"/>
      <c r="AE3395" s="2"/>
      <c r="AF3395" s="2"/>
      <c r="AG3395" s="2"/>
      <c r="AH3395" s="2"/>
      <c r="AI3395" s="2"/>
      <c r="AJ3395" s="2"/>
      <c r="AK3395" s="2"/>
      <c r="BK3395" s="2"/>
      <c r="BL3395" s="2"/>
      <c r="BN3395" s="2"/>
      <c r="BO3395" s="2"/>
    </row>
    <row r="3396" ht="12.75" customHeight="1">
      <c r="D3396" s="2"/>
      <c r="G3396" s="2"/>
      <c r="I3396" s="2"/>
      <c r="J3396" s="2"/>
      <c r="K3396" s="2"/>
      <c r="L3396" s="2"/>
      <c r="M3396" s="2"/>
      <c r="N3396" s="2"/>
      <c r="O3396" s="2"/>
      <c r="P3396" s="2"/>
      <c r="Q3396" s="2"/>
      <c r="R3396" s="2"/>
      <c r="S3396" s="2"/>
      <c r="T3396" s="2"/>
      <c r="U3396" s="2"/>
      <c r="V3396" s="2"/>
      <c r="W3396" s="2"/>
      <c r="X3396" s="2"/>
      <c r="Y3396" s="2"/>
      <c r="AB3396" s="2"/>
      <c r="AC3396" s="2"/>
      <c r="AD3396" s="2"/>
      <c r="AE3396" s="2"/>
      <c r="AF3396" s="2"/>
      <c r="AG3396" s="2"/>
      <c r="AH3396" s="2"/>
      <c r="AI3396" s="2"/>
      <c r="AJ3396" s="2"/>
      <c r="AK3396" s="2"/>
      <c r="BK3396" s="2"/>
      <c r="BL3396" s="2"/>
      <c r="BN3396" s="2"/>
      <c r="BO3396" s="2"/>
    </row>
    <row r="3397" ht="12.75" customHeight="1">
      <c r="D3397" s="2"/>
      <c r="G3397" s="2"/>
      <c r="I3397" s="2"/>
      <c r="J3397" s="2"/>
      <c r="K3397" s="2"/>
      <c r="L3397" s="2"/>
      <c r="M3397" s="2"/>
      <c r="N3397" s="2"/>
      <c r="O3397" s="2"/>
      <c r="P3397" s="2"/>
      <c r="Q3397" s="2"/>
      <c r="R3397" s="2"/>
      <c r="S3397" s="2"/>
      <c r="T3397" s="2"/>
      <c r="U3397" s="2"/>
      <c r="V3397" s="2"/>
      <c r="W3397" s="2"/>
      <c r="X3397" s="2"/>
      <c r="Y3397" s="2"/>
      <c r="AB3397" s="2"/>
      <c r="AC3397" s="2"/>
      <c r="AD3397" s="2"/>
      <c r="AE3397" s="2"/>
      <c r="AF3397" s="2"/>
      <c r="AG3397" s="2"/>
      <c r="AH3397" s="2"/>
      <c r="AI3397" s="2"/>
      <c r="AJ3397" s="2"/>
      <c r="AK3397" s="2"/>
      <c r="BK3397" s="2"/>
      <c r="BL3397" s="2"/>
      <c r="BN3397" s="2"/>
      <c r="BO3397" s="2"/>
    </row>
    <row r="3398" ht="12.75" customHeight="1">
      <c r="D3398" s="2"/>
      <c r="G3398" s="2"/>
      <c r="I3398" s="2"/>
      <c r="J3398" s="2"/>
      <c r="K3398" s="2"/>
      <c r="L3398" s="2"/>
      <c r="M3398" s="2"/>
      <c r="N3398" s="2"/>
      <c r="O3398" s="2"/>
      <c r="P3398" s="2"/>
      <c r="Q3398" s="2"/>
      <c r="R3398" s="2"/>
      <c r="S3398" s="2"/>
      <c r="T3398" s="2"/>
      <c r="U3398" s="2"/>
      <c r="V3398" s="2"/>
      <c r="W3398" s="2"/>
      <c r="X3398" s="2"/>
      <c r="Y3398" s="2"/>
      <c r="AB3398" s="2"/>
      <c r="AC3398" s="2"/>
      <c r="AD3398" s="2"/>
      <c r="AE3398" s="2"/>
      <c r="AF3398" s="2"/>
      <c r="AG3398" s="2"/>
      <c r="AH3398" s="2"/>
      <c r="AI3398" s="2"/>
      <c r="AJ3398" s="2"/>
      <c r="AK3398" s="2"/>
      <c r="BK3398" s="2"/>
      <c r="BL3398" s="2"/>
      <c r="BN3398" s="2"/>
      <c r="BO3398" s="2"/>
    </row>
    <row r="3399" ht="12.75" customHeight="1">
      <c r="D3399" s="2"/>
      <c r="G3399" s="2"/>
      <c r="I3399" s="2"/>
      <c r="J3399" s="2"/>
      <c r="K3399" s="2"/>
      <c r="L3399" s="2"/>
      <c r="M3399" s="2"/>
      <c r="N3399" s="2"/>
      <c r="O3399" s="2"/>
      <c r="P3399" s="2"/>
      <c r="Q3399" s="2"/>
      <c r="R3399" s="2"/>
      <c r="S3399" s="2"/>
      <c r="T3399" s="2"/>
      <c r="U3399" s="2"/>
      <c r="V3399" s="2"/>
      <c r="W3399" s="2"/>
      <c r="X3399" s="2"/>
      <c r="Y3399" s="2"/>
      <c r="AB3399" s="2"/>
      <c r="AC3399" s="2"/>
      <c r="AD3399" s="2"/>
      <c r="AE3399" s="2"/>
      <c r="AF3399" s="2"/>
      <c r="AG3399" s="2"/>
      <c r="AH3399" s="2"/>
      <c r="AI3399" s="2"/>
      <c r="AJ3399" s="2"/>
      <c r="AK3399" s="2"/>
      <c r="BK3399" s="2"/>
      <c r="BL3399" s="2"/>
      <c r="BN3399" s="2"/>
      <c r="BO3399" s="2"/>
    </row>
    <row r="3400" ht="12.75" customHeight="1">
      <c r="D3400" s="2"/>
      <c r="G3400" s="2"/>
      <c r="I3400" s="2"/>
      <c r="J3400" s="2"/>
      <c r="K3400" s="2"/>
      <c r="L3400" s="2"/>
      <c r="M3400" s="2"/>
      <c r="N3400" s="2"/>
      <c r="O3400" s="2"/>
      <c r="P3400" s="2"/>
      <c r="Q3400" s="2"/>
      <c r="R3400" s="2"/>
      <c r="S3400" s="2"/>
      <c r="T3400" s="2"/>
      <c r="U3400" s="2"/>
      <c r="V3400" s="2"/>
      <c r="W3400" s="2"/>
      <c r="X3400" s="2"/>
      <c r="Y3400" s="2"/>
      <c r="AB3400" s="2"/>
      <c r="AC3400" s="2"/>
      <c r="AD3400" s="2"/>
      <c r="AE3400" s="2"/>
      <c r="AF3400" s="2"/>
      <c r="AG3400" s="2"/>
      <c r="AH3400" s="2"/>
      <c r="AI3400" s="2"/>
      <c r="AJ3400" s="2"/>
      <c r="AK3400" s="2"/>
      <c r="BK3400" s="2"/>
      <c r="BL3400" s="2"/>
      <c r="BN3400" s="2"/>
      <c r="BO3400" s="2"/>
    </row>
    <row r="3401" ht="12.75" customHeight="1">
      <c r="D3401" s="2"/>
      <c r="G3401" s="2"/>
      <c r="I3401" s="2"/>
      <c r="J3401" s="2"/>
      <c r="K3401" s="2"/>
      <c r="L3401" s="2"/>
      <c r="M3401" s="2"/>
      <c r="N3401" s="2"/>
      <c r="O3401" s="2"/>
      <c r="P3401" s="2"/>
      <c r="Q3401" s="2"/>
      <c r="R3401" s="2"/>
      <c r="S3401" s="2"/>
      <c r="T3401" s="2"/>
      <c r="U3401" s="2"/>
      <c r="V3401" s="2"/>
      <c r="W3401" s="2"/>
      <c r="X3401" s="2"/>
      <c r="Y3401" s="2"/>
      <c r="AB3401" s="2"/>
      <c r="AC3401" s="2"/>
      <c r="AD3401" s="2"/>
      <c r="AE3401" s="2"/>
      <c r="AF3401" s="2"/>
      <c r="AG3401" s="2"/>
      <c r="AH3401" s="2"/>
      <c r="AI3401" s="2"/>
      <c r="AJ3401" s="2"/>
      <c r="AK3401" s="2"/>
      <c r="BK3401" s="2"/>
      <c r="BL3401" s="2"/>
      <c r="BN3401" s="2"/>
      <c r="BO3401" s="2"/>
    </row>
    <row r="3402" ht="12.75" customHeight="1">
      <c r="D3402" s="2"/>
      <c r="G3402" s="2"/>
      <c r="I3402" s="2"/>
      <c r="J3402" s="2"/>
      <c r="K3402" s="2"/>
      <c r="L3402" s="2"/>
      <c r="M3402" s="2"/>
      <c r="N3402" s="2"/>
      <c r="O3402" s="2"/>
      <c r="P3402" s="2"/>
      <c r="Q3402" s="2"/>
      <c r="R3402" s="2"/>
      <c r="S3402" s="2"/>
      <c r="T3402" s="2"/>
      <c r="U3402" s="2"/>
      <c r="V3402" s="2"/>
      <c r="W3402" s="2"/>
      <c r="X3402" s="2"/>
      <c r="Y3402" s="2"/>
      <c r="AB3402" s="2"/>
      <c r="AC3402" s="2"/>
      <c r="AD3402" s="2"/>
      <c r="AE3402" s="2"/>
      <c r="AF3402" s="2"/>
      <c r="AG3402" s="2"/>
      <c r="AH3402" s="2"/>
      <c r="AI3402" s="2"/>
      <c r="AJ3402" s="2"/>
      <c r="AK3402" s="2"/>
      <c r="BK3402" s="2"/>
      <c r="BL3402" s="2"/>
      <c r="BN3402" s="2"/>
      <c r="BO3402" s="2"/>
    </row>
    <row r="3403" ht="12.75" customHeight="1">
      <c r="D3403" s="2"/>
      <c r="G3403" s="2"/>
      <c r="I3403" s="2"/>
      <c r="J3403" s="2"/>
      <c r="K3403" s="2"/>
      <c r="L3403" s="2"/>
      <c r="M3403" s="2"/>
      <c r="N3403" s="2"/>
      <c r="O3403" s="2"/>
      <c r="P3403" s="2"/>
      <c r="Q3403" s="2"/>
      <c r="R3403" s="2"/>
      <c r="S3403" s="2"/>
      <c r="T3403" s="2"/>
      <c r="U3403" s="2"/>
      <c r="V3403" s="2"/>
      <c r="W3403" s="2"/>
      <c r="X3403" s="2"/>
      <c r="Y3403" s="2"/>
      <c r="AB3403" s="2"/>
      <c r="AC3403" s="2"/>
      <c r="AD3403" s="2"/>
      <c r="AE3403" s="2"/>
      <c r="AF3403" s="2"/>
      <c r="AG3403" s="2"/>
      <c r="AH3403" s="2"/>
      <c r="AI3403" s="2"/>
      <c r="AJ3403" s="2"/>
      <c r="AK3403" s="2"/>
      <c r="BK3403" s="2"/>
      <c r="BL3403" s="2"/>
      <c r="BN3403" s="2"/>
      <c r="BO3403" s="2"/>
    </row>
    <row r="3404" ht="12.75" customHeight="1">
      <c r="D3404" s="2"/>
      <c r="G3404" s="2"/>
      <c r="I3404" s="2"/>
      <c r="J3404" s="2"/>
      <c r="K3404" s="2"/>
      <c r="L3404" s="2"/>
      <c r="M3404" s="2"/>
      <c r="N3404" s="2"/>
      <c r="O3404" s="2"/>
      <c r="P3404" s="2"/>
      <c r="Q3404" s="2"/>
      <c r="R3404" s="2"/>
      <c r="S3404" s="2"/>
      <c r="T3404" s="2"/>
      <c r="U3404" s="2"/>
      <c r="V3404" s="2"/>
      <c r="W3404" s="2"/>
      <c r="X3404" s="2"/>
      <c r="Y3404" s="2"/>
      <c r="AB3404" s="2"/>
      <c r="AC3404" s="2"/>
      <c r="AD3404" s="2"/>
      <c r="AE3404" s="2"/>
      <c r="AF3404" s="2"/>
      <c r="AG3404" s="2"/>
      <c r="AH3404" s="2"/>
      <c r="AI3404" s="2"/>
      <c r="AJ3404" s="2"/>
      <c r="AK3404" s="2"/>
      <c r="BK3404" s="2"/>
      <c r="BL3404" s="2"/>
      <c r="BN3404" s="2"/>
      <c r="BO3404" s="2"/>
    </row>
    <row r="3405" ht="12.75" customHeight="1">
      <c r="D3405" s="2"/>
      <c r="G3405" s="2"/>
      <c r="I3405" s="2"/>
      <c r="J3405" s="2"/>
      <c r="K3405" s="2"/>
      <c r="L3405" s="2"/>
      <c r="M3405" s="2"/>
      <c r="N3405" s="2"/>
      <c r="O3405" s="2"/>
      <c r="P3405" s="2"/>
      <c r="Q3405" s="2"/>
      <c r="R3405" s="2"/>
      <c r="S3405" s="2"/>
      <c r="T3405" s="2"/>
      <c r="U3405" s="2"/>
      <c r="V3405" s="2"/>
      <c r="W3405" s="2"/>
      <c r="X3405" s="2"/>
      <c r="Y3405" s="2"/>
      <c r="AB3405" s="2"/>
      <c r="AC3405" s="2"/>
      <c r="AD3405" s="2"/>
      <c r="AE3405" s="2"/>
      <c r="AF3405" s="2"/>
      <c r="AG3405" s="2"/>
      <c r="AH3405" s="2"/>
      <c r="AI3405" s="2"/>
      <c r="AJ3405" s="2"/>
      <c r="AK3405" s="2"/>
      <c r="BK3405" s="2"/>
      <c r="BL3405" s="2"/>
      <c r="BN3405" s="2"/>
      <c r="BO3405" s="2"/>
    </row>
    <row r="3406" ht="12.75" customHeight="1">
      <c r="D3406" s="2"/>
      <c r="G3406" s="2"/>
      <c r="I3406" s="2"/>
      <c r="J3406" s="2"/>
      <c r="K3406" s="2"/>
      <c r="L3406" s="2"/>
      <c r="M3406" s="2"/>
      <c r="N3406" s="2"/>
      <c r="O3406" s="2"/>
      <c r="P3406" s="2"/>
      <c r="Q3406" s="2"/>
      <c r="R3406" s="2"/>
      <c r="S3406" s="2"/>
      <c r="T3406" s="2"/>
      <c r="U3406" s="2"/>
      <c r="V3406" s="2"/>
      <c r="W3406" s="2"/>
      <c r="X3406" s="2"/>
      <c r="Y3406" s="2"/>
      <c r="AB3406" s="2"/>
      <c r="AC3406" s="2"/>
      <c r="AD3406" s="2"/>
      <c r="AE3406" s="2"/>
      <c r="AF3406" s="2"/>
      <c r="AG3406" s="2"/>
      <c r="AH3406" s="2"/>
      <c r="AI3406" s="2"/>
      <c r="AJ3406" s="2"/>
      <c r="AK3406" s="2"/>
      <c r="BK3406" s="2"/>
      <c r="BL3406" s="2"/>
      <c r="BN3406" s="2"/>
      <c r="BO3406" s="2"/>
    </row>
    <row r="3407" ht="12.75" customHeight="1">
      <c r="D3407" s="2"/>
      <c r="G3407" s="2"/>
      <c r="I3407" s="2"/>
      <c r="J3407" s="2"/>
      <c r="K3407" s="2"/>
      <c r="L3407" s="2"/>
      <c r="M3407" s="2"/>
      <c r="N3407" s="2"/>
      <c r="O3407" s="2"/>
      <c r="P3407" s="2"/>
      <c r="Q3407" s="2"/>
      <c r="R3407" s="2"/>
      <c r="S3407" s="2"/>
      <c r="T3407" s="2"/>
      <c r="U3407" s="2"/>
      <c r="V3407" s="2"/>
      <c r="W3407" s="2"/>
      <c r="X3407" s="2"/>
      <c r="Y3407" s="2"/>
      <c r="AB3407" s="2"/>
      <c r="AC3407" s="2"/>
      <c r="AD3407" s="2"/>
      <c r="AE3407" s="2"/>
      <c r="AF3407" s="2"/>
      <c r="AG3407" s="2"/>
      <c r="AH3407" s="2"/>
      <c r="AI3407" s="2"/>
      <c r="AJ3407" s="2"/>
      <c r="AK3407" s="2"/>
      <c r="BK3407" s="2"/>
      <c r="BL3407" s="2"/>
      <c r="BN3407" s="2"/>
      <c r="BO3407" s="2"/>
    </row>
    <row r="3408" ht="12.75" customHeight="1">
      <c r="D3408" s="2"/>
      <c r="G3408" s="2"/>
      <c r="I3408" s="2"/>
      <c r="J3408" s="2"/>
      <c r="K3408" s="2"/>
      <c r="L3408" s="2"/>
      <c r="M3408" s="2"/>
      <c r="N3408" s="2"/>
      <c r="O3408" s="2"/>
      <c r="P3408" s="2"/>
      <c r="Q3408" s="2"/>
      <c r="R3408" s="2"/>
      <c r="S3408" s="2"/>
      <c r="T3408" s="2"/>
      <c r="U3408" s="2"/>
      <c r="V3408" s="2"/>
      <c r="W3408" s="2"/>
      <c r="X3408" s="2"/>
      <c r="Y3408" s="2"/>
      <c r="AB3408" s="2"/>
      <c r="AC3408" s="2"/>
      <c r="AD3408" s="2"/>
      <c r="AE3408" s="2"/>
      <c r="AF3408" s="2"/>
      <c r="AG3408" s="2"/>
      <c r="AH3408" s="2"/>
      <c r="AI3408" s="2"/>
      <c r="AJ3408" s="2"/>
      <c r="AK3408" s="2"/>
      <c r="BK3408" s="2"/>
      <c r="BL3408" s="2"/>
      <c r="BN3408" s="2"/>
      <c r="BO3408" s="2"/>
    </row>
    <row r="3409" ht="12.75" customHeight="1">
      <c r="D3409" s="2"/>
      <c r="G3409" s="2"/>
      <c r="I3409" s="2"/>
      <c r="J3409" s="2"/>
      <c r="K3409" s="2"/>
      <c r="L3409" s="2"/>
      <c r="M3409" s="2"/>
      <c r="N3409" s="2"/>
      <c r="O3409" s="2"/>
      <c r="P3409" s="2"/>
      <c r="Q3409" s="2"/>
      <c r="R3409" s="2"/>
      <c r="S3409" s="2"/>
      <c r="T3409" s="2"/>
      <c r="U3409" s="2"/>
      <c r="V3409" s="2"/>
      <c r="W3409" s="2"/>
      <c r="X3409" s="2"/>
      <c r="Y3409" s="2"/>
      <c r="AB3409" s="2"/>
      <c r="AC3409" s="2"/>
      <c r="AD3409" s="2"/>
      <c r="AE3409" s="2"/>
      <c r="AF3409" s="2"/>
      <c r="AG3409" s="2"/>
      <c r="AH3409" s="2"/>
      <c r="AI3409" s="2"/>
      <c r="AJ3409" s="2"/>
      <c r="AK3409" s="2"/>
      <c r="BK3409" s="2"/>
      <c r="BL3409" s="2"/>
      <c r="BN3409" s="2"/>
      <c r="BO3409" s="2"/>
    </row>
    <row r="3410" ht="12.75" customHeight="1">
      <c r="D3410" s="2"/>
      <c r="G3410" s="2"/>
      <c r="I3410" s="2"/>
      <c r="J3410" s="2"/>
      <c r="K3410" s="2"/>
      <c r="L3410" s="2"/>
      <c r="M3410" s="2"/>
      <c r="N3410" s="2"/>
      <c r="O3410" s="2"/>
      <c r="P3410" s="2"/>
      <c r="Q3410" s="2"/>
      <c r="R3410" s="2"/>
      <c r="S3410" s="2"/>
      <c r="T3410" s="2"/>
      <c r="U3410" s="2"/>
      <c r="V3410" s="2"/>
      <c r="W3410" s="2"/>
      <c r="X3410" s="2"/>
      <c r="Y3410" s="2"/>
      <c r="AB3410" s="2"/>
      <c r="AC3410" s="2"/>
      <c r="AD3410" s="2"/>
      <c r="AE3410" s="2"/>
      <c r="AF3410" s="2"/>
      <c r="AG3410" s="2"/>
      <c r="AH3410" s="2"/>
      <c r="AI3410" s="2"/>
      <c r="AJ3410" s="2"/>
      <c r="AK3410" s="2"/>
      <c r="BK3410" s="2"/>
      <c r="BL3410" s="2"/>
      <c r="BN3410" s="2"/>
      <c r="BO3410" s="2"/>
    </row>
    <row r="3411" ht="12.75" customHeight="1">
      <c r="D3411" s="2"/>
      <c r="G3411" s="2"/>
      <c r="I3411" s="2"/>
      <c r="J3411" s="2"/>
      <c r="K3411" s="2"/>
      <c r="L3411" s="2"/>
      <c r="M3411" s="2"/>
      <c r="N3411" s="2"/>
      <c r="O3411" s="2"/>
      <c r="P3411" s="2"/>
      <c r="Q3411" s="2"/>
      <c r="R3411" s="2"/>
      <c r="S3411" s="2"/>
      <c r="T3411" s="2"/>
      <c r="U3411" s="2"/>
      <c r="V3411" s="2"/>
      <c r="W3411" s="2"/>
      <c r="X3411" s="2"/>
      <c r="Y3411" s="2"/>
      <c r="AB3411" s="2"/>
      <c r="AC3411" s="2"/>
      <c r="AD3411" s="2"/>
      <c r="AE3411" s="2"/>
      <c r="AF3411" s="2"/>
      <c r="AG3411" s="2"/>
      <c r="AH3411" s="2"/>
      <c r="AI3411" s="2"/>
      <c r="AJ3411" s="2"/>
      <c r="AK3411" s="2"/>
      <c r="BK3411" s="2"/>
      <c r="BL3411" s="2"/>
      <c r="BN3411" s="2"/>
      <c r="BO3411" s="2"/>
    </row>
    <row r="3412" ht="12.75" customHeight="1">
      <c r="D3412" s="2"/>
      <c r="G3412" s="2"/>
      <c r="I3412" s="2"/>
      <c r="J3412" s="2"/>
      <c r="K3412" s="2"/>
      <c r="L3412" s="2"/>
      <c r="M3412" s="2"/>
      <c r="N3412" s="2"/>
      <c r="O3412" s="2"/>
      <c r="P3412" s="2"/>
      <c r="Q3412" s="2"/>
      <c r="R3412" s="2"/>
      <c r="S3412" s="2"/>
      <c r="T3412" s="2"/>
      <c r="U3412" s="2"/>
      <c r="V3412" s="2"/>
      <c r="W3412" s="2"/>
      <c r="X3412" s="2"/>
      <c r="Y3412" s="2"/>
      <c r="AB3412" s="2"/>
      <c r="AC3412" s="2"/>
      <c r="AD3412" s="2"/>
      <c r="AE3412" s="2"/>
      <c r="AF3412" s="2"/>
      <c r="AG3412" s="2"/>
      <c r="AH3412" s="2"/>
      <c r="AI3412" s="2"/>
      <c r="AJ3412" s="2"/>
      <c r="AK3412" s="2"/>
      <c r="BK3412" s="2"/>
      <c r="BL3412" s="2"/>
      <c r="BN3412" s="2"/>
      <c r="BO3412" s="2"/>
    </row>
    <row r="3413" ht="12.75" customHeight="1">
      <c r="D3413" s="2"/>
      <c r="G3413" s="2"/>
      <c r="I3413" s="2"/>
      <c r="J3413" s="2"/>
      <c r="K3413" s="2"/>
      <c r="L3413" s="2"/>
      <c r="M3413" s="2"/>
      <c r="N3413" s="2"/>
      <c r="O3413" s="2"/>
      <c r="P3413" s="2"/>
      <c r="Q3413" s="2"/>
      <c r="R3413" s="2"/>
      <c r="S3413" s="2"/>
      <c r="T3413" s="2"/>
      <c r="U3413" s="2"/>
      <c r="V3413" s="2"/>
      <c r="W3413" s="2"/>
      <c r="X3413" s="2"/>
      <c r="Y3413" s="2"/>
      <c r="AB3413" s="2"/>
      <c r="AC3413" s="2"/>
      <c r="AD3413" s="2"/>
      <c r="AE3413" s="2"/>
      <c r="AF3413" s="2"/>
      <c r="AG3413" s="2"/>
      <c r="AH3413" s="2"/>
      <c r="AI3413" s="2"/>
      <c r="AJ3413" s="2"/>
      <c r="AK3413" s="2"/>
      <c r="BK3413" s="2"/>
      <c r="BL3413" s="2"/>
      <c r="BN3413" s="2"/>
      <c r="BO3413" s="2"/>
    </row>
    <row r="3414" ht="12.75" customHeight="1">
      <c r="D3414" s="2"/>
      <c r="G3414" s="2"/>
      <c r="I3414" s="2"/>
      <c r="J3414" s="2"/>
      <c r="K3414" s="2"/>
      <c r="L3414" s="2"/>
      <c r="M3414" s="2"/>
      <c r="N3414" s="2"/>
      <c r="O3414" s="2"/>
      <c r="P3414" s="2"/>
      <c r="Q3414" s="2"/>
      <c r="R3414" s="2"/>
      <c r="S3414" s="2"/>
      <c r="T3414" s="2"/>
      <c r="U3414" s="2"/>
      <c r="V3414" s="2"/>
      <c r="W3414" s="2"/>
      <c r="X3414" s="2"/>
      <c r="Y3414" s="2"/>
      <c r="AB3414" s="2"/>
      <c r="AC3414" s="2"/>
      <c r="AD3414" s="2"/>
      <c r="AE3414" s="2"/>
      <c r="AF3414" s="2"/>
      <c r="AG3414" s="2"/>
      <c r="AH3414" s="2"/>
      <c r="AI3414" s="2"/>
      <c r="AJ3414" s="2"/>
      <c r="AK3414" s="2"/>
      <c r="BK3414" s="2"/>
      <c r="BL3414" s="2"/>
      <c r="BN3414" s="2"/>
      <c r="BO3414" s="2"/>
    </row>
    <row r="3415" ht="12.75" customHeight="1">
      <c r="D3415" s="2"/>
      <c r="G3415" s="2"/>
      <c r="I3415" s="2"/>
      <c r="J3415" s="2"/>
      <c r="K3415" s="2"/>
      <c r="L3415" s="2"/>
      <c r="M3415" s="2"/>
      <c r="N3415" s="2"/>
      <c r="O3415" s="2"/>
      <c r="P3415" s="2"/>
      <c r="Q3415" s="2"/>
      <c r="R3415" s="2"/>
      <c r="S3415" s="2"/>
      <c r="T3415" s="2"/>
      <c r="U3415" s="2"/>
      <c r="V3415" s="2"/>
      <c r="W3415" s="2"/>
      <c r="X3415" s="2"/>
      <c r="Y3415" s="2"/>
      <c r="AB3415" s="2"/>
      <c r="AC3415" s="2"/>
      <c r="AD3415" s="2"/>
      <c r="AE3415" s="2"/>
      <c r="AF3415" s="2"/>
      <c r="AG3415" s="2"/>
      <c r="AH3415" s="2"/>
      <c r="AI3415" s="2"/>
      <c r="AJ3415" s="2"/>
      <c r="AK3415" s="2"/>
      <c r="BK3415" s="2"/>
      <c r="BL3415" s="2"/>
      <c r="BN3415" s="2"/>
      <c r="BO3415" s="2"/>
    </row>
    <row r="3416" ht="12.75" customHeight="1">
      <c r="D3416" s="2"/>
      <c r="G3416" s="2"/>
      <c r="I3416" s="2"/>
      <c r="J3416" s="2"/>
      <c r="K3416" s="2"/>
      <c r="L3416" s="2"/>
      <c r="M3416" s="2"/>
      <c r="N3416" s="2"/>
      <c r="O3416" s="2"/>
      <c r="P3416" s="2"/>
      <c r="Q3416" s="2"/>
      <c r="R3416" s="2"/>
      <c r="S3416" s="2"/>
      <c r="T3416" s="2"/>
      <c r="U3416" s="2"/>
      <c r="V3416" s="2"/>
      <c r="W3416" s="2"/>
      <c r="X3416" s="2"/>
      <c r="Y3416" s="2"/>
      <c r="AB3416" s="2"/>
      <c r="AC3416" s="2"/>
      <c r="AD3416" s="2"/>
      <c r="AE3416" s="2"/>
      <c r="AF3416" s="2"/>
      <c r="AG3416" s="2"/>
      <c r="AH3416" s="2"/>
      <c r="AI3416" s="2"/>
      <c r="AJ3416" s="2"/>
      <c r="AK3416" s="2"/>
      <c r="BK3416" s="2"/>
      <c r="BL3416" s="2"/>
      <c r="BN3416" s="2"/>
      <c r="BO3416" s="2"/>
    </row>
    <row r="3417" ht="12.75" customHeight="1">
      <c r="D3417" s="2"/>
      <c r="G3417" s="2"/>
      <c r="I3417" s="2"/>
      <c r="J3417" s="2"/>
      <c r="K3417" s="2"/>
      <c r="L3417" s="2"/>
      <c r="M3417" s="2"/>
      <c r="N3417" s="2"/>
      <c r="O3417" s="2"/>
      <c r="P3417" s="2"/>
      <c r="Q3417" s="2"/>
      <c r="R3417" s="2"/>
      <c r="S3417" s="2"/>
      <c r="T3417" s="2"/>
      <c r="U3417" s="2"/>
      <c r="V3417" s="2"/>
      <c r="W3417" s="2"/>
      <c r="X3417" s="2"/>
      <c r="Y3417" s="2"/>
      <c r="AB3417" s="2"/>
      <c r="AC3417" s="2"/>
      <c r="AD3417" s="2"/>
      <c r="AE3417" s="2"/>
      <c r="AF3417" s="2"/>
      <c r="AG3417" s="2"/>
      <c r="AH3417" s="2"/>
      <c r="AI3417" s="2"/>
      <c r="AJ3417" s="2"/>
      <c r="AK3417" s="2"/>
      <c r="BK3417" s="2"/>
      <c r="BL3417" s="2"/>
      <c r="BN3417" s="2"/>
      <c r="BO3417" s="2"/>
    </row>
    <row r="3418" ht="12.75" customHeight="1">
      <c r="D3418" s="2"/>
      <c r="G3418" s="2"/>
      <c r="I3418" s="2"/>
      <c r="J3418" s="2"/>
      <c r="K3418" s="2"/>
      <c r="L3418" s="2"/>
      <c r="M3418" s="2"/>
      <c r="N3418" s="2"/>
      <c r="O3418" s="2"/>
      <c r="P3418" s="2"/>
      <c r="Q3418" s="2"/>
      <c r="R3418" s="2"/>
      <c r="S3418" s="2"/>
      <c r="T3418" s="2"/>
      <c r="U3418" s="2"/>
      <c r="V3418" s="2"/>
      <c r="W3418" s="2"/>
      <c r="X3418" s="2"/>
      <c r="Y3418" s="2"/>
      <c r="AB3418" s="2"/>
      <c r="AC3418" s="2"/>
      <c r="AD3418" s="2"/>
      <c r="AE3418" s="2"/>
      <c r="AF3418" s="2"/>
      <c r="AG3418" s="2"/>
      <c r="AH3418" s="2"/>
      <c r="AI3418" s="2"/>
      <c r="AJ3418" s="2"/>
      <c r="AK3418" s="2"/>
      <c r="BK3418" s="2"/>
      <c r="BL3418" s="2"/>
      <c r="BN3418" s="2"/>
      <c r="BO3418" s="2"/>
    </row>
    <row r="3419" ht="12.75" customHeight="1">
      <c r="D3419" s="2"/>
      <c r="G3419" s="2"/>
      <c r="I3419" s="2"/>
      <c r="J3419" s="2"/>
      <c r="K3419" s="2"/>
      <c r="L3419" s="2"/>
      <c r="M3419" s="2"/>
      <c r="N3419" s="2"/>
      <c r="O3419" s="2"/>
      <c r="P3419" s="2"/>
      <c r="Q3419" s="2"/>
      <c r="R3419" s="2"/>
      <c r="S3419" s="2"/>
      <c r="T3419" s="2"/>
      <c r="U3419" s="2"/>
      <c r="V3419" s="2"/>
      <c r="W3419" s="2"/>
      <c r="X3419" s="2"/>
      <c r="Y3419" s="2"/>
      <c r="AB3419" s="2"/>
      <c r="AC3419" s="2"/>
      <c r="AD3419" s="2"/>
      <c r="AE3419" s="2"/>
      <c r="AF3419" s="2"/>
      <c r="AG3419" s="2"/>
      <c r="AH3419" s="2"/>
      <c r="AI3419" s="2"/>
      <c r="AJ3419" s="2"/>
      <c r="AK3419" s="2"/>
      <c r="BK3419" s="2"/>
      <c r="BL3419" s="2"/>
      <c r="BN3419" s="2"/>
      <c r="BO3419" s="2"/>
    </row>
    <row r="3420" ht="12.75" customHeight="1">
      <c r="D3420" s="2"/>
      <c r="G3420" s="2"/>
      <c r="I3420" s="2"/>
      <c r="J3420" s="2"/>
      <c r="K3420" s="2"/>
      <c r="L3420" s="2"/>
      <c r="M3420" s="2"/>
      <c r="N3420" s="2"/>
      <c r="O3420" s="2"/>
      <c r="P3420" s="2"/>
      <c r="Q3420" s="2"/>
      <c r="R3420" s="2"/>
      <c r="S3420" s="2"/>
      <c r="T3420" s="2"/>
      <c r="U3420" s="2"/>
      <c r="V3420" s="2"/>
      <c r="W3420" s="2"/>
      <c r="X3420" s="2"/>
      <c r="Y3420" s="2"/>
      <c r="AB3420" s="2"/>
      <c r="AC3420" s="2"/>
      <c r="AD3420" s="2"/>
      <c r="AE3420" s="2"/>
      <c r="AF3420" s="2"/>
      <c r="AG3420" s="2"/>
      <c r="AH3420" s="2"/>
      <c r="AI3420" s="2"/>
      <c r="AJ3420" s="2"/>
      <c r="AK3420" s="2"/>
      <c r="BK3420" s="2"/>
      <c r="BL3420" s="2"/>
      <c r="BN3420" s="2"/>
      <c r="BO3420" s="2"/>
    </row>
    <row r="3421" ht="12.75" customHeight="1">
      <c r="D3421" s="2"/>
      <c r="G3421" s="2"/>
      <c r="I3421" s="2"/>
      <c r="J3421" s="2"/>
      <c r="K3421" s="2"/>
      <c r="L3421" s="2"/>
      <c r="M3421" s="2"/>
      <c r="N3421" s="2"/>
      <c r="O3421" s="2"/>
      <c r="P3421" s="2"/>
      <c r="Q3421" s="2"/>
      <c r="R3421" s="2"/>
      <c r="S3421" s="2"/>
      <c r="T3421" s="2"/>
      <c r="U3421" s="2"/>
      <c r="V3421" s="2"/>
      <c r="W3421" s="2"/>
      <c r="X3421" s="2"/>
      <c r="Y3421" s="2"/>
      <c r="AB3421" s="2"/>
      <c r="AC3421" s="2"/>
      <c r="AD3421" s="2"/>
      <c r="AE3421" s="2"/>
      <c r="AF3421" s="2"/>
      <c r="AG3421" s="2"/>
      <c r="AH3421" s="2"/>
      <c r="AI3421" s="2"/>
      <c r="AJ3421" s="2"/>
      <c r="AK3421" s="2"/>
      <c r="BK3421" s="2"/>
      <c r="BL3421" s="2"/>
      <c r="BN3421" s="2"/>
      <c r="BO3421" s="2"/>
    </row>
    <row r="3422" ht="12.75" customHeight="1">
      <c r="D3422" s="2"/>
      <c r="G3422" s="2"/>
      <c r="I3422" s="2"/>
      <c r="J3422" s="2"/>
      <c r="K3422" s="2"/>
      <c r="L3422" s="2"/>
      <c r="M3422" s="2"/>
      <c r="N3422" s="2"/>
      <c r="O3422" s="2"/>
      <c r="P3422" s="2"/>
      <c r="Q3422" s="2"/>
      <c r="R3422" s="2"/>
      <c r="S3422" s="2"/>
      <c r="T3422" s="2"/>
      <c r="U3422" s="2"/>
      <c r="V3422" s="2"/>
      <c r="W3422" s="2"/>
      <c r="X3422" s="2"/>
      <c r="Y3422" s="2"/>
      <c r="AB3422" s="2"/>
      <c r="AC3422" s="2"/>
      <c r="AD3422" s="2"/>
      <c r="AE3422" s="2"/>
      <c r="AF3422" s="2"/>
      <c r="AG3422" s="2"/>
      <c r="AH3422" s="2"/>
      <c r="AI3422" s="2"/>
      <c r="AJ3422" s="2"/>
      <c r="AK3422" s="2"/>
      <c r="BK3422" s="2"/>
      <c r="BL3422" s="2"/>
      <c r="BN3422" s="2"/>
      <c r="BO3422" s="2"/>
    </row>
    <row r="3423" ht="12.75" customHeight="1">
      <c r="D3423" s="2"/>
      <c r="G3423" s="2"/>
      <c r="I3423" s="2"/>
      <c r="J3423" s="2"/>
      <c r="K3423" s="2"/>
      <c r="L3423" s="2"/>
      <c r="M3423" s="2"/>
      <c r="N3423" s="2"/>
      <c r="O3423" s="2"/>
      <c r="P3423" s="2"/>
      <c r="Q3423" s="2"/>
      <c r="R3423" s="2"/>
      <c r="S3423" s="2"/>
      <c r="T3423" s="2"/>
      <c r="U3423" s="2"/>
      <c r="V3423" s="2"/>
      <c r="W3423" s="2"/>
      <c r="X3423" s="2"/>
      <c r="Y3423" s="2"/>
      <c r="AB3423" s="2"/>
      <c r="AC3423" s="2"/>
      <c r="AD3423" s="2"/>
      <c r="AE3423" s="2"/>
      <c r="AF3423" s="2"/>
      <c r="AG3423" s="2"/>
      <c r="AH3423" s="2"/>
      <c r="AI3423" s="2"/>
      <c r="AJ3423" s="2"/>
      <c r="AK3423" s="2"/>
      <c r="BK3423" s="2"/>
      <c r="BL3423" s="2"/>
      <c r="BN3423" s="2"/>
      <c r="BO3423" s="2"/>
    </row>
    <row r="3424" ht="12.75" customHeight="1">
      <c r="D3424" s="2"/>
      <c r="G3424" s="2"/>
      <c r="I3424" s="2"/>
      <c r="J3424" s="2"/>
      <c r="K3424" s="2"/>
      <c r="L3424" s="2"/>
      <c r="M3424" s="2"/>
      <c r="N3424" s="2"/>
      <c r="O3424" s="2"/>
      <c r="P3424" s="2"/>
      <c r="Q3424" s="2"/>
      <c r="R3424" s="2"/>
      <c r="S3424" s="2"/>
      <c r="T3424" s="2"/>
      <c r="U3424" s="2"/>
      <c r="V3424" s="2"/>
      <c r="W3424" s="2"/>
      <c r="X3424" s="2"/>
      <c r="Y3424" s="2"/>
      <c r="AB3424" s="2"/>
      <c r="AC3424" s="2"/>
      <c r="AD3424" s="2"/>
      <c r="AE3424" s="2"/>
      <c r="AF3424" s="2"/>
      <c r="AG3424" s="2"/>
      <c r="AH3424" s="2"/>
      <c r="AI3424" s="2"/>
      <c r="AJ3424" s="2"/>
      <c r="AK3424" s="2"/>
      <c r="BK3424" s="2"/>
      <c r="BL3424" s="2"/>
      <c r="BN3424" s="2"/>
      <c r="BO3424" s="2"/>
    </row>
    <row r="3425" ht="12.75" customHeight="1">
      <c r="D3425" s="2"/>
      <c r="G3425" s="2"/>
      <c r="I3425" s="2"/>
      <c r="J3425" s="2"/>
      <c r="K3425" s="2"/>
      <c r="L3425" s="2"/>
      <c r="M3425" s="2"/>
      <c r="N3425" s="2"/>
      <c r="O3425" s="2"/>
      <c r="P3425" s="2"/>
      <c r="Q3425" s="2"/>
      <c r="R3425" s="2"/>
      <c r="S3425" s="2"/>
      <c r="T3425" s="2"/>
      <c r="U3425" s="2"/>
      <c r="V3425" s="2"/>
      <c r="W3425" s="2"/>
      <c r="X3425" s="2"/>
      <c r="Y3425" s="2"/>
      <c r="AB3425" s="2"/>
      <c r="AC3425" s="2"/>
      <c r="AD3425" s="2"/>
      <c r="AE3425" s="2"/>
      <c r="AF3425" s="2"/>
      <c r="AG3425" s="2"/>
      <c r="AH3425" s="2"/>
      <c r="AI3425" s="2"/>
      <c r="AJ3425" s="2"/>
      <c r="AK3425" s="2"/>
      <c r="BK3425" s="2"/>
      <c r="BL3425" s="2"/>
      <c r="BN3425" s="2"/>
      <c r="BO3425" s="2"/>
    </row>
    <row r="3426" ht="12.75" customHeight="1">
      <c r="D3426" s="2"/>
      <c r="G3426" s="2"/>
      <c r="I3426" s="2"/>
      <c r="J3426" s="2"/>
      <c r="K3426" s="2"/>
      <c r="L3426" s="2"/>
      <c r="M3426" s="2"/>
      <c r="N3426" s="2"/>
      <c r="O3426" s="2"/>
      <c r="P3426" s="2"/>
      <c r="Q3426" s="2"/>
      <c r="R3426" s="2"/>
      <c r="S3426" s="2"/>
      <c r="T3426" s="2"/>
      <c r="U3426" s="2"/>
      <c r="V3426" s="2"/>
      <c r="W3426" s="2"/>
      <c r="X3426" s="2"/>
      <c r="Y3426" s="2"/>
      <c r="AB3426" s="2"/>
      <c r="AC3426" s="2"/>
      <c r="AD3426" s="2"/>
      <c r="AE3426" s="2"/>
      <c r="AF3426" s="2"/>
      <c r="AG3426" s="2"/>
      <c r="AH3426" s="2"/>
      <c r="AI3426" s="2"/>
      <c r="AJ3426" s="2"/>
      <c r="AK3426" s="2"/>
      <c r="BK3426" s="2"/>
      <c r="BL3426" s="2"/>
      <c r="BN3426" s="2"/>
      <c r="BO3426" s="2"/>
    </row>
    <row r="3427" ht="12.75" customHeight="1">
      <c r="D3427" s="2"/>
      <c r="G3427" s="2"/>
      <c r="I3427" s="2"/>
      <c r="J3427" s="2"/>
      <c r="K3427" s="2"/>
      <c r="L3427" s="2"/>
      <c r="M3427" s="2"/>
      <c r="N3427" s="2"/>
      <c r="O3427" s="2"/>
      <c r="P3427" s="2"/>
      <c r="Q3427" s="2"/>
      <c r="R3427" s="2"/>
      <c r="S3427" s="2"/>
      <c r="T3427" s="2"/>
      <c r="U3427" s="2"/>
      <c r="V3427" s="2"/>
      <c r="W3427" s="2"/>
      <c r="X3427" s="2"/>
      <c r="Y3427" s="2"/>
      <c r="AB3427" s="2"/>
      <c r="AC3427" s="2"/>
      <c r="AD3427" s="2"/>
      <c r="AE3427" s="2"/>
      <c r="AF3427" s="2"/>
      <c r="AG3427" s="2"/>
      <c r="AH3427" s="2"/>
      <c r="AI3427" s="2"/>
      <c r="AJ3427" s="2"/>
      <c r="AK3427" s="2"/>
      <c r="BK3427" s="2"/>
      <c r="BL3427" s="2"/>
      <c r="BN3427" s="2"/>
      <c r="BO3427" s="2"/>
    </row>
    <row r="3428" ht="12.75" customHeight="1">
      <c r="D3428" s="2"/>
      <c r="G3428" s="2"/>
      <c r="I3428" s="2"/>
      <c r="J3428" s="2"/>
      <c r="K3428" s="2"/>
      <c r="L3428" s="2"/>
      <c r="M3428" s="2"/>
      <c r="N3428" s="2"/>
      <c r="O3428" s="2"/>
      <c r="P3428" s="2"/>
      <c r="Q3428" s="2"/>
      <c r="R3428" s="2"/>
      <c r="S3428" s="2"/>
      <c r="T3428" s="2"/>
      <c r="U3428" s="2"/>
      <c r="V3428" s="2"/>
      <c r="W3428" s="2"/>
      <c r="X3428" s="2"/>
      <c r="Y3428" s="2"/>
      <c r="AB3428" s="2"/>
      <c r="AC3428" s="2"/>
      <c r="AD3428" s="2"/>
      <c r="AE3428" s="2"/>
      <c r="AF3428" s="2"/>
      <c r="AG3428" s="2"/>
      <c r="AH3428" s="2"/>
      <c r="AI3428" s="2"/>
      <c r="AJ3428" s="2"/>
      <c r="AK3428" s="2"/>
      <c r="BK3428" s="2"/>
      <c r="BL3428" s="2"/>
      <c r="BN3428" s="2"/>
      <c r="BO3428" s="2"/>
    </row>
    <row r="3429" ht="12.75" customHeight="1">
      <c r="D3429" s="2"/>
      <c r="G3429" s="2"/>
      <c r="I3429" s="2"/>
      <c r="J3429" s="2"/>
      <c r="K3429" s="2"/>
      <c r="L3429" s="2"/>
      <c r="M3429" s="2"/>
      <c r="N3429" s="2"/>
      <c r="O3429" s="2"/>
      <c r="P3429" s="2"/>
      <c r="Q3429" s="2"/>
      <c r="R3429" s="2"/>
      <c r="S3429" s="2"/>
      <c r="T3429" s="2"/>
      <c r="U3429" s="2"/>
      <c r="V3429" s="2"/>
      <c r="W3429" s="2"/>
      <c r="X3429" s="2"/>
      <c r="Y3429" s="2"/>
      <c r="AB3429" s="2"/>
      <c r="AC3429" s="2"/>
      <c r="AD3429" s="2"/>
      <c r="AE3429" s="2"/>
      <c r="AF3429" s="2"/>
      <c r="AG3429" s="2"/>
      <c r="AH3429" s="2"/>
      <c r="AI3429" s="2"/>
      <c r="AJ3429" s="2"/>
      <c r="AK3429" s="2"/>
      <c r="BK3429" s="2"/>
      <c r="BL3429" s="2"/>
      <c r="BN3429" s="2"/>
      <c r="BO3429" s="2"/>
    </row>
    <row r="3430" ht="12.75" customHeight="1">
      <c r="D3430" s="2"/>
      <c r="G3430" s="2"/>
      <c r="I3430" s="2"/>
      <c r="J3430" s="2"/>
      <c r="K3430" s="2"/>
      <c r="L3430" s="2"/>
      <c r="M3430" s="2"/>
      <c r="N3430" s="2"/>
      <c r="O3430" s="2"/>
      <c r="P3430" s="2"/>
      <c r="Q3430" s="2"/>
      <c r="R3430" s="2"/>
      <c r="S3430" s="2"/>
      <c r="T3430" s="2"/>
      <c r="U3430" s="2"/>
      <c r="V3430" s="2"/>
      <c r="W3430" s="2"/>
      <c r="X3430" s="2"/>
      <c r="Y3430" s="2"/>
      <c r="AB3430" s="2"/>
      <c r="AC3430" s="2"/>
      <c r="AD3430" s="2"/>
      <c r="AE3430" s="2"/>
      <c r="AF3430" s="2"/>
      <c r="AG3430" s="2"/>
      <c r="AH3430" s="2"/>
      <c r="AI3430" s="2"/>
      <c r="AJ3430" s="2"/>
      <c r="AK3430" s="2"/>
      <c r="BK3430" s="2"/>
      <c r="BL3430" s="2"/>
      <c r="BN3430" s="2"/>
      <c r="BO3430" s="2"/>
    </row>
    <row r="3431" ht="12.75" customHeight="1">
      <c r="D3431" s="2"/>
      <c r="G3431" s="2"/>
      <c r="I3431" s="2"/>
      <c r="J3431" s="2"/>
      <c r="K3431" s="2"/>
      <c r="L3431" s="2"/>
      <c r="M3431" s="2"/>
      <c r="N3431" s="2"/>
      <c r="O3431" s="2"/>
      <c r="P3431" s="2"/>
      <c r="Q3431" s="2"/>
      <c r="R3431" s="2"/>
      <c r="S3431" s="2"/>
      <c r="T3431" s="2"/>
      <c r="U3431" s="2"/>
      <c r="V3431" s="2"/>
      <c r="W3431" s="2"/>
      <c r="X3431" s="2"/>
      <c r="Y3431" s="2"/>
      <c r="AB3431" s="2"/>
      <c r="AC3431" s="2"/>
      <c r="AD3431" s="2"/>
      <c r="AE3431" s="2"/>
      <c r="AF3431" s="2"/>
      <c r="AG3431" s="2"/>
      <c r="AH3431" s="2"/>
      <c r="AI3431" s="2"/>
      <c r="AJ3431" s="2"/>
      <c r="AK3431" s="2"/>
      <c r="BK3431" s="2"/>
      <c r="BL3431" s="2"/>
      <c r="BN3431" s="2"/>
      <c r="BO3431" s="2"/>
    </row>
    <row r="3432" ht="12.75" customHeight="1">
      <c r="D3432" s="2"/>
      <c r="G3432" s="2"/>
      <c r="I3432" s="2"/>
      <c r="J3432" s="2"/>
      <c r="K3432" s="2"/>
      <c r="L3432" s="2"/>
      <c r="M3432" s="2"/>
      <c r="N3432" s="2"/>
      <c r="O3432" s="2"/>
      <c r="P3432" s="2"/>
      <c r="Q3432" s="2"/>
      <c r="R3432" s="2"/>
      <c r="S3432" s="2"/>
      <c r="T3432" s="2"/>
      <c r="U3432" s="2"/>
      <c r="V3432" s="2"/>
      <c r="W3432" s="2"/>
      <c r="X3432" s="2"/>
      <c r="Y3432" s="2"/>
      <c r="AB3432" s="2"/>
      <c r="AC3432" s="2"/>
      <c r="AD3432" s="2"/>
      <c r="AE3432" s="2"/>
      <c r="AF3432" s="2"/>
      <c r="AG3432" s="2"/>
      <c r="AH3432" s="2"/>
      <c r="AI3432" s="2"/>
      <c r="AJ3432" s="2"/>
      <c r="AK3432" s="2"/>
      <c r="BK3432" s="2"/>
      <c r="BL3432" s="2"/>
      <c r="BN3432" s="2"/>
      <c r="BO3432" s="2"/>
    </row>
    <row r="3433" ht="12.75" customHeight="1">
      <c r="D3433" s="2"/>
      <c r="G3433" s="2"/>
      <c r="I3433" s="2"/>
      <c r="J3433" s="2"/>
      <c r="K3433" s="2"/>
      <c r="L3433" s="2"/>
      <c r="M3433" s="2"/>
      <c r="N3433" s="2"/>
      <c r="O3433" s="2"/>
      <c r="P3433" s="2"/>
      <c r="Q3433" s="2"/>
      <c r="R3433" s="2"/>
      <c r="S3433" s="2"/>
      <c r="T3433" s="2"/>
      <c r="U3433" s="2"/>
      <c r="V3433" s="2"/>
      <c r="W3433" s="2"/>
      <c r="X3433" s="2"/>
      <c r="Y3433" s="2"/>
      <c r="AB3433" s="2"/>
      <c r="AC3433" s="2"/>
      <c r="AD3433" s="2"/>
      <c r="AE3433" s="2"/>
      <c r="AF3433" s="2"/>
      <c r="AG3433" s="2"/>
      <c r="AH3433" s="2"/>
      <c r="AI3433" s="2"/>
      <c r="AJ3433" s="2"/>
      <c r="AK3433" s="2"/>
      <c r="BK3433" s="2"/>
      <c r="BL3433" s="2"/>
      <c r="BN3433" s="2"/>
      <c r="BO3433" s="2"/>
    </row>
    <row r="3434" ht="12.75" customHeight="1">
      <c r="D3434" s="2"/>
      <c r="G3434" s="2"/>
      <c r="I3434" s="2"/>
      <c r="J3434" s="2"/>
      <c r="K3434" s="2"/>
      <c r="L3434" s="2"/>
      <c r="M3434" s="2"/>
      <c r="N3434" s="2"/>
      <c r="O3434" s="2"/>
      <c r="P3434" s="2"/>
      <c r="Q3434" s="2"/>
      <c r="R3434" s="2"/>
      <c r="S3434" s="2"/>
      <c r="T3434" s="2"/>
      <c r="U3434" s="2"/>
      <c r="V3434" s="2"/>
      <c r="W3434" s="2"/>
      <c r="X3434" s="2"/>
      <c r="Y3434" s="2"/>
      <c r="AB3434" s="2"/>
      <c r="AC3434" s="2"/>
      <c r="AD3434" s="2"/>
      <c r="AE3434" s="2"/>
      <c r="AF3434" s="2"/>
      <c r="AG3434" s="2"/>
      <c r="AH3434" s="2"/>
      <c r="AI3434" s="2"/>
      <c r="AJ3434" s="2"/>
      <c r="AK3434" s="2"/>
      <c r="BK3434" s="2"/>
      <c r="BL3434" s="2"/>
      <c r="BN3434" s="2"/>
      <c r="BO3434" s="2"/>
    </row>
    <row r="3435" ht="12.75" customHeight="1">
      <c r="D3435" s="2"/>
      <c r="G3435" s="2"/>
      <c r="I3435" s="2"/>
      <c r="J3435" s="2"/>
      <c r="K3435" s="2"/>
      <c r="L3435" s="2"/>
      <c r="M3435" s="2"/>
      <c r="N3435" s="2"/>
      <c r="O3435" s="2"/>
      <c r="P3435" s="2"/>
      <c r="Q3435" s="2"/>
      <c r="R3435" s="2"/>
      <c r="S3435" s="2"/>
      <c r="T3435" s="2"/>
      <c r="U3435" s="2"/>
      <c r="V3435" s="2"/>
      <c r="W3435" s="2"/>
      <c r="X3435" s="2"/>
      <c r="Y3435" s="2"/>
      <c r="AB3435" s="2"/>
      <c r="AC3435" s="2"/>
      <c r="AD3435" s="2"/>
      <c r="AE3435" s="2"/>
      <c r="AF3435" s="2"/>
      <c r="AG3435" s="2"/>
      <c r="AH3435" s="2"/>
      <c r="AI3435" s="2"/>
      <c r="AJ3435" s="2"/>
      <c r="AK3435" s="2"/>
      <c r="BK3435" s="2"/>
      <c r="BL3435" s="2"/>
      <c r="BN3435" s="2"/>
      <c r="BO3435" s="2"/>
    </row>
    <row r="3436" ht="12.75" customHeight="1">
      <c r="D3436" s="2"/>
      <c r="G3436" s="2"/>
      <c r="I3436" s="2"/>
      <c r="J3436" s="2"/>
      <c r="K3436" s="2"/>
      <c r="L3436" s="2"/>
      <c r="M3436" s="2"/>
      <c r="N3436" s="2"/>
      <c r="O3436" s="2"/>
      <c r="P3436" s="2"/>
      <c r="Q3436" s="2"/>
      <c r="R3436" s="2"/>
      <c r="S3436" s="2"/>
      <c r="T3436" s="2"/>
      <c r="U3436" s="2"/>
      <c r="V3436" s="2"/>
      <c r="W3436" s="2"/>
      <c r="X3436" s="2"/>
      <c r="Y3436" s="2"/>
      <c r="AB3436" s="2"/>
      <c r="AC3436" s="2"/>
      <c r="AD3436" s="2"/>
      <c r="AE3436" s="2"/>
      <c r="AF3436" s="2"/>
      <c r="AG3436" s="2"/>
      <c r="AH3436" s="2"/>
      <c r="AI3436" s="2"/>
      <c r="AJ3436" s="2"/>
      <c r="AK3436" s="2"/>
      <c r="BK3436" s="2"/>
      <c r="BL3436" s="2"/>
      <c r="BN3436" s="2"/>
      <c r="BO3436" s="2"/>
    </row>
    <row r="3437" ht="12.75" customHeight="1">
      <c r="D3437" s="2"/>
      <c r="G3437" s="2"/>
      <c r="I3437" s="2"/>
      <c r="J3437" s="2"/>
      <c r="K3437" s="2"/>
      <c r="L3437" s="2"/>
      <c r="M3437" s="2"/>
      <c r="N3437" s="2"/>
      <c r="O3437" s="2"/>
      <c r="P3437" s="2"/>
      <c r="Q3437" s="2"/>
      <c r="R3437" s="2"/>
      <c r="S3437" s="2"/>
      <c r="T3437" s="2"/>
      <c r="U3437" s="2"/>
      <c r="V3437" s="2"/>
      <c r="W3437" s="2"/>
      <c r="X3437" s="2"/>
      <c r="Y3437" s="2"/>
      <c r="AB3437" s="2"/>
      <c r="AC3437" s="2"/>
      <c r="AD3437" s="2"/>
      <c r="AE3437" s="2"/>
      <c r="AF3437" s="2"/>
      <c r="AG3437" s="2"/>
      <c r="AH3437" s="2"/>
      <c r="AI3437" s="2"/>
      <c r="AJ3437" s="2"/>
      <c r="AK3437" s="2"/>
      <c r="BK3437" s="2"/>
      <c r="BL3437" s="2"/>
      <c r="BN3437" s="2"/>
      <c r="BO3437" s="2"/>
    </row>
    <row r="3438" ht="12.75" customHeight="1">
      <c r="D3438" s="2"/>
      <c r="G3438" s="2"/>
      <c r="I3438" s="2"/>
      <c r="J3438" s="2"/>
      <c r="K3438" s="2"/>
      <c r="L3438" s="2"/>
      <c r="M3438" s="2"/>
      <c r="N3438" s="2"/>
      <c r="O3438" s="2"/>
      <c r="P3438" s="2"/>
      <c r="Q3438" s="2"/>
      <c r="R3438" s="2"/>
      <c r="S3438" s="2"/>
      <c r="T3438" s="2"/>
      <c r="U3438" s="2"/>
      <c r="V3438" s="2"/>
      <c r="W3438" s="2"/>
      <c r="X3438" s="2"/>
      <c r="Y3438" s="2"/>
      <c r="AB3438" s="2"/>
      <c r="AC3438" s="2"/>
      <c r="AD3438" s="2"/>
      <c r="AE3438" s="2"/>
      <c r="AF3438" s="2"/>
      <c r="AG3438" s="2"/>
      <c r="AH3438" s="2"/>
      <c r="AI3438" s="2"/>
      <c r="AJ3438" s="2"/>
      <c r="AK3438" s="2"/>
      <c r="BK3438" s="2"/>
      <c r="BL3438" s="2"/>
      <c r="BN3438" s="2"/>
      <c r="BO3438" s="2"/>
    </row>
    <row r="3439" ht="12.75" customHeight="1">
      <c r="D3439" s="2"/>
      <c r="G3439" s="2"/>
      <c r="I3439" s="2"/>
      <c r="J3439" s="2"/>
      <c r="K3439" s="2"/>
      <c r="L3439" s="2"/>
      <c r="M3439" s="2"/>
      <c r="N3439" s="2"/>
      <c r="O3439" s="2"/>
      <c r="P3439" s="2"/>
      <c r="Q3439" s="2"/>
      <c r="R3439" s="2"/>
      <c r="S3439" s="2"/>
      <c r="T3439" s="2"/>
      <c r="U3439" s="2"/>
      <c r="V3439" s="2"/>
      <c r="W3439" s="2"/>
      <c r="X3439" s="2"/>
      <c r="Y3439" s="2"/>
      <c r="AB3439" s="2"/>
      <c r="AC3439" s="2"/>
      <c r="AD3439" s="2"/>
      <c r="AE3439" s="2"/>
      <c r="AF3439" s="2"/>
      <c r="AG3439" s="2"/>
      <c r="AH3439" s="2"/>
      <c r="AI3439" s="2"/>
      <c r="AJ3439" s="2"/>
      <c r="AK3439" s="2"/>
      <c r="BK3439" s="2"/>
      <c r="BL3439" s="2"/>
      <c r="BN3439" s="2"/>
      <c r="BO3439" s="2"/>
    </row>
    <row r="3440" ht="12.75" customHeight="1">
      <c r="D3440" s="2"/>
      <c r="G3440" s="2"/>
      <c r="I3440" s="2"/>
      <c r="J3440" s="2"/>
      <c r="K3440" s="2"/>
      <c r="L3440" s="2"/>
      <c r="M3440" s="2"/>
      <c r="N3440" s="2"/>
      <c r="O3440" s="2"/>
      <c r="P3440" s="2"/>
      <c r="Q3440" s="2"/>
      <c r="R3440" s="2"/>
      <c r="S3440" s="2"/>
      <c r="T3440" s="2"/>
      <c r="U3440" s="2"/>
      <c r="V3440" s="2"/>
      <c r="W3440" s="2"/>
      <c r="X3440" s="2"/>
      <c r="Y3440" s="2"/>
      <c r="AB3440" s="2"/>
      <c r="AC3440" s="2"/>
      <c r="AD3440" s="2"/>
      <c r="AE3440" s="2"/>
      <c r="AF3440" s="2"/>
      <c r="AG3440" s="2"/>
      <c r="AH3440" s="2"/>
      <c r="AI3440" s="2"/>
      <c r="AJ3440" s="2"/>
      <c r="AK3440" s="2"/>
      <c r="BK3440" s="2"/>
      <c r="BL3440" s="2"/>
      <c r="BN3440" s="2"/>
      <c r="BO3440" s="2"/>
    </row>
    <row r="3441" ht="12.75" customHeight="1">
      <c r="D3441" s="2"/>
      <c r="G3441" s="2"/>
      <c r="I3441" s="2"/>
      <c r="J3441" s="2"/>
      <c r="K3441" s="2"/>
      <c r="L3441" s="2"/>
      <c r="M3441" s="2"/>
      <c r="N3441" s="2"/>
      <c r="O3441" s="2"/>
      <c r="P3441" s="2"/>
      <c r="Q3441" s="2"/>
      <c r="R3441" s="2"/>
      <c r="S3441" s="2"/>
      <c r="T3441" s="2"/>
      <c r="U3441" s="2"/>
      <c r="V3441" s="2"/>
      <c r="W3441" s="2"/>
      <c r="X3441" s="2"/>
      <c r="Y3441" s="2"/>
      <c r="AB3441" s="2"/>
      <c r="AC3441" s="2"/>
      <c r="AD3441" s="2"/>
      <c r="AE3441" s="2"/>
      <c r="AF3441" s="2"/>
      <c r="AG3441" s="2"/>
      <c r="AH3441" s="2"/>
      <c r="AI3441" s="2"/>
      <c r="AJ3441" s="2"/>
      <c r="AK3441" s="2"/>
      <c r="BK3441" s="2"/>
      <c r="BL3441" s="2"/>
      <c r="BN3441" s="2"/>
      <c r="BO3441" s="2"/>
    </row>
    <row r="3442" ht="12.75" customHeight="1">
      <c r="D3442" s="2"/>
      <c r="G3442" s="2"/>
      <c r="I3442" s="2"/>
      <c r="J3442" s="2"/>
      <c r="K3442" s="2"/>
      <c r="L3442" s="2"/>
      <c r="M3442" s="2"/>
      <c r="N3442" s="2"/>
      <c r="O3442" s="2"/>
      <c r="P3442" s="2"/>
      <c r="Q3442" s="2"/>
      <c r="R3442" s="2"/>
      <c r="S3442" s="2"/>
      <c r="T3442" s="2"/>
      <c r="U3442" s="2"/>
      <c r="V3442" s="2"/>
      <c r="W3442" s="2"/>
      <c r="X3442" s="2"/>
      <c r="Y3442" s="2"/>
      <c r="AB3442" s="2"/>
      <c r="AC3442" s="2"/>
      <c r="AD3442" s="2"/>
      <c r="AE3442" s="2"/>
      <c r="AF3442" s="2"/>
      <c r="AG3442" s="2"/>
      <c r="AH3442" s="2"/>
      <c r="AI3442" s="2"/>
      <c r="AJ3442" s="2"/>
      <c r="AK3442" s="2"/>
      <c r="BK3442" s="2"/>
      <c r="BL3442" s="2"/>
      <c r="BN3442" s="2"/>
      <c r="BO3442" s="2"/>
    </row>
    <row r="3443" ht="12.75" customHeight="1">
      <c r="D3443" s="2"/>
      <c r="G3443" s="2"/>
      <c r="I3443" s="2"/>
      <c r="J3443" s="2"/>
      <c r="K3443" s="2"/>
      <c r="L3443" s="2"/>
      <c r="M3443" s="2"/>
      <c r="N3443" s="2"/>
      <c r="O3443" s="2"/>
      <c r="P3443" s="2"/>
      <c r="Q3443" s="2"/>
      <c r="R3443" s="2"/>
      <c r="S3443" s="2"/>
      <c r="T3443" s="2"/>
      <c r="U3443" s="2"/>
      <c r="V3443" s="2"/>
      <c r="W3443" s="2"/>
      <c r="X3443" s="2"/>
      <c r="Y3443" s="2"/>
      <c r="AB3443" s="2"/>
      <c r="AC3443" s="2"/>
      <c r="AD3443" s="2"/>
      <c r="AE3443" s="2"/>
      <c r="AF3443" s="2"/>
      <c r="AG3443" s="2"/>
      <c r="AH3443" s="2"/>
      <c r="AI3443" s="2"/>
      <c r="AJ3443" s="2"/>
      <c r="AK3443" s="2"/>
      <c r="BK3443" s="2"/>
      <c r="BL3443" s="2"/>
      <c r="BN3443" s="2"/>
      <c r="BO3443" s="2"/>
    </row>
    <row r="3444" ht="12.75" customHeight="1">
      <c r="D3444" s="2"/>
      <c r="G3444" s="2"/>
      <c r="I3444" s="2"/>
      <c r="J3444" s="2"/>
      <c r="K3444" s="2"/>
      <c r="L3444" s="2"/>
      <c r="M3444" s="2"/>
      <c r="N3444" s="2"/>
      <c r="O3444" s="2"/>
      <c r="P3444" s="2"/>
      <c r="Q3444" s="2"/>
      <c r="R3444" s="2"/>
      <c r="S3444" s="2"/>
      <c r="T3444" s="2"/>
      <c r="U3444" s="2"/>
      <c r="V3444" s="2"/>
      <c r="W3444" s="2"/>
      <c r="X3444" s="2"/>
      <c r="Y3444" s="2"/>
      <c r="AB3444" s="2"/>
      <c r="AC3444" s="2"/>
      <c r="AD3444" s="2"/>
      <c r="AE3444" s="2"/>
      <c r="AF3444" s="2"/>
      <c r="AG3444" s="2"/>
      <c r="AH3444" s="2"/>
      <c r="AI3444" s="2"/>
      <c r="AJ3444" s="2"/>
      <c r="AK3444" s="2"/>
      <c r="BK3444" s="2"/>
      <c r="BL3444" s="2"/>
      <c r="BN3444" s="2"/>
      <c r="BO3444" s="2"/>
    </row>
    <row r="3445" ht="12.75" customHeight="1">
      <c r="D3445" s="2"/>
      <c r="G3445" s="2"/>
      <c r="I3445" s="2"/>
      <c r="J3445" s="2"/>
      <c r="K3445" s="2"/>
      <c r="L3445" s="2"/>
      <c r="M3445" s="2"/>
      <c r="N3445" s="2"/>
      <c r="O3445" s="2"/>
      <c r="P3445" s="2"/>
      <c r="Q3445" s="2"/>
      <c r="R3445" s="2"/>
      <c r="S3445" s="2"/>
      <c r="T3445" s="2"/>
      <c r="U3445" s="2"/>
      <c r="V3445" s="2"/>
      <c r="W3445" s="2"/>
      <c r="X3445" s="2"/>
      <c r="Y3445" s="2"/>
      <c r="AB3445" s="2"/>
      <c r="AC3445" s="2"/>
      <c r="AD3445" s="2"/>
      <c r="AE3445" s="2"/>
      <c r="AF3445" s="2"/>
      <c r="AG3445" s="2"/>
      <c r="AH3445" s="2"/>
      <c r="AI3445" s="2"/>
      <c r="AJ3445" s="2"/>
      <c r="AK3445" s="2"/>
      <c r="BK3445" s="2"/>
      <c r="BL3445" s="2"/>
      <c r="BN3445" s="2"/>
      <c r="BO3445" s="2"/>
    </row>
    <row r="3446" ht="12.75" customHeight="1">
      <c r="D3446" s="2"/>
      <c r="G3446" s="2"/>
      <c r="I3446" s="2"/>
      <c r="J3446" s="2"/>
      <c r="K3446" s="2"/>
      <c r="L3446" s="2"/>
      <c r="M3446" s="2"/>
      <c r="N3446" s="2"/>
      <c r="O3446" s="2"/>
      <c r="P3446" s="2"/>
      <c r="Q3446" s="2"/>
      <c r="R3446" s="2"/>
      <c r="S3446" s="2"/>
      <c r="T3446" s="2"/>
      <c r="U3446" s="2"/>
      <c r="V3446" s="2"/>
      <c r="W3446" s="2"/>
      <c r="X3446" s="2"/>
      <c r="Y3446" s="2"/>
      <c r="AB3446" s="2"/>
      <c r="AC3446" s="2"/>
      <c r="AD3446" s="2"/>
      <c r="AE3446" s="2"/>
      <c r="AF3446" s="2"/>
      <c r="AG3446" s="2"/>
      <c r="AH3446" s="2"/>
      <c r="AI3446" s="2"/>
      <c r="AJ3446" s="2"/>
      <c r="AK3446" s="2"/>
      <c r="BK3446" s="2"/>
      <c r="BL3446" s="2"/>
      <c r="BN3446" s="2"/>
      <c r="BO3446" s="2"/>
    </row>
    <row r="3447" ht="12.75" customHeight="1">
      <c r="D3447" s="2"/>
      <c r="G3447" s="2"/>
      <c r="I3447" s="2"/>
      <c r="J3447" s="2"/>
      <c r="K3447" s="2"/>
      <c r="L3447" s="2"/>
      <c r="M3447" s="2"/>
      <c r="N3447" s="2"/>
      <c r="O3447" s="2"/>
      <c r="P3447" s="2"/>
      <c r="Q3447" s="2"/>
      <c r="R3447" s="2"/>
      <c r="S3447" s="2"/>
      <c r="T3447" s="2"/>
      <c r="U3447" s="2"/>
      <c r="V3447" s="2"/>
      <c r="W3447" s="2"/>
      <c r="X3447" s="2"/>
      <c r="Y3447" s="2"/>
      <c r="AB3447" s="2"/>
      <c r="AC3447" s="2"/>
      <c r="AD3447" s="2"/>
      <c r="AE3447" s="2"/>
      <c r="AF3447" s="2"/>
      <c r="AG3447" s="2"/>
      <c r="AH3447" s="2"/>
      <c r="AI3447" s="2"/>
      <c r="AJ3447" s="2"/>
      <c r="AK3447" s="2"/>
      <c r="BK3447" s="2"/>
      <c r="BL3447" s="2"/>
      <c r="BN3447" s="2"/>
      <c r="BO3447" s="2"/>
    </row>
    <row r="3448" ht="12.75" customHeight="1">
      <c r="D3448" s="2"/>
      <c r="G3448" s="2"/>
      <c r="I3448" s="2"/>
      <c r="J3448" s="2"/>
      <c r="K3448" s="2"/>
      <c r="L3448" s="2"/>
      <c r="M3448" s="2"/>
      <c r="N3448" s="2"/>
      <c r="O3448" s="2"/>
      <c r="P3448" s="2"/>
      <c r="Q3448" s="2"/>
      <c r="R3448" s="2"/>
      <c r="S3448" s="2"/>
      <c r="T3448" s="2"/>
      <c r="U3448" s="2"/>
      <c r="V3448" s="2"/>
      <c r="W3448" s="2"/>
      <c r="X3448" s="2"/>
      <c r="Y3448" s="2"/>
      <c r="AB3448" s="2"/>
      <c r="AC3448" s="2"/>
      <c r="AD3448" s="2"/>
      <c r="AE3448" s="2"/>
      <c r="AF3448" s="2"/>
      <c r="AG3448" s="2"/>
      <c r="AH3448" s="2"/>
      <c r="AI3448" s="2"/>
      <c r="AJ3448" s="2"/>
      <c r="AK3448" s="2"/>
      <c r="BK3448" s="2"/>
      <c r="BL3448" s="2"/>
      <c r="BN3448" s="2"/>
      <c r="BO3448" s="2"/>
    </row>
    <row r="3449" ht="12.75" customHeight="1">
      <c r="D3449" s="2"/>
      <c r="G3449" s="2"/>
      <c r="I3449" s="2"/>
      <c r="J3449" s="2"/>
      <c r="K3449" s="2"/>
      <c r="L3449" s="2"/>
      <c r="M3449" s="2"/>
      <c r="N3449" s="2"/>
      <c r="O3449" s="2"/>
      <c r="P3449" s="2"/>
      <c r="Q3449" s="2"/>
      <c r="R3449" s="2"/>
      <c r="S3449" s="2"/>
      <c r="T3449" s="2"/>
      <c r="U3449" s="2"/>
      <c r="V3449" s="2"/>
      <c r="W3449" s="2"/>
      <c r="X3449" s="2"/>
      <c r="Y3449" s="2"/>
      <c r="AB3449" s="2"/>
      <c r="AC3449" s="2"/>
      <c r="AD3449" s="2"/>
      <c r="AE3449" s="2"/>
      <c r="AF3449" s="2"/>
      <c r="AG3449" s="2"/>
      <c r="AH3449" s="2"/>
      <c r="AI3449" s="2"/>
      <c r="AJ3449" s="2"/>
      <c r="AK3449" s="2"/>
      <c r="BK3449" s="2"/>
      <c r="BL3449" s="2"/>
      <c r="BN3449" s="2"/>
      <c r="BO3449" s="2"/>
    </row>
    <row r="3450" ht="12.75" customHeight="1">
      <c r="D3450" s="2"/>
      <c r="G3450" s="2"/>
      <c r="I3450" s="2"/>
      <c r="J3450" s="2"/>
      <c r="K3450" s="2"/>
      <c r="L3450" s="2"/>
      <c r="M3450" s="2"/>
      <c r="N3450" s="2"/>
      <c r="O3450" s="2"/>
      <c r="P3450" s="2"/>
      <c r="Q3450" s="2"/>
      <c r="R3450" s="2"/>
      <c r="S3450" s="2"/>
      <c r="T3450" s="2"/>
      <c r="U3450" s="2"/>
      <c r="V3450" s="2"/>
      <c r="W3450" s="2"/>
      <c r="X3450" s="2"/>
      <c r="Y3450" s="2"/>
      <c r="AB3450" s="2"/>
      <c r="AC3450" s="2"/>
      <c r="AD3450" s="2"/>
      <c r="AE3450" s="2"/>
      <c r="AF3450" s="2"/>
      <c r="AG3450" s="2"/>
      <c r="AH3450" s="2"/>
      <c r="AI3450" s="2"/>
      <c r="AJ3450" s="2"/>
      <c r="AK3450" s="2"/>
      <c r="BK3450" s="2"/>
      <c r="BL3450" s="2"/>
      <c r="BN3450" s="2"/>
      <c r="BO3450" s="2"/>
    </row>
    <row r="3451" ht="12.75" customHeight="1">
      <c r="D3451" s="2"/>
      <c r="G3451" s="2"/>
      <c r="I3451" s="2"/>
      <c r="J3451" s="2"/>
      <c r="K3451" s="2"/>
      <c r="L3451" s="2"/>
      <c r="M3451" s="2"/>
      <c r="N3451" s="2"/>
      <c r="O3451" s="2"/>
      <c r="P3451" s="2"/>
      <c r="Q3451" s="2"/>
      <c r="R3451" s="2"/>
      <c r="S3451" s="2"/>
      <c r="T3451" s="2"/>
      <c r="U3451" s="2"/>
      <c r="V3451" s="2"/>
      <c r="W3451" s="2"/>
      <c r="X3451" s="2"/>
      <c r="Y3451" s="2"/>
      <c r="AB3451" s="2"/>
      <c r="AC3451" s="2"/>
      <c r="AD3451" s="2"/>
      <c r="AE3451" s="2"/>
      <c r="AF3451" s="2"/>
      <c r="AG3451" s="2"/>
      <c r="AH3451" s="2"/>
      <c r="AI3451" s="2"/>
      <c r="AJ3451" s="2"/>
      <c r="AK3451" s="2"/>
      <c r="BK3451" s="2"/>
      <c r="BL3451" s="2"/>
      <c r="BN3451" s="2"/>
      <c r="BO3451" s="2"/>
    </row>
    <row r="3452" ht="12.75" customHeight="1">
      <c r="D3452" s="2"/>
      <c r="G3452" s="2"/>
      <c r="I3452" s="2"/>
      <c r="J3452" s="2"/>
      <c r="K3452" s="2"/>
      <c r="L3452" s="2"/>
      <c r="M3452" s="2"/>
      <c r="N3452" s="2"/>
      <c r="O3452" s="2"/>
      <c r="P3452" s="2"/>
      <c r="Q3452" s="2"/>
      <c r="R3452" s="2"/>
      <c r="S3452" s="2"/>
      <c r="T3452" s="2"/>
      <c r="U3452" s="2"/>
      <c r="V3452" s="2"/>
      <c r="W3452" s="2"/>
      <c r="X3452" s="2"/>
      <c r="Y3452" s="2"/>
      <c r="AB3452" s="2"/>
      <c r="AC3452" s="2"/>
      <c r="AD3452" s="2"/>
      <c r="AE3452" s="2"/>
      <c r="AF3452" s="2"/>
      <c r="AG3452" s="2"/>
      <c r="AH3452" s="2"/>
      <c r="AI3452" s="2"/>
      <c r="AJ3452" s="2"/>
      <c r="AK3452" s="2"/>
      <c r="BK3452" s="2"/>
      <c r="BL3452" s="2"/>
      <c r="BN3452" s="2"/>
      <c r="BO3452" s="2"/>
    </row>
    <row r="3453" ht="12.75" customHeight="1">
      <c r="D3453" s="2"/>
      <c r="G3453" s="2"/>
      <c r="I3453" s="2"/>
      <c r="J3453" s="2"/>
      <c r="K3453" s="2"/>
      <c r="L3453" s="2"/>
      <c r="M3453" s="2"/>
      <c r="N3453" s="2"/>
      <c r="O3453" s="2"/>
      <c r="P3453" s="2"/>
      <c r="Q3453" s="2"/>
      <c r="R3453" s="2"/>
      <c r="S3453" s="2"/>
      <c r="T3453" s="2"/>
      <c r="U3453" s="2"/>
      <c r="V3453" s="2"/>
      <c r="W3453" s="2"/>
      <c r="X3453" s="2"/>
      <c r="Y3453" s="2"/>
      <c r="AB3453" s="2"/>
      <c r="AC3453" s="2"/>
      <c r="AD3453" s="2"/>
      <c r="AE3453" s="2"/>
      <c r="AF3453" s="2"/>
      <c r="AG3453" s="2"/>
      <c r="AH3453" s="2"/>
      <c r="AI3453" s="2"/>
      <c r="AJ3453" s="2"/>
      <c r="AK3453" s="2"/>
      <c r="BK3453" s="2"/>
      <c r="BL3453" s="2"/>
      <c r="BN3453" s="2"/>
      <c r="BO3453" s="2"/>
    </row>
    <row r="3454" ht="12.75" customHeight="1">
      <c r="D3454" s="2"/>
      <c r="G3454" s="2"/>
      <c r="I3454" s="2"/>
      <c r="J3454" s="2"/>
      <c r="K3454" s="2"/>
      <c r="L3454" s="2"/>
      <c r="M3454" s="2"/>
      <c r="N3454" s="2"/>
      <c r="O3454" s="2"/>
      <c r="P3454" s="2"/>
      <c r="Q3454" s="2"/>
      <c r="R3454" s="2"/>
      <c r="S3454" s="2"/>
      <c r="T3454" s="2"/>
      <c r="U3454" s="2"/>
      <c r="V3454" s="2"/>
      <c r="W3454" s="2"/>
      <c r="X3454" s="2"/>
      <c r="Y3454" s="2"/>
      <c r="AB3454" s="2"/>
      <c r="AC3454" s="2"/>
      <c r="AD3454" s="2"/>
      <c r="AE3454" s="2"/>
      <c r="AF3454" s="2"/>
      <c r="AG3454" s="2"/>
      <c r="AH3454" s="2"/>
      <c r="AI3454" s="2"/>
      <c r="AJ3454" s="2"/>
      <c r="AK3454" s="2"/>
      <c r="BK3454" s="2"/>
      <c r="BL3454" s="2"/>
      <c r="BN3454" s="2"/>
      <c r="BO3454" s="2"/>
    </row>
    <row r="3455" ht="12.75" customHeight="1">
      <c r="D3455" s="2"/>
      <c r="G3455" s="2"/>
      <c r="I3455" s="2"/>
      <c r="J3455" s="2"/>
      <c r="K3455" s="2"/>
      <c r="L3455" s="2"/>
      <c r="M3455" s="2"/>
      <c r="N3455" s="2"/>
      <c r="O3455" s="2"/>
      <c r="P3455" s="2"/>
      <c r="Q3455" s="2"/>
      <c r="R3455" s="2"/>
      <c r="S3455" s="2"/>
      <c r="T3455" s="2"/>
      <c r="U3455" s="2"/>
      <c r="V3455" s="2"/>
      <c r="W3455" s="2"/>
      <c r="X3455" s="2"/>
      <c r="Y3455" s="2"/>
      <c r="AB3455" s="2"/>
      <c r="AC3455" s="2"/>
      <c r="AD3455" s="2"/>
      <c r="AE3455" s="2"/>
      <c r="AF3455" s="2"/>
      <c r="AG3455" s="2"/>
      <c r="AH3455" s="2"/>
      <c r="AI3455" s="2"/>
      <c r="AJ3455" s="2"/>
      <c r="AK3455" s="2"/>
      <c r="BK3455" s="2"/>
      <c r="BL3455" s="2"/>
      <c r="BN3455" s="2"/>
      <c r="BO3455" s="2"/>
    </row>
    <row r="3456" ht="12.75" customHeight="1">
      <c r="D3456" s="2"/>
      <c r="G3456" s="2"/>
      <c r="I3456" s="2"/>
      <c r="J3456" s="2"/>
      <c r="K3456" s="2"/>
      <c r="L3456" s="2"/>
      <c r="M3456" s="2"/>
      <c r="N3456" s="2"/>
      <c r="O3456" s="2"/>
      <c r="P3456" s="2"/>
      <c r="Q3456" s="2"/>
      <c r="R3456" s="2"/>
      <c r="S3456" s="2"/>
      <c r="T3456" s="2"/>
      <c r="U3456" s="2"/>
      <c r="V3456" s="2"/>
      <c r="W3456" s="2"/>
      <c r="X3456" s="2"/>
      <c r="Y3456" s="2"/>
      <c r="AB3456" s="2"/>
      <c r="AC3456" s="2"/>
      <c r="AD3456" s="2"/>
      <c r="AE3456" s="2"/>
      <c r="AF3456" s="2"/>
      <c r="AG3456" s="2"/>
      <c r="AH3456" s="2"/>
      <c r="AI3456" s="2"/>
      <c r="AJ3456" s="2"/>
      <c r="AK3456" s="2"/>
      <c r="BK3456" s="2"/>
      <c r="BL3456" s="2"/>
      <c r="BN3456" s="2"/>
      <c r="BO3456" s="2"/>
    </row>
    <row r="3457" ht="12.75" customHeight="1">
      <c r="D3457" s="2"/>
      <c r="G3457" s="2"/>
      <c r="I3457" s="2"/>
      <c r="J3457" s="2"/>
      <c r="K3457" s="2"/>
      <c r="L3457" s="2"/>
      <c r="M3457" s="2"/>
      <c r="N3457" s="2"/>
      <c r="O3457" s="2"/>
      <c r="P3457" s="2"/>
      <c r="Q3457" s="2"/>
      <c r="R3457" s="2"/>
      <c r="S3457" s="2"/>
      <c r="T3457" s="2"/>
      <c r="U3457" s="2"/>
      <c r="V3457" s="2"/>
      <c r="W3457" s="2"/>
      <c r="X3457" s="2"/>
      <c r="Y3457" s="2"/>
      <c r="AB3457" s="2"/>
      <c r="AC3457" s="2"/>
      <c r="AD3457" s="2"/>
      <c r="AE3457" s="2"/>
      <c r="AF3457" s="2"/>
      <c r="AG3457" s="2"/>
      <c r="AH3457" s="2"/>
      <c r="AI3457" s="2"/>
      <c r="AJ3457" s="2"/>
      <c r="AK3457" s="2"/>
      <c r="BK3457" s="2"/>
      <c r="BL3457" s="2"/>
      <c r="BN3457" s="2"/>
      <c r="BO3457" s="2"/>
    </row>
    <row r="3458" ht="12.75" customHeight="1">
      <c r="D3458" s="2"/>
      <c r="G3458" s="2"/>
      <c r="I3458" s="2"/>
      <c r="J3458" s="2"/>
      <c r="K3458" s="2"/>
      <c r="L3458" s="2"/>
      <c r="M3458" s="2"/>
      <c r="N3458" s="2"/>
      <c r="O3458" s="2"/>
      <c r="P3458" s="2"/>
      <c r="Q3458" s="2"/>
      <c r="R3458" s="2"/>
      <c r="S3458" s="2"/>
      <c r="T3458" s="2"/>
      <c r="U3458" s="2"/>
      <c r="V3458" s="2"/>
      <c r="W3458" s="2"/>
      <c r="X3458" s="2"/>
      <c r="Y3458" s="2"/>
      <c r="AB3458" s="2"/>
      <c r="AC3458" s="2"/>
      <c r="AD3458" s="2"/>
      <c r="AE3458" s="2"/>
      <c r="AF3458" s="2"/>
      <c r="AG3458" s="2"/>
      <c r="AH3458" s="2"/>
      <c r="AI3458" s="2"/>
      <c r="AJ3458" s="2"/>
      <c r="AK3458" s="2"/>
      <c r="BK3458" s="2"/>
      <c r="BL3458" s="2"/>
      <c r="BN3458" s="2"/>
      <c r="BO3458" s="2"/>
    </row>
    <row r="3459" ht="12.75" customHeight="1">
      <c r="D3459" s="2"/>
      <c r="G3459" s="2"/>
      <c r="I3459" s="2"/>
      <c r="J3459" s="2"/>
      <c r="K3459" s="2"/>
      <c r="L3459" s="2"/>
      <c r="M3459" s="2"/>
      <c r="N3459" s="2"/>
      <c r="O3459" s="2"/>
      <c r="P3459" s="2"/>
      <c r="Q3459" s="2"/>
      <c r="R3459" s="2"/>
      <c r="S3459" s="2"/>
      <c r="T3459" s="2"/>
      <c r="U3459" s="2"/>
      <c r="V3459" s="2"/>
      <c r="W3459" s="2"/>
      <c r="X3459" s="2"/>
      <c r="Y3459" s="2"/>
      <c r="AB3459" s="2"/>
      <c r="AC3459" s="2"/>
      <c r="AD3459" s="2"/>
      <c r="AE3459" s="2"/>
      <c r="AF3459" s="2"/>
      <c r="AG3459" s="2"/>
      <c r="AH3459" s="2"/>
      <c r="AI3459" s="2"/>
      <c r="AJ3459" s="2"/>
      <c r="AK3459" s="2"/>
      <c r="BK3459" s="2"/>
      <c r="BL3459" s="2"/>
      <c r="BN3459" s="2"/>
      <c r="BO3459" s="2"/>
    </row>
    <row r="3460" ht="12.75" customHeight="1">
      <c r="D3460" s="2"/>
      <c r="G3460" s="2"/>
      <c r="I3460" s="2"/>
      <c r="J3460" s="2"/>
      <c r="K3460" s="2"/>
      <c r="L3460" s="2"/>
      <c r="M3460" s="2"/>
      <c r="N3460" s="2"/>
      <c r="O3460" s="2"/>
      <c r="P3460" s="2"/>
      <c r="Q3460" s="2"/>
      <c r="R3460" s="2"/>
      <c r="S3460" s="2"/>
      <c r="T3460" s="2"/>
      <c r="U3460" s="2"/>
      <c r="V3460" s="2"/>
      <c r="W3460" s="2"/>
      <c r="X3460" s="2"/>
      <c r="Y3460" s="2"/>
      <c r="AB3460" s="2"/>
      <c r="AC3460" s="2"/>
      <c r="AD3460" s="2"/>
      <c r="AE3460" s="2"/>
      <c r="AF3460" s="2"/>
      <c r="AG3460" s="2"/>
      <c r="AH3460" s="2"/>
      <c r="AI3460" s="2"/>
      <c r="AJ3460" s="2"/>
      <c r="AK3460" s="2"/>
      <c r="BK3460" s="2"/>
      <c r="BL3460" s="2"/>
      <c r="BN3460" s="2"/>
      <c r="BO3460" s="2"/>
    </row>
    <row r="3461" ht="12.75" customHeight="1">
      <c r="D3461" s="2"/>
      <c r="G3461" s="2"/>
      <c r="I3461" s="2"/>
      <c r="J3461" s="2"/>
      <c r="K3461" s="2"/>
      <c r="L3461" s="2"/>
      <c r="M3461" s="2"/>
      <c r="N3461" s="2"/>
      <c r="O3461" s="2"/>
      <c r="P3461" s="2"/>
      <c r="Q3461" s="2"/>
      <c r="R3461" s="2"/>
      <c r="S3461" s="2"/>
      <c r="T3461" s="2"/>
      <c r="U3461" s="2"/>
      <c r="V3461" s="2"/>
      <c r="W3461" s="2"/>
      <c r="X3461" s="2"/>
      <c r="Y3461" s="2"/>
      <c r="AB3461" s="2"/>
      <c r="AC3461" s="2"/>
      <c r="AD3461" s="2"/>
      <c r="AE3461" s="2"/>
      <c r="AF3461" s="2"/>
      <c r="AG3461" s="2"/>
      <c r="AH3461" s="2"/>
      <c r="AI3461" s="2"/>
      <c r="AJ3461" s="2"/>
      <c r="AK3461" s="2"/>
      <c r="BK3461" s="2"/>
      <c r="BL3461" s="2"/>
      <c r="BN3461" s="2"/>
      <c r="BO3461" s="2"/>
    </row>
    <row r="3462" ht="12.75" customHeight="1">
      <c r="D3462" s="2"/>
      <c r="G3462" s="2"/>
      <c r="I3462" s="2"/>
      <c r="J3462" s="2"/>
      <c r="K3462" s="2"/>
      <c r="L3462" s="2"/>
      <c r="M3462" s="2"/>
      <c r="N3462" s="2"/>
      <c r="O3462" s="2"/>
      <c r="P3462" s="2"/>
      <c r="Q3462" s="2"/>
      <c r="R3462" s="2"/>
      <c r="S3462" s="2"/>
      <c r="T3462" s="2"/>
      <c r="U3462" s="2"/>
      <c r="V3462" s="2"/>
      <c r="W3462" s="2"/>
      <c r="X3462" s="2"/>
      <c r="Y3462" s="2"/>
      <c r="AB3462" s="2"/>
      <c r="AC3462" s="2"/>
      <c r="AD3462" s="2"/>
      <c r="AE3462" s="2"/>
      <c r="AF3462" s="2"/>
      <c r="AG3462" s="2"/>
      <c r="AH3462" s="2"/>
      <c r="AI3462" s="2"/>
      <c r="AJ3462" s="2"/>
      <c r="AK3462" s="2"/>
      <c r="BK3462" s="2"/>
      <c r="BL3462" s="2"/>
      <c r="BN3462" s="2"/>
      <c r="BO3462" s="2"/>
    </row>
    <row r="3463" ht="12.75" customHeight="1">
      <c r="D3463" s="2"/>
      <c r="G3463" s="2"/>
      <c r="I3463" s="2"/>
      <c r="J3463" s="2"/>
      <c r="K3463" s="2"/>
      <c r="L3463" s="2"/>
      <c r="M3463" s="2"/>
      <c r="N3463" s="2"/>
      <c r="O3463" s="2"/>
      <c r="P3463" s="2"/>
      <c r="Q3463" s="2"/>
      <c r="R3463" s="2"/>
      <c r="S3463" s="2"/>
      <c r="T3463" s="2"/>
      <c r="U3463" s="2"/>
      <c r="V3463" s="2"/>
      <c r="W3463" s="2"/>
      <c r="X3463" s="2"/>
      <c r="Y3463" s="2"/>
      <c r="AB3463" s="2"/>
      <c r="AC3463" s="2"/>
      <c r="AD3463" s="2"/>
      <c r="AE3463" s="2"/>
      <c r="AF3463" s="2"/>
      <c r="AG3463" s="2"/>
      <c r="AH3463" s="2"/>
      <c r="AI3463" s="2"/>
      <c r="AJ3463" s="2"/>
      <c r="AK3463" s="2"/>
      <c r="BK3463" s="2"/>
      <c r="BL3463" s="2"/>
      <c r="BN3463" s="2"/>
      <c r="BO3463" s="2"/>
    </row>
    <row r="3464" ht="12.75" customHeight="1">
      <c r="D3464" s="2"/>
      <c r="G3464" s="2"/>
      <c r="I3464" s="2"/>
      <c r="J3464" s="2"/>
      <c r="K3464" s="2"/>
      <c r="L3464" s="2"/>
      <c r="M3464" s="2"/>
      <c r="N3464" s="2"/>
      <c r="O3464" s="2"/>
      <c r="P3464" s="2"/>
      <c r="Q3464" s="2"/>
      <c r="R3464" s="2"/>
      <c r="S3464" s="2"/>
      <c r="T3464" s="2"/>
      <c r="U3464" s="2"/>
      <c r="V3464" s="2"/>
      <c r="W3464" s="2"/>
      <c r="X3464" s="2"/>
      <c r="Y3464" s="2"/>
      <c r="AB3464" s="2"/>
      <c r="AC3464" s="2"/>
      <c r="AD3464" s="2"/>
      <c r="AE3464" s="2"/>
      <c r="AF3464" s="2"/>
      <c r="AG3464" s="2"/>
      <c r="AH3464" s="2"/>
      <c r="AI3464" s="2"/>
      <c r="AJ3464" s="2"/>
      <c r="AK3464" s="2"/>
      <c r="BK3464" s="2"/>
      <c r="BL3464" s="2"/>
      <c r="BN3464" s="2"/>
      <c r="BO3464" s="2"/>
    </row>
    <row r="3465" ht="12.75" customHeight="1">
      <c r="D3465" s="2"/>
      <c r="G3465" s="2"/>
      <c r="I3465" s="2"/>
      <c r="J3465" s="2"/>
      <c r="K3465" s="2"/>
      <c r="L3465" s="2"/>
      <c r="M3465" s="2"/>
      <c r="N3465" s="2"/>
      <c r="O3465" s="2"/>
      <c r="P3465" s="2"/>
      <c r="Q3465" s="2"/>
      <c r="R3465" s="2"/>
      <c r="S3465" s="2"/>
      <c r="T3465" s="2"/>
      <c r="U3465" s="2"/>
      <c r="V3465" s="2"/>
      <c r="W3465" s="2"/>
      <c r="X3465" s="2"/>
      <c r="Y3465" s="2"/>
      <c r="AB3465" s="2"/>
      <c r="AC3465" s="2"/>
      <c r="AD3465" s="2"/>
      <c r="AE3465" s="2"/>
      <c r="AF3465" s="2"/>
      <c r="AG3465" s="2"/>
      <c r="AH3465" s="2"/>
      <c r="AI3465" s="2"/>
      <c r="AJ3465" s="2"/>
      <c r="AK3465" s="2"/>
      <c r="BK3465" s="2"/>
      <c r="BL3465" s="2"/>
      <c r="BN3465" s="2"/>
      <c r="BO3465" s="2"/>
    </row>
    <row r="3466" ht="12.75" customHeight="1">
      <c r="D3466" s="2"/>
      <c r="G3466" s="2"/>
      <c r="I3466" s="2"/>
      <c r="J3466" s="2"/>
      <c r="K3466" s="2"/>
      <c r="L3466" s="2"/>
      <c r="M3466" s="2"/>
      <c r="N3466" s="2"/>
      <c r="O3466" s="2"/>
      <c r="P3466" s="2"/>
      <c r="Q3466" s="2"/>
      <c r="R3466" s="2"/>
      <c r="S3466" s="2"/>
      <c r="T3466" s="2"/>
      <c r="U3466" s="2"/>
      <c r="V3466" s="2"/>
      <c r="W3466" s="2"/>
      <c r="X3466" s="2"/>
      <c r="Y3466" s="2"/>
      <c r="AB3466" s="2"/>
      <c r="AC3466" s="2"/>
      <c r="AD3466" s="2"/>
      <c r="AE3466" s="2"/>
      <c r="AF3466" s="2"/>
      <c r="AG3466" s="2"/>
      <c r="AH3466" s="2"/>
      <c r="AI3466" s="2"/>
      <c r="AJ3466" s="2"/>
      <c r="AK3466" s="2"/>
      <c r="BK3466" s="2"/>
      <c r="BL3466" s="2"/>
      <c r="BN3466" s="2"/>
      <c r="BO3466" s="2"/>
    </row>
    <row r="3467" ht="12.75" customHeight="1">
      <c r="D3467" s="2"/>
      <c r="G3467" s="2"/>
      <c r="I3467" s="2"/>
      <c r="J3467" s="2"/>
      <c r="K3467" s="2"/>
      <c r="L3467" s="2"/>
      <c r="M3467" s="2"/>
      <c r="N3467" s="2"/>
      <c r="O3467" s="2"/>
      <c r="P3467" s="2"/>
      <c r="Q3467" s="2"/>
      <c r="R3467" s="2"/>
      <c r="S3467" s="2"/>
      <c r="T3467" s="2"/>
      <c r="U3467" s="2"/>
      <c r="V3467" s="2"/>
      <c r="W3467" s="2"/>
      <c r="X3467" s="2"/>
      <c r="Y3467" s="2"/>
      <c r="AB3467" s="2"/>
      <c r="AC3467" s="2"/>
      <c r="AD3467" s="2"/>
      <c r="AE3467" s="2"/>
      <c r="AF3467" s="2"/>
      <c r="AG3467" s="2"/>
      <c r="AH3467" s="2"/>
      <c r="AI3467" s="2"/>
      <c r="AJ3467" s="2"/>
      <c r="AK3467" s="2"/>
      <c r="BK3467" s="2"/>
      <c r="BL3467" s="2"/>
      <c r="BN3467" s="2"/>
      <c r="BO3467" s="2"/>
    </row>
    <row r="3468" ht="12.75" customHeight="1">
      <c r="D3468" s="2"/>
      <c r="G3468" s="2"/>
      <c r="I3468" s="2"/>
      <c r="J3468" s="2"/>
      <c r="K3468" s="2"/>
      <c r="L3468" s="2"/>
      <c r="M3468" s="2"/>
      <c r="N3468" s="2"/>
      <c r="O3468" s="2"/>
      <c r="P3468" s="2"/>
      <c r="Q3468" s="2"/>
      <c r="R3468" s="2"/>
      <c r="S3468" s="2"/>
      <c r="T3468" s="2"/>
      <c r="U3468" s="2"/>
      <c r="V3468" s="2"/>
      <c r="W3468" s="2"/>
      <c r="X3468" s="2"/>
      <c r="Y3468" s="2"/>
      <c r="AB3468" s="2"/>
      <c r="AC3468" s="2"/>
      <c r="AD3468" s="2"/>
      <c r="AE3468" s="2"/>
      <c r="AF3468" s="2"/>
      <c r="AG3468" s="2"/>
      <c r="AH3468" s="2"/>
      <c r="AI3468" s="2"/>
      <c r="AJ3468" s="2"/>
      <c r="AK3468" s="2"/>
      <c r="BK3468" s="2"/>
      <c r="BL3468" s="2"/>
      <c r="BN3468" s="2"/>
      <c r="BO3468" s="2"/>
    </row>
    <row r="3469" ht="12.75" customHeight="1">
      <c r="D3469" s="2"/>
      <c r="G3469" s="2"/>
      <c r="I3469" s="2"/>
      <c r="J3469" s="2"/>
      <c r="K3469" s="2"/>
      <c r="L3469" s="2"/>
      <c r="M3469" s="2"/>
      <c r="N3469" s="2"/>
      <c r="O3469" s="2"/>
      <c r="P3469" s="2"/>
      <c r="Q3469" s="2"/>
      <c r="R3469" s="2"/>
      <c r="S3469" s="2"/>
      <c r="T3469" s="2"/>
      <c r="U3469" s="2"/>
      <c r="V3469" s="2"/>
      <c r="W3469" s="2"/>
      <c r="X3469" s="2"/>
      <c r="Y3469" s="2"/>
      <c r="AB3469" s="2"/>
      <c r="AC3469" s="2"/>
      <c r="AD3469" s="2"/>
      <c r="AE3469" s="2"/>
      <c r="AF3469" s="2"/>
      <c r="AG3469" s="2"/>
      <c r="AH3469" s="2"/>
      <c r="AI3469" s="2"/>
      <c r="AJ3469" s="2"/>
      <c r="AK3469" s="2"/>
      <c r="BK3469" s="2"/>
      <c r="BL3469" s="2"/>
      <c r="BN3469" s="2"/>
      <c r="BO3469" s="2"/>
    </row>
    <row r="3470" ht="12.75" customHeight="1">
      <c r="D3470" s="2"/>
      <c r="G3470" s="2"/>
      <c r="I3470" s="2"/>
      <c r="J3470" s="2"/>
      <c r="K3470" s="2"/>
      <c r="L3470" s="2"/>
      <c r="M3470" s="2"/>
      <c r="N3470" s="2"/>
      <c r="O3470" s="2"/>
      <c r="P3470" s="2"/>
      <c r="Q3470" s="2"/>
      <c r="R3470" s="2"/>
      <c r="S3470" s="2"/>
      <c r="T3470" s="2"/>
      <c r="U3470" s="2"/>
      <c r="V3470" s="2"/>
      <c r="W3470" s="2"/>
      <c r="X3470" s="2"/>
      <c r="Y3470" s="2"/>
      <c r="AB3470" s="2"/>
      <c r="AC3470" s="2"/>
      <c r="AD3470" s="2"/>
      <c r="AE3470" s="2"/>
      <c r="AF3470" s="2"/>
      <c r="AG3470" s="2"/>
      <c r="AH3470" s="2"/>
      <c r="AI3470" s="2"/>
      <c r="AJ3470" s="2"/>
      <c r="AK3470" s="2"/>
      <c r="BK3470" s="2"/>
      <c r="BL3470" s="2"/>
      <c r="BN3470" s="2"/>
      <c r="BO3470" s="2"/>
    </row>
    <row r="3471" ht="12.75" customHeight="1">
      <c r="D3471" s="2"/>
      <c r="G3471" s="2"/>
      <c r="I3471" s="2"/>
      <c r="J3471" s="2"/>
      <c r="K3471" s="2"/>
      <c r="L3471" s="2"/>
      <c r="M3471" s="2"/>
      <c r="N3471" s="2"/>
      <c r="O3471" s="2"/>
      <c r="P3471" s="2"/>
      <c r="Q3471" s="2"/>
      <c r="R3471" s="2"/>
      <c r="S3471" s="2"/>
      <c r="T3471" s="2"/>
      <c r="U3471" s="2"/>
      <c r="V3471" s="2"/>
      <c r="W3471" s="2"/>
      <c r="X3471" s="2"/>
      <c r="Y3471" s="2"/>
      <c r="AB3471" s="2"/>
      <c r="AC3471" s="2"/>
      <c r="AD3471" s="2"/>
      <c r="AE3471" s="2"/>
      <c r="AF3471" s="2"/>
      <c r="AG3471" s="2"/>
      <c r="AH3471" s="2"/>
      <c r="AI3471" s="2"/>
      <c r="AJ3471" s="2"/>
      <c r="AK3471" s="2"/>
      <c r="BK3471" s="2"/>
      <c r="BL3471" s="2"/>
      <c r="BN3471" s="2"/>
      <c r="BO3471" s="2"/>
    </row>
    <row r="3472" ht="12.75" customHeight="1">
      <c r="D3472" s="2"/>
      <c r="G3472" s="2"/>
      <c r="I3472" s="2"/>
      <c r="J3472" s="2"/>
      <c r="K3472" s="2"/>
      <c r="L3472" s="2"/>
      <c r="M3472" s="2"/>
      <c r="N3472" s="2"/>
      <c r="O3472" s="2"/>
      <c r="P3472" s="2"/>
      <c r="Q3472" s="2"/>
      <c r="R3472" s="2"/>
      <c r="S3472" s="2"/>
      <c r="T3472" s="2"/>
      <c r="U3472" s="2"/>
      <c r="V3472" s="2"/>
      <c r="W3472" s="2"/>
      <c r="X3472" s="2"/>
      <c r="Y3472" s="2"/>
      <c r="AB3472" s="2"/>
      <c r="AC3472" s="2"/>
      <c r="AD3472" s="2"/>
      <c r="AE3472" s="2"/>
      <c r="AF3472" s="2"/>
      <c r="AG3472" s="2"/>
      <c r="AH3472" s="2"/>
      <c r="AI3472" s="2"/>
      <c r="AJ3472" s="2"/>
      <c r="AK3472" s="2"/>
      <c r="BK3472" s="2"/>
      <c r="BL3472" s="2"/>
      <c r="BN3472" s="2"/>
      <c r="BO3472" s="2"/>
    </row>
    <row r="3473" ht="12.75" customHeight="1">
      <c r="D3473" s="2"/>
      <c r="G3473" s="2"/>
      <c r="I3473" s="2"/>
      <c r="J3473" s="2"/>
      <c r="K3473" s="2"/>
      <c r="L3473" s="2"/>
      <c r="M3473" s="2"/>
      <c r="N3473" s="2"/>
      <c r="O3473" s="2"/>
      <c r="P3473" s="2"/>
      <c r="Q3473" s="2"/>
      <c r="R3473" s="2"/>
      <c r="S3473" s="2"/>
      <c r="T3473" s="2"/>
      <c r="U3473" s="2"/>
      <c r="V3473" s="2"/>
      <c r="W3473" s="2"/>
      <c r="X3473" s="2"/>
      <c r="Y3473" s="2"/>
      <c r="AB3473" s="2"/>
      <c r="AC3473" s="2"/>
      <c r="AD3473" s="2"/>
      <c r="AE3473" s="2"/>
      <c r="AF3473" s="2"/>
      <c r="AG3473" s="2"/>
      <c r="AH3473" s="2"/>
      <c r="AI3473" s="2"/>
      <c r="AJ3473" s="2"/>
      <c r="AK3473" s="2"/>
      <c r="BK3473" s="2"/>
      <c r="BL3473" s="2"/>
      <c r="BN3473" s="2"/>
      <c r="BO3473" s="2"/>
    </row>
    <row r="3474" ht="12.75" customHeight="1">
      <c r="D3474" s="2"/>
      <c r="G3474" s="2"/>
      <c r="I3474" s="2"/>
      <c r="J3474" s="2"/>
      <c r="K3474" s="2"/>
      <c r="L3474" s="2"/>
      <c r="M3474" s="2"/>
      <c r="N3474" s="2"/>
      <c r="O3474" s="2"/>
      <c r="P3474" s="2"/>
      <c r="Q3474" s="2"/>
      <c r="R3474" s="2"/>
      <c r="S3474" s="2"/>
      <c r="T3474" s="2"/>
      <c r="U3474" s="2"/>
      <c r="V3474" s="2"/>
      <c r="W3474" s="2"/>
      <c r="X3474" s="2"/>
      <c r="Y3474" s="2"/>
      <c r="AB3474" s="2"/>
      <c r="AC3474" s="2"/>
      <c r="AD3474" s="2"/>
      <c r="AE3474" s="2"/>
      <c r="AF3474" s="2"/>
      <c r="AG3474" s="2"/>
      <c r="AH3474" s="2"/>
      <c r="AI3474" s="2"/>
      <c r="AJ3474" s="2"/>
      <c r="AK3474" s="2"/>
      <c r="BK3474" s="2"/>
      <c r="BL3474" s="2"/>
      <c r="BN3474" s="2"/>
      <c r="BO3474" s="2"/>
    </row>
    <row r="3475" ht="12.75" customHeight="1">
      <c r="D3475" s="2"/>
      <c r="G3475" s="2"/>
      <c r="I3475" s="2"/>
      <c r="J3475" s="2"/>
      <c r="K3475" s="2"/>
      <c r="L3475" s="2"/>
      <c r="M3475" s="2"/>
      <c r="N3475" s="2"/>
      <c r="O3475" s="2"/>
      <c r="P3475" s="2"/>
      <c r="Q3475" s="2"/>
      <c r="R3475" s="2"/>
      <c r="S3475" s="2"/>
      <c r="T3475" s="2"/>
      <c r="U3475" s="2"/>
      <c r="V3475" s="2"/>
      <c r="W3475" s="2"/>
      <c r="X3475" s="2"/>
      <c r="Y3475" s="2"/>
      <c r="AB3475" s="2"/>
      <c r="AC3475" s="2"/>
      <c r="AD3475" s="2"/>
      <c r="AE3475" s="2"/>
      <c r="AF3475" s="2"/>
      <c r="AG3475" s="2"/>
      <c r="AH3475" s="2"/>
      <c r="AI3475" s="2"/>
      <c r="AJ3475" s="2"/>
      <c r="AK3475" s="2"/>
      <c r="BK3475" s="2"/>
      <c r="BL3475" s="2"/>
      <c r="BN3475" s="2"/>
      <c r="BO3475" s="2"/>
    </row>
    <row r="3476" ht="12.75" customHeight="1">
      <c r="D3476" s="2"/>
      <c r="G3476" s="2"/>
      <c r="I3476" s="2"/>
      <c r="J3476" s="2"/>
      <c r="K3476" s="2"/>
      <c r="L3476" s="2"/>
      <c r="M3476" s="2"/>
      <c r="N3476" s="2"/>
      <c r="O3476" s="2"/>
      <c r="P3476" s="2"/>
      <c r="Q3476" s="2"/>
      <c r="R3476" s="2"/>
      <c r="S3476" s="2"/>
      <c r="T3476" s="2"/>
      <c r="U3476" s="2"/>
      <c r="V3476" s="2"/>
      <c r="W3476" s="2"/>
      <c r="X3476" s="2"/>
      <c r="Y3476" s="2"/>
      <c r="AB3476" s="2"/>
      <c r="AC3476" s="2"/>
      <c r="AD3476" s="2"/>
      <c r="AE3476" s="2"/>
      <c r="AF3476" s="2"/>
      <c r="AG3476" s="2"/>
      <c r="AH3476" s="2"/>
      <c r="AI3476" s="2"/>
      <c r="AJ3476" s="2"/>
      <c r="AK3476" s="2"/>
      <c r="BK3476" s="2"/>
      <c r="BL3476" s="2"/>
      <c r="BN3476" s="2"/>
      <c r="BO3476" s="2"/>
    </row>
    <row r="3477" ht="12.75" customHeight="1">
      <c r="D3477" s="2"/>
      <c r="G3477" s="2"/>
      <c r="I3477" s="2"/>
      <c r="J3477" s="2"/>
      <c r="K3477" s="2"/>
      <c r="L3477" s="2"/>
      <c r="M3477" s="2"/>
      <c r="N3477" s="2"/>
      <c r="O3477" s="2"/>
      <c r="P3477" s="2"/>
      <c r="Q3477" s="2"/>
      <c r="R3477" s="2"/>
      <c r="S3477" s="2"/>
      <c r="T3477" s="2"/>
      <c r="U3477" s="2"/>
      <c r="V3477" s="2"/>
      <c r="W3477" s="2"/>
      <c r="X3477" s="2"/>
      <c r="Y3477" s="2"/>
      <c r="AB3477" s="2"/>
      <c r="AC3477" s="2"/>
      <c r="AD3477" s="2"/>
      <c r="AE3477" s="2"/>
      <c r="AF3477" s="2"/>
      <c r="AG3477" s="2"/>
      <c r="AH3477" s="2"/>
      <c r="AI3477" s="2"/>
      <c r="AJ3477" s="2"/>
      <c r="AK3477" s="2"/>
      <c r="BK3477" s="2"/>
      <c r="BL3477" s="2"/>
      <c r="BN3477" s="2"/>
      <c r="BO3477" s="2"/>
    </row>
    <row r="3478" ht="12.75" customHeight="1">
      <c r="D3478" s="2"/>
      <c r="G3478" s="2"/>
      <c r="I3478" s="2"/>
      <c r="J3478" s="2"/>
      <c r="K3478" s="2"/>
      <c r="L3478" s="2"/>
      <c r="M3478" s="2"/>
      <c r="N3478" s="2"/>
      <c r="O3478" s="2"/>
      <c r="P3478" s="2"/>
      <c r="Q3478" s="2"/>
      <c r="R3478" s="2"/>
      <c r="S3478" s="2"/>
      <c r="T3478" s="2"/>
      <c r="U3478" s="2"/>
      <c r="V3478" s="2"/>
      <c r="W3478" s="2"/>
      <c r="X3478" s="2"/>
      <c r="Y3478" s="2"/>
      <c r="AB3478" s="2"/>
      <c r="AC3478" s="2"/>
      <c r="AD3478" s="2"/>
      <c r="AE3478" s="2"/>
      <c r="AF3478" s="2"/>
      <c r="AG3478" s="2"/>
      <c r="AH3478" s="2"/>
      <c r="AI3478" s="2"/>
      <c r="AJ3478" s="2"/>
      <c r="AK3478" s="2"/>
      <c r="BK3478" s="2"/>
      <c r="BL3478" s="2"/>
      <c r="BN3478" s="2"/>
      <c r="BO3478" s="2"/>
    </row>
    <row r="3479" ht="12.75" customHeight="1">
      <c r="D3479" s="2"/>
      <c r="G3479" s="2"/>
      <c r="I3479" s="2"/>
      <c r="J3479" s="2"/>
      <c r="K3479" s="2"/>
      <c r="L3479" s="2"/>
      <c r="M3479" s="2"/>
      <c r="N3479" s="2"/>
      <c r="O3479" s="2"/>
      <c r="P3479" s="2"/>
      <c r="Q3479" s="2"/>
      <c r="R3479" s="2"/>
      <c r="S3479" s="2"/>
      <c r="T3479" s="2"/>
      <c r="U3479" s="2"/>
      <c r="V3479" s="2"/>
      <c r="W3479" s="2"/>
      <c r="X3479" s="2"/>
      <c r="Y3479" s="2"/>
      <c r="AB3479" s="2"/>
      <c r="AC3479" s="2"/>
      <c r="AD3479" s="2"/>
      <c r="AE3479" s="2"/>
      <c r="AF3479" s="2"/>
      <c r="AG3479" s="2"/>
      <c r="AH3479" s="2"/>
      <c r="AI3479" s="2"/>
      <c r="AJ3479" s="2"/>
      <c r="AK3479" s="2"/>
      <c r="BK3479" s="2"/>
      <c r="BL3479" s="2"/>
      <c r="BN3479" s="2"/>
      <c r="BO3479" s="2"/>
    </row>
    <row r="3480" ht="12.75" customHeight="1">
      <c r="D3480" s="2"/>
      <c r="G3480" s="2"/>
      <c r="I3480" s="2"/>
      <c r="J3480" s="2"/>
      <c r="K3480" s="2"/>
      <c r="L3480" s="2"/>
      <c r="M3480" s="2"/>
      <c r="N3480" s="2"/>
      <c r="O3480" s="2"/>
      <c r="P3480" s="2"/>
      <c r="Q3480" s="2"/>
      <c r="R3480" s="2"/>
      <c r="S3480" s="2"/>
      <c r="T3480" s="2"/>
      <c r="U3480" s="2"/>
      <c r="V3480" s="2"/>
      <c r="W3480" s="2"/>
      <c r="X3480" s="2"/>
      <c r="Y3480" s="2"/>
      <c r="AB3480" s="2"/>
      <c r="AC3480" s="2"/>
      <c r="AD3480" s="2"/>
      <c r="AE3480" s="2"/>
      <c r="AF3480" s="2"/>
      <c r="AG3480" s="2"/>
      <c r="AH3480" s="2"/>
      <c r="AI3480" s="2"/>
      <c r="AJ3480" s="2"/>
      <c r="AK3480" s="2"/>
      <c r="BK3480" s="2"/>
      <c r="BL3480" s="2"/>
      <c r="BN3480" s="2"/>
      <c r="BO3480" s="2"/>
    </row>
    <row r="3481" ht="12.75" customHeight="1">
      <c r="D3481" s="2"/>
      <c r="G3481" s="2"/>
      <c r="I3481" s="2"/>
      <c r="J3481" s="2"/>
      <c r="K3481" s="2"/>
      <c r="L3481" s="2"/>
      <c r="M3481" s="2"/>
      <c r="N3481" s="2"/>
      <c r="O3481" s="2"/>
      <c r="P3481" s="2"/>
      <c r="Q3481" s="2"/>
      <c r="R3481" s="2"/>
      <c r="S3481" s="2"/>
      <c r="T3481" s="2"/>
      <c r="U3481" s="2"/>
      <c r="V3481" s="2"/>
      <c r="W3481" s="2"/>
      <c r="X3481" s="2"/>
      <c r="Y3481" s="2"/>
      <c r="AB3481" s="2"/>
      <c r="AC3481" s="2"/>
      <c r="AD3481" s="2"/>
      <c r="AE3481" s="2"/>
      <c r="AF3481" s="2"/>
      <c r="AG3481" s="2"/>
      <c r="AH3481" s="2"/>
      <c r="AI3481" s="2"/>
      <c r="AJ3481" s="2"/>
      <c r="AK3481" s="2"/>
      <c r="BK3481" s="2"/>
      <c r="BL3481" s="2"/>
      <c r="BN3481" s="2"/>
      <c r="BO3481" s="2"/>
    </row>
    <row r="3482" ht="12.75" customHeight="1">
      <c r="D3482" s="2"/>
      <c r="G3482" s="2"/>
      <c r="I3482" s="2"/>
      <c r="J3482" s="2"/>
      <c r="K3482" s="2"/>
      <c r="L3482" s="2"/>
      <c r="M3482" s="2"/>
      <c r="N3482" s="2"/>
      <c r="O3482" s="2"/>
      <c r="P3482" s="2"/>
      <c r="Q3482" s="2"/>
      <c r="R3482" s="2"/>
      <c r="S3482" s="2"/>
      <c r="T3482" s="2"/>
      <c r="U3482" s="2"/>
      <c r="V3482" s="2"/>
      <c r="W3482" s="2"/>
      <c r="X3482" s="2"/>
      <c r="Y3482" s="2"/>
      <c r="AB3482" s="2"/>
      <c r="AC3482" s="2"/>
      <c r="AD3482" s="2"/>
      <c r="AE3482" s="2"/>
      <c r="AF3482" s="2"/>
      <c r="AG3482" s="2"/>
      <c r="AH3482" s="2"/>
      <c r="AI3482" s="2"/>
      <c r="AJ3482" s="2"/>
      <c r="AK3482" s="2"/>
      <c r="BK3482" s="2"/>
      <c r="BL3482" s="2"/>
      <c r="BN3482" s="2"/>
      <c r="BO3482" s="2"/>
    </row>
    <row r="3483" ht="12.75" customHeight="1">
      <c r="D3483" s="2"/>
      <c r="G3483" s="2"/>
      <c r="I3483" s="2"/>
      <c r="J3483" s="2"/>
      <c r="K3483" s="2"/>
      <c r="L3483" s="2"/>
      <c r="M3483" s="2"/>
      <c r="N3483" s="2"/>
      <c r="O3483" s="2"/>
      <c r="P3483" s="2"/>
      <c r="Q3483" s="2"/>
      <c r="R3483" s="2"/>
      <c r="S3483" s="2"/>
      <c r="T3483" s="2"/>
      <c r="U3483" s="2"/>
      <c r="V3483" s="2"/>
      <c r="W3483" s="2"/>
      <c r="X3483" s="2"/>
      <c r="Y3483" s="2"/>
      <c r="AB3483" s="2"/>
      <c r="AC3483" s="2"/>
      <c r="AD3483" s="2"/>
      <c r="AE3483" s="2"/>
      <c r="AF3483" s="2"/>
      <c r="AG3483" s="2"/>
      <c r="AH3483" s="2"/>
      <c r="AI3483" s="2"/>
      <c r="AJ3483" s="2"/>
      <c r="AK3483" s="2"/>
      <c r="BK3483" s="2"/>
      <c r="BL3483" s="2"/>
      <c r="BN3483" s="2"/>
      <c r="BO3483" s="2"/>
    </row>
    <row r="3484" ht="12.75" customHeight="1">
      <c r="D3484" s="2"/>
      <c r="G3484" s="2"/>
      <c r="I3484" s="2"/>
      <c r="J3484" s="2"/>
      <c r="K3484" s="2"/>
      <c r="L3484" s="2"/>
      <c r="M3484" s="2"/>
      <c r="N3484" s="2"/>
      <c r="O3484" s="2"/>
      <c r="P3484" s="2"/>
      <c r="Q3484" s="2"/>
      <c r="R3484" s="2"/>
      <c r="S3484" s="2"/>
      <c r="T3484" s="2"/>
      <c r="U3484" s="2"/>
      <c r="V3484" s="2"/>
      <c r="W3484" s="2"/>
      <c r="X3484" s="2"/>
      <c r="Y3484" s="2"/>
      <c r="AB3484" s="2"/>
      <c r="AC3484" s="2"/>
      <c r="AD3484" s="2"/>
      <c r="AE3484" s="2"/>
      <c r="AF3484" s="2"/>
      <c r="AG3484" s="2"/>
      <c r="AH3484" s="2"/>
      <c r="AI3484" s="2"/>
      <c r="AJ3484" s="2"/>
      <c r="AK3484" s="2"/>
      <c r="BK3484" s="2"/>
      <c r="BL3484" s="2"/>
      <c r="BN3484" s="2"/>
      <c r="BO3484" s="2"/>
    </row>
    <row r="3485" ht="12.75" customHeight="1">
      <c r="D3485" s="2"/>
      <c r="G3485" s="2"/>
      <c r="I3485" s="2"/>
      <c r="J3485" s="2"/>
      <c r="K3485" s="2"/>
      <c r="L3485" s="2"/>
      <c r="M3485" s="2"/>
      <c r="N3485" s="2"/>
      <c r="O3485" s="2"/>
      <c r="P3485" s="2"/>
      <c r="Q3485" s="2"/>
      <c r="R3485" s="2"/>
      <c r="S3485" s="2"/>
      <c r="T3485" s="2"/>
      <c r="U3485" s="2"/>
      <c r="V3485" s="2"/>
      <c r="W3485" s="2"/>
      <c r="X3485" s="2"/>
      <c r="Y3485" s="2"/>
      <c r="AB3485" s="2"/>
      <c r="AC3485" s="2"/>
      <c r="AD3485" s="2"/>
      <c r="AE3485" s="2"/>
      <c r="AF3485" s="2"/>
      <c r="AG3485" s="2"/>
      <c r="AH3485" s="2"/>
      <c r="AI3485" s="2"/>
      <c r="AJ3485" s="2"/>
      <c r="AK3485" s="2"/>
      <c r="BK3485" s="2"/>
      <c r="BL3485" s="2"/>
      <c r="BN3485" s="2"/>
      <c r="BO3485" s="2"/>
    </row>
    <row r="3486" ht="12.75" customHeight="1">
      <c r="D3486" s="2"/>
      <c r="G3486" s="2"/>
      <c r="I3486" s="2"/>
      <c r="J3486" s="2"/>
      <c r="K3486" s="2"/>
      <c r="L3486" s="2"/>
      <c r="M3486" s="2"/>
      <c r="N3486" s="2"/>
      <c r="O3486" s="2"/>
      <c r="P3486" s="2"/>
      <c r="Q3486" s="2"/>
      <c r="R3486" s="2"/>
      <c r="S3486" s="2"/>
      <c r="T3486" s="2"/>
      <c r="U3486" s="2"/>
      <c r="V3486" s="2"/>
      <c r="W3486" s="2"/>
      <c r="X3486" s="2"/>
      <c r="Y3486" s="2"/>
      <c r="AB3486" s="2"/>
      <c r="AC3486" s="2"/>
      <c r="AD3486" s="2"/>
      <c r="AE3486" s="2"/>
      <c r="AF3486" s="2"/>
      <c r="AG3486" s="2"/>
      <c r="AH3486" s="2"/>
      <c r="AI3486" s="2"/>
      <c r="AJ3486" s="2"/>
      <c r="AK3486" s="2"/>
      <c r="BK3486" s="2"/>
      <c r="BL3486" s="2"/>
      <c r="BN3486" s="2"/>
      <c r="BO3486" s="2"/>
    </row>
    <row r="3487" ht="12.75" customHeight="1">
      <c r="D3487" s="2"/>
      <c r="G3487" s="2"/>
      <c r="I3487" s="2"/>
      <c r="J3487" s="2"/>
      <c r="K3487" s="2"/>
      <c r="L3487" s="2"/>
      <c r="M3487" s="2"/>
      <c r="N3487" s="2"/>
      <c r="O3487" s="2"/>
      <c r="P3487" s="2"/>
      <c r="Q3487" s="2"/>
      <c r="R3487" s="2"/>
      <c r="S3487" s="2"/>
      <c r="T3487" s="2"/>
      <c r="U3487" s="2"/>
      <c r="V3487" s="2"/>
      <c r="W3487" s="2"/>
      <c r="X3487" s="2"/>
      <c r="Y3487" s="2"/>
      <c r="AB3487" s="2"/>
      <c r="AC3487" s="2"/>
      <c r="AD3487" s="2"/>
      <c r="AE3487" s="2"/>
      <c r="AF3487" s="2"/>
      <c r="AG3487" s="2"/>
      <c r="AH3487" s="2"/>
      <c r="AI3487" s="2"/>
      <c r="AJ3487" s="2"/>
      <c r="AK3487" s="2"/>
      <c r="BK3487" s="2"/>
      <c r="BL3487" s="2"/>
      <c r="BN3487" s="2"/>
      <c r="BO3487" s="2"/>
    </row>
    <row r="3488" ht="12.75" customHeight="1">
      <c r="D3488" s="2"/>
      <c r="G3488" s="2"/>
      <c r="I3488" s="2"/>
      <c r="J3488" s="2"/>
      <c r="K3488" s="2"/>
      <c r="L3488" s="2"/>
      <c r="M3488" s="2"/>
      <c r="N3488" s="2"/>
      <c r="O3488" s="2"/>
      <c r="P3488" s="2"/>
      <c r="Q3488" s="2"/>
      <c r="R3488" s="2"/>
      <c r="S3488" s="2"/>
      <c r="T3488" s="2"/>
      <c r="U3488" s="2"/>
      <c r="V3488" s="2"/>
      <c r="W3488" s="2"/>
      <c r="X3488" s="2"/>
      <c r="Y3488" s="2"/>
      <c r="AB3488" s="2"/>
      <c r="AC3488" s="2"/>
      <c r="AD3488" s="2"/>
      <c r="AE3488" s="2"/>
      <c r="AF3488" s="2"/>
      <c r="AG3488" s="2"/>
      <c r="AH3488" s="2"/>
      <c r="AI3488" s="2"/>
      <c r="AJ3488" s="2"/>
      <c r="AK3488" s="2"/>
      <c r="BK3488" s="2"/>
      <c r="BL3488" s="2"/>
      <c r="BN3488" s="2"/>
      <c r="BO3488" s="2"/>
    </row>
    <row r="3489" ht="12.75" customHeight="1">
      <c r="D3489" s="2"/>
      <c r="G3489" s="2"/>
      <c r="I3489" s="2"/>
      <c r="J3489" s="2"/>
      <c r="K3489" s="2"/>
      <c r="L3489" s="2"/>
      <c r="M3489" s="2"/>
      <c r="N3489" s="2"/>
      <c r="O3489" s="2"/>
      <c r="P3489" s="2"/>
      <c r="Q3489" s="2"/>
      <c r="R3489" s="2"/>
      <c r="S3489" s="2"/>
      <c r="T3489" s="2"/>
      <c r="U3489" s="2"/>
      <c r="V3489" s="2"/>
      <c r="W3489" s="2"/>
      <c r="X3489" s="2"/>
      <c r="Y3489" s="2"/>
      <c r="AB3489" s="2"/>
      <c r="AC3489" s="2"/>
      <c r="AD3489" s="2"/>
      <c r="AE3489" s="2"/>
      <c r="AF3489" s="2"/>
      <c r="AG3489" s="2"/>
      <c r="AH3489" s="2"/>
      <c r="AI3489" s="2"/>
      <c r="AJ3489" s="2"/>
      <c r="AK3489" s="2"/>
      <c r="BK3489" s="2"/>
      <c r="BL3489" s="2"/>
      <c r="BN3489" s="2"/>
      <c r="BO3489" s="2"/>
    </row>
    <row r="3490" ht="12.75" customHeight="1">
      <c r="D3490" s="2"/>
      <c r="G3490" s="2"/>
      <c r="I3490" s="2"/>
      <c r="J3490" s="2"/>
      <c r="K3490" s="2"/>
      <c r="L3490" s="2"/>
      <c r="M3490" s="2"/>
      <c r="N3490" s="2"/>
      <c r="O3490" s="2"/>
      <c r="P3490" s="2"/>
      <c r="Q3490" s="2"/>
      <c r="R3490" s="2"/>
      <c r="S3490" s="2"/>
      <c r="T3490" s="2"/>
      <c r="U3490" s="2"/>
      <c r="V3490" s="2"/>
      <c r="W3490" s="2"/>
      <c r="X3490" s="2"/>
      <c r="Y3490" s="2"/>
      <c r="AB3490" s="2"/>
      <c r="AC3490" s="2"/>
      <c r="AD3490" s="2"/>
      <c r="AE3490" s="2"/>
      <c r="AF3490" s="2"/>
      <c r="AG3490" s="2"/>
      <c r="AH3490" s="2"/>
      <c r="AI3490" s="2"/>
      <c r="AJ3490" s="2"/>
      <c r="AK3490" s="2"/>
      <c r="BK3490" s="2"/>
      <c r="BL3490" s="2"/>
      <c r="BN3490" s="2"/>
      <c r="BO3490" s="2"/>
    </row>
    <row r="3491" ht="12.75" customHeight="1">
      <c r="D3491" s="2"/>
      <c r="G3491" s="2"/>
      <c r="I3491" s="2"/>
      <c r="J3491" s="2"/>
      <c r="K3491" s="2"/>
      <c r="L3491" s="2"/>
      <c r="M3491" s="2"/>
      <c r="N3491" s="2"/>
      <c r="O3491" s="2"/>
      <c r="P3491" s="2"/>
      <c r="Q3491" s="2"/>
      <c r="R3491" s="2"/>
      <c r="S3491" s="2"/>
      <c r="T3491" s="2"/>
      <c r="U3491" s="2"/>
      <c r="V3491" s="2"/>
      <c r="W3491" s="2"/>
      <c r="X3491" s="2"/>
      <c r="Y3491" s="2"/>
      <c r="AB3491" s="2"/>
      <c r="AC3491" s="2"/>
      <c r="AD3491" s="2"/>
      <c r="AE3491" s="2"/>
      <c r="AF3491" s="2"/>
      <c r="AG3491" s="2"/>
      <c r="AH3491" s="2"/>
      <c r="AI3491" s="2"/>
      <c r="AJ3491" s="2"/>
      <c r="AK3491" s="2"/>
      <c r="BK3491" s="2"/>
      <c r="BL3491" s="2"/>
      <c r="BN3491" s="2"/>
      <c r="BO3491" s="2"/>
    </row>
    <row r="3492" ht="12.75" customHeight="1">
      <c r="D3492" s="2"/>
      <c r="G3492" s="2"/>
      <c r="I3492" s="2"/>
      <c r="J3492" s="2"/>
      <c r="K3492" s="2"/>
      <c r="L3492" s="2"/>
      <c r="M3492" s="2"/>
      <c r="N3492" s="2"/>
      <c r="O3492" s="2"/>
      <c r="P3492" s="2"/>
      <c r="Q3492" s="2"/>
      <c r="R3492" s="2"/>
      <c r="S3492" s="2"/>
      <c r="T3492" s="2"/>
      <c r="U3492" s="2"/>
      <c r="V3492" s="2"/>
      <c r="W3492" s="2"/>
      <c r="X3492" s="2"/>
      <c r="Y3492" s="2"/>
      <c r="AB3492" s="2"/>
      <c r="AC3492" s="2"/>
      <c r="AD3492" s="2"/>
      <c r="AE3492" s="2"/>
      <c r="AF3492" s="2"/>
      <c r="AG3492" s="2"/>
      <c r="AH3492" s="2"/>
      <c r="AI3492" s="2"/>
      <c r="AJ3492" s="2"/>
      <c r="AK3492" s="2"/>
      <c r="BK3492" s="2"/>
      <c r="BL3492" s="2"/>
      <c r="BN3492" s="2"/>
      <c r="BO3492" s="2"/>
    </row>
    <row r="3493" ht="12.75" customHeight="1">
      <c r="D3493" s="2"/>
      <c r="G3493" s="2"/>
      <c r="I3493" s="2"/>
      <c r="J3493" s="2"/>
      <c r="K3493" s="2"/>
      <c r="L3493" s="2"/>
      <c r="M3493" s="2"/>
      <c r="N3493" s="2"/>
      <c r="O3493" s="2"/>
      <c r="P3493" s="2"/>
      <c r="Q3493" s="2"/>
      <c r="R3493" s="2"/>
      <c r="S3493" s="2"/>
      <c r="T3493" s="2"/>
      <c r="U3493" s="2"/>
      <c r="V3493" s="2"/>
      <c r="W3493" s="2"/>
      <c r="X3493" s="2"/>
      <c r="Y3493" s="2"/>
      <c r="AB3493" s="2"/>
      <c r="AC3493" s="2"/>
      <c r="AD3493" s="2"/>
      <c r="AE3493" s="2"/>
      <c r="AF3493" s="2"/>
      <c r="AG3493" s="2"/>
      <c r="AH3493" s="2"/>
      <c r="AI3493" s="2"/>
      <c r="AJ3493" s="2"/>
      <c r="AK3493" s="2"/>
      <c r="BK3493" s="2"/>
      <c r="BL3493" s="2"/>
      <c r="BN3493" s="2"/>
      <c r="BO3493" s="2"/>
    </row>
    <row r="3494" ht="12.75" customHeight="1">
      <c r="D3494" s="2"/>
      <c r="G3494" s="2"/>
      <c r="I3494" s="2"/>
      <c r="J3494" s="2"/>
      <c r="K3494" s="2"/>
      <c r="L3494" s="2"/>
      <c r="M3494" s="2"/>
      <c r="N3494" s="2"/>
      <c r="O3494" s="2"/>
      <c r="P3494" s="2"/>
      <c r="Q3494" s="2"/>
      <c r="R3494" s="2"/>
      <c r="S3494" s="2"/>
      <c r="T3494" s="2"/>
      <c r="U3494" s="2"/>
      <c r="V3494" s="2"/>
      <c r="W3494" s="2"/>
      <c r="X3494" s="2"/>
      <c r="Y3494" s="2"/>
      <c r="AB3494" s="2"/>
      <c r="AC3494" s="2"/>
      <c r="AD3494" s="2"/>
      <c r="AE3494" s="2"/>
      <c r="AF3494" s="2"/>
      <c r="AG3494" s="2"/>
      <c r="AH3494" s="2"/>
      <c r="AI3494" s="2"/>
      <c r="AJ3494" s="2"/>
      <c r="AK3494" s="2"/>
      <c r="BK3494" s="2"/>
      <c r="BL3494" s="2"/>
      <c r="BN3494" s="2"/>
      <c r="BO3494" s="2"/>
    </row>
    <row r="3495" ht="12.75" customHeight="1">
      <c r="D3495" s="2"/>
      <c r="G3495" s="2"/>
      <c r="I3495" s="2"/>
      <c r="J3495" s="2"/>
      <c r="K3495" s="2"/>
      <c r="L3495" s="2"/>
      <c r="M3495" s="2"/>
      <c r="N3495" s="2"/>
      <c r="O3495" s="2"/>
      <c r="P3495" s="2"/>
      <c r="Q3495" s="2"/>
      <c r="R3495" s="2"/>
      <c r="S3495" s="2"/>
      <c r="T3495" s="2"/>
      <c r="U3495" s="2"/>
      <c r="V3495" s="2"/>
      <c r="W3495" s="2"/>
      <c r="X3495" s="2"/>
      <c r="Y3495" s="2"/>
      <c r="AB3495" s="2"/>
      <c r="AC3495" s="2"/>
      <c r="AD3495" s="2"/>
      <c r="AE3495" s="2"/>
      <c r="AF3495" s="2"/>
      <c r="AG3495" s="2"/>
      <c r="AH3495" s="2"/>
      <c r="AI3495" s="2"/>
      <c r="AJ3495" s="2"/>
      <c r="AK3495" s="2"/>
      <c r="BK3495" s="2"/>
      <c r="BL3495" s="2"/>
      <c r="BN3495" s="2"/>
      <c r="BO3495" s="2"/>
    </row>
    <row r="3496" ht="12.75" customHeight="1">
      <c r="D3496" s="2"/>
      <c r="G3496" s="2"/>
      <c r="I3496" s="2"/>
      <c r="J3496" s="2"/>
      <c r="K3496" s="2"/>
      <c r="L3496" s="2"/>
      <c r="M3496" s="2"/>
      <c r="N3496" s="2"/>
      <c r="O3496" s="2"/>
      <c r="P3496" s="2"/>
      <c r="Q3496" s="2"/>
      <c r="R3496" s="2"/>
      <c r="S3496" s="2"/>
      <c r="T3496" s="2"/>
      <c r="U3496" s="2"/>
      <c r="V3496" s="2"/>
      <c r="W3496" s="2"/>
      <c r="X3496" s="2"/>
      <c r="Y3496" s="2"/>
      <c r="AB3496" s="2"/>
      <c r="AC3496" s="2"/>
      <c r="AD3496" s="2"/>
      <c r="AE3496" s="2"/>
      <c r="AF3496" s="2"/>
      <c r="AG3496" s="2"/>
      <c r="AH3496" s="2"/>
      <c r="AI3496" s="2"/>
      <c r="AJ3496" s="2"/>
      <c r="AK3496" s="2"/>
      <c r="BK3496" s="2"/>
      <c r="BL3496" s="2"/>
      <c r="BN3496" s="2"/>
      <c r="BO3496" s="2"/>
    </row>
    <row r="3497" ht="12.75" customHeight="1">
      <c r="D3497" s="2"/>
      <c r="G3497" s="2"/>
      <c r="I3497" s="2"/>
      <c r="J3497" s="2"/>
      <c r="K3497" s="2"/>
      <c r="L3497" s="2"/>
      <c r="M3497" s="2"/>
      <c r="N3497" s="2"/>
      <c r="O3497" s="2"/>
      <c r="P3497" s="2"/>
      <c r="Q3497" s="2"/>
      <c r="R3497" s="2"/>
      <c r="S3497" s="2"/>
      <c r="T3497" s="2"/>
      <c r="U3497" s="2"/>
      <c r="V3497" s="2"/>
      <c r="W3497" s="2"/>
      <c r="X3497" s="2"/>
      <c r="Y3497" s="2"/>
      <c r="AB3497" s="2"/>
      <c r="AC3497" s="2"/>
      <c r="AD3497" s="2"/>
      <c r="AE3497" s="2"/>
      <c r="AF3497" s="2"/>
      <c r="AG3497" s="2"/>
      <c r="AH3497" s="2"/>
      <c r="AI3497" s="2"/>
      <c r="AJ3497" s="2"/>
      <c r="AK3497" s="2"/>
      <c r="BK3497" s="2"/>
      <c r="BL3497" s="2"/>
      <c r="BN3497" s="2"/>
      <c r="BO3497" s="2"/>
    </row>
    <row r="3498" ht="12.75" customHeight="1">
      <c r="D3498" s="2"/>
      <c r="G3498" s="2"/>
      <c r="I3498" s="2"/>
      <c r="J3498" s="2"/>
      <c r="K3498" s="2"/>
      <c r="L3498" s="2"/>
      <c r="M3498" s="2"/>
      <c r="N3498" s="2"/>
      <c r="O3498" s="2"/>
      <c r="P3498" s="2"/>
      <c r="Q3498" s="2"/>
      <c r="R3498" s="2"/>
      <c r="S3498" s="2"/>
      <c r="T3498" s="2"/>
      <c r="U3498" s="2"/>
      <c r="V3498" s="2"/>
      <c r="W3498" s="2"/>
      <c r="X3498" s="2"/>
      <c r="Y3498" s="2"/>
      <c r="AB3498" s="2"/>
      <c r="AC3498" s="2"/>
      <c r="AD3498" s="2"/>
      <c r="AE3498" s="2"/>
      <c r="AF3498" s="2"/>
      <c r="AG3498" s="2"/>
      <c r="AH3498" s="2"/>
      <c r="AI3498" s="2"/>
      <c r="AJ3498" s="2"/>
      <c r="AK3498" s="2"/>
      <c r="BK3498" s="2"/>
      <c r="BL3498" s="2"/>
      <c r="BN3498" s="2"/>
      <c r="BO3498" s="2"/>
    </row>
    <row r="3499" ht="12.75" customHeight="1">
      <c r="D3499" s="2"/>
      <c r="G3499" s="2"/>
      <c r="I3499" s="2"/>
      <c r="J3499" s="2"/>
      <c r="K3499" s="2"/>
      <c r="L3499" s="2"/>
      <c r="M3499" s="2"/>
      <c r="N3499" s="2"/>
      <c r="O3499" s="2"/>
      <c r="P3499" s="2"/>
      <c r="Q3499" s="2"/>
      <c r="R3499" s="2"/>
      <c r="S3499" s="2"/>
      <c r="T3499" s="2"/>
      <c r="U3499" s="2"/>
      <c r="V3499" s="2"/>
      <c r="W3499" s="2"/>
      <c r="X3499" s="2"/>
      <c r="Y3499" s="2"/>
      <c r="AB3499" s="2"/>
      <c r="AC3499" s="2"/>
      <c r="AD3499" s="2"/>
      <c r="AE3499" s="2"/>
      <c r="AF3499" s="2"/>
      <c r="AG3499" s="2"/>
      <c r="AH3499" s="2"/>
      <c r="AI3499" s="2"/>
      <c r="AJ3499" s="2"/>
      <c r="AK3499" s="2"/>
      <c r="BK3499" s="2"/>
      <c r="BL3499" s="2"/>
      <c r="BN3499" s="2"/>
      <c r="BO3499" s="2"/>
    </row>
    <row r="3500" ht="12.75" customHeight="1">
      <c r="D3500" s="2"/>
      <c r="G3500" s="2"/>
      <c r="I3500" s="2"/>
      <c r="J3500" s="2"/>
      <c r="K3500" s="2"/>
      <c r="L3500" s="2"/>
      <c r="M3500" s="2"/>
      <c r="N3500" s="2"/>
      <c r="O3500" s="2"/>
      <c r="P3500" s="2"/>
      <c r="Q3500" s="2"/>
      <c r="R3500" s="2"/>
      <c r="S3500" s="2"/>
      <c r="T3500" s="2"/>
      <c r="U3500" s="2"/>
      <c r="V3500" s="2"/>
      <c r="W3500" s="2"/>
      <c r="X3500" s="2"/>
      <c r="Y3500" s="2"/>
      <c r="AB3500" s="2"/>
      <c r="AC3500" s="2"/>
      <c r="AD3500" s="2"/>
      <c r="AE3500" s="2"/>
      <c r="AF3500" s="2"/>
      <c r="AG3500" s="2"/>
      <c r="AH3500" s="2"/>
      <c r="AI3500" s="2"/>
      <c r="AJ3500" s="2"/>
      <c r="AK3500" s="2"/>
      <c r="BK3500" s="2"/>
      <c r="BL3500" s="2"/>
      <c r="BN3500" s="2"/>
      <c r="BO3500" s="2"/>
    </row>
    <row r="3501" ht="12.75" customHeight="1">
      <c r="D3501" s="2"/>
      <c r="G3501" s="2"/>
      <c r="I3501" s="2"/>
      <c r="J3501" s="2"/>
      <c r="K3501" s="2"/>
      <c r="L3501" s="2"/>
      <c r="M3501" s="2"/>
      <c r="N3501" s="2"/>
      <c r="O3501" s="2"/>
      <c r="P3501" s="2"/>
      <c r="Q3501" s="2"/>
      <c r="R3501" s="2"/>
      <c r="S3501" s="2"/>
      <c r="T3501" s="2"/>
      <c r="U3501" s="2"/>
      <c r="V3501" s="2"/>
      <c r="W3501" s="2"/>
      <c r="X3501" s="2"/>
      <c r="Y3501" s="2"/>
      <c r="AB3501" s="2"/>
      <c r="AC3501" s="2"/>
      <c r="AD3501" s="2"/>
      <c r="AE3501" s="2"/>
      <c r="AF3501" s="2"/>
      <c r="AG3501" s="2"/>
      <c r="AH3501" s="2"/>
      <c r="AI3501" s="2"/>
      <c r="AJ3501" s="2"/>
      <c r="AK3501" s="2"/>
      <c r="BK3501" s="2"/>
      <c r="BL3501" s="2"/>
      <c r="BN3501" s="2"/>
      <c r="BO3501" s="2"/>
    </row>
    <row r="3502" ht="12.75" customHeight="1">
      <c r="D3502" s="2"/>
      <c r="G3502" s="2"/>
      <c r="I3502" s="2"/>
      <c r="J3502" s="2"/>
      <c r="K3502" s="2"/>
      <c r="L3502" s="2"/>
      <c r="M3502" s="2"/>
      <c r="N3502" s="2"/>
      <c r="O3502" s="2"/>
      <c r="P3502" s="2"/>
      <c r="Q3502" s="2"/>
      <c r="R3502" s="2"/>
      <c r="S3502" s="2"/>
      <c r="T3502" s="2"/>
      <c r="U3502" s="2"/>
      <c r="V3502" s="2"/>
      <c r="W3502" s="2"/>
      <c r="X3502" s="2"/>
      <c r="Y3502" s="2"/>
      <c r="AB3502" s="2"/>
      <c r="AC3502" s="2"/>
      <c r="AD3502" s="2"/>
      <c r="AE3502" s="2"/>
      <c r="AF3502" s="2"/>
      <c r="AG3502" s="2"/>
      <c r="AH3502" s="2"/>
      <c r="AI3502" s="2"/>
      <c r="AJ3502" s="2"/>
      <c r="AK3502" s="2"/>
      <c r="BK3502" s="2"/>
      <c r="BL3502" s="2"/>
      <c r="BN3502" s="2"/>
      <c r="BO3502" s="2"/>
    </row>
    <row r="3503" ht="12.75" customHeight="1">
      <c r="D3503" s="2"/>
      <c r="G3503" s="2"/>
      <c r="I3503" s="2"/>
      <c r="J3503" s="2"/>
      <c r="K3503" s="2"/>
      <c r="L3503" s="2"/>
      <c r="M3503" s="2"/>
      <c r="N3503" s="2"/>
      <c r="O3503" s="2"/>
      <c r="P3503" s="2"/>
      <c r="Q3503" s="2"/>
      <c r="R3503" s="2"/>
      <c r="S3503" s="2"/>
      <c r="T3503" s="2"/>
      <c r="U3503" s="2"/>
      <c r="V3503" s="2"/>
      <c r="W3503" s="2"/>
      <c r="X3503" s="2"/>
      <c r="Y3503" s="2"/>
      <c r="AB3503" s="2"/>
      <c r="AC3503" s="2"/>
      <c r="AD3503" s="2"/>
      <c r="AE3503" s="2"/>
      <c r="AF3503" s="2"/>
      <c r="AG3503" s="2"/>
      <c r="AH3503" s="2"/>
      <c r="AI3503" s="2"/>
      <c r="AJ3503" s="2"/>
      <c r="AK3503" s="2"/>
      <c r="BK3503" s="2"/>
      <c r="BL3503" s="2"/>
      <c r="BN3503" s="2"/>
      <c r="BO3503" s="2"/>
    </row>
    <row r="3504" ht="12.75" customHeight="1">
      <c r="D3504" s="2"/>
      <c r="G3504" s="2"/>
      <c r="I3504" s="2"/>
      <c r="J3504" s="2"/>
      <c r="K3504" s="2"/>
      <c r="L3504" s="2"/>
      <c r="M3504" s="2"/>
      <c r="N3504" s="2"/>
      <c r="O3504" s="2"/>
      <c r="P3504" s="2"/>
      <c r="Q3504" s="2"/>
      <c r="R3504" s="2"/>
      <c r="S3504" s="2"/>
      <c r="T3504" s="2"/>
      <c r="U3504" s="2"/>
      <c r="V3504" s="2"/>
      <c r="W3504" s="2"/>
      <c r="X3504" s="2"/>
      <c r="Y3504" s="2"/>
      <c r="AB3504" s="2"/>
      <c r="AC3504" s="2"/>
      <c r="AD3504" s="2"/>
      <c r="AE3504" s="2"/>
      <c r="AF3504" s="2"/>
      <c r="AG3504" s="2"/>
      <c r="AH3504" s="2"/>
      <c r="AI3504" s="2"/>
      <c r="AJ3504" s="2"/>
      <c r="AK3504" s="2"/>
      <c r="BK3504" s="2"/>
      <c r="BL3504" s="2"/>
      <c r="BN3504" s="2"/>
      <c r="BO3504" s="2"/>
    </row>
    <row r="3505" ht="12.75" customHeight="1">
      <c r="D3505" s="2"/>
      <c r="G3505" s="2"/>
      <c r="I3505" s="2"/>
      <c r="J3505" s="2"/>
      <c r="K3505" s="2"/>
      <c r="L3505" s="2"/>
      <c r="M3505" s="2"/>
      <c r="N3505" s="2"/>
      <c r="O3505" s="2"/>
      <c r="P3505" s="2"/>
      <c r="Q3505" s="2"/>
      <c r="R3505" s="2"/>
      <c r="S3505" s="2"/>
      <c r="T3505" s="2"/>
      <c r="U3505" s="2"/>
      <c r="V3505" s="2"/>
      <c r="W3505" s="2"/>
      <c r="X3505" s="2"/>
      <c r="Y3505" s="2"/>
      <c r="AB3505" s="2"/>
      <c r="AC3505" s="2"/>
      <c r="AD3505" s="2"/>
      <c r="AE3505" s="2"/>
      <c r="AF3505" s="2"/>
      <c r="AG3505" s="2"/>
      <c r="AH3505" s="2"/>
      <c r="AI3505" s="2"/>
      <c r="AJ3505" s="2"/>
      <c r="AK3505" s="2"/>
      <c r="BK3505" s="2"/>
      <c r="BL3505" s="2"/>
      <c r="BN3505" s="2"/>
      <c r="BO3505" s="2"/>
    </row>
    <row r="3506" ht="12.75" customHeight="1">
      <c r="D3506" s="2"/>
      <c r="G3506" s="2"/>
      <c r="I3506" s="2"/>
      <c r="J3506" s="2"/>
      <c r="K3506" s="2"/>
      <c r="L3506" s="2"/>
      <c r="M3506" s="2"/>
      <c r="N3506" s="2"/>
      <c r="O3506" s="2"/>
      <c r="P3506" s="2"/>
      <c r="Q3506" s="2"/>
      <c r="R3506" s="2"/>
      <c r="S3506" s="2"/>
      <c r="T3506" s="2"/>
      <c r="U3506" s="2"/>
      <c r="V3506" s="2"/>
      <c r="W3506" s="2"/>
      <c r="X3506" s="2"/>
      <c r="Y3506" s="2"/>
      <c r="AB3506" s="2"/>
      <c r="AC3506" s="2"/>
      <c r="AD3506" s="2"/>
      <c r="AE3506" s="2"/>
      <c r="AF3506" s="2"/>
      <c r="AG3506" s="2"/>
      <c r="AH3506" s="2"/>
      <c r="AI3506" s="2"/>
      <c r="AJ3506" s="2"/>
      <c r="AK3506" s="2"/>
      <c r="BK3506" s="2"/>
      <c r="BL3506" s="2"/>
      <c r="BN3506" s="2"/>
      <c r="BO3506" s="2"/>
    </row>
    <row r="3507" ht="12.75" customHeight="1">
      <c r="D3507" s="2"/>
      <c r="G3507" s="2"/>
      <c r="I3507" s="2"/>
      <c r="J3507" s="2"/>
      <c r="K3507" s="2"/>
      <c r="L3507" s="2"/>
      <c r="M3507" s="2"/>
      <c r="N3507" s="2"/>
      <c r="O3507" s="2"/>
      <c r="P3507" s="2"/>
      <c r="Q3507" s="2"/>
      <c r="R3507" s="2"/>
      <c r="S3507" s="2"/>
      <c r="T3507" s="2"/>
      <c r="U3507" s="2"/>
      <c r="V3507" s="2"/>
      <c r="W3507" s="2"/>
      <c r="X3507" s="2"/>
      <c r="Y3507" s="2"/>
      <c r="AB3507" s="2"/>
      <c r="AC3507" s="2"/>
      <c r="AD3507" s="2"/>
      <c r="AE3507" s="2"/>
      <c r="AF3507" s="2"/>
      <c r="AG3507" s="2"/>
      <c r="AH3507" s="2"/>
      <c r="AI3507" s="2"/>
      <c r="AJ3507" s="2"/>
      <c r="AK3507" s="2"/>
      <c r="BK3507" s="2"/>
      <c r="BL3507" s="2"/>
      <c r="BN3507" s="2"/>
      <c r="BO3507" s="2"/>
    </row>
    <row r="3508" ht="12.75" customHeight="1">
      <c r="D3508" s="2"/>
      <c r="G3508" s="2"/>
      <c r="I3508" s="2"/>
      <c r="J3508" s="2"/>
      <c r="K3508" s="2"/>
      <c r="L3508" s="2"/>
      <c r="M3508" s="2"/>
      <c r="N3508" s="2"/>
      <c r="O3508" s="2"/>
      <c r="P3508" s="2"/>
      <c r="Q3508" s="2"/>
      <c r="R3508" s="2"/>
      <c r="S3508" s="2"/>
      <c r="T3508" s="2"/>
      <c r="U3508" s="2"/>
      <c r="V3508" s="2"/>
      <c r="W3508" s="2"/>
      <c r="X3508" s="2"/>
      <c r="Y3508" s="2"/>
      <c r="AB3508" s="2"/>
      <c r="AC3508" s="2"/>
      <c r="AD3508" s="2"/>
      <c r="AE3508" s="2"/>
      <c r="AF3508" s="2"/>
      <c r="AG3508" s="2"/>
      <c r="AH3508" s="2"/>
      <c r="AI3508" s="2"/>
      <c r="AJ3508" s="2"/>
      <c r="AK3508" s="2"/>
      <c r="BK3508" s="2"/>
      <c r="BL3508" s="2"/>
      <c r="BN3508" s="2"/>
      <c r="BO3508" s="2"/>
    </row>
    <row r="3509" ht="12.75" customHeight="1">
      <c r="D3509" s="2"/>
      <c r="G3509" s="2"/>
      <c r="I3509" s="2"/>
      <c r="J3509" s="2"/>
      <c r="K3509" s="2"/>
      <c r="L3509" s="2"/>
      <c r="M3509" s="2"/>
      <c r="N3509" s="2"/>
      <c r="O3509" s="2"/>
      <c r="P3509" s="2"/>
      <c r="Q3509" s="2"/>
      <c r="R3509" s="2"/>
      <c r="S3509" s="2"/>
      <c r="T3509" s="2"/>
      <c r="U3509" s="2"/>
      <c r="V3509" s="2"/>
      <c r="W3509" s="2"/>
      <c r="X3509" s="2"/>
      <c r="Y3509" s="2"/>
      <c r="AB3509" s="2"/>
      <c r="AC3509" s="2"/>
      <c r="AD3509" s="2"/>
      <c r="AE3509" s="2"/>
      <c r="AF3509" s="2"/>
      <c r="AG3509" s="2"/>
      <c r="AH3509" s="2"/>
      <c r="AI3509" s="2"/>
      <c r="AJ3509" s="2"/>
      <c r="AK3509" s="2"/>
      <c r="BK3509" s="2"/>
      <c r="BL3509" s="2"/>
      <c r="BN3509" s="2"/>
      <c r="BO3509" s="2"/>
    </row>
    <row r="3510" ht="12.75" customHeight="1">
      <c r="D3510" s="2"/>
      <c r="G3510" s="2"/>
      <c r="I3510" s="2"/>
      <c r="J3510" s="2"/>
      <c r="K3510" s="2"/>
      <c r="L3510" s="2"/>
      <c r="M3510" s="2"/>
      <c r="N3510" s="2"/>
      <c r="O3510" s="2"/>
      <c r="P3510" s="2"/>
      <c r="Q3510" s="2"/>
      <c r="R3510" s="2"/>
      <c r="S3510" s="2"/>
      <c r="T3510" s="2"/>
      <c r="U3510" s="2"/>
      <c r="V3510" s="2"/>
      <c r="W3510" s="2"/>
      <c r="X3510" s="2"/>
      <c r="Y3510" s="2"/>
      <c r="AB3510" s="2"/>
      <c r="AC3510" s="2"/>
      <c r="AD3510" s="2"/>
      <c r="AE3510" s="2"/>
      <c r="AF3510" s="2"/>
      <c r="AG3510" s="2"/>
      <c r="AH3510" s="2"/>
      <c r="AI3510" s="2"/>
      <c r="AJ3510" s="2"/>
      <c r="AK3510" s="2"/>
      <c r="BK3510" s="2"/>
      <c r="BL3510" s="2"/>
      <c r="BN3510" s="2"/>
      <c r="BO3510" s="2"/>
    </row>
    <row r="3511" ht="12.75" customHeight="1">
      <c r="D3511" s="2"/>
      <c r="G3511" s="2"/>
      <c r="I3511" s="2"/>
      <c r="J3511" s="2"/>
      <c r="K3511" s="2"/>
      <c r="L3511" s="2"/>
      <c r="M3511" s="2"/>
      <c r="N3511" s="2"/>
      <c r="O3511" s="2"/>
      <c r="P3511" s="2"/>
      <c r="Q3511" s="2"/>
      <c r="R3511" s="2"/>
      <c r="S3511" s="2"/>
      <c r="T3511" s="2"/>
      <c r="U3511" s="2"/>
      <c r="V3511" s="2"/>
      <c r="W3511" s="2"/>
      <c r="X3511" s="2"/>
      <c r="Y3511" s="2"/>
      <c r="AB3511" s="2"/>
      <c r="AC3511" s="2"/>
      <c r="AD3511" s="2"/>
      <c r="AE3511" s="2"/>
      <c r="AF3511" s="2"/>
      <c r="AG3511" s="2"/>
      <c r="AH3511" s="2"/>
      <c r="AI3511" s="2"/>
      <c r="AJ3511" s="2"/>
      <c r="AK3511" s="2"/>
      <c r="BK3511" s="2"/>
      <c r="BL3511" s="2"/>
      <c r="BN3511" s="2"/>
      <c r="BO3511" s="2"/>
    </row>
    <row r="3512" ht="12.75" customHeight="1">
      <c r="D3512" s="2"/>
      <c r="G3512" s="2"/>
      <c r="I3512" s="2"/>
      <c r="J3512" s="2"/>
      <c r="K3512" s="2"/>
      <c r="L3512" s="2"/>
      <c r="M3512" s="2"/>
      <c r="N3512" s="2"/>
      <c r="O3512" s="2"/>
      <c r="P3512" s="2"/>
      <c r="Q3512" s="2"/>
      <c r="R3512" s="2"/>
      <c r="S3512" s="2"/>
      <c r="T3512" s="2"/>
      <c r="U3512" s="2"/>
      <c r="V3512" s="2"/>
      <c r="W3512" s="2"/>
      <c r="X3512" s="2"/>
      <c r="Y3512" s="2"/>
      <c r="AB3512" s="2"/>
      <c r="AC3512" s="2"/>
      <c r="AD3512" s="2"/>
      <c r="AE3512" s="2"/>
      <c r="AF3512" s="2"/>
      <c r="AG3512" s="2"/>
      <c r="AH3512" s="2"/>
      <c r="AI3512" s="2"/>
      <c r="AJ3512" s="2"/>
      <c r="AK3512" s="2"/>
      <c r="BK3512" s="2"/>
      <c r="BL3512" s="2"/>
      <c r="BN3512" s="2"/>
      <c r="BO3512" s="2"/>
    </row>
    <row r="3513" ht="12.75" customHeight="1">
      <c r="D3513" s="2"/>
      <c r="G3513" s="2"/>
      <c r="I3513" s="2"/>
      <c r="J3513" s="2"/>
      <c r="K3513" s="2"/>
      <c r="L3513" s="2"/>
      <c r="M3513" s="2"/>
      <c r="N3513" s="2"/>
      <c r="O3513" s="2"/>
      <c r="P3513" s="2"/>
      <c r="Q3513" s="2"/>
      <c r="R3513" s="2"/>
      <c r="S3513" s="2"/>
      <c r="T3513" s="2"/>
      <c r="U3513" s="2"/>
      <c r="V3513" s="2"/>
      <c r="W3513" s="2"/>
      <c r="X3513" s="2"/>
      <c r="Y3513" s="2"/>
      <c r="AB3513" s="2"/>
      <c r="AC3513" s="2"/>
      <c r="AD3513" s="2"/>
      <c r="AE3513" s="2"/>
      <c r="AF3513" s="2"/>
      <c r="AG3513" s="2"/>
      <c r="AH3513" s="2"/>
      <c r="AI3513" s="2"/>
      <c r="AJ3513" s="2"/>
      <c r="AK3513" s="2"/>
      <c r="BK3513" s="2"/>
      <c r="BL3513" s="2"/>
      <c r="BN3513" s="2"/>
      <c r="BO3513" s="2"/>
    </row>
    <row r="3514" ht="12.75" customHeight="1">
      <c r="D3514" s="2"/>
      <c r="G3514" s="2"/>
      <c r="I3514" s="2"/>
      <c r="J3514" s="2"/>
      <c r="K3514" s="2"/>
      <c r="L3514" s="2"/>
      <c r="M3514" s="2"/>
      <c r="N3514" s="2"/>
      <c r="O3514" s="2"/>
      <c r="P3514" s="2"/>
      <c r="Q3514" s="2"/>
      <c r="R3514" s="2"/>
      <c r="S3514" s="2"/>
      <c r="T3514" s="2"/>
      <c r="U3514" s="2"/>
      <c r="V3514" s="2"/>
      <c r="W3514" s="2"/>
      <c r="X3514" s="2"/>
      <c r="Y3514" s="2"/>
      <c r="AB3514" s="2"/>
      <c r="AC3514" s="2"/>
      <c r="AD3514" s="2"/>
      <c r="AE3514" s="2"/>
      <c r="AF3514" s="2"/>
      <c r="AG3514" s="2"/>
      <c r="AH3514" s="2"/>
      <c r="AI3514" s="2"/>
      <c r="AJ3514" s="2"/>
      <c r="AK3514" s="2"/>
      <c r="BK3514" s="2"/>
      <c r="BL3514" s="2"/>
      <c r="BN3514" s="2"/>
      <c r="BO3514" s="2"/>
    </row>
    <row r="3515" ht="12.75" customHeight="1">
      <c r="D3515" s="2"/>
      <c r="G3515" s="2"/>
      <c r="I3515" s="2"/>
      <c r="J3515" s="2"/>
      <c r="K3515" s="2"/>
      <c r="L3515" s="2"/>
      <c r="M3515" s="2"/>
      <c r="N3515" s="2"/>
      <c r="O3515" s="2"/>
      <c r="P3515" s="2"/>
      <c r="Q3515" s="2"/>
      <c r="R3515" s="2"/>
      <c r="S3515" s="2"/>
      <c r="T3515" s="2"/>
      <c r="U3515" s="2"/>
      <c r="V3515" s="2"/>
      <c r="W3515" s="2"/>
      <c r="X3515" s="2"/>
      <c r="Y3515" s="2"/>
      <c r="AB3515" s="2"/>
      <c r="AC3515" s="2"/>
      <c r="AD3515" s="2"/>
      <c r="AE3515" s="2"/>
      <c r="AF3515" s="2"/>
      <c r="AG3515" s="2"/>
      <c r="AH3515" s="2"/>
      <c r="AI3515" s="2"/>
      <c r="AJ3515" s="2"/>
      <c r="AK3515" s="2"/>
      <c r="BK3515" s="2"/>
      <c r="BL3515" s="2"/>
      <c r="BN3515" s="2"/>
      <c r="BO3515" s="2"/>
    </row>
    <row r="3516" ht="12.75" customHeight="1">
      <c r="D3516" s="2"/>
      <c r="G3516" s="2"/>
      <c r="I3516" s="2"/>
      <c r="J3516" s="2"/>
      <c r="K3516" s="2"/>
      <c r="L3516" s="2"/>
      <c r="M3516" s="2"/>
      <c r="N3516" s="2"/>
      <c r="O3516" s="2"/>
      <c r="P3516" s="2"/>
      <c r="Q3516" s="2"/>
      <c r="R3516" s="2"/>
      <c r="S3516" s="2"/>
      <c r="T3516" s="2"/>
      <c r="U3516" s="2"/>
      <c r="V3516" s="2"/>
      <c r="W3516" s="2"/>
      <c r="X3516" s="2"/>
      <c r="Y3516" s="2"/>
      <c r="AB3516" s="2"/>
      <c r="AC3516" s="2"/>
      <c r="AD3516" s="2"/>
      <c r="AE3516" s="2"/>
      <c r="AF3516" s="2"/>
      <c r="AG3516" s="2"/>
      <c r="AH3516" s="2"/>
      <c r="AI3516" s="2"/>
      <c r="AJ3516" s="2"/>
      <c r="AK3516" s="2"/>
      <c r="BK3516" s="2"/>
      <c r="BL3516" s="2"/>
      <c r="BN3516" s="2"/>
      <c r="BO3516" s="2"/>
    </row>
    <row r="3517" ht="12.75" customHeight="1">
      <c r="D3517" s="2"/>
      <c r="G3517" s="2"/>
      <c r="I3517" s="2"/>
      <c r="J3517" s="2"/>
      <c r="K3517" s="2"/>
      <c r="L3517" s="2"/>
      <c r="M3517" s="2"/>
      <c r="N3517" s="2"/>
      <c r="O3517" s="2"/>
      <c r="P3517" s="2"/>
      <c r="Q3517" s="2"/>
      <c r="R3517" s="2"/>
      <c r="S3517" s="2"/>
      <c r="T3517" s="2"/>
      <c r="U3517" s="2"/>
      <c r="V3517" s="2"/>
      <c r="W3517" s="2"/>
      <c r="X3517" s="2"/>
      <c r="Y3517" s="2"/>
      <c r="AB3517" s="2"/>
      <c r="AC3517" s="2"/>
      <c r="AD3517" s="2"/>
      <c r="AE3517" s="2"/>
      <c r="AF3517" s="2"/>
      <c r="AG3517" s="2"/>
      <c r="AH3517" s="2"/>
      <c r="AI3517" s="2"/>
      <c r="AJ3517" s="2"/>
      <c r="AK3517" s="2"/>
      <c r="BK3517" s="2"/>
      <c r="BL3517" s="2"/>
      <c r="BN3517" s="2"/>
      <c r="BO3517" s="2"/>
    </row>
    <row r="3518" ht="12.75" customHeight="1">
      <c r="D3518" s="2"/>
      <c r="G3518" s="2"/>
      <c r="I3518" s="2"/>
      <c r="J3518" s="2"/>
      <c r="K3518" s="2"/>
      <c r="L3518" s="2"/>
      <c r="M3518" s="2"/>
      <c r="N3518" s="2"/>
      <c r="O3518" s="2"/>
      <c r="P3518" s="2"/>
      <c r="Q3518" s="2"/>
      <c r="R3518" s="2"/>
      <c r="S3518" s="2"/>
      <c r="T3518" s="2"/>
      <c r="U3518" s="2"/>
      <c r="V3518" s="2"/>
      <c r="W3518" s="2"/>
      <c r="X3518" s="2"/>
      <c r="Y3518" s="2"/>
      <c r="AB3518" s="2"/>
      <c r="AC3518" s="2"/>
      <c r="AD3518" s="2"/>
      <c r="AE3518" s="2"/>
      <c r="AF3518" s="2"/>
      <c r="AG3518" s="2"/>
      <c r="AH3518" s="2"/>
      <c r="AI3518" s="2"/>
      <c r="AJ3518" s="2"/>
      <c r="AK3518" s="2"/>
      <c r="BK3518" s="2"/>
      <c r="BL3518" s="2"/>
      <c r="BN3518" s="2"/>
      <c r="BO3518" s="2"/>
    </row>
    <row r="3519" ht="12.75" customHeight="1">
      <c r="D3519" s="2"/>
      <c r="G3519" s="2"/>
      <c r="I3519" s="2"/>
      <c r="J3519" s="2"/>
      <c r="K3519" s="2"/>
      <c r="L3519" s="2"/>
      <c r="M3519" s="2"/>
      <c r="N3519" s="2"/>
      <c r="O3519" s="2"/>
      <c r="P3519" s="2"/>
      <c r="Q3519" s="2"/>
      <c r="R3519" s="2"/>
      <c r="S3519" s="2"/>
      <c r="T3519" s="2"/>
      <c r="U3519" s="2"/>
      <c r="V3519" s="2"/>
      <c r="W3519" s="2"/>
      <c r="X3519" s="2"/>
      <c r="Y3519" s="2"/>
      <c r="AB3519" s="2"/>
      <c r="AC3519" s="2"/>
      <c r="AD3519" s="2"/>
      <c r="AE3519" s="2"/>
      <c r="AF3519" s="2"/>
      <c r="AG3519" s="2"/>
      <c r="AH3519" s="2"/>
      <c r="AI3519" s="2"/>
      <c r="AJ3519" s="2"/>
      <c r="AK3519" s="2"/>
      <c r="BK3519" s="2"/>
      <c r="BL3519" s="2"/>
      <c r="BN3519" s="2"/>
      <c r="BO3519" s="2"/>
    </row>
    <row r="3520" ht="12.75" customHeight="1">
      <c r="D3520" s="2"/>
      <c r="G3520" s="2"/>
      <c r="I3520" s="2"/>
      <c r="J3520" s="2"/>
      <c r="K3520" s="2"/>
      <c r="L3520" s="2"/>
      <c r="M3520" s="2"/>
      <c r="N3520" s="2"/>
      <c r="O3520" s="2"/>
      <c r="P3520" s="2"/>
      <c r="Q3520" s="2"/>
      <c r="R3520" s="2"/>
      <c r="S3520" s="2"/>
      <c r="T3520" s="2"/>
      <c r="U3520" s="2"/>
      <c r="V3520" s="2"/>
      <c r="W3520" s="2"/>
      <c r="X3520" s="2"/>
      <c r="Y3520" s="2"/>
      <c r="AB3520" s="2"/>
      <c r="AC3520" s="2"/>
      <c r="AD3520" s="2"/>
      <c r="AE3520" s="2"/>
      <c r="AF3520" s="2"/>
      <c r="AG3520" s="2"/>
      <c r="AH3520" s="2"/>
      <c r="AI3520" s="2"/>
      <c r="AJ3520" s="2"/>
      <c r="AK3520" s="2"/>
      <c r="BK3520" s="2"/>
      <c r="BL3520" s="2"/>
      <c r="BN3520" s="2"/>
      <c r="BO3520" s="2"/>
    </row>
    <row r="3521" ht="12.75" customHeight="1">
      <c r="D3521" s="2"/>
      <c r="G3521" s="2"/>
      <c r="I3521" s="2"/>
      <c r="J3521" s="2"/>
      <c r="K3521" s="2"/>
      <c r="L3521" s="2"/>
      <c r="M3521" s="2"/>
      <c r="N3521" s="2"/>
      <c r="O3521" s="2"/>
      <c r="P3521" s="2"/>
      <c r="Q3521" s="2"/>
      <c r="R3521" s="2"/>
      <c r="S3521" s="2"/>
      <c r="T3521" s="2"/>
      <c r="U3521" s="2"/>
      <c r="V3521" s="2"/>
      <c r="W3521" s="2"/>
      <c r="X3521" s="2"/>
      <c r="Y3521" s="2"/>
      <c r="AB3521" s="2"/>
      <c r="AC3521" s="2"/>
      <c r="AD3521" s="2"/>
      <c r="AE3521" s="2"/>
      <c r="AF3521" s="2"/>
      <c r="AG3521" s="2"/>
      <c r="AH3521" s="2"/>
      <c r="AI3521" s="2"/>
      <c r="AJ3521" s="2"/>
      <c r="AK3521" s="2"/>
      <c r="BK3521" s="2"/>
      <c r="BL3521" s="2"/>
      <c r="BN3521" s="2"/>
      <c r="BO3521" s="2"/>
    </row>
    <row r="3522" ht="12.75" customHeight="1">
      <c r="D3522" s="2"/>
      <c r="G3522" s="2"/>
      <c r="I3522" s="2"/>
      <c r="J3522" s="2"/>
      <c r="K3522" s="2"/>
      <c r="L3522" s="2"/>
      <c r="M3522" s="2"/>
      <c r="N3522" s="2"/>
      <c r="O3522" s="2"/>
      <c r="P3522" s="2"/>
      <c r="Q3522" s="2"/>
      <c r="R3522" s="2"/>
      <c r="S3522" s="2"/>
      <c r="T3522" s="2"/>
      <c r="U3522" s="2"/>
      <c r="V3522" s="2"/>
      <c r="W3522" s="2"/>
      <c r="X3522" s="2"/>
      <c r="Y3522" s="2"/>
      <c r="AB3522" s="2"/>
      <c r="AC3522" s="2"/>
      <c r="AD3522" s="2"/>
      <c r="AE3522" s="2"/>
      <c r="AF3522" s="2"/>
      <c r="AG3522" s="2"/>
      <c r="AH3522" s="2"/>
      <c r="AI3522" s="2"/>
      <c r="AJ3522" s="2"/>
      <c r="AK3522" s="2"/>
      <c r="BK3522" s="2"/>
      <c r="BL3522" s="2"/>
      <c r="BN3522" s="2"/>
      <c r="BO3522" s="2"/>
    </row>
    <row r="3523" ht="12.75" customHeight="1">
      <c r="D3523" s="2"/>
      <c r="G3523" s="2"/>
      <c r="I3523" s="2"/>
      <c r="J3523" s="2"/>
      <c r="K3523" s="2"/>
      <c r="L3523" s="2"/>
      <c r="M3523" s="2"/>
      <c r="N3523" s="2"/>
      <c r="O3523" s="2"/>
      <c r="P3523" s="2"/>
      <c r="Q3523" s="2"/>
      <c r="R3523" s="2"/>
      <c r="S3523" s="2"/>
      <c r="T3523" s="2"/>
      <c r="U3523" s="2"/>
      <c r="V3523" s="2"/>
      <c r="W3523" s="2"/>
      <c r="X3523" s="2"/>
      <c r="Y3523" s="2"/>
      <c r="AB3523" s="2"/>
      <c r="AC3523" s="2"/>
      <c r="AD3523" s="2"/>
      <c r="AE3523" s="2"/>
      <c r="AF3523" s="2"/>
      <c r="AG3523" s="2"/>
      <c r="AH3523" s="2"/>
      <c r="AI3523" s="2"/>
      <c r="AJ3523" s="2"/>
      <c r="AK3523" s="2"/>
      <c r="BK3523" s="2"/>
      <c r="BL3523" s="2"/>
      <c r="BN3523" s="2"/>
      <c r="BO3523" s="2"/>
    </row>
    <row r="3524" ht="12.75" customHeight="1">
      <c r="D3524" s="2"/>
      <c r="G3524" s="2"/>
      <c r="I3524" s="2"/>
      <c r="J3524" s="2"/>
      <c r="K3524" s="2"/>
      <c r="L3524" s="2"/>
      <c r="M3524" s="2"/>
      <c r="N3524" s="2"/>
      <c r="O3524" s="2"/>
      <c r="P3524" s="2"/>
      <c r="Q3524" s="2"/>
      <c r="R3524" s="2"/>
      <c r="S3524" s="2"/>
      <c r="T3524" s="2"/>
      <c r="U3524" s="2"/>
      <c r="V3524" s="2"/>
      <c r="W3524" s="2"/>
      <c r="X3524" s="2"/>
      <c r="Y3524" s="2"/>
      <c r="AB3524" s="2"/>
      <c r="AC3524" s="2"/>
      <c r="AD3524" s="2"/>
      <c r="AE3524" s="2"/>
      <c r="AF3524" s="2"/>
      <c r="AG3524" s="2"/>
      <c r="AH3524" s="2"/>
      <c r="AI3524" s="2"/>
      <c r="AJ3524" s="2"/>
      <c r="AK3524" s="2"/>
      <c r="BK3524" s="2"/>
      <c r="BL3524" s="2"/>
      <c r="BN3524" s="2"/>
      <c r="BO3524" s="2"/>
    </row>
    <row r="3525" ht="12.75" customHeight="1">
      <c r="D3525" s="2"/>
      <c r="G3525" s="2"/>
      <c r="I3525" s="2"/>
      <c r="J3525" s="2"/>
      <c r="K3525" s="2"/>
      <c r="L3525" s="2"/>
      <c r="M3525" s="2"/>
      <c r="N3525" s="2"/>
      <c r="O3525" s="2"/>
      <c r="P3525" s="2"/>
      <c r="Q3525" s="2"/>
      <c r="R3525" s="2"/>
      <c r="S3525" s="2"/>
      <c r="T3525" s="2"/>
      <c r="U3525" s="2"/>
      <c r="V3525" s="2"/>
      <c r="W3525" s="2"/>
      <c r="X3525" s="2"/>
      <c r="Y3525" s="2"/>
      <c r="AB3525" s="2"/>
      <c r="AC3525" s="2"/>
      <c r="AD3525" s="2"/>
      <c r="AE3525" s="2"/>
      <c r="AF3525" s="2"/>
      <c r="AG3525" s="2"/>
      <c r="AH3525" s="2"/>
      <c r="AI3525" s="2"/>
      <c r="AJ3525" s="2"/>
      <c r="AK3525" s="2"/>
      <c r="BK3525" s="2"/>
      <c r="BL3525" s="2"/>
      <c r="BN3525" s="2"/>
      <c r="BO3525" s="2"/>
    </row>
    <row r="3526" ht="12.75" customHeight="1">
      <c r="D3526" s="2"/>
      <c r="G3526" s="2"/>
      <c r="I3526" s="2"/>
      <c r="J3526" s="2"/>
      <c r="K3526" s="2"/>
      <c r="L3526" s="2"/>
      <c r="M3526" s="2"/>
      <c r="N3526" s="2"/>
      <c r="O3526" s="2"/>
      <c r="P3526" s="2"/>
      <c r="Q3526" s="2"/>
      <c r="R3526" s="2"/>
      <c r="S3526" s="2"/>
      <c r="T3526" s="2"/>
      <c r="U3526" s="2"/>
      <c r="V3526" s="2"/>
      <c r="W3526" s="2"/>
      <c r="X3526" s="2"/>
      <c r="Y3526" s="2"/>
      <c r="AB3526" s="2"/>
      <c r="AC3526" s="2"/>
      <c r="AD3526" s="2"/>
      <c r="AE3526" s="2"/>
      <c r="AF3526" s="2"/>
      <c r="AG3526" s="2"/>
      <c r="AH3526" s="2"/>
      <c r="AI3526" s="2"/>
      <c r="AJ3526" s="2"/>
      <c r="AK3526" s="2"/>
      <c r="BK3526" s="2"/>
      <c r="BL3526" s="2"/>
      <c r="BN3526" s="2"/>
      <c r="BO3526" s="2"/>
    </row>
    <row r="3527" ht="12.75" customHeight="1">
      <c r="D3527" s="2"/>
      <c r="G3527" s="2"/>
      <c r="I3527" s="2"/>
      <c r="J3527" s="2"/>
      <c r="K3527" s="2"/>
      <c r="L3527" s="2"/>
      <c r="M3527" s="2"/>
      <c r="N3527" s="2"/>
      <c r="O3527" s="2"/>
      <c r="P3527" s="2"/>
      <c r="Q3527" s="2"/>
      <c r="R3527" s="2"/>
      <c r="S3527" s="2"/>
      <c r="T3527" s="2"/>
      <c r="U3527" s="2"/>
      <c r="V3527" s="2"/>
      <c r="W3527" s="2"/>
      <c r="X3527" s="2"/>
      <c r="Y3527" s="2"/>
      <c r="AB3527" s="2"/>
      <c r="AC3527" s="2"/>
      <c r="AD3527" s="2"/>
      <c r="AE3527" s="2"/>
      <c r="AF3527" s="2"/>
      <c r="AG3527" s="2"/>
      <c r="AH3527" s="2"/>
      <c r="AI3527" s="2"/>
      <c r="AJ3527" s="2"/>
      <c r="AK3527" s="2"/>
      <c r="BK3527" s="2"/>
      <c r="BL3527" s="2"/>
      <c r="BN3527" s="2"/>
      <c r="BO3527" s="2"/>
    </row>
    <row r="3528" ht="12.75" customHeight="1">
      <c r="D3528" s="2"/>
      <c r="G3528" s="2"/>
      <c r="I3528" s="2"/>
      <c r="J3528" s="2"/>
      <c r="K3528" s="2"/>
      <c r="L3528" s="2"/>
      <c r="M3528" s="2"/>
      <c r="N3528" s="2"/>
      <c r="O3528" s="2"/>
      <c r="P3528" s="2"/>
      <c r="Q3528" s="2"/>
      <c r="R3528" s="2"/>
      <c r="S3528" s="2"/>
      <c r="T3528" s="2"/>
      <c r="U3528" s="2"/>
      <c r="V3528" s="2"/>
      <c r="W3528" s="2"/>
      <c r="X3528" s="2"/>
      <c r="Y3528" s="2"/>
      <c r="AB3528" s="2"/>
      <c r="AC3528" s="2"/>
      <c r="AD3528" s="2"/>
      <c r="AE3528" s="2"/>
      <c r="AF3528" s="2"/>
      <c r="AG3528" s="2"/>
      <c r="AH3528" s="2"/>
      <c r="AI3528" s="2"/>
      <c r="AJ3528" s="2"/>
      <c r="AK3528" s="2"/>
      <c r="BK3528" s="2"/>
      <c r="BL3528" s="2"/>
      <c r="BN3528" s="2"/>
      <c r="BO3528" s="2"/>
    </row>
    <row r="3529" ht="12.75" customHeight="1">
      <c r="D3529" s="2"/>
      <c r="G3529" s="2"/>
      <c r="I3529" s="2"/>
      <c r="J3529" s="2"/>
      <c r="K3529" s="2"/>
      <c r="L3529" s="2"/>
      <c r="M3529" s="2"/>
      <c r="N3529" s="2"/>
      <c r="O3529" s="2"/>
      <c r="P3529" s="2"/>
      <c r="Q3529" s="2"/>
      <c r="R3529" s="2"/>
      <c r="S3529" s="2"/>
      <c r="T3529" s="2"/>
      <c r="U3529" s="2"/>
      <c r="V3529" s="2"/>
      <c r="W3529" s="2"/>
      <c r="X3529" s="2"/>
      <c r="Y3529" s="2"/>
      <c r="AB3529" s="2"/>
      <c r="AC3529" s="2"/>
      <c r="AD3529" s="2"/>
      <c r="AE3529" s="2"/>
      <c r="AF3529" s="2"/>
      <c r="AG3529" s="2"/>
      <c r="AH3529" s="2"/>
      <c r="AI3529" s="2"/>
      <c r="AJ3529" s="2"/>
      <c r="AK3529" s="2"/>
      <c r="BK3529" s="2"/>
      <c r="BL3529" s="2"/>
      <c r="BN3529" s="2"/>
      <c r="BO3529" s="2"/>
    </row>
    <row r="3530" ht="12.75" customHeight="1">
      <c r="D3530" s="2"/>
      <c r="G3530" s="2"/>
      <c r="I3530" s="2"/>
      <c r="J3530" s="2"/>
      <c r="K3530" s="2"/>
      <c r="L3530" s="2"/>
      <c r="M3530" s="2"/>
      <c r="N3530" s="2"/>
      <c r="O3530" s="2"/>
      <c r="P3530" s="2"/>
      <c r="Q3530" s="2"/>
      <c r="R3530" s="2"/>
      <c r="S3530" s="2"/>
      <c r="T3530" s="2"/>
      <c r="U3530" s="2"/>
      <c r="V3530" s="2"/>
      <c r="W3530" s="2"/>
      <c r="X3530" s="2"/>
      <c r="Y3530" s="2"/>
      <c r="AB3530" s="2"/>
      <c r="AC3530" s="2"/>
      <c r="AD3530" s="2"/>
      <c r="AE3530" s="2"/>
      <c r="AF3530" s="2"/>
      <c r="AG3530" s="2"/>
      <c r="AH3530" s="2"/>
      <c r="AI3530" s="2"/>
      <c r="AJ3530" s="2"/>
      <c r="AK3530" s="2"/>
      <c r="BK3530" s="2"/>
      <c r="BL3530" s="2"/>
      <c r="BN3530" s="2"/>
      <c r="BO3530" s="2"/>
    </row>
    <row r="3531" ht="12.75" customHeight="1">
      <c r="D3531" s="2"/>
      <c r="G3531" s="2"/>
      <c r="I3531" s="2"/>
      <c r="J3531" s="2"/>
      <c r="K3531" s="2"/>
      <c r="L3531" s="2"/>
      <c r="M3531" s="2"/>
      <c r="N3531" s="2"/>
      <c r="O3531" s="2"/>
      <c r="P3531" s="2"/>
      <c r="Q3531" s="2"/>
      <c r="R3531" s="2"/>
      <c r="S3531" s="2"/>
      <c r="T3531" s="2"/>
      <c r="U3531" s="2"/>
      <c r="V3531" s="2"/>
      <c r="W3531" s="2"/>
      <c r="X3531" s="2"/>
      <c r="Y3531" s="2"/>
      <c r="AB3531" s="2"/>
      <c r="AC3531" s="2"/>
      <c r="AD3531" s="2"/>
      <c r="AE3531" s="2"/>
      <c r="AF3531" s="2"/>
      <c r="AG3531" s="2"/>
      <c r="AH3531" s="2"/>
      <c r="AI3531" s="2"/>
      <c r="AJ3531" s="2"/>
      <c r="AK3531" s="2"/>
      <c r="BK3531" s="2"/>
      <c r="BL3531" s="2"/>
      <c r="BN3531" s="2"/>
      <c r="BO3531" s="2"/>
    </row>
    <row r="3532" ht="12.75" customHeight="1">
      <c r="D3532" s="2"/>
      <c r="G3532" s="2"/>
      <c r="I3532" s="2"/>
      <c r="J3532" s="2"/>
      <c r="K3532" s="2"/>
      <c r="L3532" s="2"/>
      <c r="M3532" s="2"/>
      <c r="N3532" s="2"/>
      <c r="O3532" s="2"/>
      <c r="P3532" s="2"/>
      <c r="Q3532" s="2"/>
      <c r="R3532" s="2"/>
      <c r="S3532" s="2"/>
      <c r="T3532" s="2"/>
      <c r="U3532" s="2"/>
      <c r="V3532" s="2"/>
      <c r="W3532" s="2"/>
      <c r="X3532" s="2"/>
      <c r="Y3532" s="2"/>
      <c r="AB3532" s="2"/>
      <c r="AC3532" s="2"/>
      <c r="AD3532" s="2"/>
      <c r="AE3532" s="2"/>
      <c r="AF3532" s="2"/>
      <c r="AG3532" s="2"/>
      <c r="AH3532" s="2"/>
      <c r="AI3532" s="2"/>
      <c r="AJ3532" s="2"/>
      <c r="AK3532" s="2"/>
      <c r="BK3532" s="2"/>
      <c r="BL3532" s="2"/>
      <c r="BN3532" s="2"/>
      <c r="BO3532" s="2"/>
    </row>
    <row r="3533" ht="12.75" customHeight="1">
      <c r="D3533" s="2"/>
      <c r="G3533" s="2"/>
      <c r="I3533" s="2"/>
      <c r="J3533" s="2"/>
      <c r="K3533" s="2"/>
      <c r="L3533" s="2"/>
      <c r="M3533" s="2"/>
      <c r="N3533" s="2"/>
      <c r="O3533" s="2"/>
      <c r="P3533" s="2"/>
      <c r="Q3533" s="2"/>
      <c r="R3533" s="2"/>
      <c r="S3533" s="2"/>
      <c r="T3533" s="2"/>
      <c r="U3533" s="2"/>
      <c r="V3533" s="2"/>
      <c r="W3533" s="2"/>
      <c r="X3533" s="2"/>
      <c r="Y3533" s="2"/>
      <c r="AB3533" s="2"/>
      <c r="AC3533" s="2"/>
      <c r="AD3533" s="2"/>
      <c r="AE3533" s="2"/>
      <c r="AF3533" s="2"/>
      <c r="AG3533" s="2"/>
      <c r="AH3533" s="2"/>
      <c r="AI3533" s="2"/>
      <c r="AJ3533" s="2"/>
      <c r="AK3533" s="2"/>
      <c r="BK3533" s="2"/>
      <c r="BL3533" s="2"/>
      <c r="BN3533" s="2"/>
      <c r="BO3533" s="2"/>
    </row>
    <row r="3534" ht="12.75" customHeight="1">
      <c r="D3534" s="2"/>
      <c r="G3534" s="2"/>
      <c r="I3534" s="2"/>
      <c r="J3534" s="2"/>
      <c r="K3534" s="2"/>
      <c r="L3534" s="2"/>
      <c r="M3534" s="2"/>
      <c r="N3534" s="2"/>
      <c r="O3534" s="2"/>
      <c r="P3534" s="2"/>
      <c r="Q3534" s="2"/>
      <c r="R3534" s="2"/>
      <c r="S3534" s="2"/>
      <c r="T3534" s="2"/>
      <c r="U3534" s="2"/>
      <c r="V3534" s="2"/>
      <c r="W3534" s="2"/>
      <c r="X3534" s="2"/>
      <c r="Y3534" s="2"/>
      <c r="AB3534" s="2"/>
      <c r="AC3534" s="2"/>
      <c r="AD3534" s="2"/>
      <c r="AE3534" s="2"/>
      <c r="AF3534" s="2"/>
      <c r="AG3534" s="2"/>
      <c r="AH3534" s="2"/>
      <c r="AI3534" s="2"/>
      <c r="AJ3534" s="2"/>
      <c r="AK3534" s="2"/>
      <c r="BK3534" s="2"/>
      <c r="BL3534" s="2"/>
      <c r="BN3534" s="2"/>
      <c r="BO3534" s="2"/>
    </row>
    <row r="3535" ht="12.75" customHeight="1">
      <c r="D3535" s="2"/>
      <c r="G3535" s="2"/>
      <c r="I3535" s="2"/>
      <c r="J3535" s="2"/>
      <c r="K3535" s="2"/>
      <c r="L3535" s="2"/>
      <c r="M3535" s="2"/>
      <c r="N3535" s="2"/>
      <c r="O3535" s="2"/>
      <c r="P3535" s="2"/>
      <c r="Q3535" s="2"/>
      <c r="R3535" s="2"/>
      <c r="S3535" s="2"/>
      <c r="T3535" s="2"/>
      <c r="U3535" s="2"/>
      <c r="V3535" s="2"/>
      <c r="W3535" s="2"/>
      <c r="X3535" s="2"/>
      <c r="Y3535" s="2"/>
      <c r="AB3535" s="2"/>
      <c r="AC3535" s="2"/>
      <c r="AD3535" s="2"/>
      <c r="AE3535" s="2"/>
      <c r="AF3535" s="2"/>
      <c r="AG3535" s="2"/>
      <c r="AH3535" s="2"/>
      <c r="AI3535" s="2"/>
      <c r="AJ3535" s="2"/>
      <c r="AK3535" s="2"/>
      <c r="BK3535" s="2"/>
      <c r="BL3535" s="2"/>
      <c r="BN3535" s="2"/>
      <c r="BO3535" s="2"/>
    </row>
    <row r="3536" ht="12.75" customHeight="1">
      <c r="D3536" s="2"/>
      <c r="G3536" s="2"/>
      <c r="I3536" s="2"/>
      <c r="J3536" s="2"/>
      <c r="K3536" s="2"/>
      <c r="L3536" s="2"/>
      <c r="M3536" s="2"/>
      <c r="N3536" s="2"/>
      <c r="O3536" s="2"/>
      <c r="P3536" s="2"/>
      <c r="Q3536" s="2"/>
      <c r="R3536" s="2"/>
      <c r="S3536" s="2"/>
      <c r="T3536" s="2"/>
      <c r="U3536" s="2"/>
      <c r="V3536" s="2"/>
      <c r="W3536" s="2"/>
      <c r="X3536" s="2"/>
      <c r="Y3536" s="2"/>
      <c r="AB3536" s="2"/>
      <c r="AC3536" s="2"/>
      <c r="AD3536" s="2"/>
      <c r="AE3536" s="2"/>
      <c r="AF3536" s="2"/>
      <c r="AG3536" s="2"/>
      <c r="AH3536" s="2"/>
      <c r="AI3536" s="2"/>
      <c r="AJ3536" s="2"/>
      <c r="AK3536" s="2"/>
      <c r="BK3536" s="2"/>
      <c r="BL3536" s="2"/>
      <c r="BN3536" s="2"/>
      <c r="BO3536" s="2"/>
    </row>
    <row r="3537" ht="12.75" customHeight="1">
      <c r="D3537" s="2"/>
      <c r="G3537" s="2"/>
      <c r="I3537" s="2"/>
      <c r="J3537" s="2"/>
      <c r="K3537" s="2"/>
      <c r="L3537" s="2"/>
      <c r="M3537" s="2"/>
      <c r="N3537" s="2"/>
      <c r="O3537" s="2"/>
      <c r="P3537" s="2"/>
      <c r="Q3537" s="2"/>
      <c r="R3537" s="2"/>
      <c r="S3537" s="2"/>
      <c r="T3537" s="2"/>
      <c r="U3537" s="2"/>
      <c r="V3537" s="2"/>
      <c r="W3537" s="2"/>
      <c r="X3537" s="2"/>
      <c r="Y3537" s="2"/>
      <c r="AB3537" s="2"/>
      <c r="AC3537" s="2"/>
      <c r="AD3537" s="2"/>
      <c r="AE3537" s="2"/>
      <c r="AF3537" s="2"/>
      <c r="AG3537" s="2"/>
      <c r="AH3537" s="2"/>
      <c r="AI3537" s="2"/>
      <c r="AJ3537" s="2"/>
      <c r="AK3537" s="2"/>
      <c r="BK3537" s="2"/>
      <c r="BL3537" s="2"/>
      <c r="BN3537" s="2"/>
      <c r="BO3537" s="2"/>
    </row>
    <row r="3538" ht="12.75" customHeight="1">
      <c r="D3538" s="2"/>
      <c r="G3538" s="2"/>
      <c r="I3538" s="2"/>
      <c r="J3538" s="2"/>
      <c r="K3538" s="2"/>
      <c r="L3538" s="2"/>
      <c r="M3538" s="2"/>
      <c r="N3538" s="2"/>
      <c r="O3538" s="2"/>
      <c r="P3538" s="2"/>
      <c r="Q3538" s="2"/>
      <c r="R3538" s="2"/>
      <c r="S3538" s="2"/>
      <c r="T3538" s="2"/>
      <c r="U3538" s="2"/>
      <c r="V3538" s="2"/>
      <c r="W3538" s="2"/>
      <c r="X3538" s="2"/>
      <c r="Y3538" s="2"/>
      <c r="AB3538" s="2"/>
      <c r="AC3538" s="2"/>
      <c r="AD3538" s="2"/>
      <c r="AE3538" s="2"/>
      <c r="AF3538" s="2"/>
      <c r="AG3538" s="2"/>
      <c r="AH3538" s="2"/>
      <c r="AI3538" s="2"/>
      <c r="AJ3538" s="2"/>
      <c r="AK3538" s="2"/>
      <c r="BK3538" s="2"/>
      <c r="BL3538" s="2"/>
      <c r="BN3538" s="2"/>
      <c r="BO3538" s="2"/>
    </row>
    <row r="3539" ht="12.75" customHeight="1">
      <c r="D3539" s="2"/>
      <c r="G3539" s="2"/>
      <c r="I3539" s="2"/>
      <c r="J3539" s="2"/>
      <c r="K3539" s="2"/>
      <c r="L3539" s="2"/>
      <c r="M3539" s="2"/>
      <c r="N3539" s="2"/>
      <c r="O3539" s="2"/>
      <c r="P3539" s="2"/>
      <c r="Q3539" s="2"/>
      <c r="R3539" s="2"/>
      <c r="S3539" s="2"/>
      <c r="T3539" s="2"/>
      <c r="U3539" s="2"/>
      <c r="V3539" s="2"/>
      <c r="W3539" s="2"/>
      <c r="X3539" s="2"/>
      <c r="Y3539" s="2"/>
      <c r="AB3539" s="2"/>
      <c r="AC3539" s="2"/>
      <c r="AD3539" s="2"/>
      <c r="AE3539" s="2"/>
      <c r="AF3539" s="2"/>
      <c r="AG3539" s="2"/>
      <c r="AH3539" s="2"/>
      <c r="AI3539" s="2"/>
      <c r="AJ3539" s="2"/>
      <c r="AK3539" s="2"/>
      <c r="BK3539" s="2"/>
      <c r="BL3539" s="2"/>
      <c r="BN3539" s="2"/>
      <c r="BO3539" s="2"/>
    </row>
    <row r="3540" ht="12.75" customHeight="1">
      <c r="D3540" s="2"/>
      <c r="G3540" s="2"/>
      <c r="I3540" s="2"/>
      <c r="J3540" s="2"/>
      <c r="K3540" s="2"/>
      <c r="L3540" s="2"/>
      <c r="M3540" s="2"/>
      <c r="N3540" s="2"/>
      <c r="O3540" s="2"/>
      <c r="P3540" s="2"/>
      <c r="Q3540" s="2"/>
      <c r="R3540" s="2"/>
      <c r="S3540" s="2"/>
      <c r="T3540" s="2"/>
      <c r="U3540" s="2"/>
      <c r="V3540" s="2"/>
      <c r="W3540" s="2"/>
      <c r="X3540" s="2"/>
      <c r="Y3540" s="2"/>
      <c r="AB3540" s="2"/>
      <c r="AC3540" s="2"/>
      <c r="AD3540" s="2"/>
      <c r="AE3540" s="2"/>
      <c r="AF3540" s="2"/>
      <c r="AG3540" s="2"/>
      <c r="AH3540" s="2"/>
      <c r="AI3540" s="2"/>
      <c r="AJ3540" s="2"/>
      <c r="AK3540" s="2"/>
      <c r="BK3540" s="2"/>
      <c r="BL3540" s="2"/>
      <c r="BN3540" s="2"/>
      <c r="BO3540" s="2"/>
    </row>
    <row r="3541" ht="12.75" customHeight="1">
      <c r="D3541" s="2"/>
      <c r="G3541" s="2"/>
      <c r="I3541" s="2"/>
      <c r="J3541" s="2"/>
      <c r="K3541" s="2"/>
      <c r="L3541" s="2"/>
      <c r="M3541" s="2"/>
      <c r="N3541" s="2"/>
      <c r="O3541" s="2"/>
      <c r="P3541" s="2"/>
      <c r="Q3541" s="2"/>
      <c r="R3541" s="2"/>
      <c r="S3541" s="2"/>
      <c r="T3541" s="2"/>
      <c r="U3541" s="2"/>
      <c r="V3541" s="2"/>
      <c r="W3541" s="2"/>
      <c r="X3541" s="2"/>
      <c r="Y3541" s="2"/>
      <c r="AB3541" s="2"/>
      <c r="AC3541" s="2"/>
      <c r="AD3541" s="2"/>
      <c r="AE3541" s="2"/>
      <c r="AF3541" s="2"/>
      <c r="AG3541" s="2"/>
      <c r="AH3541" s="2"/>
      <c r="AI3541" s="2"/>
      <c r="AJ3541" s="2"/>
      <c r="AK3541" s="2"/>
      <c r="BK3541" s="2"/>
      <c r="BL3541" s="2"/>
      <c r="BN3541" s="2"/>
      <c r="BO3541" s="2"/>
    </row>
    <row r="3542" ht="12.75" customHeight="1">
      <c r="D3542" s="2"/>
      <c r="G3542" s="2"/>
      <c r="I3542" s="2"/>
      <c r="J3542" s="2"/>
      <c r="K3542" s="2"/>
      <c r="L3542" s="2"/>
      <c r="M3542" s="2"/>
      <c r="N3542" s="2"/>
      <c r="O3542" s="2"/>
      <c r="P3542" s="2"/>
      <c r="Q3542" s="2"/>
      <c r="R3542" s="2"/>
      <c r="S3542" s="2"/>
      <c r="T3542" s="2"/>
      <c r="U3542" s="2"/>
      <c r="V3542" s="2"/>
      <c r="W3542" s="2"/>
      <c r="X3542" s="2"/>
      <c r="Y3542" s="2"/>
      <c r="AB3542" s="2"/>
      <c r="AC3542" s="2"/>
      <c r="AD3542" s="2"/>
      <c r="AE3542" s="2"/>
      <c r="AF3542" s="2"/>
      <c r="AG3542" s="2"/>
      <c r="AH3542" s="2"/>
      <c r="AI3542" s="2"/>
      <c r="AJ3542" s="2"/>
      <c r="AK3542" s="2"/>
      <c r="BK3542" s="2"/>
      <c r="BL3542" s="2"/>
      <c r="BN3542" s="2"/>
      <c r="BO3542" s="2"/>
    </row>
    <row r="3543" ht="12.75" customHeight="1">
      <c r="D3543" s="2"/>
      <c r="G3543" s="2"/>
      <c r="I3543" s="2"/>
      <c r="J3543" s="2"/>
      <c r="K3543" s="2"/>
      <c r="L3543" s="2"/>
      <c r="M3543" s="2"/>
      <c r="N3543" s="2"/>
      <c r="O3543" s="2"/>
      <c r="P3543" s="2"/>
      <c r="Q3543" s="2"/>
      <c r="R3543" s="2"/>
      <c r="S3543" s="2"/>
      <c r="T3543" s="2"/>
      <c r="U3543" s="2"/>
      <c r="V3543" s="2"/>
      <c r="W3543" s="2"/>
      <c r="X3543" s="2"/>
      <c r="Y3543" s="2"/>
      <c r="AB3543" s="2"/>
      <c r="AC3543" s="2"/>
      <c r="AD3543" s="2"/>
      <c r="AE3543" s="2"/>
      <c r="AF3543" s="2"/>
      <c r="AG3543" s="2"/>
      <c r="AH3543" s="2"/>
      <c r="AI3543" s="2"/>
      <c r="AJ3543" s="2"/>
      <c r="AK3543" s="2"/>
      <c r="BK3543" s="2"/>
      <c r="BL3543" s="2"/>
      <c r="BN3543" s="2"/>
      <c r="BO3543" s="2"/>
    </row>
    <row r="3544" ht="12.75" customHeight="1">
      <c r="D3544" s="2"/>
      <c r="G3544" s="2"/>
      <c r="I3544" s="2"/>
      <c r="J3544" s="2"/>
      <c r="K3544" s="2"/>
      <c r="L3544" s="2"/>
      <c r="M3544" s="2"/>
      <c r="N3544" s="2"/>
      <c r="O3544" s="2"/>
      <c r="P3544" s="2"/>
      <c r="Q3544" s="2"/>
      <c r="R3544" s="2"/>
      <c r="S3544" s="2"/>
      <c r="T3544" s="2"/>
      <c r="U3544" s="2"/>
      <c r="V3544" s="2"/>
      <c r="W3544" s="2"/>
      <c r="X3544" s="2"/>
      <c r="Y3544" s="2"/>
      <c r="AB3544" s="2"/>
      <c r="AC3544" s="2"/>
      <c r="AD3544" s="2"/>
      <c r="AE3544" s="2"/>
      <c r="AF3544" s="2"/>
      <c r="AG3544" s="2"/>
      <c r="AH3544" s="2"/>
      <c r="AI3544" s="2"/>
      <c r="AJ3544" s="2"/>
      <c r="AK3544" s="2"/>
      <c r="BK3544" s="2"/>
      <c r="BL3544" s="2"/>
      <c r="BN3544" s="2"/>
      <c r="BO3544" s="2"/>
    </row>
    <row r="3545" ht="12.75" customHeight="1">
      <c r="D3545" s="2"/>
      <c r="G3545" s="2"/>
      <c r="I3545" s="2"/>
      <c r="J3545" s="2"/>
      <c r="K3545" s="2"/>
      <c r="L3545" s="2"/>
      <c r="M3545" s="2"/>
      <c r="N3545" s="2"/>
      <c r="O3545" s="2"/>
      <c r="P3545" s="2"/>
      <c r="Q3545" s="2"/>
      <c r="R3545" s="2"/>
      <c r="S3545" s="2"/>
      <c r="T3545" s="2"/>
      <c r="U3545" s="2"/>
      <c r="V3545" s="2"/>
      <c r="W3545" s="2"/>
      <c r="X3545" s="2"/>
      <c r="Y3545" s="2"/>
      <c r="AB3545" s="2"/>
      <c r="AC3545" s="2"/>
      <c r="AD3545" s="2"/>
      <c r="AE3545" s="2"/>
      <c r="AF3545" s="2"/>
      <c r="AG3545" s="2"/>
      <c r="AH3545" s="2"/>
      <c r="AI3545" s="2"/>
      <c r="AJ3545" s="2"/>
      <c r="AK3545" s="2"/>
      <c r="BK3545" s="2"/>
      <c r="BL3545" s="2"/>
      <c r="BN3545" s="2"/>
      <c r="BO3545" s="2"/>
    </row>
    <row r="3546" ht="12.75" customHeight="1">
      <c r="D3546" s="2"/>
      <c r="G3546" s="2"/>
      <c r="I3546" s="2"/>
      <c r="J3546" s="2"/>
      <c r="K3546" s="2"/>
      <c r="L3546" s="2"/>
      <c r="M3546" s="2"/>
      <c r="N3546" s="2"/>
      <c r="O3546" s="2"/>
      <c r="P3546" s="2"/>
      <c r="Q3546" s="2"/>
      <c r="R3546" s="2"/>
      <c r="S3546" s="2"/>
      <c r="T3546" s="2"/>
      <c r="U3546" s="2"/>
      <c r="V3546" s="2"/>
      <c r="W3546" s="2"/>
      <c r="X3546" s="2"/>
      <c r="Y3546" s="2"/>
      <c r="AB3546" s="2"/>
      <c r="AC3546" s="2"/>
      <c r="AD3546" s="2"/>
      <c r="AE3546" s="2"/>
      <c r="AF3546" s="2"/>
      <c r="AG3546" s="2"/>
      <c r="AH3546" s="2"/>
      <c r="AI3546" s="2"/>
      <c r="AJ3546" s="2"/>
      <c r="AK3546" s="2"/>
      <c r="BK3546" s="2"/>
      <c r="BL3546" s="2"/>
      <c r="BN3546" s="2"/>
      <c r="BO3546" s="2"/>
    </row>
    <row r="3547" ht="12.75" customHeight="1">
      <c r="D3547" s="2"/>
      <c r="G3547" s="2"/>
      <c r="I3547" s="2"/>
      <c r="J3547" s="2"/>
      <c r="K3547" s="2"/>
      <c r="L3547" s="2"/>
      <c r="M3547" s="2"/>
      <c r="N3547" s="2"/>
      <c r="O3547" s="2"/>
      <c r="P3547" s="2"/>
      <c r="Q3547" s="2"/>
      <c r="R3547" s="2"/>
      <c r="S3547" s="2"/>
      <c r="T3547" s="2"/>
      <c r="U3547" s="2"/>
      <c r="V3547" s="2"/>
      <c r="W3547" s="2"/>
      <c r="X3547" s="2"/>
      <c r="Y3547" s="2"/>
      <c r="AB3547" s="2"/>
      <c r="AC3547" s="2"/>
      <c r="AD3547" s="2"/>
      <c r="AE3547" s="2"/>
      <c r="AF3547" s="2"/>
      <c r="AG3547" s="2"/>
      <c r="AH3547" s="2"/>
      <c r="AI3547" s="2"/>
      <c r="AJ3547" s="2"/>
      <c r="AK3547" s="2"/>
      <c r="BK3547" s="2"/>
      <c r="BL3547" s="2"/>
      <c r="BN3547" s="2"/>
      <c r="BO3547" s="2"/>
    </row>
    <row r="3548" ht="12.75" customHeight="1">
      <c r="D3548" s="2"/>
      <c r="G3548" s="2"/>
      <c r="I3548" s="2"/>
      <c r="J3548" s="2"/>
      <c r="K3548" s="2"/>
      <c r="L3548" s="2"/>
      <c r="M3548" s="2"/>
      <c r="N3548" s="2"/>
      <c r="O3548" s="2"/>
      <c r="P3548" s="2"/>
      <c r="Q3548" s="2"/>
      <c r="R3548" s="2"/>
      <c r="S3548" s="2"/>
      <c r="T3548" s="2"/>
      <c r="U3548" s="2"/>
      <c r="V3548" s="2"/>
      <c r="W3548" s="2"/>
      <c r="X3548" s="2"/>
      <c r="Y3548" s="2"/>
      <c r="AB3548" s="2"/>
      <c r="AC3548" s="2"/>
      <c r="AD3548" s="2"/>
      <c r="AE3548" s="2"/>
      <c r="AF3548" s="2"/>
      <c r="AG3548" s="2"/>
      <c r="AH3548" s="2"/>
      <c r="AI3548" s="2"/>
      <c r="AJ3548" s="2"/>
      <c r="AK3548" s="2"/>
      <c r="BK3548" s="2"/>
      <c r="BL3548" s="2"/>
      <c r="BN3548" s="2"/>
      <c r="BO3548" s="2"/>
    </row>
    <row r="3549" ht="12.75" customHeight="1">
      <c r="D3549" s="2"/>
      <c r="G3549" s="2"/>
      <c r="I3549" s="2"/>
      <c r="J3549" s="2"/>
      <c r="K3549" s="2"/>
      <c r="L3549" s="2"/>
      <c r="M3549" s="2"/>
      <c r="N3549" s="2"/>
      <c r="O3549" s="2"/>
      <c r="P3549" s="2"/>
      <c r="Q3549" s="2"/>
      <c r="R3549" s="2"/>
      <c r="S3549" s="2"/>
      <c r="T3549" s="2"/>
      <c r="U3549" s="2"/>
      <c r="V3549" s="2"/>
      <c r="W3549" s="2"/>
      <c r="X3549" s="2"/>
      <c r="Y3549" s="2"/>
      <c r="AB3549" s="2"/>
      <c r="AC3549" s="2"/>
      <c r="AD3549" s="2"/>
      <c r="AE3549" s="2"/>
      <c r="AF3549" s="2"/>
      <c r="AG3549" s="2"/>
      <c r="AH3549" s="2"/>
      <c r="AI3549" s="2"/>
      <c r="AJ3549" s="2"/>
      <c r="AK3549" s="2"/>
      <c r="BK3549" s="2"/>
      <c r="BL3549" s="2"/>
      <c r="BN3549" s="2"/>
      <c r="BO3549" s="2"/>
    </row>
    <row r="3550" ht="12.75" customHeight="1">
      <c r="D3550" s="2"/>
      <c r="G3550" s="2"/>
      <c r="I3550" s="2"/>
      <c r="J3550" s="2"/>
      <c r="K3550" s="2"/>
      <c r="L3550" s="2"/>
      <c r="M3550" s="2"/>
      <c r="N3550" s="2"/>
      <c r="O3550" s="2"/>
      <c r="P3550" s="2"/>
      <c r="Q3550" s="2"/>
      <c r="R3550" s="2"/>
      <c r="S3550" s="2"/>
      <c r="T3550" s="2"/>
      <c r="U3550" s="2"/>
      <c r="V3550" s="2"/>
      <c r="W3550" s="2"/>
      <c r="X3550" s="2"/>
      <c r="Y3550" s="2"/>
      <c r="AB3550" s="2"/>
      <c r="AC3550" s="2"/>
      <c r="AD3550" s="2"/>
      <c r="AE3550" s="2"/>
      <c r="AF3550" s="2"/>
      <c r="AG3550" s="2"/>
      <c r="AH3550" s="2"/>
      <c r="AI3550" s="2"/>
      <c r="AJ3550" s="2"/>
      <c r="AK3550" s="2"/>
      <c r="BK3550" s="2"/>
      <c r="BL3550" s="2"/>
      <c r="BN3550" s="2"/>
      <c r="BO3550" s="2"/>
    </row>
    <row r="3551" ht="12.75" customHeight="1">
      <c r="D3551" s="2"/>
      <c r="G3551" s="2"/>
      <c r="I3551" s="2"/>
      <c r="J3551" s="2"/>
      <c r="K3551" s="2"/>
      <c r="L3551" s="2"/>
      <c r="M3551" s="2"/>
      <c r="N3551" s="2"/>
      <c r="O3551" s="2"/>
      <c r="P3551" s="2"/>
      <c r="Q3551" s="2"/>
      <c r="R3551" s="2"/>
      <c r="S3551" s="2"/>
      <c r="T3551" s="2"/>
      <c r="U3551" s="2"/>
      <c r="V3551" s="2"/>
      <c r="W3551" s="2"/>
      <c r="X3551" s="2"/>
      <c r="Y3551" s="2"/>
      <c r="AB3551" s="2"/>
      <c r="AC3551" s="2"/>
      <c r="AD3551" s="2"/>
      <c r="AE3551" s="2"/>
      <c r="AF3551" s="2"/>
      <c r="AG3551" s="2"/>
      <c r="AH3551" s="2"/>
      <c r="AI3551" s="2"/>
      <c r="AJ3551" s="2"/>
      <c r="AK3551" s="2"/>
      <c r="BK3551" s="2"/>
      <c r="BL3551" s="2"/>
      <c r="BN3551" s="2"/>
      <c r="BO3551" s="2"/>
    </row>
    <row r="3552" ht="12.75" customHeight="1">
      <c r="D3552" s="2"/>
      <c r="G3552" s="2"/>
      <c r="I3552" s="2"/>
      <c r="J3552" s="2"/>
      <c r="K3552" s="2"/>
      <c r="L3552" s="2"/>
      <c r="M3552" s="2"/>
      <c r="N3552" s="2"/>
      <c r="O3552" s="2"/>
      <c r="P3552" s="2"/>
      <c r="Q3552" s="2"/>
      <c r="R3552" s="2"/>
      <c r="S3552" s="2"/>
      <c r="T3552" s="2"/>
      <c r="U3552" s="2"/>
      <c r="V3552" s="2"/>
      <c r="W3552" s="2"/>
      <c r="X3552" s="2"/>
      <c r="Y3552" s="2"/>
      <c r="AB3552" s="2"/>
      <c r="AC3552" s="2"/>
      <c r="AD3552" s="2"/>
      <c r="AE3552" s="2"/>
      <c r="AF3552" s="2"/>
      <c r="AG3552" s="2"/>
      <c r="AH3552" s="2"/>
      <c r="AI3552" s="2"/>
      <c r="AJ3552" s="2"/>
      <c r="AK3552" s="2"/>
      <c r="BK3552" s="2"/>
      <c r="BL3552" s="2"/>
      <c r="BN3552" s="2"/>
      <c r="BO3552" s="2"/>
    </row>
    <row r="3553" ht="12.75" customHeight="1">
      <c r="D3553" s="2"/>
      <c r="G3553" s="2"/>
      <c r="I3553" s="2"/>
      <c r="J3553" s="2"/>
      <c r="K3553" s="2"/>
      <c r="L3553" s="2"/>
      <c r="M3553" s="2"/>
      <c r="N3553" s="2"/>
      <c r="O3553" s="2"/>
      <c r="P3553" s="2"/>
      <c r="Q3553" s="2"/>
      <c r="R3553" s="2"/>
      <c r="S3553" s="2"/>
      <c r="T3553" s="2"/>
      <c r="U3553" s="2"/>
      <c r="V3553" s="2"/>
      <c r="W3553" s="2"/>
      <c r="X3553" s="2"/>
      <c r="Y3553" s="2"/>
      <c r="AB3553" s="2"/>
      <c r="AC3553" s="2"/>
      <c r="AD3553" s="2"/>
      <c r="AE3553" s="2"/>
      <c r="AF3553" s="2"/>
      <c r="AG3553" s="2"/>
      <c r="AH3553" s="2"/>
      <c r="AI3553" s="2"/>
      <c r="AJ3553" s="2"/>
      <c r="AK3553" s="2"/>
      <c r="BK3553" s="2"/>
      <c r="BL3553" s="2"/>
      <c r="BN3553" s="2"/>
      <c r="BO3553" s="2"/>
    </row>
    <row r="3554" ht="12.75" customHeight="1">
      <c r="D3554" s="2"/>
      <c r="G3554" s="2"/>
      <c r="I3554" s="2"/>
      <c r="J3554" s="2"/>
      <c r="K3554" s="2"/>
      <c r="L3554" s="2"/>
      <c r="M3554" s="2"/>
      <c r="N3554" s="2"/>
      <c r="O3554" s="2"/>
      <c r="P3554" s="2"/>
      <c r="Q3554" s="2"/>
      <c r="R3554" s="2"/>
      <c r="S3554" s="2"/>
      <c r="T3554" s="2"/>
      <c r="U3554" s="2"/>
      <c r="V3554" s="2"/>
      <c r="W3554" s="2"/>
      <c r="X3554" s="2"/>
      <c r="Y3554" s="2"/>
      <c r="AB3554" s="2"/>
      <c r="AC3554" s="2"/>
      <c r="AD3554" s="2"/>
      <c r="AE3554" s="2"/>
      <c r="AF3554" s="2"/>
      <c r="AG3554" s="2"/>
      <c r="AH3554" s="2"/>
      <c r="AI3554" s="2"/>
      <c r="AJ3554" s="2"/>
      <c r="AK3554" s="2"/>
      <c r="BK3554" s="2"/>
      <c r="BL3554" s="2"/>
      <c r="BN3554" s="2"/>
      <c r="BO3554" s="2"/>
    </row>
    <row r="3555" ht="12.75" customHeight="1">
      <c r="D3555" s="2"/>
      <c r="G3555" s="2"/>
      <c r="I3555" s="2"/>
      <c r="J3555" s="2"/>
      <c r="K3555" s="2"/>
      <c r="L3555" s="2"/>
      <c r="M3555" s="2"/>
      <c r="N3555" s="2"/>
      <c r="O3555" s="2"/>
      <c r="P3555" s="2"/>
      <c r="Q3555" s="2"/>
      <c r="R3555" s="2"/>
      <c r="S3555" s="2"/>
      <c r="T3555" s="2"/>
      <c r="U3555" s="2"/>
      <c r="V3555" s="2"/>
      <c r="W3555" s="2"/>
      <c r="X3555" s="2"/>
      <c r="Y3555" s="2"/>
      <c r="AB3555" s="2"/>
      <c r="AC3555" s="2"/>
      <c r="AD3555" s="2"/>
      <c r="AE3555" s="2"/>
      <c r="AF3555" s="2"/>
      <c r="AG3555" s="2"/>
      <c r="AH3555" s="2"/>
      <c r="AI3555" s="2"/>
      <c r="AJ3555" s="2"/>
      <c r="AK3555" s="2"/>
      <c r="BK3555" s="2"/>
      <c r="BL3555" s="2"/>
      <c r="BN3555" s="2"/>
      <c r="BO3555" s="2"/>
    </row>
    <row r="3556" ht="12.75" customHeight="1">
      <c r="D3556" s="2"/>
      <c r="G3556" s="2"/>
      <c r="I3556" s="2"/>
      <c r="J3556" s="2"/>
      <c r="K3556" s="2"/>
      <c r="L3556" s="2"/>
      <c r="M3556" s="2"/>
      <c r="N3556" s="2"/>
      <c r="O3556" s="2"/>
      <c r="P3556" s="2"/>
      <c r="Q3556" s="2"/>
      <c r="R3556" s="2"/>
      <c r="S3556" s="2"/>
      <c r="T3556" s="2"/>
      <c r="U3556" s="2"/>
      <c r="V3556" s="2"/>
      <c r="W3556" s="2"/>
      <c r="X3556" s="2"/>
      <c r="Y3556" s="2"/>
      <c r="AB3556" s="2"/>
      <c r="AC3556" s="2"/>
      <c r="AD3556" s="2"/>
      <c r="AE3556" s="2"/>
      <c r="AF3556" s="2"/>
      <c r="AG3556" s="2"/>
      <c r="AH3556" s="2"/>
      <c r="AI3556" s="2"/>
      <c r="AJ3556" s="2"/>
      <c r="AK3556" s="2"/>
      <c r="BK3556" s="2"/>
      <c r="BL3556" s="2"/>
      <c r="BN3556" s="2"/>
      <c r="BO3556" s="2"/>
    </row>
    <row r="3557" ht="12.75" customHeight="1">
      <c r="D3557" s="2"/>
      <c r="G3557" s="2"/>
      <c r="I3557" s="2"/>
      <c r="J3557" s="2"/>
      <c r="K3557" s="2"/>
      <c r="L3557" s="2"/>
      <c r="M3557" s="2"/>
      <c r="N3557" s="2"/>
      <c r="O3557" s="2"/>
      <c r="P3557" s="2"/>
      <c r="Q3557" s="2"/>
      <c r="R3557" s="2"/>
      <c r="S3557" s="2"/>
      <c r="T3557" s="2"/>
      <c r="U3557" s="2"/>
      <c r="V3557" s="2"/>
      <c r="W3557" s="2"/>
      <c r="X3557" s="2"/>
      <c r="Y3557" s="2"/>
      <c r="AB3557" s="2"/>
      <c r="AC3557" s="2"/>
      <c r="AD3557" s="2"/>
      <c r="AE3557" s="2"/>
      <c r="AF3557" s="2"/>
      <c r="AG3557" s="2"/>
      <c r="AH3557" s="2"/>
      <c r="AI3557" s="2"/>
      <c r="AJ3557" s="2"/>
      <c r="AK3557" s="2"/>
      <c r="BK3557" s="2"/>
      <c r="BL3557" s="2"/>
      <c r="BN3557" s="2"/>
      <c r="BO3557" s="2"/>
    </row>
    <row r="3558" ht="12.75" customHeight="1">
      <c r="D3558" s="2"/>
      <c r="G3558" s="2"/>
      <c r="I3558" s="2"/>
      <c r="J3558" s="2"/>
      <c r="K3558" s="2"/>
      <c r="L3558" s="2"/>
      <c r="M3558" s="2"/>
      <c r="N3558" s="2"/>
      <c r="O3558" s="2"/>
      <c r="P3558" s="2"/>
      <c r="Q3558" s="2"/>
      <c r="R3558" s="2"/>
      <c r="S3558" s="2"/>
      <c r="T3558" s="2"/>
      <c r="U3558" s="2"/>
      <c r="V3558" s="2"/>
      <c r="W3558" s="2"/>
      <c r="X3558" s="2"/>
      <c r="Y3558" s="2"/>
      <c r="AB3558" s="2"/>
      <c r="AC3558" s="2"/>
      <c r="AD3558" s="2"/>
      <c r="AE3558" s="2"/>
      <c r="AF3558" s="2"/>
      <c r="AG3558" s="2"/>
      <c r="AH3558" s="2"/>
      <c r="AI3558" s="2"/>
      <c r="AJ3558" s="2"/>
      <c r="AK3558" s="2"/>
      <c r="BK3558" s="2"/>
      <c r="BL3558" s="2"/>
      <c r="BN3558" s="2"/>
      <c r="BO3558" s="2"/>
    </row>
    <row r="3559" ht="12.75" customHeight="1">
      <c r="D3559" s="2"/>
      <c r="G3559" s="2"/>
      <c r="I3559" s="2"/>
      <c r="J3559" s="2"/>
      <c r="K3559" s="2"/>
      <c r="L3559" s="2"/>
      <c r="M3559" s="2"/>
      <c r="N3559" s="2"/>
      <c r="O3559" s="2"/>
      <c r="P3559" s="2"/>
      <c r="Q3559" s="2"/>
      <c r="R3559" s="2"/>
      <c r="S3559" s="2"/>
      <c r="T3559" s="2"/>
      <c r="U3559" s="2"/>
      <c r="V3559" s="2"/>
      <c r="W3559" s="2"/>
      <c r="X3559" s="2"/>
      <c r="Y3559" s="2"/>
      <c r="AB3559" s="2"/>
      <c r="AC3559" s="2"/>
      <c r="AD3559" s="2"/>
      <c r="AE3559" s="2"/>
      <c r="AF3559" s="2"/>
      <c r="AG3559" s="2"/>
      <c r="AH3559" s="2"/>
      <c r="AI3559" s="2"/>
      <c r="AJ3559" s="2"/>
      <c r="AK3559" s="2"/>
      <c r="BK3559" s="2"/>
      <c r="BL3559" s="2"/>
      <c r="BN3559" s="2"/>
      <c r="BO3559" s="2"/>
    </row>
    <row r="3560" ht="12.75" customHeight="1">
      <c r="D3560" s="2"/>
      <c r="G3560" s="2"/>
      <c r="I3560" s="2"/>
      <c r="J3560" s="2"/>
      <c r="K3560" s="2"/>
      <c r="L3560" s="2"/>
      <c r="M3560" s="2"/>
      <c r="N3560" s="2"/>
      <c r="O3560" s="2"/>
      <c r="P3560" s="2"/>
      <c r="Q3560" s="2"/>
      <c r="R3560" s="2"/>
      <c r="S3560" s="2"/>
      <c r="T3560" s="2"/>
      <c r="U3560" s="2"/>
      <c r="V3560" s="2"/>
      <c r="W3560" s="2"/>
      <c r="X3560" s="2"/>
      <c r="Y3560" s="2"/>
      <c r="AB3560" s="2"/>
      <c r="AC3560" s="2"/>
      <c r="AD3560" s="2"/>
      <c r="AE3560" s="2"/>
      <c r="AF3560" s="2"/>
      <c r="AG3560" s="2"/>
      <c r="AH3560" s="2"/>
      <c r="AI3560" s="2"/>
      <c r="AJ3560" s="2"/>
      <c r="AK3560" s="2"/>
      <c r="BK3560" s="2"/>
      <c r="BL3560" s="2"/>
      <c r="BN3560" s="2"/>
      <c r="BO3560" s="2"/>
    </row>
    <row r="3561" ht="12.75" customHeight="1">
      <c r="D3561" s="2"/>
      <c r="G3561" s="2"/>
      <c r="I3561" s="2"/>
      <c r="J3561" s="2"/>
      <c r="K3561" s="2"/>
      <c r="L3561" s="2"/>
      <c r="M3561" s="2"/>
      <c r="N3561" s="2"/>
      <c r="O3561" s="2"/>
      <c r="P3561" s="2"/>
      <c r="Q3561" s="2"/>
      <c r="R3561" s="2"/>
      <c r="S3561" s="2"/>
      <c r="T3561" s="2"/>
      <c r="U3561" s="2"/>
      <c r="V3561" s="2"/>
      <c r="W3561" s="2"/>
      <c r="X3561" s="2"/>
      <c r="Y3561" s="2"/>
      <c r="AB3561" s="2"/>
      <c r="AC3561" s="2"/>
      <c r="AD3561" s="2"/>
      <c r="AE3561" s="2"/>
      <c r="AF3561" s="2"/>
      <c r="AG3561" s="2"/>
      <c r="AH3561" s="2"/>
      <c r="AI3561" s="2"/>
      <c r="AJ3561" s="2"/>
      <c r="AK3561" s="2"/>
      <c r="BK3561" s="2"/>
      <c r="BL3561" s="2"/>
      <c r="BN3561" s="2"/>
      <c r="BO3561" s="2"/>
    </row>
    <row r="3562" ht="12.75" customHeight="1">
      <c r="D3562" s="2"/>
      <c r="G3562" s="2"/>
      <c r="I3562" s="2"/>
      <c r="J3562" s="2"/>
      <c r="K3562" s="2"/>
      <c r="L3562" s="2"/>
      <c r="M3562" s="2"/>
      <c r="N3562" s="2"/>
      <c r="O3562" s="2"/>
      <c r="P3562" s="2"/>
      <c r="Q3562" s="2"/>
      <c r="R3562" s="2"/>
      <c r="S3562" s="2"/>
      <c r="T3562" s="2"/>
      <c r="U3562" s="2"/>
      <c r="V3562" s="2"/>
      <c r="W3562" s="2"/>
      <c r="X3562" s="2"/>
      <c r="Y3562" s="2"/>
      <c r="AB3562" s="2"/>
      <c r="AC3562" s="2"/>
      <c r="AD3562" s="2"/>
      <c r="AE3562" s="2"/>
      <c r="AF3562" s="2"/>
      <c r="AG3562" s="2"/>
      <c r="AH3562" s="2"/>
      <c r="AI3562" s="2"/>
      <c r="AJ3562" s="2"/>
      <c r="AK3562" s="2"/>
      <c r="BK3562" s="2"/>
      <c r="BL3562" s="2"/>
      <c r="BN3562" s="2"/>
      <c r="BO3562" s="2"/>
    </row>
    <row r="3563" ht="12.75" customHeight="1">
      <c r="D3563" s="2"/>
      <c r="G3563" s="2"/>
      <c r="I3563" s="2"/>
      <c r="J3563" s="2"/>
      <c r="K3563" s="2"/>
      <c r="L3563" s="2"/>
      <c r="M3563" s="2"/>
      <c r="N3563" s="2"/>
      <c r="O3563" s="2"/>
      <c r="P3563" s="2"/>
      <c r="Q3563" s="2"/>
      <c r="R3563" s="2"/>
      <c r="S3563" s="2"/>
      <c r="T3563" s="2"/>
      <c r="U3563" s="2"/>
      <c r="V3563" s="2"/>
      <c r="W3563" s="2"/>
      <c r="X3563" s="2"/>
      <c r="Y3563" s="2"/>
      <c r="AB3563" s="2"/>
      <c r="AC3563" s="2"/>
      <c r="AD3563" s="2"/>
      <c r="AE3563" s="2"/>
      <c r="AF3563" s="2"/>
      <c r="AG3563" s="2"/>
      <c r="AH3563" s="2"/>
      <c r="AI3563" s="2"/>
      <c r="AJ3563" s="2"/>
      <c r="AK3563" s="2"/>
      <c r="BK3563" s="2"/>
      <c r="BL3563" s="2"/>
      <c r="BN3563" s="2"/>
      <c r="BO3563" s="2"/>
    </row>
    <row r="3564" ht="12.75" customHeight="1">
      <c r="D3564" s="2"/>
      <c r="G3564" s="2"/>
      <c r="I3564" s="2"/>
      <c r="J3564" s="2"/>
      <c r="K3564" s="2"/>
      <c r="L3564" s="2"/>
      <c r="M3564" s="2"/>
      <c r="N3564" s="2"/>
      <c r="O3564" s="2"/>
      <c r="P3564" s="2"/>
      <c r="Q3564" s="2"/>
      <c r="R3564" s="2"/>
      <c r="S3564" s="2"/>
      <c r="T3564" s="2"/>
      <c r="U3564" s="2"/>
      <c r="V3564" s="2"/>
      <c r="W3564" s="2"/>
      <c r="X3564" s="2"/>
      <c r="Y3564" s="2"/>
      <c r="AB3564" s="2"/>
      <c r="AC3564" s="2"/>
      <c r="AD3564" s="2"/>
      <c r="AE3564" s="2"/>
      <c r="AF3564" s="2"/>
      <c r="AG3564" s="2"/>
      <c r="AH3564" s="2"/>
      <c r="AI3564" s="2"/>
      <c r="AJ3564" s="2"/>
      <c r="AK3564" s="2"/>
      <c r="BK3564" s="2"/>
      <c r="BL3564" s="2"/>
      <c r="BN3564" s="2"/>
      <c r="BO3564" s="2"/>
    </row>
    <row r="3565" ht="12.75" customHeight="1">
      <c r="D3565" s="2"/>
      <c r="G3565" s="2"/>
      <c r="I3565" s="2"/>
      <c r="J3565" s="2"/>
      <c r="K3565" s="2"/>
      <c r="L3565" s="2"/>
      <c r="M3565" s="2"/>
      <c r="N3565" s="2"/>
      <c r="O3565" s="2"/>
      <c r="P3565" s="2"/>
      <c r="Q3565" s="2"/>
      <c r="R3565" s="2"/>
      <c r="S3565" s="2"/>
      <c r="T3565" s="2"/>
      <c r="U3565" s="2"/>
      <c r="V3565" s="2"/>
      <c r="W3565" s="2"/>
      <c r="X3565" s="2"/>
      <c r="Y3565" s="2"/>
      <c r="AB3565" s="2"/>
      <c r="AC3565" s="2"/>
      <c r="AD3565" s="2"/>
      <c r="AE3565" s="2"/>
      <c r="AF3565" s="2"/>
      <c r="AG3565" s="2"/>
      <c r="AH3565" s="2"/>
      <c r="AI3565" s="2"/>
      <c r="AJ3565" s="2"/>
      <c r="AK3565" s="2"/>
      <c r="BK3565" s="2"/>
      <c r="BL3565" s="2"/>
      <c r="BN3565" s="2"/>
      <c r="BO3565" s="2"/>
    </row>
    <row r="3566" ht="12.75" customHeight="1">
      <c r="D3566" s="2"/>
      <c r="G3566" s="2"/>
      <c r="I3566" s="2"/>
      <c r="J3566" s="2"/>
      <c r="K3566" s="2"/>
      <c r="L3566" s="2"/>
      <c r="M3566" s="2"/>
      <c r="N3566" s="2"/>
      <c r="O3566" s="2"/>
      <c r="P3566" s="2"/>
      <c r="Q3566" s="2"/>
      <c r="R3566" s="2"/>
      <c r="S3566" s="2"/>
      <c r="T3566" s="2"/>
      <c r="U3566" s="2"/>
      <c r="V3566" s="2"/>
      <c r="W3566" s="2"/>
      <c r="X3566" s="2"/>
      <c r="Y3566" s="2"/>
      <c r="AB3566" s="2"/>
      <c r="AC3566" s="2"/>
      <c r="AD3566" s="2"/>
      <c r="AE3566" s="2"/>
      <c r="AF3566" s="2"/>
      <c r="AG3566" s="2"/>
      <c r="AH3566" s="2"/>
      <c r="AI3566" s="2"/>
      <c r="AJ3566" s="2"/>
      <c r="AK3566" s="2"/>
      <c r="BK3566" s="2"/>
      <c r="BL3566" s="2"/>
      <c r="BN3566" s="2"/>
      <c r="BO3566" s="2"/>
    </row>
    <row r="3567" ht="12.75" customHeight="1">
      <c r="D3567" s="2"/>
      <c r="G3567" s="2"/>
      <c r="I3567" s="2"/>
      <c r="J3567" s="2"/>
      <c r="K3567" s="2"/>
      <c r="L3567" s="2"/>
      <c r="M3567" s="2"/>
      <c r="N3567" s="2"/>
      <c r="O3567" s="2"/>
      <c r="P3567" s="2"/>
      <c r="Q3567" s="2"/>
      <c r="R3567" s="2"/>
      <c r="S3567" s="2"/>
      <c r="T3567" s="2"/>
      <c r="U3567" s="2"/>
      <c r="V3567" s="2"/>
      <c r="W3567" s="2"/>
      <c r="X3567" s="2"/>
      <c r="Y3567" s="2"/>
      <c r="AB3567" s="2"/>
      <c r="AC3567" s="2"/>
      <c r="AD3567" s="2"/>
      <c r="AE3567" s="2"/>
      <c r="AF3567" s="2"/>
      <c r="AG3567" s="2"/>
      <c r="AH3567" s="2"/>
      <c r="AI3567" s="2"/>
      <c r="AJ3567" s="2"/>
      <c r="AK3567" s="2"/>
      <c r="BK3567" s="2"/>
      <c r="BL3567" s="2"/>
      <c r="BN3567" s="2"/>
      <c r="BO3567" s="2"/>
    </row>
    <row r="3568" ht="12.75" customHeight="1">
      <c r="D3568" s="2"/>
      <c r="G3568" s="2"/>
      <c r="I3568" s="2"/>
      <c r="J3568" s="2"/>
      <c r="K3568" s="2"/>
      <c r="L3568" s="2"/>
      <c r="M3568" s="2"/>
      <c r="N3568" s="2"/>
      <c r="O3568" s="2"/>
      <c r="P3568" s="2"/>
      <c r="Q3568" s="2"/>
      <c r="R3568" s="2"/>
      <c r="S3568" s="2"/>
      <c r="T3568" s="2"/>
      <c r="U3568" s="2"/>
      <c r="V3568" s="2"/>
      <c r="W3568" s="2"/>
      <c r="X3568" s="2"/>
      <c r="Y3568" s="2"/>
      <c r="AB3568" s="2"/>
      <c r="AC3568" s="2"/>
      <c r="AD3568" s="2"/>
      <c r="AE3568" s="2"/>
      <c r="AF3568" s="2"/>
      <c r="AG3568" s="2"/>
      <c r="AH3568" s="2"/>
      <c r="AI3568" s="2"/>
      <c r="AJ3568" s="2"/>
      <c r="AK3568" s="2"/>
      <c r="BK3568" s="2"/>
      <c r="BL3568" s="2"/>
      <c r="BN3568" s="2"/>
      <c r="BO3568" s="2"/>
    </row>
    <row r="3569" ht="12.75" customHeight="1">
      <c r="D3569" s="2"/>
      <c r="G3569" s="2"/>
      <c r="I3569" s="2"/>
      <c r="J3569" s="2"/>
      <c r="K3569" s="2"/>
      <c r="L3569" s="2"/>
      <c r="M3569" s="2"/>
      <c r="N3569" s="2"/>
      <c r="O3569" s="2"/>
      <c r="P3569" s="2"/>
      <c r="Q3569" s="2"/>
      <c r="R3569" s="2"/>
      <c r="S3569" s="2"/>
      <c r="T3569" s="2"/>
      <c r="U3569" s="2"/>
      <c r="V3569" s="2"/>
      <c r="W3569" s="2"/>
      <c r="X3569" s="2"/>
      <c r="Y3569" s="2"/>
      <c r="AB3569" s="2"/>
      <c r="AC3569" s="2"/>
      <c r="AD3569" s="2"/>
      <c r="AE3569" s="2"/>
      <c r="AF3569" s="2"/>
      <c r="AG3569" s="2"/>
      <c r="AH3569" s="2"/>
      <c r="AI3569" s="2"/>
      <c r="AJ3569" s="2"/>
      <c r="AK3569" s="2"/>
      <c r="BK3569" s="2"/>
      <c r="BL3569" s="2"/>
      <c r="BN3569" s="2"/>
      <c r="BO3569" s="2"/>
    </row>
    <row r="3570" ht="12.75" customHeight="1">
      <c r="D3570" s="2"/>
      <c r="G3570" s="2"/>
      <c r="I3570" s="2"/>
      <c r="J3570" s="2"/>
      <c r="K3570" s="2"/>
      <c r="L3570" s="2"/>
      <c r="M3570" s="2"/>
      <c r="N3570" s="2"/>
      <c r="O3570" s="2"/>
      <c r="P3570" s="2"/>
      <c r="Q3570" s="2"/>
      <c r="R3570" s="2"/>
      <c r="S3570" s="2"/>
      <c r="T3570" s="2"/>
      <c r="U3570" s="2"/>
      <c r="V3570" s="2"/>
      <c r="W3570" s="2"/>
      <c r="X3570" s="2"/>
      <c r="Y3570" s="2"/>
      <c r="AB3570" s="2"/>
      <c r="AC3570" s="2"/>
      <c r="AD3570" s="2"/>
      <c r="AE3570" s="2"/>
      <c r="AF3570" s="2"/>
      <c r="AG3570" s="2"/>
      <c r="AH3570" s="2"/>
      <c r="AI3570" s="2"/>
      <c r="AJ3570" s="2"/>
      <c r="AK3570" s="2"/>
      <c r="BK3570" s="2"/>
      <c r="BL3570" s="2"/>
      <c r="BN3570" s="2"/>
      <c r="BO3570" s="2"/>
    </row>
    <row r="3571" ht="12.75" customHeight="1">
      <c r="D3571" s="2"/>
      <c r="G3571" s="2"/>
      <c r="I3571" s="2"/>
      <c r="J3571" s="2"/>
      <c r="K3571" s="2"/>
      <c r="L3571" s="2"/>
      <c r="M3571" s="2"/>
      <c r="N3571" s="2"/>
      <c r="O3571" s="2"/>
      <c r="P3571" s="2"/>
      <c r="Q3571" s="2"/>
      <c r="R3571" s="2"/>
      <c r="S3571" s="2"/>
      <c r="T3571" s="2"/>
      <c r="U3571" s="2"/>
      <c r="V3571" s="2"/>
      <c r="W3571" s="2"/>
      <c r="X3571" s="2"/>
      <c r="Y3571" s="2"/>
      <c r="AB3571" s="2"/>
      <c r="AC3571" s="2"/>
      <c r="AD3571" s="2"/>
      <c r="AE3571" s="2"/>
      <c r="AF3571" s="2"/>
      <c r="AG3571" s="2"/>
      <c r="AH3571" s="2"/>
      <c r="AI3571" s="2"/>
      <c r="AJ3571" s="2"/>
      <c r="AK3571" s="2"/>
      <c r="BK3571" s="2"/>
      <c r="BL3571" s="2"/>
      <c r="BN3571" s="2"/>
      <c r="BO3571" s="2"/>
    </row>
    <row r="3572" ht="12.75" customHeight="1">
      <c r="D3572" s="2"/>
      <c r="G3572" s="2"/>
      <c r="I3572" s="2"/>
      <c r="J3572" s="2"/>
      <c r="K3572" s="2"/>
      <c r="L3572" s="2"/>
      <c r="M3572" s="2"/>
      <c r="N3572" s="2"/>
      <c r="O3572" s="2"/>
      <c r="P3572" s="2"/>
      <c r="Q3572" s="2"/>
      <c r="R3572" s="2"/>
      <c r="S3572" s="2"/>
      <c r="T3572" s="2"/>
      <c r="U3572" s="2"/>
      <c r="V3572" s="2"/>
      <c r="W3572" s="2"/>
      <c r="X3572" s="2"/>
      <c r="Y3572" s="2"/>
      <c r="AB3572" s="2"/>
      <c r="AC3572" s="2"/>
      <c r="AD3572" s="2"/>
      <c r="AE3572" s="2"/>
      <c r="AF3572" s="2"/>
      <c r="AG3572" s="2"/>
      <c r="AH3572" s="2"/>
      <c r="AI3572" s="2"/>
      <c r="AJ3572" s="2"/>
      <c r="AK3572" s="2"/>
      <c r="BK3572" s="2"/>
      <c r="BL3572" s="2"/>
      <c r="BN3572" s="2"/>
      <c r="BO3572" s="2"/>
    </row>
    <row r="3573" ht="12.75" customHeight="1">
      <c r="D3573" s="2"/>
      <c r="G3573" s="2"/>
      <c r="I3573" s="2"/>
      <c r="J3573" s="2"/>
      <c r="K3573" s="2"/>
      <c r="L3573" s="2"/>
      <c r="M3573" s="2"/>
      <c r="N3573" s="2"/>
      <c r="O3573" s="2"/>
      <c r="P3573" s="2"/>
      <c r="Q3573" s="2"/>
      <c r="R3573" s="2"/>
      <c r="S3573" s="2"/>
      <c r="T3573" s="2"/>
      <c r="U3573" s="2"/>
      <c r="V3573" s="2"/>
      <c r="W3573" s="2"/>
      <c r="X3573" s="2"/>
      <c r="Y3573" s="2"/>
      <c r="AB3573" s="2"/>
      <c r="AC3573" s="2"/>
      <c r="AD3573" s="2"/>
      <c r="AE3573" s="2"/>
      <c r="AF3573" s="2"/>
      <c r="AG3573" s="2"/>
      <c r="AH3573" s="2"/>
      <c r="AI3573" s="2"/>
      <c r="AJ3573" s="2"/>
      <c r="AK3573" s="2"/>
      <c r="BK3573" s="2"/>
      <c r="BL3573" s="2"/>
      <c r="BN3573" s="2"/>
      <c r="BO3573" s="2"/>
    </row>
    <row r="3574" ht="12.75" customHeight="1">
      <c r="D3574" s="2"/>
      <c r="G3574" s="2"/>
      <c r="I3574" s="2"/>
      <c r="J3574" s="2"/>
      <c r="K3574" s="2"/>
      <c r="L3574" s="2"/>
      <c r="M3574" s="2"/>
      <c r="N3574" s="2"/>
      <c r="O3574" s="2"/>
      <c r="P3574" s="2"/>
      <c r="Q3574" s="2"/>
      <c r="R3574" s="2"/>
      <c r="S3574" s="2"/>
      <c r="T3574" s="2"/>
      <c r="U3574" s="2"/>
      <c r="V3574" s="2"/>
      <c r="W3574" s="2"/>
      <c r="X3574" s="2"/>
      <c r="Y3574" s="2"/>
      <c r="AB3574" s="2"/>
      <c r="AC3574" s="2"/>
      <c r="AD3574" s="2"/>
      <c r="AE3574" s="2"/>
      <c r="AF3574" s="2"/>
      <c r="AG3574" s="2"/>
      <c r="AH3574" s="2"/>
      <c r="AI3574" s="2"/>
      <c r="AJ3574" s="2"/>
      <c r="AK3574" s="2"/>
      <c r="BK3574" s="2"/>
      <c r="BL3574" s="2"/>
      <c r="BN3574" s="2"/>
      <c r="BO3574" s="2"/>
    </row>
    <row r="3575" ht="12.75" customHeight="1">
      <c r="D3575" s="2"/>
      <c r="G3575" s="2"/>
      <c r="I3575" s="2"/>
      <c r="J3575" s="2"/>
      <c r="K3575" s="2"/>
      <c r="L3575" s="2"/>
      <c r="M3575" s="2"/>
      <c r="N3575" s="2"/>
      <c r="O3575" s="2"/>
      <c r="P3575" s="2"/>
      <c r="Q3575" s="2"/>
      <c r="R3575" s="2"/>
      <c r="S3575" s="2"/>
      <c r="T3575" s="2"/>
      <c r="U3575" s="2"/>
      <c r="V3575" s="2"/>
      <c r="W3575" s="2"/>
      <c r="X3575" s="2"/>
      <c r="Y3575" s="2"/>
      <c r="AB3575" s="2"/>
      <c r="AC3575" s="2"/>
      <c r="AD3575" s="2"/>
      <c r="AE3575" s="2"/>
      <c r="AF3575" s="2"/>
      <c r="AG3575" s="2"/>
      <c r="AH3575" s="2"/>
      <c r="AI3575" s="2"/>
      <c r="AJ3575" s="2"/>
      <c r="AK3575" s="2"/>
      <c r="BK3575" s="2"/>
      <c r="BL3575" s="2"/>
      <c r="BN3575" s="2"/>
      <c r="BO3575" s="2"/>
    </row>
    <row r="3576" ht="12.75" customHeight="1">
      <c r="D3576" s="2"/>
      <c r="G3576" s="2"/>
      <c r="I3576" s="2"/>
      <c r="J3576" s="2"/>
      <c r="K3576" s="2"/>
      <c r="L3576" s="2"/>
      <c r="M3576" s="2"/>
      <c r="N3576" s="2"/>
      <c r="O3576" s="2"/>
      <c r="P3576" s="2"/>
      <c r="Q3576" s="2"/>
      <c r="R3576" s="2"/>
      <c r="S3576" s="2"/>
      <c r="T3576" s="2"/>
      <c r="U3576" s="2"/>
      <c r="V3576" s="2"/>
      <c r="W3576" s="2"/>
      <c r="X3576" s="2"/>
      <c r="Y3576" s="2"/>
      <c r="AB3576" s="2"/>
      <c r="AC3576" s="2"/>
      <c r="AD3576" s="2"/>
      <c r="AE3576" s="2"/>
      <c r="AF3576" s="2"/>
      <c r="AG3576" s="2"/>
      <c r="AH3576" s="2"/>
      <c r="AI3576" s="2"/>
      <c r="AJ3576" s="2"/>
      <c r="AK3576" s="2"/>
      <c r="BK3576" s="2"/>
      <c r="BL3576" s="2"/>
      <c r="BN3576" s="2"/>
      <c r="BO3576" s="2"/>
    </row>
    <row r="3577" ht="12.75" customHeight="1">
      <c r="D3577" s="2"/>
      <c r="G3577" s="2"/>
      <c r="I3577" s="2"/>
      <c r="J3577" s="2"/>
      <c r="K3577" s="2"/>
      <c r="L3577" s="2"/>
      <c r="M3577" s="2"/>
      <c r="N3577" s="2"/>
      <c r="O3577" s="2"/>
      <c r="P3577" s="2"/>
      <c r="Q3577" s="2"/>
      <c r="R3577" s="2"/>
      <c r="S3577" s="2"/>
      <c r="T3577" s="2"/>
      <c r="U3577" s="2"/>
      <c r="V3577" s="2"/>
      <c r="W3577" s="2"/>
      <c r="X3577" s="2"/>
      <c r="Y3577" s="2"/>
      <c r="AB3577" s="2"/>
      <c r="AC3577" s="2"/>
      <c r="AD3577" s="2"/>
      <c r="AE3577" s="2"/>
      <c r="AF3577" s="2"/>
      <c r="AG3577" s="2"/>
      <c r="AH3577" s="2"/>
      <c r="AI3577" s="2"/>
      <c r="AJ3577" s="2"/>
      <c r="AK3577" s="2"/>
      <c r="BK3577" s="2"/>
      <c r="BL3577" s="2"/>
      <c r="BN3577" s="2"/>
      <c r="BO3577" s="2"/>
    </row>
    <row r="3578" ht="12.75" customHeight="1">
      <c r="D3578" s="2"/>
      <c r="G3578" s="2"/>
      <c r="I3578" s="2"/>
      <c r="J3578" s="2"/>
      <c r="K3578" s="2"/>
      <c r="L3578" s="2"/>
      <c r="M3578" s="2"/>
      <c r="N3578" s="2"/>
      <c r="O3578" s="2"/>
      <c r="P3578" s="2"/>
      <c r="Q3578" s="2"/>
      <c r="R3578" s="2"/>
      <c r="S3578" s="2"/>
      <c r="T3578" s="2"/>
      <c r="U3578" s="2"/>
      <c r="V3578" s="2"/>
      <c r="W3578" s="2"/>
      <c r="X3578" s="2"/>
      <c r="Y3578" s="2"/>
      <c r="AB3578" s="2"/>
      <c r="AC3578" s="2"/>
      <c r="AD3578" s="2"/>
      <c r="AE3578" s="2"/>
      <c r="AF3578" s="2"/>
      <c r="AG3578" s="2"/>
      <c r="AH3578" s="2"/>
      <c r="AI3578" s="2"/>
      <c r="AJ3578" s="2"/>
      <c r="AK3578" s="2"/>
      <c r="BK3578" s="2"/>
      <c r="BL3578" s="2"/>
      <c r="BN3578" s="2"/>
      <c r="BO3578" s="2"/>
    </row>
    <row r="3579" ht="12.75" customHeight="1">
      <c r="D3579" s="2"/>
      <c r="G3579" s="2"/>
      <c r="I3579" s="2"/>
      <c r="J3579" s="2"/>
      <c r="K3579" s="2"/>
      <c r="L3579" s="2"/>
      <c r="M3579" s="2"/>
      <c r="N3579" s="2"/>
      <c r="O3579" s="2"/>
      <c r="P3579" s="2"/>
      <c r="Q3579" s="2"/>
      <c r="R3579" s="2"/>
      <c r="S3579" s="2"/>
      <c r="T3579" s="2"/>
      <c r="U3579" s="2"/>
      <c r="V3579" s="2"/>
      <c r="W3579" s="2"/>
      <c r="X3579" s="2"/>
      <c r="Y3579" s="2"/>
      <c r="AB3579" s="2"/>
      <c r="AC3579" s="2"/>
      <c r="AD3579" s="2"/>
      <c r="AE3579" s="2"/>
      <c r="AF3579" s="2"/>
      <c r="AG3579" s="2"/>
      <c r="AH3579" s="2"/>
      <c r="AI3579" s="2"/>
      <c r="AJ3579" s="2"/>
      <c r="AK3579" s="2"/>
      <c r="BK3579" s="2"/>
      <c r="BL3579" s="2"/>
      <c r="BN3579" s="2"/>
      <c r="BO3579" s="2"/>
    </row>
    <row r="3580" ht="12.75" customHeight="1">
      <c r="D3580" s="2"/>
      <c r="G3580" s="2"/>
      <c r="I3580" s="2"/>
      <c r="J3580" s="2"/>
      <c r="K3580" s="2"/>
      <c r="L3580" s="2"/>
      <c r="M3580" s="2"/>
      <c r="N3580" s="2"/>
      <c r="O3580" s="2"/>
      <c r="P3580" s="2"/>
      <c r="Q3580" s="2"/>
      <c r="R3580" s="2"/>
      <c r="S3580" s="2"/>
      <c r="T3580" s="2"/>
      <c r="U3580" s="2"/>
      <c r="V3580" s="2"/>
      <c r="W3580" s="2"/>
      <c r="X3580" s="2"/>
      <c r="Y3580" s="2"/>
      <c r="AB3580" s="2"/>
      <c r="AC3580" s="2"/>
      <c r="AD3580" s="2"/>
      <c r="AE3580" s="2"/>
      <c r="AF3580" s="2"/>
      <c r="AG3580" s="2"/>
      <c r="AH3580" s="2"/>
      <c r="AI3580" s="2"/>
      <c r="AJ3580" s="2"/>
      <c r="AK3580" s="2"/>
      <c r="BK3580" s="2"/>
      <c r="BL3580" s="2"/>
      <c r="BN3580" s="2"/>
      <c r="BO3580" s="2"/>
    </row>
    <row r="3581" ht="12.75" customHeight="1">
      <c r="D3581" s="2"/>
      <c r="G3581" s="2"/>
      <c r="I3581" s="2"/>
      <c r="J3581" s="2"/>
      <c r="K3581" s="2"/>
      <c r="L3581" s="2"/>
      <c r="M3581" s="2"/>
      <c r="N3581" s="2"/>
      <c r="O3581" s="2"/>
      <c r="P3581" s="2"/>
      <c r="Q3581" s="2"/>
      <c r="R3581" s="2"/>
      <c r="S3581" s="2"/>
      <c r="T3581" s="2"/>
      <c r="U3581" s="2"/>
      <c r="V3581" s="2"/>
      <c r="W3581" s="2"/>
      <c r="X3581" s="2"/>
      <c r="Y3581" s="2"/>
      <c r="AB3581" s="2"/>
      <c r="AC3581" s="2"/>
      <c r="AD3581" s="2"/>
      <c r="AE3581" s="2"/>
      <c r="AF3581" s="2"/>
      <c r="AG3581" s="2"/>
      <c r="AH3581" s="2"/>
      <c r="AI3581" s="2"/>
      <c r="AJ3581" s="2"/>
      <c r="AK3581" s="2"/>
      <c r="BK3581" s="2"/>
      <c r="BL3581" s="2"/>
      <c r="BN3581" s="2"/>
      <c r="BO3581" s="2"/>
    </row>
    <row r="3582" ht="12.75" customHeight="1">
      <c r="D3582" s="2"/>
      <c r="G3582" s="2"/>
      <c r="I3582" s="2"/>
      <c r="J3582" s="2"/>
      <c r="K3582" s="2"/>
      <c r="L3582" s="2"/>
      <c r="M3582" s="2"/>
      <c r="N3582" s="2"/>
      <c r="O3582" s="2"/>
      <c r="P3582" s="2"/>
      <c r="Q3582" s="2"/>
      <c r="R3582" s="2"/>
      <c r="S3582" s="2"/>
      <c r="T3582" s="2"/>
      <c r="U3582" s="2"/>
      <c r="V3582" s="2"/>
      <c r="W3582" s="2"/>
      <c r="X3582" s="2"/>
      <c r="Y3582" s="2"/>
      <c r="AB3582" s="2"/>
      <c r="AC3582" s="2"/>
      <c r="AD3582" s="2"/>
      <c r="AE3582" s="2"/>
      <c r="AF3582" s="2"/>
      <c r="AG3582" s="2"/>
      <c r="AH3582" s="2"/>
      <c r="AI3582" s="2"/>
      <c r="AJ3582" s="2"/>
      <c r="AK3582" s="2"/>
      <c r="BK3582" s="2"/>
      <c r="BL3582" s="2"/>
      <c r="BN3582" s="2"/>
      <c r="BO3582" s="2"/>
    </row>
    <row r="3583" ht="12.75" customHeight="1">
      <c r="D3583" s="2"/>
      <c r="G3583" s="2"/>
      <c r="I3583" s="2"/>
      <c r="J3583" s="2"/>
      <c r="K3583" s="2"/>
      <c r="L3583" s="2"/>
      <c r="M3583" s="2"/>
      <c r="N3583" s="2"/>
      <c r="O3583" s="2"/>
      <c r="P3583" s="2"/>
      <c r="Q3583" s="2"/>
      <c r="R3583" s="2"/>
      <c r="S3583" s="2"/>
      <c r="T3583" s="2"/>
      <c r="U3583" s="2"/>
      <c r="V3583" s="2"/>
      <c r="W3583" s="2"/>
      <c r="X3583" s="2"/>
      <c r="Y3583" s="2"/>
      <c r="AB3583" s="2"/>
      <c r="AC3583" s="2"/>
      <c r="AD3583" s="2"/>
      <c r="AE3583" s="2"/>
      <c r="AF3583" s="2"/>
      <c r="AG3583" s="2"/>
      <c r="AH3583" s="2"/>
      <c r="AI3583" s="2"/>
      <c r="AJ3583" s="2"/>
      <c r="AK3583" s="2"/>
      <c r="BK3583" s="2"/>
      <c r="BL3583" s="2"/>
      <c r="BN3583" s="2"/>
      <c r="BO3583" s="2"/>
    </row>
    <row r="3584" ht="12.75" customHeight="1">
      <c r="D3584" s="2"/>
      <c r="G3584" s="2"/>
      <c r="I3584" s="2"/>
      <c r="J3584" s="2"/>
      <c r="K3584" s="2"/>
      <c r="L3584" s="2"/>
      <c r="M3584" s="2"/>
      <c r="N3584" s="2"/>
      <c r="O3584" s="2"/>
      <c r="P3584" s="2"/>
      <c r="Q3584" s="2"/>
      <c r="R3584" s="2"/>
      <c r="S3584" s="2"/>
      <c r="T3584" s="2"/>
      <c r="U3584" s="2"/>
      <c r="V3584" s="2"/>
      <c r="W3584" s="2"/>
      <c r="X3584" s="2"/>
      <c r="Y3584" s="2"/>
      <c r="AB3584" s="2"/>
      <c r="AC3584" s="2"/>
      <c r="AD3584" s="2"/>
      <c r="AE3584" s="2"/>
      <c r="AF3584" s="2"/>
      <c r="AG3584" s="2"/>
      <c r="AH3584" s="2"/>
      <c r="AI3584" s="2"/>
      <c r="AJ3584" s="2"/>
      <c r="AK3584" s="2"/>
      <c r="BK3584" s="2"/>
      <c r="BL3584" s="2"/>
      <c r="BN3584" s="2"/>
      <c r="BO3584" s="2"/>
    </row>
    <row r="3585" ht="12.75" customHeight="1">
      <c r="D3585" s="2"/>
      <c r="G3585" s="2"/>
      <c r="I3585" s="2"/>
      <c r="J3585" s="2"/>
      <c r="K3585" s="2"/>
      <c r="L3585" s="2"/>
      <c r="M3585" s="2"/>
      <c r="N3585" s="2"/>
      <c r="O3585" s="2"/>
      <c r="P3585" s="2"/>
      <c r="Q3585" s="2"/>
      <c r="R3585" s="2"/>
      <c r="S3585" s="2"/>
      <c r="T3585" s="2"/>
      <c r="U3585" s="2"/>
      <c r="V3585" s="2"/>
      <c r="W3585" s="2"/>
      <c r="X3585" s="2"/>
      <c r="Y3585" s="2"/>
      <c r="AB3585" s="2"/>
      <c r="AC3585" s="2"/>
      <c r="AD3585" s="2"/>
      <c r="AE3585" s="2"/>
      <c r="AF3585" s="2"/>
      <c r="AG3585" s="2"/>
      <c r="AH3585" s="2"/>
      <c r="AI3585" s="2"/>
      <c r="AJ3585" s="2"/>
      <c r="AK3585" s="2"/>
      <c r="BK3585" s="2"/>
      <c r="BL3585" s="2"/>
      <c r="BN3585" s="2"/>
      <c r="BO3585" s="2"/>
    </row>
    <row r="3586" ht="12.75" customHeight="1">
      <c r="D3586" s="2"/>
      <c r="G3586" s="2"/>
      <c r="I3586" s="2"/>
      <c r="J3586" s="2"/>
      <c r="K3586" s="2"/>
      <c r="L3586" s="2"/>
      <c r="M3586" s="2"/>
      <c r="N3586" s="2"/>
      <c r="O3586" s="2"/>
      <c r="P3586" s="2"/>
      <c r="Q3586" s="2"/>
      <c r="R3586" s="2"/>
      <c r="S3586" s="2"/>
      <c r="T3586" s="2"/>
      <c r="U3586" s="2"/>
      <c r="V3586" s="2"/>
      <c r="W3586" s="2"/>
      <c r="X3586" s="2"/>
      <c r="Y3586" s="2"/>
      <c r="AB3586" s="2"/>
      <c r="AC3586" s="2"/>
      <c r="AD3586" s="2"/>
      <c r="AE3586" s="2"/>
      <c r="AF3586" s="2"/>
      <c r="AG3586" s="2"/>
      <c r="AH3586" s="2"/>
      <c r="AI3586" s="2"/>
      <c r="AJ3586" s="2"/>
      <c r="AK3586" s="2"/>
      <c r="BK3586" s="2"/>
      <c r="BL3586" s="2"/>
      <c r="BN3586" s="2"/>
      <c r="BO3586" s="2"/>
    </row>
    <row r="3587" ht="12.75" customHeight="1">
      <c r="D3587" s="2"/>
      <c r="G3587" s="2"/>
      <c r="I3587" s="2"/>
      <c r="J3587" s="2"/>
      <c r="K3587" s="2"/>
      <c r="L3587" s="2"/>
      <c r="M3587" s="2"/>
      <c r="N3587" s="2"/>
      <c r="O3587" s="2"/>
      <c r="P3587" s="2"/>
      <c r="Q3587" s="2"/>
      <c r="R3587" s="2"/>
      <c r="S3587" s="2"/>
      <c r="T3587" s="2"/>
      <c r="U3587" s="2"/>
      <c r="V3587" s="2"/>
      <c r="W3587" s="2"/>
      <c r="X3587" s="2"/>
      <c r="Y3587" s="2"/>
      <c r="AB3587" s="2"/>
      <c r="AC3587" s="2"/>
      <c r="AD3587" s="2"/>
      <c r="AE3587" s="2"/>
      <c r="AF3587" s="2"/>
      <c r="AG3587" s="2"/>
      <c r="AH3587" s="2"/>
      <c r="AI3587" s="2"/>
      <c r="AJ3587" s="2"/>
      <c r="AK3587" s="2"/>
      <c r="BK3587" s="2"/>
      <c r="BL3587" s="2"/>
      <c r="BN3587" s="2"/>
      <c r="BO3587" s="2"/>
    </row>
    <row r="3588" ht="12.75" customHeight="1">
      <c r="D3588" s="2"/>
      <c r="G3588" s="2"/>
      <c r="I3588" s="2"/>
      <c r="J3588" s="2"/>
      <c r="K3588" s="2"/>
      <c r="L3588" s="2"/>
      <c r="M3588" s="2"/>
      <c r="N3588" s="2"/>
      <c r="O3588" s="2"/>
      <c r="P3588" s="2"/>
      <c r="Q3588" s="2"/>
      <c r="R3588" s="2"/>
      <c r="S3588" s="2"/>
      <c r="T3588" s="2"/>
      <c r="U3588" s="2"/>
      <c r="V3588" s="2"/>
      <c r="W3588" s="2"/>
      <c r="X3588" s="2"/>
      <c r="Y3588" s="2"/>
      <c r="AB3588" s="2"/>
      <c r="AC3588" s="2"/>
      <c r="AD3588" s="2"/>
      <c r="AE3588" s="2"/>
      <c r="AF3588" s="2"/>
      <c r="AG3588" s="2"/>
      <c r="AH3588" s="2"/>
      <c r="AI3588" s="2"/>
      <c r="AJ3588" s="2"/>
      <c r="AK3588" s="2"/>
      <c r="BK3588" s="2"/>
      <c r="BL3588" s="2"/>
      <c r="BN3588" s="2"/>
      <c r="BO3588" s="2"/>
    </row>
    <row r="3589" ht="12.75" customHeight="1">
      <c r="D3589" s="2"/>
      <c r="G3589" s="2"/>
      <c r="I3589" s="2"/>
      <c r="J3589" s="2"/>
      <c r="K3589" s="2"/>
      <c r="L3589" s="2"/>
      <c r="M3589" s="2"/>
      <c r="N3589" s="2"/>
      <c r="O3589" s="2"/>
      <c r="P3589" s="2"/>
      <c r="Q3589" s="2"/>
      <c r="R3589" s="2"/>
      <c r="S3589" s="2"/>
      <c r="T3589" s="2"/>
      <c r="U3589" s="2"/>
      <c r="V3589" s="2"/>
      <c r="W3589" s="2"/>
      <c r="X3589" s="2"/>
      <c r="Y3589" s="2"/>
      <c r="AB3589" s="2"/>
      <c r="AC3589" s="2"/>
      <c r="AD3589" s="2"/>
      <c r="AE3589" s="2"/>
      <c r="AF3589" s="2"/>
      <c r="AG3589" s="2"/>
      <c r="AH3589" s="2"/>
      <c r="AI3589" s="2"/>
      <c r="AJ3589" s="2"/>
      <c r="AK3589" s="2"/>
      <c r="BK3589" s="2"/>
      <c r="BL3589" s="2"/>
      <c r="BN3589" s="2"/>
      <c r="BO3589" s="2"/>
    </row>
    <row r="3590" ht="12.75" customHeight="1">
      <c r="D3590" s="2"/>
      <c r="G3590" s="2"/>
      <c r="I3590" s="2"/>
      <c r="J3590" s="2"/>
      <c r="K3590" s="2"/>
      <c r="L3590" s="2"/>
      <c r="M3590" s="2"/>
      <c r="N3590" s="2"/>
      <c r="O3590" s="2"/>
      <c r="P3590" s="2"/>
      <c r="Q3590" s="2"/>
      <c r="R3590" s="2"/>
      <c r="S3590" s="2"/>
      <c r="T3590" s="2"/>
      <c r="U3590" s="2"/>
      <c r="V3590" s="2"/>
      <c r="W3590" s="2"/>
      <c r="X3590" s="2"/>
      <c r="Y3590" s="2"/>
      <c r="AB3590" s="2"/>
      <c r="AC3590" s="2"/>
      <c r="AD3590" s="2"/>
      <c r="AE3590" s="2"/>
      <c r="AF3590" s="2"/>
      <c r="AG3590" s="2"/>
      <c r="AH3590" s="2"/>
      <c r="AI3590" s="2"/>
      <c r="AJ3590" s="2"/>
      <c r="AK3590" s="2"/>
      <c r="BK3590" s="2"/>
      <c r="BL3590" s="2"/>
      <c r="BN3590" s="2"/>
      <c r="BO3590" s="2"/>
    </row>
    <row r="3591" ht="12.75" customHeight="1">
      <c r="D3591" s="2"/>
      <c r="G3591" s="2"/>
      <c r="I3591" s="2"/>
      <c r="J3591" s="2"/>
      <c r="K3591" s="2"/>
      <c r="L3591" s="2"/>
      <c r="M3591" s="2"/>
      <c r="N3591" s="2"/>
      <c r="O3591" s="2"/>
      <c r="P3591" s="2"/>
      <c r="Q3591" s="2"/>
      <c r="R3591" s="2"/>
      <c r="S3591" s="2"/>
      <c r="T3591" s="2"/>
      <c r="U3591" s="2"/>
      <c r="V3591" s="2"/>
      <c r="W3591" s="2"/>
      <c r="X3591" s="2"/>
      <c r="Y3591" s="2"/>
      <c r="AB3591" s="2"/>
      <c r="AC3591" s="2"/>
      <c r="AD3591" s="2"/>
      <c r="AE3591" s="2"/>
      <c r="AF3591" s="2"/>
      <c r="AG3591" s="2"/>
      <c r="AH3591" s="2"/>
      <c r="AI3591" s="2"/>
      <c r="AJ3591" s="2"/>
      <c r="AK3591" s="2"/>
      <c r="BK3591" s="2"/>
      <c r="BL3591" s="2"/>
      <c r="BN3591" s="2"/>
      <c r="BO3591" s="2"/>
    </row>
    <row r="3592" ht="12.75" customHeight="1">
      <c r="D3592" s="2"/>
      <c r="G3592" s="2"/>
      <c r="I3592" s="2"/>
      <c r="J3592" s="2"/>
      <c r="K3592" s="2"/>
      <c r="L3592" s="2"/>
      <c r="M3592" s="2"/>
      <c r="N3592" s="2"/>
      <c r="O3592" s="2"/>
      <c r="P3592" s="2"/>
      <c r="Q3592" s="2"/>
      <c r="R3592" s="2"/>
      <c r="S3592" s="2"/>
      <c r="T3592" s="2"/>
      <c r="U3592" s="2"/>
      <c r="V3592" s="2"/>
      <c r="W3592" s="2"/>
      <c r="X3592" s="2"/>
      <c r="Y3592" s="2"/>
      <c r="AB3592" s="2"/>
      <c r="AC3592" s="2"/>
      <c r="AD3592" s="2"/>
      <c r="AE3592" s="2"/>
      <c r="AF3592" s="2"/>
      <c r="AG3592" s="2"/>
      <c r="AH3592" s="2"/>
      <c r="AI3592" s="2"/>
      <c r="AJ3592" s="2"/>
      <c r="AK3592" s="2"/>
      <c r="BK3592" s="2"/>
      <c r="BL3592" s="2"/>
      <c r="BN3592" s="2"/>
      <c r="BO3592" s="2"/>
    </row>
    <row r="3593" ht="12.75" customHeight="1">
      <c r="D3593" s="2"/>
      <c r="G3593" s="2"/>
      <c r="I3593" s="2"/>
      <c r="J3593" s="2"/>
      <c r="K3593" s="2"/>
      <c r="L3593" s="2"/>
      <c r="M3593" s="2"/>
      <c r="N3593" s="2"/>
      <c r="O3593" s="2"/>
      <c r="P3593" s="2"/>
      <c r="Q3593" s="2"/>
      <c r="R3593" s="2"/>
      <c r="S3593" s="2"/>
      <c r="T3593" s="2"/>
      <c r="U3593" s="2"/>
      <c r="V3593" s="2"/>
      <c r="W3593" s="2"/>
      <c r="X3593" s="2"/>
      <c r="Y3593" s="2"/>
      <c r="AB3593" s="2"/>
      <c r="AC3593" s="2"/>
      <c r="AD3593" s="2"/>
      <c r="AE3593" s="2"/>
      <c r="AF3593" s="2"/>
      <c r="AG3593" s="2"/>
      <c r="AH3593" s="2"/>
      <c r="AI3593" s="2"/>
      <c r="AJ3593" s="2"/>
      <c r="AK3593" s="2"/>
      <c r="BK3593" s="2"/>
      <c r="BL3593" s="2"/>
      <c r="BN3593" s="2"/>
      <c r="BO3593" s="2"/>
    </row>
    <row r="3594" ht="12.75" customHeight="1">
      <c r="D3594" s="2"/>
      <c r="G3594" s="2"/>
      <c r="I3594" s="2"/>
      <c r="J3594" s="2"/>
      <c r="K3594" s="2"/>
      <c r="L3594" s="2"/>
      <c r="M3594" s="2"/>
      <c r="N3594" s="2"/>
      <c r="O3594" s="2"/>
      <c r="P3594" s="2"/>
      <c r="Q3594" s="2"/>
      <c r="R3594" s="2"/>
      <c r="S3594" s="2"/>
      <c r="T3594" s="2"/>
      <c r="U3594" s="2"/>
      <c r="V3594" s="2"/>
      <c r="W3594" s="2"/>
      <c r="X3594" s="2"/>
      <c r="Y3594" s="2"/>
      <c r="AB3594" s="2"/>
      <c r="AC3594" s="2"/>
      <c r="AD3594" s="2"/>
      <c r="AE3594" s="2"/>
      <c r="AF3594" s="2"/>
      <c r="AG3594" s="2"/>
      <c r="AH3594" s="2"/>
      <c r="AI3594" s="2"/>
      <c r="AJ3594" s="2"/>
      <c r="AK3594" s="2"/>
      <c r="BK3594" s="2"/>
      <c r="BL3594" s="2"/>
      <c r="BN3594" s="2"/>
      <c r="BO3594" s="2"/>
    </row>
    <row r="3595" ht="12.75" customHeight="1">
      <c r="D3595" s="2"/>
      <c r="G3595" s="2"/>
      <c r="I3595" s="2"/>
      <c r="J3595" s="2"/>
      <c r="K3595" s="2"/>
      <c r="L3595" s="2"/>
      <c r="M3595" s="2"/>
      <c r="N3595" s="2"/>
      <c r="O3595" s="2"/>
      <c r="P3595" s="2"/>
      <c r="Q3595" s="2"/>
      <c r="R3595" s="2"/>
      <c r="S3595" s="2"/>
      <c r="T3595" s="2"/>
      <c r="U3595" s="2"/>
      <c r="V3595" s="2"/>
      <c r="W3595" s="2"/>
      <c r="X3595" s="2"/>
      <c r="Y3595" s="2"/>
      <c r="AB3595" s="2"/>
      <c r="AC3595" s="2"/>
      <c r="AD3595" s="2"/>
      <c r="AE3595" s="2"/>
      <c r="AF3595" s="2"/>
      <c r="AG3595" s="2"/>
      <c r="AH3595" s="2"/>
      <c r="AI3595" s="2"/>
      <c r="AJ3595" s="2"/>
      <c r="AK3595" s="2"/>
      <c r="BK3595" s="2"/>
      <c r="BL3595" s="2"/>
      <c r="BN3595" s="2"/>
      <c r="BO3595" s="2"/>
    </row>
    <row r="3596" ht="12.75" customHeight="1">
      <c r="D3596" s="2"/>
      <c r="G3596" s="2"/>
      <c r="I3596" s="2"/>
      <c r="J3596" s="2"/>
      <c r="K3596" s="2"/>
      <c r="L3596" s="2"/>
      <c r="M3596" s="2"/>
      <c r="N3596" s="2"/>
      <c r="O3596" s="2"/>
      <c r="P3596" s="2"/>
      <c r="Q3596" s="2"/>
      <c r="R3596" s="2"/>
      <c r="S3596" s="2"/>
      <c r="T3596" s="2"/>
      <c r="U3596" s="2"/>
      <c r="V3596" s="2"/>
      <c r="W3596" s="2"/>
      <c r="X3596" s="2"/>
      <c r="Y3596" s="2"/>
      <c r="AB3596" s="2"/>
      <c r="AC3596" s="2"/>
      <c r="AD3596" s="2"/>
      <c r="AE3596" s="2"/>
      <c r="AF3596" s="2"/>
      <c r="AG3596" s="2"/>
      <c r="AH3596" s="2"/>
      <c r="AI3596" s="2"/>
      <c r="AJ3596" s="2"/>
      <c r="AK3596" s="2"/>
      <c r="BK3596" s="2"/>
      <c r="BL3596" s="2"/>
      <c r="BN3596" s="2"/>
      <c r="BO3596" s="2"/>
    </row>
    <row r="3597" ht="12.75" customHeight="1">
      <c r="D3597" s="2"/>
      <c r="G3597" s="2"/>
      <c r="I3597" s="2"/>
      <c r="J3597" s="2"/>
      <c r="K3597" s="2"/>
      <c r="L3597" s="2"/>
      <c r="M3597" s="2"/>
      <c r="N3597" s="2"/>
      <c r="O3597" s="2"/>
      <c r="P3597" s="2"/>
      <c r="Q3597" s="2"/>
      <c r="R3597" s="2"/>
      <c r="S3597" s="2"/>
      <c r="T3597" s="2"/>
      <c r="U3597" s="2"/>
      <c r="V3597" s="2"/>
      <c r="W3597" s="2"/>
      <c r="X3597" s="2"/>
      <c r="Y3597" s="2"/>
      <c r="AB3597" s="2"/>
      <c r="AC3597" s="2"/>
      <c r="AD3597" s="2"/>
      <c r="AE3597" s="2"/>
      <c r="AF3597" s="2"/>
      <c r="AG3597" s="2"/>
      <c r="AH3597" s="2"/>
      <c r="AI3597" s="2"/>
      <c r="AJ3597" s="2"/>
      <c r="AK3597" s="2"/>
      <c r="BK3597" s="2"/>
      <c r="BL3597" s="2"/>
      <c r="BN3597" s="2"/>
      <c r="BO3597" s="2"/>
    </row>
    <row r="3598" ht="12.75" customHeight="1">
      <c r="D3598" s="2"/>
      <c r="G3598" s="2"/>
      <c r="I3598" s="2"/>
      <c r="J3598" s="2"/>
      <c r="K3598" s="2"/>
      <c r="L3598" s="2"/>
      <c r="M3598" s="2"/>
      <c r="N3598" s="2"/>
      <c r="O3598" s="2"/>
      <c r="P3598" s="2"/>
      <c r="Q3598" s="2"/>
      <c r="R3598" s="2"/>
      <c r="S3598" s="2"/>
      <c r="T3598" s="2"/>
      <c r="U3598" s="2"/>
      <c r="V3598" s="2"/>
      <c r="W3598" s="2"/>
      <c r="X3598" s="2"/>
      <c r="Y3598" s="2"/>
      <c r="AB3598" s="2"/>
      <c r="AC3598" s="2"/>
      <c r="AD3598" s="2"/>
      <c r="AE3598" s="2"/>
      <c r="AF3598" s="2"/>
      <c r="AG3598" s="2"/>
      <c r="AH3598" s="2"/>
      <c r="AI3598" s="2"/>
      <c r="AJ3598" s="2"/>
      <c r="AK3598" s="2"/>
      <c r="BK3598" s="2"/>
      <c r="BL3598" s="2"/>
      <c r="BN3598" s="2"/>
      <c r="BO3598" s="2"/>
    </row>
    <row r="3599" ht="12.75" customHeight="1">
      <c r="D3599" s="2"/>
      <c r="G3599" s="2"/>
      <c r="I3599" s="2"/>
      <c r="J3599" s="2"/>
      <c r="K3599" s="2"/>
      <c r="L3599" s="2"/>
      <c r="M3599" s="2"/>
      <c r="N3599" s="2"/>
      <c r="O3599" s="2"/>
      <c r="P3599" s="2"/>
      <c r="Q3599" s="2"/>
      <c r="R3599" s="2"/>
      <c r="S3599" s="2"/>
      <c r="T3599" s="2"/>
      <c r="U3599" s="2"/>
      <c r="V3599" s="2"/>
      <c r="W3599" s="2"/>
      <c r="X3599" s="2"/>
      <c r="Y3599" s="2"/>
      <c r="AB3599" s="2"/>
      <c r="AC3599" s="2"/>
      <c r="AD3599" s="2"/>
      <c r="AE3599" s="2"/>
      <c r="AF3599" s="2"/>
      <c r="AG3599" s="2"/>
      <c r="AH3599" s="2"/>
      <c r="AI3599" s="2"/>
      <c r="AJ3599" s="2"/>
      <c r="AK3599" s="2"/>
      <c r="BK3599" s="2"/>
      <c r="BL3599" s="2"/>
      <c r="BN3599" s="2"/>
      <c r="BO3599" s="2"/>
    </row>
    <row r="3600" ht="12.75" customHeight="1">
      <c r="D3600" s="2"/>
      <c r="G3600" s="2"/>
      <c r="I3600" s="2"/>
      <c r="J3600" s="2"/>
      <c r="K3600" s="2"/>
      <c r="L3600" s="2"/>
      <c r="M3600" s="2"/>
      <c r="N3600" s="2"/>
      <c r="O3600" s="2"/>
      <c r="P3600" s="2"/>
      <c r="Q3600" s="2"/>
      <c r="R3600" s="2"/>
      <c r="S3600" s="2"/>
      <c r="T3600" s="2"/>
      <c r="U3600" s="2"/>
      <c r="V3600" s="2"/>
      <c r="W3600" s="2"/>
      <c r="X3600" s="2"/>
      <c r="Y3600" s="2"/>
      <c r="AB3600" s="2"/>
      <c r="AC3600" s="2"/>
      <c r="AD3600" s="2"/>
      <c r="AE3600" s="2"/>
      <c r="AF3600" s="2"/>
      <c r="AG3600" s="2"/>
      <c r="AH3600" s="2"/>
      <c r="AI3600" s="2"/>
      <c r="AJ3600" s="2"/>
      <c r="AK3600" s="2"/>
      <c r="BK3600" s="2"/>
      <c r="BL3600" s="2"/>
      <c r="BN3600" s="2"/>
      <c r="BO3600" s="2"/>
    </row>
    <row r="3601" ht="12.75" customHeight="1">
      <c r="D3601" s="2"/>
      <c r="G3601" s="2"/>
      <c r="I3601" s="2"/>
      <c r="J3601" s="2"/>
      <c r="K3601" s="2"/>
      <c r="L3601" s="2"/>
      <c r="M3601" s="2"/>
      <c r="N3601" s="2"/>
      <c r="O3601" s="2"/>
      <c r="P3601" s="2"/>
      <c r="Q3601" s="2"/>
      <c r="R3601" s="2"/>
      <c r="S3601" s="2"/>
      <c r="T3601" s="2"/>
      <c r="U3601" s="2"/>
      <c r="V3601" s="2"/>
      <c r="W3601" s="2"/>
      <c r="X3601" s="2"/>
      <c r="Y3601" s="2"/>
      <c r="AB3601" s="2"/>
      <c r="AC3601" s="2"/>
      <c r="AD3601" s="2"/>
      <c r="AE3601" s="2"/>
      <c r="AF3601" s="2"/>
      <c r="AG3601" s="2"/>
      <c r="AH3601" s="2"/>
      <c r="AI3601" s="2"/>
      <c r="AJ3601" s="2"/>
      <c r="AK3601" s="2"/>
      <c r="BK3601" s="2"/>
      <c r="BL3601" s="2"/>
      <c r="BN3601" s="2"/>
      <c r="BO3601" s="2"/>
    </row>
    <row r="3602" ht="12.75" customHeight="1">
      <c r="D3602" s="2"/>
      <c r="G3602" s="2"/>
      <c r="I3602" s="2"/>
      <c r="J3602" s="2"/>
      <c r="K3602" s="2"/>
      <c r="L3602" s="2"/>
      <c r="M3602" s="2"/>
      <c r="N3602" s="2"/>
      <c r="O3602" s="2"/>
      <c r="P3602" s="2"/>
      <c r="Q3602" s="2"/>
      <c r="R3602" s="2"/>
      <c r="S3602" s="2"/>
      <c r="T3602" s="2"/>
      <c r="U3602" s="2"/>
      <c r="V3602" s="2"/>
      <c r="W3602" s="2"/>
      <c r="X3602" s="2"/>
      <c r="Y3602" s="2"/>
      <c r="AB3602" s="2"/>
      <c r="AC3602" s="2"/>
      <c r="AD3602" s="2"/>
      <c r="AE3602" s="2"/>
      <c r="AF3602" s="2"/>
      <c r="AG3602" s="2"/>
      <c r="AH3602" s="2"/>
      <c r="AI3602" s="2"/>
      <c r="AJ3602" s="2"/>
      <c r="AK3602" s="2"/>
      <c r="BK3602" s="2"/>
      <c r="BL3602" s="2"/>
      <c r="BN3602" s="2"/>
      <c r="BO3602" s="2"/>
    </row>
    <row r="3603" ht="12.75" customHeight="1">
      <c r="D3603" s="2"/>
      <c r="G3603" s="2"/>
      <c r="I3603" s="2"/>
      <c r="J3603" s="2"/>
      <c r="K3603" s="2"/>
      <c r="L3603" s="2"/>
      <c r="M3603" s="2"/>
      <c r="N3603" s="2"/>
      <c r="O3603" s="2"/>
      <c r="P3603" s="2"/>
      <c r="Q3603" s="2"/>
      <c r="R3603" s="2"/>
      <c r="S3603" s="2"/>
      <c r="T3603" s="2"/>
      <c r="U3603" s="2"/>
      <c r="V3603" s="2"/>
      <c r="W3603" s="2"/>
      <c r="X3603" s="2"/>
      <c r="Y3603" s="2"/>
      <c r="AB3603" s="2"/>
      <c r="AC3603" s="2"/>
      <c r="AD3603" s="2"/>
      <c r="AE3603" s="2"/>
      <c r="AF3603" s="2"/>
      <c r="AG3603" s="2"/>
      <c r="AH3603" s="2"/>
      <c r="AI3603" s="2"/>
      <c r="AJ3603" s="2"/>
      <c r="AK3603" s="2"/>
      <c r="BK3603" s="2"/>
      <c r="BL3603" s="2"/>
      <c r="BN3603" s="2"/>
      <c r="BO3603" s="2"/>
    </row>
    <row r="3604" ht="12.75" customHeight="1">
      <c r="D3604" s="2"/>
      <c r="G3604" s="2"/>
      <c r="I3604" s="2"/>
      <c r="J3604" s="2"/>
      <c r="K3604" s="2"/>
      <c r="L3604" s="2"/>
      <c r="M3604" s="2"/>
      <c r="N3604" s="2"/>
      <c r="O3604" s="2"/>
      <c r="P3604" s="2"/>
      <c r="Q3604" s="2"/>
      <c r="R3604" s="2"/>
      <c r="S3604" s="2"/>
      <c r="T3604" s="2"/>
      <c r="U3604" s="2"/>
      <c r="V3604" s="2"/>
      <c r="W3604" s="2"/>
      <c r="X3604" s="2"/>
      <c r="Y3604" s="2"/>
      <c r="AB3604" s="2"/>
      <c r="AC3604" s="2"/>
      <c r="AD3604" s="2"/>
      <c r="AE3604" s="2"/>
      <c r="AF3604" s="2"/>
      <c r="AG3604" s="2"/>
      <c r="AH3604" s="2"/>
      <c r="AI3604" s="2"/>
      <c r="AJ3604" s="2"/>
      <c r="AK3604" s="2"/>
      <c r="BK3604" s="2"/>
      <c r="BL3604" s="2"/>
      <c r="BN3604" s="2"/>
      <c r="BO3604" s="2"/>
    </row>
    <row r="3605" ht="12.75" customHeight="1">
      <c r="D3605" s="2"/>
      <c r="G3605" s="2"/>
      <c r="I3605" s="2"/>
      <c r="J3605" s="2"/>
      <c r="K3605" s="2"/>
      <c r="L3605" s="2"/>
      <c r="M3605" s="2"/>
      <c r="N3605" s="2"/>
      <c r="O3605" s="2"/>
      <c r="P3605" s="2"/>
      <c r="Q3605" s="2"/>
      <c r="R3605" s="2"/>
      <c r="S3605" s="2"/>
      <c r="T3605" s="2"/>
      <c r="U3605" s="2"/>
      <c r="V3605" s="2"/>
      <c r="W3605" s="2"/>
      <c r="X3605" s="2"/>
      <c r="Y3605" s="2"/>
      <c r="AB3605" s="2"/>
      <c r="AC3605" s="2"/>
      <c r="AD3605" s="2"/>
      <c r="AE3605" s="2"/>
      <c r="AF3605" s="2"/>
      <c r="AG3605" s="2"/>
      <c r="AH3605" s="2"/>
      <c r="AI3605" s="2"/>
      <c r="AJ3605" s="2"/>
      <c r="AK3605" s="2"/>
      <c r="BK3605" s="2"/>
      <c r="BL3605" s="2"/>
      <c r="BN3605" s="2"/>
      <c r="BO3605" s="2"/>
    </row>
    <row r="3606" ht="12.75" customHeight="1">
      <c r="D3606" s="2"/>
      <c r="G3606" s="2"/>
      <c r="I3606" s="2"/>
      <c r="J3606" s="2"/>
      <c r="K3606" s="2"/>
      <c r="L3606" s="2"/>
      <c r="M3606" s="2"/>
      <c r="N3606" s="2"/>
      <c r="O3606" s="2"/>
      <c r="P3606" s="2"/>
      <c r="Q3606" s="2"/>
      <c r="R3606" s="2"/>
      <c r="S3606" s="2"/>
      <c r="T3606" s="2"/>
      <c r="U3606" s="2"/>
      <c r="V3606" s="2"/>
      <c r="W3606" s="2"/>
      <c r="X3606" s="2"/>
      <c r="Y3606" s="2"/>
      <c r="AB3606" s="2"/>
      <c r="AC3606" s="2"/>
      <c r="AD3606" s="2"/>
      <c r="AE3606" s="2"/>
      <c r="AF3606" s="2"/>
      <c r="AG3606" s="2"/>
      <c r="AH3606" s="2"/>
      <c r="AI3606" s="2"/>
      <c r="AJ3606" s="2"/>
      <c r="AK3606" s="2"/>
      <c r="BK3606" s="2"/>
      <c r="BL3606" s="2"/>
      <c r="BN3606" s="2"/>
      <c r="BO3606" s="2"/>
    </row>
    <row r="3607" ht="12.75" customHeight="1">
      <c r="D3607" s="2"/>
      <c r="G3607" s="2"/>
      <c r="I3607" s="2"/>
      <c r="J3607" s="2"/>
      <c r="K3607" s="2"/>
      <c r="L3607" s="2"/>
      <c r="M3607" s="2"/>
      <c r="N3607" s="2"/>
      <c r="O3607" s="2"/>
      <c r="P3607" s="2"/>
      <c r="Q3607" s="2"/>
      <c r="R3607" s="2"/>
      <c r="S3607" s="2"/>
      <c r="T3607" s="2"/>
      <c r="U3607" s="2"/>
      <c r="V3607" s="2"/>
      <c r="W3607" s="2"/>
      <c r="X3607" s="2"/>
      <c r="Y3607" s="2"/>
      <c r="AB3607" s="2"/>
      <c r="AC3607" s="2"/>
      <c r="AD3607" s="2"/>
      <c r="AE3607" s="2"/>
      <c r="AF3607" s="2"/>
      <c r="AG3607" s="2"/>
      <c r="AH3607" s="2"/>
      <c r="AI3607" s="2"/>
      <c r="AJ3607" s="2"/>
      <c r="AK3607" s="2"/>
      <c r="BK3607" s="2"/>
      <c r="BL3607" s="2"/>
      <c r="BN3607" s="2"/>
      <c r="BO3607" s="2"/>
    </row>
    <row r="3608" ht="12.75" customHeight="1">
      <c r="D3608" s="2"/>
      <c r="G3608" s="2"/>
      <c r="I3608" s="2"/>
      <c r="J3608" s="2"/>
      <c r="K3608" s="2"/>
      <c r="L3608" s="2"/>
      <c r="M3608" s="2"/>
      <c r="N3608" s="2"/>
      <c r="O3608" s="2"/>
      <c r="P3608" s="2"/>
      <c r="Q3608" s="2"/>
      <c r="R3608" s="2"/>
      <c r="S3608" s="2"/>
      <c r="T3608" s="2"/>
      <c r="U3608" s="2"/>
      <c r="V3608" s="2"/>
      <c r="W3608" s="2"/>
      <c r="X3608" s="2"/>
      <c r="Y3608" s="2"/>
      <c r="AB3608" s="2"/>
      <c r="AC3608" s="2"/>
      <c r="AD3608" s="2"/>
      <c r="AE3608" s="2"/>
      <c r="AF3608" s="2"/>
      <c r="AG3608" s="2"/>
      <c r="AH3608" s="2"/>
      <c r="AI3608" s="2"/>
      <c r="AJ3608" s="2"/>
      <c r="AK3608" s="2"/>
      <c r="BK3608" s="2"/>
      <c r="BL3608" s="2"/>
      <c r="BN3608" s="2"/>
      <c r="BO3608" s="2"/>
    </row>
    <row r="3609" ht="12.75" customHeight="1">
      <c r="D3609" s="2"/>
      <c r="G3609" s="2"/>
      <c r="I3609" s="2"/>
      <c r="J3609" s="2"/>
      <c r="K3609" s="2"/>
      <c r="L3609" s="2"/>
      <c r="M3609" s="2"/>
      <c r="N3609" s="2"/>
      <c r="O3609" s="2"/>
      <c r="P3609" s="2"/>
      <c r="Q3609" s="2"/>
      <c r="R3609" s="2"/>
      <c r="S3609" s="2"/>
      <c r="T3609" s="2"/>
      <c r="U3609" s="2"/>
      <c r="V3609" s="2"/>
      <c r="W3609" s="2"/>
      <c r="X3609" s="2"/>
      <c r="Y3609" s="2"/>
      <c r="AB3609" s="2"/>
      <c r="AC3609" s="2"/>
      <c r="AD3609" s="2"/>
      <c r="AE3609" s="2"/>
      <c r="AF3609" s="2"/>
      <c r="AG3609" s="2"/>
      <c r="AH3609" s="2"/>
      <c r="AI3609" s="2"/>
      <c r="AJ3609" s="2"/>
      <c r="AK3609" s="2"/>
      <c r="BK3609" s="2"/>
      <c r="BL3609" s="2"/>
      <c r="BN3609" s="2"/>
      <c r="BO3609" s="2"/>
    </row>
    <row r="3610" ht="12.75" customHeight="1">
      <c r="D3610" s="2"/>
      <c r="G3610" s="2"/>
      <c r="I3610" s="2"/>
      <c r="J3610" s="2"/>
      <c r="K3610" s="2"/>
      <c r="L3610" s="2"/>
      <c r="M3610" s="2"/>
      <c r="N3610" s="2"/>
      <c r="O3610" s="2"/>
      <c r="P3610" s="2"/>
      <c r="Q3610" s="2"/>
      <c r="R3610" s="2"/>
      <c r="S3610" s="2"/>
      <c r="T3610" s="2"/>
      <c r="U3610" s="2"/>
      <c r="V3610" s="2"/>
      <c r="W3610" s="2"/>
      <c r="X3610" s="2"/>
      <c r="Y3610" s="2"/>
      <c r="AB3610" s="2"/>
      <c r="AC3610" s="2"/>
      <c r="AD3610" s="2"/>
      <c r="AE3610" s="2"/>
      <c r="AF3610" s="2"/>
      <c r="AG3610" s="2"/>
      <c r="AH3610" s="2"/>
      <c r="AI3610" s="2"/>
      <c r="AJ3610" s="2"/>
      <c r="AK3610" s="2"/>
      <c r="BK3610" s="2"/>
      <c r="BL3610" s="2"/>
      <c r="BN3610" s="2"/>
      <c r="BO3610" s="2"/>
    </row>
    <row r="3611" ht="12.75" customHeight="1">
      <c r="D3611" s="2"/>
      <c r="G3611" s="2"/>
      <c r="I3611" s="2"/>
      <c r="J3611" s="2"/>
      <c r="K3611" s="2"/>
      <c r="L3611" s="2"/>
      <c r="M3611" s="2"/>
      <c r="N3611" s="2"/>
      <c r="O3611" s="2"/>
      <c r="P3611" s="2"/>
      <c r="Q3611" s="2"/>
      <c r="R3611" s="2"/>
      <c r="S3611" s="2"/>
      <c r="T3611" s="2"/>
      <c r="U3611" s="2"/>
      <c r="V3611" s="2"/>
      <c r="W3611" s="2"/>
      <c r="X3611" s="2"/>
      <c r="Y3611" s="2"/>
      <c r="AB3611" s="2"/>
      <c r="AC3611" s="2"/>
      <c r="AD3611" s="2"/>
      <c r="AE3611" s="2"/>
      <c r="AF3611" s="2"/>
      <c r="AG3611" s="2"/>
      <c r="AH3611" s="2"/>
      <c r="AI3611" s="2"/>
      <c r="AJ3611" s="2"/>
      <c r="AK3611" s="2"/>
      <c r="BK3611" s="2"/>
      <c r="BL3611" s="2"/>
      <c r="BN3611" s="2"/>
      <c r="BO3611" s="2"/>
    </row>
    <row r="3612" ht="12.75" customHeight="1">
      <c r="D3612" s="2"/>
      <c r="G3612" s="2"/>
      <c r="I3612" s="2"/>
      <c r="J3612" s="2"/>
      <c r="K3612" s="2"/>
      <c r="L3612" s="2"/>
      <c r="M3612" s="2"/>
      <c r="N3612" s="2"/>
      <c r="O3612" s="2"/>
      <c r="P3612" s="2"/>
      <c r="Q3612" s="2"/>
      <c r="R3612" s="2"/>
      <c r="S3612" s="2"/>
      <c r="T3612" s="2"/>
      <c r="U3612" s="2"/>
      <c r="V3612" s="2"/>
      <c r="W3612" s="2"/>
      <c r="X3612" s="2"/>
      <c r="Y3612" s="2"/>
      <c r="AB3612" s="2"/>
      <c r="AC3612" s="2"/>
      <c r="AD3612" s="2"/>
      <c r="AE3612" s="2"/>
      <c r="AF3612" s="2"/>
      <c r="AG3612" s="2"/>
      <c r="AH3612" s="2"/>
      <c r="AI3612" s="2"/>
      <c r="AJ3612" s="2"/>
      <c r="AK3612" s="2"/>
      <c r="BK3612" s="2"/>
      <c r="BL3612" s="2"/>
      <c r="BN3612" s="2"/>
      <c r="BO3612" s="2"/>
    </row>
    <row r="3613" ht="12.75" customHeight="1">
      <c r="D3613" s="2"/>
      <c r="G3613" s="2"/>
      <c r="I3613" s="2"/>
      <c r="J3613" s="2"/>
      <c r="K3613" s="2"/>
      <c r="L3613" s="2"/>
      <c r="M3613" s="2"/>
      <c r="N3613" s="2"/>
      <c r="O3613" s="2"/>
      <c r="P3613" s="2"/>
      <c r="Q3613" s="2"/>
      <c r="R3613" s="2"/>
      <c r="S3613" s="2"/>
      <c r="T3613" s="2"/>
      <c r="U3613" s="2"/>
      <c r="V3613" s="2"/>
      <c r="W3613" s="2"/>
      <c r="X3613" s="2"/>
      <c r="Y3613" s="2"/>
      <c r="AB3613" s="2"/>
      <c r="AC3613" s="2"/>
      <c r="AD3613" s="2"/>
      <c r="AE3613" s="2"/>
      <c r="AF3613" s="2"/>
      <c r="AG3613" s="2"/>
      <c r="AH3613" s="2"/>
      <c r="AI3613" s="2"/>
      <c r="AJ3613" s="2"/>
      <c r="AK3613" s="2"/>
      <c r="BK3613" s="2"/>
      <c r="BL3613" s="2"/>
      <c r="BN3613" s="2"/>
      <c r="BO3613" s="2"/>
    </row>
    <row r="3614" ht="12.75" customHeight="1">
      <c r="D3614" s="2"/>
      <c r="G3614" s="2"/>
      <c r="I3614" s="2"/>
      <c r="J3614" s="2"/>
      <c r="K3614" s="2"/>
      <c r="L3614" s="2"/>
      <c r="M3614" s="2"/>
      <c r="N3614" s="2"/>
      <c r="O3614" s="2"/>
      <c r="P3614" s="2"/>
      <c r="Q3614" s="2"/>
      <c r="R3614" s="2"/>
      <c r="S3614" s="2"/>
      <c r="T3614" s="2"/>
      <c r="U3614" s="2"/>
      <c r="V3614" s="2"/>
      <c r="W3614" s="2"/>
      <c r="X3614" s="2"/>
      <c r="Y3614" s="2"/>
      <c r="AB3614" s="2"/>
      <c r="AC3614" s="2"/>
      <c r="AD3614" s="2"/>
      <c r="AE3614" s="2"/>
      <c r="AF3614" s="2"/>
      <c r="AG3614" s="2"/>
      <c r="AH3614" s="2"/>
      <c r="AI3614" s="2"/>
      <c r="AJ3614" s="2"/>
      <c r="AK3614" s="2"/>
      <c r="BK3614" s="2"/>
      <c r="BL3614" s="2"/>
      <c r="BN3614" s="2"/>
      <c r="BO3614" s="2"/>
    </row>
    <row r="3615" ht="12.75" customHeight="1">
      <c r="D3615" s="2"/>
      <c r="G3615" s="2"/>
      <c r="I3615" s="2"/>
      <c r="J3615" s="2"/>
      <c r="K3615" s="2"/>
      <c r="L3615" s="2"/>
      <c r="M3615" s="2"/>
      <c r="N3615" s="2"/>
      <c r="O3615" s="2"/>
      <c r="P3615" s="2"/>
      <c r="Q3615" s="2"/>
      <c r="R3615" s="2"/>
      <c r="S3615" s="2"/>
      <c r="T3615" s="2"/>
      <c r="U3615" s="2"/>
      <c r="V3615" s="2"/>
      <c r="W3615" s="2"/>
      <c r="X3615" s="2"/>
      <c r="Y3615" s="2"/>
      <c r="AB3615" s="2"/>
      <c r="AC3615" s="2"/>
      <c r="AD3615" s="2"/>
      <c r="AE3615" s="2"/>
      <c r="AF3615" s="2"/>
      <c r="AG3615" s="2"/>
      <c r="AH3615" s="2"/>
      <c r="AI3615" s="2"/>
      <c r="AJ3615" s="2"/>
      <c r="AK3615" s="2"/>
      <c r="BK3615" s="2"/>
      <c r="BL3615" s="2"/>
      <c r="BN3615" s="2"/>
      <c r="BO3615" s="2"/>
    </row>
    <row r="3616" ht="12.75" customHeight="1">
      <c r="D3616" s="2"/>
      <c r="G3616" s="2"/>
      <c r="I3616" s="2"/>
      <c r="J3616" s="2"/>
      <c r="K3616" s="2"/>
      <c r="L3616" s="2"/>
      <c r="M3616" s="2"/>
      <c r="N3616" s="2"/>
      <c r="O3616" s="2"/>
      <c r="P3616" s="2"/>
      <c r="Q3616" s="2"/>
      <c r="R3616" s="2"/>
      <c r="S3616" s="2"/>
      <c r="T3616" s="2"/>
      <c r="U3616" s="2"/>
      <c r="V3616" s="2"/>
      <c r="W3616" s="2"/>
      <c r="X3616" s="2"/>
      <c r="Y3616" s="2"/>
      <c r="AB3616" s="2"/>
      <c r="AC3616" s="2"/>
      <c r="AD3616" s="2"/>
      <c r="AE3616" s="2"/>
      <c r="AF3616" s="2"/>
      <c r="AG3616" s="2"/>
      <c r="AH3616" s="2"/>
      <c r="AI3616" s="2"/>
      <c r="AJ3616" s="2"/>
      <c r="AK3616" s="2"/>
      <c r="BK3616" s="2"/>
      <c r="BL3616" s="2"/>
      <c r="BN3616" s="2"/>
      <c r="BO3616" s="2"/>
    </row>
    <row r="3617" ht="12.75" customHeight="1">
      <c r="D3617" s="2"/>
      <c r="G3617" s="2"/>
      <c r="I3617" s="2"/>
      <c r="J3617" s="2"/>
      <c r="K3617" s="2"/>
      <c r="L3617" s="2"/>
      <c r="M3617" s="2"/>
      <c r="N3617" s="2"/>
      <c r="O3617" s="2"/>
      <c r="P3617" s="2"/>
      <c r="Q3617" s="2"/>
      <c r="R3617" s="2"/>
      <c r="S3617" s="2"/>
      <c r="T3617" s="2"/>
      <c r="U3617" s="2"/>
      <c r="V3617" s="2"/>
      <c r="W3617" s="2"/>
      <c r="X3617" s="2"/>
      <c r="Y3617" s="2"/>
      <c r="AB3617" s="2"/>
      <c r="AC3617" s="2"/>
      <c r="AD3617" s="2"/>
      <c r="AE3617" s="2"/>
      <c r="AF3617" s="2"/>
      <c r="AG3617" s="2"/>
      <c r="AH3617" s="2"/>
      <c r="AI3617" s="2"/>
      <c r="AJ3617" s="2"/>
      <c r="AK3617" s="2"/>
      <c r="BK3617" s="2"/>
      <c r="BL3617" s="2"/>
      <c r="BN3617" s="2"/>
      <c r="BO3617" s="2"/>
    </row>
    <row r="3618" ht="12.75" customHeight="1">
      <c r="D3618" s="2"/>
      <c r="G3618" s="2"/>
      <c r="I3618" s="2"/>
      <c r="J3618" s="2"/>
      <c r="K3618" s="2"/>
      <c r="L3618" s="2"/>
      <c r="M3618" s="2"/>
      <c r="N3618" s="2"/>
      <c r="O3618" s="2"/>
      <c r="P3618" s="2"/>
      <c r="Q3618" s="2"/>
      <c r="R3618" s="2"/>
      <c r="S3618" s="2"/>
      <c r="T3618" s="2"/>
      <c r="U3618" s="2"/>
      <c r="V3618" s="2"/>
      <c r="W3618" s="2"/>
      <c r="X3618" s="2"/>
      <c r="Y3618" s="2"/>
      <c r="AB3618" s="2"/>
      <c r="AC3618" s="2"/>
      <c r="AD3618" s="2"/>
      <c r="AE3618" s="2"/>
      <c r="AF3618" s="2"/>
      <c r="AG3618" s="2"/>
      <c r="AH3618" s="2"/>
      <c r="AI3618" s="2"/>
      <c r="AJ3618" s="2"/>
      <c r="AK3618" s="2"/>
      <c r="BK3618" s="2"/>
      <c r="BL3618" s="2"/>
      <c r="BN3618" s="2"/>
      <c r="BO3618" s="2"/>
    </row>
    <row r="3619" ht="12.75" customHeight="1">
      <c r="D3619" s="2"/>
      <c r="G3619" s="2"/>
      <c r="I3619" s="2"/>
      <c r="J3619" s="2"/>
      <c r="K3619" s="2"/>
      <c r="L3619" s="2"/>
      <c r="M3619" s="2"/>
      <c r="N3619" s="2"/>
      <c r="O3619" s="2"/>
      <c r="P3619" s="2"/>
      <c r="Q3619" s="2"/>
      <c r="R3619" s="2"/>
      <c r="S3619" s="2"/>
      <c r="T3619" s="2"/>
      <c r="U3619" s="2"/>
      <c r="V3619" s="2"/>
      <c r="W3619" s="2"/>
      <c r="X3619" s="2"/>
      <c r="Y3619" s="2"/>
      <c r="AB3619" s="2"/>
      <c r="AC3619" s="2"/>
      <c r="AD3619" s="2"/>
      <c r="AE3619" s="2"/>
      <c r="AF3619" s="2"/>
      <c r="AG3619" s="2"/>
      <c r="AH3619" s="2"/>
      <c r="AI3619" s="2"/>
      <c r="AJ3619" s="2"/>
      <c r="AK3619" s="2"/>
      <c r="BK3619" s="2"/>
      <c r="BL3619" s="2"/>
      <c r="BN3619" s="2"/>
      <c r="BO3619" s="2"/>
    </row>
    <row r="3620" ht="12.75" customHeight="1">
      <c r="D3620" s="2"/>
      <c r="G3620" s="2"/>
      <c r="I3620" s="2"/>
      <c r="J3620" s="2"/>
      <c r="K3620" s="2"/>
      <c r="L3620" s="2"/>
      <c r="M3620" s="2"/>
      <c r="N3620" s="2"/>
      <c r="O3620" s="2"/>
      <c r="P3620" s="2"/>
      <c r="Q3620" s="2"/>
      <c r="R3620" s="2"/>
      <c r="S3620" s="2"/>
      <c r="T3620" s="2"/>
      <c r="U3620" s="2"/>
      <c r="V3620" s="2"/>
      <c r="W3620" s="2"/>
      <c r="X3620" s="2"/>
      <c r="Y3620" s="2"/>
      <c r="AB3620" s="2"/>
      <c r="AC3620" s="2"/>
      <c r="AD3620" s="2"/>
      <c r="AE3620" s="2"/>
      <c r="AF3620" s="2"/>
      <c r="AG3620" s="2"/>
      <c r="AH3620" s="2"/>
      <c r="AI3620" s="2"/>
      <c r="AJ3620" s="2"/>
      <c r="AK3620" s="2"/>
      <c r="BK3620" s="2"/>
      <c r="BL3620" s="2"/>
      <c r="BN3620" s="2"/>
      <c r="BO3620" s="2"/>
    </row>
    <row r="3621" ht="12.75" customHeight="1">
      <c r="D3621" s="2"/>
      <c r="G3621" s="2"/>
      <c r="I3621" s="2"/>
      <c r="J3621" s="2"/>
      <c r="K3621" s="2"/>
      <c r="L3621" s="2"/>
      <c r="M3621" s="2"/>
      <c r="N3621" s="2"/>
      <c r="O3621" s="2"/>
      <c r="P3621" s="2"/>
      <c r="Q3621" s="2"/>
      <c r="R3621" s="2"/>
      <c r="S3621" s="2"/>
      <c r="T3621" s="2"/>
      <c r="U3621" s="2"/>
      <c r="V3621" s="2"/>
      <c r="W3621" s="2"/>
      <c r="X3621" s="2"/>
      <c r="Y3621" s="2"/>
      <c r="AB3621" s="2"/>
      <c r="AC3621" s="2"/>
      <c r="AD3621" s="2"/>
      <c r="AE3621" s="2"/>
      <c r="AF3621" s="2"/>
      <c r="AG3621" s="2"/>
      <c r="AH3621" s="2"/>
      <c r="AI3621" s="2"/>
      <c r="AJ3621" s="2"/>
      <c r="AK3621" s="2"/>
      <c r="BK3621" s="2"/>
      <c r="BL3621" s="2"/>
      <c r="BN3621" s="2"/>
      <c r="BO3621" s="2"/>
    </row>
    <row r="3622" ht="12.75" customHeight="1">
      <c r="D3622" s="2"/>
      <c r="G3622" s="2"/>
      <c r="I3622" s="2"/>
      <c r="J3622" s="2"/>
      <c r="K3622" s="2"/>
      <c r="L3622" s="2"/>
      <c r="M3622" s="2"/>
      <c r="N3622" s="2"/>
      <c r="O3622" s="2"/>
      <c r="P3622" s="2"/>
      <c r="Q3622" s="2"/>
      <c r="R3622" s="2"/>
      <c r="S3622" s="2"/>
      <c r="T3622" s="2"/>
      <c r="U3622" s="2"/>
      <c r="V3622" s="2"/>
      <c r="W3622" s="2"/>
      <c r="X3622" s="2"/>
      <c r="Y3622" s="2"/>
      <c r="AB3622" s="2"/>
      <c r="AC3622" s="2"/>
      <c r="AD3622" s="2"/>
      <c r="AE3622" s="2"/>
      <c r="AF3622" s="2"/>
      <c r="AG3622" s="2"/>
      <c r="AH3622" s="2"/>
      <c r="AI3622" s="2"/>
      <c r="AJ3622" s="2"/>
      <c r="AK3622" s="2"/>
      <c r="BK3622" s="2"/>
      <c r="BL3622" s="2"/>
      <c r="BN3622" s="2"/>
      <c r="BO3622" s="2"/>
    </row>
    <row r="3623" ht="12.75" customHeight="1">
      <c r="D3623" s="2"/>
      <c r="G3623" s="2"/>
      <c r="I3623" s="2"/>
      <c r="J3623" s="2"/>
      <c r="K3623" s="2"/>
      <c r="L3623" s="2"/>
      <c r="M3623" s="2"/>
      <c r="N3623" s="2"/>
      <c r="O3623" s="2"/>
      <c r="P3623" s="2"/>
      <c r="Q3623" s="2"/>
      <c r="R3623" s="2"/>
      <c r="S3623" s="2"/>
      <c r="T3623" s="2"/>
      <c r="U3623" s="2"/>
      <c r="V3623" s="2"/>
      <c r="W3623" s="2"/>
      <c r="X3623" s="2"/>
      <c r="Y3623" s="2"/>
      <c r="AB3623" s="2"/>
      <c r="AC3623" s="2"/>
      <c r="AD3623" s="2"/>
      <c r="AE3623" s="2"/>
      <c r="AF3623" s="2"/>
      <c r="AG3623" s="2"/>
      <c r="AH3623" s="2"/>
      <c r="AI3623" s="2"/>
      <c r="AJ3623" s="2"/>
      <c r="AK3623" s="2"/>
      <c r="BK3623" s="2"/>
      <c r="BL3623" s="2"/>
      <c r="BN3623" s="2"/>
      <c r="BO3623" s="2"/>
    </row>
    <row r="3624" ht="12.75" customHeight="1">
      <c r="D3624" s="2"/>
      <c r="G3624" s="2"/>
      <c r="I3624" s="2"/>
      <c r="J3624" s="2"/>
      <c r="K3624" s="2"/>
      <c r="L3624" s="2"/>
      <c r="M3624" s="2"/>
      <c r="N3624" s="2"/>
      <c r="O3624" s="2"/>
      <c r="P3624" s="2"/>
      <c r="Q3624" s="2"/>
      <c r="R3624" s="2"/>
      <c r="S3624" s="2"/>
      <c r="T3624" s="2"/>
      <c r="U3624" s="2"/>
      <c r="V3624" s="2"/>
      <c r="W3624" s="2"/>
      <c r="X3624" s="2"/>
      <c r="Y3624" s="2"/>
      <c r="AB3624" s="2"/>
      <c r="AC3624" s="2"/>
      <c r="AD3624" s="2"/>
      <c r="AE3624" s="2"/>
      <c r="AF3624" s="2"/>
      <c r="AG3624" s="2"/>
      <c r="AH3624" s="2"/>
      <c r="AI3624" s="2"/>
      <c r="AJ3624" s="2"/>
      <c r="AK3624" s="2"/>
      <c r="BK3624" s="2"/>
      <c r="BL3624" s="2"/>
      <c r="BN3624" s="2"/>
      <c r="BO3624" s="2"/>
    </row>
    <row r="3625" ht="12.75" customHeight="1">
      <c r="D3625" s="2"/>
      <c r="G3625" s="2"/>
      <c r="I3625" s="2"/>
      <c r="J3625" s="2"/>
      <c r="K3625" s="2"/>
      <c r="L3625" s="2"/>
      <c r="M3625" s="2"/>
      <c r="N3625" s="2"/>
      <c r="O3625" s="2"/>
      <c r="P3625" s="2"/>
      <c r="Q3625" s="2"/>
      <c r="R3625" s="2"/>
      <c r="S3625" s="2"/>
      <c r="T3625" s="2"/>
      <c r="U3625" s="2"/>
      <c r="V3625" s="2"/>
      <c r="W3625" s="2"/>
      <c r="X3625" s="2"/>
      <c r="Y3625" s="2"/>
      <c r="AB3625" s="2"/>
      <c r="AC3625" s="2"/>
      <c r="AD3625" s="2"/>
      <c r="AE3625" s="2"/>
      <c r="AF3625" s="2"/>
      <c r="AG3625" s="2"/>
      <c r="AH3625" s="2"/>
      <c r="AI3625" s="2"/>
      <c r="AJ3625" s="2"/>
      <c r="AK3625" s="2"/>
      <c r="BK3625" s="2"/>
      <c r="BL3625" s="2"/>
      <c r="BN3625" s="2"/>
      <c r="BO3625" s="2"/>
    </row>
    <row r="3626" ht="12.75" customHeight="1">
      <c r="D3626" s="2"/>
      <c r="G3626" s="2"/>
      <c r="I3626" s="2"/>
      <c r="J3626" s="2"/>
      <c r="K3626" s="2"/>
      <c r="L3626" s="2"/>
      <c r="M3626" s="2"/>
      <c r="N3626" s="2"/>
      <c r="O3626" s="2"/>
      <c r="P3626" s="2"/>
      <c r="Q3626" s="2"/>
      <c r="R3626" s="2"/>
      <c r="S3626" s="2"/>
      <c r="T3626" s="2"/>
      <c r="U3626" s="2"/>
      <c r="V3626" s="2"/>
      <c r="W3626" s="2"/>
      <c r="X3626" s="2"/>
      <c r="Y3626" s="2"/>
      <c r="AB3626" s="2"/>
      <c r="AC3626" s="2"/>
      <c r="AD3626" s="2"/>
      <c r="AE3626" s="2"/>
      <c r="AF3626" s="2"/>
      <c r="AG3626" s="2"/>
      <c r="AH3626" s="2"/>
      <c r="AI3626" s="2"/>
      <c r="AJ3626" s="2"/>
      <c r="AK3626" s="2"/>
      <c r="BK3626" s="2"/>
      <c r="BL3626" s="2"/>
      <c r="BN3626" s="2"/>
      <c r="BO3626" s="2"/>
    </row>
    <row r="3627" ht="12.75" customHeight="1">
      <c r="D3627" s="2"/>
      <c r="G3627" s="2"/>
      <c r="I3627" s="2"/>
      <c r="J3627" s="2"/>
      <c r="K3627" s="2"/>
      <c r="L3627" s="2"/>
      <c r="M3627" s="2"/>
      <c r="N3627" s="2"/>
      <c r="O3627" s="2"/>
      <c r="P3627" s="2"/>
      <c r="Q3627" s="2"/>
      <c r="R3627" s="2"/>
      <c r="S3627" s="2"/>
      <c r="T3627" s="2"/>
      <c r="U3627" s="2"/>
      <c r="V3627" s="2"/>
      <c r="W3627" s="2"/>
      <c r="X3627" s="2"/>
      <c r="Y3627" s="2"/>
      <c r="AB3627" s="2"/>
      <c r="AC3627" s="2"/>
      <c r="AD3627" s="2"/>
      <c r="AE3627" s="2"/>
      <c r="AF3627" s="2"/>
      <c r="AG3627" s="2"/>
      <c r="AH3627" s="2"/>
      <c r="AI3627" s="2"/>
      <c r="AJ3627" s="2"/>
      <c r="AK3627" s="2"/>
      <c r="BK3627" s="2"/>
      <c r="BL3627" s="2"/>
      <c r="BN3627" s="2"/>
      <c r="BO3627" s="2"/>
    </row>
    <row r="3628" ht="12.75" customHeight="1">
      <c r="D3628" s="2"/>
      <c r="G3628" s="2"/>
      <c r="I3628" s="2"/>
      <c r="J3628" s="2"/>
      <c r="K3628" s="2"/>
      <c r="L3628" s="2"/>
      <c r="M3628" s="2"/>
      <c r="N3628" s="2"/>
      <c r="O3628" s="2"/>
      <c r="P3628" s="2"/>
      <c r="Q3628" s="2"/>
      <c r="R3628" s="2"/>
      <c r="S3628" s="2"/>
      <c r="T3628" s="2"/>
      <c r="U3628" s="2"/>
      <c r="V3628" s="2"/>
      <c r="W3628" s="2"/>
      <c r="X3628" s="2"/>
      <c r="Y3628" s="2"/>
      <c r="AB3628" s="2"/>
      <c r="AC3628" s="2"/>
      <c r="AD3628" s="2"/>
      <c r="AE3628" s="2"/>
      <c r="AF3628" s="2"/>
      <c r="AG3628" s="2"/>
      <c r="AH3628" s="2"/>
      <c r="AI3628" s="2"/>
      <c r="AJ3628" s="2"/>
      <c r="AK3628" s="2"/>
      <c r="BK3628" s="2"/>
      <c r="BL3628" s="2"/>
      <c r="BN3628" s="2"/>
      <c r="BO3628" s="2"/>
    </row>
    <row r="3629" ht="12.75" customHeight="1">
      <c r="D3629" s="2"/>
      <c r="G3629" s="2"/>
      <c r="I3629" s="2"/>
      <c r="J3629" s="2"/>
      <c r="K3629" s="2"/>
      <c r="L3629" s="2"/>
      <c r="M3629" s="2"/>
      <c r="N3629" s="2"/>
      <c r="O3629" s="2"/>
      <c r="P3629" s="2"/>
      <c r="Q3629" s="2"/>
      <c r="R3629" s="2"/>
      <c r="S3629" s="2"/>
      <c r="T3629" s="2"/>
      <c r="U3629" s="2"/>
      <c r="V3629" s="2"/>
      <c r="W3629" s="2"/>
      <c r="X3629" s="2"/>
      <c r="Y3629" s="2"/>
      <c r="AB3629" s="2"/>
      <c r="AC3629" s="2"/>
      <c r="AD3629" s="2"/>
      <c r="AE3629" s="2"/>
      <c r="AF3629" s="2"/>
      <c r="AG3629" s="2"/>
      <c r="AH3629" s="2"/>
      <c r="AI3629" s="2"/>
      <c r="AJ3629" s="2"/>
      <c r="AK3629" s="2"/>
      <c r="BK3629" s="2"/>
      <c r="BL3629" s="2"/>
      <c r="BN3629" s="2"/>
      <c r="BO3629" s="2"/>
    </row>
    <row r="3630" ht="12.75" customHeight="1">
      <c r="D3630" s="2"/>
      <c r="G3630" s="2"/>
      <c r="I3630" s="2"/>
      <c r="J3630" s="2"/>
      <c r="K3630" s="2"/>
      <c r="L3630" s="2"/>
      <c r="M3630" s="2"/>
      <c r="N3630" s="2"/>
      <c r="O3630" s="2"/>
      <c r="P3630" s="2"/>
      <c r="Q3630" s="2"/>
      <c r="R3630" s="2"/>
      <c r="S3630" s="2"/>
      <c r="T3630" s="2"/>
      <c r="U3630" s="2"/>
      <c r="V3630" s="2"/>
      <c r="W3630" s="2"/>
      <c r="X3630" s="2"/>
      <c r="Y3630" s="2"/>
      <c r="AB3630" s="2"/>
      <c r="AC3630" s="2"/>
      <c r="AD3630" s="2"/>
      <c r="AE3630" s="2"/>
      <c r="AF3630" s="2"/>
      <c r="AG3630" s="2"/>
      <c r="AH3630" s="2"/>
      <c r="AI3630" s="2"/>
      <c r="AJ3630" s="2"/>
      <c r="AK3630" s="2"/>
      <c r="BK3630" s="2"/>
      <c r="BL3630" s="2"/>
      <c r="BN3630" s="2"/>
      <c r="BO3630" s="2"/>
    </row>
    <row r="3631" ht="12.75" customHeight="1">
      <c r="D3631" s="2"/>
      <c r="G3631" s="2"/>
      <c r="I3631" s="2"/>
      <c r="J3631" s="2"/>
      <c r="K3631" s="2"/>
      <c r="L3631" s="2"/>
      <c r="M3631" s="2"/>
      <c r="N3631" s="2"/>
      <c r="O3631" s="2"/>
      <c r="P3631" s="2"/>
      <c r="Q3631" s="2"/>
      <c r="R3631" s="2"/>
      <c r="S3631" s="2"/>
      <c r="T3631" s="2"/>
      <c r="U3631" s="2"/>
      <c r="V3631" s="2"/>
      <c r="W3631" s="2"/>
      <c r="X3631" s="2"/>
      <c r="Y3631" s="2"/>
      <c r="AB3631" s="2"/>
      <c r="AC3631" s="2"/>
      <c r="AD3631" s="2"/>
      <c r="AE3631" s="2"/>
      <c r="AF3631" s="2"/>
      <c r="AG3631" s="2"/>
      <c r="AH3631" s="2"/>
      <c r="AI3631" s="2"/>
      <c r="AJ3631" s="2"/>
      <c r="AK3631" s="2"/>
      <c r="BK3631" s="2"/>
      <c r="BL3631" s="2"/>
      <c r="BN3631" s="2"/>
      <c r="BO3631" s="2"/>
    </row>
    <row r="3632" ht="12.75" customHeight="1">
      <c r="D3632" s="2"/>
      <c r="G3632" s="2"/>
      <c r="I3632" s="2"/>
      <c r="J3632" s="2"/>
      <c r="K3632" s="2"/>
      <c r="L3632" s="2"/>
      <c r="M3632" s="2"/>
      <c r="N3632" s="2"/>
      <c r="O3632" s="2"/>
      <c r="P3632" s="2"/>
      <c r="Q3632" s="2"/>
      <c r="R3632" s="2"/>
      <c r="S3632" s="2"/>
      <c r="T3632" s="2"/>
      <c r="U3632" s="2"/>
      <c r="V3632" s="2"/>
      <c r="W3632" s="2"/>
      <c r="X3632" s="2"/>
      <c r="Y3632" s="2"/>
      <c r="AB3632" s="2"/>
      <c r="AC3632" s="2"/>
      <c r="AD3632" s="2"/>
      <c r="AE3632" s="2"/>
      <c r="AF3632" s="2"/>
      <c r="AG3632" s="2"/>
      <c r="AH3632" s="2"/>
      <c r="AI3632" s="2"/>
      <c r="AJ3632" s="2"/>
      <c r="AK3632" s="2"/>
      <c r="BK3632" s="2"/>
      <c r="BL3632" s="2"/>
      <c r="BN3632" s="2"/>
      <c r="BO3632" s="2"/>
    </row>
    <row r="3633" ht="12.75" customHeight="1">
      <c r="D3633" s="2"/>
      <c r="G3633" s="2"/>
      <c r="I3633" s="2"/>
      <c r="J3633" s="2"/>
      <c r="K3633" s="2"/>
      <c r="L3633" s="2"/>
      <c r="M3633" s="2"/>
      <c r="N3633" s="2"/>
      <c r="O3633" s="2"/>
      <c r="P3633" s="2"/>
      <c r="Q3633" s="2"/>
      <c r="R3633" s="2"/>
      <c r="S3633" s="2"/>
      <c r="T3633" s="2"/>
      <c r="U3633" s="2"/>
      <c r="V3633" s="2"/>
      <c r="W3633" s="2"/>
      <c r="X3633" s="2"/>
      <c r="Y3633" s="2"/>
      <c r="AB3633" s="2"/>
      <c r="AC3633" s="2"/>
      <c r="AD3633" s="2"/>
      <c r="AE3633" s="2"/>
      <c r="AF3633" s="2"/>
      <c r="AG3633" s="2"/>
      <c r="AH3633" s="2"/>
      <c r="AI3633" s="2"/>
      <c r="AJ3633" s="2"/>
      <c r="AK3633" s="2"/>
      <c r="BK3633" s="2"/>
      <c r="BL3633" s="2"/>
      <c r="BN3633" s="2"/>
      <c r="BO3633" s="2"/>
    </row>
    <row r="3634" ht="12.75" customHeight="1">
      <c r="D3634" s="2"/>
      <c r="G3634" s="2"/>
      <c r="I3634" s="2"/>
      <c r="J3634" s="2"/>
      <c r="K3634" s="2"/>
      <c r="L3634" s="2"/>
      <c r="M3634" s="2"/>
      <c r="N3634" s="2"/>
      <c r="O3634" s="2"/>
      <c r="P3634" s="2"/>
      <c r="Q3634" s="2"/>
      <c r="R3634" s="2"/>
      <c r="S3634" s="2"/>
      <c r="T3634" s="2"/>
      <c r="U3634" s="2"/>
      <c r="V3634" s="2"/>
      <c r="W3634" s="2"/>
      <c r="X3634" s="2"/>
      <c r="Y3634" s="2"/>
      <c r="AB3634" s="2"/>
      <c r="AC3634" s="2"/>
      <c r="AD3634" s="2"/>
      <c r="AE3634" s="2"/>
      <c r="AF3634" s="2"/>
      <c r="AG3634" s="2"/>
      <c r="AH3634" s="2"/>
      <c r="AI3634" s="2"/>
      <c r="AJ3634" s="2"/>
      <c r="AK3634" s="2"/>
      <c r="BK3634" s="2"/>
      <c r="BL3634" s="2"/>
      <c r="BN3634" s="2"/>
      <c r="BO3634" s="2"/>
    </row>
    <row r="3635" ht="12.75" customHeight="1">
      <c r="D3635" s="2"/>
      <c r="G3635" s="2"/>
      <c r="I3635" s="2"/>
      <c r="J3635" s="2"/>
      <c r="K3635" s="2"/>
      <c r="L3635" s="2"/>
      <c r="M3635" s="2"/>
      <c r="N3635" s="2"/>
      <c r="O3635" s="2"/>
      <c r="P3635" s="2"/>
      <c r="Q3635" s="2"/>
      <c r="R3635" s="2"/>
      <c r="S3635" s="2"/>
      <c r="T3635" s="2"/>
      <c r="U3635" s="2"/>
      <c r="V3635" s="2"/>
      <c r="W3635" s="2"/>
      <c r="X3635" s="2"/>
      <c r="Y3635" s="2"/>
      <c r="AB3635" s="2"/>
      <c r="AC3635" s="2"/>
      <c r="AD3635" s="2"/>
      <c r="AE3635" s="2"/>
      <c r="AF3635" s="2"/>
      <c r="AG3635" s="2"/>
      <c r="AH3635" s="2"/>
      <c r="AI3635" s="2"/>
      <c r="AJ3635" s="2"/>
      <c r="AK3635" s="2"/>
      <c r="BK3635" s="2"/>
      <c r="BL3635" s="2"/>
      <c r="BN3635" s="2"/>
      <c r="BO3635" s="2"/>
    </row>
    <row r="3636" ht="12.75" customHeight="1">
      <c r="D3636" s="2"/>
      <c r="G3636" s="2"/>
      <c r="I3636" s="2"/>
      <c r="J3636" s="2"/>
      <c r="K3636" s="2"/>
      <c r="L3636" s="2"/>
      <c r="M3636" s="2"/>
      <c r="N3636" s="2"/>
      <c r="O3636" s="2"/>
      <c r="P3636" s="2"/>
      <c r="Q3636" s="2"/>
      <c r="R3636" s="2"/>
      <c r="S3636" s="2"/>
      <c r="T3636" s="2"/>
      <c r="U3636" s="2"/>
      <c r="V3636" s="2"/>
      <c r="W3636" s="2"/>
      <c r="X3636" s="2"/>
      <c r="Y3636" s="2"/>
      <c r="AB3636" s="2"/>
      <c r="AC3636" s="2"/>
      <c r="AD3636" s="2"/>
      <c r="AE3636" s="2"/>
      <c r="AF3636" s="2"/>
      <c r="AG3636" s="2"/>
      <c r="AH3636" s="2"/>
      <c r="AI3636" s="2"/>
      <c r="AJ3636" s="2"/>
      <c r="AK3636" s="2"/>
      <c r="BK3636" s="2"/>
      <c r="BL3636" s="2"/>
      <c r="BN3636" s="2"/>
      <c r="BO3636" s="2"/>
    </row>
    <row r="3637" ht="12.75" customHeight="1">
      <c r="D3637" s="2"/>
      <c r="G3637" s="2"/>
      <c r="I3637" s="2"/>
      <c r="J3637" s="2"/>
      <c r="K3637" s="2"/>
      <c r="L3637" s="2"/>
      <c r="M3637" s="2"/>
      <c r="N3637" s="2"/>
      <c r="O3637" s="2"/>
      <c r="P3637" s="2"/>
      <c r="Q3637" s="2"/>
      <c r="R3637" s="2"/>
      <c r="S3637" s="2"/>
      <c r="T3637" s="2"/>
      <c r="U3637" s="2"/>
      <c r="V3637" s="2"/>
      <c r="W3637" s="2"/>
      <c r="X3637" s="2"/>
      <c r="Y3637" s="2"/>
      <c r="AB3637" s="2"/>
      <c r="AC3637" s="2"/>
      <c r="AD3637" s="2"/>
      <c r="AE3637" s="2"/>
      <c r="AF3637" s="2"/>
      <c r="AG3637" s="2"/>
      <c r="AH3637" s="2"/>
      <c r="AI3637" s="2"/>
      <c r="AJ3637" s="2"/>
      <c r="AK3637" s="2"/>
      <c r="BK3637" s="2"/>
      <c r="BL3637" s="2"/>
      <c r="BN3637" s="2"/>
      <c r="BO3637" s="2"/>
    </row>
    <row r="3638" ht="12.75" customHeight="1">
      <c r="D3638" s="2"/>
      <c r="G3638" s="2"/>
      <c r="I3638" s="2"/>
      <c r="J3638" s="2"/>
      <c r="K3638" s="2"/>
      <c r="L3638" s="2"/>
      <c r="M3638" s="2"/>
      <c r="N3638" s="2"/>
      <c r="O3638" s="2"/>
      <c r="P3638" s="2"/>
      <c r="Q3638" s="2"/>
      <c r="R3638" s="2"/>
      <c r="S3638" s="2"/>
      <c r="T3638" s="2"/>
      <c r="U3638" s="2"/>
      <c r="V3638" s="2"/>
      <c r="W3638" s="2"/>
      <c r="X3638" s="2"/>
      <c r="Y3638" s="2"/>
      <c r="AB3638" s="2"/>
      <c r="AC3638" s="2"/>
      <c r="AD3638" s="2"/>
      <c r="AE3638" s="2"/>
      <c r="AF3638" s="2"/>
      <c r="AG3638" s="2"/>
      <c r="AH3638" s="2"/>
      <c r="AI3638" s="2"/>
      <c r="AJ3638" s="2"/>
      <c r="AK3638" s="2"/>
      <c r="BK3638" s="2"/>
      <c r="BL3638" s="2"/>
      <c r="BN3638" s="2"/>
      <c r="BO3638" s="2"/>
    </row>
    <row r="3639" ht="12.75" customHeight="1">
      <c r="D3639" s="2"/>
      <c r="G3639" s="2"/>
      <c r="I3639" s="2"/>
      <c r="J3639" s="2"/>
      <c r="K3639" s="2"/>
      <c r="L3639" s="2"/>
      <c r="M3639" s="2"/>
      <c r="N3639" s="2"/>
      <c r="O3639" s="2"/>
      <c r="P3639" s="2"/>
      <c r="Q3639" s="2"/>
      <c r="R3639" s="2"/>
      <c r="S3639" s="2"/>
      <c r="T3639" s="2"/>
      <c r="U3639" s="2"/>
      <c r="V3639" s="2"/>
      <c r="W3639" s="2"/>
      <c r="X3639" s="2"/>
      <c r="Y3639" s="2"/>
      <c r="AB3639" s="2"/>
      <c r="AC3639" s="2"/>
      <c r="AD3639" s="2"/>
      <c r="AE3639" s="2"/>
      <c r="AF3639" s="2"/>
      <c r="AG3639" s="2"/>
      <c r="AH3639" s="2"/>
      <c r="AI3639" s="2"/>
      <c r="AJ3639" s="2"/>
      <c r="AK3639" s="2"/>
      <c r="BK3639" s="2"/>
      <c r="BL3639" s="2"/>
      <c r="BN3639" s="2"/>
      <c r="BO3639" s="2"/>
    </row>
    <row r="3640" ht="12.75" customHeight="1">
      <c r="D3640" s="2"/>
      <c r="G3640" s="2"/>
      <c r="I3640" s="2"/>
      <c r="J3640" s="2"/>
      <c r="K3640" s="2"/>
      <c r="L3640" s="2"/>
      <c r="M3640" s="2"/>
      <c r="N3640" s="2"/>
      <c r="O3640" s="2"/>
      <c r="P3640" s="2"/>
      <c r="Q3640" s="2"/>
      <c r="R3640" s="2"/>
      <c r="S3640" s="2"/>
      <c r="T3640" s="2"/>
      <c r="U3640" s="2"/>
      <c r="V3640" s="2"/>
      <c r="W3640" s="2"/>
      <c r="X3640" s="2"/>
      <c r="Y3640" s="2"/>
      <c r="AB3640" s="2"/>
      <c r="AC3640" s="2"/>
      <c r="AD3640" s="2"/>
      <c r="AE3640" s="2"/>
      <c r="AF3640" s="2"/>
      <c r="AG3640" s="2"/>
      <c r="AH3640" s="2"/>
      <c r="AI3640" s="2"/>
      <c r="AJ3640" s="2"/>
      <c r="AK3640" s="2"/>
      <c r="BK3640" s="2"/>
      <c r="BL3640" s="2"/>
      <c r="BN3640" s="2"/>
      <c r="BO3640" s="2"/>
    </row>
    <row r="3641" ht="12.75" customHeight="1">
      <c r="D3641" s="2"/>
      <c r="G3641" s="2"/>
      <c r="I3641" s="2"/>
      <c r="J3641" s="2"/>
      <c r="K3641" s="2"/>
      <c r="L3641" s="2"/>
      <c r="M3641" s="2"/>
      <c r="N3641" s="2"/>
      <c r="O3641" s="2"/>
      <c r="P3641" s="2"/>
      <c r="Q3641" s="2"/>
      <c r="R3641" s="2"/>
      <c r="S3641" s="2"/>
      <c r="T3641" s="2"/>
      <c r="U3641" s="2"/>
      <c r="V3641" s="2"/>
      <c r="W3641" s="2"/>
      <c r="X3641" s="2"/>
      <c r="Y3641" s="2"/>
      <c r="AB3641" s="2"/>
      <c r="AC3641" s="2"/>
      <c r="AD3641" s="2"/>
      <c r="AE3641" s="2"/>
      <c r="AF3641" s="2"/>
      <c r="AG3641" s="2"/>
      <c r="AH3641" s="2"/>
      <c r="AI3641" s="2"/>
      <c r="AJ3641" s="2"/>
      <c r="AK3641" s="2"/>
      <c r="BK3641" s="2"/>
      <c r="BL3641" s="2"/>
      <c r="BN3641" s="2"/>
      <c r="BO3641" s="2"/>
    </row>
    <row r="3642" ht="12.75" customHeight="1">
      <c r="D3642" s="2"/>
      <c r="G3642" s="2"/>
      <c r="I3642" s="2"/>
      <c r="J3642" s="2"/>
      <c r="K3642" s="2"/>
      <c r="L3642" s="2"/>
      <c r="M3642" s="2"/>
      <c r="N3642" s="2"/>
      <c r="O3642" s="2"/>
      <c r="P3642" s="2"/>
      <c r="Q3642" s="2"/>
      <c r="R3642" s="2"/>
      <c r="S3642" s="2"/>
      <c r="T3642" s="2"/>
      <c r="U3642" s="2"/>
      <c r="V3642" s="2"/>
      <c r="W3642" s="2"/>
      <c r="X3642" s="2"/>
      <c r="Y3642" s="2"/>
      <c r="AB3642" s="2"/>
      <c r="AC3642" s="2"/>
      <c r="AD3642" s="2"/>
      <c r="AE3642" s="2"/>
      <c r="AF3642" s="2"/>
      <c r="AG3642" s="2"/>
      <c r="AH3642" s="2"/>
      <c r="AI3642" s="2"/>
      <c r="AJ3642" s="2"/>
      <c r="AK3642" s="2"/>
      <c r="BK3642" s="2"/>
      <c r="BL3642" s="2"/>
      <c r="BN3642" s="2"/>
      <c r="BO3642" s="2"/>
    </row>
    <row r="3643" ht="12.75" customHeight="1">
      <c r="D3643" s="2"/>
      <c r="G3643" s="2"/>
      <c r="I3643" s="2"/>
      <c r="J3643" s="2"/>
      <c r="K3643" s="2"/>
      <c r="L3643" s="2"/>
      <c r="M3643" s="2"/>
      <c r="N3643" s="2"/>
      <c r="O3643" s="2"/>
      <c r="P3643" s="2"/>
      <c r="Q3643" s="2"/>
      <c r="R3643" s="2"/>
      <c r="S3643" s="2"/>
      <c r="T3643" s="2"/>
      <c r="U3643" s="2"/>
      <c r="V3643" s="2"/>
      <c r="W3643" s="2"/>
      <c r="X3643" s="2"/>
      <c r="Y3643" s="2"/>
      <c r="AB3643" s="2"/>
      <c r="AC3643" s="2"/>
      <c r="AD3643" s="2"/>
      <c r="AE3643" s="2"/>
      <c r="AF3643" s="2"/>
      <c r="AG3643" s="2"/>
      <c r="AH3643" s="2"/>
      <c r="AI3643" s="2"/>
      <c r="AJ3643" s="2"/>
      <c r="AK3643" s="2"/>
      <c r="BK3643" s="2"/>
      <c r="BL3643" s="2"/>
      <c r="BN3643" s="2"/>
      <c r="BO3643" s="2"/>
    </row>
    <row r="3644" ht="12.75" customHeight="1">
      <c r="D3644" s="2"/>
      <c r="G3644" s="2"/>
      <c r="I3644" s="2"/>
      <c r="J3644" s="2"/>
      <c r="K3644" s="2"/>
      <c r="L3644" s="2"/>
      <c r="M3644" s="2"/>
      <c r="N3644" s="2"/>
      <c r="O3644" s="2"/>
      <c r="P3644" s="2"/>
      <c r="Q3644" s="2"/>
      <c r="R3644" s="2"/>
      <c r="S3644" s="2"/>
      <c r="T3644" s="2"/>
      <c r="U3644" s="2"/>
      <c r="V3644" s="2"/>
      <c r="W3644" s="2"/>
      <c r="X3644" s="2"/>
      <c r="Y3644" s="2"/>
      <c r="AB3644" s="2"/>
      <c r="AC3644" s="2"/>
      <c r="AD3644" s="2"/>
      <c r="AE3644" s="2"/>
      <c r="AF3644" s="2"/>
      <c r="AG3644" s="2"/>
      <c r="AH3644" s="2"/>
      <c r="AI3644" s="2"/>
      <c r="AJ3644" s="2"/>
      <c r="AK3644" s="2"/>
      <c r="BK3644" s="2"/>
      <c r="BL3644" s="2"/>
      <c r="BN3644" s="2"/>
      <c r="BO3644" s="2"/>
    </row>
    <row r="3645" ht="12.75" customHeight="1">
      <c r="D3645" s="2"/>
      <c r="G3645" s="2"/>
      <c r="I3645" s="2"/>
      <c r="J3645" s="2"/>
      <c r="K3645" s="2"/>
      <c r="L3645" s="2"/>
      <c r="M3645" s="2"/>
      <c r="N3645" s="2"/>
      <c r="O3645" s="2"/>
      <c r="P3645" s="2"/>
      <c r="Q3645" s="2"/>
      <c r="R3645" s="2"/>
      <c r="S3645" s="2"/>
      <c r="T3645" s="2"/>
      <c r="U3645" s="2"/>
      <c r="V3645" s="2"/>
      <c r="W3645" s="2"/>
      <c r="X3645" s="2"/>
      <c r="Y3645" s="2"/>
      <c r="AB3645" s="2"/>
      <c r="AC3645" s="2"/>
      <c r="AD3645" s="2"/>
      <c r="AE3645" s="2"/>
      <c r="AF3645" s="2"/>
      <c r="AG3645" s="2"/>
      <c r="AH3645" s="2"/>
      <c r="AI3645" s="2"/>
      <c r="AJ3645" s="2"/>
      <c r="AK3645" s="2"/>
      <c r="BK3645" s="2"/>
      <c r="BL3645" s="2"/>
      <c r="BN3645" s="2"/>
      <c r="BO3645" s="2"/>
    </row>
    <row r="3646" ht="12.75" customHeight="1">
      <c r="D3646" s="2"/>
      <c r="G3646" s="2"/>
      <c r="I3646" s="2"/>
      <c r="J3646" s="2"/>
      <c r="K3646" s="2"/>
      <c r="L3646" s="2"/>
      <c r="M3646" s="2"/>
      <c r="N3646" s="2"/>
      <c r="O3646" s="2"/>
      <c r="P3646" s="2"/>
      <c r="Q3646" s="2"/>
      <c r="R3646" s="2"/>
      <c r="S3646" s="2"/>
      <c r="T3646" s="2"/>
      <c r="U3646" s="2"/>
      <c r="V3646" s="2"/>
      <c r="W3646" s="2"/>
      <c r="X3646" s="2"/>
      <c r="Y3646" s="2"/>
      <c r="AB3646" s="2"/>
      <c r="AC3646" s="2"/>
      <c r="AD3646" s="2"/>
      <c r="AE3646" s="2"/>
      <c r="AF3646" s="2"/>
      <c r="AG3646" s="2"/>
      <c r="AH3646" s="2"/>
      <c r="AI3646" s="2"/>
      <c r="AJ3646" s="2"/>
      <c r="AK3646" s="2"/>
      <c r="BK3646" s="2"/>
      <c r="BL3646" s="2"/>
      <c r="BN3646" s="2"/>
      <c r="BO3646" s="2"/>
    </row>
    <row r="3647" ht="12.75" customHeight="1">
      <c r="D3647" s="2"/>
      <c r="G3647" s="2"/>
      <c r="I3647" s="2"/>
      <c r="J3647" s="2"/>
      <c r="K3647" s="2"/>
      <c r="L3647" s="2"/>
      <c r="M3647" s="2"/>
      <c r="N3647" s="2"/>
      <c r="O3647" s="2"/>
      <c r="P3647" s="2"/>
      <c r="Q3647" s="2"/>
      <c r="R3647" s="2"/>
      <c r="S3647" s="2"/>
      <c r="T3647" s="2"/>
      <c r="U3647" s="2"/>
      <c r="V3647" s="2"/>
      <c r="W3647" s="2"/>
      <c r="X3647" s="2"/>
      <c r="Y3647" s="2"/>
      <c r="AB3647" s="2"/>
      <c r="AC3647" s="2"/>
      <c r="AD3647" s="2"/>
      <c r="AE3647" s="2"/>
      <c r="AF3647" s="2"/>
      <c r="AG3647" s="2"/>
      <c r="AH3647" s="2"/>
      <c r="AI3647" s="2"/>
      <c r="AJ3647" s="2"/>
      <c r="AK3647" s="2"/>
      <c r="BK3647" s="2"/>
      <c r="BL3647" s="2"/>
      <c r="BN3647" s="2"/>
      <c r="BO3647" s="2"/>
    </row>
    <row r="3648" ht="12.75" customHeight="1">
      <c r="D3648" s="2"/>
      <c r="G3648" s="2"/>
      <c r="I3648" s="2"/>
      <c r="J3648" s="2"/>
      <c r="K3648" s="2"/>
      <c r="L3648" s="2"/>
      <c r="M3648" s="2"/>
      <c r="N3648" s="2"/>
      <c r="O3648" s="2"/>
      <c r="P3648" s="2"/>
      <c r="Q3648" s="2"/>
      <c r="R3648" s="2"/>
      <c r="S3648" s="2"/>
      <c r="T3648" s="2"/>
      <c r="U3648" s="2"/>
      <c r="V3648" s="2"/>
      <c r="W3648" s="2"/>
      <c r="X3648" s="2"/>
      <c r="Y3648" s="2"/>
      <c r="AB3648" s="2"/>
      <c r="AC3648" s="2"/>
      <c r="AD3648" s="2"/>
      <c r="AE3648" s="2"/>
      <c r="AF3648" s="2"/>
      <c r="AG3648" s="2"/>
      <c r="AH3648" s="2"/>
      <c r="AI3648" s="2"/>
      <c r="AJ3648" s="2"/>
      <c r="AK3648" s="2"/>
      <c r="BK3648" s="2"/>
      <c r="BL3648" s="2"/>
      <c r="BN3648" s="2"/>
      <c r="BO3648" s="2"/>
    </row>
    <row r="3649" ht="12.75" customHeight="1">
      <c r="D3649" s="2"/>
      <c r="G3649" s="2"/>
      <c r="I3649" s="2"/>
      <c r="J3649" s="2"/>
      <c r="K3649" s="2"/>
      <c r="L3649" s="2"/>
      <c r="M3649" s="2"/>
      <c r="N3649" s="2"/>
      <c r="O3649" s="2"/>
      <c r="P3649" s="2"/>
      <c r="Q3649" s="2"/>
      <c r="R3649" s="2"/>
      <c r="S3649" s="2"/>
      <c r="T3649" s="2"/>
      <c r="U3649" s="2"/>
      <c r="V3649" s="2"/>
      <c r="W3649" s="2"/>
      <c r="X3649" s="2"/>
      <c r="Y3649" s="2"/>
      <c r="AB3649" s="2"/>
      <c r="AC3649" s="2"/>
      <c r="AD3649" s="2"/>
      <c r="AE3649" s="2"/>
      <c r="AF3649" s="2"/>
      <c r="AG3649" s="2"/>
      <c r="AH3649" s="2"/>
      <c r="AI3649" s="2"/>
      <c r="AJ3649" s="2"/>
      <c r="AK3649" s="2"/>
      <c r="BK3649" s="2"/>
      <c r="BL3649" s="2"/>
      <c r="BN3649" s="2"/>
      <c r="BO3649" s="2"/>
    </row>
    <row r="3650" ht="12.75" customHeight="1">
      <c r="D3650" s="2"/>
      <c r="G3650" s="2"/>
      <c r="I3650" s="2"/>
      <c r="J3650" s="2"/>
      <c r="K3650" s="2"/>
      <c r="L3650" s="2"/>
      <c r="M3650" s="2"/>
      <c r="N3650" s="2"/>
      <c r="O3650" s="2"/>
      <c r="P3650" s="2"/>
      <c r="Q3650" s="2"/>
      <c r="R3650" s="2"/>
      <c r="S3650" s="2"/>
      <c r="T3650" s="2"/>
      <c r="U3650" s="2"/>
      <c r="V3650" s="2"/>
      <c r="W3650" s="2"/>
      <c r="X3650" s="2"/>
      <c r="Y3650" s="2"/>
      <c r="AB3650" s="2"/>
      <c r="AC3650" s="2"/>
      <c r="AD3650" s="2"/>
      <c r="AE3650" s="2"/>
      <c r="AF3650" s="2"/>
      <c r="AG3650" s="2"/>
      <c r="AH3650" s="2"/>
      <c r="AI3650" s="2"/>
      <c r="AJ3650" s="2"/>
      <c r="AK3650" s="2"/>
      <c r="BK3650" s="2"/>
      <c r="BL3650" s="2"/>
      <c r="BN3650" s="2"/>
      <c r="BO3650" s="2"/>
    </row>
    <row r="3651" ht="12.75" customHeight="1">
      <c r="D3651" s="2"/>
      <c r="G3651" s="2"/>
      <c r="I3651" s="2"/>
      <c r="J3651" s="2"/>
      <c r="K3651" s="2"/>
      <c r="L3651" s="2"/>
      <c r="M3651" s="2"/>
      <c r="N3651" s="2"/>
      <c r="O3651" s="2"/>
      <c r="P3651" s="2"/>
      <c r="Q3651" s="2"/>
      <c r="R3651" s="2"/>
      <c r="S3651" s="2"/>
      <c r="T3651" s="2"/>
      <c r="U3651" s="2"/>
      <c r="V3651" s="2"/>
      <c r="W3651" s="2"/>
      <c r="X3651" s="2"/>
      <c r="Y3651" s="2"/>
      <c r="AB3651" s="2"/>
      <c r="AC3651" s="2"/>
      <c r="AD3651" s="2"/>
      <c r="AE3651" s="2"/>
      <c r="AF3651" s="2"/>
      <c r="AG3651" s="2"/>
      <c r="AH3651" s="2"/>
      <c r="AI3651" s="2"/>
      <c r="AJ3651" s="2"/>
      <c r="AK3651" s="2"/>
      <c r="BK3651" s="2"/>
      <c r="BL3651" s="2"/>
      <c r="BN3651" s="2"/>
      <c r="BO3651" s="2"/>
    </row>
    <row r="3652" ht="12.75" customHeight="1">
      <c r="D3652" s="2"/>
      <c r="G3652" s="2"/>
      <c r="I3652" s="2"/>
      <c r="J3652" s="2"/>
      <c r="K3652" s="2"/>
      <c r="L3652" s="2"/>
      <c r="M3652" s="2"/>
      <c r="N3652" s="2"/>
      <c r="O3652" s="2"/>
      <c r="P3652" s="2"/>
      <c r="Q3652" s="2"/>
      <c r="R3652" s="2"/>
      <c r="S3652" s="2"/>
      <c r="T3652" s="2"/>
      <c r="U3652" s="2"/>
      <c r="V3652" s="2"/>
      <c r="W3652" s="2"/>
      <c r="X3652" s="2"/>
      <c r="Y3652" s="2"/>
      <c r="AB3652" s="2"/>
      <c r="AC3652" s="2"/>
      <c r="AD3652" s="2"/>
      <c r="AE3652" s="2"/>
      <c r="AF3652" s="2"/>
      <c r="AG3652" s="2"/>
      <c r="AH3652" s="2"/>
      <c r="AI3652" s="2"/>
      <c r="AJ3652" s="2"/>
      <c r="AK3652" s="2"/>
      <c r="BK3652" s="2"/>
      <c r="BL3652" s="2"/>
      <c r="BN3652" s="2"/>
      <c r="BO3652" s="2"/>
    </row>
    <row r="3653" ht="12.75" customHeight="1">
      <c r="D3653" s="2"/>
      <c r="G3653" s="2"/>
      <c r="I3653" s="2"/>
      <c r="J3653" s="2"/>
      <c r="K3653" s="2"/>
      <c r="L3653" s="2"/>
      <c r="M3653" s="2"/>
      <c r="N3653" s="2"/>
      <c r="O3653" s="2"/>
      <c r="P3653" s="2"/>
      <c r="Q3653" s="2"/>
      <c r="R3653" s="2"/>
      <c r="S3653" s="2"/>
      <c r="T3653" s="2"/>
      <c r="U3653" s="2"/>
      <c r="V3653" s="2"/>
      <c r="W3653" s="2"/>
      <c r="X3653" s="2"/>
      <c r="Y3653" s="2"/>
      <c r="AB3653" s="2"/>
      <c r="AC3653" s="2"/>
      <c r="AD3653" s="2"/>
      <c r="AE3653" s="2"/>
      <c r="AF3653" s="2"/>
      <c r="AG3653" s="2"/>
      <c r="AH3653" s="2"/>
      <c r="AI3653" s="2"/>
      <c r="AJ3653" s="2"/>
      <c r="AK3653" s="2"/>
      <c r="BK3653" s="2"/>
      <c r="BL3653" s="2"/>
      <c r="BN3653" s="2"/>
      <c r="BO3653" s="2"/>
    </row>
    <row r="3654" ht="12.75" customHeight="1">
      <c r="D3654" s="2"/>
      <c r="G3654" s="2"/>
      <c r="I3654" s="2"/>
      <c r="J3654" s="2"/>
      <c r="K3654" s="2"/>
      <c r="L3654" s="2"/>
      <c r="M3654" s="2"/>
      <c r="N3654" s="2"/>
      <c r="O3654" s="2"/>
      <c r="P3654" s="2"/>
      <c r="Q3654" s="2"/>
      <c r="R3654" s="2"/>
      <c r="S3654" s="2"/>
      <c r="T3654" s="2"/>
      <c r="U3654" s="2"/>
      <c r="V3654" s="2"/>
      <c r="W3654" s="2"/>
      <c r="X3654" s="2"/>
      <c r="Y3654" s="2"/>
      <c r="AB3654" s="2"/>
      <c r="AC3654" s="2"/>
      <c r="AD3654" s="2"/>
      <c r="AE3654" s="2"/>
      <c r="AF3654" s="2"/>
      <c r="AG3654" s="2"/>
      <c r="AH3654" s="2"/>
      <c r="AI3654" s="2"/>
      <c r="AJ3654" s="2"/>
      <c r="AK3654" s="2"/>
      <c r="BK3654" s="2"/>
      <c r="BL3654" s="2"/>
      <c r="BN3654" s="2"/>
      <c r="BO3654" s="2"/>
    </row>
    <row r="3655" ht="12.75" customHeight="1">
      <c r="D3655" s="2"/>
      <c r="G3655" s="2"/>
      <c r="I3655" s="2"/>
      <c r="J3655" s="2"/>
      <c r="K3655" s="2"/>
      <c r="L3655" s="2"/>
      <c r="M3655" s="2"/>
      <c r="N3655" s="2"/>
      <c r="O3655" s="2"/>
      <c r="P3655" s="2"/>
      <c r="Q3655" s="2"/>
      <c r="R3655" s="2"/>
      <c r="S3655" s="2"/>
      <c r="T3655" s="2"/>
      <c r="U3655" s="2"/>
      <c r="V3655" s="2"/>
      <c r="W3655" s="2"/>
      <c r="X3655" s="2"/>
      <c r="Y3655" s="2"/>
      <c r="AB3655" s="2"/>
      <c r="AC3655" s="2"/>
      <c r="AD3655" s="2"/>
      <c r="AE3655" s="2"/>
      <c r="AF3655" s="2"/>
      <c r="AG3655" s="2"/>
      <c r="AH3655" s="2"/>
      <c r="AI3655" s="2"/>
      <c r="AJ3655" s="2"/>
      <c r="AK3655" s="2"/>
      <c r="BK3655" s="2"/>
      <c r="BL3655" s="2"/>
      <c r="BN3655" s="2"/>
      <c r="BO3655" s="2"/>
    </row>
    <row r="3656" ht="12.75" customHeight="1">
      <c r="D3656" s="2"/>
      <c r="G3656" s="2"/>
      <c r="I3656" s="2"/>
      <c r="J3656" s="2"/>
      <c r="K3656" s="2"/>
      <c r="L3656" s="2"/>
      <c r="M3656" s="2"/>
      <c r="N3656" s="2"/>
      <c r="O3656" s="2"/>
      <c r="P3656" s="2"/>
      <c r="Q3656" s="2"/>
      <c r="R3656" s="2"/>
      <c r="S3656" s="2"/>
      <c r="T3656" s="2"/>
      <c r="U3656" s="2"/>
      <c r="V3656" s="2"/>
      <c r="W3656" s="2"/>
      <c r="X3656" s="2"/>
      <c r="Y3656" s="2"/>
      <c r="AB3656" s="2"/>
      <c r="AC3656" s="2"/>
      <c r="AD3656" s="2"/>
      <c r="AE3656" s="2"/>
      <c r="AF3656" s="2"/>
      <c r="AG3656" s="2"/>
      <c r="AH3656" s="2"/>
      <c r="AI3656" s="2"/>
      <c r="AJ3656" s="2"/>
      <c r="AK3656" s="2"/>
      <c r="BK3656" s="2"/>
      <c r="BL3656" s="2"/>
      <c r="BN3656" s="2"/>
      <c r="BO3656" s="2"/>
    </row>
    <row r="3657" ht="12.75" customHeight="1">
      <c r="D3657" s="2"/>
      <c r="G3657" s="2"/>
      <c r="I3657" s="2"/>
      <c r="J3657" s="2"/>
      <c r="K3657" s="2"/>
      <c r="L3657" s="2"/>
      <c r="M3657" s="2"/>
      <c r="N3657" s="2"/>
      <c r="O3657" s="2"/>
      <c r="P3657" s="2"/>
      <c r="Q3657" s="2"/>
      <c r="R3657" s="2"/>
      <c r="S3657" s="2"/>
      <c r="T3657" s="2"/>
      <c r="U3657" s="2"/>
      <c r="V3657" s="2"/>
      <c r="W3657" s="2"/>
      <c r="X3657" s="2"/>
      <c r="Y3657" s="2"/>
      <c r="AB3657" s="2"/>
      <c r="AC3657" s="2"/>
      <c r="AD3657" s="2"/>
      <c r="AE3657" s="2"/>
      <c r="AF3657" s="2"/>
      <c r="AG3657" s="2"/>
      <c r="AH3657" s="2"/>
      <c r="AI3657" s="2"/>
      <c r="AJ3657" s="2"/>
      <c r="AK3657" s="2"/>
      <c r="BK3657" s="2"/>
      <c r="BL3657" s="2"/>
      <c r="BN3657" s="2"/>
      <c r="BO3657" s="2"/>
    </row>
    <row r="3658" ht="12.75" customHeight="1">
      <c r="D3658" s="2"/>
      <c r="G3658" s="2"/>
      <c r="I3658" s="2"/>
      <c r="J3658" s="2"/>
      <c r="K3658" s="2"/>
      <c r="L3658" s="2"/>
      <c r="M3658" s="2"/>
      <c r="N3658" s="2"/>
      <c r="O3658" s="2"/>
      <c r="P3658" s="2"/>
      <c r="Q3658" s="2"/>
      <c r="R3658" s="2"/>
      <c r="S3658" s="2"/>
      <c r="T3658" s="2"/>
      <c r="U3658" s="2"/>
      <c r="V3658" s="2"/>
      <c r="W3658" s="2"/>
      <c r="X3658" s="2"/>
      <c r="Y3658" s="2"/>
      <c r="AB3658" s="2"/>
      <c r="AC3658" s="2"/>
      <c r="AD3658" s="2"/>
      <c r="AE3658" s="2"/>
      <c r="AF3658" s="2"/>
      <c r="AG3658" s="2"/>
      <c r="AH3658" s="2"/>
      <c r="AI3658" s="2"/>
      <c r="AJ3658" s="2"/>
      <c r="AK3658" s="2"/>
      <c r="BK3658" s="2"/>
      <c r="BL3658" s="2"/>
      <c r="BN3658" s="2"/>
      <c r="BO3658" s="2"/>
    </row>
    <row r="3659" ht="12.75" customHeight="1">
      <c r="D3659" s="2"/>
      <c r="G3659" s="2"/>
      <c r="I3659" s="2"/>
      <c r="J3659" s="2"/>
      <c r="K3659" s="2"/>
      <c r="L3659" s="2"/>
      <c r="M3659" s="2"/>
      <c r="N3659" s="2"/>
      <c r="O3659" s="2"/>
      <c r="P3659" s="2"/>
      <c r="Q3659" s="2"/>
      <c r="R3659" s="2"/>
      <c r="S3659" s="2"/>
      <c r="T3659" s="2"/>
      <c r="U3659" s="2"/>
      <c r="V3659" s="2"/>
      <c r="W3659" s="2"/>
      <c r="X3659" s="2"/>
      <c r="Y3659" s="2"/>
      <c r="AB3659" s="2"/>
      <c r="AC3659" s="2"/>
      <c r="AD3659" s="2"/>
      <c r="AE3659" s="2"/>
      <c r="AF3659" s="2"/>
      <c r="AG3659" s="2"/>
      <c r="AH3659" s="2"/>
      <c r="AI3659" s="2"/>
      <c r="AJ3659" s="2"/>
      <c r="AK3659" s="2"/>
      <c r="BK3659" s="2"/>
      <c r="BL3659" s="2"/>
      <c r="BN3659" s="2"/>
      <c r="BO3659" s="2"/>
    </row>
    <row r="3660" ht="12.75" customHeight="1">
      <c r="D3660" s="2"/>
      <c r="G3660" s="2"/>
      <c r="I3660" s="2"/>
      <c r="J3660" s="2"/>
      <c r="K3660" s="2"/>
      <c r="L3660" s="2"/>
      <c r="M3660" s="2"/>
      <c r="N3660" s="2"/>
      <c r="O3660" s="2"/>
      <c r="P3660" s="2"/>
      <c r="Q3660" s="2"/>
      <c r="R3660" s="2"/>
      <c r="S3660" s="2"/>
      <c r="T3660" s="2"/>
      <c r="U3660" s="2"/>
      <c r="V3660" s="2"/>
      <c r="W3660" s="2"/>
      <c r="X3660" s="2"/>
      <c r="Y3660" s="2"/>
      <c r="AB3660" s="2"/>
      <c r="AC3660" s="2"/>
      <c r="AD3660" s="2"/>
      <c r="AE3660" s="2"/>
      <c r="AF3660" s="2"/>
      <c r="AG3660" s="2"/>
      <c r="AH3660" s="2"/>
      <c r="AI3660" s="2"/>
      <c r="AJ3660" s="2"/>
      <c r="AK3660" s="2"/>
      <c r="BK3660" s="2"/>
      <c r="BL3660" s="2"/>
      <c r="BN3660" s="2"/>
      <c r="BO3660" s="2"/>
    </row>
    <row r="3661" ht="12.75" customHeight="1">
      <c r="D3661" s="2"/>
      <c r="G3661" s="2"/>
      <c r="I3661" s="2"/>
      <c r="J3661" s="2"/>
      <c r="K3661" s="2"/>
      <c r="L3661" s="2"/>
      <c r="M3661" s="2"/>
      <c r="N3661" s="2"/>
      <c r="O3661" s="2"/>
      <c r="P3661" s="2"/>
      <c r="Q3661" s="2"/>
      <c r="R3661" s="2"/>
      <c r="S3661" s="2"/>
      <c r="T3661" s="2"/>
      <c r="U3661" s="2"/>
      <c r="V3661" s="2"/>
      <c r="W3661" s="2"/>
      <c r="X3661" s="2"/>
      <c r="Y3661" s="2"/>
      <c r="AB3661" s="2"/>
      <c r="AC3661" s="2"/>
      <c r="AD3661" s="2"/>
      <c r="AE3661" s="2"/>
      <c r="AF3661" s="2"/>
      <c r="AG3661" s="2"/>
      <c r="AH3661" s="2"/>
      <c r="AI3661" s="2"/>
      <c r="AJ3661" s="2"/>
      <c r="AK3661" s="2"/>
      <c r="BK3661" s="2"/>
      <c r="BL3661" s="2"/>
      <c r="BN3661" s="2"/>
      <c r="BO3661" s="2"/>
    </row>
    <row r="3662" ht="12.75" customHeight="1">
      <c r="D3662" s="2"/>
      <c r="G3662" s="2"/>
      <c r="I3662" s="2"/>
      <c r="J3662" s="2"/>
      <c r="K3662" s="2"/>
      <c r="L3662" s="2"/>
      <c r="M3662" s="2"/>
      <c r="N3662" s="2"/>
      <c r="O3662" s="2"/>
      <c r="P3662" s="2"/>
      <c r="Q3662" s="2"/>
      <c r="R3662" s="2"/>
      <c r="S3662" s="2"/>
      <c r="T3662" s="2"/>
      <c r="U3662" s="2"/>
      <c r="V3662" s="2"/>
      <c r="W3662" s="2"/>
      <c r="X3662" s="2"/>
      <c r="Y3662" s="2"/>
      <c r="AB3662" s="2"/>
      <c r="AC3662" s="2"/>
      <c r="AD3662" s="2"/>
      <c r="AE3662" s="2"/>
      <c r="AF3662" s="2"/>
      <c r="AG3662" s="2"/>
      <c r="AH3662" s="2"/>
      <c r="AI3662" s="2"/>
      <c r="AJ3662" s="2"/>
      <c r="AK3662" s="2"/>
      <c r="BK3662" s="2"/>
      <c r="BL3662" s="2"/>
      <c r="BN3662" s="2"/>
      <c r="BO3662" s="2"/>
    </row>
    <row r="3663" ht="12.75" customHeight="1">
      <c r="D3663" s="2"/>
      <c r="G3663" s="2"/>
      <c r="I3663" s="2"/>
      <c r="J3663" s="2"/>
      <c r="K3663" s="2"/>
      <c r="L3663" s="2"/>
      <c r="M3663" s="2"/>
      <c r="N3663" s="2"/>
      <c r="O3663" s="2"/>
      <c r="P3663" s="2"/>
      <c r="Q3663" s="2"/>
      <c r="R3663" s="2"/>
      <c r="S3663" s="2"/>
      <c r="T3663" s="2"/>
      <c r="U3663" s="2"/>
      <c r="V3663" s="2"/>
      <c r="W3663" s="2"/>
      <c r="X3663" s="2"/>
      <c r="Y3663" s="2"/>
      <c r="AB3663" s="2"/>
      <c r="AC3663" s="2"/>
      <c r="AD3663" s="2"/>
      <c r="AE3663" s="2"/>
      <c r="AF3663" s="2"/>
      <c r="AG3663" s="2"/>
      <c r="AH3663" s="2"/>
      <c r="AI3663" s="2"/>
      <c r="AJ3663" s="2"/>
      <c r="AK3663" s="2"/>
      <c r="BK3663" s="2"/>
      <c r="BL3663" s="2"/>
      <c r="BN3663" s="2"/>
      <c r="BO3663" s="2"/>
    </row>
    <row r="3664" ht="12.75" customHeight="1">
      <c r="D3664" s="2"/>
      <c r="G3664" s="2"/>
      <c r="I3664" s="2"/>
      <c r="J3664" s="2"/>
      <c r="K3664" s="2"/>
      <c r="L3664" s="2"/>
      <c r="M3664" s="2"/>
      <c r="N3664" s="2"/>
      <c r="O3664" s="2"/>
      <c r="P3664" s="2"/>
      <c r="Q3664" s="2"/>
      <c r="R3664" s="2"/>
      <c r="S3664" s="2"/>
      <c r="T3664" s="2"/>
      <c r="U3664" s="2"/>
      <c r="V3664" s="2"/>
      <c r="W3664" s="2"/>
      <c r="X3664" s="2"/>
      <c r="Y3664" s="2"/>
      <c r="AB3664" s="2"/>
      <c r="AC3664" s="2"/>
      <c r="AD3664" s="2"/>
      <c r="AE3664" s="2"/>
      <c r="AF3664" s="2"/>
      <c r="AG3664" s="2"/>
      <c r="AH3664" s="2"/>
      <c r="AI3664" s="2"/>
      <c r="AJ3664" s="2"/>
      <c r="AK3664" s="2"/>
      <c r="BK3664" s="2"/>
      <c r="BL3664" s="2"/>
      <c r="BN3664" s="2"/>
      <c r="BO3664" s="2"/>
    </row>
    <row r="3665" ht="12.75" customHeight="1">
      <c r="D3665" s="2"/>
      <c r="G3665" s="2"/>
      <c r="I3665" s="2"/>
      <c r="J3665" s="2"/>
      <c r="K3665" s="2"/>
      <c r="L3665" s="2"/>
      <c r="M3665" s="2"/>
      <c r="N3665" s="2"/>
      <c r="O3665" s="2"/>
      <c r="P3665" s="2"/>
      <c r="Q3665" s="2"/>
      <c r="R3665" s="2"/>
      <c r="S3665" s="2"/>
      <c r="T3665" s="2"/>
      <c r="U3665" s="2"/>
      <c r="V3665" s="2"/>
      <c r="W3665" s="2"/>
      <c r="X3665" s="2"/>
      <c r="Y3665" s="2"/>
      <c r="AB3665" s="2"/>
      <c r="AC3665" s="2"/>
      <c r="AD3665" s="2"/>
      <c r="AE3665" s="2"/>
      <c r="AF3665" s="2"/>
      <c r="AG3665" s="2"/>
      <c r="AH3665" s="2"/>
      <c r="AI3665" s="2"/>
      <c r="AJ3665" s="2"/>
      <c r="AK3665" s="2"/>
      <c r="BK3665" s="2"/>
      <c r="BL3665" s="2"/>
      <c r="BN3665" s="2"/>
      <c r="BO3665" s="2"/>
    </row>
    <row r="3666" ht="12.75" customHeight="1">
      <c r="D3666" s="2"/>
      <c r="G3666" s="2"/>
      <c r="I3666" s="2"/>
      <c r="J3666" s="2"/>
      <c r="K3666" s="2"/>
      <c r="L3666" s="2"/>
      <c r="M3666" s="2"/>
      <c r="N3666" s="2"/>
      <c r="O3666" s="2"/>
      <c r="P3666" s="2"/>
      <c r="Q3666" s="2"/>
      <c r="R3666" s="2"/>
      <c r="S3666" s="2"/>
      <c r="T3666" s="2"/>
      <c r="U3666" s="2"/>
      <c r="V3666" s="2"/>
      <c r="W3666" s="2"/>
      <c r="X3666" s="2"/>
      <c r="Y3666" s="2"/>
      <c r="AB3666" s="2"/>
      <c r="AC3666" s="2"/>
      <c r="AD3666" s="2"/>
      <c r="AE3666" s="2"/>
      <c r="AF3666" s="2"/>
      <c r="AG3666" s="2"/>
      <c r="AH3666" s="2"/>
      <c r="AI3666" s="2"/>
      <c r="AJ3666" s="2"/>
      <c r="AK3666" s="2"/>
      <c r="BK3666" s="2"/>
      <c r="BL3666" s="2"/>
      <c r="BN3666" s="2"/>
      <c r="BO3666" s="2"/>
    </row>
    <row r="3667" ht="12.75" customHeight="1">
      <c r="D3667" s="2"/>
      <c r="G3667" s="2"/>
      <c r="I3667" s="2"/>
      <c r="J3667" s="2"/>
      <c r="K3667" s="2"/>
      <c r="L3667" s="2"/>
      <c r="M3667" s="2"/>
      <c r="N3667" s="2"/>
      <c r="O3667" s="2"/>
      <c r="P3667" s="2"/>
      <c r="Q3667" s="2"/>
      <c r="R3667" s="2"/>
      <c r="S3667" s="2"/>
      <c r="T3667" s="2"/>
      <c r="U3667" s="2"/>
      <c r="V3667" s="2"/>
      <c r="W3667" s="2"/>
      <c r="X3667" s="2"/>
      <c r="Y3667" s="2"/>
      <c r="AB3667" s="2"/>
      <c r="AC3667" s="2"/>
      <c r="AD3667" s="2"/>
      <c r="AE3667" s="2"/>
      <c r="AF3667" s="2"/>
      <c r="AG3667" s="2"/>
      <c r="AH3667" s="2"/>
      <c r="AI3667" s="2"/>
      <c r="AJ3667" s="2"/>
      <c r="AK3667" s="2"/>
      <c r="BK3667" s="2"/>
      <c r="BL3667" s="2"/>
      <c r="BN3667" s="2"/>
      <c r="BO3667" s="2"/>
    </row>
    <row r="3668" ht="12.75" customHeight="1">
      <c r="D3668" s="2"/>
      <c r="G3668" s="2"/>
      <c r="I3668" s="2"/>
      <c r="J3668" s="2"/>
      <c r="K3668" s="2"/>
      <c r="L3668" s="2"/>
      <c r="M3668" s="2"/>
      <c r="N3668" s="2"/>
      <c r="O3668" s="2"/>
      <c r="P3668" s="2"/>
      <c r="Q3668" s="2"/>
      <c r="R3668" s="2"/>
      <c r="S3668" s="2"/>
      <c r="T3668" s="2"/>
      <c r="U3668" s="2"/>
      <c r="V3668" s="2"/>
      <c r="W3668" s="2"/>
      <c r="X3668" s="2"/>
      <c r="Y3668" s="2"/>
      <c r="AB3668" s="2"/>
      <c r="AC3668" s="2"/>
      <c r="AD3668" s="2"/>
      <c r="AE3668" s="2"/>
      <c r="AF3668" s="2"/>
      <c r="AG3668" s="2"/>
      <c r="AH3668" s="2"/>
      <c r="AI3668" s="2"/>
      <c r="AJ3668" s="2"/>
      <c r="AK3668" s="2"/>
      <c r="BK3668" s="2"/>
      <c r="BL3668" s="2"/>
      <c r="BN3668" s="2"/>
      <c r="BO3668" s="2"/>
    </row>
    <row r="3669" ht="12.75" customHeight="1">
      <c r="D3669" s="2"/>
      <c r="G3669" s="2"/>
      <c r="I3669" s="2"/>
      <c r="J3669" s="2"/>
      <c r="K3669" s="2"/>
      <c r="L3669" s="2"/>
      <c r="M3669" s="2"/>
      <c r="N3669" s="2"/>
      <c r="O3669" s="2"/>
      <c r="P3669" s="2"/>
      <c r="Q3669" s="2"/>
      <c r="R3669" s="2"/>
      <c r="S3669" s="2"/>
      <c r="T3669" s="2"/>
      <c r="U3669" s="2"/>
      <c r="V3669" s="2"/>
      <c r="W3669" s="2"/>
      <c r="X3669" s="2"/>
      <c r="Y3669" s="2"/>
      <c r="AB3669" s="2"/>
      <c r="AC3669" s="2"/>
      <c r="AD3669" s="2"/>
      <c r="AE3669" s="2"/>
      <c r="AF3669" s="2"/>
      <c r="AG3669" s="2"/>
      <c r="AH3669" s="2"/>
      <c r="AI3669" s="2"/>
      <c r="AJ3669" s="2"/>
      <c r="AK3669" s="2"/>
      <c r="BK3669" s="2"/>
      <c r="BL3669" s="2"/>
      <c r="BN3669" s="2"/>
      <c r="BO3669" s="2"/>
    </row>
    <row r="3670" ht="12.75" customHeight="1">
      <c r="D3670" s="2"/>
      <c r="G3670" s="2"/>
      <c r="I3670" s="2"/>
      <c r="J3670" s="2"/>
      <c r="K3670" s="2"/>
      <c r="L3670" s="2"/>
      <c r="M3670" s="2"/>
      <c r="N3670" s="2"/>
      <c r="O3670" s="2"/>
      <c r="P3670" s="2"/>
      <c r="Q3670" s="2"/>
      <c r="R3670" s="2"/>
      <c r="S3670" s="2"/>
      <c r="T3670" s="2"/>
      <c r="U3670" s="2"/>
      <c r="V3670" s="2"/>
      <c r="W3670" s="2"/>
      <c r="X3670" s="2"/>
      <c r="Y3670" s="2"/>
      <c r="AB3670" s="2"/>
      <c r="AC3670" s="2"/>
      <c r="AD3670" s="2"/>
      <c r="AE3670" s="2"/>
      <c r="AF3670" s="2"/>
      <c r="AG3670" s="2"/>
      <c r="AH3670" s="2"/>
      <c r="AI3670" s="2"/>
      <c r="AJ3670" s="2"/>
      <c r="AK3670" s="2"/>
      <c r="BK3670" s="2"/>
      <c r="BL3670" s="2"/>
      <c r="BN3670" s="2"/>
      <c r="BO3670" s="2"/>
    </row>
    <row r="3671" ht="12.75" customHeight="1">
      <c r="D3671" s="2"/>
      <c r="G3671" s="2"/>
      <c r="I3671" s="2"/>
      <c r="J3671" s="2"/>
      <c r="K3671" s="2"/>
      <c r="L3671" s="2"/>
      <c r="M3671" s="2"/>
      <c r="N3671" s="2"/>
      <c r="O3671" s="2"/>
      <c r="P3671" s="2"/>
      <c r="Q3671" s="2"/>
      <c r="R3671" s="2"/>
      <c r="S3671" s="2"/>
      <c r="T3671" s="2"/>
      <c r="U3671" s="2"/>
      <c r="V3671" s="2"/>
      <c r="W3671" s="2"/>
      <c r="X3671" s="2"/>
      <c r="Y3671" s="2"/>
      <c r="AB3671" s="2"/>
      <c r="AC3671" s="2"/>
      <c r="AD3671" s="2"/>
      <c r="AE3671" s="2"/>
      <c r="AF3671" s="2"/>
      <c r="AG3671" s="2"/>
      <c r="AH3671" s="2"/>
      <c r="AI3671" s="2"/>
      <c r="AJ3671" s="2"/>
      <c r="AK3671" s="2"/>
      <c r="BK3671" s="2"/>
      <c r="BL3671" s="2"/>
      <c r="BN3671" s="2"/>
      <c r="BO3671" s="2"/>
    </row>
    <row r="3672" ht="12.75" customHeight="1">
      <c r="D3672" s="2"/>
      <c r="G3672" s="2"/>
      <c r="I3672" s="2"/>
      <c r="J3672" s="2"/>
      <c r="K3672" s="2"/>
      <c r="L3672" s="2"/>
      <c r="M3672" s="2"/>
      <c r="N3672" s="2"/>
      <c r="O3672" s="2"/>
      <c r="P3672" s="2"/>
      <c r="Q3672" s="2"/>
      <c r="R3672" s="2"/>
      <c r="S3672" s="2"/>
      <c r="T3672" s="2"/>
      <c r="U3672" s="2"/>
      <c r="V3672" s="2"/>
      <c r="W3672" s="2"/>
      <c r="X3672" s="2"/>
      <c r="Y3672" s="2"/>
      <c r="AB3672" s="2"/>
      <c r="AC3672" s="2"/>
      <c r="AD3672" s="2"/>
      <c r="AE3672" s="2"/>
      <c r="AF3672" s="2"/>
      <c r="AG3672" s="2"/>
      <c r="AH3672" s="2"/>
      <c r="AI3672" s="2"/>
      <c r="AJ3672" s="2"/>
      <c r="AK3672" s="2"/>
      <c r="BK3672" s="2"/>
      <c r="BL3672" s="2"/>
      <c r="BN3672" s="2"/>
      <c r="BO3672" s="2"/>
    </row>
    <row r="3673" ht="12.75" customHeight="1">
      <c r="D3673" s="2"/>
      <c r="G3673" s="2"/>
      <c r="I3673" s="2"/>
      <c r="J3673" s="2"/>
      <c r="K3673" s="2"/>
      <c r="L3673" s="2"/>
      <c r="M3673" s="2"/>
      <c r="N3673" s="2"/>
      <c r="O3673" s="2"/>
      <c r="P3673" s="2"/>
      <c r="Q3673" s="2"/>
      <c r="R3673" s="2"/>
      <c r="S3673" s="2"/>
      <c r="T3673" s="2"/>
      <c r="U3673" s="2"/>
      <c r="V3673" s="2"/>
      <c r="W3673" s="2"/>
      <c r="X3673" s="2"/>
      <c r="Y3673" s="2"/>
      <c r="AB3673" s="2"/>
      <c r="AC3673" s="2"/>
      <c r="AD3673" s="2"/>
      <c r="AE3673" s="2"/>
      <c r="AF3673" s="2"/>
      <c r="AG3673" s="2"/>
      <c r="AH3673" s="2"/>
      <c r="AI3673" s="2"/>
      <c r="AJ3673" s="2"/>
      <c r="AK3673" s="2"/>
      <c r="BK3673" s="2"/>
      <c r="BL3673" s="2"/>
      <c r="BN3673" s="2"/>
      <c r="BO3673" s="2"/>
    </row>
    <row r="3674" ht="12.75" customHeight="1">
      <c r="D3674" s="2"/>
      <c r="G3674" s="2"/>
      <c r="I3674" s="2"/>
      <c r="J3674" s="2"/>
      <c r="K3674" s="2"/>
      <c r="L3674" s="2"/>
      <c r="M3674" s="2"/>
      <c r="N3674" s="2"/>
      <c r="O3674" s="2"/>
      <c r="P3674" s="2"/>
      <c r="Q3674" s="2"/>
      <c r="R3674" s="2"/>
      <c r="S3674" s="2"/>
      <c r="T3674" s="2"/>
      <c r="U3674" s="2"/>
      <c r="V3674" s="2"/>
      <c r="W3674" s="2"/>
      <c r="X3674" s="2"/>
      <c r="Y3674" s="2"/>
      <c r="AB3674" s="2"/>
      <c r="AC3674" s="2"/>
      <c r="AD3674" s="2"/>
      <c r="AE3674" s="2"/>
      <c r="AF3674" s="2"/>
      <c r="AG3674" s="2"/>
      <c r="AH3674" s="2"/>
      <c r="AI3674" s="2"/>
      <c r="AJ3674" s="2"/>
      <c r="AK3674" s="2"/>
      <c r="BK3674" s="2"/>
      <c r="BL3674" s="2"/>
      <c r="BN3674" s="2"/>
      <c r="BO3674" s="2"/>
    </row>
    <row r="3675" ht="12.75" customHeight="1">
      <c r="D3675" s="2"/>
      <c r="G3675" s="2"/>
      <c r="I3675" s="2"/>
      <c r="J3675" s="2"/>
      <c r="K3675" s="2"/>
      <c r="L3675" s="2"/>
      <c r="M3675" s="2"/>
      <c r="N3675" s="2"/>
      <c r="O3675" s="2"/>
      <c r="P3675" s="2"/>
      <c r="Q3675" s="2"/>
      <c r="R3675" s="2"/>
      <c r="S3675" s="2"/>
      <c r="T3675" s="2"/>
      <c r="U3675" s="2"/>
      <c r="V3675" s="2"/>
      <c r="W3675" s="2"/>
      <c r="X3675" s="2"/>
      <c r="Y3675" s="2"/>
      <c r="AB3675" s="2"/>
      <c r="AC3675" s="2"/>
      <c r="AD3675" s="2"/>
      <c r="AE3675" s="2"/>
      <c r="AF3675" s="2"/>
      <c r="AG3675" s="2"/>
      <c r="AH3675" s="2"/>
      <c r="AI3675" s="2"/>
      <c r="AJ3675" s="2"/>
      <c r="AK3675" s="2"/>
      <c r="BK3675" s="2"/>
      <c r="BL3675" s="2"/>
      <c r="BN3675" s="2"/>
      <c r="BO3675" s="2"/>
    </row>
    <row r="3676" ht="12.75" customHeight="1">
      <c r="D3676" s="2"/>
      <c r="G3676" s="2"/>
      <c r="I3676" s="2"/>
      <c r="J3676" s="2"/>
      <c r="K3676" s="2"/>
      <c r="L3676" s="2"/>
      <c r="M3676" s="2"/>
      <c r="N3676" s="2"/>
      <c r="O3676" s="2"/>
      <c r="P3676" s="2"/>
      <c r="Q3676" s="2"/>
      <c r="R3676" s="2"/>
      <c r="S3676" s="2"/>
      <c r="T3676" s="2"/>
      <c r="U3676" s="2"/>
      <c r="V3676" s="2"/>
      <c r="W3676" s="2"/>
      <c r="X3676" s="2"/>
      <c r="Y3676" s="2"/>
      <c r="AB3676" s="2"/>
      <c r="AC3676" s="2"/>
      <c r="AD3676" s="2"/>
      <c r="AE3676" s="2"/>
      <c r="AF3676" s="2"/>
      <c r="AG3676" s="2"/>
      <c r="AH3676" s="2"/>
      <c r="AI3676" s="2"/>
      <c r="AJ3676" s="2"/>
      <c r="AK3676" s="2"/>
      <c r="BK3676" s="2"/>
      <c r="BL3676" s="2"/>
      <c r="BN3676" s="2"/>
      <c r="BO3676" s="2"/>
    </row>
    <row r="3677" ht="12.75" customHeight="1">
      <c r="D3677" s="2"/>
      <c r="G3677" s="2"/>
      <c r="I3677" s="2"/>
      <c r="J3677" s="2"/>
      <c r="K3677" s="2"/>
      <c r="L3677" s="2"/>
      <c r="M3677" s="2"/>
      <c r="N3677" s="2"/>
      <c r="O3677" s="2"/>
      <c r="P3677" s="2"/>
      <c r="Q3677" s="2"/>
      <c r="R3677" s="2"/>
      <c r="S3677" s="2"/>
      <c r="T3677" s="2"/>
      <c r="U3677" s="2"/>
      <c r="V3677" s="2"/>
      <c r="W3677" s="2"/>
      <c r="X3677" s="2"/>
      <c r="Y3677" s="2"/>
      <c r="AB3677" s="2"/>
      <c r="AC3677" s="2"/>
      <c r="AD3677" s="2"/>
      <c r="AE3677" s="2"/>
      <c r="AF3677" s="2"/>
      <c r="AG3677" s="2"/>
      <c r="AH3677" s="2"/>
      <c r="AI3677" s="2"/>
      <c r="AJ3677" s="2"/>
      <c r="AK3677" s="2"/>
      <c r="BK3677" s="2"/>
      <c r="BL3677" s="2"/>
      <c r="BN3677" s="2"/>
      <c r="BO3677" s="2"/>
    </row>
    <row r="3678" ht="12.75" customHeight="1">
      <c r="D3678" s="2"/>
      <c r="G3678" s="2"/>
      <c r="I3678" s="2"/>
      <c r="J3678" s="2"/>
      <c r="K3678" s="2"/>
      <c r="L3678" s="2"/>
      <c r="M3678" s="2"/>
      <c r="N3678" s="2"/>
      <c r="O3678" s="2"/>
      <c r="P3678" s="2"/>
      <c r="Q3678" s="2"/>
      <c r="R3678" s="2"/>
      <c r="S3678" s="2"/>
      <c r="T3678" s="2"/>
      <c r="U3678" s="2"/>
      <c r="V3678" s="2"/>
      <c r="W3678" s="2"/>
      <c r="X3678" s="2"/>
      <c r="Y3678" s="2"/>
      <c r="AB3678" s="2"/>
      <c r="AC3678" s="2"/>
      <c r="AD3678" s="2"/>
      <c r="AE3678" s="2"/>
      <c r="AF3678" s="2"/>
      <c r="AG3678" s="2"/>
      <c r="AH3678" s="2"/>
      <c r="AI3678" s="2"/>
      <c r="AJ3678" s="2"/>
      <c r="AK3678" s="2"/>
      <c r="BK3678" s="2"/>
      <c r="BL3678" s="2"/>
      <c r="BN3678" s="2"/>
      <c r="BO3678" s="2"/>
    </row>
    <row r="3679" ht="12.75" customHeight="1">
      <c r="D3679" s="2"/>
      <c r="G3679" s="2"/>
      <c r="I3679" s="2"/>
      <c r="J3679" s="2"/>
      <c r="K3679" s="2"/>
      <c r="L3679" s="2"/>
      <c r="M3679" s="2"/>
      <c r="N3679" s="2"/>
      <c r="O3679" s="2"/>
      <c r="P3679" s="2"/>
      <c r="Q3679" s="2"/>
      <c r="R3679" s="2"/>
      <c r="S3679" s="2"/>
      <c r="T3679" s="2"/>
      <c r="U3679" s="2"/>
      <c r="V3679" s="2"/>
      <c r="W3679" s="2"/>
      <c r="X3679" s="2"/>
      <c r="Y3679" s="2"/>
      <c r="AB3679" s="2"/>
      <c r="AC3679" s="2"/>
      <c r="AD3679" s="2"/>
      <c r="AE3679" s="2"/>
      <c r="AF3679" s="2"/>
      <c r="AG3679" s="2"/>
      <c r="AH3679" s="2"/>
      <c r="AI3679" s="2"/>
      <c r="AJ3679" s="2"/>
      <c r="AK3679" s="2"/>
      <c r="BK3679" s="2"/>
      <c r="BL3679" s="2"/>
      <c r="BN3679" s="2"/>
      <c r="BO3679" s="2"/>
    </row>
    <row r="3680" ht="12.75" customHeight="1">
      <c r="D3680" s="2"/>
      <c r="G3680" s="2"/>
      <c r="I3680" s="2"/>
      <c r="J3680" s="2"/>
      <c r="K3680" s="2"/>
      <c r="L3680" s="2"/>
      <c r="M3680" s="2"/>
      <c r="N3680" s="2"/>
      <c r="O3680" s="2"/>
      <c r="P3680" s="2"/>
      <c r="Q3680" s="2"/>
      <c r="R3680" s="2"/>
      <c r="S3680" s="2"/>
      <c r="T3680" s="2"/>
      <c r="U3680" s="2"/>
      <c r="V3680" s="2"/>
      <c r="W3680" s="2"/>
      <c r="X3680" s="2"/>
      <c r="Y3680" s="2"/>
      <c r="AB3680" s="2"/>
      <c r="AC3680" s="2"/>
      <c r="AD3680" s="2"/>
      <c r="AE3680" s="2"/>
      <c r="AF3680" s="2"/>
      <c r="AG3680" s="2"/>
      <c r="AH3680" s="2"/>
      <c r="AI3680" s="2"/>
      <c r="AJ3680" s="2"/>
      <c r="AK3680" s="2"/>
      <c r="BK3680" s="2"/>
      <c r="BL3680" s="2"/>
      <c r="BN3680" s="2"/>
      <c r="BO3680" s="2"/>
    </row>
    <row r="3681" ht="12.75" customHeight="1">
      <c r="D3681" s="2"/>
      <c r="G3681" s="2"/>
      <c r="I3681" s="2"/>
      <c r="J3681" s="2"/>
      <c r="K3681" s="2"/>
      <c r="L3681" s="2"/>
      <c r="M3681" s="2"/>
      <c r="N3681" s="2"/>
      <c r="O3681" s="2"/>
      <c r="P3681" s="2"/>
      <c r="Q3681" s="2"/>
      <c r="R3681" s="2"/>
      <c r="S3681" s="2"/>
      <c r="T3681" s="2"/>
      <c r="U3681" s="2"/>
      <c r="V3681" s="2"/>
      <c r="W3681" s="2"/>
      <c r="X3681" s="2"/>
      <c r="Y3681" s="2"/>
      <c r="AB3681" s="2"/>
      <c r="AC3681" s="2"/>
      <c r="AD3681" s="2"/>
      <c r="AE3681" s="2"/>
      <c r="AF3681" s="2"/>
      <c r="AG3681" s="2"/>
      <c r="AH3681" s="2"/>
      <c r="AI3681" s="2"/>
      <c r="AJ3681" s="2"/>
      <c r="AK3681" s="2"/>
      <c r="BK3681" s="2"/>
      <c r="BL3681" s="2"/>
      <c r="BN3681" s="2"/>
      <c r="BO3681" s="2"/>
    </row>
    <row r="3682" ht="12.75" customHeight="1">
      <c r="D3682" s="2"/>
      <c r="G3682" s="2"/>
      <c r="I3682" s="2"/>
      <c r="J3682" s="2"/>
      <c r="K3682" s="2"/>
      <c r="L3682" s="2"/>
      <c r="M3682" s="2"/>
      <c r="N3682" s="2"/>
      <c r="O3682" s="2"/>
      <c r="P3682" s="2"/>
      <c r="Q3682" s="2"/>
      <c r="R3682" s="2"/>
      <c r="S3682" s="2"/>
      <c r="T3682" s="2"/>
      <c r="U3682" s="2"/>
      <c r="V3682" s="2"/>
      <c r="W3682" s="2"/>
      <c r="X3682" s="2"/>
      <c r="Y3682" s="2"/>
      <c r="AB3682" s="2"/>
      <c r="AC3682" s="2"/>
      <c r="AD3682" s="2"/>
      <c r="AE3682" s="2"/>
      <c r="AF3682" s="2"/>
      <c r="AG3682" s="2"/>
      <c r="AH3682" s="2"/>
      <c r="AI3682" s="2"/>
      <c r="AJ3682" s="2"/>
      <c r="AK3682" s="2"/>
      <c r="BK3682" s="2"/>
      <c r="BL3682" s="2"/>
      <c r="BN3682" s="2"/>
      <c r="BO3682" s="2"/>
    </row>
    <row r="3683" ht="12.75" customHeight="1">
      <c r="D3683" s="2"/>
      <c r="G3683" s="2"/>
      <c r="I3683" s="2"/>
      <c r="J3683" s="2"/>
      <c r="K3683" s="2"/>
      <c r="L3683" s="2"/>
      <c r="M3683" s="2"/>
      <c r="N3683" s="2"/>
      <c r="O3683" s="2"/>
      <c r="P3683" s="2"/>
      <c r="Q3683" s="2"/>
      <c r="R3683" s="2"/>
      <c r="S3683" s="2"/>
      <c r="T3683" s="2"/>
      <c r="U3683" s="2"/>
      <c r="V3683" s="2"/>
      <c r="W3683" s="2"/>
      <c r="X3683" s="2"/>
      <c r="Y3683" s="2"/>
      <c r="AB3683" s="2"/>
      <c r="AC3683" s="2"/>
      <c r="AD3683" s="2"/>
      <c r="AE3683" s="2"/>
      <c r="AF3683" s="2"/>
      <c r="AG3683" s="2"/>
      <c r="AH3683" s="2"/>
      <c r="AI3683" s="2"/>
      <c r="AJ3683" s="2"/>
      <c r="AK3683" s="2"/>
      <c r="BK3683" s="2"/>
      <c r="BL3683" s="2"/>
      <c r="BN3683" s="2"/>
      <c r="BO3683" s="2"/>
    </row>
    <row r="3684" ht="12.75" customHeight="1">
      <c r="D3684" s="2"/>
      <c r="G3684" s="2"/>
      <c r="I3684" s="2"/>
      <c r="J3684" s="2"/>
      <c r="K3684" s="2"/>
      <c r="L3684" s="2"/>
      <c r="M3684" s="2"/>
      <c r="N3684" s="2"/>
      <c r="O3684" s="2"/>
      <c r="P3684" s="2"/>
      <c r="Q3684" s="2"/>
      <c r="R3684" s="2"/>
      <c r="S3684" s="2"/>
      <c r="T3684" s="2"/>
      <c r="U3684" s="2"/>
      <c r="V3684" s="2"/>
      <c r="W3684" s="2"/>
      <c r="X3684" s="2"/>
      <c r="Y3684" s="2"/>
      <c r="AB3684" s="2"/>
      <c r="AC3684" s="2"/>
      <c r="AD3684" s="2"/>
      <c r="AE3684" s="2"/>
      <c r="AF3684" s="2"/>
      <c r="AG3684" s="2"/>
      <c r="AH3684" s="2"/>
      <c r="AI3684" s="2"/>
      <c r="AJ3684" s="2"/>
      <c r="AK3684" s="2"/>
      <c r="BK3684" s="2"/>
      <c r="BL3684" s="2"/>
      <c r="BN3684" s="2"/>
      <c r="BO3684" s="2"/>
    </row>
    <row r="3685" ht="12.75" customHeight="1">
      <c r="D3685" s="2"/>
      <c r="G3685" s="2"/>
      <c r="I3685" s="2"/>
      <c r="J3685" s="2"/>
      <c r="K3685" s="2"/>
      <c r="L3685" s="2"/>
      <c r="M3685" s="2"/>
      <c r="N3685" s="2"/>
      <c r="O3685" s="2"/>
      <c r="P3685" s="2"/>
      <c r="Q3685" s="2"/>
      <c r="R3685" s="2"/>
      <c r="S3685" s="2"/>
      <c r="T3685" s="2"/>
      <c r="U3685" s="2"/>
      <c r="V3685" s="2"/>
      <c r="W3685" s="2"/>
      <c r="X3685" s="2"/>
      <c r="Y3685" s="2"/>
      <c r="AB3685" s="2"/>
      <c r="AC3685" s="2"/>
      <c r="AD3685" s="2"/>
      <c r="AE3685" s="2"/>
      <c r="AF3685" s="2"/>
      <c r="AG3685" s="2"/>
      <c r="AH3685" s="2"/>
      <c r="AI3685" s="2"/>
      <c r="AJ3685" s="2"/>
      <c r="AK3685" s="2"/>
      <c r="BK3685" s="2"/>
      <c r="BL3685" s="2"/>
      <c r="BN3685" s="2"/>
      <c r="BO3685" s="2"/>
    </row>
    <row r="3686" ht="12.75" customHeight="1">
      <c r="D3686" s="2"/>
      <c r="G3686" s="2"/>
      <c r="I3686" s="2"/>
      <c r="J3686" s="2"/>
      <c r="K3686" s="2"/>
      <c r="L3686" s="2"/>
      <c r="M3686" s="2"/>
      <c r="N3686" s="2"/>
      <c r="O3686" s="2"/>
      <c r="P3686" s="2"/>
      <c r="Q3686" s="2"/>
      <c r="R3686" s="2"/>
      <c r="S3686" s="2"/>
      <c r="T3686" s="2"/>
      <c r="U3686" s="2"/>
      <c r="V3686" s="2"/>
      <c r="W3686" s="2"/>
      <c r="X3686" s="2"/>
      <c r="Y3686" s="2"/>
      <c r="AB3686" s="2"/>
      <c r="AC3686" s="2"/>
      <c r="AD3686" s="2"/>
      <c r="AE3686" s="2"/>
      <c r="AF3686" s="2"/>
      <c r="AG3686" s="2"/>
      <c r="AH3686" s="2"/>
      <c r="AI3686" s="2"/>
      <c r="AJ3686" s="2"/>
      <c r="AK3686" s="2"/>
      <c r="BK3686" s="2"/>
      <c r="BL3686" s="2"/>
      <c r="BN3686" s="2"/>
      <c r="BO3686" s="2"/>
    </row>
    <row r="3687" ht="12.75" customHeight="1">
      <c r="D3687" s="2"/>
      <c r="G3687" s="2"/>
      <c r="I3687" s="2"/>
      <c r="J3687" s="2"/>
      <c r="K3687" s="2"/>
      <c r="L3687" s="2"/>
      <c r="M3687" s="2"/>
      <c r="N3687" s="2"/>
      <c r="O3687" s="2"/>
      <c r="P3687" s="2"/>
      <c r="Q3687" s="2"/>
      <c r="R3687" s="2"/>
      <c r="S3687" s="2"/>
      <c r="T3687" s="2"/>
      <c r="U3687" s="2"/>
      <c r="V3687" s="2"/>
      <c r="W3687" s="2"/>
      <c r="X3687" s="2"/>
      <c r="Y3687" s="2"/>
      <c r="AB3687" s="2"/>
      <c r="AC3687" s="2"/>
      <c r="AD3687" s="2"/>
      <c r="AE3687" s="2"/>
      <c r="AF3687" s="2"/>
      <c r="AG3687" s="2"/>
      <c r="AH3687" s="2"/>
      <c r="AI3687" s="2"/>
      <c r="AJ3687" s="2"/>
      <c r="AK3687" s="2"/>
      <c r="BK3687" s="2"/>
      <c r="BL3687" s="2"/>
      <c r="BN3687" s="2"/>
      <c r="BO3687" s="2"/>
    </row>
    <row r="3688" ht="12.75" customHeight="1">
      <c r="D3688" s="2"/>
      <c r="G3688" s="2"/>
      <c r="I3688" s="2"/>
      <c r="J3688" s="2"/>
      <c r="K3688" s="2"/>
      <c r="L3688" s="2"/>
      <c r="M3688" s="2"/>
      <c r="N3688" s="2"/>
      <c r="O3688" s="2"/>
      <c r="P3688" s="2"/>
      <c r="Q3688" s="2"/>
      <c r="R3688" s="2"/>
      <c r="S3688" s="2"/>
      <c r="T3688" s="2"/>
      <c r="U3688" s="2"/>
      <c r="V3688" s="2"/>
      <c r="W3688" s="2"/>
      <c r="X3688" s="2"/>
      <c r="Y3688" s="2"/>
      <c r="AB3688" s="2"/>
      <c r="AC3688" s="2"/>
      <c r="AD3688" s="2"/>
      <c r="AE3688" s="2"/>
      <c r="AF3688" s="2"/>
      <c r="AG3688" s="2"/>
      <c r="AH3688" s="2"/>
      <c r="AI3688" s="2"/>
      <c r="AJ3688" s="2"/>
      <c r="AK3688" s="2"/>
      <c r="BK3688" s="2"/>
      <c r="BL3688" s="2"/>
      <c r="BN3688" s="2"/>
      <c r="BO3688" s="2"/>
    </row>
    <row r="3689" ht="12.75" customHeight="1">
      <c r="D3689" s="2"/>
      <c r="G3689" s="2"/>
      <c r="I3689" s="2"/>
      <c r="J3689" s="2"/>
      <c r="K3689" s="2"/>
      <c r="L3689" s="2"/>
      <c r="M3689" s="2"/>
      <c r="N3689" s="2"/>
      <c r="O3689" s="2"/>
      <c r="P3689" s="2"/>
      <c r="Q3689" s="2"/>
      <c r="R3689" s="2"/>
      <c r="S3689" s="2"/>
      <c r="T3689" s="2"/>
      <c r="U3689" s="2"/>
      <c r="V3689" s="2"/>
      <c r="W3689" s="2"/>
      <c r="X3689" s="2"/>
      <c r="Y3689" s="2"/>
      <c r="AB3689" s="2"/>
      <c r="AC3689" s="2"/>
      <c r="AD3689" s="2"/>
      <c r="AE3689" s="2"/>
      <c r="AF3689" s="2"/>
      <c r="AG3689" s="2"/>
      <c r="AH3689" s="2"/>
      <c r="AI3689" s="2"/>
      <c r="AJ3689" s="2"/>
      <c r="AK3689" s="2"/>
      <c r="BK3689" s="2"/>
      <c r="BL3689" s="2"/>
      <c r="BN3689" s="2"/>
      <c r="BO3689" s="2"/>
    </row>
    <row r="3690" ht="12.75" customHeight="1">
      <c r="D3690" s="2"/>
      <c r="G3690" s="2"/>
      <c r="I3690" s="2"/>
      <c r="J3690" s="2"/>
      <c r="K3690" s="2"/>
      <c r="L3690" s="2"/>
      <c r="M3690" s="2"/>
      <c r="N3690" s="2"/>
      <c r="O3690" s="2"/>
      <c r="P3690" s="2"/>
      <c r="Q3690" s="2"/>
      <c r="R3690" s="2"/>
      <c r="S3690" s="2"/>
      <c r="T3690" s="2"/>
      <c r="U3690" s="2"/>
      <c r="V3690" s="2"/>
      <c r="W3690" s="2"/>
      <c r="X3690" s="2"/>
      <c r="Y3690" s="2"/>
      <c r="AB3690" s="2"/>
      <c r="AC3690" s="2"/>
      <c r="AD3690" s="2"/>
      <c r="AE3690" s="2"/>
      <c r="AF3690" s="2"/>
      <c r="AG3690" s="2"/>
      <c r="AH3690" s="2"/>
      <c r="AI3690" s="2"/>
      <c r="AJ3690" s="2"/>
      <c r="AK3690" s="2"/>
      <c r="BK3690" s="2"/>
      <c r="BL3690" s="2"/>
      <c r="BN3690" s="2"/>
      <c r="BO3690" s="2"/>
    </row>
    <row r="3691" ht="12.75" customHeight="1">
      <c r="D3691" s="2"/>
      <c r="G3691" s="2"/>
      <c r="I3691" s="2"/>
      <c r="J3691" s="2"/>
      <c r="K3691" s="2"/>
      <c r="L3691" s="2"/>
      <c r="M3691" s="2"/>
      <c r="N3691" s="2"/>
      <c r="O3691" s="2"/>
      <c r="P3691" s="2"/>
      <c r="Q3691" s="2"/>
      <c r="R3691" s="2"/>
      <c r="S3691" s="2"/>
      <c r="T3691" s="2"/>
      <c r="U3691" s="2"/>
      <c r="V3691" s="2"/>
      <c r="W3691" s="2"/>
      <c r="X3691" s="2"/>
      <c r="Y3691" s="2"/>
      <c r="AB3691" s="2"/>
      <c r="AC3691" s="2"/>
      <c r="AD3691" s="2"/>
      <c r="AE3691" s="2"/>
      <c r="AF3691" s="2"/>
      <c r="AG3691" s="2"/>
      <c r="AH3691" s="2"/>
      <c r="AI3691" s="2"/>
      <c r="AJ3691" s="2"/>
      <c r="AK3691" s="2"/>
      <c r="BK3691" s="2"/>
      <c r="BL3691" s="2"/>
      <c r="BN3691" s="2"/>
      <c r="BO3691" s="2"/>
    </row>
    <row r="3692" ht="12.75" customHeight="1">
      <c r="D3692" s="2"/>
      <c r="G3692" s="2"/>
      <c r="I3692" s="2"/>
      <c r="J3692" s="2"/>
      <c r="K3692" s="2"/>
      <c r="L3692" s="2"/>
      <c r="M3692" s="2"/>
      <c r="N3692" s="2"/>
      <c r="O3692" s="2"/>
      <c r="P3692" s="2"/>
      <c r="Q3692" s="2"/>
      <c r="R3692" s="2"/>
      <c r="S3692" s="2"/>
      <c r="T3692" s="2"/>
      <c r="U3692" s="2"/>
      <c r="V3692" s="2"/>
      <c r="W3692" s="2"/>
      <c r="X3692" s="2"/>
      <c r="Y3692" s="2"/>
      <c r="AB3692" s="2"/>
      <c r="AC3692" s="2"/>
      <c r="AD3692" s="2"/>
      <c r="AE3692" s="2"/>
      <c r="AF3692" s="2"/>
      <c r="AG3692" s="2"/>
      <c r="AH3692" s="2"/>
      <c r="AI3692" s="2"/>
      <c r="AJ3692" s="2"/>
      <c r="AK3692" s="2"/>
      <c r="BK3692" s="2"/>
      <c r="BL3692" s="2"/>
      <c r="BN3692" s="2"/>
      <c r="BO3692" s="2"/>
    </row>
    <row r="3693" ht="12.75" customHeight="1">
      <c r="D3693" s="2"/>
      <c r="G3693" s="2"/>
      <c r="I3693" s="2"/>
      <c r="J3693" s="2"/>
      <c r="K3693" s="2"/>
      <c r="L3693" s="2"/>
      <c r="M3693" s="2"/>
      <c r="N3693" s="2"/>
      <c r="O3693" s="2"/>
      <c r="P3693" s="2"/>
      <c r="Q3693" s="2"/>
      <c r="R3693" s="2"/>
      <c r="S3693" s="2"/>
      <c r="T3693" s="2"/>
      <c r="U3693" s="2"/>
      <c r="V3693" s="2"/>
      <c r="W3693" s="2"/>
      <c r="X3693" s="2"/>
      <c r="Y3693" s="2"/>
      <c r="AB3693" s="2"/>
      <c r="AC3693" s="2"/>
      <c r="AD3693" s="2"/>
      <c r="AE3693" s="2"/>
      <c r="AF3693" s="2"/>
      <c r="AG3693" s="2"/>
      <c r="AH3693" s="2"/>
      <c r="AI3693" s="2"/>
      <c r="AJ3693" s="2"/>
      <c r="AK3693" s="2"/>
      <c r="BK3693" s="2"/>
      <c r="BL3693" s="2"/>
      <c r="BN3693" s="2"/>
      <c r="BO3693" s="2"/>
    </row>
    <row r="3694" ht="12.75" customHeight="1">
      <c r="D3694" s="2"/>
      <c r="G3694" s="2"/>
      <c r="I3694" s="2"/>
      <c r="J3694" s="2"/>
      <c r="K3694" s="2"/>
      <c r="L3694" s="2"/>
      <c r="M3694" s="2"/>
      <c r="N3694" s="2"/>
      <c r="O3694" s="2"/>
      <c r="P3694" s="2"/>
      <c r="Q3694" s="2"/>
      <c r="R3694" s="2"/>
      <c r="S3694" s="2"/>
      <c r="T3694" s="2"/>
      <c r="U3694" s="2"/>
      <c r="V3694" s="2"/>
      <c r="W3694" s="2"/>
      <c r="X3694" s="2"/>
      <c r="Y3694" s="2"/>
      <c r="AB3694" s="2"/>
      <c r="AC3694" s="2"/>
      <c r="AD3694" s="2"/>
      <c r="AE3694" s="2"/>
      <c r="AF3694" s="2"/>
      <c r="AG3694" s="2"/>
      <c r="AH3694" s="2"/>
      <c r="AI3694" s="2"/>
      <c r="AJ3694" s="2"/>
      <c r="AK3694" s="2"/>
      <c r="BK3694" s="2"/>
      <c r="BL3694" s="2"/>
      <c r="BN3694" s="2"/>
      <c r="BO3694" s="2"/>
    </row>
    <row r="3695" ht="12.75" customHeight="1">
      <c r="D3695" s="2"/>
      <c r="G3695" s="2"/>
      <c r="I3695" s="2"/>
      <c r="J3695" s="2"/>
      <c r="K3695" s="2"/>
      <c r="L3695" s="2"/>
      <c r="M3695" s="2"/>
      <c r="N3695" s="2"/>
      <c r="O3695" s="2"/>
      <c r="P3695" s="2"/>
      <c r="Q3695" s="2"/>
      <c r="R3695" s="2"/>
      <c r="S3695" s="2"/>
      <c r="T3695" s="2"/>
      <c r="U3695" s="2"/>
      <c r="V3695" s="2"/>
      <c r="W3695" s="2"/>
      <c r="X3695" s="2"/>
      <c r="Y3695" s="2"/>
      <c r="AB3695" s="2"/>
      <c r="AC3695" s="2"/>
      <c r="AD3695" s="2"/>
      <c r="AE3695" s="2"/>
      <c r="AF3695" s="2"/>
      <c r="AG3695" s="2"/>
      <c r="AH3695" s="2"/>
      <c r="AI3695" s="2"/>
      <c r="AJ3695" s="2"/>
      <c r="AK3695" s="2"/>
      <c r="BK3695" s="2"/>
      <c r="BL3695" s="2"/>
      <c r="BN3695" s="2"/>
      <c r="BO3695" s="2"/>
    </row>
    <row r="3696" ht="12.75" customHeight="1">
      <c r="D3696" s="2"/>
      <c r="G3696" s="2"/>
      <c r="I3696" s="2"/>
      <c r="J3696" s="2"/>
      <c r="K3696" s="2"/>
      <c r="L3696" s="2"/>
      <c r="M3696" s="2"/>
      <c r="N3696" s="2"/>
      <c r="O3696" s="2"/>
      <c r="P3696" s="2"/>
      <c r="Q3696" s="2"/>
      <c r="R3696" s="2"/>
      <c r="S3696" s="2"/>
      <c r="T3696" s="2"/>
      <c r="U3696" s="2"/>
      <c r="V3696" s="2"/>
      <c r="W3696" s="2"/>
      <c r="X3696" s="2"/>
      <c r="Y3696" s="2"/>
      <c r="AB3696" s="2"/>
      <c r="AC3696" s="2"/>
      <c r="AD3696" s="2"/>
      <c r="AE3696" s="2"/>
      <c r="AF3696" s="2"/>
      <c r="AG3696" s="2"/>
      <c r="AH3696" s="2"/>
      <c r="AI3696" s="2"/>
      <c r="AJ3696" s="2"/>
      <c r="AK3696" s="2"/>
      <c r="BK3696" s="2"/>
      <c r="BL3696" s="2"/>
      <c r="BN3696" s="2"/>
      <c r="BO3696" s="2"/>
    </row>
    <row r="3697" ht="12.75" customHeight="1">
      <c r="D3697" s="2"/>
      <c r="G3697" s="2"/>
      <c r="I3697" s="2"/>
      <c r="J3697" s="2"/>
      <c r="K3697" s="2"/>
      <c r="L3697" s="2"/>
      <c r="M3697" s="2"/>
      <c r="N3697" s="2"/>
      <c r="O3697" s="2"/>
      <c r="P3697" s="2"/>
      <c r="Q3697" s="2"/>
      <c r="R3697" s="2"/>
      <c r="S3697" s="2"/>
      <c r="T3697" s="2"/>
      <c r="U3697" s="2"/>
      <c r="V3697" s="2"/>
      <c r="W3697" s="2"/>
      <c r="X3697" s="2"/>
      <c r="Y3697" s="2"/>
      <c r="AB3697" s="2"/>
      <c r="AC3697" s="2"/>
      <c r="AD3697" s="2"/>
      <c r="AE3697" s="2"/>
      <c r="AF3697" s="2"/>
      <c r="AG3697" s="2"/>
      <c r="AH3697" s="2"/>
      <c r="AI3697" s="2"/>
      <c r="AJ3697" s="2"/>
      <c r="AK3697" s="2"/>
      <c r="BK3697" s="2"/>
      <c r="BL3697" s="2"/>
      <c r="BN3697" s="2"/>
      <c r="BO3697" s="2"/>
    </row>
    <row r="3698" ht="12.75" customHeight="1">
      <c r="D3698" s="2"/>
      <c r="G3698" s="2"/>
      <c r="I3698" s="2"/>
      <c r="J3698" s="2"/>
      <c r="K3698" s="2"/>
      <c r="L3698" s="2"/>
      <c r="M3698" s="2"/>
      <c r="N3698" s="2"/>
      <c r="O3698" s="2"/>
      <c r="P3698" s="2"/>
      <c r="Q3698" s="2"/>
      <c r="R3698" s="2"/>
      <c r="S3698" s="2"/>
      <c r="T3698" s="2"/>
      <c r="U3698" s="2"/>
      <c r="V3698" s="2"/>
      <c r="W3698" s="2"/>
      <c r="X3698" s="2"/>
      <c r="Y3698" s="2"/>
      <c r="AB3698" s="2"/>
      <c r="AC3698" s="2"/>
      <c r="AD3698" s="2"/>
      <c r="AE3698" s="2"/>
      <c r="AF3698" s="2"/>
      <c r="AG3698" s="2"/>
      <c r="AH3698" s="2"/>
      <c r="AI3698" s="2"/>
      <c r="AJ3698" s="2"/>
      <c r="AK3698" s="2"/>
      <c r="BK3698" s="2"/>
      <c r="BL3698" s="2"/>
      <c r="BN3698" s="2"/>
      <c r="BO3698" s="2"/>
    </row>
    <row r="3699" ht="12.75" customHeight="1">
      <c r="D3699" s="2"/>
      <c r="G3699" s="2"/>
      <c r="I3699" s="2"/>
      <c r="J3699" s="2"/>
      <c r="K3699" s="2"/>
      <c r="L3699" s="2"/>
      <c r="M3699" s="2"/>
      <c r="N3699" s="2"/>
      <c r="O3699" s="2"/>
      <c r="P3699" s="2"/>
      <c r="Q3699" s="2"/>
      <c r="R3699" s="2"/>
      <c r="S3699" s="2"/>
      <c r="T3699" s="2"/>
      <c r="U3699" s="2"/>
      <c r="V3699" s="2"/>
      <c r="W3699" s="2"/>
      <c r="X3699" s="2"/>
      <c r="Y3699" s="2"/>
      <c r="AB3699" s="2"/>
      <c r="AC3699" s="2"/>
      <c r="AD3699" s="2"/>
      <c r="AE3699" s="2"/>
      <c r="AF3699" s="2"/>
      <c r="AG3699" s="2"/>
      <c r="AH3699" s="2"/>
      <c r="AI3699" s="2"/>
      <c r="AJ3699" s="2"/>
      <c r="AK3699" s="2"/>
      <c r="BK3699" s="2"/>
      <c r="BL3699" s="2"/>
      <c r="BN3699" s="2"/>
      <c r="BO3699" s="2"/>
    </row>
    <row r="3700" ht="12.75" customHeight="1">
      <c r="D3700" s="2"/>
      <c r="G3700" s="2"/>
      <c r="I3700" s="2"/>
      <c r="J3700" s="2"/>
      <c r="K3700" s="2"/>
      <c r="L3700" s="2"/>
      <c r="M3700" s="2"/>
      <c r="N3700" s="2"/>
      <c r="O3700" s="2"/>
      <c r="P3700" s="2"/>
      <c r="Q3700" s="2"/>
      <c r="R3700" s="2"/>
      <c r="S3700" s="2"/>
      <c r="T3700" s="2"/>
      <c r="U3700" s="2"/>
      <c r="V3700" s="2"/>
      <c r="W3700" s="2"/>
      <c r="X3700" s="2"/>
      <c r="Y3700" s="2"/>
      <c r="AB3700" s="2"/>
      <c r="AC3700" s="2"/>
      <c r="AD3700" s="2"/>
      <c r="AE3700" s="2"/>
      <c r="AF3700" s="2"/>
      <c r="AG3700" s="2"/>
      <c r="AH3700" s="2"/>
      <c r="AI3700" s="2"/>
      <c r="AJ3700" s="2"/>
      <c r="AK3700" s="2"/>
      <c r="BK3700" s="2"/>
      <c r="BL3700" s="2"/>
      <c r="BN3700" s="2"/>
      <c r="BO3700" s="2"/>
    </row>
    <row r="3701" ht="12.75" customHeight="1">
      <c r="D3701" s="2"/>
      <c r="G3701" s="2"/>
      <c r="I3701" s="2"/>
      <c r="J3701" s="2"/>
      <c r="K3701" s="2"/>
      <c r="L3701" s="2"/>
      <c r="M3701" s="2"/>
      <c r="N3701" s="2"/>
      <c r="O3701" s="2"/>
      <c r="P3701" s="2"/>
      <c r="Q3701" s="2"/>
      <c r="R3701" s="2"/>
      <c r="S3701" s="2"/>
      <c r="T3701" s="2"/>
      <c r="U3701" s="2"/>
      <c r="V3701" s="2"/>
      <c r="W3701" s="2"/>
      <c r="X3701" s="2"/>
      <c r="Y3701" s="2"/>
      <c r="AB3701" s="2"/>
      <c r="AC3701" s="2"/>
      <c r="AD3701" s="2"/>
      <c r="AE3701" s="2"/>
      <c r="AF3701" s="2"/>
      <c r="AG3701" s="2"/>
      <c r="AH3701" s="2"/>
      <c r="AI3701" s="2"/>
      <c r="AJ3701" s="2"/>
      <c r="AK3701" s="2"/>
      <c r="BK3701" s="2"/>
      <c r="BL3701" s="2"/>
      <c r="BN3701" s="2"/>
      <c r="BO3701" s="2"/>
    </row>
    <row r="3702" ht="12.75" customHeight="1">
      <c r="D3702" s="2"/>
      <c r="G3702" s="2"/>
      <c r="I3702" s="2"/>
      <c r="J3702" s="2"/>
      <c r="K3702" s="2"/>
      <c r="L3702" s="2"/>
      <c r="M3702" s="2"/>
      <c r="N3702" s="2"/>
      <c r="O3702" s="2"/>
      <c r="P3702" s="2"/>
      <c r="Q3702" s="2"/>
      <c r="R3702" s="2"/>
      <c r="S3702" s="2"/>
      <c r="T3702" s="2"/>
      <c r="U3702" s="2"/>
      <c r="V3702" s="2"/>
      <c r="W3702" s="2"/>
      <c r="X3702" s="2"/>
      <c r="Y3702" s="2"/>
      <c r="AB3702" s="2"/>
      <c r="AC3702" s="2"/>
      <c r="AD3702" s="2"/>
      <c r="AE3702" s="2"/>
      <c r="AF3702" s="2"/>
      <c r="AG3702" s="2"/>
      <c r="AH3702" s="2"/>
      <c r="AI3702" s="2"/>
      <c r="AJ3702" s="2"/>
      <c r="AK3702" s="2"/>
      <c r="BK3702" s="2"/>
      <c r="BL3702" s="2"/>
      <c r="BN3702" s="2"/>
      <c r="BO3702" s="2"/>
    </row>
    <row r="3703" ht="12.75" customHeight="1">
      <c r="D3703" s="2"/>
      <c r="G3703" s="2"/>
      <c r="I3703" s="2"/>
      <c r="J3703" s="2"/>
      <c r="K3703" s="2"/>
      <c r="L3703" s="2"/>
      <c r="M3703" s="2"/>
      <c r="N3703" s="2"/>
      <c r="O3703" s="2"/>
      <c r="P3703" s="2"/>
      <c r="Q3703" s="2"/>
      <c r="R3703" s="2"/>
      <c r="S3703" s="2"/>
      <c r="T3703" s="2"/>
      <c r="U3703" s="2"/>
      <c r="V3703" s="2"/>
      <c r="W3703" s="2"/>
      <c r="X3703" s="2"/>
      <c r="Y3703" s="2"/>
      <c r="AB3703" s="2"/>
      <c r="AC3703" s="2"/>
      <c r="AD3703" s="2"/>
      <c r="AE3703" s="2"/>
      <c r="AF3703" s="2"/>
      <c r="AG3703" s="2"/>
      <c r="AH3703" s="2"/>
      <c r="AI3703" s="2"/>
      <c r="AJ3703" s="2"/>
      <c r="AK3703" s="2"/>
      <c r="BK3703" s="2"/>
      <c r="BL3703" s="2"/>
      <c r="BN3703" s="2"/>
      <c r="BO3703" s="2"/>
    </row>
    <row r="3704" ht="12.75" customHeight="1">
      <c r="D3704" s="2"/>
      <c r="G3704" s="2"/>
      <c r="I3704" s="2"/>
      <c r="J3704" s="2"/>
      <c r="K3704" s="2"/>
      <c r="L3704" s="2"/>
      <c r="M3704" s="2"/>
      <c r="N3704" s="2"/>
      <c r="O3704" s="2"/>
      <c r="P3704" s="2"/>
      <c r="Q3704" s="2"/>
      <c r="R3704" s="2"/>
      <c r="S3704" s="2"/>
      <c r="T3704" s="2"/>
      <c r="U3704" s="2"/>
      <c r="V3704" s="2"/>
      <c r="W3704" s="2"/>
      <c r="X3704" s="2"/>
      <c r="Y3704" s="2"/>
      <c r="AB3704" s="2"/>
      <c r="AC3704" s="2"/>
      <c r="AD3704" s="2"/>
      <c r="AE3704" s="2"/>
      <c r="AF3704" s="2"/>
      <c r="AG3704" s="2"/>
      <c r="AH3704" s="2"/>
      <c r="AI3704" s="2"/>
      <c r="AJ3704" s="2"/>
      <c r="AK3704" s="2"/>
      <c r="BK3704" s="2"/>
      <c r="BL3704" s="2"/>
      <c r="BN3704" s="2"/>
      <c r="BO3704" s="2"/>
    </row>
    <row r="3705" ht="12.75" customHeight="1">
      <c r="D3705" s="2"/>
      <c r="G3705" s="2"/>
      <c r="I3705" s="2"/>
      <c r="J3705" s="2"/>
      <c r="K3705" s="2"/>
      <c r="L3705" s="2"/>
      <c r="M3705" s="2"/>
      <c r="N3705" s="2"/>
      <c r="O3705" s="2"/>
      <c r="P3705" s="2"/>
      <c r="Q3705" s="2"/>
      <c r="R3705" s="2"/>
      <c r="S3705" s="2"/>
      <c r="T3705" s="2"/>
      <c r="U3705" s="2"/>
      <c r="V3705" s="2"/>
      <c r="W3705" s="2"/>
      <c r="X3705" s="2"/>
      <c r="Y3705" s="2"/>
      <c r="AB3705" s="2"/>
      <c r="AC3705" s="2"/>
      <c r="AD3705" s="2"/>
      <c r="AE3705" s="2"/>
      <c r="AF3705" s="2"/>
      <c r="AG3705" s="2"/>
      <c r="AH3705" s="2"/>
      <c r="AI3705" s="2"/>
      <c r="AJ3705" s="2"/>
      <c r="AK3705" s="2"/>
      <c r="BK3705" s="2"/>
      <c r="BL3705" s="2"/>
      <c r="BN3705" s="2"/>
      <c r="BO3705" s="2"/>
    </row>
    <row r="3706" ht="12.75" customHeight="1">
      <c r="D3706" s="2"/>
      <c r="G3706" s="2"/>
      <c r="I3706" s="2"/>
      <c r="J3706" s="2"/>
      <c r="K3706" s="2"/>
      <c r="L3706" s="2"/>
      <c r="M3706" s="2"/>
      <c r="N3706" s="2"/>
      <c r="O3706" s="2"/>
      <c r="P3706" s="2"/>
      <c r="Q3706" s="2"/>
      <c r="R3706" s="2"/>
      <c r="S3706" s="2"/>
      <c r="T3706" s="2"/>
      <c r="U3706" s="2"/>
      <c r="V3706" s="2"/>
      <c r="W3706" s="2"/>
      <c r="X3706" s="2"/>
      <c r="Y3706" s="2"/>
      <c r="AB3706" s="2"/>
      <c r="AC3706" s="2"/>
      <c r="AD3706" s="2"/>
      <c r="AE3706" s="2"/>
      <c r="AF3706" s="2"/>
      <c r="AG3706" s="2"/>
      <c r="AH3706" s="2"/>
      <c r="AI3706" s="2"/>
      <c r="AJ3706" s="2"/>
      <c r="AK3706" s="2"/>
      <c r="BK3706" s="2"/>
      <c r="BL3706" s="2"/>
      <c r="BN3706" s="2"/>
      <c r="BO3706" s="2"/>
    </row>
    <row r="3707" ht="12.75" customHeight="1">
      <c r="D3707" s="2"/>
      <c r="G3707" s="2"/>
      <c r="I3707" s="2"/>
      <c r="J3707" s="2"/>
      <c r="K3707" s="2"/>
      <c r="L3707" s="2"/>
      <c r="M3707" s="2"/>
      <c r="N3707" s="2"/>
      <c r="O3707" s="2"/>
      <c r="P3707" s="2"/>
      <c r="Q3707" s="2"/>
      <c r="R3707" s="2"/>
      <c r="S3707" s="2"/>
      <c r="T3707" s="2"/>
      <c r="U3707" s="2"/>
      <c r="V3707" s="2"/>
      <c r="W3707" s="2"/>
      <c r="X3707" s="2"/>
      <c r="Y3707" s="2"/>
      <c r="AB3707" s="2"/>
      <c r="AC3707" s="2"/>
      <c r="AD3707" s="2"/>
      <c r="AE3707" s="2"/>
      <c r="AF3707" s="2"/>
      <c r="AG3707" s="2"/>
      <c r="AH3707" s="2"/>
      <c r="AI3707" s="2"/>
      <c r="AJ3707" s="2"/>
      <c r="AK3707" s="2"/>
      <c r="BK3707" s="2"/>
      <c r="BL3707" s="2"/>
      <c r="BN3707" s="2"/>
      <c r="BO3707" s="2"/>
    </row>
    <row r="3708" ht="12.75" customHeight="1">
      <c r="D3708" s="2"/>
      <c r="G3708" s="2"/>
      <c r="I3708" s="2"/>
      <c r="J3708" s="2"/>
      <c r="K3708" s="2"/>
      <c r="L3708" s="2"/>
      <c r="M3708" s="2"/>
      <c r="N3708" s="2"/>
      <c r="O3708" s="2"/>
      <c r="P3708" s="2"/>
      <c r="Q3708" s="2"/>
      <c r="R3708" s="2"/>
      <c r="S3708" s="2"/>
      <c r="T3708" s="2"/>
      <c r="U3708" s="2"/>
      <c r="V3708" s="2"/>
      <c r="W3708" s="2"/>
      <c r="X3708" s="2"/>
      <c r="Y3708" s="2"/>
      <c r="AB3708" s="2"/>
      <c r="AC3708" s="2"/>
      <c r="AD3708" s="2"/>
      <c r="AE3708" s="2"/>
      <c r="AF3708" s="2"/>
      <c r="AG3708" s="2"/>
      <c r="AH3708" s="2"/>
      <c r="AI3708" s="2"/>
      <c r="AJ3708" s="2"/>
      <c r="AK3708" s="2"/>
      <c r="BK3708" s="2"/>
      <c r="BL3708" s="2"/>
      <c r="BN3708" s="2"/>
      <c r="BO3708" s="2"/>
    </row>
    <row r="3709" ht="12.75" customHeight="1">
      <c r="D3709" s="2"/>
      <c r="G3709" s="2"/>
      <c r="I3709" s="2"/>
      <c r="J3709" s="2"/>
      <c r="K3709" s="2"/>
      <c r="L3709" s="2"/>
      <c r="M3709" s="2"/>
      <c r="N3709" s="2"/>
      <c r="O3709" s="2"/>
      <c r="P3709" s="2"/>
      <c r="Q3709" s="2"/>
      <c r="R3709" s="2"/>
      <c r="S3709" s="2"/>
      <c r="T3709" s="2"/>
      <c r="U3709" s="2"/>
      <c r="V3709" s="2"/>
      <c r="W3709" s="2"/>
      <c r="X3709" s="2"/>
      <c r="Y3709" s="2"/>
      <c r="AB3709" s="2"/>
      <c r="AC3709" s="2"/>
      <c r="AD3709" s="2"/>
      <c r="AE3709" s="2"/>
      <c r="AF3709" s="2"/>
      <c r="AG3709" s="2"/>
      <c r="AH3709" s="2"/>
      <c r="AI3709" s="2"/>
      <c r="AJ3709" s="2"/>
      <c r="AK3709" s="2"/>
      <c r="BK3709" s="2"/>
      <c r="BL3709" s="2"/>
      <c r="BN3709" s="2"/>
      <c r="BO3709" s="2"/>
    </row>
    <row r="3710" ht="12.75" customHeight="1">
      <c r="D3710" s="2"/>
      <c r="G3710" s="2"/>
      <c r="I3710" s="2"/>
      <c r="J3710" s="2"/>
      <c r="K3710" s="2"/>
      <c r="L3710" s="2"/>
      <c r="M3710" s="2"/>
      <c r="N3710" s="2"/>
      <c r="O3710" s="2"/>
      <c r="P3710" s="2"/>
      <c r="Q3710" s="2"/>
      <c r="R3710" s="2"/>
      <c r="S3710" s="2"/>
      <c r="T3710" s="2"/>
      <c r="U3710" s="2"/>
      <c r="V3710" s="2"/>
      <c r="W3710" s="2"/>
      <c r="X3710" s="2"/>
      <c r="Y3710" s="2"/>
      <c r="AB3710" s="2"/>
      <c r="AC3710" s="2"/>
      <c r="AD3710" s="2"/>
      <c r="AE3710" s="2"/>
      <c r="AF3710" s="2"/>
      <c r="AG3710" s="2"/>
      <c r="AH3710" s="2"/>
      <c r="AI3710" s="2"/>
      <c r="AJ3710" s="2"/>
      <c r="AK3710" s="2"/>
      <c r="BK3710" s="2"/>
      <c r="BL3710" s="2"/>
      <c r="BN3710" s="2"/>
      <c r="BO3710" s="2"/>
    </row>
    <row r="3711" ht="12.75" customHeight="1">
      <c r="D3711" s="2"/>
      <c r="G3711" s="2"/>
      <c r="I3711" s="2"/>
      <c r="J3711" s="2"/>
      <c r="K3711" s="2"/>
      <c r="L3711" s="2"/>
      <c r="M3711" s="2"/>
      <c r="N3711" s="2"/>
      <c r="O3711" s="2"/>
      <c r="P3711" s="2"/>
      <c r="Q3711" s="2"/>
      <c r="R3711" s="2"/>
      <c r="S3711" s="2"/>
      <c r="T3711" s="2"/>
      <c r="U3711" s="2"/>
      <c r="V3711" s="2"/>
      <c r="W3711" s="2"/>
      <c r="X3711" s="2"/>
      <c r="Y3711" s="2"/>
      <c r="AB3711" s="2"/>
      <c r="AC3711" s="2"/>
      <c r="AD3711" s="2"/>
      <c r="AE3711" s="2"/>
      <c r="AF3711" s="2"/>
      <c r="AG3711" s="2"/>
      <c r="AH3711" s="2"/>
      <c r="AI3711" s="2"/>
      <c r="AJ3711" s="2"/>
      <c r="AK3711" s="2"/>
      <c r="BK3711" s="2"/>
      <c r="BL3711" s="2"/>
      <c r="BN3711" s="2"/>
      <c r="BO3711" s="2"/>
    </row>
    <row r="3712" ht="12.75" customHeight="1">
      <c r="D3712" s="2"/>
      <c r="G3712" s="2"/>
      <c r="I3712" s="2"/>
      <c r="J3712" s="2"/>
      <c r="K3712" s="2"/>
      <c r="L3712" s="2"/>
      <c r="M3712" s="2"/>
      <c r="N3712" s="2"/>
      <c r="O3712" s="2"/>
      <c r="P3712" s="2"/>
      <c r="Q3712" s="2"/>
      <c r="R3712" s="2"/>
      <c r="S3712" s="2"/>
      <c r="T3712" s="2"/>
      <c r="U3712" s="2"/>
      <c r="V3712" s="2"/>
      <c r="W3712" s="2"/>
      <c r="X3712" s="2"/>
      <c r="Y3712" s="2"/>
      <c r="AB3712" s="2"/>
      <c r="AC3712" s="2"/>
      <c r="AD3712" s="2"/>
      <c r="AE3712" s="2"/>
      <c r="AF3712" s="2"/>
      <c r="AG3712" s="2"/>
      <c r="AH3712" s="2"/>
      <c r="AI3712" s="2"/>
      <c r="AJ3712" s="2"/>
      <c r="AK3712" s="2"/>
      <c r="BK3712" s="2"/>
      <c r="BL3712" s="2"/>
      <c r="BN3712" s="2"/>
      <c r="BO3712" s="2"/>
    </row>
    <row r="3713" ht="12.75" customHeight="1">
      <c r="D3713" s="2"/>
      <c r="G3713" s="2"/>
      <c r="I3713" s="2"/>
      <c r="J3713" s="2"/>
      <c r="K3713" s="2"/>
      <c r="L3713" s="2"/>
      <c r="M3713" s="2"/>
      <c r="N3713" s="2"/>
      <c r="O3713" s="2"/>
      <c r="P3713" s="2"/>
      <c r="Q3713" s="2"/>
      <c r="R3713" s="2"/>
      <c r="S3713" s="2"/>
      <c r="T3713" s="2"/>
      <c r="U3713" s="2"/>
      <c r="V3713" s="2"/>
      <c r="W3713" s="2"/>
      <c r="X3713" s="2"/>
      <c r="Y3713" s="2"/>
      <c r="AB3713" s="2"/>
      <c r="AC3713" s="2"/>
      <c r="AD3713" s="2"/>
      <c r="AE3713" s="2"/>
      <c r="AF3713" s="2"/>
      <c r="AG3713" s="2"/>
      <c r="AH3713" s="2"/>
      <c r="AI3713" s="2"/>
      <c r="AJ3713" s="2"/>
      <c r="AK3713" s="2"/>
      <c r="BK3713" s="2"/>
      <c r="BL3713" s="2"/>
      <c r="BN3713" s="2"/>
      <c r="BO3713" s="2"/>
    </row>
    <row r="3714" ht="12.75" customHeight="1">
      <c r="D3714" s="2"/>
      <c r="G3714" s="2"/>
      <c r="I3714" s="2"/>
      <c r="J3714" s="2"/>
      <c r="K3714" s="2"/>
      <c r="L3714" s="2"/>
      <c r="M3714" s="2"/>
      <c r="N3714" s="2"/>
      <c r="O3714" s="2"/>
      <c r="P3714" s="2"/>
      <c r="Q3714" s="2"/>
      <c r="R3714" s="2"/>
      <c r="S3714" s="2"/>
      <c r="T3714" s="2"/>
      <c r="U3714" s="2"/>
      <c r="V3714" s="2"/>
      <c r="W3714" s="2"/>
      <c r="X3714" s="2"/>
      <c r="Y3714" s="2"/>
      <c r="AB3714" s="2"/>
      <c r="AC3714" s="2"/>
      <c r="AD3714" s="2"/>
      <c r="AE3714" s="2"/>
      <c r="AF3714" s="2"/>
      <c r="AG3714" s="2"/>
      <c r="AH3714" s="2"/>
      <c r="AI3714" s="2"/>
      <c r="AJ3714" s="2"/>
      <c r="AK3714" s="2"/>
      <c r="BK3714" s="2"/>
      <c r="BL3714" s="2"/>
      <c r="BN3714" s="2"/>
      <c r="BO3714" s="2"/>
    </row>
    <row r="3715" ht="12.75" customHeight="1">
      <c r="D3715" s="2"/>
      <c r="G3715" s="2"/>
      <c r="I3715" s="2"/>
      <c r="J3715" s="2"/>
      <c r="K3715" s="2"/>
      <c r="L3715" s="2"/>
      <c r="M3715" s="2"/>
      <c r="N3715" s="2"/>
      <c r="O3715" s="2"/>
      <c r="P3715" s="2"/>
      <c r="Q3715" s="2"/>
      <c r="R3715" s="2"/>
      <c r="S3715" s="2"/>
      <c r="T3715" s="2"/>
      <c r="U3715" s="2"/>
      <c r="V3715" s="2"/>
      <c r="W3715" s="2"/>
      <c r="X3715" s="2"/>
      <c r="Y3715" s="2"/>
      <c r="AB3715" s="2"/>
      <c r="AC3715" s="2"/>
      <c r="AD3715" s="2"/>
      <c r="AE3715" s="2"/>
      <c r="AF3715" s="2"/>
      <c r="AG3715" s="2"/>
      <c r="AH3715" s="2"/>
      <c r="AI3715" s="2"/>
      <c r="AJ3715" s="2"/>
      <c r="AK3715" s="2"/>
      <c r="BK3715" s="2"/>
      <c r="BL3715" s="2"/>
      <c r="BN3715" s="2"/>
      <c r="BO3715" s="2"/>
    </row>
    <row r="3716" ht="12.75" customHeight="1">
      <c r="D3716" s="2"/>
      <c r="G3716" s="2"/>
      <c r="I3716" s="2"/>
      <c r="J3716" s="2"/>
      <c r="K3716" s="2"/>
      <c r="L3716" s="2"/>
      <c r="M3716" s="2"/>
      <c r="N3716" s="2"/>
      <c r="O3716" s="2"/>
      <c r="P3716" s="2"/>
      <c r="Q3716" s="2"/>
      <c r="R3716" s="2"/>
      <c r="S3716" s="2"/>
      <c r="T3716" s="2"/>
      <c r="U3716" s="2"/>
      <c r="V3716" s="2"/>
      <c r="W3716" s="2"/>
      <c r="X3716" s="2"/>
      <c r="Y3716" s="2"/>
      <c r="AB3716" s="2"/>
      <c r="AC3716" s="2"/>
      <c r="AD3716" s="2"/>
      <c r="AE3716" s="2"/>
      <c r="AF3716" s="2"/>
      <c r="AG3716" s="2"/>
      <c r="AH3716" s="2"/>
      <c r="AI3716" s="2"/>
      <c r="AJ3716" s="2"/>
      <c r="AK3716" s="2"/>
      <c r="BK3716" s="2"/>
      <c r="BL3716" s="2"/>
      <c r="BN3716" s="2"/>
      <c r="BO3716" s="2"/>
    </row>
    <row r="3717" ht="12.75" customHeight="1">
      <c r="D3717" s="2"/>
      <c r="G3717" s="2"/>
      <c r="I3717" s="2"/>
      <c r="J3717" s="2"/>
      <c r="K3717" s="2"/>
      <c r="L3717" s="2"/>
      <c r="M3717" s="2"/>
      <c r="N3717" s="2"/>
      <c r="O3717" s="2"/>
      <c r="P3717" s="2"/>
      <c r="Q3717" s="2"/>
      <c r="R3717" s="2"/>
      <c r="S3717" s="2"/>
      <c r="T3717" s="2"/>
      <c r="U3717" s="2"/>
      <c r="V3717" s="2"/>
      <c r="W3717" s="2"/>
      <c r="X3717" s="2"/>
      <c r="Y3717" s="2"/>
      <c r="AB3717" s="2"/>
      <c r="AC3717" s="2"/>
      <c r="AD3717" s="2"/>
      <c r="AE3717" s="2"/>
      <c r="AF3717" s="2"/>
      <c r="AG3717" s="2"/>
      <c r="AH3717" s="2"/>
      <c r="AI3717" s="2"/>
      <c r="AJ3717" s="2"/>
      <c r="AK3717" s="2"/>
      <c r="BK3717" s="2"/>
      <c r="BL3717" s="2"/>
      <c r="BN3717" s="2"/>
      <c r="BO3717" s="2"/>
    </row>
    <row r="3718" ht="12.75" customHeight="1">
      <c r="D3718" s="2"/>
      <c r="G3718" s="2"/>
      <c r="I3718" s="2"/>
      <c r="J3718" s="2"/>
      <c r="K3718" s="2"/>
      <c r="L3718" s="2"/>
      <c r="M3718" s="2"/>
      <c r="N3718" s="2"/>
      <c r="O3718" s="2"/>
      <c r="P3718" s="2"/>
      <c r="Q3718" s="2"/>
      <c r="R3718" s="2"/>
      <c r="S3718" s="2"/>
      <c r="T3718" s="2"/>
      <c r="U3718" s="2"/>
      <c r="V3718" s="2"/>
      <c r="W3718" s="2"/>
      <c r="X3718" s="2"/>
      <c r="Y3718" s="2"/>
      <c r="AB3718" s="2"/>
      <c r="AC3718" s="2"/>
      <c r="AD3718" s="2"/>
      <c r="AE3718" s="2"/>
      <c r="AF3718" s="2"/>
      <c r="AG3718" s="2"/>
      <c r="AH3718" s="2"/>
      <c r="AI3718" s="2"/>
      <c r="AJ3718" s="2"/>
      <c r="AK3718" s="2"/>
      <c r="BK3718" s="2"/>
      <c r="BL3718" s="2"/>
      <c r="BN3718" s="2"/>
      <c r="BO3718" s="2"/>
    </row>
    <row r="3719" ht="12.75" customHeight="1">
      <c r="D3719" s="2"/>
      <c r="G3719" s="2"/>
      <c r="I3719" s="2"/>
      <c r="J3719" s="2"/>
      <c r="K3719" s="2"/>
      <c r="L3719" s="2"/>
      <c r="M3719" s="2"/>
      <c r="N3719" s="2"/>
      <c r="O3719" s="2"/>
      <c r="P3719" s="2"/>
      <c r="Q3719" s="2"/>
      <c r="R3719" s="2"/>
      <c r="S3719" s="2"/>
      <c r="T3719" s="2"/>
      <c r="U3719" s="2"/>
      <c r="V3719" s="2"/>
      <c r="W3719" s="2"/>
      <c r="X3719" s="2"/>
      <c r="Y3719" s="2"/>
      <c r="AB3719" s="2"/>
      <c r="AC3719" s="2"/>
      <c r="AD3719" s="2"/>
      <c r="AE3719" s="2"/>
      <c r="AF3719" s="2"/>
      <c r="AG3719" s="2"/>
      <c r="AH3719" s="2"/>
      <c r="AI3719" s="2"/>
      <c r="AJ3719" s="2"/>
      <c r="AK3719" s="2"/>
      <c r="BK3719" s="2"/>
      <c r="BL3719" s="2"/>
      <c r="BN3719" s="2"/>
      <c r="BO3719" s="2"/>
    </row>
    <row r="3720" ht="12.75" customHeight="1">
      <c r="D3720" s="2"/>
      <c r="G3720" s="2"/>
      <c r="I3720" s="2"/>
      <c r="J3720" s="2"/>
      <c r="K3720" s="2"/>
      <c r="L3720" s="2"/>
      <c r="M3720" s="2"/>
      <c r="N3720" s="2"/>
      <c r="O3720" s="2"/>
      <c r="P3720" s="2"/>
      <c r="Q3720" s="2"/>
      <c r="R3720" s="2"/>
      <c r="S3720" s="2"/>
      <c r="T3720" s="2"/>
      <c r="U3720" s="2"/>
      <c r="V3720" s="2"/>
      <c r="W3720" s="2"/>
      <c r="X3720" s="2"/>
      <c r="Y3720" s="2"/>
      <c r="AB3720" s="2"/>
      <c r="AC3720" s="2"/>
      <c r="AD3720" s="2"/>
      <c r="AE3720" s="2"/>
      <c r="AF3720" s="2"/>
      <c r="AG3720" s="2"/>
      <c r="AH3720" s="2"/>
      <c r="AI3720" s="2"/>
      <c r="AJ3720" s="2"/>
      <c r="AK3720" s="2"/>
      <c r="BK3720" s="2"/>
      <c r="BL3720" s="2"/>
      <c r="BN3720" s="2"/>
      <c r="BO3720" s="2"/>
    </row>
    <row r="3721" ht="12.75" customHeight="1">
      <c r="D3721" s="2"/>
      <c r="G3721" s="2"/>
      <c r="I3721" s="2"/>
      <c r="J3721" s="2"/>
      <c r="K3721" s="2"/>
      <c r="L3721" s="2"/>
      <c r="M3721" s="2"/>
      <c r="N3721" s="2"/>
      <c r="O3721" s="2"/>
      <c r="P3721" s="2"/>
      <c r="Q3721" s="2"/>
      <c r="R3721" s="2"/>
      <c r="S3721" s="2"/>
      <c r="T3721" s="2"/>
      <c r="U3721" s="2"/>
      <c r="V3721" s="2"/>
      <c r="W3721" s="2"/>
      <c r="X3721" s="2"/>
      <c r="Y3721" s="2"/>
      <c r="AB3721" s="2"/>
      <c r="AC3721" s="2"/>
      <c r="AD3721" s="2"/>
      <c r="AE3721" s="2"/>
      <c r="AF3721" s="2"/>
      <c r="AG3721" s="2"/>
      <c r="AH3721" s="2"/>
      <c r="AI3721" s="2"/>
      <c r="AJ3721" s="2"/>
      <c r="AK3721" s="2"/>
      <c r="BK3721" s="2"/>
      <c r="BL3721" s="2"/>
      <c r="BN3721" s="2"/>
      <c r="BO3721" s="2"/>
    </row>
    <row r="3722" ht="12.75" customHeight="1">
      <c r="D3722" s="2"/>
      <c r="G3722" s="2"/>
      <c r="I3722" s="2"/>
      <c r="J3722" s="2"/>
      <c r="K3722" s="2"/>
      <c r="L3722" s="2"/>
      <c r="M3722" s="2"/>
      <c r="N3722" s="2"/>
      <c r="O3722" s="2"/>
      <c r="P3722" s="2"/>
      <c r="Q3722" s="2"/>
      <c r="R3722" s="2"/>
      <c r="S3722" s="2"/>
      <c r="T3722" s="2"/>
      <c r="U3722" s="2"/>
      <c r="V3722" s="2"/>
      <c r="W3722" s="2"/>
      <c r="X3722" s="2"/>
      <c r="Y3722" s="2"/>
      <c r="AB3722" s="2"/>
      <c r="AC3722" s="2"/>
      <c r="AD3722" s="2"/>
      <c r="AE3722" s="2"/>
      <c r="AF3722" s="2"/>
      <c r="AG3722" s="2"/>
      <c r="AH3722" s="2"/>
      <c r="AI3722" s="2"/>
      <c r="AJ3722" s="2"/>
      <c r="AK3722" s="2"/>
      <c r="BK3722" s="2"/>
      <c r="BL3722" s="2"/>
      <c r="BN3722" s="2"/>
      <c r="BO3722" s="2"/>
    </row>
    <row r="3723" ht="12.75" customHeight="1">
      <c r="D3723" s="2"/>
      <c r="G3723" s="2"/>
      <c r="I3723" s="2"/>
      <c r="J3723" s="2"/>
      <c r="K3723" s="2"/>
      <c r="L3723" s="2"/>
      <c r="M3723" s="2"/>
      <c r="N3723" s="2"/>
      <c r="O3723" s="2"/>
      <c r="P3723" s="2"/>
      <c r="Q3723" s="2"/>
      <c r="R3723" s="2"/>
      <c r="S3723" s="2"/>
      <c r="T3723" s="2"/>
      <c r="U3723" s="2"/>
      <c r="V3723" s="2"/>
      <c r="W3723" s="2"/>
      <c r="X3723" s="2"/>
      <c r="Y3723" s="2"/>
      <c r="AB3723" s="2"/>
      <c r="AC3723" s="2"/>
      <c r="AD3723" s="2"/>
      <c r="AE3723" s="2"/>
      <c r="AF3723" s="2"/>
      <c r="AG3723" s="2"/>
      <c r="AH3723" s="2"/>
      <c r="AI3723" s="2"/>
      <c r="AJ3723" s="2"/>
      <c r="AK3723" s="2"/>
      <c r="BK3723" s="2"/>
      <c r="BL3723" s="2"/>
      <c r="BN3723" s="2"/>
      <c r="BO3723" s="2"/>
    </row>
    <row r="3724" ht="12.75" customHeight="1">
      <c r="D3724" s="2"/>
      <c r="G3724" s="2"/>
      <c r="I3724" s="2"/>
      <c r="J3724" s="2"/>
      <c r="K3724" s="2"/>
      <c r="L3724" s="2"/>
      <c r="M3724" s="2"/>
      <c r="N3724" s="2"/>
      <c r="O3724" s="2"/>
      <c r="P3724" s="2"/>
      <c r="Q3724" s="2"/>
      <c r="R3724" s="2"/>
      <c r="S3724" s="2"/>
      <c r="T3724" s="2"/>
      <c r="U3724" s="2"/>
      <c r="V3724" s="2"/>
      <c r="W3724" s="2"/>
      <c r="X3724" s="2"/>
      <c r="Y3724" s="2"/>
      <c r="AB3724" s="2"/>
      <c r="AC3724" s="2"/>
      <c r="AD3724" s="2"/>
      <c r="AE3724" s="2"/>
      <c r="AF3724" s="2"/>
      <c r="AG3724" s="2"/>
      <c r="AH3724" s="2"/>
      <c r="AI3724" s="2"/>
      <c r="AJ3724" s="2"/>
      <c r="AK3724" s="2"/>
      <c r="BK3724" s="2"/>
      <c r="BL3724" s="2"/>
      <c r="BN3724" s="2"/>
      <c r="BO3724" s="2"/>
    </row>
    <row r="3725" ht="12.75" customHeight="1">
      <c r="D3725" s="2"/>
      <c r="G3725" s="2"/>
      <c r="I3725" s="2"/>
      <c r="J3725" s="2"/>
      <c r="K3725" s="2"/>
      <c r="L3725" s="2"/>
      <c r="M3725" s="2"/>
      <c r="N3725" s="2"/>
      <c r="O3725" s="2"/>
      <c r="P3725" s="2"/>
      <c r="Q3725" s="2"/>
      <c r="R3725" s="2"/>
      <c r="S3725" s="2"/>
      <c r="T3725" s="2"/>
      <c r="U3725" s="2"/>
      <c r="V3725" s="2"/>
      <c r="W3725" s="2"/>
      <c r="X3725" s="2"/>
      <c r="Y3725" s="2"/>
      <c r="AB3725" s="2"/>
      <c r="AC3725" s="2"/>
      <c r="AD3725" s="2"/>
      <c r="AE3725" s="2"/>
      <c r="AF3725" s="2"/>
      <c r="AG3725" s="2"/>
      <c r="AH3725" s="2"/>
      <c r="AI3725" s="2"/>
      <c r="AJ3725" s="2"/>
      <c r="AK3725" s="2"/>
      <c r="BK3725" s="2"/>
      <c r="BL3725" s="2"/>
      <c r="BN3725" s="2"/>
      <c r="BO3725" s="2"/>
    </row>
    <row r="3726" ht="12.75" customHeight="1">
      <c r="D3726" s="2"/>
      <c r="G3726" s="2"/>
      <c r="I3726" s="2"/>
      <c r="J3726" s="2"/>
      <c r="K3726" s="2"/>
      <c r="L3726" s="2"/>
      <c r="M3726" s="2"/>
      <c r="N3726" s="2"/>
      <c r="O3726" s="2"/>
      <c r="P3726" s="2"/>
      <c r="Q3726" s="2"/>
      <c r="R3726" s="2"/>
      <c r="S3726" s="2"/>
      <c r="T3726" s="2"/>
      <c r="U3726" s="2"/>
      <c r="V3726" s="2"/>
      <c r="W3726" s="2"/>
      <c r="X3726" s="2"/>
      <c r="Y3726" s="2"/>
      <c r="AB3726" s="2"/>
      <c r="AC3726" s="2"/>
      <c r="AD3726" s="2"/>
      <c r="AE3726" s="2"/>
      <c r="AF3726" s="2"/>
      <c r="AG3726" s="2"/>
      <c r="AH3726" s="2"/>
      <c r="AI3726" s="2"/>
      <c r="AJ3726" s="2"/>
      <c r="AK3726" s="2"/>
      <c r="BK3726" s="2"/>
      <c r="BL3726" s="2"/>
      <c r="BN3726" s="2"/>
      <c r="BO3726" s="2"/>
    </row>
    <row r="3727" ht="12.75" customHeight="1">
      <c r="D3727" s="2"/>
      <c r="G3727" s="2"/>
      <c r="I3727" s="2"/>
      <c r="J3727" s="2"/>
      <c r="K3727" s="2"/>
      <c r="L3727" s="2"/>
      <c r="M3727" s="2"/>
      <c r="N3727" s="2"/>
      <c r="O3727" s="2"/>
      <c r="P3727" s="2"/>
      <c r="Q3727" s="2"/>
      <c r="R3727" s="2"/>
      <c r="S3727" s="2"/>
      <c r="T3727" s="2"/>
      <c r="U3727" s="2"/>
      <c r="V3727" s="2"/>
      <c r="W3727" s="2"/>
      <c r="X3727" s="2"/>
      <c r="Y3727" s="2"/>
      <c r="AB3727" s="2"/>
      <c r="AC3727" s="2"/>
      <c r="AD3727" s="2"/>
      <c r="AE3727" s="2"/>
      <c r="AF3727" s="2"/>
      <c r="AG3727" s="2"/>
      <c r="AH3727" s="2"/>
      <c r="AI3727" s="2"/>
      <c r="AJ3727" s="2"/>
      <c r="AK3727" s="2"/>
      <c r="BK3727" s="2"/>
      <c r="BL3727" s="2"/>
      <c r="BN3727" s="2"/>
      <c r="BO3727" s="2"/>
    </row>
    <row r="3728" ht="12.75" customHeight="1">
      <c r="D3728" s="2"/>
      <c r="G3728" s="2"/>
      <c r="I3728" s="2"/>
      <c r="J3728" s="2"/>
      <c r="K3728" s="2"/>
      <c r="L3728" s="2"/>
      <c r="M3728" s="2"/>
      <c r="N3728" s="2"/>
      <c r="O3728" s="2"/>
      <c r="P3728" s="2"/>
      <c r="Q3728" s="2"/>
      <c r="R3728" s="2"/>
      <c r="S3728" s="2"/>
      <c r="T3728" s="2"/>
      <c r="U3728" s="2"/>
      <c r="V3728" s="2"/>
      <c r="W3728" s="2"/>
      <c r="X3728" s="2"/>
      <c r="Y3728" s="2"/>
      <c r="AB3728" s="2"/>
      <c r="AC3728" s="2"/>
      <c r="AD3728" s="2"/>
      <c r="AE3728" s="2"/>
      <c r="AF3728" s="2"/>
      <c r="AG3728" s="2"/>
      <c r="AH3728" s="2"/>
      <c r="AI3728" s="2"/>
      <c r="AJ3728" s="2"/>
      <c r="AK3728" s="2"/>
      <c r="BK3728" s="2"/>
      <c r="BL3728" s="2"/>
      <c r="BN3728" s="2"/>
      <c r="BO3728" s="2"/>
    </row>
    <row r="3729" ht="12.75" customHeight="1">
      <c r="D3729" s="2"/>
      <c r="G3729" s="2"/>
      <c r="I3729" s="2"/>
      <c r="J3729" s="2"/>
      <c r="K3729" s="2"/>
      <c r="L3729" s="2"/>
      <c r="M3729" s="2"/>
      <c r="N3729" s="2"/>
      <c r="O3729" s="2"/>
      <c r="P3729" s="2"/>
      <c r="Q3729" s="2"/>
      <c r="R3729" s="2"/>
      <c r="S3729" s="2"/>
      <c r="T3729" s="2"/>
      <c r="U3729" s="2"/>
      <c r="V3729" s="2"/>
      <c r="W3729" s="2"/>
      <c r="X3729" s="2"/>
      <c r="Y3729" s="2"/>
      <c r="AB3729" s="2"/>
      <c r="AC3729" s="2"/>
      <c r="AD3729" s="2"/>
      <c r="AE3729" s="2"/>
      <c r="AF3729" s="2"/>
      <c r="AG3729" s="2"/>
      <c r="AH3729" s="2"/>
      <c r="AI3729" s="2"/>
      <c r="AJ3729" s="2"/>
      <c r="AK3729" s="2"/>
      <c r="BK3729" s="2"/>
      <c r="BL3729" s="2"/>
      <c r="BN3729" s="2"/>
      <c r="BO3729" s="2"/>
    </row>
    <row r="3730" ht="12.75" customHeight="1">
      <c r="D3730" s="2"/>
      <c r="G3730" s="2"/>
      <c r="I3730" s="2"/>
      <c r="J3730" s="2"/>
      <c r="K3730" s="2"/>
      <c r="L3730" s="2"/>
      <c r="M3730" s="2"/>
      <c r="N3730" s="2"/>
      <c r="O3730" s="2"/>
      <c r="P3730" s="2"/>
      <c r="Q3730" s="2"/>
      <c r="R3730" s="2"/>
      <c r="S3730" s="2"/>
      <c r="T3730" s="2"/>
      <c r="U3730" s="2"/>
      <c r="V3730" s="2"/>
      <c r="W3730" s="2"/>
      <c r="X3730" s="2"/>
      <c r="Y3730" s="2"/>
      <c r="AB3730" s="2"/>
      <c r="AC3730" s="2"/>
      <c r="AD3730" s="2"/>
      <c r="AE3730" s="2"/>
      <c r="AF3730" s="2"/>
      <c r="AG3730" s="2"/>
      <c r="AH3730" s="2"/>
      <c r="AI3730" s="2"/>
      <c r="AJ3730" s="2"/>
      <c r="AK3730" s="2"/>
      <c r="BK3730" s="2"/>
      <c r="BL3730" s="2"/>
      <c r="BN3730" s="2"/>
      <c r="BO3730" s="2"/>
    </row>
    <row r="3731" ht="12.75" customHeight="1">
      <c r="D3731" s="2"/>
      <c r="G3731" s="2"/>
      <c r="I3731" s="2"/>
      <c r="J3731" s="2"/>
      <c r="K3731" s="2"/>
      <c r="L3731" s="2"/>
      <c r="M3731" s="2"/>
      <c r="N3731" s="2"/>
      <c r="O3731" s="2"/>
      <c r="P3731" s="2"/>
      <c r="Q3731" s="2"/>
      <c r="R3731" s="2"/>
      <c r="S3731" s="2"/>
      <c r="T3731" s="2"/>
      <c r="U3731" s="2"/>
      <c r="V3731" s="2"/>
      <c r="W3731" s="2"/>
      <c r="X3731" s="2"/>
      <c r="Y3731" s="2"/>
      <c r="AB3731" s="2"/>
      <c r="AC3731" s="2"/>
      <c r="AD3731" s="2"/>
      <c r="AE3731" s="2"/>
      <c r="AF3731" s="2"/>
      <c r="AG3731" s="2"/>
      <c r="AH3731" s="2"/>
      <c r="AI3731" s="2"/>
      <c r="AJ3731" s="2"/>
      <c r="AK3731" s="2"/>
      <c r="BK3731" s="2"/>
      <c r="BL3731" s="2"/>
      <c r="BN3731" s="2"/>
      <c r="BO3731" s="2"/>
    </row>
    <row r="3732" ht="12.75" customHeight="1">
      <c r="D3732" s="2"/>
      <c r="G3732" s="2"/>
      <c r="I3732" s="2"/>
      <c r="J3732" s="2"/>
      <c r="K3732" s="2"/>
      <c r="L3732" s="2"/>
      <c r="M3732" s="2"/>
      <c r="N3732" s="2"/>
      <c r="O3732" s="2"/>
      <c r="P3732" s="2"/>
      <c r="Q3732" s="2"/>
      <c r="R3732" s="2"/>
      <c r="S3732" s="2"/>
      <c r="T3732" s="2"/>
      <c r="U3732" s="2"/>
      <c r="V3732" s="2"/>
      <c r="W3732" s="2"/>
      <c r="X3732" s="2"/>
      <c r="Y3732" s="2"/>
      <c r="AB3732" s="2"/>
      <c r="AC3732" s="2"/>
      <c r="AD3732" s="2"/>
      <c r="AE3732" s="2"/>
      <c r="AF3732" s="2"/>
      <c r="AG3732" s="2"/>
      <c r="AH3732" s="2"/>
      <c r="AI3732" s="2"/>
      <c r="AJ3732" s="2"/>
      <c r="AK3732" s="2"/>
      <c r="BK3732" s="2"/>
      <c r="BL3732" s="2"/>
      <c r="BN3732" s="2"/>
      <c r="BO3732" s="2"/>
    </row>
    <row r="3733" ht="12.75" customHeight="1">
      <c r="D3733" s="2"/>
      <c r="G3733" s="2"/>
      <c r="I3733" s="2"/>
      <c r="J3733" s="2"/>
      <c r="K3733" s="2"/>
      <c r="L3733" s="2"/>
      <c r="M3733" s="2"/>
      <c r="N3733" s="2"/>
      <c r="O3733" s="2"/>
      <c r="P3733" s="2"/>
      <c r="Q3733" s="2"/>
      <c r="R3733" s="2"/>
      <c r="S3733" s="2"/>
      <c r="T3733" s="2"/>
      <c r="U3733" s="2"/>
      <c r="V3733" s="2"/>
      <c r="W3733" s="2"/>
      <c r="X3733" s="2"/>
      <c r="Y3733" s="2"/>
      <c r="AB3733" s="2"/>
      <c r="AC3733" s="2"/>
      <c r="AD3733" s="2"/>
      <c r="AE3733" s="2"/>
      <c r="AF3733" s="2"/>
      <c r="AG3733" s="2"/>
      <c r="AH3733" s="2"/>
      <c r="AI3733" s="2"/>
      <c r="AJ3733" s="2"/>
      <c r="AK3733" s="2"/>
      <c r="BK3733" s="2"/>
      <c r="BL3733" s="2"/>
      <c r="BN3733" s="2"/>
      <c r="BO3733" s="2"/>
    </row>
    <row r="3734" ht="12.75" customHeight="1">
      <c r="D3734" s="2"/>
      <c r="G3734" s="2"/>
      <c r="I3734" s="2"/>
      <c r="J3734" s="2"/>
      <c r="K3734" s="2"/>
      <c r="L3734" s="2"/>
      <c r="M3734" s="2"/>
      <c r="N3734" s="2"/>
      <c r="O3734" s="2"/>
      <c r="P3734" s="2"/>
      <c r="Q3734" s="2"/>
      <c r="R3734" s="2"/>
      <c r="S3734" s="2"/>
      <c r="T3734" s="2"/>
      <c r="U3734" s="2"/>
      <c r="V3734" s="2"/>
      <c r="W3734" s="2"/>
      <c r="X3734" s="2"/>
      <c r="Y3734" s="2"/>
      <c r="AB3734" s="2"/>
      <c r="AC3734" s="2"/>
      <c r="AD3734" s="2"/>
      <c r="AE3734" s="2"/>
      <c r="AF3734" s="2"/>
      <c r="AG3734" s="2"/>
      <c r="AH3734" s="2"/>
      <c r="AI3734" s="2"/>
      <c r="AJ3734" s="2"/>
      <c r="AK3734" s="2"/>
      <c r="BK3734" s="2"/>
      <c r="BL3734" s="2"/>
      <c r="BN3734" s="2"/>
      <c r="BO3734" s="2"/>
    </row>
    <row r="3735" ht="12.75" customHeight="1">
      <c r="D3735" s="2"/>
      <c r="G3735" s="2"/>
      <c r="I3735" s="2"/>
      <c r="J3735" s="2"/>
      <c r="K3735" s="2"/>
      <c r="L3735" s="2"/>
      <c r="M3735" s="2"/>
      <c r="N3735" s="2"/>
      <c r="O3735" s="2"/>
      <c r="P3735" s="2"/>
      <c r="Q3735" s="2"/>
      <c r="R3735" s="2"/>
      <c r="S3735" s="2"/>
      <c r="T3735" s="2"/>
      <c r="U3735" s="2"/>
      <c r="V3735" s="2"/>
      <c r="W3735" s="2"/>
      <c r="X3735" s="2"/>
      <c r="Y3735" s="2"/>
      <c r="AB3735" s="2"/>
      <c r="AC3735" s="2"/>
      <c r="AD3735" s="2"/>
      <c r="AE3735" s="2"/>
      <c r="AF3735" s="2"/>
      <c r="AG3735" s="2"/>
      <c r="AH3735" s="2"/>
      <c r="AI3735" s="2"/>
      <c r="AJ3735" s="2"/>
      <c r="AK3735" s="2"/>
      <c r="BK3735" s="2"/>
      <c r="BL3735" s="2"/>
      <c r="BN3735" s="2"/>
      <c r="BO3735" s="2"/>
    </row>
    <row r="3736" ht="12.75" customHeight="1">
      <c r="D3736" s="2"/>
      <c r="G3736" s="2"/>
      <c r="I3736" s="2"/>
      <c r="J3736" s="2"/>
      <c r="K3736" s="2"/>
      <c r="L3736" s="2"/>
      <c r="M3736" s="2"/>
      <c r="N3736" s="2"/>
      <c r="O3736" s="2"/>
      <c r="P3736" s="2"/>
      <c r="Q3736" s="2"/>
      <c r="R3736" s="2"/>
      <c r="S3736" s="2"/>
      <c r="T3736" s="2"/>
      <c r="U3736" s="2"/>
      <c r="V3736" s="2"/>
      <c r="W3736" s="2"/>
      <c r="X3736" s="2"/>
      <c r="Y3736" s="2"/>
      <c r="AB3736" s="2"/>
      <c r="AC3736" s="2"/>
      <c r="AD3736" s="2"/>
      <c r="AE3736" s="2"/>
      <c r="AF3736" s="2"/>
      <c r="AG3736" s="2"/>
      <c r="AH3736" s="2"/>
      <c r="AI3736" s="2"/>
      <c r="AJ3736" s="2"/>
      <c r="AK3736" s="2"/>
      <c r="BK3736" s="2"/>
      <c r="BL3736" s="2"/>
      <c r="BN3736" s="2"/>
      <c r="BO3736" s="2"/>
    </row>
    <row r="3737" ht="12.75" customHeight="1">
      <c r="D3737" s="2"/>
      <c r="G3737" s="2"/>
      <c r="I3737" s="2"/>
      <c r="J3737" s="2"/>
      <c r="K3737" s="2"/>
      <c r="L3737" s="2"/>
      <c r="M3737" s="2"/>
      <c r="N3737" s="2"/>
      <c r="O3737" s="2"/>
      <c r="P3737" s="2"/>
      <c r="Q3737" s="2"/>
      <c r="R3737" s="2"/>
      <c r="S3737" s="2"/>
      <c r="T3737" s="2"/>
      <c r="U3737" s="2"/>
      <c r="V3737" s="2"/>
      <c r="W3737" s="2"/>
      <c r="X3737" s="2"/>
      <c r="Y3737" s="2"/>
      <c r="AB3737" s="2"/>
      <c r="AC3737" s="2"/>
      <c r="AD3737" s="2"/>
      <c r="AE3737" s="2"/>
      <c r="AF3737" s="2"/>
      <c r="AG3737" s="2"/>
      <c r="AH3737" s="2"/>
      <c r="AI3737" s="2"/>
      <c r="AJ3737" s="2"/>
      <c r="AK3737" s="2"/>
      <c r="BK3737" s="2"/>
      <c r="BL3737" s="2"/>
      <c r="BN3737" s="2"/>
      <c r="BO3737" s="2"/>
    </row>
    <row r="3738" ht="12.75" customHeight="1">
      <c r="D3738" s="2"/>
      <c r="G3738" s="2"/>
      <c r="I3738" s="2"/>
      <c r="J3738" s="2"/>
      <c r="K3738" s="2"/>
      <c r="L3738" s="2"/>
      <c r="M3738" s="2"/>
      <c r="N3738" s="2"/>
      <c r="O3738" s="2"/>
      <c r="P3738" s="2"/>
      <c r="Q3738" s="2"/>
      <c r="R3738" s="2"/>
      <c r="S3738" s="2"/>
      <c r="T3738" s="2"/>
      <c r="U3738" s="2"/>
      <c r="V3738" s="2"/>
      <c r="W3738" s="2"/>
      <c r="X3738" s="2"/>
      <c r="Y3738" s="2"/>
      <c r="AB3738" s="2"/>
      <c r="AC3738" s="2"/>
      <c r="AD3738" s="2"/>
      <c r="AE3738" s="2"/>
      <c r="AF3738" s="2"/>
      <c r="AG3738" s="2"/>
      <c r="AH3738" s="2"/>
      <c r="AI3738" s="2"/>
      <c r="AJ3738" s="2"/>
      <c r="AK3738" s="2"/>
      <c r="BK3738" s="2"/>
      <c r="BL3738" s="2"/>
      <c r="BN3738" s="2"/>
      <c r="BO3738" s="2"/>
    </row>
    <row r="3739" ht="12.75" customHeight="1">
      <c r="D3739" s="2"/>
      <c r="G3739" s="2"/>
      <c r="I3739" s="2"/>
      <c r="J3739" s="2"/>
      <c r="K3739" s="2"/>
      <c r="L3739" s="2"/>
      <c r="M3739" s="2"/>
      <c r="N3739" s="2"/>
      <c r="O3739" s="2"/>
      <c r="P3739" s="2"/>
      <c r="Q3739" s="2"/>
      <c r="R3739" s="2"/>
      <c r="S3739" s="2"/>
      <c r="T3739" s="2"/>
      <c r="U3739" s="2"/>
      <c r="V3739" s="2"/>
      <c r="W3739" s="2"/>
      <c r="X3739" s="2"/>
      <c r="Y3739" s="2"/>
      <c r="AB3739" s="2"/>
      <c r="AC3739" s="2"/>
      <c r="AD3739" s="2"/>
      <c r="AE3739" s="2"/>
      <c r="AF3739" s="2"/>
      <c r="AG3739" s="2"/>
      <c r="AH3739" s="2"/>
      <c r="AI3739" s="2"/>
      <c r="AJ3739" s="2"/>
      <c r="AK3739" s="2"/>
      <c r="BK3739" s="2"/>
      <c r="BL3739" s="2"/>
      <c r="BN3739" s="2"/>
      <c r="BO3739" s="2"/>
    </row>
    <row r="3740" ht="12.75" customHeight="1">
      <c r="D3740" s="2"/>
      <c r="G3740" s="2"/>
      <c r="I3740" s="2"/>
      <c r="J3740" s="2"/>
      <c r="K3740" s="2"/>
      <c r="L3740" s="2"/>
      <c r="M3740" s="2"/>
      <c r="N3740" s="2"/>
      <c r="O3740" s="2"/>
      <c r="P3740" s="2"/>
      <c r="Q3740" s="2"/>
      <c r="R3740" s="2"/>
      <c r="S3740" s="2"/>
      <c r="T3740" s="2"/>
      <c r="U3740" s="2"/>
      <c r="V3740" s="2"/>
      <c r="W3740" s="2"/>
      <c r="X3740" s="2"/>
      <c r="Y3740" s="2"/>
      <c r="AB3740" s="2"/>
      <c r="AC3740" s="2"/>
      <c r="AD3740" s="2"/>
      <c r="AE3740" s="2"/>
      <c r="AF3740" s="2"/>
      <c r="AG3740" s="2"/>
      <c r="AH3740" s="2"/>
      <c r="AI3740" s="2"/>
      <c r="AJ3740" s="2"/>
      <c r="AK3740" s="2"/>
      <c r="BK3740" s="2"/>
      <c r="BL3740" s="2"/>
      <c r="BN3740" s="2"/>
      <c r="BO3740" s="2"/>
    </row>
    <row r="3741" ht="12.75" customHeight="1">
      <c r="D3741" s="2"/>
      <c r="G3741" s="2"/>
      <c r="I3741" s="2"/>
      <c r="J3741" s="2"/>
      <c r="K3741" s="2"/>
      <c r="L3741" s="2"/>
      <c r="M3741" s="2"/>
      <c r="N3741" s="2"/>
      <c r="O3741" s="2"/>
      <c r="P3741" s="2"/>
      <c r="Q3741" s="2"/>
      <c r="R3741" s="2"/>
      <c r="S3741" s="2"/>
      <c r="T3741" s="2"/>
      <c r="U3741" s="2"/>
      <c r="V3741" s="2"/>
      <c r="W3741" s="2"/>
      <c r="X3741" s="2"/>
      <c r="Y3741" s="2"/>
      <c r="AB3741" s="2"/>
      <c r="AC3741" s="2"/>
      <c r="AD3741" s="2"/>
      <c r="AE3741" s="2"/>
      <c r="AF3741" s="2"/>
      <c r="AG3741" s="2"/>
      <c r="AH3741" s="2"/>
      <c r="AI3741" s="2"/>
      <c r="AJ3741" s="2"/>
      <c r="AK3741" s="2"/>
      <c r="BK3741" s="2"/>
      <c r="BL3741" s="2"/>
      <c r="BN3741" s="2"/>
      <c r="BO3741" s="2"/>
    </row>
    <row r="3742" ht="12.75" customHeight="1">
      <c r="D3742" s="2"/>
      <c r="G3742" s="2"/>
      <c r="I3742" s="2"/>
      <c r="J3742" s="2"/>
      <c r="K3742" s="2"/>
      <c r="L3742" s="2"/>
      <c r="M3742" s="2"/>
      <c r="N3742" s="2"/>
      <c r="O3742" s="2"/>
      <c r="P3742" s="2"/>
      <c r="Q3742" s="2"/>
      <c r="R3742" s="2"/>
      <c r="S3742" s="2"/>
      <c r="T3742" s="2"/>
      <c r="U3742" s="2"/>
      <c r="V3742" s="2"/>
      <c r="W3742" s="2"/>
      <c r="X3742" s="2"/>
      <c r="Y3742" s="2"/>
      <c r="AB3742" s="2"/>
      <c r="AC3742" s="2"/>
      <c r="AD3742" s="2"/>
      <c r="AE3742" s="2"/>
      <c r="AF3742" s="2"/>
      <c r="AG3742" s="2"/>
      <c r="AH3742" s="2"/>
      <c r="AI3742" s="2"/>
      <c r="AJ3742" s="2"/>
      <c r="AK3742" s="2"/>
      <c r="BK3742" s="2"/>
      <c r="BL3742" s="2"/>
      <c r="BN3742" s="2"/>
      <c r="BO3742" s="2"/>
    </row>
    <row r="3743" ht="12.75" customHeight="1">
      <c r="D3743" s="2"/>
      <c r="G3743" s="2"/>
      <c r="I3743" s="2"/>
      <c r="J3743" s="2"/>
      <c r="K3743" s="2"/>
      <c r="L3743" s="2"/>
      <c r="M3743" s="2"/>
      <c r="N3743" s="2"/>
      <c r="O3743" s="2"/>
      <c r="P3743" s="2"/>
      <c r="Q3743" s="2"/>
      <c r="R3743" s="2"/>
      <c r="S3743" s="2"/>
      <c r="T3743" s="2"/>
      <c r="U3743" s="2"/>
      <c r="V3743" s="2"/>
      <c r="W3743" s="2"/>
      <c r="X3743" s="2"/>
      <c r="Y3743" s="2"/>
      <c r="AB3743" s="2"/>
      <c r="AC3743" s="2"/>
      <c r="AD3743" s="2"/>
      <c r="AE3743" s="2"/>
      <c r="AF3743" s="2"/>
      <c r="AG3743" s="2"/>
      <c r="AH3743" s="2"/>
      <c r="AI3743" s="2"/>
      <c r="AJ3743" s="2"/>
      <c r="AK3743" s="2"/>
      <c r="BK3743" s="2"/>
      <c r="BL3743" s="2"/>
      <c r="BN3743" s="2"/>
      <c r="BO3743" s="2"/>
    </row>
    <row r="3744" ht="12.75" customHeight="1">
      <c r="D3744" s="2"/>
      <c r="G3744" s="2"/>
      <c r="I3744" s="2"/>
      <c r="J3744" s="2"/>
      <c r="K3744" s="2"/>
      <c r="L3744" s="2"/>
      <c r="M3744" s="2"/>
      <c r="N3744" s="2"/>
      <c r="O3744" s="2"/>
      <c r="P3744" s="2"/>
      <c r="Q3744" s="2"/>
      <c r="R3744" s="2"/>
      <c r="S3744" s="2"/>
      <c r="T3744" s="2"/>
      <c r="U3744" s="2"/>
      <c r="V3744" s="2"/>
      <c r="W3744" s="2"/>
      <c r="X3744" s="2"/>
      <c r="Y3744" s="2"/>
      <c r="AB3744" s="2"/>
      <c r="AC3744" s="2"/>
      <c r="AD3744" s="2"/>
      <c r="AE3744" s="2"/>
      <c r="AF3744" s="2"/>
      <c r="AG3744" s="2"/>
      <c r="AH3744" s="2"/>
      <c r="AI3744" s="2"/>
      <c r="AJ3744" s="2"/>
      <c r="AK3744" s="2"/>
      <c r="BK3744" s="2"/>
      <c r="BL3744" s="2"/>
      <c r="BN3744" s="2"/>
      <c r="BO3744" s="2"/>
    </row>
    <row r="3745" ht="12.75" customHeight="1">
      <c r="D3745" s="2"/>
      <c r="G3745" s="2"/>
      <c r="I3745" s="2"/>
      <c r="J3745" s="2"/>
      <c r="K3745" s="2"/>
      <c r="L3745" s="2"/>
      <c r="M3745" s="2"/>
      <c r="N3745" s="2"/>
      <c r="O3745" s="2"/>
      <c r="P3745" s="2"/>
      <c r="Q3745" s="2"/>
      <c r="R3745" s="2"/>
      <c r="S3745" s="2"/>
      <c r="T3745" s="2"/>
      <c r="U3745" s="2"/>
      <c r="V3745" s="2"/>
      <c r="W3745" s="2"/>
      <c r="X3745" s="2"/>
      <c r="Y3745" s="2"/>
      <c r="AB3745" s="2"/>
      <c r="AC3745" s="2"/>
      <c r="AD3745" s="2"/>
      <c r="AE3745" s="2"/>
      <c r="AF3745" s="2"/>
      <c r="AG3745" s="2"/>
      <c r="AH3745" s="2"/>
      <c r="AI3745" s="2"/>
      <c r="AJ3745" s="2"/>
      <c r="AK3745" s="2"/>
      <c r="BK3745" s="2"/>
      <c r="BL3745" s="2"/>
      <c r="BN3745" s="2"/>
      <c r="BO3745" s="2"/>
    </row>
    <row r="3746" ht="12.75" customHeight="1">
      <c r="D3746" s="2"/>
      <c r="G3746" s="2"/>
      <c r="I3746" s="2"/>
      <c r="J3746" s="2"/>
      <c r="K3746" s="2"/>
      <c r="L3746" s="2"/>
      <c r="M3746" s="2"/>
      <c r="N3746" s="2"/>
      <c r="O3746" s="2"/>
      <c r="P3746" s="2"/>
      <c r="Q3746" s="2"/>
      <c r="R3746" s="2"/>
      <c r="S3746" s="2"/>
      <c r="T3746" s="2"/>
      <c r="U3746" s="2"/>
      <c r="V3746" s="2"/>
      <c r="W3746" s="2"/>
      <c r="X3746" s="2"/>
      <c r="Y3746" s="2"/>
      <c r="AB3746" s="2"/>
      <c r="AC3746" s="2"/>
      <c r="AD3746" s="2"/>
      <c r="AE3746" s="2"/>
      <c r="AF3746" s="2"/>
      <c r="AG3746" s="2"/>
      <c r="AH3746" s="2"/>
      <c r="AI3746" s="2"/>
      <c r="AJ3746" s="2"/>
      <c r="AK3746" s="2"/>
      <c r="BK3746" s="2"/>
      <c r="BL3746" s="2"/>
      <c r="BN3746" s="2"/>
      <c r="BO3746" s="2"/>
    </row>
    <row r="3747" ht="12.75" customHeight="1">
      <c r="D3747" s="2"/>
      <c r="G3747" s="2"/>
      <c r="I3747" s="2"/>
      <c r="J3747" s="2"/>
      <c r="K3747" s="2"/>
      <c r="L3747" s="2"/>
      <c r="M3747" s="2"/>
      <c r="N3747" s="2"/>
      <c r="O3747" s="2"/>
      <c r="P3747" s="2"/>
      <c r="Q3747" s="2"/>
      <c r="R3747" s="2"/>
      <c r="S3747" s="2"/>
      <c r="T3747" s="2"/>
      <c r="U3747" s="2"/>
      <c r="V3747" s="2"/>
      <c r="W3747" s="2"/>
      <c r="X3747" s="2"/>
      <c r="Y3747" s="2"/>
      <c r="AB3747" s="2"/>
      <c r="AC3747" s="2"/>
      <c r="AD3747" s="2"/>
      <c r="AE3747" s="2"/>
      <c r="AF3747" s="2"/>
      <c r="AG3747" s="2"/>
      <c r="AH3747" s="2"/>
      <c r="AI3747" s="2"/>
      <c r="AJ3747" s="2"/>
      <c r="AK3747" s="2"/>
      <c r="BK3747" s="2"/>
      <c r="BL3747" s="2"/>
      <c r="BN3747" s="2"/>
      <c r="BO3747" s="2"/>
    </row>
    <row r="3748" ht="12.75" customHeight="1">
      <c r="D3748" s="2"/>
      <c r="G3748" s="2"/>
      <c r="I3748" s="2"/>
      <c r="J3748" s="2"/>
      <c r="K3748" s="2"/>
      <c r="L3748" s="2"/>
      <c r="M3748" s="2"/>
      <c r="N3748" s="2"/>
      <c r="O3748" s="2"/>
      <c r="P3748" s="2"/>
      <c r="Q3748" s="2"/>
      <c r="R3748" s="2"/>
      <c r="S3748" s="2"/>
      <c r="T3748" s="2"/>
      <c r="U3748" s="2"/>
      <c r="V3748" s="2"/>
      <c r="W3748" s="2"/>
      <c r="X3748" s="2"/>
      <c r="Y3748" s="2"/>
      <c r="AB3748" s="2"/>
      <c r="AC3748" s="2"/>
      <c r="AD3748" s="2"/>
      <c r="AE3748" s="2"/>
      <c r="AF3748" s="2"/>
      <c r="AG3748" s="2"/>
      <c r="AH3748" s="2"/>
      <c r="AI3748" s="2"/>
      <c r="AJ3748" s="2"/>
      <c r="AK3748" s="2"/>
      <c r="BK3748" s="2"/>
      <c r="BL3748" s="2"/>
      <c r="BN3748" s="2"/>
      <c r="BO3748" s="2"/>
    </row>
    <row r="3749" ht="12.75" customHeight="1">
      <c r="D3749" s="2"/>
      <c r="G3749" s="2"/>
      <c r="I3749" s="2"/>
      <c r="J3749" s="2"/>
      <c r="K3749" s="2"/>
      <c r="L3749" s="2"/>
      <c r="M3749" s="2"/>
      <c r="N3749" s="2"/>
      <c r="O3749" s="2"/>
      <c r="P3749" s="2"/>
      <c r="Q3749" s="2"/>
      <c r="R3749" s="2"/>
      <c r="S3749" s="2"/>
      <c r="T3749" s="2"/>
      <c r="U3749" s="2"/>
      <c r="V3749" s="2"/>
      <c r="W3749" s="2"/>
      <c r="X3749" s="2"/>
      <c r="Y3749" s="2"/>
      <c r="AB3749" s="2"/>
      <c r="AC3749" s="2"/>
      <c r="AD3749" s="2"/>
      <c r="AE3749" s="2"/>
      <c r="AF3749" s="2"/>
      <c r="AG3749" s="2"/>
      <c r="AH3749" s="2"/>
      <c r="AI3749" s="2"/>
      <c r="AJ3749" s="2"/>
      <c r="AK3749" s="2"/>
      <c r="BK3749" s="2"/>
      <c r="BL3749" s="2"/>
      <c r="BN3749" s="2"/>
      <c r="BO3749" s="2"/>
    </row>
    <row r="3750" ht="12.75" customHeight="1">
      <c r="D3750" s="2"/>
      <c r="G3750" s="2"/>
      <c r="I3750" s="2"/>
      <c r="J3750" s="2"/>
      <c r="K3750" s="2"/>
      <c r="L3750" s="2"/>
      <c r="M3750" s="2"/>
      <c r="N3750" s="2"/>
      <c r="O3750" s="2"/>
      <c r="P3750" s="2"/>
      <c r="Q3750" s="2"/>
      <c r="R3750" s="2"/>
      <c r="S3750" s="2"/>
      <c r="T3750" s="2"/>
      <c r="U3750" s="2"/>
      <c r="V3750" s="2"/>
      <c r="W3750" s="2"/>
      <c r="X3750" s="2"/>
      <c r="Y3750" s="2"/>
      <c r="AB3750" s="2"/>
      <c r="AC3750" s="2"/>
      <c r="AD3750" s="2"/>
      <c r="AE3750" s="2"/>
      <c r="AF3750" s="2"/>
      <c r="AG3750" s="2"/>
      <c r="AH3750" s="2"/>
      <c r="AI3750" s="2"/>
      <c r="AJ3750" s="2"/>
      <c r="AK3750" s="2"/>
      <c r="BK3750" s="2"/>
      <c r="BL3750" s="2"/>
      <c r="BN3750" s="2"/>
      <c r="BO3750" s="2"/>
    </row>
    <row r="3751" ht="12.75" customHeight="1">
      <c r="D3751" s="2"/>
      <c r="G3751" s="2"/>
      <c r="I3751" s="2"/>
      <c r="J3751" s="2"/>
      <c r="K3751" s="2"/>
      <c r="L3751" s="2"/>
      <c r="M3751" s="2"/>
      <c r="N3751" s="2"/>
      <c r="O3751" s="2"/>
      <c r="P3751" s="2"/>
      <c r="Q3751" s="2"/>
      <c r="R3751" s="2"/>
      <c r="S3751" s="2"/>
      <c r="T3751" s="2"/>
      <c r="U3751" s="2"/>
      <c r="V3751" s="2"/>
      <c r="W3751" s="2"/>
      <c r="X3751" s="2"/>
      <c r="Y3751" s="2"/>
      <c r="AB3751" s="2"/>
      <c r="AC3751" s="2"/>
      <c r="AD3751" s="2"/>
      <c r="AE3751" s="2"/>
      <c r="AF3751" s="2"/>
      <c r="AG3751" s="2"/>
      <c r="AH3751" s="2"/>
      <c r="AI3751" s="2"/>
      <c r="AJ3751" s="2"/>
      <c r="AK3751" s="2"/>
      <c r="BK3751" s="2"/>
      <c r="BL3751" s="2"/>
      <c r="BN3751" s="2"/>
      <c r="BO3751" s="2"/>
    </row>
    <row r="3752" ht="12.75" customHeight="1">
      <c r="D3752" s="2"/>
      <c r="G3752" s="2"/>
      <c r="I3752" s="2"/>
      <c r="J3752" s="2"/>
      <c r="K3752" s="2"/>
      <c r="L3752" s="2"/>
      <c r="M3752" s="2"/>
      <c r="N3752" s="2"/>
      <c r="O3752" s="2"/>
      <c r="P3752" s="2"/>
      <c r="Q3752" s="2"/>
      <c r="R3752" s="2"/>
      <c r="S3752" s="2"/>
      <c r="T3752" s="2"/>
      <c r="U3752" s="2"/>
      <c r="V3752" s="2"/>
      <c r="W3752" s="2"/>
      <c r="X3752" s="2"/>
      <c r="Y3752" s="2"/>
      <c r="AB3752" s="2"/>
      <c r="AC3752" s="2"/>
      <c r="AD3752" s="2"/>
      <c r="AE3752" s="2"/>
      <c r="AF3752" s="2"/>
      <c r="AG3752" s="2"/>
      <c r="AH3752" s="2"/>
      <c r="AI3752" s="2"/>
      <c r="AJ3752" s="2"/>
      <c r="AK3752" s="2"/>
      <c r="BK3752" s="2"/>
      <c r="BL3752" s="2"/>
      <c r="BN3752" s="2"/>
      <c r="BO3752" s="2"/>
    </row>
    <row r="3753" ht="12.75" customHeight="1">
      <c r="D3753" s="2"/>
      <c r="G3753" s="2"/>
      <c r="I3753" s="2"/>
      <c r="J3753" s="2"/>
      <c r="K3753" s="2"/>
      <c r="L3753" s="2"/>
      <c r="M3753" s="2"/>
      <c r="N3753" s="2"/>
      <c r="O3753" s="2"/>
      <c r="P3753" s="2"/>
      <c r="Q3753" s="2"/>
      <c r="R3753" s="2"/>
      <c r="S3753" s="2"/>
      <c r="T3753" s="2"/>
      <c r="U3753" s="2"/>
      <c r="V3753" s="2"/>
      <c r="W3753" s="2"/>
      <c r="X3753" s="2"/>
      <c r="Y3753" s="2"/>
      <c r="AB3753" s="2"/>
      <c r="AC3753" s="2"/>
      <c r="AD3753" s="2"/>
      <c r="AE3753" s="2"/>
      <c r="AF3753" s="2"/>
      <c r="AG3753" s="2"/>
      <c r="AH3753" s="2"/>
      <c r="AI3753" s="2"/>
      <c r="AJ3753" s="2"/>
      <c r="AK3753" s="2"/>
      <c r="BK3753" s="2"/>
      <c r="BL3753" s="2"/>
      <c r="BN3753" s="2"/>
      <c r="BO3753" s="2"/>
    </row>
    <row r="3754" ht="12.75" customHeight="1">
      <c r="D3754" s="2"/>
      <c r="G3754" s="2"/>
      <c r="I3754" s="2"/>
      <c r="J3754" s="2"/>
      <c r="K3754" s="2"/>
      <c r="L3754" s="2"/>
      <c r="M3754" s="2"/>
      <c r="N3754" s="2"/>
      <c r="O3754" s="2"/>
      <c r="P3754" s="2"/>
      <c r="Q3754" s="2"/>
      <c r="R3754" s="2"/>
      <c r="S3754" s="2"/>
      <c r="T3754" s="2"/>
      <c r="U3754" s="2"/>
      <c r="V3754" s="2"/>
      <c r="W3754" s="2"/>
      <c r="X3754" s="2"/>
      <c r="Y3754" s="2"/>
      <c r="AB3754" s="2"/>
      <c r="AC3754" s="2"/>
      <c r="AD3754" s="2"/>
      <c r="AE3754" s="2"/>
      <c r="AF3754" s="2"/>
      <c r="AG3754" s="2"/>
      <c r="AH3754" s="2"/>
      <c r="AI3754" s="2"/>
      <c r="AJ3754" s="2"/>
      <c r="AK3754" s="2"/>
      <c r="BK3754" s="2"/>
      <c r="BL3754" s="2"/>
      <c r="BN3754" s="2"/>
      <c r="BO3754" s="2"/>
    </row>
    <row r="3755" ht="12.75" customHeight="1">
      <c r="D3755" s="2"/>
      <c r="G3755" s="2"/>
      <c r="I3755" s="2"/>
      <c r="J3755" s="2"/>
      <c r="K3755" s="2"/>
      <c r="L3755" s="2"/>
      <c r="M3755" s="2"/>
      <c r="N3755" s="2"/>
      <c r="O3755" s="2"/>
      <c r="P3755" s="2"/>
      <c r="Q3755" s="2"/>
      <c r="R3755" s="2"/>
      <c r="S3755" s="2"/>
      <c r="T3755" s="2"/>
      <c r="U3755" s="2"/>
      <c r="V3755" s="2"/>
      <c r="W3755" s="2"/>
      <c r="X3755" s="2"/>
      <c r="Y3755" s="2"/>
      <c r="AB3755" s="2"/>
      <c r="AC3755" s="2"/>
      <c r="AD3755" s="2"/>
      <c r="AE3755" s="2"/>
      <c r="AF3755" s="2"/>
      <c r="AG3755" s="2"/>
      <c r="AH3755" s="2"/>
      <c r="AI3755" s="2"/>
      <c r="AJ3755" s="2"/>
      <c r="AK3755" s="2"/>
      <c r="BK3755" s="2"/>
      <c r="BL3755" s="2"/>
      <c r="BN3755" s="2"/>
      <c r="BO3755" s="2"/>
    </row>
    <row r="3756" ht="12.75" customHeight="1">
      <c r="D3756" s="2"/>
      <c r="G3756" s="2"/>
      <c r="I3756" s="2"/>
      <c r="J3756" s="2"/>
      <c r="K3756" s="2"/>
      <c r="L3756" s="2"/>
      <c r="M3756" s="2"/>
      <c r="N3756" s="2"/>
      <c r="O3756" s="2"/>
      <c r="P3756" s="2"/>
      <c r="Q3756" s="2"/>
      <c r="R3756" s="2"/>
      <c r="S3756" s="2"/>
      <c r="T3756" s="2"/>
      <c r="U3756" s="2"/>
      <c r="V3756" s="2"/>
      <c r="W3756" s="2"/>
      <c r="X3756" s="2"/>
      <c r="Y3756" s="2"/>
      <c r="AB3756" s="2"/>
      <c r="AC3756" s="2"/>
      <c r="AD3756" s="2"/>
      <c r="AE3756" s="2"/>
      <c r="AF3756" s="2"/>
      <c r="AG3756" s="2"/>
      <c r="AH3756" s="2"/>
      <c r="AI3756" s="2"/>
      <c r="AJ3756" s="2"/>
      <c r="AK3756" s="2"/>
      <c r="BK3756" s="2"/>
      <c r="BL3756" s="2"/>
      <c r="BN3756" s="2"/>
      <c r="BO3756" s="2"/>
    </row>
    <row r="3757" ht="12.75" customHeight="1">
      <c r="D3757" s="2"/>
      <c r="G3757" s="2"/>
      <c r="I3757" s="2"/>
      <c r="J3757" s="2"/>
      <c r="K3757" s="2"/>
      <c r="L3757" s="2"/>
      <c r="M3757" s="2"/>
      <c r="N3757" s="2"/>
      <c r="O3757" s="2"/>
      <c r="P3757" s="2"/>
      <c r="Q3757" s="2"/>
      <c r="R3757" s="2"/>
      <c r="S3757" s="2"/>
      <c r="T3757" s="2"/>
      <c r="U3757" s="2"/>
      <c r="V3757" s="2"/>
      <c r="W3757" s="2"/>
      <c r="X3757" s="2"/>
      <c r="Y3757" s="2"/>
      <c r="AB3757" s="2"/>
      <c r="AC3757" s="2"/>
      <c r="AD3757" s="2"/>
      <c r="AE3757" s="2"/>
      <c r="AF3757" s="2"/>
      <c r="AG3757" s="2"/>
      <c r="AH3757" s="2"/>
      <c r="AI3757" s="2"/>
      <c r="AJ3757" s="2"/>
      <c r="AK3757" s="2"/>
      <c r="BK3757" s="2"/>
      <c r="BL3757" s="2"/>
      <c r="BN3757" s="2"/>
      <c r="BO3757" s="2"/>
    </row>
    <row r="3758" ht="12.75" customHeight="1">
      <c r="D3758" s="2"/>
      <c r="G3758" s="2"/>
      <c r="I3758" s="2"/>
      <c r="J3758" s="2"/>
      <c r="K3758" s="2"/>
      <c r="L3758" s="2"/>
      <c r="M3758" s="2"/>
      <c r="N3758" s="2"/>
      <c r="O3758" s="2"/>
      <c r="P3758" s="2"/>
      <c r="Q3758" s="2"/>
      <c r="R3758" s="2"/>
      <c r="S3758" s="2"/>
      <c r="T3758" s="2"/>
      <c r="U3758" s="2"/>
      <c r="V3758" s="2"/>
      <c r="W3758" s="2"/>
      <c r="X3758" s="2"/>
      <c r="Y3758" s="2"/>
      <c r="AB3758" s="2"/>
      <c r="AC3758" s="2"/>
      <c r="AD3758" s="2"/>
      <c r="AE3758" s="2"/>
      <c r="AF3758" s="2"/>
      <c r="AG3758" s="2"/>
      <c r="AH3758" s="2"/>
      <c r="AI3758" s="2"/>
      <c r="AJ3758" s="2"/>
      <c r="AK3758" s="2"/>
      <c r="BK3758" s="2"/>
      <c r="BL3758" s="2"/>
      <c r="BN3758" s="2"/>
      <c r="BO3758" s="2"/>
    </row>
    <row r="3759" ht="12.75" customHeight="1">
      <c r="D3759" s="2"/>
      <c r="G3759" s="2"/>
      <c r="I3759" s="2"/>
      <c r="J3759" s="2"/>
      <c r="K3759" s="2"/>
      <c r="L3759" s="2"/>
      <c r="M3759" s="2"/>
      <c r="N3759" s="2"/>
      <c r="O3759" s="2"/>
      <c r="P3759" s="2"/>
      <c r="Q3759" s="2"/>
      <c r="R3759" s="2"/>
      <c r="S3759" s="2"/>
      <c r="T3759" s="2"/>
      <c r="U3759" s="2"/>
      <c r="V3759" s="2"/>
      <c r="W3759" s="2"/>
      <c r="X3759" s="2"/>
      <c r="Y3759" s="2"/>
      <c r="AB3759" s="2"/>
      <c r="AC3759" s="2"/>
      <c r="AD3759" s="2"/>
      <c r="AE3759" s="2"/>
      <c r="AF3759" s="2"/>
      <c r="AG3759" s="2"/>
      <c r="AH3759" s="2"/>
      <c r="AI3759" s="2"/>
      <c r="AJ3759" s="2"/>
      <c r="AK3759" s="2"/>
      <c r="BK3759" s="2"/>
      <c r="BL3759" s="2"/>
      <c r="BN3759" s="2"/>
      <c r="BO3759" s="2"/>
    </row>
    <row r="3760" ht="12.75" customHeight="1">
      <c r="D3760" s="2"/>
      <c r="G3760" s="2"/>
      <c r="I3760" s="2"/>
      <c r="J3760" s="2"/>
      <c r="K3760" s="2"/>
      <c r="L3760" s="2"/>
      <c r="M3760" s="2"/>
      <c r="N3760" s="2"/>
      <c r="O3760" s="2"/>
      <c r="P3760" s="2"/>
      <c r="Q3760" s="2"/>
      <c r="R3760" s="2"/>
      <c r="S3760" s="2"/>
      <c r="T3760" s="2"/>
      <c r="U3760" s="2"/>
      <c r="V3760" s="2"/>
      <c r="W3760" s="2"/>
      <c r="X3760" s="2"/>
      <c r="Y3760" s="2"/>
      <c r="AB3760" s="2"/>
      <c r="AC3760" s="2"/>
      <c r="AD3760" s="2"/>
      <c r="AE3760" s="2"/>
      <c r="AF3760" s="2"/>
      <c r="AG3760" s="2"/>
      <c r="AH3760" s="2"/>
      <c r="AI3760" s="2"/>
      <c r="AJ3760" s="2"/>
      <c r="AK3760" s="2"/>
      <c r="BK3760" s="2"/>
      <c r="BL3760" s="2"/>
      <c r="BN3760" s="2"/>
      <c r="BO3760" s="2"/>
    </row>
    <row r="3761" ht="12.75" customHeight="1">
      <c r="D3761" s="2"/>
      <c r="G3761" s="2"/>
      <c r="I3761" s="2"/>
      <c r="J3761" s="2"/>
      <c r="K3761" s="2"/>
      <c r="L3761" s="2"/>
      <c r="M3761" s="2"/>
      <c r="N3761" s="2"/>
      <c r="O3761" s="2"/>
      <c r="P3761" s="2"/>
      <c r="Q3761" s="2"/>
      <c r="R3761" s="2"/>
      <c r="S3761" s="2"/>
      <c r="T3761" s="2"/>
      <c r="U3761" s="2"/>
      <c r="V3761" s="2"/>
      <c r="W3761" s="2"/>
      <c r="X3761" s="2"/>
      <c r="Y3761" s="2"/>
      <c r="AB3761" s="2"/>
      <c r="AC3761" s="2"/>
      <c r="AD3761" s="2"/>
      <c r="AE3761" s="2"/>
      <c r="AF3761" s="2"/>
      <c r="AG3761" s="2"/>
      <c r="AH3761" s="2"/>
      <c r="AI3761" s="2"/>
      <c r="AJ3761" s="2"/>
      <c r="AK3761" s="2"/>
      <c r="BK3761" s="2"/>
      <c r="BL3761" s="2"/>
      <c r="BN3761" s="2"/>
      <c r="BO3761" s="2"/>
    </row>
    <row r="3762" ht="12.75" customHeight="1">
      <c r="D3762" s="2"/>
      <c r="G3762" s="2"/>
      <c r="I3762" s="2"/>
      <c r="J3762" s="2"/>
      <c r="K3762" s="2"/>
      <c r="L3762" s="2"/>
      <c r="M3762" s="2"/>
      <c r="N3762" s="2"/>
      <c r="O3762" s="2"/>
      <c r="P3762" s="2"/>
      <c r="Q3762" s="2"/>
      <c r="R3762" s="2"/>
      <c r="S3762" s="2"/>
      <c r="T3762" s="2"/>
      <c r="U3762" s="2"/>
      <c r="V3762" s="2"/>
      <c r="W3762" s="2"/>
      <c r="X3762" s="2"/>
      <c r="Y3762" s="2"/>
      <c r="AB3762" s="2"/>
      <c r="AC3762" s="2"/>
      <c r="AD3762" s="2"/>
      <c r="AE3762" s="2"/>
      <c r="AF3762" s="2"/>
      <c r="AG3762" s="2"/>
      <c r="AH3762" s="2"/>
      <c r="AI3762" s="2"/>
      <c r="AJ3762" s="2"/>
      <c r="AK3762" s="2"/>
      <c r="BK3762" s="2"/>
      <c r="BL3762" s="2"/>
      <c r="BN3762" s="2"/>
      <c r="BO3762" s="2"/>
    </row>
    <row r="3763" ht="12.75" customHeight="1">
      <c r="D3763" s="2"/>
      <c r="G3763" s="2"/>
      <c r="I3763" s="2"/>
      <c r="J3763" s="2"/>
      <c r="K3763" s="2"/>
      <c r="L3763" s="2"/>
      <c r="M3763" s="2"/>
      <c r="N3763" s="2"/>
      <c r="O3763" s="2"/>
      <c r="P3763" s="2"/>
      <c r="Q3763" s="2"/>
      <c r="R3763" s="2"/>
      <c r="S3763" s="2"/>
      <c r="T3763" s="2"/>
      <c r="U3763" s="2"/>
      <c r="V3763" s="2"/>
      <c r="W3763" s="2"/>
      <c r="X3763" s="2"/>
      <c r="Y3763" s="2"/>
      <c r="AB3763" s="2"/>
      <c r="AC3763" s="2"/>
      <c r="AD3763" s="2"/>
      <c r="AE3763" s="2"/>
      <c r="AF3763" s="2"/>
      <c r="AG3763" s="2"/>
      <c r="AH3763" s="2"/>
      <c r="AI3763" s="2"/>
      <c r="AJ3763" s="2"/>
      <c r="AK3763" s="2"/>
      <c r="BK3763" s="2"/>
      <c r="BL3763" s="2"/>
      <c r="BN3763" s="2"/>
      <c r="BO3763" s="2"/>
    </row>
    <row r="3764" ht="12.75" customHeight="1">
      <c r="D3764" s="2"/>
      <c r="G3764" s="2"/>
      <c r="I3764" s="2"/>
      <c r="J3764" s="2"/>
      <c r="K3764" s="2"/>
      <c r="L3764" s="2"/>
      <c r="M3764" s="2"/>
      <c r="N3764" s="2"/>
      <c r="O3764" s="2"/>
      <c r="P3764" s="2"/>
      <c r="Q3764" s="2"/>
      <c r="R3764" s="2"/>
      <c r="S3764" s="2"/>
      <c r="T3764" s="2"/>
      <c r="U3764" s="2"/>
      <c r="V3764" s="2"/>
      <c r="W3764" s="2"/>
      <c r="X3764" s="2"/>
      <c r="Y3764" s="2"/>
      <c r="AB3764" s="2"/>
      <c r="AC3764" s="2"/>
      <c r="AD3764" s="2"/>
      <c r="AE3764" s="2"/>
      <c r="AF3764" s="2"/>
      <c r="AG3764" s="2"/>
      <c r="AH3764" s="2"/>
      <c r="AI3764" s="2"/>
      <c r="AJ3764" s="2"/>
      <c r="AK3764" s="2"/>
      <c r="BK3764" s="2"/>
      <c r="BL3764" s="2"/>
      <c r="BN3764" s="2"/>
      <c r="BO3764" s="2"/>
    </row>
    <row r="3765" ht="12.75" customHeight="1">
      <c r="D3765" s="2"/>
      <c r="G3765" s="2"/>
      <c r="I3765" s="2"/>
      <c r="J3765" s="2"/>
      <c r="K3765" s="2"/>
      <c r="L3765" s="2"/>
      <c r="M3765" s="2"/>
      <c r="N3765" s="2"/>
      <c r="O3765" s="2"/>
      <c r="P3765" s="2"/>
      <c r="Q3765" s="2"/>
      <c r="R3765" s="2"/>
      <c r="S3765" s="2"/>
      <c r="T3765" s="2"/>
      <c r="U3765" s="2"/>
      <c r="V3765" s="2"/>
      <c r="W3765" s="2"/>
      <c r="X3765" s="2"/>
      <c r="Y3765" s="2"/>
      <c r="AB3765" s="2"/>
      <c r="AC3765" s="2"/>
      <c r="AD3765" s="2"/>
      <c r="AE3765" s="2"/>
      <c r="AF3765" s="2"/>
      <c r="AG3765" s="2"/>
      <c r="AH3765" s="2"/>
      <c r="AI3765" s="2"/>
      <c r="AJ3765" s="2"/>
      <c r="AK3765" s="2"/>
      <c r="BK3765" s="2"/>
      <c r="BL3765" s="2"/>
      <c r="BN3765" s="2"/>
      <c r="BO3765" s="2"/>
    </row>
    <row r="3766" ht="12.75" customHeight="1">
      <c r="D3766" s="2"/>
      <c r="G3766" s="2"/>
      <c r="I3766" s="2"/>
      <c r="J3766" s="2"/>
      <c r="K3766" s="2"/>
      <c r="L3766" s="2"/>
      <c r="M3766" s="2"/>
      <c r="N3766" s="2"/>
      <c r="O3766" s="2"/>
      <c r="P3766" s="2"/>
      <c r="Q3766" s="2"/>
      <c r="R3766" s="2"/>
      <c r="S3766" s="2"/>
      <c r="T3766" s="2"/>
      <c r="U3766" s="2"/>
      <c r="V3766" s="2"/>
      <c r="W3766" s="2"/>
      <c r="X3766" s="2"/>
      <c r="Y3766" s="2"/>
      <c r="AB3766" s="2"/>
      <c r="AC3766" s="2"/>
      <c r="AD3766" s="2"/>
      <c r="AE3766" s="2"/>
      <c r="AF3766" s="2"/>
      <c r="AG3766" s="2"/>
      <c r="AH3766" s="2"/>
      <c r="AI3766" s="2"/>
      <c r="AJ3766" s="2"/>
      <c r="AK3766" s="2"/>
      <c r="BK3766" s="2"/>
      <c r="BL3766" s="2"/>
      <c r="BN3766" s="2"/>
      <c r="BO3766" s="2"/>
    </row>
    <row r="3767" ht="12.75" customHeight="1">
      <c r="D3767" s="2"/>
      <c r="G3767" s="2"/>
      <c r="I3767" s="2"/>
      <c r="J3767" s="2"/>
      <c r="K3767" s="2"/>
      <c r="L3767" s="2"/>
      <c r="M3767" s="2"/>
      <c r="N3767" s="2"/>
      <c r="O3767" s="2"/>
      <c r="P3767" s="2"/>
      <c r="Q3767" s="2"/>
      <c r="R3767" s="2"/>
      <c r="S3767" s="2"/>
      <c r="T3767" s="2"/>
      <c r="U3767" s="2"/>
      <c r="V3767" s="2"/>
      <c r="W3767" s="2"/>
      <c r="X3767" s="2"/>
      <c r="Y3767" s="2"/>
      <c r="AB3767" s="2"/>
      <c r="AC3767" s="2"/>
      <c r="AD3767" s="2"/>
      <c r="AE3767" s="2"/>
      <c r="AF3767" s="2"/>
      <c r="AG3767" s="2"/>
      <c r="AH3767" s="2"/>
      <c r="AI3767" s="2"/>
      <c r="AJ3767" s="2"/>
      <c r="AK3767" s="2"/>
      <c r="BK3767" s="2"/>
      <c r="BL3767" s="2"/>
      <c r="BN3767" s="2"/>
      <c r="BO3767" s="2"/>
    </row>
    <row r="3768" ht="12.75" customHeight="1">
      <c r="D3768" s="2"/>
      <c r="G3768" s="2"/>
      <c r="I3768" s="2"/>
      <c r="J3768" s="2"/>
      <c r="K3768" s="2"/>
      <c r="L3768" s="2"/>
      <c r="M3768" s="2"/>
      <c r="N3768" s="2"/>
      <c r="O3768" s="2"/>
      <c r="P3768" s="2"/>
      <c r="Q3768" s="2"/>
      <c r="R3768" s="2"/>
      <c r="S3768" s="2"/>
      <c r="T3768" s="2"/>
      <c r="U3768" s="2"/>
      <c r="V3768" s="2"/>
      <c r="W3768" s="2"/>
      <c r="X3768" s="2"/>
      <c r="Y3768" s="2"/>
      <c r="AB3768" s="2"/>
      <c r="AC3768" s="2"/>
      <c r="AD3768" s="2"/>
      <c r="AE3768" s="2"/>
      <c r="AF3768" s="2"/>
      <c r="AG3768" s="2"/>
      <c r="AH3768" s="2"/>
      <c r="AI3768" s="2"/>
      <c r="AJ3768" s="2"/>
      <c r="AK3768" s="2"/>
      <c r="BK3768" s="2"/>
      <c r="BL3768" s="2"/>
      <c r="BN3768" s="2"/>
      <c r="BO3768" s="2"/>
    </row>
    <row r="3769" ht="12.75" customHeight="1">
      <c r="D3769" s="2"/>
      <c r="G3769" s="2"/>
      <c r="I3769" s="2"/>
      <c r="J3769" s="2"/>
      <c r="K3769" s="2"/>
      <c r="L3769" s="2"/>
      <c r="M3769" s="2"/>
      <c r="N3769" s="2"/>
      <c r="O3769" s="2"/>
      <c r="P3769" s="2"/>
      <c r="Q3769" s="2"/>
      <c r="R3769" s="2"/>
      <c r="S3769" s="2"/>
      <c r="T3769" s="2"/>
      <c r="U3769" s="2"/>
      <c r="V3769" s="2"/>
      <c r="W3769" s="2"/>
      <c r="X3769" s="2"/>
      <c r="Y3769" s="2"/>
      <c r="AB3769" s="2"/>
      <c r="AC3769" s="2"/>
      <c r="AD3769" s="2"/>
      <c r="AE3769" s="2"/>
      <c r="AF3769" s="2"/>
      <c r="AG3769" s="2"/>
      <c r="AH3769" s="2"/>
      <c r="AI3769" s="2"/>
      <c r="AJ3769" s="2"/>
      <c r="AK3769" s="2"/>
      <c r="BK3769" s="2"/>
      <c r="BL3769" s="2"/>
      <c r="BN3769" s="2"/>
      <c r="BO3769" s="2"/>
    </row>
    <row r="3770" ht="12.75" customHeight="1">
      <c r="D3770" s="2"/>
      <c r="G3770" s="2"/>
      <c r="I3770" s="2"/>
      <c r="J3770" s="2"/>
      <c r="K3770" s="2"/>
      <c r="L3770" s="2"/>
      <c r="M3770" s="2"/>
      <c r="N3770" s="2"/>
      <c r="O3770" s="2"/>
      <c r="P3770" s="2"/>
      <c r="Q3770" s="2"/>
      <c r="R3770" s="2"/>
      <c r="S3770" s="2"/>
      <c r="T3770" s="2"/>
      <c r="U3770" s="2"/>
      <c r="V3770" s="2"/>
      <c r="W3770" s="2"/>
      <c r="X3770" s="2"/>
      <c r="Y3770" s="2"/>
      <c r="AB3770" s="2"/>
      <c r="AC3770" s="2"/>
      <c r="AD3770" s="2"/>
      <c r="AE3770" s="2"/>
      <c r="AF3770" s="2"/>
      <c r="AG3770" s="2"/>
      <c r="AH3770" s="2"/>
      <c r="AI3770" s="2"/>
      <c r="AJ3770" s="2"/>
      <c r="AK3770" s="2"/>
      <c r="BK3770" s="2"/>
      <c r="BL3770" s="2"/>
      <c r="BN3770" s="2"/>
      <c r="BO3770" s="2"/>
    </row>
    <row r="3771" ht="12.75" customHeight="1">
      <c r="D3771" s="2"/>
      <c r="G3771" s="2"/>
      <c r="I3771" s="2"/>
      <c r="J3771" s="2"/>
      <c r="K3771" s="2"/>
      <c r="L3771" s="2"/>
      <c r="M3771" s="2"/>
      <c r="N3771" s="2"/>
      <c r="O3771" s="2"/>
      <c r="P3771" s="2"/>
      <c r="Q3771" s="2"/>
      <c r="R3771" s="2"/>
      <c r="S3771" s="2"/>
      <c r="T3771" s="2"/>
      <c r="U3771" s="2"/>
      <c r="V3771" s="2"/>
      <c r="W3771" s="2"/>
      <c r="X3771" s="2"/>
      <c r="Y3771" s="2"/>
      <c r="AB3771" s="2"/>
      <c r="AC3771" s="2"/>
      <c r="AD3771" s="2"/>
      <c r="AE3771" s="2"/>
      <c r="AF3771" s="2"/>
      <c r="AG3771" s="2"/>
      <c r="AH3771" s="2"/>
      <c r="AI3771" s="2"/>
      <c r="AJ3771" s="2"/>
      <c r="AK3771" s="2"/>
      <c r="BK3771" s="2"/>
      <c r="BL3771" s="2"/>
      <c r="BN3771" s="2"/>
      <c r="BO3771" s="2"/>
    </row>
    <row r="3772" ht="12.75" customHeight="1">
      <c r="D3772" s="2"/>
      <c r="G3772" s="2"/>
      <c r="I3772" s="2"/>
      <c r="J3772" s="2"/>
      <c r="K3772" s="2"/>
      <c r="L3772" s="2"/>
      <c r="M3772" s="2"/>
      <c r="N3772" s="2"/>
      <c r="O3772" s="2"/>
      <c r="P3772" s="2"/>
      <c r="Q3772" s="2"/>
      <c r="R3772" s="2"/>
      <c r="S3772" s="2"/>
      <c r="T3772" s="2"/>
      <c r="U3772" s="2"/>
      <c r="V3772" s="2"/>
      <c r="W3772" s="2"/>
      <c r="X3772" s="2"/>
      <c r="Y3772" s="2"/>
      <c r="AB3772" s="2"/>
      <c r="AC3772" s="2"/>
      <c r="AD3772" s="2"/>
      <c r="AE3772" s="2"/>
      <c r="AF3772" s="2"/>
      <c r="AG3772" s="2"/>
      <c r="AH3772" s="2"/>
      <c r="AI3772" s="2"/>
      <c r="AJ3772" s="2"/>
      <c r="AK3772" s="2"/>
      <c r="BK3772" s="2"/>
      <c r="BL3772" s="2"/>
      <c r="BN3772" s="2"/>
      <c r="BO3772" s="2"/>
    </row>
    <row r="3773" ht="12.75" customHeight="1">
      <c r="D3773" s="2"/>
      <c r="G3773" s="2"/>
      <c r="I3773" s="2"/>
      <c r="J3773" s="2"/>
      <c r="K3773" s="2"/>
      <c r="L3773" s="2"/>
      <c r="M3773" s="2"/>
      <c r="N3773" s="2"/>
      <c r="O3773" s="2"/>
      <c r="P3773" s="2"/>
      <c r="Q3773" s="2"/>
      <c r="R3773" s="2"/>
      <c r="S3773" s="2"/>
      <c r="T3773" s="2"/>
      <c r="U3773" s="2"/>
      <c r="V3773" s="2"/>
      <c r="W3773" s="2"/>
      <c r="X3773" s="2"/>
      <c r="Y3773" s="2"/>
      <c r="AB3773" s="2"/>
      <c r="AC3773" s="2"/>
      <c r="AD3773" s="2"/>
      <c r="AE3773" s="2"/>
      <c r="AF3773" s="2"/>
      <c r="AG3773" s="2"/>
      <c r="AH3773" s="2"/>
      <c r="AI3773" s="2"/>
      <c r="AJ3773" s="2"/>
      <c r="AK3773" s="2"/>
      <c r="BK3773" s="2"/>
      <c r="BL3773" s="2"/>
      <c r="BN3773" s="2"/>
      <c r="BO3773" s="2"/>
    </row>
    <row r="3774" ht="12.75" customHeight="1">
      <c r="D3774" s="2"/>
      <c r="G3774" s="2"/>
      <c r="I3774" s="2"/>
      <c r="J3774" s="2"/>
      <c r="K3774" s="2"/>
      <c r="L3774" s="2"/>
      <c r="M3774" s="2"/>
      <c r="N3774" s="2"/>
      <c r="O3774" s="2"/>
      <c r="P3774" s="2"/>
      <c r="Q3774" s="2"/>
      <c r="R3774" s="2"/>
      <c r="S3774" s="2"/>
      <c r="T3774" s="2"/>
      <c r="U3774" s="2"/>
      <c r="V3774" s="2"/>
      <c r="W3774" s="2"/>
      <c r="X3774" s="2"/>
      <c r="Y3774" s="2"/>
      <c r="AB3774" s="2"/>
      <c r="AC3774" s="2"/>
      <c r="AD3774" s="2"/>
      <c r="AE3774" s="2"/>
      <c r="AF3774" s="2"/>
      <c r="AG3774" s="2"/>
      <c r="AH3774" s="2"/>
      <c r="AI3774" s="2"/>
      <c r="AJ3774" s="2"/>
      <c r="AK3774" s="2"/>
      <c r="BK3774" s="2"/>
      <c r="BL3774" s="2"/>
      <c r="BN3774" s="2"/>
      <c r="BO3774" s="2"/>
    </row>
    <row r="3775" ht="12.75" customHeight="1">
      <c r="D3775" s="2"/>
      <c r="G3775" s="2"/>
      <c r="I3775" s="2"/>
      <c r="J3775" s="2"/>
      <c r="K3775" s="2"/>
      <c r="L3775" s="2"/>
      <c r="M3775" s="2"/>
      <c r="N3775" s="2"/>
      <c r="O3775" s="2"/>
      <c r="P3775" s="2"/>
      <c r="Q3775" s="2"/>
      <c r="R3775" s="2"/>
      <c r="S3775" s="2"/>
      <c r="T3775" s="2"/>
      <c r="U3775" s="2"/>
      <c r="V3775" s="2"/>
      <c r="W3775" s="2"/>
      <c r="X3775" s="2"/>
      <c r="Y3775" s="2"/>
      <c r="AB3775" s="2"/>
      <c r="AC3775" s="2"/>
      <c r="AD3775" s="2"/>
      <c r="AE3775" s="2"/>
      <c r="AF3775" s="2"/>
      <c r="AG3775" s="2"/>
      <c r="AH3775" s="2"/>
      <c r="AI3775" s="2"/>
      <c r="AJ3775" s="2"/>
      <c r="AK3775" s="2"/>
      <c r="BK3775" s="2"/>
      <c r="BL3775" s="2"/>
      <c r="BN3775" s="2"/>
      <c r="BO3775" s="2"/>
    </row>
    <row r="3776" ht="12.75" customHeight="1">
      <c r="D3776" s="2"/>
      <c r="G3776" s="2"/>
      <c r="I3776" s="2"/>
      <c r="J3776" s="2"/>
      <c r="K3776" s="2"/>
      <c r="L3776" s="2"/>
      <c r="M3776" s="2"/>
      <c r="N3776" s="2"/>
      <c r="O3776" s="2"/>
      <c r="P3776" s="2"/>
      <c r="Q3776" s="2"/>
      <c r="R3776" s="2"/>
      <c r="S3776" s="2"/>
      <c r="T3776" s="2"/>
      <c r="U3776" s="2"/>
      <c r="V3776" s="2"/>
      <c r="W3776" s="2"/>
      <c r="X3776" s="2"/>
      <c r="Y3776" s="2"/>
      <c r="AB3776" s="2"/>
      <c r="AC3776" s="2"/>
      <c r="AD3776" s="2"/>
      <c r="AE3776" s="2"/>
      <c r="AF3776" s="2"/>
      <c r="AG3776" s="2"/>
      <c r="AH3776" s="2"/>
      <c r="AI3776" s="2"/>
      <c r="AJ3776" s="2"/>
      <c r="AK3776" s="2"/>
      <c r="BK3776" s="2"/>
      <c r="BL3776" s="2"/>
      <c r="BN3776" s="2"/>
      <c r="BO3776" s="2"/>
    </row>
    <row r="3777" ht="12.75" customHeight="1">
      <c r="D3777" s="2"/>
      <c r="G3777" s="2"/>
      <c r="I3777" s="2"/>
      <c r="J3777" s="2"/>
      <c r="K3777" s="2"/>
      <c r="L3777" s="2"/>
      <c r="M3777" s="2"/>
      <c r="N3777" s="2"/>
      <c r="O3777" s="2"/>
      <c r="P3777" s="2"/>
      <c r="Q3777" s="2"/>
      <c r="R3777" s="2"/>
      <c r="S3777" s="2"/>
      <c r="T3777" s="2"/>
      <c r="U3777" s="2"/>
      <c r="V3777" s="2"/>
      <c r="W3777" s="2"/>
      <c r="X3777" s="2"/>
      <c r="Y3777" s="2"/>
      <c r="AB3777" s="2"/>
      <c r="AC3777" s="2"/>
      <c r="AD3777" s="2"/>
      <c r="AE3777" s="2"/>
      <c r="AF3777" s="2"/>
      <c r="AG3777" s="2"/>
      <c r="AH3777" s="2"/>
      <c r="AI3777" s="2"/>
      <c r="AJ3777" s="2"/>
      <c r="AK3777" s="2"/>
      <c r="BK3777" s="2"/>
      <c r="BL3777" s="2"/>
      <c r="BN3777" s="2"/>
      <c r="BO3777" s="2"/>
    </row>
    <row r="3778" ht="12.75" customHeight="1">
      <c r="D3778" s="2"/>
      <c r="G3778" s="2"/>
      <c r="I3778" s="2"/>
      <c r="J3778" s="2"/>
      <c r="K3778" s="2"/>
      <c r="L3778" s="2"/>
      <c r="M3778" s="2"/>
      <c r="N3778" s="2"/>
      <c r="O3778" s="2"/>
      <c r="P3778" s="2"/>
      <c r="Q3778" s="2"/>
      <c r="R3778" s="2"/>
      <c r="S3778" s="2"/>
      <c r="T3778" s="2"/>
      <c r="U3778" s="2"/>
      <c r="V3778" s="2"/>
      <c r="W3778" s="2"/>
      <c r="X3778" s="2"/>
      <c r="Y3778" s="2"/>
      <c r="AB3778" s="2"/>
      <c r="AC3778" s="2"/>
      <c r="AD3778" s="2"/>
      <c r="AE3778" s="2"/>
      <c r="AF3778" s="2"/>
      <c r="AG3778" s="2"/>
      <c r="AH3778" s="2"/>
      <c r="AI3778" s="2"/>
      <c r="AJ3778" s="2"/>
      <c r="AK3778" s="2"/>
      <c r="BK3778" s="2"/>
      <c r="BL3778" s="2"/>
      <c r="BN3778" s="2"/>
      <c r="BO3778" s="2"/>
    </row>
    <row r="3779" ht="12.75" customHeight="1">
      <c r="D3779" s="2"/>
      <c r="G3779" s="2"/>
      <c r="I3779" s="2"/>
      <c r="J3779" s="2"/>
      <c r="K3779" s="2"/>
      <c r="L3779" s="2"/>
      <c r="M3779" s="2"/>
      <c r="N3779" s="2"/>
      <c r="O3779" s="2"/>
      <c r="P3779" s="2"/>
      <c r="Q3779" s="2"/>
      <c r="R3779" s="2"/>
      <c r="S3779" s="2"/>
      <c r="T3779" s="2"/>
      <c r="U3779" s="2"/>
      <c r="V3779" s="2"/>
      <c r="W3779" s="2"/>
      <c r="X3779" s="2"/>
      <c r="Y3779" s="2"/>
      <c r="AB3779" s="2"/>
      <c r="AC3779" s="2"/>
      <c r="AD3779" s="2"/>
      <c r="AE3779" s="2"/>
      <c r="AF3779" s="2"/>
      <c r="AG3779" s="2"/>
      <c r="AH3779" s="2"/>
      <c r="AI3779" s="2"/>
      <c r="AJ3779" s="2"/>
      <c r="AK3779" s="2"/>
      <c r="BK3779" s="2"/>
      <c r="BL3779" s="2"/>
      <c r="BN3779" s="2"/>
      <c r="BO3779" s="2"/>
    </row>
    <row r="3780" ht="12.75" customHeight="1">
      <c r="D3780" s="2"/>
      <c r="G3780" s="2"/>
      <c r="I3780" s="2"/>
      <c r="J3780" s="2"/>
      <c r="K3780" s="2"/>
      <c r="L3780" s="2"/>
      <c r="M3780" s="2"/>
      <c r="N3780" s="2"/>
      <c r="O3780" s="2"/>
      <c r="P3780" s="2"/>
      <c r="Q3780" s="2"/>
      <c r="R3780" s="2"/>
      <c r="S3780" s="2"/>
      <c r="T3780" s="2"/>
      <c r="U3780" s="2"/>
      <c r="V3780" s="2"/>
      <c r="W3780" s="2"/>
      <c r="X3780" s="2"/>
      <c r="Y3780" s="2"/>
      <c r="AB3780" s="2"/>
      <c r="AC3780" s="2"/>
      <c r="AD3780" s="2"/>
      <c r="AE3780" s="2"/>
      <c r="AF3780" s="2"/>
      <c r="AG3780" s="2"/>
      <c r="AH3780" s="2"/>
      <c r="AI3780" s="2"/>
      <c r="AJ3780" s="2"/>
      <c r="AK3780" s="2"/>
      <c r="BK3780" s="2"/>
      <c r="BL3780" s="2"/>
      <c r="BN3780" s="2"/>
      <c r="BO3780" s="2"/>
    </row>
    <row r="3781" ht="12.75" customHeight="1">
      <c r="D3781" s="2"/>
      <c r="G3781" s="2"/>
      <c r="I3781" s="2"/>
      <c r="J3781" s="2"/>
      <c r="K3781" s="2"/>
      <c r="L3781" s="2"/>
      <c r="M3781" s="2"/>
      <c r="N3781" s="2"/>
      <c r="O3781" s="2"/>
      <c r="P3781" s="2"/>
      <c r="Q3781" s="2"/>
      <c r="R3781" s="2"/>
      <c r="S3781" s="2"/>
      <c r="T3781" s="2"/>
      <c r="U3781" s="2"/>
      <c r="V3781" s="2"/>
      <c r="W3781" s="2"/>
      <c r="X3781" s="2"/>
      <c r="Y3781" s="2"/>
      <c r="AB3781" s="2"/>
      <c r="AC3781" s="2"/>
      <c r="AD3781" s="2"/>
      <c r="AE3781" s="2"/>
      <c r="AF3781" s="2"/>
      <c r="AG3781" s="2"/>
      <c r="AH3781" s="2"/>
      <c r="AI3781" s="2"/>
      <c r="AJ3781" s="2"/>
      <c r="AK3781" s="2"/>
      <c r="BK3781" s="2"/>
      <c r="BL3781" s="2"/>
      <c r="BN3781" s="2"/>
      <c r="BO3781" s="2"/>
    </row>
    <row r="3782" ht="12.75" customHeight="1">
      <c r="D3782" s="2"/>
      <c r="G3782" s="2"/>
      <c r="I3782" s="2"/>
      <c r="J3782" s="2"/>
      <c r="K3782" s="2"/>
      <c r="L3782" s="2"/>
      <c r="M3782" s="2"/>
      <c r="N3782" s="2"/>
      <c r="O3782" s="2"/>
      <c r="P3782" s="2"/>
      <c r="Q3782" s="2"/>
      <c r="R3782" s="2"/>
      <c r="S3782" s="2"/>
      <c r="T3782" s="2"/>
      <c r="U3782" s="2"/>
      <c r="V3782" s="2"/>
      <c r="W3782" s="2"/>
      <c r="X3782" s="2"/>
      <c r="Y3782" s="2"/>
      <c r="AB3782" s="2"/>
      <c r="AC3782" s="2"/>
      <c r="AD3782" s="2"/>
      <c r="AE3782" s="2"/>
      <c r="AF3782" s="2"/>
      <c r="AG3782" s="2"/>
      <c r="AH3782" s="2"/>
      <c r="AI3782" s="2"/>
      <c r="AJ3782" s="2"/>
      <c r="AK3782" s="2"/>
      <c r="BK3782" s="2"/>
      <c r="BL3782" s="2"/>
      <c r="BN3782" s="2"/>
      <c r="BO3782" s="2"/>
    </row>
    <row r="3783" ht="12.75" customHeight="1">
      <c r="D3783" s="2"/>
      <c r="G3783" s="2"/>
      <c r="I3783" s="2"/>
      <c r="J3783" s="2"/>
      <c r="K3783" s="2"/>
      <c r="L3783" s="2"/>
      <c r="M3783" s="2"/>
      <c r="N3783" s="2"/>
      <c r="O3783" s="2"/>
      <c r="P3783" s="2"/>
      <c r="Q3783" s="2"/>
      <c r="R3783" s="2"/>
      <c r="S3783" s="2"/>
      <c r="T3783" s="2"/>
      <c r="U3783" s="2"/>
      <c r="V3783" s="2"/>
      <c r="W3783" s="2"/>
      <c r="X3783" s="2"/>
      <c r="Y3783" s="2"/>
      <c r="AB3783" s="2"/>
      <c r="AC3783" s="2"/>
      <c r="AD3783" s="2"/>
      <c r="AE3783" s="2"/>
      <c r="AF3783" s="2"/>
      <c r="AG3783" s="2"/>
      <c r="AH3783" s="2"/>
      <c r="AI3783" s="2"/>
      <c r="AJ3783" s="2"/>
      <c r="AK3783" s="2"/>
      <c r="BK3783" s="2"/>
      <c r="BL3783" s="2"/>
      <c r="BN3783" s="2"/>
      <c r="BO3783" s="2"/>
    </row>
    <row r="3784" ht="12.75" customHeight="1">
      <c r="D3784" s="2"/>
      <c r="G3784" s="2"/>
      <c r="I3784" s="2"/>
      <c r="J3784" s="2"/>
      <c r="K3784" s="2"/>
      <c r="L3784" s="2"/>
      <c r="M3784" s="2"/>
      <c r="N3784" s="2"/>
      <c r="O3784" s="2"/>
      <c r="P3784" s="2"/>
      <c r="Q3784" s="2"/>
      <c r="R3784" s="2"/>
      <c r="S3784" s="2"/>
      <c r="T3784" s="2"/>
      <c r="U3784" s="2"/>
      <c r="V3784" s="2"/>
      <c r="W3784" s="2"/>
      <c r="X3784" s="2"/>
      <c r="Y3784" s="2"/>
      <c r="AB3784" s="2"/>
      <c r="AC3784" s="2"/>
      <c r="AD3784" s="2"/>
      <c r="AE3784" s="2"/>
      <c r="AF3784" s="2"/>
      <c r="AG3784" s="2"/>
      <c r="AH3784" s="2"/>
      <c r="AI3784" s="2"/>
      <c r="AJ3784" s="2"/>
      <c r="AK3784" s="2"/>
      <c r="BK3784" s="2"/>
      <c r="BL3784" s="2"/>
      <c r="BN3784" s="2"/>
      <c r="BO3784" s="2"/>
    </row>
    <row r="3785" ht="12.75" customHeight="1">
      <c r="D3785" s="2"/>
      <c r="G3785" s="2"/>
      <c r="I3785" s="2"/>
      <c r="J3785" s="2"/>
      <c r="K3785" s="2"/>
      <c r="L3785" s="2"/>
      <c r="M3785" s="2"/>
      <c r="N3785" s="2"/>
      <c r="O3785" s="2"/>
      <c r="P3785" s="2"/>
      <c r="Q3785" s="2"/>
      <c r="R3785" s="2"/>
      <c r="S3785" s="2"/>
      <c r="T3785" s="2"/>
      <c r="U3785" s="2"/>
      <c r="V3785" s="2"/>
      <c r="W3785" s="2"/>
      <c r="X3785" s="2"/>
      <c r="Y3785" s="2"/>
      <c r="AB3785" s="2"/>
      <c r="AC3785" s="2"/>
      <c r="AD3785" s="2"/>
      <c r="AE3785" s="2"/>
      <c r="AF3785" s="2"/>
      <c r="AG3785" s="2"/>
      <c r="AH3785" s="2"/>
      <c r="AI3785" s="2"/>
      <c r="AJ3785" s="2"/>
      <c r="AK3785" s="2"/>
      <c r="BK3785" s="2"/>
      <c r="BL3785" s="2"/>
      <c r="BN3785" s="2"/>
      <c r="BO3785" s="2"/>
    </row>
    <row r="3786" ht="12.75" customHeight="1">
      <c r="D3786" s="2"/>
      <c r="G3786" s="2"/>
      <c r="I3786" s="2"/>
      <c r="J3786" s="2"/>
      <c r="K3786" s="2"/>
      <c r="L3786" s="2"/>
      <c r="M3786" s="2"/>
      <c r="N3786" s="2"/>
      <c r="O3786" s="2"/>
      <c r="P3786" s="2"/>
      <c r="Q3786" s="2"/>
      <c r="R3786" s="2"/>
      <c r="S3786" s="2"/>
      <c r="T3786" s="2"/>
      <c r="U3786" s="2"/>
      <c r="V3786" s="2"/>
      <c r="W3786" s="2"/>
      <c r="X3786" s="2"/>
      <c r="Y3786" s="2"/>
      <c r="AB3786" s="2"/>
      <c r="AC3786" s="2"/>
      <c r="AD3786" s="2"/>
      <c r="AE3786" s="2"/>
      <c r="AF3786" s="2"/>
      <c r="AG3786" s="2"/>
      <c r="AH3786" s="2"/>
      <c r="AI3786" s="2"/>
      <c r="AJ3786" s="2"/>
      <c r="AK3786" s="2"/>
      <c r="BK3786" s="2"/>
      <c r="BL3786" s="2"/>
      <c r="BN3786" s="2"/>
      <c r="BO3786" s="2"/>
    </row>
    <row r="3787" ht="12.75" customHeight="1">
      <c r="D3787" s="2"/>
      <c r="G3787" s="2"/>
      <c r="I3787" s="2"/>
      <c r="J3787" s="2"/>
      <c r="K3787" s="2"/>
      <c r="L3787" s="2"/>
      <c r="M3787" s="2"/>
      <c r="N3787" s="2"/>
      <c r="O3787" s="2"/>
      <c r="P3787" s="2"/>
      <c r="Q3787" s="2"/>
      <c r="R3787" s="2"/>
      <c r="S3787" s="2"/>
      <c r="T3787" s="2"/>
      <c r="U3787" s="2"/>
      <c r="V3787" s="2"/>
      <c r="W3787" s="2"/>
      <c r="X3787" s="2"/>
      <c r="Y3787" s="2"/>
      <c r="AB3787" s="2"/>
      <c r="AC3787" s="2"/>
      <c r="AD3787" s="2"/>
      <c r="AE3787" s="2"/>
      <c r="AF3787" s="2"/>
      <c r="AG3787" s="2"/>
      <c r="AH3787" s="2"/>
      <c r="AI3787" s="2"/>
      <c r="AJ3787" s="2"/>
      <c r="AK3787" s="2"/>
      <c r="BK3787" s="2"/>
      <c r="BL3787" s="2"/>
      <c r="BN3787" s="2"/>
      <c r="BO3787" s="2"/>
    </row>
    <row r="3788" ht="12.75" customHeight="1">
      <c r="D3788" s="2"/>
      <c r="G3788" s="2"/>
      <c r="I3788" s="2"/>
      <c r="J3788" s="2"/>
      <c r="K3788" s="2"/>
      <c r="L3788" s="2"/>
      <c r="M3788" s="2"/>
      <c r="N3788" s="2"/>
      <c r="O3788" s="2"/>
      <c r="P3788" s="2"/>
      <c r="Q3788" s="2"/>
      <c r="R3788" s="2"/>
      <c r="S3788" s="2"/>
      <c r="T3788" s="2"/>
      <c r="U3788" s="2"/>
      <c r="V3788" s="2"/>
      <c r="W3788" s="2"/>
      <c r="X3788" s="2"/>
      <c r="Y3788" s="2"/>
      <c r="AB3788" s="2"/>
      <c r="AC3788" s="2"/>
      <c r="AD3788" s="2"/>
      <c r="AE3788" s="2"/>
      <c r="AF3788" s="2"/>
      <c r="AG3788" s="2"/>
      <c r="AH3788" s="2"/>
      <c r="AI3788" s="2"/>
      <c r="AJ3788" s="2"/>
      <c r="AK3788" s="2"/>
      <c r="BK3788" s="2"/>
      <c r="BL3788" s="2"/>
      <c r="BN3788" s="2"/>
      <c r="BO3788" s="2"/>
    </row>
    <row r="3789" ht="12.75" customHeight="1">
      <c r="D3789" s="2"/>
      <c r="G3789" s="2"/>
      <c r="I3789" s="2"/>
      <c r="J3789" s="2"/>
      <c r="K3789" s="2"/>
      <c r="L3789" s="2"/>
      <c r="M3789" s="2"/>
      <c r="N3789" s="2"/>
      <c r="O3789" s="2"/>
      <c r="P3789" s="2"/>
      <c r="Q3789" s="2"/>
      <c r="R3789" s="2"/>
      <c r="S3789" s="2"/>
      <c r="T3789" s="2"/>
      <c r="U3789" s="2"/>
      <c r="V3789" s="2"/>
      <c r="W3789" s="2"/>
      <c r="X3789" s="2"/>
      <c r="Y3789" s="2"/>
      <c r="AB3789" s="2"/>
      <c r="AC3789" s="2"/>
      <c r="AD3789" s="2"/>
      <c r="AE3789" s="2"/>
      <c r="AF3789" s="2"/>
      <c r="AG3789" s="2"/>
      <c r="AH3789" s="2"/>
      <c r="AI3789" s="2"/>
      <c r="AJ3789" s="2"/>
      <c r="AK3789" s="2"/>
      <c r="BK3789" s="2"/>
      <c r="BL3789" s="2"/>
      <c r="BN3789" s="2"/>
      <c r="BO3789" s="2"/>
    </row>
    <row r="3790" ht="12.75" customHeight="1">
      <c r="D3790" s="2"/>
      <c r="G3790" s="2"/>
      <c r="I3790" s="2"/>
      <c r="J3790" s="2"/>
      <c r="K3790" s="2"/>
      <c r="L3790" s="2"/>
      <c r="M3790" s="2"/>
      <c r="N3790" s="2"/>
      <c r="O3790" s="2"/>
      <c r="P3790" s="2"/>
      <c r="Q3790" s="2"/>
      <c r="R3790" s="2"/>
      <c r="S3790" s="2"/>
      <c r="T3790" s="2"/>
      <c r="U3790" s="2"/>
      <c r="V3790" s="2"/>
      <c r="W3790" s="2"/>
      <c r="X3790" s="2"/>
      <c r="Y3790" s="2"/>
      <c r="AB3790" s="2"/>
      <c r="AC3790" s="2"/>
      <c r="AD3790" s="2"/>
      <c r="AE3790" s="2"/>
      <c r="AF3790" s="2"/>
      <c r="AG3790" s="2"/>
      <c r="AH3790" s="2"/>
      <c r="AI3790" s="2"/>
      <c r="AJ3790" s="2"/>
      <c r="AK3790" s="2"/>
      <c r="BK3790" s="2"/>
      <c r="BL3790" s="2"/>
      <c r="BN3790" s="2"/>
      <c r="BO3790" s="2"/>
    </row>
    <row r="3791" ht="12.75" customHeight="1">
      <c r="D3791" s="2"/>
      <c r="G3791" s="2"/>
      <c r="I3791" s="2"/>
      <c r="J3791" s="2"/>
      <c r="K3791" s="2"/>
      <c r="L3791" s="2"/>
      <c r="M3791" s="2"/>
      <c r="N3791" s="2"/>
      <c r="O3791" s="2"/>
      <c r="P3791" s="2"/>
      <c r="Q3791" s="2"/>
      <c r="R3791" s="2"/>
      <c r="S3791" s="2"/>
      <c r="T3791" s="2"/>
      <c r="U3791" s="2"/>
      <c r="V3791" s="2"/>
      <c r="W3791" s="2"/>
      <c r="X3791" s="2"/>
      <c r="Y3791" s="2"/>
      <c r="AB3791" s="2"/>
      <c r="AC3791" s="2"/>
      <c r="AD3791" s="2"/>
      <c r="AE3791" s="2"/>
      <c r="AF3791" s="2"/>
      <c r="AG3791" s="2"/>
      <c r="AH3791" s="2"/>
      <c r="AI3791" s="2"/>
      <c r="AJ3791" s="2"/>
      <c r="AK3791" s="2"/>
      <c r="BK3791" s="2"/>
      <c r="BL3791" s="2"/>
      <c r="BN3791" s="2"/>
      <c r="BO3791" s="2"/>
    </row>
    <row r="3792" ht="12.75" customHeight="1">
      <c r="D3792" s="2"/>
      <c r="G3792" s="2"/>
      <c r="I3792" s="2"/>
      <c r="J3792" s="2"/>
      <c r="K3792" s="2"/>
      <c r="L3792" s="2"/>
      <c r="M3792" s="2"/>
      <c r="N3792" s="2"/>
      <c r="O3792" s="2"/>
      <c r="P3792" s="2"/>
      <c r="Q3792" s="2"/>
      <c r="R3792" s="2"/>
      <c r="S3792" s="2"/>
      <c r="T3792" s="2"/>
      <c r="U3792" s="2"/>
      <c r="V3792" s="2"/>
      <c r="W3792" s="2"/>
      <c r="X3792" s="2"/>
      <c r="Y3792" s="2"/>
      <c r="AB3792" s="2"/>
      <c r="AC3792" s="2"/>
      <c r="AD3792" s="2"/>
      <c r="AE3792" s="2"/>
      <c r="AF3792" s="2"/>
      <c r="AG3792" s="2"/>
      <c r="AH3792" s="2"/>
      <c r="AI3792" s="2"/>
      <c r="AJ3792" s="2"/>
      <c r="AK3792" s="2"/>
      <c r="BK3792" s="2"/>
      <c r="BL3792" s="2"/>
      <c r="BN3792" s="2"/>
      <c r="BO3792" s="2"/>
    </row>
    <row r="3793" ht="12.75" customHeight="1">
      <c r="D3793" s="2"/>
      <c r="G3793" s="2"/>
      <c r="I3793" s="2"/>
      <c r="J3793" s="2"/>
      <c r="K3793" s="2"/>
      <c r="L3793" s="2"/>
      <c r="M3793" s="2"/>
      <c r="N3793" s="2"/>
      <c r="O3793" s="2"/>
      <c r="P3793" s="2"/>
      <c r="Q3793" s="2"/>
      <c r="R3793" s="2"/>
      <c r="S3793" s="2"/>
      <c r="T3793" s="2"/>
      <c r="U3793" s="2"/>
      <c r="V3793" s="2"/>
      <c r="W3793" s="2"/>
      <c r="X3793" s="2"/>
      <c r="Y3793" s="2"/>
      <c r="AB3793" s="2"/>
      <c r="AC3793" s="2"/>
      <c r="AD3793" s="2"/>
      <c r="AE3793" s="2"/>
      <c r="AF3793" s="2"/>
      <c r="AG3793" s="2"/>
      <c r="AH3793" s="2"/>
      <c r="AI3793" s="2"/>
      <c r="AJ3793" s="2"/>
      <c r="AK3793" s="2"/>
      <c r="BK3793" s="2"/>
      <c r="BL3793" s="2"/>
      <c r="BN3793" s="2"/>
      <c r="BO3793" s="2"/>
    </row>
    <row r="3794" ht="12.75" customHeight="1">
      <c r="D3794" s="2"/>
      <c r="G3794" s="2"/>
      <c r="I3794" s="2"/>
      <c r="J3794" s="2"/>
      <c r="K3794" s="2"/>
      <c r="L3794" s="2"/>
      <c r="M3794" s="2"/>
      <c r="N3794" s="2"/>
      <c r="O3794" s="2"/>
      <c r="P3794" s="2"/>
      <c r="Q3794" s="2"/>
      <c r="R3794" s="2"/>
      <c r="S3794" s="2"/>
      <c r="T3794" s="2"/>
      <c r="U3794" s="2"/>
      <c r="V3794" s="2"/>
      <c r="W3794" s="2"/>
      <c r="X3794" s="2"/>
      <c r="Y3794" s="2"/>
      <c r="AB3794" s="2"/>
      <c r="AC3794" s="2"/>
      <c r="AD3794" s="2"/>
      <c r="AE3794" s="2"/>
      <c r="AF3794" s="2"/>
      <c r="AG3794" s="2"/>
      <c r="AH3794" s="2"/>
      <c r="AI3794" s="2"/>
      <c r="AJ3794" s="2"/>
      <c r="AK3794" s="2"/>
      <c r="BK3794" s="2"/>
      <c r="BL3794" s="2"/>
      <c r="BN3794" s="2"/>
      <c r="BO3794" s="2"/>
    </row>
    <row r="3795" ht="12.75" customHeight="1">
      <c r="D3795" s="2"/>
      <c r="G3795" s="2"/>
      <c r="I3795" s="2"/>
      <c r="J3795" s="2"/>
      <c r="K3795" s="2"/>
      <c r="L3795" s="2"/>
      <c r="M3795" s="2"/>
      <c r="N3795" s="2"/>
      <c r="O3795" s="2"/>
      <c r="P3795" s="2"/>
      <c r="Q3795" s="2"/>
      <c r="R3795" s="2"/>
      <c r="S3795" s="2"/>
      <c r="T3795" s="2"/>
      <c r="U3795" s="2"/>
      <c r="V3795" s="2"/>
      <c r="W3795" s="2"/>
      <c r="X3795" s="2"/>
      <c r="Y3795" s="2"/>
      <c r="AB3795" s="2"/>
      <c r="AC3795" s="2"/>
      <c r="AD3795" s="2"/>
      <c r="AE3795" s="2"/>
      <c r="AF3795" s="2"/>
      <c r="AG3795" s="2"/>
      <c r="AH3795" s="2"/>
      <c r="AI3795" s="2"/>
      <c r="AJ3795" s="2"/>
      <c r="AK3795" s="2"/>
      <c r="BK3795" s="2"/>
      <c r="BL3795" s="2"/>
      <c r="BN3795" s="2"/>
      <c r="BO3795" s="2"/>
    </row>
    <row r="3796" ht="12.75" customHeight="1">
      <c r="D3796" s="2"/>
      <c r="G3796" s="2"/>
      <c r="I3796" s="2"/>
      <c r="J3796" s="2"/>
      <c r="K3796" s="2"/>
      <c r="L3796" s="2"/>
      <c r="M3796" s="2"/>
      <c r="N3796" s="2"/>
      <c r="O3796" s="2"/>
      <c r="P3796" s="2"/>
      <c r="Q3796" s="2"/>
      <c r="R3796" s="2"/>
      <c r="S3796" s="2"/>
      <c r="T3796" s="2"/>
      <c r="U3796" s="2"/>
      <c r="V3796" s="2"/>
      <c r="W3796" s="2"/>
      <c r="X3796" s="2"/>
      <c r="Y3796" s="2"/>
      <c r="AB3796" s="2"/>
      <c r="AC3796" s="2"/>
      <c r="AD3796" s="2"/>
      <c r="AE3796" s="2"/>
      <c r="AF3796" s="2"/>
      <c r="AG3796" s="2"/>
      <c r="AH3796" s="2"/>
      <c r="AI3796" s="2"/>
      <c r="AJ3796" s="2"/>
      <c r="AK3796" s="2"/>
      <c r="BK3796" s="2"/>
      <c r="BL3796" s="2"/>
      <c r="BN3796" s="2"/>
      <c r="BO3796" s="2"/>
    </row>
    <row r="3797" ht="12.75" customHeight="1">
      <c r="D3797" s="2"/>
      <c r="G3797" s="2"/>
      <c r="I3797" s="2"/>
      <c r="J3797" s="2"/>
      <c r="K3797" s="2"/>
      <c r="L3797" s="2"/>
      <c r="M3797" s="2"/>
      <c r="N3797" s="2"/>
      <c r="O3797" s="2"/>
      <c r="P3797" s="2"/>
      <c r="Q3797" s="2"/>
      <c r="R3797" s="2"/>
      <c r="S3797" s="2"/>
      <c r="T3797" s="2"/>
      <c r="U3797" s="2"/>
      <c r="V3797" s="2"/>
      <c r="W3797" s="2"/>
      <c r="X3797" s="2"/>
      <c r="Y3797" s="2"/>
      <c r="AB3797" s="2"/>
      <c r="AC3797" s="2"/>
      <c r="AD3797" s="2"/>
      <c r="AE3797" s="2"/>
      <c r="AF3797" s="2"/>
      <c r="AG3797" s="2"/>
      <c r="AH3797" s="2"/>
      <c r="AI3797" s="2"/>
      <c r="AJ3797" s="2"/>
      <c r="AK3797" s="2"/>
      <c r="BK3797" s="2"/>
      <c r="BL3797" s="2"/>
      <c r="BN3797" s="2"/>
      <c r="BO3797" s="2"/>
    </row>
    <row r="3798" ht="12.75" customHeight="1">
      <c r="D3798" s="2"/>
      <c r="G3798" s="2"/>
      <c r="I3798" s="2"/>
      <c r="J3798" s="2"/>
      <c r="K3798" s="2"/>
      <c r="L3798" s="2"/>
      <c r="M3798" s="2"/>
      <c r="N3798" s="2"/>
      <c r="O3798" s="2"/>
      <c r="P3798" s="2"/>
      <c r="Q3798" s="2"/>
      <c r="R3798" s="2"/>
      <c r="S3798" s="2"/>
      <c r="T3798" s="2"/>
      <c r="U3798" s="2"/>
      <c r="V3798" s="2"/>
      <c r="W3798" s="2"/>
      <c r="X3798" s="2"/>
      <c r="Y3798" s="2"/>
      <c r="AB3798" s="2"/>
      <c r="AC3798" s="2"/>
      <c r="AD3798" s="2"/>
      <c r="AE3798" s="2"/>
      <c r="AF3798" s="2"/>
      <c r="AG3798" s="2"/>
      <c r="AH3798" s="2"/>
      <c r="AI3798" s="2"/>
      <c r="AJ3798" s="2"/>
      <c r="AK3798" s="2"/>
      <c r="BK3798" s="2"/>
      <c r="BL3798" s="2"/>
      <c r="BN3798" s="2"/>
      <c r="BO3798" s="2"/>
    </row>
    <row r="3799" ht="12.75" customHeight="1">
      <c r="D3799" s="2"/>
      <c r="G3799" s="2"/>
      <c r="I3799" s="2"/>
      <c r="J3799" s="2"/>
      <c r="K3799" s="2"/>
      <c r="L3799" s="2"/>
      <c r="M3799" s="2"/>
      <c r="N3799" s="2"/>
      <c r="O3799" s="2"/>
      <c r="P3799" s="2"/>
      <c r="Q3799" s="2"/>
      <c r="R3799" s="2"/>
      <c r="S3799" s="2"/>
      <c r="T3799" s="2"/>
      <c r="U3799" s="2"/>
      <c r="V3799" s="2"/>
      <c r="W3799" s="2"/>
      <c r="X3799" s="2"/>
      <c r="Y3799" s="2"/>
      <c r="AB3799" s="2"/>
      <c r="AC3799" s="2"/>
      <c r="AD3799" s="2"/>
      <c r="AE3799" s="2"/>
      <c r="AF3799" s="2"/>
      <c r="AG3799" s="2"/>
      <c r="AH3799" s="2"/>
      <c r="AI3799" s="2"/>
      <c r="AJ3799" s="2"/>
      <c r="AK3799" s="2"/>
      <c r="BK3799" s="2"/>
      <c r="BL3799" s="2"/>
      <c r="BN3799" s="2"/>
      <c r="BO3799" s="2"/>
    </row>
    <row r="3800" ht="12.75" customHeight="1">
      <c r="D3800" s="2"/>
      <c r="G3800" s="2"/>
      <c r="I3800" s="2"/>
      <c r="J3800" s="2"/>
      <c r="K3800" s="2"/>
      <c r="L3800" s="2"/>
      <c r="M3800" s="2"/>
      <c r="N3800" s="2"/>
      <c r="O3800" s="2"/>
      <c r="P3800" s="2"/>
      <c r="Q3800" s="2"/>
      <c r="R3800" s="2"/>
      <c r="S3800" s="2"/>
      <c r="T3800" s="2"/>
      <c r="U3800" s="2"/>
      <c r="V3800" s="2"/>
      <c r="W3800" s="2"/>
      <c r="X3800" s="2"/>
      <c r="Y3800" s="2"/>
      <c r="AB3800" s="2"/>
      <c r="AC3800" s="2"/>
      <c r="AD3800" s="2"/>
      <c r="AE3800" s="2"/>
      <c r="AF3800" s="2"/>
      <c r="AG3800" s="2"/>
      <c r="AH3800" s="2"/>
      <c r="AI3800" s="2"/>
      <c r="AJ3800" s="2"/>
      <c r="AK3800" s="2"/>
      <c r="BK3800" s="2"/>
      <c r="BL3800" s="2"/>
      <c r="BN3800" s="2"/>
      <c r="BO3800" s="2"/>
    </row>
    <row r="3801" ht="12.75" customHeight="1">
      <c r="D3801" s="2"/>
      <c r="G3801" s="2"/>
      <c r="I3801" s="2"/>
      <c r="J3801" s="2"/>
      <c r="K3801" s="2"/>
      <c r="L3801" s="2"/>
      <c r="M3801" s="2"/>
      <c r="N3801" s="2"/>
      <c r="O3801" s="2"/>
      <c r="P3801" s="2"/>
      <c r="Q3801" s="2"/>
      <c r="R3801" s="2"/>
      <c r="S3801" s="2"/>
      <c r="T3801" s="2"/>
      <c r="U3801" s="2"/>
      <c r="V3801" s="2"/>
      <c r="W3801" s="2"/>
      <c r="X3801" s="2"/>
      <c r="Y3801" s="2"/>
      <c r="AB3801" s="2"/>
      <c r="AC3801" s="2"/>
      <c r="AD3801" s="2"/>
      <c r="AE3801" s="2"/>
      <c r="AF3801" s="2"/>
      <c r="AG3801" s="2"/>
      <c r="AH3801" s="2"/>
      <c r="AI3801" s="2"/>
      <c r="AJ3801" s="2"/>
      <c r="AK3801" s="2"/>
      <c r="BK3801" s="2"/>
      <c r="BL3801" s="2"/>
      <c r="BN3801" s="2"/>
      <c r="BO3801" s="2"/>
    </row>
    <row r="3802" ht="12.75" customHeight="1">
      <c r="D3802" s="2"/>
      <c r="G3802" s="2"/>
      <c r="I3802" s="2"/>
      <c r="J3802" s="2"/>
      <c r="K3802" s="2"/>
      <c r="L3802" s="2"/>
      <c r="M3802" s="2"/>
      <c r="N3802" s="2"/>
      <c r="O3802" s="2"/>
      <c r="P3802" s="2"/>
      <c r="Q3802" s="2"/>
      <c r="R3802" s="2"/>
      <c r="S3802" s="2"/>
      <c r="T3802" s="2"/>
      <c r="U3802" s="2"/>
      <c r="V3802" s="2"/>
      <c r="W3802" s="2"/>
      <c r="X3802" s="2"/>
      <c r="Y3802" s="2"/>
      <c r="AB3802" s="2"/>
      <c r="AC3802" s="2"/>
      <c r="AD3802" s="2"/>
      <c r="AE3802" s="2"/>
      <c r="AF3802" s="2"/>
      <c r="AG3802" s="2"/>
      <c r="AH3802" s="2"/>
      <c r="AI3802" s="2"/>
      <c r="AJ3802" s="2"/>
      <c r="AK3802" s="2"/>
      <c r="BK3802" s="2"/>
      <c r="BL3802" s="2"/>
      <c r="BN3802" s="2"/>
      <c r="BO3802" s="2"/>
    </row>
    <row r="3803" ht="12.75" customHeight="1">
      <c r="D3803" s="2"/>
      <c r="G3803" s="2"/>
      <c r="I3803" s="2"/>
      <c r="J3803" s="2"/>
      <c r="K3803" s="2"/>
      <c r="L3803" s="2"/>
      <c r="M3803" s="2"/>
      <c r="N3803" s="2"/>
      <c r="O3803" s="2"/>
      <c r="P3803" s="2"/>
      <c r="Q3803" s="2"/>
      <c r="R3803" s="2"/>
      <c r="S3803" s="2"/>
      <c r="T3803" s="2"/>
      <c r="U3803" s="2"/>
      <c r="V3803" s="2"/>
      <c r="W3803" s="2"/>
      <c r="X3803" s="2"/>
      <c r="Y3803" s="2"/>
      <c r="AB3803" s="2"/>
      <c r="AC3803" s="2"/>
      <c r="AD3803" s="2"/>
      <c r="AE3803" s="2"/>
      <c r="AF3803" s="2"/>
      <c r="AG3803" s="2"/>
      <c r="AH3803" s="2"/>
      <c r="AI3803" s="2"/>
      <c r="AJ3803" s="2"/>
      <c r="AK3803" s="2"/>
      <c r="BK3803" s="2"/>
      <c r="BL3803" s="2"/>
      <c r="BN3803" s="2"/>
      <c r="BO3803" s="2"/>
    </row>
    <row r="3804" ht="12.75" customHeight="1">
      <c r="D3804" s="2"/>
      <c r="G3804" s="2"/>
      <c r="I3804" s="2"/>
      <c r="J3804" s="2"/>
      <c r="K3804" s="2"/>
      <c r="L3804" s="2"/>
      <c r="M3804" s="2"/>
      <c r="N3804" s="2"/>
      <c r="O3804" s="2"/>
      <c r="P3804" s="2"/>
      <c r="Q3804" s="2"/>
      <c r="R3804" s="2"/>
      <c r="S3804" s="2"/>
      <c r="T3804" s="2"/>
      <c r="U3804" s="2"/>
      <c r="V3804" s="2"/>
      <c r="W3804" s="2"/>
      <c r="X3804" s="2"/>
      <c r="Y3804" s="2"/>
      <c r="AB3804" s="2"/>
      <c r="AC3804" s="2"/>
      <c r="AD3804" s="2"/>
      <c r="AE3804" s="2"/>
      <c r="AF3804" s="2"/>
      <c r="AG3804" s="2"/>
      <c r="AH3804" s="2"/>
      <c r="AI3804" s="2"/>
      <c r="AJ3804" s="2"/>
      <c r="AK3804" s="2"/>
      <c r="BK3804" s="2"/>
      <c r="BL3804" s="2"/>
      <c r="BN3804" s="2"/>
      <c r="BO3804" s="2"/>
    </row>
    <row r="3805" ht="12.75" customHeight="1">
      <c r="D3805" s="2"/>
      <c r="G3805" s="2"/>
      <c r="I3805" s="2"/>
      <c r="J3805" s="2"/>
      <c r="K3805" s="2"/>
      <c r="L3805" s="2"/>
      <c r="M3805" s="2"/>
      <c r="N3805" s="2"/>
      <c r="O3805" s="2"/>
      <c r="P3805" s="2"/>
      <c r="Q3805" s="2"/>
      <c r="R3805" s="2"/>
      <c r="S3805" s="2"/>
      <c r="T3805" s="2"/>
      <c r="U3805" s="2"/>
      <c r="V3805" s="2"/>
      <c r="W3805" s="2"/>
      <c r="X3805" s="2"/>
      <c r="Y3805" s="2"/>
      <c r="AB3805" s="2"/>
      <c r="AC3805" s="2"/>
      <c r="AD3805" s="2"/>
      <c r="AE3805" s="2"/>
      <c r="AF3805" s="2"/>
      <c r="AG3805" s="2"/>
      <c r="AH3805" s="2"/>
      <c r="AI3805" s="2"/>
      <c r="AJ3805" s="2"/>
      <c r="AK3805" s="2"/>
      <c r="BK3805" s="2"/>
      <c r="BL3805" s="2"/>
      <c r="BN3805" s="2"/>
      <c r="BO3805" s="2"/>
    </row>
    <row r="3806" ht="12.75" customHeight="1">
      <c r="D3806" s="2"/>
      <c r="G3806" s="2"/>
      <c r="I3806" s="2"/>
      <c r="J3806" s="2"/>
      <c r="K3806" s="2"/>
      <c r="L3806" s="2"/>
      <c r="M3806" s="2"/>
      <c r="N3806" s="2"/>
      <c r="O3806" s="2"/>
      <c r="P3806" s="2"/>
      <c r="Q3806" s="2"/>
      <c r="R3806" s="2"/>
      <c r="S3806" s="2"/>
      <c r="T3806" s="2"/>
      <c r="U3806" s="2"/>
      <c r="V3806" s="2"/>
      <c r="W3806" s="2"/>
      <c r="X3806" s="2"/>
      <c r="Y3806" s="2"/>
      <c r="AB3806" s="2"/>
      <c r="AC3806" s="2"/>
      <c r="AD3806" s="2"/>
      <c r="AE3806" s="2"/>
      <c r="AF3806" s="2"/>
      <c r="AG3806" s="2"/>
      <c r="AH3806" s="2"/>
      <c r="AI3806" s="2"/>
      <c r="AJ3806" s="2"/>
      <c r="AK3806" s="2"/>
      <c r="BK3806" s="2"/>
      <c r="BL3806" s="2"/>
      <c r="BN3806" s="2"/>
      <c r="BO3806" s="2"/>
    </row>
    <row r="3807" ht="12.75" customHeight="1">
      <c r="D3807" s="2"/>
      <c r="G3807" s="2"/>
      <c r="I3807" s="2"/>
      <c r="J3807" s="2"/>
      <c r="K3807" s="2"/>
      <c r="L3807" s="2"/>
      <c r="M3807" s="2"/>
      <c r="N3807" s="2"/>
      <c r="O3807" s="2"/>
      <c r="P3807" s="2"/>
      <c r="Q3807" s="2"/>
      <c r="R3807" s="2"/>
      <c r="S3807" s="2"/>
      <c r="T3807" s="2"/>
      <c r="U3807" s="2"/>
      <c r="V3807" s="2"/>
      <c r="W3807" s="2"/>
      <c r="X3807" s="2"/>
      <c r="Y3807" s="2"/>
      <c r="AB3807" s="2"/>
      <c r="AC3807" s="2"/>
      <c r="AD3807" s="2"/>
      <c r="AE3807" s="2"/>
      <c r="AF3807" s="2"/>
      <c r="AG3807" s="2"/>
      <c r="AH3807" s="2"/>
      <c r="AI3807" s="2"/>
      <c r="AJ3807" s="2"/>
      <c r="AK3807" s="2"/>
      <c r="BK3807" s="2"/>
      <c r="BL3807" s="2"/>
      <c r="BN3807" s="2"/>
      <c r="BO3807" s="2"/>
    </row>
    <row r="3808" ht="12.75" customHeight="1">
      <c r="D3808" s="2"/>
      <c r="G3808" s="2"/>
      <c r="I3808" s="2"/>
      <c r="J3808" s="2"/>
      <c r="K3808" s="2"/>
      <c r="L3808" s="2"/>
      <c r="M3808" s="2"/>
      <c r="N3808" s="2"/>
      <c r="O3808" s="2"/>
      <c r="P3808" s="2"/>
      <c r="Q3808" s="2"/>
      <c r="R3808" s="2"/>
      <c r="S3808" s="2"/>
      <c r="T3808" s="2"/>
      <c r="U3808" s="2"/>
      <c r="V3808" s="2"/>
      <c r="W3808" s="2"/>
      <c r="X3808" s="2"/>
      <c r="Y3808" s="2"/>
      <c r="AB3808" s="2"/>
      <c r="AC3808" s="2"/>
      <c r="AD3808" s="2"/>
      <c r="AE3808" s="2"/>
      <c r="AF3808" s="2"/>
      <c r="AG3808" s="2"/>
      <c r="AH3808" s="2"/>
      <c r="AI3808" s="2"/>
      <c r="AJ3808" s="2"/>
      <c r="AK3808" s="2"/>
      <c r="BK3808" s="2"/>
      <c r="BL3808" s="2"/>
      <c r="BN3808" s="2"/>
      <c r="BO3808" s="2"/>
    </row>
    <row r="3809" ht="12.75" customHeight="1">
      <c r="D3809" s="2"/>
      <c r="G3809" s="2"/>
      <c r="I3809" s="2"/>
      <c r="J3809" s="2"/>
      <c r="K3809" s="2"/>
      <c r="L3809" s="2"/>
      <c r="M3809" s="2"/>
      <c r="N3809" s="2"/>
      <c r="O3809" s="2"/>
      <c r="P3809" s="2"/>
      <c r="Q3809" s="2"/>
      <c r="R3809" s="2"/>
      <c r="S3809" s="2"/>
      <c r="T3809" s="2"/>
      <c r="U3809" s="2"/>
      <c r="V3809" s="2"/>
      <c r="W3809" s="2"/>
      <c r="X3809" s="2"/>
      <c r="Y3809" s="2"/>
      <c r="AB3809" s="2"/>
      <c r="AC3809" s="2"/>
      <c r="AD3809" s="2"/>
      <c r="AE3809" s="2"/>
      <c r="AF3809" s="2"/>
      <c r="AG3809" s="2"/>
      <c r="AH3809" s="2"/>
      <c r="AI3809" s="2"/>
      <c r="AJ3809" s="2"/>
      <c r="AK3809" s="2"/>
      <c r="BK3809" s="2"/>
      <c r="BL3809" s="2"/>
      <c r="BN3809" s="2"/>
      <c r="BO3809" s="2"/>
    </row>
    <row r="3810" ht="12.75" customHeight="1">
      <c r="D3810" s="2"/>
      <c r="G3810" s="2"/>
      <c r="I3810" s="2"/>
      <c r="J3810" s="2"/>
      <c r="K3810" s="2"/>
      <c r="L3810" s="2"/>
      <c r="M3810" s="2"/>
      <c r="N3810" s="2"/>
      <c r="O3810" s="2"/>
      <c r="P3810" s="2"/>
      <c r="Q3810" s="2"/>
      <c r="R3810" s="2"/>
      <c r="S3810" s="2"/>
      <c r="T3810" s="2"/>
      <c r="U3810" s="2"/>
      <c r="V3810" s="2"/>
      <c r="W3810" s="2"/>
      <c r="X3810" s="2"/>
      <c r="Y3810" s="2"/>
      <c r="AB3810" s="2"/>
      <c r="AC3810" s="2"/>
      <c r="AD3810" s="2"/>
      <c r="AE3810" s="2"/>
      <c r="AF3810" s="2"/>
      <c r="AG3810" s="2"/>
      <c r="AH3810" s="2"/>
      <c r="AI3810" s="2"/>
      <c r="AJ3810" s="2"/>
      <c r="AK3810" s="2"/>
      <c r="BK3810" s="2"/>
      <c r="BL3810" s="2"/>
      <c r="BN3810" s="2"/>
      <c r="BO3810" s="2"/>
    </row>
    <row r="3811" ht="12.75" customHeight="1">
      <c r="D3811" s="2"/>
      <c r="G3811" s="2"/>
      <c r="I3811" s="2"/>
      <c r="J3811" s="2"/>
      <c r="K3811" s="2"/>
      <c r="L3811" s="2"/>
      <c r="M3811" s="2"/>
      <c r="N3811" s="2"/>
      <c r="O3811" s="2"/>
      <c r="P3811" s="2"/>
      <c r="Q3811" s="2"/>
      <c r="R3811" s="2"/>
      <c r="S3811" s="2"/>
      <c r="T3811" s="2"/>
      <c r="U3811" s="2"/>
      <c r="V3811" s="2"/>
      <c r="W3811" s="2"/>
      <c r="X3811" s="2"/>
      <c r="Y3811" s="2"/>
      <c r="AB3811" s="2"/>
      <c r="AC3811" s="2"/>
      <c r="AD3811" s="2"/>
      <c r="AE3811" s="2"/>
      <c r="AF3811" s="2"/>
      <c r="AG3811" s="2"/>
      <c r="AH3811" s="2"/>
      <c r="AI3811" s="2"/>
      <c r="AJ3811" s="2"/>
      <c r="AK3811" s="2"/>
      <c r="BK3811" s="2"/>
      <c r="BL3811" s="2"/>
      <c r="BN3811" s="2"/>
      <c r="BO3811" s="2"/>
    </row>
    <row r="3812" ht="12.75" customHeight="1">
      <c r="D3812" s="2"/>
      <c r="G3812" s="2"/>
      <c r="I3812" s="2"/>
      <c r="J3812" s="2"/>
      <c r="K3812" s="2"/>
      <c r="L3812" s="2"/>
      <c r="M3812" s="2"/>
      <c r="N3812" s="2"/>
      <c r="O3812" s="2"/>
      <c r="P3812" s="2"/>
      <c r="Q3812" s="2"/>
      <c r="R3812" s="2"/>
      <c r="S3812" s="2"/>
      <c r="T3812" s="2"/>
      <c r="U3812" s="2"/>
      <c r="V3812" s="2"/>
      <c r="W3812" s="2"/>
      <c r="X3812" s="2"/>
      <c r="Y3812" s="2"/>
      <c r="AB3812" s="2"/>
      <c r="AC3812" s="2"/>
      <c r="AD3812" s="2"/>
      <c r="AE3812" s="2"/>
      <c r="AF3812" s="2"/>
      <c r="AG3812" s="2"/>
      <c r="AH3812" s="2"/>
      <c r="AI3812" s="2"/>
      <c r="AJ3812" s="2"/>
      <c r="AK3812" s="2"/>
      <c r="BK3812" s="2"/>
      <c r="BL3812" s="2"/>
      <c r="BN3812" s="2"/>
      <c r="BO3812" s="2"/>
    </row>
    <row r="3813" ht="12.75" customHeight="1">
      <c r="D3813" s="2"/>
      <c r="G3813" s="2"/>
      <c r="I3813" s="2"/>
      <c r="J3813" s="2"/>
      <c r="K3813" s="2"/>
      <c r="L3813" s="2"/>
      <c r="M3813" s="2"/>
      <c r="N3813" s="2"/>
      <c r="O3813" s="2"/>
      <c r="P3813" s="2"/>
      <c r="Q3813" s="2"/>
      <c r="R3813" s="2"/>
      <c r="S3813" s="2"/>
      <c r="T3813" s="2"/>
      <c r="U3813" s="2"/>
      <c r="V3813" s="2"/>
      <c r="W3813" s="2"/>
      <c r="X3813" s="2"/>
      <c r="Y3813" s="2"/>
      <c r="AB3813" s="2"/>
      <c r="AC3813" s="2"/>
      <c r="AD3813" s="2"/>
      <c r="AE3813" s="2"/>
      <c r="AF3813" s="2"/>
      <c r="AG3813" s="2"/>
      <c r="AH3813" s="2"/>
      <c r="AI3813" s="2"/>
      <c r="AJ3813" s="2"/>
      <c r="AK3813" s="2"/>
      <c r="BK3813" s="2"/>
      <c r="BL3813" s="2"/>
      <c r="BN3813" s="2"/>
      <c r="BO3813" s="2"/>
    </row>
    <row r="3814" ht="12.75" customHeight="1">
      <c r="D3814" s="2"/>
      <c r="G3814" s="2"/>
      <c r="I3814" s="2"/>
      <c r="J3814" s="2"/>
      <c r="K3814" s="2"/>
      <c r="L3814" s="2"/>
      <c r="M3814" s="2"/>
      <c r="N3814" s="2"/>
      <c r="O3814" s="2"/>
      <c r="P3814" s="2"/>
      <c r="Q3814" s="2"/>
      <c r="R3814" s="2"/>
      <c r="S3814" s="2"/>
      <c r="T3814" s="2"/>
      <c r="U3814" s="2"/>
      <c r="V3814" s="2"/>
      <c r="W3814" s="2"/>
      <c r="X3814" s="2"/>
      <c r="Y3814" s="2"/>
      <c r="AB3814" s="2"/>
      <c r="AC3814" s="2"/>
      <c r="AD3814" s="2"/>
      <c r="AE3814" s="2"/>
      <c r="AF3814" s="2"/>
      <c r="AG3814" s="2"/>
      <c r="AH3814" s="2"/>
      <c r="AI3814" s="2"/>
      <c r="AJ3814" s="2"/>
      <c r="AK3814" s="2"/>
      <c r="BK3814" s="2"/>
      <c r="BL3814" s="2"/>
      <c r="BN3814" s="2"/>
      <c r="BO3814" s="2"/>
    </row>
    <row r="3815" ht="12.75" customHeight="1">
      <c r="D3815" s="2"/>
      <c r="G3815" s="2"/>
      <c r="I3815" s="2"/>
      <c r="J3815" s="2"/>
      <c r="K3815" s="2"/>
      <c r="L3815" s="2"/>
      <c r="M3815" s="2"/>
      <c r="N3815" s="2"/>
      <c r="O3815" s="2"/>
      <c r="P3815" s="2"/>
      <c r="Q3815" s="2"/>
      <c r="R3815" s="2"/>
      <c r="S3815" s="2"/>
      <c r="T3815" s="2"/>
      <c r="U3815" s="2"/>
      <c r="V3815" s="2"/>
      <c r="W3815" s="2"/>
      <c r="X3815" s="2"/>
      <c r="Y3815" s="2"/>
      <c r="AB3815" s="2"/>
      <c r="AC3815" s="2"/>
      <c r="AD3815" s="2"/>
      <c r="AE3815" s="2"/>
      <c r="AF3815" s="2"/>
      <c r="AG3815" s="2"/>
      <c r="AH3815" s="2"/>
      <c r="AI3815" s="2"/>
      <c r="AJ3815" s="2"/>
      <c r="AK3815" s="2"/>
      <c r="BK3815" s="2"/>
      <c r="BL3815" s="2"/>
      <c r="BN3815" s="2"/>
      <c r="BO3815" s="2"/>
    </row>
    <row r="3816" ht="12.75" customHeight="1">
      <c r="D3816" s="2"/>
      <c r="G3816" s="2"/>
      <c r="I3816" s="2"/>
      <c r="J3816" s="2"/>
      <c r="K3816" s="2"/>
      <c r="L3816" s="2"/>
      <c r="M3816" s="2"/>
      <c r="N3816" s="2"/>
      <c r="O3816" s="2"/>
      <c r="P3816" s="2"/>
      <c r="Q3816" s="2"/>
      <c r="R3816" s="2"/>
      <c r="S3816" s="2"/>
      <c r="T3816" s="2"/>
      <c r="U3816" s="2"/>
      <c r="V3816" s="2"/>
      <c r="W3816" s="2"/>
      <c r="X3816" s="2"/>
      <c r="Y3816" s="2"/>
      <c r="AB3816" s="2"/>
      <c r="AC3816" s="2"/>
      <c r="AD3816" s="2"/>
      <c r="AE3816" s="2"/>
      <c r="AF3816" s="2"/>
      <c r="AG3816" s="2"/>
      <c r="AH3816" s="2"/>
      <c r="AI3816" s="2"/>
      <c r="AJ3816" s="2"/>
      <c r="AK3816" s="2"/>
      <c r="BK3816" s="2"/>
      <c r="BL3816" s="2"/>
      <c r="BN3816" s="2"/>
      <c r="BO3816" s="2"/>
    </row>
    <row r="3817" ht="12.75" customHeight="1">
      <c r="D3817" s="2"/>
      <c r="G3817" s="2"/>
      <c r="I3817" s="2"/>
      <c r="J3817" s="2"/>
      <c r="K3817" s="2"/>
      <c r="L3817" s="2"/>
      <c r="M3817" s="2"/>
      <c r="N3817" s="2"/>
      <c r="O3817" s="2"/>
      <c r="P3817" s="2"/>
      <c r="Q3817" s="2"/>
      <c r="R3817" s="2"/>
      <c r="S3817" s="2"/>
      <c r="T3817" s="2"/>
      <c r="U3817" s="2"/>
      <c r="V3817" s="2"/>
      <c r="W3817" s="2"/>
      <c r="X3817" s="2"/>
      <c r="Y3817" s="2"/>
      <c r="AB3817" s="2"/>
      <c r="AC3817" s="2"/>
      <c r="AD3817" s="2"/>
      <c r="AE3817" s="2"/>
      <c r="AF3817" s="2"/>
      <c r="AG3817" s="2"/>
      <c r="AH3817" s="2"/>
      <c r="AI3817" s="2"/>
      <c r="AJ3817" s="2"/>
      <c r="AK3817" s="2"/>
      <c r="BK3817" s="2"/>
      <c r="BL3817" s="2"/>
      <c r="BN3817" s="2"/>
      <c r="BO3817" s="2"/>
    </row>
    <row r="3818" ht="12.75" customHeight="1">
      <c r="D3818" s="2"/>
      <c r="G3818" s="2"/>
      <c r="I3818" s="2"/>
      <c r="J3818" s="2"/>
      <c r="K3818" s="2"/>
      <c r="L3818" s="2"/>
      <c r="M3818" s="2"/>
      <c r="N3818" s="2"/>
      <c r="O3818" s="2"/>
      <c r="P3818" s="2"/>
      <c r="Q3818" s="2"/>
      <c r="R3818" s="2"/>
      <c r="S3818" s="2"/>
      <c r="T3818" s="2"/>
      <c r="U3818" s="2"/>
      <c r="V3818" s="2"/>
      <c r="W3818" s="2"/>
      <c r="X3818" s="2"/>
      <c r="Y3818" s="2"/>
      <c r="AB3818" s="2"/>
      <c r="AC3818" s="2"/>
      <c r="AD3818" s="2"/>
      <c r="AE3818" s="2"/>
      <c r="AF3818" s="2"/>
      <c r="AG3818" s="2"/>
      <c r="AH3818" s="2"/>
      <c r="AI3818" s="2"/>
      <c r="AJ3818" s="2"/>
      <c r="AK3818" s="2"/>
      <c r="BK3818" s="2"/>
      <c r="BL3818" s="2"/>
      <c r="BN3818" s="2"/>
      <c r="BO3818" s="2"/>
    </row>
    <row r="3819" ht="12.75" customHeight="1">
      <c r="D3819" s="2"/>
      <c r="G3819" s="2"/>
      <c r="I3819" s="2"/>
      <c r="J3819" s="2"/>
      <c r="K3819" s="2"/>
      <c r="L3819" s="2"/>
      <c r="M3819" s="2"/>
      <c r="N3819" s="2"/>
      <c r="O3819" s="2"/>
      <c r="P3819" s="2"/>
      <c r="Q3819" s="2"/>
      <c r="R3819" s="2"/>
      <c r="S3819" s="2"/>
      <c r="T3819" s="2"/>
      <c r="U3819" s="2"/>
      <c r="V3819" s="2"/>
      <c r="W3819" s="2"/>
      <c r="X3819" s="2"/>
      <c r="Y3819" s="2"/>
      <c r="AB3819" s="2"/>
      <c r="AC3819" s="2"/>
      <c r="AD3819" s="2"/>
      <c r="AE3819" s="2"/>
      <c r="AF3819" s="2"/>
      <c r="AG3819" s="2"/>
      <c r="AH3819" s="2"/>
      <c r="AI3819" s="2"/>
      <c r="AJ3819" s="2"/>
      <c r="AK3819" s="2"/>
      <c r="BK3819" s="2"/>
      <c r="BL3819" s="2"/>
      <c r="BN3819" s="2"/>
      <c r="BO3819" s="2"/>
    </row>
    <row r="3820" ht="12.75" customHeight="1">
      <c r="D3820" s="2"/>
      <c r="G3820" s="2"/>
      <c r="I3820" s="2"/>
      <c r="J3820" s="2"/>
      <c r="K3820" s="2"/>
      <c r="L3820" s="2"/>
      <c r="M3820" s="2"/>
      <c r="N3820" s="2"/>
      <c r="O3820" s="2"/>
      <c r="P3820" s="2"/>
      <c r="Q3820" s="2"/>
      <c r="R3820" s="2"/>
      <c r="S3820" s="2"/>
      <c r="T3820" s="2"/>
      <c r="U3820" s="2"/>
      <c r="V3820" s="2"/>
      <c r="W3820" s="2"/>
      <c r="X3820" s="2"/>
      <c r="Y3820" s="2"/>
      <c r="AB3820" s="2"/>
      <c r="AC3820" s="2"/>
      <c r="AD3820" s="2"/>
      <c r="AE3820" s="2"/>
      <c r="AF3820" s="2"/>
      <c r="AG3820" s="2"/>
      <c r="AH3820" s="2"/>
      <c r="AI3820" s="2"/>
      <c r="AJ3820" s="2"/>
      <c r="AK3820" s="2"/>
      <c r="BK3820" s="2"/>
      <c r="BL3820" s="2"/>
      <c r="BN3820" s="2"/>
      <c r="BO3820" s="2"/>
    </row>
    <row r="3821" ht="12.75" customHeight="1">
      <c r="D3821" s="2"/>
      <c r="G3821" s="2"/>
      <c r="I3821" s="2"/>
      <c r="J3821" s="2"/>
      <c r="K3821" s="2"/>
      <c r="L3821" s="2"/>
      <c r="M3821" s="2"/>
      <c r="N3821" s="2"/>
      <c r="O3821" s="2"/>
      <c r="P3821" s="2"/>
      <c r="Q3821" s="2"/>
      <c r="R3821" s="2"/>
      <c r="S3821" s="2"/>
      <c r="T3821" s="2"/>
      <c r="U3821" s="2"/>
      <c r="V3821" s="2"/>
      <c r="W3821" s="2"/>
      <c r="X3821" s="2"/>
      <c r="Y3821" s="2"/>
      <c r="AB3821" s="2"/>
      <c r="AC3821" s="2"/>
      <c r="AD3821" s="2"/>
      <c r="AE3821" s="2"/>
      <c r="AF3821" s="2"/>
      <c r="AG3821" s="2"/>
      <c r="AH3821" s="2"/>
      <c r="AI3821" s="2"/>
      <c r="AJ3821" s="2"/>
      <c r="AK3821" s="2"/>
      <c r="BK3821" s="2"/>
      <c r="BL3821" s="2"/>
      <c r="BN3821" s="2"/>
      <c r="BO3821" s="2"/>
    </row>
    <row r="3822" ht="12.75" customHeight="1">
      <c r="D3822" s="2"/>
      <c r="G3822" s="2"/>
      <c r="I3822" s="2"/>
      <c r="J3822" s="2"/>
      <c r="K3822" s="2"/>
      <c r="L3822" s="2"/>
      <c r="M3822" s="2"/>
      <c r="N3822" s="2"/>
      <c r="O3822" s="2"/>
      <c r="P3822" s="2"/>
      <c r="Q3822" s="2"/>
      <c r="R3822" s="2"/>
      <c r="S3822" s="2"/>
      <c r="T3822" s="2"/>
      <c r="U3822" s="2"/>
      <c r="V3822" s="2"/>
      <c r="W3822" s="2"/>
      <c r="X3822" s="2"/>
      <c r="Y3822" s="2"/>
      <c r="AB3822" s="2"/>
      <c r="AC3822" s="2"/>
      <c r="AD3822" s="2"/>
      <c r="AE3822" s="2"/>
      <c r="AF3822" s="2"/>
      <c r="AG3822" s="2"/>
      <c r="AH3822" s="2"/>
      <c r="AI3822" s="2"/>
      <c r="AJ3822" s="2"/>
      <c r="AK3822" s="2"/>
      <c r="BK3822" s="2"/>
      <c r="BL3822" s="2"/>
      <c r="BN3822" s="2"/>
      <c r="BO3822" s="2"/>
    </row>
    <row r="3823" ht="12.75" customHeight="1">
      <c r="D3823" s="2"/>
      <c r="G3823" s="2"/>
      <c r="I3823" s="2"/>
      <c r="J3823" s="2"/>
      <c r="K3823" s="2"/>
      <c r="L3823" s="2"/>
      <c r="M3823" s="2"/>
      <c r="N3823" s="2"/>
      <c r="O3823" s="2"/>
      <c r="P3823" s="2"/>
      <c r="Q3823" s="2"/>
      <c r="R3823" s="2"/>
      <c r="S3823" s="2"/>
      <c r="T3823" s="2"/>
      <c r="U3823" s="2"/>
      <c r="V3823" s="2"/>
      <c r="W3823" s="2"/>
      <c r="X3823" s="2"/>
      <c r="Y3823" s="2"/>
      <c r="AB3823" s="2"/>
      <c r="AC3823" s="2"/>
      <c r="AD3823" s="2"/>
      <c r="AE3823" s="2"/>
      <c r="AF3823" s="2"/>
      <c r="AG3823" s="2"/>
      <c r="AH3823" s="2"/>
      <c r="AI3823" s="2"/>
      <c r="AJ3823" s="2"/>
      <c r="AK3823" s="2"/>
      <c r="BK3823" s="2"/>
      <c r="BL3823" s="2"/>
      <c r="BN3823" s="2"/>
      <c r="BO3823" s="2"/>
    </row>
    <row r="3824" ht="12.75" customHeight="1">
      <c r="D3824" s="2"/>
      <c r="G3824" s="2"/>
      <c r="I3824" s="2"/>
      <c r="J3824" s="2"/>
      <c r="K3824" s="2"/>
      <c r="L3824" s="2"/>
      <c r="M3824" s="2"/>
      <c r="N3824" s="2"/>
      <c r="O3824" s="2"/>
      <c r="P3824" s="2"/>
      <c r="Q3824" s="2"/>
      <c r="R3824" s="2"/>
      <c r="S3824" s="2"/>
      <c r="T3824" s="2"/>
      <c r="U3824" s="2"/>
      <c r="V3824" s="2"/>
      <c r="W3824" s="2"/>
      <c r="X3824" s="2"/>
      <c r="Y3824" s="2"/>
      <c r="AB3824" s="2"/>
      <c r="AC3824" s="2"/>
      <c r="AD3824" s="2"/>
      <c r="AE3824" s="2"/>
      <c r="AF3824" s="2"/>
      <c r="AG3824" s="2"/>
      <c r="AH3824" s="2"/>
      <c r="AI3824" s="2"/>
      <c r="AJ3824" s="2"/>
      <c r="AK3824" s="2"/>
      <c r="BK3824" s="2"/>
      <c r="BL3824" s="2"/>
      <c r="BN3824" s="2"/>
      <c r="BO3824" s="2"/>
    </row>
    <row r="3825" ht="12.75" customHeight="1">
      <c r="D3825" s="2"/>
      <c r="G3825" s="2"/>
      <c r="I3825" s="2"/>
      <c r="J3825" s="2"/>
      <c r="K3825" s="2"/>
      <c r="L3825" s="2"/>
      <c r="M3825" s="2"/>
      <c r="N3825" s="2"/>
      <c r="O3825" s="2"/>
      <c r="P3825" s="2"/>
      <c r="Q3825" s="2"/>
      <c r="R3825" s="2"/>
      <c r="S3825" s="2"/>
      <c r="T3825" s="2"/>
      <c r="U3825" s="2"/>
      <c r="V3825" s="2"/>
      <c r="W3825" s="2"/>
      <c r="X3825" s="2"/>
      <c r="Y3825" s="2"/>
      <c r="AB3825" s="2"/>
      <c r="AC3825" s="2"/>
      <c r="AD3825" s="2"/>
      <c r="AE3825" s="2"/>
      <c r="AF3825" s="2"/>
      <c r="AG3825" s="2"/>
      <c r="AH3825" s="2"/>
      <c r="AI3825" s="2"/>
      <c r="AJ3825" s="2"/>
      <c r="AK3825" s="2"/>
      <c r="BK3825" s="2"/>
      <c r="BL3825" s="2"/>
      <c r="BN3825" s="2"/>
      <c r="BO3825" s="2"/>
    </row>
    <row r="3826" ht="12.75" customHeight="1">
      <c r="D3826" s="2"/>
      <c r="G3826" s="2"/>
      <c r="I3826" s="2"/>
      <c r="J3826" s="2"/>
      <c r="K3826" s="2"/>
      <c r="L3826" s="2"/>
      <c r="M3826" s="2"/>
      <c r="N3826" s="2"/>
      <c r="O3826" s="2"/>
      <c r="P3826" s="2"/>
      <c r="Q3826" s="2"/>
      <c r="R3826" s="2"/>
      <c r="S3826" s="2"/>
      <c r="T3826" s="2"/>
      <c r="U3826" s="2"/>
      <c r="V3826" s="2"/>
      <c r="W3826" s="2"/>
      <c r="X3826" s="2"/>
      <c r="Y3826" s="2"/>
      <c r="AB3826" s="2"/>
      <c r="AC3826" s="2"/>
      <c r="AD3826" s="2"/>
      <c r="AE3826" s="2"/>
      <c r="AF3826" s="2"/>
      <c r="AG3826" s="2"/>
      <c r="AH3826" s="2"/>
      <c r="AI3826" s="2"/>
      <c r="AJ3826" s="2"/>
      <c r="AK3826" s="2"/>
      <c r="BK3826" s="2"/>
      <c r="BL3826" s="2"/>
      <c r="BN3826" s="2"/>
      <c r="BO3826" s="2"/>
    </row>
    <row r="3827" ht="12.75" customHeight="1">
      <c r="D3827" s="2"/>
      <c r="G3827" s="2"/>
      <c r="I3827" s="2"/>
      <c r="J3827" s="2"/>
      <c r="K3827" s="2"/>
      <c r="L3827" s="2"/>
      <c r="M3827" s="2"/>
      <c r="N3827" s="2"/>
      <c r="O3827" s="2"/>
      <c r="P3827" s="2"/>
      <c r="Q3827" s="2"/>
      <c r="R3827" s="2"/>
      <c r="S3827" s="2"/>
      <c r="T3827" s="2"/>
      <c r="U3827" s="2"/>
      <c r="V3827" s="2"/>
      <c r="W3827" s="2"/>
      <c r="X3827" s="2"/>
      <c r="Y3827" s="2"/>
      <c r="AB3827" s="2"/>
      <c r="AC3827" s="2"/>
      <c r="AD3827" s="2"/>
      <c r="AE3827" s="2"/>
      <c r="AF3827" s="2"/>
      <c r="AG3827" s="2"/>
      <c r="AH3827" s="2"/>
      <c r="AI3827" s="2"/>
      <c r="AJ3827" s="2"/>
      <c r="AK3827" s="2"/>
      <c r="BK3827" s="2"/>
      <c r="BL3827" s="2"/>
      <c r="BN3827" s="2"/>
      <c r="BO3827" s="2"/>
    </row>
    <row r="3828" ht="12.75" customHeight="1">
      <c r="D3828" s="2"/>
      <c r="G3828" s="2"/>
      <c r="I3828" s="2"/>
      <c r="J3828" s="2"/>
      <c r="K3828" s="2"/>
      <c r="L3828" s="2"/>
      <c r="M3828" s="2"/>
      <c r="N3828" s="2"/>
      <c r="O3828" s="2"/>
      <c r="P3828" s="2"/>
      <c r="Q3828" s="2"/>
      <c r="R3828" s="2"/>
      <c r="S3828" s="2"/>
      <c r="T3828" s="2"/>
      <c r="U3828" s="2"/>
      <c r="V3828" s="2"/>
      <c r="W3828" s="2"/>
      <c r="X3828" s="2"/>
      <c r="Y3828" s="2"/>
      <c r="AB3828" s="2"/>
      <c r="AC3828" s="2"/>
      <c r="AD3828" s="2"/>
      <c r="AE3828" s="2"/>
      <c r="AF3828" s="2"/>
      <c r="AG3828" s="2"/>
      <c r="AH3828" s="2"/>
      <c r="AI3828" s="2"/>
      <c r="AJ3828" s="2"/>
      <c r="AK3828" s="2"/>
      <c r="BK3828" s="2"/>
      <c r="BL3828" s="2"/>
      <c r="BN3828" s="2"/>
      <c r="BO3828" s="2"/>
    </row>
    <row r="3829" ht="12.75" customHeight="1">
      <c r="D3829" s="2"/>
      <c r="G3829" s="2"/>
      <c r="I3829" s="2"/>
      <c r="J3829" s="2"/>
      <c r="K3829" s="2"/>
      <c r="L3829" s="2"/>
      <c r="M3829" s="2"/>
      <c r="N3829" s="2"/>
      <c r="O3829" s="2"/>
      <c r="P3829" s="2"/>
      <c r="Q3829" s="2"/>
      <c r="R3829" s="2"/>
      <c r="S3829" s="2"/>
      <c r="T3829" s="2"/>
      <c r="U3829" s="2"/>
      <c r="V3829" s="2"/>
      <c r="W3829" s="2"/>
      <c r="X3829" s="2"/>
      <c r="Y3829" s="2"/>
      <c r="AB3829" s="2"/>
      <c r="AC3829" s="2"/>
      <c r="AD3829" s="2"/>
      <c r="AE3829" s="2"/>
      <c r="AF3829" s="2"/>
      <c r="AG3829" s="2"/>
      <c r="AH3829" s="2"/>
      <c r="AI3829" s="2"/>
      <c r="AJ3829" s="2"/>
      <c r="AK3829" s="2"/>
      <c r="BK3829" s="2"/>
      <c r="BL3829" s="2"/>
      <c r="BN3829" s="2"/>
      <c r="BO3829" s="2"/>
    </row>
    <row r="3830" ht="12.75" customHeight="1">
      <c r="D3830" s="2"/>
      <c r="G3830" s="2"/>
      <c r="I3830" s="2"/>
      <c r="J3830" s="2"/>
      <c r="K3830" s="2"/>
      <c r="L3830" s="2"/>
      <c r="M3830" s="2"/>
      <c r="N3830" s="2"/>
      <c r="O3830" s="2"/>
      <c r="P3830" s="2"/>
      <c r="Q3830" s="2"/>
      <c r="R3830" s="2"/>
      <c r="S3830" s="2"/>
      <c r="T3830" s="2"/>
      <c r="U3830" s="2"/>
      <c r="V3830" s="2"/>
      <c r="W3830" s="2"/>
      <c r="X3830" s="2"/>
      <c r="Y3830" s="2"/>
      <c r="AB3830" s="2"/>
      <c r="AC3830" s="2"/>
      <c r="AD3830" s="2"/>
      <c r="AE3830" s="2"/>
      <c r="AF3830" s="2"/>
      <c r="AG3830" s="2"/>
      <c r="AH3830" s="2"/>
      <c r="AI3830" s="2"/>
      <c r="AJ3830" s="2"/>
      <c r="AK3830" s="2"/>
      <c r="BK3830" s="2"/>
      <c r="BL3830" s="2"/>
      <c r="BN3830" s="2"/>
      <c r="BO3830" s="2"/>
    </row>
    <row r="3831" ht="12.75" customHeight="1">
      <c r="D3831" s="2"/>
      <c r="G3831" s="2"/>
      <c r="I3831" s="2"/>
      <c r="J3831" s="2"/>
      <c r="K3831" s="2"/>
      <c r="L3831" s="2"/>
      <c r="M3831" s="2"/>
      <c r="N3831" s="2"/>
      <c r="O3831" s="2"/>
      <c r="P3831" s="2"/>
      <c r="Q3831" s="2"/>
      <c r="R3831" s="2"/>
      <c r="S3831" s="2"/>
      <c r="T3831" s="2"/>
      <c r="U3831" s="2"/>
      <c r="V3831" s="2"/>
      <c r="W3831" s="2"/>
      <c r="X3831" s="2"/>
      <c r="Y3831" s="2"/>
      <c r="AB3831" s="2"/>
      <c r="AC3831" s="2"/>
      <c r="AD3831" s="2"/>
      <c r="AE3831" s="2"/>
      <c r="AF3831" s="2"/>
      <c r="AG3831" s="2"/>
      <c r="AH3831" s="2"/>
      <c r="AI3831" s="2"/>
      <c r="AJ3831" s="2"/>
      <c r="AK3831" s="2"/>
      <c r="BK3831" s="2"/>
      <c r="BL3831" s="2"/>
      <c r="BN3831" s="2"/>
      <c r="BO3831" s="2"/>
    </row>
    <row r="3832" ht="12.75" customHeight="1">
      <c r="D3832" s="2"/>
      <c r="G3832" s="2"/>
      <c r="I3832" s="2"/>
      <c r="J3832" s="2"/>
      <c r="K3832" s="2"/>
      <c r="L3832" s="2"/>
      <c r="M3832" s="2"/>
      <c r="N3832" s="2"/>
      <c r="O3832" s="2"/>
      <c r="P3832" s="2"/>
      <c r="Q3832" s="2"/>
      <c r="R3832" s="2"/>
      <c r="S3832" s="2"/>
      <c r="T3832" s="2"/>
      <c r="U3832" s="2"/>
      <c r="V3832" s="2"/>
      <c r="W3832" s="2"/>
      <c r="X3832" s="2"/>
      <c r="Y3832" s="2"/>
      <c r="AB3832" s="2"/>
      <c r="AC3832" s="2"/>
      <c r="AD3832" s="2"/>
      <c r="AE3832" s="2"/>
      <c r="AF3832" s="2"/>
      <c r="AG3832" s="2"/>
      <c r="AH3832" s="2"/>
      <c r="AI3832" s="2"/>
      <c r="AJ3832" s="2"/>
      <c r="AK3832" s="2"/>
      <c r="BK3832" s="2"/>
      <c r="BL3832" s="2"/>
      <c r="BN3832" s="2"/>
      <c r="BO3832" s="2"/>
    </row>
    <row r="3833" ht="12.75" customHeight="1">
      <c r="D3833" s="2"/>
      <c r="G3833" s="2"/>
      <c r="I3833" s="2"/>
      <c r="J3833" s="2"/>
      <c r="K3833" s="2"/>
      <c r="L3833" s="2"/>
      <c r="M3833" s="2"/>
      <c r="N3833" s="2"/>
      <c r="O3833" s="2"/>
      <c r="P3833" s="2"/>
      <c r="Q3833" s="2"/>
      <c r="R3833" s="2"/>
      <c r="S3833" s="2"/>
      <c r="T3833" s="2"/>
      <c r="U3833" s="2"/>
      <c r="V3833" s="2"/>
      <c r="W3833" s="2"/>
      <c r="X3833" s="2"/>
      <c r="Y3833" s="2"/>
      <c r="AB3833" s="2"/>
      <c r="AC3833" s="2"/>
      <c r="AD3833" s="2"/>
      <c r="AE3833" s="2"/>
      <c r="AF3833" s="2"/>
      <c r="AG3833" s="2"/>
      <c r="AH3833" s="2"/>
      <c r="AI3833" s="2"/>
      <c r="AJ3833" s="2"/>
      <c r="AK3833" s="2"/>
      <c r="BK3833" s="2"/>
      <c r="BL3833" s="2"/>
      <c r="BN3833" s="2"/>
      <c r="BO3833" s="2"/>
    </row>
    <row r="3834" ht="12.75" customHeight="1">
      <c r="D3834" s="2"/>
      <c r="G3834" s="2"/>
      <c r="I3834" s="2"/>
      <c r="J3834" s="2"/>
      <c r="K3834" s="2"/>
      <c r="L3834" s="2"/>
      <c r="M3834" s="2"/>
      <c r="N3834" s="2"/>
      <c r="O3834" s="2"/>
      <c r="P3834" s="2"/>
      <c r="Q3834" s="2"/>
      <c r="R3834" s="2"/>
      <c r="S3834" s="2"/>
      <c r="T3834" s="2"/>
      <c r="U3834" s="2"/>
      <c r="V3834" s="2"/>
      <c r="W3834" s="2"/>
      <c r="X3834" s="2"/>
      <c r="Y3834" s="2"/>
      <c r="AB3834" s="2"/>
      <c r="AC3834" s="2"/>
      <c r="AD3834" s="2"/>
      <c r="AE3834" s="2"/>
      <c r="AF3834" s="2"/>
      <c r="AG3834" s="2"/>
      <c r="AH3834" s="2"/>
      <c r="AI3834" s="2"/>
      <c r="AJ3834" s="2"/>
      <c r="AK3834" s="2"/>
      <c r="BK3834" s="2"/>
      <c r="BL3834" s="2"/>
      <c r="BN3834" s="2"/>
      <c r="BO3834" s="2"/>
    </row>
    <row r="3835" ht="12.75" customHeight="1">
      <c r="D3835" s="2"/>
      <c r="G3835" s="2"/>
      <c r="I3835" s="2"/>
      <c r="J3835" s="2"/>
      <c r="K3835" s="2"/>
      <c r="L3835" s="2"/>
      <c r="M3835" s="2"/>
      <c r="N3835" s="2"/>
      <c r="O3835" s="2"/>
      <c r="P3835" s="2"/>
      <c r="Q3835" s="2"/>
      <c r="R3835" s="2"/>
      <c r="S3835" s="2"/>
      <c r="T3835" s="2"/>
      <c r="U3835" s="2"/>
      <c r="V3835" s="2"/>
      <c r="W3835" s="2"/>
      <c r="X3835" s="2"/>
      <c r="Y3835" s="2"/>
      <c r="AB3835" s="2"/>
      <c r="AC3835" s="2"/>
      <c r="AD3835" s="2"/>
      <c r="AE3835" s="2"/>
      <c r="AF3835" s="2"/>
      <c r="AG3835" s="2"/>
      <c r="AH3835" s="2"/>
      <c r="AI3835" s="2"/>
      <c r="AJ3835" s="2"/>
      <c r="AK3835" s="2"/>
      <c r="BK3835" s="2"/>
      <c r="BL3835" s="2"/>
      <c r="BN3835" s="2"/>
      <c r="BO3835" s="2"/>
    </row>
    <row r="3836" ht="12.75" customHeight="1">
      <c r="D3836" s="2"/>
      <c r="G3836" s="2"/>
      <c r="I3836" s="2"/>
      <c r="J3836" s="2"/>
      <c r="K3836" s="2"/>
      <c r="L3836" s="2"/>
      <c r="M3836" s="2"/>
      <c r="N3836" s="2"/>
      <c r="O3836" s="2"/>
      <c r="P3836" s="2"/>
      <c r="Q3836" s="2"/>
      <c r="R3836" s="2"/>
      <c r="S3836" s="2"/>
      <c r="T3836" s="2"/>
      <c r="U3836" s="2"/>
      <c r="V3836" s="2"/>
      <c r="W3836" s="2"/>
      <c r="X3836" s="2"/>
      <c r="Y3836" s="2"/>
      <c r="AB3836" s="2"/>
      <c r="AC3836" s="2"/>
      <c r="AD3836" s="2"/>
      <c r="AE3836" s="2"/>
      <c r="AF3836" s="2"/>
      <c r="AG3836" s="2"/>
      <c r="AH3836" s="2"/>
      <c r="AI3836" s="2"/>
      <c r="AJ3836" s="2"/>
      <c r="AK3836" s="2"/>
      <c r="BK3836" s="2"/>
      <c r="BL3836" s="2"/>
      <c r="BN3836" s="2"/>
      <c r="BO3836" s="2"/>
    </row>
    <row r="3837" ht="12.75" customHeight="1">
      <c r="D3837" s="2"/>
      <c r="G3837" s="2"/>
      <c r="I3837" s="2"/>
      <c r="J3837" s="2"/>
      <c r="K3837" s="2"/>
      <c r="L3837" s="2"/>
      <c r="M3837" s="2"/>
      <c r="N3837" s="2"/>
      <c r="O3837" s="2"/>
      <c r="P3837" s="2"/>
      <c r="Q3837" s="2"/>
      <c r="R3837" s="2"/>
      <c r="S3837" s="2"/>
      <c r="T3837" s="2"/>
      <c r="U3837" s="2"/>
      <c r="V3837" s="2"/>
      <c r="W3837" s="2"/>
      <c r="X3837" s="2"/>
      <c r="Y3837" s="2"/>
      <c r="AB3837" s="2"/>
      <c r="AC3837" s="2"/>
      <c r="AD3837" s="2"/>
      <c r="AE3837" s="2"/>
      <c r="AF3837" s="2"/>
      <c r="AG3837" s="2"/>
      <c r="AH3837" s="2"/>
      <c r="AI3837" s="2"/>
      <c r="AJ3837" s="2"/>
      <c r="AK3837" s="2"/>
      <c r="BK3837" s="2"/>
      <c r="BL3837" s="2"/>
      <c r="BN3837" s="2"/>
      <c r="BO3837" s="2"/>
    </row>
    <row r="3838" ht="12.75" customHeight="1">
      <c r="D3838" s="2"/>
      <c r="G3838" s="2"/>
      <c r="I3838" s="2"/>
      <c r="J3838" s="2"/>
      <c r="K3838" s="2"/>
      <c r="L3838" s="2"/>
      <c r="M3838" s="2"/>
      <c r="N3838" s="2"/>
      <c r="O3838" s="2"/>
      <c r="P3838" s="2"/>
      <c r="Q3838" s="2"/>
      <c r="R3838" s="2"/>
      <c r="S3838" s="2"/>
      <c r="T3838" s="2"/>
      <c r="U3838" s="2"/>
      <c r="V3838" s="2"/>
      <c r="W3838" s="2"/>
      <c r="X3838" s="2"/>
      <c r="Y3838" s="2"/>
      <c r="AB3838" s="2"/>
      <c r="AC3838" s="2"/>
      <c r="AD3838" s="2"/>
      <c r="AE3838" s="2"/>
      <c r="AF3838" s="2"/>
      <c r="AG3838" s="2"/>
      <c r="AH3838" s="2"/>
      <c r="AI3838" s="2"/>
      <c r="AJ3838" s="2"/>
      <c r="AK3838" s="2"/>
      <c r="BK3838" s="2"/>
      <c r="BL3838" s="2"/>
      <c r="BN3838" s="2"/>
      <c r="BO3838" s="2"/>
    </row>
    <row r="3839" ht="12.75" customHeight="1">
      <c r="D3839" s="2"/>
      <c r="G3839" s="2"/>
      <c r="I3839" s="2"/>
      <c r="J3839" s="2"/>
      <c r="K3839" s="2"/>
      <c r="L3839" s="2"/>
      <c r="M3839" s="2"/>
      <c r="N3839" s="2"/>
      <c r="O3839" s="2"/>
      <c r="P3839" s="2"/>
      <c r="Q3839" s="2"/>
      <c r="R3839" s="2"/>
      <c r="S3839" s="2"/>
      <c r="T3839" s="2"/>
      <c r="U3839" s="2"/>
      <c r="V3839" s="2"/>
      <c r="W3839" s="2"/>
      <c r="X3839" s="2"/>
      <c r="Y3839" s="2"/>
      <c r="AB3839" s="2"/>
      <c r="AC3839" s="2"/>
      <c r="AD3839" s="2"/>
      <c r="AE3839" s="2"/>
      <c r="AF3839" s="2"/>
      <c r="AG3839" s="2"/>
      <c r="AH3839" s="2"/>
      <c r="AI3839" s="2"/>
      <c r="AJ3839" s="2"/>
      <c r="AK3839" s="2"/>
      <c r="BK3839" s="2"/>
      <c r="BL3839" s="2"/>
      <c r="BN3839" s="2"/>
      <c r="BO3839" s="2"/>
    </row>
    <row r="3840" ht="12.75" customHeight="1">
      <c r="D3840" s="2"/>
      <c r="G3840" s="2"/>
      <c r="I3840" s="2"/>
      <c r="J3840" s="2"/>
      <c r="K3840" s="2"/>
      <c r="L3840" s="2"/>
      <c r="M3840" s="2"/>
      <c r="N3840" s="2"/>
      <c r="O3840" s="2"/>
      <c r="P3840" s="2"/>
      <c r="Q3840" s="2"/>
      <c r="R3840" s="2"/>
      <c r="S3840" s="2"/>
      <c r="T3840" s="2"/>
      <c r="U3840" s="2"/>
      <c r="V3840" s="2"/>
      <c r="W3840" s="2"/>
      <c r="X3840" s="2"/>
      <c r="Y3840" s="2"/>
      <c r="AB3840" s="2"/>
      <c r="AC3840" s="2"/>
      <c r="AD3840" s="2"/>
      <c r="AE3840" s="2"/>
      <c r="AF3840" s="2"/>
      <c r="AG3840" s="2"/>
      <c r="AH3840" s="2"/>
      <c r="AI3840" s="2"/>
      <c r="AJ3840" s="2"/>
      <c r="AK3840" s="2"/>
      <c r="BK3840" s="2"/>
      <c r="BL3840" s="2"/>
      <c r="BN3840" s="2"/>
      <c r="BO3840" s="2"/>
    </row>
    <row r="3841" ht="12.75" customHeight="1">
      <c r="D3841" s="2"/>
      <c r="G3841" s="2"/>
      <c r="I3841" s="2"/>
      <c r="J3841" s="2"/>
      <c r="K3841" s="2"/>
      <c r="L3841" s="2"/>
      <c r="M3841" s="2"/>
      <c r="N3841" s="2"/>
      <c r="O3841" s="2"/>
      <c r="P3841" s="2"/>
      <c r="Q3841" s="2"/>
      <c r="R3841" s="2"/>
      <c r="S3841" s="2"/>
      <c r="T3841" s="2"/>
      <c r="U3841" s="2"/>
      <c r="V3841" s="2"/>
      <c r="W3841" s="2"/>
      <c r="X3841" s="2"/>
      <c r="Y3841" s="2"/>
      <c r="AB3841" s="2"/>
      <c r="AC3841" s="2"/>
      <c r="AD3841" s="2"/>
      <c r="AE3841" s="2"/>
      <c r="AF3841" s="2"/>
      <c r="AG3841" s="2"/>
      <c r="AH3841" s="2"/>
      <c r="AI3841" s="2"/>
      <c r="AJ3841" s="2"/>
      <c r="AK3841" s="2"/>
      <c r="BK3841" s="2"/>
      <c r="BL3841" s="2"/>
      <c r="BN3841" s="2"/>
      <c r="BO3841" s="2"/>
    </row>
    <row r="3842" ht="12.75" customHeight="1">
      <c r="D3842" s="2"/>
      <c r="G3842" s="2"/>
      <c r="I3842" s="2"/>
      <c r="J3842" s="2"/>
      <c r="K3842" s="2"/>
      <c r="L3842" s="2"/>
      <c r="M3842" s="2"/>
      <c r="N3842" s="2"/>
      <c r="O3842" s="2"/>
      <c r="P3842" s="2"/>
      <c r="Q3842" s="2"/>
      <c r="R3842" s="2"/>
      <c r="S3842" s="2"/>
      <c r="T3842" s="2"/>
      <c r="U3842" s="2"/>
      <c r="V3842" s="2"/>
      <c r="W3842" s="2"/>
      <c r="X3842" s="2"/>
      <c r="Y3842" s="2"/>
      <c r="AB3842" s="2"/>
      <c r="AC3842" s="2"/>
      <c r="AD3842" s="2"/>
      <c r="AE3842" s="2"/>
      <c r="AF3842" s="2"/>
      <c r="AG3842" s="2"/>
      <c r="AH3842" s="2"/>
      <c r="AI3842" s="2"/>
      <c r="AJ3842" s="2"/>
      <c r="AK3842" s="2"/>
      <c r="BK3842" s="2"/>
      <c r="BL3842" s="2"/>
      <c r="BN3842" s="2"/>
      <c r="BO3842" s="2"/>
    </row>
    <row r="3843" ht="12.75" customHeight="1">
      <c r="D3843" s="2"/>
      <c r="G3843" s="2"/>
      <c r="I3843" s="2"/>
      <c r="J3843" s="2"/>
      <c r="K3843" s="2"/>
      <c r="L3843" s="2"/>
      <c r="M3843" s="2"/>
      <c r="N3843" s="2"/>
      <c r="O3843" s="2"/>
      <c r="P3843" s="2"/>
      <c r="Q3843" s="2"/>
      <c r="R3843" s="2"/>
      <c r="S3843" s="2"/>
      <c r="T3843" s="2"/>
      <c r="U3843" s="2"/>
      <c r="V3843" s="2"/>
      <c r="W3843" s="2"/>
      <c r="X3843" s="2"/>
      <c r="Y3843" s="2"/>
      <c r="AB3843" s="2"/>
      <c r="AC3843" s="2"/>
      <c r="AD3843" s="2"/>
      <c r="AE3843" s="2"/>
      <c r="AF3843" s="2"/>
      <c r="AG3843" s="2"/>
      <c r="AH3843" s="2"/>
      <c r="AI3843" s="2"/>
      <c r="AJ3843" s="2"/>
      <c r="AK3843" s="2"/>
      <c r="BK3843" s="2"/>
      <c r="BL3843" s="2"/>
      <c r="BN3843" s="2"/>
      <c r="BO3843" s="2"/>
    </row>
    <row r="3844" ht="12.75" customHeight="1">
      <c r="D3844" s="2"/>
      <c r="G3844" s="2"/>
      <c r="I3844" s="2"/>
      <c r="J3844" s="2"/>
      <c r="K3844" s="2"/>
      <c r="L3844" s="2"/>
      <c r="M3844" s="2"/>
      <c r="N3844" s="2"/>
      <c r="O3844" s="2"/>
      <c r="P3844" s="2"/>
      <c r="Q3844" s="2"/>
      <c r="R3844" s="2"/>
      <c r="S3844" s="2"/>
      <c r="T3844" s="2"/>
      <c r="U3844" s="2"/>
      <c r="V3844" s="2"/>
      <c r="W3844" s="2"/>
      <c r="X3844" s="2"/>
      <c r="Y3844" s="2"/>
      <c r="AB3844" s="2"/>
      <c r="AC3844" s="2"/>
      <c r="AD3844" s="2"/>
      <c r="AE3844" s="2"/>
      <c r="AF3844" s="2"/>
      <c r="AG3844" s="2"/>
      <c r="AH3844" s="2"/>
      <c r="AI3844" s="2"/>
      <c r="AJ3844" s="2"/>
      <c r="AK3844" s="2"/>
      <c r="BK3844" s="2"/>
      <c r="BL3844" s="2"/>
      <c r="BN3844" s="2"/>
      <c r="BO3844" s="2"/>
    </row>
    <row r="3845" ht="12.75" customHeight="1">
      <c r="D3845" s="2"/>
      <c r="G3845" s="2"/>
      <c r="I3845" s="2"/>
      <c r="J3845" s="2"/>
      <c r="K3845" s="2"/>
      <c r="L3845" s="2"/>
      <c r="M3845" s="2"/>
      <c r="N3845" s="2"/>
      <c r="O3845" s="2"/>
      <c r="P3845" s="2"/>
      <c r="Q3845" s="2"/>
      <c r="R3845" s="2"/>
      <c r="S3845" s="2"/>
      <c r="T3845" s="2"/>
      <c r="U3845" s="2"/>
      <c r="V3845" s="2"/>
      <c r="W3845" s="2"/>
      <c r="X3845" s="2"/>
      <c r="Y3845" s="2"/>
      <c r="AB3845" s="2"/>
      <c r="AC3845" s="2"/>
      <c r="AD3845" s="2"/>
      <c r="AE3845" s="2"/>
      <c r="AF3845" s="2"/>
      <c r="AG3845" s="2"/>
      <c r="AH3845" s="2"/>
      <c r="AI3845" s="2"/>
      <c r="AJ3845" s="2"/>
      <c r="AK3845" s="2"/>
      <c r="BK3845" s="2"/>
      <c r="BL3845" s="2"/>
      <c r="BN3845" s="2"/>
      <c r="BO3845" s="2"/>
    </row>
    <row r="3846" ht="12.75" customHeight="1">
      <c r="D3846" s="2"/>
      <c r="G3846" s="2"/>
      <c r="I3846" s="2"/>
      <c r="J3846" s="2"/>
      <c r="K3846" s="2"/>
      <c r="L3846" s="2"/>
      <c r="M3846" s="2"/>
      <c r="N3846" s="2"/>
      <c r="O3846" s="2"/>
      <c r="P3846" s="2"/>
      <c r="Q3846" s="2"/>
      <c r="R3846" s="2"/>
      <c r="S3846" s="2"/>
      <c r="T3846" s="2"/>
      <c r="U3846" s="2"/>
      <c r="V3846" s="2"/>
      <c r="W3846" s="2"/>
      <c r="X3846" s="2"/>
      <c r="Y3846" s="2"/>
      <c r="AB3846" s="2"/>
      <c r="AC3846" s="2"/>
      <c r="AD3846" s="2"/>
      <c r="AE3846" s="2"/>
      <c r="AF3846" s="2"/>
      <c r="AG3846" s="2"/>
      <c r="AH3846" s="2"/>
      <c r="AI3846" s="2"/>
      <c r="AJ3846" s="2"/>
      <c r="AK3846" s="2"/>
      <c r="BK3846" s="2"/>
      <c r="BL3846" s="2"/>
      <c r="BN3846" s="2"/>
      <c r="BO3846" s="2"/>
    </row>
    <row r="3847" ht="12.75" customHeight="1">
      <c r="D3847" s="2"/>
      <c r="G3847" s="2"/>
      <c r="I3847" s="2"/>
      <c r="J3847" s="2"/>
      <c r="K3847" s="2"/>
      <c r="L3847" s="2"/>
      <c r="M3847" s="2"/>
      <c r="N3847" s="2"/>
      <c r="O3847" s="2"/>
      <c r="P3847" s="2"/>
      <c r="Q3847" s="2"/>
      <c r="R3847" s="2"/>
      <c r="S3847" s="2"/>
      <c r="T3847" s="2"/>
      <c r="U3847" s="2"/>
      <c r="V3847" s="2"/>
      <c r="W3847" s="2"/>
      <c r="X3847" s="2"/>
      <c r="Y3847" s="2"/>
      <c r="AB3847" s="2"/>
      <c r="AC3847" s="2"/>
      <c r="AD3847" s="2"/>
      <c r="AE3847" s="2"/>
      <c r="AF3847" s="2"/>
      <c r="AG3847" s="2"/>
      <c r="AH3847" s="2"/>
      <c r="AI3847" s="2"/>
      <c r="AJ3847" s="2"/>
      <c r="AK3847" s="2"/>
      <c r="BK3847" s="2"/>
      <c r="BL3847" s="2"/>
      <c r="BN3847" s="2"/>
      <c r="BO3847" s="2"/>
    </row>
    <row r="3848" ht="12.75" customHeight="1">
      <c r="D3848" s="2"/>
      <c r="G3848" s="2"/>
      <c r="I3848" s="2"/>
      <c r="J3848" s="2"/>
      <c r="K3848" s="2"/>
      <c r="L3848" s="2"/>
      <c r="M3848" s="2"/>
      <c r="N3848" s="2"/>
      <c r="O3848" s="2"/>
      <c r="P3848" s="2"/>
      <c r="Q3848" s="2"/>
      <c r="R3848" s="2"/>
      <c r="S3848" s="2"/>
      <c r="T3848" s="2"/>
      <c r="U3848" s="2"/>
      <c r="V3848" s="2"/>
      <c r="W3848" s="2"/>
      <c r="X3848" s="2"/>
      <c r="Y3848" s="2"/>
      <c r="AB3848" s="2"/>
      <c r="AC3848" s="2"/>
      <c r="AD3848" s="2"/>
      <c r="AE3848" s="2"/>
      <c r="AF3848" s="2"/>
      <c r="AG3848" s="2"/>
      <c r="AH3848" s="2"/>
      <c r="AI3848" s="2"/>
      <c r="AJ3848" s="2"/>
      <c r="AK3848" s="2"/>
      <c r="BK3848" s="2"/>
      <c r="BL3848" s="2"/>
      <c r="BN3848" s="2"/>
      <c r="BO3848" s="2"/>
    </row>
    <row r="3849" ht="12.75" customHeight="1">
      <c r="D3849" s="2"/>
      <c r="G3849" s="2"/>
      <c r="I3849" s="2"/>
      <c r="J3849" s="2"/>
      <c r="K3849" s="2"/>
      <c r="L3849" s="2"/>
      <c r="M3849" s="2"/>
      <c r="N3849" s="2"/>
      <c r="O3849" s="2"/>
      <c r="P3849" s="2"/>
      <c r="Q3849" s="2"/>
      <c r="R3849" s="2"/>
      <c r="S3849" s="2"/>
      <c r="T3849" s="2"/>
      <c r="U3849" s="2"/>
      <c r="V3849" s="2"/>
      <c r="W3849" s="2"/>
      <c r="X3849" s="2"/>
      <c r="Y3849" s="2"/>
      <c r="AB3849" s="2"/>
      <c r="AC3849" s="2"/>
      <c r="AD3849" s="2"/>
      <c r="AE3849" s="2"/>
      <c r="AF3849" s="2"/>
      <c r="AG3849" s="2"/>
      <c r="AH3849" s="2"/>
      <c r="AI3849" s="2"/>
      <c r="AJ3849" s="2"/>
      <c r="AK3849" s="2"/>
      <c r="BK3849" s="2"/>
      <c r="BL3849" s="2"/>
      <c r="BN3849" s="2"/>
      <c r="BO3849" s="2"/>
    </row>
    <row r="3850" ht="12.75" customHeight="1">
      <c r="D3850" s="2"/>
      <c r="G3850" s="2"/>
      <c r="I3850" s="2"/>
      <c r="J3850" s="2"/>
      <c r="K3850" s="2"/>
      <c r="L3850" s="2"/>
      <c r="M3850" s="2"/>
      <c r="N3850" s="2"/>
      <c r="O3850" s="2"/>
      <c r="P3850" s="2"/>
      <c r="Q3850" s="2"/>
      <c r="R3850" s="2"/>
      <c r="S3850" s="2"/>
      <c r="T3850" s="2"/>
      <c r="U3850" s="2"/>
      <c r="V3850" s="2"/>
      <c r="W3850" s="2"/>
      <c r="X3850" s="2"/>
      <c r="Y3850" s="2"/>
      <c r="AB3850" s="2"/>
      <c r="AC3850" s="2"/>
      <c r="AD3850" s="2"/>
      <c r="AE3850" s="2"/>
      <c r="AF3850" s="2"/>
      <c r="AG3850" s="2"/>
      <c r="AH3850" s="2"/>
      <c r="AI3850" s="2"/>
      <c r="AJ3850" s="2"/>
      <c r="AK3850" s="2"/>
      <c r="BK3850" s="2"/>
      <c r="BL3850" s="2"/>
      <c r="BN3850" s="2"/>
      <c r="BO3850" s="2"/>
    </row>
    <row r="3851" ht="12.75" customHeight="1">
      <c r="D3851" s="2"/>
      <c r="G3851" s="2"/>
      <c r="I3851" s="2"/>
      <c r="J3851" s="2"/>
      <c r="K3851" s="2"/>
      <c r="L3851" s="2"/>
      <c r="M3851" s="2"/>
      <c r="N3851" s="2"/>
      <c r="O3851" s="2"/>
      <c r="P3851" s="2"/>
      <c r="Q3851" s="2"/>
      <c r="R3851" s="2"/>
      <c r="S3851" s="2"/>
      <c r="T3851" s="2"/>
      <c r="U3851" s="2"/>
      <c r="V3851" s="2"/>
      <c r="W3851" s="2"/>
      <c r="X3851" s="2"/>
      <c r="Y3851" s="2"/>
      <c r="AB3851" s="2"/>
      <c r="AC3851" s="2"/>
      <c r="AD3851" s="2"/>
      <c r="AE3851" s="2"/>
      <c r="AF3851" s="2"/>
      <c r="AG3851" s="2"/>
      <c r="AH3851" s="2"/>
      <c r="AI3851" s="2"/>
      <c r="AJ3851" s="2"/>
      <c r="AK3851" s="2"/>
      <c r="BK3851" s="2"/>
      <c r="BL3851" s="2"/>
      <c r="BN3851" s="2"/>
      <c r="BO3851" s="2"/>
    </row>
    <row r="3852" ht="12.75" customHeight="1">
      <c r="D3852" s="2"/>
      <c r="G3852" s="2"/>
      <c r="I3852" s="2"/>
      <c r="J3852" s="2"/>
      <c r="K3852" s="2"/>
      <c r="L3852" s="2"/>
      <c r="M3852" s="2"/>
      <c r="N3852" s="2"/>
      <c r="O3852" s="2"/>
      <c r="P3852" s="2"/>
      <c r="Q3852" s="2"/>
      <c r="R3852" s="2"/>
      <c r="S3852" s="2"/>
      <c r="T3852" s="2"/>
      <c r="U3852" s="2"/>
      <c r="V3852" s="2"/>
      <c r="W3852" s="2"/>
      <c r="X3852" s="2"/>
      <c r="Y3852" s="2"/>
      <c r="AB3852" s="2"/>
      <c r="AC3852" s="2"/>
      <c r="AD3852" s="2"/>
      <c r="AE3852" s="2"/>
      <c r="AF3852" s="2"/>
      <c r="AG3852" s="2"/>
      <c r="AH3852" s="2"/>
      <c r="AI3852" s="2"/>
      <c r="AJ3852" s="2"/>
      <c r="AK3852" s="2"/>
      <c r="BK3852" s="2"/>
      <c r="BL3852" s="2"/>
      <c r="BN3852" s="2"/>
      <c r="BO3852" s="2"/>
    </row>
    <row r="3853" ht="12.75" customHeight="1">
      <c r="D3853" s="2"/>
      <c r="G3853" s="2"/>
      <c r="I3853" s="2"/>
      <c r="J3853" s="2"/>
      <c r="K3853" s="2"/>
      <c r="L3853" s="2"/>
      <c r="M3853" s="2"/>
      <c r="N3853" s="2"/>
      <c r="O3853" s="2"/>
      <c r="P3853" s="2"/>
      <c r="Q3853" s="2"/>
      <c r="R3853" s="2"/>
      <c r="S3853" s="2"/>
      <c r="T3853" s="2"/>
      <c r="U3853" s="2"/>
      <c r="V3853" s="2"/>
      <c r="W3853" s="2"/>
      <c r="X3853" s="2"/>
      <c r="Y3853" s="2"/>
      <c r="AB3853" s="2"/>
      <c r="AC3853" s="2"/>
      <c r="AD3853" s="2"/>
      <c r="AE3853" s="2"/>
      <c r="AF3853" s="2"/>
      <c r="AG3853" s="2"/>
      <c r="AH3853" s="2"/>
      <c r="AI3853" s="2"/>
      <c r="AJ3853" s="2"/>
      <c r="AK3853" s="2"/>
      <c r="BK3853" s="2"/>
      <c r="BL3853" s="2"/>
      <c r="BN3853" s="2"/>
      <c r="BO3853" s="2"/>
    </row>
    <row r="3854" ht="12.75" customHeight="1">
      <c r="D3854" s="2"/>
      <c r="G3854" s="2"/>
      <c r="I3854" s="2"/>
      <c r="J3854" s="2"/>
      <c r="K3854" s="2"/>
      <c r="L3854" s="2"/>
      <c r="M3854" s="2"/>
      <c r="N3854" s="2"/>
      <c r="O3854" s="2"/>
      <c r="P3854" s="2"/>
      <c r="Q3854" s="2"/>
      <c r="R3854" s="2"/>
      <c r="S3854" s="2"/>
      <c r="T3854" s="2"/>
      <c r="U3854" s="2"/>
      <c r="V3854" s="2"/>
      <c r="W3854" s="2"/>
      <c r="X3854" s="2"/>
      <c r="Y3854" s="2"/>
      <c r="AB3854" s="2"/>
      <c r="AC3854" s="2"/>
      <c r="AD3854" s="2"/>
      <c r="AE3854" s="2"/>
      <c r="AF3854" s="2"/>
      <c r="AG3854" s="2"/>
      <c r="AH3854" s="2"/>
      <c r="AI3854" s="2"/>
      <c r="AJ3854" s="2"/>
      <c r="AK3854" s="2"/>
      <c r="BK3854" s="2"/>
      <c r="BL3854" s="2"/>
      <c r="BN3854" s="2"/>
      <c r="BO3854" s="2"/>
    </row>
    <row r="3855" ht="12.75" customHeight="1">
      <c r="D3855" s="2"/>
      <c r="G3855" s="2"/>
      <c r="I3855" s="2"/>
      <c r="J3855" s="2"/>
      <c r="K3855" s="2"/>
      <c r="L3855" s="2"/>
      <c r="M3855" s="2"/>
      <c r="N3855" s="2"/>
      <c r="O3855" s="2"/>
      <c r="P3855" s="2"/>
      <c r="Q3855" s="2"/>
      <c r="R3855" s="2"/>
      <c r="S3855" s="2"/>
      <c r="T3855" s="2"/>
      <c r="U3855" s="2"/>
      <c r="V3855" s="2"/>
      <c r="W3855" s="2"/>
      <c r="X3855" s="2"/>
      <c r="Y3855" s="2"/>
      <c r="AB3855" s="2"/>
      <c r="AC3855" s="2"/>
      <c r="AD3855" s="2"/>
      <c r="AE3855" s="2"/>
      <c r="AF3855" s="2"/>
      <c r="AG3855" s="2"/>
      <c r="AH3855" s="2"/>
      <c r="AI3855" s="2"/>
      <c r="AJ3855" s="2"/>
      <c r="AK3855" s="2"/>
      <c r="BK3855" s="2"/>
      <c r="BL3855" s="2"/>
      <c r="BN3855" s="2"/>
      <c r="BO3855" s="2"/>
    </row>
    <row r="3856" ht="12.75" customHeight="1">
      <c r="D3856" s="2"/>
      <c r="G3856" s="2"/>
      <c r="I3856" s="2"/>
      <c r="J3856" s="2"/>
      <c r="K3856" s="2"/>
      <c r="L3856" s="2"/>
      <c r="M3856" s="2"/>
      <c r="N3856" s="2"/>
      <c r="O3856" s="2"/>
      <c r="P3856" s="2"/>
      <c r="Q3856" s="2"/>
      <c r="R3856" s="2"/>
      <c r="S3856" s="2"/>
      <c r="T3856" s="2"/>
      <c r="U3856" s="2"/>
      <c r="V3856" s="2"/>
      <c r="W3856" s="2"/>
      <c r="X3856" s="2"/>
      <c r="Y3856" s="2"/>
      <c r="AB3856" s="2"/>
      <c r="AC3856" s="2"/>
      <c r="AD3856" s="2"/>
      <c r="AE3856" s="2"/>
      <c r="AF3856" s="2"/>
      <c r="AG3856" s="2"/>
      <c r="AH3856" s="2"/>
      <c r="AI3856" s="2"/>
      <c r="AJ3856" s="2"/>
      <c r="AK3856" s="2"/>
      <c r="BK3856" s="2"/>
      <c r="BL3856" s="2"/>
      <c r="BN3856" s="2"/>
      <c r="BO3856" s="2"/>
    </row>
    <row r="3857" ht="12.75" customHeight="1">
      <c r="D3857" s="2"/>
      <c r="G3857" s="2"/>
      <c r="I3857" s="2"/>
      <c r="J3857" s="2"/>
      <c r="K3857" s="2"/>
      <c r="L3857" s="2"/>
      <c r="M3857" s="2"/>
      <c r="N3857" s="2"/>
      <c r="O3857" s="2"/>
      <c r="P3857" s="2"/>
      <c r="Q3857" s="2"/>
      <c r="R3857" s="2"/>
      <c r="S3857" s="2"/>
      <c r="T3857" s="2"/>
      <c r="U3857" s="2"/>
      <c r="V3857" s="2"/>
      <c r="W3857" s="2"/>
      <c r="X3857" s="2"/>
      <c r="Y3857" s="2"/>
      <c r="AB3857" s="2"/>
      <c r="AC3857" s="2"/>
      <c r="AD3857" s="2"/>
      <c r="AE3857" s="2"/>
      <c r="AF3857" s="2"/>
      <c r="AG3857" s="2"/>
      <c r="AH3857" s="2"/>
      <c r="AI3857" s="2"/>
      <c r="AJ3857" s="2"/>
      <c r="AK3857" s="2"/>
      <c r="BK3857" s="2"/>
      <c r="BL3857" s="2"/>
      <c r="BN3857" s="2"/>
      <c r="BO3857" s="2"/>
    </row>
    <row r="3858" ht="12.75" customHeight="1">
      <c r="D3858" s="2"/>
      <c r="G3858" s="2"/>
      <c r="I3858" s="2"/>
      <c r="J3858" s="2"/>
      <c r="K3858" s="2"/>
      <c r="L3858" s="2"/>
      <c r="M3858" s="2"/>
      <c r="N3858" s="2"/>
      <c r="O3858" s="2"/>
      <c r="P3858" s="2"/>
      <c r="Q3858" s="2"/>
      <c r="R3858" s="2"/>
      <c r="S3858" s="2"/>
      <c r="T3858" s="2"/>
      <c r="U3858" s="2"/>
      <c r="V3858" s="2"/>
      <c r="W3858" s="2"/>
      <c r="X3858" s="2"/>
      <c r="Y3858" s="2"/>
      <c r="AB3858" s="2"/>
      <c r="AC3858" s="2"/>
      <c r="AD3858" s="2"/>
      <c r="AE3858" s="2"/>
      <c r="AF3858" s="2"/>
      <c r="AG3858" s="2"/>
      <c r="AH3858" s="2"/>
      <c r="AI3858" s="2"/>
      <c r="AJ3858" s="2"/>
      <c r="AK3858" s="2"/>
      <c r="BK3858" s="2"/>
      <c r="BL3858" s="2"/>
      <c r="BN3858" s="2"/>
      <c r="BO3858" s="2"/>
    </row>
    <row r="3859" ht="12.75" customHeight="1">
      <c r="D3859" s="2"/>
      <c r="G3859" s="2"/>
      <c r="I3859" s="2"/>
      <c r="J3859" s="2"/>
      <c r="K3859" s="2"/>
      <c r="L3859" s="2"/>
      <c r="M3859" s="2"/>
      <c r="N3859" s="2"/>
      <c r="O3859" s="2"/>
      <c r="P3859" s="2"/>
      <c r="Q3859" s="2"/>
      <c r="R3859" s="2"/>
      <c r="S3859" s="2"/>
      <c r="T3859" s="2"/>
      <c r="U3859" s="2"/>
      <c r="V3859" s="2"/>
      <c r="W3859" s="2"/>
      <c r="X3859" s="2"/>
      <c r="Y3859" s="2"/>
      <c r="AB3859" s="2"/>
      <c r="AC3859" s="2"/>
      <c r="AD3859" s="2"/>
      <c r="AE3859" s="2"/>
      <c r="AF3859" s="2"/>
      <c r="AG3859" s="2"/>
      <c r="AH3859" s="2"/>
      <c r="AI3859" s="2"/>
      <c r="AJ3859" s="2"/>
      <c r="AK3859" s="2"/>
      <c r="BK3859" s="2"/>
      <c r="BL3859" s="2"/>
      <c r="BN3859" s="2"/>
      <c r="BO3859" s="2"/>
    </row>
    <row r="3860" ht="12.75" customHeight="1">
      <c r="D3860" s="2"/>
      <c r="G3860" s="2"/>
      <c r="I3860" s="2"/>
      <c r="J3860" s="2"/>
      <c r="K3860" s="2"/>
      <c r="L3860" s="2"/>
      <c r="M3860" s="2"/>
      <c r="N3860" s="2"/>
      <c r="O3860" s="2"/>
      <c r="P3860" s="2"/>
      <c r="Q3860" s="2"/>
      <c r="R3860" s="2"/>
      <c r="S3860" s="2"/>
      <c r="T3860" s="2"/>
      <c r="U3860" s="2"/>
      <c r="V3860" s="2"/>
      <c r="W3860" s="2"/>
      <c r="X3860" s="2"/>
      <c r="Y3860" s="2"/>
      <c r="AB3860" s="2"/>
      <c r="AC3860" s="2"/>
      <c r="AD3860" s="2"/>
      <c r="AE3860" s="2"/>
      <c r="AF3860" s="2"/>
      <c r="AG3860" s="2"/>
      <c r="AH3860" s="2"/>
      <c r="AI3860" s="2"/>
      <c r="AJ3860" s="2"/>
      <c r="AK3860" s="2"/>
      <c r="BK3860" s="2"/>
      <c r="BL3860" s="2"/>
      <c r="BN3860" s="2"/>
      <c r="BO3860" s="2"/>
    </row>
    <row r="3861" ht="12.75" customHeight="1">
      <c r="D3861" s="2"/>
      <c r="G3861" s="2"/>
      <c r="I3861" s="2"/>
      <c r="J3861" s="2"/>
      <c r="K3861" s="2"/>
      <c r="L3861" s="2"/>
      <c r="M3861" s="2"/>
      <c r="N3861" s="2"/>
      <c r="O3861" s="2"/>
      <c r="P3861" s="2"/>
      <c r="Q3861" s="2"/>
      <c r="R3861" s="2"/>
      <c r="S3861" s="2"/>
      <c r="T3861" s="2"/>
      <c r="U3861" s="2"/>
      <c r="V3861" s="2"/>
      <c r="W3861" s="2"/>
      <c r="X3861" s="2"/>
      <c r="Y3861" s="2"/>
      <c r="AB3861" s="2"/>
      <c r="AC3861" s="2"/>
      <c r="AD3861" s="2"/>
      <c r="AE3861" s="2"/>
      <c r="AF3861" s="2"/>
      <c r="AG3861" s="2"/>
      <c r="AH3861" s="2"/>
      <c r="AI3861" s="2"/>
      <c r="AJ3861" s="2"/>
      <c r="AK3861" s="2"/>
      <c r="BK3861" s="2"/>
      <c r="BL3861" s="2"/>
      <c r="BN3861" s="2"/>
      <c r="BO3861" s="2"/>
    </row>
    <row r="3862" ht="12.75" customHeight="1">
      <c r="D3862" s="2"/>
      <c r="G3862" s="2"/>
      <c r="I3862" s="2"/>
      <c r="J3862" s="2"/>
      <c r="K3862" s="2"/>
      <c r="L3862" s="2"/>
      <c r="M3862" s="2"/>
      <c r="N3862" s="2"/>
      <c r="O3862" s="2"/>
      <c r="P3862" s="2"/>
      <c r="Q3862" s="2"/>
      <c r="R3862" s="2"/>
      <c r="S3862" s="2"/>
      <c r="T3862" s="2"/>
      <c r="U3862" s="2"/>
      <c r="V3862" s="2"/>
      <c r="W3862" s="2"/>
      <c r="X3862" s="2"/>
      <c r="Y3862" s="2"/>
      <c r="AB3862" s="2"/>
      <c r="AC3862" s="2"/>
      <c r="AD3862" s="2"/>
      <c r="AE3862" s="2"/>
      <c r="AF3862" s="2"/>
      <c r="AG3862" s="2"/>
      <c r="AH3862" s="2"/>
      <c r="AI3862" s="2"/>
      <c r="AJ3862" s="2"/>
      <c r="AK3862" s="2"/>
      <c r="BK3862" s="2"/>
      <c r="BL3862" s="2"/>
      <c r="BN3862" s="2"/>
      <c r="BO3862" s="2"/>
    </row>
    <row r="3863" ht="12.75" customHeight="1">
      <c r="D3863" s="2"/>
      <c r="G3863" s="2"/>
      <c r="I3863" s="2"/>
      <c r="J3863" s="2"/>
      <c r="K3863" s="2"/>
      <c r="L3863" s="2"/>
      <c r="M3863" s="2"/>
      <c r="N3863" s="2"/>
      <c r="O3863" s="2"/>
      <c r="P3863" s="2"/>
      <c r="Q3863" s="2"/>
      <c r="R3863" s="2"/>
      <c r="S3863" s="2"/>
      <c r="T3863" s="2"/>
      <c r="U3863" s="2"/>
      <c r="V3863" s="2"/>
      <c r="W3863" s="2"/>
      <c r="X3863" s="2"/>
      <c r="Y3863" s="2"/>
      <c r="AB3863" s="2"/>
      <c r="AC3863" s="2"/>
      <c r="AD3863" s="2"/>
      <c r="AE3863" s="2"/>
      <c r="AF3863" s="2"/>
      <c r="AG3863" s="2"/>
      <c r="AH3863" s="2"/>
      <c r="AI3863" s="2"/>
      <c r="AJ3863" s="2"/>
      <c r="AK3863" s="2"/>
      <c r="BK3863" s="2"/>
      <c r="BL3863" s="2"/>
      <c r="BN3863" s="2"/>
      <c r="BO3863" s="2"/>
    </row>
    <row r="3864" ht="12.75" customHeight="1">
      <c r="D3864" s="2"/>
      <c r="G3864" s="2"/>
      <c r="I3864" s="2"/>
      <c r="J3864" s="2"/>
      <c r="K3864" s="2"/>
      <c r="L3864" s="2"/>
      <c r="M3864" s="2"/>
      <c r="N3864" s="2"/>
      <c r="O3864" s="2"/>
      <c r="P3864" s="2"/>
      <c r="Q3864" s="2"/>
      <c r="R3864" s="2"/>
      <c r="S3864" s="2"/>
      <c r="T3864" s="2"/>
      <c r="U3864" s="2"/>
      <c r="V3864" s="2"/>
      <c r="W3864" s="2"/>
      <c r="X3864" s="2"/>
      <c r="Y3864" s="2"/>
      <c r="AB3864" s="2"/>
      <c r="AC3864" s="2"/>
      <c r="AD3864" s="2"/>
      <c r="AE3864" s="2"/>
      <c r="AF3864" s="2"/>
      <c r="AG3864" s="2"/>
      <c r="AH3864" s="2"/>
      <c r="AI3864" s="2"/>
      <c r="AJ3864" s="2"/>
      <c r="AK3864" s="2"/>
      <c r="BK3864" s="2"/>
      <c r="BL3864" s="2"/>
      <c r="BN3864" s="2"/>
      <c r="BO3864" s="2"/>
    </row>
    <row r="3865" ht="12.75" customHeight="1">
      <c r="D3865" s="2"/>
      <c r="G3865" s="2"/>
      <c r="I3865" s="2"/>
      <c r="J3865" s="2"/>
      <c r="K3865" s="2"/>
      <c r="L3865" s="2"/>
      <c r="M3865" s="2"/>
      <c r="N3865" s="2"/>
      <c r="O3865" s="2"/>
      <c r="P3865" s="2"/>
      <c r="Q3865" s="2"/>
      <c r="R3865" s="2"/>
      <c r="S3865" s="2"/>
      <c r="T3865" s="2"/>
      <c r="U3865" s="2"/>
      <c r="V3865" s="2"/>
      <c r="W3865" s="2"/>
      <c r="X3865" s="2"/>
      <c r="Y3865" s="2"/>
      <c r="AB3865" s="2"/>
      <c r="AC3865" s="2"/>
      <c r="AD3865" s="2"/>
      <c r="AE3865" s="2"/>
      <c r="AF3865" s="2"/>
      <c r="AG3865" s="2"/>
      <c r="AH3865" s="2"/>
      <c r="AI3865" s="2"/>
      <c r="AJ3865" s="2"/>
      <c r="AK3865" s="2"/>
      <c r="BK3865" s="2"/>
      <c r="BL3865" s="2"/>
      <c r="BN3865" s="2"/>
      <c r="BO3865" s="2"/>
    </row>
    <row r="3866" ht="12.75" customHeight="1">
      <c r="D3866" s="2"/>
      <c r="G3866" s="2"/>
      <c r="I3866" s="2"/>
      <c r="J3866" s="2"/>
      <c r="K3866" s="2"/>
      <c r="L3866" s="2"/>
      <c r="M3866" s="2"/>
      <c r="N3866" s="2"/>
      <c r="O3866" s="2"/>
      <c r="P3866" s="2"/>
      <c r="Q3866" s="2"/>
      <c r="R3866" s="2"/>
      <c r="S3866" s="2"/>
      <c r="T3866" s="2"/>
      <c r="U3866" s="2"/>
      <c r="V3866" s="2"/>
      <c r="W3866" s="2"/>
      <c r="X3866" s="2"/>
      <c r="Y3866" s="2"/>
      <c r="AB3866" s="2"/>
      <c r="AC3866" s="2"/>
      <c r="AD3866" s="2"/>
      <c r="AE3866" s="2"/>
      <c r="AF3866" s="2"/>
      <c r="AG3866" s="2"/>
      <c r="AH3866" s="2"/>
      <c r="AI3866" s="2"/>
      <c r="AJ3866" s="2"/>
      <c r="AK3866" s="2"/>
      <c r="BK3866" s="2"/>
      <c r="BL3866" s="2"/>
      <c r="BN3866" s="2"/>
      <c r="BO3866" s="2"/>
    </row>
    <row r="3867" ht="12.75" customHeight="1">
      <c r="D3867" s="2"/>
      <c r="G3867" s="2"/>
      <c r="I3867" s="2"/>
      <c r="J3867" s="2"/>
      <c r="K3867" s="2"/>
      <c r="L3867" s="2"/>
      <c r="M3867" s="2"/>
      <c r="N3867" s="2"/>
      <c r="O3867" s="2"/>
      <c r="P3867" s="2"/>
      <c r="Q3867" s="2"/>
      <c r="R3867" s="2"/>
      <c r="S3867" s="2"/>
      <c r="T3867" s="2"/>
      <c r="U3867" s="2"/>
      <c r="V3867" s="2"/>
      <c r="W3867" s="2"/>
      <c r="X3867" s="2"/>
      <c r="Y3867" s="2"/>
      <c r="AB3867" s="2"/>
      <c r="AC3867" s="2"/>
      <c r="AD3867" s="2"/>
      <c r="AE3867" s="2"/>
      <c r="AF3867" s="2"/>
      <c r="AG3867" s="2"/>
      <c r="AH3867" s="2"/>
      <c r="AI3867" s="2"/>
      <c r="AJ3867" s="2"/>
      <c r="AK3867" s="2"/>
      <c r="BK3867" s="2"/>
      <c r="BL3867" s="2"/>
      <c r="BN3867" s="2"/>
      <c r="BO3867" s="2"/>
    </row>
    <row r="3868" ht="12.75" customHeight="1">
      <c r="D3868" s="2"/>
      <c r="G3868" s="2"/>
      <c r="I3868" s="2"/>
      <c r="J3868" s="2"/>
      <c r="K3868" s="2"/>
      <c r="L3868" s="2"/>
      <c r="M3868" s="2"/>
      <c r="N3868" s="2"/>
      <c r="O3868" s="2"/>
      <c r="P3868" s="2"/>
      <c r="Q3868" s="2"/>
      <c r="R3868" s="2"/>
      <c r="S3868" s="2"/>
      <c r="T3868" s="2"/>
      <c r="U3868" s="2"/>
      <c r="V3868" s="2"/>
      <c r="W3868" s="2"/>
      <c r="X3868" s="2"/>
      <c r="Y3868" s="2"/>
      <c r="AB3868" s="2"/>
      <c r="AC3868" s="2"/>
      <c r="AD3868" s="2"/>
      <c r="AE3868" s="2"/>
      <c r="AF3868" s="2"/>
      <c r="AG3868" s="2"/>
      <c r="AH3868" s="2"/>
      <c r="AI3868" s="2"/>
      <c r="AJ3868" s="2"/>
      <c r="AK3868" s="2"/>
      <c r="BK3868" s="2"/>
      <c r="BL3868" s="2"/>
      <c r="BN3868" s="2"/>
      <c r="BO3868" s="2"/>
    </row>
    <row r="3869" ht="12.75" customHeight="1">
      <c r="D3869" s="2"/>
      <c r="G3869" s="2"/>
      <c r="I3869" s="2"/>
      <c r="J3869" s="2"/>
      <c r="K3869" s="2"/>
      <c r="L3869" s="2"/>
      <c r="M3869" s="2"/>
      <c r="N3869" s="2"/>
      <c r="O3869" s="2"/>
      <c r="P3869" s="2"/>
      <c r="Q3869" s="2"/>
      <c r="R3869" s="2"/>
      <c r="S3869" s="2"/>
      <c r="T3869" s="2"/>
      <c r="U3869" s="2"/>
      <c r="V3869" s="2"/>
      <c r="W3869" s="2"/>
      <c r="X3869" s="2"/>
      <c r="Y3869" s="2"/>
      <c r="AB3869" s="2"/>
      <c r="AC3869" s="2"/>
      <c r="AD3869" s="2"/>
      <c r="AE3869" s="2"/>
      <c r="AF3869" s="2"/>
      <c r="AG3869" s="2"/>
      <c r="AH3869" s="2"/>
      <c r="AI3869" s="2"/>
      <c r="AJ3869" s="2"/>
      <c r="AK3869" s="2"/>
      <c r="BK3869" s="2"/>
      <c r="BL3869" s="2"/>
      <c r="BN3869" s="2"/>
      <c r="BO3869" s="2"/>
    </row>
    <row r="3870" ht="12.75" customHeight="1">
      <c r="D3870" s="2"/>
      <c r="G3870" s="2"/>
      <c r="I3870" s="2"/>
      <c r="J3870" s="2"/>
      <c r="K3870" s="2"/>
      <c r="L3870" s="2"/>
      <c r="M3870" s="2"/>
      <c r="N3870" s="2"/>
      <c r="O3870" s="2"/>
      <c r="P3870" s="2"/>
      <c r="Q3870" s="2"/>
      <c r="R3870" s="2"/>
      <c r="S3870" s="2"/>
      <c r="T3870" s="2"/>
      <c r="U3870" s="2"/>
      <c r="V3870" s="2"/>
      <c r="W3870" s="2"/>
      <c r="X3870" s="2"/>
      <c r="Y3870" s="2"/>
      <c r="AB3870" s="2"/>
      <c r="AC3870" s="2"/>
      <c r="AD3870" s="2"/>
      <c r="AE3870" s="2"/>
      <c r="AF3870" s="2"/>
      <c r="AG3870" s="2"/>
      <c r="AH3870" s="2"/>
      <c r="AI3870" s="2"/>
      <c r="AJ3870" s="2"/>
      <c r="AK3870" s="2"/>
      <c r="BK3870" s="2"/>
      <c r="BL3870" s="2"/>
      <c r="BN3870" s="2"/>
      <c r="BO3870" s="2"/>
    </row>
    <row r="3871" ht="12.75" customHeight="1">
      <c r="D3871" s="2"/>
      <c r="G3871" s="2"/>
      <c r="I3871" s="2"/>
      <c r="J3871" s="2"/>
      <c r="K3871" s="2"/>
      <c r="L3871" s="2"/>
      <c r="M3871" s="2"/>
      <c r="N3871" s="2"/>
      <c r="O3871" s="2"/>
      <c r="P3871" s="2"/>
      <c r="Q3871" s="2"/>
      <c r="R3871" s="2"/>
      <c r="S3871" s="2"/>
      <c r="T3871" s="2"/>
      <c r="U3871" s="2"/>
      <c r="V3871" s="2"/>
      <c r="W3871" s="2"/>
      <c r="X3871" s="2"/>
      <c r="Y3871" s="2"/>
      <c r="AB3871" s="2"/>
      <c r="AC3871" s="2"/>
      <c r="AD3871" s="2"/>
      <c r="AE3871" s="2"/>
      <c r="AF3871" s="2"/>
      <c r="AG3871" s="2"/>
      <c r="AH3871" s="2"/>
      <c r="AI3871" s="2"/>
      <c r="AJ3871" s="2"/>
      <c r="AK3871" s="2"/>
      <c r="BK3871" s="2"/>
      <c r="BL3871" s="2"/>
      <c r="BN3871" s="2"/>
      <c r="BO3871" s="2"/>
    </row>
    <row r="3872" ht="12.75" customHeight="1">
      <c r="D3872" s="2"/>
      <c r="G3872" s="2"/>
      <c r="I3872" s="2"/>
      <c r="J3872" s="2"/>
      <c r="K3872" s="2"/>
      <c r="L3872" s="2"/>
      <c r="M3872" s="2"/>
      <c r="N3872" s="2"/>
      <c r="O3872" s="2"/>
      <c r="P3872" s="2"/>
      <c r="Q3872" s="2"/>
      <c r="R3872" s="2"/>
      <c r="S3872" s="2"/>
      <c r="T3872" s="2"/>
      <c r="U3872" s="2"/>
      <c r="V3872" s="2"/>
      <c r="W3872" s="2"/>
      <c r="X3872" s="2"/>
      <c r="Y3872" s="2"/>
      <c r="AB3872" s="2"/>
      <c r="AC3872" s="2"/>
      <c r="AD3872" s="2"/>
      <c r="AE3872" s="2"/>
      <c r="AF3872" s="2"/>
      <c r="AG3872" s="2"/>
      <c r="AH3872" s="2"/>
      <c r="AI3872" s="2"/>
      <c r="AJ3872" s="2"/>
      <c r="AK3872" s="2"/>
      <c r="BK3872" s="2"/>
      <c r="BL3872" s="2"/>
      <c r="BN3872" s="2"/>
      <c r="BO3872" s="2"/>
    </row>
    <row r="3873" ht="12.75" customHeight="1">
      <c r="D3873" s="2"/>
      <c r="G3873" s="2"/>
      <c r="I3873" s="2"/>
      <c r="J3873" s="2"/>
      <c r="K3873" s="2"/>
      <c r="L3873" s="2"/>
      <c r="M3873" s="2"/>
      <c r="N3873" s="2"/>
      <c r="O3873" s="2"/>
      <c r="P3873" s="2"/>
      <c r="Q3873" s="2"/>
      <c r="R3873" s="2"/>
      <c r="S3873" s="2"/>
      <c r="T3873" s="2"/>
      <c r="U3873" s="2"/>
      <c r="V3873" s="2"/>
      <c r="W3873" s="2"/>
      <c r="X3873" s="2"/>
      <c r="Y3873" s="2"/>
      <c r="AB3873" s="2"/>
      <c r="AC3873" s="2"/>
      <c r="AD3873" s="2"/>
      <c r="AE3873" s="2"/>
      <c r="AF3873" s="2"/>
      <c r="AG3873" s="2"/>
      <c r="AH3873" s="2"/>
      <c r="AI3873" s="2"/>
      <c r="AJ3873" s="2"/>
      <c r="AK3873" s="2"/>
      <c r="BK3873" s="2"/>
      <c r="BL3873" s="2"/>
      <c r="BN3873" s="2"/>
      <c r="BO3873" s="2"/>
    </row>
    <row r="3874" ht="12.75" customHeight="1">
      <c r="D3874" s="2"/>
      <c r="G3874" s="2"/>
      <c r="I3874" s="2"/>
      <c r="J3874" s="2"/>
      <c r="K3874" s="2"/>
      <c r="L3874" s="2"/>
      <c r="M3874" s="2"/>
      <c r="N3874" s="2"/>
      <c r="O3874" s="2"/>
      <c r="P3874" s="2"/>
      <c r="Q3874" s="2"/>
      <c r="R3874" s="2"/>
      <c r="S3874" s="2"/>
      <c r="T3874" s="2"/>
      <c r="U3874" s="2"/>
      <c r="V3874" s="2"/>
      <c r="W3874" s="2"/>
      <c r="X3874" s="2"/>
      <c r="Y3874" s="2"/>
      <c r="AB3874" s="2"/>
      <c r="AC3874" s="2"/>
      <c r="AD3874" s="2"/>
      <c r="AE3874" s="2"/>
      <c r="AF3874" s="2"/>
      <c r="AG3874" s="2"/>
      <c r="AH3874" s="2"/>
      <c r="AI3874" s="2"/>
      <c r="AJ3874" s="2"/>
      <c r="AK3874" s="2"/>
      <c r="BK3874" s="2"/>
      <c r="BL3874" s="2"/>
      <c r="BN3874" s="2"/>
      <c r="BO3874" s="2"/>
    </row>
    <row r="3875" ht="12.75" customHeight="1">
      <c r="D3875" s="2"/>
      <c r="G3875" s="2"/>
      <c r="I3875" s="2"/>
      <c r="J3875" s="2"/>
      <c r="K3875" s="2"/>
      <c r="L3875" s="2"/>
      <c r="M3875" s="2"/>
      <c r="N3875" s="2"/>
      <c r="O3875" s="2"/>
      <c r="P3875" s="2"/>
      <c r="Q3875" s="2"/>
      <c r="R3875" s="2"/>
      <c r="S3875" s="2"/>
      <c r="T3875" s="2"/>
      <c r="U3875" s="2"/>
      <c r="V3875" s="2"/>
      <c r="W3875" s="2"/>
      <c r="X3875" s="2"/>
      <c r="Y3875" s="2"/>
      <c r="AB3875" s="2"/>
      <c r="AC3875" s="2"/>
      <c r="AD3875" s="2"/>
      <c r="AE3875" s="2"/>
      <c r="AF3875" s="2"/>
      <c r="AG3875" s="2"/>
      <c r="AH3875" s="2"/>
      <c r="AI3875" s="2"/>
      <c r="AJ3875" s="2"/>
      <c r="AK3875" s="2"/>
      <c r="BK3875" s="2"/>
      <c r="BL3875" s="2"/>
      <c r="BN3875" s="2"/>
      <c r="BO3875" s="2"/>
    </row>
    <row r="3876" ht="12.75" customHeight="1">
      <c r="D3876" s="2"/>
      <c r="G3876" s="2"/>
      <c r="I3876" s="2"/>
      <c r="J3876" s="2"/>
      <c r="K3876" s="2"/>
      <c r="L3876" s="2"/>
      <c r="M3876" s="2"/>
      <c r="N3876" s="2"/>
      <c r="O3876" s="2"/>
      <c r="P3876" s="2"/>
      <c r="Q3876" s="2"/>
      <c r="R3876" s="2"/>
      <c r="S3876" s="2"/>
      <c r="T3876" s="2"/>
      <c r="U3876" s="2"/>
      <c r="V3876" s="2"/>
      <c r="W3876" s="2"/>
      <c r="X3876" s="2"/>
      <c r="Y3876" s="2"/>
      <c r="AB3876" s="2"/>
      <c r="AC3876" s="2"/>
      <c r="AD3876" s="2"/>
      <c r="AE3876" s="2"/>
      <c r="AF3876" s="2"/>
      <c r="AG3876" s="2"/>
      <c r="AH3876" s="2"/>
      <c r="AI3876" s="2"/>
      <c r="AJ3876" s="2"/>
      <c r="AK3876" s="2"/>
      <c r="BK3876" s="2"/>
      <c r="BL3876" s="2"/>
      <c r="BN3876" s="2"/>
      <c r="BO3876" s="2"/>
    </row>
    <row r="3877" ht="12.75" customHeight="1">
      <c r="D3877" s="2"/>
      <c r="G3877" s="2"/>
      <c r="I3877" s="2"/>
      <c r="J3877" s="2"/>
      <c r="K3877" s="2"/>
      <c r="L3877" s="2"/>
      <c r="M3877" s="2"/>
      <c r="N3877" s="2"/>
      <c r="O3877" s="2"/>
      <c r="P3877" s="2"/>
      <c r="Q3877" s="2"/>
      <c r="R3877" s="2"/>
      <c r="S3877" s="2"/>
      <c r="T3877" s="2"/>
      <c r="U3877" s="2"/>
      <c r="V3877" s="2"/>
      <c r="W3877" s="2"/>
      <c r="X3877" s="2"/>
      <c r="Y3877" s="2"/>
      <c r="AB3877" s="2"/>
      <c r="AC3877" s="2"/>
      <c r="AD3877" s="2"/>
      <c r="AE3877" s="2"/>
      <c r="AF3877" s="2"/>
      <c r="AG3877" s="2"/>
      <c r="AH3877" s="2"/>
      <c r="AI3877" s="2"/>
      <c r="AJ3877" s="2"/>
      <c r="AK3877" s="2"/>
      <c r="BK3877" s="2"/>
      <c r="BL3877" s="2"/>
      <c r="BN3877" s="2"/>
      <c r="BO3877" s="2"/>
    </row>
    <row r="3878" ht="12.75" customHeight="1">
      <c r="D3878" s="2"/>
      <c r="G3878" s="2"/>
      <c r="I3878" s="2"/>
      <c r="J3878" s="2"/>
      <c r="K3878" s="2"/>
      <c r="L3878" s="2"/>
      <c r="M3878" s="2"/>
      <c r="N3878" s="2"/>
      <c r="O3878" s="2"/>
      <c r="P3878" s="2"/>
      <c r="Q3878" s="2"/>
      <c r="R3878" s="2"/>
      <c r="S3878" s="2"/>
      <c r="T3878" s="2"/>
      <c r="U3878" s="2"/>
      <c r="V3878" s="2"/>
      <c r="W3878" s="2"/>
      <c r="X3878" s="2"/>
      <c r="Y3878" s="2"/>
      <c r="AB3878" s="2"/>
      <c r="AC3878" s="2"/>
      <c r="AD3878" s="2"/>
      <c r="AE3878" s="2"/>
      <c r="AF3878" s="2"/>
      <c r="AG3878" s="2"/>
      <c r="AH3878" s="2"/>
      <c r="AI3878" s="2"/>
      <c r="AJ3878" s="2"/>
      <c r="AK3878" s="2"/>
      <c r="BK3878" s="2"/>
      <c r="BL3878" s="2"/>
      <c r="BN3878" s="2"/>
      <c r="BO3878" s="2"/>
    </row>
    <row r="3879" ht="12.75" customHeight="1">
      <c r="D3879" s="2"/>
      <c r="G3879" s="2"/>
      <c r="I3879" s="2"/>
      <c r="J3879" s="2"/>
      <c r="K3879" s="2"/>
      <c r="L3879" s="2"/>
      <c r="M3879" s="2"/>
      <c r="N3879" s="2"/>
      <c r="O3879" s="2"/>
      <c r="P3879" s="2"/>
      <c r="Q3879" s="2"/>
      <c r="R3879" s="2"/>
      <c r="S3879" s="2"/>
      <c r="T3879" s="2"/>
      <c r="U3879" s="2"/>
      <c r="V3879" s="2"/>
      <c r="W3879" s="2"/>
      <c r="X3879" s="2"/>
      <c r="Y3879" s="2"/>
      <c r="AB3879" s="2"/>
      <c r="AC3879" s="2"/>
      <c r="AD3879" s="2"/>
      <c r="AE3879" s="2"/>
      <c r="AF3879" s="2"/>
      <c r="AG3879" s="2"/>
      <c r="AH3879" s="2"/>
      <c r="AI3879" s="2"/>
      <c r="AJ3879" s="2"/>
      <c r="AK3879" s="2"/>
      <c r="BK3879" s="2"/>
      <c r="BL3879" s="2"/>
      <c r="BN3879" s="2"/>
      <c r="BO3879" s="2"/>
    </row>
    <row r="3880" ht="12.75" customHeight="1">
      <c r="D3880" s="2"/>
      <c r="G3880" s="2"/>
      <c r="I3880" s="2"/>
      <c r="J3880" s="2"/>
      <c r="K3880" s="2"/>
      <c r="L3880" s="2"/>
      <c r="M3880" s="2"/>
      <c r="N3880" s="2"/>
      <c r="O3880" s="2"/>
      <c r="P3880" s="2"/>
      <c r="Q3880" s="2"/>
      <c r="R3880" s="2"/>
      <c r="S3880" s="2"/>
      <c r="T3880" s="2"/>
      <c r="U3880" s="2"/>
      <c r="V3880" s="2"/>
      <c r="W3880" s="2"/>
      <c r="X3880" s="2"/>
      <c r="Y3880" s="2"/>
      <c r="AB3880" s="2"/>
      <c r="AC3880" s="2"/>
      <c r="AD3880" s="2"/>
      <c r="AE3880" s="2"/>
      <c r="AF3880" s="2"/>
      <c r="AG3880" s="2"/>
      <c r="AH3880" s="2"/>
      <c r="AI3880" s="2"/>
      <c r="AJ3880" s="2"/>
      <c r="AK3880" s="2"/>
      <c r="BK3880" s="2"/>
      <c r="BL3880" s="2"/>
      <c r="BN3880" s="2"/>
      <c r="BO3880" s="2"/>
    </row>
    <row r="3881" ht="12.75" customHeight="1">
      <c r="D3881" s="2"/>
      <c r="G3881" s="2"/>
      <c r="I3881" s="2"/>
      <c r="J3881" s="2"/>
      <c r="K3881" s="2"/>
      <c r="L3881" s="2"/>
      <c r="M3881" s="2"/>
      <c r="N3881" s="2"/>
      <c r="O3881" s="2"/>
      <c r="P3881" s="2"/>
      <c r="Q3881" s="2"/>
      <c r="R3881" s="2"/>
      <c r="S3881" s="2"/>
      <c r="T3881" s="2"/>
      <c r="U3881" s="2"/>
      <c r="V3881" s="2"/>
      <c r="W3881" s="2"/>
      <c r="X3881" s="2"/>
      <c r="Y3881" s="2"/>
      <c r="AB3881" s="2"/>
      <c r="AC3881" s="2"/>
      <c r="AD3881" s="2"/>
      <c r="AE3881" s="2"/>
      <c r="AF3881" s="2"/>
      <c r="AG3881" s="2"/>
      <c r="AH3881" s="2"/>
      <c r="AI3881" s="2"/>
      <c r="AJ3881" s="2"/>
      <c r="AK3881" s="2"/>
      <c r="BK3881" s="2"/>
      <c r="BL3881" s="2"/>
      <c r="BN3881" s="2"/>
      <c r="BO3881" s="2"/>
    </row>
    <row r="3882" ht="12.75" customHeight="1">
      <c r="D3882" s="2"/>
      <c r="G3882" s="2"/>
      <c r="I3882" s="2"/>
      <c r="J3882" s="2"/>
      <c r="K3882" s="2"/>
      <c r="L3882" s="2"/>
      <c r="M3882" s="2"/>
      <c r="N3882" s="2"/>
      <c r="O3882" s="2"/>
      <c r="P3882" s="2"/>
      <c r="Q3882" s="2"/>
      <c r="R3882" s="2"/>
      <c r="S3882" s="2"/>
      <c r="T3882" s="2"/>
      <c r="U3882" s="2"/>
      <c r="V3882" s="2"/>
      <c r="W3882" s="2"/>
      <c r="X3882" s="2"/>
      <c r="Y3882" s="2"/>
      <c r="AB3882" s="2"/>
      <c r="AC3882" s="2"/>
      <c r="AD3882" s="2"/>
      <c r="AE3882" s="2"/>
      <c r="AF3882" s="2"/>
      <c r="AG3882" s="2"/>
      <c r="AH3882" s="2"/>
      <c r="AI3882" s="2"/>
      <c r="AJ3882" s="2"/>
      <c r="AK3882" s="2"/>
      <c r="BK3882" s="2"/>
      <c r="BL3882" s="2"/>
      <c r="BN3882" s="2"/>
      <c r="BO3882" s="2"/>
    </row>
    <row r="3883" ht="12.75" customHeight="1">
      <c r="D3883" s="2"/>
      <c r="G3883" s="2"/>
      <c r="I3883" s="2"/>
      <c r="J3883" s="2"/>
      <c r="K3883" s="2"/>
      <c r="L3883" s="2"/>
      <c r="M3883" s="2"/>
      <c r="N3883" s="2"/>
      <c r="O3883" s="2"/>
      <c r="P3883" s="2"/>
      <c r="Q3883" s="2"/>
      <c r="R3883" s="2"/>
      <c r="S3883" s="2"/>
      <c r="T3883" s="2"/>
      <c r="U3883" s="2"/>
      <c r="V3883" s="2"/>
      <c r="W3883" s="2"/>
      <c r="X3883" s="2"/>
      <c r="Y3883" s="2"/>
      <c r="AB3883" s="2"/>
      <c r="AC3883" s="2"/>
      <c r="AD3883" s="2"/>
      <c r="AE3883" s="2"/>
      <c r="AF3883" s="2"/>
      <c r="AG3883" s="2"/>
      <c r="AH3883" s="2"/>
      <c r="AI3883" s="2"/>
      <c r="AJ3883" s="2"/>
      <c r="AK3883" s="2"/>
      <c r="BK3883" s="2"/>
      <c r="BL3883" s="2"/>
      <c r="BN3883" s="2"/>
      <c r="BO3883" s="2"/>
    </row>
    <row r="3884" ht="12.75" customHeight="1">
      <c r="D3884" s="2"/>
      <c r="G3884" s="2"/>
      <c r="I3884" s="2"/>
      <c r="J3884" s="2"/>
      <c r="K3884" s="2"/>
      <c r="L3884" s="2"/>
      <c r="M3884" s="2"/>
      <c r="N3884" s="2"/>
      <c r="O3884" s="2"/>
      <c r="P3884" s="2"/>
      <c r="Q3884" s="2"/>
      <c r="R3884" s="2"/>
      <c r="S3884" s="2"/>
      <c r="T3884" s="2"/>
      <c r="U3884" s="2"/>
      <c r="V3884" s="2"/>
      <c r="W3884" s="2"/>
      <c r="X3884" s="2"/>
      <c r="Y3884" s="2"/>
      <c r="AB3884" s="2"/>
      <c r="AC3884" s="2"/>
      <c r="AD3884" s="2"/>
      <c r="AE3884" s="2"/>
      <c r="AF3884" s="2"/>
      <c r="AG3884" s="2"/>
      <c r="AH3884" s="2"/>
      <c r="AI3884" s="2"/>
      <c r="AJ3884" s="2"/>
      <c r="AK3884" s="2"/>
      <c r="BK3884" s="2"/>
      <c r="BL3884" s="2"/>
      <c r="BN3884" s="2"/>
      <c r="BO3884" s="2"/>
    </row>
    <row r="3885" ht="12.75" customHeight="1">
      <c r="D3885" s="2"/>
      <c r="G3885" s="2"/>
      <c r="I3885" s="2"/>
      <c r="J3885" s="2"/>
      <c r="K3885" s="2"/>
      <c r="L3885" s="2"/>
      <c r="M3885" s="2"/>
      <c r="N3885" s="2"/>
      <c r="O3885" s="2"/>
      <c r="P3885" s="2"/>
      <c r="Q3885" s="2"/>
      <c r="R3885" s="2"/>
      <c r="S3885" s="2"/>
      <c r="T3885" s="2"/>
      <c r="U3885" s="2"/>
      <c r="V3885" s="2"/>
      <c r="W3885" s="2"/>
      <c r="X3885" s="2"/>
      <c r="Y3885" s="2"/>
      <c r="AB3885" s="2"/>
      <c r="AC3885" s="2"/>
      <c r="AD3885" s="2"/>
      <c r="AE3885" s="2"/>
      <c r="AF3885" s="2"/>
      <c r="AG3885" s="2"/>
      <c r="AH3885" s="2"/>
      <c r="AI3885" s="2"/>
      <c r="AJ3885" s="2"/>
      <c r="AK3885" s="2"/>
      <c r="BK3885" s="2"/>
      <c r="BL3885" s="2"/>
      <c r="BN3885" s="2"/>
      <c r="BO3885" s="2"/>
    </row>
    <row r="3886" ht="12.75" customHeight="1">
      <c r="D3886" s="2"/>
      <c r="G3886" s="2"/>
      <c r="I3886" s="2"/>
      <c r="J3886" s="2"/>
      <c r="K3886" s="2"/>
      <c r="L3886" s="2"/>
      <c r="M3886" s="2"/>
      <c r="N3886" s="2"/>
      <c r="O3886" s="2"/>
      <c r="P3886" s="2"/>
      <c r="Q3886" s="2"/>
      <c r="R3886" s="2"/>
      <c r="S3886" s="2"/>
      <c r="T3886" s="2"/>
      <c r="U3886" s="2"/>
      <c r="V3886" s="2"/>
      <c r="W3886" s="2"/>
      <c r="X3886" s="2"/>
      <c r="Y3886" s="2"/>
      <c r="AB3886" s="2"/>
      <c r="AC3886" s="2"/>
      <c r="AD3886" s="2"/>
      <c r="AE3886" s="2"/>
      <c r="AF3886" s="2"/>
      <c r="AG3886" s="2"/>
      <c r="AH3886" s="2"/>
      <c r="AI3886" s="2"/>
      <c r="AJ3886" s="2"/>
      <c r="AK3886" s="2"/>
      <c r="BK3886" s="2"/>
      <c r="BL3886" s="2"/>
      <c r="BN3886" s="2"/>
      <c r="BO3886" s="2"/>
    </row>
    <row r="3887" ht="12.75" customHeight="1">
      <c r="D3887" s="2"/>
      <c r="G3887" s="2"/>
      <c r="I3887" s="2"/>
      <c r="J3887" s="2"/>
      <c r="K3887" s="2"/>
      <c r="L3887" s="2"/>
      <c r="M3887" s="2"/>
      <c r="N3887" s="2"/>
      <c r="O3887" s="2"/>
      <c r="P3887" s="2"/>
      <c r="Q3887" s="2"/>
      <c r="R3887" s="2"/>
      <c r="S3887" s="2"/>
      <c r="T3887" s="2"/>
      <c r="U3887" s="2"/>
      <c r="V3887" s="2"/>
      <c r="W3887" s="2"/>
      <c r="X3887" s="2"/>
      <c r="Y3887" s="2"/>
      <c r="AB3887" s="2"/>
      <c r="AC3887" s="2"/>
      <c r="AD3887" s="2"/>
      <c r="AE3887" s="2"/>
      <c r="AF3887" s="2"/>
      <c r="AG3887" s="2"/>
      <c r="AH3887" s="2"/>
      <c r="AI3887" s="2"/>
      <c r="AJ3887" s="2"/>
      <c r="AK3887" s="2"/>
      <c r="BK3887" s="2"/>
      <c r="BL3887" s="2"/>
      <c r="BN3887" s="2"/>
      <c r="BO3887" s="2"/>
    </row>
    <row r="3888" ht="12.75" customHeight="1">
      <c r="D3888" s="2"/>
      <c r="G3888" s="2"/>
      <c r="I3888" s="2"/>
      <c r="J3888" s="2"/>
      <c r="K3888" s="2"/>
      <c r="L3888" s="2"/>
      <c r="M3888" s="2"/>
      <c r="N3888" s="2"/>
      <c r="O3888" s="2"/>
      <c r="P3888" s="2"/>
      <c r="Q3888" s="2"/>
      <c r="R3888" s="2"/>
      <c r="S3888" s="2"/>
      <c r="T3888" s="2"/>
      <c r="U3888" s="2"/>
      <c r="V3888" s="2"/>
      <c r="W3888" s="2"/>
      <c r="X3888" s="2"/>
      <c r="Y3888" s="2"/>
      <c r="AB3888" s="2"/>
      <c r="AC3888" s="2"/>
      <c r="AD3888" s="2"/>
      <c r="AE3888" s="2"/>
      <c r="AF3888" s="2"/>
      <c r="AG3888" s="2"/>
      <c r="AH3888" s="2"/>
      <c r="AI3888" s="2"/>
      <c r="AJ3888" s="2"/>
      <c r="AK3888" s="2"/>
      <c r="BK3888" s="2"/>
      <c r="BL3888" s="2"/>
      <c r="BN3888" s="2"/>
      <c r="BO3888" s="2"/>
    </row>
    <row r="3889" ht="12.75" customHeight="1">
      <c r="D3889" s="2"/>
      <c r="G3889" s="2"/>
      <c r="I3889" s="2"/>
      <c r="J3889" s="2"/>
      <c r="K3889" s="2"/>
      <c r="L3889" s="2"/>
      <c r="M3889" s="2"/>
      <c r="N3889" s="2"/>
      <c r="O3889" s="2"/>
      <c r="P3889" s="2"/>
      <c r="Q3889" s="2"/>
      <c r="R3889" s="2"/>
      <c r="S3889" s="2"/>
      <c r="T3889" s="2"/>
      <c r="U3889" s="2"/>
      <c r="V3889" s="2"/>
      <c r="W3889" s="2"/>
      <c r="X3889" s="2"/>
      <c r="Y3889" s="2"/>
      <c r="AB3889" s="2"/>
      <c r="AC3889" s="2"/>
      <c r="AD3889" s="2"/>
      <c r="AE3889" s="2"/>
      <c r="AF3889" s="2"/>
      <c r="AG3889" s="2"/>
      <c r="AH3889" s="2"/>
      <c r="AI3889" s="2"/>
      <c r="AJ3889" s="2"/>
      <c r="AK3889" s="2"/>
      <c r="BK3889" s="2"/>
      <c r="BL3889" s="2"/>
      <c r="BN3889" s="2"/>
      <c r="BO3889" s="2"/>
    </row>
    <row r="3890" ht="12.75" customHeight="1">
      <c r="D3890" s="2"/>
      <c r="G3890" s="2"/>
      <c r="I3890" s="2"/>
      <c r="J3890" s="2"/>
      <c r="K3890" s="2"/>
      <c r="L3890" s="2"/>
      <c r="M3890" s="2"/>
      <c r="N3890" s="2"/>
      <c r="O3890" s="2"/>
      <c r="P3890" s="2"/>
      <c r="Q3890" s="2"/>
      <c r="R3890" s="2"/>
      <c r="S3890" s="2"/>
      <c r="T3890" s="2"/>
      <c r="U3890" s="2"/>
      <c r="V3890" s="2"/>
      <c r="W3890" s="2"/>
      <c r="X3890" s="2"/>
      <c r="Y3890" s="2"/>
      <c r="AB3890" s="2"/>
      <c r="AC3890" s="2"/>
      <c r="AD3890" s="2"/>
      <c r="AE3890" s="2"/>
      <c r="AF3890" s="2"/>
      <c r="AG3890" s="2"/>
      <c r="AH3890" s="2"/>
      <c r="AI3890" s="2"/>
      <c r="AJ3890" s="2"/>
      <c r="AK3890" s="2"/>
      <c r="BK3890" s="2"/>
      <c r="BL3890" s="2"/>
      <c r="BN3890" s="2"/>
      <c r="BO3890" s="2"/>
    </row>
    <row r="3891" ht="12.75" customHeight="1">
      <c r="D3891" s="2"/>
      <c r="G3891" s="2"/>
      <c r="I3891" s="2"/>
      <c r="J3891" s="2"/>
      <c r="K3891" s="2"/>
      <c r="L3891" s="2"/>
      <c r="M3891" s="2"/>
      <c r="N3891" s="2"/>
      <c r="O3891" s="2"/>
      <c r="P3891" s="2"/>
      <c r="Q3891" s="2"/>
      <c r="R3891" s="2"/>
      <c r="S3891" s="2"/>
      <c r="T3891" s="2"/>
      <c r="U3891" s="2"/>
      <c r="V3891" s="2"/>
      <c r="W3891" s="2"/>
      <c r="X3891" s="2"/>
      <c r="Y3891" s="2"/>
      <c r="AB3891" s="2"/>
      <c r="AC3891" s="2"/>
      <c r="AD3891" s="2"/>
      <c r="AE3891" s="2"/>
      <c r="AF3891" s="2"/>
      <c r="AG3891" s="2"/>
      <c r="AH3891" s="2"/>
      <c r="AI3891" s="2"/>
      <c r="AJ3891" s="2"/>
      <c r="AK3891" s="2"/>
      <c r="BK3891" s="2"/>
      <c r="BL3891" s="2"/>
      <c r="BN3891" s="2"/>
      <c r="BO3891" s="2"/>
    </row>
    <row r="3892" ht="12.75" customHeight="1">
      <c r="D3892" s="2"/>
      <c r="G3892" s="2"/>
      <c r="I3892" s="2"/>
      <c r="J3892" s="2"/>
      <c r="K3892" s="2"/>
      <c r="L3892" s="2"/>
      <c r="M3892" s="2"/>
      <c r="N3892" s="2"/>
      <c r="O3892" s="2"/>
      <c r="P3892" s="2"/>
      <c r="Q3892" s="2"/>
      <c r="R3892" s="2"/>
      <c r="S3892" s="2"/>
      <c r="T3892" s="2"/>
      <c r="U3892" s="2"/>
      <c r="V3892" s="2"/>
      <c r="W3892" s="2"/>
      <c r="X3892" s="2"/>
      <c r="Y3892" s="2"/>
      <c r="AB3892" s="2"/>
      <c r="AC3892" s="2"/>
      <c r="AD3892" s="2"/>
      <c r="AE3892" s="2"/>
      <c r="AF3892" s="2"/>
      <c r="AG3892" s="2"/>
      <c r="AH3892" s="2"/>
      <c r="AI3892" s="2"/>
      <c r="AJ3892" s="2"/>
      <c r="AK3892" s="2"/>
      <c r="BK3892" s="2"/>
      <c r="BL3892" s="2"/>
      <c r="BN3892" s="2"/>
      <c r="BO3892" s="2"/>
    </row>
    <row r="3893" ht="12.75" customHeight="1">
      <c r="D3893" s="2"/>
      <c r="G3893" s="2"/>
      <c r="I3893" s="2"/>
      <c r="J3893" s="2"/>
      <c r="K3893" s="2"/>
      <c r="L3893" s="2"/>
      <c r="M3893" s="2"/>
      <c r="N3893" s="2"/>
      <c r="O3893" s="2"/>
      <c r="P3893" s="2"/>
      <c r="Q3893" s="2"/>
      <c r="R3893" s="2"/>
      <c r="S3893" s="2"/>
      <c r="T3893" s="2"/>
      <c r="U3893" s="2"/>
      <c r="V3893" s="2"/>
      <c r="W3893" s="2"/>
      <c r="X3893" s="2"/>
      <c r="Y3893" s="2"/>
      <c r="AB3893" s="2"/>
      <c r="AC3893" s="2"/>
      <c r="AD3893" s="2"/>
      <c r="AE3893" s="2"/>
      <c r="AF3893" s="2"/>
      <c r="AG3893" s="2"/>
      <c r="AH3893" s="2"/>
      <c r="AI3893" s="2"/>
      <c r="AJ3893" s="2"/>
      <c r="AK3893" s="2"/>
      <c r="BK3893" s="2"/>
      <c r="BL3893" s="2"/>
      <c r="BN3893" s="2"/>
      <c r="BO3893" s="2"/>
    </row>
    <row r="3894" ht="12.75" customHeight="1">
      <c r="D3894" s="2"/>
      <c r="G3894" s="2"/>
      <c r="I3894" s="2"/>
      <c r="J3894" s="2"/>
      <c r="K3894" s="2"/>
      <c r="L3894" s="2"/>
      <c r="M3894" s="2"/>
      <c r="N3894" s="2"/>
      <c r="O3894" s="2"/>
      <c r="P3894" s="2"/>
      <c r="Q3894" s="2"/>
      <c r="R3894" s="2"/>
      <c r="S3894" s="2"/>
      <c r="T3894" s="2"/>
      <c r="U3894" s="2"/>
      <c r="V3894" s="2"/>
      <c r="W3894" s="2"/>
      <c r="X3894" s="2"/>
      <c r="Y3894" s="2"/>
      <c r="AB3894" s="2"/>
      <c r="AC3894" s="2"/>
      <c r="AD3894" s="2"/>
      <c r="AE3894" s="2"/>
      <c r="AF3894" s="2"/>
      <c r="AG3894" s="2"/>
      <c r="AH3894" s="2"/>
      <c r="AI3894" s="2"/>
      <c r="AJ3894" s="2"/>
      <c r="AK3894" s="2"/>
      <c r="BK3894" s="2"/>
      <c r="BL3894" s="2"/>
      <c r="BN3894" s="2"/>
      <c r="BO3894" s="2"/>
    </row>
    <row r="3895" ht="12.75" customHeight="1">
      <c r="D3895" s="2"/>
      <c r="G3895" s="2"/>
      <c r="I3895" s="2"/>
      <c r="J3895" s="2"/>
      <c r="K3895" s="2"/>
      <c r="L3895" s="2"/>
      <c r="M3895" s="2"/>
      <c r="N3895" s="2"/>
      <c r="O3895" s="2"/>
      <c r="P3895" s="2"/>
      <c r="Q3895" s="2"/>
      <c r="R3895" s="2"/>
      <c r="S3895" s="2"/>
      <c r="T3895" s="2"/>
      <c r="U3895" s="2"/>
      <c r="V3895" s="2"/>
      <c r="W3895" s="2"/>
      <c r="X3895" s="2"/>
      <c r="Y3895" s="2"/>
      <c r="AB3895" s="2"/>
      <c r="AC3895" s="2"/>
      <c r="AD3895" s="2"/>
      <c r="AE3895" s="2"/>
      <c r="AF3895" s="2"/>
      <c r="AG3895" s="2"/>
      <c r="AH3895" s="2"/>
      <c r="AI3895" s="2"/>
      <c r="AJ3895" s="2"/>
      <c r="AK3895" s="2"/>
      <c r="BK3895" s="2"/>
      <c r="BL3895" s="2"/>
      <c r="BN3895" s="2"/>
      <c r="BO3895" s="2"/>
    </row>
    <row r="3896" ht="12.75" customHeight="1">
      <c r="D3896" s="2"/>
      <c r="G3896" s="2"/>
      <c r="I3896" s="2"/>
      <c r="J3896" s="2"/>
      <c r="K3896" s="2"/>
      <c r="L3896" s="2"/>
      <c r="M3896" s="2"/>
      <c r="N3896" s="2"/>
      <c r="O3896" s="2"/>
      <c r="P3896" s="2"/>
      <c r="Q3896" s="2"/>
      <c r="R3896" s="2"/>
      <c r="S3896" s="2"/>
      <c r="T3896" s="2"/>
      <c r="U3896" s="2"/>
      <c r="V3896" s="2"/>
      <c r="W3896" s="2"/>
      <c r="X3896" s="2"/>
      <c r="Y3896" s="2"/>
      <c r="AB3896" s="2"/>
      <c r="AC3896" s="2"/>
      <c r="AD3896" s="2"/>
      <c r="AE3896" s="2"/>
      <c r="AF3896" s="2"/>
      <c r="AG3896" s="2"/>
      <c r="AH3896" s="2"/>
      <c r="AI3896" s="2"/>
      <c r="AJ3896" s="2"/>
      <c r="AK3896" s="2"/>
      <c r="BK3896" s="2"/>
      <c r="BL3896" s="2"/>
      <c r="BN3896" s="2"/>
      <c r="BO3896" s="2"/>
    </row>
    <row r="3897" ht="12.75" customHeight="1">
      <c r="D3897" s="2"/>
      <c r="G3897" s="2"/>
      <c r="I3897" s="2"/>
      <c r="J3897" s="2"/>
      <c r="K3897" s="2"/>
      <c r="L3897" s="2"/>
      <c r="M3897" s="2"/>
      <c r="N3897" s="2"/>
      <c r="O3897" s="2"/>
      <c r="P3897" s="2"/>
      <c r="Q3897" s="2"/>
      <c r="R3897" s="2"/>
      <c r="S3897" s="2"/>
      <c r="T3897" s="2"/>
      <c r="U3897" s="2"/>
      <c r="V3897" s="2"/>
      <c r="W3897" s="2"/>
      <c r="X3897" s="2"/>
      <c r="Y3897" s="2"/>
      <c r="AB3897" s="2"/>
      <c r="AC3897" s="2"/>
      <c r="AD3897" s="2"/>
      <c r="AE3897" s="2"/>
      <c r="AF3897" s="2"/>
      <c r="AG3897" s="2"/>
      <c r="AH3897" s="2"/>
      <c r="AI3897" s="2"/>
      <c r="AJ3897" s="2"/>
      <c r="AK3897" s="2"/>
      <c r="BK3897" s="2"/>
      <c r="BL3897" s="2"/>
      <c r="BN3897" s="2"/>
      <c r="BO3897" s="2"/>
    </row>
    <row r="3898" ht="12.75" customHeight="1">
      <c r="D3898" s="2"/>
      <c r="G3898" s="2"/>
      <c r="I3898" s="2"/>
      <c r="J3898" s="2"/>
      <c r="K3898" s="2"/>
      <c r="L3898" s="2"/>
      <c r="M3898" s="2"/>
      <c r="N3898" s="2"/>
      <c r="O3898" s="2"/>
      <c r="P3898" s="2"/>
      <c r="Q3898" s="2"/>
      <c r="R3898" s="2"/>
      <c r="S3898" s="2"/>
      <c r="T3898" s="2"/>
      <c r="U3898" s="2"/>
      <c r="V3898" s="2"/>
      <c r="W3898" s="2"/>
      <c r="X3898" s="2"/>
      <c r="Y3898" s="2"/>
      <c r="AB3898" s="2"/>
      <c r="AC3898" s="2"/>
      <c r="AD3898" s="2"/>
      <c r="AE3898" s="2"/>
      <c r="AF3898" s="2"/>
      <c r="AG3898" s="2"/>
      <c r="AH3898" s="2"/>
      <c r="AI3898" s="2"/>
      <c r="AJ3898" s="2"/>
      <c r="AK3898" s="2"/>
      <c r="BK3898" s="2"/>
      <c r="BL3898" s="2"/>
      <c r="BN3898" s="2"/>
      <c r="BO3898" s="2"/>
    </row>
    <row r="3899" ht="12.75" customHeight="1">
      <c r="D3899" s="2"/>
      <c r="G3899" s="2"/>
      <c r="I3899" s="2"/>
      <c r="J3899" s="2"/>
      <c r="K3899" s="2"/>
      <c r="L3899" s="2"/>
      <c r="M3899" s="2"/>
      <c r="N3899" s="2"/>
      <c r="O3899" s="2"/>
      <c r="P3899" s="2"/>
      <c r="Q3899" s="2"/>
      <c r="R3899" s="2"/>
      <c r="S3899" s="2"/>
      <c r="T3899" s="2"/>
      <c r="U3899" s="2"/>
      <c r="V3899" s="2"/>
      <c r="W3899" s="2"/>
      <c r="X3899" s="2"/>
      <c r="Y3899" s="2"/>
      <c r="AB3899" s="2"/>
      <c r="AC3899" s="2"/>
      <c r="AD3899" s="2"/>
      <c r="AE3899" s="2"/>
      <c r="AF3899" s="2"/>
      <c r="AG3899" s="2"/>
      <c r="AH3899" s="2"/>
      <c r="AI3899" s="2"/>
      <c r="AJ3899" s="2"/>
      <c r="AK3899" s="2"/>
      <c r="BK3899" s="2"/>
      <c r="BL3899" s="2"/>
      <c r="BN3899" s="2"/>
      <c r="BO3899" s="2"/>
    </row>
    <row r="3900" ht="12.75" customHeight="1">
      <c r="D3900" s="2"/>
      <c r="G3900" s="2"/>
      <c r="I3900" s="2"/>
      <c r="J3900" s="2"/>
      <c r="K3900" s="2"/>
      <c r="L3900" s="2"/>
      <c r="M3900" s="2"/>
      <c r="N3900" s="2"/>
      <c r="O3900" s="2"/>
      <c r="P3900" s="2"/>
      <c r="Q3900" s="2"/>
      <c r="R3900" s="2"/>
      <c r="S3900" s="2"/>
      <c r="T3900" s="2"/>
      <c r="U3900" s="2"/>
      <c r="V3900" s="2"/>
      <c r="W3900" s="2"/>
      <c r="X3900" s="2"/>
      <c r="Y3900" s="2"/>
      <c r="AB3900" s="2"/>
      <c r="AC3900" s="2"/>
      <c r="AD3900" s="2"/>
      <c r="AE3900" s="2"/>
      <c r="AF3900" s="2"/>
      <c r="AG3900" s="2"/>
      <c r="AH3900" s="2"/>
      <c r="AI3900" s="2"/>
      <c r="AJ3900" s="2"/>
      <c r="AK3900" s="2"/>
      <c r="BK3900" s="2"/>
      <c r="BL3900" s="2"/>
      <c r="BN3900" s="2"/>
      <c r="BO3900" s="2"/>
    </row>
    <row r="3901" ht="12.75" customHeight="1">
      <c r="D3901" s="2"/>
      <c r="G3901" s="2"/>
      <c r="I3901" s="2"/>
      <c r="J3901" s="2"/>
      <c r="K3901" s="2"/>
      <c r="L3901" s="2"/>
      <c r="M3901" s="2"/>
      <c r="N3901" s="2"/>
      <c r="O3901" s="2"/>
      <c r="P3901" s="2"/>
      <c r="Q3901" s="2"/>
      <c r="R3901" s="2"/>
      <c r="S3901" s="2"/>
      <c r="T3901" s="2"/>
      <c r="U3901" s="2"/>
      <c r="V3901" s="2"/>
      <c r="W3901" s="2"/>
      <c r="X3901" s="2"/>
      <c r="Y3901" s="2"/>
      <c r="AB3901" s="2"/>
      <c r="AC3901" s="2"/>
      <c r="AD3901" s="2"/>
      <c r="AE3901" s="2"/>
      <c r="AF3901" s="2"/>
      <c r="AG3901" s="2"/>
      <c r="AH3901" s="2"/>
      <c r="AI3901" s="2"/>
      <c r="AJ3901" s="2"/>
      <c r="AK3901" s="2"/>
      <c r="BK3901" s="2"/>
      <c r="BL3901" s="2"/>
      <c r="BN3901" s="2"/>
      <c r="BO3901" s="2"/>
    </row>
    <row r="3902" ht="12.75" customHeight="1">
      <c r="D3902" s="2"/>
      <c r="G3902" s="2"/>
      <c r="I3902" s="2"/>
      <c r="J3902" s="2"/>
      <c r="K3902" s="2"/>
      <c r="L3902" s="2"/>
      <c r="M3902" s="2"/>
      <c r="N3902" s="2"/>
      <c r="O3902" s="2"/>
      <c r="P3902" s="2"/>
      <c r="Q3902" s="2"/>
      <c r="R3902" s="2"/>
      <c r="S3902" s="2"/>
      <c r="T3902" s="2"/>
      <c r="U3902" s="2"/>
      <c r="V3902" s="2"/>
      <c r="W3902" s="2"/>
      <c r="X3902" s="2"/>
      <c r="Y3902" s="2"/>
      <c r="AB3902" s="2"/>
      <c r="AC3902" s="2"/>
      <c r="AD3902" s="2"/>
      <c r="AE3902" s="2"/>
      <c r="AF3902" s="2"/>
      <c r="AG3902" s="2"/>
      <c r="AH3902" s="2"/>
      <c r="AI3902" s="2"/>
      <c r="AJ3902" s="2"/>
      <c r="AK3902" s="2"/>
      <c r="BK3902" s="2"/>
      <c r="BL3902" s="2"/>
      <c r="BN3902" s="2"/>
      <c r="BO3902" s="2"/>
    </row>
    <row r="3903" ht="12.75" customHeight="1">
      <c r="D3903" s="2"/>
      <c r="G3903" s="2"/>
      <c r="I3903" s="2"/>
      <c r="J3903" s="2"/>
      <c r="K3903" s="2"/>
      <c r="L3903" s="2"/>
      <c r="M3903" s="2"/>
      <c r="N3903" s="2"/>
      <c r="O3903" s="2"/>
      <c r="P3903" s="2"/>
      <c r="Q3903" s="2"/>
      <c r="R3903" s="2"/>
      <c r="S3903" s="2"/>
      <c r="T3903" s="2"/>
      <c r="U3903" s="2"/>
      <c r="V3903" s="2"/>
      <c r="W3903" s="2"/>
      <c r="X3903" s="2"/>
      <c r="Y3903" s="2"/>
      <c r="AB3903" s="2"/>
      <c r="AC3903" s="2"/>
      <c r="AD3903" s="2"/>
      <c r="AE3903" s="2"/>
      <c r="AF3903" s="2"/>
      <c r="AG3903" s="2"/>
      <c r="AH3903" s="2"/>
      <c r="AI3903" s="2"/>
      <c r="AJ3903" s="2"/>
      <c r="AK3903" s="2"/>
      <c r="BK3903" s="2"/>
      <c r="BL3903" s="2"/>
      <c r="BN3903" s="2"/>
      <c r="BO3903" s="2"/>
    </row>
    <row r="3904" ht="12.75" customHeight="1">
      <c r="D3904" s="2"/>
      <c r="G3904" s="2"/>
      <c r="I3904" s="2"/>
      <c r="J3904" s="2"/>
      <c r="K3904" s="2"/>
      <c r="L3904" s="2"/>
      <c r="M3904" s="2"/>
      <c r="N3904" s="2"/>
      <c r="O3904" s="2"/>
      <c r="P3904" s="2"/>
      <c r="Q3904" s="2"/>
      <c r="R3904" s="2"/>
      <c r="S3904" s="2"/>
      <c r="T3904" s="2"/>
      <c r="U3904" s="2"/>
      <c r="V3904" s="2"/>
      <c r="W3904" s="2"/>
      <c r="X3904" s="2"/>
      <c r="Y3904" s="2"/>
      <c r="AB3904" s="2"/>
      <c r="AC3904" s="2"/>
      <c r="AD3904" s="2"/>
      <c r="AE3904" s="2"/>
      <c r="AF3904" s="2"/>
      <c r="AG3904" s="2"/>
      <c r="AH3904" s="2"/>
      <c r="AI3904" s="2"/>
      <c r="AJ3904" s="2"/>
      <c r="AK3904" s="2"/>
      <c r="BK3904" s="2"/>
      <c r="BL3904" s="2"/>
      <c r="BN3904" s="2"/>
      <c r="BO3904" s="2"/>
    </row>
    <row r="3905" ht="12.75" customHeight="1">
      <c r="D3905" s="2"/>
      <c r="G3905" s="2"/>
      <c r="I3905" s="2"/>
      <c r="J3905" s="2"/>
      <c r="K3905" s="2"/>
      <c r="L3905" s="2"/>
      <c r="M3905" s="2"/>
      <c r="N3905" s="2"/>
      <c r="O3905" s="2"/>
      <c r="P3905" s="2"/>
      <c r="Q3905" s="2"/>
      <c r="R3905" s="2"/>
      <c r="S3905" s="2"/>
      <c r="T3905" s="2"/>
      <c r="U3905" s="2"/>
      <c r="V3905" s="2"/>
      <c r="W3905" s="2"/>
      <c r="X3905" s="2"/>
      <c r="Y3905" s="2"/>
      <c r="AB3905" s="2"/>
      <c r="AC3905" s="2"/>
      <c r="AD3905" s="2"/>
      <c r="AE3905" s="2"/>
      <c r="AF3905" s="2"/>
      <c r="AG3905" s="2"/>
      <c r="AH3905" s="2"/>
      <c r="AI3905" s="2"/>
      <c r="AJ3905" s="2"/>
      <c r="AK3905" s="2"/>
      <c r="BK3905" s="2"/>
      <c r="BL3905" s="2"/>
      <c r="BN3905" s="2"/>
      <c r="BO3905" s="2"/>
    </row>
    <row r="3906" ht="12.75" customHeight="1">
      <c r="D3906" s="2"/>
      <c r="G3906" s="2"/>
      <c r="I3906" s="2"/>
      <c r="J3906" s="2"/>
      <c r="K3906" s="2"/>
      <c r="L3906" s="2"/>
      <c r="M3906" s="2"/>
      <c r="N3906" s="2"/>
      <c r="O3906" s="2"/>
      <c r="P3906" s="2"/>
      <c r="Q3906" s="2"/>
      <c r="R3906" s="2"/>
      <c r="S3906" s="2"/>
      <c r="T3906" s="2"/>
      <c r="U3906" s="2"/>
      <c r="V3906" s="2"/>
      <c r="W3906" s="2"/>
      <c r="X3906" s="2"/>
      <c r="Y3906" s="2"/>
      <c r="AB3906" s="2"/>
      <c r="AC3906" s="2"/>
      <c r="AD3906" s="2"/>
      <c r="AE3906" s="2"/>
      <c r="AF3906" s="2"/>
      <c r="AG3906" s="2"/>
      <c r="AH3906" s="2"/>
      <c r="AI3906" s="2"/>
      <c r="AJ3906" s="2"/>
      <c r="AK3906" s="2"/>
      <c r="BK3906" s="2"/>
      <c r="BL3906" s="2"/>
      <c r="BN3906" s="2"/>
      <c r="BO3906" s="2"/>
    </row>
    <row r="3907" ht="12.75" customHeight="1">
      <c r="D3907" s="2"/>
      <c r="G3907" s="2"/>
      <c r="I3907" s="2"/>
      <c r="J3907" s="2"/>
      <c r="K3907" s="2"/>
      <c r="L3907" s="2"/>
      <c r="M3907" s="2"/>
      <c r="N3907" s="2"/>
      <c r="O3907" s="2"/>
      <c r="P3907" s="2"/>
      <c r="Q3907" s="2"/>
      <c r="R3907" s="2"/>
      <c r="S3907" s="2"/>
      <c r="T3907" s="2"/>
      <c r="U3907" s="2"/>
      <c r="V3907" s="2"/>
      <c r="W3907" s="2"/>
      <c r="X3907" s="2"/>
      <c r="Y3907" s="2"/>
      <c r="AB3907" s="2"/>
      <c r="AC3907" s="2"/>
      <c r="AD3907" s="2"/>
      <c r="AE3907" s="2"/>
      <c r="AF3907" s="2"/>
      <c r="AG3907" s="2"/>
      <c r="AH3907" s="2"/>
      <c r="AI3907" s="2"/>
      <c r="AJ3907" s="2"/>
      <c r="AK3907" s="2"/>
      <c r="BK3907" s="2"/>
      <c r="BL3907" s="2"/>
      <c r="BN3907" s="2"/>
      <c r="BO3907" s="2"/>
    </row>
    <row r="3908" ht="12.75" customHeight="1">
      <c r="D3908" s="2"/>
      <c r="G3908" s="2"/>
      <c r="I3908" s="2"/>
      <c r="J3908" s="2"/>
      <c r="K3908" s="2"/>
      <c r="L3908" s="2"/>
      <c r="M3908" s="2"/>
      <c r="N3908" s="2"/>
      <c r="O3908" s="2"/>
      <c r="P3908" s="2"/>
      <c r="Q3908" s="2"/>
      <c r="R3908" s="2"/>
      <c r="S3908" s="2"/>
      <c r="T3908" s="2"/>
      <c r="U3908" s="2"/>
      <c r="V3908" s="2"/>
      <c r="W3908" s="2"/>
      <c r="X3908" s="2"/>
      <c r="Y3908" s="2"/>
      <c r="AB3908" s="2"/>
      <c r="AC3908" s="2"/>
      <c r="AD3908" s="2"/>
      <c r="AE3908" s="2"/>
      <c r="AF3908" s="2"/>
      <c r="AG3908" s="2"/>
      <c r="AH3908" s="2"/>
      <c r="AI3908" s="2"/>
      <c r="AJ3908" s="2"/>
      <c r="AK3908" s="2"/>
      <c r="BK3908" s="2"/>
      <c r="BL3908" s="2"/>
      <c r="BN3908" s="2"/>
      <c r="BO3908" s="2"/>
    </row>
    <row r="3909" ht="12.75" customHeight="1">
      <c r="D3909" s="2"/>
      <c r="G3909" s="2"/>
      <c r="I3909" s="2"/>
      <c r="J3909" s="2"/>
      <c r="K3909" s="2"/>
      <c r="L3909" s="2"/>
      <c r="M3909" s="2"/>
      <c r="N3909" s="2"/>
      <c r="O3909" s="2"/>
      <c r="P3909" s="2"/>
      <c r="Q3909" s="2"/>
      <c r="R3909" s="2"/>
      <c r="S3909" s="2"/>
      <c r="T3909" s="2"/>
      <c r="U3909" s="2"/>
      <c r="V3909" s="2"/>
      <c r="W3909" s="2"/>
      <c r="X3909" s="2"/>
      <c r="Y3909" s="2"/>
      <c r="AB3909" s="2"/>
      <c r="AC3909" s="2"/>
      <c r="AD3909" s="2"/>
      <c r="AE3909" s="2"/>
      <c r="AF3909" s="2"/>
      <c r="AG3909" s="2"/>
      <c r="AH3909" s="2"/>
      <c r="AI3909" s="2"/>
      <c r="AJ3909" s="2"/>
      <c r="AK3909" s="2"/>
      <c r="BK3909" s="2"/>
      <c r="BL3909" s="2"/>
      <c r="BN3909" s="2"/>
      <c r="BO3909" s="2"/>
    </row>
    <row r="3910" ht="12.75" customHeight="1">
      <c r="D3910" s="2"/>
      <c r="G3910" s="2"/>
      <c r="I3910" s="2"/>
      <c r="J3910" s="2"/>
      <c r="K3910" s="2"/>
      <c r="L3910" s="2"/>
      <c r="M3910" s="2"/>
      <c r="N3910" s="2"/>
      <c r="O3910" s="2"/>
      <c r="P3910" s="2"/>
      <c r="Q3910" s="2"/>
      <c r="R3910" s="2"/>
      <c r="S3910" s="2"/>
      <c r="T3910" s="2"/>
      <c r="U3910" s="2"/>
      <c r="V3910" s="2"/>
      <c r="W3910" s="2"/>
      <c r="X3910" s="2"/>
      <c r="Y3910" s="2"/>
      <c r="AB3910" s="2"/>
      <c r="AC3910" s="2"/>
      <c r="AD3910" s="2"/>
      <c r="AE3910" s="2"/>
      <c r="AF3910" s="2"/>
      <c r="AG3910" s="2"/>
      <c r="AH3910" s="2"/>
      <c r="AI3910" s="2"/>
      <c r="AJ3910" s="2"/>
      <c r="AK3910" s="2"/>
      <c r="BK3910" s="2"/>
      <c r="BL3910" s="2"/>
      <c r="BN3910" s="2"/>
      <c r="BO3910" s="2"/>
    </row>
    <row r="3911" ht="12.75" customHeight="1">
      <c r="D3911" s="2"/>
      <c r="G3911" s="2"/>
      <c r="I3911" s="2"/>
      <c r="J3911" s="2"/>
      <c r="K3911" s="2"/>
      <c r="L3911" s="2"/>
      <c r="M3911" s="2"/>
      <c r="N3911" s="2"/>
      <c r="O3911" s="2"/>
      <c r="P3911" s="2"/>
      <c r="Q3911" s="2"/>
      <c r="R3911" s="2"/>
      <c r="S3911" s="2"/>
      <c r="T3911" s="2"/>
      <c r="U3911" s="2"/>
      <c r="V3911" s="2"/>
      <c r="W3911" s="2"/>
      <c r="X3911" s="2"/>
      <c r="Y3911" s="2"/>
      <c r="AB3911" s="2"/>
      <c r="AC3911" s="2"/>
      <c r="AD3911" s="2"/>
      <c r="AE3911" s="2"/>
      <c r="AF3911" s="2"/>
      <c r="AG3911" s="2"/>
      <c r="AH3911" s="2"/>
      <c r="AI3911" s="2"/>
      <c r="AJ3911" s="2"/>
      <c r="AK3911" s="2"/>
      <c r="BK3911" s="2"/>
      <c r="BL3911" s="2"/>
      <c r="BN3911" s="2"/>
      <c r="BO3911" s="2"/>
    </row>
    <row r="3912" ht="12.75" customHeight="1">
      <c r="D3912" s="2"/>
      <c r="G3912" s="2"/>
      <c r="I3912" s="2"/>
      <c r="J3912" s="2"/>
      <c r="K3912" s="2"/>
      <c r="L3912" s="2"/>
      <c r="M3912" s="2"/>
      <c r="N3912" s="2"/>
      <c r="O3912" s="2"/>
      <c r="P3912" s="2"/>
      <c r="Q3912" s="2"/>
      <c r="R3912" s="2"/>
      <c r="S3912" s="2"/>
      <c r="T3912" s="2"/>
      <c r="U3912" s="2"/>
      <c r="V3912" s="2"/>
      <c r="W3912" s="2"/>
      <c r="X3912" s="2"/>
      <c r="Y3912" s="2"/>
      <c r="AB3912" s="2"/>
      <c r="AC3912" s="2"/>
      <c r="AD3912" s="2"/>
      <c r="AE3912" s="2"/>
      <c r="AF3912" s="2"/>
      <c r="AG3912" s="2"/>
      <c r="AH3912" s="2"/>
      <c r="AI3912" s="2"/>
      <c r="AJ3912" s="2"/>
      <c r="AK3912" s="2"/>
      <c r="BK3912" s="2"/>
      <c r="BL3912" s="2"/>
      <c r="BN3912" s="2"/>
      <c r="BO3912" s="2"/>
    </row>
    <row r="3913" ht="12.75" customHeight="1">
      <c r="D3913" s="2"/>
      <c r="G3913" s="2"/>
      <c r="I3913" s="2"/>
      <c r="J3913" s="2"/>
      <c r="K3913" s="2"/>
      <c r="L3913" s="2"/>
      <c r="M3913" s="2"/>
      <c r="N3913" s="2"/>
      <c r="O3913" s="2"/>
      <c r="P3913" s="2"/>
      <c r="Q3913" s="2"/>
      <c r="R3913" s="2"/>
      <c r="S3913" s="2"/>
      <c r="T3913" s="2"/>
      <c r="U3913" s="2"/>
      <c r="V3913" s="2"/>
      <c r="W3913" s="2"/>
      <c r="X3913" s="2"/>
      <c r="Y3913" s="2"/>
      <c r="AB3913" s="2"/>
      <c r="AC3913" s="2"/>
      <c r="AD3913" s="2"/>
      <c r="AE3913" s="2"/>
      <c r="AF3913" s="2"/>
      <c r="AG3913" s="2"/>
      <c r="AH3913" s="2"/>
      <c r="AI3913" s="2"/>
      <c r="AJ3913" s="2"/>
      <c r="AK3913" s="2"/>
      <c r="BK3913" s="2"/>
      <c r="BL3913" s="2"/>
      <c r="BN3913" s="2"/>
      <c r="BO3913" s="2"/>
    </row>
    <row r="3914" ht="12.75" customHeight="1">
      <c r="D3914" s="2"/>
      <c r="G3914" s="2"/>
      <c r="I3914" s="2"/>
      <c r="J3914" s="2"/>
      <c r="K3914" s="2"/>
      <c r="L3914" s="2"/>
      <c r="M3914" s="2"/>
      <c r="N3914" s="2"/>
      <c r="O3914" s="2"/>
      <c r="P3914" s="2"/>
      <c r="Q3914" s="2"/>
      <c r="R3914" s="2"/>
      <c r="S3914" s="2"/>
      <c r="T3914" s="2"/>
      <c r="U3914" s="2"/>
      <c r="V3914" s="2"/>
      <c r="W3914" s="2"/>
      <c r="X3914" s="2"/>
      <c r="Y3914" s="2"/>
      <c r="AB3914" s="2"/>
      <c r="AC3914" s="2"/>
      <c r="AD3914" s="2"/>
      <c r="AE3914" s="2"/>
      <c r="AF3914" s="2"/>
      <c r="AG3914" s="2"/>
      <c r="AH3914" s="2"/>
      <c r="AI3914" s="2"/>
      <c r="AJ3914" s="2"/>
      <c r="AK3914" s="2"/>
      <c r="BK3914" s="2"/>
      <c r="BL3914" s="2"/>
      <c r="BN3914" s="2"/>
      <c r="BO3914" s="2"/>
    </row>
    <row r="3915" ht="12.75" customHeight="1">
      <c r="D3915" s="2"/>
      <c r="G3915" s="2"/>
      <c r="I3915" s="2"/>
      <c r="J3915" s="2"/>
      <c r="K3915" s="2"/>
      <c r="L3915" s="2"/>
      <c r="M3915" s="2"/>
      <c r="N3915" s="2"/>
      <c r="O3915" s="2"/>
      <c r="P3915" s="2"/>
      <c r="Q3915" s="2"/>
      <c r="R3915" s="2"/>
      <c r="S3915" s="2"/>
      <c r="T3915" s="2"/>
      <c r="U3915" s="2"/>
      <c r="V3915" s="2"/>
      <c r="W3915" s="2"/>
      <c r="X3915" s="2"/>
      <c r="Y3915" s="2"/>
      <c r="AB3915" s="2"/>
      <c r="AC3915" s="2"/>
      <c r="AD3915" s="2"/>
      <c r="AE3915" s="2"/>
      <c r="AF3915" s="2"/>
      <c r="AG3915" s="2"/>
      <c r="AH3915" s="2"/>
      <c r="AI3915" s="2"/>
      <c r="AJ3915" s="2"/>
      <c r="AK3915" s="2"/>
      <c r="BK3915" s="2"/>
      <c r="BL3915" s="2"/>
      <c r="BN3915" s="2"/>
      <c r="BO3915" s="2"/>
    </row>
    <row r="3916" ht="12.75" customHeight="1">
      <c r="D3916" s="2"/>
      <c r="G3916" s="2"/>
      <c r="I3916" s="2"/>
      <c r="J3916" s="2"/>
      <c r="K3916" s="2"/>
      <c r="L3916" s="2"/>
      <c r="M3916" s="2"/>
      <c r="N3916" s="2"/>
      <c r="O3916" s="2"/>
      <c r="P3916" s="2"/>
      <c r="Q3916" s="2"/>
      <c r="R3916" s="2"/>
      <c r="S3916" s="2"/>
      <c r="T3916" s="2"/>
      <c r="U3916" s="2"/>
      <c r="V3916" s="2"/>
      <c r="W3916" s="2"/>
      <c r="X3916" s="2"/>
      <c r="Y3916" s="2"/>
      <c r="AB3916" s="2"/>
      <c r="AC3916" s="2"/>
      <c r="AD3916" s="2"/>
      <c r="AE3916" s="2"/>
      <c r="AF3916" s="2"/>
      <c r="AG3916" s="2"/>
      <c r="AH3916" s="2"/>
      <c r="AI3916" s="2"/>
      <c r="AJ3916" s="2"/>
      <c r="AK3916" s="2"/>
      <c r="BK3916" s="2"/>
      <c r="BL3916" s="2"/>
      <c r="BN3916" s="2"/>
      <c r="BO3916" s="2"/>
    </row>
    <row r="3917" ht="12.75" customHeight="1">
      <c r="D3917" s="2"/>
      <c r="G3917" s="2"/>
      <c r="I3917" s="2"/>
      <c r="J3917" s="2"/>
      <c r="K3917" s="2"/>
      <c r="L3917" s="2"/>
      <c r="M3917" s="2"/>
      <c r="N3917" s="2"/>
      <c r="O3917" s="2"/>
      <c r="P3917" s="2"/>
      <c r="Q3917" s="2"/>
      <c r="R3917" s="2"/>
      <c r="S3917" s="2"/>
      <c r="T3917" s="2"/>
      <c r="U3917" s="2"/>
      <c r="V3917" s="2"/>
      <c r="W3917" s="2"/>
      <c r="X3917" s="2"/>
      <c r="Y3917" s="2"/>
      <c r="AB3917" s="2"/>
      <c r="AC3917" s="2"/>
      <c r="AD3917" s="2"/>
      <c r="AE3917" s="2"/>
      <c r="AF3917" s="2"/>
      <c r="AG3917" s="2"/>
      <c r="AH3917" s="2"/>
      <c r="AI3917" s="2"/>
      <c r="AJ3917" s="2"/>
      <c r="AK3917" s="2"/>
      <c r="BK3917" s="2"/>
      <c r="BL3917" s="2"/>
      <c r="BN3917" s="2"/>
      <c r="BO3917" s="2"/>
    </row>
    <row r="3918" ht="12.75" customHeight="1">
      <c r="D3918" s="2"/>
      <c r="G3918" s="2"/>
      <c r="I3918" s="2"/>
      <c r="J3918" s="2"/>
      <c r="K3918" s="2"/>
      <c r="L3918" s="2"/>
      <c r="M3918" s="2"/>
      <c r="N3918" s="2"/>
      <c r="O3918" s="2"/>
      <c r="P3918" s="2"/>
      <c r="Q3918" s="2"/>
      <c r="R3918" s="2"/>
      <c r="S3918" s="2"/>
      <c r="T3918" s="2"/>
      <c r="U3918" s="2"/>
      <c r="V3918" s="2"/>
      <c r="W3918" s="2"/>
      <c r="X3918" s="2"/>
      <c r="Y3918" s="2"/>
      <c r="AB3918" s="2"/>
      <c r="AC3918" s="2"/>
      <c r="AD3918" s="2"/>
      <c r="AE3918" s="2"/>
      <c r="AF3918" s="2"/>
      <c r="AG3918" s="2"/>
      <c r="AH3918" s="2"/>
      <c r="AI3918" s="2"/>
      <c r="AJ3918" s="2"/>
      <c r="AK3918" s="2"/>
      <c r="BK3918" s="2"/>
      <c r="BL3918" s="2"/>
      <c r="BN3918" s="2"/>
      <c r="BO3918" s="2"/>
    </row>
    <row r="3919" ht="12.75" customHeight="1">
      <c r="D3919" s="2"/>
      <c r="G3919" s="2"/>
      <c r="I3919" s="2"/>
      <c r="J3919" s="2"/>
      <c r="K3919" s="2"/>
      <c r="L3919" s="2"/>
      <c r="M3919" s="2"/>
      <c r="N3919" s="2"/>
      <c r="O3919" s="2"/>
      <c r="P3919" s="2"/>
      <c r="Q3919" s="2"/>
      <c r="R3919" s="2"/>
      <c r="S3919" s="2"/>
      <c r="T3919" s="2"/>
      <c r="U3919" s="2"/>
      <c r="V3919" s="2"/>
      <c r="W3919" s="2"/>
      <c r="X3919" s="2"/>
      <c r="Y3919" s="2"/>
      <c r="AB3919" s="2"/>
      <c r="AC3919" s="2"/>
      <c r="AD3919" s="2"/>
      <c r="AE3919" s="2"/>
      <c r="AF3919" s="2"/>
      <c r="AG3919" s="2"/>
      <c r="AH3919" s="2"/>
      <c r="AI3919" s="2"/>
      <c r="AJ3919" s="2"/>
      <c r="AK3919" s="2"/>
      <c r="BK3919" s="2"/>
      <c r="BL3919" s="2"/>
      <c r="BN3919" s="2"/>
      <c r="BO3919" s="2"/>
    </row>
    <row r="3920" ht="12.75" customHeight="1">
      <c r="D3920" s="2"/>
      <c r="G3920" s="2"/>
      <c r="I3920" s="2"/>
      <c r="J3920" s="2"/>
      <c r="K3920" s="2"/>
      <c r="L3920" s="2"/>
      <c r="M3920" s="2"/>
      <c r="N3920" s="2"/>
      <c r="O3920" s="2"/>
      <c r="P3920" s="2"/>
      <c r="Q3920" s="2"/>
      <c r="R3920" s="2"/>
      <c r="S3920" s="2"/>
      <c r="T3920" s="2"/>
      <c r="U3920" s="2"/>
      <c r="V3920" s="2"/>
      <c r="W3920" s="2"/>
      <c r="X3920" s="2"/>
      <c r="Y3920" s="2"/>
      <c r="AB3920" s="2"/>
      <c r="AC3920" s="2"/>
      <c r="AD3920" s="2"/>
      <c r="AE3920" s="2"/>
      <c r="AF3920" s="2"/>
      <c r="AG3920" s="2"/>
      <c r="AH3920" s="2"/>
      <c r="AI3920" s="2"/>
      <c r="AJ3920" s="2"/>
      <c r="AK3920" s="2"/>
      <c r="BK3920" s="2"/>
      <c r="BL3920" s="2"/>
      <c r="BN3920" s="2"/>
      <c r="BO3920" s="2"/>
    </row>
    <row r="3921" ht="12.75" customHeight="1">
      <c r="D3921" s="2"/>
      <c r="G3921" s="2"/>
      <c r="I3921" s="2"/>
      <c r="J3921" s="2"/>
      <c r="K3921" s="2"/>
      <c r="L3921" s="2"/>
      <c r="M3921" s="2"/>
      <c r="N3921" s="2"/>
      <c r="O3921" s="2"/>
      <c r="P3921" s="2"/>
      <c r="Q3921" s="2"/>
      <c r="R3921" s="2"/>
      <c r="S3921" s="2"/>
      <c r="T3921" s="2"/>
      <c r="U3921" s="2"/>
      <c r="V3921" s="2"/>
      <c r="W3921" s="2"/>
      <c r="X3921" s="2"/>
      <c r="Y3921" s="2"/>
      <c r="AB3921" s="2"/>
      <c r="AC3921" s="2"/>
      <c r="AD3921" s="2"/>
      <c r="AE3921" s="2"/>
      <c r="AF3921" s="2"/>
      <c r="AG3921" s="2"/>
      <c r="AH3921" s="2"/>
      <c r="AI3921" s="2"/>
      <c r="AJ3921" s="2"/>
      <c r="AK3921" s="2"/>
      <c r="BK3921" s="2"/>
      <c r="BL3921" s="2"/>
      <c r="BN3921" s="2"/>
      <c r="BO3921" s="2"/>
    </row>
    <row r="3922" ht="12.75" customHeight="1">
      <c r="D3922" s="2"/>
      <c r="G3922" s="2"/>
      <c r="I3922" s="2"/>
      <c r="J3922" s="2"/>
      <c r="K3922" s="2"/>
      <c r="L3922" s="2"/>
      <c r="M3922" s="2"/>
      <c r="N3922" s="2"/>
      <c r="O3922" s="2"/>
      <c r="P3922" s="2"/>
      <c r="Q3922" s="2"/>
      <c r="R3922" s="2"/>
      <c r="S3922" s="2"/>
      <c r="T3922" s="2"/>
      <c r="U3922" s="2"/>
      <c r="V3922" s="2"/>
      <c r="W3922" s="2"/>
      <c r="X3922" s="2"/>
      <c r="Y3922" s="2"/>
      <c r="AB3922" s="2"/>
      <c r="AC3922" s="2"/>
      <c r="AD3922" s="2"/>
      <c r="AE3922" s="2"/>
      <c r="AF3922" s="2"/>
      <c r="AG3922" s="2"/>
      <c r="AH3922" s="2"/>
      <c r="AI3922" s="2"/>
      <c r="AJ3922" s="2"/>
      <c r="AK3922" s="2"/>
      <c r="BK3922" s="2"/>
      <c r="BL3922" s="2"/>
      <c r="BN3922" s="2"/>
      <c r="BO3922" s="2"/>
    </row>
    <row r="3923" ht="12.75" customHeight="1">
      <c r="D3923" s="2"/>
      <c r="G3923" s="2"/>
      <c r="I3923" s="2"/>
      <c r="J3923" s="2"/>
      <c r="K3923" s="2"/>
      <c r="L3923" s="2"/>
      <c r="M3923" s="2"/>
      <c r="N3923" s="2"/>
      <c r="O3923" s="2"/>
      <c r="P3923" s="2"/>
      <c r="Q3923" s="2"/>
      <c r="R3923" s="2"/>
      <c r="S3923" s="2"/>
      <c r="T3923" s="2"/>
      <c r="U3923" s="2"/>
      <c r="V3923" s="2"/>
      <c r="W3923" s="2"/>
      <c r="X3923" s="2"/>
      <c r="Y3923" s="2"/>
      <c r="AB3923" s="2"/>
      <c r="AC3923" s="2"/>
      <c r="AD3923" s="2"/>
      <c r="AE3923" s="2"/>
      <c r="AF3923" s="2"/>
      <c r="AG3923" s="2"/>
      <c r="AH3923" s="2"/>
      <c r="AI3923" s="2"/>
      <c r="AJ3923" s="2"/>
      <c r="AK3923" s="2"/>
      <c r="BK3923" s="2"/>
      <c r="BL3923" s="2"/>
      <c r="BN3923" s="2"/>
      <c r="BO3923" s="2"/>
    </row>
    <row r="3924" ht="12.75" customHeight="1">
      <c r="D3924" s="2"/>
      <c r="G3924" s="2"/>
      <c r="I3924" s="2"/>
      <c r="J3924" s="2"/>
      <c r="K3924" s="2"/>
      <c r="L3924" s="2"/>
      <c r="M3924" s="2"/>
      <c r="N3924" s="2"/>
      <c r="O3924" s="2"/>
      <c r="P3924" s="2"/>
      <c r="Q3924" s="2"/>
      <c r="R3924" s="2"/>
      <c r="S3924" s="2"/>
      <c r="T3924" s="2"/>
      <c r="U3924" s="2"/>
      <c r="V3924" s="2"/>
      <c r="W3924" s="2"/>
      <c r="X3924" s="2"/>
      <c r="Y3924" s="2"/>
      <c r="AB3924" s="2"/>
      <c r="AC3924" s="2"/>
      <c r="AD3924" s="2"/>
      <c r="AE3924" s="2"/>
      <c r="AF3924" s="2"/>
      <c r="AG3924" s="2"/>
      <c r="AH3924" s="2"/>
      <c r="AI3924" s="2"/>
      <c r="AJ3924" s="2"/>
      <c r="AK3924" s="2"/>
      <c r="BK3924" s="2"/>
      <c r="BL3924" s="2"/>
      <c r="BN3924" s="2"/>
      <c r="BO3924" s="2"/>
    </row>
    <row r="3925" ht="12.75" customHeight="1">
      <c r="D3925" s="2"/>
      <c r="G3925" s="2"/>
      <c r="I3925" s="2"/>
      <c r="J3925" s="2"/>
      <c r="K3925" s="2"/>
      <c r="L3925" s="2"/>
      <c r="M3925" s="2"/>
      <c r="N3925" s="2"/>
      <c r="O3925" s="2"/>
      <c r="P3925" s="2"/>
      <c r="Q3925" s="2"/>
      <c r="R3925" s="2"/>
      <c r="S3925" s="2"/>
      <c r="T3925" s="2"/>
      <c r="U3925" s="2"/>
      <c r="V3925" s="2"/>
      <c r="W3925" s="2"/>
      <c r="X3925" s="2"/>
      <c r="Y3925" s="2"/>
      <c r="AB3925" s="2"/>
      <c r="AC3925" s="2"/>
      <c r="AD3925" s="2"/>
      <c r="AE3925" s="2"/>
      <c r="AF3925" s="2"/>
      <c r="AG3925" s="2"/>
      <c r="AH3925" s="2"/>
      <c r="AI3925" s="2"/>
      <c r="AJ3925" s="2"/>
      <c r="AK3925" s="2"/>
      <c r="BK3925" s="2"/>
      <c r="BL3925" s="2"/>
      <c r="BN3925" s="2"/>
      <c r="BO3925" s="2"/>
    </row>
    <row r="3926" ht="12.75" customHeight="1">
      <c r="D3926" s="2"/>
      <c r="G3926" s="2"/>
      <c r="I3926" s="2"/>
      <c r="J3926" s="2"/>
      <c r="K3926" s="2"/>
      <c r="L3926" s="2"/>
      <c r="M3926" s="2"/>
      <c r="N3926" s="2"/>
      <c r="O3926" s="2"/>
      <c r="P3926" s="2"/>
      <c r="Q3926" s="2"/>
      <c r="R3926" s="2"/>
      <c r="S3926" s="2"/>
      <c r="T3926" s="2"/>
      <c r="U3926" s="2"/>
      <c r="V3926" s="2"/>
      <c r="W3926" s="2"/>
      <c r="X3926" s="2"/>
      <c r="Y3926" s="2"/>
      <c r="AB3926" s="2"/>
      <c r="AC3926" s="2"/>
      <c r="AD3926" s="2"/>
      <c r="AE3926" s="2"/>
      <c r="AF3926" s="2"/>
      <c r="AG3926" s="2"/>
      <c r="AH3926" s="2"/>
      <c r="AI3926" s="2"/>
      <c r="AJ3926" s="2"/>
      <c r="AK3926" s="2"/>
      <c r="BK3926" s="2"/>
      <c r="BL3926" s="2"/>
      <c r="BN3926" s="2"/>
      <c r="BO3926" s="2"/>
    </row>
    <row r="3927" ht="12.75" customHeight="1">
      <c r="D3927" s="2"/>
      <c r="G3927" s="2"/>
      <c r="I3927" s="2"/>
      <c r="J3927" s="2"/>
      <c r="K3927" s="2"/>
      <c r="L3927" s="2"/>
      <c r="M3927" s="2"/>
      <c r="N3927" s="2"/>
      <c r="O3927" s="2"/>
      <c r="P3927" s="2"/>
      <c r="Q3927" s="2"/>
      <c r="R3927" s="2"/>
      <c r="S3927" s="2"/>
      <c r="T3927" s="2"/>
      <c r="U3927" s="2"/>
      <c r="V3927" s="2"/>
      <c r="W3927" s="2"/>
      <c r="X3927" s="2"/>
      <c r="Y3927" s="2"/>
      <c r="AB3927" s="2"/>
      <c r="AC3927" s="2"/>
      <c r="AD3927" s="2"/>
      <c r="AE3927" s="2"/>
      <c r="AF3927" s="2"/>
      <c r="AG3927" s="2"/>
      <c r="AH3927" s="2"/>
      <c r="AI3927" s="2"/>
      <c r="AJ3927" s="2"/>
      <c r="AK3927" s="2"/>
      <c r="BK3927" s="2"/>
      <c r="BL3927" s="2"/>
      <c r="BN3927" s="2"/>
      <c r="BO3927" s="2"/>
    </row>
    <row r="3928" ht="12.75" customHeight="1">
      <c r="D3928" s="2"/>
      <c r="G3928" s="2"/>
      <c r="I3928" s="2"/>
      <c r="J3928" s="2"/>
      <c r="K3928" s="2"/>
      <c r="L3928" s="2"/>
      <c r="M3928" s="2"/>
      <c r="N3928" s="2"/>
      <c r="O3928" s="2"/>
      <c r="P3928" s="2"/>
      <c r="Q3928" s="2"/>
      <c r="R3928" s="2"/>
      <c r="S3928" s="2"/>
      <c r="T3928" s="2"/>
      <c r="U3928" s="2"/>
      <c r="V3928" s="2"/>
      <c r="W3928" s="2"/>
      <c r="X3928" s="2"/>
      <c r="Y3928" s="2"/>
      <c r="AB3928" s="2"/>
      <c r="AC3928" s="2"/>
      <c r="AD3928" s="2"/>
      <c r="AE3928" s="2"/>
      <c r="AF3928" s="2"/>
      <c r="AG3928" s="2"/>
      <c r="AH3928" s="2"/>
      <c r="AI3928" s="2"/>
      <c r="AJ3928" s="2"/>
      <c r="AK3928" s="2"/>
      <c r="BK3928" s="2"/>
      <c r="BL3928" s="2"/>
      <c r="BN3928" s="2"/>
      <c r="BO3928" s="2"/>
    </row>
    <row r="3929" ht="12.75" customHeight="1">
      <c r="D3929" s="2"/>
      <c r="G3929" s="2"/>
      <c r="I3929" s="2"/>
      <c r="J3929" s="2"/>
      <c r="K3929" s="2"/>
      <c r="L3929" s="2"/>
      <c r="M3929" s="2"/>
      <c r="N3929" s="2"/>
      <c r="O3929" s="2"/>
      <c r="P3929" s="2"/>
      <c r="Q3929" s="2"/>
      <c r="R3929" s="2"/>
      <c r="S3929" s="2"/>
      <c r="T3929" s="2"/>
      <c r="U3929" s="2"/>
      <c r="V3929" s="2"/>
      <c r="W3929" s="2"/>
      <c r="X3929" s="2"/>
      <c r="Y3929" s="2"/>
      <c r="AB3929" s="2"/>
      <c r="AC3929" s="2"/>
      <c r="AD3929" s="2"/>
      <c r="AE3929" s="2"/>
      <c r="AF3929" s="2"/>
      <c r="AG3929" s="2"/>
      <c r="AH3929" s="2"/>
      <c r="AI3929" s="2"/>
      <c r="AJ3929" s="2"/>
      <c r="AK3929" s="2"/>
      <c r="BK3929" s="2"/>
      <c r="BL3929" s="2"/>
      <c r="BN3929" s="2"/>
      <c r="BO3929" s="2"/>
    </row>
    <row r="3930" ht="12.75" customHeight="1">
      <c r="D3930" s="2"/>
      <c r="G3930" s="2"/>
      <c r="I3930" s="2"/>
      <c r="J3930" s="2"/>
      <c r="K3930" s="2"/>
      <c r="L3930" s="2"/>
      <c r="M3930" s="2"/>
      <c r="N3930" s="2"/>
      <c r="O3930" s="2"/>
      <c r="P3930" s="2"/>
      <c r="Q3930" s="2"/>
      <c r="R3930" s="2"/>
      <c r="S3930" s="2"/>
      <c r="T3930" s="2"/>
      <c r="U3930" s="2"/>
      <c r="V3930" s="2"/>
      <c r="W3930" s="2"/>
      <c r="X3930" s="2"/>
      <c r="Y3930" s="2"/>
      <c r="AB3930" s="2"/>
      <c r="AC3930" s="2"/>
      <c r="AD3930" s="2"/>
      <c r="AE3930" s="2"/>
      <c r="AF3930" s="2"/>
      <c r="AG3930" s="2"/>
      <c r="AH3930" s="2"/>
      <c r="AI3930" s="2"/>
      <c r="AJ3930" s="2"/>
      <c r="AK3930" s="2"/>
      <c r="BK3930" s="2"/>
      <c r="BL3930" s="2"/>
      <c r="BN3930" s="2"/>
      <c r="BO3930" s="2"/>
    </row>
    <row r="3931" ht="12.75" customHeight="1">
      <c r="D3931" s="2"/>
      <c r="G3931" s="2"/>
      <c r="I3931" s="2"/>
      <c r="J3931" s="2"/>
      <c r="K3931" s="2"/>
      <c r="L3931" s="2"/>
      <c r="M3931" s="2"/>
      <c r="N3931" s="2"/>
      <c r="O3931" s="2"/>
      <c r="P3931" s="2"/>
      <c r="Q3931" s="2"/>
      <c r="R3931" s="2"/>
      <c r="S3931" s="2"/>
      <c r="T3931" s="2"/>
      <c r="U3931" s="2"/>
      <c r="V3931" s="2"/>
      <c r="W3931" s="2"/>
      <c r="X3931" s="2"/>
      <c r="Y3931" s="2"/>
      <c r="AB3931" s="2"/>
      <c r="AC3931" s="2"/>
      <c r="AD3931" s="2"/>
      <c r="AE3931" s="2"/>
      <c r="AF3931" s="2"/>
      <c r="AG3931" s="2"/>
      <c r="AH3931" s="2"/>
      <c r="AI3931" s="2"/>
      <c r="AJ3931" s="2"/>
      <c r="AK3931" s="2"/>
      <c r="BK3931" s="2"/>
      <c r="BL3931" s="2"/>
      <c r="BN3931" s="2"/>
      <c r="BO3931" s="2"/>
    </row>
    <row r="3932" ht="12.75" customHeight="1">
      <c r="D3932" s="2"/>
      <c r="G3932" s="2"/>
      <c r="I3932" s="2"/>
      <c r="J3932" s="2"/>
      <c r="K3932" s="2"/>
      <c r="L3932" s="2"/>
      <c r="M3932" s="2"/>
      <c r="N3932" s="2"/>
      <c r="O3932" s="2"/>
      <c r="P3932" s="2"/>
      <c r="Q3932" s="2"/>
      <c r="R3932" s="2"/>
      <c r="S3932" s="2"/>
      <c r="T3932" s="2"/>
      <c r="U3932" s="2"/>
      <c r="V3932" s="2"/>
      <c r="W3932" s="2"/>
      <c r="X3932" s="2"/>
      <c r="Y3932" s="2"/>
      <c r="AB3932" s="2"/>
      <c r="AC3932" s="2"/>
      <c r="AD3932" s="2"/>
      <c r="AE3932" s="2"/>
      <c r="AF3932" s="2"/>
      <c r="AG3932" s="2"/>
      <c r="AH3932" s="2"/>
      <c r="AI3932" s="2"/>
      <c r="AJ3932" s="2"/>
      <c r="AK3932" s="2"/>
      <c r="BK3932" s="2"/>
      <c r="BL3932" s="2"/>
      <c r="BN3932" s="2"/>
      <c r="BO3932" s="2"/>
    </row>
    <row r="3933" ht="12.75" customHeight="1">
      <c r="D3933" s="2"/>
      <c r="G3933" s="2"/>
      <c r="I3933" s="2"/>
      <c r="J3933" s="2"/>
      <c r="K3933" s="2"/>
      <c r="L3933" s="2"/>
      <c r="M3933" s="2"/>
      <c r="N3933" s="2"/>
      <c r="O3933" s="2"/>
      <c r="P3933" s="2"/>
      <c r="Q3933" s="2"/>
      <c r="R3933" s="2"/>
      <c r="S3933" s="2"/>
      <c r="T3933" s="2"/>
      <c r="U3933" s="2"/>
      <c r="V3933" s="2"/>
      <c r="W3933" s="2"/>
      <c r="X3933" s="2"/>
      <c r="Y3933" s="2"/>
      <c r="AB3933" s="2"/>
      <c r="AC3933" s="2"/>
      <c r="AD3933" s="2"/>
      <c r="AE3933" s="2"/>
      <c r="AF3933" s="2"/>
      <c r="AG3933" s="2"/>
      <c r="AH3933" s="2"/>
      <c r="AI3933" s="2"/>
      <c r="AJ3933" s="2"/>
      <c r="AK3933" s="2"/>
      <c r="BK3933" s="2"/>
      <c r="BL3933" s="2"/>
      <c r="BN3933" s="2"/>
      <c r="BO3933" s="2"/>
    </row>
    <row r="3934" ht="12.75" customHeight="1">
      <c r="D3934" s="2"/>
      <c r="G3934" s="2"/>
      <c r="I3934" s="2"/>
      <c r="J3934" s="2"/>
      <c r="K3934" s="2"/>
      <c r="L3934" s="2"/>
      <c r="M3934" s="2"/>
      <c r="N3934" s="2"/>
      <c r="O3934" s="2"/>
      <c r="P3934" s="2"/>
      <c r="Q3934" s="2"/>
      <c r="R3934" s="2"/>
      <c r="S3934" s="2"/>
      <c r="T3934" s="2"/>
      <c r="U3934" s="2"/>
      <c r="V3934" s="2"/>
      <c r="W3934" s="2"/>
      <c r="X3934" s="2"/>
      <c r="Y3934" s="2"/>
      <c r="AB3934" s="2"/>
      <c r="AC3934" s="2"/>
      <c r="AD3934" s="2"/>
      <c r="AE3934" s="2"/>
      <c r="AF3934" s="2"/>
      <c r="AG3934" s="2"/>
      <c r="AH3934" s="2"/>
      <c r="AI3934" s="2"/>
      <c r="AJ3934" s="2"/>
      <c r="AK3934" s="2"/>
      <c r="BK3934" s="2"/>
      <c r="BL3934" s="2"/>
      <c r="BN3934" s="2"/>
      <c r="BO3934" s="2"/>
    </row>
    <row r="3935" ht="12.75" customHeight="1">
      <c r="D3935" s="2"/>
      <c r="G3935" s="2"/>
      <c r="I3935" s="2"/>
      <c r="J3935" s="2"/>
      <c r="K3935" s="2"/>
      <c r="L3935" s="2"/>
      <c r="M3935" s="2"/>
      <c r="N3935" s="2"/>
      <c r="O3935" s="2"/>
      <c r="P3935" s="2"/>
      <c r="Q3935" s="2"/>
      <c r="R3935" s="2"/>
      <c r="S3935" s="2"/>
      <c r="T3935" s="2"/>
      <c r="U3935" s="2"/>
      <c r="V3935" s="2"/>
      <c r="W3935" s="2"/>
      <c r="X3935" s="2"/>
      <c r="Y3935" s="2"/>
      <c r="AB3935" s="2"/>
      <c r="AC3935" s="2"/>
      <c r="AD3935" s="2"/>
      <c r="AE3935" s="2"/>
      <c r="AF3935" s="2"/>
      <c r="AG3935" s="2"/>
      <c r="AH3935" s="2"/>
      <c r="AI3935" s="2"/>
      <c r="AJ3935" s="2"/>
      <c r="AK3935" s="2"/>
      <c r="BK3935" s="2"/>
      <c r="BL3935" s="2"/>
      <c r="BN3935" s="2"/>
      <c r="BO3935" s="2"/>
    </row>
    <row r="3936" ht="12.75" customHeight="1">
      <c r="D3936" s="2"/>
      <c r="G3936" s="2"/>
      <c r="I3936" s="2"/>
      <c r="J3936" s="2"/>
      <c r="K3936" s="2"/>
      <c r="L3936" s="2"/>
      <c r="M3936" s="2"/>
      <c r="N3936" s="2"/>
      <c r="O3936" s="2"/>
      <c r="P3936" s="2"/>
      <c r="Q3936" s="2"/>
      <c r="R3936" s="2"/>
      <c r="S3936" s="2"/>
      <c r="T3936" s="2"/>
      <c r="U3936" s="2"/>
      <c r="V3936" s="2"/>
      <c r="W3936" s="2"/>
      <c r="X3936" s="2"/>
      <c r="Y3936" s="2"/>
      <c r="AB3936" s="2"/>
      <c r="AC3936" s="2"/>
      <c r="AD3936" s="2"/>
      <c r="AE3936" s="2"/>
      <c r="AF3936" s="2"/>
      <c r="AG3936" s="2"/>
      <c r="AH3936" s="2"/>
      <c r="AI3936" s="2"/>
      <c r="AJ3936" s="2"/>
      <c r="AK3936" s="2"/>
      <c r="BK3936" s="2"/>
      <c r="BL3936" s="2"/>
      <c r="BN3936" s="2"/>
      <c r="BO3936" s="2"/>
    </row>
    <row r="3937" ht="12.75" customHeight="1">
      <c r="D3937" s="2"/>
      <c r="G3937" s="2"/>
      <c r="I3937" s="2"/>
      <c r="J3937" s="2"/>
      <c r="K3937" s="2"/>
      <c r="L3937" s="2"/>
      <c r="M3937" s="2"/>
      <c r="N3937" s="2"/>
      <c r="O3937" s="2"/>
      <c r="P3937" s="2"/>
      <c r="Q3937" s="2"/>
      <c r="R3937" s="2"/>
      <c r="S3937" s="2"/>
      <c r="T3937" s="2"/>
      <c r="U3937" s="2"/>
      <c r="V3937" s="2"/>
      <c r="W3937" s="2"/>
      <c r="X3937" s="2"/>
      <c r="Y3937" s="2"/>
      <c r="AB3937" s="2"/>
      <c r="AC3937" s="2"/>
      <c r="AD3937" s="2"/>
      <c r="AE3937" s="2"/>
      <c r="AF3937" s="2"/>
      <c r="AG3937" s="2"/>
      <c r="AH3937" s="2"/>
      <c r="AI3937" s="2"/>
      <c r="AJ3937" s="2"/>
      <c r="AK3937" s="2"/>
      <c r="BK3937" s="2"/>
      <c r="BL3937" s="2"/>
      <c r="BN3937" s="2"/>
      <c r="BO3937" s="2"/>
    </row>
    <row r="3938" ht="12.75" customHeight="1">
      <c r="D3938" s="2"/>
      <c r="G3938" s="2"/>
      <c r="I3938" s="2"/>
      <c r="J3938" s="2"/>
      <c r="K3938" s="2"/>
      <c r="L3938" s="2"/>
      <c r="M3938" s="2"/>
      <c r="N3938" s="2"/>
      <c r="O3938" s="2"/>
      <c r="P3938" s="2"/>
      <c r="Q3938" s="2"/>
      <c r="R3938" s="2"/>
      <c r="S3938" s="2"/>
      <c r="T3938" s="2"/>
      <c r="U3938" s="2"/>
      <c r="V3938" s="2"/>
      <c r="W3938" s="2"/>
      <c r="X3938" s="2"/>
      <c r="Y3938" s="2"/>
      <c r="AB3938" s="2"/>
      <c r="AC3938" s="2"/>
      <c r="AD3938" s="2"/>
      <c r="AE3938" s="2"/>
      <c r="AF3938" s="2"/>
      <c r="AG3938" s="2"/>
      <c r="AH3938" s="2"/>
      <c r="AI3938" s="2"/>
      <c r="AJ3938" s="2"/>
      <c r="AK3938" s="2"/>
      <c r="BK3938" s="2"/>
      <c r="BL3938" s="2"/>
      <c r="BN3938" s="2"/>
      <c r="BO3938" s="2"/>
    </row>
    <row r="3939" ht="12.75" customHeight="1">
      <c r="D3939" s="2"/>
      <c r="G3939" s="2"/>
      <c r="I3939" s="2"/>
      <c r="J3939" s="2"/>
      <c r="K3939" s="2"/>
      <c r="L3939" s="2"/>
      <c r="M3939" s="2"/>
      <c r="N3939" s="2"/>
      <c r="O3939" s="2"/>
      <c r="P3939" s="2"/>
      <c r="Q3939" s="2"/>
      <c r="R3939" s="2"/>
      <c r="S3939" s="2"/>
      <c r="T3939" s="2"/>
      <c r="U3939" s="2"/>
      <c r="V3939" s="2"/>
      <c r="W3939" s="2"/>
      <c r="X3939" s="2"/>
      <c r="Y3939" s="2"/>
      <c r="AB3939" s="2"/>
      <c r="AC3939" s="2"/>
      <c r="AD3939" s="2"/>
      <c r="AE3939" s="2"/>
      <c r="AF3939" s="2"/>
      <c r="AG3939" s="2"/>
      <c r="AH3939" s="2"/>
      <c r="AI3939" s="2"/>
      <c r="AJ3939" s="2"/>
      <c r="AK3939" s="2"/>
      <c r="BK3939" s="2"/>
      <c r="BL3939" s="2"/>
      <c r="BN3939" s="2"/>
      <c r="BO3939" s="2"/>
    </row>
    <row r="3940" ht="12.75" customHeight="1">
      <c r="D3940" s="2"/>
      <c r="G3940" s="2"/>
      <c r="I3940" s="2"/>
      <c r="J3940" s="2"/>
      <c r="K3940" s="2"/>
      <c r="L3940" s="2"/>
      <c r="M3940" s="2"/>
      <c r="N3940" s="2"/>
      <c r="O3940" s="2"/>
      <c r="P3940" s="2"/>
      <c r="Q3940" s="2"/>
      <c r="R3940" s="2"/>
      <c r="S3940" s="2"/>
      <c r="T3940" s="2"/>
      <c r="U3940" s="2"/>
      <c r="V3940" s="2"/>
      <c r="W3940" s="2"/>
      <c r="X3940" s="2"/>
      <c r="Y3940" s="2"/>
      <c r="AB3940" s="2"/>
      <c r="AC3940" s="2"/>
      <c r="AD3940" s="2"/>
      <c r="AE3940" s="2"/>
      <c r="AF3940" s="2"/>
      <c r="AG3940" s="2"/>
      <c r="AH3940" s="2"/>
      <c r="AI3940" s="2"/>
      <c r="AJ3940" s="2"/>
      <c r="AK3940" s="2"/>
      <c r="BK3940" s="2"/>
      <c r="BL3940" s="2"/>
      <c r="BN3940" s="2"/>
      <c r="BO3940" s="2"/>
    </row>
    <row r="3941" ht="12.75" customHeight="1">
      <c r="D3941" s="2"/>
      <c r="G3941" s="2"/>
      <c r="I3941" s="2"/>
      <c r="J3941" s="2"/>
      <c r="K3941" s="2"/>
      <c r="L3941" s="2"/>
      <c r="M3941" s="2"/>
      <c r="N3941" s="2"/>
      <c r="O3941" s="2"/>
      <c r="P3941" s="2"/>
      <c r="Q3941" s="2"/>
      <c r="R3941" s="2"/>
      <c r="S3941" s="2"/>
      <c r="T3941" s="2"/>
      <c r="U3941" s="2"/>
      <c r="V3941" s="2"/>
      <c r="W3941" s="2"/>
      <c r="X3941" s="2"/>
      <c r="Y3941" s="2"/>
      <c r="AB3941" s="2"/>
      <c r="AC3941" s="2"/>
      <c r="AD3941" s="2"/>
      <c r="AE3941" s="2"/>
      <c r="AF3941" s="2"/>
      <c r="AG3941" s="2"/>
      <c r="AH3941" s="2"/>
      <c r="AI3941" s="2"/>
      <c r="AJ3941" s="2"/>
      <c r="AK3941" s="2"/>
      <c r="BK3941" s="2"/>
      <c r="BL3941" s="2"/>
      <c r="BN3941" s="2"/>
      <c r="BO3941" s="2"/>
    </row>
    <row r="3942" ht="12.75" customHeight="1">
      <c r="D3942" s="2"/>
      <c r="G3942" s="2"/>
      <c r="I3942" s="2"/>
      <c r="J3942" s="2"/>
      <c r="K3942" s="2"/>
      <c r="L3942" s="2"/>
      <c r="M3942" s="2"/>
      <c r="N3942" s="2"/>
      <c r="O3942" s="2"/>
      <c r="P3942" s="2"/>
      <c r="Q3942" s="2"/>
      <c r="R3942" s="2"/>
      <c r="S3942" s="2"/>
      <c r="T3942" s="2"/>
      <c r="U3942" s="2"/>
      <c r="V3942" s="2"/>
      <c r="W3942" s="2"/>
      <c r="X3942" s="2"/>
      <c r="Y3942" s="2"/>
      <c r="AB3942" s="2"/>
      <c r="AC3942" s="2"/>
      <c r="AD3942" s="2"/>
      <c r="AE3942" s="2"/>
      <c r="AF3942" s="2"/>
      <c r="AG3942" s="2"/>
      <c r="AH3942" s="2"/>
      <c r="AI3942" s="2"/>
      <c r="AJ3942" s="2"/>
      <c r="AK3942" s="2"/>
      <c r="BK3942" s="2"/>
      <c r="BL3942" s="2"/>
      <c r="BN3942" s="2"/>
      <c r="BO3942" s="2"/>
    </row>
    <row r="3943" ht="12.75" customHeight="1">
      <c r="D3943" s="2"/>
      <c r="G3943" s="2"/>
      <c r="I3943" s="2"/>
      <c r="J3943" s="2"/>
      <c r="K3943" s="2"/>
      <c r="L3943" s="2"/>
      <c r="M3943" s="2"/>
      <c r="N3943" s="2"/>
      <c r="O3943" s="2"/>
      <c r="P3943" s="2"/>
      <c r="Q3943" s="2"/>
      <c r="R3943" s="2"/>
      <c r="S3943" s="2"/>
      <c r="T3943" s="2"/>
      <c r="U3943" s="2"/>
      <c r="V3943" s="2"/>
      <c r="W3943" s="2"/>
      <c r="X3943" s="2"/>
      <c r="Y3943" s="2"/>
      <c r="AB3943" s="2"/>
      <c r="AC3943" s="2"/>
      <c r="AD3943" s="2"/>
      <c r="AE3943" s="2"/>
      <c r="AF3943" s="2"/>
      <c r="AG3943" s="2"/>
      <c r="AH3943" s="2"/>
      <c r="AI3943" s="2"/>
      <c r="AJ3943" s="2"/>
      <c r="AK3943" s="2"/>
      <c r="BK3943" s="2"/>
      <c r="BL3943" s="2"/>
      <c r="BN3943" s="2"/>
      <c r="BO3943" s="2"/>
    </row>
    <row r="3944" ht="12.75" customHeight="1">
      <c r="D3944" s="2"/>
      <c r="G3944" s="2"/>
      <c r="I3944" s="2"/>
      <c r="J3944" s="2"/>
      <c r="K3944" s="2"/>
      <c r="L3944" s="2"/>
      <c r="M3944" s="2"/>
      <c r="N3944" s="2"/>
      <c r="O3944" s="2"/>
      <c r="P3944" s="2"/>
      <c r="Q3944" s="2"/>
      <c r="R3944" s="2"/>
      <c r="S3944" s="2"/>
      <c r="T3944" s="2"/>
      <c r="U3944" s="2"/>
      <c r="V3944" s="2"/>
      <c r="W3944" s="2"/>
      <c r="X3944" s="2"/>
      <c r="Y3944" s="2"/>
      <c r="AB3944" s="2"/>
      <c r="AC3944" s="2"/>
      <c r="AD3944" s="2"/>
      <c r="AE3944" s="2"/>
      <c r="AF3944" s="2"/>
      <c r="AG3944" s="2"/>
      <c r="AH3944" s="2"/>
      <c r="AI3944" s="2"/>
      <c r="AJ3944" s="2"/>
      <c r="AK3944" s="2"/>
      <c r="BK3944" s="2"/>
      <c r="BL3944" s="2"/>
      <c r="BN3944" s="2"/>
      <c r="BO3944" s="2"/>
    </row>
    <row r="3945" ht="12.75" customHeight="1">
      <c r="D3945" s="2"/>
      <c r="G3945" s="2"/>
      <c r="I3945" s="2"/>
      <c r="J3945" s="2"/>
      <c r="K3945" s="2"/>
      <c r="L3945" s="2"/>
      <c r="M3945" s="2"/>
      <c r="N3945" s="2"/>
      <c r="O3945" s="2"/>
      <c r="P3945" s="2"/>
      <c r="Q3945" s="2"/>
      <c r="R3945" s="2"/>
      <c r="S3945" s="2"/>
      <c r="T3945" s="2"/>
      <c r="U3945" s="2"/>
      <c r="V3945" s="2"/>
      <c r="W3945" s="2"/>
      <c r="X3945" s="2"/>
      <c r="Y3945" s="2"/>
      <c r="AB3945" s="2"/>
      <c r="AC3945" s="2"/>
      <c r="AD3945" s="2"/>
      <c r="AE3945" s="2"/>
      <c r="AF3945" s="2"/>
      <c r="AG3945" s="2"/>
      <c r="AH3945" s="2"/>
      <c r="AI3945" s="2"/>
      <c r="AJ3945" s="2"/>
      <c r="AK3945" s="2"/>
      <c r="BK3945" s="2"/>
      <c r="BL3945" s="2"/>
      <c r="BN3945" s="2"/>
      <c r="BO3945" s="2"/>
    </row>
    <row r="3946" ht="12.75" customHeight="1">
      <c r="D3946" s="2"/>
      <c r="G3946" s="2"/>
      <c r="I3946" s="2"/>
      <c r="J3946" s="2"/>
      <c r="K3946" s="2"/>
      <c r="L3946" s="2"/>
      <c r="M3946" s="2"/>
      <c r="N3946" s="2"/>
      <c r="O3946" s="2"/>
      <c r="P3946" s="2"/>
      <c r="Q3946" s="2"/>
      <c r="R3946" s="2"/>
      <c r="S3946" s="2"/>
      <c r="T3946" s="2"/>
      <c r="U3946" s="2"/>
      <c r="V3946" s="2"/>
      <c r="W3946" s="2"/>
      <c r="X3946" s="2"/>
      <c r="Y3946" s="2"/>
      <c r="AB3946" s="2"/>
      <c r="AC3946" s="2"/>
      <c r="AD3946" s="2"/>
      <c r="AE3946" s="2"/>
      <c r="AF3946" s="2"/>
      <c r="AG3946" s="2"/>
      <c r="AH3946" s="2"/>
      <c r="AI3946" s="2"/>
      <c r="AJ3946" s="2"/>
      <c r="AK3946" s="2"/>
      <c r="BK3946" s="2"/>
      <c r="BL3946" s="2"/>
      <c r="BN3946" s="2"/>
      <c r="BO3946" s="2"/>
    </row>
    <row r="3947" ht="12.75" customHeight="1">
      <c r="D3947" s="2"/>
      <c r="G3947" s="2"/>
      <c r="I3947" s="2"/>
      <c r="J3947" s="2"/>
      <c r="K3947" s="2"/>
      <c r="L3947" s="2"/>
      <c r="M3947" s="2"/>
      <c r="N3947" s="2"/>
      <c r="O3947" s="2"/>
      <c r="P3947" s="2"/>
      <c r="Q3947" s="2"/>
      <c r="R3947" s="2"/>
      <c r="S3947" s="2"/>
      <c r="T3947" s="2"/>
      <c r="U3947" s="2"/>
      <c r="V3947" s="2"/>
      <c r="W3947" s="2"/>
      <c r="X3947" s="2"/>
      <c r="Y3947" s="2"/>
      <c r="AB3947" s="2"/>
      <c r="AC3947" s="2"/>
      <c r="AD3947" s="2"/>
      <c r="AE3947" s="2"/>
      <c r="AF3947" s="2"/>
      <c r="AG3947" s="2"/>
      <c r="AH3947" s="2"/>
      <c r="AI3947" s="2"/>
      <c r="AJ3947" s="2"/>
      <c r="AK3947" s="2"/>
      <c r="BK3947" s="2"/>
      <c r="BL3947" s="2"/>
      <c r="BN3947" s="2"/>
      <c r="BO3947" s="2"/>
    </row>
    <row r="3948" ht="12.75" customHeight="1">
      <c r="D3948" s="2"/>
      <c r="G3948" s="2"/>
      <c r="I3948" s="2"/>
      <c r="J3948" s="2"/>
      <c r="K3948" s="2"/>
      <c r="L3948" s="2"/>
      <c r="M3948" s="2"/>
      <c r="N3948" s="2"/>
      <c r="O3948" s="2"/>
      <c r="P3948" s="2"/>
      <c r="Q3948" s="2"/>
      <c r="R3948" s="2"/>
      <c r="S3948" s="2"/>
      <c r="T3948" s="2"/>
      <c r="U3948" s="2"/>
      <c r="V3948" s="2"/>
      <c r="W3948" s="2"/>
      <c r="X3948" s="2"/>
      <c r="Y3948" s="2"/>
      <c r="AB3948" s="2"/>
      <c r="AC3948" s="2"/>
      <c r="AD3948" s="2"/>
      <c r="AE3948" s="2"/>
      <c r="AF3948" s="2"/>
      <c r="AG3948" s="2"/>
      <c r="AH3948" s="2"/>
      <c r="AI3948" s="2"/>
      <c r="AJ3948" s="2"/>
      <c r="AK3948" s="2"/>
      <c r="BK3948" s="2"/>
      <c r="BL3948" s="2"/>
      <c r="BN3948" s="2"/>
      <c r="BO3948" s="2"/>
    </row>
    <row r="3949" ht="12.75" customHeight="1">
      <c r="D3949" s="2"/>
      <c r="G3949" s="2"/>
      <c r="I3949" s="2"/>
      <c r="J3949" s="2"/>
      <c r="K3949" s="2"/>
      <c r="L3949" s="2"/>
      <c r="M3949" s="2"/>
      <c r="N3949" s="2"/>
      <c r="O3949" s="2"/>
      <c r="P3949" s="2"/>
      <c r="Q3949" s="2"/>
      <c r="R3949" s="2"/>
      <c r="S3949" s="2"/>
      <c r="T3949" s="2"/>
      <c r="U3949" s="2"/>
      <c r="V3949" s="2"/>
      <c r="W3949" s="2"/>
      <c r="X3949" s="2"/>
      <c r="Y3949" s="2"/>
      <c r="AB3949" s="2"/>
      <c r="AC3949" s="2"/>
      <c r="AD3949" s="2"/>
      <c r="AE3949" s="2"/>
      <c r="AF3949" s="2"/>
      <c r="AG3949" s="2"/>
      <c r="AH3949" s="2"/>
      <c r="AI3949" s="2"/>
      <c r="AJ3949" s="2"/>
      <c r="AK3949" s="2"/>
      <c r="BK3949" s="2"/>
      <c r="BL3949" s="2"/>
      <c r="BN3949" s="2"/>
      <c r="BO3949" s="2"/>
    </row>
    <row r="3950" ht="12.75" customHeight="1">
      <c r="D3950" s="2"/>
      <c r="G3950" s="2"/>
      <c r="I3950" s="2"/>
      <c r="J3950" s="2"/>
      <c r="K3950" s="2"/>
      <c r="L3950" s="2"/>
      <c r="M3950" s="2"/>
      <c r="N3950" s="2"/>
      <c r="O3950" s="2"/>
      <c r="P3950" s="2"/>
      <c r="Q3950" s="2"/>
      <c r="R3950" s="2"/>
      <c r="S3950" s="2"/>
      <c r="T3950" s="2"/>
      <c r="U3950" s="2"/>
      <c r="V3950" s="2"/>
      <c r="W3950" s="2"/>
      <c r="X3950" s="2"/>
      <c r="Y3950" s="2"/>
      <c r="AB3950" s="2"/>
      <c r="AC3950" s="2"/>
      <c r="AD3950" s="2"/>
      <c r="AE3950" s="2"/>
      <c r="AF3950" s="2"/>
      <c r="AG3950" s="2"/>
      <c r="AH3950" s="2"/>
      <c r="AI3950" s="2"/>
      <c r="AJ3950" s="2"/>
      <c r="AK3950" s="2"/>
      <c r="BK3950" s="2"/>
      <c r="BL3950" s="2"/>
      <c r="BN3950" s="2"/>
      <c r="BO3950" s="2"/>
    </row>
    <row r="3951" ht="12.75" customHeight="1">
      <c r="D3951" s="2"/>
      <c r="G3951" s="2"/>
      <c r="I3951" s="2"/>
      <c r="J3951" s="2"/>
      <c r="K3951" s="2"/>
      <c r="L3951" s="2"/>
      <c r="M3951" s="2"/>
      <c r="N3951" s="2"/>
      <c r="O3951" s="2"/>
      <c r="P3951" s="2"/>
      <c r="Q3951" s="2"/>
      <c r="R3951" s="2"/>
      <c r="S3951" s="2"/>
      <c r="T3951" s="2"/>
      <c r="U3951" s="2"/>
      <c r="V3951" s="2"/>
      <c r="W3951" s="2"/>
      <c r="X3951" s="2"/>
      <c r="Y3951" s="2"/>
      <c r="AB3951" s="2"/>
      <c r="AC3951" s="2"/>
      <c r="AD3951" s="2"/>
      <c r="AE3951" s="2"/>
      <c r="AF3951" s="2"/>
      <c r="AG3951" s="2"/>
      <c r="AH3951" s="2"/>
      <c r="AI3951" s="2"/>
      <c r="AJ3951" s="2"/>
      <c r="AK3951" s="2"/>
      <c r="BK3951" s="2"/>
      <c r="BL3951" s="2"/>
      <c r="BN3951" s="2"/>
      <c r="BO3951" s="2"/>
    </row>
    <row r="3952" ht="12.75" customHeight="1">
      <c r="D3952" s="2"/>
      <c r="G3952" s="2"/>
      <c r="I3952" s="2"/>
      <c r="J3952" s="2"/>
      <c r="K3952" s="2"/>
      <c r="L3952" s="2"/>
      <c r="M3952" s="2"/>
      <c r="N3952" s="2"/>
      <c r="O3952" s="2"/>
      <c r="P3952" s="2"/>
      <c r="Q3952" s="2"/>
      <c r="R3952" s="2"/>
      <c r="S3952" s="2"/>
      <c r="T3952" s="2"/>
      <c r="U3952" s="2"/>
      <c r="V3952" s="2"/>
      <c r="W3952" s="2"/>
      <c r="X3952" s="2"/>
      <c r="Y3952" s="2"/>
      <c r="AB3952" s="2"/>
      <c r="AC3952" s="2"/>
      <c r="AD3952" s="2"/>
      <c r="AE3952" s="2"/>
      <c r="AF3952" s="2"/>
      <c r="AG3952" s="2"/>
      <c r="AH3952" s="2"/>
      <c r="AI3952" s="2"/>
      <c r="AJ3952" s="2"/>
      <c r="AK3952" s="2"/>
      <c r="BK3952" s="2"/>
      <c r="BL3952" s="2"/>
      <c r="BN3952" s="2"/>
      <c r="BO3952" s="2"/>
    </row>
    <row r="3953" ht="12.75" customHeight="1">
      <c r="D3953" s="2"/>
      <c r="G3953" s="2"/>
      <c r="I3953" s="2"/>
      <c r="J3953" s="2"/>
      <c r="K3953" s="2"/>
      <c r="L3953" s="2"/>
      <c r="M3953" s="2"/>
      <c r="N3953" s="2"/>
      <c r="O3953" s="2"/>
      <c r="P3953" s="2"/>
      <c r="Q3953" s="2"/>
      <c r="R3953" s="2"/>
      <c r="S3953" s="2"/>
      <c r="T3953" s="2"/>
      <c r="U3953" s="2"/>
      <c r="V3953" s="2"/>
      <c r="W3953" s="2"/>
      <c r="X3953" s="2"/>
      <c r="Y3953" s="2"/>
      <c r="AB3953" s="2"/>
      <c r="AC3953" s="2"/>
      <c r="AD3953" s="2"/>
      <c r="AE3953" s="2"/>
      <c r="AF3953" s="2"/>
      <c r="AG3953" s="2"/>
      <c r="AH3953" s="2"/>
      <c r="AI3953" s="2"/>
      <c r="AJ3953" s="2"/>
      <c r="AK3953" s="2"/>
      <c r="BK3953" s="2"/>
      <c r="BL3953" s="2"/>
      <c r="BN3953" s="2"/>
      <c r="BO3953" s="2"/>
    </row>
    <row r="3954" ht="12.75" customHeight="1">
      <c r="D3954" s="2"/>
      <c r="G3954" s="2"/>
      <c r="I3954" s="2"/>
      <c r="J3954" s="2"/>
      <c r="K3954" s="2"/>
      <c r="L3954" s="2"/>
      <c r="M3954" s="2"/>
      <c r="N3954" s="2"/>
      <c r="O3954" s="2"/>
      <c r="P3954" s="2"/>
      <c r="Q3954" s="2"/>
      <c r="R3954" s="2"/>
      <c r="S3954" s="2"/>
      <c r="T3954" s="2"/>
      <c r="U3954" s="2"/>
      <c r="V3954" s="2"/>
      <c r="W3954" s="2"/>
      <c r="X3954" s="2"/>
      <c r="Y3954" s="2"/>
      <c r="AB3954" s="2"/>
      <c r="AC3954" s="2"/>
      <c r="AD3954" s="2"/>
      <c r="AE3954" s="2"/>
      <c r="AF3954" s="2"/>
      <c r="AG3954" s="2"/>
      <c r="AH3954" s="2"/>
      <c r="AI3954" s="2"/>
      <c r="AJ3954" s="2"/>
      <c r="AK3954" s="2"/>
      <c r="BK3954" s="2"/>
      <c r="BL3954" s="2"/>
      <c r="BN3954" s="2"/>
      <c r="BO3954" s="2"/>
    </row>
    <row r="3955" ht="12.75" customHeight="1">
      <c r="D3955" s="2"/>
      <c r="G3955" s="2"/>
      <c r="I3955" s="2"/>
      <c r="J3955" s="2"/>
      <c r="K3955" s="2"/>
      <c r="L3955" s="2"/>
      <c r="M3955" s="2"/>
      <c r="N3955" s="2"/>
      <c r="O3955" s="2"/>
      <c r="P3955" s="2"/>
      <c r="Q3955" s="2"/>
      <c r="R3955" s="2"/>
      <c r="S3955" s="2"/>
      <c r="T3955" s="2"/>
      <c r="U3955" s="2"/>
      <c r="V3955" s="2"/>
      <c r="W3955" s="2"/>
      <c r="X3955" s="2"/>
      <c r="Y3955" s="2"/>
      <c r="AB3955" s="2"/>
      <c r="AC3955" s="2"/>
      <c r="AD3955" s="2"/>
      <c r="AE3955" s="2"/>
      <c r="AF3955" s="2"/>
      <c r="AG3955" s="2"/>
      <c r="AH3955" s="2"/>
      <c r="AI3955" s="2"/>
      <c r="AJ3955" s="2"/>
      <c r="AK3955" s="2"/>
      <c r="BK3955" s="2"/>
      <c r="BL3955" s="2"/>
      <c r="BN3955" s="2"/>
      <c r="BO3955" s="2"/>
    </row>
    <row r="3956" ht="12.75" customHeight="1">
      <c r="D3956" s="2"/>
      <c r="G3956" s="2"/>
      <c r="I3956" s="2"/>
      <c r="J3956" s="2"/>
      <c r="K3956" s="2"/>
      <c r="L3956" s="2"/>
      <c r="M3956" s="2"/>
      <c r="N3956" s="2"/>
      <c r="O3956" s="2"/>
      <c r="P3956" s="2"/>
      <c r="Q3956" s="2"/>
      <c r="R3956" s="2"/>
      <c r="S3956" s="2"/>
      <c r="T3956" s="2"/>
      <c r="U3956" s="2"/>
      <c r="V3956" s="2"/>
      <c r="W3956" s="2"/>
      <c r="X3956" s="2"/>
      <c r="Y3956" s="2"/>
      <c r="AB3956" s="2"/>
      <c r="AC3956" s="2"/>
      <c r="AD3956" s="2"/>
      <c r="AE3956" s="2"/>
      <c r="AF3956" s="2"/>
      <c r="AG3956" s="2"/>
      <c r="AH3956" s="2"/>
      <c r="AI3956" s="2"/>
      <c r="AJ3956" s="2"/>
      <c r="AK3956" s="2"/>
      <c r="BK3956" s="2"/>
      <c r="BL3956" s="2"/>
      <c r="BN3956" s="2"/>
      <c r="BO3956" s="2"/>
    </row>
    <row r="3957" ht="12.75" customHeight="1">
      <c r="D3957" s="2"/>
      <c r="G3957" s="2"/>
      <c r="I3957" s="2"/>
      <c r="J3957" s="2"/>
      <c r="K3957" s="2"/>
      <c r="L3957" s="2"/>
      <c r="M3957" s="2"/>
      <c r="N3957" s="2"/>
      <c r="O3957" s="2"/>
      <c r="P3957" s="2"/>
      <c r="Q3957" s="2"/>
      <c r="R3957" s="2"/>
      <c r="S3957" s="2"/>
      <c r="T3957" s="2"/>
      <c r="U3957" s="2"/>
      <c r="V3957" s="2"/>
      <c r="W3957" s="2"/>
      <c r="X3957" s="2"/>
      <c r="Y3957" s="2"/>
      <c r="AB3957" s="2"/>
      <c r="AC3957" s="2"/>
      <c r="AD3957" s="2"/>
      <c r="AE3957" s="2"/>
      <c r="AF3957" s="2"/>
      <c r="AG3957" s="2"/>
      <c r="AH3957" s="2"/>
      <c r="AI3957" s="2"/>
      <c r="AJ3957" s="2"/>
      <c r="AK3957" s="2"/>
      <c r="BK3957" s="2"/>
      <c r="BL3957" s="2"/>
      <c r="BN3957" s="2"/>
      <c r="BO3957" s="2"/>
    </row>
    <row r="3958" ht="12.75" customHeight="1">
      <c r="D3958" s="2"/>
      <c r="G3958" s="2"/>
      <c r="I3958" s="2"/>
      <c r="J3958" s="2"/>
      <c r="K3958" s="2"/>
      <c r="L3958" s="2"/>
      <c r="M3958" s="2"/>
      <c r="N3958" s="2"/>
      <c r="O3958" s="2"/>
      <c r="P3958" s="2"/>
      <c r="Q3958" s="2"/>
      <c r="R3958" s="2"/>
      <c r="S3958" s="2"/>
      <c r="T3958" s="2"/>
      <c r="U3958" s="2"/>
      <c r="V3958" s="2"/>
      <c r="W3958" s="2"/>
      <c r="X3958" s="2"/>
      <c r="Y3958" s="2"/>
      <c r="AB3958" s="2"/>
      <c r="AC3958" s="2"/>
      <c r="AD3958" s="2"/>
      <c r="AE3958" s="2"/>
      <c r="AF3958" s="2"/>
      <c r="AG3958" s="2"/>
      <c r="AH3958" s="2"/>
      <c r="AI3958" s="2"/>
      <c r="AJ3958" s="2"/>
      <c r="AK3958" s="2"/>
      <c r="BK3958" s="2"/>
      <c r="BL3958" s="2"/>
      <c r="BN3958" s="2"/>
      <c r="BO3958" s="2"/>
    </row>
    <row r="3959" ht="12.75" customHeight="1">
      <c r="D3959" s="2"/>
      <c r="G3959" s="2"/>
      <c r="I3959" s="2"/>
      <c r="J3959" s="2"/>
      <c r="K3959" s="2"/>
      <c r="L3959" s="2"/>
      <c r="M3959" s="2"/>
      <c r="N3959" s="2"/>
      <c r="O3959" s="2"/>
      <c r="P3959" s="2"/>
      <c r="Q3959" s="2"/>
      <c r="R3959" s="2"/>
      <c r="S3959" s="2"/>
      <c r="T3959" s="2"/>
      <c r="U3959" s="2"/>
      <c r="V3959" s="2"/>
      <c r="W3959" s="2"/>
      <c r="X3959" s="2"/>
      <c r="Y3959" s="2"/>
      <c r="AB3959" s="2"/>
      <c r="AC3959" s="2"/>
      <c r="AD3959" s="2"/>
      <c r="AE3959" s="2"/>
      <c r="AF3959" s="2"/>
      <c r="AG3959" s="2"/>
      <c r="AH3959" s="2"/>
      <c r="AI3959" s="2"/>
      <c r="AJ3959" s="2"/>
      <c r="AK3959" s="2"/>
      <c r="BK3959" s="2"/>
      <c r="BL3959" s="2"/>
      <c r="BN3959" s="2"/>
      <c r="BO3959" s="2"/>
    </row>
    <row r="3960" ht="12.75" customHeight="1">
      <c r="D3960" s="2"/>
      <c r="G3960" s="2"/>
      <c r="I3960" s="2"/>
      <c r="J3960" s="2"/>
      <c r="K3960" s="2"/>
      <c r="L3960" s="2"/>
      <c r="M3960" s="2"/>
      <c r="N3960" s="2"/>
      <c r="O3960" s="2"/>
      <c r="P3960" s="2"/>
      <c r="Q3960" s="2"/>
      <c r="R3960" s="2"/>
      <c r="S3960" s="2"/>
      <c r="T3960" s="2"/>
      <c r="U3960" s="2"/>
      <c r="V3960" s="2"/>
      <c r="W3960" s="2"/>
      <c r="X3960" s="2"/>
      <c r="Y3960" s="2"/>
      <c r="AB3960" s="2"/>
      <c r="AC3960" s="2"/>
      <c r="AD3960" s="2"/>
      <c r="AE3960" s="2"/>
      <c r="AF3960" s="2"/>
      <c r="AG3960" s="2"/>
      <c r="AH3960" s="2"/>
      <c r="AI3960" s="2"/>
      <c r="AJ3960" s="2"/>
      <c r="AK3960" s="2"/>
      <c r="BK3960" s="2"/>
      <c r="BL3960" s="2"/>
      <c r="BN3960" s="2"/>
      <c r="BO3960" s="2"/>
    </row>
    <row r="3961" ht="12.75" customHeight="1">
      <c r="D3961" s="2"/>
      <c r="G3961" s="2"/>
      <c r="I3961" s="2"/>
      <c r="J3961" s="2"/>
      <c r="K3961" s="2"/>
      <c r="L3961" s="2"/>
      <c r="M3961" s="2"/>
      <c r="N3961" s="2"/>
      <c r="O3961" s="2"/>
      <c r="P3961" s="2"/>
      <c r="Q3961" s="2"/>
      <c r="R3961" s="2"/>
      <c r="S3961" s="2"/>
      <c r="T3961" s="2"/>
      <c r="U3961" s="2"/>
      <c r="V3961" s="2"/>
      <c r="W3961" s="2"/>
      <c r="X3961" s="2"/>
      <c r="Y3961" s="2"/>
      <c r="AB3961" s="2"/>
      <c r="AC3961" s="2"/>
      <c r="AD3961" s="2"/>
      <c r="AE3961" s="2"/>
      <c r="AF3961" s="2"/>
      <c r="AG3961" s="2"/>
      <c r="AH3961" s="2"/>
      <c r="AI3961" s="2"/>
      <c r="AJ3961" s="2"/>
      <c r="AK3961" s="2"/>
      <c r="BK3961" s="2"/>
      <c r="BL3961" s="2"/>
      <c r="BN3961" s="2"/>
      <c r="BO3961" s="2"/>
    </row>
    <row r="3962" ht="12.75" customHeight="1">
      <c r="D3962" s="2"/>
      <c r="G3962" s="2"/>
      <c r="I3962" s="2"/>
      <c r="J3962" s="2"/>
      <c r="K3962" s="2"/>
      <c r="L3962" s="2"/>
      <c r="M3962" s="2"/>
      <c r="N3962" s="2"/>
      <c r="O3962" s="2"/>
      <c r="P3962" s="2"/>
      <c r="Q3962" s="2"/>
      <c r="R3962" s="2"/>
      <c r="S3962" s="2"/>
      <c r="T3962" s="2"/>
      <c r="U3962" s="2"/>
      <c r="V3962" s="2"/>
      <c r="W3962" s="2"/>
      <c r="X3962" s="2"/>
      <c r="Y3962" s="2"/>
      <c r="AB3962" s="2"/>
      <c r="AC3962" s="2"/>
      <c r="AD3962" s="2"/>
      <c r="AE3962" s="2"/>
      <c r="AF3962" s="2"/>
      <c r="AG3962" s="2"/>
      <c r="AH3962" s="2"/>
      <c r="AI3962" s="2"/>
      <c r="AJ3962" s="2"/>
      <c r="AK3962" s="2"/>
      <c r="BK3962" s="2"/>
      <c r="BL3962" s="2"/>
      <c r="BN3962" s="2"/>
      <c r="BO3962" s="2"/>
    </row>
    <row r="3963" ht="12.75" customHeight="1">
      <c r="D3963" s="2"/>
      <c r="G3963" s="2"/>
      <c r="I3963" s="2"/>
      <c r="J3963" s="2"/>
      <c r="K3963" s="2"/>
      <c r="L3963" s="2"/>
      <c r="M3963" s="2"/>
      <c r="N3963" s="2"/>
      <c r="O3963" s="2"/>
      <c r="P3963" s="2"/>
      <c r="Q3963" s="2"/>
      <c r="R3963" s="2"/>
      <c r="S3963" s="2"/>
      <c r="T3963" s="2"/>
      <c r="U3963" s="2"/>
      <c r="V3963" s="2"/>
      <c r="W3963" s="2"/>
      <c r="X3963" s="2"/>
      <c r="Y3963" s="2"/>
      <c r="AB3963" s="2"/>
      <c r="AC3963" s="2"/>
      <c r="AD3963" s="2"/>
      <c r="AE3963" s="2"/>
      <c r="AF3963" s="2"/>
      <c r="AG3963" s="2"/>
      <c r="AH3963" s="2"/>
      <c r="AI3963" s="2"/>
      <c r="AJ3963" s="2"/>
      <c r="AK3963" s="2"/>
      <c r="BK3963" s="2"/>
      <c r="BL3963" s="2"/>
      <c r="BN3963" s="2"/>
      <c r="BO3963" s="2"/>
    </row>
    <row r="3964" ht="12.75" customHeight="1">
      <c r="D3964" s="2"/>
      <c r="G3964" s="2"/>
      <c r="I3964" s="2"/>
      <c r="J3964" s="2"/>
      <c r="K3964" s="2"/>
      <c r="L3964" s="2"/>
      <c r="M3964" s="2"/>
      <c r="N3964" s="2"/>
      <c r="O3964" s="2"/>
      <c r="P3964" s="2"/>
      <c r="Q3964" s="2"/>
      <c r="R3964" s="2"/>
      <c r="S3964" s="2"/>
      <c r="T3964" s="2"/>
      <c r="U3964" s="2"/>
      <c r="V3964" s="2"/>
      <c r="W3964" s="2"/>
      <c r="X3964" s="2"/>
      <c r="Y3964" s="2"/>
      <c r="AB3964" s="2"/>
      <c r="AC3964" s="2"/>
      <c r="AD3964" s="2"/>
      <c r="AE3964" s="2"/>
      <c r="AF3964" s="2"/>
      <c r="AG3964" s="2"/>
      <c r="AH3964" s="2"/>
      <c r="AI3964" s="2"/>
      <c r="AJ3964" s="2"/>
      <c r="AK3964" s="2"/>
      <c r="BK3964" s="2"/>
      <c r="BL3964" s="2"/>
      <c r="BN3964" s="2"/>
      <c r="BO3964" s="2"/>
    </row>
    <row r="3965" ht="12.75" customHeight="1">
      <c r="D3965" s="2"/>
      <c r="G3965" s="2"/>
      <c r="I3965" s="2"/>
      <c r="J3965" s="2"/>
      <c r="K3965" s="2"/>
      <c r="L3965" s="2"/>
      <c r="M3965" s="2"/>
      <c r="N3965" s="2"/>
      <c r="O3965" s="2"/>
      <c r="P3965" s="2"/>
      <c r="Q3965" s="2"/>
      <c r="R3965" s="2"/>
      <c r="S3965" s="2"/>
      <c r="T3965" s="2"/>
      <c r="U3965" s="2"/>
      <c r="V3965" s="2"/>
      <c r="W3965" s="2"/>
      <c r="X3965" s="2"/>
      <c r="Y3965" s="2"/>
      <c r="AB3965" s="2"/>
      <c r="AC3965" s="2"/>
      <c r="AD3965" s="2"/>
      <c r="AE3965" s="2"/>
      <c r="AF3965" s="2"/>
      <c r="AG3965" s="2"/>
      <c r="AH3965" s="2"/>
      <c r="AI3965" s="2"/>
      <c r="AJ3965" s="2"/>
      <c r="AK3965" s="2"/>
      <c r="BK3965" s="2"/>
      <c r="BL3965" s="2"/>
      <c r="BN3965" s="2"/>
      <c r="BO3965" s="2"/>
    </row>
    <row r="3966" ht="12.75" customHeight="1">
      <c r="D3966" s="2"/>
      <c r="G3966" s="2"/>
      <c r="I3966" s="2"/>
      <c r="J3966" s="2"/>
      <c r="K3966" s="2"/>
      <c r="L3966" s="2"/>
      <c r="M3966" s="2"/>
      <c r="N3966" s="2"/>
      <c r="O3966" s="2"/>
      <c r="P3966" s="2"/>
      <c r="Q3966" s="2"/>
      <c r="R3966" s="2"/>
      <c r="S3966" s="2"/>
      <c r="T3966" s="2"/>
      <c r="U3966" s="2"/>
      <c r="V3966" s="2"/>
      <c r="W3966" s="2"/>
      <c r="X3966" s="2"/>
      <c r="Y3966" s="2"/>
      <c r="AB3966" s="2"/>
      <c r="AC3966" s="2"/>
      <c r="AD3966" s="2"/>
      <c r="AE3966" s="2"/>
      <c r="AF3966" s="2"/>
      <c r="AG3966" s="2"/>
      <c r="AH3966" s="2"/>
      <c r="AI3966" s="2"/>
      <c r="AJ3966" s="2"/>
      <c r="AK3966" s="2"/>
      <c r="BK3966" s="2"/>
      <c r="BL3966" s="2"/>
      <c r="BN3966" s="2"/>
      <c r="BO3966" s="2"/>
    </row>
    <row r="3967" ht="12.75" customHeight="1">
      <c r="D3967" s="2"/>
      <c r="G3967" s="2"/>
      <c r="I3967" s="2"/>
      <c r="J3967" s="2"/>
      <c r="K3967" s="2"/>
      <c r="L3967" s="2"/>
      <c r="M3967" s="2"/>
      <c r="N3967" s="2"/>
      <c r="O3967" s="2"/>
      <c r="P3967" s="2"/>
      <c r="Q3967" s="2"/>
      <c r="R3967" s="2"/>
      <c r="S3967" s="2"/>
      <c r="T3967" s="2"/>
      <c r="U3967" s="2"/>
      <c r="V3967" s="2"/>
      <c r="W3967" s="2"/>
      <c r="X3967" s="2"/>
      <c r="Y3967" s="2"/>
      <c r="AB3967" s="2"/>
      <c r="AC3967" s="2"/>
      <c r="AD3967" s="2"/>
      <c r="AE3967" s="2"/>
      <c r="AF3967" s="2"/>
      <c r="AG3967" s="2"/>
      <c r="AH3967" s="2"/>
      <c r="AI3967" s="2"/>
      <c r="AJ3967" s="2"/>
      <c r="AK3967" s="2"/>
      <c r="BK3967" s="2"/>
      <c r="BL3967" s="2"/>
      <c r="BN3967" s="2"/>
      <c r="BO3967" s="2"/>
    </row>
    <row r="3968" ht="12.75" customHeight="1">
      <c r="D3968" s="2"/>
      <c r="G3968" s="2"/>
      <c r="I3968" s="2"/>
      <c r="J3968" s="2"/>
      <c r="K3968" s="2"/>
      <c r="L3968" s="2"/>
      <c r="M3968" s="2"/>
      <c r="N3968" s="2"/>
      <c r="O3968" s="2"/>
      <c r="P3968" s="2"/>
      <c r="Q3968" s="2"/>
      <c r="R3968" s="2"/>
      <c r="S3968" s="2"/>
      <c r="T3968" s="2"/>
      <c r="U3968" s="2"/>
      <c r="V3968" s="2"/>
      <c r="W3968" s="2"/>
      <c r="X3968" s="2"/>
      <c r="Y3968" s="2"/>
      <c r="AB3968" s="2"/>
      <c r="AC3968" s="2"/>
      <c r="AD3968" s="2"/>
      <c r="AE3968" s="2"/>
      <c r="AF3968" s="2"/>
      <c r="AG3968" s="2"/>
      <c r="AH3968" s="2"/>
      <c r="AI3968" s="2"/>
      <c r="AJ3968" s="2"/>
      <c r="AK3968" s="2"/>
      <c r="BK3968" s="2"/>
      <c r="BL3968" s="2"/>
      <c r="BN3968" s="2"/>
      <c r="BO3968" s="2"/>
    </row>
    <row r="3969" ht="12.75" customHeight="1">
      <c r="D3969" s="2"/>
      <c r="G3969" s="2"/>
      <c r="I3969" s="2"/>
      <c r="J3969" s="2"/>
      <c r="K3969" s="2"/>
      <c r="L3969" s="2"/>
      <c r="M3969" s="2"/>
      <c r="N3969" s="2"/>
      <c r="O3969" s="2"/>
      <c r="P3969" s="2"/>
      <c r="Q3969" s="2"/>
      <c r="R3969" s="2"/>
      <c r="S3969" s="2"/>
      <c r="T3969" s="2"/>
      <c r="U3969" s="2"/>
      <c r="V3969" s="2"/>
      <c r="W3969" s="2"/>
      <c r="X3969" s="2"/>
      <c r="Y3969" s="2"/>
      <c r="AB3969" s="2"/>
      <c r="AC3969" s="2"/>
      <c r="AD3969" s="2"/>
      <c r="AE3969" s="2"/>
      <c r="AF3969" s="2"/>
      <c r="AG3969" s="2"/>
      <c r="AH3969" s="2"/>
      <c r="AI3969" s="2"/>
      <c r="AJ3969" s="2"/>
      <c r="AK3969" s="2"/>
      <c r="BK3969" s="2"/>
      <c r="BL3969" s="2"/>
      <c r="BN3969" s="2"/>
      <c r="BO3969" s="2"/>
    </row>
    <row r="3970" ht="12.75" customHeight="1">
      <c r="D3970" s="2"/>
      <c r="G3970" s="2"/>
      <c r="I3970" s="2"/>
      <c r="J3970" s="2"/>
      <c r="K3970" s="2"/>
      <c r="L3970" s="2"/>
      <c r="M3970" s="2"/>
      <c r="N3970" s="2"/>
      <c r="O3970" s="2"/>
      <c r="P3970" s="2"/>
      <c r="Q3970" s="2"/>
      <c r="R3970" s="2"/>
      <c r="S3970" s="2"/>
      <c r="T3970" s="2"/>
      <c r="U3970" s="2"/>
      <c r="V3970" s="2"/>
      <c r="W3970" s="2"/>
      <c r="X3970" s="2"/>
      <c r="Y3970" s="2"/>
      <c r="AB3970" s="2"/>
      <c r="AC3970" s="2"/>
      <c r="AD3970" s="2"/>
      <c r="AE3970" s="2"/>
      <c r="AF3970" s="2"/>
      <c r="AG3970" s="2"/>
      <c r="AH3970" s="2"/>
      <c r="AI3970" s="2"/>
      <c r="AJ3970" s="2"/>
      <c r="AK3970" s="2"/>
      <c r="BK3970" s="2"/>
      <c r="BL3970" s="2"/>
      <c r="BN3970" s="2"/>
      <c r="BO3970" s="2"/>
    </row>
    <row r="3971" ht="12.75" customHeight="1">
      <c r="D3971" s="2"/>
      <c r="G3971" s="2"/>
      <c r="I3971" s="2"/>
      <c r="J3971" s="2"/>
      <c r="K3971" s="2"/>
      <c r="L3971" s="2"/>
      <c r="M3971" s="2"/>
      <c r="N3971" s="2"/>
      <c r="O3971" s="2"/>
      <c r="P3971" s="2"/>
      <c r="Q3971" s="2"/>
      <c r="R3971" s="2"/>
      <c r="S3971" s="2"/>
      <c r="T3971" s="2"/>
      <c r="U3971" s="2"/>
      <c r="V3971" s="2"/>
      <c r="W3971" s="2"/>
      <c r="X3971" s="2"/>
      <c r="Y3971" s="2"/>
      <c r="AB3971" s="2"/>
      <c r="AC3971" s="2"/>
      <c r="AD3971" s="2"/>
      <c r="AE3971" s="2"/>
      <c r="AF3971" s="2"/>
      <c r="AG3971" s="2"/>
      <c r="AH3971" s="2"/>
      <c r="AI3971" s="2"/>
      <c r="AJ3971" s="2"/>
      <c r="AK3971" s="2"/>
      <c r="BK3971" s="2"/>
      <c r="BL3971" s="2"/>
      <c r="BN3971" s="2"/>
      <c r="BO3971" s="2"/>
    </row>
    <row r="3972" ht="12.75" customHeight="1">
      <c r="D3972" s="2"/>
      <c r="G3972" s="2"/>
      <c r="I3972" s="2"/>
      <c r="J3972" s="2"/>
      <c r="K3972" s="2"/>
      <c r="L3972" s="2"/>
      <c r="M3972" s="2"/>
      <c r="N3972" s="2"/>
      <c r="O3972" s="2"/>
      <c r="P3972" s="2"/>
      <c r="Q3972" s="2"/>
      <c r="R3972" s="2"/>
      <c r="S3972" s="2"/>
      <c r="T3972" s="2"/>
      <c r="U3972" s="2"/>
      <c r="V3972" s="2"/>
      <c r="W3972" s="2"/>
      <c r="X3972" s="2"/>
      <c r="Y3972" s="2"/>
      <c r="AB3972" s="2"/>
      <c r="AC3972" s="2"/>
      <c r="AD3972" s="2"/>
      <c r="AE3972" s="2"/>
      <c r="AF3972" s="2"/>
      <c r="AG3972" s="2"/>
      <c r="AH3972" s="2"/>
      <c r="AI3972" s="2"/>
      <c r="AJ3972" s="2"/>
      <c r="AK3972" s="2"/>
      <c r="BK3972" s="2"/>
      <c r="BL3972" s="2"/>
      <c r="BN3972" s="2"/>
      <c r="BO3972" s="2"/>
    </row>
    <row r="3973" ht="12.75" customHeight="1">
      <c r="D3973" s="2"/>
      <c r="G3973" s="2"/>
      <c r="I3973" s="2"/>
      <c r="J3973" s="2"/>
      <c r="K3973" s="2"/>
      <c r="L3973" s="2"/>
      <c r="M3973" s="2"/>
      <c r="N3973" s="2"/>
      <c r="O3973" s="2"/>
      <c r="P3973" s="2"/>
      <c r="Q3973" s="2"/>
      <c r="R3973" s="2"/>
      <c r="S3973" s="2"/>
      <c r="T3973" s="2"/>
      <c r="U3973" s="2"/>
      <c r="V3973" s="2"/>
      <c r="W3973" s="2"/>
      <c r="X3973" s="2"/>
      <c r="Y3973" s="2"/>
      <c r="AB3973" s="2"/>
      <c r="AC3973" s="2"/>
      <c r="AD3973" s="2"/>
      <c r="AE3973" s="2"/>
      <c r="AF3973" s="2"/>
      <c r="AG3973" s="2"/>
      <c r="AH3973" s="2"/>
      <c r="AI3973" s="2"/>
      <c r="AJ3973" s="2"/>
      <c r="AK3973" s="2"/>
      <c r="BK3973" s="2"/>
      <c r="BL3973" s="2"/>
      <c r="BN3973" s="2"/>
      <c r="BO3973" s="2"/>
    </row>
    <row r="3974" ht="12.75" customHeight="1">
      <c r="D3974" s="2"/>
      <c r="G3974" s="2"/>
      <c r="I3974" s="2"/>
      <c r="J3974" s="2"/>
      <c r="K3974" s="2"/>
      <c r="L3974" s="2"/>
      <c r="M3974" s="2"/>
      <c r="N3974" s="2"/>
      <c r="O3974" s="2"/>
      <c r="P3974" s="2"/>
      <c r="Q3974" s="2"/>
      <c r="R3974" s="2"/>
      <c r="S3974" s="2"/>
      <c r="T3974" s="2"/>
      <c r="U3974" s="2"/>
      <c r="V3974" s="2"/>
      <c r="W3974" s="2"/>
      <c r="X3974" s="2"/>
      <c r="Y3974" s="2"/>
      <c r="AB3974" s="2"/>
      <c r="AC3974" s="2"/>
      <c r="AD3974" s="2"/>
      <c r="AE3974" s="2"/>
      <c r="AF3974" s="2"/>
      <c r="AG3974" s="2"/>
      <c r="AH3974" s="2"/>
      <c r="AI3974" s="2"/>
      <c r="AJ3974" s="2"/>
      <c r="AK3974" s="2"/>
      <c r="BK3974" s="2"/>
      <c r="BL3974" s="2"/>
      <c r="BN3974" s="2"/>
      <c r="BO3974" s="2"/>
    </row>
    <row r="3975" ht="12.75" customHeight="1">
      <c r="D3975" s="2"/>
      <c r="G3975" s="2"/>
      <c r="I3975" s="2"/>
      <c r="J3975" s="2"/>
      <c r="K3975" s="2"/>
      <c r="L3975" s="2"/>
      <c r="M3975" s="2"/>
      <c r="N3975" s="2"/>
      <c r="O3975" s="2"/>
      <c r="P3975" s="2"/>
      <c r="Q3975" s="2"/>
      <c r="R3975" s="2"/>
      <c r="S3975" s="2"/>
      <c r="T3975" s="2"/>
      <c r="U3975" s="2"/>
      <c r="V3975" s="2"/>
      <c r="W3975" s="2"/>
      <c r="X3975" s="2"/>
      <c r="Y3975" s="2"/>
      <c r="AB3975" s="2"/>
      <c r="AC3975" s="2"/>
      <c r="AD3975" s="2"/>
      <c r="AE3975" s="2"/>
      <c r="AF3975" s="2"/>
      <c r="AG3975" s="2"/>
      <c r="AH3975" s="2"/>
      <c r="AI3975" s="2"/>
      <c r="AJ3975" s="2"/>
      <c r="AK3975" s="2"/>
      <c r="BK3975" s="2"/>
      <c r="BL3975" s="2"/>
      <c r="BN3975" s="2"/>
      <c r="BO3975" s="2"/>
    </row>
    <row r="3976" ht="12.75" customHeight="1">
      <c r="D3976" s="2"/>
      <c r="G3976" s="2"/>
      <c r="I3976" s="2"/>
      <c r="J3976" s="2"/>
      <c r="K3976" s="2"/>
      <c r="L3976" s="2"/>
      <c r="M3976" s="2"/>
      <c r="N3976" s="2"/>
      <c r="O3976" s="2"/>
      <c r="P3976" s="2"/>
      <c r="Q3976" s="2"/>
      <c r="R3976" s="2"/>
      <c r="S3976" s="2"/>
      <c r="T3976" s="2"/>
      <c r="U3976" s="2"/>
      <c r="V3976" s="2"/>
      <c r="W3976" s="2"/>
      <c r="X3976" s="2"/>
      <c r="Y3976" s="2"/>
      <c r="AB3976" s="2"/>
      <c r="AC3976" s="2"/>
      <c r="AD3976" s="2"/>
      <c r="AE3976" s="2"/>
      <c r="AF3976" s="2"/>
      <c r="AG3976" s="2"/>
      <c r="AH3976" s="2"/>
      <c r="AI3976" s="2"/>
      <c r="AJ3976" s="2"/>
      <c r="AK3976" s="2"/>
      <c r="BK3976" s="2"/>
      <c r="BL3976" s="2"/>
      <c r="BN3976" s="2"/>
      <c r="BO3976" s="2"/>
    </row>
    <row r="3977" ht="12.75" customHeight="1">
      <c r="D3977" s="2"/>
      <c r="G3977" s="2"/>
      <c r="I3977" s="2"/>
      <c r="J3977" s="2"/>
      <c r="K3977" s="2"/>
      <c r="L3977" s="2"/>
      <c r="M3977" s="2"/>
      <c r="N3977" s="2"/>
      <c r="O3977" s="2"/>
      <c r="P3977" s="2"/>
      <c r="Q3977" s="2"/>
      <c r="R3977" s="2"/>
      <c r="S3977" s="2"/>
      <c r="T3977" s="2"/>
      <c r="U3977" s="2"/>
      <c r="V3977" s="2"/>
      <c r="W3977" s="2"/>
      <c r="X3977" s="2"/>
      <c r="Y3977" s="2"/>
      <c r="AB3977" s="2"/>
      <c r="AC3977" s="2"/>
      <c r="AD3977" s="2"/>
      <c r="AE3977" s="2"/>
      <c r="AF3977" s="2"/>
      <c r="AG3977" s="2"/>
      <c r="AH3977" s="2"/>
      <c r="AI3977" s="2"/>
      <c r="AJ3977" s="2"/>
      <c r="AK3977" s="2"/>
      <c r="BK3977" s="2"/>
      <c r="BL3977" s="2"/>
      <c r="BN3977" s="2"/>
      <c r="BO3977" s="2"/>
    </row>
    <row r="3978" ht="12.75" customHeight="1">
      <c r="D3978" s="2"/>
      <c r="G3978" s="2"/>
      <c r="I3978" s="2"/>
      <c r="J3978" s="2"/>
      <c r="K3978" s="2"/>
      <c r="L3978" s="2"/>
      <c r="M3978" s="2"/>
      <c r="N3978" s="2"/>
      <c r="O3978" s="2"/>
      <c r="P3978" s="2"/>
      <c r="Q3978" s="2"/>
      <c r="R3978" s="2"/>
      <c r="S3978" s="2"/>
      <c r="T3978" s="2"/>
      <c r="U3978" s="2"/>
      <c r="V3978" s="2"/>
      <c r="W3978" s="2"/>
      <c r="X3978" s="2"/>
      <c r="Y3978" s="2"/>
      <c r="AB3978" s="2"/>
      <c r="AC3978" s="2"/>
      <c r="AD3978" s="2"/>
      <c r="AE3978" s="2"/>
      <c r="AF3978" s="2"/>
      <c r="AG3978" s="2"/>
      <c r="AH3978" s="2"/>
      <c r="AI3978" s="2"/>
      <c r="AJ3978" s="2"/>
      <c r="AK3978" s="2"/>
      <c r="BK3978" s="2"/>
      <c r="BL3978" s="2"/>
      <c r="BN3978" s="2"/>
      <c r="BO3978" s="2"/>
    </row>
    <row r="3979" ht="12.75" customHeight="1">
      <c r="D3979" s="2"/>
      <c r="G3979" s="2"/>
      <c r="I3979" s="2"/>
      <c r="J3979" s="2"/>
      <c r="K3979" s="2"/>
      <c r="L3979" s="2"/>
      <c r="M3979" s="2"/>
      <c r="N3979" s="2"/>
      <c r="O3979" s="2"/>
      <c r="P3979" s="2"/>
      <c r="Q3979" s="2"/>
      <c r="R3979" s="2"/>
      <c r="S3979" s="2"/>
      <c r="T3979" s="2"/>
      <c r="U3979" s="2"/>
      <c r="V3979" s="2"/>
      <c r="W3979" s="2"/>
      <c r="X3979" s="2"/>
      <c r="Y3979" s="2"/>
      <c r="AB3979" s="2"/>
      <c r="AC3979" s="2"/>
      <c r="AD3979" s="2"/>
      <c r="AE3979" s="2"/>
      <c r="AF3979" s="2"/>
      <c r="AG3979" s="2"/>
      <c r="AH3979" s="2"/>
      <c r="AI3979" s="2"/>
      <c r="AJ3979" s="2"/>
      <c r="AK3979" s="2"/>
      <c r="BK3979" s="2"/>
      <c r="BL3979" s="2"/>
      <c r="BN3979" s="2"/>
      <c r="BO3979" s="2"/>
    </row>
    <row r="3980" ht="12.75" customHeight="1">
      <c r="D3980" s="2"/>
      <c r="G3980" s="2"/>
      <c r="I3980" s="2"/>
      <c r="J3980" s="2"/>
      <c r="K3980" s="2"/>
      <c r="L3980" s="2"/>
      <c r="M3980" s="2"/>
      <c r="N3980" s="2"/>
      <c r="O3980" s="2"/>
      <c r="P3980" s="2"/>
      <c r="Q3980" s="2"/>
      <c r="R3980" s="2"/>
      <c r="S3980" s="2"/>
      <c r="T3980" s="2"/>
      <c r="U3980" s="2"/>
      <c r="V3980" s="2"/>
      <c r="W3980" s="2"/>
      <c r="X3980" s="2"/>
      <c r="Y3980" s="2"/>
      <c r="AB3980" s="2"/>
      <c r="AC3980" s="2"/>
      <c r="AD3980" s="2"/>
      <c r="AE3980" s="2"/>
      <c r="AF3980" s="2"/>
      <c r="AG3980" s="2"/>
      <c r="AH3980" s="2"/>
      <c r="AI3980" s="2"/>
      <c r="AJ3980" s="2"/>
      <c r="AK3980" s="2"/>
      <c r="BK3980" s="2"/>
      <c r="BL3980" s="2"/>
      <c r="BN3980" s="2"/>
      <c r="BO3980" s="2"/>
    </row>
    <row r="3981" ht="12.75" customHeight="1">
      <c r="D3981" s="2"/>
      <c r="G3981" s="2"/>
      <c r="I3981" s="2"/>
      <c r="J3981" s="2"/>
      <c r="K3981" s="2"/>
      <c r="L3981" s="2"/>
      <c r="M3981" s="2"/>
      <c r="N3981" s="2"/>
      <c r="O3981" s="2"/>
      <c r="P3981" s="2"/>
      <c r="Q3981" s="2"/>
      <c r="R3981" s="2"/>
      <c r="S3981" s="2"/>
      <c r="T3981" s="2"/>
      <c r="U3981" s="2"/>
      <c r="V3981" s="2"/>
      <c r="W3981" s="2"/>
      <c r="X3981" s="2"/>
      <c r="Y3981" s="2"/>
      <c r="AB3981" s="2"/>
      <c r="AC3981" s="2"/>
      <c r="AD3981" s="2"/>
      <c r="AE3981" s="2"/>
      <c r="AF3981" s="2"/>
      <c r="AG3981" s="2"/>
      <c r="AH3981" s="2"/>
      <c r="AI3981" s="2"/>
      <c r="AJ3981" s="2"/>
      <c r="AK3981" s="2"/>
      <c r="BK3981" s="2"/>
      <c r="BL3981" s="2"/>
      <c r="BN3981" s="2"/>
      <c r="BO3981" s="2"/>
    </row>
    <row r="3982" ht="12.75" customHeight="1">
      <c r="D3982" s="2"/>
      <c r="G3982" s="2"/>
      <c r="I3982" s="2"/>
      <c r="J3982" s="2"/>
      <c r="K3982" s="2"/>
      <c r="L3982" s="2"/>
      <c r="M3982" s="2"/>
      <c r="N3982" s="2"/>
      <c r="O3982" s="2"/>
      <c r="P3982" s="2"/>
      <c r="Q3982" s="2"/>
      <c r="R3982" s="2"/>
      <c r="S3982" s="2"/>
      <c r="T3982" s="2"/>
      <c r="U3982" s="2"/>
      <c r="V3982" s="2"/>
      <c r="W3982" s="2"/>
      <c r="X3982" s="2"/>
      <c r="Y3982" s="2"/>
      <c r="AB3982" s="2"/>
      <c r="AC3982" s="2"/>
      <c r="AD3982" s="2"/>
      <c r="AE3982" s="2"/>
      <c r="AF3982" s="2"/>
      <c r="AG3982" s="2"/>
      <c r="AH3982" s="2"/>
      <c r="AI3982" s="2"/>
      <c r="AJ3982" s="2"/>
      <c r="AK3982" s="2"/>
      <c r="BK3982" s="2"/>
      <c r="BL3982" s="2"/>
      <c r="BN3982" s="2"/>
      <c r="BO3982" s="2"/>
    </row>
    <row r="3983" ht="12.75" customHeight="1">
      <c r="D3983" s="2"/>
      <c r="G3983" s="2"/>
      <c r="I3983" s="2"/>
      <c r="J3983" s="2"/>
      <c r="K3983" s="2"/>
      <c r="L3983" s="2"/>
      <c r="M3983" s="2"/>
      <c r="N3983" s="2"/>
      <c r="O3983" s="2"/>
      <c r="P3983" s="2"/>
      <c r="Q3983" s="2"/>
      <c r="R3983" s="2"/>
      <c r="S3983" s="2"/>
      <c r="T3983" s="2"/>
      <c r="U3983" s="2"/>
      <c r="V3983" s="2"/>
      <c r="W3983" s="2"/>
      <c r="X3983" s="2"/>
      <c r="Y3983" s="2"/>
      <c r="AB3983" s="2"/>
      <c r="AC3983" s="2"/>
      <c r="AD3983" s="2"/>
      <c r="AE3983" s="2"/>
      <c r="AF3983" s="2"/>
      <c r="AG3983" s="2"/>
      <c r="AH3983" s="2"/>
      <c r="AI3983" s="2"/>
      <c r="AJ3983" s="2"/>
      <c r="AK3983" s="2"/>
      <c r="BK3983" s="2"/>
      <c r="BL3983" s="2"/>
      <c r="BN3983" s="2"/>
      <c r="BO3983" s="2"/>
    </row>
    <row r="3984" ht="12.75" customHeight="1">
      <c r="D3984" s="2"/>
      <c r="G3984" s="2"/>
      <c r="I3984" s="2"/>
      <c r="J3984" s="2"/>
      <c r="K3984" s="2"/>
      <c r="L3984" s="2"/>
      <c r="M3984" s="2"/>
      <c r="N3984" s="2"/>
      <c r="O3984" s="2"/>
      <c r="P3984" s="2"/>
      <c r="Q3984" s="2"/>
      <c r="R3984" s="2"/>
      <c r="S3984" s="2"/>
      <c r="T3984" s="2"/>
      <c r="U3984" s="2"/>
      <c r="V3984" s="2"/>
      <c r="W3984" s="2"/>
      <c r="X3984" s="2"/>
      <c r="Y3984" s="2"/>
      <c r="AB3984" s="2"/>
      <c r="AC3984" s="2"/>
      <c r="AD3984" s="2"/>
      <c r="AE3984" s="2"/>
      <c r="AF3984" s="2"/>
      <c r="AG3984" s="2"/>
      <c r="AH3984" s="2"/>
      <c r="AI3984" s="2"/>
      <c r="AJ3984" s="2"/>
      <c r="AK3984" s="2"/>
      <c r="BK3984" s="2"/>
      <c r="BL3984" s="2"/>
      <c r="BN3984" s="2"/>
      <c r="BO3984" s="2"/>
    </row>
    <row r="3985" ht="12.75" customHeight="1">
      <c r="D3985" s="2"/>
      <c r="G3985" s="2"/>
      <c r="I3985" s="2"/>
      <c r="J3985" s="2"/>
      <c r="K3985" s="2"/>
      <c r="L3985" s="2"/>
      <c r="M3985" s="2"/>
      <c r="N3985" s="2"/>
      <c r="O3985" s="2"/>
      <c r="P3985" s="2"/>
      <c r="Q3985" s="2"/>
      <c r="R3985" s="2"/>
      <c r="S3985" s="2"/>
      <c r="T3985" s="2"/>
      <c r="U3985" s="2"/>
      <c r="V3985" s="2"/>
      <c r="W3985" s="2"/>
      <c r="X3985" s="2"/>
      <c r="Y3985" s="2"/>
      <c r="AB3985" s="2"/>
      <c r="AC3985" s="2"/>
      <c r="AD3985" s="2"/>
      <c r="AE3985" s="2"/>
      <c r="AF3985" s="2"/>
      <c r="AG3985" s="2"/>
      <c r="AH3985" s="2"/>
      <c r="AI3985" s="2"/>
      <c r="AJ3985" s="2"/>
      <c r="AK3985" s="2"/>
      <c r="BK3985" s="2"/>
      <c r="BL3985" s="2"/>
      <c r="BN3985" s="2"/>
      <c r="BO3985" s="2"/>
    </row>
    <row r="3986" ht="12.75" customHeight="1">
      <c r="D3986" s="2"/>
      <c r="G3986" s="2"/>
      <c r="I3986" s="2"/>
      <c r="J3986" s="2"/>
      <c r="K3986" s="2"/>
      <c r="L3986" s="2"/>
      <c r="M3986" s="2"/>
      <c r="N3986" s="2"/>
      <c r="O3986" s="2"/>
      <c r="P3986" s="2"/>
      <c r="Q3986" s="2"/>
      <c r="R3986" s="2"/>
      <c r="S3986" s="2"/>
      <c r="T3986" s="2"/>
      <c r="U3986" s="2"/>
      <c r="V3986" s="2"/>
      <c r="W3986" s="2"/>
      <c r="X3986" s="2"/>
      <c r="Y3986" s="2"/>
      <c r="AB3986" s="2"/>
      <c r="AC3986" s="2"/>
      <c r="AD3986" s="2"/>
      <c r="AE3986" s="2"/>
      <c r="AF3986" s="2"/>
      <c r="AG3986" s="2"/>
      <c r="AH3986" s="2"/>
      <c r="AI3986" s="2"/>
      <c r="AJ3986" s="2"/>
      <c r="AK3986" s="2"/>
      <c r="BK3986" s="2"/>
      <c r="BL3986" s="2"/>
      <c r="BN3986" s="2"/>
      <c r="BO3986" s="2"/>
    </row>
    <row r="3987" ht="12.75" customHeight="1">
      <c r="D3987" s="2"/>
      <c r="G3987" s="2"/>
      <c r="I3987" s="2"/>
      <c r="J3987" s="2"/>
      <c r="K3987" s="2"/>
      <c r="L3987" s="2"/>
      <c r="M3987" s="2"/>
      <c r="N3987" s="2"/>
      <c r="O3987" s="2"/>
      <c r="P3987" s="2"/>
      <c r="Q3987" s="2"/>
      <c r="R3987" s="2"/>
      <c r="S3987" s="2"/>
      <c r="T3987" s="2"/>
      <c r="U3987" s="2"/>
      <c r="V3987" s="2"/>
      <c r="W3987" s="2"/>
      <c r="X3987" s="2"/>
      <c r="Y3987" s="2"/>
      <c r="AB3987" s="2"/>
      <c r="AC3987" s="2"/>
      <c r="AD3987" s="2"/>
      <c r="AE3987" s="2"/>
      <c r="AF3987" s="2"/>
      <c r="AG3987" s="2"/>
      <c r="AH3987" s="2"/>
      <c r="AI3987" s="2"/>
      <c r="AJ3987" s="2"/>
      <c r="AK3987" s="2"/>
      <c r="BK3987" s="2"/>
      <c r="BL3987" s="2"/>
      <c r="BN3987" s="2"/>
      <c r="BO3987" s="2"/>
    </row>
    <row r="3988" ht="12.75" customHeight="1">
      <c r="D3988" s="2"/>
      <c r="G3988" s="2"/>
      <c r="I3988" s="2"/>
      <c r="J3988" s="2"/>
      <c r="K3988" s="2"/>
      <c r="L3988" s="2"/>
      <c r="M3988" s="2"/>
      <c r="N3988" s="2"/>
      <c r="O3988" s="2"/>
      <c r="P3988" s="2"/>
      <c r="Q3988" s="2"/>
      <c r="R3988" s="2"/>
      <c r="S3988" s="2"/>
      <c r="T3988" s="2"/>
      <c r="U3988" s="2"/>
      <c r="V3988" s="2"/>
      <c r="W3988" s="2"/>
      <c r="X3988" s="2"/>
      <c r="Y3988" s="2"/>
      <c r="AB3988" s="2"/>
      <c r="AC3988" s="2"/>
      <c r="AD3988" s="2"/>
      <c r="AE3988" s="2"/>
      <c r="AF3988" s="2"/>
      <c r="AG3988" s="2"/>
      <c r="AH3988" s="2"/>
      <c r="AI3988" s="2"/>
      <c r="AJ3988" s="2"/>
      <c r="AK3988" s="2"/>
      <c r="BK3988" s="2"/>
      <c r="BL3988" s="2"/>
      <c r="BN3988" s="2"/>
      <c r="BO3988" s="2"/>
    </row>
    <row r="3989" ht="12.75" customHeight="1">
      <c r="D3989" s="2"/>
      <c r="G3989" s="2"/>
      <c r="I3989" s="2"/>
      <c r="J3989" s="2"/>
      <c r="K3989" s="2"/>
      <c r="L3989" s="2"/>
      <c r="M3989" s="2"/>
      <c r="N3989" s="2"/>
      <c r="O3989" s="2"/>
      <c r="P3989" s="2"/>
      <c r="Q3989" s="2"/>
      <c r="R3989" s="2"/>
      <c r="S3989" s="2"/>
      <c r="T3989" s="2"/>
      <c r="U3989" s="2"/>
      <c r="V3989" s="2"/>
      <c r="W3989" s="2"/>
      <c r="X3989" s="2"/>
      <c r="Y3989" s="2"/>
      <c r="AB3989" s="2"/>
      <c r="AC3989" s="2"/>
      <c r="AD3989" s="2"/>
      <c r="AE3989" s="2"/>
      <c r="AF3989" s="2"/>
      <c r="AG3989" s="2"/>
      <c r="AH3989" s="2"/>
      <c r="AI3989" s="2"/>
      <c r="AJ3989" s="2"/>
      <c r="AK3989" s="2"/>
      <c r="BK3989" s="2"/>
      <c r="BL3989" s="2"/>
      <c r="BN3989" s="2"/>
      <c r="BO3989" s="2"/>
    </row>
    <row r="3990" ht="12.75" customHeight="1">
      <c r="D3990" s="2"/>
      <c r="G3990" s="2"/>
      <c r="I3990" s="2"/>
      <c r="J3990" s="2"/>
      <c r="K3990" s="2"/>
      <c r="L3990" s="2"/>
      <c r="M3990" s="2"/>
      <c r="N3990" s="2"/>
      <c r="O3990" s="2"/>
      <c r="P3990" s="2"/>
      <c r="Q3990" s="2"/>
      <c r="R3990" s="2"/>
      <c r="S3990" s="2"/>
      <c r="T3990" s="2"/>
      <c r="U3990" s="2"/>
      <c r="V3990" s="2"/>
      <c r="W3990" s="2"/>
      <c r="X3990" s="2"/>
      <c r="Y3990" s="2"/>
      <c r="AB3990" s="2"/>
      <c r="AC3990" s="2"/>
      <c r="AD3990" s="2"/>
      <c r="AE3990" s="2"/>
      <c r="AF3990" s="2"/>
      <c r="AG3990" s="2"/>
      <c r="AH3990" s="2"/>
      <c r="AI3990" s="2"/>
      <c r="AJ3990" s="2"/>
      <c r="AK3990" s="2"/>
      <c r="BK3990" s="2"/>
      <c r="BL3990" s="2"/>
      <c r="BN3990" s="2"/>
      <c r="BO3990" s="2"/>
    </row>
    <row r="3991" ht="12.75" customHeight="1">
      <c r="D3991" s="2"/>
      <c r="G3991" s="2"/>
      <c r="I3991" s="2"/>
      <c r="J3991" s="2"/>
      <c r="K3991" s="2"/>
      <c r="L3991" s="2"/>
      <c r="M3991" s="2"/>
      <c r="N3991" s="2"/>
      <c r="O3991" s="2"/>
      <c r="P3991" s="2"/>
      <c r="Q3991" s="2"/>
      <c r="R3991" s="2"/>
      <c r="S3991" s="2"/>
      <c r="T3991" s="2"/>
      <c r="U3991" s="2"/>
      <c r="V3991" s="2"/>
      <c r="W3991" s="2"/>
      <c r="X3991" s="2"/>
      <c r="Y3991" s="2"/>
      <c r="AB3991" s="2"/>
      <c r="AC3991" s="2"/>
      <c r="AD3991" s="2"/>
      <c r="AE3991" s="2"/>
      <c r="AF3991" s="2"/>
      <c r="AG3991" s="2"/>
      <c r="AH3991" s="2"/>
      <c r="AI3991" s="2"/>
      <c r="AJ3991" s="2"/>
      <c r="AK3991" s="2"/>
      <c r="BK3991" s="2"/>
      <c r="BL3991" s="2"/>
      <c r="BN3991" s="2"/>
      <c r="BO3991" s="2"/>
    </row>
    <row r="3992" ht="12.75" customHeight="1">
      <c r="D3992" s="2"/>
      <c r="G3992" s="2"/>
      <c r="I3992" s="2"/>
      <c r="J3992" s="2"/>
      <c r="K3992" s="2"/>
      <c r="L3992" s="2"/>
      <c r="M3992" s="2"/>
      <c r="N3992" s="2"/>
      <c r="O3992" s="2"/>
      <c r="P3992" s="2"/>
      <c r="Q3992" s="2"/>
      <c r="R3992" s="2"/>
      <c r="S3992" s="2"/>
      <c r="T3992" s="2"/>
      <c r="U3992" s="2"/>
      <c r="V3992" s="2"/>
      <c r="W3992" s="2"/>
      <c r="X3992" s="2"/>
      <c r="Y3992" s="2"/>
      <c r="AB3992" s="2"/>
      <c r="AC3992" s="2"/>
      <c r="AD3992" s="2"/>
      <c r="AE3992" s="2"/>
      <c r="AF3992" s="2"/>
      <c r="AG3992" s="2"/>
      <c r="AH3992" s="2"/>
      <c r="AI3992" s="2"/>
      <c r="AJ3992" s="2"/>
      <c r="AK3992" s="2"/>
      <c r="BK3992" s="2"/>
      <c r="BL3992" s="2"/>
      <c r="BN3992" s="2"/>
      <c r="BO3992" s="2"/>
    </row>
    <row r="3993" ht="12.75" customHeight="1">
      <c r="D3993" s="2"/>
      <c r="G3993" s="2"/>
      <c r="I3993" s="2"/>
      <c r="J3993" s="2"/>
      <c r="K3993" s="2"/>
      <c r="L3993" s="2"/>
      <c r="M3993" s="2"/>
      <c r="N3993" s="2"/>
      <c r="O3993" s="2"/>
      <c r="P3993" s="2"/>
      <c r="Q3993" s="2"/>
      <c r="R3993" s="2"/>
      <c r="S3993" s="2"/>
      <c r="T3993" s="2"/>
      <c r="U3993" s="2"/>
      <c r="V3993" s="2"/>
      <c r="W3993" s="2"/>
      <c r="X3993" s="2"/>
      <c r="Y3993" s="2"/>
      <c r="AB3993" s="2"/>
      <c r="AC3993" s="2"/>
      <c r="AD3993" s="2"/>
      <c r="AE3993" s="2"/>
      <c r="AF3993" s="2"/>
      <c r="AG3993" s="2"/>
      <c r="AH3993" s="2"/>
      <c r="AI3993" s="2"/>
      <c r="AJ3993" s="2"/>
      <c r="AK3993" s="2"/>
      <c r="BK3993" s="2"/>
      <c r="BL3993" s="2"/>
      <c r="BN3993" s="2"/>
      <c r="BO3993" s="2"/>
    </row>
    <row r="3994" ht="12.75" customHeight="1">
      <c r="D3994" s="2"/>
      <c r="G3994" s="2"/>
      <c r="I3994" s="2"/>
      <c r="J3994" s="2"/>
      <c r="K3994" s="2"/>
      <c r="L3994" s="2"/>
      <c r="M3994" s="2"/>
      <c r="N3994" s="2"/>
      <c r="O3994" s="2"/>
      <c r="P3994" s="2"/>
      <c r="Q3994" s="2"/>
      <c r="R3994" s="2"/>
      <c r="S3994" s="2"/>
      <c r="T3994" s="2"/>
      <c r="U3994" s="2"/>
      <c r="V3994" s="2"/>
      <c r="W3994" s="2"/>
      <c r="X3994" s="2"/>
      <c r="Y3994" s="2"/>
      <c r="AB3994" s="2"/>
      <c r="AC3994" s="2"/>
      <c r="AD3994" s="2"/>
      <c r="AE3994" s="2"/>
      <c r="AF3994" s="2"/>
      <c r="AG3994" s="2"/>
      <c r="AH3994" s="2"/>
      <c r="AI3994" s="2"/>
      <c r="AJ3994" s="2"/>
      <c r="AK3994" s="2"/>
      <c r="BK3994" s="2"/>
      <c r="BL3994" s="2"/>
      <c r="BN3994" s="2"/>
      <c r="BO3994" s="2"/>
    </row>
    <row r="3995" ht="12.75" customHeight="1">
      <c r="D3995" s="2"/>
      <c r="G3995" s="2"/>
      <c r="I3995" s="2"/>
      <c r="J3995" s="2"/>
      <c r="K3995" s="2"/>
      <c r="L3995" s="2"/>
      <c r="M3995" s="2"/>
      <c r="N3995" s="2"/>
      <c r="O3995" s="2"/>
      <c r="P3995" s="2"/>
      <c r="Q3995" s="2"/>
      <c r="R3995" s="2"/>
      <c r="S3995" s="2"/>
      <c r="T3995" s="2"/>
      <c r="U3995" s="2"/>
      <c r="V3995" s="2"/>
      <c r="W3995" s="2"/>
      <c r="X3995" s="2"/>
      <c r="Y3995" s="2"/>
      <c r="AB3995" s="2"/>
      <c r="AC3995" s="2"/>
      <c r="AD3995" s="2"/>
      <c r="AE3995" s="2"/>
      <c r="AF3995" s="2"/>
      <c r="AG3995" s="2"/>
      <c r="AH3995" s="2"/>
      <c r="AI3995" s="2"/>
      <c r="AJ3995" s="2"/>
      <c r="AK3995" s="2"/>
      <c r="BK3995" s="2"/>
      <c r="BL3995" s="2"/>
      <c r="BN3995" s="2"/>
      <c r="BO3995" s="2"/>
    </row>
    <row r="3996" ht="12.75" customHeight="1">
      <c r="D3996" s="2"/>
      <c r="G3996" s="2"/>
      <c r="I3996" s="2"/>
      <c r="J3996" s="2"/>
      <c r="K3996" s="2"/>
      <c r="L3996" s="2"/>
      <c r="M3996" s="2"/>
      <c r="N3996" s="2"/>
      <c r="O3996" s="2"/>
      <c r="P3996" s="2"/>
      <c r="Q3996" s="2"/>
      <c r="R3996" s="2"/>
      <c r="S3996" s="2"/>
      <c r="T3996" s="2"/>
      <c r="U3996" s="2"/>
      <c r="V3996" s="2"/>
      <c r="W3996" s="2"/>
      <c r="X3996" s="2"/>
      <c r="Y3996" s="2"/>
      <c r="AB3996" s="2"/>
      <c r="AC3996" s="2"/>
      <c r="AD3996" s="2"/>
      <c r="AE3996" s="2"/>
      <c r="AF3996" s="2"/>
      <c r="AG3996" s="2"/>
      <c r="AH3996" s="2"/>
      <c r="AI3996" s="2"/>
      <c r="AJ3996" s="2"/>
      <c r="AK3996" s="2"/>
      <c r="BK3996" s="2"/>
      <c r="BL3996" s="2"/>
      <c r="BN3996" s="2"/>
      <c r="BO3996" s="2"/>
    </row>
    <row r="3997" ht="12.75" customHeight="1">
      <c r="D3997" s="2"/>
      <c r="G3997" s="2"/>
      <c r="I3997" s="2"/>
      <c r="J3997" s="2"/>
      <c r="K3997" s="2"/>
      <c r="L3997" s="2"/>
      <c r="M3997" s="2"/>
      <c r="N3997" s="2"/>
      <c r="O3997" s="2"/>
      <c r="P3997" s="2"/>
      <c r="Q3997" s="2"/>
      <c r="R3997" s="2"/>
      <c r="S3997" s="2"/>
      <c r="T3997" s="2"/>
      <c r="U3997" s="2"/>
      <c r="V3997" s="2"/>
      <c r="W3997" s="2"/>
      <c r="X3997" s="2"/>
      <c r="Y3997" s="2"/>
      <c r="AB3997" s="2"/>
      <c r="AC3997" s="2"/>
      <c r="AD3997" s="2"/>
      <c r="AE3997" s="2"/>
      <c r="AF3997" s="2"/>
      <c r="AG3997" s="2"/>
      <c r="AH3997" s="2"/>
      <c r="AI3997" s="2"/>
      <c r="AJ3997" s="2"/>
      <c r="AK3997" s="2"/>
      <c r="BK3997" s="2"/>
      <c r="BL3997" s="2"/>
      <c r="BN3997" s="2"/>
      <c r="BO3997" s="2"/>
    </row>
    <row r="3998" ht="12.75" customHeight="1">
      <c r="D3998" s="2"/>
      <c r="G3998" s="2"/>
      <c r="I3998" s="2"/>
      <c r="J3998" s="2"/>
      <c r="K3998" s="2"/>
      <c r="L3998" s="2"/>
      <c r="M3998" s="2"/>
      <c r="N3998" s="2"/>
      <c r="O3998" s="2"/>
      <c r="P3998" s="2"/>
      <c r="Q3998" s="2"/>
      <c r="R3998" s="2"/>
      <c r="S3998" s="2"/>
      <c r="T3998" s="2"/>
      <c r="U3998" s="2"/>
      <c r="V3998" s="2"/>
      <c r="W3998" s="2"/>
      <c r="X3998" s="2"/>
      <c r="Y3998" s="2"/>
      <c r="AB3998" s="2"/>
      <c r="AC3998" s="2"/>
      <c r="AD3998" s="2"/>
      <c r="AE3998" s="2"/>
      <c r="AF3998" s="2"/>
      <c r="AG3998" s="2"/>
      <c r="AH3998" s="2"/>
      <c r="AI3998" s="2"/>
      <c r="AJ3998" s="2"/>
      <c r="AK3998" s="2"/>
      <c r="BK3998" s="2"/>
      <c r="BL3998" s="2"/>
      <c r="BN3998" s="2"/>
      <c r="BO3998" s="2"/>
    </row>
    <row r="3999" ht="12.75" customHeight="1">
      <c r="D3999" s="2"/>
      <c r="G3999" s="2"/>
      <c r="I3999" s="2"/>
      <c r="J3999" s="2"/>
      <c r="K3999" s="2"/>
      <c r="L3999" s="2"/>
      <c r="M3999" s="2"/>
      <c r="N3999" s="2"/>
      <c r="O3999" s="2"/>
      <c r="P3999" s="2"/>
      <c r="Q3999" s="2"/>
      <c r="R3999" s="2"/>
      <c r="S3999" s="2"/>
      <c r="T3999" s="2"/>
      <c r="U3999" s="2"/>
      <c r="V3999" s="2"/>
      <c r="W3999" s="2"/>
      <c r="X3999" s="2"/>
      <c r="Y3999" s="2"/>
      <c r="AB3999" s="2"/>
      <c r="AC3999" s="2"/>
      <c r="AD3999" s="2"/>
      <c r="AE3999" s="2"/>
      <c r="AF3999" s="2"/>
      <c r="AG3999" s="2"/>
      <c r="AH3999" s="2"/>
      <c r="AI3999" s="2"/>
      <c r="AJ3999" s="2"/>
      <c r="AK3999" s="2"/>
      <c r="BK3999" s="2"/>
      <c r="BL3999" s="2"/>
      <c r="BN3999" s="2"/>
      <c r="BO3999" s="2"/>
    </row>
    <row r="4000" ht="12.75" customHeight="1">
      <c r="D4000" s="2"/>
      <c r="G4000" s="2"/>
      <c r="I4000" s="2"/>
      <c r="J4000" s="2"/>
      <c r="K4000" s="2"/>
      <c r="L4000" s="2"/>
      <c r="M4000" s="2"/>
      <c r="N4000" s="2"/>
      <c r="O4000" s="2"/>
      <c r="P4000" s="2"/>
      <c r="Q4000" s="2"/>
      <c r="R4000" s="2"/>
      <c r="S4000" s="2"/>
      <c r="T4000" s="2"/>
      <c r="U4000" s="2"/>
      <c r="V4000" s="2"/>
      <c r="W4000" s="2"/>
      <c r="X4000" s="2"/>
      <c r="Y4000" s="2"/>
      <c r="AB4000" s="2"/>
      <c r="AC4000" s="2"/>
      <c r="AD4000" s="2"/>
      <c r="AE4000" s="2"/>
      <c r="AF4000" s="2"/>
      <c r="AG4000" s="2"/>
      <c r="AH4000" s="2"/>
      <c r="AI4000" s="2"/>
      <c r="AJ4000" s="2"/>
      <c r="AK4000" s="2"/>
      <c r="BK4000" s="2"/>
      <c r="BL4000" s="2"/>
      <c r="BN4000" s="2"/>
      <c r="BO4000" s="2"/>
    </row>
    <row r="4001" ht="12.75" customHeight="1">
      <c r="D4001" s="2"/>
      <c r="G4001" s="2"/>
      <c r="I4001" s="2"/>
      <c r="J4001" s="2"/>
      <c r="K4001" s="2"/>
      <c r="L4001" s="2"/>
      <c r="M4001" s="2"/>
      <c r="N4001" s="2"/>
      <c r="O4001" s="2"/>
      <c r="P4001" s="2"/>
      <c r="Q4001" s="2"/>
      <c r="R4001" s="2"/>
      <c r="S4001" s="2"/>
      <c r="T4001" s="2"/>
      <c r="U4001" s="2"/>
      <c r="V4001" s="2"/>
      <c r="W4001" s="2"/>
      <c r="X4001" s="2"/>
      <c r="Y4001" s="2"/>
      <c r="AB4001" s="2"/>
      <c r="AC4001" s="2"/>
      <c r="AD4001" s="2"/>
      <c r="AE4001" s="2"/>
      <c r="AF4001" s="2"/>
      <c r="AG4001" s="2"/>
      <c r="AH4001" s="2"/>
      <c r="AI4001" s="2"/>
      <c r="AJ4001" s="2"/>
      <c r="AK4001" s="2"/>
      <c r="BK4001" s="2"/>
      <c r="BL4001" s="2"/>
      <c r="BN4001" s="2"/>
      <c r="BO4001" s="2"/>
    </row>
    <row r="4002" ht="12.75" customHeight="1">
      <c r="D4002" s="2"/>
      <c r="G4002" s="2"/>
      <c r="I4002" s="2"/>
      <c r="J4002" s="2"/>
      <c r="K4002" s="2"/>
      <c r="L4002" s="2"/>
      <c r="M4002" s="2"/>
      <c r="N4002" s="2"/>
      <c r="O4002" s="2"/>
      <c r="P4002" s="2"/>
      <c r="Q4002" s="2"/>
      <c r="R4002" s="2"/>
      <c r="S4002" s="2"/>
      <c r="T4002" s="2"/>
      <c r="U4002" s="2"/>
      <c r="V4002" s="2"/>
      <c r="W4002" s="2"/>
      <c r="X4002" s="2"/>
      <c r="Y4002" s="2"/>
      <c r="AB4002" s="2"/>
      <c r="AC4002" s="2"/>
      <c r="AD4002" s="2"/>
      <c r="AE4002" s="2"/>
      <c r="AF4002" s="2"/>
      <c r="AG4002" s="2"/>
      <c r="AH4002" s="2"/>
      <c r="AI4002" s="2"/>
      <c r="AJ4002" s="2"/>
      <c r="AK4002" s="2"/>
      <c r="BK4002" s="2"/>
      <c r="BL4002" s="2"/>
      <c r="BN4002" s="2"/>
      <c r="BO4002" s="2"/>
    </row>
    <row r="4003" ht="12.75" customHeight="1">
      <c r="D4003" s="2"/>
      <c r="G4003" s="2"/>
      <c r="I4003" s="2"/>
      <c r="J4003" s="2"/>
      <c r="K4003" s="2"/>
      <c r="L4003" s="2"/>
      <c r="M4003" s="2"/>
      <c r="N4003" s="2"/>
      <c r="O4003" s="2"/>
      <c r="P4003" s="2"/>
      <c r="Q4003" s="2"/>
      <c r="R4003" s="2"/>
      <c r="S4003" s="2"/>
      <c r="T4003" s="2"/>
      <c r="U4003" s="2"/>
      <c r="V4003" s="2"/>
      <c r="W4003" s="2"/>
      <c r="X4003" s="2"/>
      <c r="Y4003" s="2"/>
      <c r="AB4003" s="2"/>
      <c r="AC4003" s="2"/>
      <c r="AD4003" s="2"/>
      <c r="AE4003" s="2"/>
      <c r="AF4003" s="2"/>
      <c r="AG4003" s="2"/>
      <c r="AH4003" s="2"/>
      <c r="AI4003" s="2"/>
      <c r="AJ4003" s="2"/>
      <c r="AK4003" s="2"/>
      <c r="BK4003" s="2"/>
      <c r="BL4003" s="2"/>
      <c r="BN4003" s="2"/>
      <c r="BO4003" s="2"/>
    </row>
    <row r="4004" ht="12.75" customHeight="1">
      <c r="D4004" s="2"/>
      <c r="G4004" s="2"/>
      <c r="I4004" s="2"/>
      <c r="J4004" s="2"/>
      <c r="K4004" s="2"/>
      <c r="L4004" s="2"/>
      <c r="M4004" s="2"/>
      <c r="N4004" s="2"/>
      <c r="O4004" s="2"/>
      <c r="P4004" s="2"/>
      <c r="Q4004" s="2"/>
      <c r="R4004" s="2"/>
      <c r="S4004" s="2"/>
      <c r="T4004" s="2"/>
      <c r="U4004" s="2"/>
      <c r="V4004" s="2"/>
      <c r="W4004" s="2"/>
      <c r="X4004" s="2"/>
      <c r="Y4004" s="2"/>
      <c r="AB4004" s="2"/>
      <c r="AC4004" s="2"/>
      <c r="AD4004" s="2"/>
      <c r="AE4004" s="2"/>
      <c r="AF4004" s="2"/>
      <c r="AG4004" s="2"/>
      <c r="AH4004" s="2"/>
      <c r="AI4004" s="2"/>
      <c r="AJ4004" s="2"/>
      <c r="AK4004" s="2"/>
      <c r="BK4004" s="2"/>
      <c r="BL4004" s="2"/>
      <c r="BN4004" s="2"/>
      <c r="BO4004" s="2"/>
    </row>
    <row r="4005" ht="12.75" customHeight="1">
      <c r="D4005" s="2"/>
      <c r="G4005" s="2"/>
      <c r="I4005" s="2"/>
      <c r="J4005" s="2"/>
      <c r="K4005" s="2"/>
      <c r="L4005" s="2"/>
      <c r="M4005" s="2"/>
      <c r="N4005" s="2"/>
      <c r="O4005" s="2"/>
      <c r="P4005" s="2"/>
      <c r="Q4005" s="2"/>
      <c r="R4005" s="2"/>
      <c r="S4005" s="2"/>
      <c r="T4005" s="2"/>
      <c r="U4005" s="2"/>
      <c r="V4005" s="2"/>
      <c r="W4005" s="2"/>
      <c r="X4005" s="2"/>
      <c r="Y4005" s="2"/>
      <c r="AB4005" s="2"/>
      <c r="AC4005" s="2"/>
      <c r="AD4005" s="2"/>
      <c r="AE4005" s="2"/>
      <c r="AF4005" s="2"/>
      <c r="AG4005" s="2"/>
      <c r="AH4005" s="2"/>
      <c r="AI4005" s="2"/>
      <c r="AJ4005" s="2"/>
      <c r="AK4005" s="2"/>
      <c r="BK4005" s="2"/>
      <c r="BL4005" s="2"/>
      <c r="BN4005" s="2"/>
      <c r="BO4005" s="2"/>
    </row>
    <row r="4006" ht="12.75" customHeight="1">
      <c r="D4006" s="2"/>
      <c r="G4006" s="2"/>
      <c r="I4006" s="2"/>
      <c r="J4006" s="2"/>
      <c r="K4006" s="2"/>
      <c r="L4006" s="2"/>
      <c r="M4006" s="2"/>
      <c r="N4006" s="2"/>
      <c r="O4006" s="2"/>
      <c r="P4006" s="2"/>
      <c r="Q4006" s="2"/>
      <c r="R4006" s="2"/>
      <c r="S4006" s="2"/>
      <c r="T4006" s="2"/>
      <c r="U4006" s="2"/>
      <c r="V4006" s="2"/>
      <c r="W4006" s="2"/>
      <c r="X4006" s="2"/>
      <c r="Y4006" s="2"/>
      <c r="AB4006" s="2"/>
      <c r="AC4006" s="2"/>
      <c r="AD4006" s="2"/>
      <c r="AE4006" s="2"/>
      <c r="AF4006" s="2"/>
      <c r="AG4006" s="2"/>
      <c r="AH4006" s="2"/>
      <c r="AI4006" s="2"/>
      <c r="AJ4006" s="2"/>
      <c r="AK4006" s="2"/>
      <c r="BK4006" s="2"/>
      <c r="BL4006" s="2"/>
      <c r="BN4006" s="2"/>
      <c r="BO4006" s="2"/>
    </row>
    <row r="4007" ht="12.75" customHeight="1">
      <c r="D4007" s="2"/>
      <c r="G4007" s="2"/>
      <c r="I4007" s="2"/>
      <c r="J4007" s="2"/>
      <c r="K4007" s="2"/>
      <c r="L4007" s="2"/>
      <c r="M4007" s="2"/>
      <c r="N4007" s="2"/>
      <c r="O4007" s="2"/>
      <c r="P4007" s="2"/>
      <c r="Q4007" s="2"/>
      <c r="R4007" s="2"/>
      <c r="S4007" s="2"/>
      <c r="T4007" s="2"/>
      <c r="U4007" s="2"/>
      <c r="V4007" s="2"/>
      <c r="W4007" s="2"/>
      <c r="X4007" s="2"/>
      <c r="Y4007" s="2"/>
      <c r="AB4007" s="2"/>
      <c r="AC4007" s="2"/>
      <c r="AD4007" s="2"/>
      <c r="AE4007" s="2"/>
      <c r="AF4007" s="2"/>
      <c r="AG4007" s="2"/>
      <c r="AH4007" s="2"/>
      <c r="AI4007" s="2"/>
      <c r="AJ4007" s="2"/>
      <c r="AK4007" s="2"/>
      <c r="BK4007" s="2"/>
      <c r="BL4007" s="2"/>
      <c r="BN4007" s="2"/>
      <c r="BO4007" s="2"/>
    </row>
    <row r="4008" ht="12.75" customHeight="1">
      <c r="D4008" s="2"/>
      <c r="G4008" s="2"/>
      <c r="I4008" s="2"/>
      <c r="J4008" s="2"/>
      <c r="K4008" s="2"/>
      <c r="L4008" s="2"/>
      <c r="M4008" s="2"/>
      <c r="N4008" s="2"/>
      <c r="O4008" s="2"/>
      <c r="P4008" s="2"/>
      <c r="Q4008" s="2"/>
      <c r="R4008" s="2"/>
      <c r="S4008" s="2"/>
      <c r="T4008" s="2"/>
      <c r="U4008" s="2"/>
      <c r="V4008" s="2"/>
      <c r="W4008" s="2"/>
      <c r="X4008" s="2"/>
      <c r="Y4008" s="2"/>
      <c r="AB4008" s="2"/>
      <c r="AC4008" s="2"/>
      <c r="AD4008" s="2"/>
      <c r="AE4008" s="2"/>
      <c r="AF4008" s="2"/>
      <c r="AG4008" s="2"/>
      <c r="AH4008" s="2"/>
      <c r="AI4008" s="2"/>
      <c r="AJ4008" s="2"/>
      <c r="AK4008" s="2"/>
      <c r="BK4008" s="2"/>
      <c r="BL4008" s="2"/>
      <c r="BN4008" s="2"/>
      <c r="BO4008" s="2"/>
    </row>
    <row r="4009" ht="12.75" customHeight="1">
      <c r="D4009" s="2"/>
      <c r="G4009" s="2"/>
      <c r="I4009" s="2"/>
      <c r="J4009" s="2"/>
      <c r="K4009" s="2"/>
      <c r="L4009" s="2"/>
      <c r="M4009" s="2"/>
      <c r="N4009" s="2"/>
      <c r="O4009" s="2"/>
      <c r="P4009" s="2"/>
      <c r="Q4009" s="2"/>
      <c r="R4009" s="2"/>
      <c r="S4009" s="2"/>
      <c r="T4009" s="2"/>
      <c r="U4009" s="2"/>
      <c r="V4009" s="2"/>
      <c r="W4009" s="2"/>
      <c r="X4009" s="2"/>
      <c r="Y4009" s="2"/>
      <c r="AB4009" s="2"/>
      <c r="AC4009" s="2"/>
      <c r="AD4009" s="2"/>
      <c r="AE4009" s="2"/>
      <c r="AF4009" s="2"/>
      <c r="AG4009" s="2"/>
      <c r="AH4009" s="2"/>
      <c r="AI4009" s="2"/>
      <c r="AJ4009" s="2"/>
      <c r="AK4009" s="2"/>
      <c r="BK4009" s="2"/>
      <c r="BL4009" s="2"/>
      <c r="BN4009" s="2"/>
      <c r="BO4009" s="2"/>
    </row>
    <row r="4010" ht="12.75" customHeight="1">
      <c r="D4010" s="2"/>
      <c r="G4010" s="2"/>
      <c r="I4010" s="2"/>
      <c r="J4010" s="2"/>
      <c r="K4010" s="2"/>
      <c r="L4010" s="2"/>
      <c r="M4010" s="2"/>
      <c r="N4010" s="2"/>
      <c r="O4010" s="2"/>
      <c r="P4010" s="2"/>
      <c r="Q4010" s="2"/>
      <c r="R4010" s="2"/>
      <c r="S4010" s="2"/>
      <c r="T4010" s="2"/>
      <c r="U4010" s="2"/>
      <c r="V4010" s="2"/>
      <c r="W4010" s="2"/>
      <c r="X4010" s="2"/>
      <c r="Y4010" s="2"/>
      <c r="AB4010" s="2"/>
      <c r="AC4010" s="2"/>
      <c r="AD4010" s="2"/>
      <c r="AE4010" s="2"/>
      <c r="AF4010" s="2"/>
      <c r="AG4010" s="2"/>
      <c r="AH4010" s="2"/>
      <c r="AI4010" s="2"/>
      <c r="AJ4010" s="2"/>
      <c r="AK4010" s="2"/>
      <c r="BK4010" s="2"/>
      <c r="BL4010" s="2"/>
      <c r="BN4010" s="2"/>
      <c r="BO4010" s="2"/>
    </row>
    <row r="4011" ht="12.75" customHeight="1">
      <c r="D4011" s="2"/>
      <c r="G4011" s="2"/>
      <c r="I4011" s="2"/>
      <c r="J4011" s="2"/>
      <c r="K4011" s="2"/>
      <c r="L4011" s="2"/>
      <c r="M4011" s="2"/>
      <c r="N4011" s="2"/>
      <c r="O4011" s="2"/>
      <c r="P4011" s="2"/>
      <c r="Q4011" s="2"/>
      <c r="R4011" s="2"/>
      <c r="S4011" s="2"/>
      <c r="T4011" s="2"/>
      <c r="U4011" s="2"/>
      <c r="V4011" s="2"/>
      <c r="W4011" s="2"/>
      <c r="X4011" s="2"/>
      <c r="Y4011" s="2"/>
      <c r="AB4011" s="2"/>
      <c r="AC4011" s="2"/>
      <c r="AD4011" s="2"/>
      <c r="AE4011" s="2"/>
      <c r="AF4011" s="2"/>
      <c r="AG4011" s="2"/>
      <c r="AH4011" s="2"/>
      <c r="AI4011" s="2"/>
      <c r="AJ4011" s="2"/>
      <c r="AK4011" s="2"/>
      <c r="BK4011" s="2"/>
      <c r="BL4011" s="2"/>
      <c r="BN4011" s="2"/>
      <c r="BO4011" s="2"/>
    </row>
    <row r="4012" ht="12.75" customHeight="1">
      <c r="D4012" s="2"/>
      <c r="G4012" s="2"/>
      <c r="I4012" s="2"/>
      <c r="J4012" s="2"/>
      <c r="K4012" s="2"/>
      <c r="L4012" s="2"/>
      <c r="M4012" s="2"/>
      <c r="N4012" s="2"/>
      <c r="O4012" s="2"/>
      <c r="P4012" s="2"/>
      <c r="Q4012" s="2"/>
      <c r="R4012" s="2"/>
      <c r="S4012" s="2"/>
      <c r="T4012" s="2"/>
      <c r="U4012" s="2"/>
      <c r="V4012" s="2"/>
      <c r="W4012" s="2"/>
      <c r="X4012" s="2"/>
      <c r="Y4012" s="2"/>
      <c r="AB4012" s="2"/>
      <c r="AC4012" s="2"/>
      <c r="AD4012" s="2"/>
      <c r="AE4012" s="2"/>
      <c r="AF4012" s="2"/>
      <c r="AG4012" s="2"/>
      <c r="AH4012" s="2"/>
      <c r="AI4012" s="2"/>
      <c r="AJ4012" s="2"/>
      <c r="AK4012" s="2"/>
      <c r="BK4012" s="2"/>
      <c r="BL4012" s="2"/>
      <c r="BN4012" s="2"/>
      <c r="BO4012" s="2"/>
    </row>
    <row r="4013" ht="12.75" customHeight="1">
      <c r="D4013" s="2"/>
      <c r="G4013" s="2"/>
      <c r="I4013" s="2"/>
      <c r="J4013" s="2"/>
      <c r="K4013" s="2"/>
      <c r="L4013" s="2"/>
      <c r="M4013" s="2"/>
      <c r="N4013" s="2"/>
      <c r="O4013" s="2"/>
      <c r="P4013" s="2"/>
      <c r="Q4013" s="2"/>
      <c r="R4013" s="2"/>
      <c r="S4013" s="2"/>
      <c r="T4013" s="2"/>
      <c r="U4013" s="2"/>
      <c r="V4013" s="2"/>
      <c r="W4013" s="2"/>
      <c r="X4013" s="2"/>
      <c r="Y4013" s="2"/>
      <c r="AB4013" s="2"/>
      <c r="AC4013" s="2"/>
      <c r="AD4013" s="2"/>
      <c r="AE4013" s="2"/>
      <c r="AF4013" s="2"/>
      <c r="AG4013" s="2"/>
      <c r="AH4013" s="2"/>
      <c r="AI4013" s="2"/>
      <c r="AJ4013" s="2"/>
      <c r="AK4013" s="2"/>
      <c r="BK4013" s="2"/>
      <c r="BL4013" s="2"/>
      <c r="BN4013" s="2"/>
      <c r="BO4013" s="2"/>
    </row>
    <row r="4014" ht="12.75" customHeight="1">
      <c r="D4014" s="2"/>
      <c r="G4014" s="2"/>
      <c r="I4014" s="2"/>
      <c r="J4014" s="2"/>
      <c r="K4014" s="2"/>
      <c r="L4014" s="2"/>
      <c r="M4014" s="2"/>
      <c r="N4014" s="2"/>
      <c r="O4014" s="2"/>
      <c r="P4014" s="2"/>
      <c r="Q4014" s="2"/>
      <c r="R4014" s="2"/>
      <c r="S4014" s="2"/>
      <c r="T4014" s="2"/>
      <c r="U4014" s="2"/>
      <c r="V4014" s="2"/>
      <c r="W4014" s="2"/>
      <c r="X4014" s="2"/>
      <c r="Y4014" s="2"/>
      <c r="AB4014" s="2"/>
      <c r="AC4014" s="2"/>
      <c r="AD4014" s="2"/>
      <c r="AE4014" s="2"/>
      <c r="AF4014" s="2"/>
      <c r="AG4014" s="2"/>
      <c r="AH4014" s="2"/>
      <c r="AI4014" s="2"/>
      <c r="AJ4014" s="2"/>
      <c r="AK4014" s="2"/>
      <c r="BK4014" s="2"/>
      <c r="BL4014" s="2"/>
      <c r="BN4014" s="2"/>
      <c r="BO4014" s="2"/>
    </row>
    <row r="4015" ht="12.75" customHeight="1">
      <c r="D4015" s="2"/>
      <c r="G4015" s="2"/>
      <c r="I4015" s="2"/>
      <c r="J4015" s="2"/>
      <c r="K4015" s="2"/>
      <c r="L4015" s="2"/>
      <c r="M4015" s="2"/>
      <c r="N4015" s="2"/>
      <c r="O4015" s="2"/>
      <c r="P4015" s="2"/>
      <c r="Q4015" s="2"/>
      <c r="R4015" s="2"/>
      <c r="S4015" s="2"/>
      <c r="T4015" s="2"/>
      <c r="U4015" s="2"/>
      <c r="V4015" s="2"/>
      <c r="W4015" s="2"/>
      <c r="X4015" s="2"/>
      <c r="Y4015" s="2"/>
      <c r="AB4015" s="2"/>
      <c r="AC4015" s="2"/>
      <c r="AD4015" s="2"/>
      <c r="AE4015" s="2"/>
      <c r="AF4015" s="2"/>
      <c r="AG4015" s="2"/>
      <c r="AH4015" s="2"/>
      <c r="AI4015" s="2"/>
      <c r="AJ4015" s="2"/>
      <c r="AK4015" s="2"/>
      <c r="BK4015" s="2"/>
      <c r="BL4015" s="2"/>
      <c r="BN4015" s="2"/>
      <c r="BO4015" s="2"/>
    </row>
    <row r="4016" ht="12.75" customHeight="1">
      <c r="D4016" s="2"/>
      <c r="G4016" s="2"/>
      <c r="I4016" s="2"/>
      <c r="J4016" s="2"/>
      <c r="K4016" s="2"/>
      <c r="L4016" s="2"/>
      <c r="M4016" s="2"/>
      <c r="N4016" s="2"/>
      <c r="O4016" s="2"/>
      <c r="P4016" s="2"/>
      <c r="Q4016" s="2"/>
      <c r="R4016" s="2"/>
      <c r="S4016" s="2"/>
      <c r="T4016" s="2"/>
      <c r="U4016" s="2"/>
      <c r="V4016" s="2"/>
      <c r="W4016" s="2"/>
      <c r="X4016" s="2"/>
      <c r="Y4016" s="2"/>
      <c r="AB4016" s="2"/>
      <c r="AC4016" s="2"/>
      <c r="AD4016" s="2"/>
      <c r="AE4016" s="2"/>
      <c r="AF4016" s="2"/>
      <c r="AG4016" s="2"/>
      <c r="AH4016" s="2"/>
      <c r="AI4016" s="2"/>
      <c r="AJ4016" s="2"/>
      <c r="AK4016" s="2"/>
      <c r="BK4016" s="2"/>
      <c r="BL4016" s="2"/>
      <c r="BN4016" s="2"/>
      <c r="BO4016" s="2"/>
    </row>
    <row r="4017" ht="12.75" customHeight="1">
      <c r="D4017" s="2"/>
      <c r="G4017" s="2"/>
      <c r="I4017" s="2"/>
      <c r="J4017" s="2"/>
      <c r="K4017" s="2"/>
      <c r="L4017" s="2"/>
      <c r="M4017" s="2"/>
      <c r="N4017" s="2"/>
      <c r="O4017" s="2"/>
      <c r="P4017" s="2"/>
      <c r="Q4017" s="2"/>
      <c r="R4017" s="2"/>
      <c r="S4017" s="2"/>
      <c r="T4017" s="2"/>
      <c r="U4017" s="2"/>
      <c r="V4017" s="2"/>
      <c r="W4017" s="2"/>
      <c r="X4017" s="2"/>
      <c r="Y4017" s="2"/>
      <c r="AB4017" s="2"/>
      <c r="AC4017" s="2"/>
      <c r="AD4017" s="2"/>
      <c r="AE4017" s="2"/>
      <c r="AF4017" s="2"/>
      <c r="AG4017" s="2"/>
      <c r="AH4017" s="2"/>
      <c r="AI4017" s="2"/>
      <c r="AJ4017" s="2"/>
      <c r="AK4017" s="2"/>
      <c r="BK4017" s="2"/>
      <c r="BL4017" s="2"/>
      <c r="BN4017" s="2"/>
      <c r="BO4017" s="2"/>
    </row>
    <row r="4018" ht="12.75" customHeight="1">
      <c r="D4018" s="2"/>
      <c r="G4018" s="2"/>
      <c r="I4018" s="2"/>
      <c r="J4018" s="2"/>
      <c r="K4018" s="2"/>
      <c r="L4018" s="2"/>
      <c r="M4018" s="2"/>
      <c r="N4018" s="2"/>
      <c r="O4018" s="2"/>
      <c r="P4018" s="2"/>
      <c r="Q4018" s="2"/>
      <c r="R4018" s="2"/>
      <c r="S4018" s="2"/>
      <c r="T4018" s="2"/>
      <c r="U4018" s="2"/>
      <c r="V4018" s="2"/>
      <c r="W4018" s="2"/>
      <c r="X4018" s="2"/>
      <c r="Y4018" s="2"/>
      <c r="AB4018" s="2"/>
      <c r="AC4018" s="2"/>
      <c r="AD4018" s="2"/>
      <c r="AE4018" s="2"/>
      <c r="AF4018" s="2"/>
      <c r="AG4018" s="2"/>
      <c r="AH4018" s="2"/>
      <c r="AI4018" s="2"/>
      <c r="AJ4018" s="2"/>
      <c r="AK4018" s="2"/>
      <c r="BK4018" s="2"/>
      <c r="BL4018" s="2"/>
      <c r="BN4018" s="2"/>
      <c r="BO4018" s="2"/>
    </row>
    <row r="4019" ht="12.75" customHeight="1">
      <c r="D4019" s="2"/>
      <c r="G4019" s="2"/>
      <c r="I4019" s="2"/>
      <c r="J4019" s="2"/>
      <c r="K4019" s="2"/>
      <c r="L4019" s="2"/>
      <c r="M4019" s="2"/>
      <c r="N4019" s="2"/>
      <c r="O4019" s="2"/>
      <c r="P4019" s="2"/>
      <c r="Q4019" s="2"/>
      <c r="R4019" s="2"/>
      <c r="S4019" s="2"/>
      <c r="T4019" s="2"/>
      <c r="U4019" s="2"/>
      <c r="V4019" s="2"/>
      <c r="W4019" s="2"/>
      <c r="X4019" s="2"/>
      <c r="Y4019" s="2"/>
      <c r="AB4019" s="2"/>
      <c r="AC4019" s="2"/>
      <c r="AD4019" s="2"/>
      <c r="AE4019" s="2"/>
      <c r="AF4019" s="2"/>
      <c r="AG4019" s="2"/>
      <c r="AH4019" s="2"/>
      <c r="AI4019" s="2"/>
      <c r="AJ4019" s="2"/>
      <c r="AK4019" s="2"/>
      <c r="BK4019" s="2"/>
      <c r="BL4019" s="2"/>
      <c r="BN4019" s="2"/>
      <c r="BO4019" s="2"/>
    </row>
    <row r="4020" ht="12.75" customHeight="1">
      <c r="D4020" s="2"/>
      <c r="G4020" s="2"/>
      <c r="I4020" s="2"/>
      <c r="J4020" s="2"/>
      <c r="K4020" s="2"/>
      <c r="L4020" s="2"/>
      <c r="M4020" s="2"/>
      <c r="N4020" s="2"/>
      <c r="O4020" s="2"/>
      <c r="P4020" s="2"/>
      <c r="Q4020" s="2"/>
      <c r="R4020" s="2"/>
      <c r="S4020" s="2"/>
      <c r="T4020" s="2"/>
      <c r="U4020" s="2"/>
      <c r="V4020" s="2"/>
      <c r="W4020" s="2"/>
      <c r="X4020" s="2"/>
      <c r="Y4020" s="2"/>
      <c r="AB4020" s="2"/>
      <c r="AC4020" s="2"/>
      <c r="AD4020" s="2"/>
      <c r="AE4020" s="2"/>
      <c r="AF4020" s="2"/>
      <c r="AG4020" s="2"/>
      <c r="AH4020" s="2"/>
      <c r="AI4020" s="2"/>
      <c r="AJ4020" s="2"/>
      <c r="AK4020" s="2"/>
      <c r="BK4020" s="2"/>
      <c r="BL4020" s="2"/>
      <c r="BN4020" s="2"/>
      <c r="BO4020" s="2"/>
    </row>
    <row r="4021" ht="12.75" customHeight="1">
      <c r="D4021" s="2"/>
      <c r="G4021" s="2"/>
      <c r="I4021" s="2"/>
      <c r="J4021" s="2"/>
      <c r="K4021" s="2"/>
      <c r="L4021" s="2"/>
      <c r="M4021" s="2"/>
      <c r="N4021" s="2"/>
      <c r="O4021" s="2"/>
      <c r="P4021" s="2"/>
      <c r="Q4021" s="2"/>
      <c r="R4021" s="2"/>
      <c r="S4021" s="2"/>
      <c r="T4021" s="2"/>
      <c r="U4021" s="2"/>
      <c r="V4021" s="2"/>
      <c r="W4021" s="2"/>
      <c r="X4021" s="2"/>
      <c r="Y4021" s="2"/>
      <c r="AB4021" s="2"/>
      <c r="AC4021" s="2"/>
      <c r="AD4021" s="2"/>
      <c r="AE4021" s="2"/>
      <c r="AF4021" s="2"/>
      <c r="AG4021" s="2"/>
      <c r="AH4021" s="2"/>
      <c r="AI4021" s="2"/>
      <c r="AJ4021" s="2"/>
      <c r="AK4021" s="2"/>
      <c r="BK4021" s="2"/>
      <c r="BL4021" s="2"/>
      <c r="BN4021" s="2"/>
      <c r="BO4021" s="2"/>
    </row>
    <row r="4022" ht="12.75" customHeight="1">
      <c r="D4022" s="2"/>
      <c r="G4022" s="2"/>
      <c r="I4022" s="2"/>
      <c r="J4022" s="2"/>
      <c r="K4022" s="2"/>
      <c r="L4022" s="2"/>
      <c r="M4022" s="2"/>
      <c r="N4022" s="2"/>
      <c r="O4022" s="2"/>
      <c r="P4022" s="2"/>
      <c r="Q4022" s="2"/>
      <c r="R4022" s="2"/>
      <c r="S4022" s="2"/>
      <c r="T4022" s="2"/>
      <c r="U4022" s="2"/>
      <c r="V4022" s="2"/>
      <c r="W4022" s="2"/>
      <c r="X4022" s="2"/>
      <c r="Y4022" s="2"/>
      <c r="AB4022" s="2"/>
      <c r="AC4022" s="2"/>
      <c r="AD4022" s="2"/>
      <c r="AE4022" s="2"/>
      <c r="AF4022" s="2"/>
      <c r="AG4022" s="2"/>
      <c r="AH4022" s="2"/>
      <c r="AI4022" s="2"/>
      <c r="AJ4022" s="2"/>
      <c r="AK4022" s="2"/>
      <c r="BK4022" s="2"/>
      <c r="BL4022" s="2"/>
      <c r="BN4022" s="2"/>
      <c r="BO4022" s="2"/>
    </row>
    <row r="4023" ht="12.75" customHeight="1">
      <c r="D4023" s="2"/>
      <c r="G4023" s="2"/>
      <c r="I4023" s="2"/>
      <c r="J4023" s="2"/>
      <c r="K4023" s="2"/>
      <c r="L4023" s="2"/>
      <c r="M4023" s="2"/>
      <c r="N4023" s="2"/>
      <c r="O4023" s="2"/>
      <c r="P4023" s="2"/>
      <c r="Q4023" s="2"/>
      <c r="R4023" s="2"/>
      <c r="S4023" s="2"/>
      <c r="T4023" s="2"/>
      <c r="U4023" s="2"/>
      <c r="V4023" s="2"/>
      <c r="W4023" s="2"/>
      <c r="X4023" s="2"/>
      <c r="Y4023" s="2"/>
      <c r="AB4023" s="2"/>
      <c r="AC4023" s="2"/>
      <c r="AD4023" s="2"/>
      <c r="AE4023" s="2"/>
      <c r="AF4023" s="2"/>
      <c r="AG4023" s="2"/>
      <c r="AH4023" s="2"/>
      <c r="AI4023" s="2"/>
      <c r="AJ4023" s="2"/>
      <c r="AK4023" s="2"/>
      <c r="BK4023" s="2"/>
      <c r="BL4023" s="2"/>
      <c r="BN4023" s="2"/>
      <c r="BO4023" s="2"/>
    </row>
    <row r="4024" ht="12.75" customHeight="1">
      <c r="D4024" s="2"/>
      <c r="G4024" s="2"/>
      <c r="I4024" s="2"/>
      <c r="J4024" s="2"/>
      <c r="K4024" s="2"/>
      <c r="L4024" s="2"/>
      <c r="M4024" s="2"/>
      <c r="N4024" s="2"/>
      <c r="O4024" s="2"/>
      <c r="P4024" s="2"/>
      <c r="Q4024" s="2"/>
      <c r="R4024" s="2"/>
      <c r="S4024" s="2"/>
      <c r="T4024" s="2"/>
      <c r="U4024" s="2"/>
      <c r="V4024" s="2"/>
      <c r="W4024" s="2"/>
      <c r="X4024" s="2"/>
      <c r="Y4024" s="2"/>
      <c r="AB4024" s="2"/>
      <c r="AC4024" s="2"/>
      <c r="AD4024" s="2"/>
      <c r="AE4024" s="2"/>
      <c r="AF4024" s="2"/>
      <c r="AG4024" s="2"/>
      <c r="AH4024" s="2"/>
      <c r="AI4024" s="2"/>
      <c r="AJ4024" s="2"/>
      <c r="AK4024" s="2"/>
      <c r="BK4024" s="2"/>
      <c r="BL4024" s="2"/>
      <c r="BN4024" s="2"/>
      <c r="BO4024" s="2"/>
    </row>
    <row r="4025" ht="12.75" customHeight="1">
      <c r="D4025" s="2"/>
      <c r="G4025" s="2"/>
      <c r="I4025" s="2"/>
      <c r="J4025" s="2"/>
      <c r="K4025" s="2"/>
      <c r="L4025" s="2"/>
      <c r="M4025" s="2"/>
      <c r="N4025" s="2"/>
      <c r="O4025" s="2"/>
      <c r="P4025" s="2"/>
      <c r="Q4025" s="2"/>
      <c r="R4025" s="2"/>
      <c r="S4025" s="2"/>
      <c r="T4025" s="2"/>
      <c r="U4025" s="2"/>
      <c r="V4025" s="2"/>
      <c r="W4025" s="2"/>
      <c r="X4025" s="2"/>
      <c r="Y4025" s="2"/>
      <c r="AB4025" s="2"/>
      <c r="AC4025" s="2"/>
      <c r="AD4025" s="2"/>
      <c r="AE4025" s="2"/>
      <c r="AF4025" s="2"/>
      <c r="AG4025" s="2"/>
      <c r="AH4025" s="2"/>
      <c r="AI4025" s="2"/>
      <c r="AJ4025" s="2"/>
      <c r="AK4025" s="2"/>
      <c r="BK4025" s="2"/>
      <c r="BL4025" s="2"/>
      <c r="BN4025" s="2"/>
      <c r="BO4025" s="2"/>
    </row>
    <row r="4026" ht="12.75" customHeight="1">
      <c r="D4026" s="2"/>
      <c r="G4026" s="2"/>
      <c r="I4026" s="2"/>
      <c r="J4026" s="2"/>
      <c r="K4026" s="2"/>
      <c r="L4026" s="2"/>
      <c r="M4026" s="2"/>
      <c r="N4026" s="2"/>
      <c r="O4026" s="2"/>
      <c r="P4026" s="2"/>
      <c r="Q4026" s="2"/>
      <c r="R4026" s="2"/>
      <c r="S4026" s="2"/>
      <c r="T4026" s="2"/>
      <c r="U4026" s="2"/>
      <c r="V4026" s="2"/>
      <c r="W4026" s="2"/>
      <c r="X4026" s="2"/>
      <c r="Y4026" s="2"/>
      <c r="AB4026" s="2"/>
      <c r="AC4026" s="2"/>
      <c r="AD4026" s="2"/>
      <c r="AE4026" s="2"/>
      <c r="AF4026" s="2"/>
      <c r="AG4026" s="2"/>
      <c r="AH4026" s="2"/>
      <c r="AI4026" s="2"/>
      <c r="AJ4026" s="2"/>
      <c r="AK4026" s="2"/>
      <c r="BK4026" s="2"/>
      <c r="BL4026" s="2"/>
      <c r="BN4026" s="2"/>
      <c r="BO4026" s="2"/>
    </row>
    <row r="4027" ht="12.75" customHeight="1">
      <c r="D4027" s="2"/>
      <c r="G4027" s="2"/>
      <c r="I4027" s="2"/>
      <c r="J4027" s="2"/>
      <c r="K4027" s="2"/>
      <c r="L4027" s="2"/>
      <c r="M4027" s="2"/>
      <c r="N4027" s="2"/>
      <c r="O4027" s="2"/>
      <c r="P4027" s="2"/>
      <c r="Q4027" s="2"/>
      <c r="R4027" s="2"/>
      <c r="S4027" s="2"/>
      <c r="T4027" s="2"/>
      <c r="U4027" s="2"/>
      <c r="V4027" s="2"/>
      <c r="W4027" s="2"/>
      <c r="X4027" s="2"/>
      <c r="Y4027" s="2"/>
      <c r="AB4027" s="2"/>
      <c r="AC4027" s="2"/>
      <c r="AD4027" s="2"/>
      <c r="AE4027" s="2"/>
      <c r="AF4027" s="2"/>
      <c r="AG4027" s="2"/>
      <c r="AH4027" s="2"/>
      <c r="AI4027" s="2"/>
      <c r="AJ4027" s="2"/>
      <c r="AK4027" s="2"/>
      <c r="BK4027" s="2"/>
      <c r="BL4027" s="2"/>
      <c r="BN4027" s="2"/>
      <c r="BO4027" s="2"/>
    </row>
    <row r="4028" ht="12.75" customHeight="1">
      <c r="D4028" s="2"/>
      <c r="G4028" s="2"/>
      <c r="I4028" s="2"/>
      <c r="J4028" s="2"/>
      <c r="K4028" s="2"/>
      <c r="L4028" s="2"/>
      <c r="M4028" s="2"/>
      <c r="N4028" s="2"/>
      <c r="O4028" s="2"/>
      <c r="P4028" s="2"/>
      <c r="Q4028" s="2"/>
      <c r="R4028" s="2"/>
      <c r="S4028" s="2"/>
      <c r="T4028" s="2"/>
      <c r="U4028" s="2"/>
      <c r="V4028" s="2"/>
      <c r="W4028" s="2"/>
      <c r="X4028" s="2"/>
      <c r="Y4028" s="2"/>
      <c r="AB4028" s="2"/>
      <c r="AC4028" s="2"/>
      <c r="AD4028" s="2"/>
      <c r="AE4028" s="2"/>
      <c r="AF4028" s="2"/>
      <c r="AG4028" s="2"/>
      <c r="AH4028" s="2"/>
      <c r="AI4028" s="2"/>
      <c r="AJ4028" s="2"/>
      <c r="AK4028" s="2"/>
      <c r="BK4028" s="2"/>
      <c r="BL4028" s="2"/>
      <c r="BN4028" s="2"/>
      <c r="BO4028" s="2"/>
    </row>
    <row r="4029" ht="12.75" customHeight="1">
      <c r="D4029" s="2"/>
      <c r="G4029" s="2"/>
      <c r="I4029" s="2"/>
      <c r="J4029" s="2"/>
      <c r="K4029" s="2"/>
      <c r="L4029" s="2"/>
      <c r="M4029" s="2"/>
      <c r="N4029" s="2"/>
      <c r="O4029" s="2"/>
      <c r="P4029" s="2"/>
      <c r="Q4029" s="2"/>
      <c r="R4029" s="2"/>
      <c r="S4029" s="2"/>
      <c r="T4029" s="2"/>
      <c r="U4029" s="2"/>
      <c r="V4029" s="2"/>
      <c r="W4029" s="2"/>
      <c r="X4029" s="2"/>
      <c r="Y4029" s="2"/>
      <c r="AB4029" s="2"/>
      <c r="AC4029" s="2"/>
      <c r="AD4029" s="2"/>
      <c r="AE4029" s="2"/>
      <c r="AF4029" s="2"/>
      <c r="AG4029" s="2"/>
      <c r="AH4029" s="2"/>
      <c r="AI4029" s="2"/>
      <c r="AJ4029" s="2"/>
      <c r="AK4029" s="2"/>
      <c r="BK4029" s="2"/>
      <c r="BL4029" s="2"/>
      <c r="BN4029" s="2"/>
      <c r="BO4029" s="2"/>
    </row>
    <row r="4030" ht="12.75" customHeight="1">
      <c r="D4030" s="2"/>
      <c r="G4030" s="2"/>
      <c r="I4030" s="2"/>
      <c r="J4030" s="2"/>
      <c r="K4030" s="2"/>
      <c r="L4030" s="2"/>
      <c r="M4030" s="2"/>
      <c r="N4030" s="2"/>
      <c r="O4030" s="2"/>
      <c r="P4030" s="2"/>
      <c r="Q4030" s="2"/>
      <c r="R4030" s="2"/>
      <c r="S4030" s="2"/>
      <c r="T4030" s="2"/>
      <c r="U4030" s="2"/>
      <c r="V4030" s="2"/>
      <c r="W4030" s="2"/>
      <c r="X4030" s="2"/>
      <c r="Y4030" s="2"/>
      <c r="AB4030" s="2"/>
      <c r="AC4030" s="2"/>
      <c r="AD4030" s="2"/>
      <c r="AE4030" s="2"/>
      <c r="AF4030" s="2"/>
      <c r="AG4030" s="2"/>
      <c r="AH4030" s="2"/>
      <c r="AI4030" s="2"/>
      <c r="AJ4030" s="2"/>
      <c r="AK4030" s="2"/>
      <c r="BK4030" s="2"/>
      <c r="BL4030" s="2"/>
      <c r="BN4030" s="2"/>
      <c r="BO4030" s="2"/>
    </row>
    <row r="4031" ht="12.75" customHeight="1">
      <c r="D4031" s="2"/>
      <c r="G4031" s="2"/>
      <c r="I4031" s="2"/>
      <c r="J4031" s="2"/>
      <c r="K4031" s="2"/>
      <c r="L4031" s="2"/>
      <c r="M4031" s="2"/>
      <c r="N4031" s="2"/>
      <c r="O4031" s="2"/>
      <c r="P4031" s="2"/>
      <c r="Q4031" s="2"/>
      <c r="R4031" s="2"/>
      <c r="S4031" s="2"/>
      <c r="T4031" s="2"/>
      <c r="U4031" s="2"/>
      <c r="V4031" s="2"/>
      <c r="W4031" s="2"/>
      <c r="X4031" s="2"/>
      <c r="Y4031" s="2"/>
      <c r="AB4031" s="2"/>
      <c r="AC4031" s="2"/>
      <c r="AD4031" s="2"/>
      <c r="AE4031" s="2"/>
      <c r="AF4031" s="2"/>
      <c r="AG4031" s="2"/>
      <c r="AH4031" s="2"/>
      <c r="AI4031" s="2"/>
      <c r="AJ4031" s="2"/>
      <c r="AK4031" s="2"/>
      <c r="BK4031" s="2"/>
      <c r="BL4031" s="2"/>
      <c r="BN4031" s="2"/>
      <c r="BO4031" s="2"/>
    </row>
    <row r="4032" ht="12.75" customHeight="1">
      <c r="D4032" s="2"/>
      <c r="G4032" s="2"/>
      <c r="I4032" s="2"/>
      <c r="J4032" s="2"/>
      <c r="K4032" s="2"/>
      <c r="L4032" s="2"/>
      <c r="M4032" s="2"/>
      <c r="N4032" s="2"/>
      <c r="O4032" s="2"/>
      <c r="P4032" s="2"/>
      <c r="Q4032" s="2"/>
      <c r="R4032" s="2"/>
      <c r="S4032" s="2"/>
      <c r="T4032" s="2"/>
      <c r="U4032" s="2"/>
      <c r="V4032" s="2"/>
      <c r="W4032" s="2"/>
      <c r="X4032" s="2"/>
      <c r="Y4032" s="2"/>
      <c r="AB4032" s="2"/>
      <c r="AC4032" s="2"/>
      <c r="AD4032" s="2"/>
      <c r="AE4032" s="2"/>
      <c r="AF4032" s="2"/>
      <c r="AG4032" s="2"/>
      <c r="AH4032" s="2"/>
      <c r="AI4032" s="2"/>
      <c r="AJ4032" s="2"/>
      <c r="AK4032" s="2"/>
      <c r="BK4032" s="2"/>
      <c r="BL4032" s="2"/>
      <c r="BN4032" s="2"/>
      <c r="BO4032" s="2"/>
    </row>
    <row r="4033" ht="12.75" customHeight="1">
      <c r="D4033" s="2"/>
      <c r="G4033" s="2"/>
      <c r="I4033" s="2"/>
      <c r="J4033" s="2"/>
      <c r="K4033" s="2"/>
      <c r="L4033" s="2"/>
      <c r="M4033" s="2"/>
      <c r="N4033" s="2"/>
      <c r="O4033" s="2"/>
      <c r="P4033" s="2"/>
      <c r="Q4033" s="2"/>
      <c r="R4033" s="2"/>
      <c r="S4033" s="2"/>
      <c r="T4033" s="2"/>
      <c r="U4033" s="2"/>
      <c r="V4033" s="2"/>
      <c r="W4033" s="2"/>
      <c r="X4033" s="2"/>
      <c r="Y4033" s="2"/>
      <c r="AB4033" s="2"/>
      <c r="AC4033" s="2"/>
      <c r="AD4033" s="2"/>
      <c r="AE4033" s="2"/>
      <c r="AF4033" s="2"/>
      <c r="AG4033" s="2"/>
      <c r="AH4033" s="2"/>
      <c r="AI4033" s="2"/>
      <c r="AJ4033" s="2"/>
      <c r="AK4033" s="2"/>
      <c r="BK4033" s="2"/>
      <c r="BL4033" s="2"/>
      <c r="BN4033" s="2"/>
      <c r="BO4033" s="2"/>
    </row>
    <row r="4034" ht="12.75" customHeight="1">
      <c r="D4034" s="2"/>
      <c r="G4034" s="2"/>
      <c r="I4034" s="2"/>
      <c r="J4034" s="2"/>
      <c r="K4034" s="2"/>
      <c r="L4034" s="2"/>
      <c r="M4034" s="2"/>
      <c r="N4034" s="2"/>
      <c r="O4034" s="2"/>
      <c r="P4034" s="2"/>
      <c r="Q4034" s="2"/>
      <c r="R4034" s="2"/>
      <c r="S4034" s="2"/>
      <c r="T4034" s="2"/>
      <c r="U4034" s="2"/>
      <c r="V4034" s="2"/>
      <c r="W4034" s="2"/>
      <c r="X4034" s="2"/>
      <c r="Y4034" s="2"/>
      <c r="AB4034" s="2"/>
      <c r="AC4034" s="2"/>
      <c r="AD4034" s="2"/>
      <c r="AE4034" s="2"/>
      <c r="AF4034" s="2"/>
      <c r="AG4034" s="2"/>
      <c r="AH4034" s="2"/>
      <c r="AI4034" s="2"/>
      <c r="AJ4034" s="2"/>
      <c r="AK4034" s="2"/>
      <c r="BK4034" s="2"/>
      <c r="BL4034" s="2"/>
      <c r="BN4034" s="2"/>
      <c r="BO4034" s="2"/>
    </row>
    <row r="4035" ht="12.75" customHeight="1">
      <c r="D4035" s="2"/>
      <c r="G4035" s="2"/>
      <c r="I4035" s="2"/>
      <c r="J4035" s="2"/>
      <c r="K4035" s="2"/>
      <c r="L4035" s="2"/>
      <c r="M4035" s="2"/>
      <c r="N4035" s="2"/>
      <c r="O4035" s="2"/>
      <c r="P4035" s="2"/>
      <c r="Q4035" s="2"/>
      <c r="R4035" s="2"/>
      <c r="S4035" s="2"/>
      <c r="T4035" s="2"/>
      <c r="U4035" s="2"/>
      <c r="V4035" s="2"/>
      <c r="W4035" s="2"/>
      <c r="X4035" s="2"/>
      <c r="Y4035" s="2"/>
      <c r="AB4035" s="2"/>
      <c r="AC4035" s="2"/>
      <c r="AD4035" s="2"/>
      <c r="AE4035" s="2"/>
      <c r="AF4035" s="2"/>
      <c r="AG4035" s="2"/>
      <c r="AH4035" s="2"/>
      <c r="AI4035" s="2"/>
      <c r="AJ4035" s="2"/>
      <c r="AK4035" s="2"/>
      <c r="BK4035" s="2"/>
      <c r="BL4035" s="2"/>
      <c r="BN4035" s="2"/>
      <c r="BO4035" s="2"/>
    </row>
    <row r="4036" ht="12.75" customHeight="1">
      <c r="D4036" s="2"/>
      <c r="G4036" s="2"/>
      <c r="I4036" s="2"/>
      <c r="J4036" s="2"/>
      <c r="K4036" s="2"/>
      <c r="L4036" s="2"/>
      <c r="M4036" s="2"/>
      <c r="N4036" s="2"/>
      <c r="O4036" s="2"/>
      <c r="P4036" s="2"/>
      <c r="Q4036" s="2"/>
      <c r="R4036" s="2"/>
      <c r="S4036" s="2"/>
      <c r="T4036" s="2"/>
      <c r="U4036" s="2"/>
      <c r="V4036" s="2"/>
      <c r="W4036" s="2"/>
      <c r="X4036" s="2"/>
      <c r="Y4036" s="2"/>
      <c r="AB4036" s="2"/>
      <c r="AC4036" s="2"/>
      <c r="AD4036" s="2"/>
      <c r="AE4036" s="2"/>
      <c r="AF4036" s="2"/>
      <c r="AG4036" s="2"/>
      <c r="AH4036" s="2"/>
      <c r="AI4036" s="2"/>
      <c r="AJ4036" s="2"/>
      <c r="AK4036" s="2"/>
      <c r="BK4036" s="2"/>
      <c r="BL4036" s="2"/>
      <c r="BN4036" s="2"/>
      <c r="BO4036" s="2"/>
    </row>
    <row r="4037" ht="12.75" customHeight="1">
      <c r="D4037" s="2"/>
      <c r="G4037" s="2"/>
      <c r="I4037" s="2"/>
      <c r="J4037" s="2"/>
      <c r="K4037" s="2"/>
      <c r="L4037" s="2"/>
      <c r="M4037" s="2"/>
      <c r="N4037" s="2"/>
      <c r="O4037" s="2"/>
      <c r="P4037" s="2"/>
      <c r="Q4037" s="2"/>
      <c r="R4037" s="2"/>
      <c r="S4037" s="2"/>
      <c r="T4037" s="2"/>
      <c r="U4037" s="2"/>
      <c r="V4037" s="2"/>
      <c r="W4037" s="2"/>
      <c r="X4037" s="2"/>
      <c r="Y4037" s="2"/>
      <c r="AB4037" s="2"/>
      <c r="AC4037" s="2"/>
      <c r="AD4037" s="2"/>
      <c r="AE4037" s="2"/>
      <c r="AF4037" s="2"/>
      <c r="AG4037" s="2"/>
      <c r="AH4037" s="2"/>
      <c r="AI4037" s="2"/>
      <c r="AJ4037" s="2"/>
      <c r="AK4037" s="2"/>
      <c r="BK4037" s="2"/>
      <c r="BL4037" s="2"/>
      <c r="BN4037" s="2"/>
      <c r="BO4037" s="2"/>
    </row>
    <row r="4038" ht="12.75" customHeight="1">
      <c r="D4038" s="2"/>
      <c r="G4038" s="2"/>
      <c r="I4038" s="2"/>
      <c r="J4038" s="2"/>
      <c r="K4038" s="2"/>
      <c r="L4038" s="2"/>
      <c r="M4038" s="2"/>
      <c r="N4038" s="2"/>
      <c r="O4038" s="2"/>
      <c r="P4038" s="2"/>
      <c r="Q4038" s="2"/>
      <c r="R4038" s="2"/>
      <c r="S4038" s="2"/>
      <c r="T4038" s="2"/>
      <c r="U4038" s="2"/>
      <c r="V4038" s="2"/>
      <c r="W4038" s="2"/>
      <c r="X4038" s="2"/>
      <c r="Y4038" s="2"/>
      <c r="AB4038" s="2"/>
      <c r="AC4038" s="2"/>
      <c r="AD4038" s="2"/>
      <c r="AE4038" s="2"/>
      <c r="AF4038" s="2"/>
      <c r="AG4038" s="2"/>
      <c r="AH4038" s="2"/>
      <c r="AI4038" s="2"/>
      <c r="AJ4038" s="2"/>
      <c r="AK4038" s="2"/>
      <c r="BK4038" s="2"/>
      <c r="BL4038" s="2"/>
      <c r="BN4038" s="2"/>
      <c r="BO4038" s="2"/>
    </row>
    <row r="4039" ht="12.75" customHeight="1">
      <c r="D4039" s="2"/>
      <c r="G4039" s="2"/>
      <c r="I4039" s="2"/>
      <c r="J4039" s="2"/>
      <c r="K4039" s="2"/>
      <c r="L4039" s="2"/>
      <c r="M4039" s="2"/>
      <c r="N4039" s="2"/>
      <c r="O4039" s="2"/>
      <c r="P4039" s="2"/>
      <c r="Q4039" s="2"/>
      <c r="R4039" s="2"/>
      <c r="S4039" s="2"/>
      <c r="T4039" s="2"/>
      <c r="U4039" s="2"/>
      <c r="V4039" s="2"/>
      <c r="W4039" s="2"/>
      <c r="X4039" s="2"/>
      <c r="Y4039" s="2"/>
      <c r="AB4039" s="2"/>
      <c r="AC4039" s="2"/>
      <c r="AD4039" s="2"/>
      <c r="AE4039" s="2"/>
      <c r="AF4039" s="2"/>
      <c r="AG4039" s="2"/>
      <c r="AH4039" s="2"/>
      <c r="AI4039" s="2"/>
      <c r="AJ4039" s="2"/>
      <c r="AK4039" s="2"/>
      <c r="BK4039" s="2"/>
      <c r="BL4039" s="2"/>
      <c r="BN4039" s="2"/>
      <c r="BO4039" s="2"/>
    </row>
    <row r="4040" ht="12.75" customHeight="1">
      <c r="D4040" s="2"/>
      <c r="G4040" s="2"/>
      <c r="I4040" s="2"/>
      <c r="J4040" s="2"/>
      <c r="K4040" s="2"/>
      <c r="L4040" s="2"/>
      <c r="M4040" s="2"/>
      <c r="N4040" s="2"/>
      <c r="O4040" s="2"/>
      <c r="P4040" s="2"/>
      <c r="Q4040" s="2"/>
      <c r="R4040" s="2"/>
      <c r="S4040" s="2"/>
      <c r="T4040" s="2"/>
      <c r="U4040" s="2"/>
      <c r="V4040" s="2"/>
      <c r="W4040" s="2"/>
      <c r="X4040" s="2"/>
      <c r="Y4040" s="2"/>
      <c r="AB4040" s="2"/>
      <c r="AC4040" s="2"/>
      <c r="AD4040" s="2"/>
      <c r="AE4040" s="2"/>
      <c r="AF4040" s="2"/>
      <c r="AG4040" s="2"/>
      <c r="AH4040" s="2"/>
      <c r="AI4040" s="2"/>
      <c r="AJ4040" s="2"/>
      <c r="AK4040" s="2"/>
      <c r="BK4040" s="2"/>
      <c r="BL4040" s="2"/>
      <c r="BN4040" s="2"/>
      <c r="BO4040" s="2"/>
    </row>
    <row r="4041" ht="12.75" customHeight="1">
      <c r="D4041" s="2"/>
      <c r="G4041" s="2"/>
      <c r="I4041" s="2"/>
      <c r="J4041" s="2"/>
      <c r="K4041" s="2"/>
      <c r="L4041" s="2"/>
      <c r="M4041" s="2"/>
      <c r="N4041" s="2"/>
      <c r="O4041" s="2"/>
      <c r="P4041" s="2"/>
      <c r="Q4041" s="2"/>
      <c r="R4041" s="2"/>
      <c r="S4041" s="2"/>
      <c r="T4041" s="2"/>
      <c r="U4041" s="2"/>
      <c r="V4041" s="2"/>
      <c r="W4041" s="2"/>
      <c r="X4041" s="2"/>
      <c r="Y4041" s="2"/>
      <c r="AB4041" s="2"/>
      <c r="AC4041" s="2"/>
      <c r="AD4041" s="2"/>
      <c r="AE4041" s="2"/>
      <c r="AF4041" s="2"/>
      <c r="AG4041" s="2"/>
      <c r="AH4041" s="2"/>
      <c r="AI4041" s="2"/>
      <c r="AJ4041" s="2"/>
      <c r="AK4041" s="2"/>
      <c r="BK4041" s="2"/>
      <c r="BL4041" s="2"/>
      <c r="BN4041" s="2"/>
      <c r="BO4041" s="2"/>
    </row>
    <row r="4042" ht="12.75" customHeight="1">
      <c r="D4042" s="2"/>
      <c r="G4042" s="2"/>
      <c r="I4042" s="2"/>
      <c r="J4042" s="2"/>
      <c r="K4042" s="2"/>
      <c r="L4042" s="2"/>
      <c r="M4042" s="2"/>
      <c r="N4042" s="2"/>
      <c r="O4042" s="2"/>
      <c r="P4042" s="2"/>
      <c r="Q4042" s="2"/>
      <c r="R4042" s="2"/>
      <c r="S4042" s="2"/>
      <c r="T4042" s="2"/>
      <c r="U4042" s="2"/>
      <c r="V4042" s="2"/>
      <c r="W4042" s="2"/>
      <c r="X4042" s="2"/>
      <c r="Y4042" s="2"/>
      <c r="AB4042" s="2"/>
      <c r="AC4042" s="2"/>
      <c r="AD4042" s="2"/>
      <c r="AE4042" s="2"/>
      <c r="AF4042" s="2"/>
      <c r="AG4042" s="2"/>
      <c r="AH4042" s="2"/>
      <c r="AI4042" s="2"/>
      <c r="AJ4042" s="2"/>
      <c r="AK4042" s="2"/>
      <c r="BK4042" s="2"/>
      <c r="BL4042" s="2"/>
      <c r="BN4042" s="2"/>
      <c r="BO4042" s="2"/>
    </row>
    <row r="4043" ht="12.75" customHeight="1">
      <c r="D4043" s="2"/>
      <c r="G4043" s="2"/>
      <c r="I4043" s="2"/>
      <c r="J4043" s="2"/>
      <c r="K4043" s="2"/>
      <c r="L4043" s="2"/>
      <c r="M4043" s="2"/>
      <c r="N4043" s="2"/>
      <c r="O4043" s="2"/>
      <c r="P4043" s="2"/>
      <c r="Q4043" s="2"/>
      <c r="R4043" s="2"/>
      <c r="S4043" s="2"/>
      <c r="T4043" s="2"/>
      <c r="U4043" s="2"/>
      <c r="V4043" s="2"/>
      <c r="W4043" s="2"/>
      <c r="X4043" s="2"/>
      <c r="Y4043" s="2"/>
      <c r="AB4043" s="2"/>
      <c r="AC4043" s="2"/>
      <c r="AD4043" s="2"/>
      <c r="AE4043" s="2"/>
      <c r="AF4043" s="2"/>
      <c r="AG4043" s="2"/>
      <c r="AH4043" s="2"/>
      <c r="AI4043" s="2"/>
      <c r="AJ4043" s="2"/>
      <c r="AK4043" s="2"/>
      <c r="BK4043" s="2"/>
      <c r="BL4043" s="2"/>
      <c r="BN4043" s="2"/>
      <c r="BO4043" s="2"/>
    </row>
    <row r="4044" ht="12.75" customHeight="1">
      <c r="D4044" s="2"/>
      <c r="G4044" s="2"/>
      <c r="I4044" s="2"/>
      <c r="J4044" s="2"/>
      <c r="K4044" s="2"/>
      <c r="L4044" s="2"/>
      <c r="M4044" s="2"/>
      <c r="N4044" s="2"/>
      <c r="O4044" s="2"/>
      <c r="P4044" s="2"/>
      <c r="Q4044" s="2"/>
      <c r="R4044" s="2"/>
      <c r="S4044" s="2"/>
      <c r="T4044" s="2"/>
      <c r="U4044" s="2"/>
      <c r="V4044" s="2"/>
      <c r="W4044" s="2"/>
      <c r="X4044" s="2"/>
      <c r="Y4044" s="2"/>
      <c r="AB4044" s="2"/>
      <c r="AC4044" s="2"/>
      <c r="AD4044" s="2"/>
      <c r="AE4044" s="2"/>
      <c r="AF4044" s="2"/>
      <c r="AG4044" s="2"/>
      <c r="AH4044" s="2"/>
      <c r="AI4044" s="2"/>
      <c r="AJ4044" s="2"/>
      <c r="AK4044" s="2"/>
      <c r="BK4044" s="2"/>
      <c r="BL4044" s="2"/>
      <c r="BN4044" s="2"/>
      <c r="BO4044" s="2"/>
    </row>
    <row r="4045" ht="12.75" customHeight="1">
      <c r="D4045" s="2"/>
      <c r="G4045" s="2"/>
      <c r="I4045" s="2"/>
      <c r="J4045" s="2"/>
      <c r="K4045" s="2"/>
      <c r="L4045" s="2"/>
      <c r="M4045" s="2"/>
      <c r="N4045" s="2"/>
      <c r="O4045" s="2"/>
      <c r="P4045" s="2"/>
      <c r="Q4045" s="2"/>
      <c r="R4045" s="2"/>
      <c r="S4045" s="2"/>
      <c r="T4045" s="2"/>
      <c r="U4045" s="2"/>
      <c r="V4045" s="2"/>
      <c r="W4045" s="2"/>
      <c r="X4045" s="2"/>
      <c r="Y4045" s="2"/>
      <c r="AB4045" s="2"/>
      <c r="AC4045" s="2"/>
      <c r="AD4045" s="2"/>
      <c r="AE4045" s="2"/>
      <c r="AF4045" s="2"/>
      <c r="AG4045" s="2"/>
      <c r="AH4045" s="2"/>
      <c r="AI4045" s="2"/>
      <c r="AJ4045" s="2"/>
      <c r="AK4045" s="2"/>
      <c r="BK4045" s="2"/>
      <c r="BL4045" s="2"/>
      <c r="BN4045" s="2"/>
      <c r="BO4045" s="2"/>
    </row>
    <row r="4046" ht="12.75" customHeight="1">
      <c r="D4046" s="2"/>
      <c r="G4046" s="2"/>
      <c r="I4046" s="2"/>
      <c r="J4046" s="2"/>
      <c r="K4046" s="2"/>
      <c r="L4046" s="2"/>
      <c r="M4046" s="2"/>
      <c r="N4046" s="2"/>
      <c r="O4046" s="2"/>
      <c r="P4046" s="2"/>
      <c r="Q4046" s="2"/>
      <c r="R4046" s="2"/>
      <c r="S4046" s="2"/>
      <c r="T4046" s="2"/>
      <c r="U4046" s="2"/>
      <c r="V4046" s="2"/>
      <c r="W4046" s="2"/>
      <c r="X4046" s="2"/>
      <c r="Y4046" s="2"/>
      <c r="AB4046" s="2"/>
      <c r="AC4046" s="2"/>
      <c r="AD4046" s="2"/>
      <c r="AE4046" s="2"/>
      <c r="AF4046" s="2"/>
      <c r="AG4046" s="2"/>
      <c r="AH4046" s="2"/>
      <c r="AI4046" s="2"/>
      <c r="AJ4046" s="2"/>
      <c r="AK4046" s="2"/>
      <c r="BK4046" s="2"/>
      <c r="BL4046" s="2"/>
      <c r="BN4046" s="2"/>
      <c r="BO4046" s="2"/>
    </row>
    <row r="4047" ht="12.75" customHeight="1">
      <c r="D4047" s="2"/>
      <c r="G4047" s="2"/>
      <c r="I4047" s="2"/>
      <c r="J4047" s="2"/>
      <c r="K4047" s="2"/>
      <c r="L4047" s="2"/>
      <c r="M4047" s="2"/>
      <c r="N4047" s="2"/>
      <c r="O4047" s="2"/>
      <c r="P4047" s="2"/>
      <c r="Q4047" s="2"/>
      <c r="R4047" s="2"/>
      <c r="S4047" s="2"/>
      <c r="T4047" s="2"/>
      <c r="U4047" s="2"/>
      <c r="V4047" s="2"/>
      <c r="W4047" s="2"/>
      <c r="X4047" s="2"/>
      <c r="Y4047" s="2"/>
      <c r="AB4047" s="2"/>
      <c r="AC4047" s="2"/>
      <c r="AD4047" s="2"/>
      <c r="AE4047" s="2"/>
      <c r="AF4047" s="2"/>
      <c r="AG4047" s="2"/>
      <c r="AH4047" s="2"/>
      <c r="AI4047" s="2"/>
      <c r="AJ4047" s="2"/>
      <c r="AK4047" s="2"/>
      <c r="BK4047" s="2"/>
      <c r="BL4047" s="2"/>
      <c r="BN4047" s="2"/>
      <c r="BO4047" s="2"/>
    </row>
    <row r="4048" ht="12.75" customHeight="1">
      <c r="D4048" s="2"/>
      <c r="G4048" s="2"/>
      <c r="I4048" s="2"/>
      <c r="J4048" s="2"/>
      <c r="K4048" s="2"/>
      <c r="L4048" s="2"/>
      <c r="M4048" s="2"/>
      <c r="N4048" s="2"/>
      <c r="O4048" s="2"/>
      <c r="P4048" s="2"/>
      <c r="Q4048" s="2"/>
      <c r="R4048" s="2"/>
      <c r="S4048" s="2"/>
      <c r="T4048" s="2"/>
      <c r="U4048" s="2"/>
      <c r="V4048" s="2"/>
      <c r="W4048" s="2"/>
      <c r="X4048" s="2"/>
      <c r="Y4048" s="2"/>
      <c r="AB4048" s="2"/>
      <c r="AC4048" s="2"/>
      <c r="AD4048" s="2"/>
      <c r="AE4048" s="2"/>
      <c r="AF4048" s="2"/>
      <c r="AG4048" s="2"/>
      <c r="AH4048" s="2"/>
      <c r="AI4048" s="2"/>
      <c r="AJ4048" s="2"/>
      <c r="AK4048" s="2"/>
      <c r="BK4048" s="2"/>
      <c r="BL4048" s="2"/>
      <c r="BN4048" s="2"/>
      <c r="BO4048" s="2"/>
    </row>
    <row r="4049" ht="12.75" customHeight="1">
      <c r="D4049" s="2"/>
      <c r="G4049" s="2"/>
      <c r="I4049" s="2"/>
      <c r="J4049" s="2"/>
      <c r="K4049" s="2"/>
      <c r="L4049" s="2"/>
      <c r="M4049" s="2"/>
      <c r="N4049" s="2"/>
      <c r="O4049" s="2"/>
      <c r="P4049" s="2"/>
      <c r="Q4049" s="2"/>
      <c r="R4049" s="2"/>
      <c r="S4049" s="2"/>
      <c r="T4049" s="2"/>
      <c r="U4049" s="2"/>
      <c r="V4049" s="2"/>
      <c r="W4049" s="2"/>
      <c r="X4049" s="2"/>
      <c r="Y4049" s="2"/>
      <c r="AB4049" s="2"/>
      <c r="AC4049" s="2"/>
      <c r="AD4049" s="2"/>
      <c r="AE4049" s="2"/>
      <c r="AF4049" s="2"/>
      <c r="AG4049" s="2"/>
      <c r="AH4049" s="2"/>
      <c r="AI4049" s="2"/>
      <c r="AJ4049" s="2"/>
      <c r="AK4049" s="2"/>
      <c r="BK4049" s="2"/>
      <c r="BL4049" s="2"/>
      <c r="BN4049" s="2"/>
      <c r="BO4049" s="2"/>
    </row>
    <row r="4050" ht="12.75" customHeight="1">
      <c r="D4050" s="2"/>
      <c r="G4050" s="2"/>
      <c r="I4050" s="2"/>
      <c r="J4050" s="2"/>
      <c r="K4050" s="2"/>
      <c r="L4050" s="2"/>
      <c r="M4050" s="2"/>
      <c r="N4050" s="2"/>
      <c r="O4050" s="2"/>
      <c r="P4050" s="2"/>
      <c r="Q4050" s="2"/>
      <c r="R4050" s="2"/>
      <c r="S4050" s="2"/>
      <c r="T4050" s="2"/>
      <c r="U4050" s="2"/>
      <c r="V4050" s="2"/>
      <c r="W4050" s="2"/>
      <c r="X4050" s="2"/>
      <c r="Y4050" s="2"/>
      <c r="AB4050" s="2"/>
      <c r="AC4050" s="2"/>
      <c r="AD4050" s="2"/>
      <c r="AE4050" s="2"/>
      <c r="AF4050" s="2"/>
      <c r="AG4050" s="2"/>
      <c r="AH4050" s="2"/>
      <c r="AI4050" s="2"/>
      <c r="AJ4050" s="2"/>
      <c r="AK4050" s="2"/>
      <c r="BK4050" s="2"/>
      <c r="BL4050" s="2"/>
      <c r="BN4050" s="2"/>
      <c r="BO4050" s="2"/>
    </row>
    <row r="4051" ht="12.75" customHeight="1">
      <c r="D4051" s="2"/>
      <c r="G4051" s="2"/>
      <c r="I4051" s="2"/>
      <c r="J4051" s="2"/>
      <c r="K4051" s="2"/>
      <c r="L4051" s="2"/>
      <c r="M4051" s="2"/>
      <c r="N4051" s="2"/>
      <c r="O4051" s="2"/>
      <c r="P4051" s="2"/>
      <c r="Q4051" s="2"/>
      <c r="R4051" s="2"/>
      <c r="S4051" s="2"/>
      <c r="T4051" s="2"/>
      <c r="U4051" s="2"/>
      <c r="V4051" s="2"/>
      <c r="W4051" s="2"/>
      <c r="X4051" s="2"/>
      <c r="Y4051" s="2"/>
      <c r="AB4051" s="2"/>
      <c r="AC4051" s="2"/>
      <c r="AD4051" s="2"/>
      <c r="AE4051" s="2"/>
      <c r="AF4051" s="2"/>
      <c r="AG4051" s="2"/>
      <c r="AH4051" s="2"/>
      <c r="AI4051" s="2"/>
      <c r="AJ4051" s="2"/>
      <c r="AK4051" s="2"/>
      <c r="BK4051" s="2"/>
      <c r="BL4051" s="2"/>
      <c r="BN4051" s="2"/>
      <c r="BO4051" s="2"/>
    </row>
    <row r="4052" ht="12.75" customHeight="1">
      <c r="D4052" s="2"/>
      <c r="G4052" s="2"/>
      <c r="I4052" s="2"/>
      <c r="J4052" s="2"/>
      <c r="K4052" s="2"/>
      <c r="L4052" s="2"/>
      <c r="M4052" s="2"/>
      <c r="N4052" s="2"/>
      <c r="O4052" s="2"/>
      <c r="P4052" s="2"/>
      <c r="Q4052" s="2"/>
      <c r="R4052" s="2"/>
      <c r="S4052" s="2"/>
      <c r="T4052" s="2"/>
      <c r="U4052" s="2"/>
      <c r="V4052" s="2"/>
      <c r="W4052" s="2"/>
      <c r="X4052" s="2"/>
      <c r="Y4052" s="2"/>
      <c r="AB4052" s="2"/>
      <c r="AC4052" s="2"/>
      <c r="AD4052" s="2"/>
      <c r="AE4052" s="2"/>
      <c r="AF4052" s="2"/>
      <c r="AG4052" s="2"/>
      <c r="AH4052" s="2"/>
      <c r="AI4052" s="2"/>
      <c r="AJ4052" s="2"/>
      <c r="AK4052" s="2"/>
      <c r="BK4052" s="2"/>
      <c r="BL4052" s="2"/>
      <c r="BN4052" s="2"/>
      <c r="BO4052" s="2"/>
    </row>
    <row r="4053" ht="12.75" customHeight="1">
      <c r="D4053" s="2"/>
      <c r="G4053" s="2"/>
      <c r="I4053" s="2"/>
      <c r="J4053" s="2"/>
      <c r="K4053" s="2"/>
      <c r="L4053" s="2"/>
      <c r="M4053" s="2"/>
      <c r="N4053" s="2"/>
      <c r="O4053" s="2"/>
      <c r="P4053" s="2"/>
      <c r="Q4053" s="2"/>
      <c r="R4053" s="2"/>
      <c r="S4053" s="2"/>
      <c r="T4053" s="2"/>
      <c r="U4053" s="2"/>
      <c r="V4053" s="2"/>
      <c r="W4053" s="2"/>
      <c r="X4053" s="2"/>
      <c r="Y4053" s="2"/>
      <c r="AB4053" s="2"/>
      <c r="AC4053" s="2"/>
      <c r="AD4053" s="2"/>
      <c r="AE4053" s="2"/>
      <c r="AF4053" s="2"/>
      <c r="AG4053" s="2"/>
      <c r="AH4053" s="2"/>
      <c r="AI4053" s="2"/>
      <c r="AJ4053" s="2"/>
      <c r="AK4053" s="2"/>
      <c r="BK4053" s="2"/>
      <c r="BL4053" s="2"/>
      <c r="BN4053" s="2"/>
      <c r="BO4053" s="2"/>
    </row>
    <row r="4054" ht="12.75" customHeight="1">
      <c r="D4054" s="2"/>
      <c r="G4054" s="2"/>
      <c r="I4054" s="2"/>
      <c r="J4054" s="2"/>
      <c r="K4054" s="2"/>
      <c r="L4054" s="2"/>
      <c r="M4054" s="2"/>
      <c r="N4054" s="2"/>
      <c r="O4054" s="2"/>
      <c r="P4054" s="2"/>
      <c r="Q4054" s="2"/>
      <c r="R4054" s="2"/>
      <c r="S4054" s="2"/>
      <c r="T4054" s="2"/>
      <c r="U4054" s="2"/>
      <c r="V4054" s="2"/>
      <c r="W4054" s="2"/>
      <c r="X4054" s="2"/>
      <c r="Y4054" s="2"/>
      <c r="AB4054" s="2"/>
      <c r="AC4054" s="2"/>
      <c r="AD4054" s="2"/>
      <c r="AE4054" s="2"/>
      <c r="AF4054" s="2"/>
      <c r="AG4054" s="2"/>
      <c r="AH4054" s="2"/>
      <c r="AI4054" s="2"/>
      <c r="AJ4054" s="2"/>
      <c r="AK4054" s="2"/>
      <c r="BK4054" s="2"/>
      <c r="BL4054" s="2"/>
      <c r="BN4054" s="2"/>
      <c r="BO4054" s="2"/>
    </row>
    <row r="4055" ht="12.75" customHeight="1">
      <c r="D4055" s="2"/>
      <c r="G4055" s="2"/>
      <c r="I4055" s="2"/>
      <c r="J4055" s="2"/>
      <c r="K4055" s="2"/>
      <c r="L4055" s="2"/>
      <c r="M4055" s="2"/>
      <c r="N4055" s="2"/>
      <c r="O4055" s="2"/>
      <c r="P4055" s="2"/>
      <c r="Q4055" s="2"/>
      <c r="R4055" s="2"/>
      <c r="S4055" s="2"/>
      <c r="T4055" s="2"/>
      <c r="U4055" s="2"/>
      <c r="V4055" s="2"/>
      <c r="W4055" s="2"/>
      <c r="X4055" s="2"/>
      <c r="Y4055" s="2"/>
      <c r="AB4055" s="2"/>
      <c r="AC4055" s="2"/>
      <c r="AD4055" s="2"/>
      <c r="AE4055" s="2"/>
      <c r="AF4055" s="2"/>
      <c r="AG4055" s="2"/>
      <c r="AH4055" s="2"/>
      <c r="AI4055" s="2"/>
      <c r="AJ4055" s="2"/>
      <c r="AK4055" s="2"/>
      <c r="BK4055" s="2"/>
      <c r="BL4055" s="2"/>
      <c r="BN4055" s="2"/>
      <c r="BO4055" s="2"/>
    </row>
    <row r="4056" ht="12.75" customHeight="1">
      <c r="D4056" s="2"/>
      <c r="G4056" s="2"/>
      <c r="I4056" s="2"/>
      <c r="J4056" s="2"/>
      <c r="K4056" s="2"/>
      <c r="L4056" s="2"/>
      <c r="M4056" s="2"/>
      <c r="N4056" s="2"/>
      <c r="O4056" s="2"/>
      <c r="P4056" s="2"/>
      <c r="Q4056" s="2"/>
      <c r="R4056" s="2"/>
      <c r="S4056" s="2"/>
      <c r="T4056" s="2"/>
      <c r="U4056" s="2"/>
      <c r="V4056" s="2"/>
      <c r="W4056" s="2"/>
      <c r="X4056" s="2"/>
      <c r="Y4056" s="2"/>
      <c r="AB4056" s="2"/>
      <c r="AC4056" s="2"/>
      <c r="AD4056" s="2"/>
      <c r="AE4056" s="2"/>
      <c r="AF4056" s="2"/>
      <c r="AG4056" s="2"/>
      <c r="AH4056" s="2"/>
      <c r="AI4056" s="2"/>
      <c r="AJ4056" s="2"/>
      <c r="AK4056" s="2"/>
      <c r="BK4056" s="2"/>
      <c r="BL4056" s="2"/>
      <c r="BN4056" s="2"/>
      <c r="BO4056" s="2"/>
    </row>
    <row r="4057" ht="12.75" customHeight="1">
      <c r="D4057" s="2"/>
      <c r="G4057" s="2"/>
      <c r="I4057" s="2"/>
      <c r="J4057" s="2"/>
      <c r="K4057" s="2"/>
      <c r="L4057" s="2"/>
      <c r="M4057" s="2"/>
      <c r="N4057" s="2"/>
      <c r="O4057" s="2"/>
      <c r="P4057" s="2"/>
      <c r="Q4057" s="2"/>
      <c r="R4057" s="2"/>
      <c r="S4057" s="2"/>
      <c r="T4057" s="2"/>
      <c r="U4057" s="2"/>
      <c r="V4057" s="2"/>
      <c r="W4057" s="2"/>
      <c r="X4057" s="2"/>
      <c r="Y4057" s="2"/>
      <c r="AB4057" s="2"/>
      <c r="AC4057" s="2"/>
      <c r="AD4057" s="2"/>
      <c r="AE4057" s="2"/>
      <c r="AF4057" s="2"/>
      <c r="AG4057" s="2"/>
      <c r="AH4057" s="2"/>
      <c r="AI4057" s="2"/>
      <c r="AJ4057" s="2"/>
      <c r="AK4057" s="2"/>
      <c r="BK4057" s="2"/>
      <c r="BL4057" s="2"/>
      <c r="BN4057" s="2"/>
      <c r="BO4057" s="2"/>
    </row>
    <row r="4058" ht="12.75" customHeight="1">
      <c r="D4058" s="2"/>
      <c r="G4058" s="2"/>
      <c r="I4058" s="2"/>
      <c r="J4058" s="2"/>
      <c r="K4058" s="2"/>
      <c r="L4058" s="2"/>
      <c r="M4058" s="2"/>
      <c r="N4058" s="2"/>
      <c r="O4058" s="2"/>
      <c r="P4058" s="2"/>
      <c r="Q4058" s="2"/>
      <c r="R4058" s="2"/>
      <c r="S4058" s="2"/>
      <c r="T4058" s="2"/>
      <c r="U4058" s="2"/>
      <c r="V4058" s="2"/>
      <c r="W4058" s="2"/>
      <c r="X4058" s="2"/>
      <c r="Y4058" s="2"/>
      <c r="AB4058" s="2"/>
      <c r="AC4058" s="2"/>
      <c r="AD4058" s="2"/>
      <c r="AE4058" s="2"/>
      <c r="AF4058" s="2"/>
      <c r="AG4058" s="2"/>
      <c r="AH4058" s="2"/>
      <c r="AI4058" s="2"/>
      <c r="AJ4058" s="2"/>
      <c r="AK4058" s="2"/>
      <c r="BK4058" s="2"/>
      <c r="BL4058" s="2"/>
      <c r="BN4058" s="2"/>
      <c r="BO4058" s="2"/>
    </row>
    <row r="4059" ht="12.75" customHeight="1">
      <c r="D4059" s="2"/>
      <c r="G4059" s="2"/>
      <c r="I4059" s="2"/>
      <c r="J4059" s="2"/>
      <c r="K4059" s="2"/>
      <c r="L4059" s="2"/>
      <c r="M4059" s="2"/>
      <c r="N4059" s="2"/>
      <c r="O4059" s="2"/>
      <c r="P4059" s="2"/>
      <c r="Q4059" s="2"/>
      <c r="R4059" s="2"/>
      <c r="S4059" s="2"/>
      <c r="T4059" s="2"/>
      <c r="U4059" s="2"/>
      <c r="V4059" s="2"/>
      <c r="W4059" s="2"/>
      <c r="X4059" s="2"/>
      <c r="Y4059" s="2"/>
      <c r="AB4059" s="2"/>
      <c r="AC4059" s="2"/>
      <c r="AD4059" s="2"/>
      <c r="AE4059" s="2"/>
      <c r="AF4059" s="2"/>
      <c r="AG4059" s="2"/>
      <c r="AH4059" s="2"/>
      <c r="AI4059" s="2"/>
      <c r="AJ4059" s="2"/>
      <c r="AK4059" s="2"/>
      <c r="BK4059" s="2"/>
      <c r="BL4059" s="2"/>
      <c r="BN4059" s="2"/>
      <c r="BO4059" s="2"/>
    </row>
    <row r="4060" ht="12.75" customHeight="1">
      <c r="D4060" s="2"/>
      <c r="G4060" s="2"/>
      <c r="I4060" s="2"/>
      <c r="J4060" s="2"/>
      <c r="K4060" s="2"/>
      <c r="L4060" s="2"/>
      <c r="M4060" s="2"/>
      <c r="N4060" s="2"/>
      <c r="O4060" s="2"/>
      <c r="P4060" s="2"/>
      <c r="Q4060" s="2"/>
      <c r="R4060" s="2"/>
      <c r="S4060" s="2"/>
      <c r="T4060" s="2"/>
      <c r="U4060" s="2"/>
      <c r="V4060" s="2"/>
      <c r="W4060" s="2"/>
      <c r="X4060" s="2"/>
      <c r="Y4060" s="2"/>
      <c r="AB4060" s="2"/>
      <c r="AC4060" s="2"/>
      <c r="AD4060" s="2"/>
      <c r="AE4060" s="2"/>
      <c r="AF4060" s="2"/>
      <c r="AG4060" s="2"/>
      <c r="AH4060" s="2"/>
      <c r="AI4060" s="2"/>
      <c r="AJ4060" s="2"/>
      <c r="AK4060" s="2"/>
      <c r="BK4060" s="2"/>
      <c r="BL4060" s="2"/>
      <c r="BN4060" s="2"/>
      <c r="BO4060" s="2"/>
    </row>
    <row r="4061" ht="12.75" customHeight="1">
      <c r="D4061" s="2"/>
      <c r="G4061" s="2"/>
      <c r="I4061" s="2"/>
      <c r="J4061" s="2"/>
      <c r="K4061" s="2"/>
      <c r="L4061" s="2"/>
      <c r="M4061" s="2"/>
      <c r="N4061" s="2"/>
      <c r="O4061" s="2"/>
      <c r="P4061" s="2"/>
      <c r="Q4061" s="2"/>
      <c r="R4061" s="2"/>
      <c r="S4061" s="2"/>
      <c r="T4061" s="2"/>
      <c r="U4061" s="2"/>
      <c r="V4061" s="2"/>
      <c r="W4061" s="2"/>
      <c r="X4061" s="2"/>
      <c r="Y4061" s="2"/>
      <c r="AB4061" s="2"/>
      <c r="AC4061" s="2"/>
      <c r="AD4061" s="2"/>
      <c r="AE4061" s="2"/>
      <c r="AF4061" s="2"/>
      <c r="AG4061" s="2"/>
      <c r="AH4061" s="2"/>
      <c r="AI4061" s="2"/>
      <c r="AJ4061" s="2"/>
      <c r="AK4061" s="2"/>
      <c r="BK4061" s="2"/>
      <c r="BL4061" s="2"/>
      <c r="BN4061" s="2"/>
      <c r="BO4061" s="2"/>
    </row>
    <row r="4062" ht="12.75" customHeight="1">
      <c r="D4062" s="2"/>
      <c r="G4062" s="2"/>
      <c r="I4062" s="2"/>
      <c r="J4062" s="2"/>
      <c r="K4062" s="2"/>
      <c r="L4062" s="2"/>
      <c r="M4062" s="2"/>
      <c r="N4062" s="2"/>
      <c r="O4062" s="2"/>
      <c r="P4062" s="2"/>
      <c r="Q4062" s="2"/>
      <c r="R4062" s="2"/>
      <c r="S4062" s="2"/>
      <c r="T4062" s="2"/>
      <c r="U4062" s="2"/>
      <c r="V4062" s="2"/>
      <c r="W4062" s="2"/>
      <c r="X4062" s="2"/>
      <c r="Y4062" s="2"/>
      <c r="AB4062" s="2"/>
      <c r="AC4062" s="2"/>
      <c r="AD4062" s="2"/>
      <c r="AE4062" s="2"/>
      <c r="AF4062" s="2"/>
      <c r="AG4062" s="2"/>
      <c r="AH4062" s="2"/>
      <c r="AI4062" s="2"/>
      <c r="AJ4062" s="2"/>
      <c r="AK4062" s="2"/>
      <c r="BK4062" s="2"/>
      <c r="BL4062" s="2"/>
      <c r="BN4062" s="2"/>
      <c r="BO4062" s="2"/>
    </row>
    <row r="4063" ht="12.75" customHeight="1">
      <c r="D4063" s="2"/>
      <c r="G4063" s="2"/>
      <c r="I4063" s="2"/>
      <c r="J4063" s="2"/>
      <c r="K4063" s="2"/>
      <c r="L4063" s="2"/>
      <c r="M4063" s="2"/>
      <c r="N4063" s="2"/>
      <c r="O4063" s="2"/>
      <c r="P4063" s="2"/>
      <c r="Q4063" s="2"/>
      <c r="R4063" s="2"/>
      <c r="S4063" s="2"/>
      <c r="T4063" s="2"/>
      <c r="U4063" s="2"/>
      <c r="V4063" s="2"/>
      <c r="W4063" s="2"/>
      <c r="X4063" s="2"/>
      <c r="Y4063" s="2"/>
      <c r="AB4063" s="2"/>
      <c r="AC4063" s="2"/>
      <c r="AD4063" s="2"/>
      <c r="AE4063" s="2"/>
      <c r="AF4063" s="2"/>
      <c r="AG4063" s="2"/>
      <c r="AH4063" s="2"/>
      <c r="AI4063" s="2"/>
      <c r="AJ4063" s="2"/>
      <c r="AK4063" s="2"/>
      <c r="BK4063" s="2"/>
      <c r="BL4063" s="2"/>
      <c r="BN4063" s="2"/>
      <c r="BO4063" s="2"/>
    </row>
    <row r="4064" ht="12.75" customHeight="1">
      <c r="D4064" s="2"/>
      <c r="G4064" s="2"/>
      <c r="I4064" s="2"/>
      <c r="J4064" s="2"/>
      <c r="K4064" s="2"/>
      <c r="L4064" s="2"/>
      <c r="M4064" s="2"/>
      <c r="N4064" s="2"/>
      <c r="O4064" s="2"/>
      <c r="P4064" s="2"/>
      <c r="Q4064" s="2"/>
      <c r="R4064" s="2"/>
      <c r="S4064" s="2"/>
      <c r="T4064" s="2"/>
      <c r="U4064" s="2"/>
      <c r="V4064" s="2"/>
      <c r="W4064" s="2"/>
      <c r="X4064" s="2"/>
      <c r="Y4064" s="2"/>
      <c r="AB4064" s="2"/>
      <c r="AC4064" s="2"/>
      <c r="AD4064" s="2"/>
      <c r="AE4064" s="2"/>
      <c r="AF4064" s="2"/>
      <c r="AG4064" s="2"/>
      <c r="AH4064" s="2"/>
      <c r="AI4064" s="2"/>
      <c r="AJ4064" s="2"/>
      <c r="AK4064" s="2"/>
      <c r="BK4064" s="2"/>
      <c r="BL4064" s="2"/>
      <c r="BN4064" s="2"/>
      <c r="BO4064" s="2"/>
    </row>
    <row r="4065" ht="12.75" customHeight="1">
      <c r="D4065" s="2"/>
      <c r="G4065" s="2"/>
      <c r="I4065" s="2"/>
      <c r="J4065" s="2"/>
      <c r="K4065" s="2"/>
      <c r="L4065" s="2"/>
      <c r="M4065" s="2"/>
      <c r="N4065" s="2"/>
      <c r="O4065" s="2"/>
      <c r="P4065" s="2"/>
      <c r="Q4065" s="2"/>
      <c r="R4065" s="2"/>
      <c r="S4065" s="2"/>
      <c r="T4065" s="2"/>
      <c r="U4065" s="2"/>
      <c r="V4065" s="2"/>
      <c r="W4065" s="2"/>
      <c r="X4065" s="2"/>
      <c r="Y4065" s="2"/>
      <c r="AB4065" s="2"/>
      <c r="AC4065" s="2"/>
      <c r="AD4065" s="2"/>
      <c r="AE4065" s="2"/>
      <c r="AF4065" s="2"/>
      <c r="AG4065" s="2"/>
      <c r="AH4065" s="2"/>
      <c r="AI4065" s="2"/>
      <c r="AJ4065" s="2"/>
      <c r="AK4065" s="2"/>
      <c r="BK4065" s="2"/>
      <c r="BL4065" s="2"/>
      <c r="BN4065" s="2"/>
      <c r="BO4065" s="2"/>
    </row>
    <row r="4066" ht="12.75" customHeight="1">
      <c r="D4066" s="2"/>
      <c r="G4066" s="2"/>
      <c r="I4066" s="2"/>
      <c r="J4066" s="2"/>
      <c r="K4066" s="2"/>
      <c r="L4066" s="2"/>
      <c r="M4066" s="2"/>
      <c r="N4066" s="2"/>
      <c r="O4066" s="2"/>
      <c r="P4066" s="2"/>
      <c r="Q4066" s="2"/>
      <c r="R4066" s="2"/>
      <c r="S4066" s="2"/>
      <c r="T4066" s="2"/>
      <c r="U4066" s="2"/>
      <c r="V4066" s="2"/>
      <c r="W4066" s="2"/>
      <c r="X4066" s="2"/>
      <c r="Y4066" s="2"/>
      <c r="AB4066" s="2"/>
      <c r="AC4066" s="2"/>
      <c r="AD4066" s="2"/>
      <c r="AE4066" s="2"/>
      <c r="AF4066" s="2"/>
      <c r="AG4066" s="2"/>
      <c r="AH4066" s="2"/>
      <c r="AI4066" s="2"/>
      <c r="AJ4066" s="2"/>
      <c r="AK4066" s="2"/>
      <c r="BK4066" s="2"/>
      <c r="BL4066" s="2"/>
      <c r="BN4066" s="2"/>
      <c r="BO4066" s="2"/>
    </row>
    <row r="4067" ht="12.75" customHeight="1">
      <c r="D4067" s="2"/>
      <c r="G4067" s="2"/>
      <c r="I4067" s="2"/>
      <c r="J4067" s="2"/>
      <c r="K4067" s="2"/>
      <c r="L4067" s="2"/>
      <c r="M4067" s="2"/>
      <c r="N4067" s="2"/>
      <c r="O4067" s="2"/>
      <c r="P4067" s="2"/>
      <c r="Q4067" s="2"/>
      <c r="R4067" s="2"/>
      <c r="S4067" s="2"/>
      <c r="T4067" s="2"/>
      <c r="U4067" s="2"/>
      <c r="V4067" s="2"/>
      <c r="W4067" s="2"/>
      <c r="X4067" s="2"/>
      <c r="Y4067" s="2"/>
      <c r="AB4067" s="2"/>
      <c r="AC4067" s="2"/>
      <c r="AD4067" s="2"/>
      <c r="AE4067" s="2"/>
      <c r="AF4067" s="2"/>
      <c r="AG4067" s="2"/>
      <c r="AH4067" s="2"/>
      <c r="AI4067" s="2"/>
      <c r="AJ4067" s="2"/>
      <c r="AK4067" s="2"/>
      <c r="BK4067" s="2"/>
      <c r="BL4067" s="2"/>
      <c r="BN4067" s="2"/>
      <c r="BO4067" s="2"/>
    </row>
    <row r="4068" ht="12.75" customHeight="1">
      <c r="D4068" s="2"/>
      <c r="G4068" s="2"/>
      <c r="I4068" s="2"/>
      <c r="J4068" s="2"/>
      <c r="K4068" s="2"/>
      <c r="L4068" s="2"/>
      <c r="M4068" s="2"/>
      <c r="N4068" s="2"/>
      <c r="O4068" s="2"/>
      <c r="P4068" s="2"/>
      <c r="Q4068" s="2"/>
      <c r="R4068" s="2"/>
      <c r="S4068" s="2"/>
      <c r="T4068" s="2"/>
      <c r="U4068" s="2"/>
      <c r="V4068" s="2"/>
      <c r="W4068" s="2"/>
      <c r="X4068" s="2"/>
      <c r="Y4068" s="2"/>
      <c r="AB4068" s="2"/>
      <c r="AC4068" s="2"/>
      <c r="AD4068" s="2"/>
      <c r="AE4068" s="2"/>
      <c r="AF4068" s="2"/>
      <c r="AG4068" s="2"/>
      <c r="AH4068" s="2"/>
      <c r="AI4068" s="2"/>
      <c r="AJ4068" s="2"/>
      <c r="AK4068" s="2"/>
      <c r="BK4068" s="2"/>
      <c r="BL4068" s="2"/>
      <c r="BN4068" s="2"/>
      <c r="BO4068" s="2"/>
    </row>
    <row r="4069" ht="12.75" customHeight="1">
      <c r="D4069" s="2"/>
      <c r="G4069" s="2"/>
      <c r="I4069" s="2"/>
      <c r="J4069" s="2"/>
      <c r="K4069" s="2"/>
      <c r="L4069" s="2"/>
      <c r="M4069" s="2"/>
      <c r="N4069" s="2"/>
      <c r="O4069" s="2"/>
      <c r="P4069" s="2"/>
      <c r="Q4069" s="2"/>
      <c r="R4069" s="2"/>
      <c r="S4069" s="2"/>
      <c r="T4069" s="2"/>
      <c r="U4069" s="2"/>
      <c r="V4069" s="2"/>
      <c r="W4069" s="2"/>
      <c r="X4069" s="2"/>
      <c r="Y4069" s="2"/>
      <c r="AB4069" s="2"/>
      <c r="AC4069" s="2"/>
      <c r="AD4069" s="2"/>
      <c r="AE4069" s="2"/>
      <c r="AF4069" s="2"/>
      <c r="AG4069" s="2"/>
      <c r="AH4069" s="2"/>
      <c r="AI4069" s="2"/>
      <c r="AJ4069" s="2"/>
      <c r="AK4069" s="2"/>
      <c r="BK4069" s="2"/>
      <c r="BL4069" s="2"/>
      <c r="BN4069" s="2"/>
      <c r="BO4069" s="2"/>
    </row>
    <row r="4070" ht="12.75" customHeight="1">
      <c r="D4070" s="2"/>
      <c r="G4070" s="2"/>
      <c r="I4070" s="2"/>
      <c r="J4070" s="2"/>
      <c r="K4070" s="2"/>
      <c r="L4070" s="2"/>
      <c r="M4070" s="2"/>
      <c r="N4070" s="2"/>
      <c r="O4070" s="2"/>
      <c r="P4070" s="2"/>
      <c r="Q4070" s="2"/>
      <c r="R4070" s="2"/>
      <c r="S4070" s="2"/>
      <c r="T4070" s="2"/>
      <c r="U4070" s="2"/>
      <c r="V4070" s="2"/>
      <c r="W4070" s="2"/>
      <c r="X4070" s="2"/>
      <c r="Y4070" s="2"/>
      <c r="AB4070" s="2"/>
      <c r="AC4070" s="2"/>
      <c r="AD4070" s="2"/>
      <c r="AE4070" s="2"/>
      <c r="AF4070" s="2"/>
      <c r="AG4070" s="2"/>
      <c r="AH4070" s="2"/>
      <c r="AI4070" s="2"/>
      <c r="AJ4070" s="2"/>
      <c r="AK4070" s="2"/>
      <c r="BK4070" s="2"/>
      <c r="BL4070" s="2"/>
      <c r="BN4070" s="2"/>
      <c r="BO4070" s="2"/>
    </row>
    <row r="4071" ht="12.75" customHeight="1">
      <c r="D4071" s="2"/>
      <c r="G4071" s="2"/>
      <c r="I4071" s="2"/>
      <c r="J4071" s="2"/>
      <c r="K4071" s="2"/>
      <c r="L4071" s="2"/>
      <c r="M4071" s="2"/>
      <c r="N4071" s="2"/>
      <c r="O4071" s="2"/>
      <c r="P4071" s="2"/>
      <c r="Q4071" s="2"/>
      <c r="R4071" s="2"/>
      <c r="S4071" s="2"/>
      <c r="T4071" s="2"/>
      <c r="U4071" s="2"/>
      <c r="V4071" s="2"/>
      <c r="W4071" s="2"/>
      <c r="X4071" s="2"/>
      <c r="Y4071" s="2"/>
      <c r="AB4071" s="2"/>
      <c r="AC4071" s="2"/>
      <c r="AD4071" s="2"/>
      <c r="AE4071" s="2"/>
      <c r="AF4071" s="2"/>
      <c r="AG4071" s="2"/>
      <c r="AH4071" s="2"/>
      <c r="AI4071" s="2"/>
      <c r="AJ4071" s="2"/>
      <c r="AK4071" s="2"/>
      <c r="BK4071" s="2"/>
      <c r="BL4071" s="2"/>
      <c r="BN4071" s="2"/>
      <c r="BO4071" s="2"/>
    </row>
    <row r="4072" ht="12.75" customHeight="1">
      <c r="D4072" s="2"/>
      <c r="G4072" s="2"/>
      <c r="I4072" s="2"/>
      <c r="J4072" s="2"/>
      <c r="K4072" s="2"/>
      <c r="L4072" s="2"/>
      <c r="M4072" s="2"/>
      <c r="N4072" s="2"/>
      <c r="O4072" s="2"/>
      <c r="P4072" s="2"/>
      <c r="Q4072" s="2"/>
      <c r="R4072" s="2"/>
      <c r="S4072" s="2"/>
      <c r="T4072" s="2"/>
      <c r="U4072" s="2"/>
      <c r="V4072" s="2"/>
      <c r="W4072" s="2"/>
      <c r="X4072" s="2"/>
      <c r="Y4072" s="2"/>
      <c r="AB4072" s="2"/>
      <c r="AC4072" s="2"/>
      <c r="AD4072" s="2"/>
      <c r="AE4072" s="2"/>
      <c r="AF4072" s="2"/>
      <c r="AG4072" s="2"/>
      <c r="AH4072" s="2"/>
      <c r="AI4072" s="2"/>
      <c r="AJ4072" s="2"/>
      <c r="AK4072" s="2"/>
      <c r="BK4072" s="2"/>
      <c r="BL4072" s="2"/>
      <c r="BN4072" s="2"/>
      <c r="BO4072" s="2"/>
    </row>
    <row r="4073" ht="12.75" customHeight="1">
      <c r="D4073" s="2"/>
      <c r="G4073" s="2"/>
      <c r="I4073" s="2"/>
      <c r="J4073" s="2"/>
      <c r="K4073" s="2"/>
      <c r="L4073" s="2"/>
      <c r="M4073" s="2"/>
      <c r="N4073" s="2"/>
      <c r="O4073" s="2"/>
      <c r="P4073" s="2"/>
      <c r="Q4073" s="2"/>
      <c r="R4073" s="2"/>
      <c r="S4073" s="2"/>
      <c r="T4073" s="2"/>
      <c r="U4073" s="2"/>
      <c r="V4073" s="2"/>
      <c r="W4073" s="2"/>
      <c r="X4073" s="2"/>
      <c r="Y4073" s="2"/>
      <c r="AB4073" s="2"/>
      <c r="AC4073" s="2"/>
      <c r="AD4073" s="2"/>
      <c r="AE4073" s="2"/>
      <c r="AF4073" s="2"/>
      <c r="AG4073" s="2"/>
      <c r="AH4073" s="2"/>
      <c r="AI4073" s="2"/>
      <c r="AJ4073" s="2"/>
      <c r="AK4073" s="2"/>
      <c r="BK4073" s="2"/>
      <c r="BL4073" s="2"/>
      <c r="BN4073" s="2"/>
      <c r="BO4073" s="2"/>
    </row>
    <row r="4074" ht="12.75" customHeight="1">
      <c r="D4074" s="2"/>
      <c r="G4074" s="2"/>
      <c r="I4074" s="2"/>
      <c r="J4074" s="2"/>
      <c r="K4074" s="2"/>
      <c r="L4074" s="2"/>
      <c r="M4074" s="2"/>
      <c r="N4074" s="2"/>
      <c r="O4074" s="2"/>
      <c r="P4074" s="2"/>
      <c r="Q4074" s="2"/>
      <c r="R4074" s="2"/>
      <c r="S4074" s="2"/>
      <c r="T4074" s="2"/>
      <c r="U4074" s="2"/>
      <c r="V4074" s="2"/>
      <c r="W4074" s="2"/>
      <c r="X4074" s="2"/>
      <c r="Y4074" s="2"/>
      <c r="AB4074" s="2"/>
      <c r="AC4074" s="2"/>
      <c r="AD4074" s="2"/>
      <c r="AE4074" s="2"/>
      <c r="AF4074" s="2"/>
      <c r="AG4074" s="2"/>
      <c r="AH4074" s="2"/>
      <c r="AI4074" s="2"/>
      <c r="AJ4074" s="2"/>
      <c r="AK4074" s="2"/>
      <c r="BK4074" s="2"/>
      <c r="BL4074" s="2"/>
      <c r="BN4074" s="2"/>
      <c r="BO4074" s="2"/>
    </row>
    <row r="4075" ht="12.75" customHeight="1">
      <c r="D4075" s="2"/>
      <c r="G4075" s="2"/>
      <c r="I4075" s="2"/>
      <c r="J4075" s="2"/>
      <c r="K4075" s="2"/>
      <c r="L4075" s="2"/>
      <c r="M4075" s="2"/>
      <c r="N4075" s="2"/>
      <c r="O4075" s="2"/>
      <c r="P4075" s="2"/>
      <c r="Q4075" s="2"/>
      <c r="R4075" s="2"/>
      <c r="S4075" s="2"/>
      <c r="T4075" s="2"/>
      <c r="U4075" s="2"/>
      <c r="V4075" s="2"/>
      <c r="W4075" s="2"/>
      <c r="X4075" s="2"/>
      <c r="Y4075" s="2"/>
      <c r="AB4075" s="2"/>
      <c r="AC4075" s="2"/>
      <c r="AD4075" s="2"/>
      <c r="AE4075" s="2"/>
      <c r="AF4075" s="2"/>
      <c r="AG4075" s="2"/>
      <c r="AH4075" s="2"/>
      <c r="AI4075" s="2"/>
      <c r="AJ4075" s="2"/>
      <c r="AK4075" s="2"/>
      <c r="BK4075" s="2"/>
      <c r="BL4075" s="2"/>
      <c r="BN4075" s="2"/>
      <c r="BO4075" s="2"/>
    </row>
    <row r="4076" ht="12.75" customHeight="1">
      <c r="D4076" s="2"/>
      <c r="G4076" s="2"/>
      <c r="I4076" s="2"/>
      <c r="J4076" s="2"/>
      <c r="K4076" s="2"/>
      <c r="L4076" s="2"/>
      <c r="M4076" s="2"/>
      <c r="N4076" s="2"/>
      <c r="O4076" s="2"/>
      <c r="P4076" s="2"/>
      <c r="Q4076" s="2"/>
      <c r="R4076" s="2"/>
      <c r="S4076" s="2"/>
      <c r="T4076" s="2"/>
      <c r="U4076" s="2"/>
      <c r="V4076" s="2"/>
      <c r="W4076" s="2"/>
      <c r="X4076" s="2"/>
      <c r="Y4076" s="2"/>
      <c r="AB4076" s="2"/>
      <c r="AC4076" s="2"/>
      <c r="AD4076" s="2"/>
      <c r="AE4076" s="2"/>
      <c r="AF4076" s="2"/>
      <c r="AG4076" s="2"/>
      <c r="AH4076" s="2"/>
      <c r="AI4076" s="2"/>
      <c r="AJ4076" s="2"/>
      <c r="AK4076" s="2"/>
      <c r="BK4076" s="2"/>
      <c r="BL4076" s="2"/>
      <c r="BN4076" s="2"/>
      <c r="BO4076" s="2"/>
    </row>
    <row r="4077" ht="12.75" customHeight="1">
      <c r="D4077" s="2"/>
      <c r="G4077" s="2"/>
      <c r="I4077" s="2"/>
      <c r="J4077" s="2"/>
      <c r="K4077" s="2"/>
      <c r="L4077" s="2"/>
      <c r="M4077" s="2"/>
      <c r="N4077" s="2"/>
      <c r="O4077" s="2"/>
      <c r="P4077" s="2"/>
      <c r="Q4077" s="2"/>
      <c r="R4077" s="2"/>
      <c r="S4077" s="2"/>
      <c r="T4077" s="2"/>
      <c r="U4077" s="2"/>
      <c r="V4077" s="2"/>
      <c r="W4077" s="2"/>
      <c r="X4077" s="2"/>
      <c r="Y4077" s="2"/>
      <c r="AB4077" s="2"/>
      <c r="AC4077" s="2"/>
      <c r="AD4077" s="2"/>
      <c r="AE4077" s="2"/>
      <c r="AF4077" s="2"/>
      <c r="AG4077" s="2"/>
      <c r="AH4077" s="2"/>
      <c r="AI4077" s="2"/>
      <c r="AJ4077" s="2"/>
      <c r="AK4077" s="2"/>
      <c r="BK4077" s="2"/>
      <c r="BL4077" s="2"/>
      <c r="BN4077" s="2"/>
      <c r="BO4077" s="2"/>
    </row>
    <row r="4078" ht="12.75" customHeight="1">
      <c r="D4078" s="2"/>
      <c r="G4078" s="2"/>
      <c r="I4078" s="2"/>
      <c r="J4078" s="2"/>
      <c r="K4078" s="2"/>
      <c r="L4078" s="2"/>
      <c r="M4078" s="2"/>
      <c r="N4078" s="2"/>
      <c r="O4078" s="2"/>
      <c r="P4078" s="2"/>
      <c r="Q4078" s="2"/>
      <c r="R4078" s="2"/>
      <c r="S4078" s="2"/>
      <c r="T4078" s="2"/>
      <c r="U4078" s="2"/>
      <c r="V4078" s="2"/>
      <c r="W4078" s="2"/>
      <c r="X4078" s="2"/>
      <c r="Y4078" s="2"/>
      <c r="AB4078" s="2"/>
      <c r="AC4078" s="2"/>
      <c r="AD4078" s="2"/>
      <c r="AE4078" s="2"/>
      <c r="AF4078" s="2"/>
      <c r="AG4078" s="2"/>
      <c r="AH4078" s="2"/>
      <c r="AI4078" s="2"/>
      <c r="AJ4078" s="2"/>
      <c r="AK4078" s="2"/>
      <c r="BK4078" s="2"/>
      <c r="BL4078" s="2"/>
      <c r="BN4078" s="2"/>
      <c r="BO4078" s="2"/>
    </row>
    <row r="4079" ht="12.75" customHeight="1">
      <c r="D4079" s="2"/>
      <c r="G4079" s="2"/>
      <c r="I4079" s="2"/>
      <c r="J4079" s="2"/>
      <c r="K4079" s="2"/>
      <c r="L4079" s="2"/>
      <c r="M4079" s="2"/>
      <c r="N4079" s="2"/>
      <c r="O4079" s="2"/>
      <c r="P4079" s="2"/>
      <c r="Q4079" s="2"/>
      <c r="R4079" s="2"/>
      <c r="S4079" s="2"/>
      <c r="T4079" s="2"/>
      <c r="U4079" s="2"/>
      <c r="V4079" s="2"/>
      <c r="W4079" s="2"/>
      <c r="X4079" s="2"/>
      <c r="Y4079" s="2"/>
      <c r="AB4079" s="2"/>
      <c r="AC4079" s="2"/>
      <c r="AD4079" s="2"/>
      <c r="AE4079" s="2"/>
      <c r="AF4079" s="2"/>
      <c r="AG4079" s="2"/>
      <c r="AH4079" s="2"/>
      <c r="AI4079" s="2"/>
      <c r="AJ4079" s="2"/>
      <c r="AK4079" s="2"/>
      <c r="BK4079" s="2"/>
      <c r="BL4079" s="2"/>
      <c r="BN4079" s="2"/>
      <c r="BO4079" s="2"/>
    </row>
    <row r="4080" ht="12.75" customHeight="1">
      <c r="D4080" s="2"/>
      <c r="G4080" s="2"/>
      <c r="I4080" s="2"/>
      <c r="J4080" s="2"/>
      <c r="K4080" s="2"/>
      <c r="L4080" s="2"/>
      <c r="M4080" s="2"/>
      <c r="N4080" s="2"/>
      <c r="O4080" s="2"/>
      <c r="P4080" s="2"/>
      <c r="Q4080" s="2"/>
      <c r="R4080" s="2"/>
      <c r="S4080" s="2"/>
      <c r="T4080" s="2"/>
      <c r="U4080" s="2"/>
      <c r="V4080" s="2"/>
      <c r="W4080" s="2"/>
      <c r="X4080" s="2"/>
      <c r="Y4080" s="2"/>
      <c r="AB4080" s="2"/>
      <c r="AC4080" s="2"/>
      <c r="AD4080" s="2"/>
      <c r="AE4080" s="2"/>
      <c r="AF4080" s="2"/>
      <c r="AG4080" s="2"/>
      <c r="AH4080" s="2"/>
      <c r="AI4080" s="2"/>
      <c r="AJ4080" s="2"/>
      <c r="AK4080" s="2"/>
      <c r="BK4080" s="2"/>
      <c r="BL4080" s="2"/>
      <c r="BN4080" s="2"/>
      <c r="BO4080" s="2"/>
    </row>
    <row r="4081" ht="12.75" customHeight="1">
      <c r="D4081" s="2"/>
      <c r="G4081" s="2"/>
      <c r="I4081" s="2"/>
      <c r="J4081" s="2"/>
      <c r="K4081" s="2"/>
      <c r="L4081" s="2"/>
      <c r="M4081" s="2"/>
      <c r="N4081" s="2"/>
      <c r="O4081" s="2"/>
      <c r="P4081" s="2"/>
      <c r="Q4081" s="2"/>
      <c r="R4081" s="2"/>
      <c r="S4081" s="2"/>
      <c r="T4081" s="2"/>
      <c r="U4081" s="2"/>
      <c r="V4081" s="2"/>
      <c r="W4081" s="2"/>
      <c r="X4081" s="2"/>
      <c r="Y4081" s="2"/>
      <c r="AB4081" s="2"/>
      <c r="AC4081" s="2"/>
      <c r="AD4081" s="2"/>
      <c r="AE4081" s="2"/>
      <c r="AF4081" s="2"/>
      <c r="AG4081" s="2"/>
      <c r="AH4081" s="2"/>
      <c r="AI4081" s="2"/>
      <c r="AJ4081" s="2"/>
      <c r="AK4081" s="2"/>
      <c r="BK4081" s="2"/>
      <c r="BL4081" s="2"/>
      <c r="BN4081" s="2"/>
      <c r="BO4081" s="2"/>
    </row>
    <row r="4082" ht="12.75" customHeight="1">
      <c r="D4082" s="2"/>
      <c r="G4082" s="2"/>
      <c r="I4082" s="2"/>
      <c r="J4082" s="2"/>
      <c r="K4082" s="2"/>
      <c r="L4082" s="2"/>
      <c r="M4082" s="2"/>
      <c r="N4082" s="2"/>
      <c r="O4082" s="2"/>
      <c r="P4082" s="2"/>
      <c r="Q4082" s="2"/>
      <c r="R4082" s="2"/>
      <c r="S4082" s="2"/>
      <c r="T4082" s="2"/>
      <c r="U4082" s="2"/>
      <c r="V4082" s="2"/>
      <c r="W4082" s="2"/>
      <c r="X4082" s="2"/>
      <c r="Y4082" s="2"/>
      <c r="AB4082" s="2"/>
      <c r="AC4082" s="2"/>
      <c r="AD4082" s="2"/>
      <c r="AE4082" s="2"/>
      <c r="AF4082" s="2"/>
      <c r="AG4082" s="2"/>
      <c r="AH4082" s="2"/>
      <c r="AI4082" s="2"/>
      <c r="AJ4082" s="2"/>
      <c r="AK4082" s="2"/>
      <c r="BK4082" s="2"/>
      <c r="BL4082" s="2"/>
      <c r="BN4082" s="2"/>
      <c r="BO4082" s="2"/>
    </row>
    <row r="4083" ht="12.75" customHeight="1">
      <c r="D4083" s="2"/>
      <c r="G4083" s="2"/>
      <c r="I4083" s="2"/>
      <c r="J4083" s="2"/>
      <c r="K4083" s="2"/>
      <c r="L4083" s="2"/>
      <c r="M4083" s="2"/>
      <c r="N4083" s="2"/>
      <c r="O4083" s="2"/>
      <c r="P4083" s="2"/>
      <c r="Q4083" s="2"/>
      <c r="R4083" s="2"/>
      <c r="S4083" s="2"/>
      <c r="T4083" s="2"/>
      <c r="U4083" s="2"/>
      <c r="V4083" s="2"/>
      <c r="W4083" s="2"/>
      <c r="X4083" s="2"/>
      <c r="Y4083" s="2"/>
      <c r="AB4083" s="2"/>
      <c r="AC4083" s="2"/>
      <c r="AD4083" s="2"/>
      <c r="AE4083" s="2"/>
      <c r="AF4083" s="2"/>
      <c r="AG4083" s="2"/>
      <c r="AH4083" s="2"/>
      <c r="AI4083" s="2"/>
      <c r="AJ4083" s="2"/>
      <c r="AK4083" s="2"/>
      <c r="BK4083" s="2"/>
      <c r="BL4083" s="2"/>
      <c r="BN4083" s="2"/>
      <c r="BO4083" s="2"/>
    </row>
    <row r="4084" ht="12.75" customHeight="1">
      <c r="D4084" s="2"/>
      <c r="G4084" s="2"/>
      <c r="I4084" s="2"/>
      <c r="J4084" s="2"/>
      <c r="K4084" s="2"/>
      <c r="L4084" s="2"/>
      <c r="M4084" s="2"/>
      <c r="N4084" s="2"/>
      <c r="O4084" s="2"/>
      <c r="P4084" s="2"/>
      <c r="Q4084" s="2"/>
      <c r="R4084" s="2"/>
      <c r="S4084" s="2"/>
      <c r="T4084" s="2"/>
      <c r="U4084" s="2"/>
      <c r="V4084" s="2"/>
      <c r="W4084" s="2"/>
      <c r="X4084" s="2"/>
      <c r="Y4084" s="2"/>
      <c r="AB4084" s="2"/>
      <c r="AC4084" s="2"/>
      <c r="AD4084" s="2"/>
      <c r="AE4084" s="2"/>
      <c r="AF4084" s="2"/>
      <c r="AG4084" s="2"/>
      <c r="AH4084" s="2"/>
      <c r="AI4084" s="2"/>
      <c r="AJ4084" s="2"/>
      <c r="AK4084" s="2"/>
      <c r="BK4084" s="2"/>
      <c r="BL4084" s="2"/>
      <c r="BN4084" s="2"/>
      <c r="BO4084" s="2"/>
    </row>
    <row r="4085" ht="12.75" customHeight="1">
      <c r="D4085" s="2"/>
      <c r="G4085" s="2"/>
      <c r="I4085" s="2"/>
      <c r="J4085" s="2"/>
      <c r="K4085" s="2"/>
      <c r="L4085" s="2"/>
      <c r="M4085" s="2"/>
      <c r="N4085" s="2"/>
      <c r="O4085" s="2"/>
      <c r="P4085" s="2"/>
      <c r="Q4085" s="2"/>
      <c r="R4085" s="2"/>
      <c r="S4085" s="2"/>
      <c r="T4085" s="2"/>
      <c r="U4085" s="2"/>
      <c r="V4085" s="2"/>
      <c r="W4085" s="2"/>
      <c r="X4085" s="2"/>
      <c r="Y4085" s="2"/>
      <c r="AB4085" s="2"/>
      <c r="AC4085" s="2"/>
      <c r="AD4085" s="2"/>
      <c r="AE4085" s="2"/>
      <c r="AF4085" s="2"/>
      <c r="AG4085" s="2"/>
      <c r="AH4085" s="2"/>
      <c r="AI4085" s="2"/>
      <c r="AJ4085" s="2"/>
      <c r="AK4085" s="2"/>
      <c r="BK4085" s="2"/>
      <c r="BL4085" s="2"/>
      <c r="BN4085" s="2"/>
      <c r="BO4085" s="2"/>
    </row>
    <row r="4086" ht="12.75" customHeight="1">
      <c r="D4086" s="2"/>
      <c r="G4086" s="2"/>
      <c r="I4086" s="2"/>
      <c r="J4086" s="2"/>
      <c r="K4086" s="2"/>
      <c r="L4086" s="2"/>
      <c r="M4086" s="2"/>
      <c r="N4086" s="2"/>
      <c r="O4086" s="2"/>
      <c r="P4086" s="2"/>
      <c r="Q4086" s="2"/>
      <c r="R4086" s="2"/>
      <c r="S4086" s="2"/>
      <c r="T4086" s="2"/>
      <c r="U4086" s="2"/>
      <c r="V4086" s="2"/>
      <c r="W4086" s="2"/>
      <c r="X4086" s="2"/>
      <c r="Y4086" s="2"/>
      <c r="AB4086" s="2"/>
      <c r="AC4086" s="2"/>
      <c r="AD4086" s="2"/>
      <c r="AE4086" s="2"/>
      <c r="AF4086" s="2"/>
      <c r="AG4086" s="2"/>
      <c r="AH4086" s="2"/>
      <c r="AI4086" s="2"/>
      <c r="AJ4086" s="2"/>
      <c r="AK4086" s="2"/>
      <c r="BK4086" s="2"/>
      <c r="BL4086" s="2"/>
      <c r="BN4086" s="2"/>
      <c r="BO4086" s="2"/>
    </row>
    <row r="4087" ht="12.75" customHeight="1">
      <c r="D4087" s="2"/>
      <c r="G4087" s="2"/>
      <c r="I4087" s="2"/>
      <c r="J4087" s="2"/>
      <c r="K4087" s="2"/>
      <c r="L4087" s="2"/>
      <c r="M4087" s="2"/>
      <c r="N4087" s="2"/>
      <c r="O4087" s="2"/>
      <c r="P4087" s="2"/>
      <c r="Q4087" s="2"/>
      <c r="R4087" s="2"/>
      <c r="S4087" s="2"/>
      <c r="T4087" s="2"/>
      <c r="U4087" s="2"/>
      <c r="V4087" s="2"/>
      <c r="W4087" s="2"/>
      <c r="X4087" s="2"/>
      <c r="Y4087" s="2"/>
      <c r="AB4087" s="2"/>
      <c r="AC4087" s="2"/>
      <c r="AD4087" s="2"/>
      <c r="AE4087" s="2"/>
      <c r="AF4087" s="2"/>
      <c r="AG4087" s="2"/>
      <c r="AH4087" s="2"/>
      <c r="AI4087" s="2"/>
      <c r="AJ4087" s="2"/>
      <c r="AK4087" s="2"/>
      <c r="BK4087" s="2"/>
      <c r="BL4087" s="2"/>
      <c r="BN4087" s="2"/>
      <c r="BO4087" s="2"/>
    </row>
    <row r="4088" ht="12.75" customHeight="1">
      <c r="D4088" s="2"/>
      <c r="G4088" s="2"/>
      <c r="I4088" s="2"/>
      <c r="J4088" s="2"/>
      <c r="K4088" s="2"/>
      <c r="L4088" s="2"/>
      <c r="M4088" s="2"/>
      <c r="N4088" s="2"/>
      <c r="O4088" s="2"/>
      <c r="P4088" s="2"/>
      <c r="Q4088" s="2"/>
      <c r="R4088" s="2"/>
      <c r="S4088" s="2"/>
      <c r="T4088" s="2"/>
      <c r="U4088" s="2"/>
      <c r="V4088" s="2"/>
      <c r="W4088" s="2"/>
      <c r="X4088" s="2"/>
      <c r="Y4088" s="2"/>
      <c r="AB4088" s="2"/>
      <c r="AC4088" s="2"/>
      <c r="AD4088" s="2"/>
      <c r="AE4088" s="2"/>
      <c r="AF4088" s="2"/>
      <c r="AG4088" s="2"/>
      <c r="AH4088" s="2"/>
      <c r="AI4088" s="2"/>
      <c r="AJ4088" s="2"/>
      <c r="AK4088" s="2"/>
      <c r="BK4088" s="2"/>
      <c r="BL4088" s="2"/>
      <c r="BN4088" s="2"/>
      <c r="BO4088" s="2"/>
    </row>
    <row r="4089" ht="12.75" customHeight="1">
      <c r="D4089" s="2"/>
      <c r="G4089" s="2"/>
      <c r="I4089" s="2"/>
      <c r="J4089" s="2"/>
      <c r="K4089" s="2"/>
      <c r="L4089" s="2"/>
      <c r="M4089" s="2"/>
      <c r="N4089" s="2"/>
      <c r="O4089" s="2"/>
      <c r="P4089" s="2"/>
      <c r="Q4089" s="2"/>
      <c r="R4089" s="2"/>
      <c r="S4089" s="2"/>
      <c r="T4089" s="2"/>
      <c r="U4089" s="2"/>
      <c r="V4089" s="2"/>
      <c r="W4089" s="2"/>
      <c r="X4089" s="2"/>
      <c r="Y4089" s="2"/>
      <c r="AB4089" s="2"/>
      <c r="AC4089" s="2"/>
      <c r="AD4089" s="2"/>
      <c r="AE4089" s="2"/>
      <c r="AF4089" s="2"/>
      <c r="AG4089" s="2"/>
      <c r="AH4089" s="2"/>
      <c r="AI4089" s="2"/>
      <c r="AJ4089" s="2"/>
      <c r="AK4089" s="2"/>
      <c r="BK4089" s="2"/>
      <c r="BL4089" s="2"/>
      <c r="BN4089" s="2"/>
      <c r="BO4089" s="2"/>
    </row>
    <row r="4090" ht="12.75" customHeight="1">
      <c r="D4090" s="2"/>
      <c r="G4090" s="2"/>
      <c r="I4090" s="2"/>
      <c r="J4090" s="2"/>
      <c r="K4090" s="2"/>
      <c r="L4090" s="2"/>
      <c r="M4090" s="2"/>
      <c r="N4090" s="2"/>
      <c r="O4090" s="2"/>
      <c r="P4090" s="2"/>
      <c r="Q4090" s="2"/>
      <c r="R4090" s="2"/>
      <c r="S4090" s="2"/>
      <c r="T4090" s="2"/>
      <c r="U4090" s="2"/>
      <c r="V4090" s="2"/>
      <c r="W4090" s="2"/>
      <c r="X4090" s="2"/>
      <c r="Y4090" s="2"/>
      <c r="AB4090" s="2"/>
      <c r="AC4090" s="2"/>
      <c r="AD4090" s="2"/>
      <c r="AE4090" s="2"/>
      <c r="AF4090" s="2"/>
      <c r="AG4090" s="2"/>
      <c r="AH4090" s="2"/>
      <c r="AI4090" s="2"/>
      <c r="AJ4090" s="2"/>
      <c r="AK4090" s="2"/>
      <c r="BK4090" s="2"/>
      <c r="BL4090" s="2"/>
      <c r="BN4090" s="2"/>
      <c r="BO4090" s="2"/>
    </row>
    <row r="4091" ht="12.75" customHeight="1">
      <c r="D4091" s="2"/>
      <c r="G4091" s="2"/>
      <c r="I4091" s="2"/>
      <c r="J4091" s="2"/>
      <c r="K4091" s="2"/>
      <c r="L4091" s="2"/>
      <c r="M4091" s="2"/>
      <c r="N4091" s="2"/>
      <c r="O4091" s="2"/>
      <c r="P4091" s="2"/>
      <c r="Q4091" s="2"/>
      <c r="R4091" s="2"/>
      <c r="S4091" s="2"/>
      <c r="T4091" s="2"/>
      <c r="U4091" s="2"/>
      <c r="V4091" s="2"/>
      <c r="W4091" s="2"/>
      <c r="X4091" s="2"/>
      <c r="Y4091" s="2"/>
      <c r="AB4091" s="2"/>
      <c r="AC4091" s="2"/>
      <c r="AD4091" s="2"/>
      <c r="AE4091" s="2"/>
      <c r="AF4091" s="2"/>
      <c r="AG4091" s="2"/>
      <c r="AH4091" s="2"/>
      <c r="AI4091" s="2"/>
      <c r="AJ4091" s="2"/>
      <c r="AK4091" s="2"/>
      <c r="BK4091" s="2"/>
      <c r="BL4091" s="2"/>
      <c r="BN4091" s="2"/>
      <c r="BO4091" s="2"/>
    </row>
    <row r="4092" ht="12.75" customHeight="1">
      <c r="D4092" s="2"/>
      <c r="G4092" s="2"/>
      <c r="I4092" s="2"/>
      <c r="J4092" s="2"/>
      <c r="K4092" s="2"/>
      <c r="L4092" s="2"/>
      <c r="M4092" s="2"/>
      <c r="N4092" s="2"/>
      <c r="O4092" s="2"/>
      <c r="P4092" s="2"/>
      <c r="Q4092" s="2"/>
      <c r="R4092" s="2"/>
      <c r="S4092" s="2"/>
      <c r="T4092" s="2"/>
      <c r="U4092" s="2"/>
      <c r="V4092" s="2"/>
      <c r="W4092" s="2"/>
      <c r="X4092" s="2"/>
      <c r="Y4092" s="2"/>
      <c r="AB4092" s="2"/>
      <c r="AC4092" s="2"/>
      <c r="AD4092" s="2"/>
      <c r="AE4092" s="2"/>
      <c r="AF4092" s="2"/>
      <c r="AG4092" s="2"/>
      <c r="AH4092" s="2"/>
      <c r="AI4092" s="2"/>
      <c r="AJ4092" s="2"/>
      <c r="AK4092" s="2"/>
      <c r="BK4092" s="2"/>
      <c r="BL4092" s="2"/>
      <c r="BN4092" s="2"/>
      <c r="BO4092" s="2"/>
    </row>
    <row r="4093" ht="12.75" customHeight="1">
      <c r="D4093" s="2"/>
      <c r="G4093" s="2"/>
      <c r="I4093" s="2"/>
      <c r="J4093" s="2"/>
      <c r="K4093" s="2"/>
      <c r="L4093" s="2"/>
      <c r="M4093" s="2"/>
      <c r="N4093" s="2"/>
      <c r="O4093" s="2"/>
      <c r="P4093" s="2"/>
      <c r="Q4093" s="2"/>
      <c r="R4093" s="2"/>
      <c r="S4093" s="2"/>
      <c r="T4093" s="2"/>
      <c r="U4093" s="2"/>
      <c r="V4093" s="2"/>
      <c r="W4093" s="2"/>
      <c r="X4093" s="2"/>
      <c r="Y4093" s="2"/>
      <c r="AB4093" s="2"/>
      <c r="AC4093" s="2"/>
      <c r="AD4093" s="2"/>
      <c r="AE4093" s="2"/>
      <c r="AF4093" s="2"/>
      <c r="AG4093" s="2"/>
      <c r="AH4093" s="2"/>
      <c r="AI4093" s="2"/>
      <c r="AJ4093" s="2"/>
      <c r="AK4093" s="2"/>
      <c r="BK4093" s="2"/>
      <c r="BL4093" s="2"/>
      <c r="BN4093" s="2"/>
      <c r="BO4093" s="2"/>
    </row>
    <row r="4094" ht="12.75" customHeight="1">
      <c r="D4094" s="2"/>
      <c r="G4094" s="2"/>
      <c r="I4094" s="2"/>
      <c r="J4094" s="2"/>
      <c r="K4094" s="2"/>
      <c r="L4094" s="2"/>
      <c r="M4094" s="2"/>
      <c r="N4094" s="2"/>
      <c r="O4094" s="2"/>
      <c r="P4094" s="2"/>
      <c r="Q4094" s="2"/>
      <c r="R4094" s="2"/>
      <c r="S4094" s="2"/>
      <c r="T4094" s="2"/>
      <c r="U4094" s="2"/>
      <c r="V4094" s="2"/>
      <c r="W4094" s="2"/>
      <c r="X4094" s="2"/>
      <c r="Y4094" s="2"/>
      <c r="AB4094" s="2"/>
      <c r="AC4094" s="2"/>
      <c r="AD4094" s="2"/>
      <c r="AE4094" s="2"/>
      <c r="AF4094" s="2"/>
      <c r="AG4094" s="2"/>
      <c r="AH4094" s="2"/>
      <c r="AI4094" s="2"/>
      <c r="AJ4094" s="2"/>
      <c r="AK4094" s="2"/>
      <c r="BK4094" s="2"/>
      <c r="BL4094" s="2"/>
      <c r="BN4094" s="2"/>
      <c r="BO4094" s="2"/>
    </row>
    <row r="4095" ht="12.75" customHeight="1">
      <c r="D4095" s="2"/>
      <c r="G4095" s="2"/>
      <c r="I4095" s="2"/>
      <c r="J4095" s="2"/>
      <c r="K4095" s="2"/>
      <c r="L4095" s="2"/>
      <c r="M4095" s="2"/>
      <c r="N4095" s="2"/>
      <c r="O4095" s="2"/>
      <c r="P4095" s="2"/>
      <c r="Q4095" s="2"/>
      <c r="R4095" s="2"/>
      <c r="S4095" s="2"/>
      <c r="T4095" s="2"/>
      <c r="U4095" s="2"/>
      <c r="V4095" s="2"/>
      <c r="W4095" s="2"/>
      <c r="X4095" s="2"/>
      <c r="Y4095" s="2"/>
      <c r="AB4095" s="2"/>
      <c r="AC4095" s="2"/>
      <c r="AD4095" s="2"/>
      <c r="AE4095" s="2"/>
      <c r="AF4095" s="2"/>
      <c r="AG4095" s="2"/>
      <c r="AH4095" s="2"/>
      <c r="AI4095" s="2"/>
      <c r="AJ4095" s="2"/>
      <c r="AK4095" s="2"/>
      <c r="BK4095" s="2"/>
      <c r="BL4095" s="2"/>
      <c r="BN4095" s="2"/>
      <c r="BO4095" s="2"/>
    </row>
    <row r="4096" ht="12.75" customHeight="1">
      <c r="D4096" s="2"/>
      <c r="G4096" s="2"/>
      <c r="I4096" s="2"/>
      <c r="J4096" s="2"/>
      <c r="K4096" s="2"/>
      <c r="L4096" s="2"/>
      <c r="M4096" s="2"/>
      <c r="N4096" s="2"/>
      <c r="O4096" s="2"/>
      <c r="P4096" s="2"/>
      <c r="Q4096" s="2"/>
      <c r="R4096" s="2"/>
      <c r="S4096" s="2"/>
      <c r="T4096" s="2"/>
      <c r="U4096" s="2"/>
      <c r="V4096" s="2"/>
      <c r="W4096" s="2"/>
      <c r="X4096" s="2"/>
      <c r="Y4096" s="2"/>
      <c r="AB4096" s="2"/>
      <c r="AC4096" s="2"/>
      <c r="AD4096" s="2"/>
      <c r="AE4096" s="2"/>
      <c r="AF4096" s="2"/>
      <c r="AG4096" s="2"/>
      <c r="AH4096" s="2"/>
      <c r="AI4096" s="2"/>
      <c r="AJ4096" s="2"/>
      <c r="AK4096" s="2"/>
      <c r="BK4096" s="2"/>
      <c r="BL4096" s="2"/>
      <c r="BN4096" s="2"/>
      <c r="BO4096" s="2"/>
    </row>
    <row r="4097" ht="12.75" customHeight="1">
      <c r="D4097" s="2"/>
      <c r="G4097" s="2"/>
      <c r="I4097" s="2"/>
      <c r="J4097" s="2"/>
      <c r="K4097" s="2"/>
      <c r="L4097" s="2"/>
      <c r="M4097" s="2"/>
      <c r="N4097" s="2"/>
      <c r="O4097" s="2"/>
      <c r="P4097" s="2"/>
      <c r="Q4097" s="2"/>
      <c r="R4097" s="2"/>
      <c r="S4097" s="2"/>
      <c r="T4097" s="2"/>
      <c r="U4097" s="2"/>
      <c r="V4097" s="2"/>
      <c r="W4097" s="2"/>
      <c r="X4097" s="2"/>
      <c r="Y4097" s="2"/>
      <c r="AB4097" s="2"/>
      <c r="AC4097" s="2"/>
      <c r="AD4097" s="2"/>
      <c r="AE4097" s="2"/>
      <c r="AF4097" s="2"/>
      <c r="AG4097" s="2"/>
      <c r="AH4097" s="2"/>
      <c r="AI4097" s="2"/>
      <c r="AJ4097" s="2"/>
      <c r="AK4097" s="2"/>
      <c r="BK4097" s="2"/>
      <c r="BL4097" s="2"/>
      <c r="BN4097" s="2"/>
      <c r="BO4097" s="2"/>
    </row>
    <row r="4098" ht="12.75" customHeight="1">
      <c r="D4098" s="2"/>
      <c r="G4098" s="2"/>
      <c r="I4098" s="2"/>
      <c r="J4098" s="2"/>
      <c r="K4098" s="2"/>
      <c r="L4098" s="2"/>
      <c r="M4098" s="2"/>
      <c r="N4098" s="2"/>
      <c r="O4098" s="2"/>
      <c r="P4098" s="2"/>
      <c r="Q4098" s="2"/>
      <c r="R4098" s="2"/>
      <c r="S4098" s="2"/>
      <c r="T4098" s="2"/>
      <c r="U4098" s="2"/>
      <c r="V4098" s="2"/>
      <c r="W4098" s="2"/>
      <c r="X4098" s="2"/>
      <c r="Y4098" s="2"/>
      <c r="AB4098" s="2"/>
      <c r="AC4098" s="2"/>
      <c r="AD4098" s="2"/>
      <c r="AE4098" s="2"/>
      <c r="AF4098" s="2"/>
      <c r="AG4098" s="2"/>
      <c r="AH4098" s="2"/>
      <c r="AI4098" s="2"/>
      <c r="AJ4098" s="2"/>
      <c r="AK4098" s="2"/>
      <c r="BK4098" s="2"/>
      <c r="BL4098" s="2"/>
      <c r="BN4098" s="2"/>
      <c r="BO4098" s="2"/>
    </row>
    <row r="4099" ht="12.75" customHeight="1">
      <c r="D4099" s="2"/>
      <c r="G4099" s="2"/>
      <c r="I4099" s="2"/>
      <c r="J4099" s="2"/>
      <c r="K4099" s="2"/>
      <c r="L4099" s="2"/>
      <c r="M4099" s="2"/>
      <c r="N4099" s="2"/>
      <c r="O4099" s="2"/>
      <c r="P4099" s="2"/>
      <c r="Q4099" s="2"/>
      <c r="R4099" s="2"/>
      <c r="S4099" s="2"/>
      <c r="T4099" s="2"/>
      <c r="U4099" s="2"/>
      <c r="V4099" s="2"/>
      <c r="W4099" s="2"/>
      <c r="X4099" s="2"/>
      <c r="Y4099" s="2"/>
      <c r="AB4099" s="2"/>
      <c r="AC4099" s="2"/>
      <c r="AD4099" s="2"/>
      <c r="AE4099" s="2"/>
      <c r="AF4099" s="2"/>
      <c r="AG4099" s="2"/>
      <c r="AH4099" s="2"/>
      <c r="AI4099" s="2"/>
      <c r="AJ4099" s="2"/>
      <c r="AK4099" s="2"/>
      <c r="BK4099" s="2"/>
      <c r="BL4099" s="2"/>
      <c r="BN4099" s="2"/>
      <c r="BO4099" s="2"/>
    </row>
    <row r="4100" ht="12.75" customHeight="1">
      <c r="D4100" s="2"/>
      <c r="G4100" s="2"/>
      <c r="I4100" s="2"/>
      <c r="J4100" s="2"/>
      <c r="K4100" s="2"/>
      <c r="L4100" s="2"/>
      <c r="M4100" s="2"/>
      <c r="N4100" s="2"/>
      <c r="O4100" s="2"/>
      <c r="P4100" s="2"/>
      <c r="Q4100" s="2"/>
      <c r="R4100" s="2"/>
      <c r="S4100" s="2"/>
      <c r="T4100" s="2"/>
      <c r="U4100" s="2"/>
      <c r="V4100" s="2"/>
      <c r="W4100" s="2"/>
      <c r="X4100" s="2"/>
      <c r="Y4100" s="2"/>
      <c r="AB4100" s="2"/>
      <c r="AC4100" s="2"/>
      <c r="AD4100" s="2"/>
      <c r="AE4100" s="2"/>
      <c r="AF4100" s="2"/>
      <c r="AG4100" s="2"/>
      <c r="AH4100" s="2"/>
      <c r="AI4100" s="2"/>
      <c r="AJ4100" s="2"/>
      <c r="AK4100" s="2"/>
      <c r="BK4100" s="2"/>
      <c r="BL4100" s="2"/>
      <c r="BN4100" s="2"/>
      <c r="BO4100" s="2"/>
    </row>
    <row r="4101" ht="12.75" customHeight="1">
      <c r="D4101" s="2"/>
      <c r="G4101" s="2"/>
      <c r="I4101" s="2"/>
      <c r="J4101" s="2"/>
      <c r="K4101" s="2"/>
      <c r="L4101" s="2"/>
      <c r="M4101" s="2"/>
      <c r="N4101" s="2"/>
      <c r="O4101" s="2"/>
      <c r="P4101" s="2"/>
      <c r="Q4101" s="2"/>
      <c r="R4101" s="2"/>
      <c r="S4101" s="2"/>
      <c r="T4101" s="2"/>
      <c r="U4101" s="2"/>
      <c r="V4101" s="2"/>
      <c r="W4101" s="2"/>
      <c r="X4101" s="2"/>
      <c r="Y4101" s="2"/>
      <c r="AB4101" s="2"/>
      <c r="AC4101" s="2"/>
      <c r="AD4101" s="2"/>
      <c r="AE4101" s="2"/>
      <c r="AF4101" s="2"/>
      <c r="AG4101" s="2"/>
      <c r="AH4101" s="2"/>
      <c r="AI4101" s="2"/>
      <c r="AJ4101" s="2"/>
      <c r="AK4101" s="2"/>
      <c r="BK4101" s="2"/>
      <c r="BL4101" s="2"/>
      <c r="BN4101" s="2"/>
      <c r="BO4101" s="2"/>
    </row>
    <row r="4102" ht="12.75" customHeight="1">
      <c r="D4102" s="2"/>
      <c r="G4102" s="2"/>
      <c r="I4102" s="2"/>
      <c r="J4102" s="2"/>
      <c r="K4102" s="2"/>
      <c r="L4102" s="2"/>
      <c r="M4102" s="2"/>
      <c r="N4102" s="2"/>
      <c r="O4102" s="2"/>
      <c r="P4102" s="2"/>
      <c r="Q4102" s="2"/>
      <c r="R4102" s="2"/>
      <c r="S4102" s="2"/>
      <c r="T4102" s="2"/>
      <c r="U4102" s="2"/>
      <c r="V4102" s="2"/>
      <c r="W4102" s="2"/>
      <c r="X4102" s="2"/>
      <c r="Y4102" s="2"/>
      <c r="AB4102" s="2"/>
      <c r="AC4102" s="2"/>
      <c r="AD4102" s="2"/>
      <c r="AE4102" s="2"/>
      <c r="AF4102" s="2"/>
      <c r="AG4102" s="2"/>
      <c r="AH4102" s="2"/>
      <c r="AI4102" s="2"/>
      <c r="AJ4102" s="2"/>
      <c r="AK4102" s="2"/>
      <c r="BK4102" s="2"/>
      <c r="BL4102" s="2"/>
      <c r="BN4102" s="2"/>
      <c r="BO4102" s="2"/>
    </row>
    <row r="4103" ht="12.75" customHeight="1">
      <c r="D4103" s="2"/>
      <c r="G4103" s="2"/>
      <c r="I4103" s="2"/>
      <c r="J4103" s="2"/>
      <c r="K4103" s="2"/>
      <c r="L4103" s="2"/>
      <c r="M4103" s="2"/>
      <c r="N4103" s="2"/>
      <c r="O4103" s="2"/>
      <c r="P4103" s="2"/>
      <c r="Q4103" s="2"/>
      <c r="R4103" s="2"/>
      <c r="S4103" s="2"/>
      <c r="T4103" s="2"/>
      <c r="U4103" s="2"/>
      <c r="V4103" s="2"/>
      <c r="W4103" s="2"/>
      <c r="X4103" s="2"/>
      <c r="Y4103" s="2"/>
      <c r="AB4103" s="2"/>
      <c r="AC4103" s="2"/>
      <c r="AD4103" s="2"/>
      <c r="AE4103" s="2"/>
      <c r="AF4103" s="2"/>
      <c r="AG4103" s="2"/>
      <c r="AH4103" s="2"/>
      <c r="AI4103" s="2"/>
      <c r="AJ4103" s="2"/>
      <c r="AK4103" s="2"/>
      <c r="BK4103" s="2"/>
      <c r="BL4103" s="2"/>
      <c r="BN4103" s="2"/>
      <c r="BO4103" s="2"/>
    </row>
    <row r="4104" ht="12.75" customHeight="1">
      <c r="D4104" s="2"/>
      <c r="G4104" s="2"/>
      <c r="I4104" s="2"/>
      <c r="J4104" s="2"/>
      <c r="K4104" s="2"/>
      <c r="L4104" s="2"/>
      <c r="M4104" s="2"/>
      <c r="N4104" s="2"/>
      <c r="O4104" s="2"/>
      <c r="P4104" s="2"/>
      <c r="Q4104" s="2"/>
      <c r="R4104" s="2"/>
      <c r="S4104" s="2"/>
      <c r="T4104" s="2"/>
      <c r="U4104" s="2"/>
      <c r="V4104" s="2"/>
      <c r="W4104" s="2"/>
      <c r="X4104" s="2"/>
      <c r="Y4104" s="2"/>
      <c r="AB4104" s="2"/>
      <c r="AC4104" s="2"/>
      <c r="AD4104" s="2"/>
      <c r="AE4104" s="2"/>
      <c r="AF4104" s="2"/>
      <c r="AG4104" s="2"/>
      <c r="AH4104" s="2"/>
      <c r="AI4104" s="2"/>
      <c r="AJ4104" s="2"/>
      <c r="AK4104" s="2"/>
      <c r="BK4104" s="2"/>
      <c r="BL4104" s="2"/>
      <c r="BN4104" s="2"/>
      <c r="BO4104" s="2"/>
    </row>
    <row r="4105" ht="12.75" customHeight="1">
      <c r="D4105" s="2"/>
      <c r="G4105" s="2"/>
      <c r="I4105" s="2"/>
      <c r="J4105" s="2"/>
      <c r="K4105" s="2"/>
      <c r="L4105" s="2"/>
      <c r="M4105" s="2"/>
      <c r="N4105" s="2"/>
      <c r="O4105" s="2"/>
      <c r="P4105" s="2"/>
      <c r="Q4105" s="2"/>
      <c r="R4105" s="2"/>
      <c r="S4105" s="2"/>
      <c r="T4105" s="2"/>
      <c r="U4105" s="2"/>
      <c r="V4105" s="2"/>
      <c r="W4105" s="2"/>
      <c r="X4105" s="2"/>
      <c r="Y4105" s="2"/>
      <c r="AB4105" s="2"/>
      <c r="AC4105" s="2"/>
      <c r="AD4105" s="2"/>
      <c r="AE4105" s="2"/>
      <c r="AF4105" s="2"/>
      <c r="AG4105" s="2"/>
      <c r="AH4105" s="2"/>
      <c r="AI4105" s="2"/>
      <c r="AJ4105" s="2"/>
      <c r="AK4105" s="2"/>
      <c r="BK4105" s="2"/>
      <c r="BL4105" s="2"/>
      <c r="BN4105" s="2"/>
      <c r="BO4105" s="2"/>
    </row>
    <row r="4106" ht="12.75" customHeight="1">
      <c r="D4106" s="2"/>
      <c r="G4106" s="2"/>
      <c r="I4106" s="2"/>
      <c r="J4106" s="2"/>
      <c r="K4106" s="2"/>
      <c r="L4106" s="2"/>
      <c r="M4106" s="2"/>
      <c r="N4106" s="2"/>
      <c r="O4106" s="2"/>
      <c r="P4106" s="2"/>
      <c r="Q4106" s="2"/>
      <c r="R4106" s="2"/>
      <c r="S4106" s="2"/>
      <c r="T4106" s="2"/>
      <c r="U4106" s="2"/>
      <c r="V4106" s="2"/>
      <c r="W4106" s="2"/>
      <c r="X4106" s="2"/>
      <c r="Y4106" s="2"/>
      <c r="AB4106" s="2"/>
      <c r="AC4106" s="2"/>
      <c r="AD4106" s="2"/>
      <c r="AE4106" s="2"/>
      <c r="AF4106" s="2"/>
      <c r="AG4106" s="2"/>
      <c r="AH4106" s="2"/>
      <c r="AI4106" s="2"/>
      <c r="AJ4106" s="2"/>
      <c r="AK4106" s="2"/>
      <c r="BK4106" s="2"/>
      <c r="BL4106" s="2"/>
      <c r="BN4106" s="2"/>
      <c r="BO4106" s="2"/>
    </row>
    <row r="4107" ht="12.75" customHeight="1">
      <c r="D4107" s="2"/>
      <c r="G4107" s="2"/>
      <c r="I4107" s="2"/>
      <c r="J4107" s="2"/>
      <c r="K4107" s="2"/>
      <c r="L4107" s="2"/>
      <c r="M4107" s="2"/>
      <c r="N4107" s="2"/>
      <c r="O4107" s="2"/>
      <c r="P4107" s="2"/>
      <c r="Q4107" s="2"/>
      <c r="R4107" s="2"/>
      <c r="S4107" s="2"/>
      <c r="T4107" s="2"/>
      <c r="U4107" s="2"/>
      <c r="V4107" s="2"/>
      <c r="W4107" s="2"/>
      <c r="X4107" s="2"/>
      <c r="Y4107" s="2"/>
      <c r="AB4107" s="2"/>
      <c r="AC4107" s="2"/>
      <c r="AD4107" s="2"/>
      <c r="AE4107" s="2"/>
      <c r="AF4107" s="2"/>
      <c r="AG4107" s="2"/>
      <c r="AH4107" s="2"/>
      <c r="AI4107" s="2"/>
      <c r="AJ4107" s="2"/>
      <c r="AK4107" s="2"/>
      <c r="BK4107" s="2"/>
      <c r="BL4107" s="2"/>
      <c r="BN4107" s="2"/>
      <c r="BO4107" s="2"/>
    </row>
    <row r="4108" ht="12.75" customHeight="1">
      <c r="D4108" s="2"/>
      <c r="G4108" s="2"/>
      <c r="I4108" s="2"/>
      <c r="J4108" s="2"/>
      <c r="K4108" s="2"/>
      <c r="L4108" s="2"/>
      <c r="M4108" s="2"/>
      <c r="N4108" s="2"/>
      <c r="O4108" s="2"/>
      <c r="P4108" s="2"/>
      <c r="Q4108" s="2"/>
      <c r="R4108" s="2"/>
      <c r="S4108" s="2"/>
      <c r="T4108" s="2"/>
      <c r="U4108" s="2"/>
      <c r="V4108" s="2"/>
      <c r="W4108" s="2"/>
      <c r="X4108" s="2"/>
      <c r="Y4108" s="2"/>
      <c r="AB4108" s="2"/>
      <c r="AC4108" s="2"/>
      <c r="AD4108" s="2"/>
      <c r="AE4108" s="2"/>
      <c r="AF4108" s="2"/>
      <c r="AG4108" s="2"/>
      <c r="AH4108" s="2"/>
      <c r="AI4108" s="2"/>
      <c r="AJ4108" s="2"/>
      <c r="AK4108" s="2"/>
      <c r="BK4108" s="2"/>
      <c r="BL4108" s="2"/>
      <c r="BN4108" s="2"/>
      <c r="BO4108" s="2"/>
    </row>
    <row r="4109" ht="12.75" customHeight="1">
      <c r="D4109" s="2"/>
      <c r="G4109" s="2"/>
      <c r="I4109" s="2"/>
      <c r="J4109" s="2"/>
      <c r="K4109" s="2"/>
      <c r="L4109" s="2"/>
      <c r="M4109" s="2"/>
      <c r="N4109" s="2"/>
      <c r="O4109" s="2"/>
      <c r="P4109" s="2"/>
      <c r="Q4109" s="2"/>
      <c r="R4109" s="2"/>
      <c r="S4109" s="2"/>
      <c r="T4109" s="2"/>
      <c r="U4109" s="2"/>
      <c r="V4109" s="2"/>
      <c r="W4109" s="2"/>
      <c r="X4109" s="2"/>
      <c r="Y4109" s="2"/>
      <c r="AB4109" s="2"/>
      <c r="AC4109" s="2"/>
      <c r="AD4109" s="2"/>
      <c r="AE4109" s="2"/>
      <c r="AF4109" s="2"/>
      <c r="AG4109" s="2"/>
      <c r="AH4109" s="2"/>
      <c r="AI4109" s="2"/>
      <c r="AJ4109" s="2"/>
      <c r="AK4109" s="2"/>
      <c r="BK4109" s="2"/>
      <c r="BL4109" s="2"/>
      <c r="BN4109" s="2"/>
      <c r="BO4109" s="2"/>
    </row>
    <row r="4110" ht="12.75" customHeight="1">
      <c r="D4110" s="2"/>
      <c r="G4110" s="2"/>
      <c r="I4110" s="2"/>
      <c r="J4110" s="2"/>
      <c r="K4110" s="2"/>
      <c r="L4110" s="2"/>
      <c r="M4110" s="2"/>
      <c r="N4110" s="2"/>
      <c r="O4110" s="2"/>
      <c r="P4110" s="2"/>
      <c r="Q4110" s="2"/>
      <c r="R4110" s="2"/>
      <c r="S4110" s="2"/>
      <c r="T4110" s="2"/>
      <c r="U4110" s="2"/>
      <c r="V4110" s="2"/>
      <c r="W4110" s="2"/>
      <c r="X4110" s="2"/>
      <c r="Y4110" s="2"/>
      <c r="AB4110" s="2"/>
      <c r="AC4110" s="2"/>
      <c r="AD4110" s="2"/>
      <c r="AE4110" s="2"/>
      <c r="AF4110" s="2"/>
      <c r="AG4110" s="2"/>
      <c r="AH4110" s="2"/>
      <c r="AI4110" s="2"/>
      <c r="AJ4110" s="2"/>
      <c r="AK4110" s="2"/>
      <c r="BK4110" s="2"/>
      <c r="BL4110" s="2"/>
      <c r="BN4110" s="2"/>
      <c r="BO4110" s="2"/>
    </row>
    <row r="4111" ht="12.75" customHeight="1">
      <c r="D4111" s="2"/>
      <c r="G4111" s="2"/>
      <c r="I4111" s="2"/>
      <c r="J4111" s="2"/>
      <c r="K4111" s="2"/>
      <c r="L4111" s="2"/>
      <c r="M4111" s="2"/>
      <c r="N4111" s="2"/>
      <c r="O4111" s="2"/>
      <c r="P4111" s="2"/>
      <c r="Q4111" s="2"/>
      <c r="R4111" s="2"/>
      <c r="S4111" s="2"/>
      <c r="T4111" s="2"/>
      <c r="U4111" s="2"/>
      <c r="V4111" s="2"/>
      <c r="W4111" s="2"/>
      <c r="X4111" s="2"/>
      <c r="Y4111" s="2"/>
      <c r="AB4111" s="2"/>
      <c r="AC4111" s="2"/>
      <c r="AD4111" s="2"/>
      <c r="AE4111" s="2"/>
      <c r="AF4111" s="2"/>
      <c r="AG4111" s="2"/>
      <c r="AH4111" s="2"/>
      <c r="AI4111" s="2"/>
      <c r="AJ4111" s="2"/>
      <c r="AK4111" s="2"/>
      <c r="BK4111" s="2"/>
      <c r="BL4111" s="2"/>
      <c r="BN4111" s="2"/>
      <c r="BO4111" s="2"/>
    </row>
    <row r="4112" ht="12.75" customHeight="1">
      <c r="D4112" s="2"/>
      <c r="G4112" s="2"/>
      <c r="I4112" s="2"/>
      <c r="J4112" s="2"/>
      <c r="K4112" s="2"/>
      <c r="L4112" s="2"/>
      <c r="M4112" s="2"/>
      <c r="N4112" s="2"/>
      <c r="O4112" s="2"/>
      <c r="P4112" s="2"/>
      <c r="Q4112" s="2"/>
      <c r="R4112" s="2"/>
      <c r="S4112" s="2"/>
      <c r="T4112" s="2"/>
      <c r="U4112" s="2"/>
      <c r="V4112" s="2"/>
      <c r="W4112" s="2"/>
      <c r="X4112" s="2"/>
      <c r="Y4112" s="2"/>
      <c r="AB4112" s="2"/>
      <c r="AC4112" s="2"/>
      <c r="AD4112" s="2"/>
      <c r="AE4112" s="2"/>
      <c r="AF4112" s="2"/>
      <c r="AG4112" s="2"/>
      <c r="AH4112" s="2"/>
      <c r="AI4112" s="2"/>
      <c r="AJ4112" s="2"/>
      <c r="AK4112" s="2"/>
      <c r="BK4112" s="2"/>
      <c r="BL4112" s="2"/>
      <c r="BN4112" s="2"/>
      <c r="BO4112" s="2"/>
    </row>
    <row r="4113" ht="12.75" customHeight="1">
      <c r="D4113" s="2"/>
      <c r="G4113" s="2"/>
      <c r="I4113" s="2"/>
      <c r="J4113" s="2"/>
      <c r="K4113" s="2"/>
      <c r="L4113" s="2"/>
      <c r="M4113" s="2"/>
      <c r="N4113" s="2"/>
      <c r="O4113" s="2"/>
      <c r="P4113" s="2"/>
      <c r="Q4113" s="2"/>
      <c r="R4113" s="2"/>
      <c r="S4113" s="2"/>
      <c r="T4113" s="2"/>
      <c r="U4113" s="2"/>
      <c r="V4113" s="2"/>
      <c r="W4113" s="2"/>
      <c r="X4113" s="2"/>
      <c r="Y4113" s="2"/>
      <c r="AB4113" s="2"/>
      <c r="AC4113" s="2"/>
      <c r="AD4113" s="2"/>
      <c r="AE4113" s="2"/>
      <c r="AF4113" s="2"/>
      <c r="AG4113" s="2"/>
      <c r="AH4113" s="2"/>
      <c r="AI4113" s="2"/>
      <c r="AJ4113" s="2"/>
      <c r="AK4113" s="2"/>
      <c r="BK4113" s="2"/>
      <c r="BL4113" s="2"/>
      <c r="BN4113" s="2"/>
      <c r="BO4113" s="2"/>
    </row>
    <row r="4114" ht="12.75" customHeight="1">
      <c r="D4114" s="2"/>
      <c r="G4114" s="2"/>
      <c r="I4114" s="2"/>
      <c r="J4114" s="2"/>
      <c r="K4114" s="2"/>
      <c r="L4114" s="2"/>
      <c r="M4114" s="2"/>
      <c r="N4114" s="2"/>
      <c r="O4114" s="2"/>
      <c r="P4114" s="2"/>
      <c r="Q4114" s="2"/>
      <c r="R4114" s="2"/>
      <c r="S4114" s="2"/>
      <c r="T4114" s="2"/>
      <c r="U4114" s="2"/>
      <c r="V4114" s="2"/>
      <c r="W4114" s="2"/>
      <c r="X4114" s="2"/>
      <c r="Y4114" s="2"/>
      <c r="AB4114" s="2"/>
      <c r="AC4114" s="2"/>
      <c r="AD4114" s="2"/>
      <c r="AE4114" s="2"/>
      <c r="AF4114" s="2"/>
      <c r="AG4114" s="2"/>
      <c r="AH4114" s="2"/>
      <c r="AI4114" s="2"/>
      <c r="AJ4114" s="2"/>
      <c r="AK4114" s="2"/>
      <c r="BK4114" s="2"/>
      <c r="BL4114" s="2"/>
      <c r="BN4114" s="2"/>
      <c r="BO4114" s="2"/>
    </row>
    <row r="4115" ht="12.75" customHeight="1">
      <c r="D4115" s="2"/>
      <c r="G4115" s="2"/>
      <c r="I4115" s="2"/>
      <c r="J4115" s="2"/>
      <c r="K4115" s="2"/>
      <c r="L4115" s="2"/>
      <c r="M4115" s="2"/>
      <c r="N4115" s="2"/>
      <c r="O4115" s="2"/>
      <c r="P4115" s="2"/>
      <c r="Q4115" s="2"/>
      <c r="R4115" s="2"/>
      <c r="S4115" s="2"/>
      <c r="T4115" s="2"/>
      <c r="U4115" s="2"/>
      <c r="V4115" s="2"/>
      <c r="W4115" s="2"/>
      <c r="X4115" s="2"/>
      <c r="Y4115" s="2"/>
      <c r="AB4115" s="2"/>
      <c r="AC4115" s="2"/>
      <c r="AD4115" s="2"/>
      <c r="AE4115" s="2"/>
      <c r="AF4115" s="2"/>
      <c r="AG4115" s="2"/>
      <c r="AH4115" s="2"/>
      <c r="AI4115" s="2"/>
      <c r="AJ4115" s="2"/>
      <c r="AK4115" s="2"/>
      <c r="BK4115" s="2"/>
      <c r="BL4115" s="2"/>
      <c r="BN4115" s="2"/>
      <c r="BO4115" s="2"/>
    </row>
    <row r="4116" ht="12.75" customHeight="1">
      <c r="D4116" s="2"/>
      <c r="G4116" s="2"/>
      <c r="I4116" s="2"/>
      <c r="J4116" s="2"/>
      <c r="K4116" s="2"/>
      <c r="L4116" s="2"/>
      <c r="M4116" s="2"/>
      <c r="N4116" s="2"/>
      <c r="O4116" s="2"/>
      <c r="P4116" s="2"/>
      <c r="Q4116" s="2"/>
      <c r="R4116" s="2"/>
      <c r="S4116" s="2"/>
      <c r="T4116" s="2"/>
      <c r="U4116" s="2"/>
      <c r="V4116" s="2"/>
      <c r="W4116" s="2"/>
      <c r="X4116" s="2"/>
      <c r="Y4116" s="2"/>
      <c r="AB4116" s="2"/>
      <c r="AC4116" s="2"/>
      <c r="AD4116" s="2"/>
      <c r="AE4116" s="2"/>
      <c r="AF4116" s="2"/>
      <c r="AG4116" s="2"/>
      <c r="AH4116" s="2"/>
      <c r="AI4116" s="2"/>
      <c r="AJ4116" s="2"/>
      <c r="AK4116" s="2"/>
      <c r="BK4116" s="2"/>
      <c r="BL4116" s="2"/>
      <c r="BN4116" s="2"/>
      <c r="BO4116" s="2"/>
    </row>
    <row r="4117" ht="12.75" customHeight="1">
      <c r="D4117" s="2"/>
      <c r="G4117" s="2"/>
      <c r="I4117" s="2"/>
      <c r="J4117" s="2"/>
      <c r="K4117" s="2"/>
      <c r="L4117" s="2"/>
      <c r="M4117" s="2"/>
      <c r="N4117" s="2"/>
      <c r="O4117" s="2"/>
      <c r="P4117" s="2"/>
      <c r="Q4117" s="2"/>
      <c r="R4117" s="2"/>
      <c r="S4117" s="2"/>
      <c r="T4117" s="2"/>
      <c r="U4117" s="2"/>
      <c r="V4117" s="2"/>
      <c r="W4117" s="2"/>
      <c r="X4117" s="2"/>
      <c r="Y4117" s="2"/>
      <c r="AB4117" s="2"/>
      <c r="AC4117" s="2"/>
      <c r="AD4117" s="2"/>
      <c r="AE4117" s="2"/>
      <c r="AF4117" s="2"/>
      <c r="AG4117" s="2"/>
      <c r="AH4117" s="2"/>
      <c r="AI4117" s="2"/>
      <c r="AJ4117" s="2"/>
      <c r="AK4117" s="2"/>
      <c r="BK4117" s="2"/>
      <c r="BL4117" s="2"/>
      <c r="BN4117" s="2"/>
      <c r="BO4117" s="2"/>
    </row>
    <row r="4118" ht="12.75" customHeight="1">
      <c r="D4118" s="2"/>
      <c r="G4118" s="2"/>
      <c r="I4118" s="2"/>
      <c r="J4118" s="2"/>
      <c r="K4118" s="2"/>
      <c r="L4118" s="2"/>
      <c r="M4118" s="2"/>
      <c r="N4118" s="2"/>
      <c r="O4118" s="2"/>
      <c r="P4118" s="2"/>
      <c r="Q4118" s="2"/>
      <c r="R4118" s="2"/>
      <c r="S4118" s="2"/>
      <c r="T4118" s="2"/>
      <c r="U4118" s="2"/>
      <c r="V4118" s="2"/>
      <c r="W4118" s="2"/>
      <c r="X4118" s="2"/>
      <c r="Y4118" s="2"/>
      <c r="AB4118" s="2"/>
      <c r="AC4118" s="2"/>
      <c r="AD4118" s="2"/>
      <c r="AE4118" s="2"/>
      <c r="AF4118" s="2"/>
      <c r="AG4118" s="2"/>
      <c r="AH4118" s="2"/>
      <c r="AI4118" s="2"/>
      <c r="AJ4118" s="2"/>
      <c r="AK4118" s="2"/>
      <c r="BK4118" s="2"/>
      <c r="BL4118" s="2"/>
      <c r="BN4118" s="2"/>
      <c r="BO4118" s="2"/>
    </row>
    <row r="4119" ht="12.75" customHeight="1">
      <c r="D4119" s="2"/>
      <c r="G4119" s="2"/>
      <c r="I4119" s="2"/>
      <c r="J4119" s="2"/>
      <c r="K4119" s="2"/>
      <c r="L4119" s="2"/>
      <c r="M4119" s="2"/>
      <c r="N4119" s="2"/>
      <c r="O4119" s="2"/>
      <c r="P4119" s="2"/>
      <c r="Q4119" s="2"/>
      <c r="R4119" s="2"/>
      <c r="S4119" s="2"/>
      <c r="T4119" s="2"/>
      <c r="U4119" s="2"/>
      <c r="V4119" s="2"/>
      <c r="W4119" s="2"/>
      <c r="X4119" s="2"/>
      <c r="Y4119" s="2"/>
      <c r="AB4119" s="2"/>
      <c r="AC4119" s="2"/>
      <c r="AD4119" s="2"/>
      <c r="AE4119" s="2"/>
      <c r="AF4119" s="2"/>
      <c r="AG4119" s="2"/>
      <c r="AH4119" s="2"/>
      <c r="AI4119" s="2"/>
      <c r="AJ4119" s="2"/>
      <c r="AK4119" s="2"/>
      <c r="BK4119" s="2"/>
      <c r="BL4119" s="2"/>
      <c r="BN4119" s="2"/>
      <c r="BO4119" s="2"/>
    </row>
    <row r="4120" ht="12.75" customHeight="1">
      <c r="D4120" s="2"/>
      <c r="G4120" s="2"/>
      <c r="I4120" s="2"/>
      <c r="J4120" s="2"/>
      <c r="K4120" s="2"/>
      <c r="L4120" s="2"/>
      <c r="M4120" s="2"/>
      <c r="N4120" s="2"/>
      <c r="O4120" s="2"/>
      <c r="P4120" s="2"/>
      <c r="Q4120" s="2"/>
      <c r="R4120" s="2"/>
      <c r="S4120" s="2"/>
      <c r="T4120" s="2"/>
      <c r="U4120" s="2"/>
      <c r="V4120" s="2"/>
      <c r="W4120" s="2"/>
      <c r="X4120" s="2"/>
      <c r="Y4120" s="2"/>
      <c r="AB4120" s="2"/>
      <c r="AC4120" s="2"/>
      <c r="AD4120" s="2"/>
      <c r="AE4120" s="2"/>
      <c r="AF4120" s="2"/>
      <c r="AG4120" s="2"/>
      <c r="AH4120" s="2"/>
      <c r="AI4120" s="2"/>
      <c r="AJ4120" s="2"/>
      <c r="AK4120" s="2"/>
      <c r="BK4120" s="2"/>
      <c r="BL4120" s="2"/>
      <c r="BN4120" s="2"/>
      <c r="BO4120" s="2"/>
    </row>
    <row r="4121" ht="12.75" customHeight="1">
      <c r="D4121" s="2"/>
      <c r="G4121" s="2"/>
      <c r="I4121" s="2"/>
      <c r="J4121" s="2"/>
      <c r="K4121" s="2"/>
      <c r="L4121" s="2"/>
      <c r="M4121" s="2"/>
      <c r="N4121" s="2"/>
      <c r="O4121" s="2"/>
      <c r="P4121" s="2"/>
      <c r="Q4121" s="2"/>
      <c r="R4121" s="2"/>
      <c r="S4121" s="2"/>
      <c r="T4121" s="2"/>
      <c r="U4121" s="2"/>
      <c r="V4121" s="2"/>
      <c r="W4121" s="2"/>
      <c r="X4121" s="2"/>
      <c r="Y4121" s="2"/>
      <c r="AB4121" s="2"/>
      <c r="AC4121" s="2"/>
      <c r="AD4121" s="2"/>
      <c r="AE4121" s="2"/>
      <c r="AF4121" s="2"/>
      <c r="AG4121" s="2"/>
      <c r="AH4121" s="2"/>
      <c r="AI4121" s="2"/>
      <c r="AJ4121" s="2"/>
      <c r="AK4121" s="2"/>
      <c r="BK4121" s="2"/>
      <c r="BL4121" s="2"/>
      <c r="BN4121" s="2"/>
      <c r="BO4121" s="2"/>
    </row>
    <row r="4122" ht="12.75" customHeight="1">
      <c r="D4122" s="2"/>
      <c r="G4122" s="2"/>
      <c r="I4122" s="2"/>
      <c r="J4122" s="2"/>
      <c r="K4122" s="2"/>
      <c r="L4122" s="2"/>
      <c r="M4122" s="2"/>
      <c r="N4122" s="2"/>
      <c r="O4122" s="2"/>
      <c r="P4122" s="2"/>
      <c r="Q4122" s="2"/>
      <c r="R4122" s="2"/>
      <c r="S4122" s="2"/>
      <c r="T4122" s="2"/>
      <c r="U4122" s="2"/>
      <c r="V4122" s="2"/>
      <c r="W4122" s="2"/>
      <c r="X4122" s="2"/>
      <c r="Y4122" s="2"/>
      <c r="AB4122" s="2"/>
      <c r="AC4122" s="2"/>
      <c r="AD4122" s="2"/>
      <c r="AE4122" s="2"/>
      <c r="AF4122" s="2"/>
      <c r="AG4122" s="2"/>
      <c r="AH4122" s="2"/>
      <c r="AI4122" s="2"/>
      <c r="AJ4122" s="2"/>
      <c r="AK4122" s="2"/>
      <c r="BK4122" s="2"/>
      <c r="BL4122" s="2"/>
      <c r="BN4122" s="2"/>
      <c r="BO4122" s="2"/>
    </row>
    <row r="4123" ht="12.75" customHeight="1">
      <c r="D4123" s="2"/>
      <c r="G4123" s="2"/>
      <c r="I4123" s="2"/>
      <c r="J4123" s="2"/>
      <c r="K4123" s="2"/>
      <c r="L4123" s="2"/>
      <c r="M4123" s="2"/>
      <c r="N4123" s="2"/>
      <c r="O4123" s="2"/>
      <c r="P4123" s="2"/>
      <c r="Q4123" s="2"/>
      <c r="R4123" s="2"/>
      <c r="S4123" s="2"/>
      <c r="T4123" s="2"/>
      <c r="U4123" s="2"/>
      <c r="V4123" s="2"/>
      <c r="W4123" s="2"/>
      <c r="X4123" s="2"/>
      <c r="Y4123" s="2"/>
      <c r="AB4123" s="2"/>
      <c r="AC4123" s="2"/>
      <c r="AD4123" s="2"/>
      <c r="AE4123" s="2"/>
      <c r="AF4123" s="2"/>
      <c r="AG4123" s="2"/>
      <c r="AH4123" s="2"/>
      <c r="AI4123" s="2"/>
      <c r="AJ4123" s="2"/>
      <c r="AK4123" s="2"/>
      <c r="BK4123" s="2"/>
      <c r="BL4123" s="2"/>
      <c r="BN4123" s="2"/>
      <c r="BO4123" s="2"/>
    </row>
    <row r="4124" ht="12.75" customHeight="1">
      <c r="D4124" s="2"/>
      <c r="G4124" s="2"/>
      <c r="I4124" s="2"/>
      <c r="J4124" s="2"/>
      <c r="K4124" s="2"/>
      <c r="L4124" s="2"/>
      <c r="M4124" s="2"/>
      <c r="N4124" s="2"/>
      <c r="O4124" s="2"/>
      <c r="P4124" s="2"/>
      <c r="Q4124" s="2"/>
      <c r="R4124" s="2"/>
      <c r="S4124" s="2"/>
      <c r="T4124" s="2"/>
      <c r="U4124" s="2"/>
      <c r="V4124" s="2"/>
      <c r="W4124" s="2"/>
      <c r="X4124" s="2"/>
      <c r="Y4124" s="2"/>
      <c r="AB4124" s="2"/>
      <c r="AC4124" s="2"/>
      <c r="AD4124" s="2"/>
      <c r="AE4124" s="2"/>
      <c r="AF4124" s="2"/>
      <c r="AG4124" s="2"/>
      <c r="AH4124" s="2"/>
      <c r="AI4124" s="2"/>
      <c r="AJ4124" s="2"/>
      <c r="AK4124" s="2"/>
      <c r="BK4124" s="2"/>
      <c r="BL4124" s="2"/>
      <c r="BN4124" s="2"/>
      <c r="BO4124" s="2"/>
    </row>
    <row r="4125" ht="12.75" customHeight="1">
      <c r="D4125" s="2"/>
      <c r="G4125" s="2"/>
      <c r="I4125" s="2"/>
      <c r="J4125" s="2"/>
      <c r="K4125" s="2"/>
      <c r="L4125" s="2"/>
      <c r="M4125" s="2"/>
      <c r="N4125" s="2"/>
      <c r="O4125" s="2"/>
      <c r="P4125" s="2"/>
      <c r="Q4125" s="2"/>
      <c r="R4125" s="2"/>
      <c r="S4125" s="2"/>
      <c r="T4125" s="2"/>
      <c r="U4125" s="2"/>
      <c r="V4125" s="2"/>
      <c r="W4125" s="2"/>
      <c r="X4125" s="2"/>
      <c r="Y4125" s="2"/>
      <c r="AB4125" s="2"/>
      <c r="AC4125" s="2"/>
      <c r="AD4125" s="2"/>
      <c r="AE4125" s="2"/>
      <c r="AF4125" s="2"/>
      <c r="AG4125" s="2"/>
      <c r="AH4125" s="2"/>
      <c r="AI4125" s="2"/>
      <c r="AJ4125" s="2"/>
      <c r="AK4125" s="2"/>
      <c r="BK4125" s="2"/>
      <c r="BL4125" s="2"/>
      <c r="BN4125" s="2"/>
      <c r="BO4125" s="2"/>
    </row>
    <row r="4126" ht="12.75" customHeight="1">
      <c r="D4126" s="2"/>
      <c r="G4126" s="2"/>
      <c r="I4126" s="2"/>
      <c r="J4126" s="2"/>
      <c r="K4126" s="2"/>
      <c r="L4126" s="2"/>
      <c r="M4126" s="2"/>
      <c r="N4126" s="2"/>
      <c r="O4126" s="2"/>
      <c r="P4126" s="2"/>
      <c r="Q4126" s="2"/>
      <c r="R4126" s="2"/>
      <c r="S4126" s="2"/>
      <c r="T4126" s="2"/>
      <c r="U4126" s="2"/>
      <c r="V4126" s="2"/>
      <c r="W4126" s="2"/>
      <c r="X4126" s="2"/>
      <c r="Y4126" s="2"/>
      <c r="AB4126" s="2"/>
      <c r="AC4126" s="2"/>
      <c r="AD4126" s="2"/>
      <c r="AE4126" s="2"/>
      <c r="AF4126" s="2"/>
      <c r="AG4126" s="2"/>
      <c r="AH4126" s="2"/>
      <c r="AI4126" s="2"/>
      <c r="AJ4126" s="2"/>
      <c r="AK4126" s="2"/>
      <c r="BK4126" s="2"/>
      <c r="BL4126" s="2"/>
      <c r="BN4126" s="2"/>
      <c r="BO4126" s="2"/>
    </row>
    <row r="4127" ht="12.75" customHeight="1">
      <c r="D4127" s="2"/>
      <c r="G4127" s="2"/>
      <c r="I4127" s="2"/>
      <c r="J4127" s="2"/>
      <c r="K4127" s="2"/>
      <c r="L4127" s="2"/>
      <c r="M4127" s="2"/>
      <c r="N4127" s="2"/>
      <c r="O4127" s="2"/>
      <c r="P4127" s="2"/>
      <c r="Q4127" s="2"/>
      <c r="R4127" s="2"/>
      <c r="S4127" s="2"/>
      <c r="T4127" s="2"/>
      <c r="U4127" s="2"/>
      <c r="V4127" s="2"/>
      <c r="W4127" s="2"/>
      <c r="X4127" s="2"/>
      <c r="Y4127" s="2"/>
      <c r="AB4127" s="2"/>
      <c r="AC4127" s="2"/>
      <c r="AD4127" s="2"/>
      <c r="AE4127" s="2"/>
      <c r="AF4127" s="2"/>
      <c r="AG4127" s="2"/>
      <c r="AH4127" s="2"/>
      <c r="AI4127" s="2"/>
      <c r="AJ4127" s="2"/>
      <c r="AK4127" s="2"/>
      <c r="BK4127" s="2"/>
      <c r="BL4127" s="2"/>
      <c r="BN4127" s="2"/>
      <c r="BO4127" s="2"/>
    </row>
    <row r="4128" ht="12.75" customHeight="1">
      <c r="D4128" s="2"/>
      <c r="G4128" s="2"/>
      <c r="I4128" s="2"/>
      <c r="J4128" s="2"/>
      <c r="K4128" s="2"/>
      <c r="L4128" s="2"/>
      <c r="M4128" s="2"/>
      <c r="N4128" s="2"/>
      <c r="O4128" s="2"/>
      <c r="P4128" s="2"/>
      <c r="Q4128" s="2"/>
      <c r="R4128" s="2"/>
      <c r="S4128" s="2"/>
      <c r="T4128" s="2"/>
      <c r="U4128" s="2"/>
      <c r="V4128" s="2"/>
      <c r="W4128" s="2"/>
      <c r="X4128" s="2"/>
      <c r="Y4128" s="2"/>
      <c r="AB4128" s="2"/>
      <c r="AC4128" s="2"/>
      <c r="AD4128" s="2"/>
      <c r="AE4128" s="2"/>
      <c r="AF4128" s="2"/>
      <c r="AG4128" s="2"/>
      <c r="AH4128" s="2"/>
      <c r="AI4128" s="2"/>
      <c r="AJ4128" s="2"/>
      <c r="AK4128" s="2"/>
      <c r="BK4128" s="2"/>
      <c r="BL4128" s="2"/>
      <c r="BN4128" s="2"/>
      <c r="BO4128" s="2"/>
    </row>
    <row r="4129" ht="12.75" customHeight="1">
      <c r="D4129" s="2"/>
      <c r="G4129" s="2"/>
      <c r="I4129" s="2"/>
      <c r="J4129" s="2"/>
      <c r="K4129" s="2"/>
      <c r="L4129" s="2"/>
      <c r="M4129" s="2"/>
      <c r="N4129" s="2"/>
      <c r="O4129" s="2"/>
      <c r="P4129" s="2"/>
      <c r="Q4129" s="2"/>
      <c r="R4129" s="2"/>
      <c r="S4129" s="2"/>
      <c r="T4129" s="2"/>
      <c r="U4129" s="2"/>
      <c r="V4129" s="2"/>
      <c r="W4129" s="2"/>
      <c r="X4129" s="2"/>
      <c r="Y4129" s="2"/>
      <c r="AB4129" s="2"/>
      <c r="AC4129" s="2"/>
      <c r="AD4129" s="2"/>
      <c r="AE4129" s="2"/>
      <c r="AF4129" s="2"/>
      <c r="AG4129" s="2"/>
      <c r="AH4129" s="2"/>
      <c r="AI4129" s="2"/>
      <c r="AJ4129" s="2"/>
      <c r="AK4129" s="2"/>
      <c r="BK4129" s="2"/>
      <c r="BL4129" s="2"/>
      <c r="BN4129" s="2"/>
      <c r="BO4129" s="2"/>
    </row>
    <row r="4130" ht="12.75" customHeight="1">
      <c r="D4130" s="2"/>
      <c r="G4130" s="2"/>
      <c r="I4130" s="2"/>
      <c r="J4130" s="2"/>
      <c r="K4130" s="2"/>
      <c r="L4130" s="2"/>
      <c r="M4130" s="2"/>
      <c r="N4130" s="2"/>
      <c r="O4130" s="2"/>
      <c r="P4130" s="2"/>
      <c r="Q4130" s="2"/>
      <c r="R4130" s="2"/>
      <c r="S4130" s="2"/>
      <c r="T4130" s="2"/>
      <c r="U4130" s="2"/>
      <c r="V4130" s="2"/>
      <c r="W4130" s="2"/>
      <c r="X4130" s="2"/>
      <c r="Y4130" s="2"/>
      <c r="AB4130" s="2"/>
      <c r="AC4130" s="2"/>
      <c r="AD4130" s="2"/>
      <c r="AE4130" s="2"/>
      <c r="AF4130" s="2"/>
      <c r="AG4130" s="2"/>
      <c r="AH4130" s="2"/>
      <c r="AI4130" s="2"/>
      <c r="AJ4130" s="2"/>
      <c r="AK4130" s="2"/>
      <c r="BK4130" s="2"/>
      <c r="BL4130" s="2"/>
      <c r="BN4130" s="2"/>
      <c r="BO4130" s="2"/>
    </row>
    <row r="4131" ht="12.75" customHeight="1">
      <c r="D4131" s="2"/>
      <c r="G4131" s="2"/>
      <c r="I4131" s="2"/>
      <c r="J4131" s="2"/>
      <c r="K4131" s="2"/>
      <c r="L4131" s="2"/>
      <c r="M4131" s="2"/>
      <c r="N4131" s="2"/>
      <c r="O4131" s="2"/>
      <c r="P4131" s="2"/>
      <c r="Q4131" s="2"/>
      <c r="R4131" s="2"/>
      <c r="S4131" s="2"/>
      <c r="T4131" s="2"/>
      <c r="U4131" s="2"/>
      <c r="V4131" s="2"/>
      <c r="W4131" s="2"/>
      <c r="X4131" s="2"/>
      <c r="Y4131" s="2"/>
      <c r="AB4131" s="2"/>
      <c r="AC4131" s="2"/>
      <c r="AD4131" s="2"/>
      <c r="AE4131" s="2"/>
      <c r="AF4131" s="2"/>
      <c r="AG4131" s="2"/>
      <c r="AH4131" s="2"/>
      <c r="AI4131" s="2"/>
      <c r="AJ4131" s="2"/>
      <c r="AK4131" s="2"/>
      <c r="BK4131" s="2"/>
      <c r="BL4131" s="2"/>
      <c r="BN4131" s="2"/>
      <c r="BO4131" s="2"/>
    </row>
    <row r="4132" ht="12.75" customHeight="1">
      <c r="D4132" s="2"/>
      <c r="G4132" s="2"/>
      <c r="I4132" s="2"/>
      <c r="J4132" s="2"/>
      <c r="K4132" s="2"/>
      <c r="L4132" s="2"/>
      <c r="M4132" s="2"/>
      <c r="N4132" s="2"/>
      <c r="O4132" s="2"/>
      <c r="P4132" s="2"/>
      <c r="Q4132" s="2"/>
      <c r="R4132" s="2"/>
      <c r="S4132" s="2"/>
      <c r="T4132" s="2"/>
      <c r="U4132" s="2"/>
      <c r="V4132" s="2"/>
      <c r="W4132" s="2"/>
      <c r="X4132" s="2"/>
      <c r="Y4132" s="2"/>
      <c r="AB4132" s="2"/>
      <c r="AC4132" s="2"/>
      <c r="AD4132" s="2"/>
      <c r="AE4132" s="2"/>
      <c r="AF4132" s="2"/>
      <c r="AG4132" s="2"/>
      <c r="AH4132" s="2"/>
      <c r="AI4132" s="2"/>
      <c r="AJ4132" s="2"/>
      <c r="AK4132" s="2"/>
      <c r="BK4132" s="2"/>
      <c r="BL4132" s="2"/>
      <c r="BN4132" s="2"/>
      <c r="BO4132" s="2"/>
    </row>
    <row r="4133" ht="12.75" customHeight="1">
      <c r="D4133" s="2"/>
      <c r="G4133" s="2"/>
      <c r="I4133" s="2"/>
      <c r="J4133" s="2"/>
      <c r="K4133" s="2"/>
      <c r="L4133" s="2"/>
      <c r="M4133" s="2"/>
      <c r="N4133" s="2"/>
      <c r="O4133" s="2"/>
      <c r="P4133" s="2"/>
      <c r="Q4133" s="2"/>
      <c r="R4133" s="2"/>
      <c r="S4133" s="2"/>
      <c r="T4133" s="2"/>
      <c r="U4133" s="2"/>
      <c r="V4133" s="2"/>
      <c r="W4133" s="2"/>
      <c r="X4133" s="2"/>
      <c r="Y4133" s="2"/>
      <c r="AB4133" s="2"/>
      <c r="AC4133" s="2"/>
      <c r="AD4133" s="2"/>
      <c r="AE4133" s="2"/>
      <c r="AF4133" s="2"/>
      <c r="AG4133" s="2"/>
      <c r="AH4133" s="2"/>
      <c r="AI4133" s="2"/>
      <c r="AJ4133" s="2"/>
      <c r="AK4133" s="2"/>
      <c r="BK4133" s="2"/>
      <c r="BL4133" s="2"/>
      <c r="BN4133" s="2"/>
      <c r="BO4133" s="2"/>
    </row>
    <row r="4134" ht="12.75" customHeight="1">
      <c r="D4134" s="2"/>
      <c r="G4134" s="2"/>
      <c r="I4134" s="2"/>
      <c r="J4134" s="2"/>
      <c r="K4134" s="2"/>
      <c r="L4134" s="2"/>
      <c r="M4134" s="2"/>
      <c r="N4134" s="2"/>
      <c r="O4134" s="2"/>
      <c r="P4134" s="2"/>
      <c r="Q4134" s="2"/>
      <c r="R4134" s="2"/>
      <c r="S4134" s="2"/>
      <c r="T4134" s="2"/>
      <c r="U4134" s="2"/>
      <c r="V4134" s="2"/>
      <c r="W4134" s="2"/>
      <c r="X4134" s="2"/>
      <c r="Y4134" s="2"/>
      <c r="AB4134" s="2"/>
      <c r="AC4134" s="2"/>
      <c r="AD4134" s="2"/>
      <c r="AE4134" s="2"/>
      <c r="AF4134" s="2"/>
      <c r="AG4134" s="2"/>
      <c r="AH4134" s="2"/>
      <c r="AI4134" s="2"/>
      <c r="AJ4134" s="2"/>
      <c r="AK4134" s="2"/>
      <c r="BK4134" s="2"/>
      <c r="BL4134" s="2"/>
      <c r="BN4134" s="2"/>
      <c r="BO4134" s="2"/>
    </row>
    <row r="4135" ht="12.75" customHeight="1">
      <c r="D4135" s="2"/>
      <c r="G4135" s="2"/>
      <c r="I4135" s="2"/>
      <c r="J4135" s="2"/>
      <c r="K4135" s="2"/>
      <c r="L4135" s="2"/>
      <c r="M4135" s="2"/>
      <c r="N4135" s="2"/>
      <c r="O4135" s="2"/>
      <c r="P4135" s="2"/>
      <c r="Q4135" s="2"/>
      <c r="R4135" s="2"/>
      <c r="S4135" s="2"/>
      <c r="T4135" s="2"/>
      <c r="U4135" s="2"/>
      <c r="V4135" s="2"/>
      <c r="W4135" s="2"/>
      <c r="X4135" s="2"/>
      <c r="Y4135" s="2"/>
      <c r="AB4135" s="2"/>
      <c r="AC4135" s="2"/>
      <c r="AD4135" s="2"/>
      <c r="AE4135" s="2"/>
      <c r="AF4135" s="2"/>
      <c r="AG4135" s="2"/>
      <c r="AH4135" s="2"/>
      <c r="AI4135" s="2"/>
      <c r="AJ4135" s="2"/>
      <c r="AK4135" s="2"/>
      <c r="BK4135" s="2"/>
      <c r="BL4135" s="2"/>
      <c r="BN4135" s="2"/>
      <c r="BO4135" s="2"/>
    </row>
    <row r="4136" ht="12.75" customHeight="1">
      <c r="D4136" s="2"/>
      <c r="G4136" s="2"/>
      <c r="I4136" s="2"/>
      <c r="J4136" s="2"/>
      <c r="K4136" s="2"/>
      <c r="L4136" s="2"/>
      <c r="M4136" s="2"/>
      <c r="N4136" s="2"/>
      <c r="O4136" s="2"/>
      <c r="P4136" s="2"/>
      <c r="Q4136" s="2"/>
      <c r="R4136" s="2"/>
      <c r="S4136" s="2"/>
      <c r="T4136" s="2"/>
      <c r="U4136" s="2"/>
      <c r="V4136" s="2"/>
      <c r="W4136" s="2"/>
      <c r="X4136" s="2"/>
      <c r="Y4136" s="2"/>
      <c r="AB4136" s="2"/>
      <c r="AC4136" s="2"/>
      <c r="AD4136" s="2"/>
      <c r="AE4136" s="2"/>
      <c r="AF4136" s="2"/>
      <c r="AG4136" s="2"/>
      <c r="AH4136" s="2"/>
      <c r="AI4136" s="2"/>
      <c r="AJ4136" s="2"/>
      <c r="AK4136" s="2"/>
      <c r="BK4136" s="2"/>
      <c r="BL4136" s="2"/>
      <c r="BN4136" s="2"/>
      <c r="BO4136" s="2"/>
    </row>
    <row r="4137" ht="12.75" customHeight="1">
      <c r="D4137" s="2"/>
      <c r="G4137" s="2"/>
      <c r="I4137" s="2"/>
      <c r="J4137" s="2"/>
      <c r="K4137" s="2"/>
      <c r="L4137" s="2"/>
      <c r="M4137" s="2"/>
      <c r="N4137" s="2"/>
      <c r="O4137" s="2"/>
      <c r="P4137" s="2"/>
      <c r="Q4137" s="2"/>
      <c r="R4137" s="2"/>
      <c r="S4137" s="2"/>
      <c r="T4137" s="2"/>
      <c r="U4137" s="2"/>
      <c r="V4137" s="2"/>
      <c r="W4137" s="2"/>
      <c r="X4137" s="2"/>
      <c r="Y4137" s="2"/>
      <c r="AB4137" s="2"/>
      <c r="AC4137" s="2"/>
      <c r="AD4137" s="2"/>
      <c r="AE4137" s="2"/>
      <c r="AF4137" s="2"/>
      <c r="AG4137" s="2"/>
      <c r="AH4137" s="2"/>
      <c r="AI4137" s="2"/>
      <c r="AJ4137" s="2"/>
      <c r="AK4137" s="2"/>
      <c r="BK4137" s="2"/>
      <c r="BL4137" s="2"/>
      <c r="BN4137" s="2"/>
      <c r="BO4137" s="2"/>
    </row>
    <row r="4138" ht="12.75" customHeight="1">
      <c r="D4138" s="2"/>
      <c r="G4138" s="2"/>
      <c r="I4138" s="2"/>
      <c r="J4138" s="2"/>
      <c r="K4138" s="2"/>
      <c r="L4138" s="2"/>
      <c r="M4138" s="2"/>
      <c r="N4138" s="2"/>
      <c r="O4138" s="2"/>
      <c r="P4138" s="2"/>
      <c r="Q4138" s="2"/>
      <c r="R4138" s="2"/>
      <c r="S4138" s="2"/>
      <c r="T4138" s="2"/>
      <c r="U4138" s="2"/>
      <c r="V4138" s="2"/>
      <c r="W4138" s="2"/>
      <c r="X4138" s="2"/>
      <c r="Y4138" s="2"/>
      <c r="AB4138" s="2"/>
      <c r="AC4138" s="2"/>
      <c r="AD4138" s="2"/>
      <c r="AE4138" s="2"/>
      <c r="AF4138" s="2"/>
      <c r="AG4138" s="2"/>
      <c r="AH4138" s="2"/>
      <c r="AI4138" s="2"/>
      <c r="AJ4138" s="2"/>
      <c r="AK4138" s="2"/>
      <c r="BK4138" s="2"/>
      <c r="BL4138" s="2"/>
      <c r="BN4138" s="2"/>
      <c r="BO4138" s="2"/>
    </row>
    <row r="4139" ht="12.75" customHeight="1">
      <c r="D4139" s="2"/>
      <c r="G4139" s="2"/>
      <c r="I4139" s="2"/>
      <c r="J4139" s="2"/>
      <c r="K4139" s="2"/>
      <c r="L4139" s="2"/>
      <c r="M4139" s="2"/>
      <c r="N4139" s="2"/>
      <c r="O4139" s="2"/>
      <c r="P4139" s="2"/>
      <c r="Q4139" s="2"/>
      <c r="R4139" s="2"/>
      <c r="S4139" s="2"/>
      <c r="T4139" s="2"/>
      <c r="U4139" s="2"/>
      <c r="V4139" s="2"/>
      <c r="W4139" s="2"/>
      <c r="X4139" s="2"/>
      <c r="Y4139" s="2"/>
      <c r="AB4139" s="2"/>
      <c r="AC4139" s="2"/>
      <c r="AD4139" s="2"/>
      <c r="AE4139" s="2"/>
      <c r="AF4139" s="2"/>
      <c r="AG4139" s="2"/>
      <c r="AH4139" s="2"/>
      <c r="AI4139" s="2"/>
      <c r="AJ4139" s="2"/>
      <c r="AK4139" s="2"/>
      <c r="BK4139" s="2"/>
      <c r="BL4139" s="2"/>
      <c r="BN4139" s="2"/>
      <c r="BO4139" s="2"/>
    </row>
    <row r="4140" ht="12.75" customHeight="1">
      <c r="D4140" s="2"/>
      <c r="G4140" s="2"/>
      <c r="I4140" s="2"/>
      <c r="J4140" s="2"/>
      <c r="K4140" s="2"/>
      <c r="L4140" s="2"/>
      <c r="M4140" s="2"/>
      <c r="N4140" s="2"/>
      <c r="O4140" s="2"/>
      <c r="P4140" s="2"/>
      <c r="Q4140" s="2"/>
      <c r="R4140" s="2"/>
      <c r="S4140" s="2"/>
      <c r="T4140" s="2"/>
      <c r="U4140" s="2"/>
      <c r="V4140" s="2"/>
      <c r="W4140" s="2"/>
      <c r="X4140" s="2"/>
      <c r="Y4140" s="2"/>
      <c r="AB4140" s="2"/>
      <c r="AC4140" s="2"/>
      <c r="AD4140" s="2"/>
      <c r="AE4140" s="2"/>
      <c r="AF4140" s="2"/>
      <c r="AG4140" s="2"/>
      <c r="AH4140" s="2"/>
      <c r="AI4140" s="2"/>
      <c r="AJ4140" s="2"/>
      <c r="AK4140" s="2"/>
      <c r="BK4140" s="2"/>
      <c r="BL4140" s="2"/>
      <c r="BN4140" s="2"/>
      <c r="BO4140" s="2"/>
    </row>
    <row r="4141" ht="12.75" customHeight="1">
      <c r="D4141" s="2"/>
      <c r="G4141" s="2"/>
      <c r="I4141" s="2"/>
      <c r="J4141" s="2"/>
      <c r="K4141" s="2"/>
      <c r="L4141" s="2"/>
      <c r="M4141" s="2"/>
      <c r="N4141" s="2"/>
      <c r="O4141" s="2"/>
      <c r="P4141" s="2"/>
      <c r="Q4141" s="2"/>
      <c r="R4141" s="2"/>
      <c r="S4141" s="2"/>
      <c r="T4141" s="2"/>
      <c r="U4141" s="2"/>
      <c r="V4141" s="2"/>
      <c r="W4141" s="2"/>
      <c r="X4141" s="2"/>
      <c r="Y4141" s="2"/>
      <c r="AB4141" s="2"/>
      <c r="AC4141" s="2"/>
      <c r="AD4141" s="2"/>
      <c r="AE4141" s="2"/>
      <c r="AF4141" s="2"/>
      <c r="AG4141" s="2"/>
      <c r="AH4141" s="2"/>
      <c r="AI4141" s="2"/>
      <c r="AJ4141" s="2"/>
      <c r="AK4141" s="2"/>
      <c r="BK4141" s="2"/>
      <c r="BL4141" s="2"/>
      <c r="BN4141" s="2"/>
      <c r="BO4141" s="2"/>
    </row>
    <row r="4142" ht="12.75" customHeight="1">
      <c r="D4142" s="2"/>
      <c r="G4142" s="2"/>
      <c r="I4142" s="2"/>
      <c r="J4142" s="2"/>
      <c r="K4142" s="2"/>
      <c r="L4142" s="2"/>
      <c r="M4142" s="2"/>
      <c r="N4142" s="2"/>
      <c r="O4142" s="2"/>
      <c r="P4142" s="2"/>
      <c r="Q4142" s="2"/>
      <c r="R4142" s="2"/>
      <c r="S4142" s="2"/>
      <c r="T4142" s="2"/>
      <c r="U4142" s="2"/>
      <c r="V4142" s="2"/>
      <c r="W4142" s="2"/>
      <c r="X4142" s="2"/>
      <c r="Y4142" s="2"/>
      <c r="AB4142" s="2"/>
      <c r="AC4142" s="2"/>
      <c r="AD4142" s="2"/>
      <c r="AE4142" s="2"/>
      <c r="AF4142" s="2"/>
      <c r="AG4142" s="2"/>
      <c r="AH4142" s="2"/>
      <c r="AI4142" s="2"/>
      <c r="AJ4142" s="2"/>
      <c r="AK4142" s="2"/>
      <c r="BK4142" s="2"/>
      <c r="BL4142" s="2"/>
      <c r="BN4142" s="2"/>
      <c r="BO4142" s="2"/>
    </row>
    <row r="4143" ht="12.75" customHeight="1">
      <c r="D4143" s="2"/>
      <c r="G4143" s="2"/>
      <c r="I4143" s="2"/>
      <c r="J4143" s="2"/>
      <c r="K4143" s="2"/>
      <c r="L4143" s="2"/>
      <c r="M4143" s="2"/>
      <c r="N4143" s="2"/>
      <c r="O4143" s="2"/>
      <c r="P4143" s="2"/>
      <c r="Q4143" s="2"/>
      <c r="R4143" s="2"/>
      <c r="S4143" s="2"/>
      <c r="T4143" s="2"/>
      <c r="U4143" s="2"/>
      <c r="V4143" s="2"/>
      <c r="W4143" s="2"/>
      <c r="X4143" s="2"/>
      <c r="Y4143" s="2"/>
      <c r="AB4143" s="2"/>
      <c r="AC4143" s="2"/>
      <c r="AD4143" s="2"/>
      <c r="AE4143" s="2"/>
      <c r="AF4143" s="2"/>
      <c r="AG4143" s="2"/>
      <c r="AH4143" s="2"/>
      <c r="AI4143" s="2"/>
      <c r="AJ4143" s="2"/>
      <c r="AK4143" s="2"/>
      <c r="BK4143" s="2"/>
      <c r="BL4143" s="2"/>
      <c r="BN4143" s="2"/>
      <c r="BO4143" s="2"/>
    </row>
    <row r="4144" ht="12.75" customHeight="1">
      <c r="D4144" s="2"/>
      <c r="G4144" s="2"/>
      <c r="I4144" s="2"/>
      <c r="J4144" s="2"/>
      <c r="K4144" s="2"/>
      <c r="L4144" s="2"/>
      <c r="M4144" s="2"/>
      <c r="N4144" s="2"/>
      <c r="O4144" s="2"/>
      <c r="P4144" s="2"/>
      <c r="Q4144" s="2"/>
      <c r="R4144" s="2"/>
      <c r="S4144" s="2"/>
      <c r="T4144" s="2"/>
      <c r="U4144" s="2"/>
      <c r="V4144" s="2"/>
      <c r="W4144" s="2"/>
      <c r="X4144" s="2"/>
      <c r="Y4144" s="2"/>
      <c r="AB4144" s="2"/>
      <c r="AC4144" s="2"/>
      <c r="AD4144" s="2"/>
      <c r="AE4144" s="2"/>
      <c r="AF4144" s="2"/>
      <c r="AG4144" s="2"/>
      <c r="AH4144" s="2"/>
      <c r="AI4144" s="2"/>
      <c r="AJ4144" s="2"/>
      <c r="AK4144" s="2"/>
      <c r="BK4144" s="2"/>
      <c r="BL4144" s="2"/>
      <c r="BN4144" s="2"/>
      <c r="BO4144" s="2"/>
    </row>
    <row r="4145" ht="12.75" customHeight="1">
      <c r="D4145" s="2"/>
      <c r="G4145" s="2"/>
      <c r="I4145" s="2"/>
      <c r="J4145" s="2"/>
      <c r="K4145" s="2"/>
      <c r="L4145" s="2"/>
      <c r="M4145" s="2"/>
      <c r="N4145" s="2"/>
      <c r="O4145" s="2"/>
      <c r="P4145" s="2"/>
      <c r="Q4145" s="2"/>
      <c r="R4145" s="2"/>
      <c r="S4145" s="2"/>
      <c r="T4145" s="2"/>
      <c r="U4145" s="2"/>
      <c r="V4145" s="2"/>
      <c r="W4145" s="2"/>
      <c r="X4145" s="2"/>
      <c r="Y4145" s="2"/>
      <c r="AB4145" s="2"/>
      <c r="AC4145" s="2"/>
      <c r="AD4145" s="2"/>
      <c r="AE4145" s="2"/>
      <c r="AF4145" s="2"/>
      <c r="AG4145" s="2"/>
      <c r="AH4145" s="2"/>
      <c r="AI4145" s="2"/>
      <c r="AJ4145" s="2"/>
      <c r="AK4145" s="2"/>
      <c r="BK4145" s="2"/>
      <c r="BL4145" s="2"/>
      <c r="BN4145" s="2"/>
      <c r="BO4145" s="2"/>
    </row>
    <row r="4146" ht="12.75" customHeight="1">
      <c r="D4146" s="2"/>
      <c r="G4146" s="2"/>
      <c r="I4146" s="2"/>
      <c r="J4146" s="2"/>
      <c r="K4146" s="2"/>
      <c r="L4146" s="2"/>
      <c r="M4146" s="2"/>
      <c r="N4146" s="2"/>
      <c r="O4146" s="2"/>
      <c r="P4146" s="2"/>
      <c r="Q4146" s="2"/>
      <c r="R4146" s="2"/>
      <c r="S4146" s="2"/>
      <c r="T4146" s="2"/>
      <c r="U4146" s="2"/>
      <c r="V4146" s="2"/>
      <c r="W4146" s="2"/>
      <c r="X4146" s="2"/>
      <c r="Y4146" s="2"/>
      <c r="AB4146" s="2"/>
      <c r="AC4146" s="2"/>
      <c r="AD4146" s="2"/>
      <c r="AE4146" s="2"/>
      <c r="AF4146" s="2"/>
      <c r="AG4146" s="2"/>
      <c r="AH4146" s="2"/>
      <c r="AI4146" s="2"/>
      <c r="AJ4146" s="2"/>
      <c r="AK4146" s="2"/>
      <c r="BK4146" s="2"/>
      <c r="BL4146" s="2"/>
      <c r="BN4146" s="2"/>
      <c r="BO4146" s="2"/>
    </row>
    <row r="4147" ht="12.75" customHeight="1">
      <c r="D4147" s="2"/>
      <c r="G4147" s="2"/>
      <c r="I4147" s="2"/>
      <c r="J4147" s="2"/>
      <c r="K4147" s="2"/>
      <c r="L4147" s="2"/>
      <c r="M4147" s="2"/>
      <c r="N4147" s="2"/>
      <c r="O4147" s="2"/>
      <c r="P4147" s="2"/>
      <c r="Q4147" s="2"/>
      <c r="R4147" s="2"/>
      <c r="S4147" s="2"/>
      <c r="T4147" s="2"/>
      <c r="U4147" s="2"/>
      <c r="V4147" s="2"/>
      <c r="W4147" s="2"/>
      <c r="X4147" s="2"/>
      <c r="Y4147" s="2"/>
      <c r="AB4147" s="2"/>
      <c r="AC4147" s="2"/>
      <c r="AD4147" s="2"/>
      <c r="AE4147" s="2"/>
      <c r="AF4147" s="2"/>
      <c r="AG4147" s="2"/>
      <c r="AH4147" s="2"/>
      <c r="AI4147" s="2"/>
      <c r="AJ4147" s="2"/>
      <c r="AK4147" s="2"/>
      <c r="BK4147" s="2"/>
      <c r="BL4147" s="2"/>
      <c r="BN4147" s="2"/>
      <c r="BO4147" s="2"/>
    </row>
    <row r="4148" ht="12.75" customHeight="1">
      <c r="D4148" s="2"/>
      <c r="G4148" s="2"/>
      <c r="I4148" s="2"/>
      <c r="J4148" s="2"/>
      <c r="K4148" s="2"/>
      <c r="L4148" s="2"/>
      <c r="M4148" s="2"/>
      <c r="N4148" s="2"/>
      <c r="O4148" s="2"/>
      <c r="P4148" s="2"/>
      <c r="Q4148" s="2"/>
      <c r="R4148" s="2"/>
      <c r="S4148" s="2"/>
      <c r="T4148" s="2"/>
      <c r="U4148" s="2"/>
      <c r="V4148" s="2"/>
      <c r="W4148" s="2"/>
      <c r="X4148" s="2"/>
      <c r="Y4148" s="2"/>
      <c r="AB4148" s="2"/>
      <c r="AC4148" s="2"/>
      <c r="AD4148" s="2"/>
      <c r="AE4148" s="2"/>
      <c r="AF4148" s="2"/>
      <c r="AG4148" s="2"/>
      <c r="AH4148" s="2"/>
      <c r="AI4148" s="2"/>
      <c r="AJ4148" s="2"/>
      <c r="AK4148" s="2"/>
      <c r="BK4148" s="2"/>
      <c r="BL4148" s="2"/>
      <c r="BN4148" s="2"/>
      <c r="BO4148" s="2"/>
    </row>
    <row r="4149" ht="12.75" customHeight="1">
      <c r="D4149" s="2"/>
      <c r="G4149" s="2"/>
      <c r="I4149" s="2"/>
      <c r="J4149" s="2"/>
      <c r="K4149" s="2"/>
      <c r="L4149" s="2"/>
      <c r="M4149" s="2"/>
      <c r="N4149" s="2"/>
      <c r="O4149" s="2"/>
      <c r="P4149" s="2"/>
      <c r="Q4149" s="2"/>
      <c r="R4149" s="2"/>
      <c r="S4149" s="2"/>
      <c r="T4149" s="2"/>
      <c r="U4149" s="2"/>
      <c r="V4149" s="2"/>
      <c r="W4149" s="2"/>
      <c r="X4149" s="2"/>
      <c r="Y4149" s="2"/>
      <c r="AB4149" s="2"/>
      <c r="AC4149" s="2"/>
      <c r="AD4149" s="2"/>
      <c r="AE4149" s="2"/>
      <c r="AF4149" s="2"/>
      <c r="AG4149" s="2"/>
      <c r="AH4149" s="2"/>
      <c r="AI4149" s="2"/>
      <c r="AJ4149" s="2"/>
      <c r="AK4149" s="2"/>
      <c r="BK4149" s="2"/>
      <c r="BL4149" s="2"/>
      <c r="BN4149" s="2"/>
      <c r="BO4149" s="2"/>
    </row>
    <row r="4150" ht="12.75" customHeight="1">
      <c r="D4150" s="2"/>
      <c r="G4150" s="2"/>
      <c r="I4150" s="2"/>
      <c r="J4150" s="2"/>
      <c r="K4150" s="2"/>
      <c r="L4150" s="2"/>
      <c r="M4150" s="2"/>
      <c r="N4150" s="2"/>
      <c r="O4150" s="2"/>
      <c r="P4150" s="2"/>
      <c r="Q4150" s="2"/>
      <c r="R4150" s="2"/>
      <c r="S4150" s="2"/>
      <c r="T4150" s="2"/>
      <c r="U4150" s="2"/>
      <c r="V4150" s="2"/>
      <c r="W4150" s="2"/>
      <c r="X4150" s="2"/>
      <c r="Y4150" s="2"/>
      <c r="AB4150" s="2"/>
      <c r="AC4150" s="2"/>
      <c r="AD4150" s="2"/>
      <c r="AE4150" s="2"/>
      <c r="AF4150" s="2"/>
      <c r="AG4150" s="2"/>
      <c r="AH4150" s="2"/>
      <c r="AI4150" s="2"/>
      <c r="AJ4150" s="2"/>
      <c r="AK4150" s="2"/>
      <c r="BK4150" s="2"/>
      <c r="BL4150" s="2"/>
      <c r="BN4150" s="2"/>
      <c r="BO4150" s="2"/>
    </row>
    <row r="4151" ht="12.75" customHeight="1">
      <c r="D4151" s="2"/>
      <c r="G4151" s="2"/>
      <c r="I4151" s="2"/>
      <c r="J4151" s="2"/>
      <c r="K4151" s="2"/>
      <c r="L4151" s="2"/>
      <c r="M4151" s="2"/>
      <c r="N4151" s="2"/>
      <c r="O4151" s="2"/>
      <c r="P4151" s="2"/>
      <c r="Q4151" s="2"/>
      <c r="R4151" s="2"/>
      <c r="S4151" s="2"/>
      <c r="T4151" s="2"/>
      <c r="U4151" s="2"/>
      <c r="V4151" s="2"/>
      <c r="W4151" s="2"/>
      <c r="X4151" s="2"/>
      <c r="Y4151" s="2"/>
      <c r="AB4151" s="2"/>
      <c r="AC4151" s="2"/>
      <c r="AD4151" s="2"/>
      <c r="AE4151" s="2"/>
      <c r="AF4151" s="2"/>
      <c r="AG4151" s="2"/>
      <c r="AH4151" s="2"/>
      <c r="AI4151" s="2"/>
      <c r="AJ4151" s="2"/>
      <c r="AK4151" s="2"/>
      <c r="BK4151" s="2"/>
      <c r="BL4151" s="2"/>
      <c r="BN4151" s="2"/>
      <c r="BO4151" s="2"/>
    </row>
    <row r="4152" ht="12.75" customHeight="1">
      <c r="D4152" s="2"/>
      <c r="G4152" s="2"/>
      <c r="I4152" s="2"/>
      <c r="J4152" s="2"/>
      <c r="K4152" s="2"/>
      <c r="L4152" s="2"/>
      <c r="M4152" s="2"/>
      <c r="N4152" s="2"/>
      <c r="O4152" s="2"/>
      <c r="P4152" s="2"/>
      <c r="Q4152" s="2"/>
      <c r="R4152" s="2"/>
      <c r="S4152" s="2"/>
      <c r="T4152" s="2"/>
      <c r="U4152" s="2"/>
      <c r="V4152" s="2"/>
      <c r="W4152" s="2"/>
      <c r="X4152" s="2"/>
      <c r="Y4152" s="2"/>
      <c r="AB4152" s="2"/>
      <c r="AC4152" s="2"/>
      <c r="AD4152" s="2"/>
      <c r="AE4152" s="2"/>
      <c r="AF4152" s="2"/>
      <c r="AG4152" s="2"/>
      <c r="AH4152" s="2"/>
      <c r="AI4152" s="2"/>
      <c r="AJ4152" s="2"/>
      <c r="AK4152" s="2"/>
      <c r="BK4152" s="2"/>
      <c r="BL4152" s="2"/>
      <c r="BN4152" s="2"/>
      <c r="BO4152" s="2"/>
    </row>
    <row r="4153" ht="12.75" customHeight="1">
      <c r="D4153" s="2"/>
      <c r="G4153" s="2"/>
      <c r="I4153" s="2"/>
      <c r="J4153" s="2"/>
      <c r="K4153" s="2"/>
      <c r="L4153" s="2"/>
      <c r="M4153" s="2"/>
      <c r="N4153" s="2"/>
      <c r="O4153" s="2"/>
      <c r="P4153" s="2"/>
      <c r="Q4153" s="2"/>
      <c r="R4153" s="2"/>
      <c r="S4153" s="2"/>
      <c r="T4153" s="2"/>
      <c r="U4153" s="2"/>
      <c r="V4153" s="2"/>
      <c r="W4153" s="2"/>
      <c r="X4153" s="2"/>
      <c r="Y4153" s="2"/>
      <c r="AB4153" s="2"/>
      <c r="AC4153" s="2"/>
      <c r="AD4153" s="2"/>
      <c r="AE4153" s="2"/>
      <c r="AF4153" s="2"/>
      <c r="AG4153" s="2"/>
      <c r="AH4153" s="2"/>
      <c r="AI4153" s="2"/>
      <c r="AJ4153" s="2"/>
      <c r="AK4153" s="2"/>
      <c r="BK4153" s="2"/>
      <c r="BL4153" s="2"/>
      <c r="BN4153" s="2"/>
      <c r="BO4153" s="2"/>
    </row>
    <row r="4154" ht="12.75" customHeight="1">
      <c r="D4154" s="2"/>
      <c r="G4154" s="2"/>
      <c r="I4154" s="2"/>
      <c r="J4154" s="2"/>
      <c r="K4154" s="2"/>
      <c r="L4154" s="2"/>
      <c r="M4154" s="2"/>
      <c r="N4154" s="2"/>
      <c r="O4154" s="2"/>
      <c r="P4154" s="2"/>
      <c r="Q4154" s="2"/>
      <c r="R4154" s="2"/>
      <c r="S4154" s="2"/>
      <c r="T4154" s="2"/>
      <c r="U4154" s="2"/>
      <c r="V4154" s="2"/>
      <c r="W4154" s="2"/>
      <c r="X4154" s="2"/>
      <c r="Y4154" s="2"/>
      <c r="AB4154" s="2"/>
      <c r="AC4154" s="2"/>
      <c r="AD4154" s="2"/>
      <c r="AE4154" s="2"/>
      <c r="AF4154" s="2"/>
      <c r="AG4154" s="2"/>
      <c r="AH4154" s="2"/>
      <c r="AI4154" s="2"/>
      <c r="AJ4154" s="2"/>
      <c r="AK4154" s="2"/>
      <c r="BK4154" s="2"/>
      <c r="BL4154" s="2"/>
      <c r="BN4154" s="2"/>
      <c r="BO4154" s="2"/>
    </row>
    <row r="4155" ht="12.75" customHeight="1">
      <c r="D4155" s="2"/>
      <c r="G4155" s="2"/>
      <c r="I4155" s="2"/>
      <c r="J4155" s="2"/>
      <c r="K4155" s="2"/>
      <c r="L4155" s="2"/>
      <c r="M4155" s="2"/>
      <c r="N4155" s="2"/>
      <c r="O4155" s="2"/>
      <c r="P4155" s="2"/>
      <c r="Q4155" s="2"/>
      <c r="R4155" s="2"/>
      <c r="S4155" s="2"/>
      <c r="T4155" s="2"/>
      <c r="U4155" s="2"/>
      <c r="V4155" s="2"/>
      <c r="W4155" s="2"/>
      <c r="X4155" s="2"/>
      <c r="Y4155" s="2"/>
      <c r="AB4155" s="2"/>
      <c r="AC4155" s="2"/>
      <c r="AD4155" s="2"/>
      <c r="AE4155" s="2"/>
      <c r="AF4155" s="2"/>
      <c r="AG4155" s="2"/>
      <c r="AH4155" s="2"/>
      <c r="AI4155" s="2"/>
      <c r="AJ4155" s="2"/>
      <c r="AK4155" s="2"/>
      <c r="BK4155" s="2"/>
      <c r="BL4155" s="2"/>
      <c r="BN4155" s="2"/>
      <c r="BO4155" s="2"/>
    </row>
    <row r="4156" ht="12.75" customHeight="1">
      <c r="D4156" s="2"/>
      <c r="G4156" s="2"/>
      <c r="I4156" s="2"/>
      <c r="J4156" s="2"/>
      <c r="K4156" s="2"/>
      <c r="L4156" s="2"/>
      <c r="M4156" s="2"/>
      <c r="N4156" s="2"/>
      <c r="O4156" s="2"/>
      <c r="P4156" s="2"/>
      <c r="Q4156" s="2"/>
      <c r="R4156" s="2"/>
      <c r="S4156" s="2"/>
      <c r="T4156" s="2"/>
      <c r="U4156" s="2"/>
      <c r="V4156" s="2"/>
      <c r="W4156" s="2"/>
      <c r="X4156" s="2"/>
      <c r="Y4156" s="2"/>
      <c r="AB4156" s="2"/>
      <c r="AC4156" s="2"/>
      <c r="AD4156" s="2"/>
      <c r="AE4156" s="2"/>
      <c r="AF4156" s="2"/>
      <c r="AG4156" s="2"/>
      <c r="AH4156" s="2"/>
      <c r="AI4156" s="2"/>
      <c r="AJ4156" s="2"/>
      <c r="AK4156" s="2"/>
      <c r="BK4156" s="2"/>
      <c r="BL4156" s="2"/>
      <c r="BN4156" s="2"/>
      <c r="BO4156" s="2"/>
    </row>
    <row r="4157" ht="12.75" customHeight="1">
      <c r="D4157" s="2"/>
      <c r="G4157" s="2"/>
      <c r="I4157" s="2"/>
      <c r="J4157" s="2"/>
      <c r="K4157" s="2"/>
      <c r="L4157" s="2"/>
      <c r="M4157" s="2"/>
      <c r="N4157" s="2"/>
      <c r="O4157" s="2"/>
      <c r="P4157" s="2"/>
      <c r="Q4157" s="2"/>
      <c r="R4157" s="2"/>
      <c r="S4157" s="2"/>
      <c r="T4157" s="2"/>
      <c r="U4157" s="2"/>
      <c r="V4157" s="2"/>
      <c r="W4157" s="2"/>
      <c r="X4157" s="2"/>
      <c r="Y4157" s="2"/>
      <c r="AB4157" s="2"/>
      <c r="AC4157" s="2"/>
      <c r="AD4157" s="2"/>
      <c r="AE4157" s="2"/>
      <c r="AF4157" s="2"/>
      <c r="AG4157" s="2"/>
      <c r="AH4157" s="2"/>
      <c r="AI4157" s="2"/>
      <c r="AJ4157" s="2"/>
      <c r="AK4157" s="2"/>
      <c r="BK4157" s="2"/>
      <c r="BL4157" s="2"/>
      <c r="BN4157" s="2"/>
      <c r="BO4157" s="2"/>
    </row>
    <row r="4158" ht="12.75" customHeight="1">
      <c r="D4158" s="2"/>
      <c r="G4158" s="2"/>
      <c r="I4158" s="2"/>
      <c r="J4158" s="2"/>
      <c r="K4158" s="2"/>
      <c r="L4158" s="2"/>
      <c r="M4158" s="2"/>
      <c r="N4158" s="2"/>
      <c r="O4158" s="2"/>
      <c r="P4158" s="2"/>
      <c r="Q4158" s="2"/>
      <c r="R4158" s="2"/>
      <c r="S4158" s="2"/>
      <c r="T4158" s="2"/>
      <c r="U4158" s="2"/>
      <c r="V4158" s="2"/>
      <c r="W4158" s="2"/>
      <c r="X4158" s="2"/>
      <c r="Y4158" s="2"/>
      <c r="AB4158" s="2"/>
      <c r="AC4158" s="2"/>
      <c r="AD4158" s="2"/>
      <c r="AE4158" s="2"/>
      <c r="AF4158" s="2"/>
      <c r="AG4158" s="2"/>
      <c r="AH4158" s="2"/>
      <c r="AI4158" s="2"/>
      <c r="AJ4158" s="2"/>
      <c r="AK4158" s="2"/>
      <c r="BK4158" s="2"/>
      <c r="BL4158" s="2"/>
      <c r="BN4158" s="2"/>
      <c r="BO4158" s="2"/>
    </row>
    <row r="4159" ht="12.75" customHeight="1">
      <c r="D4159" s="2"/>
      <c r="G4159" s="2"/>
      <c r="I4159" s="2"/>
      <c r="J4159" s="2"/>
      <c r="K4159" s="2"/>
      <c r="L4159" s="2"/>
      <c r="M4159" s="2"/>
      <c r="N4159" s="2"/>
      <c r="O4159" s="2"/>
      <c r="P4159" s="2"/>
      <c r="Q4159" s="2"/>
      <c r="R4159" s="2"/>
      <c r="S4159" s="2"/>
      <c r="T4159" s="2"/>
      <c r="U4159" s="2"/>
      <c r="V4159" s="2"/>
      <c r="W4159" s="2"/>
      <c r="X4159" s="2"/>
      <c r="Y4159" s="2"/>
      <c r="AB4159" s="2"/>
      <c r="AC4159" s="2"/>
      <c r="AD4159" s="2"/>
      <c r="AE4159" s="2"/>
      <c r="AF4159" s="2"/>
      <c r="AG4159" s="2"/>
      <c r="AH4159" s="2"/>
      <c r="AI4159" s="2"/>
      <c r="AJ4159" s="2"/>
      <c r="AK4159" s="2"/>
      <c r="BK4159" s="2"/>
      <c r="BL4159" s="2"/>
      <c r="BN4159" s="2"/>
      <c r="BO4159" s="2"/>
    </row>
    <row r="4160" ht="12.75" customHeight="1">
      <c r="D4160" s="2"/>
      <c r="G4160" s="2"/>
      <c r="I4160" s="2"/>
      <c r="J4160" s="2"/>
      <c r="K4160" s="2"/>
      <c r="L4160" s="2"/>
      <c r="M4160" s="2"/>
      <c r="N4160" s="2"/>
      <c r="O4160" s="2"/>
      <c r="P4160" s="2"/>
      <c r="Q4160" s="2"/>
      <c r="R4160" s="2"/>
      <c r="S4160" s="2"/>
      <c r="T4160" s="2"/>
      <c r="U4160" s="2"/>
      <c r="V4160" s="2"/>
      <c r="W4160" s="2"/>
      <c r="X4160" s="2"/>
      <c r="Y4160" s="2"/>
      <c r="AB4160" s="2"/>
      <c r="AC4160" s="2"/>
      <c r="AD4160" s="2"/>
      <c r="AE4160" s="2"/>
      <c r="AF4160" s="2"/>
      <c r="AG4160" s="2"/>
      <c r="AH4160" s="2"/>
      <c r="AI4160" s="2"/>
      <c r="AJ4160" s="2"/>
      <c r="AK4160" s="2"/>
      <c r="BK4160" s="2"/>
      <c r="BL4160" s="2"/>
      <c r="BN4160" s="2"/>
      <c r="BO4160" s="2"/>
    </row>
    <row r="4161" ht="12.75" customHeight="1">
      <c r="D4161" s="2"/>
      <c r="G4161" s="2"/>
      <c r="I4161" s="2"/>
      <c r="J4161" s="2"/>
      <c r="K4161" s="2"/>
      <c r="L4161" s="2"/>
      <c r="M4161" s="2"/>
      <c r="N4161" s="2"/>
      <c r="O4161" s="2"/>
      <c r="P4161" s="2"/>
      <c r="Q4161" s="2"/>
      <c r="R4161" s="2"/>
      <c r="S4161" s="2"/>
      <c r="T4161" s="2"/>
      <c r="U4161" s="2"/>
      <c r="V4161" s="2"/>
      <c r="W4161" s="2"/>
      <c r="X4161" s="2"/>
      <c r="Y4161" s="2"/>
      <c r="AB4161" s="2"/>
      <c r="AC4161" s="2"/>
      <c r="AD4161" s="2"/>
      <c r="AE4161" s="2"/>
      <c r="AF4161" s="2"/>
      <c r="AG4161" s="2"/>
      <c r="AH4161" s="2"/>
      <c r="AI4161" s="2"/>
      <c r="AJ4161" s="2"/>
      <c r="AK4161" s="2"/>
      <c r="BK4161" s="2"/>
      <c r="BL4161" s="2"/>
      <c r="BN4161" s="2"/>
      <c r="BO4161" s="2"/>
    </row>
    <row r="4162" ht="12.75" customHeight="1">
      <c r="D4162" s="2"/>
      <c r="G4162" s="2"/>
      <c r="I4162" s="2"/>
      <c r="J4162" s="2"/>
      <c r="K4162" s="2"/>
      <c r="L4162" s="2"/>
      <c r="M4162" s="2"/>
      <c r="N4162" s="2"/>
      <c r="O4162" s="2"/>
      <c r="P4162" s="2"/>
      <c r="Q4162" s="2"/>
      <c r="R4162" s="2"/>
      <c r="S4162" s="2"/>
      <c r="T4162" s="2"/>
      <c r="U4162" s="2"/>
      <c r="V4162" s="2"/>
      <c r="W4162" s="2"/>
      <c r="X4162" s="2"/>
      <c r="Y4162" s="2"/>
      <c r="AB4162" s="2"/>
      <c r="AC4162" s="2"/>
      <c r="AD4162" s="2"/>
      <c r="AE4162" s="2"/>
      <c r="AF4162" s="2"/>
      <c r="AG4162" s="2"/>
      <c r="AH4162" s="2"/>
      <c r="AI4162" s="2"/>
      <c r="AJ4162" s="2"/>
      <c r="AK4162" s="2"/>
      <c r="BK4162" s="2"/>
      <c r="BL4162" s="2"/>
      <c r="BN4162" s="2"/>
      <c r="BO4162" s="2"/>
    </row>
    <row r="4163" ht="12.75" customHeight="1">
      <c r="D4163" s="2"/>
      <c r="G4163" s="2"/>
      <c r="I4163" s="2"/>
      <c r="J4163" s="2"/>
      <c r="K4163" s="2"/>
      <c r="L4163" s="2"/>
      <c r="M4163" s="2"/>
      <c r="N4163" s="2"/>
      <c r="O4163" s="2"/>
      <c r="P4163" s="2"/>
      <c r="Q4163" s="2"/>
      <c r="R4163" s="2"/>
      <c r="S4163" s="2"/>
      <c r="T4163" s="2"/>
      <c r="U4163" s="2"/>
      <c r="V4163" s="2"/>
      <c r="W4163" s="2"/>
      <c r="X4163" s="2"/>
      <c r="Y4163" s="2"/>
      <c r="AB4163" s="2"/>
      <c r="AC4163" s="2"/>
      <c r="AD4163" s="2"/>
      <c r="AE4163" s="2"/>
      <c r="AF4163" s="2"/>
      <c r="AG4163" s="2"/>
      <c r="AH4163" s="2"/>
      <c r="AI4163" s="2"/>
      <c r="AJ4163" s="2"/>
      <c r="AK4163" s="2"/>
      <c r="BK4163" s="2"/>
      <c r="BL4163" s="2"/>
      <c r="BN4163" s="2"/>
      <c r="BO4163" s="2"/>
    </row>
    <row r="4164" ht="12.75" customHeight="1">
      <c r="D4164" s="2"/>
      <c r="G4164" s="2"/>
      <c r="I4164" s="2"/>
      <c r="J4164" s="2"/>
      <c r="K4164" s="2"/>
      <c r="L4164" s="2"/>
      <c r="M4164" s="2"/>
      <c r="N4164" s="2"/>
      <c r="O4164" s="2"/>
      <c r="P4164" s="2"/>
      <c r="Q4164" s="2"/>
      <c r="R4164" s="2"/>
      <c r="S4164" s="2"/>
      <c r="T4164" s="2"/>
      <c r="U4164" s="2"/>
      <c r="V4164" s="2"/>
      <c r="W4164" s="2"/>
      <c r="X4164" s="2"/>
      <c r="Y4164" s="2"/>
      <c r="AB4164" s="2"/>
      <c r="AC4164" s="2"/>
      <c r="AD4164" s="2"/>
      <c r="AE4164" s="2"/>
      <c r="AF4164" s="2"/>
      <c r="AG4164" s="2"/>
      <c r="AH4164" s="2"/>
      <c r="AI4164" s="2"/>
      <c r="AJ4164" s="2"/>
      <c r="AK4164" s="2"/>
      <c r="BK4164" s="2"/>
      <c r="BL4164" s="2"/>
      <c r="BN4164" s="2"/>
      <c r="BO4164" s="2"/>
    </row>
    <row r="4165" ht="12.75" customHeight="1">
      <c r="D4165" s="2"/>
      <c r="G4165" s="2"/>
      <c r="I4165" s="2"/>
      <c r="J4165" s="2"/>
      <c r="K4165" s="2"/>
      <c r="L4165" s="2"/>
      <c r="M4165" s="2"/>
      <c r="N4165" s="2"/>
      <c r="O4165" s="2"/>
      <c r="P4165" s="2"/>
      <c r="Q4165" s="2"/>
      <c r="R4165" s="2"/>
      <c r="S4165" s="2"/>
      <c r="T4165" s="2"/>
      <c r="U4165" s="2"/>
      <c r="V4165" s="2"/>
      <c r="W4165" s="2"/>
      <c r="X4165" s="2"/>
      <c r="Y4165" s="2"/>
      <c r="AB4165" s="2"/>
      <c r="AC4165" s="2"/>
      <c r="AD4165" s="2"/>
      <c r="AE4165" s="2"/>
      <c r="AF4165" s="2"/>
      <c r="AG4165" s="2"/>
      <c r="AH4165" s="2"/>
      <c r="AI4165" s="2"/>
      <c r="AJ4165" s="2"/>
      <c r="AK4165" s="2"/>
      <c r="BK4165" s="2"/>
      <c r="BL4165" s="2"/>
      <c r="BN4165" s="2"/>
      <c r="BO4165" s="2"/>
    </row>
    <row r="4166" ht="12.75" customHeight="1">
      <c r="D4166" s="2"/>
      <c r="G4166" s="2"/>
      <c r="I4166" s="2"/>
      <c r="J4166" s="2"/>
      <c r="K4166" s="2"/>
      <c r="L4166" s="2"/>
      <c r="M4166" s="2"/>
      <c r="N4166" s="2"/>
      <c r="O4166" s="2"/>
      <c r="P4166" s="2"/>
      <c r="Q4166" s="2"/>
      <c r="R4166" s="2"/>
      <c r="S4166" s="2"/>
      <c r="T4166" s="2"/>
      <c r="U4166" s="2"/>
      <c r="V4166" s="2"/>
      <c r="W4166" s="2"/>
      <c r="X4166" s="2"/>
      <c r="Y4166" s="2"/>
      <c r="AB4166" s="2"/>
      <c r="AC4166" s="2"/>
      <c r="AD4166" s="2"/>
      <c r="AE4166" s="2"/>
      <c r="AF4166" s="2"/>
      <c r="AG4166" s="2"/>
      <c r="AH4166" s="2"/>
      <c r="AI4166" s="2"/>
      <c r="AJ4166" s="2"/>
      <c r="AK4166" s="2"/>
      <c r="BK4166" s="2"/>
      <c r="BL4166" s="2"/>
      <c r="BN4166" s="2"/>
      <c r="BO4166" s="2"/>
    </row>
    <row r="4167" ht="12.75" customHeight="1">
      <c r="D4167" s="2"/>
      <c r="G4167" s="2"/>
      <c r="I4167" s="2"/>
      <c r="J4167" s="2"/>
      <c r="K4167" s="2"/>
      <c r="L4167" s="2"/>
      <c r="M4167" s="2"/>
      <c r="N4167" s="2"/>
      <c r="O4167" s="2"/>
      <c r="P4167" s="2"/>
      <c r="Q4167" s="2"/>
      <c r="R4167" s="2"/>
      <c r="S4167" s="2"/>
      <c r="T4167" s="2"/>
      <c r="U4167" s="2"/>
      <c r="V4167" s="2"/>
      <c r="W4167" s="2"/>
      <c r="X4167" s="2"/>
      <c r="Y4167" s="2"/>
      <c r="AB4167" s="2"/>
      <c r="AC4167" s="2"/>
      <c r="AD4167" s="2"/>
      <c r="AE4167" s="2"/>
      <c r="AF4167" s="2"/>
      <c r="AG4167" s="2"/>
      <c r="AH4167" s="2"/>
      <c r="AI4167" s="2"/>
      <c r="AJ4167" s="2"/>
      <c r="AK4167" s="2"/>
      <c r="BK4167" s="2"/>
      <c r="BL4167" s="2"/>
      <c r="BN4167" s="2"/>
      <c r="BO4167" s="2"/>
    </row>
    <row r="4168" ht="12.75" customHeight="1">
      <c r="D4168" s="2"/>
      <c r="G4168" s="2"/>
      <c r="I4168" s="2"/>
      <c r="J4168" s="2"/>
      <c r="K4168" s="2"/>
      <c r="L4168" s="2"/>
      <c r="M4168" s="2"/>
      <c r="N4168" s="2"/>
      <c r="O4168" s="2"/>
      <c r="P4168" s="2"/>
      <c r="Q4168" s="2"/>
      <c r="R4168" s="2"/>
      <c r="S4168" s="2"/>
      <c r="T4168" s="2"/>
      <c r="U4168" s="2"/>
      <c r="V4168" s="2"/>
      <c r="W4168" s="2"/>
      <c r="X4168" s="2"/>
      <c r="Y4168" s="2"/>
      <c r="AB4168" s="2"/>
      <c r="AC4168" s="2"/>
      <c r="AD4168" s="2"/>
      <c r="AE4168" s="2"/>
      <c r="AF4168" s="2"/>
      <c r="AG4168" s="2"/>
      <c r="AH4168" s="2"/>
      <c r="AI4168" s="2"/>
      <c r="AJ4168" s="2"/>
      <c r="AK4168" s="2"/>
      <c r="BK4168" s="2"/>
      <c r="BL4168" s="2"/>
      <c r="BN4168" s="2"/>
      <c r="BO4168" s="2"/>
    </row>
    <row r="4169" ht="12.75" customHeight="1">
      <c r="D4169" s="2"/>
      <c r="G4169" s="2"/>
      <c r="I4169" s="2"/>
      <c r="J4169" s="2"/>
      <c r="K4169" s="2"/>
      <c r="L4169" s="2"/>
      <c r="M4169" s="2"/>
      <c r="N4169" s="2"/>
      <c r="O4169" s="2"/>
      <c r="P4169" s="2"/>
      <c r="Q4169" s="2"/>
      <c r="R4169" s="2"/>
      <c r="S4169" s="2"/>
      <c r="T4169" s="2"/>
      <c r="U4169" s="2"/>
      <c r="V4169" s="2"/>
      <c r="W4169" s="2"/>
      <c r="X4169" s="2"/>
      <c r="Y4169" s="2"/>
      <c r="AB4169" s="2"/>
      <c r="AC4169" s="2"/>
      <c r="AD4169" s="2"/>
      <c r="AE4169" s="2"/>
      <c r="AF4169" s="2"/>
      <c r="AG4169" s="2"/>
      <c r="AH4169" s="2"/>
      <c r="AI4169" s="2"/>
      <c r="AJ4169" s="2"/>
      <c r="AK4169" s="2"/>
      <c r="BK4169" s="2"/>
      <c r="BL4169" s="2"/>
      <c r="BN4169" s="2"/>
      <c r="BO4169" s="2"/>
    </row>
    <row r="4170" ht="12.75" customHeight="1">
      <c r="D4170" s="2"/>
      <c r="G4170" s="2"/>
      <c r="I4170" s="2"/>
      <c r="J4170" s="2"/>
      <c r="K4170" s="2"/>
      <c r="L4170" s="2"/>
      <c r="M4170" s="2"/>
      <c r="N4170" s="2"/>
      <c r="O4170" s="2"/>
      <c r="P4170" s="2"/>
      <c r="Q4170" s="2"/>
      <c r="R4170" s="2"/>
      <c r="S4170" s="2"/>
      <c r="T4170" s="2"/>
      <c r="U4170" s="2"/>
      <c r="V4170" s="2"/>
      <c r="W4170" s="2"/>
      <c r="X4170" s="2"/>
      <c r="Y4170" s="2"/>
      <c r="AB4170" s="2"/>
      <c r="AC4170" s="2"/>
      <c r="AD4170" s="2"/>
      <c r="AE4170" s="2"/>
      <c r="AF4170" s="2"/>
      <c r="AG4170" s="2"/>
      <c r="AH4170" s="2"/>
      <c r="AI4170" s="2"/>
      <c r="AJ4170" s="2"/>
      <c r="AK4170" s="2"/>
      <c r="BK4170" s="2"/>
      <c r="BL4170" s="2"/>
      <c r="BN4170" s="2"/>
      <c r="BO4170" s="2"/>
    </row>
    <row r="4171" ht="12.75" customHeight="1">
      <c r="D4171" s="2"/>
      <c r="G4171" s="2"/>
      <c r="I4171" s="2"/>
      <c r="J4171" s="2"/>
      <c r="K4171" s="2"/>
      <c r="L4171" s="2"/>
      <c r="M4171" s="2"/>
      <c r="N4171" s="2"/>
      <c r="O4171" s="2"/>
      <c r="P4171" s="2"/>
      <c r="Q4171" s="2"/>
      <c r="R4171" s="2"/>
      <c r="S4171" s="2"/>
      <c r="T4171" s="2"/>
      <c r="U4171" s="2"/>
      <c r="V4171" s="2"/>
      <c r="W4171" s="2"/>
      <c r="X4171" s="2"/>
      <c r="Y4171" s="2"/>
      <c r="AB4171" s="2"/>
      <c r="AC4171" s="2"/>
      <c r="AD4171" s="2"/>
      <c r="AE4171" s="2"/>
      <c r="AF4171" s="2"/>
      <c r="AG4171" s="2"/>
      <c r="AH4171" s="2"/>
      <c r="AI4171" s="2"/>
      <c r="AJ4171" s="2"/>
      <c r="AK4171" s="2"/>
      <c r="BK4171" s="2"/>
      <c r="BL4171" s="2"/>
      <c r="BN4171" s="2"/>
      <c r="BO4171" s="2"/>
    </row>
    <row r="4172" ht="12.75" customHeight="1">
      <c r="D4172" s="2"/>
      <c r="G4172" s="2"/>
      <c r="I4172" s="2"/>
      <c r="J4172" s="2"/>
      <c r="K4172" s="2"/>
      <c r="L4172" s="2"/>
      <c r="M4172" s="2"/>
      <c r="N4172" s="2"/>
      <c r="O4172" s="2"/>
      <c r="P4172" s="2"/>
      <c r="Q4172" s="2"/>
      <c r="R4172" s="2"/>
      <c r="S4172" s="2"/>
      <c r="T4172" s="2"/>
      <c r="U4172" s="2"/>
      <c r="V4172" s="2"/>
      <c r="W4172" s="2"/>
      <c r="X4172" s="2"/>
      <c r="Y4172" s="2"/>
      <c r="AB4172" s="2"/>
      <c r="AC4172" s="2"/>
      <c r="AD4172" s="2"/>
      <c r="AE4172" s="2"/>
      <c r="AF4172" s="2"/>
      <c r="AG4172" s="2"/>
      <c r="AH4172" s="2"/>
      <c r="AI4172" s="2"/>
      <c r="AJ4172" s="2"/>
      <c r="AK4172" s="2"/>
      <c r="BK4172" s="2"/>
      <c r="BL4172" s="2"/>
      <c r="BN4172" s="2"/>
      <c r="BO4172" s="2"/>
    </row>
    <row r="4173" ht="12.75" customHeight="1">
      <c r="D4173" s="2"/>
      <c r="G4173" s="2"/>
      <c r="I4173" s="2"/>
      <c r="J4173" s="2"/>
      <c r="K4173" s="2"/>
      <c r="L4173" s="2"/>
      <c r="M4173" s="2"/>
      <c r="N4173" s="2"/>
      <c r="O4173" s="2"/>
      <c r="P4173" s="2"/>
      <c r="Q4173" s="2"/>
      <c r="R4173" s="2"/>
      <c r="S4173" s="2"/>
      <c r="T4173" s="2"/>
      <c r="U4173" s="2"/>
      <c r="V4173" s="2"/>
      <c r="W4173" s="2"/>
      <c r="X4173" s="2"/>
      <c r="Y4173" s="2"/>
      <c r="AB4173" s="2"/>
      <c r="AC4173" s="2"/>
      <c r="AD4173" s="2"/>
      <c r="AE4173" s="2"/>
      <c r="AF4173" s="2"/>
      <c r="AG4173" s="2"/>
      <c r="AH4173" s="2"/>
      <c r="AI4173" s="2"/>
      <c r="AJ4173" s="2"/>
      <c r="AK4173" s="2"/>
      <c r="BK4173" s="2"/>
      <c r="BL4173" s="2"/>
      <c r="BN4173" s="2"/>
      <c r="BO4173" s="2"/>
    </row>
    <row r="4174" ht="12.75" customHeight="1">
      <c r="D4174" s="2"/>
      <c r="G4174" s="2"/>
      <c r="I4174" s="2"/>
      <c r="J4174" s="2"/>
      <c r="K4174" s="2"/>
      <c r="L4174" s="2"/>
      <c r="M4174" s="2"/>
      <c r="N4174" s="2"/>
      <c r="O4174" s="2"/>
      <c r="P4174" s="2"/>
      <c r="Q4174" s="2"/>
      <c r="R4174" s="2"/>
      <c r="S4174" s="2"/>
      <c r="T4174" s="2"/>
      <c r="U4174" s="2"/>
      <c r="V4174" s="2"/>
      <c r="W4174" s="2"/>
      <c r="X4174" s="2"/>
      <c r="Y4174" s="2"/>
      <c r="AB4174" s="2"/>
      <c r="AC4174" s="2"/>
      <c r="AD4174" s="2"/>
      <c r="AE4174" s="2"/>
      <c r="AF4174" s="2"/>
      <c r="AG4174" s="2"/>
      <c r="AH4174" s="2"/>
      <c r="AI4174" s="2"/>
      <c r="AJ4174" s="2"/>
      <c r="AK4174" s="2"/>
      <c r="BK4174" s="2"/>
      <c r="BL4174" s="2"/>
      <c r="BN4174" s="2"/>
      <c r="BO4174" s="2"/>
    </row>
    <row r="4175" ht="12.75" customHeight="1">
      <c r="D4175" s="2"/>
      <c r="G4175" s="2"/>
      <c r="I4175" s="2"/>
      <c r="J4175" s="2"/>
      <c r="K4175" s="2"/>
      <c r="L4175" s="2"/>
      <c r="M4175" s="2"/>
      <c r="N4175" s="2"/>
      <c r="O4175" s="2"/>
      <c r="P4175" s="2"/>
      <c r="Q4175" s="2"/>
      <c r="R4175" s="2"/>
      <c r="S4175" s="2"/>
      <c r="T4175" s="2"/>
      <c r="U4175" s="2"/>
      <c r="V4175" s="2"/>
      <c r="W4175" s="2"/>
      <c r="X4175" s="2"/>
      <c r="Y4175" s="2"/>
      <c r="AB4175" s="2"/>
      <c r="AC4175" s="2"/>
      <c r="AD4175" s="2"/>
      <c r="AE4175" s="2"/>
      <c r="AF4175" s="2"/>
      <c r="AG4175" s="2"/>
      <c r="AH4175" s="2"/>
      <c r="AI4175" s="2"/>
      <c r="AJ4175" s="2"/>
      <c r="AK4175" s="2"/>
      <c r="BK4175" s="2"/>
      <c r="BL4175" s="2"/>
      <c r="BN4175" s="2"/>
      <c r="BO4175" s="2"/>
    </row>
    <row r="4176" ht="12.75" customHeight="1">
      <c r="D4176" s="2"/>
      <c r="G4176" s="2"/>
      <c r="I4176" s="2"/>
      <c r="J4176" s="2"/>
      <c r="K4176" s="2"/>
      <c r="L4176" s="2"/>
      <c r="M4176" s="2"/>
      <c r="N4176" s="2"/>
      <c r="O4176" s="2"/>
      <c r="P4176" s="2"/>
      <c r="Q4176" s="2"/>
      <c r="R4176" s="2"/>
      <c r="S4176" s="2"/>
      <c r="T4176" s="2"/>
      <c r="U4176" s="2"/>
      <c r="V4176" s="2"/>
      <c r="W4176" s="2"/>
      <c r="X4176" s="2"/>
      <c r="Y4176" s="2"/>
      <c r="AB4176" s="2"/>
      <c r="AC4176" s="2"/>
      <c r="AD4176" s="2"/>
      <c r="AE4176" s="2"/>
      <c r="AF4176" s="2"/>
      <c r="AG4176" s="2"/>
      <c r="AH4176" s="2"/>
      <c r="AI4176" s="2"/>
      <c r="AJ4176" s="2"/>
      <c r="AK4176" s="2"/>
      <c r="BK4176" s="2"/>
      <c r="BL4176" s="2"/>
      <c r="BN4176" s="2"/>
      <c r="BO4176" s="2"/>
    </row>
    <row r="4177" ht="12.75" customHeight="1">
      <c r="D4177" s="2"/>
      <c r="G4177" s="2"/>
      <c r="I4177" s="2"/>
      <c r="J4177" s="2"/>
      <c r="K4177" s="2"/>
      <c r="L4177" s="2"/>
      <c r="M4177" s="2"/>
      <c r="N4177" s="2"/>
      <c r="O4177" s="2"/>
      <c r="P4177" s="2"/>
      <c r="Q4177" s="2"/>
      <c r="R4177" s="2"/>
      <c r="S4177" s="2"/>
      <c r="T4177" s="2"/>
      <c r="U4177" s="2"/>
      <c r="V4177" s="2"/>
      <c r="W4177" s="2"/>
      <c r="X4177" s="2"/>
      <c r="Y4177" s="2"/>
      <c r="AB4177" s="2"/>
      <c r="AC4177" s="2"/>
      <c r="AD4177" s="2"/>
      <c r="AE4177" s="2"/>
      <c r="AF4177" s="2"/>
      <c r="AG4177" s="2"/>
      <c r="AH4177" s="2"/>
      <c r="AI4177" s="2"/>
      <c r="AJ4177" s="2"/>
      <c r="AK4177" s="2"/>
      <c r="BK4177" s="2"/>
      <c r="BL4177" s="2"/>
      <c r="BN4177" s="2"/>
      <c r="BO4177" s="2"/>
    </row>
    <row r="4178" ht="12.75" customHeight="1">
      <c r="D4178" s="2"/>
      <c r="G4178" s="2"/>
      <c r="I4178" s="2"/>
      <c r="J4178" s="2"/>
      <c r="K4178" s="2"/>
      <c r="L4178" s="2"/>
      <c r="M4178" s="2"/>
      <c r="N4178" s="2"/>
      <c r="O4178" s="2"/>
      <c r="P4178" s="2"/>
      <c r="Q4178" s="2"/>
      <c r="R4178" s="2"/>
      <c r="S4178" s="2"/>
      <c r="T4178" s="2"/>
      <c r="U4178" s="2"/>
      <c r="V4178" s="2"/>
      <c r="W4178" s="2"/>
      <c r="X4178" s="2"/>
      <c r="Y4178" s="2"/>
      <c r="AB4178" s="2"/>
      <c r="AC4178" s="2"/>
      <c r="AD4178" s="2"/>
      <c r="AE4178" s="2"/>
      <c r="AF4178" s="2"/>
      <c r="AG4178" s="2"/>
      <c r="AH4178" s="2"/>
      <c r="AI4178" s="2"/>
      <c r="AJ4178" s="2"/>
      <c r="AK4178" s="2"/>
      <c r="BK4178" s="2"/>
      <c r="BL4178" s="2"/>
      <c r="BN4178" s="2"/>
      <c r="BO4178" s="2"/>
    </row>
    <row r="4179" ht="12.75" customHeight="1">
      <c r="D4179" s="2"/>
      <c r="G4179" s="2"/>
      <c r="I4179" s="2"/>
      <c r="J4179" s="2"/>
      <c r="K4179" s="2"/>
      <c r="L4179" s="2"/>
      <c r="M4179" s="2"/>
      <c r="N4179" s="2"/>
      <c r="O4179" s="2"/>
      <c r="P4179" s="2"/>
      <c r="Q4179" s="2"/>
      <c r="R4179" s="2"/>
      <c r="S4179" s="2"/>
      <c r="T4179" s="2"/>
      <c r="U4179" s="2"/>
      <c r="V4179" s="2"/>
      <c r="W4179" s="2"/>
      <c r="X4179" s="2"/>
      <c r="Y4179" s="2"/>
      <c r="AB4179" s="2"/>
      <c r="AC4179" s="2"/>
      <c r="AD4179" s="2"/>
      <c r="AE4179" s="2"/>
      <c r="AF4179" s="2"/>
      <c r="AG4179" s="2"/>
      <c r="AH4179" s="2"/>
      <c r="AI4179" s="2"/>
      <c r="AJ4179" s="2"/>
      <c r="AK4179" s="2"/>
      <c r="BK4179" s="2"/>
      <c r="BL4179" s="2"/>
      <c r="BN4179" s="2"/>
      <c r="BO4179" s="2"/>
    </row>
    <row r="4180" ht="12.75" customHeight="1">
      <c r="D4180" s="2"/>
      <c r="G4180" s="2"/>
      <c r="I4180" s="2"/>
      <c r="J4180" s="2"/>
      <c r="K4180" s="2"/>
      <c r="L4180" s="2"/>
      <c r="M4180" s="2"/>
      <c r="N4180" s="2"/>
      <c r="O4180" s="2"/>
      <c r="P4180" s="2"/>
      <c r="Q4180" s="2"/>
      <c r="R4180" s="2"/>
      <c r="S4180" s="2"/>
      <c r="T4180" s="2"/>
      <c r="U4180" s="2"/>
      <c r="V4180" s="2"/>
      <c r="W4180" s="2"/>
      <c r="X4180" s="2"/>
      <c r="Y4180" s="2"/>
      <c r="AB4180" s="2"/>
      <c r="AC4180" s="2"/>
      <c r="AD4180" s="2"/>
      <c r="AE4180" s="2"/>
      <c r="AF4180" s="2"/>
      <c r="AG4180" s="2"/>
      <c r="AH4180" s="2"/>
      <c r="AI4180" s="2"/>
      <c r="AJ4180" s="2"/>
      <c r="AK4180" s="2"/>
      <c r="BK4180" s="2"/>
      <c r="BL4180" s="2"/>
      <c r="BN4180" s="2"/>
      <c r="BO4180" s="2"/>
    </row>
    <row r="4181" ht="12.75" customHeight="1">
      <c r="D4181" s="2"/>
      <c r="G4181" s="2"/>
      <c r="I4181" s="2"/>
      <c r="J4181" s="2"/>
      <c r="K4181" s="2"/>
      <c r="L4181" s="2"/>
      <c r="M4181" s="2"/>
      <c r="N4181" s="2"/>
      <c r="O4181" s="2"/>
      <c r="P4181" s="2"/>
      <c r="Q4181" s="2"/>
      <c r="R4181" s="2"/>
      <c r="S4181" s="2"/>
      <c r="T4181" s="2"/>
      <c r="U4181" s="2"/>
      <c r="V4181" s="2"/>
      <c r="W4181" s="2"/>
      <c r="X4181" s="2"/>
      <c r="Y4181" s="2"/>
      <c r="AB4181" s="2"/>
      <c r="AC4181" s="2"/>
      <c r="AD4181" s="2"/>
      <c r="AE4181" s="2"/>
      <c r="AF4181" s="2"/>
      <c r="AG4181" s="2"/>
      <c r="AH4181" s="2"/>
      <c r="AI4181" s="2"/>
      <c r="AJ4181" s="2"/>
      <c r="AK4181" s="2"/>
      <c r="BK4181" s="2"/>
      <c r="BL4181" s="2"/>
      <c r="BN4181" s="2"/>
      <c r="BO4181" s="2"/>
    </row>
    <row r="4182" ht="12.75" customHeight="1">
      <c r="D4182" s="2"/>
      <c r="G4182" s="2"/>
      <c r="I4182" s="2"/>
      <c r="J4182" s="2"/>
      <c r="K4182" s="2"/>
      <c r="L4182" s="2"/>
      <c r="M4182" s="2"/>
      <c r="N4182" s="2"/>
      <c r="O4182" s="2"/>
      <c r="P4182" s="2"/>
      <c r="Q4182" s="2"/>
      <c r="R4182" s="2"/>
      <c r="S4182" s="2"/>
      <c r="T4182" s="2"/>
      <c r="U4182" s="2"/>
      <c r="V4182" s="2"/>
      <c r="W4182" s="2"/>
      <c r="X4182" s="2"/>
      <c r="Y4182" s="2"/>
      <c r="AB4182" s="2"/>
      <c r="AC4182" s="2"/>
      <c r="AD4182" s="2"/>
      <c r="AE4182" s="2"/>
      <c r="AF4182" s="2"/>
      <c r="AG4182" s="2"/>
      <c r="AH4182" s="2"/>
      <c r="AI4182" s="2"/>
      <c r="AJ4182" s="2"/>
      <c r="AK4182" s="2"/>
      <c r="BK4182" s="2"/>
      <c r="BL4182" s="2"/>
      <c r="BN4182" s="2"/>
      <c r="BO4182" s="2"/>
    </row>
    <row r="4183" ht="12.75" customHeight="1">
      <c r="D4183" s="2"/>
      <c r="G4183" s="2"/>
      <c r="I4183" s="2"/>
      <c r="J4183" s="2"/>
      <c r="K4183" s="2"/>
      <c r="L4183" s="2"/>
      <c r="M4183" s="2"/>
      <c r="N4183" s="2"/>
      <c r="O4183" s="2"/>
      <c r="P4183" s="2"/>
      <c r="Q4183" s="2"/>
      <c r="R4183" s="2"/>
      <c r="S4183" s="2"/>
      <c r="T4183" s="2"/>
      <c r="U4183" s="2"/>
      <c r="V4183" s="2"/>
      <c r="W4183" s="2"/>
      <c r="X4183" s="2"/>
      <c r="Y4183" s="2"/>
      <c r="AB4183" s="2"/>
      <c r="AC4183" s="2"/>
      <c r="AD4183" s="2"/>
      <c r="AE4183" s="2"/>
      <c r="AF4183" s="2"/>
      <c r="AG4183" s="2"/>
      <c r="AH4183" s="2"/>
      <c r="AI4183" s="2"/>
      <c r="AJ4183" s="2"/>
      <c r="AK4183" s="2"/>
      <c r="BK4183" s="2"/>
      <c r="BL4183" s="2"/>
      <c r="BN4183" s="2"/>
      <c r="BO4183" s="2"/>
    </row>
    <row r="4184" ht="12.75" customHeight="1">
      <c r="D4184" s="2"/>
      <c r="G4184" s="2"/>
      <c r="I4184" s="2"/>
      <c r="J4184" s="2"/>
      <c r="K4184" s="2"/>
      <c r="L4184" s="2"/>
      <c r="M4184" s="2"/>
      <c r="N4184" s="2"/>
      <c r="O4184" s="2"/>
      <c r="P4184" s="2"/>
      <c r="Q4184" s="2"/>
      <c r="R4184" s="2"/>
      <c r="S4184" s="2"/>
      <c r="T4184" s="2"/>
      <c r="U4184" s="2"/>
      <c r="V4184" s="2"/>
      <c r="W4184" s="2"/>
      <c r="X4184" s="2"/>
      <c r="Y4184" s="2"/>
      <c r="AB4184" s="2"/>
      <c r="AC4184" s="2"/>
      <c r="AD4184" s="2"/>
      <c r="AE4184" s="2"/>
      <c r="AF4184" s="2"/>
      <c r="AG4184" s="2"/>
      <c r="AH4184" s="2"/>
      <c r="AI4184" s="2"/>
      <c r="AJ4184" s="2"/>
      <c r="AK4184" s="2"/>
      <c r="BK4184" s="2"/>
      <c r="BL4184" s="2"/>
      <c r="BN4184" s="2"/>
      <c r="BO4184" s="2"/>
    </row>
    <row r="4185" ht="12.75" customHeight="1">
      <c r="D4185" s="2"/>
      <c r="G4185" s="2"/>
      <c r="I4185" s="2"/>
      <c r="J4185" s="2"/>
      <c r="K4185" s="2"/>
      <c r="L4185" s="2"/>
      <c r="M4185" s="2"/>
      <c r="N4185" s="2"/>
      <c r="O4185" s="2"/>
      <c r="P4185" s="2"/>
      <c r="Q4185" s="2"/>
      <c r="R4185" s="2"/>
      <c r="S4185" s="2"/>
      <c r="T4185" s="2"/>
      <c r="U4185" s="2"/>
      <c r="V4185" s="2"/>
      <c r="W4185" s="2"/>
      <c r="X4185" s="2"/>
      <c r="Y4185" s="2"/>
      <c r="AB4185" s="2"/>
      <c r="AC4185" s="2"/>
      <c r="AD4185" s="2"/>
      <c r="AE4185" s="2"/>
      <c r="AF4185" s="2"/>
      <c r="AG4185" s="2"/>
      <c r="AH4185" s="2"/>
      <c r="AI4185" s="2"/>
      <c r="AJ4185" s="2"/>
      <c r="AK4185" s="2"/>
      <c r="BK4185" s="2"/>
      <c r="BL4185" s="2"/>
      <c r="BN4185" s="2"/>
      <c r="BO4185" s="2"/>
    </row>
    <row r="4186" ht="12.75" customHeight="1">
      <c r="D4186" s="2"/>
      <c r="G4186" s="2"/>
      <c r="I4186" s="2"/>
      <c r="J4186" s="2"/>
      <c r="K4186" s="2"/>
      <c r="L4186" s="2"/>
      <c r="M4186" s="2"/>
      <c r="N4186" s="2"/>
      <c r="O4186" s="2"/>
      <c r="P4186" s="2"/>
      <c r="Q4186" s="2"/>
      <c r="R4186" s="2"/>
      <c r="S4186" s="2"/>
      <c r="T4186" s="2"/>
      <c r="U4186" s="2"/>
      <c r="V4186" s="2"/>
      <c r="W4186" s="2"/>
      <c r="X4186" s="2"/>
      <c r="Y4186" s="2"/>
      <c r="AB4186" s="2"/>
      <c r="AC4186" s="2"/>
      <c r="AD4186" s="2"/>
      <c r="AE4186" s="2"/>
      <c r="AF4186" s="2"/>
      <c r="AG4186" s="2"/>
      <c r="AH4186" s="2"/>
      <c r="AI4186" s="2"/>
      <c r="AJ4186" s="2"/>
      <c r="AK4186" s="2"/>
      <c r="BK4186" s="2"/>
      <c r="BL4186" s="2"/>
      <c r="BN4186" s="2"/>
      <c r="BO4186" s="2"/>
    </row>
    <row r="4187" ht="12.75" customHeight="1">
      <c r="D4187" s="2"/>
      <c r="G4187" s="2"/>
      <c r="I4187" s="2"/>
      <c r="J4187" s="2"/>
      <c r="K4187" s="2"/>
      <c r="L4187" s="2"/>
      <c r="M4187" s="2"/>
      <c r="N4187" s="2"/>
      <c r="O4187" s="2"/>
      <c r="P4187" s="2"/>
      <c r="Q4187" s="2"/>
      <c r="R4187" s="2"/>
      <c r="S4187" s="2"/>
      <c r="T4187" s="2"/>
      <c r="U4187" s="2"/>
      <c r="V4187" s="2"/>
      <c r="W4187" s="2"/>
      <c r="X4187" s="2"/>
      <c r="Y4187" s="2"/>
      <c r="AB4187" s="2"/>
      <c r="AC4187" s="2"/>
      <c r="AD4187" s="2"/>
      <c r="AE4187" s="2"/>
      <c r="AF4187" s="2"/>
      <c r="AG4187" s="2"/>
      <c r="AH4187" s="2"/>
      <c r="AI4187" s="2"/>
      <c r="AJ4187" s="2"/>
      <c r="AK4187" s="2"/>
      <c r="BK4187" s="2"/>
      <c r="BL4187" s="2"/>
      <c r="BN4187" s="2"/>
      <c r="BO4187" s="2"/>
    </row>
    <row r="4188" ht="12.75" customHeight="1">
      <c r="D4188" s="2"/>
      <c r="G4188" s="2"/>
      <c r="I4188" s="2"/>
      <c r="J4188" s="2"/>
      <c r="K4188" s="2"/>
      <c r="L4188" s="2"/>
      <c r="M4188" s="2"/>
      <c r="N4188" s="2"/>
      <c r="O4188" s="2"/>
      <c r="P4188" s="2"/>
      <c r="Q4188" s="2"/>
      <c r="R4188" s="2"/>
      <c r="S4188" s="2"/>
      <c r="T4188" s="2"/>
      <c r="U4188" s="2"/>
      <c r="V4188" s="2"/>
      <c r="W4188" s="2"/>
      <c r="X4188" s="2"/>
      <c r="Y4188" s="2"/>
      <c r="AB4188" s="2"/>
      <c r="AC4188" s="2"/>
      <c r="AD4188" s="2"/>
      <c r="AE4188" s="2"/>
      <c r="AF4188" s="2"/>
      <c r="AG4188" s="2"/>
      <c r="AH4188" s="2"/>
      <c r="AI4188" s="2"/>
      <c r="AJ4188" s="2"/>
      <c r="AK4188" s="2"/>
      <c r="BK4188" s="2"/>
      <c r="BL4188" s="2"/>
      <c r="BN4188" s="2"/>
      <c r="BO4188" s="2"/>
    </row>
    <row r="4189" ht="12.75" customHeight="1">
      <c r="D4189" s="2"/>
      <c r="G4189" s="2"/>
      <c r="I4189" s="2"/>
      <c r="J4189" s="2"/>
      <c r="K4189" s="2"/>
      <c r="L4189" s="2"/>
      <c r="M4189" s="2"/>
      <c r="N4189" s="2"/>
      <c r="O4189" s="2"/>
      <c r="P4189" s="2"/>
      <c r="Q4189" s="2"/>
      <c r="R4189" s="2"/>
      <c r="S4189" s="2"/>
      <c r="T4189" s="2"/>
      <c r="U4189" s="2"/>
      <c r="V4189" s="2"/>
      <c r="W4189" s="2"/>
      <c r="X4189" s="2"/>
      <c r="Y4189" s="2"/>
      <c r="AB4189" s="2"/>
      <c r="AC4189" s="2"/>
      <c r="AD4189" s="2"/>
      <c r="AE4189" s="2"/>
      <c r="AF4189" s="2"/>
      <c r="AG4189" s="2"/>
      <c r="AH4189" s="2"/>
      <c r="AI4189" s="2"/>
      <c r="AJ4189" s="2"/>
      <c r="AK4189" s="2"/>
      <c r="BK4189" s="2"/>
      <c r="BL4189" s="2"/>
      <c r="BN4189" s="2"/>
      <c r="BO4189" s="2"/>
    </row>
    <row r="4190" ht="12.75" customHeight="1">
      <c r="D4190" s="2"/>
      <c r="G4190" s="2"/>
      <c r="I4190" s="2"/>
      <c r="J4190" s="2"/>
      <c r="K4190" s="2"/>
      <c r="L4190" s="2"/>
      <c r="M4190" s="2"/>
      <c r="N4190" s="2"/>
      <c r="O4190" s="2"/>
      <c r="P4190" s="2"/>
      <c r="Q4190" s="2"/>
      <c r="R4190" s="2"/>
      <c r="S4190" s="2"/>
      <c r="T4190" s="2"/>
      <c r="U4190" s="2"/>
      <c r="V4190" s="2"/>
      <c r="W4190" s="2"/>
      <c r="X4190" s="2"/>
      <c r="Y4190" s="2"/>
      <c r="AB4190" s="2"/>
      <c r="AC4190" s="2"/>
      <c r="AD4190" s="2"/>
      <c r="AE4190" s="2"/>
      <c r="AF4190" s="2"/>
      <c r="AG4190" s="2"/>
      <c r="AH4190" s="2"/>
      <c r="AI4190" s="2"/>
      <c r="AJ4190" s="2"/>
      <c r="AK4190" s="2"/>
      <c r="BK4190" s="2"/>
      <c r="BL4190" s="2"/>
      <c r="BN4190" s="2"/>
      <c r="BO4190" s="2"/>
    </row>
    <row r="4191" ht="12.75" customHeight="1">
      <c r="D4191" s="2"/>
      <c r="G4191" s="2"/>
      <c r="I4191" s="2"/>
      <c r="J4191" s="2"/>
      <c r="K4191" s="2"/>
      <c r="L4191" s="2"/>
      <c r="M4191" s="2"/>
      <c r="N4191" s="2"/>
      <c r="O4191" s="2"/>
      <c r="P4191" s="2"/>
      <c r="Q4191" s="2"/>
      <c r="R4191" s="2"/>
      <c r="S4191" s="2"/>
      <c r="T4191" s="2"/>
      <c r="U4191" s="2"/>
      <c r="V4191" s="2"/>
      <c r="W4191" s="2"/>
      <c r="X4191" s="2"/>
      <c r="Y4191" s="2"/>
      <c r="AB4191" s="2"/>
      <c r="AC4191" s="2"/>
      <c r="AD4191" s="2"/>
      <c r="AE4191" s="2"/>
      <c r="AF4191" s="2"/>
      <c r="AG4191" s="2"/>
      <c r="AH4191" s="2"/>
      <c r="AI4191" s="2"/>
      <c r="AJ4191" s="2"/>
      <c r="AK4191" s="2"/>
      <c r="BK4191" s="2"/>
      <c r="BL4191" s="2"/>
      <c r="BN4191" s="2"/>
      <c r="BO4191" s="2"/>
    </row>
    <row r="4192" ht="12.75" customHeight="1">
      <c r="D4192" s="2"/>
      <c r="G4192" s="2"/>
      <c r="I4192" s="2"/>
      <c r="J4192" s="2"/>
      <c r="K4192" s="2"/>
      <c r="L4192" s="2"/>
      <c r="M4192" s="2"/>
      <c r="N4192" s="2"/>
      <c r="O4192" s="2"/>
      <c r="P4192" s="2"/>
      <c r="Q4192" s="2"/>
      <c r="R4192" s="2"/>
      <c r="S4192" s="2"/>
      <c r="T4192" s="2"/>
      <c r="U4192" s="2"/>
      <c r="V4192" s="2"/>
      <c r="W4192" s="2"/>
      <c r="X4192" s="2"/>
      <c r="Y4192" s="2"/>
      <c r="AB4192" s="2"/>
      <c r="AC4192" s="2"/>
      <c r="AD4192" s="2"/>
      <c r="AE4192" s="2"/>
      <c r="AF4192" s="2"/>
      <c r="AG4192" s="2"/>
      <c r="AH4192" s="2"/>
      <c r="AI4192" s="2"/>
      <c r="AJ4192" s="2"/>
      <c r="AK4192" s="2"/>
      <c r="BK4192" s="2"/>
      <c r="BL4192" s="2"/>
      <c r="BN4192" s="2"/>
      <c r="BO4192" s="2"/>
    </row>
    <row r="4193" ht="12.75" customHeight="1">
      <c r="D4193" s="2"/>
      <c r="G4193" s="2"/>
      <c r="I4193" s="2"/>
      <c r="J4193" s="2"/>
      <c r="K4193" s="2"/>
      <c r="L4193" s="2"/>
      <c r="M4193" s="2"/>
      <c r="N4193" s="2"/>
      <c r="O4193" s="2"/>
      <c r="P4193" s="2"/>
      <c r="Q4193" s="2"/>
      <c r="R4193" s="2"/>
      <c r="S4193" s="2"/>
      <c r="T4193" s="2"/>
      <c r="U4193" s="2"/>
      <c r="V4193" s="2"/>
      <c r="W4193" s="2"/>
      <c r="X4193" s="2"/>
      <c r="Y4193" s="2"/>
      <c r="AB4193" s="2"/>
      <c r="AC4193" s="2"/>
      <c r="AD4193" s="2"/>
      <c r="AE4193" s="2"/>
      <c r="AF4193" s="2"/>
      <c r="AG4193" s="2"/>
      <c r="AH4193" s="2"/>
      <c r="AI4193" s="2"/>
      <c r="AJ4193" s="2"/>
      <c r="AK4193" s="2"/>
      <c r="BK4193" s="2"/>
      <c r="BL4193" s="2"/>
      <c r="BN4193" s="2"/>
      <c r="BO4193" s="2"/>
    </row>
    <row r="4194" ht="12.75" customHeight="1">
      <c r="D4194" s="2"/>
      <c r="G4194" s="2"/>
      <c r="I4194" s="2"/>
      <c r="J4194" s="2"/>
      <c r="K4194" s="2"/>
      <c r="L4194" s="2"/>
      <c r="M4194" s="2"/>
      <c r="N4194" s="2"/>
      <c r="O4194" s="2"/>
      <c r="P4194" s="2"/>
      <c r="Q4194" s="2"/>
      <c r="R4194" s="2"/>
      <c r="S4194" s="2"/>
      <c r="T4194" s="2"/>
      <c r="U4194" s="2"/>
      <c r="V4194" s="2"/>
      <c r="W4194" s="2"/>
      <c r="X4194" s="2"/>
      <c r="Y4194" s="2"/>
      <c r="AB4194" s="2"/>
      <c r="AC4194" s="2"/>
      <c r="AD4194" s="2"/>
      <c r="AE4194" s="2"/>
      <c r="AF4194" s="2"/>
      <c r="AG4194" s="2"/>
      <c r="AH4194" s="2"/>
      <c r="AI4194" s="2"/>
      <c r="AJ4194" s="2"/>
      <c r="AK4194" s="2"/>
      <c r="BK4194" s="2"/>
      <c r="BL4194" s="2"/>
      <c r="BN4194" s="2"/>
      <c r="BO4194" s="2"/>
    </row>
    <row r="4195" ht="12.75" customHeight="1">
      <c r="D4195" s="2"/>
      <c r="G4195" s="2"/>
      <c r="I4195" s="2"/>
      <c r="J4195" s="2"/>
      <c r="K4195" s="2"/>
      <c r="L4195" s="2"/>
      <c r="M4195" s="2"/>
      <c r="N4195" s="2"/>
      <c r="O4195" s="2"/>
      <c r="P4195" s="2"/>
      <c r="Q4195" s="2"/>
      <c r="R4195" s="2"/>
      <c r="S4195" s="2"/>
      <c r="T4195" s="2"/>
      <c r="U4195" s="2"/>
      <c r="V4195" s="2"/>
      <c r="W4195" s="2"/>
      <c r="X4195" s="2"/>
      <c r="Y4195" s="2"/>
      <c r="AB4195" s="2"/>
      <c r="AC4195" s="2"/>
      <c r="AD4195" s="2"/>
      <c r="AE4195" s="2"/>
      <c r="AF4195" s="2"/>
      <c r="AG4195" s="2"/>
      <c r="AH4195" s="2"/>
      <c r="AI4195" s="2"/>
      <c r="AJ4195" s="2"/>
      <c r="AK4195" s="2"/>
      <c r="BK4195" s="2"/>
      <c r="BL4195" s="2"/>
      <c r="BN4195" s="2"/>
      <c r="BO4195" s="2"/>
    </row>
    <row r="4196" ht="12.75" customHeight="1">
      <c r="D4196" s="2"/>
      <c r="G4196" s="2"/>
      <c r="I4196" s="2"/>
      <c r="J4196" s="2"/>
      <c r="K4196" s="2"/>
      <c r="L4196" s="2"/>
      <c r="M4196" s="2"/>
      <c r="N4196" s="2"/>
      <c r="O4196" s="2"/>
      <c r="P4196" s="2"/>
      <c r="Q4196" s="2"/>
      <c r="R4196" s="2"/>
      <c r="S4196" s="2"/>
      <c r="T4196" s="2"/>
      <c r="U4196" s="2"/>
      <c r="V4196" s="2"/>
      <c r="W4196" s="2"/>
      <c r="X4196" s="2"/>
      <c r="Y4196" s="2"/>
      <c r="AB4196" s="2"/>
      <c r="AC4196" s="2"/>
      <c r="AD4196" s="2"/>
      <c r="AE4196" s="2"/>
      <c r="AF4196" s="2"/>
      <c r="AG4196" s="2"/>
      <c r="AH4196" s="2"/>
      <c r="AI4196" s="2"/>
      <c r="AJ4196" s="2"/>
      <c r="AK4196" s="2"/>
      <c r="BK4196" s="2"/>
      <c r="BL4196" s="2"/>
      <c r="BN4196" s="2"/>
      <c r="BO4196" s="2"/>
    </row>
    <row r="4197" ht="12.75" customHeight="1">
      <c r="D4197" s="2"/>
      <c r="G4197" s="2"/>
      <c r="I4197" s="2"/>
      <c r="J4197" s="2"/>
      <c r="K4197" s="2"/>
      <c r="L4197" s="2"/>
      <c r="M4197" s="2"/>
      <c r="N4197" s="2"/>
      <c r="O4197" s="2"/>
      <c r="P4197" s="2"/>
      <c r="Q4197" s="2"/>
      <c r="R4197" s="2"/>
      <c r="S4197" s="2"/>
      <c r="T4197" s="2"/>
      <c r="U4197" s="2"/>
      <c r="V4197" s="2"/>
      <c r="W4197" s="2"/>
      <c r="X4197" s="2"/>
      <c r="Y4197" s="2"/>
      <c r="AB4197" s="2"/>
      <c r="AC4197" s="2"/>
      <c r="AD4197" s="2"/>
      <c r="AE4197" s="2"/>
      <c r="AF4197" s="2"/>
      <c r="AG4197" s="2"/>
      <c r="AH4197" s="2"/>
      <c r="AI4197" s="2"/>
      <c r="AJ4197" s="2"/>
      <c r="AK4197" s="2"/>
      <c r="BK4197" s="2"/>
      <c r="BL4197" s="2"/>
      <c r="BN4197" s="2"/>
      <c r="BO4197" s="2"/>
    </row>
    <row r="4198" ht="12.75" customHeight="1">
      <c r="D4198" s="2"/>
      <c r="G4198" s="2"/>
      <c r="I4198" s="2"/>
      <c r="J4198" s="2"/>
      <c r="K4198" s="2"/>
      <c r="L4198" s="2"/>
      <c r="M4198" s="2"/>
      <c r="N4198" s="2"/>
      <c r="O4198" s="2"/>
      <c r="P4198" s="2"/>
      <c r="Q4198" s="2"/>
      <c r="R4198" s="2"/>
      <c r="S4198" s="2"/>
      <c r="T4198" s="2"/>
      <c r="U4198" s="2"/>
      <c r="V4198" s="2"/>
      <c r="W4198" s="2"/>
      <c r="X4198" s="2"/>
      <c r="Y4198" s="2"/>
      <c r="AB4198" s="2"/>
      <c r="AC4198" s="2"/>
      <c r="AD4198" s="2"/>
      <c r="AE4198" s="2"/>
      <c r="AF4198" s="2"/>
      <c r="AG4198" s="2"/>
      <c r="AH4198" s="2"/>
      <c r="AI4198" s="2"/>
      <c r="AJ4198" s="2"/>
      <c r="AK4198" s="2"/>
      <c r="BK4198" s="2"/>
      <c r="BL4198" s="2"/>
      <c r="BN4198" s="2"/>
      <c r="BO4198" s="2"/>
    </row>
    <row r="4199" ht="12.75" customHeight="1">
      <c r="D4199" s="2"/>
      <c r="G4199" s="2"/>
      <c r="I4199" s="2"/>
      <c r="J4199" s="2"/>
      <c r="K4199" s="2"/>
      <c r="L4199" s="2"/>
      <c r="M4199" s="2"/>
      <c r="N4199" s="2"/>
      <c r="O4199" s="2"/>
      <c r="P4199" s="2"/>
      <c r="Q4199" s="2"/>
      <c r="R4199" s="2"/>
      <c r="S4199" s="2"/>
      <c r="T4199" s="2"/>
      <c r="U4199" s="2"/>
      <c r="V4199" s="2"/>
      <c r="W4199" s="2"/>
      <c r="X4199" s="2"/>
      <c r="Y4199" s="2"/>
      <c r="AB4199" s="2"/>
      <c r="AC4199" s="2"/>
      <c r="AD4199" s="2"/>
      <c r="AE4199" s="2"/>
      <c r="AF4199" s="2"/>
      <c r="AG4199" s="2"/>
      <c r="AH4199" s="2"/>
      <c r="AI4199" s="2"/>
      <c r="AJ4199" s="2"/>
      <c r="AK4199" s="2"/>
      <c r="BK4199" s="2"/>
      <c r="BL4199" s="2"/>
      <c r="BN4199" s="2"/>
      <c r="BO4199" s="2"/>
    </row>
    <row r="4200" ht="12.75" customHeight="1">
      <c r="D4200" s="2"/>
      <c r="G4200" s="2"/>
      <c r="I4200" s="2"/>
      <c r="J4200" s="2"/>
      <c r="K4200" s="2"/>
      <c r="L4200" s="2"/>
      <c r="M4200" s="2"/>
      <c r="N4200" s="2"/>
      <c r="O4200" s="2"/>
      <c r="P4200" s="2"/>
      <c r="Q4200" s="2"/>
      <c r="R4200" s="2"/>
      <c r="S4200" s="2"/>
      <c r="T4200" s="2"/>
      <c r="U4200" s="2"/>
      <c r="V4200" s="2"/>
      <c r="W4200" s="2"/>
      <c r="X4200" s="2"/>
      <c r="Y4200" s="2"/>
      <c r="AB4200" s="2"/>
      <c r="AC4200" s="2"/>
      <c r="AD4200" s="2"/>
      <c r="AE4200" s="2"/>
      <c r="AF4200" s="2"/>
      <c r="AG4200" s="2"/>
      <c r="AH4200" s="2"/>
      <c r="AI4200" s="2"/>
      <c r="AJ4200" s="2"/>
      <c r="AK4200" s="2"/>
      <c r="BK4200" s="2"/>
      <c r="BL4200" s="2"/>
      <c r="BN4200" s="2"/>
      <c r="BO4200" s="2"/>
    </row>
    <row r="4201" ht="12.75" customHeight="1">
      <c r="D4201" s="2"/>
      <c r="G4201" s="2"/>
      <c r="I4201" s="2"/>
      <c r="J4201" s="2"/>
      <c r="K4201" s="2"/>
      <c r="L4201" s="2"/>
      <c r="M4201" s="2"/>
      <c r="N4201" s="2"/>
      <c r="O4201" s="2"/>
      <c r="P4201" s="2"/>
      <c r="Q4201" s="2"/>
      <c r="R4201" s="2"/>
      <c r="S4201" s="2"/>
      <c r="T4201" s="2"/>
      <c r="U4201" s="2"/>
      <c r="V4201" s="2"/>
      <c r="W4201" s="2"/>
      <c r="X4201" s="2"/>
      <c r="Y4201" s="2"/>
      <c r="AB4201" s="2"/>
      <c r="AC4201" s="2"/>
      <c r="AD4201" s="2"/>
      <c r="AE4201" s="2"/>
      <c r="AF4201" s="2"/>
      <c r="AG4201" s="2"/>
      <c r="AH4201" s="2"/>
      <c r="AI4201" s="2"/>
      <c r="AJ4201" s="2"/>
      <c r="AK4201" s="2"/>
      <c r="BK4201" s="2"/>
      <c r="BL4201" s="2"/>
      <c r="BN4201" s="2"/>
      <c r="BO4201" s="2"/>
    </row>
    <row r="4202" ht="12.75" customHeight="1">
      <c r="D4202" s="2"/>
      <c r="G4202" s="2"/>
      <c r="I4202" s="2"/>
      <c r="J4202" s="2"/>
      <c r="K4202" s="2"/>
      <c r="L4202" s="2"/>
      <c r="M4202" s="2"/>
      <c r="N4202" s="2"/>
      <c r="O4202" s="2"/>
      <c r="P4202" s="2"/>
      <c r="Q4202" s="2"/>
      <c r="R4202" s="2"/>
      <c r="S4202" s="2"/>
      <c r="T4202" s="2"/>
      <c r="U4202" s="2"/>
      <c r="V4202" s="2"/>
      <c r="W4202" s="2"/>
      <c r="X4202" s="2"/>
      <c r="Y4202" s="2"/>
      <c r="AB4202" s="2"/>
      <c r="AC4202" s="2"/>
      <c r="AD4202" s="2"/>
      <c r="AE4202" s="2"/>
      <c r="AF4202" s="2"/>
      <c r="AG4202" s="2"/>
      <c r="AH4202" s="2"/>
      <c r="AI4202" s="2"/>
      <c r="AJ4202" s="2"/>
      <c r="AK4202" s="2"/>
      <c r="BK4202" s="2"/>
      <c r="BL4202" s="2"/>
      <c r="BN4202" s="2"/>
      <c r="BO4202" s="2"/>
    </row>
    <row r="4203" ht="12.75" customHeight="1">
      <c r="D4203" s="2"/>
      <c r="G4203" s="2"/>
      <c r="I4203" s="2"/>
      <c r="J4203" s="2"/>
      <c r="K4203" s="2"/>
      <c r="L4203" s="2"/>
      <c r="M4203" s="2"/>
      <c r="N4203" s="2"/>
      <c r="O4203" s="2"/>
      <c r="P4203" s="2"/>
      <c r="Q4203" s="2"/>
      <c r="R4203" s="2"/>
      <c r="S4203" s="2"/>
      <c r="T4203" s="2"/>
      <c r="U4203" s="2"/>
      <c r="V4203" s="2"/>
      <c r="W4203" s="2"/>
      <c r="X4203" s="2"/>
      <c r="Y4203" s="2"/>
      <c r="AB4203" s="2"/>
      <c r="AC4203" s="2"/>
      <c r="AD4203" s="2"/>
      <c r="AE4203" s="2"/>
      <c r="AF4203" s="2"/>
      <c r="AG4203" s="2"/>
      <c r="AH4203" s="2"/>
      <c r="AI4203" s="2"/>
      <c r="AJ4203" s="2"/>
      <c r="AK4203" s="2"/>
      <c r="BK4203" s="2"/>
      <c r="BL4203" s="2"/>
      <c r="BN4203" s="2"/>
      <c r="BO4203" s="2"/>
    </row>
    <row r="4204" ht="12.75" customHeight="1">
      <c r="D4204" s="2"/>
      <c r="G4204" s="2"/>
      <c r="I4204" s="2"/>
      <c r="J4204" s="2"/>
      <c r="K4204" s="2"/>
      <c r="L4204" s="2"/>
      <c r="M4204" s="2"/>
      <c r="N4204" s="2"/>
      <c r="O4204" s="2"/>
      <c r="P4204" s="2"/>
      <c r="Q4204" s="2"/>
      <c r="R4204" s="2"/>
      <c r="S4204" s="2"/>
      <c r="T4204" s="2"/>
      <c r="U4204" s="2"/>
      <c r="V4204" s="2"/>
      <c r="W4204" s="2"/>
      <c r="X4204" s="2"/>
      <c r="Y4204" s="2"/>
      <c r="AB4204" s="2"/>
      <c r="AC4204" s="2"/>
      <c r="AD4204" s="2"/>
      <c r="AE4204" s="2"/>
      <c r="AF4204" s="2"/>
      <c r="AG4204" s="2"/>
      <c r="AH4204" s="2"/>
      <c r="AI4204" s="2"/>
      <c r="AJ4204" s="2"/>
      <c r="AK4204" s="2"/>
      <c r="BK4204" s="2"/>
      <c r="BL4204" s="2"/>
      <c r="BN4204" s="2"/>
      <c r="BO4204" s="2"/>
    </row>
    <row r="4205" ht="12.75" customHeight="1">
      <c r="D4205" s="2"/>
      <c r="G4205" s="2"/>
      <c r="I4205" s="2"/>
      <c r="J4205" s="2"/>
      <c r="K4205" s="2"/>
      <c r="L4205" s="2"/>
      <c r="M4205" s="2"/>
      <c r="N4205" s="2"/>
      <c r="O4205" s="2"/>
      <c r="P4205" s="2"/>
      <c r="Q4205" s="2"/>
      <c r="R4205" s="2"/>
      <c r="S4205" s="2"/>
      <c r="T4205" s="2"/>
      <c r="U4205" s="2"/>
      <c r="V4205" s="2"/>
      <c r="W4205" s="2"/>
      <c r="X4205" s="2"/>
      <c r="Y4205" s="2"/>
      <c r="AB4205" s="2"/>
      <c r="AC4205" s="2"/>
      <c r="AD4205" s="2"/>
      <c r="AE4205" s="2"/>
      <c r="AF4205" s="2"/>
      <c r="AG4205" s="2"/>
      <c r="AH4205" s="2"/>
      <c r="AI4205" s="2"/>
      <c r="AJ4205" s="2"/>
      <c r="AK4205" s="2"/>
      <c r="BK4205" s="2"/>
      <c r="BL4205" s="2"/>
      <c r="BN4205" s="2"/>
      <c r="BO4205" s="2"/>
    </row>
    <row r="4206" ht="12.75" customHeight="1">
      <c r="D4206" s="2"/>
      <c r="G4206" s="2"/>
      <c r="I4206" s="2"/>
      <c r="J4206" s="2"/>
      <c r="K4206" s="2"/>
      <c r="L4206" s="2"/>
      <c r="M4206" s="2"/>
      <c r="N4206" s="2"/>
      <c r="O4206" s="2"/>
      <c r="P4206" s="2"/>
      <c r="Q4206" s="2"/>
      <c r="R4206" s="2"/>
      <c r="S4206" s="2"/>
      <c r="T4206" s="2"/>
      <c r="U4206" s="2"/>
      <c r="V4206" s="2"/>
      <c r="W4206" s="2"/>
      <c r="X4206" s="2"/>
      <c r="Y4206" s="2"/>
      <c r="AB4206" s="2"/>
      <c r="AC4206" s="2"/>
      <c r="AD4206" s="2"/>
      <c r="AE4206" s="2"/>
      <c r="AF4206" s="2"/>
      <c r="AG4206" s="2"/>
      <c r="AH4206" s="2"/>
      <c r="AI4206" s="2"/>
      <c r="AJ4206" s="2"/>
      <c r="AK4206" s="2"/>
      <c r="BK4206" s="2"/>
      <c r="BL4206" s="2"/>
      <c r="BN4206" s="2"/>
      <c r="BO4206" s="2"/>
    </row>
    <row r="4207" ht="12.75" customHeight="1">
      <c r="D4207" s="2"/>
      <c r="G4207" s="2"/>
      <c r="I4207" s="2"/>
      <c r="J4207" s="2"/>
      <c r="K4207" s="2"/>
      <c r="L4207" s="2"/>
      <c r="M4207" s="2"/>
      <c r="N4207" s="2"/>
      <c r="O4207" s="2"/>
      <c r="P4207" s="2"/>
      <c r="Q4207" s="2"/>
      <c r="R4207" s="2"/>
      <c r="S4207" s="2"/>
      <c r="T4207" s="2"/>
      <c r="U4207" s="2"/>
      <c r="V4207" s="2"/>
      <c r="W4207" s="2"/>
      <c r="X4207" s="2"/>
      <c r="Y4207" s="2"/>
      <c r="AB4207" s="2"/>
      <c r="AC4207" s="2"/>
      <c r="AD4207" s="2"/>
      <c r="AE4207" s="2"/>
      <c r="AF4207" s="2"/>
      <c r="AG4207" s="2"/>
      <c r="AH4207" s="2"/>
      <c r="AI4207" s="2"/>
      <c r="AJ4207" s="2"/>
      <c r="AK4207" s="2"/>
      <c r="BK4207" s="2"/>
      <c r="BL4207" s="2"/>
      <c r="BN4207" s="2"/>
      <c r="BO4207" s="2"/>
    </row>
    <row r="4208" ht="12.75" customHeight="1">
      <c r="D4208" s="2"/>
      <c r="G4208" s="2"/>
      <c r="I4208" s="2"/>
      <c r="J4208" s="2"/>
      <c r="K4208" s="2"/>
      <c r="L4208" s="2"/>
      <c r="M4208" s="2"/>
      <c r="N4208" s="2"/>
      <c r="O4208" s="2"/>
      <c r="P4208" s="2"/>
      <c r="Q4208" s="2"/>
      <c r="R4208" s="2"/>
      <c r="S4208" s="2"/>
      <c r="T4208" s="2"/>
      <c r="U4208" s="2"/>
      <c r="V4208" s="2"/>
      <c r="W4208" s="2"/>
      <c r="X4208" s="2"/>
      <c r="Y4208" s="2"/>
      <c r="AB4208" s="2"/>
      <c r="AC4208" s="2"/>
      <c r="AD4208" s="2"/>
      <c r="AE4208" s="2"/>
      <c r="AF4208" s="2"/>
      <c r="AG4208" s="2"/>
      <c r="AH4208" s="2"/>
      <c r="AI4208" s="2"/>
      <c r="AJ4208" s="2"/>
      <c r="AK4208" s="2"/>
      <c r="BK4208" s="2"/>
      <c r="BL4208" s="2"/>
      <c r="BN4208" s="2"/>
      <c r="BO4208" s="2"/>
    </row>
    <row r="4209" ht="12.75" customHeight="1">
      <c r="D4209" s="2"/>
      <c r="G4209" s="2"/>
      <c r="I4209" s="2"/>
      <c r="J4209" s="2"/>
      <c r="K4209" s="2"/>
      <c r="L4209" s="2"/>
      <c r="M4209" s="2"/>
      <c r="N4209" s="2"/>
      <c r="O4209" s="2"/>
      <c r="P4209" s="2"/>
      <c r="Q4209" s="2"/>
      <c r="R4209" s="2"/>
      <c r="S4209" s="2"/>
      <c r="T4209" s="2"/>
      <c r="U4209" s="2"/>
      <c r="V4209" s="2"/>
      <c r="W4209" s="2"/>
      <c r="X4209" s="2"/>
      <c r="Y4209" s="2"/>
      <c r="AB4209" s="2"/>
      <c r="AC4209" s="2"/>
      <c r="AD4209" s="2"/>
      <c r="AE4209" s="2"/>
      <c r="AF4209" s="2"/>
      <c r="AG4209" s="2"/>
      <c r="AH4209" s="2"/>
      <c r="AI4209" s="2"/>
      <c r="AJ4209" s="2"/>
      <c r="AK4209" s="2"/>
      <c r="BK4209" s="2"/>
      <c r="BL4209" s="2"/>
      <c r="BN4209" s="2"/>
      <c r="BO4209" s="2"/>
    </row>
    <row r="4210" ht="12.75" customHeight="1">
      <c r="D4210" s="2"/>
      <c r="G4210" s="2"/>
      <c r="I4210" s="2"/>
      <c r="J4210" s="2"/>
      <c r="K4210" s="2"/>
      <c r="L4210" s="2"/>
      <c r="M4210" s="2"/>
      <c r="N4210" s="2"/>
      <c r="O4210" s="2"/>
      <c r="P4210" s="2"/>
      <c r="Q4210" s="2"/>
      <c r="R4210" s="2"/>
      <c r="S4210" s="2"/>
      <c r="T4210" s="2"/>
      <c r="U4210" s="2"/>
      <c r="V4210" s="2"/>
      <c r="W4210" s="2"/>
      <c r="X4210" s="2"/>
      <c r="Y4210" s="2"/>
      <c r="AB4210" s="2"/>
      <c r="AC4210" s="2"/>
      <c r="AD4210" s="2"/>
      <c r="AE4210" s="2"/>
      <c r="AF4210" s="2"/>
      <c r="AG4210" s="2"/>
      <c r="AH4210" s="2"/>
      <c r="AI4210" s="2"/>
      <c r="AJ4210" s="2"/>
      <c r="AK4210" s="2"/>
      <c r="BK4210" s="2"/>
      <c r="BL4210" s="2"/>
      <c r="BN4210" s="2"/>
      <c r="BO4210" s="2"/>
    </row>
    <row r="4211" ht="12.75" customHeight="1">
      <c r="D4211" s="2"/>
      <c r="G4211" s="2"/>
      <c r="I4211" s="2"/>
      <c r="J4211" s="2"/>
      <c r="K4211" s="2"/>
      <c r="L4211" s="2"/>
      <c r="M4211" s="2"/>
      <c r="N4211" s="2"/>
      <c r="O4211" s="2"/>
      <c r="P4211" s="2"/>
      <c r="Q4211" s="2"/>
      <c r="R4211" s="2"/>
      <c r="S4211" s="2"/>
      <c r="T4211" s="2"/>
      <c r="U4211" s="2"/>
      <c r="V4211" s="2"/>
      <c r="W4211" s="2"/>
      <c r="X4211" s="2"/>
      <c r="Y4211" s="2"/>
      <c r="AB4211" s="2"/>
      <c r="AC4211" s="2"/>
      <c r="AD4211" s="2"/>
      <c r="AE4211" s="2"/>
      <c r="AF4211" s="2"/>
      <c r="AG4211" s="2"/>
      <c r="AH4211" s="2"/>
      <c r="AI4211" s="2"/>
      <c r="AJ4211" s="2"/>
      <c r="AK4211" s="2"/>
      <c r="BK4211" s="2"/>
      <c r="BL4211" s="2"/>
      <c r="BN4211" s="2"/>
      <c r="BO4211" s="2"/>
    </row>
    <row r="4212" ht="12.75" customHeight="1">
      <c r="D4212" s="2"/>
      <c r="G4212" s="2"/>
      <c r="I4212" s="2"/>
      <c r="J4212" s="2"/>
      <c r="K4212" s="2"/>
      <c r="L4212" s="2"/>
      <c r="M4212" s="2"/>
      <c r="N4212" s="2"/>
      <c r="O4212" s="2"/>
      <c r="P4212" s="2"/>
      <c r="Q4212" s="2"/>
      <c r="R4212" s="2"/>
      <c r="S4212" s="2"/>
      <c r="T4212" s="2"/>
      <c r="U4212" s="2"/>
      <c r="V4212" s="2"/>
      <c r="W4212" s="2"/>
      <c r="X4212" s="2"/>
      <c r="Y4212" s="2"/>
      <c r="AB4212" s="2"/>
      <c r="AC4212" s="2"/>
      <c r="AD4212" s="2"/>
      <c r="AE4212" s="2"/>
      <c r="AF4212" s="2"/>
      <c r="AG4212" s="2"/>
      <c r="AH4212" s="2"/>
      <c r="AI4212" s="2"/>
      <c r="AJ4212" s="2"/>
      <c r="AK4212" s="2"/>
      <c r="BK4212" s="2"/>
      <c r="BL4212" s="2"/>
      <c r="BN4212" s="2"/>
      <c r="BO4212" s="2"/>
    </row>
    <row r="4213" ht="12.75" customHeight="1">
      <c r="D4213" s="2"/>
      <c r="G4213" s="2"/>
      <c r="I4213" s="2"/>
      <c r="J4213" s="2"/>
      <c r="K4213" s="2"/>
      <c r="L4213" s="2"/>
      <c r="M4213" s="2"/>
      <c r="N4213" s="2"/>
      <c r="O4213" s="2"/>
      <c r="P4213" s="2"/>
      <c r="Q4213" s="2"/>
      <c r="R4213" s="2"/>
      <c r="S4213" s="2"/>
      <c r="T4213" s="2"/>
      <c r="U4213" s="2"/>
      <c r="V4213" s="2"/>
      <c r="W4213" s="2"/>
      <c r="X4213" s="2"/>
      <c r="Y4213" s="2"/>
      <c r="AB4213" s="2"/>
      <c r="AC4213" s="2"/>
      <c r="AD4213" s="2"/>
      <c r="AE4213" s="2"/>
      <c r="AF4213" s="2"/>
      <c r="AG4213" s="2"/>
      <c r="AH4213" s="2"/>
      <c r="AI4213" s="2"/>
      <c r="AJ4213" s="2"/>
      <c r="AK4213" s="2"/>
      <c r="BK4213" s="2"/>
      <c r="BL4213" s="2"/>
      <c r="BN4213" s="2"/>
      <c r="BO4213" s="2"/>
    </row>
    <row r="4214" ht="12.75" customHeight="1">
      <c r="D4214" s="2"/>
      <c r="G4214" s="2"/>
      <c r="I4214" s="2"/>
      <c r="J4214" s="2"/>
      <c r="K4214" s="2"/>
      <c r="L4214" s="2"/>
      <c r="M4214" s="2"/>
      <c r="N4214" s="2"/>
      <c r="O4214" s="2"/>
      <c r="P4214" s="2"/>
      <c r="Q4214" s="2"/>
      <c r="R4214" s="2"/>
      <c r="S4214" s="2"/>
      <c r="T4214" s="2"/>
      <c r="U4214" s="2"/>
      <c r="V4214" s="2"/>
      <c r="W4214" s="2"/>
      <c r="X4214" s="2"/>
      <c r="Y4214" s="2"/>
      <c r="AB4214" s="2"/>
      <c r="AC4214" s="2"/>
      <c r="AD4214" s="2"/>
      <c r="AE4214" s="2"/>
      <c r="AF4214" s="2"/>
      <c r="AG4214" s="2"/>
      <c r="AH4214" s="2"/>
      <c r="AI4214" s="2"/>
      <c r="AJ4214" s="2"/>
      <c r="AK4214" s="2"/>
      <c r="BK4214" s="2"/>
      <c r="BL4214" s="2"/>
      <c r="BN4214" s="2"/>
      <c r="BO4214" s="2"/>
    </row>
    <row r="4215" ht="12.75" customHeight="1">
      <c r="D4215" s="2"/>
      <c r="G4215" s="2"/>
      <c r="I4215" s="2"/>
      <c r="J4215" s="2"/>
      <c r="K4215" s="2"/>
      <c r="L4215" s="2"/>
      <c r="M4215" s="2"/>
      <c r="N4215" s="2"/>
      <c r="O4215" s="2"/>
      <c r="P4215" s="2"/>
      <c r="Q4215" s="2"/>
      <c r="R4215" s="2"/>
      <c r="S4215" s="2"/>
      <c r="T4215" s="2"/>
      <c r="U4215" s="2"/>
      <c r="V4215" s="2"/>
      <c r="W4215" s="2"/>
      <c r="X4215" s="2"/>
      <c r="Y4215" s="2"/>
      <c r="AB4215" s="2"/>
      <c r="AC4215" s="2"/>
      <c r="AD4215" s="2"/>
      <c r="AE4215" s="2"/>
      <c r="AF4215" s="2"/>
      <c r="AG4215" s="2"/>
      <c r="AH4215" s="2"/>
      <c r="AI4215" s="2"/>
      <c r="AJ4215" s="2"/>
      <c r="AK4215" s="2"/>
      <c r="BK4215" s="2"/>
      <c r="BL4215" s="2"/>
      <c r="BN4215" s="2"/>
      <c r="BO4215" s="2"/>
    </row>
    <row r="4216" ht="12.75" customHeight="1">
      <c r="D4216" s="2"/>
      <c r="G4216" s="2"/>
      <c r="I4216" s="2"/>
      <c r="J4216" s="2"/>
      <c r="K4216" s="2"/>
      <c r="L4216" s="2"/>
      <c r="M4216" s="2"/>
      <c r="N4216" s="2"/>
      <c r="O4216" s="2"/>
      <c r="P4216" s="2"/>
      <c r="Q4216" s="2"/>
      <c r="R4216" s="2"/>
      <c r="S4216" s="2"/>
      <c r="T4216" s="2"/>
      <c r="U4216" s="2"/>
      <c r="V4216" s="2"/>
      <c r="W4216" s="2"/>
      <c r="X4216" s="2"/>
      <c r="Y4216" s="2"/>
      <c r="AB4216" s="2"/>
      <c r="AC4216" s="2"/>
      <c r="AD4216" s="2"/>
      <c r="AE4216" s="2"/>
      <c r="AF4216" s="2"/>
      <c r="AG4216" s="2"/>
      <c r="AH4216" s="2"/>
      <c r="AI4216" s="2"/>
      <c r="AJ4216" s="2"/>
      <c r="AK4216" s="2"/>
      <c r="BK4216" s="2"/>
      <c r="BL4216" s="2"/>
      <c r="BN4216" s="2"/>
      <c r="BO4216" s="2"/>
    </row>
    <row r="4217" ht="12.75" customHeight="1">
      <c r="D4217" s="2"/>
      <c r="G4217" s="2"/>
      <c r="I4217" s="2"/>
      <c r="J4217" s="2"/>
      <c r="K4217" s="2"/>
      <c r="L4217" s="2"/>
      <c r="M4217" s="2"/>
      <c r="N4217" s="2"/>
      <c r="O4217" s="2"/>
      <c r="P4217" s="2"/>
      <c r="Q4217" s="2"/>
      <c r="R4217" s="2"/>
      <c r="S4217" s="2"/>
      <c r="T4217" s="2"/>
      <c r="U4217" s="2"/>
      <c r="V4217" s="2"/>
      <c r="W4217" s="2"/>
      <c r="X4217" s="2"/>
      <c r="Y4217" s="2"/>
      <c r="AB4217" s="2"/>
      <c r="AC4217" s="2"/>
      <c r="AD4217" s="2"/>
      <c r="AE4217" s="2"/>
      <c r="AF4217" s="2"/>
      <c r="AG4217" s="2"/>
      <c r="AH4217" s="2"/>
      <c r="AI4217" s="2"/>
      <c r="AJ4217" s="2"/>
      <c r="AK4217" s="2"/>
      <c r="BK4217" s="2"/>
      <c r="BL4217" s="2"/>
      <c r="BN4217" s="2"/>
      <c r="BO4217" s="2"/>
    </row>
    <row r="4218" ht="12.75" customHeight="1">
      <c r="D4218" s="2"/>
      <c r="G4218" s="2"/>
      <c r="I4218" s="2"/>
      <c r="J4218" s="2"/>
      <c r="K4218" s="2"/>
      <c r="L4218" s="2"/>
      <c r="M4218" s="2"/>
      <c r="N4218" s="2"/>
      <c r="O4218" s="2"/>
      <c r="P4218" s="2"/>
      <c r="Q4218" s="2"/>
      <c r="R4218" s="2"/>
      <c r="S4218" s="2"/>
      <c r="T4218" s="2"/>
      <c r="U4218" s="2"/>
      <c r="V4218" s="2"/>
      <c r="W4218" s="2"/>
      <c r="X4218" s="2"/>
      <c r="Y4218" s="2"/>
      <c r="AB4218" s="2"/>
      <c r="AC4218" s="2"/>
      <c r="AD4218" s="2"/>
      <c r="AE4218" s="2"/>
      <c r="AF4218" s="2"/>
      <c r="AG4218" s="2"/>
      <c r="AH4218" s="2"/>
      <c r="AI4218" s="2"/>
      <c r="AJ4218" s="2"/>
      <c r="AK4218" s="2"/>
      <c r="BK4218" s="2"/>
      <c r="BL4218" s="2"/>
      <c r="BN4218" s="2"/>
      <c r="BO4218" s="2"/>
    </row>
    <row r="4219" ht="12.75" customHeight="1">
      <c r="D4219" s="2"/>
      <c r="G4219" s="2"/>
      <c r="I4219" s="2"/>
      <c r="J4219" s="2"/>
      <c r="K4219" s="2"/>
      <c r="L4219" s="2"/>
      <c r="M4219" s="2"/>
      <c r="N4219" s="2"/>
      <c r="O4219" s="2"/>
      <c r="P4219" s="2"/>
      <c r="Q4219" s="2"/>
      <c r="R4219" s="2"/>
      <c r="S4219" s="2"/>
      <c r="T4219" s="2"/>
      <c r="U4219" s="2"/>
      <c r="V4219" s="2"/>
      <c r="W4219" s="2"/>
      <c r="X4219" s="2"/>
      <c r="Y4219" s="2"/>
      <c r="AB4219" s="2"/>
      <c r="AC4219" s="2"/>
      <c r="AD4219" s="2"/>
      <c r="AE4219" s="2"/>
      <c r="AF4219" s="2"/>
      <c r="AG4219" s="2"/>
      <c r="AH4219" s="2"/>
      <c r="AI4219" s="2"/>
      <c r="AJ4219" s="2"/>
      <c r="AK4219" s="2"/>
      <c r="BK4219" s="2"/>
      <c r="BL4219" s="2"/>
      <c r="BN4219" s="2"/>
      <c r="BO4219" s="2"/>
    </row>
    <row r="4220" ht="12.75" customHeight="1">
      <c r="D4220" s="2"/>
      <c r="G4220" s="2"/>
      <c r="I4220" s="2"/>
      <c r="J4220" s="2"/>
      <c r="K4220" s="2"/>
      <c r="L4220" s="2"/>
      <c r="M4220" s="2"/>
      <c r="N4220" s="2"/>
      <c r="O4220" s="2"/>
      <c r="P4220" s="2"/>
      <c r="Q4220" s="2"/>
      <c r="R4220" s="2"/>
      <c r="S4220" s="2"/>
      <c r="T4220" s="2"/>
      <c r="U4220" s="2"/>
      <c r="V4220" s="2"/>
      <c r="W4220" s="2"/>
      <c r="X4220" s="2"/>
      <c r="Y4220" s="2"/>
      <c r="AB4220" s="2"/>
      <c r="AC4220" s="2"/>
      <c r="AD4220" s="2"/>
      <c r="AE4220" s="2"/>
      <c r="AF4220" s="2"/>
      <c r="AG4220" s="2"/>
      <c r="AH4220" s="2"/>
      <c r="AI4220" s="2"/>
      <c r="AJ4220" s="2"/>
      <c r="AK4220" s="2"/>
      <c r="BK4220" s="2"/>
      <c r="BL4220" s="2"/>
      <c r="BN4220" s="2"/>
      <c r="BO4220" s="2"/>
    </row>
    <row r="4221" ht="12.75" customHeight="1">
      <c r="D4221" s="2"/>
      <c r="G4221" s="2"/>
      <c r="I4221" s="2"/>
      <c r="J4221" s="2"/>
      <c r="K4221" s="2"/>
      <c r="L4221" s="2"/>
      <c r="M4221" s="2"/>
      <c r="N4221" s="2"/>
      <c r="O4221" s="2"/>
      <c r="P4221" s="2"/>
      <c r="Q4221" s="2"/>
      <c r="R4221" s="2"/>
      <c r="S4221" s="2"/>
      <c r="T4221" s="2"/>
      <c r="U4221" s="2"/>
      <c r="V4221" s="2"/>
      <c r="W4221" s="2"/>
      <c r="X4221" s="2"/>
      <c r="Y4221" s="2"/>
      <c r="AB4221" s="2"/>
      <c r="AC4221" s="2"/>
      <c r="AD4221" s="2"/>
      <c r="AE4221" s="2"/>
      <c r="AF4221" s="2"/>
      <c r="AG4221" s="2"/>
      <c r="AH4221" s="2"/>
      <c r="AI4221" s="2"/>
      <c r="AJ4221" s="2"/>
      <c r="AK4221" s="2"/>
      <c r="BK4221" s="2"/>
      <c r="BL4221" s="2"/>
      <c r="BN4221" s="2"/>
      <c r="BO4221" s="2"/>
    </row>
    <row r="4222" ht="12.75" customHeight="1">
      <c r="D4222" s="2"/>
      <c r="G4222" s="2"/>
      <c r="I4222" s="2"/>
      <c r="J4222" s="2"/>
      <c r="K4222" s="2"/>
      <c r="L4222" s="2"/>
      <c r="M4222" s="2"/>
      <c r="N4222" s="2"/>
      <c r="O4222" s="2"/>
      <c r="P4222" s="2"/>
      <c r="Q4222" s="2"/>
      <c r="R4222" s="2"/>
      <c r="S4222" s="2"/>
      <c r="T4222" s="2"/>
      <c r="U4222" s="2"/>
      <c r="V4222" s="2"/>
      <c r="W4222" s="2"/>
      <c r="X4222" s="2"/>
      <c r="Y4222" s="2"/>
      <c r="AB4222" s="2"/>
      <c r="AC4222" s="2"/>
      <c r="AD4222" s="2"/>
      <c r="AE4222" s="2"/>
      <c r="AF4222" s="2"/>
      <c r="AG4222" s="2"/>
      <c r="AH4222" s="2"/>
      <c r="AI4222" s="2"/>
      <c r="AJ4222" s="2"/>
      <c r="AK4222" s="2"/>
      <c r="BK4222" s="2"/>
      <c r="BL4222" s="2"/>
      <c r="BN4222" s="2"/>
      <c r="BO4222" s="2"/>
    </row>
    <row r="4223" ht="12.75" customHeight="1">
      <c r="D4223" s="2"/>
      <c r="G4223" s="2"/>
      <c r="I4223" s="2"/>
      <c r="J4223" s="2"/>
      <c r="K4223" s="2"/>
      <c r="L4223" s="2"/>
      <c r="M4223" s="2"/>
      <c r="N4223" s="2"/>
      <c r="O4223" s="2"/>
      <c r="P4223" s="2"/>
      <c r="Q4223" s="2"/>
      <c r="R4223" s="2"/>
      <c r="S4223" s="2"/>
      <c r="T4223" s="2"/>
      <c r="U4223" s="2"/>
      <c r="V4223" s="2"/>
      <c r="W4223" s="2"/>
      <c r="X4223" s="2"/>
      <c r="Y4223" s="2"/>
      <c r="AB4223" s="2"/>
      <c r="AC4223" s="2"/>
      <c r="AD4223" s="2"/>
      <c r="AE4223" s="2"/>
      <c r="AF4223" s="2"/>
      <c r="AG4223" s="2"/>
      <c r="AH4223" s="2"/>
      <c r="AI4223" s="2"/>
      <c r="AJ4223" s="2"/>
      <c r="AK4223" s="2"/>
      <c r="BK4223" s="2"/>
      <c r="BL4223" s="2"/>
      <c r="BN4223" s="2"/>
      <c r="BO4223" s="2"/>
    </row>
    <row r="4224" ht="12.75" customHeight="1">
      <c r="D4224" s="2"/>
      <c r="G4224" s="2"/>
      <c r="I4224" s="2"/>
      <c r="J4224" s="2"/>
      <c r="K4224" s="2"/>
      <c r="L4224" s="2"/>
      <c r="M4224" s="2"/>
      <c r="N4224" s="2"/>
      <c r="O4224" s="2"/>
      <c r="P4224" s="2"/>
      <c r="Q4224" s="2"/>
      <c r="R4224" s="2"/>
      <c r="S4224" s="2"/>
      <c r="T4224" s="2"/>
      <c r="U4224" s="2"/>
      <c r="V4224" s="2"/>
      <c r="W4224" s="2"/>
      <c r="X4224" s="2"/>
      <c r="Y4224" s="2"/>
      <c r="AB4224" s="2"/>
      <c r="AC4224" s="2"/>
      <c r="AD4224" s="2"/>
      <c r="AE4224" s="2"/>
      <c r="AF4224" s="2"/>
      <c r="AG4224" s="2"/>
      <c r="AH4224" s="2"/>
      <c r="AI4224" s="2"/>
      <c r="AJ4224" s="2"/>
      <c r="AK4224" s="2"/>
      <c r="BK4224" s="2"/>
      <c r="BL4224" s="2"/>
      <c r="BN4224" s="2"/>
      <c r="BO4224" s="2"/>
    </row>
    <row r="4225" ht="12.75" customHeight="1">
      <c r="D4225" s="2"/>
      <c r="G4225" s="2"/>
      <c r="I4225" s="2"/>
      <c r="J4225" s="2"/>
      <c r="K4225" s="2"/>
      <c r="L4225" s="2"/>
      <c r="M4225" s="2"/>
      <c r="N4225" s="2"/>
      <c r="O4225" s="2"/>
      <c r="P4225" s="2"/>
      <c r="Q4225" s="2"/>
      <c r="R4225" s="2"/>
      <c r="S4225" s="2"/>
      <c r="T4225" s="2"/>
      <c r="U4225" s="2"/>
      <c r="V4225" s="2"/>
      <c r="W4225" s="2"/>
      <c r="X4225" s="2"/>
      <c r="Y4225" s="2"/>
      <c r="AB4225" s="2"/>
      <c r="AC4225" s="2"/>
      <c r="AD4225" s="2"/>
      <c r="AE4225" s="2"/>
      <c r="AF4225" s="2"/>
      <c r="AG4225" s="2"/>
      <c r="AH4225" s="2"/>
      <c r="AI4225" s="2"/>
      <c r="AJ4225" s="2"/>
      <c r="AK4225" s="2"/>
      <c r="BK4225" s="2"/>
      <c r="BL4225" s="2"/>
      <c r="BN4225" s="2"/>
      <c r="BO4225" s="2"/>
    </row>
    <row r="4226" ht="12.75" customHeight="1">
      <c r="D4226" s="2"/>
      <c r="G4226" s="2"/>
      <c r="I4226" s="2"/>
      <c r="J4226" s="2"/>
      <c r="K4226" s="2"/>
      <c r="L4226" s="2"/>
      <c r="M4226" s="2"/>
      <c r="N4226" s="2"/>
      <c r="O4226" s="2"/>
      <c r="P4226" s="2"/>
      <c r="Q4226" s="2"/>
      <c r="R4226" s="2"/>
      <c r="S4226" s="2"/>
      <c r="T4226" s="2"/>
      <c r="U4226" s="2"/>
      <c r="V4226" s="2"/>
      <c r="W4226" s="2"/>
      <c r="X4226" s="2"/>
      <c r="Y4226" s="2"/>
      <c r="AB4226" s="2"/>
      <c r="AC4226" s="2"/>
      <c r="AD4226" s="2"/>
      <c r="AE4226" s="2"/>
      <c r="AF4226" s="2"/>
      <c r="AG4226" s="2"/>
      <c r="AH4226" s="2"/>
      <c r="AI4226" s="2"/>
      <c r="AJ4226" s="2"/>
      <c r="AK4226" s="2"/>
      <c r="BK4226" s="2"/>
      <c r="BL4226" s="2"/>
      <c r="BN4226" s="2"/>
      <c r="BO4226" s="2"/>
    </row>
    <row r="4227" ht="12.75" customHeight="1">
      <c r="D4227" s="2"/>
      <c r="G4227" s="2"/>
      <c r="I4227" s="2"/>
      <c r="J4227" s="2"/>
      <c r="K4227" s="2"/>
      <c r="L4227" s="2"/>
      <c r="M4227" s="2"/>
      <c r="N4227" s="2"/>
      <c r="O4227" s="2"/>
      <c r="P4227" s="2"/>
      <c r="Q4227" s="2"/>
      <c r="R4227" s="2"/>
      <c r="S4227" s="2"/>
      <c r="T4227" s="2"/>
      <c r="U4227" s="2"/>
      <c r="V4227" s="2"/>
      <c r="W4227" s="2"/>
      <c r="X4227" s="2"/>
      <c r="Y4227" s="2"/>
      <c r="AB4227" s="2"/>
      <c r="AC4227" s="2"/>
      <c r="AD4227" s="2"/>
      <c r="AE4227" s="2"/>
      <c r="AF4227" s="2"/>
      <c r="AG4227" s="2"/>
      <c r="AH4227" s="2"/>
      <c r="AI4227" s="2"/>
      <c r="AJ4227" s="2"/>
      <c r="AK4227" s="2"/>
      <c r="BK4227" s="2"/>
      <c r="BL4227" s="2"/>
      <c r="BN4227" s="2"/>
      <c r="BO4227" s="2"/>
    </row>
    <row r="4228" ht="12.75" customHeight="1">
      <c r="D4228" s="2"/>
      <c r="G4228" s="2"/>
      <c r="I4228" s="2"/>
      <c r="J4228" s="2"/>
      <c r="K4228" s="2"/>
      <c r="L4228" s="2"/>
      <c r="M4228" s="2"/>
      <c r="N4228" s="2"/>
      <c r="O4228" s="2"/>
      <c r="P4228" s="2"/>
      <c r="Q4228" s="2"/>
      <c r="R4228" s="2"/>
      <c r="S4228" s="2"/>
      <c r="T4228" s="2"/>
      <c r="U4228" s="2"/>
      <c r="V4228" s="2"/>
      <c r="W4228" s="2"/>
      <c r="X4228" s="2"/>
      <c r="Y4228" s="2"/>
      <c r="AB4228" s="2"/>
      <c r="AC4228" s="2"/>
      <c r="AD4228" s="2"/>
      <c r="AE4228" s="2"/>
      <c r="AF4228" s="2"/>
      <c r="AG4228" s="2"/>
      <c r="AH4228" s="2"/>
      <c r="AI4228" s="2"/>
      <c r="AJ4228" s="2"/>
      <c r="AK4228" s="2"/>
      <c r="BK4228" s="2"/>
      <c r="BL4228" s="2"/>
      <c r="BN4228" s="2"/>
      <c r="BO4228" s="2"/>
    </row>
    <row r="4229" ht="12.75" customHeight="1">
      <c r="D4229" s="2"/>
      <c r="G4229" s="2"/>
      <c r="I4229" s="2"/>
      <c r="J4229" s="2"/>
      <c r="K4229" s="2"/>
      <c r="L4229" s="2"/>
      <c r="M4229" s="2"/>
      <c r="N4229" s="2"/>
      <c r="O4229" s="2"/>
      <c r="P4229" s="2"/>
      <c r="Q4229" s="2"/>
      <c r="R4229" s="2"/>
      <c r="S4229" s="2"/>
      <c r="T4229" s="2"/>
      <c r="U4229" s="2"/>
      <c r="V4229" s="2"/>
      <c r="W4229" s="2"/>
      <c r="X4229" s="2"/>
      <c r="Y4229" s="2"/>
      <c r="AB4229" s="2"/>
      <c r="AC4229" s="2"/>
      <c r="AD4229" s="2"/>
      <c r="AE4229" s="2"/>
      <c r="AF4229" s="2"/>
      <c r="AG4229" s="2"/>
      <c r="AH4229" s="2"/>
      <c r="AI4229" s="2"/>
      <c r="AJ4229" s="2"/>
      <c r="AK4229" s="2"/>
      <c r="BK4229" s="2"/>
      <c r="BL4229" s="2"/>
      <c r="BN4229" s="2"/>
      <c r="BO4229" s="2"/>
    </row>
    <row r="4230" ht="12.75" customHeight="1">
      <c r="D4230" s="2"/>
      <c r="G4230" s="2"/>
      <c r="I4230" s="2"/>
      <c r="J4230" s="2"/>
      <c r="K4230" s="2"/>
      <c r="L4230" s="2"/>
      <c r="M4230" s="2"/>
      <c r="N4230" s="2"/>
      <c r="O4230" s="2"/>
      <c r="P4230" s="2"/>
      <c r="Q4230" s="2"/>
      <c r="R4230" s="2"/>
      <c r="S4230" s="2"/>
      <c r="T4230" s="2"/>
      <c r="U4230" s="2"/>
      <c r="V4230" s="2"/>
      <c r="W4230" s="2"/>
      <c r="X4230" s="2"/>
      <c r="Y4230" s="2"/>
      <c r="AB4230" s="2"/>
      <c r="AC4230" s="2"/>
      <c r="AD4230" s="2"/>
      <c r="AE4230" s="2"/>
      <c r="AF4230" s="2"/>
      <c r="AG4230" s="2"/>
      <c r="AH4230" s="2"/>
      <c r="AI4230" s="2"/>
      <c r="AJ4230" s="2"/>
      <c r="AK4230" s="2"/>
      <c r="BK4230" s="2"/>
      <c r="BL4230" s="2"/>
      <c r="BN4230" s="2"/>
      <c r="BO4230" s="2"/>
    </row>
    <row r="4231" ht="12.75" customHeight="1">
      <c r="D4231" s="2"/>
      <c r="G4231" s="2"/>
      <c r="I4231" s="2"/>
      <c r="J4231" s="2"/>
      <c r="K4231" s="2"/>
      <c r="L4231" s="2"/>
      <c r="M4231" s="2"/>
      <c r="N4231" s="2"/>
      <c r="O4231" s="2"/>
      <c r="P4231" s="2"/>
      <c r="Q4231" s="2"/>
      <c r="R4231" s="2"/>
      <c r="S4231" s="2"/>
      <c r="T4231" s="2"/>
      <c r="U4231" s="2"/>
      <c r="V4231" s="2"/>
      <c r="W4231" s="2"/>
      <c r="X4231" s="2"/>
      <c r="Y4231" s="2"/>
      <c r="AB4231" s="2"/>
      <c r="AC4231" s="2"/>
      <c r="AD4231" s="2"/>
      <c r="AE4231" s="2"/>
      <c r="AF4231" s="2"/>
      <c r="AG4231" s="2"/>
      <c r="AH4231" s="2"/>
      <c r="AI4231" s="2"/>
      <c r="AJ4231" s="2"/>
      <c r="AK4231" s="2"/>
      <c r="BK4231" s="2"/>
      <c r="BL4231" s="2"/>
      <c r="BN4231" s="2"/>
      <c r="BO4231" s="2"/>
    </row>
    <row r="4232" ht="12.75" customHeight="1">
      <c r="D4232" s="2"/>
      <c r="G4232" s="2"/>
      <c r="I4232" s="2"/>
      <c r="J4232" s="2"/>
      <c r="K4232" s="2"/>
      <c r="L4232" s="2"/>
      <c r="M4232" s="2"/>
      <c r="N4232" s="2"/>
      <c r="O4232" s="2"/>
      <c r="P4232" s="2"/>
      <c r="Q4232" s="2"/>
      <c r="R4232" s="2"/>
      <c r="S4232" s="2"/>
      <c r="T4232" s="2"/>
      <c r="U4232" s="2"/>
      <c r="V4232" s="2"/>
      <c r="W4232" s="2"/>
      <c r="X4232" s="2"/>
      <c r="Y4232" s="2"/>
      <c r="AB4232" s="2"/>
      <c r="AC4232" s="2"/>
      <c r="AD4232" s="2"/>
      <c r="AE4232" s="2"/>
      <c r="AF4232" s="2"/>
      <c r="AG4232" s="2"/>
      <c r="AH4232" s="2"/>
      <c r="AI4232" s="2"/>
      <c r="AJ4232" s="2"/>
      <c r="AK4232" s="2"/>
      <c r="BK4232" s="2"/>
      <c r="BL4232" s="2"/>
      <c r="BN4232" s="2"/>
      <c r="BO4232" s="2"/>
    </row>
    <row r="4233" ht="12.75" customHeight="1">
      <c r="D4233" s="2"/>
      <c r="G4233" s="2"/>
      <c r="I4233" s="2"/>
      <c r="J4233" s="2"/>
      <c r="K4233" s="2"/>
      <c r="L4233" s="2"/>
      <c r="M4233" s="2"/>
      <c r="N4233" s="2"/>
      <c r="O4233" s="2"/>
      <c r="P4233" s="2"/>
      <c r="Q4233" s="2"/>
      <c r="R4233" s="2"/>
      <c r="S4233" s="2"/>
      <c r="T4233" s="2"/>
      <c r="U4233" s="2"/>
      <c r="V4233" s="2"/>
      <c r="W4233" s="2"/>
      <c r="X4233" s="2"/>
      <c r="Y4233" s="2"/>
      <c r="AB4233" s="2"/>
      <c r="AC4233" s="2"/>
      <c r="AD4233" s="2"/>
      <c r="AE4233" s="2"/>
      <c r="AF4233" s="2"/>
      <c r="AG4233" s="2"/>
      <c r="AH4233" s="2"/>
      <c r="AI4233" s="2"/>
      <c r="AJ4233" s="2"/>
      <c r="AK4233" s="2"/>
      <c r="BK4233" s="2"/>
      <c r="BL4233" s="2"/>
      <c r="BN4233" s="2"/>
      <c r="BO4233" s="2"/>
    </row>
    <row r="4234" ht="12.75" customHeight="1">
      <c r="D4234" s="2"/>
      <c r="G4234" s="2"/>
      <c r="I4234" s="2"/>
      <c r="J4234" s="2"/>
      <c r="K4234" s="2"/>
      <c r="L4234" s="2"/>
      <c r="M4234" s="2"/>
      <c r="N4234" s="2"/>
      <c r="O4234" s="2"/>
      <c r="P4234" s="2"/>
      <c r="Q4234" s="2"/>
      <c r="R4234" s="2"/>
      <c r="S4234" s="2"/>
      <c r="T4234" s="2"/>
      <c r="U4234" s="2"/>
      <c r="V4234" s="2"/>
      <c r="W4234" s="2"/>
      <c r="X4234" s="2"/>
      <c r="Y4234" s="2"/>
      <c r="AB4234" s="2"/>
      <c r="AC4234" s="2"/>
      <c r="AD4234" s="2"/>
      <c r="AE4234" s="2"/>
      <c r="AF4234" s="2"/>
      <c r="AG4234" s="2"/>
      <c r="AH4234" s="2"/>
      <c r="AI4234" s="2"/>
      <c r="AJ4234" s="2"/>
      <c r="AK4234" s="2"/>
      <c r="BK4234" s="2"/>
      <c r="BL4234" s="2"/>
      <c r="BN4234" s="2"/>
      <c r="BO4234" s="2"/>
    </row>
    <row r="4235" ht="12.75" customHeight="1">
      <c r="D4235" s="2"/>
      <c r="G4235" s="2"/>
      <c r="I4235" s="2"/>
      <c r="J4235" s="2"/>
      <c r="K4235" s="2"/>
      <c r="L4235" s="2"/>
      <c r="M4235" s="2"/>
      <c r="N4235" s="2"/>
      <c r="O4235" s="2"/>
      <c r="P4235" s="2"/>
      <c r="Q4235" s="2"/>
      <c r="R4235" s="2"/>
      <c r="S4235" s="2"/>
      <c r="T4235" s="2"/>
      <c r="U4235" s="2"/>
      <c r="V4235" s="2"/>
      <c r="W4235" s="2"/>
      <c r="X4235" s="2"/>
      <c r="Y4235" s="2"/>
      <c r="AB4235" s="2"/>
      <c r="AC4235" s="2"/>
      <c r="AD4235" s="2"/>
      <c r="AE4235" s="2"/>
      <c r="AF4235" s="2"/>
      <c r="AG4235" s="2"/>
      <c r="AH4235" s="2"/>
      <c r="AI4235" s="2"/>
      <c r="AJ4235" s="2"/>
      <c r="AK4235" s="2"/>
      <c r="BK4235" s="2"/>
      <c r="BL4235" s="2"/>
      <c r="BN4235" s="2"/>
      <c r="BO4235" s="2"/>
    </row>
    <row r="4236" ht="12.75" customHeight="1">
      <c r="D4236" s="2"/>
      <c r="G4236" s="2"/>
      <c r="I4236" s="2"/>
      <c r="J4236" s="2"/>
      <c r="K4236" s="2"/>
      <c r="L4236" s="2"/>
      <c r="M4236" s="2"/>
      <c r="N4236" s="2"/>
      <c r="O4236" s="2"/>
      <c r="P4236" s="2"/>
      <c r="Q4236" s="2"/>
      <c r="R4236" s="2"/>
      <c r="S4236" s="2"/>
      <c r="T4236" s="2"/>
      <c r="U4236" s="2"/>
      <c r="V4236" s="2"/>
      <c r="W4236" s="2"/>
      <c r="X4236" s="2"/>
      <c r="Y4236" s="2"/>
      <c r="AB4236" s="2"/>
      <c r="AC4236" s="2"/>
      <c r="AD4236" s="2"/>
      <c r="AE4236" s="2"/>
      <c r="AF4236" s="2"/>
      <c r="AG4236" s="2"/>
      <c r="AH4236" s="2"/>
      <c r="AI4236" s="2"/>
      <c r="AJ4236" s="2"/>
      <c r="AK4236" s="2"/>
      <c r="BK4236" s="2"/>
      <c r="BL4236" s="2"/>
      <c r="BN4236" s="2"/>
      <c r="BO4236" s="2"/>
    </row>
    <row r="4237" ht="12.75" customHeight="1">
      <c r="D4237" s="2"/>
      <c r="G4237" s="2"/>
      <c r="I4237" s="2"/>
      <c r="J4237" s="2"/>
      <c r="K4237" s="2"/>
      <c r="L4237" s="2"/>
      <c r="M4237" s="2"/>
      <c r="N4237" s="2"/>
      <c r="O4237" s="2"/>
      <c r="P4237" s="2"/>
      <c r="Q4237" s="2"/>
      <c r="R4237" s="2"/>
      <c r="S4237" s="2"/>
      <c r="T4237" s="2"/>
      <c r="U4237" s="2"/>
      <c r="V4237" s="2"/>
      <c r="W4237" s="2"/>
      <c r="X4237" s="2"/>
      <c r="Y4237" s="2"/>
      <c r="AB4237" s="2"/>
      <c r="AC4237" s="2"/>
      <c r="AD4237" s="2"/>
      <c r="AE4237" s="2"/>
      <c r="AF4237" s="2"/>
      <c r="AG4237" s="2"/>
      <c r="AH4237" s="2"/>
      <c r="AI4237" s="2"/>
      <c r="AJ4237" s="2"/>
      <c r="AK4237" s="2"/>
      <c r="BK4237" s="2"/>
      <c r="BL4237" s="2"/>
      <c r="BN4237" s="2"/>
      <c r="BO4237" s="2"/>
    </row>
    <row r="4238" ht="12.75" customHeight="1">
      <c r="D4238" s="2"/>
      <c r="G4238" s="2"/>
      <c r="I4238" s="2"/>
      <c r="J4238" s="2"/>
      <c r="K4238" s="2"/>
      <c r="L4238" s="2"/>
      <c r="M4238" s="2"/>
      <c r="N4238" s="2"/>
      <c r="O4238" s="2"/>
      <c r="P4238" s="2"/>
      <c r="Q4238" s="2"/>
      <c r="R4238" s="2"/>
      <c r="S4238" s="2"/>
      <c r="T4238" s="2"/>
      <c r="U4238" s="2"/>
      <c r="V4238" s="2"/>
      <c r="W4238" s="2"/>
      <c r="X4238" s="2"/>
      <c r="Y4238" s="2"/>
      <c r="AB4238" s="2"/>
      <c r="AC4238" s="2"/>
      <c r="AD4238" s="2"/>
      <c r="AE4238" s="2"/>
      <c r="AF4238" s="2"/>
      <c r="AG4238" s="2"/>
      <c r="AH4238" s="2"/>
      <c r="AI4238" s="2"/>
      <c r="AJ4238" s="2"/>
      <c r="AK4238" s="2"/>
      <c r="BK4238" s="2"/>
      <c r="BL4238" s="2"/>
      <c r="BN4238" s="2"/>
      <c r="BO4238" s="2"/>
    </row>
    <row r="4239" ht="12.75" customHeight="1">
      <c r="D4239" s="2"/>
      <c r="G4239" s="2"/>
      <c r="I4239" s="2"/>
      <c r="J4239" s="2"/>
      <c r="K4239" s="2"/>
      <c r="L4239" s="2"/>
      <c r="M4239" s="2"/>
      <c r="N4239" s="2"/>
      <c r="O4239" s="2"/>
      <c r="P4239" s="2"/>
      <c r="Q4239" s="2"/>
      <c r="R4239" s="2"/>
      <c r="S4239" s="2"/>
      <c r="T4239" s="2"/>
      <c r="U4239" s="2"/>
      <c r="V4239" s="2"/>
      <c r="W4239" s="2"/>
      <c r="X4239" s="2"/>
      <c r="Y4239" s="2"/>
      <c r="AB4239" s="2"/>
      <c r="AC4239" s="2"/>
      <c r="AD4239" s="2"/>
      <c r="AE4239" s="2"/>
      <c r="AF4239" s="2"/>
      <c r="AG4239" s="2"/>
      <c r="AH4239" s="2"/>
      <c r="AI4239" s="2"/>
      <c r="AJ4239" s="2"/>
      <c r="AK4239" s="2"/>
      <c r="BK4239" s="2"/>
      <c r="BL4239" s="2"/>
      <c r="BN4239" s="2"/>
      <c r="BO4239" s="2"/>
    </row>
    <row r="4240" ht="12.75" customHeight="1">
      <c r="D4240" s="2"/>
      <c r="G4240" s="2"/>
      <c r="I4240" s="2"/>
      <c r="J4240" s="2"/>
      <c r="K4240" s="2"/>
      <c r="L4240" s="2"/>
      <c r="M4240" s="2"/>
      <c r="N4240" s="2"/>
      <c r="O4240" s="2"/>
      <c r="P4240" s="2"/>
      <c r="Q4240" s="2"/>
      <c r="R4240" s="2"/>
      <c r="S4240" s="2"/>
      <c r="T4240" s="2"/>
      <c r="U4240" s="2"/>
      <c r="V4240" s="2"/>
      <c r="W4240" s="2"/>
      <c r="X4240" s="2"/>
      <c r="Y4240" s="2"/>
      <c r="AB4240" s="2"/>
      <c r="AC4240" s="2"/>
      <c r="AD4240" s="2"/>
      <c r="AE4240" s="2"/>
      <c r="AF4240" s="2"/>
      <c r="AG4240" s="2"/>
      <c r="AH4240" s="2"/>
      <c r="AI4240" s="2"/>
      <c r="AJ4240" s="2"/>
      <c r="AK4240" s="2"/>
      <c r="BK4240" s="2"/>
      <c r="BL4240" s="2"/>
      <c r="BN4240" s="2"/>
      <c r="BO4240" s="2"/>
    </row>
    <row r="4241" ht="12.75" customHeight="1">
      <c r="D4241" s="2"/>
      <c r="G4241" s="2"/>
      <c r="I4241" s="2"/>
      <c r="J4241" s="2"/>
      <c r="K4241" s="2"/>
      <c r="L4241" s="2"/>
      <c r="M4241" s="2"/>
      <c r="N4241" s="2"/>
      <c r="O4241" s="2"/>
      <c r="P4241" s="2"/>
      <c r="Q4241" s="2"/>
      <c r="R4241" s="2"/>
      <c r="S4241" s="2"/>
      <c r="T4241" s="2"/>
      <c r="U4241" s="2"/>
      <c r="V4241" s="2"/>
      <c r="W4241" s="2"/>
      <c r="X4241" s="2"/>
      <c r="Y4241" s="2"/>
      <c r="AB4241" s="2"/>
      <c r="AC4241" s="2"/>
      <c r="AD4241" s="2"/>
      <c r="AE4241" s="2"/>
      <c r="AF4241" s="2"/>
      <c r="AG4241" s="2"/>
      <c r="AH4241" s="2"/>
      <c r="AI4241" s="2"/>
      <c r="AJ4241" s="2"/>
      <c r="AK4241" s="2"/>
      <c r="BK4241" s="2"/>
      <c r="BL4241" s="2"/>
      <c r="BN4241" s="2"/>
      <c r="BO4241" s="2"/>
    </row>
    <row r="4242" ht="12.75" customHeight="1">
      <c r="D4242" s="2"/>
      <c r="G4242" s="2"/>
      <c r="I4242" s="2"/>
      <c r="J4242" s="2"/>
      <c r="K4242" s="2"/>
      <c r="L4242" s="2"/>
      <c r="M4242" s="2"/>
      <c r="N4242" s="2"/>
      <c r="O4242" s="2"/>
      <c r="P4242" s="2"/>
      <c r="Q4242" s="2"/>
      <c r="R4242" s="2"/>
      <c r="S4242" s="2"/>
      <c r="T4242" s="2"/>
      <c r="U4242" s="2"/>
      <c r="V4242" s="2"/>
      <c r="W4242" s="2"/>
      <c r="X4242" s="2"/>
      <c r="Y4242" s="2"/>
      <c r="AB4242" s="2"/>
      <c r="AC4242" s="2"/>
      <c r="AD4242" s="2"/>
      <c r="AE4242" s="2"/>
      <c r="AF4242" s="2"/>
      <c r="AG4242" s="2"/>
      <c r="AH4242" s="2"/>
      <c r="AI4242" s="2"/>
      <c r="AJ4242" s="2"/>
      <c r="AK4242" s="2"/>
      <c r="BK4242" s="2"/>
      <c r="BL4242" s="2"/>
      <c r="BN4242" s="2"/>
      <c r="BO4242" s="2"/>
    </row>
    <row r="4243" ht="12.75" customHeight="1">
      <c r="D4243" s="2"/>
      <c r="G4243" s="2"/>
      <c r="I4243" s="2"/>
      <c r="J4243" s="2"/>
      <c r="K4243" s="2"/>
      <c r="L4243" s="2"/>
      <c r="M4243" s="2"/>
      <c r="N4243" s="2"/>
      <c r="O4243" s="2"/>
      <c r="P4243" s="2"/>
      <c r="Q4243" s="2"/>
      <c r="R4243" s="2"/>
      <c r="S4243" s="2"/>
      <c r="T4243" s="2"/>
      <c r="U4243" s="2"/>
      <c r="V4243" s="2"/>
      <c r="W4243" s="2"/>
      <c r="X4243" s="2"/>
      <c r="Y4243" s="2"/>
      <c r="AB4243" s="2"/>
      <c r="AC4243" s="2"/>
      <c r="AD4243" s="2"/>
      <c r="AE4243" s="2"/>
      <c r="AF4243" s="2"/>
      <c r="AG4243" s="2"/>
      <c r="AH4243" s="2"/>
      <c r="AI4243" s="2"/>
      <c r="AJ4243" s="2"/>
      <c r="AK4243" s="2"/>
      <c r="BK4243" s="2"/>
      <c r="BL4243" s="2"/>
      <c r="BN4243" s="2"/>
      <c r="BO4243" s="2"/>
    </row>
    <row r="4244" ht="12.75" customHeight="1">
      <c r="D4244" s="2"/>
      <c r="G4244" s="2"/>
      <c r="I4244" s="2"/>
      <c r="J4244" s="2"/>
      <c r="K4244" s="2"/>
      <c r="L4244" s="2"/>
      <c r="M4244" s="2"/>
      <c r="N4244" s="2"/>
      <c r="O4244" s="2"/>
      <c r="P4244" s="2"/>
      <c r="Q4244" s="2"/>
      <c r="R4244" s="2"/>
      <c r="S4244" s="2"/>
      <c r="T4244" s="2"/>
      <c r="U4244" s="2"/>
      <c r="V4244" s="2"/>
      <c r="W4244" s="2"/>
      <c r="X4244" s="2"/>
      <c r="Y4244" s="2"/>
      <c r="AB4244" s="2"/>
      <c r="AC4244" s="2"/>
      <c r="AD4244" s="2"/>
      <c r="AE4244" s="2"/>
      <c r="AF4244" s="2"/>
      <c r="AG4244" s="2"/>
      <c r="AH4244" s="2"/>
      <c r="AI4244" s="2"/>
      <c r="AJ4244" s="2"/>
      <c r="AK4244" s="2"/>
      <c r="BK4244" s="2"/>
      <c r="BL4244" s="2"/>
      <c r="BN4244" s="2"/>
      <c r="BO4244" s="2"/>
    </row>
    <row r="4245" ht="12.75" customHeight="1">
      <c r="D4245" s="2"/>
      <c r="G4245" s="2"/>
      <c r="I4245" s="2"/>
      <c r="J4245" s="2"/>
      <c r="K4245" s="2"/>
      <c r="L4245" s="2"/>
      <c r="M4245" s="2"/>
      <c r="N4245" s="2"/>
      <c r="O4245" s="2"/>
      <c r="P4245" s="2"/>
      <c r="Q4245" s="2"/>
      <c r="R4245" s="2"/>
      <c r="S4245" s="2"/>
      <c r="T4245" s="2"/>
      <c r="U4245" s="2"/>
      <c r="V4245" s="2"/>
      <c r="W4245" s="2"/>
      <c r="X4245" s="2"/>
      <c r="Y4245" s="2"/>
      <c r="AB4245" s="2"/>
      <c r="AC4245" s="2"/>
      <c r="AD4245" s="2"/>
      <c r="AE4245" s="2"/>
      <c r="AF4245" s="2"/>
      <c r="AG4245" s="2"/>
      <c r="AH4245" s="2"/>
      <c r="AI4245" s="2"/>
      <c r="AJ4245" s="2"/>
      <c r="AK4245" s="2"/>
      <c r="BK4245" s="2"/>
      <c r="BL4245" s="2"/>
      <c r="BN4245" s="2"/>
      <c r="BO4245" s="2"/>
    </row>
    <row r="4246" ht="12.75" customHeight="1">
      <c r="D4246" s="2"/>
      <c r="G4246" s="2"/>
      <c r="I4246" s="2"/>
      <c r="J4246" s="2"/>
      <c r="K4246" s="2"/>
      <c r="L4246" s="2"/>
      <c r="M4246" s="2"/>
      <c r="N4246" s="2"/>
      <c r="O4246" s="2"/>
      <c r="P4246" s="2"/>
      <c r="Q4246" s="2"/>
      <c r="R4246" s="2"/>
      <c r="S4246" s="2"/>
      <c r="T4246" s="2"/>
      <c r="U4246" s="2"/>
      <c r="V4246" s="2"/>
      <c r="W4246" s="2"/>
      <c r="X4246" s="2"/>
      <c r="Y4246" s="2"/>
      <c r="AB4246" s="2"/>
      <c r="AC4246" s="2"/>
      <c r="AD4246" s="2"/>
      <c r="AE4246" s="2"/>
      <c r="AF4246" s="2"/>
      <c r="AG4246" s="2"/>
      <c r="AH4246" s="2"/>
      <c r="AI4246" s="2"/>
      <c r="AJ4246" s="2"/>
      <c r="AK4246" s="2"/>
      <c r="BK4246" s="2"/>
      <c r="BL4246" s="2"/>
      <c r="BN4246" s="2"/>
      <c r="BO4246" s="2"/>
    </row>
    <row r="4247" ht="12.75" customHeight="1">
      <c r="D4247" s="2"/>
      <c r="G4247" s="2"/>
      <c r="I4247" s="2"/>
      <c r="J4247" s="2"/>
      <c r="K4247" s="2"/>
      <c r="L4247" s="2"/>
      <c r="M4247" s="2"/>
      <c r="N4247" s="2"/>
      <c r="O4247" s="2"/>
      <c r="P4247" s="2"/>
      <c r="Q4247" s="2"/>
      <c r="R4247" s="2"/>
      <c r="S4247" s="2"/>
      <c r="T4247" s="2"/>
      <c r="U4247" s="2"/>
      <c r="V4247" s="2"/>
      <c r="W4247" s="2"/>
      <c r="X4247" s="2"/>
      <c r="Y4247" s="2"/>
      <c r="AB4247" s="2"/>
      <c r="AC4247" s="2"/>
      <c r="AD4247" s="2"/>
      <c r="AE4247" s="2"/>
      <c r="AF4247" s="2"/>
      <c r="AG4247" s="2"/>
      <c r="AH4247" s="2"/>
      <c r="AI4247" s="2"/>
      <c r="AJ4247" s="2"/>
      <c r="AK4247" s="2"/>
      <c r="BK4247" s="2"/>
      <c r="BL4247" s="2"/>
      <c r="BN4247" s="2"/>
      <c r="BO4247" s="2"/>
    </row>
    <row r="4248" ht="12.75" customHeight="1">
      <c r="D4248" s="2"/>
      <c r="G4248" s="2"/>
      <c r="I4248" s="2"/>
      <c r="J4248" s="2"/>
      <c r="K4248" s="2"/>
      <c r="L4248" s="2"/>
      <c r="M4248" s="2"/>
      <c r="N4248" s="2"/>
      <c r="O4248" s="2"/>
      <c r="P4248" s="2"/>
      <c r="Q4248" s="2"/>
      <c r="R4248" s="2"/>
      <c r="S4248" s="2"/>
      <c r="T4248" s="2"/>
      <c r="U4248" s="2"/>
      <c r="V4248" s="2"/>
      <c r="W4248" s="2"/>
      <c r="X4248" s="2"/>
      <c r="Y4248" s="2"/>
      <c r="AB4248" s="2"/>
      <c r="AC4248" s="2"/>
      <c r="AD4248" s="2"/>
      <c r="AE4248" s="2"/>
      <c r="AF4248" s="2"/>
      <c r="AG4248" s="2"/>
      <c r="AH4248" s="2"/>
      <c r="AI4248" s="2"/>
      <c r="AJ4248" s="2"/>
      <c r="AK4248" s="2"/>
      <c r="BK4248" s="2"/>
      <c r="BL4248" s="2"/>
      <c r="BN4248" s="2"/>
      <c r="BO4248" s="2"/>
    </row>
    <row r="4249" ht="12.75" customHeight="1">
      <c r="D4249" s="2"/>
      <c r="G4249" s="2"/>
      <c r="I4249" s="2"/>
      <c r="J4249" s="2"/>
      <c r="K4249" s="2"/>
      <c r="L4249" s="2"/>
      <c r="M4249" s="2"/>
      <c r="N4249" s="2"/>
      <c r="O4249" s="2"/>
      <c r="P4249" s="2"/>
      <c r="Q4249" s="2"/>
      <c r="R4249" s="2"/>
      <c r="S4249" s="2"/>
      <c r="T4249" s="2"/>
      <c r="U4249" s="2"/>
      <c r="V4249" s="2"/>
      <c r="W4249" s="2"/>
      <c r="X4249" s="2"/>
      <c r="Y4249" s="2"/>
      <c r="AB4249" s="2"/>
      <c r="AC4249" s="2"/>
      <c r="AD4249" s="2"/>
      <c r="AE4249" s="2"/>
      <c r="AF4249" s="2"/>
      <c r="AG4249" s="2"/>
      <c r="AH4249" s="2"/>
      <c r="AI4249" s="2"/>
      <c r="AJ4249" s="2"/>
      <c r="AK4249" s="2"/>
      <c r="BK4249" s="2"/>
      <c r="BL4249" s="2"/>
      <c r="BN4249" s="2"/>
      <c r="BO4249" s="2"/>
    </row>
    <row r="4250" ht="12.75" customHeight="1">
      <c r="D4250" s="2"/>
      <c r="G4250" s="2"/>
      <c r="I4250" s="2"/>
      <c r="J4250" s="2"/>
      <c r="K4250" s="2"/>
      <c r="L4250" s="2"/>
      <c r="M4250" s="2"/>
      <c r="N4250" s="2"/>
      <c r="O4250" s="2"/>
      <c r="P4250" s="2"/>
      <c r="Q4250" s="2"/>
      <c r="R4250" s="2"/>
      <c r="S4250" s="2"/>
      <c r="T4250" s="2"/>
      <c r="U4250" s="2"/>
      <c r="V4250" s="2"/>
      <c r="W4250" s="2"/>
      <c r="X4250" s="2"/>
      <c r="Y4250" s="2"/>
      <c r="AB4250" s="2"/>
      <c r="AC4250" s="2"/>
      <c r="AD4250" s="2"/>
      <c r="AE4250" s="2"/>
      <c r="AF4250" s="2"/>
      <c r="AG4250" s="2"/>
      <c r="AH4250" s="2"/>
      <c r="AI4250" s="2"/>
      <c r="AJ4250" s="2"/>
      <c r="AK4250" s="2"/>
      <c r="BK4250" s="2"/>
      <c r="BL4250" s="2"/>
      <c r="BN4250" s="2"/>
      <c r="BO4250" s="2"/>
    </row>
    <row r="4251" ht="12.75" customHeight="1">
      <c r="D4251" s="2"/>
      <c r="G4251" s="2"/>
      <c r="I4251" s="2"/>
      <c r="J4251" s="2"/>
      <c r="K4251" s="2"/>
      <c r="L4251" s="2"/>
      <c r="M4251" s="2"/>
      <c r="N4251" s="2"/>
      <c r="O4251" s="2"/>
      <c r="P4251" s="2"/>
      <c r="Q4251" s="2"/>
      <c r="R4251" s="2"/>
      <c r="S4251" s="2"/>
      <c r="T4251" s="2"/>
      <c r="U4251" s="2"/>
      <c r="V4251" s="2"/>
      <c r="W4251" s="2"/>
      <c r="X4251" s="2"/>
      <c r="Y4251" s="2"/>
      <c r="AB4251" s="2"/>
      <c r="AC4251" s="2"/>
      <c r="AD4251" s="2"/>
      <c r="AE4251" s="2"/>
      <c r="AF4251" s="2"/>
      <c r="AG4251" s="2"/>
      <c r="AH4251" s="2"/>
      <c r="AI4251" s="2"/>
      <c r="AJ4251" s="2"/>
      <c r="AK4251" s="2"/>
      <c r="BK4251" s="2"/>
      <c r="BL4251" s="2"/>
      <c r="BN4251" s="2"/>
      <c r="BO4251" s="2"/>
    </row>
    <row r="4252" ht="12.75" customHeight="1">
      <c r="D4252" s="2"/>
      <c r="G4252" s="2"/>
      <c r="I4252" s="2"/>
      <c r="J4252" s="2"/>
      <c r="K4252" s="2"/>
      <c r="L4252" s="2"/>
      <c r="M4252" s="2"/>
      <c r="N4252" s="2"/>
      <c r="O4252" s="2"/>
      <c r="P4252" s="2"/>
      <c r="Q4252" s="2"/>
      <c r="R4252" s="2"/>
      <c r="S4252" s="2"/>
      <c r="T4252" s="2"/>
      <c r="U4252" s="2"/>
      <c r="V4252" s="2"/>
      <c r="W4252" s="2"/>
      <c r="X4252" s="2"/>
      <c r="Y4252" s="2"/>
      <c r="AB4252" s="2"/>
      <c r="AC4252" s="2"/>
      <c r="AD4252" s="2"/>
      <c r="AE4252" s="2"/>
      <c r="AF4252" s="2"/>
      <c r="AG4252" s="2"/>
      <c r="AH4252" s="2"/>
      <c r="AI4252" s="2"/>
      <c r="AJ4252" s="2"/>
      <c r="AK4252" s="2"/>
      <c r="BK4252" s="2"/>
      <c r="BL4252" s="2"/>
      <c r="BN4252" s="2"/>
      <c r="BO4252" s="2"/>
    </row>
    <row r="4253" ht="12.75" customHeight="1">
      <c r="D4253" s="2"/>
      <c r="G4253" s="2"/>
      <c r="I4253" s="2"/>
      <c r="J4253" s="2"/>
      <c r="K4253" s="2"/>
      <c r="L4253" s="2"/>
      <c r="M4253" s="2"/>
      <c r="N4253" s="2"/>
      <c r="O4253" s="2"/>
      <c r="P4253" s="2"/>
      <c r="Q4253" s="2"/>
      <c r="R4253" s="2"/>
      <c r="S4253" s="2"/>
      <c r="T4253" s="2"/>
      <c r="U4253" s="2"/>
      <c r="V4253" s="2"/>
      <c r="W4253" s="2"/>
      <c r="X4253" s="2"/>
      <c r="Y4253" s="2"/>
      <c r="AB4253" s="2"/>
      <c r="AC4253" s="2"/>
      <c r="AD4253" s="2"/>
      <c r="AE4253" s="2"/>
      <c r="AF4253" s="2"/>
      <c r="AG4253" s="2"/>
      <c r="AH4253" s="2"/>
      <c r="AI4253" s="2"/>
      <c r="AJ4253" s="2"/>
      <c r="AK4253" s="2"/>
      <c r="BK4253" s="2"/>
      <c r="BL4253" s="2"/>
      <c r="BN4253" s="2"/>
      <c r="BO4253" s="2"/>
    </row>
    <row r="4254" ht="12.75" customHeight="1">
      <c r="D4254" s="2"/>
      <c r="G4254" s="2"/>
      <c r="I4254" s="2"/>
      <c r="J4254" s="2"/>
      <c r="K4254" s="2"/>
      <c r="L4254" s="2"/>
      <c r="M4254" s="2"/>
      <c r="N4254" s="2"/>
      <c r="O4254" s="2"/>
      <c r="P4254" s="2"/>
      <c r="Q4254" s="2"/>
      <c r="R4254" s="2"/>
      <c r="S4254" s="2"/>
      <c r="T4254" s="2"/>
      <c r="U4254" s="2"/>
      <c r="V4254" s="2"/>
      <c r="W4254" s="2"/>
      <c r="X4254" s="2"/>
      <c r="Y4254" s="2"/>
      <c r="AB4254" s="2"/>
      <c r="AC4254" s="2"/>
      <c r="AD4254" s="2"/>
      <c r="AE4254" s="2"/>
      <c r="AF4254" s="2"/>
      <c r="AG4254" s="2"/>
      <c r="AH4254" s="2"/>
      <c r="AI4254" s="2"/>
      <c r="AJ4254" s="2"/>
      <c r="AK4254" s="2"/>
      <c r="BK4254" s="2"/>
      <c r="BL4254" s="2"/>
      <c r="BN4254" s="2"/>
      <c r="BO4254" s="2"/>
    </row>
    <row r="4255" ht="12.75" customHeight="1">
      <c r="D4255" s="2"/>
      <c r="G4255" s="2"/>
      <c r="I4255" s="2"/>
      <c r="J4255" s="2"/>
      <c r="K4255" s="2"/>
      <c r="L4255" s="2"/>
      <c r="M4255" s="2"/>
      <c r="N4255" s="2"/>
      <c r="O4255" s="2"/>
      <c r="P4255" s="2"/>
      <c r="Q4255" s="2"/>
      <c r="R4255" s="2"/>
      <c r="S4255" s="2"/>
      <c r="T4255" s="2"/>
      <c r="U4255" s="2"/>
      <c r="V4255" s="2"/>
      <c r="W4255" s="2"/>
      <c r="X4255" s="2"/>
      <c r="Y4255" s="2"/>
      <c r="AB4255" s="2"/>
      <c r="AC4255" s="2"/>
      <c r="AD4255" s="2"/>
      <c r="AE4255" s="2"/>
      <c r="AF4255" s="2"/>
      <c r="AG4255" s="2"/>
      <c r="AH4255" s="2"/>
      <c r="AI4255" s="2"/>
      <c r="AJ4255" s="2"/>
      <c r="AK4255" s="2"/>
      <c r="BK4255" s="2"/>
      <c r="BL4255" s="2"/>
      <c r="BN4255" s="2"/>
      <c r="BO4255" s="2"/>
    </row>
    <row r="4256" ht="12.75" customHeight="1">
      <c r="D4256" s="2"/>
      <c r="G4256" s="2"/>
      <c r="I4256" s="2"/>
      <c r="J4256" s="2"/>
      <c r="K4256" s="2"/>
      <c r="L4256" s="2"/>
      <c r="M4256" s="2"/>
      <c r="N4256" s="2"/>
      <c r="O4256" s="2"/>
      <c r="P4256" s="2"/>
      <c r="Q4256" s="2"/>
      <c r="R4256" s="2"/>
      <c r="S4256" s="2"/>
      <c r="T4256" s="2"/>
      <c r="U4256" s="2"/>
      <c r="V4256" s="2"/>
      <c r="W4256" s="2"/>
      <c r="X4256" s="2"/>
      <c r="Y4256" s="2"/>
      <c r="AB4256" s="2"/>
      <c r="AC4256" s="2"/>
      <c r="AD4256" s="2"/>
      <c r="AE4256" s="2"/>
      <c r="AF4256" s="2"/>
      <c r="AG4256" s="2"/>
      <c r="AH4256" s="2"/>
      <c r="AI4256" s="2"/>
      <c r="AJ4256" s="2"/>
      <c r="AK4256" s="2"/>
      <c r="BK4256" s="2"/>
      <c r="BL4256" s="2"/>
      <c r="BN4256" s="2"/>
      <c r="BO4256" s="2"/>
    </row>
    <row r="4257" ht="12.75" customHeight="1">
      <c r="D4257" s="2"/>
      <c r="G4257" s="2"/>
      <c r="I4257" s="2"/>
      <c r="J4257" s="2"/>
      <c r="K4257" s="2"/>
      <c r="L4257" s="2"/>
      <c r="M4257" s="2"/>
      <c r="N4257" s="2"/>
      <c r="O4257" s="2"/>
      <c r="P4257" s="2"/>
      <c r="Q4257" s="2"/>
      <c r="R4257" s="2"/>
      <c r="S4257" s="2"/>
      <c r="T4257" s="2"/>
      <c r="U4257" s="2"/>
      <c r="V4257" s="2"/>
      <c r="W4257" s="2"/>
      <c r="X4257" s="2"/>
      <c r="Y4257" s="2"/>
      <c r="AB4257" s="2"/>
      <c r="AC4257" s="2"/>
      <c r="AD4257" s="2"/>
      <c r="AE4257" s="2"/>
      <c r="AF4257" s="2"/>
      <c r="AG4257" s="2"/>
      <c r="AH4257" s="2"/>
      <c r="AI4257" s="2"/>
      <c r="AJ4257" s="2"/>
      <c r="AK4257" s="2"/>
      <c r="BK4257" s="2"/>
      <c r="BL4257" s="2"/>
      <c r="BN4257" s="2"/>
      <c r="BO4257" s="2"/>
    </row>
    <row r="4258" ht="12.75" customHeight="1">
      <c r="D4258" s="2"/>
      <c r="G4258" s="2"/>
      <c r="I4258" s="2"/>
      <c r="J4258" s="2"/>
      <c r="K4258" s="2"/>
      <c r="L4258" s="2"/>
      <c r="M4258" s="2"/>
      <c r="N4258" s="2"/>
      <c r="O4258" s="2"/>
      <c r="P4258" s="2"/>
      <c r="Q4258" s="2"/>
      <c r="R4258" s="2"/>
      <c r="S4258" s="2"/>
      <c r="T4258" s="2"/>
      <c r="U4258" s="2"/>
      <c r="V4258" s="2"/>
      <c r="W4258" s="2"/>
      <c r="X4258" s="2"/>
      <c r="Y4258" s="2"/>
      <c r="AB4258" s="2"/>
      <c r="AC4258" s="2"/>
      <c r="AD4258" s="2"/>
      <c r="AE4258" s="2"/>
      <c r="AF4258" s="2"/>
      <c r="AG4258" s="2"/>
      <c r="AH4258" s="2"/>
      <c r="AI4258" s="2"/>
      <c r="AJ4258" s="2"/>
      <c r="AK4258" s="2"/>
      <c r="BK4258" s="2"/>
      <c r="BL4258" s="2"/>
      <c r="BN4258" s="2"/>
      <c r="BO4258" s="2"/>
    </row>
    <row r="4259" ht="12.75" customHeight="1">
      <c r="D4259" s="2"/>
      <c r="G4259" s="2"/>
      <c r="I4259" s="2"/>
      <c r="J4259" s="2"/>
      <c r="K4259" s="2"/>
      <c r="L4259" s="2"/>
      <c r="M4259" s="2"/>
      <c r="N4259" s="2"/>
      <c r="O4259" s="2"/>
      <c r="P4259" s="2"/>
      <c r="Q4259" s="2"/>
      <c r="R4259" s="2"/>
      <c r="S4259" s="2"/>
      <c r="T4259" s="2"/>
      <c r="U4259" s="2"/>
      <c r="V4259" s="2"/>
      <c r="W4259" s="2"/>
      <c r="X4259" s="2"/>
      <c r="Y4259" s="2"/>
      <c r="AB4259" s="2"/>
      <c r="AC4259" s="2"/>
      <c r="AD4259" s="2"/>
      <c r="AE4259" s="2"/>
      <c r="AF4259" s="2"/>
      <c r="AG4259" s="2"/>
      <c r="AH4259" s="2"/>
      <c r="AI4259" s="2"/>
      <c r="AJ4259" s="2"/>
      <c r="AK4259" s="2"/>
      <c r="BK4259" s="2"/>
      <c r="BL4259" s="2"/>
      <c r="BN4259" s="2"/>
      <c r="BO4259" s="2"/>
    </row>
    <row r="4260" ht="12.75" customHeight="1">
      <c r="D4260" s="2"/>
      <c r="G4260" s="2"/>
      <c r="I4260" s="2"/>
      <c r="J4260" s="2"/>
      <c r="K4260" s="2"/>
      <c r="L4260" s="2"/>
      <c r="M4260" s="2"/>
      <c r="N4260" s="2"/>
      <c r="O4260" s="2"/>
      <c r="P4260" s="2"/>
      <c r="Q4260" s="2"/>
      <c r="R4260" s="2"/>
      <c r="S4260" s="2"/>
      <c r="T4260" s="2"/>
      <c r="U4260" s="2"/>
      <c r="V4260" s="2"/>
      <c r="W4260" s="2"/>
      <c r="X4260" s="2"/>
      <c r="Y4260" s="2"/>
      <c r="AB4260" s="2"/>
      <c r="AC4260" s="2"/>
      <c r="AD4260" s="2"/>
      <c r="AE4260" s="2"/>
      <c r="AF4260" s="2"/>
      <c r="AG4260" s="2"/>
      <c r="AH4260" s="2"/>
      <c r="AI4260" s="2"/>
      <c r="AJ4260" s="2"/>
      <c r="AK4260" s="2"/>
      <c r="BK4260" s="2"/>
      <c r="BL4260" s="2"/>
      <c r="BN4260" s="2"/>
      <c r="BO4260" s="2"/>
    </row>
    <row r="4261" ht="12.75" customHeight="1">
      <c r="D4261" s="2"/>
      <c r="G4261" s="2"/>
      <c r="I4261" s="2"/>
      <c r="J4261" s="2"/>
      <c r="K4261" s="2"/>
      <c r="L4261" s="2"/>
      <c r="M4261" s="2"/>
      <c r="N4261" s="2"/>
      <c r="O4261" s="2"/>
      <c r="P4261" s="2"/>
      <c r="Q4261" s="2"/>
      <c r="R4261" s="2"/>
      <c r="S4261" s="2"/>
      <c r="T4261" s="2"/>
      <c r="U4261" s="2"/>
      <c r="V4261" s="2"/>
      <c r="W4261" s="2"/>
      <c r="X4261" s="2"/>
      <c r="Y4261" s="2"/>
      <c r="AB4261" s="2"/>
      <c r="AC4261" s="2"/>
      <c r="AD4261" s="2"/>
      <c r="AE4261" s="2"/>
      <c r="AF4261" s="2"/>
      <c r="AG4261" s="2"/>
      <c r="AH4261" s="2"/>
      <c r="AI4261" s="2"/>
      <c r="AJ4261" s="2"/>
      <c r="AK4261" s="2"/>
      <c r="BK4261" s="2"/>
      <c r="BL4261" s="2"/>
      <c r="BN4261" s="2"/>
      <c r="BO4261" s="2"/>
    </row>
    <row r="4262" ht="12.75" customHeight="1">
      <c r="D4262" s="2"/>
      <c r="G4262" s="2"/>
      <c r="I4262" s="2"/>
      <c r="J4262" s="2"/>
      <c r="K4262" s="2"/>
      <c r="L4262" s="2"/>
      <c r="M4262" s="2"/>
      <c r="N4262" s="2"/>
      <c r="O4262" s="2"/>
      <c r="P4262" s="2"/>
      <c r="Q4262" s="2"/>
      <c r="R4262" s="2"/>
      <c r="S4262" s="2"/>
      <c r="T4262" s="2"/>
      <c r="U4262" s="2"/>
      <c r="V4262" s="2"/>
      <c r="W4262" s="2"/>
      <c r="X4262" s="2"/>
      <c r="Y4262" s="2"/>
      <c r="AB4262" s="2"/>
      <c r="AC4262" s="2"/>
      <c r="AD4262" s="2"/>
      <c r="AE4262" s="2"/>
      <c r="AF4262" s="2"/>
      <c r="AG4262" s="2"/>
      <c r="AH4262" s="2"/>
      <c r="AI4262" s="2"/>
      <c r="AJ4262" s="2"/>
      <c r="AK4262" s="2"/>
      <c r="BK4262" s="2"/>
      <c r="BL4262" s="2"/>
      <c r="BN4262" s="2"/>
      <c r="BO4262" s="2"/>
    </row>
    <row r="4263" ht="12.75" customHeight="1">
      <c r="D4263" s="2"/>
      <c r="G4263" s="2"/>
      <c r="I4263" s="2"/>
      <c r="J4263" s="2"/>
      <c r="K4263" s="2"/>
      <c r="L4263" s="2"/>
      <c r="M4263" s="2"/>
      <c r="N4263" s="2"/>
      <c r="O4263" s="2"/>
      <c r="P4263" s="2"/>
      <c r="Q4263" s="2"/>
      <c r="R4263" s="2"/>
      <c r="S4263" s="2"/>
      <c r="T4263" s="2"/>
      <c r="U4263" s="2"/>
      <c r="V4263" s="2"/>
      <c r="W4263" s="2"/>
      <c r="X4263" s="2"/>
      <c r="Y4263" s="2"/>
      <c r="AB4263" s="2"/>
      <c r="AC4263" s="2"/>
      <c r="AD4263" s="2"/>
      <c r="AE4263" s="2"/>
      <c r="AF4263" s="2"/>
      <c r="AG4263" s="2"/>
      <c r="AH4263" s="2"/>
      <c r="AI4263" s="2"/>
      <c r="AJ4263" s="2"/>
      <c r="AK4263" s="2"/>
      <c r="BK4263" s="2"/>
      <c r="BL4263" s="2"/>
      <c r="BN4263" s="2"/>
      <c r="BO4263" s="2"/>
    </row>
    <row r="4264" ht="12.75" customHeight="1">
      <c r="D4264" s="2"/>
      <c r="G4264" s="2"/>
      <c r="I4264" s="2"/>
      <c r="J4264" s="2"/>
      <c r="K4264" s="2"/>
      <c r="L4264" s="2"/>
      <c r="M4264" s="2"/>
      <c r="N4264" s="2"/>
      <c r="O4264" s="2"/>
      <c r="P4264" s="2"/>
      <c r="Q4264" s="2"/>
      <c r="R4264" s="2"/>
      <c r="S4264" s="2"/>
      <c r="T4264" s="2"/>
      <c r="U4264" s="2"/>
      <c r="V4264" s="2"/>
      <c r="W4264" s="2"/>
      <c r="X4264" s="2"/>
      <c r="Y4264" s="2"/>
      <c r="AB4264" s="2"/>
      <c r="AC4264" s="2"/>
      <c r="AD4264" s="2"/>
      <c r="AE4264" s="2"/>
      <c r="AF4264" s="2"/>
      <c r="AG4264" s="2"/>
      <c r="AH4264" s="2"/>
      <c r="AI4264" s="2"/>
      <c r="AJ4264" s="2"/>
      <c r="AK4264" s="2"/>
      <c r="BK4264" s="2"/>
      <c r="BL4264" s="2"/>
      <c r="BN4264" s="2"/>
      <c r="BO4264" s="2"/>
    </row>
    <row r="4265" ht="12.75" customHeight="1">
      <c r="D4265" s="2"/>
      <c r="G4265" s="2"/>
      <c r="I4265" s="2"/>
      <c r="J4265" s="2"/>
      <c r="K4265" s="2"/>
      <c r="L4265" s="2"/>
      <c r="M4265" s="2"/>
      <c r="N4265" s="2"/>
      <c r="O4265" s="2"/>
      <c r="P4265" s="2"/>
      <c r="Q4265" s="2"/>
      <c r="R4265" s="2"/>
      <c r="S4265" s="2"/>
      <c r="T4265" s="2"/>
      <c r="U4265" s="2"/>
      <c r="V4265" s="2"/>
      <c r="W4265" s="2"/>
      <c r="X4265" s="2"/>
      <c r="Y4265" s="2"/>
      <c r="AB4265" s="2"/>
      <c r="AC4265" s="2"/>
      <c r="AD4265" s="2"/>
      <c r="AE4265" s="2"/>
      <c r="AF4265" s="2"/>
      <c r="AG4265" s="2"/>
      <c r="AH4265" s="2"/>
      <c r="AI4265" s="2"/>
      <c r="AJ4265" s="2"/>
      <c r="AK4265" s="2"/>
      <c r="BK4265" s="2"/>
      <c r="BL4265" s="2"/>
      <c r="BN4265" s="2"/>
      <c r="BO4265" s="2"/>
    </row>
    <row r="4266" ht="12.75" customHeight="1">
      <c r="D4266" s="2"/>
      <c r="G4266" s="2"/>
      <c r="I4266" s="2"/>
      <c r="J4266" s="2"/>
      <c r="K4266" s="2"/>
      <c r="L4266" s="2"/>
      <c r="M4266" s="2"/>
      <c r="N4266" s="2"/>
      <c r="O4266" s="2"/>
      <c r="P4266" s="2"/>
      <c r="Q4266" s="2"/>
      <c r="R4266" s="2"/>
      <c r="S4266" s="2"/>
      <c r="T4266" s="2"/>
      <c r="U4266" s="2"/>
      <c r="V4266" s="2"/>
      <c r="W4266" s="2"/>
      <c r="X4266" s="2"/>
      <c r="Y4266" s="2"/>
      <c r="AB4266" s="2"/>
      <c r="AC4266" s="2"/>
      <c r="AD4266" s="2"/>
      <c r="AE4266" s="2"/>
      <c r="AF4266" s="2"/>
      <c r="AG4266" s="2"/>
      <c r="AH4266" s="2"/>
      <c r="AI4266" s="2"/>
      <c r="AJ4266" s="2"/>
      <c r="AK4266" s="2"/>
      <c r="BK4266" s="2"/>
      <c r="BL4266" s="2"/>
      <c r="BN4266" s="2"/>
      <c r="BO4266" s="2"/>
    </row>
    <row r="4267" ht="12.75" customHeight="1">
      <c r="D4267" s="2"/>
      <c r="G4267" s="2"/>
      <c r="I4267" s="2"/>
      <c r="J4267" s="2"/>
      <c r="K4267" s="2"/>
      <c r="L4267" s="2"/>
      <c r="M4267" s="2"/>
      <c r="N4267" s="2"/>
      <c r="O4267" s="2"/>
      <c r="P4267" s="2"/>
      <c r="Q4267" s="2"/>
      <c r="R4267" s="2"/>
      <c r="S4267" s="2"/>
      <c r="T4267" s="2"/>
      <c r="U4267" s="2"/>
      <c r="V4267" s="2"/>
      <c r="W4267" s="2"/>
      <c r="X4267" s="2"/>
      <c r="Y4267" s="2"/>
      <c r="AB4267" s="2"/>
      <c r="AC4267" s="2"/>
      <c r="AD4267" s="2"/>
      <c r="AE4267" s="2"/>
      <c r="AF4267" s="2"/>
      <c r="AG4267" s="2"/>
      <c r="AH4267" s="2"/>
      <c r="AI4267" s="2"/>
      <c r="AJ4267" s="2"/>
      <c r="AK4267" s="2"/>
      <c r="BK4267" s="2"/>
      <c r="BL4267" s="2"/>
      <c r="BN4267" s="2"/>
      <c r="BO4267" s="2"/>
    </row>
    <row r="4268" ht="12.75" customHeight="1">
      <c r="D4268" s="2"/>
      <c r="G4268" s="2"/>
      <c r="I4268" s="2"/>
      <c r="J4268" s="2"/>
      <c r="K4268" s="2"/>
      <c r="L4268" s="2"/>
      <c r="M4268" s="2"/>
      <c r="N4268" s="2"/>
      <c r="O4268" s="2"/>
      <c r="P4268" s="2"/>
      <c r="Q4268" s="2"/>
      <c r="R4268" s="2"/>
      <c r="S4268" s="2"/>
      <c r="T4268" s="2"/>
      <c r="U4268" s="2"/>
      <c r="V4268" s="2"/>
      <c r="W4268" s="2"/>
      <c r="X4268" s="2"/>
      <c r="Y4268" s="2"/>
      <c r="AB4268" s="2"/>
      <c r="AC4268" s="2"/>
      <c r="AD4268" s="2"/>
      <c r="AE4268" s="2"/>
      <c r="AF4268" s="2"/>
      <c r="AG4268" s="2"/>
      <c r="AH4268" s="2"/>
      <c r="AI4268" s="2"/>
      <c r="AJ4268" s="2"/>
      <c r="AK4268" s="2"/>
      <c r="BK4268" s="2"/>
      <c r="BL4268" s="2"/>
      <c r="BN4268" s="2"/>
      <c r="BO4268" s="2"/>
    </row>
    <row r="4269" ht="12.75" customHeight="1">
      <c r="D4269" s="2"/>
      <c r="G4269" s="2"/>
      <c r="I4269" s="2"/>
      <c r="J4269" s="2"/>
      <c r="K4269" s="2"/>
      <c r="L4269" s="2"/>
      <c r="M4269" s="2"/>
      <c r="N4269" s="2"/>
      <c r="O4269" s="2"/>
      <c r="P4269" s="2"/>
      <c r="Q4269" s="2"/>
      <c r="R4269" s="2"/>
      <c r="S4269" s="2"/>
      <c r="T4269" s="2"/>
      <c r="U4269" s="2"/>
      <c r="V4269" s="2"/>
      <c r="W4269" s="2"/>
      <c r="X4269" s="2"/>
      <c r="Y4269" s="2"/>
      <c r="AB4269" s="2"/>
      <c r="AC4269" s="2"/>
      <c r="AD4269" s="2"/>
      <c r="AE4269" s="2"/>
      <c r="AF4269" s="2"/>
      <c r="AG4269" s="2"/>
      <c r="AH4269" s="2"/>
      <c r="AI4269" s="2"/>
      <c r="AJ4269" s="2"/>
      <c r="AK4269" s="2"/>
      <c r="BK4269" s="2"/>
      <c r="BL4269" s="2"/>
      <c r="BN4269" s="2"/>
      <c r="BO4269" s="2"/>
    </row>
    <row r="4270" ht="12.75" customHeight="1">
      <c r="D4270" s="2"/>
      <c r="G4270" s="2"/>
      <c r="I4270" s="2"/>
      <c r="J4270" s="2"/>
      <c r="K4270" s="2"/>
      <c r="L4270" s="2"/>
      <c r="M4270" s="2"/>
      <c r="N4270" s="2"/>
      <c r="O4270" s="2"/>
      <c r="P4270" s="2"/>
      <c r="Q4270" s="2"/>
      <c r="R4270" s="2"/>
      <c r="S4270" s="2"/>
      <c r="T4270" s="2"/>
      <c r="U4270" s="2"/>
      <c r="V4270" s="2"/>
      <c r="W4270" s="2"/>
      <c r="X4270" s="2"/>
      <c r="Y4270" s="2"/>
      <c r="AB4270" s="2"/>
      <c r="AC4270" s="2"/>
      <c r="AD4270" s="2"/>
      <c r="AE4270" s="2"/>
      <c r="AF4270" s="2"/>
      <c r="AG4270" s="2"/>
      <c r="AH4270" s="2"/>
      <c r="AI4270" s="2"/>
      <c r="AJ4270" s="2"/>
      <c r="AK4270" s="2"/>
      <c r="BK4270" s="2"/>
      <c r="BL4270" s="2"/>
      <c r="BN4270" s="2"/>
      <c r="BO4270" s="2"/>
    </row>
    <row r="4271" ht="12.75" customHeight="1">
      <c r="D4271" s="2"/>
      <c r="G4271" s="2"/>
      <c r="I4271" s="2"/>
      <c r="J4271" s="2"/>
      <c r="K4271" s="2"/>
      <c r="L4271" s="2"/>
      <c r="M4271" s="2"/>
      <c r="N4271" s="2"/>
      <c r="O4271" s="2"/>
      <c r="P4271" s="2"/>
      <c r="Q4271" s="2"/>
      <c r="R4271" s="2"/>
      <c r="S4271" s="2"/>
      <c r="T4271" s="2"/>
      <c r="U4271" s="2"/>
      <c r="V4271" s="2"/>
      <c r="W4271" s="2"/>
      <c r="X4271" s="2"/>
      <c r="Y4271" s="2"/>
      <c r="AB4271" s="2"/>
      <c r="AC4271" s="2"/>
      <c r="AD4271" s="2"/>
      <c r="AE4271" s="2"/>
      <c r="AF4271" s="2"/>
      <c r="AG4271" s="2"/>
      <c r="AH4271" s="2"/>
      <c r="AI4271" s="2"/>
      <c r="AJ4271" s="2"/>
      <c r="AK4271" s="2"/>
      <c r="BK4271" s="2"/>
      <c r="BL4271" s="2"/>
      <c r="BN4271" s="2"/>
      <c r="BO4271" s="2"/>
    </row>
    <row r="4272" ht="12.75" customHeight="1">
      <c r="D4272" s="2"/>
      <c r="G4272" s="2"/>
      <c r="I4272" s="2"/>
      <c r="J4272" s="2"/>
      <c r="K4272" s="2"/>
      <c r="L4272" s="2"/>
      <c r="M4272" s="2"/>
      <c r="N4272" s="2"/>
      <c r="O4272" s="2"/>
      <c r="P4272" s="2"/>
      <c r="Q4272" s="2"/>
      <c r="R4272" s="2"/>
      <c r="S4272" s="2"/>
      <c r="T4272" s="2"/>
      <c r="U4272" s="2"/>
      <c r="V4272" s="2"/>
      <c r="W4272" s="2"/>
      <c r="X4272" s="2"/>
      <c r="Y4272" s="2"/>
      <c r="AB4272" s="2"/>
      <c r="AC4272" s="2"/>
      <c r="AD4272" s="2"/>
      <c r="AE4272" s="2"/>
      <c r="AF4272" s="2"/>
      <c r="AG4272" s="2"/>
      <c r="AH4272" s="2"/>
      <c r="AI4272" s="2"/>
      <c r="AJ4272" s="2"/>
      <c r="AK4272" s="2"/>
      <c r="BK4272" s="2"/>
      <c r="BL4272" s="2"/>
      <c r="BN4272" s="2"/>
      <c r="BO4272" s="2"/>
    </row>
    <row r="4273" ht="12.75" customHeight="1">
      <c r="D4273" s="2"/>
      <c r="G4273" s="2"/>
      <c r="I4273" s="2"/>
      <c r="J4273" s="2"/>
      <c r="K4273" s="2"/>
      <c r="L4273" s="2"/>
      <c r="M4273" s="2"/>
      <c r="N4273" s="2"/>
      <c r="O4273" s="2"/>
      <c r="P4273" s="2"/>
      <c r="Q4273" s="2"/>
      <c r="R4273" s="2"/>
      <c r="S4273" s="2"/>
      <c r="T4273" s="2"/>
      <c r="U4273" s="2"/>
      <c r="V4273" s="2"/>
      <c r="W4273" s="2"/>
      <c r="X4273" s="2"/>
      <c r="Y4273" s="2"/>
      <c r="AB4273" s="2"/>
      <c r="AC4273" s="2"/>
      <c r="AD4273" s="2"/>
      <c r="AE4273" s="2"/>
      <c r="AF4273" s="2"/>
      <c r="AG4273" s="2"/>
      <c r="AH4273" s="2"/>
      <c r="AI4273" s="2"/>
      <c r="AJ4273" s="2"/>
      <c r="AK4273" s="2"/>
      <c r="BK4273" s="2"/>
      <c r="BL4273" s="2"/>
      <c r="BN4273" s="2"/>
      <c r="BO4273" s="2"/>
    </row>
    <row r="4274" ht="12.75" customHeight="1">
      <c r="D4274" s="2"/>
      <c r="G4274" s="2"/>
      <c r="I4274" s="2"/>
      <c r="J4274" s="2"/>
      <c r="K4274" s="2"/>
      <c r="L4274" s="2"/>
      <c r="M4274" s="2"/>
      <c r="N4274" s="2"/>
      <c r="O4274" s="2"/>
      <c r="P4274" s="2"/>
      <c r="Q4274" s="2"/>
      <c r="R4274" s="2"/>
      <c r="S4274" s="2"/>
      <c r="T4274" s="2"/>
      <c r="U4274" s="2"/>
      <c r="V4274" s="2"/>
      <c r="W4274" s="2"/>
      <c r="X4274" s="2"/>
      <c r="Y4274" s="2"/>
      <c r="AB4274" s="2"/>
      <c r="AC4274" s="2"/>
      <c r="AD4274" s="2"/>
      <c r="AE4274" s="2"/>
      <c r="AF4274" s="2"/>
      <c r="AG4274" s="2"/>
      <c r="AH4274" s="2"/>
      <c r="AI4274" s="2"/>
      <c r="AJ4274" s="2"/>
      <c r="AK4274" s="2"/>
      <c r="BK4274" s="2"/>
      <c r="BL4274" s="2"/>
      <c r="BN4274" s="2"/>
      <c r="BO4274" s="2"/>
    </row>
    <row r="4275" ht="12.75" customHeight="1">
      <c r="D4275" s="2"/>
      <c r="G4275" s="2"/>
      <c r="I4275" s="2"/>
      <c r="J4275" s="2"/>
      <c r="K4275" s="2"/>
      <c r="L4275" s="2"/>
      <c r="M4275" s="2"/>
      <c r="N4275" s="2"/>
      <c r="O4275" s="2"/>
      <c r="P4275" s="2"/>
      <c r="Q4275" s="2"/>
      <c r="R4275" s="2"/>
      <c r="S4275" s="2"/>
      <c r="T4275" s="2"/>
      <c r="U4275" s="2"/>
      <c r="V4275" s="2"/>
      <c r="W4275" s="2"/>
      <c r="X4275" s="2"/>
      <c r="Y4275" s="2"/>
      <c r="AB4275" s="2"/>
      <c r="AC4275" s="2"/>
      <c r="AD4275" s="2"/>
      <c r="AE4275" s="2"/>
      <c r="AF4275" s="2"/>
      <c r="AG4275" s="2"/>
      <c r="AH4275" s="2"/>
      <c r="AI4275" s="2"/>
      <c r="AJ4275" s="2"/>
      <c r="AK4275" s="2"/>
      <c r="BK4275" s="2"/>
      <c r="BL4275" s="2"/>
      <c r="BN4275" s="2"/>
      <c r="BO4275" s="2"/>
    </row>
    <row r="4276" ht="12.75" customHeight="1">
      <c r="D4276" s="2"/>
      <c r="G4276" s="2"/>
      <c r="I4276" s="2"/>
      <c r="J4276" s="2"/>
      <c r="K4276" s="2"/>
      <c r="L4276" s="2"/>
      <c r="M4276" s="2"/>
      <c r="N4276" s="2"/>
      <c r="O4276" s="2"/>
      <c r="P4276" s="2"/>
      <c r="Q4276" s="2"/>
      <c r="R4276" s="2"/>
      <c r="S4276" s="2"/>
      <c r="T4276" s="2"/>
      <c r="U4276" s="2"/>
      <c r="V4276" s="2"/>
      <c r="W4276" s="2"/>
      <c r="X4276" s="2"/>
      <c r="Y4276" s="2"/>
      <c r="AB4276" s="2"/>
      <c r="AC4276" s="2"/>
      <c r="AD4276" s="2"/>
      <c r="AE4276" s="2"/>
      <c r="AF4276" s="2"/>
      <c r="AG4276" s="2"/>
      <c r="AH4276" s="2"/>
      <c r="AI4276" s="2"/>
      <c r="AJ4276" s="2"/>
      <c r="AK4276" s="2"/>
      <c r="BK4276" s="2"/>
      <c r="BL4276" s="2"/>
      <c r="BN4276" s="2"/>
      <c r="BO4276" s="2"/>
    </row>
    <row r="4277" ht="12.75" customHeight="1">
      <c r="D4277" s="2"/>
      <c r="G4277" s="2"/>
      <c r="I4277" s="2"/>
      <c r="J4277" s="2"/>
      <c r="K4277" s="2"/>
      <c r="L4277" s="2"/>
      <c r="M4277" s="2"/>
      <c r="N4277" s="2"/>
      <c r="O4277" s="2"/>
      <c r="P4277" s="2"/>
      <c r="Q4277" s="2"/>
      <c r="R4277" s="2"/>
      <c r="S4277" s="2"/>
      <c r="T4277" s="2"/>
      <c r="U4277" s="2"/>
      <c r="V4277" s="2"/>
      <c r="W4277" s="2"/>
      <c r="X4277" s="2"/>
      <c r="Y4277" s="2"/>
      <c r="AB4277" s="2"/>
      <c r="AC4277" s="2"/>
      <c r="AD4277" s="2"/>
      <c r="AE4277" s="2"/>
      <c r="AF4277" s="2"/>
      <c r="AG4277" s="2"/>
      <c r="AH4277" s="2"/>
      <c r="AI4277" s="2"/>
      <c r="AJ4277" s="2"/>
      <c r="AK4277" s="2"/>
      <c r="BK4277" s="2"/>
      <c r="BL4277" s="2"/>
      <c r="BN4277" s="2"/>
      <c r="BO4277" s="2"/>
    </row>
    <row r="4278" ht="12.75" customHeight="1">
      <c r="D4278" s="2"/>
      <c r="G4278" s="2"/>
      <c r="I4278" s="2"/>
      <c r="J4278" s="2"/>
      <c r="K4278" s="2"/>
      <c r="L4278" s="2"/>
      <c r="M4278" s="2"/>
      <c r="N4278" s="2"/>
      <c r="O4278" s="2"/>
      <c r="P4278" s="2"/>
      <c r="Q4278" s="2"/>
      <c r="R4278" s="2"/>
      <c r="S4278" s="2"/>
      <c r="T4278" s="2"/>
      <c r="U4278" s="2"/>
      <c r="V4278" s="2"/>
      <c r="W4278" s="2"/>
      <c r="X4278" s="2"/>
      <c r="Y4278" s="2"/>
      <c r="AB4278" s="2"/>
      <c r="AC4278" s="2"/>
      <c r="AD4278" s="2"/>
      <c r="AE4278" s="2"/>
      <c r="AF4278" s="2"/>
      <c r="AG4278" s="2"/>
      <c r="AH4278" s="2"/>
      <c r="AI4278" s="2"/>
      <c r="AJ4278" s="2"/>
      <c r="AK4278" s="2"/>
      <c r="BK4278" s="2"/>
      <c r="BL4278" s="2"/>
      <c r="BN4278" s="2"/>
      <c r="BO4278" s="2"/>
    </row>
    <row r="4279" ht="12.75" customHeight="1">
      <c r="D4279" s="2"/>
      <c r="G4279" s="2"/>
      <c r="I4279" s="2"/>
      <c r="J4279" s="2"/>
      <c r="K4279" s="2"/>
      <c r="L4279" s="2"/>
      <c r="M4279" s="2"/>
      <c r="N4279" s="2"/>
      <c r="O4279" s="2"/>
      <c r="P4279" s="2"/>
      <c r="Q4279" s="2"/>
      <c r="R4279" s="2"/>
      <c r="S4279" s="2"/>
      <c r="T4279" s="2"/>
      <c r="U4279" s="2"/>
      <c r="V4279" s="2"/>
      <c r="W4279" s="2"/>
      <c r="X4279" s="2"/>
      <c r="Y4279" s="2"/>
      <c r="AB4279" s="2"/>
      <c r="AC4279" s="2"/>
      <c r="AD4279" s="2"/>
      <c r="AE4279" s="2"/>
      <c r="AF4279" s="2"/>
      <c r="AG4279" s="2"/>
      <c r="AH4279" s="2"/>
      <c r="AI4279" s="2"/>
      <c r="AJ4279" s="2"/>
      <c r="AK4279" s="2"/>
      <c r="BK4279" s="2"/>
      <c r="BL4279" s="2"/>
      <c r="BN4279" s="2"/>
      <c r="BO4279" s="2"/>
    </row>
    <row r="4280" ht="12.75" customHeight="1">
      <c r="D4280" s="2"/>
      <c r="G4280" s="2"/>
      <c r="I4280" s="2"/>
      <c r="J4280" s="2"/>
      <c r="K4280" s="2"/>
      <c r="L4280" s="2"/>
      <c r="M4280" s="2"/>
      <c r="N4280" s="2"/>
      <c r="O4280" s="2"/>
      <c r="P4280" s="2"/>
      <c r="Q4280" s="2"/>
      <c r="R4280" s="2"/>
      <c r="S4280" s="2"/>
      <c r="T4280" s="2"/>
      <c r="U4280" s="2"/>
      <c r="V4280" s="2"/>
      <c r="W4280" s="2"/>
      <c r="X4280" s="2"/>
      <c r="Y4280" s="2"/>
      <c r="AB4280" s="2"/>
      <c r="AC4280" s="2"/>
      <c r="AD4280" s="2"/>
      <c r="AE4280" s="2"/>
      <c r="AF4280" s="2"/>
      <c r="AG4280" s="2"/>
      <c r="AH4280" s="2"/>
      <c r="AI4280" s="2"/>
      <c r="AJ4280" s="2"/>
      <c r="AK4280" s="2"/>
      <c r="BK4280" s="2"/>
      <c r="BL4280" s="2"/>
      <c r="BN4280" s="2"/>
      <c r="BO4280" s="2"/>
    </row>
    <row r="4281" ht="12.75" customHeight="1">
      <c r="D4281" s="2"/>
      <c r="G4281" s="2"/>
      <c r="I4281" s="2"/>
      <c r="J4281" s="2"/>
      <c r="K4281" s="2"/>
      <c r="L4281" s="2"/>
      <c r="M4281" s="2"/>
      <c r="N4281" s="2"/>
      <c r="O4281" s="2"/>
      <c r="P4281" s="2"/>
      <c r="Q4281" s="2"/>
      <c r="R4281" s="2"/>
      <c r="S4281" s="2"/>
      <c r="T4281" s="2"/>
      <c r="U4281" s="2"/>
      <c r="V4281" s="2"/>
      <c r="W4281" s="2"/>
      <c r="X4281" s="2"/>
      <c r="Y4281" s="2"/>
      <c r="AB4281" s="2"/>
      <c r="AC4281" s="2"/>
      <c r="AD4281" s="2"/>
      <c r="AE4281" s="2"/>
      <c r="AF4281" s="2"/>
      <c r="AG4281" s="2"/>
      <c r="AH4281" s="2"/>
      <c r="AI4281" s="2"/>
      <c r="AJ4281" s="2"/>
      <c r="AK4281" s="2"/>
      <c r="BK4281" s="2"/>
      <c r="BL4281" s="2"/>
      <c r="BN4281" s="2"/>
      <c r="BO4281" s="2"/>
    </row>
    <row r="4282" ht="12.75" customHeight="1">
      <c r="D4282" s="2"/>
      <c r="G4282" s="2"/>
      <c r="I4282" s="2"/>
      <c r="J4282" s="2"/>
      <c r="K4282" s="2"/>
      <c r="L4282" s="2"/>
      <c r="M4282" s="2"/>
      <c r="N4282" s="2"/>
      <c r="O4282" s="2"/>
      <c r="P4282" s="2"/>
      <c r="Q4282" s="2"/>
      <c r="R4282" s="2"/>
      <c r="S4282" s="2"/>
      <c r="T4282" s="2"/>
      <c r="U4282" s="2"/>
      <c r="V4282" s="2"/>
      <c r="W4282" s="2"/>
      <c r="X4282" s="2"/>
      <c r="Y4282" s="2"/>
      <c r="AB4282" s="2"/>
      <c r="AC4282" s="2"/>
      <c r="AD4282" s="2"/>
      <c r="AE4282" s="2"/>
      <c r="AF4282" s="2"/>
      <c r="AG4282" s="2"/>
      <c r="AH4282" s="2"/>
      <c r="AI4282" s="2"/>
      <c r="AJ4282" s="2"/>
      <c r="AK4282" s="2"/>
      <c r="BK4282" s="2"/>
      <c r="BL4282" s="2"/>
      <c r="BN4282" s="2"/>
      <c r="BO4282" s="2"/>
    </row>
    <row r="4283" ht="12.75" customHeight="1">
      <c r="D4283" s="2"/>
      <c r="G4283" s="2"/>
      <c r="I4283" s="2"/>
      <c r="J4283" s="2"/>
      <c r="K4283" s="2"/>
      <c r="L4283" s="2"/>
      <c r="M4283" s="2"/>
      <c r="N4283" s="2"/>
      <c r="O4283" s="2"/>
      <c r="P4283" s="2"/>
      <c r="Q4283" s="2"/>
      <c r="R4283" s="2"/>
      <c r="S4283" s="2"/>
      <c r="T4283" s="2"/>
      <c r="U4283" s="2"/>
      <c r="V4283" s="2"/>
      <c r="W4283" s="2"/>
      <c r="X4283" s="2"/>
      <c r="Y4283" s="2"/>
      <c r="AB4283" s="2"/>
      <c r="AC4283" s="2"/>
      <c r="AD4283" s="2"/>
      <c r="AE4283" s="2"/>
      <c r="AF4283" s="2"/>
      <c r="AG4283" s="2"/>
      <c r="AH4283" s="2"/>
      <c r="AI4283" s="2"/>
      <c r="AJ4283" s="2"/>
      <c r="AK4283" s="2"/>
      <c r="BK4283" s="2"/>
      <c r="BL4283" s="2"/>
      <c r="BN4283" s="2"/>
      <c r="BO4283" s="2"/>
    </row>
    <row r="4284" ht="12.75" customHeight="1">
      <c r="D4284" s="2"/>
      <c r="G4284" s="2"/>
      <c r="I4284" s="2"/>
      <c r="J4284" s="2"/>
      <c r="K4284" s="2"/>
      <c r="L4284" s="2"/>
      <c r="M4284" s="2"/>
      <c r="N4284" s="2"/>
      <c r="O4284" s="2"/>
      <c r="P4284" s="2"/>
      <c r="Q4284" s="2"/>
      <c r="R4284" s="2"/>
      <c r="S4284" s="2"/>
      <c r="T4284" s="2"/>
      <c r="U4284" s="2"/>
      <c r="V4284" s="2"/>
      <c r="W4284" s="2"/>
      <c r="X4284" s="2"/>
      <c r="Y4284" s="2"/>
      <c r="AB4284" s="2"/>
      <c r="AC4284" s="2"/>
      <c r="AD4284" s="2"/>
      <c r="AE4284" s="2"/>
      <c r="AF4284" s="2"/>
      <c r="AG4284" s="2"/>
      <c r="AH4284" s="2"/>
      <c r="AI4284" s="2"/>
      <c r="AJ4284" s="2"/>
      <c r="AK4284" s="2"/>
      <c r="BK4284" s="2"/>
      <c r="BL4284" s="2"/>
      <c r="BN4284" s="2"/>
      <c r="BO4284" s="2"/>
    </row>
    <row r="4285" ht="12.75" customHeight="1">
      <c r="D4285" s="2"/>
      <c r="G4285" s="2"/>
      <c r="I4285" s="2"/>
      <c r="J4285" s="2"/>
      <c r="K4285" s="2"/>
      <c r="L4285" s="2"/>
      <c r="M4285" s="2"/>
      <c r="N4285" s="2"/>
      <c r="O4285" s="2"/>
      <c r="P4285" s="2"/>
      <c r="Q4285" s="2"/>
      <c r="R4285" s="2"/>
      <c r="S4285" s="2"/>
      <c r="T4285" s="2"/>
      <c r="U4285" s="2"/>
      <c r="V4285" s="2"/>
      <c r="W4285" s="2"/>
      <c r="X4285" s="2"/>
      <c r="Y4285" s="2"/>
      <c r="AB4285" s="2"/>
      <c r="AC4285" s="2"/>
      <c r="AD4285" s="2"/>
      <c r="AE4285" s="2"/>
      <c r="AF4285" s="2"/>
      <c r="AG4285" s="2"/>
      <c r="AH4285" s="2"/>
      <c r="AI4285" s="2"/>
      <c r="AJ4285" s="2"/>
      <c r="AK4285" s="2"/>
      <c r="BK4285" s="2"/>
      <c r="BL4285" s="2"/>
      <c r="BN4285" s="2"/>
      <c r="BO4285" s="2"/>
    </row>
    <row r="4286" ht="12.75" customHeight="1">
      <c r="D4286" s="2"/>
      <c r="G4286" s="2"/>
      <c r="I4286" s="2"/>
      <c r="J4286" s="2"/>
      <c r="K4286" s="2"/>
      <c r="L4286" s="2"/>
      <c r="M4286" s="2"/>
      <c r="N4286" s="2"/>
      <c r="O4286" s="2"/>
      <c r="P4286" s="2"/>
      <c r="Q4286" s="2"/>
      <c r="R4286" s="2"/>
      <c r="S4286" s="2"/>
      <c r="T4286" s="2"/>
      <c r="U4286" s="2"/>
      <c r="V4286" s="2"/>
      <c r="W4286" s="2"/>
      <c r="X4286" s="2"/>
      <c r="Y4286" s="2"/>
      <c r="AB4286" s="2"/>
      <c r="AC4286" s="2"/>
      <c r="AD4286" s="2"/>
      <c r="AE4286" s="2"/>
      <c r="AF4286" s="2"/>
      <c r="AG4286" s="2"/>
      <c r="AH4286" s="2"/>
      <c r="AI4286" s="2"/>
      <c r="AJ4286" s="2"/>
      <c r="AK4286" s="2"/>
      <c r="BK4286" s="2"/>
      <c r="BL4286" s="2"/>
      <c r="BN4286" s="2"/>
      <c r="BO4286" s="2"/>
    </row>
    <row r="4287" ht="12.75" customHeight="1">
      <c r="D4287" s="2"/>
      <c r="G4287" s="2"/>
      <c r="I4287" s="2"/>
      <c r="J4287" s="2"/>
      <c r="K4287" s="2"/>
      <c r="L4287" s="2"/>
      <c r="M4287" s="2"/>
      <c r="N4287" s="2"/>
      <c r="O4287" s="2"/>
      <c r="P4287" s="2"/>
      <c r="Q4287" s="2"/>
      <c r="R4287" s="2"/>
      <c r="S4287" s="2"/>
      <c r="T4287" s="2"/>
      <c r="U4287" s="2"/>
      <c r="V4287" s="2"/>
      <c r="W4287" s="2"/>
      <c r="X4287" s="2"/>
      <c r="Y4287" s="2"/>
      <c r="AB4287" s="2"/>
      <c r="AC4287" s="2"/>
      <c r="AD4287" s="2"/>
      <c r="AE4287" s="2"/>
      <c r="AF4287" s="2"/>
      <c r="AG4287" s="2"/>
      <c r="AH4287" s="2"/>
      <c r="AI4287" s="2"/>
      <c r="AJ4287" s="2"/>
      <c r="AK4287" s="2"/>
      <c r="BK4287" s="2"/>
      <c r="BL4287" s="2"/>
      <c r="BN4287" s="2"/>
      <c r="BO4287" s="2"/>
    </row>
    <row r="4288" ht="12.75" customHeight="1">
      <c r="D4288" s="2"/>
      <c r="G4288" s="2"/>
      <c r="I4288" s="2"/>
      <c r="J4288" s="2"/>
      <c r="K4288" s="2"/>
      <c r="L4288" s="2"/>
      <c r="M4288" s="2"/>
      <c r="N4288" s="2"/>
      <c r="O4288" s="2"/>
      <c r="P4288" s="2"/>
      <c r="Q4288" s="2"/>
      <c r="R4288" s="2"/>
      <c r="S4288" s="2"/>
      <c r="T4288" s="2"/>
      <c r="U4288" s="2"/>
      <c r="V4288" s="2"/>
      <c r="W4288" s="2"/>
      <c r="X4288" s="2"/>
      <c r="Y4288" s="2"/>
      <c r="AB4288" s="2"/>
      <c r="AC4288" s="2"/>
      <c r="AD4288" s="2"/>
      <c r="AE4288" s="2"/>
      <c r="AF4288" s="2"/>
      <c r="AG4288" s="2"/>
      <c r="AH4288" s="2"/>
      <c r="AI4288" s="2"/>
      <c r="AJ4288" s="2"/>
      <c r="AK4288" s="2"/>
      <c r="BK4288" s="2"/>
      <c r="BL4288" s="2"/>
      <c r="BN4288" s="2"/>
      <c r="BO4288" s="2"/>
    </row>
    <row r="4289" ht="12.75" customHeight="1">
      <c r="D4289" s="2"/>
      <c r="G4289" s="2"/>
      <c r="I4289" s="2"/>
      <c r="J4289" s="2"/>
      <c r="K4289" s="2"/>
      <c r="L4289" s="2"/>
      <c r="M4289" s="2"/>
      <c r="N4289" s="2"/>
      <c r="O4289" s="2"/>
      <c r="P4289" s="2"/>
      <c r="Q4289" s="2"/>
      <c r="R4289" s="2"/>
      <c r="S4289" s="2"/>
      <c r="T4289" s="2"/>
      <c r="U4289" s="2"/>
      <c r="V4289" s="2"/>
      <c r="W4289" s="2"/>
      <c r="X4289" s="2"/>
      <c r="Y4289" s="2"/>
      <c r="AB4289" s="2"/>
      <c r="AC4289" s="2"/>
      <c r="AD4289" s="2"/>
      <c r="AE4289" s="2"/>
      <c r="AF4289" s="2"/>
      <c r="AG4289" s="2"/>
      <c r="AH4289" s="2"/>
      <c r="AI4289" s="2"/>
      <c r="AJ4289" s="2"/>
      <c r="AK4289" s="2"/>
      <c r="BK4289" s="2"/>
      <c r="BL4289" s="2"/>
      <c r="BN4289" s="2"/>
      <c r="BO4289" s="2"/>
    </row>
    <row r="4290" ht="12.75" customHeight="1">
      <c r="D4290" s="2"/>
      <c r="G4290" s="2"/>
      <c r="I4290" s="2"/>
      <c r="J4290" s="2"/>
      <c r="K4290" s="2"/>
      <c r="L4290" s="2"/>
      <c r="M4290" s="2"/>
      <c r="N4290" s="2"/>
      <c r="O4290" s="2"/>
      <c r="P4290" s="2"/>
      <c r="Q4290" s="2"/>
      <c r="R4290" s="2"/>
      <c r="S4290" s="2"/>
      <c r="T4290" s="2"/>
      <c r="U4290" s="2"/>
      <c r="V4290" s="2"/>
      <c r="W4290" s="2"/>
      <c r="X4290" s="2"/>
      <c r="Y4290" s="2"/>
      <c r="AB4290" s="2"/>
      <c r="AC4290" s="2"/>
      <c r="AD4290" s="2"/>
      <c r="AE4290" s="2"/>
      <c r="AF4290" s="2"/>
      <c r="AG4290" s="2"/>
      <c r="AH4290" s="2"/>
      <c r="AI4290" s="2"/>
      <c r="AJ4290" s="2"/>
      <c r="AK4290" s="2"/>
      <c r="BK4290" s="2"/>
      <c r="BL4290" s="2"/>
      <c r="BN4290" s="2"/>
      <c r="BO4290" s="2"/>
    </row>
    <row r="4291" ht="12.75" customHeight="1">
      <c r="D4291" s="2"/>
      <c r="G4291" s="2"/>
      <c r="I4291" s="2"/>
      <c r="J4291" s="2"/>
      <c r="K4291" s="2"/>
      <c r="L4291" s="2"/>
      <c r="M4291" s="2"/>
      <c r="N4291" s="2"/>
      <c r="O4291" s="2"/>
      <c r="P4291" s="2"/>
      <c r="Q4291" s="2"/>
      <c r="R4291" s="2"/>
      <c r="S4291" s="2"/>
      <c r="T4291" s="2"/>
      <c r="U4291" s="2"/>
      <c r="V4291" s="2"/>
      <c r="W4291" s="2"/>
      <c r="X4291" s="2"/>
      <c r="Y4291" s="2"/>
      <c r="AB4291" s="2"/>
      <c r="AC4291" s="2"/>
      <c r="AD4291" s="2"/>
      <c r="AE4291" s="2"/>
      <c r="AF4291" s="2"/>
      <c r="AG4291" s="2"/>
      <c r="AH4291" s="2"/>
      <c r="AI4291" s="2"/>
      <c r="AJ4291" s="2"/>
      <c r="AK4291" s="2"/>
      <c r="BK4291" s="2"/>
      <c r="BL4291" s="2"/>
      <c r="BN4291" s="2"/>
      <c r="BO4291" s="2"/>
    </row>
    <row r="4292" ht="12.75" customHeight="1">
      <c r="D4292" s="2"/>
      <c r="G4292" s="2"/>
      <c r="I4292" s="2"/>
      <c r="J4292" s="2"/>
      <c r="K4292" s="2"/>
      <c r="L4292" s="2"/>
      <c r="M4292" s="2"/>
      <c r="N4292" s="2"/>
      <c r="O4292" s="2"/>
      <c r="P4292" s="2"/>
      <c r="Q4292" s="2"/>
      <c r="R4292" s="2"/>
      <c r="S4292" s="2"/>
      <c r="T4292" s="2"/>
      <c r="U4292" s="2"/>
      <c r="V4292" s="2"/>
      <c r="W4292" s="2"/>
      <c r="X4292" s="2"/>
      <c r="Y4292" s="2"/>
      <c r="AB4292" s="2"/>
      <c r="AC4292" s="2"/>
      <c r="AD4292" s="2"/>
      <c r="AE4292" s="2"/>
      <c r="AF4292" s="2"/>
      <c r="AG4292" s="2"/>
      <c r="AH4292" s="2"/>
      <c r="AI4292" s="2"/>
      <c r="AJ4292" s="2"/>
      <c r="AK4292" s="2"/>
      <c r="BK4292" s="2"/>
      <c r="BL4292" s="2"/>
      <c r="BN4292" s="2"/>
      <c r="BO4292" s="2"/>
    </row>
    <row r="4293" ht="12.75" customHeight="1">
      <c r="D4293" s="2"/>
      <c r="G4293" s="2"/>
      <c r="I4293" s="2"/>
      <c r="J4293" s="2"/>
      <c r="K4293" s="2"/>
      <c r="L4293" s="2"/>
      <c r="M4293" s="2"/>
      <c r="N4293" s="2"/>
      <c r="O4293" s="2"/>
      <c r="P4293" s="2"/>
      <c r="Q4293" s="2"/>
      <c r="R4293" s="2"/>
      <c r="S4293" s="2"/>
      <c r="T4293" s="2"/>
      <c r="U4293" s="2"/>
      <c r="V4293" s="2"/>
      <c r="W4293" s="2"/>
      <c r="X4293" s="2"/>
      <c r="Y4293" s="2"/>
      <c r="AB4293" s="2"/>
      <c r="AC4293" s="2"/>
      <c r="AD4293" s="2"/>
      <c r="AE4293" s="2"/>
      <c r="AF4293" s="2"/>
      <c r="AG4293" s="2"/>
      <c r="AH4293" s="2"/>
      <c r="AI4293" s="2"/>
      <c r="AJ4293" s="2"/>
      <c r="AK4293" s="2"/>
      <c r="BK4293" s="2"/>
      <c r="BL4293" s="2"/>
      <c r="BN4293" s="2"/>
      <c r="BO4293" s="2"/>
    </row>
    <row r="4294" ht="12.75" customHeight="1">
      <c r="D4294" s="2"/>
      <c r="G4294" s="2"/>
      <c r="I4294" s="2"/>
      <c r="J4294" s="2"/>
      <c r="K4294" s="2"/>
      <c r="L4294" s="2"/>
      <c r="M4294" s="2"/>
      <c r="N4294" s="2"/>
      <c r="O4294" s="2"/>
      <c r="P4294" s="2"/>
      <c r="Q4294" s="2"/>
      <c r="R4294" s="2"/>
      <c r="S4294" s="2"/>
      <c r="T4294" s="2"/>
      <c r="U4294" s="2"/>
      <c r="V4294" s="2"/>
      <c r="W4294" s="2"/>
      <c r="X4294" s="2"/>
      <c r="Y4294" s="2"/>
      <c r="AB4294" s="2"/>
      <c r="AC4294" s="2"/>
      <c r="AD4294" s="2"/>
      <c r="AE4294" s="2"/>
      <c r="AF4294" s="2"/>
      <c r="AG4294" s="2"/>
      <c r="AH4294" s="2"/>
      <c r="AI4294" s="2"/>
      <c r="AJ4294" s="2"/>
      <c r="AK4294" s="2"/>
      <c r="BK4294" s="2"/>
      <c r="BL4294" s="2"/>
      <c r="BN4294" s="2"/>
      <c r="BO4294" s="2"/>
    </row>
    <row r="4295" ht="12.75" customHeight="1">
      <c r="D4295" s="2"/>
      <c r="G4295" s="2"/>
      <c r="I4295" s="2"/>
      <c r="J4295" s="2"/>
      <c r="K4295" s="2"/>
      <c r="L4295" s="2"/>
      <c r="M4295" s="2"/>
      <c r="N4295" s="2"/>
      <c r="O4295" s="2"/>
      <c r="P4295" s="2"/>
      <c r="Q4295" s="2"/>
      <c r="R4295" s="2"/>
      <c r="S4295" s="2"/>
      <c r="T4295" s="2"/>
      <c r="U4295" s="2"/>
      <c r="V4295" s="2"/>
      <c r="W4295" s="2"/>
      <c r="X4295" s="2"/>
      <c r="Y4295" s="2"/>
      <c r="AB4295" s="2"/>
      <c r="AC4295" s="2"/>
      <c r="AD4295" s="2"/>
      <c r="AE4295" s="2"/>
      <c r="AF4295" s="2"/>
      <c r="AG4295" s="2"/>
      <c r="AH4295" s="2"/>
      <c r="AI4295" s="2"/>
      <c r="AJ4295" s="2"/>
      <c r="AK4295" s="2"/>
      <c r="BK4295" s="2"/>
      <c r="BL4295" s="2"/>
      <c r="BN4295" s="2"/>
      <c r="BO4295" s="2"/>
    </row>
    <row r="4296" ht="12.75" customHeight="1">
      <c r="D4296" s="2"/>
      <c r="G4296" s="2"/>
      <c r="I4296" s="2"/>
      <c r="J4296" s="2"/>
      <c r="K4296" s="2"/>
      <c r="L4296" s="2"/>
      <c r="M4296" s="2"/>
      <c r="N4296" s="2"/>
      <c r="O4296" s="2"/>
      <c r="P4296" s="2"/>
      <c r="Q4296" s="2"/>
      <c r="R4296" s="2"/>
      <c r="S4296" s="2"/>
      <c r="T4296" s="2"/>
      <c r="U4296" s="2"/>
      <c r="V4296" s="2"/>
      <c r="W4296" s="2"/>
      <c r="X4296" s="2"/>
      <c r="Y4296" s="2"/>
      <c r="AB4296" s="2"/>
      <c r="AC4296" s="2"/>
      <c r="AD4296" s="2"/>
      <c r="AE4296" s="2"/>
      <c r="AF4296" s="2"/>
      <c r="AG4296" s="2"/>
      <c r="AH4296" s="2"/>
      <c r="AI4296" s="2"/>
      <c r="AJ4296" s="2"/>
      <c r="AK4296" s="2"/>
      <c r="BK4296" s="2"/>
      <c r="BL4296" s="2"/>
      <c r="BN4296" s="2"/>
      <c r="BO4296" s="2"/>
    </row>
    <row r="4297" ht="12.75" customHeight="1">
      <c r="D4297" s="2"/>
      <c r="G4297" s="2"/>
      <c r="I4297" s="2"/>
      <c r="J4297" s="2"/>
      <c r="K4297" s="2"/>
      <c r="L4297" s="2"/>
      <c r="M4297" s="2"/>
      <c r="N4297" s="2"/>
      <c r="O4297" s="2"/>
      <c r="P4297" s="2"/>
      <c r="Q4297" s="2"/>
      <c r="R4297" s="2"/>
      <c r="S4297" s="2"/>
      <c r="T4297" s="2"/>
      <c r="U4297" s="2"/>
      <c r="V4297" s="2"/>
      <c r="W4297" s="2"/>
      <c r="X4297" s="2"/>
      <c r="Y4297" s="2"/>
      <c r="AB4297" s="2"/>
      <c r="AC4297" s="2"/>
      <c r="AD4297" s="2"/>
      <c r="AE4297" s="2"/>
      <c r="AF4297" s="2"/>
      <c r="AG4297" s="2"/>
      <c r="AH4297" s="2"/>
      <c r="AI4297" s="2"/>
      <c r="AJ4297" s="2"/>
      <c r="AK4297" s="2"/>
      <c r="BK4297" s="2"/>
      <c r="BL4297" s="2"/>
      <c r="BN4297" s="2"/>
      <c r="BO4297" s="2"/>
    </row>
    <row r="4298" ht="12.75" customHeight="1">
      <c r="D4298" s="2"/>
      <c r="G4298" s="2"/>
      <c r="I4298" s="2"/>
      <c r="J4298" s="2"/>
      <c r="K4298" s="2"/>
      <c r="L4298" s="2"/>
      <c r="M4298" s="2"/>
      <c r="N4298" s="2"/>
      <c r="O4298" s="2"/>
      <c r="P4298" s="2"/>
      <c r="Q4298" s="2"/>
      <c r="R4298" s="2"/>
      <c r="S4298" s="2"/>
      <c r="T4298" s="2"/>
      <c r="U4298" s="2"/>
      <c r="V4298" s="2"/>
      <c r="W4298" s="2"/>
      <c r="X4298" s="2"/>
      <c r="Y4298" s="2"/>
      <c r="AB4298" s="2"/>
      <c r="AC4298" s="2"/>
      <c r="AD4298" s="2"/>
      <c r="AE4298" s="2"/>
      <c r="AF4298" s="2"/>
      <c r="AG4298" s="2"/>
      <c r="AH4298" s="2"/>
      <c r="AI4298" s="2"/>
      <c r="AJ4298" s="2"/>
      <c r="AK4298" s="2"/>
      <c r="BK4298" s="2"/>
      <c r="BL4298" s="2"/>
      <c r="BN4298" s="2"/>
      <c r="BO4298" s="2"/>
    </row>
    <row r="4299" ht="12.75" customHeight="1">
      <c r="D4299" s="2"/>
      <c r="G4299" s="2"/>
      <c r="I4299" s="2"/>
      <c r="J4299" s="2"/>
      <c r="K4299" s="2"/>
      <c r="L4299" s="2"/>
      <c r="M4299" s="2"/>
      <c r="N4299" s="2"/>
      <c r="O4299" s="2"/>
      <c r="P4299" s="2"/>
      <c r="Q4299" s="2"/>
      <c r="R4299" s="2"/>
      <c r="S4299" s="2"/>
      <c r="T4299" s="2"/>
      <c r="U4299" s="2"/>
      <c r="V4299" s="2"/>
      <c r="W4299" s="2"/>
      <c r="X4299" s="2"/>
      <c r="Y4299" s="2"/>
      <c r="AB4299" s="2"/>
      <c r="AC4299" s="2"/>
      <c r="AD4299" s="2"/>
      <c r="AE4299" s="2"/>
      <c r="AF4299" s="2"/>
      <c r="AG4299" s="2"/>
      <c r="AH4299" s="2"/>
      <c r="AI4299" s="2"/>
      <c r="AJ4299" s="2"/>
      <c r="AK4299" s="2"/>
      <c r="BK4299" s="2"/>
      <c r="BL4299" s="2"/>
      <c r="BN4299" s="2"/>
      <c r="BO4299" s="2"/>
    </row>
    <row r="4300" ht="12.75" customHeight="1">
      <c r="D4300" s="2"/>
      <c r="G4300" s="2"/>
      <c r="I4300" s="2"/>
      <c r="J4300" s="2"/>
      <c r="K4300" s="2"/>
      <c r="L4300" s="2"/>
      <c r="M4300" s="2"/>
      <c r="N4300" s="2"/>
      <c r="O4300" s="2"/>
      <c r="P4300" s="2"/>
      <c r="Q4300" s="2"/>
      <c r="R4300" s="2"/>
      <c r="S4300" s="2"/>
      <c r="T4300" s="2"/>
      <c r="U4300" s="2"/>
      <c r="V4300" s="2"/>
      <c r="W4300" s="2"/>
      <c r="X4300" s="2"/>
      <c r="Y4300" s="2"/>
      <c r="AB4300" s="2"/>
      <c r="AC4300" s="2"/>
      <c r="AD4300" s="2"/>
      <c r="AE4300" s="2"/>
      <c r="AF4300" s="2"/>
      <c r="AG4300" s="2"/>
      <c r="AH4300" s="2"/>
      <c r="AI4300" s="2"/>
      <c r="AJ4300" s="2"/>
      <c r="AK4300" s="2"/>
      <c r="BK4300" s="2"/>
      <c r="BL4300" s="2"/>
      <c r="BN4300" s="2"/>
      <c r="BO4300" s="2"/>
    </row>
    <row r="4301" ht="12.75" customHeight="1">
      <c r="D4301" s="2"/>
      <c r="G4301" s="2"/>
      <c r="I4301" s="2"/>
      <c r="J4301" s="2"/>
      <c r="K4301" s="2"/>
      <c r="L4301" s="2"/>
      <c r="M4301" s="2"/>
      <c r="N4301" s="2"/>
      <c r="O4301" s="2"/>
      <c r="P4301" s="2"/>
      <c r="Q4301" s="2"/>
      <c r="R4301" s="2"/>
      <c r="S4301" s="2"/>
      <c r="T4301" s="2"/>
      <c r="U4301" s="2"/>
      <c r="V4301" s="2"/>
      <c r="W4301" s="2"/>
      <c r="X4301" s="2"/>
      <c r="Y4301" s="2"/>
      <c r="AB4301" s="2"/>
      <c r="AC4301" s="2"/>
      <c r="AD4301" s="2"/>
      <c r="AE4301" s="2"/>
      <c r="AF4301" s="2"/>
      <c r="AG4301" s="2"/>
      <c r="AH4301" s="2"/>
      <c r="AI4301" s="2"/>
      <c r="AJ4301" s="2"/>
      <c r="AK4301" s="2"/>
      <c r="BK4301" s="2"/>
      <c r="BL4301" s="2"/>
      <c r="BN4301" s="2"/>
      <c r="BO4301" s="2"/>
    </row>
    <row r="4302" ht="12.75" customHeight="1">
      <c r="D4302" s="2"/>
      <c r="G4302" s="2"/>
      <c r="I4302" s="2"/>
      <c r="J4302" s="2"/>
      <c r="K4302" s="2"/>
      <c r="L4302" s="2"/>
      <c r="M4302" s="2"/>
      <c r="N4302" s="2"/>
      <c r="O4302" s="2"/>
      <c r="P4302" s="2"/>
      <c r="Q4302" s="2"/>
      <c r="R4302" s="2"/>
      <c r="S4302" s="2"/>
      <c r="T4302" s="2"/>
      <c r="U4302" s="2"/>
      <c r="V4302" s="2"/>
      <c r="W4302" s="2"/>
      <c r="X4302" s="2"/>
      <c r="Y4302" s="2"/>
      <c r="AB4302" s="2"/>
      <c r="AC4302" s="2"/>
      <c r="AD4302" s="2"/>
      <c r="AE4302" s="2"/>
      <c r="AF4302" s="2"/>
      <c r="AG4302" s="2"/>
      <c r="AH4302" s="2"/>
      <c r="AI4302" s="2"/>
      <c r="AJ4302" s="2"/>
      <c r="AK4302" s="2"/>
      <c r="BK4302" s="2"/>
      <c r="BL4302" s="2"/>
      <c r="BN4302" s="2"/>
      <c r="BO4302" s="2"/>
    </row>
    <row r="4303" ht="12.75" customHeight="1">
      <c r="D4303" s="2"/>
      <c r="G4303" s="2"/>
      <c r="I4303" s="2"/>
      <c r="J4303" s="2"/>
      <c r="K4303" s="2"/>
      <c r="L4303" s="2"/>
      <c r="M4303" s="2"/>
      <c r="N4303" s="2"/>
      <c r="O4303" s="2"/>
      <c r="P4303" s="2"/>
      <c r="Q4303" s="2"/>
      <c r="R4303" s="2"/>
      <c r="S4303" s="2"/>
      <c r="T4303" s="2"/>
      <c r="U4303" s="2"/>
      <c r="V4303" s="2"/>
      <c r="W4303" s="2"/>
      <c r="X4303" s="2"/>
      <c r="Y4303" s="2"/>
      <c r="AB4303" s="2"/>
      <c r="AC4303" s="2"/>
      <c r="AD4303" s="2"/>
      <c r="AE4303" s="2"/>
      <c r="AF4303" s="2"/>
      <c r="AG4303" s="2"/>
      <c r="AH4303" s="2"/>
      <c r="AI4303" s="2"/>
      <c r="AJ4303" s="2"/>
      <c r="AK4303" s="2"/>
      <c r="BK4303" s="2"/>
      <c r="BL4303" s="2"/>
      <c r="BN4303" s="2"/>
      <c r="BO4303" s="2"/>
    </row>
    <row r="4304" ht="12.75" customHeight="1">
      <c r="D4304" s="2"/>
      <c r="G4304" s="2"/>
      <c r="I4304" s="2"/>
      <c r="J4304" s="2"/>
      <c r="K4304" s="2"/>
      <c r="L4304" s="2"/>
      <c r="M4304" s="2"/>
      <c r="N4304" s="2"/>
      <c r="O4304" s="2"/>
      <c r="P4304" s="2"/>
      <c r="Q4304" s="2"/>
      <c r="R4304" s="2"/>
      <c r="S4304" s="2"/>
      <c r="T4304" s="2"/>
      <c r="U4304" s="2"/>
      <c r="V4304" s="2"/>
      <c r="W4304" s="2"/>
      <c r="X4304" s="2"/>
      <c r="Y4304" s="2"/>
      <c r="AB4304" s="2"/>
      <c r="AC4304" s="2"/>
      <c r="AD4304" s="2"/>
      <c r="AE4304" s="2"/>
      <c r="AF4304" s="2"/>
      <c r="AG4304" s="2"/>
      <c r="AH4304" s="2"/>
      <c r="AI4304" s="2"/>
      <c r="AJ4304" s="2"/>
      <c r="AK4304" s="2"/>
      <c r="BK4304" s="2"/>
      <c r="BL4304" s="2"/>
      <c r="BN4304" s="2"/>
      <c r="BO4304" s="2"/>
    </row>
    <row r="4305" ht="12.75" customHeight="1">
      <c r="D4305" s="2"/>
      <c r="G4305" s="2"/>
      <c r="I4305" s="2"/>
      <c r="J4305" s="2"/>
      <c r="K4305" s="2"/>
      <c r="L4305" s="2"/>
      <c r="M4305" s="2"/>
      <c r="N4305" s="2"/>
      <c r="O4305" s="2"/>
      <c r="P4305" s="2"/>
      <c r="Q4305" s="2"/>
      <c r="R4305" s="2"/>
      <c r="S4305" s="2"/>
      <c r="T4305" s="2"/>
      <c r="U4305" s="2"/>
      <c r="V4305" s="2"/>
      <c r="W4305" s="2"/>
      <c r="X4305" s="2"/>
      <c r="Y4305" s="2"/>
      <c r="AB4305" s="2"/>
      <c r="AC4305" s="2"/>
      <c r="AD4305" s="2"/>
      <c r="AE4305" s="2"/>
      <c r="AF4305" s="2"/>
      <c r="AG4305" s="2"/>
      <c r="AH4305" s="2"/>
      <c r="AI4305" s="2"/>
      <c r="AJ4305" s="2"/>
      <c r="AK4305" s="2"/>
      <c r="BK4305" s="2"/>
      <c r="BL4305" s="2"/>
      <c r="BN4305" s="2"/>
      <c r="BO4305" s="2"/>
    </row>
    <row r="4306" ht="12.75" customHeight="1">
      <c r="D4306" s="2"/>
      <c r="G4306" s="2"/>
      <c r="I4306" s="2"/>
      <c r="J4306" s="2"/>
      <c r="K4306" s="2"/>
      <c r="L4306" s="2"/>
      <c r="M4306" s="2"/>
      <c r="N4306" s="2"/>
      <c r="O4306" s="2"/>
      <c r="P4306" s="2"/>
      <c r="Q4306" s="2"/>
      <c r="R4306" s="2"/>
      <c r="S4306" s="2"/>
      <c r="T4306" s="2"/>
      <c r="U4306" s="2"/>
      <c r="V4306" s="2"/>
      <c r="W4306" s="2"/>
      <c r="X4306" s="2"/>
      <c r="Y4306" s="2"/>
      <c r="AB4306" s="2"/>
      <c r="AC4306" s="2"/>
      <c r="AD4306" s="2"/>
      <c r="AE4306" s="2"/>
      <c r="AF4306" s="2"/>
      <c r="AG4306" s="2"/>
      <c r="AH4306" s="2"/>
      <c r="AI4306" s="2"/>
      <c r="AJ4306" s="2"/>
      <c r="AK4306" s="2"/>
      <c r="BK4306" s="2"/>
      <c r="BL4306" s="2"/>
      <c r="BN4306" s="2"/>
      <c r="BO4306" s="2"/>
    </row>
    <row r="4307" ht="12.75" customHeight="1">
      <c r="D4307" s="2"/>
      <c r="G4307" s="2"/>
      <c r="I4307" s="2"/>
      <c r="J4307" s="2"/>
      <c r="K4307" s="2"/>
      <c r="L4307" s="2"/>
      <c r="M4307" s="2"/>
      <c r="N4307" s="2"/>
      <c r="O4307" s="2"/>
      <c r="P4307" s="2"/>
      <c r="Q4307" s="2"/>
      <c r="R4307" s="2"/>
      <c r="S4307" s="2"/>
      <c r="T4307" s="2"/>
      <c r="U4307" s="2"/>
      <c r="V4307" s="2"/>
      <c r="W4307" s="2"/>
      <c r="X4307" s="2"/>
      <c r="Y4307" s="2"/>
      <c r="AB4307" s="2"/>
      <c r="AC4307" s="2"/>
      <c r="AD4307" s="2"/>
      <c r="AE4307" s="2"/>
      <c r="AF4307" s="2"/>
      <c r="AG4307" s="2"/>
      <c r="AH4307" s="2"/>
      <c r="AI4307" s="2"/>
      <c r="AJ4307" s="2"/>
      <c r="AK4307" s="2"/>
      <c r="BK4307" s="2"/>
      <c r="BL4307" s="2"/>
      <c r="BN4307" s="2"/>
      <c r="BO4307" s="2"/>
    </row>
    <row r="4308" ht="12.75" customHeight="1">
      <c r="D4308" s="2"/>
      <c r="G4308" s="2"/>
      <c r="I4308" s="2"/>
      <c r="J4308" s="2"/>
      <c r="K4308" s="2"/>
      <c r="L4308" s="2"/>
      <c r="M4308" s="2"/>
      <c r="N4308" s="2"/>
      <c r="O4308" s="2"/>
      <c r="P4308" s="2"/>
      <c r="Q4308" s="2"/>
      <c r="R4308" s="2"/>
      <c r="S4308" s="2"/>
      <c r="T4308" s="2"/>
      <c r="U4308" s="2"/>
      <c r="V4308" s="2"/>
      <c r="W4308" s="2"/>
      <c r="X4308" s="2"/>
      <c r="Y4308" s="2"/>
      <c r="AB4308" s="2"/>
      <c r="AC4308" s="2"/>
      <c r="AD4308" s="2"/>
      <c r="AE4308" s="2"/>
      <c r="AF4308" s="2"/>
      <c r="AG4308" s="2"/>
      <c r="AH4308" s="2"/>
      <c r="AI4308" s="2"/>
      <c r="AJ4308" s="2"/>
      <c r="AK4308" s="2"/>
      <c r="BK4308" s="2"/>
      <c r="BL4308" s="2"/>
      <c r="BN4308" s="2"/>
      <c r="BO4308" s="2"/>
    </row>
    <row r="4309" ht="12.75" customHeight="1">
      <c r="D4309" s="2"/>
      <c r="G4309" s="2"/>
      <c r="I4309" s="2"/>
      <c r="J4309" s="2"/>
      <c r="K4309" s="2"/>
      <c r="L4309" s="2"/>
      <c r="M4309" s="2"/>
      <c r="N4309" s="2"/>
      <c r="O4309" s="2"/>
      <c r="P4309" s="2"/>
      <c r="Q4309" s="2"/>
      <c r="R4309" s="2"/>
      <c r="S4309" s="2"/>
      <c r="T4309" s="2"/>
      <c r="U4309" s="2"/>
      <c r="V4309" s="2"/>
      <c r="W4309" s="2"/>
      <c r="X4309" s="2"/>
      <c r="Y4309" s="2"/>
      <c r="AB4309" s="2"/>
      <c r="AC4309" s="2"/>
      <c r="AD4309" s="2"/>
      <c r="AE4309" s="2"/>
      <c r="AF4309" s="2"/>
      <c r="AG4309" s="2"/>
      <c r="AH4309" s="2"/>
      <c r="AI4309" s="2"/>
      <c r="AJ4309" s="2"/>
      <c r="AK4309" s="2"/>
      <c r="BK4309" s="2"/>
      <c r="BL4309" s="2"/>
      <c r="BN4309" s="2"/>
      <c r="BO4309" s="2"/>
    </row>
    <row r="4310" ht="12.75" customHeight="1">
      <c r="D4310" s="2"/>
      <c r="G4310" s="2"/>
      <c r="I4310" s="2"/>
      <c r="J4310" s="2"/>
      <c r="K4310" s="2"/>
      <c r="L4310" s="2"/>
      <c r="M4310" s="2"/>
      <c r="N4310" s="2"/>
      <c r="O4310" s="2"/>
      <c r="P4310" s="2"/>
      <c r="Q4310" s="2"/>
      <c r="R4310" s="2"/>
      <c r="S4310" s="2"/>
      <c r="T4310" s="2"/>
      <c r="U4310" s="2"/>
      <c r="V4310" s="2"/>
      <c r="W4310" s="2"/>
      <c r="X4310" s="2"/>
      <c r="Y4310" s="2"/>
      <c r="AB4310" s="2"/>
      <c r="AC4310" s="2"/>
      <c r="AD4310" s="2"/>
      <c r="AE4310" s="2"/>
      <c r="AF4310" s="2"/>
      <c r="AG4310" s="2"/>
      <c r="AH4310" s="2"/>
      <c r="AI4310" s="2"/>
      <c r="AJ4310" s="2"/>
      <c r="AK4310" s="2"/>
      <c r="BK4310" s="2"/>
      <c r="BL4310" s="2"/>
      <c r="BN4310" s="2"/>
      <c r="BO4310" s="2"/>
    </row>
    <row r="4311" ht="12.75" customHeight="1">
      <c r="D4311" s="2"/>
      <c r="G4311" s="2"/>
      <c r="I4311" s="2"/>
      <c r="J4311" s="2"/>
      <c r="K4311" s="2"/>
      <c r="L4311" s="2"/>
      <c r="M4311" s="2"/>
      <c r="N4311" s="2"/>
      <c r="O4311" s="2"/>
      <c r="P4311" s="2"/>
      <c r="Q4311" s="2"/>
      <c r="R4311" s="2"/>
      <c r="S4311" s="2"/>
      <c r="T4311" s="2"/>
      <c r="U4311" s="2"/>
      <c r="V4311" s="2"/>
      <c r="W4311" s="2"/>
      <c r="X4311" s="2"/>
      <c r="Y4311" s="2"/>
      <c r="AB4311" s="2"/>
      <c r="AC4311" s="2"/>
      <c r="AD4311" s="2"/>
      <c r="AE4311" s="2"/>
      <c r="AF4311" s="2"/>
      <c r="AG4311" s="2"/>
      <c r="AH4311" s="2"/>
      <c r="AI4311" s="2"/>
      <c r="AJ4311" s="2"/>
      <c r="AK4311" s="2"/>
      <c r="BK4311" s="2"/>
      <c r="BL4311" s="2"/>
      <c r="BN4311" s="2"/>
      <c r="BO4311" s="2"/>
    </row>
    <row r="4312" ht="12.75" customHeight="1">
      <c r="D4312" s="2"/>
      <c r="G4312" s="2"/>
      <c r="I4312" s="2"/>
      <c r="J4312" s="2"/>
      <c r="K4312" s="2"/>
      <c r="L4312" s="2"/>
      <c r="M4312" s="2"/>
      <c r="N4312" s="2"/>
      <c r="O4312" s="2"/>
      <c r="P4312" s="2"/>
      <c r="Q4312" s="2"/>
      <c r="R4312" s="2"/>
      <c r="S4312" s="2"/>
      <c r="T4312" s="2"/>
      <c r="U4312" s="2"/>
      <c r="V4312" s="2"/>
      <c r="W4312" s="2"/>
      <c r="X4312" s="2"/>
      <c r="Y4312" s="2"/>
      <c r="AB4312" s="2"/>
      <c r="AC4312" s="2"/>
      <c r="AD4312" s="2"/>
      <c r="AE4312" s="2"/>
      <c r="AF4312" s="2"/>
      <c r="AG4312" s="2"/>
      <c r="AH4312" s="2"/>
      <c r="AI4312" s="2"/>
      <c r="AJ4312" s="2"/>
      <c r="AK4312" s="2"/>
      <c r="BK4312" s="2"/>
      <c r="BL4312" s="2"/>
      <c r="BN4312" s="2"/>
      <c r="BO4312" s="2"/>
    </row>
    <row r="4313" ht="12.75" customHeight="1">
      <c r="D4313" s="2"/>
      <c r="G4313" s="2"/>
      <c r="I4313" s="2"/>
      <c r="J4313" s="2"/>
      <c r="K4313" s="2"/>
      <c r="L4313" s="2"/>
      <c r="M4313" s="2"/>
      <c r="N4313" s="2"/>
      <c r="O4313" s="2"/>
      <c r="P4313" s="2"/>
      <c r="Q4313" s="2"/>
      <c r="R4313" s="2"/>
      <c r="S4313" s="2"/>
      <c r="T4313" s="2"/>
      <c r="U4313" s="2"/>
      <c r="V4313" s="2"/>
      <c r="W4313" s="2"/>
      <c r="X4313" s="2"/>
      <c r="Y4313" s="2"/>
      <c r="AB4313" s="2"/>
      <c r="AC4313" s="2"/>
      <c r="AD4313" s="2"/>
      <c r="AE4313" s="2"/>
      <c r="AF4313" s="2"/>
      <c r="AG4313" s="2"/>
      <c r="AH4313" s="2"/>
      <c r="AI4313" s="2"/>
      <c r="AJ4313" s="2"/>
      <c r="AK4313" s="2"/>
      <c r="BK4313" s="2"/>
      <c r="BL4313" s="2"/>
      <c r="BN4313" s="2"/>
      <c r="BO4313" s="2"/>
    </row>
    <row r="4314" ht="12.75" customHeight="1">
      <c r="D4314" s="2"/>
      <c r="G4314" s="2"/>
      <c r="I4314" s="2"/>
      <c r="J4314" s="2"/>
      <c r="K4314" s="2"/>
      <c r="L4314" s="2"/>
      <c r="M4314" s="2"/>
      <c r="N4314" s="2"/>
      <c r="O4314" s="2"/>
      <c r="P4314" s="2"/>
      <c r="Q4314" s="2"/>
      <c r="R4314" s="2"/>
      <c r="S4314" s="2"/>
      <c r="T4314" s="2"/>
      <c r="U4314" s="2"/>
      <c r="V4314" s="2"/>
      <c r="W4314" s="2"/>
      <c r="X4314" s="2"/>
      <c r="Y4314" s="2"/>
      <c r="AB4314" s="2"/>
      <c r="AC4314" s="2"/>
      <c r="AD4314" s="2"/>
      <c r="AE4314" s="2"/>
      <c r="AF4314" s="2"/>
      <c r="AG4314" s="2"/>
      <c r="AH4314" s="2"/>
      <c r="AI4314" s="2"/>
      <c r="AJ4314" s="2"/>
      <c r="AK4314" s="2"/>
      <c r="BK4314" s="2"/>
      <c r="BL4314" s="2"/>
      <c r="BN4314" s="2"/>
      <c r="BO4314" s="2"/>
    </row>
    <row r="4315" ht="12.75" customHeight="1">
      <c r="D4315" s="2"/>
      <c r="G4315" s="2"/>
      <c r="I4315" s="2"/>
      <c r="J4315" s="2"/>
      <c r="K4315" s="2"/>
      <c r="L4315" s="2"/>
      <c r="M4315" s="2"/>
      <c r="N4315" s="2"/>
      <c r="O4315" s="2"/>
      <c r="P4315" s="2"/>
      <c r="Q4315" s="2"/>
      <c r="R4315" s="2"/>
      <c r="S4315" s="2"/>
      <c r="T4315" s="2"/>
      <c r="U4315" s="2"/>
      <c r="V4315" s="2"/>
      <c r="W4315" s="2"/>
      <c r="X4315" s="2"/>
      <c r="Y4315" s="2"/>
      <c r="AB4315" s="2"/>
      <c r="AC4315" s="2"/>
      <c r="AD4315" s="2"/>
      <c r="AE4315" s="2"/>
      <c r="AF4315" s="2"/>
      <c r="AG4315" s="2"/>
      <c r="AH4315" s="2"/>
      <c r="AI4315" s="2"/>
      <c r="AJ4315" s="2"/>
      <c r="AK4315" s="2"/>
      <c r="BK4315" s="2"/>
      <c r="BL4315" s="2"/>
      <c r="BN4315" s="2"/>
      <c r="BO4315" s="2"/>
    </row>
    <row r="4316" ht="12.75" customHeight="1">
      <c r="D4316" s="2"/>
      <c r="G4316" s="2"/>
      <c r="I4316" s="2"/>
      <c r="J4316" s="2"/>
      <c r="K4316" s="2"/>
      <c r="L4316" s="2"/>
      <c r="M4316" s="2"/>
      <c r="N4316" s="2"/>
      <c r="O4316" s="2"/>
      <c r="P4316" s="2"/>
      <c r="Q4316" s="2"/>
      <c r="R4316" s="2"/>
      <c r="S4316" s="2"/>
      <c r="T4316" s="2"/>
      <c r="U4316" s="2"/>
      <c r="V4316" s="2"/>
      <c r="W4316" s="2"/>
      <c r="X4316" s="2"/>
      <c r="Y4316" s="2"/>
      <c r="AB4316" s="2"/>
      <c r="AC4316" s="2"/>
      <c r="AD4316" s="2"/>
      <c r="AE4316" s="2"/>
      <c r="AF4316" s="2"/>
      <c r="AG4316" s="2"/>
      <c r="AH4316" s="2"/>
      <c r="AI4316" s="2"/>
      <c r="AJ4316" s="2"/>
      <c r="AK4316" s="2"/>
      <c r="BK4316" s="2"/>
      <c r="BL4316" s="2"/>
      <c r="BN4316" s="2"/>
      <c r="BO4316" s="2"/>
    </row>
    <row r="4317" ht="12.75" customHeight="1">
      <c r="D4317" s="2"/>
      <c r="G4317" s="2"/>
      <c r="I4317" s="2"/>
      <c r="J4317" s="2"/>
      <c r="K4317" s="2"/>
      <c r="L4317" s="2"/>
      <c r="M4317" s="2"/>
      <c r="N4317" s="2"/>
      <c r="O4317" s="2"/>
      <c r="P4317" s="2"/>
      <c r="Q4317" s="2"/>
      <c r="R4317" s="2"/>
      <c r="S4317" s="2"/>
      <c r="T4317" s="2"/>
      <c r="U4317" s="2"/>
      <c r="V4317" s="2"/>
      <c r="W4317" s="2"/>
      <c r="X4317" s="2"/>
      <c r="Y4317" s="2"/>
      <c r="AB4317" s="2"/>
      <c r="AC4317" s="2"/>
      <c r="AD4317" s="2"/>
      <c r="AE4317" s="2"/>
      <c r="AF4317" s="2"/>
      <c r="AG4317" s="2"/>
      <c r="AH4317" s="2"/>
      <c r="AI4317" s="2"/>
      <c r="AJ4317" s="2"/>
      <c r="AK4317" s="2"/>
      <c r="BK4317" s="2"/>
      <c r="BL4317" s="2"/>
      <c r="BN4317" s="2"/>
      <c r="BO4317" s="2"/>
    </row>
    <row r="4318" ht="12.75" customHeight="1">
      <c r="D4318" s="2"/>
      <c r="G4318" s="2"/>
      <c r="I4318" s="2"/>
      <c r="J4318" s="2"/>
      <c r="K4318" s="2"/>
      <c r="L4318" s="2"/>
      <c r="M4318" s="2"/>
      <c r="N4318" s="2"/>
      <c r="O4318" s="2"/>
      <c r="P4318" s="2"/>
      <c r="Q4318" s="2"/>
      <c r="R4318" s="2"/>
      <c r="S4318" s="2"/>
      <c r="T4318" s="2"/>
      <c r="U4318" s="2"/>
      <c r="V4318" s="2"/>
      <c r="W4318" s="2"/>
      <c r="X4318" s="2"/>
      <c r="Y4318" s="2"/>
      <c r="AB4318" s="2"/>
      <c r="AC4318" s="2"/>
      <c r="AD4318" s="2"/>
      <c r="AE4318" s="2"/>
      <c r="AF4318" s="2"/>
      <c r="AG4318" s="2"/>
      <c r="AH4318" s="2"/>
      <c r="AI4318" s="2"/>
      <c r="AJ4318" s="2"/>
      <c r="AK4318" s="2"/>
      <c r="BK4318" s="2"/>
      <c r="BL4318" s="2"/>
      <c r="BN4318" s="2"/>
      <c r="BO4318" s="2"/>
    </row>
    <row r="4319" ht="12.75" customHeight="1">
      <c r="D4319" s="2"/>
      <c r="G4319" s="2"/>
      <c r="I4319" s="2"/>
      <c r="J4319" s="2"/>
      <c r="K4319" s="2"/>
      <c r="L4319" s="2"/>
      <c r="M4319" s="2"/>
      <c r="N4319" s="2"/>
      <c r="O4319" s="2"/>
      <c r="P4319" s="2"/>
      <c r="Q4319" s="2"/>
      <c r="R4319" s="2"/>
      <c r="S4319" s="2"/>
      <c r="T4319" s="2"/>
      <c r="U4319" s="2"/>
      <c r="V4319" s="2"/>
      <c r="W4319" s="2"/>
      <c r="X4319" s="2"/>
      <c r="Y4319" s="2"/>
      <c r="AB4319" s="2"/>
      <c r="AC4319" s="2"/>
      <c r="AD4319" s="2"/>
      <c r="AE4319" s="2"/>
      <c r="AF4319" s="2"/>
      <c r="AG4319" s="2"/>
      <c r="AH4319" s="2"/>
      <c r="AI4319" s="2"/>
      <c r="AJ4319" s="2"/>
      <c r="AK4319" s="2"/>
      <c r="BK4319" s="2"/>
      <c r="BL4319" s="2"/>
      <c r="BN4319" s="2"/>
      <c r="BO4319" s="2"/>
    </row>
    <row r="4320" ht="12.75" customHeight="1">
      <c r="D4320" s="2"/>
      <c r="G4320" s="2"/>
      <c r="I4320" s="2"/>
      <c r="J4320" s="2"/>
      <c r="K4320" s="2"/>
      <c r="L4320" s="2"/>
      <c r="M4320" s="2"/>
      <c r="N4320" s="2"/>
      <c r="O4320" s="2"/>
      <c r="P4320" s="2"/>
      <c r="Q4320" s="2"/>
      <c r="R4320" s="2"/>
      <c r="S4320" s="2"/>
      <c r="T4320" s="2"/>
      <c r="U4320" s="2"/>
      <c r="V4320" s="2"/>
      <c r="W4320" s="2"/>
      <c r="X4320" s="2"/>
      <c r="Y4320" s="2"/>
      <c r="AB4320" s="2"/>
      <c r="AC4320" s="2"/>
      <c r="AD4320" s="2"/>
      <c r="AE4320" s="2"/>
      <c r="AF4320" s="2"/>
      <c r="AG4320" s="2"/>
      <c r="AH4320" s="2"/>
      <c r="AI4320" s="2"/>
      <c r="AJ4320" s="2"/>
      <c r="AK4320" s="2"/>
      <c r="BK4320" s="2"/>
      <c r="BL4320" s="2"/>
      <c r="BN4320" s="2"/>
      <c r="BO4320" s="2"/>
    </row>
    <row r="4321" ht="12.75" customHeight="1">
      <c r="D4321" s="2"/>
      <c r="G4321" s="2"/>
      <c r="I4321" s="2"/>
      <c r="J4321" s="2"/>
      <c r="K4321" s="2"/>
      <c r="L4321" s="2"/>
      <c r="M4321" s="2"/>
      <c r="N4321" s="2"/>
      <c r="O4321" s="2"/>
      <c r="P4321" s="2"/>
      <c r="Q4321" s="2"/>
      <c r="R4321" s="2"/>
      <c r="S4321" s="2"/>
      <c r="T4321" s="2"/>
      <c r="U4321" s="2"/>
      <c r="V4321" s="2"/>
      <c r="W4321" s="2"/>
      <c r="X4321" s="2"/>
      <c r="Y4321" s="2"/>
      <c r="AB4321" s="2"/>
      <c r="AC4321" s="2"/>
      <c r="AD4321" s="2"/>
      <c r="AE4321" s="2"/>
      <c r="AF4321" s="2"/>
      <c r="AG4321" s="2"/>
      <c r="AH4321" s="2"/>
      <c r="AI4321" s="2"/>
      <c r="AJ4321" s="2"/>
      <c r="AK4321" s="2"/>
      <c r="BK4321" s="2"/>
      <c r="BL4321" s="2"/>
      <c r="BN4321" s="2"/>
      <c r="BO4321" s="2"/>
    </row>
    <row r="4322" ht="12.75" customHeight="1">
      <c r="D4322" s="2"/>
      <c r="G4322" s="2"/>
      <c r="I4322" s="2"/>
      <c r="J4322" s="2"/>
      <c r="K4322" s="2"/>
      <c r="L4322" s="2"/>
      <c r="M4322" s="2"/>
      <c r="N4322" s="2"/>
      <c r="O4322" s="2"/>
      <c r="P4322" s="2"/>
      <c r="Q4322" s="2"/>
      <c r="R4322" s="2"/>
      <c r="S4322" s="2"/>
      <c r="T4322" s="2"/>
      <c r="U4322" s="2"/>
      <c r="V4322" s="2"/>
      <c r="W4322" s="2"/>
      <c r="X4322" s="2"/>
      <c r="Y4322" s="2"/>
      <c r="AB4322" s="2"/>
      <c r="AC4322" s="2"/>
      <c r="AD4322" s="2"/>
      <c r="AE4322" s="2"/>
      <c r="AF4322" s="2"/>
      <c r="AG4322" s="2"/>
      <c r="AH4322" s="2"/>
      <c r="AI4322" s="2"/>
      <c r="AJ4322" s="2"/>
      <c r="AK4322" s="2"/>
      <c r="BK4322" s="2"/>
      <c r="BL4322" s="2"/>
      <c r="BN4322" s="2"/>
      <c r="BO4322" s="2"/>
    </row>
    <row r="4323" ht="12.75" customHeight="1">
      <c r="D4323" s="2"/>
      <c r="G4323" s="2"/>
      <c r="I4323" s="2"/>
      <c r="J4323" s="2"/>
      <c r="K4323" s="2"/>
      <c r="L4323" s="2"/>
      <c r="M4323" s="2"/>
      <c r="N4323" s="2"/>
      <c r="O4323" s="2"/>
      <c r="P4323" s="2"/>
      <c r="Q4323" s="2"/>
      <c r="R4323" s="2"/>
      <c r="S4323" s="2"/>
      <c r="T4323" s="2"/>
      <c r="U4323" s="2"/>
      <c r="V4323" s="2"/>
      <c r="W4323" s="2"/>
      <c r="X4323" s="2"/>
      <c r="Y4323" s="2"/>
      <c r="AB4323" s="2"/>
      <c r="AC4323" s="2"/>
      <c r="AD4323" s="2"/>
      <c r="AE4323" s="2"/>
      <c r="AF4323" s="2"/>
      <c r="AG4323" s="2"/>
      <c r="AH4323" s="2"/>
      <c r="AI4323" s="2"/>
      <c r="AJ4323" s="2"/>
      <c r="AK4323" s="2"/>
      <c r="BK4323" s="2"/>
      <c r="BL4323" s="2"/>
      <c r="BN4323" s="2"/>
      <c r="BO4323" s="2"/>
    </row>
    <row r="4324" ht="12.75" customHeight="1">
      <c r="D4324" s="2"/>
      <c r="G4324" s="2"/>
      <c r="I4324" s="2"/>
      <c r="J4324" s="2"/>
      <c r="K4324" s="2"/>
      <c r="L4324" s="2"/>
      <c r="M4324" s="2"/>
      <c r="N4324" s="2"/>
      <c r="O4324" s="2"/>
      <c r="P4324" s="2"/>
      <c r="Q4324" s="2"/>
      <c r="R4324" s="2"/>
      <c r="S4324" s="2"/>
      <c r="T4324" s="2"/>
      <c r="U4324" s="2"/>
      <c r="V4324" s="2"/>
      <c r="W4324" s="2"/>
      <c r="X4324" s="2"/>
      <c r="Y4324" s="2"/>
      <c r="AB4324" s="2"/>
      <c r="AC4324" s="2"/>
      <c r="AD4324" s="2"/>
      <c r="AE4324" s="2"/>
      <c r="AF4324" s="2"/>
      <c r="AG4324" s="2"/>
      <c r="AH4324" s="2"/>
      <c r="AI4324" s="2"/>
      <c r="AJ4324" s="2"/>
      <c r="AK4324" s="2"/>
      <c r="BK4324" s="2"/>
      <c r="BL4324" s="2"/>
      <c r="BN4324" s="2"/>
      <c r="BO4324" s="2"/>
    </row>
    <row r="4325" ht="12.75" customHeight="1">
      <c r="D4325" s="2"/>
      <c r="G4325" s="2"/>
      <c r="I4325" s="2"/>
      <c r="J4325" s="2"/>
      <c r="K4325" s="2"/>
      <c r="L4325" s="2"/>
      <c r="M4325" s="2"/>
      <c r="N4325" s="2"/>
      <c r="O4325" s="2"/>
      <c r="P4325" s="2"/>
      <c r="Q4325" s="2"/>
      <c r="R4325" s="2"/>
      <c r="S4325" s="2"/>
      <c r="T4325" s="2"/>
      <c r="U4325" s="2"/>
      <c r="V4325" s="2"/>
      <c r="W4325" s="2"/>
      <c r="X4325" s="2"/>
      <c r="Y4325" s="2"/>
      <c r="AB4325" s="2"/>
      <c r="AC4325" s="2"/>
      <c r="AD4325" s="2"/>
      <c r="AE4325" s="2"/>
      <c r="AF4325" s="2"/>
      <c r="AG4325" s="2"/>
      <c r="AH4325" s="2"/>
      <c r="AI4325" s="2"/>
      <c r="AJ4325" s="2"/>
      <c r="AK4325" s="2"/>
      <c r="BK4325" s="2"/>
      <c r="BL4325" s="2"/>
      <c r="BN4325" s="2"/>
      <c r="BO4325" s="2"/>
    </row>
    <row r="4326" ht="12.75" customHeight="1">
      <c r="D4326" s="2"/>
      <c r="G4326" s="2"/>
      <c r="I4326" s="2"/>
      <c r="J4326" s="2"/>
      <c r="K4326" s="2"/>
      <c r="L4326" s="2"/>
      <c r="M4326" s="2"/>
      <c r="N4326" s="2"/>
      <c r="O4326" s="2"/>
      <c r="P4326" s="2"/>
      <c r="Q4326" s="2"/>
      <c r="R4326" s="2"/>
      <c r="S4326" s="2"/>
      <c r="T4326" s="2"/>
      <c r="U4326" s="2"/>
      <c r="V4326" s="2"/>
      <c r="W4326" s="2"/>
      <c r="X4326" s="2"/>
      <c r="Y4326" s="2"/>
      <c r="AB4326" s="2"/>
      <c r="AC4326" s="2"/>
      <c r="AD4326" s="2"/>
      <c r="AE4326" s="2"/>
      <c r="AF4326" s="2"/>
      <c r="AG4326" s="2"/>
      <c r="AH4326" s="2"/>
      <c r="AI4326" s="2"/>
      <c r="AJ4326" s="2"/>
      <c r="AK4326" s="2"/>
      <c r="BK4326" s="2"/>
      <c r="BL4326" s="2"/>
      <c r="BN4326" s="2"/>
      <c r="BO4326" s="2"/>
    </row>
    <row r="4327" ht="12.75" customHeight="1">
      <c r="D4327" s="2"/>
      <c r="G4327" s="2"/>
      <c r="I4327" s="2"/>
      <c r="J4327" s="2"/>
      <c r="K4327" s="2"/>
      <c r="L4327" s="2"/>
      <c r="M4327" s="2"/>
      <c r="N4327" s="2"/>
      <c r="O4327" s="2"/>
      <c r="P4327" s="2"/>
      <c r="Q4327" s="2"/>
      <c r="R4327" s="2"/>
      <c r="S4327" s="2"/>
      <c r="T4327" s="2"/>
      <c r="U4327" s="2"/>
      <c r="V4327" s="2"/>
      <c r="W4327" s="2"/>
      <c r="X4327" s="2"/>
      <c r="Y4327" s="2"/>
      <c r="AB4327" s="2"/>
      <c r="AC4327" s="2"/>
      <c r="AD4327" s="2"/>
      <c r="AE4327" s="2"/>
      <c r="AF4327" s="2"/>
      <c r="AG4327" s="2"/>
      <c r="AH4327" s="2"/>
      <c r="AI4327" s="2"/>
      <c r="AJ4327" s="2"/>
      <c r="AK4327" s="2"/>
      <c r="BK4327" s="2"/>
      <c r="BL4327" s="2"/>
      <c r="BN4327" s="2"/>
      <c r="BO4327" s="2"/>
    </row>
    <row r="4328" ht="12.75" customHeight="1">
      <c r="D4328" s="2"/>
      <c r="G4328" s="2"/>
      <c r="I4328" s="2"/>
      <c r="J4328" s="2"/>
      <c r="K4328" s="2"/>
      <c r="L4328" s="2"/>
      <c r="M4328" s="2"/>
      <c r="N4328" s="2"/>
      <c r="O4328" s="2"/>
      <c r="P4328" s="2"/>
      <c r="Q4328" s="2"/>
      <c r="R4328" s="2"/>
      <c r="S4328" s="2"/>
      <c r="T4328" s="2"/>
      <c r="U4328" s="2"/>
      <c r="V4328" s="2"/>
      <c r="W4328" s="2"/>
      <c r="X4328" s="2"/>
      <c r="Y4328" s="2"/>
      <c r="AB4328" s="2"/>
      <c r="AC4328" s="2"/>
      <c r="AD4328" s="2"/>
      <c r="AE4328" s="2"/>
      <c r="AF4328" s="2"/>
      <c r="AG4328" s="2"/>
      <c r="AH4328" s="2"/>
      <c r="AI4328" s="2"/>
      <c r="AJ4328" s="2"/>
      <c r="AK4328" s="2"/>
      <c r="BK4328" s="2"/>
      <c r="BL4328" s="2"/>
      <c r="BN4328" s="2"/>
      <c r="BO4328" s="2"/>
    </row>
    <row r="4329" ht="12.75" customHeight="1">
      <c r="D4329" s="2"/>
      <c r="G4329" s="2"/>
      <c r="I4329" s="2"/>
      <c r="J4329" s="2"/>
      <c r="K4329" s="2"/>
      <c r="L4329" s="2"/>
      <c r="M4329" s="2"/>
      <c r="N4329" s="2"/>
      <c r="O4329" s="2"/>
      <c r="P4329" s="2"/>
      <c r="Q4329" s="2"/>
      <c r="R4329" s="2"/>
      <c r="S4329" s="2"/>
      <c r="T4329" s="2"/>
      <c r="U4329" s="2"/>
      <c r="V4329" s="2"/>
      <c r="W4329" s="2"/>
      <c r="X4329" s="2"/>
      <c r="Y4329" s="2"/>
      <c r="AB4329" s="2"/>
      <c r="AC4329" s="2"/>
      <c r="AD4329" s="2"/>
      <c r="AE4329" s="2"/>
      <c r="AF4329" s="2"/>
      <c r="AG4329" s="2"/>
      <c r="AH4329" s="2"/>
      <c r="AI4329" s="2"/>
      <c r="AJ4329" s="2"/>
      <c r="AK4329" s="2"/>
      <c r="BK4329" s="2"/>
      <c r="BL4329" s="2"/>
      <c r="BN4329" s="2"/>
      <c r="BO4329" s="2"/>
    </row>
    <row r="4330" ht="12.75" customHeight="1">
      <c r="D4330" s="2"/>
      <c r="G4330" s="2"/>
      <c r="I4330" s="2"/>
      <c r="J4330" s="2"/>
      <c r="K4330" s="2"/>
      <c r="L4330" s="2"/>
      <c r="M4330" s="2"/>
      <c r="N4330" s="2"/>
      <c r="O4330" s="2"/>
      <c r="P4330" s="2"/>
      <c r="Q4330" s="2"/>
      <c r="R4330" s="2"/>
      <c r="S4330" s="2"/>
      <c r="T4330" s="2"/>
      <c r="U4330" s="2"/>
      <c r="V4330" s="2"/>
      <c r="W4330" s="2"/>
      <c r="X4330" s="2"/>
      <c r="Y4330" s="2"/>
      <c r="AB4330" s="2"/>
      <c r="AC4330" s="2"/>
      <c r="AD4330" s="2"/>
      <c r="AE4330" s="2"/>
      <c r="AF4330" s="2"/>
      <c r="AG4330" s="2"/>
      <c r="AH4330" s="2"/>
      <c r="AI4330" s="2"/>
      <c r="AJ4330" s="2"/>
      <c r="AK4330" s="2"/>
      <c r="BK4330" s="2"/>
      <c r="BL4330" s="2"/>
      <c r="BN4330" s="2"/>
      <c r="BO4330" s="2"/>
    </row>
    <row r="4331" ht="12.75" customHeight="1">
      <c r="D4331" s="2"/>
      <c r="G4331" s="2"/>
      <c r="I4331" s="2"/>
      <c r="J4331" s="2"/>
      <c r="K4331" s="2"/>
      <c r="L4331" s="2"/>
      <c r="M4331" s="2"/>
      <c r="N4331" s="2"/>
      <c r="O4331" s="2"/>
      <c r="P4331" s="2"/>
      <c r="Q4331" s="2"/>
      <c r="R4331" s="2"/>
      <c r="S4331" s="2"/>
      <c r="T4331" s="2"/>
      <c r="U4331" s="2"/>
      <c r="V4331" s="2"/>
      <c r="W4331" s="2"/>
      <c r="X4331" s="2"/>
      <c r="Y4331" s="2"/>
      <c r="AB4331" s="2"/>
      <c r="AC4331" s="2"/>
      <c r="AD4331" s="2"/>
      <c r="AE4331" s="2"/>
      <c r="AF4331" s="2"/>
      <c r="AG4331" s="2"/>
      <c r="AH4331" s="2"/>
      <c r="AI4331" s="2"/>
      <c r="AJ4331" s="2"/>
      <c r="AK4331" s="2"/>
      <c r="BK4331" s="2"/>
      <c r="BL4331" s="2"/>
      <c r="BN4331" s="2"/>
      <c r="BO4331" s="2"/>
    </row>
    <row r="4332" ht="12.75" customHeight="1">
      <c r="D4332" s="2"/>
      <c r="G4332" s="2"/>
      <c r="I4332" s="2"/>
      <c r="J4332" s="2"/>
      <c r="K4332" s="2"/>
      <c r="L4332" s="2"/>
      <c r="M4332" s="2"/>
      <c r="N4332" s="2"/>
      <c r="O4332" s="2"/>
      <c r="P4332" s="2"/>
      <c r="Q4332" s="2"/>
      <c r="R4332" s="2"/>
      <c r="S4332" s="2"/>
      <c r="T4332" s="2"/>
      <c r="U4332" s="2"/>
      <c r="V4332" s="2"/>
      <c r="W4332" s="2"/>
      <c r="X4332" s="2"/>
      <c r="Y4332" s="2"/>
      <c r="AB4332" s="2"/>
      <c r="AC4332" s="2"/>
      <c r="AD4332" s="2"/>
      <c r="AE4332" s="2"/>
      <c r="AF4332" s="2"/>
      <c r="AG4332" s="2"/>
      <c r="AH4332" s="2"/>
      <c r="AI4332" s="2"/>
      <c r="AJ4332" s="2"/>
      <c r="AK4332" s="2"/>
      <c r="BK4332" s="2"/>
      <c r="BL4332" s="2"/>
      <c r="BN4332" s="2"/>
      <c r="BO4332" s="2"/>
    </row>
    <row r="4333" ht="12.75" customHeight="1">
      <c r="D4333" s="2"/>
      <c r="G4333" s="2"/>
      <c r="I4333" s="2"/>
      <c r="J4333" s="2"/>
      <c r="K4333" s="2"/>
      <c r="L4333" s="2"/>
      <c r="M4333" s="2"/>
      <c r="N4333" s="2"/>
      <c r="O4333" s="2"/>
      <c r="P4333" s="2"/>
      <c r="Q4333" s="2"/>
      <c r="R4333" s="2"/>
      <c r="S4333" s="2"/>
      <c r="T4333" s="2"/>
      <c r="U4333" s="2"/>
      <c r="V4333" s="2"/>
      <c r="W4333" s="2"/>
      <c r="X4333" s="2"/>
      <c r="Y4333" s="2"/>
      <c r="AB4333" s="2"/>
      <c r="AC4333" s="2"/>
      <c r="AD4333" s="2"/>
      <c r="AE4333" s="2"/>
      <c r="AF4333" s="2"/>
      <c r="AG4333" s="2"/>
      <c r="AH4333" s="2"/>
      <c r="AI4333" s="2"/>
      <c r="AJ4333" s="2"/>
      <c r="AK4333" s="2"/>
      <c r="BK4333" s="2"/>
      <c r="BL4333" s="2"/>
      <c r="BN4333" s="2"/>
      <c r="BO4333" s="2"/>
    </row>
    <row r="4334" ht="12.75" customHeight="1">
      <c r="D4334" s="2"/>
      <c r="G4334" s="2"/>
      <c r="I4334" s="2"/>
      <c r="J4334" s="2"/>
      <c r="K4334" s="2"/>
      <c r="L4334" s="2"/>
      <c r="M4334" s="2"/>
      <c r="N4334" s="2"/>
      <c r="O4334" s="2"/>
      <c r="P4334" s="2"/>
      <c r="Q4334" s="2"/>
      <c r="R4334" s="2"/>
      <c r="S4334" s="2"/>
      <c r="T4334" s="2"/>
      <c r="U4334" s="2"/>
      <c r="V4334" s="2"/>
      <c r="W4334" s="2"/>
      <c r="X4334" s="2"/>
      <c r="Y4334" s="2"/>
      <c r="AB4334" s="2"/>
      <c r="AC4334" s="2"/>
      <c r="AD4334" s="2"/>
      <c r="AE4334" s="2"/>
      <c r="AF4334" s="2"/>
      <c r="AG4334" s="2"/>
      <c r="AH4334" s="2"/>
      <c r="AI4334" s="2"/>
      <c r="AJ4334" s="2"/>
      <c r="AK4334" s="2"/>
      <c r="BK4334" s="2"/>
      <c r="BL4334" s="2"/>
      <c r="BN4334" s="2"/>
      <c r="BO4334" s="2"/>
    </row>
    <row r="4335" ht="12.75" customHeight="1">
      <c r="D4335" s="2"/>
      <c r="G4335" s="2"/>
      <c r="I4335" s="2"/>
      <c r="J4335" s="2"/>
      <c r="K4335" s="2"/>
      <c r="L4335" s="2"/>
      <c r="M4335" s="2"/>
      <c r="N4335" s="2"/>
      <c r="O4335" s="2"/>
      <c r="P4335" s="2"/>
      <c r="Q4335" s="2"/>
      <c r="R4335" s="2"/>
      <c r="S4335" s="2"/>
      <c r="T4335" s="2"/>
      <c r="U4335" s="2"/>
      <c r="V4335" s="2"/>
      <c r="W4335" s="2"/>
      <c r="X4335" s="2"/>
      <c r="Y4335" s="2"/>
      <c r="AB4335" s="2"/>
      <c r="AC4335" s="2"/>
      <c r="AD4335" s="2"/>
      <c r="AE4335" s="2"/>
      <c r="AF4335" s="2"/>
      <c r="AG4335" s="2"/>
      <c r="AH4335" s="2"/>
      <c r="AI4335" s="2"/>
      <c r="AJ4335" s="2"/>
      <c r="AK4335" s="2"/>
      <c r="BK4335" s="2"/>
      <c r="BL4335" s="2"/>
      <c r="BN4335" s="2"/>
      <c r="BO4335" s="2"/>
    </row>
    <row r="4336" ht="12.75" customHeight="1">
      <c r="D4336" s="2"/>
      <c r="G4336" s="2"/>
      <c r="I4336" s="2"/>
      <c r="J4336" s="2"/>
      <c r="K4336" s="2"/>
      <c r="L4336" s="2"/>
      <c r="M4336" s="2"/>
      <c r="N4336" s="2"/>
      <c r="O4336" s="2"/>
      <c r="P4336" s="2"/>
      <c r="Q4336" s="2"/>
      <c r="R4336" s="2"/>
      <c r="S4336" s="2"/>
      <c r="T4336" s="2"/>
      <c r="U4336" s="2"/>
      <c r="V4336" s="2"/>
      <c r="W4336" s="2"/>
      <c r="X4336" s="2"/>
      <c r="Y4336" s="2"/>
      <c r="AB4336" s="2"/>
      <c r="AC4336" s="2"/>
      <c r="AD4336" s="2"/>
      <c r="AE4336" s="2"/>
      <c r="AF4336" s="2"/>
      <c r="AG4336" s="2"/>
      <c r="AH4336" s="2"/>
      <c r="AI4336" s="2"/>
      <c r="AJ4336" s="2"/>
      <c r="AK4336" s="2"/>
      <c r="BK4336" s="2"/>
      <c r="BL4336" s="2"/>
      <c r="BN4336" s="2"/>
      <c r="BO4336" s="2"/>
    </row>
    <row r="4337" ht="12.75" customHeight="1">
      <c r="D4337" s="2"/>
      <c r="G4337" s="2"/>
      <c r="I4337" s="2"/>
      <c r="J4337" s="2"/>
      <c r="K4337" s="2"/>
      <c r="L4337" s="2"/>
      <c r="M4337" s="2"/>
      <c r="N4337" s="2"/>
      <c r="O4337" s="2"/>
      <c r="P4337" s="2"/>
      <c r="Q4337" s="2"/>
      <c r="R4337" s="2"/>
      <c r="S4337" s="2"/>
      <c r="T4337" s="2"/>
      <c r="U4337" s="2"/>
      <c r="V4337" s="2"/>
      <c r="W4337" s="2"/>
      <c r="X4337" s="2"/>
      <c r="Y4337" s="2"/>
      <c r="AB4337" s="2"/>
      <c r="AC4337" s="2"/>
      <c r="AD4337" s="2"/>
      <c r="AE4337" s="2"/>
      <c r="AF4337" s="2"/>
      <c r="AG4337" s="2"/>
      <c r="AH4337" s="2"/>
      <c r="AI4337" s="2"/>
      <c r="AJ4337" s="2"/>
      <c r="AK4337" s="2"/>
      <c r="BK4337" s="2"/>
      <c r="BL4337" s="2"/>
      <c r="BN4337" s="2"/>
      <c r="BO4337" s="2"/>
    </row>
    <row r="4338" ht="12.75" customHeight="1">
      <c r="D4338" s="2"/>
      <c r="G4338" s="2"/>
      <c r="I4338" s="2"/>
      <c r="J4338" s="2"/>
      <c r="K4338" s="2"/>
      <c r="L4338" s="2"/>
      <c r="M4338" s="2"/>
      <c r="N4338" s="2"/>
      <c r="O4338" s="2"/>
      <c r="P4338" s="2"/>
      <c r="Q4338" s="2"/>
      <c r="R4338" s="2"/>
      <c r="S4338" s="2"/>
      <c r="T4338" s="2"/>
      <c r="U4338" s="2"/>
      <c r="V4338" s="2"/>
      <c r="W4338" s="2"/>
      <c r="X4338" s="2"/>
      <c r="Y4338" s="2"/>
      <c r="AB4338" s="2"/>
      <c r="AC4338" s="2"/>
      <c r="AD4338" s="2"/>
      <c r="AE4338" s="2"/>
      <c r="AF4338" s="2"/>
      <c r="AG4338" s="2"/>
      <c r="AH4338" s="2"/>
      <c r="AI4338" s="2"/>
      <c r="AJ4338" s="2"/>
      <c r="AK4338" s="2"/>
      <c r="BK4338" s="2"/>
      <c r="BL4338" s="2"/>
      <c r="BN4338" s="2"/>
      <c r="BO4338" s="2"/>
    </row>
    <row r="4339" ht="12.75" customHeight="1">
      <c r="D4339" s="2"/>
      <c r="G4339" s="2"/>
      <c r="I4339" s="2"/>
      <c r="J4339" s="2"/>
      <c r="K4339" s="2"/>
      <c r="L4339" s="2"/>
      <c r="M4339" s="2"/>
      <c r="N4339" s="2"/>
      <c r="O4339" s="2"/>
      <c r="P4339" s="2"/>
      <c r="Q4339" s="2"/>
      <c r="R4339" s="2"/>
      <c r="S4339" s="2"/>
      <c r="T4339" s="2"/>
      <c r="U4339" s="2"/>
      <c r="V4339" s="2"/>
      <c r="W4339" s="2"/>
      <c r="X4339" s="2"/>
      <c r="Y4339" s="2"/>
      <c r="AB4339" s="2"/>
      <c r="AC4339" s="2"/>
      <c r="AD4339" s="2"/>
      <c r="AE4339" s="2"/>
      <c r="AF4339" s="2"/>
      <c r="AG4339" s="2"/>
      <c r="AH4339" s="2"/>
      <c r="AI4339" s="2"/>
      <c r="AJ4339" s="2"/>
      <c r="AK4339" s="2"/>
      <c r="BK4339" s="2"/>
      <c r="BL4339" s="2"/>
      <c r="BN4339" s="2"/>
      <c r="BO4339" s="2"/>
    </row>
    <row r="4340" ht="12.75" customHeight="1">
      <c r="D4340" s="2"/>
      <c r="G4340" s="2"/>
      <c r="I4340" s="2"/>
      <c r="J4340" s="2"/>
      <c r="K4340" s="2"/>
      <c r="L4340" s="2"/>
      <c r="M4340" s="2"/>
      <c r="N4340" s="2"/>
      <c r="O4340" s="2"/>
      <c r="P4340" s="2"/>
      <c r="Q4340" s="2"/>
      <c r="R4340" s="2"/>
      <c r="S4340" s="2"/>
      <c r="T4340" s="2"/>
      <c r="U4340" s="2"/>
      <c r="V4340" s="2"/>
      <c r="W4340" s="2"/>
      <c r="X4340" s="2"/>
      <c r="Y4340" s="2"/>
      <c r="AB4340" s="2"/>
      <c r="AC4340" s="2"/>
      <c r="AD4340" s="2"/>
      <c r="AE4340" s="2"/>
      <c r="AF4340" s="2"/>
      <c r="AG4340" s="2"/>
      <c r="AH4340" s="2"/>
      <c r="AI4340" s="2"/>
      <c r="AJ4340" s="2"/>
      <c r="AK4340" s="2"/>
      <c r="BK4340" s="2"/>
      <c r="BL4340" s="2"/>
      <c r="BN4340" s="2"/>
      <c r="BO4340" s="2"/>
    </row>
    <row r="4341" ht="12.75" customHeight="1">
      <c r="D4341" s="2"/>
      <c r="G4341" s="2"/>
      <c r="I4341" s="2"/>
      <c r="J4341" s="2"/>
      <c r="K4341" s="2"/>
      <c r="L4341" s="2"/>
      <c r="M4341" s="2"/>
      <c r="N4341" s="2"/>
      <c r="O4341" s="2"/>
      <c r="P4341" s="2"/>
      <c r="Q4341" s="2"/>
      <c r="R4341" s="2"/>
      <c r="S4341" s="2"/>
      <c r="T4341" s="2"/>
      <c r="U4341" s="2"/>
      <c r="V4341" s="2"/>
      <c r="W4341" s="2"/>
      <c r="X4341" s="2"/>
      <c r="Y4341" s="2"/>
      <c r="AB4341" s="2"/>
      <c r="AC4341" s="2"/>
      <c r="AD4341" s="2"/>
      <c r="AE4341" s="2"/>
      <c r="AF4341" s="2"/>
      <c r="AG4341" s="2"/>
      <c r="AH4341" s="2"/>
      <c r="AI4341" s="2"/>
      <c r="AJ4341" s="2"/>
      <c r="AK4341" s="2"/>
      <c r="BK4341" s="2"/>
      <c r="BL4341" s="2"/>
      <c r="BN4341" s="2"/>
      <c r="BO4341" s="2"/>
    </row>
    <row r="4342" ht="12.75" customHeight="1">
      <c r="D4342" s="2"/>
      <c r="G4342" s="2"/>
      <c r="I4342" s="2"/>
      <c r="J4342" s="2"/>
      <c r="K4342" s="2"/>
      <c r="L4342" s="2"/>
      <c r="M4342" s="2"/>
      <c r="N4342" s="2"/>
      <c r="O4342" s="2"/>
      <c r="P4342" s="2"/>
      <c r="Q4342" s="2"/>
      <c r="R4342" s="2"/>
      <c r="S4342" s="2"/>
      <c r="T4342" s="2"/>
      <c r="U4342" s="2"/>
      <c r="V4342" s="2"/>
      <c r="W4342" s="2"/>
      <c r="X4342" s="2"/>
      <c r="Y4342" s="2"/>
      <c r="AB4342" s="2"/>
      <c r="AC4342" s="2"/>
      <c r="AD4342" s="2"/>
      <c r="AE4342" s="2"/>
      <c r="AF4342" s="2"/>
      <c r="AG4342" s="2"/>
      <c r="AH4342" s="2"/>
      <c r="AI4342" s="2"/>
      <c r="AJ4342" s="2"/>
      <c r="AK4342" s="2"/>
      <c r="BK4342" s="2"/>
      <c r="BL4342" s="2"/>
      <c r="BN4342" s="2"/>
      <c r="BO4342" s="2"/>
    </row>
    <row r="4343" ht="12.75" customHeight="1">
      <c r="D4343" s="2"/>
      <c r="G4343" s="2"/>
      <c r="I4343" s="2"/>
      <c r="J4343" s="2"/>
      <c r="K4343" s="2"/>
      <c r="L4343" s="2"/>
      <c r="M4343" s="2"/>
      <c r="N4343" s="2"/>
      <c r="O4343" s="2"/>
      <c r="P4343" s="2"/>
      <c r="Q4343" s="2"/>
      <c r="R4343" s="2"/>
      <c r="S4343" s="2"/>
      <c r="T4343" s="2"/>
      <c r="U4343" s="2"/>
      <c r="V4343" s="2"/>
      <c r="W4343" s="2"/>
      <c r="X4343" s="2"/>
      <c r="Y4343" s="2"/>
      <c r="AB4343" s="2"/>
      <c r="AC4343" s="2"/>
      <c r="AD4343" s="2"/>
      <c r="AE4343" s="2"/>
      <c r="AF4343" s="2"/>
      <c r="AG4343" s="2"/>
      <c r="AH4343" s="2"/>
      <c r="AI4343" s="2"/>
      <c r="AJ4343" s="2"/>
      <c r="AK4343" s="2"/>
      <c r="BK4343" s="2"/>
      <c r="BL4343" s="2"/>
      <c r="BN4343" s="2"/>
      <c r="BO4343" s="2"/>
    </row>
    <row r="4344" ht="12.75" customHeight="1">
      <c r="D4344" s="2"/>
      <c r="G4344" s="2"/>
      <c r="I4344" s="2"/>
      <c r="J4344" s="2"/>
      <c r="K4344" s="2"/>
      <c r="L4344" s="2"/>
      <c r="M4344" s="2"/>
      <c r="N4344" s="2"/>
      <c r="O4344" s="2"/>
      <c r="P4344" s="2"/>
      <c r="Q4344" s="2"/>
      <c r="R4344" s="2"/>
      <c r="S4344" s="2"/>
      <c r="T4344" s="2"/>
      <c r="U4344" s="2"/>
      <c r="V4344" s="2"/>
      <c r="W4344" s="2"/>
      <c r="X4344" s="2"/>
      <c r="Y4344" s="2"/>
      <c r="AB4344" s="2"/>
      <c r="AC4344" s="2"/>
      <c r="AD4344" s="2"/>
      <c r="AE4344" s="2"/>
      <c r="AF4344" s="2"/>
      <c r="AG4344" s="2"/>
      <c r="AH4344" s="2"/>
      <c r="AI4344" s="2"/>
      <c r="AJ4344" s="2"/>
      <c r="AK4344" s="2"/>
      <c r="BK4344" s="2"/>
      <c r="BL4344" s="2"/>
      <c r="BN4344" s="2"/>
      <c r="BO4344" s="2"/>
    </row>
    <row r="4345" ht="12.75" customHeight="1">
      <c r="D4345" s="2"/>
      <c r="G4345" s="2"/>
      <c r="I4345" s="2"/>
      <c r="J4345" s="2"/>
      <c r="K4345" s="2"/>
      <c r="L4345" s="2"/>
      <c r="M4345" s="2"/>
      <c r="N4345" s="2"/>
      <c r="O4345" s="2"/>
      <c r="P4345" s="2"/>
      <c r="Q4345" s="2"/>
      <c r="R4345" s="2"/>
      <c r="S4345" s="2"/>
      <c r="T4345" s="2"/>
      <c r="U4345" s="2"/>
      <c r="V4345" s="2"/>
      <c r="W4345" s="2"/>
      <c r="X4345" s="2"/>
      <c r="Y4345" s="2"/>
      <c r="AB4345" s="2"/>
      <c r="AC4345" s="2"/>
      <c r="AD4345" s="2"/>
      <c r="AE4345" s="2"/>
      <c r="AF4345" s="2"/>
      <c r="AG4345" s="2"/>
      <c r="AH4345" s="2"/>
      <c r="AI4345" s="2"/>
      <c r="AJ4345" s="2"/>
      <c r="AK4345" s="2"/>
      <c r="BK4345" s="2"/>
      <c r="BL4345" s="2"/>
      <c r="BN4345" s="2"/>
      <c r="BO4345" s="2"/>
    </row>
    <row r="4346" ht="12.75" customHeight="1">
      <c r="D4346" s="2"/>
      <c r="G4346" s="2"/>
      <c r="I4346" s="2"/>
      <c r="J4346" s="2"/>
      <c r="K4346" s="2"/>
      <c r="L4346" s="2"/>
      <c r="M4346" s="2"/>
      <c r="N4346" s="2"/>
      <c r="O4346" s="2"/>
      <c r="P4346" s="2"/>
      <c r="Q4346" s="2"/>
      <c r="R4346" s="2"/>
      <c r="S4346" s="2"/>
      <c r="T4346" s="2"/>
      <c r="U4346" s="2"/>
      <c r="V4346" s="2"/>
      <c r="W4346" s="2"/>
      <c r="X4346" s="2"/>
      <c r="Y4346" s="2"/>
      <c r="AB4346" s="2"/>
      <c r="AC4346" s="2"/>
      <c r="AD4346" s="2"/>
      <c r="AE4346" s="2"/>
      <c r="AF4346" s="2"/>
      <c r="AG4346" s="2"/>
      <c r="AH4346" s="2"/>
      <c r="AI4346" s="2"/>
      <c r="AJ4346" s="2"/>
      <c r="AK4346" s="2"/>
      <c r="BK4346" s="2"/>
      <c r="BL4346" s="2"/>
      <c r="BN4346" s="2"/>
      <c r="BO4346" s="2"/>
    </row>
    <row r="4347" ht="12.75" customHeight="1">
      <c r="D4347" s="2"/>
      <c r="G4347" s="2"/>
      <c r="I4347" s="2"/>
      <c r="J4347" s="2"/>
      <c r="K4347" s="2"/>
      <c r="L4347" s="2"/>
      <c r="M4347" s="2"/>
      <c r="N4347" s="2"/>
      <c r="O4347" s="2"/>
      <c r="P4347" s="2"/>
      <c r="Q4347" s="2"/>
      <c r="R4347" s="2"/>
      <c r="S4347" s="2"/>
      <c r="T4347" s="2"/>
      <c r="U4347" s="2"/>
      <c r="V4347" s="2"/>
      <c r="W4347" s="2"/>
      <c r="X4347" s="2"/>
      <c r="Y4347" s="2"/>
      <c r="AB4347" s="2"/>
      <c r="AC4347" s="2"/>
      <c r="AD4347" s="2"/>
      <c r="AE4347" s="2"/>
      <c r="AF4347" s="2"/>
      <c r="AG4347" s="2"/>
      <c r="AH4347" s="2"/>
      <c r="AI4347" s="2"/>
      <c r="AJ4347" s="2"/>
      <c r="AK4347" s="2"/>
      <c r="BK4347" s="2"/>
      <c r="BL4347" s="2"/>
      <c r="BN4347" s="2"/>
      <c r="BO4347" s="2"/>
    </row>
    <row r="4348" ht="12.75" customHeight="1">
      <c r="D4348" s="2"/>
      <c r="G4348" s="2"/>
      <c r="I4348" s="2"/>
      <c r="J4348" s="2"/>
      <c r="K4348" s="2"/>
      <c r="L4348" s="2"/>
      <c r="M4348" s="2"/>
      <c r="N4348" s="2"/>
      <c r="O4348" s="2"/>
      <c r="P4348" s="2"/>
      <c r="Q4348" s="2"/>
      <c r="R4348" s="2"/>
      <c r="S4348" s="2"/>
      <c r="T4348" s="2"/>
      <c r="U4348" s="2"/>
      <c r="V4348" s="2"/>
      <c r="W4348" s="2"/>
      <c r="X4348" s="2"/>
      <c r="Y4348" s="2"/>
      <c r="AB4348" s="2"/>
      <c r="AC4348" s="2"/>
      <c r="AD4348" s="2"/>
      <c r="AE4348" s="2"/>
      <c r="AF4348" s="2"/>
      <c r="AG4348" s="2"/>
      <c r="AH4348" s="2"/>
      <c r="AI4348" s="2"/>
      <c r="AJ4348" s="2"/>
      <c r="AK4348" s="2"/>
      <c r="BK4348" s="2"/>
      <c r="BL4348" s="2"/>
      <c r="BN4348" s="2"/>
      <c r="BO4348" s="2"/>
    </row>
    <row r="4349" ht="12.75" customHeight="1">
      <c r="D4349" s="2"/>
      <c r="G4349" s="2"/>
      <c r="I4349" s="2"/>
      <c r="J4349" s="2"/>
      <c r="K4349" s="2"/>
      <c r="L4349" s="2"/>
      <c r="M4349" s="2"/>
      <c r="N4349" s="2"/>
      <c r="O4349" s="2"/>
      <c r="P4349" s="2"/>
      <c r="Q4349" s="2"/>
      <c r="R4349" s="2"/>
      <c r="S4349" s="2"/>
      <c r="T4349" s="2"/>
      <c r="U4349" s="2"/>
      <c r="V4349" s="2"/>
      <c r="W4349" s="2"/>
      <c r="X4349" s="2"/>
      <c r="Y4349" s="2"/>
      <c r="AB4349" s="2"/>
      <c r="AC4349" s="2"/>
      <c r="AD4349" s="2"/>
      <c r="AE4349" s="2"/>
      <c r="AF4349" s="2"/>
      <c r="AG4349" s="2"/>
      <c r="AH4349" s="2"/>
      <c r="AI4349" s="2"/>
      <c r="AJ4349" s="2"/>
      <c r="AK4349" s="2"/>
      <c r="BK4349" s="2"/>
      <c r="BL4349" s="2"/>
      <c r="BN4349" s="2"/>
      <c r="BO4349" s="2"/>
    </row>
    <row r="4350" ht="12.75" customHeight="1">
      <c r="D4350" s="2"/>
      <c r="G4350" s="2"/>
      <c r="I4350" s="2"/>
      <c r="J4350" s="2"/>
      <c r="K4350" s="2"/>
      <c r="L4350" s="2"/>
      <c r="M4350" s="2"/>
      <c r="N4350" s="2"/>
      <c r="O4350" s="2"/>
      <c r="P4350" s="2"/>
      <c r="Q4350" s="2"/>
      <c r="R4350" s="2"/>
      <c r="S4350" s="2"/>
      <c r="T4350" s="2"/>
      <c r="U4350" s="2"/>
      <c r="V4350" s="2"/>
      <c r="W4350" s="2"/>
      <c r="X4350" s="2"/>
      <c r="Y4350" s="2"/>
      <c r="AB4350" s="2"/>
      <c r="AC4350" s="2"/>
      <c r="AD4350" s="2"/>
      <c r="AE4350" s="2"/>
      <c r="AF4350" s="2"/>
      <c r="AG4350" s="2"/>
      <c r="AH4350" s="2"/>
      <c r="AI4350" s="2"/>
      <c r="AJ4350" s="2"/>
      <c r="AK4350" s="2"/>
      <c r="BK4350" s="2"/>
      <c r="BL4350" s="2"/>
      <c r="BN4350" s="2"/>
      <c r="BO4350" s="2"/>
    </row>
    <row r="4351" ht="12.75" customHeight="1">
      <c r="D4351" s="2"/>
      <c r="G4351" s="2"/>
      <c r="I4351" s="2"/>
      <c r="J4351" s="2"/>
      <c r="K4351" s="2"/>
      <c r="L4351" s="2"/>
      <c r="M4351" s="2"/>
      <c r="N4351" s="2"/>
      <c r="O4351" s="2"/>
      <c r="P4351" s="2"/>
      <c r="Q4351" s="2"/>
      <c r="R4351" s="2"/>
      <c r="S4351" s="2"/>
      <c r="T4351" s="2"/>
      <c r="U4351" s="2"/>
      <c r="V4351" s="2"/>
      <c r="W4351" s="2"/>
      <c r="X4351" s="2"/>
      <c r="Y4351" s="2"/>
      <c r="AB4351" s="2"/>
      <c r="AC4351" s="2"/>
      <c r="AD4351" s="2"/>
      <c r="AE4351" s="2"/>
      <c r="AF4351" s="2"/>
      <c r="AG4351" s="2"/>
      <c r="AH4351" s="2"/>
      <c r="AI4351" s="2"/>
      <c r="AJ4351" s="2"/>
      <c r="AK4351" s="2"/>
      <c r="BK4351" s="2"/>
      <c r="BL4351" s="2"/>
      <c r="BN4351" s="2"/>
      <c r="BO4351" s="2"/>
    </row>
    <row r="4352" ht="12.75" customHeight="1">
      <c r="D4352" s="2"/>
      <c r="G4352" s="2"/>
      <c r="I4352" s="2"/>
      <c r="J4352" s="2"/>
      <c r="K4352" s="2"/>
      <c r="L4352" s="2"/>
      <c r="M4352" s="2"/>
      <c r="N4352" s="2"/>
      <c r="O4352" s="2"/>
      <c r="P4352" s="2"/>
      <c r="Q4352" s="2"/>
      <c r="R4352" s="2"/>
      <c r="S4352" s="2"/>
      <c r="T4352" s="2"/>
      <c r="U4352" s="2"/>
      <c r="V4352" s="2"/>
      <c r="W4352" s="2"/>
      <c r="X4352" s="2"/>
      <c r="Y4352" s="2"/>
      <c r="AB4352" s="2"/>
      <c r="AC4352" s="2"/>
      <c r="AD4352" s="2"/>
      <c r="AE4352" s="2"/>
      <c r="AF4352" s="2"/>
      <c r="AG4352" s="2"/>
      <c r="AH4352" s="2"/>
      <c r="AI4352" s="2"/>
      <c r="AJ4352" s="2"/>
      <c r="AK4352" s="2"/>
      <c r="BK4352" s="2"/>
      <c r="BL4352" s="2"/>
      <c r="BN4352" s="2"/>
      <c r="BO4352" s="2"/>
    </row>
    <row r="4353" ht="12.75" customHeight="1">
      <c r="D4353" s="2"/>
      <c r="G4353" s="2"/>
      <c r="I4353" s="2"/>
      <c r="J4353" s="2"/>
      <c r="K4353" s="2"/>
      <c r="L4353" s="2"/>
      <c r="M4353" s="2"/>
      <c r="N4353" s="2"/>
      <c r="O4353" s="2"/>
      <c r="P4353" s="2"/>
      <c r="Q4353" s="2"/>
      <c r="R4353" s="2"/>
      <c r="S4353" s="2"/>
      <c r="T4353" s="2"/>
      <c r="U4353" s="2"/>
      <c r="V4353" s="2"/>
      <c r="W4353" s="2"/>
      <c r="X4353" s="2"/>
      <c r="Y4353" s="2"/>
      <c r="AB4353" s="2"/>
      <c r="AC4353" s="2"/>
      <c r="AD4353" s="2"/>
      <c r="AE4353" s="2"/>
      <c r="AF4353" s="2"/>
      <c r="AG4353" s="2"/>
      <c r="AH4353" s="2"/>
      <c r="AI4353" s="2"/>
      <c r="AJ4353" s="2"/>
      <c r="AK4353" s="2"/>
      <c r="BK4353" s="2"/>
      <c r="BL4353" s="2"/>
      <c r="BN4353" s="2"/>
      <c r="BO4353" s="2"/>
    </row>
    <row r="4354" ht="12.75" customHeight="1">
      <c r="D4354" s="2"/>
      <c r="G4354" s="2"/>
      <c r="I4354" s="2"/>
      <c r="J4354" s="2"/>
      <c r="K4354" s="2"/>
      <c r="L4354" s="2"/>
      <c r="M4354" s="2"/>
      <c r="N4354" s="2"/>
      <c r="O4354" s="2"/>
      <c r="P4354" s="2"/>
      <c r="Q4354" s="2"/>
      <c r="R4354" s="2"/>
      <c r="S4354" s="2"/>
      <c r="T4354" s="2"/>
      <c r="U4354" s="2"/>
      <c r="V4354" s="2"/>
      <c r="W4354" s="2"/>
      <c r="X4354" s="2"/>
      <c r="Y4354" s="2"/>
      <c r="AB4354" s="2"/>
      <c r="AC4354" s="2"/>
      <c r="AD4354" s="2"/>
      <c r="AE4354" s="2"/>
      <c r="AF4354" s="2"/>
      <c r="AG4354" s="2"/>
      <c r="AH4354" s="2"/>
      <c r="AI4354" s="2"/>
      <c r="AJ4354" s="2"/>
      <c r="AK4354" s="2"/>
      <c r="BK4354" s="2"/>
      <c r="BL4354" s="2"/>
      <c r="BN4354" s="2"/>
      <c r="BO4354" s="2"/>
    </row>
    <row r="4355" ht="12.75" customHeight="1">
      <c r="D4355" s="2"/>
      <c r="G4355" s="2"/>
      <c r="I4355" s="2"/>
      <c r="J4355" s="2"/>
      <c r="K4355" s="2"/>
      <c r="L4355" s="2"/>
      <c r="M4355" s="2"/>
      <c r="N4355" s="2"/>
      <c r="O4355" s="2"/>
      <c r="P4355" s="2"/>
      <c r="Q4355" s="2"/>
      <c r="R4355" s="2"/>
      <c r="S4355" s="2"/>
      <c r="T4355" s="2"/>
      <c r="U4355" s="2"/>
      <c r="V4355" s="2"/>
      <c r="W4355" s="2"/>
      <c r="X4355" s="2"/>
      <c r="Y4355" s="2"/>
      <c r="AB4355" s="2"/>
      <c r="AC4355" s="2"/>
      <c r="AD4355" s="2"/>
      <c r="AE4355" s="2"/>
      <c r="AF4355" s="2"/>
      <c r="AG4355" s="2"/>
      <c r="AH4355" s="2"/>
      <c r="AI4355" s="2"/>
      <c r="AJ4355" s="2"/>
      <c r="AK4355" s="2"/>
      <c r="BK4355" s="2"/>
      <c r="BL4355" s="2"/>
      <c r="BN4355" s="2"/>
      <c r="BO4355" s="2"/>
    </row>
    <row r="4356" ht="12.75" customHeight="1">
      <c r="D4356" s="2"/>
      <c r="G4356" s="2"/>
      <c r="I4356" s="2"/>
      <c r="J4356" s="2"/>
      <c r="K4356" s="2"/>
      <c r="L4356" s="2"/>
      <c r="M4356" s="2"/>
      <c r="N4356" s="2"/>
      <c r="O4356" s="2"/>
      <c r="P4356" s="2"/>
      <c r="Q4356" s="2"/>
      <c r="R4356" s="2"/>
      <c r="S4356" s="2"/>
      <c r="T4356" s="2"/>
      <c r="U4356" s="2"/>
      <c r="V4356" s="2"/>
      <c r="W4356" s="2"/>
      <c r="X4356" s="2"/>
      <c r="Y4356" s="2"/>
      <c r="AB4356" s="2"/>
      <c r="AC4356" s="2"/>
      <c r="AD4356" s="2"/>
      <c r="AE4356" s="2"/>
      <c r="AF4356" s="2"/>
      <c r="AG4356" s="2"/>
      <c r="AH4356" s="2"/>
      <c r="AI4356" s="2"/>
      <c r="AJ4356" s="2"/>
      <c r="AK4356" s="2"/>
      <c r="BK4356" s="2"/>
      <c r="BL4356" s="2"/>
      <c r="BN4356" s="2"/>
      <c r="BO4356" s="2"/>
    </row>
    <row r="4357" ht="12.75" customHeight="1">
      <c r="D4357" s="2"/>
      <c r="G4357" s="2"/>
      <c r="I4357" s="2"/>
      <c r="J4357" s="2"/>
      <c r="K4357" s="2"/>
      <c r="L4357" s="2"/>
      <c r="M4357" s="2"/>
      <c r="N4357" s="2"/>
      <c r="O4357" s="2"/>
      <c r="P4357" s="2"/>
      <c r="Q4357" s="2"/>
      <c r="R4357" s="2"/>
      <c r="S4357" s="2"/>
      <c r="T4357" s="2"/>
      <c r="U4357" s="2"/>
      <c r="V4357" s="2"/>
      <c r="W4357" s="2"/>
      <c r="X4357" s="2"/>
      <c r="Y4357" s="2"/>
      <c r="AB4357" s="2"/>
      <c r="AC4357" s="2"/>
      <c r="AD4357" s="2"/>
      <c r="AE4357" s="2"/>
      <c r="AF4357" s="2"/>
      <c r="AG4357" s="2"/>
      <c r="AH4357" s="2"/>
      <c r="AI4357" s="2"/>
      <c r="AJ4357" s="2"/>
      <c r="AK4357" s="2"/>
      <c r="BK4357" s="2"/>
      <c r="BL4357" s="2"/>
      <c r="BN4357" s="2"/>
      <c r="BO4357" s="2"/>
    </row>
    <row r="4358" ht="12.75" customHeight="1">
      <c r="D4358" s="2"/>
      <c r="G4358" s="2"/>
      <c r="I4358" s="2"/>
      <c r="J4358" s="2"/>
      <c r="K4358" s="2"/>
      <c r="L4358" s="2"/>
      <c r="M4358" s="2"/>
      <c r="N4358" s="2"/>
      <c r="O4358" s="2"/>
      <c r="P4358" s="2"/>
      <c r="Q4358" s="2"/>
      <c r="R4358" s="2"/>
      <c r="S4358" s="2"/>
      <c r="T4358" s="2"/>
      <c r="U4358" s="2"/>
      <c r="V4358" s="2"/>
      <c r="W4358" s="2"/>
      <c r="X4358" s="2"/>
      <c r="Y4358" s="2"/>
      <c r="AB4358" s="2"/>
      <c r="AC4358" s="2"/>
      <c r="AD4358" s="2"/>
      <c r="AE4358" s="2"/>
      <c r="AF4358" s="2"/>
      <c r="AG4358" s="2"/>
      <c r="AH4358" s="2"/>
      <c r="AI4358" s="2"/>
      <c r="AJ4358" s="2"/>
      <c r="AK4358" s="2"/>
      <c r="BK4358" s="2"/>
      <c r="BL4358" s="2"/>
      <c r="BN4358" s="2"/>
      <c r="BO4358" s="2"/>
    </row>
    <row r="4359" ht="12.75" customHeight="1">
      <c r="D4359" s="2"/>
      <c r="G4359" s="2"/>
      <c r="I4359" s="2"/>
      <c r="J4359" s="2"/>
      <c r="K4359" s="2"/>
      <c r="L4359" s="2"/>
      <c r="M4359" s="2"/>
      <c r="N4359" s="2"/>
      <c r="O4359" s="2"/>
      <c r="P4359" s="2"/>
      <c r="Q4359" s="2"/>
      <c r="R4359" s="2"/>
      <c r="S4359" s="2"/>
      <c r="T4359" s="2"/>
      <c r="U4359" s="2"/>
      <c r="V4359" s="2"/>
      <c r="W4359" s="2"/>
      <c r="X4359" s="2"/>
      <c r="Y4359" s="2"/>
      <c r="AB4359" s="2"/>
      <c r="AC4359" s="2"/>
      <c r="AD4359" s="2"/>
      <c r="AE4359" s="2"/>
      <c r="AF4359" s="2"/>
      <c r="AG4359" s="2"/>
      <c r="AH4359" s="2"/>
      <c r="AI4359" s="2"/>
      <c r="AJ4359" s="2"/>
      <c r="AK4359" s="2"/>
      <c r="BK4359" s="2"/>
      <c r="BL4359" s="2"/>
      <c r="BN4359" s="2"/>
      <c r="BO4359" s="2"/>
    </row>
    <row r="4360" ht="12.75" customHeight="1">
      <c r="D4360" s="2"/>
      <c r="G4360" s="2"/>
      <c r="I4360" s="2"/>
      <c r="J4360" s="2"/>
      <c r="K4360" s="2"/>
      <c r="L4360" s="2"/>
      <c r="M4360" s="2"/>
      <c r="N4360" s="2"/>
      <c r="O4360" s="2"/>
      <c r="P4360" s="2"/>
      <c r="Q4360" s="2"/>
      <c r="R4360" s="2"/>
      <c r="S4360" s="2"/>
      <c r="T4360" s="2"/>
      <c r="U4360" s="2"/>
      <c r="V4360" s="2"/>
      <c r="W4360" s="2"/>
      <c r="X4360" s="2"/>
      <c r="Y4360" s="2"/>
      <c r="AB4360" s="2"/>
      <c r="AC4360" s="2"/>
      <c r="AD4360" s="2"/>
      <c r="AE4360" s="2"/>
      <c r="AF4360" s="2"/>
      <c r="AG4360" s="2"/>
      <c r="AH4360" s="2"/>
      <c r="AI4360" s="2"/>
      <c r="AJ4360" s="2"/>
      <c r="AK4360" s="2"/>
      <c r="BK4360" s="2"/>
      <c r="BL4360" s="2"/>
      <c r="BN4360" s="2"/>
      <c r="BO4360" s="2"/>
    </row>
    <row r="4361" ht="12.75" customHeight="1">
      <c r="D4361" s="2"/>
      <c r="G4361" s="2"/>
      <c r="I4361" s="2"/>
      <c r="J4361" s="2"/>
      <c r="K4361" s="2"/>
      <c r="L4361" s="2"/>
      <c r="M4361" s="2"/>
      <c r="N4361" s="2"/>
      <c r="O4361" s="2"/>
      <c r="P4361" s="2"/>
      <c r="Q4361" s="2"/>
      <c r="R4361" s="2"/>
      <c r="S4361" s="2"/>
      <c r="T4361" s="2"/>
      <c r="U4361" s="2"/>
      <c r="V4361" s="2"/>
      <c r="W4361" s="2"/>
      <c r="X4361" s="2"/>
      <c r="Y4361" s="2"/>
      <c r="AB4361" s="2"/>
      <c r="AC4361" s="2"/>
      <c r="AD4361" s="2"/>
      <c r="AE4361" s="2"/>
      <c r="AF4361" s="2"/>
      <c r="AG4361" s="2"/>
      <c r="AH4361" s="2"/>
      <c r="AI4361" s="2"/>
      <c r="AJ4361" s="2"/>
      <c r="AK4361" s="2"/>
      <c r="BK4361" s="2"/>
      <c r="BL4361" s="2"/>
      <c r="BN4361" s="2"/>
      <c r="BO4361" s="2"/>
    </row>
    <row r="4362" ht="12.75" customHeight="1">
      <c r="D4362" s="2"/>
      <c r="G4362" s="2"/>
      <c r="I4362" s="2"/>
      <c r="J4362" s="2"/>
      <c r="K4362" s="2"/>
      <c r="L4362" s="2"/>
      <c r="M4362" s="2"/>
      <c r="N4362" s="2"/>
      <c r="O4362" s="2"/>
      <c r="P4362" s="2"/>
      <c r="Q4362" s="2"/>
      <c r="R4362" s="2"/>
      <c r="S4362" s="2"/>
      <c r="T4362" s="2"/>
      <c r="U4362" s="2"/>
      <c r="V4362" s="2"/>
      <c r="W4362" s="2"/>
      <c r="X4362" s="2"/>
      <c r="Y4362" s="2"/>
      <c r="AB4362" s="2"/>
      <c r="AC4362" s="2"/>
      <c r="AD4362" s="2"/>
      <c r="AE4362" s="2"/>
      <c r="AF4362" s="2"/>
      <c r="AG4362" s="2"/>
      <c r="AH4362" s="2"/>
      <c r="AI4362" s="2"/>
      <c r="AJ4362" s="2"/>
      <c r="AK4362" s="2"/>
      <c r="BK4362" s="2"/>
      <c r="BL4362" s="2"/>
      <c r="BN4362" s="2"/>
      <c r="BO4362" s="2"/>
    </row>
    <row r="4363" ht="12.75" customHeight="1">
      <c r="D4363" s="2"/>
      <c r="G4363" s="2"/>
      <c r="I4363" s="2"/>
      <c r="J4363" s="2"/>
      <c r="K4363" s="2"/>
      <c r="L4363" s="2"/>
      <c r="M4363" s="2"/>
      <c r="N4363" s="2"/>
      <c r="O4363" s="2"/>
      <c r="P4363" s="2"/>
      <c r="Q4363" s="2"/>
      <c r="R4363" s="2"/>
      <c r="S4363" s="2"/>
      <c r="T4363" s="2"/>
      <c r="U4363" s="2"/>
      <c r="V4363" s="2"/>
      <c r="W4363" s="2"/>
      <c r="X4363" s="2"/>
      <c r="Y4363" s="2"/>
      <c r="AB4363" s="2"/>
      <c r="AC4363" s="2"/>
      <c r="AD4363" s="2"/>
      <c r="AE4363" s="2"/>
      <c r="AF4363" s="2"/>
      <c r="AG4363" s="2"/>
      <c r="AH4363" s="2"/>
      <c r="AI4363" s="2"/>
      <c r="AJ4363" s="2"/>
      <c r="AK4363" s="2"/>
      <c r="BK4363" s="2"/>
      <c r="BL4363" s="2"/>
      <c r="BN4363" s="2"/>
      <c r="BO4363" s="2"/>
    </row>
    <row r="4364" ht="12.75" customHeight="1">
      <c r="D4364" s="2"/>
      <c r="G4364" s="2"/>
      <c r="I4364" s="2"/>
      <c r="J4364" s="2"/>
      <c r="K4364" s="2"/>
      <c r="L4364" s="2"/>
      <c r="M4364" s="2"/>
      <c r="N4364" s="2"/>
      <c r="O4364" s="2"/>
      <c r="P4364" s="2"/>
      <c r="Q4364" s="2"/>
      <c r="R4364" s="2"/>
      <c r="S4364" s="2"/>
      <c r="T4364" s="2"/>
      <c r="U4364" s="2"/>
      <c r="V4364" s="2"/>
      <c r="W4364" s="2"/>
      <c r="X4364" s="2"/>
      <c r="Y4364" s="2"/>
      <c r="AB4364" s="2"/>
      <c r="AC4364" s="2"/>
      <c r="AD4364" s="2"/>
      <c r="AE4364" s="2"/>
      <c r="AF4364" s="2"/>
      <c r="AG4364" s="2"/>
      <c r="AH4364" s="2"/>
      <c r="AI4364" s="2"/>
      <c r="AJ4364" s="2"/>
      <c r="AK4364" s="2"/>
      <c r="BK4364" s="2"/>
      <c r="BL4364" s="2"/>
      <c r="BN4364" s="2"/>
      <c r="BO4364" s="2"/>
    </row>
    <row r="4365" ht="12.75" customHeight="1">
      <c r="D4365" s="2"/>
      <c r="G4365" s="2"/>
      <c r="I4365" s="2"/>
      <c r="J4365" s="2"/>
      <c r="K4365" s="2"/>
      <c r="L4365" s="2"/>
      <c r="M4365" s="2"/>
      <c r="N4365" s="2"/>
      <c r="O4365" s="2"/>
      <c r="P4365" s="2"/>
      <c r="Q4365" s="2"/>
      <c r="R4365" s="2"/>
      <c r="S4365" s="2"/>
      <c r="T4365" s="2"/>
      <c r="U4365" s="2"/>
      <c r="V4365" s="2"/>
      <c r="W4365" s="2"/>
      <c r="X4365" s="2"/>
      <c r="Y4365" s="2"/>
      <c r="AB4365" s="2"/>
      <c r="AC4365" s="2"/>
      <c r="AD4365" s="2"/>
      <c r="AE4365" s="2"/>
      <c r="AF4365" s="2"/>
      <c r="AG4365" s="2"/>
      <c r="AH4365" s="2"/>
      <c r="AI4365" s="2"/>
      <c r="AJ4365" s="2"/>
      <c r="AK4365" s="2"/>
      <c r="BK4365" s="2"/>
      <c r="BL4365" s="2"/>
      <c r="BN4365" s="2"/>
      <c r="BO4365" s="2"/>
    </row>
    <row r="4366" ht="12.75" customHeight="1">
      <c r="D4366" s="2"/>
      <c r="G4366" s="2"/>
      <c r="I4366" s="2"/>
      <c r="J4366" s="2"/>
      <c r="K4366" s="2"/>
      <c r="L4366" s="2"/>
      <c r="M4366" s="2"/>
      <c r="N4366" s="2"/>
      <c r="O4366" s="2"/>
      <c r="P4366" s="2"/>
      <c r="Q4366" s="2"/>
      <c r="R4366" s="2"/>
      <c r="S4366" s="2"/>
      <c r="T4366" s="2"/>
      <c r="U4366" s="2"/>
      <c r="V4366" s="2"/>
      <c r="W4366" s="2"/>
      <c r="X4366" s="2"/>
      <c r="Y4366" s="2"/>
      <c r="AB4366" s="2"/>
      <c r="AC4366" s="2"/>
      <c r="AD4366" s="2"/>
      <c r="AE4366" s="2"/>
      <c r="AF4366" s="2"/>
      <c r="AG4366" s="2"/>
      <c r="AH4366" s="2"/>
      <c r="AI4366" s="2"/>
      <c r="AJ4366" s="2"/>
      <c r="AK4366" s="2"/>
      <c r="BK4366" s="2"/>
      <c r="BL4366" s="2"/>
      <c r="BN4366" s="2"/>
      <c r="BO4366" s="2"/>
    </row>
    <row r="4367" ht="12.75" customHeight="1">
      <c r="D4367" s="2"/>
      <c r="G4367" s="2"/>
      <c r="I4367" s="2"/>
      <c r="J4367" s="2"/>
      <c r="K4367" s="2"/>
      <c r="L4367" s="2"/>
      <c r="M4367" s="2"/>
      <c r="N4367" s="2"/>
      <c r="O4367" s="2"/>
      <c r="P4367" s="2"/>
      <c r="Q4367" s="2"/>
      <c r="R4367" s="2"/>
      <c r="S4367" s="2"/>
      <c r="T4367" s="2"/>
      <c r="U4367" s="2"/>
      <c r="V4367" s="2"/>
      <c r="W4367" s="2"/>
      <c r="X4367" s="2"/>
      <c r="Y4367" s="2"/>
      <c r="AB4367" s="2"/>
      <c r="AC4367" s="2"/>
      <c r="AD4367" s="2"/>
      <c r="AE4367" s="2"/>
      <c r="AF4367" s="2"/>
      <c r="AG4367" s="2"/>
      <c r="AH4367" s="2"/>
      <c r="AI4367" s="2"/>
      <c r="AJ4367" s="2"/>
      <c r="AK4367" s="2"/>
      <c r="BK4367" s="2"/>
      <c r="BL4367" s="2"/>
      <c r="BN4367" s="2"/>
      <c r="BO4367" s="2"/>
    </row>
    <row r="4368" ht="12.75" customHeight="1">
      <c r="D4368" s="2"/>
      <c r="G4368" s="2"/>
      <c r="I4368" s="2"/>
      <c r="J4368" s="2"/>
      <c r="K4368" s="2"/>
      <c r="L4368" s="2"/>
      <c r="M4368" s="2"/>
      <c r="N4368" s="2"/>
      <c r="O4368" s="2"/>
      <c r="P4368" s="2"/>
      <c r="Q4368" s="2"/>
      <c r="R4368" s="2"/>
      <c r="S4368" s="2"/>
      <c r="T4368" s="2"/>
      <c r="U4368" s="2"/>
      <c r="V4368" s="2"/>
      <c r="W4368" s="2"/>
      <c r="X4368" s="2"/>
      <c r="Y4368" s="2"/>
      <c r="AB4368" s="2"/>
      <c r="AC4368" s="2"/>
      <c r="AD4368" s="2"/>
      <c r="AE4368" s="2"/>
      <c r="AF4368" s="2"/>
      <c r="AG4368" s="2"/>
      <c r="AH4368" s="2"/>
      <c r="AI4368" s="2"/>
      <c r="AJ4368" s="2"/>
      <c r="AK4368" s="2"/>
      <c r="BK4368" s="2"/>
      <c r="BL4368" s="2"/>
      <c r="BN4368" s="2"/>
      <c r="BO4368" s="2"/>
    </row>
    <row r="4369" ht="12.75" customHeight="1">
      <c r="D4369" s="2"/>
      <c r="G4369" s="2"/>
      <c r="I4369" s="2"/>
      <c r="J4369" s="2"/>
      <c r="K4369" s="2"/>
      <c r="L4369" s="2"/>
      <c r="M4369" s="2"/>
      <c r="N4369" s="2"/>
      <c r="O4369" s="2"/>
      <c r="P4369" s="2"/>
      <c r="Q4369" s="2"/>
      <c r="R4369" s="2"/>
      <c r="S4369" s="2"/>
      <c r="T4369" s="2"/>
      <c r="U4369" s="2"/>
      <c r="V4369" s="2"/>
      <c r="W4369" s="2"/>
      <c r="X4369" s="2"/>
      <c r="Y4369" s="2"/>
      <c r="AB4369" s="2"/>
      <c r="AC4369" s="2"/>
      <c r="AD4369" s="2"/>
      <c r="AE4369" s="2"/>
      <c r="AF4369" s="2"/>
      <c r="AG4369" s="2"/>
      <c r="AH4369" s="2"/>
      <c r="AI4369" s="2"/>
      <c r="AJ4369" s="2"/>
      <c r="AK4369" s="2"/>
      <c r="BK4369" s="2"/>
      <c r="BL4369" s="2"/>
      <c r="BN4369" s="2"/>
      <c r="BO4369" s="2"/>
    </row>
    <row r="4370" ht="12.75" customHeight="1">
      <c r="D4370" s="2"/>
      <c r="G4370" s="2"/>
      <c r="I4370" s="2"/>
      <c r="J4370" s="2"/>
      <c r="K4370" s="2"/>
      <c r="L4370" s="2"/>
      <c r="M4370" s="2"/>
      <c r="N4370" s="2"/>
      <c r="O4370" s="2"/>
      <c r="P4370" s="2"/>
      <c r="Q4370" s="2"/>
      <c r="R4370" s="2"/>
      <c r="S4370" s="2"/>
      <c r="T4370" s="2"/>
      <c r="U4370" s="2"/>
      <c r="V4370" s="2"/>
      <c r="W4370" s="2"/>
      <c r="X4370" s="2"/>
      <c r="Y4370" s="2"/>
      <c r="AB4370" s="2"/>
      <c r="AC4370" s="2"/>
      <c r="AD4370" s="2"/>
      <c r="AE4370" s="2"/>
      <c r="AF4370" s="2"/>
      <c r="AG4370" s="2"/>
      <c r="AH4370" s="2"/>
      <c r="AI4370" s="2"/>
      <c r="AJ4370" s="2"/>
      <c r="AK4370" s="2"/>
      <c r="BK4370" s="2"/>
      <c r="BL4370" s="2"/>
      <c r="BN4370" s="2"/>
      <c r="BO4370" s="2"/>
    </row>
    <row r="4371" ht="12.75" customHeight="1">
      <c r="D4371" s="2"/>
      <c r="G4371" s="2"/>
      <c r="I4371" s="2"/>
      <c r="J4371" s="2"/>
      <c r="K4371" s="2"/>
      <c r="L4371" s="2"/>
      <c r="M4371" s="2"/>
      <c r="N4371" s="2"/>
      <c r="O4371" s="2"/>
      <c r="P4371" s="2"/>
      <c r="Q4371" s="2"/>
      <c r="R4371" s="2"/>
      <c r="S4371" s="2"/>
      <c r="T4371" s="2"/>
      <c r="U4371" s="2"/>
      <c r="V4371" s="2"/>
      <c r="W4371" s="2"/>
      <c r="X4371" s="2"/>
      <c r="Y4371" s="2"/>
      <c r="AB4371" s="2"/>
      <c r="AC4371" s="2"/>
      <c r="AD4371" s="2"/>
      <c r="AE4371" s="2"/>
      <c r="AF4371" s="2"/>
      <c r="AG4371" s="2"/>
      <c r="AH4371" s="2"/>
      <c r="AI4371" s="2"/>
      <c r="AJ4371" s="2"/>
      <c r="AK4371" s="2"/>
      <c r="BK4371" s="2"/>
      <c r="BL4371" s="2"/>
      <c r="BN4371" s="2"/>
      <c r="BO4371" s="2"/>
    </row>
    <row r="4372" ht="12.75" customHeight="1">
      <c r="D4372" s="2"/>
      <c r="G4372" s="2"/>
      <c r="I4372" s="2"/>
      <c r="J4372" s="2"/>
      <c r="K4372" s="2"/>
      <c r="L4372" s="2"/>
      <c r="M4372" s="2"/>
      <c r="N4372" s="2"/>
      <c r="O4372" s="2"/>
      <c r="P4372" s="2"/>
      <c r="Q4372" s="2"/>
      <c r="R4372" s="2"/>
      <c r="S4372" s="2"/>
      <c r="T4372" s="2"/>
      <c r="U4372" s="2"/>
      <c r="V4372" s="2"/>
      <c r="W4372" s="2"/>
      <c r="X4372" s="2"/>
      <c r="Y4372" s="2"/>
      <c r="AB4372" s="2"/>
      <c r="AC4372" s="2"/>
      <c r="AD4372" s="2"/>
      <c r="AE4372" s="2"/>
      <c r="AF4372" s="2"/>
      <c r="AG4372" s="2"/>
      <c r="AH4372" s="2"/>
      <c r="AI4372" s="2"/>
      <c r="AJ4372" s="2"/>
      <c r="AK4372" s="2"/>
      <c r="BK4372" s="2"/>
      <c r="BL4372" s="2"/>
      <c r="BN4372" s="2"/>
      <c r="BO4372" s="2"/>
    </row>
    <row r="4373" ht="12.75" customHeight="1">
      <c r="D4373" s="2"/>
      <c r="G4373" s="2"/>
      <c r="I4373" s="2"/>
      <c r="J4373" s="2"/>
      <c r="K4373" s="2"/>
      <c r="L4373" s="2"/>
      <c r="M4373" s="2"/>
      <c r="N4373" s="2"/>
      <c r="O4373" s="2"/>
      <c r="P4373" s="2"/>
      <c r="Q4373" s="2"/>
      <c r="R4373" s="2"/>
      <c r="S4373" s="2"/>
      <c r="T4373" s="2"/>
      <c r="U4373" s="2"/>
      <c r="V4373" s="2"/>
      <c r="W4373" s="2"/>
      <c r="X4373" s="2"/>
      <c r="Y4373" s="2"/>
      <c r="AB4373" s="2"/>
      <c r="AC4373" s="2"/>
      <c r="AD4373" s="2"/>
      <c r="AE4373" s="2"/>
      <c r="AF4373" s="2"/>
      <c r="AG4373" s="2"/>
      <c r="AH4373" s="2"/>
      <c r="AI4373" s="2"/>
      <c r="AJ4373" s="2"/>
      <c r="AK4373" s="2"/>
      <c r="BK4373" s="2"/>
      <c r="BL4373" s="2"/>
      <c r="BN4373" s="2"/>
      <c r="BO4373" s="2"/>
    </row>
    <row r="4374" ht="12.75" customHeight="1">
      <c r="D4374" s="2"/>
      <c r="G4374" s="2"/>
      <c r="I4374" s="2"/>
      <c r="J4374" s="2"/>
      <c r="K4374" s="2"/>
      <c r="L4374" s="2"/>
      <c r="M4374" s="2"/>
      <c r="N4374" s="2"/>
      <c r="O4374" s="2"/>
      <c r="P4374" s="2"/>
      <c r="Q4374" s="2"/>
      <c r="R4374" s="2"/>
      <c r="S4374" s="2"/>
      <c r="T4374" s="2"/>
      <c r="U4374" s="2"/>
      <c r="V4374" s="2"/>
      <c r="W4374" s="2"/>
      <c r="X4374" s="2"/>
      <c r="Y4374" s="2"/>
      <c r="AB4374" s="2"/>
      <c r="AC4374" s="2"/>
      <c r="AD4374" s="2"/>
      <c r="AE4374" s="2"/>
      <c r="AF4374" s="2"/>
      <c r="AG4374" s="2"/>
      <c r="AH4374" s="2"/>
      <c r="AI4374" s="2"/>
      <c r="AJ4374" s="2"/>
      <c r="AK4374" s="2"/>
      <c r="BK4374" s="2"/>
      <c r="BL4374" s="2"/>
      <c r="BN4374" s="2"/>
      <c r="BO4374" s="2"/>
    </row>
    <row r="4375" ht="12.75" customHeight="1">
      <c r="D4375" s="2"/>
      <c r="G4375" s="2"/>
      <c r="I4375" s="2"/>
      <c r="J4375" s="2"/>
      <c r="K4375" s="2"/>
      <c r="L4375" s="2"/>
      <c r="M4375" s="2"/>
      <c r="N4375" s="2"/>
      <c r="O4375" s="2"/>
      <c r="P4375" s="2"/>
      <c r="Q4375" s="2"/>
      <c r="R4375" s="2"/>
      <c r="S4375" s="2"/>
      <c r="T4375" s="2"/>
      <c r="U4375" s="2"/>
      <c r="V4375" s="2"/>
      <c r="W4375" s="2"/>
      <c r="X4375" s="2"/>
      <c r="Y4375" s="2"/>
      <c r="AB4375" s="2"/>
      <c r="AC4375" s="2"/>
      <c r="AD4375" s="2"/>
      <c r="AE4375" s="2"/>
      <c r="AF4375" s="2"/>
      <c r="AG4375" s="2"/>
      <c r="AH4375" s="2"/>
      <c r="AI4375" s="2"/>
      <c r="AJ4375" s="2"/>
      <c r="AK4375" s="2"/>
      <c r="BK4375" s="2"/>
      <c r="BL4375" s="2"/>
      <c r="BN4375" s="2"/>
      <c r="BO4375" s="2"/>
    </row>
    <row r="4376" ht="12.75" customHeight="1">
      <c r="D4376" s="2"/>
      <c r="G4376" s="2"/>
      <c r="I4376" s="2"/>
      <c r="J4376" s="2"/>
      <c r="K4376" s="2"/>
      <c r="L4376" s="2"/>
      <c r="M4376" s="2"/>
      <c r="N4376" s="2"/>
      <c r="O4376" s="2"/>
      <c r="P4376" s="2"/>
      <c r="Q4376" s="2"/>
      <c r="R4376" s="2"/>
      <c r="S4376" s="2"/>
      <c r="T4376" s="2"/>
      <c r="U4376" s="2"/>
      <c r="V4376" s="2"/>
      <c r="W4376" s="2"/>
      <c r="X4376" s="2"/>
      <c r="Y4376" s="2"/>
      <c r="AB4376" s="2"/>
      <c r="AC4376" s="2"/>
      <c r="AD4376" s="2"/>
      <c r="AE4376" s="2"/>
      <c r="AF4376" s="2"/>
      <c r="AG4376" s="2"/>
      <c r="AH4376" s="2"/>
      <c r="AI4376" s="2"/>
      <c r="AJ4376" s="2"/>
      <c r="AK4376" s="2"/>
      <c r="BK4376" s="2"/>
      <c r="BL4376" s="2"/>
      <c r="BN4376" s="2"/>
      <c r="BO4376" s="2"/>
    </row>
    <row r="4377" ht="12.75" customHeight="1">
      <c r="D4377" s="2"/>
      <c r="G4377" s="2"/>
      <c r="I4377" s="2"/>
      <c r="J4377" s="2"/>
      <c r="K4377" s="2"/>
      <c r="L4377" s="2"/>
      <c r="M4377" s="2"/>
      <c r="N4377" s="2"/>
      <c r="O4377" s="2"/>
      <c r="P4377" s="2"/>
      <c r="Q4377" s="2"/>
      <c r="R4377" s="2"/>
      <c r="S4377" s="2"/>
      <c r="T4377" s="2"/>
      <c r="U4377" s="2"/>
      <c r="V4377" s="2"/>
      <c r="W4377" s="2"/>
      <c r="X4377" s="2"/>
      <c r="Y4377" s="2"/>
      <c r="AB4377" s="2"/>
      <c r="AC4377" s="2"/>
      <c r="AD4377" s="2"/>
      <c r="AE4377" s="2"/>
      <c r="AF4377" s="2"/>
      <c r="AG4377" s="2"/>
      <c r="AH4377" s="2"/>
      <c r="AI4377" s="2"/>
      <c r="AJ4377" s="2"/>
      <c r="AK4377" s="2"/>
      <c r="BK4377" s="2"/>
      <c r="BL4377" s="2"/>
      <c r="BN4377" s="2"/>
      <c r="BO4377" s="2"/>
    </row>
    <row r="4378" ht="12.75" customHeight="1">
      <c r="D4378" s="2"/>
      <c r="G4378" s="2"/>
      <c r="I4378" s="2"/>
      <c r="J4378" s="2"/>
      <c r="K4378" s="2"/>
      <c r="L4378" s="2"/>
      <c r="M4378" s="2"/>
      <c r="N4378" s="2"/>
      <c r="O4378" s="2"/>
      <c r="P4378" s="2"/>
      <c r="Q4378" s="2"/>
      <c r="R4378" s="2"/>
      <c r="S4378" s="2"/>
      <c r="T4378" s="2"/>
      <c r="U4378" s="2"/>
      <c r="V4378" s="2"/>
      <c r="W4378" s="2"/>
      <c r="X4378" s="2"/>
      <c r="Y4378" s="2"/>
      <c r="AB4378" s="2"/>
      <c r="AC4378" s="2"/>
      <c r="AD4378" s="2"/>
      <c r="AE4378" s="2"/>
      <c r="AF4378" s="2"/>
      <c r="AG4378" s="2"/>
      <c r="AH4378" s="2"/>
      <c r="AI4378" s="2"/>
      <c r="AJ4378" s="2"/>
      <c r="AK4378" s="2"/>
      <c r="BK4378" s="2"/>
      <c r="BL4378" s="2"/>
      <c r="BN4378" s="2"/>
      <c r="BO4378" s="2"/>
    </row>
    <row r="4379" ht="12.75" customHeight="1">
      <c r="D4379" s="2"/>
      <c r="G4379" s="2"/>
      <c r="I4379" s="2"/>
      <c r="J4379" s="2"/>
      <c r="K4379" s="2"/>
      <c r="L4379" s="2"/>
      <c r="M4379" s="2"/>
      <c r="N4379" s="2"/>
      <c r="O4379" s="2"/>
      <c r="P4379" s="2"/>
      <c r="Q4379" s="2"/>
      <c r="R4379" s="2"/>
      <c r="S4379" s="2"/>
      <c r="T4379" s="2"/>
      <c r="U4379" s="2"/>
      <c r="V4379" s="2"/>
      <c r="W4379" s="2"/>
      <c r="X4379" s="2"/>
      <c r="Y4379" s="2"/>
      <c r="AB4379" s="2"/>
      <c r="AC4379" s="2"/>
      <c r="AD4379" s="2"/>
      <c r="AE4379" s="2"/>
      <c r="AF4379" s="2"/>
      <c r="AG4379" s="2"/>
      <c r="AH4379" s="2"/>
      <c r="AI4379" s="2"/>
      <c r="AJ4379" s="2"/>
      <c r="AK4379" s="2"/>
      <c r="BK4379" s="2"/>
      <c r="BL4379" s="2"/>
      <c r="BN4379" s="2"/>
      <c r="BO4379" s="2"/>
    </row>
    <row r="4380" ht="12.75" customHeight="1">
      <c r="D4380" s="2"/>
      <c r="G4380" s="2"/>
      <c r="I4380" s="2"/>
      <c r="J4380" s="2"/>
      <c r="K4380" s="2"/>
      <c r="L4380" s="2"/>
      <c r="M4380" s="2"/>
      <c r="N4380" s="2"/>
      <c r="O4380" s="2"/>
      <c r="P4380" s="2"/>
      <c r="Q4380" s="2"/>
      <c r="R4380" s="2"/>
      <c r="S4380" s="2"/>
      <c r="T4380" s="2"/>
      <c r="U4380" s="2"/>
      <c r="V4380" s="2"/>
      <c r="W4380" s="2"/>
      <c r="X4380" s="2"/>
      <c r="Y4380" s="2"/>
      <c r="AB4380" s="2"/>
      <c r="AC4380" s="2"/>
      <c r="AD4380" s="2"/>
      <c r="AE4380" s="2"/>
      <c r="AF4380" s="2"/>
      <c r="AG4380" s="2"/>
      <c r="AH4380" s="2"/>
      <c r="AI4380" s="2"/>
      <c r="AJ4380" s="2"/>
      <c r="AK4380" s="2"/>
      <c r="BK4380" s="2"/>
      <c r="BL4380" s="2"/>
      <c r="BN4380" s="2"/>
      <c r="BO4380" s="2"/>
    </row>
    <row r="4381" ht="12.75" customHeight="1">
      <c r="D4381" s="2"/>
      <c r="G4381" s="2"/>
      <c r="I4381" s="2"/>
      <c r="J4381" s="2"/>
      <c r="K4381" s="2"/>
      <c r="L4381" s="2"/>
      <c r="M4381" s="2"/>
      <c r="N4381" s="2"/>
      <c r="O4381" s="2"/>
      <c r="P4381" s="2"/>
      <c r="Q4381" s="2"/>
      <c r="R4381" s="2"/>
      <c r="S4381" s="2"/>
      <c r="T4381" s="2"/>
      <c r="U4381" s="2"/>
      <c r="V4381" s="2"/>
      <c r="W4381" s="2"/>
      <c r="X4381" s="2"/>
      <c r="Y4381" s="2"/>
      <c r="AB4381" s="2"/>
      <c r="AC4381" s="2"/>
      <c r="AD4381" s="2"/>
      <c r="AE4381" s="2"/>
      <c r="AF4381" s="2"/>
      <c r="AG4381" s="2"/>
      <c r="AH4381" s="2"/>
      <c r="AI4381" s="2"/>
      <c r="AJ4381" s="2"/>
      <c r="AK4381" s="2"/>
      <c r="BK4381" s="2"/>
      <c r="BL4381" s="2"/>
      <c r="BN4381" s="2"/>
      <c r="BO4381" s="2"/>
    </row>
    <row r="4382" ht="12.75" customHeight="1">
      <c r="D4382" s="2"/>
      <c r="G4382" s="2"/>
      <c r="I4382" s="2"/>
      <c r="J4382" s="2"/>
      <c r="K4382" s="2"/>
      <c r="L4382" s="2"/>
      <c r="M4382" s="2"/>
      <c r="N4382" s="2"/>
      <c r="O4382" s="2"/>
      <c r="P4382" s="2"/>
      <c r="Q4382" s="2"/>
      <c r="R4382" s="2"/>
      <c r="S4382" s="2"/>
      <c r="T4382" s="2"/>
      <c r="U4382" s="2"/>
      <c r="V4382" s="2"/>
      <c r="W4382" s="2"/>
      <c r="X4382" s="2"/>
      <c r="Y4382" s="2"/>
      <c r="AB4382" s="2"/>
      <c r="AC4382" s="2"/>
      <c r="AD4382" s="2"/>
      <c r="AE4382" s="2"/>
      <c r="AF4382" s="2"/>
      <c r="AG4382" s="2"/>
      <c r="AH4382" s="2"/>
      <c r="AI4382" s="2"/>
      <c r="AJ4382" s="2"/>
      <c r="AK4382" s="2"/>
      <c r="BK4382" s="2"/>
      <c r="BL4382" s="2"/>
      <c r="BN4382" s="2"/>
      <c r="BO4382" s="2"/>
    </row>
    <row r="4383" ht="12.75" customHeight="1">
      <c r="D4383" s="2"/>
      <c r="G4383" s="2"/>
      <c r="I4383" s="2"/>
      <c r="J4383" s="2"/>
      <c r="K4383" s="2"/>
      <c r="L4383" s="2"/>
      <c r="M4383" s="2"/>
      <c r="N4383" s="2"/>
      <c r="O4383" s="2"/>
      <c r="P4383" s="2"/>
      <c r="Q4383" s="2"/>
      <c r="R4383" s="2"/>
      <c r="S4383" s="2"/>
      <c r="T4383" s="2"/>
      <c r="U4383" s="2"/>
      <c r="V4383" s="2"/>
      <c r="W4383" s="2"/>
      <c r="X4383" s="2"/>
      <c r="Y4383" s="2"/>
      <c r="AB4383" s="2"/>
      <c r="AC4383" s="2"/>
      <c r="AD4383" s="2"/>
      <c r="AE4383" s="2"/>
      <c r="AF4383" s="2"/>
      <c r="AG4383" s="2"/>
      <c r="AH4383" s="2"/>
      <c r="AI4383" s="2"/>
      <c r="AJ4383" s="2"/>
      <c r="AK4383" s="2"/>
      <c r="BK4383" s="2"/>
      <c r="BL4383" s="2"/>
      <c r="BN4383" s="2"/>
      <c r="BO4383" s="2"/>
    </row>
    <row r="4384" ht="12.75" customHeight="1">
      <c r="D4384" s="2"/>
      <c r="G4384" s="2"/>
      <c r="I4384" s="2"/>
      <c r="J4384" s="2"/>
      <c r="K4384" s="2"/>
      <c r="L4384" s="2"/>
      <c r="M4384" s="2"/>
      <c r="N4384" s="2"/>
      <c r="O4384" s="2"/>
      <c r="P4384" s="2"/>
      <c r="Q4384" s="2"/>
      <c r="R4384" s="2"/>
      <c r="S4384" s="2"/>
      <c r="T4384" s="2"/>
      <c r="U4384" s="2"/>
      <c r="V4384" s="2"/>
      <c r="W4384" s="2"/>
      <c r="X4384" s="2"/>
      <c r="Y4384" s="2"/>
      <c r="AB4384" s="2"/>
      <c r="AC4384" s="2"/>
      <c r="AD4384" s="2"/>
      <c r="AE4384" s="2"/>
      <c r="AF4384" s="2"/>
      <c r="AG4384" s="2"/>
      <c r="AH4384" s="2"/>
      <c r="AI4384" s="2"/>
      <c r="AJ4384" s="2"/>
      <c r="AK4384" s="2"/>
      <c r="BK4384" s="2"/>
      <c r="BL4384" s="2"/>
      <c r="BN4384" s="2"/>
      <c r="BO4384" s="2"/>
    </row>
    <row r="4385" ht="12.75" customHeight="1">
      <c r="D4385" s="2"/>
      <c r="G4385" s="2"/>
      <c r="I4385" s="2"/>
      <c r="J4385" s="2"/>
      <c r="K4385" s="2"/>
      <c r="L4385" s="2"/>
      <c r="M4385" s="2"/>
      <c r="N4385" s="2"/>
      <c r="O4385" s="2"/>
      <c r="P4385" s="2"/>
      <c r="Q4385" s="2"/>
      <c r="R4385" s="2"/>
      <c r="S4385" s="2"/>
      <c r="T4385" s="2"/>
      <c r="U4385" s="2"/>
      <c r="V4385" s="2"/>
      <c r="W4385" s="2"/>
      <c r="X4385" s="2"/>
      <c r="Y4385" s="2"/>
      <c r="AB4385" s="2"/>
      <c r="AC4385" s="2"/>
      <c r="AD4385" s="2"/>
      <c r="AE4385" s="2"/>
      <c r="AF4385" s="2"/>
      <c r="AG4385" s="2"/>
      <c r="AH4385" s="2"/>
      <c r="AI4385" s="2"/>
      <c r="AJ4385" s="2"/>
      <c r="AK4385" s="2"/>
      <c r="BK4385" s="2"/>
      <c r="BL4385" s="2"/>
      <c r="BN4385" s="2"/>
      <c r="BO4385" s="2"/>
    </row>
    <row r="4386" ht="12.75" customHeight="1">
      <c r="D4386" s="2"/>
      <c r="G4386" s="2"/>
      <c r="I4386" s="2"/>
      <c r="J4386" s="2"/>
      <c r="K4386" s="2"/>
      <c r="L4386" s="2"/>
      <c r="M4386" s="2"/>
      <c r="N4386" s="2"/>
      <c r="O4386" s="2"/>
      <c r="P4386" s="2"/>
      <c r="Q4386" s="2"/>
      <c r="R4386" s="2"/>
      <c r="S4386" s="2"/>
      <c r="T4386" s="2"/>
      <c r="U4386" s="2"/>
      <c r="V4386" s="2"/>
      <c r="W4386" s="2"/>
      <c r="X4386" s="2"/>
      <c r="Y4386" s="2"/>
      <c r="AB4386" s="2"/>
      <c r="AC4386" s="2"/>
      <c r="AD4386" s="2"/>
      <c r="AE4386" s="2"/>
      <c r="AF4386" s="2"/>
      <c r="AG4386" s="2"/>
      <c r="AH4386" s="2"/>
      <c r="AI4386" s="2"/>
      <c r="AJ4386" s="2"/>
      <c r="AK4386" s="2"/>
      <c r="BK4386" s="2"/>
      <c r="BL4386" s="2"/>
      <c r="BN4386" s="2"/>
      <c r="BO4386" s="2"/>
    </row>
    <row r="4387" ht="12.75" customHeight="1">
      <c r="D4387" s="2"/>
      <c r="G4387" s="2"/>
      <c r="I4387" s="2"/>
      <c r="J4387" s="2"/>
      <c r="K4387" s="2"/>
      <c r="L4387" s="2"/>
      <c r="M4387" s="2"/>
      <c r="N4387" s="2"/>
      <c r="O4387" s="2"/>
      <c r="P4387" s="2"/>
      <c r="Q4387" s="2"/>
      <c r="R4387" s="2"/>
      <c r="S4387" s="2"/>
      <c r="T4387" s="2"/>
      <c r="U4387" s="2"/>
      <c r="V4387" s="2"/>
      <c r="W4387" s="2"/>
      <c r="X4387" s="2"/>
      <c r="Y4387" s="2"/>
      <c r="AB4387" s="2"/>
      <c r="AC4387" s="2"/>
      <c r="AD4387" s="2"/>
      <c r="AE4387" s="2"/>
      <c r="AF4387" s="2"/>
      <c r="AG4387" s="2"/>
      <c r="AH4387" s="2"/>
      <c r="AI4387" s="2"/>
      <c r="AJ4387" s="2"/>
      <c r="AK4387" s="2"/>
      <c r="BK4387" s="2"/>
      <c r="BL4387" s="2"/>
      <c r="BN4387" s="2"/>
      <c r="BO4387" s="2"/>
    </row>
    <row r="4388" ht="12.75" customHeight="1">
      <c r="D4388" s="2"/>
      <c r="G4388" s="2"/>
      <c r="I4388" s="2"/>
      <c r="J4388" s="2"/>
      <c r="K4388" s="2"/>
      <c r="L4388" s="2"/>
      <c r="M4388" s="2"/>
      <c r="N4388" s="2"/>
      <c r="O4388" s="2"/>
      <c r="P4388" s="2"/>
      <c r="Q4388" s="2"/>
      <c r="R4388" s="2"/>
      <c r="S4388" s="2"/>
      <c r="T4388" s="2"/>
      <c r="U4388" s="2"/>
      <c r="V4388" s="2"/>
      <c r="W4388" s="2"/>
      <c r="X4388" s="2"/>
      <c r="Y4388" s="2"/>
      <c r="AB4388" s="2"/>
      <c r="AC4388" s="2"/>
      <c r="AD4388" s="2"/>
      <c r="AE4388" s="2"/>
      <c r="AF4388" s="2"/>
      <c r="AG4388" s="2"/>
      <c r="AH4388" s="2"/>
      <c r="AI4388" s="2"/>
      <c r="AJ4388" s="2"/>
      <c r="AK4388" s="2"/>
      <c r="BK4388" s="2"/>
      <c r="BL4388" s="2"/>
      <c r="BN4388" s="2"/>
      <c r="BO4388" s="2"/>
    </row>
    <row r="4389" ht="12.75" customHeight="1">
      <c r="D4389" s="2"/>
      <c r="G4389" s="2"/>
      <c r="I4389" s="2"/>
      <c r="J4389" s="2"/>
      <c r="K4389" s="2"/>
      <c r="L4389" s="2"/>
      <c r="M4389" s="2"/>
      <c r="N4389" s="2"/>
      <c r="O4389" s="2"/>
      <c r="P4389" s="2"/>
      <c r="Q4389" s="2"/>
      <c r="R4389" s="2"/>
      <c r="S4389" s="2"/>
      <c r="T4389" s="2"/>
      <c r="U4389" s="2"/>
      <c r="V4389" s="2"/>
      <c r="W4389" s="2"/>
      <c r="X4389" s="2"/>
      <c r="Y4389" s="2"/>
      <c r="AB4389" s="2"/>
      <c r="AC4389" s="2"/>
      <c r="AD4389" s="2"/>
      <c r="AE4389" s="2"/>
      <c r="AF4389" s="2"/>
      <c r="AG4389" s="2"/>
      <c r="AH4389" s="2"/>
      <c r="AI4389" s="2"/>
      <c r="AJ4389" s="2"/>
      <c r="AK4389" s="2"/>
      <c r="BK4389" s="2"/>
      <c r="BL4389" s="2"/>
      <c r="BN4389" s="2"/>
      <c r="BO4389" s="2"/>
    </row>
    <row r="4390" ht="12.75" customHeight="1">
      <c r="D4390" s="2"/>
      <c r="G4390" s="2"/>
      <c r="I4390" s="2"/>
      <c r="J4390" s="2"/>
      <c r="K4390" s="2"/>
      <c r="L4390" s="2"/>
      <c r="M4390" s="2"/>
      <c r="N4390" s="2"/>
      <c r="O4390" s="2"/>
      <c r="P4390" s="2"/>
      <c r="Q4390" s="2"/>
      <c r="R4390" s="2"/>
      <c r="S4390" s="2"/>
      <c r="T4390" s="2"/>
      <c r="U4390" s="2"/>
      <c r="V4390" s="2"/>
      <c r="W4390" s="2"/>
      <c r="X4390" s="2"/>
      <c r="Y4390" s="2"/>
      <c r="AB4390" s="2"/>
      <c r="AC4390" s="2"/>
      <c r="AD4390" s="2"/>
      <c r="AE4390" s="2"/>
      <c r="AF4390" s="2"/>
      <c r="AG4390" s="2"/>
      <c r="AH4390" s="2"/>
      <c r="AI4390" s="2"/>
      <c r="AJ4390" s="2"/>
      <c r="AK4390" s="2"/>
      <c r="BK4390" s="2"/>
      <c r="BL4390" s="2"/>
      <c r="BN4390" s="2"/>
      <c r="BO4390" s="2"/>
    </row>
    <row r="4391" ht="12.75" customHeight="1">
      <c r="D4391" s="2"/>
      <c r="G4391" s="2"/>
      <c r="I4391" s="2"/>
      <c r="J4391" s="2"/>
      <c r="K4391" s="2"/>
      <c r="L4391" s="2"/>
      <c r="M4391" s="2"/>
      <c r="N4391" s="2"/>
      <c r="O4391" s="2"/>
      <c r="P4391" s="2"/>
      <c r="Q4391" s="2"/>
      <c r="R4391" s="2"/>
      <c r="S4391" s="2"/>
      <c r="T4391" s="2"/>
      <c r="U4391" s="2"/>
      <c r="V4391" s="2"/>
      <c r="W4391" s="2"/>
      <c r="X4391" s="2"/>
      <c r="Y4391" s="2"/>
      <c r="AB4391" s="2"/>
      <c r="AC4391" s="2"/>
      <c r="AD4391" s="2"/>
      <c r="AE4391" s="2"/>
      <c r="AF4391" s="2"/>
      <c r="AG4391" s="2"/>
      <c r="AH4391" s="2"/>
      <c r="AI4391" s="2"/>
      <c r="AJ4391" s="2"/>
      <c r="AK4391" s="2"/>
      <c r="BK4391" s="2"/>
      <c r="BL4391" s="2"/>
      <c r="BN4391" s="2"/>
      <c r="BO4391" s="2"/>
    </row>
    <row r="4392" ht="12.75" customHeight="1">
      <c r="D4392" s="2"/>
      <c r="G4392" s="2"/>
      <c r="I4392" s="2"/>
      <c r="J4392" s="2"/>
      <c r="K4392" s="2"/>
      <c r="L4392" s="2"/>
      <c r="M4392" s="2"/>
      <c r="N4392" s="2"/>
      <c r="O4392" s="2"/>
      <c r="P4392" s="2"/>
      <c r="Q4392" s="2"/>
      <c r="R4392" s="2"/>
      <c r="S4392" s="2"/>
      <c r="T4392" s="2"/>
      <c r="U4392" s="2"/>
      <c r="V4392" s="2"/>
      <c r="W4392" s="2"/>
      <c r="X4392" s="2"/>
      <c r="Y4392" s="2"/>
      <c r="AB4392" s="2"/>
      <c r="AC4392" s="2"/>
      <c r="AD4392" s="2"/>
      <c r="AE4392" s="2"/>
      <c r="AF4392" s="2"/>
      <c r="AG4392" s="2"/>
      <c r="AH4392" s="2"/>
      <c r="AI4392" s="2"/>
      <c r="AJ4392" s="2"/>
      <c r="AK4392" s="2"/>
      <c r="BK4392" s="2"/>
      <c r="BL4392" s="2"/>
      <c r="BN4392" s="2"/>
      <c r="BO4392" s="2"/>
    </row>
    <row r="4393" ht="12.75" customHeight="1">
      <c r="D4393" s="2"/>
      <c r="G4393" s="2"/>
      <c r="I4393" s="2"/>
      <c r="J4393" s="2"/>
      <c r="K4393" s="2"/>
      <c r="L4393" s="2"/>
      <c r="M4393" s="2"/>
      <c r="N4393" s="2"/>
      <c r="O4393" s="2"/>
      <c r="P4393" s="2"/>
      <c r="Q4393" s="2"/>
      <c r="R4393" s="2"/>
      <c r="S4393" s="2"/>
      <c r="T4393" s="2"/>
      <c r="U4393" s="2"/>
      <c r="V4393" s="2"/>
      <c r="W4393" s="2"/>
      <c r="X4393" s="2"/>
      <c r="Y4393" s="2"/>
      <c r="AB4393" s="2"/>
      <c r="AC4393" s="2"/>
      <c r="AD4393" s="2"/>
      <c r="AE4393" s="2"/>
      <c r="AF4393" s="2"/>
      <c r="AG4393" s="2"/>
      <c r="AH4393" s="2"/>
      <c r="AI4393" s="2"/>
      <c r="AJ4393" s="2"/>
      <c r="AK4393" s="2"/>
      <c r="BK4393" s="2"/>
      <c r="BL4393" s="2"/>
      <c r="BN4393" s="2"/>
      <c r="BO4393" s="2"/>
    </row>
    <row r="4394" ht="12.75" customHeight="1">
      <c r="D4394" s="2"/>
      <c r="G4394" s="2"/>
      <c r="I4394" s="2"/>
      <c r="J4394" s="2"/>
      <c r="K4394" s="2"/>
      <c r="L4394" s="2"/>
      <c r="M4394" s="2"/>
      <c r="N4394" s="2"/>
      <c r="O4394" s="2"/>
      <c r="P4394" s="2"/>
      <c r="Q4394" s="2"/>
      <c r="R4394" s="2"/>
      <c r="S4394" s="2"/>
      <c r="T4394" s="2"/>
      <c r="U4394" s="2"/>
      <c r="V4394" s="2"/>
      <c r="W4394" s="2"/>
      <c r="X4394" s="2"/>
      <c r="Y4394" s="2"/>
      <c r="AB4394" s="2"/>
      <c r="AC4394" s="2"/>
      <c r="AD4394" s="2"/>
      <c r="AE4394" s="2"/>
      <c r="AF4394" s="2"/>
      <c r="AG4394" s="2"/>
      <c r="AH4394" s="2"/>
      <c r="AI4394" s="2"/>
      <c r="AJ4394" s="2"/>
      <c r="AK4394" s="2"/>
      <c r="BK4394" s="2"/>
      <c r="BL4394" s="2"/>
      <c r="BN4394" s="2"/>
      <c r="BO4394" s="2"/>
    </row>
    <row r="4395" ht="12.75" customHeight="1">
      <c r="D4395" s="2"/>
      <c r="G4395" s="2"/>
      <c r="I4395" s="2"/>
      <c r="J4395" s="2"/>
      <c r="K4395" s="2"/>
      <c r="L4395" s="2"/>
      <c r="M4395" s="2"/>
      <c r="N4395" s="2"/>
      <c r="O4395" s="2"/>
      <c r="P4395" s="2"/>
      <c r="Q4395" s="2"/>
      <c r="R4395" s="2"/>
      <c r="S4395" s="2"/>
      <c r="T4395" s="2"/>
      <c r="U4395" s="2"/>
      <c r="V4395" s="2"/>
      <c r="W4395" s="2"/>
      <c r="X4395" s="2"/>
      <c r="Y4395" s="2"/>
      <c r="AB4395" s="2"/>
      <c r="AC4395" s="2"/>
      <c r="AD4395" s="2"/>
      <c r="AE4395" s="2"/>
      <c r="AF4395" s="2"/>
      <c r="AG4395" s="2"/>
      <c r="AH4395" s="2"/>
      <c r="AI4395" s="2"/>
      <c r="AJ4395" s="2"/>
      <c r="AK4395" s="2"/>
      <c r="BK4395" s="2"/>
      <c r="BL4395" s="2"/>
      <c r="BN4395" s="2"/>
      <c r="BO4395" s="2"/>
    </row>
    <row r="4396" ht="12.75" customHeight="1">
      <c r="D4396" s="2"/>
      <c r="G4396" s="2"/>
      <c r="I4396" s="2"/>
      <c r="J4396" s="2"/>
      <c r="K4396" s="2"/>
      <c r="L4396" s="2"/>
      <c r="M4396" s="2"/>
      <c r="N4396" s="2"/>
      <c r="O4396" s="2"/>
      <c r="P4396" s="2"/>
      <c r="Q4396" s="2"/>
      <c r="R4396" s="2"/>
      <c r="S4396" s="2"/>
      <c r="T4396" s="2"/>
      <c r="U4396" s="2"/>
      <c r="V4396" s="2"/>
      <c r="W4396" s="2"/>
      <c r="X4396" s="2"/>
      <c r="Y4396" s="2"/>
      <c r="AB4396" s="2"/>
      <c r="AC4396" s="2"/>
      <c r="AD4396" s="2"/>
      <c r="AE4396" s="2"/>
      <c r="AF4396" s="2"/>
      <c r="AG4396" s="2"/>
      <c r="AH4396" s="2"/>
      <c r="AI4396" s="2"/>
      <c r="AJ4396" s="2"/>
      <c r="AK4396" s="2"/>
      <c r="BK4396" s="2"/>
      <c r="BL4396" s="2"/>
      <c r="BN4396" s="2"/>
      <c r="BO4396" s="2"/>
    </row>
    <row r="4397" ht="12.75" customHeight="1">
      <c r="D4397" s="2"/>
      <c r="G4397" s="2"/>
      <c r="I4397" s="2"/>
      <c r="J4397" s="2"/>
      <c r="K4397" s="2"/>
      <c r="L4397" s="2"/>
      <c r="M4397" s="2"/>
      <c r="N4397" s="2"/>
      <c r="O4397" s="2"/>
      <c r="P4397" s="2"/>
      <c r="Q4397" s="2"/>
      <c r="R4397" s="2"/>
      <c r="S4397" s="2"/>
      <c r="T4397" s="2"/>
      <c r="U4397" s="2"/>
      <c r="V4397" s="2"/>
      <c r="W4397" s="2"/>
      <c r="X4397" s="2"/>
      <c r="Y4397" s="2"/>
      <c r="AB4397" s="2"/>
      <c r="AC4397" s="2"/>
      <c r="AD4397" s="2"/>
      <c r="AE4397" s="2"/>
      <c r="AF4397" s="2"/>
      <c r="AG4397" s="2"/>
      <c r="AH4397" s="2"/>
      <c r="AI4397" s="2"/>
      <c r="AJ4397" s="2"/>
      <c r="AK4397" s="2"/>
      <c r="BK4397" s="2"/>
      <c r="BL4397" s="2"/>
      <c r="BN4397" s="2"/>
      <c r="BO4397" s="2"/>
    </row>
    <row r="4398" ht="12.75" customHeight="1">
      <c r="D4398" s="2"/>
      <c r="G4398" s="2"/>
      <c r="I4398" s="2"/>
      <c r="J4398" s="2"/>
      <c r="K4398" s="2"/>
      <c r="L4398" s="2"/>
      <c r="M4398" s="2"/>
      <c r="N4398" s="2"/>
      <c r="O4398" s="2"/>
      <c r="P4398" s="2"/>
      <c r="Q4398" s="2"/>
      <c r="R4398" s="2"/>
      <c r="S4398" s="2"/>
      <c r="T4398" s="2"/>
      <c r="U4398" s="2"/>
      <c r="V4398" s="2"/>
      <c r="W4398" s="2"/>
      <c r="X4398" s="2"/>
      <c r="Y4398" s="2"/>
      <c r="AB4398" s="2"/>
      <c r="AC4398" s="2"/>
      <c r="AD4398" s="2"/>
      <c r="AE4398" s="2"/>
      <c r="AF4398" s="2"/>
      <c r="AG4398" s="2"/>
      <c r="AH4398" s="2"/>
      <c r="AI4398" s="2"/>
      <c r="AJ4398" s="2"/>
      <c r="AK4398" s="2"/>
      <c r="BK4398" s="2"/>
      <c r="BL4398" s="2"/>
      <c r="BN4398" s="2"/>
      <c r="BO4398" s="2"/>
    </row>
    <row r="4399" ht="12.75" customHeight="1">
      <c r="D4399" s="2"/>
      <c r="G4399" s="2"/>
      <c r="I4399" s="2"/>
      <c r="J4399" s="2"/>
      <c r="K4399" s="2"/>
      <c r="L4399" s="2"/>
      <c r="M4399" s="2"/>
      <c r="N4399" s="2"/>
      <c r="O4399" s="2"/>
      <c r="P4399" s="2"/>
      <c r="Q4399" s="2"/>
      <c r="R4399" s="2"/>
      <c r="S4399" s="2"/>
      <c r="T4399" s="2"/>
      <c r="U4399" s="2"/>
      <c r="V4399" s="2"/>
      <c r="W4399" s="2"/>
      <c r="X4399" s="2"/>
      <c r="Y4399" s="2"/>
      <c r="AB4399" s="2"/>
      <c r="AC4399" s="2"/>
      <c r="AD4399" s="2"/>
      <c r="AE4399" s="2"/>
      <c r="AF4399" s="2"/>
      <c r="AG4399" s="2"/>
      <c r="AH4399" s="2"/>
      <c r="AI4399" s="2"/>
      <c r="AJ4399" s="2"/>
      <c r="AK4399" s="2"/>
      <c r="BK4399" s="2"/>
      <c r="BL4399" s="2"/>
      <c r="BN4399" s="2"/>
      <c r="BO4399" s="2"/>
    </row>
    <row r="4400" ht="12.75" customHeight="1">
      <c r="D4400" s="2"/>
      <c r="G4400" s="2"/>
      <c r="I4400" s="2"/>
      <c r="J4400" s="2"/>
      <c r="K4400" s="2"/>
      <c r="L4400" s="2"/>
      <c r="M4400" s="2"/>
      <c r="N4400" s="2"/>
      <c r="O4400" s="2"/>
      <c r="P4400" s="2"/>
      <c r="Q4400" s="2"/>
      <c r="R4400" s="2"/>
      <c r="S4400" s="2"/>
      <c r="T4400" s="2"/>
      <c r="U4400" s="2"/>
      <c r="V4400" s="2"/>
      <c r="W4400" s="2"/>
      <c r="X4400" s="2"/>
      <c r="Y4400" s="2"/>
      <c r="AB4400" s="2"/>
      <c r="AC4400" s="2"/>
      <c r="AD4400" s="2"/>
      <c r="AE4400" s="2"/>
      <c r="AF4400" s="2"/>
      <c r="AG4400" s="2"/>
      <c r="AH4400" s="2"/>
      <c r="AI4400" s="2"/>
      <c r="AJ4400" s="2"/>
      <c r="AK4400" s="2"/>
      <c r="BK4400" s="2"/>
      <c r="BL4400" s="2"/>
      <c r="BN4400" s="2"/>
      <c r="BO4400" s="2"/>
    </row>
    <row r="4401" ht="12.75" customHeight="1">
      <c r="D4401" s="2"/>
      <c r="G4401" s="2"/>
      <c r="I4401" s="2"/>
      <c r="J4401" s="2"/>
      <c r="K4401" s="2"/>
      <c r="L4401" s="2"/>
      <c r="M4401" s="2"/>
      <c r="N4401" s="2"/>
      <c r="O4401" s="2"/>
      <c r="P4401" s="2"/>
      <c r="Q4401" s="2"/>
      <c r="R4401" s="2"/>
      <c r="S4401" s="2"/>
      <c r="T4401" s="2"/>
      <c r="U4401" s="2"/>
      <c r="V4401" s="2"/>
      <c r="W4401" s="2"/>
      <c r="X4401" s="2"/>
      <c r="Y4401" s="2"/>
      <c r="AB4401" s="2"/>
      <c r="AC4401" s="2"/>
      <c r="AD4401" s="2"/>
      <c r="AE4401" s="2"/>
      <c r="AF4401" s="2"/>
      <c r="AG4401" s="2"/>
      <c r="AH4401" s="2"/>
      <c r="AI4401" s="2"/>
      <c r="AJ4401" s="2"/>
      <c r="AK4401" s="2"/>
      <c r="BK4401" s="2"/>
      <c r="BL4401" s="2"/>
      <c r="BN4401" s="2"/>
      <c r="BO4401" s="2"/>
    </row>
    <row r="4402" ht="12.75" customHeight="1">
      <c r="D4402" s="2"/>
      <c r="G4402" s="2"/>
      <c r="I4402" s="2"/>
      <c r="J4402" s="2"/>
      <c r="K4402" s="2"/>
      <c r="L4402" s="2"/>
      <c r="M4402" s="2"/>
      <c r="N4402" s="2"/>
      <c r="O4402" s="2"/>
      <c r="P4402" s="2"/>
      <c r="Q4402" s="2"/>
      <c r="R4402" s="2"/>
      <c r="S4402" s="2"/>
      <c r="T4402" s="2"/>
      <c r="U4402" s="2"/>
      <c r="V4402" s="2"/>
      <c r="W4402" s="2"/>
      <c r="X4402" s="2"/>
      <c r="Y4402" s="2"/>
      <c r="AB4402" s="2"/>
      <c r="AC4402" s="2"/>
      <c r="AD4402" s="2"/>
      <c r="AE4402" s="2"/>
      <c r="AF4402" s="2"/>
      <c r="AG4402" s="2"/>
      <c r="AH4402" s="2"/>
      <c r="AI4402" s="2"/>
      <c r="AJ4402" s="2"/>
      <c r="AK4402" s="2"/>
      <c r="BK4402" s="2"/>
      <c r="BL4402" s="2"/>
      <c r="BN4402" s="2"/>
      <c r="BO4402" s="2"/>
    </row>
    <row r="4403" ht="12.75" customHeight="1">
      <c r="D4403" s="2"/>
      <c r="G4403" s="2"/>
      <c r="I4403" s="2"/>
      <c r="J4403" s="2"/>
      <c r="K4403" s="2"/>
      <c r="L4403" s="2"/>
      <c r="M4403" s="2"/>
      <c r="N4403" s="2"/>
      <c r="O4403" s="2"/>
      <c r="P4403" s="2"/>
      <c r="Q4403" s="2"/>
      <c r="R4403" s="2"/>
      <c r="S4403" s="2"/>
      <c r="T4403" s="2"/>
      <c r="U4403" s="2"/>
      <c r="V4403" s="2"/>
      <c r="W4403" s="2"/>
      <c r="X4403" s="2"/>
      <c r="Y4403" s="2"/>
      <c r="AB4403" s="2"/>
      <c r="AC4403" s="2"/>
      <c r="AD4403" s="2"/>
      <c r="AE4403" s="2"/>
      <c r="AF4403" s="2"/>
      <c r="AG4403" s="2"/>
      <c r="AH4403" s="2"/>
      <c r="AI4403" s="2"/>
      <c r="AJ4403" s="2"/>
      <c r="AK4403" s="2"/>
      <c r="BK4403" s="2"/>
      <c r="BL4403" s="2"/>
      <c r="BN4403" s="2"/>
      <c r="BO4403" s="2"/>
    </row>
    <row r="4404" ht="12.75" customHeight="1">
      <c r="D4404" s="2"/>
      <c r="G4404" s="2"/>
      <c r="I4404" s="2"/>
      <c r="J4404" s="2"/>
      <c r="K4404" s="2"/>
      <c r="L4404" s="2"/>
      <c r="M4404" s="2"/>
      <c r="N4404" s="2"/>
      <c r="O4404" s="2"/>
      <c r="P4404" s="2"/>
      <c r="Q4404" s="2"/>
      <c r="R4404" s="2"/>
      <c r="S4404" s="2"/>
      <c r="T4404" s="2"/>
      <c r="U4404" s="2"/>
      <c r="V4404" s="2"/>
      <c r="W4404" s="2"/>
      <c r="X4404" s="2"/>
      <c r="Y4404" s="2"/>
      <c r="AB4404" s="2"/>
      <c r="AC4404" s="2"/>
      <c r="AD4404" s="2"/>
      <c r="AE4404" s="2"/>
      <c r="AF4404" s="2"/>
      <c r="AG4404" s="2"/>
      <c r="AH4404" s="2"/>
      <c r="AI4404" s="2"/>
      <c r="AJ4404" s="2"/>
      <c r="AK4404" s="2"/>
      <c r="BK4404" s="2"/>
      <c r="BL4404" s="2"/>
      <c r="BN4404" s="2"/>
      <c r="BO4404" s="2"/>
    </row>
    <row r="4405" ht="12.75" customHeight="1">
      <c r="D4405" s="2"/>
      <c r="G4405" s="2"/>
      <c r="I4405" s="2"/>
      <c r="J4405" s="2"/>
      <c r="K4405" s="2"/>
      <c r="L4405" s="2"/>
      <c r="M4405" s="2"/>
      <c r="N4405" s="2"/>
      <c r="O4405" s="2"/>
      <c r="P4405" s="2"/>
      <c r="Q4405" s="2"/>
      <c r="R4405" s="2"/>
      <c r="S4405" s="2"/>
      <c r="T4405" s="2"/>
      <c r="U4405" s="2"/>
      <c r="V4405" s="2"/>
      <c r="W4405" s="2"/>
      <c r="X4405" s="2"/>
      <c r="Y4405" s="2"/>
      <c r="AB4405" s="2"/>
      <c r="AC4405" s="2"/>
      <c r="AD4405" s="2"/>
      <c r="AE4405" s="2"/>
      <c r="AF4405" s="2"/>
      <c r="AG4405" s="2"/>
      <c r="AH4405" s="2"/>
      <c r="AI4405" s="2"/>
      <c r="AJ4405" s="2"/>
      <c r="AK4405" s="2"/>
      <c r="BK4405" s="2"/>
      <c r="BL4405" s="2"/>
      <c r="BN4405" s="2"/>
      <c r="BO4405" s="2"/>
    </row>
    <row r="4406" ht="12.75" customHeight="1">
      <c r="D4406" s="2"/>
      <c r="G4406" s="2"/>
      <c r="I4406" s="2"/>
      <c r="J4406" s="2"/>
      <c r="K4406" s="2"/>
      <c r="L4406" s="2"/>
      <c r="M4406" s="2"/>
      <c r="N4406" s="2"/>
      <c r="O4406" s="2"/>
      <c r="P4406" s="2"/>
      <c r="Q4406" s="2"/>
      <c r="R4406" s="2"/>
      <c r="S4406" s="2"/>
      <c r="T4406" s="2"/>
      <c r="U4406" s="2"/>
      <c r="V4406" s="2"/>
      <c r="W4406" s="2"/>
      <c r="X4406" s="2"/>
      <c r="Y4406" s="2"/>
      <c r="AB4406" s="2"/>
      <c r="AC4406" s="2"/>
      <c r="AD4406" s="2"/>
      <c r="AE4406" s="2"/>
      <c r="AF4406" s="2"/>
      <c r="AG4406" s="2"/>
      <c r="AH4406" s="2"/>
      <c r="AI4406" s="2"/>
      <c r="AJ4406" s="2"/>
      <c r="AK4406" s="2"/>
      <c r="BK4406" s="2"/>
      <c r="BL4406" s="2"/>
      <c r="BN4406" s="2"/>
      <c r="BO4406" s="2"/>
    </row>
    <row r="4407" ht="12.75" customHeight="1">
      <c r="D4407" s="2"/>
      <c r="G4407" s="2"/>
      <c r="I4407" s="2"/>
      <c r="J4407" s="2"/>
      <c r="K4407" s="2"/>
      <c r="L4407" s="2"/>
      <c r="M4407" s="2"/>
      <c r="N4407" s="2"/>
      <c r="O4407" s="2"/>
      <c r="P4407" s="2"/>
      <c r="Q4407" s="2"/>
      <c r="R4407" s="2"/>
      <c r="S4407" s="2"/>
      <c r="T4407" s="2"/>
      <c r="U4407" s="2"/>
      <c r="V4407" s="2"/>
      <c r="W4407" s="2"/>
      <c r="X4407" s="2"/>
      <c r="Y4407" s="2"/>
      <c r="AB4407" s="2"/>
      <c r="AC4407" s="2"/>
      <c r="AD4407" s="2"/>
      <c r="AE4407" s="2"/>
      <c r="AF4407" s="2"/>
      <c r="AG4407" s="2"/>
      <c r="AH4407" s="2"/>
      <c r="AI4407" s="2"/>
      <c r="AJ4407" s="2"/>
      <c r="AK4407" s="2"/>
      <c r="BK4407" s="2"/>
      <c r="BL4407" s="2"/>
      <c r="BN4407" s="2"/>
      <c r="BO4407" s="2"/>
    </row>
    <row r="4408" ht="12.75" customHeight="1">
      <c r="D4408" s="2"/>
      <c r="G4408" s="2"/>
      <c r="I4408" s="2"/>
      <c r="J4408" s="2"/>
      <c r="K4408" s="2"/>
      <c r="L4408" s="2"/>
      <c r="M4408" s="2"/>
      <c r="N4408" s="2"/>
      <c r="O4408" s="2"/>
      <c r="P4408" s="2"/>
      <c r="Q4408" s="2"/>
      <c r="R4408" s="2"/>
      <c r="S4408" s="2"/>
      <c r="T4408" s="2"/>
      <c r="U4408" s="2"/>
      <c r="V4408" s="2"/>
      <c r="W4408" s="2"/>
      <c r="X4408" s="2"/>
      <c r="Y4408" s="2"/>
      <c r="AB4408" s="2"/>
      <c r="AC4408" s="2"/>
      <c r="AD4408" s="2"/>
      <c r="AE4408" s="2"/>
      <c r="AF4408" s="2"/>
      <c r="AG4408" s="2"/>
      <c r="AH4408" s="2"/>
      <c r="AI4408" s="2"/>
      <c r="AJ4408" s="2"/>
      <c r="AK4408" s="2"/>
      <c r="BK4408" s="2"/>
      <c r="BL4408" s="2"/>
      <c r="BN4408" s="2"/>
      <c r="BO4408" s="2"/>
    </row>
    <row r="4409" ht="12.75" customHeight="1">
      <c r="D4409" s="2"/>
      <c r="G4409" s="2"/>
      <c r="I4409" s="2"/>
      <c r="J4409" s="2"/>
      <c r="K4409" s="2"/>
      <c r="L4409" s="2"/>
      <c r="M4409" s="2"/>
      <c r="N4409" s="2"/>
      <c r="O4409" s="2"/>
      <c r="P4409" s="2"/>
      <c r="Q4409" s="2"/>
      <c r="R4409" s="2"/>
      <c r="S4409" s="2"/>
      <c r="T4409" s="2"/>
      <c r="U4409" s="2"/>
      <c r="V4409" s="2"/>
      <c r="W4409" s="2"/>
      <c r="X4409" s="2"/>
      <c r="Y4409" s="2"/>
      <c r="AB4409" s="2"/>
      <c r="AC4409" s="2"/>
      <c r="AD4409" s="2"/>
      <c r="AE4409" s="2"/>
      <c r="AF4409" s="2"/>
      <c r="AG4409" s="2"/>
      <c r="AH4409" s="2"/>
      <c r="AI4409" s="2"/>
      <c r="AJ4409" s="2"/>
      <c r="AK4409" s="2"/>
      <c r="BK4409" s="2"/>
      <c r="BL4409" s="2"/>
      <c r="BN4409" s="2"/>
      <c r="BO4409" s="2"/>
    </row>
    <row r="4410" ht="12.75" customHeight="1">
      <c r="D4410" s="2"/>
      <c r="G4410" s="2"/>
      <c r="I4410" s="2"/>
      <c r="J4410" s="2"/>
      <c r="K4410" s="2"/>
      <c r="L4410" s="2"/>
      <c r="M4410" s="2"/>
      <c r="N4410" s="2"/>
      <c r="O4410" s="2"/>
      <c r="P4410" s="2"/>
      <c r="Q4410" s="2"/>
      <c r="R4410" s="2"/>
      <c r="S4410" s="2"/>
      <c r="T4410" s="2"/>
      <c r="U4410" s="2"/>
      <c r="V4410" s="2"/>
      <c r="W4410" s="2"/>
      <c r="X4410" s="2"/>
      <c r="Y4410" s="2"/>
      <c r="AB4410" s="2"/>
      <c r="AC4410" s="2"/>
      <c r="AD4410" s="2"/>
      <c r="AE4410" s="2"/>
      <c r="AF4410" s="2"/>
      <c r="AG4410" s="2"/>
      <c r="AH4410" s="2"/>
      <c r="AI4410" s="2"/>
      <c r="AJ4410" s="2"/>
      <c r="AK4410" s="2"/>
      <c r="BK4410" s="2"/>
      <c r="BL4410" s="2"/>
      <c r="BN4410" s="2"/>
      <c r="BO4410" s="2"/>
    </row>
    <row r="4411" ht="12.75" customHeight="1">
      <c r="D4411" s="2"/>
      <c r="G4411" s="2"/>
      <c r="I4411" s="2"/>
      <c r="J4411" s="2"/>
      <c r="K4411" s="2"/>
      <c r="L4411" s="2"/>
      <c r="M4411" s="2"/>
      <c r="N4411" s="2"/>
      <c r="O4411" s="2"/>
      <c r="P4411" s="2"/>
      <c r="Q4411" s="2"/>
      <c r="R4411" s="2"/>
      <c r="S4411" s="2"/>
      <c r="T4411" s="2"/>
      <c r="U4411" s="2"/>
      <c r="V4411" s="2"/>
      <c r="W4411" s="2"/>
      <c r="X4411" s="2"/>
      <c r="Y4411" s="2"/>
      <c r="AB4411" s="2"/>
      <c r="AC4411" s="2"/>
      <c r="AD4411" s="2"/>
      <c r="AE4411" s="2"/>
      <c r="AF4411" s="2"/>
      <c r="AG4411" s="2"/>
      <c r="AH4411" s="2"/>
      <c r="AI4411" s="2"/>
      <c r="AJ4411" s="2"/>
      <c r="AK4411" s="2"/>
      <c r="BK4411" s="2"/>
      <c r="BL4411" s="2"/>
      <c r="BN4411" s="2"/>
      <c r="BO4411" s="2"/>
    </row>
    <row r="4412" ht="12.75" customHeight="1">
      <c r="D4412" s="2"/>
      <c r="G4412" s="2"/>
      <c r="I4412" s="2"/>
      <c r="J4412" s="2"/>
      <c r="K4412" s="2"/>
      <c r="L4412" s="2"/>
      <c r="M4412" s="2"/>
      <c r="N4412" s="2"/>
      <c r="O4412" s="2"/>
      <c r="P4412" s="2"/>
      <c r="Q4412" s="2"/>
      <c r="R4412" s="2"/>
      <c r="S4412" s="2"/>
      <c r="T4412" s="2"/>
      <c r="U4412" s="2"/>
      <c r="V4412" s="2"/>
      <c r="W4412" s="2"/>
      <c r="X4412" s="2"/>
      <c r="Y4412" s="2"/>
      <c r="AB4412" s="2"/>
      <c r="AC4412" s="2"/>
      <c r="AD4412" s="2"/>
      <c r="AE4412" s="2"/>
      <c r="AF4412" s="2"/>
      <c r="AG4412" s="2"/>
      <c r="AH4412" s="2"/>
      <c r="AI4412" s="2"/>
      <c r="AJ4412" s="2"/>
      <c r="AK4412" s="2"/>
      <c r="BK4412" s="2"/>
      <c r="BL4412" s="2"/>
      <c r="BN4412" s="2"/>
      <c r="BO4412" s="2"/>
    </row>
    <row r="4413" ht="12.75" customHeight="1">
      <c r="D4413" s="2"/>
      <c r="G4413" s="2"/>
      <c r="I4413" s="2"/>
      <c r="J4413" s="2"/>
      <c r="K4413" s="2"/>
      <c r="L4413" s="2"/>
      <c r="M4413" s="2"/>
      <c r="N4413" s="2"/>
      <c r="O4413" s="2"/>
      <c r="P4413" s="2"/>
      <c r="Q4413" s="2"/>
      <c r="R4413" s="2"/>
      <c r="S4413" s="2"/>
      <c r="T4413" s="2"/>
      <c r="U4413" s="2"/>
      <c r="V4413" s="2"/>
      <c r="W4413" s="2"/>
      <c r="X4413" s="2"/>
      <c r="Y4413" s="2"/>
      <c r="AB4413" s="2"/>
      <c r="AC4413" s="2"/>
      <c r="AD4413" s="2"/>
      <c r="AE4413" s="2"/>
      <c r="AF4413" s="2"/>
      <c r="AG4413" s="2"/>
      <c r="AH4413" s="2"/>
      <c r="AI4413" s="2"/>
      <c r="AJ4413" s="2"/>
      <c r="AK4413" s="2"/>
      <c r="BK4413" s="2"/>
      <c r="BL4413" s="2"/>
      <c r="BN4413" s="2"/>
      <c r="BO4413" s="2"/>
    </row>
    <row r="4414" ht="12.75" customHeight="1">
      <c r="D4414" s="2"/>
      <c r="G4414" s="2"/>
      <c r="I4414" s="2"/>
      <c r="J4414" s="2"/>
      <c r="K4414" s="2"/>
      <c r="L4414" s="2"/>
      <c r="M4414" s="2"/>
      <c r="N4414" s="2"/>
      <c r="O4414" s="2"/>
      <c r="P4414" s="2"/>
      <c r="Q4414" s="2"/>
      <c r="R4414" s="2"/>
      <c r="S4414" s="2"/>
      <c r="T4414" s="2"/>
      <c r="U4414" s="2"/>
      <c r="V4414" s="2"/>
      <c r="W4414" s="2"/>
      <c r="X4414" s="2"/>
      <c r="Y4414" s="2"/>
      <c r="AB4414" s="2"/>
      <c r="AC4414" s="2"/>
      <c r="AD4414" s="2"/>
      <c r="AE4414" s="2"/>
      <c r="AF4414" s="2"/>
      <c r="AG4414" s="2"/>
      <c r="AH4414" s="2"/>
      <c r="AI4414" s="2"/>
      <c r="AJ4414" s="2"/>
      <c r="AK4414" s="2"/>
      <c r="BK4414" s="2"/>
      <c r="BL4414" s="2"/>
      <c r="BN4414" s="2"/>
      <c r="BO4414" s="2"/>
    </row>
    <row r="4415" ht="12.75" customHeight="1">
      <c r="D4415" s="2"/>
      <c r="G4415" s="2"/>
      <c r="I4415" s="2"/>
      <c r="J4415" s="2"/>
      <c r="K4415" s="2"/>
      <c r="L4415" s="2"/>
      <c r="M4415" s="2"/>
      <c r="N4415" s="2"/>
      <c r="O4415" s="2"/>
      <c r="P4415" s="2"/>
      <c r="Q4415" s="2"/>
      <c r="R4415" s="2"/>
      <c r="S4415" s="2"/>
      <c r="T4415" s="2"/>
      <c r="U4415" s="2"/>
      <c r="V4415" s="2"/>
      <c r="W4415" s="2"/>
      <c r="X4415" s="2"/>
      <c r="Y4415" s="2"/>
      <c r="AB4415" s="2"/>
      <c r="AC4415" s="2"/>
      <c r="AD4415" s="2"/>
      <c r="AE4415" s="2"/>
      <c r="AF4415" s="2"/>
      <c r="AG4415" s="2"/>
      <c r="AH4415" s="2"/>
      <c r="AI4415" s="2"/>
      <c r="AJ4415" s="2"/>
      <c r="AK4415" s="2"/>
      <c r="BK4415" s="2"/>
      <c r="BL4415" s="2"/>
      <c r="BN4415" s="2"/>
      <c r="BO4415" s="2"/>
    </row>
    <row r="4416" ht="12.75" customHeight="1">
      <c r="D4416" s="2"/>
      <c r="G4416" s="2"/>
      <c r="I4416" s="2"/>
      <c r="J4416" s="2"/>
      <c r="K4416" s="2"/>
      <c r="L4416" s="2"/>
      <c r="M4416" s="2"/>
      <c r="N4416" s="2"/>
      <c r="O4416" s="2"/>
      <c r="P4416" s="2"/>
      <c r="Q4416" s="2"/>
      <c r="R4416" s="2"/>
      <c r="S4416" s="2"/>
      <c r="T4416" s="2"/>
      <c r="U4416" s="2"/>
      <c r="V4416" s="2"/>
      <c r="W4416" s="2"/>
      <c r="X4416" s="2"/>
      <c r="Y4416" s="2"/>
      <c r="AB4416" s="2"/>
      <c r="AC4416" s="2"/>
      <c r="AD4416" s="2"/>
      <c r="AE4416" s="2"/>
      <c r="AF4416" s="2"/>
      <c r="AG4416" s="2"/>
      <c r="AH4416" s="2"/>
      <c r="AI4416" s="2"/>
      <c r="AJ4416" s="2"/>
      <c r="AK4416" s="2"/>
      <c r="BK4416" s="2"/>
      <c r="BL4416" s="2"/>
      <c r="BN4416" s="2"/>
      <c r="BO4416" s="2"/>
    </row>
    <row r="4417" ht="12.75" customHeight="1">
      <c r="D4417" s="2"/>
      <c r="G4417" s="2"/>
      <c r="I4417" s="2"/>
      <c r="J4417" s="2"/>
      <c r="K4417" s="2"/>
      <c r="L4417" s="2"/>
      <c r="M4417" s="2"/>
      <c r="N4417" s="2"/>
      <c r="O4417" s="2"/>
      <c r="P4417" s="2"/>
      <c r="Q4417" s="2"/>
      <c r="R4417" s="2"/>
      <c r="S4417" s="2"/>
      <c r="T4417" s="2"/>
      <c r="U4417" s="2"/>
      <c r="V4417" s="2"/>
      <c r="W4417" s="2"/>
      <c r="X4417" s="2"/>
      <c r="Y4417" s="2"/>
      <c r="AB4417" s="2"/>
      <c r="AC4417" s="2"/>
      <c r="AD4417" s="2"/>
      <c r="AE4417" s="2"/>
      <c r="AF4417" s="2"/>
      <c r="AG4417" s="2"/>
      <c r="AH4417" s="2"/>
      <c r="AI4417" s="2"/>
      <c r="AJ4417" s="2"/>
      <c r="AK4417" s="2"/>
      <c r="BK4417" s="2"/>
      <c r="BL4417" s="2"/>
      <c r="BN4417" s="2"/>
      <c r="BO4417" s="2"/>
    </row>
    <row r="4418" ht="12.75" customHeight="1">
      <c r="D4418" s="2"/>
      <c r="G4418" s="2"/>
      <c r="I4418" s="2"/>
      <c r="J4418" s="2"/>
      <c r="K4418" s="2"/>
      <c r="L4418" s="2"/>
      <c r="M4418" s="2"/>
      <c r="N4418" s="2"/>
      <c r="O4418" s="2"/>
      <c r="P4418" s="2"/>
      <c r="Q4418" s="2"/>
      <c r="R4418" s="2"/>
      <c r="S4418" s="2"/>
      <c r="T4418" s="2"/>
      <c r="U4418" s="2"/>
      <c r="V4418" s="2"/>
      <c r="W4418" s="2"/>
      <c r="X4418" s="2"/>
      <c r="Y4418" s="2"/>
      <c r="AB4418" s="2"/>
      <c r="AC4418" s="2"/>
      <c r="AD4418" s="2"/>
      <c r="AE4418" s="2"/>
      <c r="AF4418" s="2"/>
      <c r="AG4418" s="2"/>
      <c r="AH4418" s="2"/>
      <c r="AI4418" s="2"/>
      <c r="AJ4418" s="2"/>
      <c r="AK4418" s="2"/>
      <c r="BK4418" s="2"/>
      <c r="BL4418" s="2"/>
      <c r="BN4418" s="2"/>
      <c r="BO4418" s="2"/>
    </row>
    <row r="4419" ht="12.75" customHeight="1">
      <c r="D4419" s="2"/>
      <c r="G4419" s="2"/>
      <c r="I4419" s="2"/>
      <c r="J4419" s="2"/>
      <c r="K4419" s="2"/>
      <c r="L4419" s="2"/>
      <c r="M4419" s="2"/>
      <c r="N4419" s="2"/>
      <c r="O4419" s="2"/>
      <c r="P4419" s="2"/>
      <c r="Q4419" s="2"/>
      <c r="R4419" s="2"/>
      <c r="S4419" s="2"/>
      <c r="T4419" s="2"/>
      <c r="U4419" s="2"/>
      <c r="V4419" s="2"/>
      <c r="W4419" s="2"/>
      <c r="X4419" s="2"/>
      <c r="Y4419" s="2"/>
      <c r="AB4419" s="2"/>
      <c r="AC4419" s="2"/>
      <c r="AD4419" s="2"/>
      <c r="AE4419" s="2"/>
      <c r="AF4419" s="2"/>
      <c r="AG4419" s="2"/>
      <c r="AH4419" s="2"/>
      <c r="AI4419" s="2"/>
      <c r="AJ4419" s="2"/>
      <c r="AK4419" s="2"/>
      <c r="BK4419" s="2"/>
      <c r="BL4419" s="2"/>
      <c r="BN4419" s="2"/>
      <c r="BO4419" s="2"/>
    </row>
    <row r="4420" ht="12.75" customHeight="1">
      <c r="D4420" s="2"/>
      <c r="G4420" s="2"/>
      <c r="I4420" s="2"/>
      <c r="J4420" s="2"/>
      <c r="K4420" s="2"/>
      <c r="L4420" s="2"/>
      <c r="M4420" s="2"/>
      <c r="N4420" s="2"/>
      <c r="O4420" s="2"/>
      <c r="P4420" s="2"/>
      <c r="Q4420" s="2"/>
      <c r="R4420" s="2"/>
      <c r="S4420" s="2"/>
      <c r="T4420" s="2"/>
      <c r="U4420" s="2"/>
      <c r="V4420" s="2"/>
      <c r="W4420" s="2"/>
      <c r="X4420" s="2"/>
      <c r="Y4420" s="2"/>
      <c r="AB4420" s="2"/>
      <c r="AC4420" s="2"/>
      <c r="AD4420" s="2"/>
      <c r="AE4420" s="2"/>
      <c r="AF4420" s="2"/>
      <c r="AG4420" s="2"/>
      <c r="AH4420" s="2"/>
      <c r="AI4420" s="2"/>
      <c r="AJ4420" s="2"/>
      <c r="AK4420" s="2"/>
      <c r="BK4420" s="2"/>
      <c r="BL4420" s="2"/>
      <c r="BN4420" s="2"/>
      <c r="BO4420" s="2"/>
    </row>
    <row r="4421" ht="12.75" customHeight="1">
      <c r="D4421" s="2"/>
      <c r="G4421" s="2"/>
      <c r="I4421" s="2"/>
      <c r="J4421" s="2"/>
      <c r="K4421" s="2"/>
      <c r="L4421" s="2"/>
      <c r="M4421" s="2"/>
      <c r="N4421" s="2"/>
      <c r="O4421" s="2"/>
      <c r="P4421" s="2"/>
      <c r="Q4421" s="2"/>
      <c r="R4421" s="2"/>
      <c r="S4421" s="2"/>
      <c r="T4421" s="2"/>
      <c r="U4421" s="2"/>
      <c r="V4421" s="2"/>
      <c r="W4421" s="2"/>
      <c r="X4421" s="2"/>
      <c r="Y4421" s="2"/>
      <c r="AB4421" s="2"/>
      <c r="AC4421" s="2"/>
      <c r="AD4421" s="2"/>
      <c r="AE4421" s="2"/>
      <c r="AF4421" s="2"/>
      <c r="AG4421" s="2"/>
      <c r="AH4421" s="2"/>
      <c r="AI4421" s="2"/>
      <c r="AJ4421" s="2"/>
      <c r="AK4421" s="2"/>
      <c r="BK4421" s="2"/>
      <c r="BL4421" s="2"/>
      <c r="BN4421" s="2"/>
      <c r="BO4421" s="2"/>
    </row>
    <row r="4422" ht="12.75" customHeight="1">
      <c r="D4422" s="2"/>
      <c r="G4422" s="2"/>
      <c r="I4422" s="2"/>
      <c r="J4422" s="2"/>
      <c r="K4422" s="2"/>
      <c r="L4422" s="2"/>
      <c r="M4422" s="2"/>
      <c r="N4422" s="2"/>
      <c r="O4422" s="2"/>
      <c r="P4422" s="2"/>
      <c r="Q4422" s="2"/>
      <c r="R4422" s="2"/>
      <c r="S4422" s="2"/>
      <c r="T4422" s="2"/>
      <c r="U4422" s="2"/>
      <c r="V4422" s="2"/>
      <c r="W4422" s="2"/>
      <c r="X4422" s="2"/>
      <c r="Y4422" s="2"/>
      <c r="AB4422" s="2"/>
      <c r="AC4422" s="2"/>
      <c r="AD4422" s="2"/>
      <c r="AE4422" s="2"/>
      <c r="AF4422" s="2"/>
      <c r="AG4422" s="2"/>
      <c r="AH4422" s="2"/>
      <c r="AI4422" s="2"/>
      <c r="AJ4422" s="2"/>
      <c r="AK4422" s="2"/>
      <c r="BK4422" s="2"/>
      <c r="BL4422" s="2"/>
      <c r="BN4422" s="2"/>
      <c r="BO4422" s="2"/>
    </row>
    <row r="4423" ht="12.75" customHeight="1">
      <c r="D4423" s="2"/>
      <c r="G4423" s="2"/>
      <c r="I4423" s="2"/>
      <c r="J4423" s="2"/>
      <c r="K4423" s="2"/>
      <c r="L4423" s="2"/>
      <c r="M4423" s="2"/>
      <c r="N4423" s="2"/>
      <c r="O4423" s="2"/>
      <c r="P4423" s="2"/>
      <c r="Q4423" s="2"/>
      <c r="R4423" s="2"/>
      <c r="S4423" s="2"/>
      <c r="T4423" s="2"/>
      <c r="U4423" s="2"/>
      <c r="V4423" s="2"/>
      <c r="W4423" s="2"/>
      <c r="X4423" s="2"/>
      <c r="Y4423" s="2"/>
      <c r="AB4423" s="2"/>
      <c r="AC4423" s="2"/>
      <c r="AD4423" s="2"/>
      <c r="AE4423" s="2"/>
      <c r="AF4423" s="2"/>
      <c r="AG4423" s="2"/>
      <c r="AH4423" s="2"/>
      <c r="AI4423" s="2"/>
      <c r="AJ4423" s="2"/>
      <c r="AK4423" s="2"/>
      <c r="BK4423" s="2"/>
      <c r="BL4423" s="2"/>
      <c r="BN4423" s="2"/>
      <c r="BO4423" s="2"/>
    </row>
    <row r="4424" ht="12.75" customHeight="1">
      <c r="D4424" s="2"/>
      <c r="G4424" s="2"/>
      <c r="I4424" s="2"/>
      <c r="J4424" s="2"/>
      <c r="K4424" s="2"/>
      <c r="L4424" s="2"/>
      <c r="M4424" s="2"/>
      <c r="N4424" s="2"/>
      <c r="O4424" s="2"/>
      <c r="P4424" s="2"/>
      <c r="Q4424" s="2"/>
      <c r="R4424" s="2"/>
      <c r="S4424" s="2"/>
      <c r="T4424" s="2"/>
      <c r="U4424" s="2"/>
      <c r="V4424" s="2"/>
      <c r="W4424" s="2"/>
      <c r="X4424" s="2"/>
      <c r="Y4424" s="2"/>
      <c r="AB4424" s="2"/>
      <c r="AC4424" s="2"/>
      <c r="AD4424" s="2"/>
      <c r="AE4424" s="2"/>
      <c r="AF4424" s="2"/>
      <c r="AG4424" s="2"/>
      <c r="AH4424" s="2"/>
      <c r="AI4424" s="2"/>
      <c r="AJ4424" s="2"/>
      <c r="AK4424" s="2"/>
      <c r="BK4424" s="2"/>
      <c r="BL4424" s="2"/>
      <c r="BN4424" s="2"/>
      <c r="BO4424" s="2"/>
    </row>
    <row r="4425" ht="12.75" customHeight="1">
      <c r="D4425" s="2"/>
      <c r="G4425" s="2"/>
      <c r="I4425" s="2"/>
      <c r="J4425" s="2"/>
      <c r="K4425" s="2"/>
      <c r="L4425" s="2"/>
      <c r="M4425" s="2"/>
      <c r="N4425" s="2"/>
      <c r="O4425" s="2"/>
      <c r="P4425" s="2"/>
      <c r="Q4425" s="2"/>
      <c r="R4425" s="2"/>
      <c r="S4425" s="2"/>
      <c r="T4425" s="2"/>
      <c r="U4425" s="2"/>
      <c r="V4425" s="2"/>
      <c r="W4425" s="2"/>
      <c r="X4425" s="2"/>
      <c r="Y4425" s="2"/>
      <c r="AB4425" s="2"/>
      <c r="AC4425" s="2"/>
      <c r="AD4425" s="2"/>
      <c r="AE4425" s="2"/>
      <c r="AF4425" s="2"/>
      <c r="AG4425" s="2"/>
      <c r="AH4425" s="2"/>
      <c r="AI4425" s="2"/>
      <c r="AJ4425" s="2"/>
      <c r="AK4425" s="2"/>
      <c r="BK4425" s="2"/>
      <c r="BL4425" s="2"/>
      <c r="BN4425" s="2"/>
      <c r="BO4425" s="2"/>
    </row>
    <row r="4426" ht="12.75" customHeight="1">
      <c r="D4426" s="2"/>
      <c r="G4426" s="2"/>
      <c r="I4426" s="2"/>
      <c r="J4426" s="2"/>
      <c r="K4426" s="2"/>
      <c r="L4426" s="2"/>
      <c r="M4426" s="2"/>
      <c r="N4426" s="2"/>
      <c r="O4426" s="2"/>
      <c r="P4426" s="2"/>
      <c r="Q4426" s="2"/>
      <c r="R4426" s="2"/>
      <c r="S4426" s="2"/>
      <c r="T4426" s="2"/>
      <c r="U4426" s="2"/>
      <c r="V4426" s="2"/>
      <c r="W4426" s="2"/>
      <c r="X4426" s="2"/>
      <c r="Y4426" s="2"/>
      <c r="AB4426" s="2"/>
      <c r="AC4426" s="2"/>
      <c r="AD4426" s="2"/>
      <c r="AE4426" s="2"/>
      <c r="AF4426" s="2"/>
      <c r="AG4426" s="2"/>
      <c r="AH4426" s="2"/>
      <c r="AI4426" s="2"/>
      <c r="AJ4426" s="2"/>
      <c r="AK4426" s="2"/>
      <c r="BK4426" s="2"/>
      <c r="BL4426" s="2"/>
      <c r="BN4426" s="2"/>
      <c r="BO4426" s="2"/>
    </row>
    <row r="4427" ht="12.75" customHeight="1">
      <c r="D4427" s="2"/>
      <c r="G4427" s="2"/>
      <c r="I4427" s="2"/>
      <c r="J4427" s="2"/>
      <c r="K4427" s="2"/>
      <c r="L4427" s="2"/>
      <c r="M4427" s="2"/>
      <c r="N4427" s="2"/>
      <c r="O4427" s="2"/>
      <c r="P4427" s="2"/>
      <c r="Q4427" s="2"/>
      <c r="R4427" s="2"/>
      <c r="S4427" s="2"/>
      <c r="T4427" s="2"/>
      <c r="U4427" s="2"/>
      <c r="V4427" s="2"/>
      <c r="W4427" s="2"/>
      <c r="X4427" s="2"/>
      <c r="Y4427" s="2"/>
      <c r="AB4427" s="2"/>
      <c r="AC4427" s="2"/>
      <c r="AD4427" s="2"/>
      <c r="AE4427" s="2"/>
      <c r="AF4427" s="2"/>
      <c r="AG4427" s="2"/>
      <c r="AH4427" s="2"/>
      <c r="AI4427" s="2"/>
      <c r="AJ4427" s="2"/>
      <c r="AK4427" s="2"/>
      <c r="BK4427" s="2"/>
      <c r="BL4427" s="2"/>
      <c r="BN4427" s="2"/>
      <c r="BO4427" s="2"/>
    </row>
    <row r="4428" ht="12.75" customHeight="1">
      <c r="D4428" s="2"/>
      <c r="G4428" s="2"/>
      <c r="I4428" s="2"/>
      <c r="J4428" s="2"/>
      <c r="K4428" s="2"/>
      <c r="L4428" s="2"/>
      <c r="M4428" s="2"/>
      <c r="N4428" s="2"/>
      <c r="O4428" s="2"/>
      <c r="P4428" s="2"/>
      <c r="Q4428" s="2"/>
      <c r="R4428" s="2"/>
      <c r="S4428" s="2"/>
      <c r="T4428" s="2"/>
      <c r="U4428" s="2"/>
      <c r="V4428" s="2"/>
      <c r="W4428" s="2"/>
      <c r="X4428" s="2"/>
      <c r="Y4428" s="2"/>
      <c r="AB4428" s="2"/>
      <c r="AC4428" s="2"/>
      <c r="AD4428" s="2"/>
      <c r="AE4428" s="2"/>
      <c r="AF4428" s="2"/>
      <c r="AG4428" s="2"/>
      <c r="AH4428" s="2"/>
      <c r="AI4428" s="2"/>
      <c r="AJ4428" s="2"/>
      <c r="AK4428" s="2"/>
      <c r="BK4428" s="2"/>
      <c r="BL4428" s="2"/>
      <c r="BN4428" s="2"/>
      <c r="BO4428" s="2"/>
    </row>
    <row r="4429" ht="12.75" customHeight="1">
      <c r="D4429" s="2"/>
      <c r="G4429" s="2"/>
      <c r="I4429" s="2"/>
      <c r="J4429" s="2"/>
      <c r="K4429" s="2"/>
      <c r="L4429" s="2"/>
      <c r="M4429" s="2"/>
      <c r="N4429" s="2"/>
      <c r="O4429" s="2"/>
      <c r="P4429" s="2"/>
      <c r="Q4429" s="2"/>
      <c r="R4429" s="2"/>
      <c r="S4429" s="2"/>
      <c r="T4429" s="2"/>
      <c r="U4429" s="2"/>
      <c r="V4429" s="2"/>
      <c r="W4429" s="2"/>
      <c r="X4429" s="2"/>
      <c r="Y4429" s="2"/>
      <c r="AB4429" s="2"/>
      <c r="AC4429" s="2"/>
      <c r="AD4429" s="2"/>
      <c r="AE4429" s="2"/>
      <c r="AF4429" s="2"/>
      <c r="AG4429" s="2"/>
      <c r="AH4429" s="2"/>
      <c r="AI4429" s="2"/>
      <c r="AJ4429" s="2"/>
      <c r="AK4429" s="2"/>
      <c r="BK4429" s="2"/>
      <c r="BL4429" s="2"/>
      <c r="BN4429" s="2"/>
      <c r="BO4429" s="2"/>
    </row>
    <row r="4430" ht="12.75" customHeight="1">
      <c r="D4430" s="2"/>
      <c r="G4430" s="2"/>
      <c r="I4430" s="2"/>
      <c r="J4430" s="2"/>
      <c r="K4430" s="2"/>
      <c r="L4430" s="2"/>
      <c r="M4430" s="2"/>
      <c r="N4430" s="2"/>
      <c r="O4430" s="2"/>
      <c r="P4430" s="2"/>
      <c r="Q4430" s="2"/>
      <c r="R4430" s="2"/>
      <c r="S4430" s="2"/>
      <c r="T4430" s="2"/>
      <c r="U4430" s="2"/>
      <c r="V4430" s="2"/>
      <c r="W4430" s="2"/>
      <c r="X4430" s="2"/>
      <c r="Y4430" s="2"/>
      <c r="AB4430" s="2"/>
      <c r="AC4430" s="2"/>
      <c r="AD4430" s="2"/>
      <c r="AE4430" s="2"/>
      <c r="AF4430" s="2"/>
      <c r="AG4430" s="2"/>
      <c r="AH4430" s="2"/>
      <c r="AI4430" s="2"/>
      <c r="AJ4430" s="2"/>
      <c r="AK4430" s="2"/>
      <c r="BK4430" s="2"/>
      <c r="BL4430" s="2"/>
      <c r="BN4430" s="2"/>
      <c r="BO4430" s="2"/>
    </row>
    <row r="4431" ht="12.75" customHeight="1">
      <c r="D4431" s="2"/>
      <c r="G4431" s="2"/>
      <c r="I4431" s="2"/>
      <c r="J4431" s="2"/>
      <c r="K4431" s="2"/>
      <c r="L4431" s="2"/>
      <c r="M4431" s="2"/>
      <c r="N4431" s="2"/>
      <c r="O4431" s="2"/>
      <c r="P4431" s="2"/>
      <c r="Q4431" s="2"/>
      <c r="R4431" s="2"/>
      <c r="S4431" s="2"/>
      <c r="T4431" s="2"/>
      <c r="U4431" s="2"/>
      <c r="V4431" s="2"/>
      <c r="W4431" s="2"/>
      <c r="X4431" s="2"/>
      <c r="Y4431" s="2"/>
      <c r="AB4431" s="2"/>
      <c r="AC4431" s="2"/>
      <c r="AD4431" s="2"/>
      <c r="AE4431" s="2"/>
      <c r="AF4431" s="2"/>
      <c r="AG4431" s="2"/>
      <c r="AH4431" s="2"/>
      <c r="AI4431" s="2"/>
      <c r="AJ4431" s="2"/>
      <c r="AK4431" s="2"/>
      <c r="BK4431" s="2"/>
      <c r="BL4431" s="2"/>
      <c r="BN4431" s="2"/>
      <c r="BO4431" s="2"/>
    </row>
    <row r="4432" ht="12.75" customHeight="1">
      <c r="D4432" s="2"/>
      <c r="G4432" s="2"/>
      <c r="I4432" s="2"/>
      <c r="J4432" s="2"/>
      <c r="K4432" s="2"/>
      <c r="L4432" s="2"/>
      <c r="M4432" s="2"/>
      <c r="N4432" s="2"/>
      <c r="O4432" s="2"/>
      <c r="P4432" s="2"/>
      <c r="Q4432" s="2"/>
      <c r="R4432" s="2"/>
      <c r="S4432" s="2"/>
      <c r="T4432" s="2"/>
      <c r="U4432" s="2"/>
      <c r="V4432" s="2"/>
      <c r="W4432" s="2"/>
      <c r="X4432" s="2"/>
      <c r="Y4432" s="2"/>
      <c r="AB4432" s="2"/>
      <c r="AC4432" s="2"/>
      <c r="AD4432" s="2"/>
      <c r="AE4432" s="2"/>
      <c r="AF4432" s="2"/>
      <c r="AG4432" s="2"/>
      <c r="AH4432" s="2"/>
      <c r="AI4432" s="2"/>
      <c r="AJ4432" s="2"/>
      <c r="AK4432" s="2"/>
      <c r="BK4432" s="2"/>
      <c r="BL4432" s="2"/>
      <c r="BN4432" s="2"/>
      <c r="BO4432" s="2"/>
    </row>
    <row r="4433" ht="12.75" customHeight="1">
      <c r="D4433" s="2"/>
      <c r="G4433" s="2"/>
      <c r="I4433" s="2"/>
      <c r="J4433" s="2"/>
      <c r="K4433" s="2"/>
      <c r="L4433" s="2"/>
      <c r="M4433" s="2"/>
      <c r="N4433" s="2"/>
      <c r="O4433" s="2"/>
      <c r="P4433" s="2"/>
      <c r="Q4433" s="2"/>
      <c r="R4433" s="2"/>
      <c r="S4433" s="2"/>
      <c r="T4433" s="2"/>
      <c r="U4433" s="2"/>
      <c r="V4433" s="2"/>
      <c r="W4433" s="2"/>
      <c r="X4433" s="2"/>
      <c r="Y4433" s="2"/>
      <c r="AB4433" s="2"/>
      <c r="AC4433" s="2"/>
      <c r="AD4433" s="2"/>
      <c r="AE4433" s="2"/>
      <c r="AF4433" s="2"/>
      <c r="AG4433" s="2"/>
      <c r="AH4433" s="2"/>
      <c r="AI4433" s="2"/>
      <c r="AJ4433" s="2"/>
      <c r="AK4433" s="2"/>
      <c r="BK4433" s="2"/>
      <c r="BL4433" s="2"/>
      <c r="BN4433" s="2"/>
      <c r="BO4433" s="2"/>
    </row>
    <row r="4434" ht="12.75" customHeight="1">
      <c r="D4434" s="2"/>
      <c r="G4434" s="2"/>
      <c r="I4434" s="2"/>
      <c r="J4434" s="2"/>
      <c r="K4434" s="2"/>
      <c r="L4434" s="2"/>
      <c r="M4434" s="2"/>
      <c r="N4434" s="2"/>
      <c r="O4434" s="2"/>
      <c r="P4434" s="2"/>
      <c r="Q4434" s="2"/>
      <c r="R4434" s="2"/>
      <c r="S4434" s="2"/>
      <c r="T4434" s="2"/>
      <c r="U4434" s="2"/>
      <c r="V4434" s="2"/>
      <c r="W4434" s="2"/>
      <c r="X4434" s="2"/>
      <c r="Y4434" s="2"/>
      <c r="AB4434" s="2"/>
      <c r="AC4434" s="2"/>
      <c r="AD4434" s="2"/>
      <c r="AE4434" s="2"/>
      <c r="AF4434" s="2"/>
      <c r="AG4434" s="2"/>
      <c r="AH4434" s="2"/>
      <c r="AI4434" s="2"/>
      <c r="AJ4434" s="2"/>
      <c r="AK4434" s="2"/>
      <c r="BK4434" s="2"/>
      <c r="BL4434" s="2"/>
      <c r="BN4434" s="2"/>
      <c r="BO4434" s="2"/>
    </row>
    <row r="4435" ht="12.75" customHeight="1">
      <c r="D4435" s="2"/>
      <c r="G4435" s="2"/>
      <c r="I4435" s="2"/>
      <c r="J4435" s="2"/>
      <c r="K4435" s="2"/>
      <c r="L4435" s="2"/>
      <c r="M4435" s="2"/>
      <c r="N4435" s="2"/>
      <c r="O4435" s="2"/>
      <c r="P4435" s="2"/>
      <c r="Q4435" s="2"/>
      <c r="R4435" s="2"/>
      <c r="S4435" s="2"/>
      <c r="T4435" s="2"/>
      <c r="U4435" s="2"/>
      <c r="V4435" s="2"/>
      <c r="W4435" s="2"/>
      <c r="X4435" s="2"/>
      <c r="Y4435" s="2"/>
      <c r="AB4435" s="2"/>
      <c r="AC4435" s="2"/>
      <c r="AD4435" s="2"/>
      <c r="AE4435" s="2"/>
      <c r="AF4435" s="2"/>
      <c r="AG4435" s="2"/>
      <c r="AH4435" s="2"/>
      <c r="AI4435" s="2"/>
      <c r="AJ4435" s="2"/>
      <c r="AK4435" s="2"/>
      <c r="BK4435" s="2"/>
      <c r="BL4435" s="2"/>
      <c r="BN4435" s="2"/>
      <c r="BO4435" s="2"/>
    </row>
    <row r="4436" ht="12.75" customHeight="1">
      <c r="D4436" s="2"/>
      <c r="G4436" s="2"/>
      <c r="I4436" s="2"/>
      <c r="J4436" s="2"/>
      <c r="K4436" s="2"/>
      <c r="L4436" s="2"/>
      <c r="M4436" s="2"/>
      <c r="N4436" s="2"/>
      <c r="O4436" s="2"/>
      <c r="P4436" s="2"/>
      <c r="Q4436" s="2"/>
      <c r="R4436" s="2"/>
      <c r="S4436" s="2"/>
      <c r="T4436" s="2"/>
      <c r="U4436" s="2"/>
      <c r="V4436" s="2"/>
      <c r="W4436" s="2"/>
      <c r="X4436" s="2"/>
      <c r="Y4436" s="2"/>
      <c r="AB4436" s="2"/>
      <c r="AC4436" s="2"/>
      <c r="AD4436" s="2"/>
      <c r="AE4436" s="2"/>
      <c r="AF4436" s="2"/>
      <c r="AG4436" s="2"/>
      <c r="AH4436" s="2"/>
      <c r="AI4436" s="2"/>
      <c r="AJ4436" s="2"/>
      <c r="AK4436" s="2"/>
      <c r="BK4436" s="2"/>
      <c r="BL4436" s="2"/>
      <c r="BN4436" s="2"/>
      <c r="BO4436" s="2"/>
    </row>
    <row r="4437" ht="12.75" customHeight="1">
      <c r="D4437" s="2"/>
      <c r="G4437" s="2"/>
      <c r="I4437" s="2"/>
      <c r="J4437" s="2"/>
      <c r="K4437" s="2"/>
      <c r="L4437" s="2"/>
      <c r="M4437" s="2"/>
      <c r="N4437" s="2"/>
      <c r="O4437" s="2"/>
      <c r="P4437" s="2"/>
      <c r="Q4437" s="2"/>
      <c r="R4437" s="2"/>
      <c r="S4437" s="2"/>
      <c r="T4437" s="2"/>
      <c r="U4437" s="2"/>
      <c r="V4437" s="2"/>
      <c r="W4437" s="2"/>
      <c r="X4437" s="2"/>
      <c r="Y4437" s="2"/>
      <c r="AB4437" s="2"/>
      <c r="AC4437" s="2"/>
      <c r="AD4437" s="2"/>
      <c r="AE4437" s="2"/>
      <c r="AF4437" s="2"/>
      <c r="AG4437" s="2"/>
      <c r="AH4437" s="2"/>
      <c r="AI4437" s="2"/>
      <c r="AJ4437" s="2"/>
      <c r="AK4437" s="2"/>
      <c r="BK4437" s="2"/>
      <c r="BL4437" s="2"/>
      <c r="BN4437" s="2"/>
      <c r="BO4437" s="2"/>
    </row>
    <row r="4438" ht="12.75" customHeight="1">
      <c r="D4438" s="2"/>
      <c r="G4438" s="2"/>
      <c r="I4438" s="2"/>
      <c r="J4438" s="2"/>
      <c r="K4438" s="2"/>
      <c r="L4438" s="2"/>
      <c r="M4438" s="2"/>
      <c r="N4438" s="2"/>
      <c r="O4438" s="2"/>
      <c r="P4438" s="2"/>
      <c r="Q4438" s="2"/>
      <c r="R4438" s="2"/>
      <c r="S4438" s="2"/>
      <c r="T4438" s="2"/>
      <c r="U4438" s="2"/>
      <c r="V4438" s="2"/>
      <c r="W4438" s="2"/>
      <c r="X4438" s="2"/>
      <c r="Y4438" s="2"/>
      <c r="AB4438" s="2"/>
      <c r="AC4438" s="2"/>
      <c r="AD4438" s="2"/>
      <c r="AE4438" s="2"/>
      <c r="AF4438" s="2"/>
      <c r="AG4438" s="2"/>
      <c r="AH4438" s="2"/>
      <c r="AI4438" s="2"/>
      <c r="AJ4438" s="2"/>
      <c r="AK4438" s="2"/>
      <c r="BK4438" s="2"/>
      <c r="BL4438" s="2"/>
      <c r="BN4438" s="2"/>
      <c r="BO4438" s="2"/>
    </row>
    <row r="4439" ht="12.75" customHeight="1">
      <c r="D4439" s="2"/>
      <c r="G4439" s="2"/>
      <c r="I4439" s="2"/>
      <c r="J4439" s="2"/>
      <c r="K4439" s="2"/>
      <c r="L4439" s="2"/>
      <c r="M4439" s="2"/>
      <c r="N4439" s="2"/>
      <c r="O4439" s="2"/>
      <c r="P4439" s="2"/>
      <c r="Q4439" s="2"/>
      <c r="R4439" s="2"/>
      <c r="S4439" s="2"/>
      <c r="T4439" s="2"/>
      <c r="U4439" s="2"/>
      <c r="V4439" s="2"/>
      <c r="W4439" s="2"/>
      <c r="X4439" s="2"/>
      <c r="Y4439" s="2"/>
      <c r="AB4439" s="2"/>
      <c r="AC4439" s="2"/>
      <c r="AD4439" s="2"/>
      <c r="AE4439" s="2"/>
      <c r="AF4439" s="2"/>
      <c r="AG4439" s="2"/>
      <c r="AH4439" s="2"/>
      <c r="AI4439" s="2"/>
      <c r="AJ4439" s="2"/>
      <c r="AK4439" s="2"/>
      <c r="BK4439" s="2"/>
      <c r="BL4439" s="2"/>
      <c r="BN4439" s="2"/>
      <c r="BO4439" s="2"/>
    </row>
    <row r="4440" ht="12.75" customHeight="1">
      <c r="D4440" s="2"/>
      <c r="G4440" s="2"/>
      <c r="I4440" s="2"/>
      <c r="J4440" s="2"/>
      <c r="K4440" s="2"/>
      <c r="L4440" s="2"/>
      <c r="M4440" s="2"/>
      <c r="N4440" s="2"/>
      <c r="O4440" s="2"/>
      <c r="P4440" s="2"/>
      <c r="Q4440" s="2"/>
      <c r="R4440" s="2"/>
      <c r="S4440" s="2"/>
      <c r="T4440" s="2"/>
      <c r="U4440" s="2"/>
      <c r="V4440" s="2"/>
      <c r="W4440" s="2"/>
      <c r="X4440" s="2"/>
      <c r="Y4440" s="2"/>
      <c r="AB4440" s="2"/>
      <c r="AC4440" s="2"/>
      <c r="AD4440" s="2"/>
      <c r="AE4440" s="2"/>
      <c r="AF4440" s="2"/>
      <c r="AG4440" s="2"/>
      <c r="AH4440" s="2"/>
      <c r="AI4440" s="2"/>
      <c r="AJ4440" s="2"/>
      <c r="AK4440" s="2"/>
      <c r="BK4440" s="2"/>
      <c r="BL4440" s="2"/>
      <c r="BN4440" s="2"/>
      <c r="BO4440" s="2"/>
    </row>
    <row r="4441" ht="12.75" customHeight="1">
      <c r="D4441" s="2"/>
      <c r="G4441" s="2"/>
      <c r="I4441" s="2"/>
      <c r="J4441" s="2"/>
      <c r="K4441" s="2"/>
      <c r="L4441" s="2"/>
      <c r="M4441" s="2"/>
      <c r="N4441" s="2"/>
      <c r="O4441" s="2"/>
      <c r="P4441" s="2"/>
      <c r="Q4441" s="2"/>
      <c r="R4441" s="2"/>
      <c r="S4441" s="2"/>
      <c r="T4441" s="2"/>
      <c r="U4441" s="2"/>
      <c r="V4441" s="2"/>
      <c r="W4441" s="2"/>
      <c r="X4441" s="2"/>
      <c r="Y4441" s="2"/>
      <c r="AB4441" s="2"/>
      <c r="AC4441" s="2"/>
      <c r="AD4441" s="2"/>
      <c r="AE4441" s="2"/>
      <c r="AF4441" s="2"/>
      <c r="AG4441" s="2"/>
      <c r="AH4441" s="2"/>
      <c r="AI4441" s="2"/>
      <c r="AJ4441" s="2"/>
      <c r="AK4441" s="2"/>
      <c r="BK4441" s="2"/>
      <c r="BL4441" s="2"/>
      <c r="BN4441" s="2"/>
      <c r="BO4441" s="2"/>
    </row>
    <row r="4442" ht="12.75" customHeight="1">
      <c r="D4442" s="2"/>
      <c r="G4442" s="2"/>
      <c r="I4442" s="2"/>
      <c r="J4442" s="2"/>
      <c r="K4442" s="2"/>
      <c r="L4442" s="2"/>
      <c r="M4442" s="2"/>
      <c r="N4442" s="2"/>
      <c r="O4442" s="2"/>
      <c r="P4442" s="2"/>
      <c r="Q4442" s="2"/>
      <c r="R4442" s="2"/>
      <c r="S4442" s="2"/>
      <c r="T4442" s="2"/>
      <c r="U4442" s="2"/>
      <c r="V4442" s="2"/>
      <c r="W4442" s="2"/>
      <c r="X4442" s="2"/>
      <c r="Y4442" s="2"/>
      <c r="AB4442" s="2"/>
      <c r="AC4442" s="2"/>
      <c r="AD4442" s="2"/>
      <c r="AE4442" s="2"/>
      <c r="AF4442" s="2"/>
      <c r="AG4442" s="2"/>
      <c r="AH4442" s="2"/>
      <c r="AI4442" s="2"/>
      <c r="AJ4442" s="2"/>
      <c r="AK4442" s="2"/>
      <c r="BK4442" s="2"/>
      <c r="BL4442" s="2"/>
      <c r="BN4442" s="2"/>
      <c r="BO4442" s="2"/>
    </row>
    <row r="4443" ht="12.75" customHeight="1">
      <c r="D4443" s="2"/>
      <c r="G4443" s="2"/>
      <c r="I4443" s="2"/>
      <c r="J4443" s="2"/>
      <c r="K4443" s="2"/>
      <c r="L4443" s="2"/>
      <c r="M4443" s="2"/>
      <c r="N4443" s="2"/>
      <c r="O4443" s="2"/>
      <c r="P4443" s="2"/>
      <c r="Q4443" s="2"/>
      <c r="R4443" s="2"/>
      <c r="S4443" s="2"/>
      <c r="T4443" s="2"/>
      <c r="U4443" s="2"/>
      <c r="V4443" s="2"/>
      <c r="W4443" s="2"/>
      <c r="X4443" s="2"/>
      <c r="Y4443" s="2"/>
      <c r="AB4443" s="2"/>
      <c r="AC4443" s="2"/>
      <c r="AD4443" s="2"/>
      <c r="AE4443" s="2"/>
      <c r="AF4443" s="2"/>
      <c r="AG4443" s="2"/>
      <c r="AH4443" s="2"/>
      <c r="AI4443" s="2"/>
      <c r="AJ4443" s="2"/>
      <c r="AK4443" s="2"/>
      <c r="BK4443" s="2"/>
      <c r="BL4443" s="2"/>
      <c r="BN4443" s="2"/>
      <c r="BO4443" s="2"/>
    </row>
    <row r="4444" ht="12.75" customHeight="1">
      <c r="D4444" s="2"/>
      <c r="G4444" s="2"/>
      <c r="I4444" s="2"/>
      <c r="J4444" s="2"/>
      <c r="K4444" s="2"/>
      <c r="L4444" s="2"/>
      <c r="M4444" s="2"/>
      <c r="N4444" s="2"/>
      <c r="O4444" s="2"/>
      <c r="P4444" s="2"/>
      <c r="Q4444" s="2"/>
      <c r="R4444" s="2"/>
      <c r="S4444" s="2"/>
      <c r="T4444" s="2"/>
      <c r="U4444" s="2"/>
      <c r="V4444" s="2"/>
      <c r="W4444" s="2"/>
      <c r="X4444" s="2"/>
      <c r="Y4444" s="2"/>
      <c r="AB4444" s="2"/>
      <c r="AC4444" s="2"/>
      <c r="AD4444" s="2"/>
      <c r="AE4444" s="2"/>
      <c r="AF4444" s="2"/>
      <c r="AG4444" s="2"/>
      <c r="AH4444" s="2"/>
      <c r="AI4444" s="2"/>
      <c r="AJ4444" s="2"/>
      <c r="AK4444" s="2"/>
      <c r="BK4444" s="2"/>
      <c r="BL4444" s="2"/>
      <c r="BN4444" s="2"/>
      <c r="BO4444" s="2"/>
    </row>
    <row r="4445" ht="12.75" customHeight="1">
      <c r="D4445" s="2"/>
      <c r="G4445" s="2"/>
      <c r="I4445" s="2"/>
      <c r="J4445" s="2"/>
      <c r="K4445" s="2"/>
      <c r="L4445" s="2"/>
      <c r="M4445" s="2"/>
      <c r="N4445" s="2"/>
      <c r="O4445" s="2"/>
      <c r="P4445" s="2"/>
      <c r="Q4445" s="2"/>
      <c r="R4445" s="2"/>
      <c r="S4445" s="2"/>
      <c r="T4445" s="2"/>
      <c r="U4445" s="2"/>
      <c r="V4445" s="2"/>
      <c r="W4445" s="2"/>
      <c r="X4445" s="2"/>
      <c r="Y4445" s="2"/>
      <c r="AB4445" s="2"/>
      <c r="AC4445" s="2"/>
      <c r="AD4445" s="2"/>
      <c r="AE4445" s="2"/>
      <c r="AF4445" s="2"/>
      <c r="AG4445" s="2"/>
      <c r="AH4445" s="2"/>
      <c r="AI4445" s="2"/>
      <c r="AJ4445" s="2"/>
      <c r="AK4445" s="2"/>
      <c r="BK4445" s="2"/>
      <c r="BL4445" s="2"/>
      <c r="BN4445" s="2"/>
      <c r="BO4445" s="2"/>
    </row>
    <row r="4446" ht="12.75" customHeight="1">
      <c r="D4446" s="2"/>
      <c r="G4446" s="2"/>
      <c r="I4446" s="2"/>
      <c r="J4446" s="2"/>
      <c r="K4446" s="2"/>
      <c r="L4446" s="2"/>
      <c r="M4446" s="2"/>
      <c r="N4446" s="2"/>
      <c r="O4446" s="2"/>
      <c r="P4446" s="2"/>
      <c r="Q4446" s="2"/>
      <c r="R4446" s="2"/>
      <c r="S4446" s="2"/>
      <c r="T4446" s="2"/>
      <c r="U4446" s="2"/>
      <c r="V4446" s="2"/>
      <c r="W4446" s="2"/>
      <c r="X4446" s="2"/>
      <c r="Y4446" s="2"/>
      <c r="AB4446" s="2"/>
      <c r="AC4446" s="2"/>
      <c r="AD4446" s="2"/>
      <c r="AE4446" s="2"/>
      <c r="AF4446" s="2"/>
      <c r="AG4446" s="2"/>
      <c r="AH4446" s="2"/>
      <c r="AI4446" s="2"/>
      <c r="AJ4446" s="2"/>
      <c r="AK4446" s="2"/>
      <c r="BK4446" s="2"/>
      <c r="BL4446" s="2"/>
      <c r="BN4446" s="2"/>
      <c r="BO4446" s="2"/>
    </row>
    <row r="4447" ht="12.75" customHeight="1">
      <c r="D4447" s="2"/>
      <c r="G4447" s="2"/>
      <c r="I4447" s="2"/>
      <c r="J4447" s="2"/>
      <c r="K4447" s="2"/>
      <c r="L4447" s="2"/>
      <c r="M4447" s="2"/>
      <c r="N4447" s="2"/>
      <c r="O4447" s="2"/>
      <c r="P4447" s="2"/>
      <c r="Q4447" s="2"/>
      <c r="R4447" s="2"/>
      <c r="S4447" s="2"/>
      <c r="T4447" s="2"/>
      <c r="U4447" s="2"/>
      <c r="V4447" s="2"/>
      <c r="W4447" s="2"/>
      <c r="X4447" s="2"/>
      <c r="Y4447" s="2"/>
      <c r="AB4447" s="2"/>
      <c r="AC4447" s="2"/>
      <c r="AD4447" s="2"/>
      <c r="AE4447" s="2"/>
      <c r="AF4447" s="2"/>
      <c r="AG4447" s="2"/>
      <c r="AH4447" s="2"/>
      <c r="AI4447" s="2"/>
      <c r="AJ4447" s="2"/>
      <c r="AK4447" s="2"/>
      <c r="BK4447" s="2"/>
      <c r="BL4447" s="2"/>
      <c r="BN4447" s="2"/>
      <c r="BO4447" s="2"/>
    </row>
    <row r="4448" ht="12.75" customHeight="1">
      <c r="D4448" s="2"/>
      <c r="G4448" s="2"/>
      <c r="I4448" s="2"/>
      <c r="J4448" s="2"/>
      <c r="K4448" s="2"/>
      <c r="L4448" s="2"/>
      <c r="M4448" s="2"/>
      <c r="N4448" s="2"/>
      <c r="O4448" s="2"/>
      <c r="P4448" s="2"/>
      <c r="Q4448" s="2"/>
      <c r="R4448" s="2"/>
      <c r="S4448" s="2"/>
      <c r="T4448" s="2"/>
      <c r="U4448" s="2"/>
      <c r="V4448" s="2"/>
      <c r="W4448" s="2"/>
      <c r="X4448" s="2"/>
      <c r="Y4448" s="2"/>
      <c r="AB4448" s="2"/>
      <c r="AC4448" s="2"/>
      <c r="AD4448" s="2"/>
      <c r="AE4448" s="2"/>
      <c r="AF4448" s="2"/>
      <c r="AG4448" s="2"/>
      <c r="AH4448" s="2"/>
      <c r="AI4448" s="2"/>
      <c r="AJ4448" s="2"/>
      <c r="AK4448" s="2"/>
      <c r="BK4448" s="2"/>
      <c r="BL4448" s="2"/>
      <c r="BN4448" s="2"/>
      <c r="BO4448" s="2"/>
    </row>
    <row r="4449" ht="12.75" customHeight="1">
      <c r="D4449" s="2"/>
      <c r="G4449" s="2"/>
      <c r="I4449" s="2"/>
      <c r="J4449" s="2"/>
      <c r="K4449" s="2"/>
      <c r="L4449" s="2"/>
      <c r="M4449" s="2"/>
      <c r="N4449" s="2"/>
      <c r="O4449" s="2"/>
      <c r="P4449" s="2"/>
      <c r="Q4449" s="2"/>
      <c r="R4449" s="2"/>
      <c r="S4449" s="2"/>
      <c r="T4449" s="2"/>
      <c r="U4449" s="2"/>
      <c r="V4449" s="2"/>
      <c r="W4449" s="2"/>
      <c r="X4449" s="2"/>
      <c r="Y4449" s="2"/>
      <c r="AB4449" s="2"/>
      <c r="AC4449" s="2"/>
      <c r="AD4449" s="2"/>
      <c r="AE4449" s="2"/>
      <c r="AF4449" s="2"/>
      <c r="AG4449" s="2"/>
      <c r="AH4449" s="2"/>
      <c r="AI4449" s="2"/>
      <c r="AJ4449" s="2"/>
      <c r="AK4449" s="2"/>
      <c r="BK4449" s="2"/>
      <c r="BL4449" s="2"/>
      <c r="BN4449" s="2"/>
      <c r="BO4449" s="2"/>
    </row>
    <row r="4450" ht="12.75" customHeight="1">
      <c r="D4450" s="2"/>
      <c r="G4450" s="2"/>
      <c r="I4450" s="2"/>
      <c r="J4450" s="2"/>
      <c r="K4450" s="2"/>
      <c r="L4450" s="2"/>
      <c r="M4450" s="2"/>
      <c r="N4450" s="2"/>
      <c r="O4450" s="2"/>
      <c r="P4450" s="2"/>
      <c r="Q4450" s="2"/>
      <c r="R4450" s="2"/>
      <c r="S4450" s="2"/>
      <c r="T4450" s="2"/>
      <c r="U4450" s="2"/>
      <c r="V4450" s="2"/>
      <c r="W4450" s="2"/>
      <c r="X4450" s="2"/>
      <c r="Y4450" s="2"/>
      <c r="AB4450" s="2"/>
      <c r="AC4450" s="2"/>
      <c r="AD4450" s="2"/>
      <c r="AE4450" s="2"/>
      <c r="AF4450" s="2"/>
      <c r="AG4450" s="2"/>
      <c r="AH4450" s="2"/>
      <c r="AI4450" s="2"/>
      <c r="AJ4450" s="2"/>
      <c r="AK4450" s="2"/>
      <c r="BK4450" s="2"/>
      <c r="BL4450" s="2"/>
      <c r="BN4450" s="2"/>
      <c r="BO4450" s="2"/>
    </row>
    <row r="4451" ht="12.75" customHeight="1">
      <c r="D4451" s="2"/>
      <c r="G4451" s="2"/>
      <c r="I4451" s="2"/>
      <c r="J4451" s="2"/>
      <c r="K4451" s="2"/>
      <c r="L4451" s="2"/>
      <c r="M4451" s="2"/>
      <c r="N4451" s="2"/>
      <c r="O4451" s="2"/>
      <c r="P4451" s="2"/>
      <c r="Q4451" s="2"/>
      <c r="R4451" s="2"/>
      <c r="S4451" s="2"/>
      <c r="T4451" s="2"/>
      <c r="U4451" s="2"/>
      <c r="V4451" s="2"/>
      <c r="W4451" s="2"/>
      <c r="X4451" s="2"/>
      <c r="Y4451" s="2"/>
      <c r="AB4451" s="2"/>
      <c r="AC4451" s="2"/>
      <c r="AD4451" s="2"/>
      <c r="AE4451" s="2"/>
      <c r="AF4451" s="2"/>
      <c r="AG4451" s="2"/>
      <c r="AH4451" s="2"/>
      <c r="AI4451" s="2"/>
      <c r="AJ4451" s="2"/>
      <c r="AK4451" s="2"/>
      <c r="BK4451" s="2"/>
      <c r="BL4451" s="2"/>
      <c r="BN4451" s="2"/>
      <c r="BO4451" s="2"/>
    </row>
    <row r="4452" ht="12.75" customHeight="1">
      <c r="D4452" s="2"/>
      <c r="G4452" s="2"/>
      <c r="I4452" s="2"/>
      <c r="J4452" s="2"/>
      <c r="K4452" s="2"/>
      <c r="L4452" s="2"/>
      <c r="M4452" s="2"/>
      <c r="N4452" s="2"/>
      <c r="O4452" s="2"/>
      <c r="P4452" s="2"/>
      <c r="Q4452" s="2"/>
      <c r="R4452" s="2"/>
      <c r="S4452" s="2"/>
      <c r="T4452" s="2"/>
      <c r="U4452" s="2"/>
      <c r="V4452" s="2"/>
      <c r="W4452" s="2"/>
      <c r="X4452" s="2"/>
      <c r="Y4452" s="2"/>
      <c r="AB4452" s="2"/>
      <c r="AC4452" s="2"/>
      <c r="AD4452" s="2"/>
      <c r="AE4452" s="2"/>
      <c r="AF4452" s="2"/>
      <c r="AG4452" s="2"/>
      <c r="AH4452" s="2"/>
      <c r="AI4452" s="2"/>
      <c r="AJ4452" s="2"/>
      <c r="AK4452" s="2"/>
      <c r="BK4452" s="2"/>
      <c r="BL4452" s="2"/>
      <c r="BN4452" s="2"/>
      <c r="BO4452" s="2"/>
    </row>
    <row r="4453" ht="12.75" customHeight="1">
      <c r="D4453" s="2"/>
      <c r="G4453" s="2"/>
      <c r="I4453" s="2"/>
      <c r="J4453" s="2"/>
      <c r="K4453" s="2"/>
      <c r="L4453" s="2"/>
      <c r="M4453" s="2"/>
      <c r="N4453" s="2"/>
      <c r="O4453" s="2"/>
      <c r="P4453" s="2"/>
      <c r="Q4453" s="2"/>
      <c r="R4453" s="2"/>
      <c r="S4453" s="2"/>
      <c r="T4453" s="2"/>
      <c r="U4453" s="2"/>
      <c r="V4453" s="2"/>
      <c r="W4453" s="2"/>
      <c r="X4453" s="2"/>
      <c r="Y4453" s="2"/>
      <c r="AB4453" s="2"/>
      <c r="AC4453" s="2"/>
      <c r="AD4453" s="2"/>
      <c r="AE4453" s="2"/>
      <c r="AF4453" s="2"/>
      <c r="AG4453" s="2"/>
      <c r="AH4453" s="2"/>
      <c r="AI4453" s="2"/>
      <c r="AJ4453" s="2"/>
      <c r="AK4453" s="2"/>
      <c r="BK4453" s="2"/>
      <c r="BL4453" s="2"/>
      <c r="BN4453" s="2"/>
      <c r="BO4453" s="2"/>
    </row>
    <row r="4454" ht="12.75" customHeight="1">
      <c r="D4454" s="2"/>
      <c r="G4454" s="2"/>
      <c r="I4454" s="2"/>
      <c r="J4454" s="2"/>
      <c r="K4454" s="2"/>
      <c r="L4454" s="2"/>
      <c r="M4454" s="2"/>
      <c r="N4454" s="2"/>
      <c r="O4454" s="2"/>
      <c r="P4454" s="2"/>
      <c r="Q4454" s="2"/>
      <c r="R4454" s="2"/>
      <c r="S4454" s="2"/>
      <c r="T4454" s="2"/>
      <c r="U4454" s="2"/>
      <c r="V4454" s="2"/>
      <c r="W4454" s="2"/>
      <c r="X4454" s="2"/>
      <c r="Y4454" s="2"/>
      <c r="AB4454" s="2"/>
      <c r="AC4454" s="2"/>
      <c r="AD4454" s="2"/>
      <c r="AE4454" s="2"/>
      <c r="AF4454" s="2"/>
      <c r="AG4454" s="2"/>
      <c r="AH4454" s="2"/>
      <c r="AI4454" s="2"/>
      <c r="AJ4454" s="2"/>
      <c r="AK4454" s="2"/>
      <c r="BK4454" s="2"/>
      <c r="BL4454" s="2"/>
      <c r="BN4454" s="2"/>
      <c r="BO4454" s="2"/>
    </row>
    <row r="4455" ht="12.75" customHeight="1">
      <c r="D4455" s="2"/>
      <c r="G4455" s="2"/>
      <c r="I4455" s="2"/>
      <c r="J4455" s="2"/>
      <c r="K4455" s="2"/>
      <c r="L4455" s="2"/>
      <c r="M4455" s="2"/>
      <c r="N4455" s="2"/>
      <c r="O4455" s="2"/>
      <c r="P4455" s="2"/>
      <c r="Q4455" s="2"/>
      <c r="R4455" s="2"/>
      <c r="S4455" s="2"/>
      <c r="T4455" s="2"/>
      <c r="U4455" s="2"/>
      <c r="V4455" s="2"/>
      <c r="W4455" s="2"/>
      <c r="X4455" s="2"/>
      <c r="Y4455" s="2"/>
      <c r="AB4455" s="2"/>
      <c r="AC4455" s="2"/>
      <c r="AD4455" s="2"/>
      <c r="AE4455" s="2"/>
      <c r="AF4455" s="2"/>
      <c r="AG4455" s="2"/>
      <c r="AH4455" s="2"/>
      <c r="AI4455" s="2"/>
      <c r="AJ4455" s="2"/>
      <c r="AK4455" s="2"/>
      <c r="BK4455" s="2"/>
      <c r="BL4455" s="2"/>
      <c r="BN4455" s="2"/>
      <c r="BO4455" s="2"/>
    </row>
    <row r="4456" ht="12.75" customHeight="1">
      <c r="D4456" s="2"/>
      <c r="G4456" s="2"/>
      <c r="I4456" s="2"/>
      <c r="J4456" s="2"/>
      <c r="K4456" s="2"/>
      <c r="L4456" s="2"/>
      <c r="M4456" s="2"/>
      <c r="N4456" s="2"/>
      <c r="O4456" s="2"/>
      <c r="P4456" s="2"/>
      <c r="Q4456" s="2"/>
      <c r="R4456" s="2"/>
      <c r="S4456" s="2"/>
      <c r="T4456" s="2"/>
      <c r="U4456" s="2"/>
      <c r="V4456" s="2"/>
      <c r="W4456" s="2"/>
      <c r="X4456" s="2"/>
      <c r="Y4456" s="2"/>
      <c r="AB4456" s="2"/>
      <c r="AC4456" s="2"/>
      <c r="AD4456" s="2"/>
      <c r="AE4456" s="2"/>
      <c r="AF4456" s="2"/>
      <c r="AG4456" s="2"/>
      <c r="AH4456" s="2"/>
      <c r="AI4456" s="2"/>
      <c r="AJ4456" s="2"/>
      <c r="AK4456" s="2"/>
      <c r="BK4456" s="2"/>
      <c r="BL4456" s="2"/>
      <c r="BN4456" s="2"/>
      <c r="BO4456" s="2"/>
    </row>
    <row r="4457" ht="12.75" customHeight="1">
      <c r="D4457" s="2"/>
      <c r="G4457" s="2"/>
      <c r="I4457" s="2"/>
      <c r="J4457" s="2"/>
      <c r="K4457" s="2"/>
      <c r="L4457" s="2"/>
      <c r="M4457" s="2"/>
      <c r="N4457" s="2"/>
      <c r="O4457" s="2"/>
      <c r="P4457" s="2"/>
      <c r="Q4457" s="2"/>
      <c r="R4457" s="2"/>
      <c r="S4457" s="2"/>
      <c r="T4457" s="2"/>
      <c r="U4457" s="2"/>
      <c r="V4457" s="2"/>
      <c r="W4457" s="2"/>
      <c r="X4457" s="2"/>
      <c r="Y4457" s="2"/>
      <c r="AB4457" s="2"/>
      <c r="AC4457" s="2"/>
      <c r="AD4457" s="2"/>
      <c r="AE4457" s="2"/>
      <c r="AF4457" s="2"/>
      <c r="AG4457" s="2"/>
      <c r="AH4457" s="2"/>
      <c r="AI4457" s="2"/>
      <c r="AJ4457" s="2"/>
      <c r="AK4457" s="2"/>
      <c r="BK4457" s="2"/>
      <c r="BL4457" s="2"/>
      <c r="BN4457" s="2"/>
      <c r="BO4457" s="2"/>
    </row>
    <row r="4458" ht="12.75" customHeight="1">
      <c r="D4458" s="2"/>
      <c r="G4458" s="2"/>
      <c r="I4458" s="2"/>
      <c r="J4458" s="2"/>
      <c r="K4458" s="2"/>
      <c r="L4458" s="2"/>
      <c r="M4458" s="2"/>
      <c r="N4458" s="2"/>
      <c r="O4458" s="2"/>
      <c r="P4458" s="2"/>
      <c r="Q4458" s="2"/>
      <c r="R4458" s="2"/>
      <c r="S4458" s="2"/>
      <c r="T4458" s="2"/>
      <c r="U4458" s="2"/>
      <c r="V4458" s="2"/>
      <c r="W4458" s="2"/>
      <c r="X4458" s="2"/>
      <c r="Y4458" s="2"/>
      <c r="AB4458" s="2"/>
      <c r="AC4458" s="2"/>
      <c r="AD4458" s="2"/>
      <c r="AE4458" s="2"/>
      <c r="AF4458" s="2"/>
      <c r="AG4458" s="2"/>
      <c r="AH4458" s="2"/>
      <c r="AI4458" s="2"/>
      <c r="AJ4458" s="2"/>
      <c r="AK4458" s="2"/>
      <c r="BK4458" s="2"/>
      <c r="BL4458" s="2"/>
      <c r="BN4458" s="2"/>
      <c r="BO4458" s="2"/>
    </row>
    <row r="4459" ht="12.75" customHeight="1">
      <c r="D4459" s="2"/>
      <c r="G4459" s="2"/>
      <c r="I4459" s="2"/>
      <c r="J4459" s="2"/>
      <c r="K4459" s="2"/>
      <c r="L4459" s="2"/>
      <c r="M4459" s="2"/>
      <c r="N4459" s="2"/>
      <c r="O4459" s="2"/>
      <c r="P4459" s="2"/>
      <c r="Q4459" s="2"/>
      <c r="R4459" s="2"/>
      <c r="S4459" s="2"/>
      <c r="T4459" s="2"/>
      <c r="U4459" s="2"/>
      <c r="V4459" s="2"/>
      <c r="W4459" s="2"/>
      <c r="X4459" s="2"/>
      <c r="Y4459" s="2"/>
      <c r="AB4459" s="2"/>
      <c r="AC4459" s="2"/>
      <c r="AD4459" s="2"/>
      <c r="AE4459" s="2"/>
      <c r="AF4459" s="2"/>
      <c r="AG4459" s="2"/>
      <c r="AH4459" s="2"/>
      <c r="AI4459" s="2"/>
      <c r="AJ4459" s="2"/>
      <c r="AK4459" s="2"/>
      <c r="BK4459" s="2"/>
      <c r="BL4459" s="2"/>
      <c r="BN4459" s="2"/>
      <c r="BO4459" s="2"/>
    </row>
    <row r="4460" ht="12.75" customHeight="1">
      <c r="D4460" s="2"/>
      <c r="G4460" s="2"/>
      <c r="I4460" s="2"/>
      <c r="J4460" s="2"/>
      <c r="K4460" s="2"/>
      <c r="L4460" s="2"/>
      <c r="M4460" s="2"/>
      <c r="N4460" s="2"/>
      <c r="O4460" s="2"/>
      <c r="P4460" s="2"/>
      <c r="Q4460" s="2"/>
      <c r="R4460" s="2"/>
      <c r="S4460" s="2"/>
      <c r="T4460" s="2"/>
      <c r="U4460" s="2"/>
      <c r="V4460" s="2"/>
      <c r="W4460" s="2"/>
      <c r="X4460" s="2"/>
      <c r="Y4460" s="2"/>
      <c r="AB4460" s="2"/>
      <c r="AC4460" s="2"/>
      <c r="AD4460" s="2"/>
      <c r="AE4460" s="2"/>
      <c r="AF4460" s="2"/>
      <c r="AG4460" s="2"/>
      <c r="AH4460" s="2"/>
      <c r="AI4460" s="2"/>
      <c r="AJ4460" s="2"/>
      <c r="AK4460" s="2"/>
      <c r="BK4460" s="2"/>
      <c r="BL4460" s="2"/>
      <c r="BN4460" s="2"/>
      <c r="BO4460" s="2"/>
    </row>
    <row r="4461" ht="12.75" customHeight="1">
      <c r="D4461" s="2"/>
      <c r="G4461" s="2"/>
      <c r="I4461" s="2"/>
      <c r="J4461" s="2"/>
      <c r="K4461" s="2"/>
      <c r="L4461" s="2"/>
      <c r="M4461" s="2"/>
      <c r="N4461" s="2"/>
      <c r="O4461" s="2"/>
      <c r="P4461" s="2"/>
      <c r="Q4461" s="2"/>
      <c r="R4461" s="2"/>
      <c r="S4461" s="2"/>
      <c r="T4461" s="2"/>
      <c r="U4461" s="2"/>
      <c r="V4461" s="2"/>
      <c r="W4461" s="2"/>
      <c r="X4461" s="2"/>
      <c r="Y4461" s="2"/>
      <c r="AB4461" s="2"/>
      <c r="AC4461" s="2"/>
      <c r="AD4461" s="2"/>
      <c r="AE4461" s="2"/>
      <c r="AF4461" s="2"/>
      <c r="AG4461" s="2"/>
      <c r="AH4461" s="2"/>
      <c r="AI4461" s="2"/>
      <c r="AJ4461" s="2"/>
      <c r="AK4461" s="2"/>
      <c r="BK4461" s="2"/>
      <c r="BL4461" s="2"/>
      <c r="BN4461" s="2"/>
      <c r="BO4461" s="2"/>
    </row>
    <row r="4462" ht="12.75" customHeight="1">
      <c r="D4462" s="2"/>
      <c r="G4462" s="2"/>
      <c r="I4462" s="2"/>
      <c r="J4462" s="2"/>
      <c r="K4462" s="2"/>
      <c r="L4462" s="2"/>
      <c r="M4462" s="2"/>
      <c r="N4462" s="2"/>
      <c r="O4462" s="2"/>
      <c r="P4462" s="2"/>
      <c r="Q4462" s="2"/>
      <c r="R4462" s="2"/>
      <c r="S4462" s="2"/>
      <c r="T4462" s="2"/>
      <c r="U4462" s="2"/>
      <c r="V4462" s="2"/>
      <c r="W4462" s="2"/>
      <c r="X4462" s="2"/>
      <c r="Y4462" s="2"/>
      <c r="AB4462" s="2"/>
      <c r="AC4462" s="2"/>
      <c r="AD4462" s="2"/>
      <c r="AE4462" s="2"/>
      <c r="AF4462" s="2"/>
      <c r="AG4462" s="2"/>
      <c r="AH4462" s="2"/>
      <c r="AI4462" s="2"/>
      <c r="AJ4462" s="2"/>
      <c r="AK4462" s="2"/>
      <c r="BK4462" s="2"/>
      <c r="BL4462" s="2"/>
      <c r="BN4462" s="2"/>
      <c r="BO4462" s="2"/>
    </row>
    <row r="4463" ht="12.75" customHeight="1">
      <c r="D4463" s="2"/>
      <c r="G4463" s="2"/>
      <c r="I4463" s="2"/>
      <c r="J4463" s="2"/>
      <c r="K4463" s="2"/>
      <c r="L4463" s="2"/>
      <c r="M4463" s="2"/>
      <c r="N4463" s="2"/>
      <c r="O4463" s="2"/>
      <c r="P4463" s="2"/>
      <c r="Q4463" s="2"/>
      <c r="R4463" s="2"/>
      <c r="S4463" s="2"/>
      <c r="T4463" s="2"/>
      <c r="U4463" s="2"/>
      <c r="V4463" s="2"/>
      <c r="W4463" s="2"/>
      <c r="X4463" s="2"/>
      <c r="Y4463" s="2"/>
      <c r="AB4463" s="2"/>
      <c r="AC4463" s="2"/>
      <c r="AD4463" s="2"/>
      <c r="AE4463" s="2"/>
      <c r="AF4463" s="2"/>
      <c r="AG4463" s="2"/>
      <c r="AH4463" s="2"/>
      <c r="AI4463" s="2"/>
      <c r="AJ4463" s="2"/>
      <c r="AK4463" s="2"/>
      <c r="BK4463" s="2"/>
      <c r="BL4463" s="2"/>
      <c r="BN4463" s="2"/>
      <c r="BO4463" s="2"/>
    </row>
    <row r="4464" ht="12.75" customHeight="1">
      <c r="D4464" s="2"/>
      <c r="G4464" s="2"/>
      <c r="I4464" s="2"/>
      <c r="J4464" s="2"/>
      <c r="K4464" s="2"/>
      <c r="L4464" s="2"/>
      <c r="M4464" s="2"/>
      <c r="N4464" s="2"/>
      <c r="O4464" s="2"/>
      <c r="P4464" s="2"/>
      <c r="Q4464" s="2"/>
      <c r="R4464" s="2"/>
      <c r="S4464" s="2"/>
      <c r="T4464" s="2"/>
      <c r="U4464" s="2"/>
      <c r="V4464" s="2"/>
      <c r="W4464" s="2"/>
      <c r="X4464" s="2"/>
      <c r="Y4464" s="2"/>
      <c r="AB4464" s="2"/>
      <c r="AC4464" s="2"/>
      <c r="AD4464" s="2"/>
      <c r="AE4464" s="2"/>
      <c r="AF4464" s="2"/>
      <c r="AG4464" s="2"/>
      <c r="AH4464" s="2"/>
      <c r="AI4464" s="2"/>
      <c r="AJ4464" s="2"/>
      <c r="AK4464" s="2"/>
      <c r="BK4464" s="2"/>
      <c r="BL4464" s="2"/>
      <c r="BN4464" s="2"/>
      <c r="BO4464" s="2"/>
    </row>
    <row r="4465" ht="12.75" customHeight="1">
      <c r="D4465" s="2"/>
      <c r="G4465" s="2"/>
      <c r="I4465" s="2"/>
      <c r="J4465" s="2"/>
      <c r="K4465" s="2"/>
      <c r="L4465" s="2"/>
      <c r="M4465" s="2"/>
      <c r="N4465" s="2"/>
      <c r="O4465" s="2"/>
      <c r="P4465" s="2"/>
      <c r="Q4465" s="2"/>
      <c r="R4465" s="2"/>
      <c r="S4465" s="2"/>
      <c r="T4465" s="2"/>
      <c r="U4465" s="2"/>
      <c r="V4465" s="2"/>
      <c r="W4465" s="2"/>
      <c r="X4465" s="2"/>
      <c r="Y4465" s="2"/>
      <c r="AB4465" s="2"/>
      <c r="AC4465" s="2"/>
      <c r="AD4465" s="2"/>
      <c r="AE4465" s="2"/>
      <c r="AF4465" s="2"/>
      <c r="AG4465" s="2"/>
      <c r="AH4465" s="2"/>
      <c r="AI4465" s="2"/>
      <c r="AJ4465" s="2"/>
      <c r="AK4465" s="2"/>
      <c r="BK4465" s="2"/>
      <c r="BL4465" s="2"/>
      <c r="BN4465" s="2"/>
      <c r="BO4465" s="2"/>
    </row>
    <row r="4466" ht="12.75" customHeight="1">
      <c r="D4466" s="2"/>
      <c r="G4466" s="2"/>
      <c r="I4466" s="2"/>
      <c r="J4466" s="2"/>
      <c r="K4466" s="2"/>
      <c r="L4466" s="2"/>
      <c r="M4466" s="2"/>
      <c r="N4466" s="2"/>
      <c r="O4466" s="2"/>
      <c r="P4466" s="2"/>
      <c r="Q4466" s="2"/>
      <c r="R4466" s="2"/>
      <c r="S4466" s="2"/>
      <c r="T4466" s="2"/>
      <c r="U4466" s="2"/>
      <c r="V4466" s="2"/>
      <c r="W4466" s="2"/>
      <c r="X4466" s="2"/>
      <c r="Y4466" s="2"/>
      <c r="AB4466" s="2"/>
      <c r="AC4466" s="2"/>
      <c r="AD4466" s="2"/>
      <c r="AE4466" s="2"/>
      <c r="AF4466" s="2"/>
      <c r="AG4466" s="2"/>
      <c r="AH4466" s="2"/>
      <c r="AI4466" s="2"/>
      <c r="AJ4466" s="2"/>
      <c r="AK4466" s="2"/>
      <c r="BK4466" s="2"/>
      <c r="BL4466" s="2"/>
      <c r="BN4466" s="2"/>
      <c r="BO4466" s="2"/>
    </row>
    <row r="4467" ht="12.75" customHeight="1">
      <c r="D4467" s="2"/>
      <c r="G4467" s="2"/>
      <c r="I4467" s="2"/>
      <c r="J4467" s="2"/>
      <c r="K4467" s="2"/>
      <c r="L4467" s="2"/>
      <c r="M4467" s="2"/>
      <c r="N4467" s="2"/>
      <c r="O4467" s="2"/>
      <c r="P4467" s="2"/>
      <c r="Q4467" s="2"/>
      <c r="R4467" s="2"/>
      <c r="S4467" s="2"/>
      <c r="T4467" s="2"/>
      <c r="U4467" s="2"/>
      <c r="V4467" s="2"/>
      <c r="W4467" s="2"/>
      <c r="X4467" s="2"/>
      <c r="Y4467" s="2"/>
      <c r="AB4467" s="2"/>
      <c r="AC4467" s="2"/>
      <c r="AD4467" s="2"/>
      <c r="AE4467" s="2"/>
      <c r="AF4467" s="2"/>
      <c r="AG4467" s="2"/>
      <c r="AH4467" s="2"/>
      <c r="AI4467" s="2"/>
      <c r="AJ4467" s="2"/>
      <c r="AK4467" s="2"/>
      <c r="BK4467" s="2"/>
      <c r="BL4467" s="2"/>
      <c r="BN4467" s="2"/>
      <c r="BO4467" s="2"/>
    </row>
    <row r="4468" ht="12.75" customHeight="1">
      <c r="D4468" s="2"/>
      <c r="G4468" s="2"/>
      <c r="I4468" s="2"/>
      <c r="J4468" s="2"/>
      <c r="K4468" s="2"/>
      <c r="L4468" s="2"/>
      <c r="M4468" s="2"/>
      <c r="N4468" s="2"/>
      <c r="O4468" s="2"/>
      <c r="P4468" s="2"/>
      <c r="Q4468" s="2"/>
      <c r="R4468" s="2"/>
      <c r="S4468" s="2"/>
      <c r="T4468" s="2"/>
      <c r="U4468" s="2"/>
      <c r="V4468" s="2"/>
      <c r="W4468" s="2"/>
      <c r="X4468" s="2"/>
      <c r="Y4468" s="2"/>
      <c r="AB4468" s="2"/>
      <c r="AC4468" s="2"/>
      <c r="AD4468" s="2"/>
      <c r="AE4468" s="2"/>
      <c r="AF4468" s="2"/>
      <c r="AG4468" s="2"/>
      <c r="AH4468" s="2"/>
      <c r="AI4468" s="2"/>
      <c r="AJ4468" s="2"/>
      <c r="AK4468" s="2"/>
      <c r="BK4468" s="2"/>
      <c r="BL4468" s="2"/>
      <c r="BN4468" s="2"/>
      <c r="BO4468" s="2"/>
    </row>
    <row r="4469" ht="12.75" customHeight="1">
      <c r="D4469" s="2"/>
      <c r="G4469" s="2"/>
      <c r="I4469" s="2"/>
      <c r="J4469" s="2"/>
      <c r="K4469" s="2"/>
      <c r="L4469" s="2"/>
      <c r="M4469" s="2"/>
      <c r="N4469" s="2"/>
      <c r="O4469" s="2"/>
      <c r="P4469" s="2"/>
      <c r="Q4469" s="2"/>
      <c r="R4469" s="2"/>
      <c r="S4469" s="2"/>
      <c r="T4469" s="2"/>
      <c r="U4469" s="2"/>
      <c r="V4469" s="2"/>
      <c r="W4469" s="2"/>
      <c r="X4469" s="2"/>
      <c r="Y4469" s="2"/>
      <c r="AB4469" s="2"/>
      <c r="AC4469" s="2"/>
      <c r="AD4469" s="2"/>
      <c r="AE4469" s="2"/>
      <c r="AF4469" s="2"/>
      <c r="AG4469" s="2"/>
      <c r="AH4469" s="2"/>
      <c r="AI4469" s="2"/>
      <c r="AJ4469" s="2"/>
      <c r="AK4469" s="2"/>
      <c r="BK4469" s="2"/>
      <c r="BL4469" s="2"/>
      <c r="BN4469" s="2"/>
      <c r="BO4469" s="2"/>
    </row>
    <row r="4470" ht="12.75" customHeight="1">
      <c r="D4470" s="2"/>
      <c r="G4470" s="2"/>
      <c r="I4470" s="2"/>
      <c r="J4470" s="2"/>
      <c r="K4470" s="2"/>
      <c r="L4470" s="2"/>
      <c r="M4470" s="2"/>
      <c r="N4470" s="2"/>
      <c r="O4470" s="2"/>
      <c r="P4470" s="2"/>
      <c r="Q4470" s="2"/>
      <c r="R4470" s="2"/>
      <c r="S4470" s="2"/>
      <c r="T4470" s="2"/>
      <c r="U4470" s="2"/>
      <c r="V4470" s="2"/>
      <c r="W4470" s="2"/>
      <c r="X4470" s="2"/>
      <c r="Y4470" s="2"/>
      <c r="AB4470" s="2"/>
      <c r="AC4470" s="2"/>
      <c r="AD4470" s="2"/>
      <c r="AE4470" s="2"/>
      <c r="AF4470" s="2"/>
      <c r="AG4470" s="2"/>
      <c r="AH4470" s="2"/>
      <c r="AI4470" s="2"/>
      <c r="AJ4470" s="2"/>
      <c r="AK4470" s="2"/>
      <c r="BK4470" s="2"/>
      <c r="BL4470" s="2"/>
      <c r="BN4470" s="2"/>
      <c r="BO4470" s="2"/>
    </row>
    <row r="4471" ht="12.75" customHeight="1">
      <c r="D4471" s="2"/>
      <c r="G4471" s="2"/>
      <c r="I4471" s="2"/>
      <c r="J4471" s="2"/>
      <c r="K4471" s="2"/>
      <c r="L4471" s="2"/>
      <c r="M4471" s="2"/>
      <c r="N4471" s="2"/>
      <c r="O4471" s="2"/>
      <c r="P4471" s="2"/>
      <c r="Q4471" s="2"/>
      <c r="R4471" s="2"/>
      <c r="S4471" s="2"/>
      <c r="T4471" s="2"/>
      <c r="U4471" s="2"/>
      <c r="V4471" s="2"/>
      <c r="W4471" s="2"/>
      <c r="X4471" s="2"/>
      <c r="Y4471" s="2"/>
      <c r="AB4471" s="2"/>
      <c r="AC4471" s="2"/>
      <c r="AD4471" s="2"/>
      <c r="AE4471" s="2"/>
      <c r="AF4471" s="2"/>
      <c r="AG4471" s="2"/>
      <c r="AH4471" s="2"/>
      <c r="AI4471" s="2"/>
      <c r="AJ4471" s="2"/>
      <c r="AK4471" s="2"/>
      <c r="BK4471" s="2"/>
      <c r="BL4471" s="2"/>
      <c r="BN4471" s="2"/>
      <c r="BO4471" s="2"/>
    </row>
    <row r="4472" ht="12.75" customHeight="1">
      <c r="D4472" s="2"/>
      <c r="G4472" s="2"/>
      <c r="I4472" s="2"/>
      <c r="J4472" s="2"/>
      <c r="K4472" s="2"/>
      <c r="L4472" s="2"/>
      <c r="M4472" s="2"/>
      <c r="N4472" s="2"/>
      <c r="O4472" s="2"/>
      <c r="P4472" s="2"/>
      <c r="Q4472" s="2"/>
      <c r="R4472" s="2"/>
      <c r="S4472" s="2"/>
      <c r="T4472" s="2"/>
      <c r="U4472" s="2"/>
      <c r="V4472" s="2"/>
      <c r="W4472" s="2"/>
      <c r="X4472" s="2"/>
      <c r="Y4472" s="2"/>
      <c r="AB4472" s="2"/>
      <c r="AC4472" s="2"/>
      <c r="AD4472" s="2"/>
      <c r="AE4472" s="2"/>
      <c r="AF4472" s="2"/>
      <c r="AG4472" s="2"/>
      <c r="AH4472" s="2"/>
      <c r="AI4472" s="2"/>
      <c r="AJ4472" s="2"/>
      <c r="AK4472" s="2"/>
      <c r="BK4472" s="2"/>
      <c r="BL4472" s="2"/>
      <c r="BN4472" s="2"/>
      <c r="BO4472" s="2"/>
    </row>
    <row r="4473" ht="12.75" customHeight="1">
      <c r="D4473" s="2"/>
      <c r="G4473" s="2"/>
      <c r="I4473" s="2"/>
      <c r="J4473" s="2"/>
      <c r="K4473" s="2"/>
      <c r="L4473" s="2"/>
      <c r="M4473" s="2"/>
      <c r="N4473" s="2"/>
      <c r="O4473" s="2"/>
      <c r="P4473" s="2"/>
      <c r="Q4473" s="2"/>
      <c r="R4473" s="2"/>
      <c r="S4473" s="2"/>
      <c r="T4473" s="2"/>
      <c r="U4473" s="2"/>
      <c r="V4473" s="2"/>
      <c r="W4473" s="2"/>
      <c r="X4473" s="2"/>
      <c r="Y4473" s="2"/>
      <c r="AB4473" s="2"/>
      <c r="AC4473" s="2"/>
      <c r="AD4473" s="2"/>
      <c r="AE4473" s="2"/>
      <c r="AF4473" s="2"/>
      <c r="AG4473" s="2"/>
      <c r="AH4473" s="2"/>
      <c r="AI4473" s="2"/>
      <c r="AJ4473" s="2"/>
      <c r="AK4473" s="2"/>
      <c r="BK4473" s="2"/>
      <c r="BL4473" s="2"/>
      <c r="BN4473" s="2"/>
      <c r="BO4473" s="2"/>
    </row>
    <row r="4474" ht="12.75" customHeight="1">
      <c r="D4474" s="2"/>
      <c r="G4474" s="2"/>
      <c r="I4474" s="2"/>
      <c r="J4474" s="2"/>
      <c r="K4474" s="2"/>
      <c r="L4474" s="2"/>
      <c r="M4474" s="2"/>
      <c r="N4474" s="2"/>
      <c r="O4474" s="2"/>
      <c r="P4474" s="2"/>
      <c r="Q4474" s="2"/>
      <c r="R4474" s="2"/>
      <c r="S4474" s="2"/>
      <c r="T4474" s="2"/>
      <c r="U4474" s="2"/>
      <c r="V4474" s="2"/>
      <c r="W4474" s="2"/>
      <c r="X4474" s="2"/>
      <c r="Y4474" s="2"/>
      <c r="AB4474" s="2"/>
      <c r="AC4474" s="2"/>
      <c r="AD4474" s="2"/>
      <c r="AE4474" s="2"/>
      <c r="AF4474" s="2"/>
      <c r="AG4474" s="2"/>
      <c r="AH4474" s="2"/>
      <c r="AI4474" s="2"/>
      <c r="AJ4474" s="2"/>
      <c r="AK4474" s="2"/>
      <c r="BK4474" s="2"/>
      <c r="BL4474" s="2"/>
      <c r="BN4474" s="2"/>
      <c r="BO4474" s="2"/>
    </row>
    <row r="4475" ht="12.75" customHeight="1">
      <c r="D4475" s="2"/>
      <c r="G4475" s="2"/>
      <c r="I4475" s="2"/>
      <c r="J4475" s="2"/>
      <c r="K4475" s="2"/>
      <c r="L4475" s="2"/>
      <c r="M4475" s="2"/>
      <c r="N4475" s="2"/>
      <c r="O4475" s="2"/>
      <c r="P4475" s="2"/>
      <c r="Q4475" s="2"/>
      <c r="R4475" s="2"/>
      <c r="S4475" s="2"/>
      <c r="T4475" s="2"/>
      <c r="U4475" s="2"/>
      <c r="V4475" s="2"/>
      <c r="W4475" s="2"/>
      <c r="X4475" s="2"/>
      <c r="Y4475" s="2"/>
      <c r="AB4475" s="2"/>
      <c r="AC4475" s="2"/>
      <c r="AD4475" s="2"/>
      <c r="AE4475" s="2"/>
      <c r="AF4475" s="2"/>
      <c r="AG4475" s="2"/>
      <c r="AH4475" s="2"/>
      <c r="AI4475" s="2"/>
      <c r="AJ4475" s="2"/>
      <c r="AK4475" s="2"/>
      <c r="BK4475" s="2"/>
      <c r="BL4475" s="2"/>
      <c r="BN4475" s="2"/>
      <c r="BO4475" s="2"/>
    </row>
    <row r="4476" ht="12.75" customHeight="1">
      <c r="D4476" s="2"/>
      <c r="G4476" s="2"/>
      <c r="I4476" s="2"/>
      <c r="J4476" s="2"/>
      <c r="K4476" s="2"/>
      <c r="L4476" s="2"/>
      <c r="M4476" s="2"/>
      <c r="N4476" s="2"/>
      <c r="O4476" s="2"/>
      <c r="P4476" s="2"/>
      <c r="Q4476" s="2"/>
      <c r="R4476" s="2"/>
      <c r="S4476" s="2"/>
      <c r="T4476" s="2"/>
      <c r="U4476" s="2"/>
      <c r="V4476" s="2"/>
      <c r="W4476" s="2"/>
      <c r="X4476" s="2"/>
      <c r="Y4476" s="2"/>
      <c r="AB4476" s="2"/>
      <c r="AC4476" s="2"/>
      <c r="AD4476" s="2"/>
      <c r="AE4476" s="2"/>
      <c r="AF4476" s="2"/>
      <c r="AG4476" s="2"/>
      <c r="AH4476" s="2"/>
      <c r="AI4476" s="2"/>
      <c r="AJ4476" s="2"/>
      <c r="AK4476" s="2"/>
      <c r="BK4476" s="2"/>
      <c r="BL4476" s="2"/>
      <c r="BN4476" s="2"/>
      <c r="BO4476" s="2"/>
    </row>
    <row r="4477" ht="12.75" customHeight="1">
      <c r="D4477" s="2"/>
      <c r="G4477" s="2"/>
      <c r="I4477" s="2"/>
      <c r="J4477" s="2"/>
      <c r="K4477" s="2"/>
      <c r="L4477" s="2"/>
      <c r="M4477" s="2"/>
      <c r="N4477" s="2"/>
      <c r="O4477" s="2"/>
      <c r="P4477" s="2"/>
      <c r="Q4477" s="2"/>
      <c r="R4477" s="2"/>
      <c r="S4477" s="2"/>
      <c r="T4477" s="2"/>
      <c r="U4477" s="2"/>
      <c r="V4477" s="2"/>
      <c r="W4477" s="2"/>
      <c r="X4477" s="2"/>
      <c r="Y4477" s="2"/>
      <c r="AB4477" s="2"/>
      <c r="AC4477" s="2"/>
      <c r="AD4477" s="2"/>
      <c r="AE4477" s="2"/>
      <c r="AF4477" s="2"/>
      <c r="AG4477" s="2"/>
      <c r="AH4477" s="2"/>
      <c r="AI4477" s="2"/>
      <c r="AJ4477" s="2"/>
      <c r="AK4477" s="2"/>
      <c r="BK4477" s="2"/>
      <c r="BL4477" s="2"/>
      <c r="BN4477" s="2"/>
      <c r="BO4477" s="2"/>
    </row>
    <row r="4478" ht="12.75" customHeight="1">
      <c r="D4478" s="2"/>
      <c r="G4478" s="2"/>
      <c r="I4478" s="2"/>
      <c r="J4478" s="2"/>
      <c r="K4478" s="2"/>
      <c r="L4478" s="2"/>
      <c r="M4478" s="2"/>
      <c r="N4478" s="2"/>
      <c r="O4478" s="2"/>
      <c r="P4478" s="2"/>
      <c r="Q4478" s="2"/>
      <c r="R4478" s="2"/>
      <c r="S4478" s="2"/>
      <c r="T4478" s="2"/>
      <c r="U4478" s="2"/>
      <c r="V4478" s="2"/>
      <c r="W4478" s="2"/>
      <c r="X4478" s="2"/>
      <c r="Y4478" s="2"/>
      <c r="AB4478" s="2"/>
      <c r="AC4478" s="2"/>
      <c r="AD4478" s="2"/>
      <c r="AE4478" s="2"/>
      <c r="AF4478" s="2"/>
      <c r="AG4478" s="2"/>
      <c r="AH4478" s="2"/>
      <c r="AI4478" s="2"/>
      <c r="AJ4478" s="2"/>
      <c r="AK4478" s="2"/>
      <c r="BK4478" s="2"/>
      <c r="BL4478" s="2"/>
      <c r="BN4478" s="2"/>
      <c r="BO4478" s="2"/>
    </row>
    <row r="4479" ht="12.75" customHeight="1">
      <c r="D4479" s="2"/>
      <c r="G4479" s="2"/>
      <c r="I4479" s="2"/>
      <c r="J4479" s="2"/>
      <c r="K4479" s="2"/>
      <c r="L4479" s="2"/>
      <c r="M4479" s="2"/>
      <c r="N4479" s="2"/>
      <c r="O4479" s="2"/>
      <c r="P4479" s="2"/>
      <c r="Q4479" s="2"/>
      <c r="R4479" s="2"/>
      <c r="S4479" s="2"/>
      <c r="T4479" s="2"/>
      <c r="U4479" s="2"/>
      <c r="V4479" s="2"/>
      <c r="W4479" s="2"/>
      <c r="X4479" s="2"/>
      <c r="Y4479" s="2"/>
      <c r="AB4479" s="2"/>
      <c r="AC4479" s="2"/>
      <c r="AD4479" s="2"/>
      <c r="AE4479" s="2"/>
      <c r="AF4479" s="2"/>
      <c r="AG4479" s="2"/>
      <c r="AH4479" s="2"/>
      <c r="AI4479" s="2"/>
      <c r="AJ4479" s="2"/>
      <c r="AK4479" s="2"/>
      <c r="BK4479" s="2"/>
      <c r="BL4479" s="2"/>
      <c r="BN4479" s="2"/>
      <c r="BO4479" s="2"/>
    </row>
    <row r="4480" ht="12.75" customHeight="1">
      <c r="D4480" s="2"/>
      <c r="G4480" s="2"/>
      <c r="I4480" s="2"/>
      <c r="J4480" s="2"/>
      <c r="K4480" s="2"/>
      <c r="L4480" s="2"/>
      <c r="M4480" s="2"/>
      <c r="N4480" s="2"/>
      <c r="O4480" s="2"/>
      <c r="P4480" s="2"/>
      <c r="Q4480" s="2"/>
      <c r="R4480" s="2"/>
      <c r="S4480" s="2"/>
      <c r="T4480" s="2"/>
      <c r="U4480" s="2"/>
      <c r="V4480" s="2"/>
      <c r="W4480" s="2"/>
      <c r="X4480" s="2"/>
      <c r="Y4480" s="2"/>
      <c r="AB4480" s="2"/>
      <c r="AC4480" s="2"/>
      <c r="AD4480" s="2"/>
      <c r="AE4480" s="2"/>
      <c r="AF4480" s="2"/>
      <c r="AG4480" s="2"/>
      <c r="AH4480" s="2"/>
      <c r="AI4480" s="2"/>
      <c r="AJ4480" s="2"/>
      <c r="AK4480" s="2"/>
      <c r="BK4480" s="2"/>
      <c r="BL4480" s="2"/>
      <c r="BN4480" s="2"/>
      <c r="BO4480" s="2"/>
    </row>
    <row r="4481" ht="12.75" customHeight="1">
      <c r="D4481" s="2"/>
      <c r="G4481" s="2"/>
      <c r="I4481" s="2"/>
      <c r="J4481" s="2"/>
      <c r="K4481" s="2"/>
      <c r="L4481" s="2"/>
      <c r="M4481" s="2"/>
      <c r="N4481" s="2"/>
      <c r="O4481" s="2"/>
      <c r="P4481" s="2"/>
      <c r="Q4481" s="2"/>
      <c r="R4481" s="2"/>
      <c r="S4481" s="2"/>
      <c r="T4481" s="2"/>
      <c r="U4481" s="2"/>
      <c r="V4481" s="2"/>
      <c r="W4481" s="2"/>
      <c r="X4481" s="2"/>
      <c r="Y4481" s="2"/>
      <c r="AB4481" s="2"/>
      <c r="AC4481" s="2"/>
      <c r="AD4481" s="2"/>
      <c r="AE4481" s="2"/>
      <c r="AF4481" s="2"/>
      <c r="AG4481" s="2"/>
      <c r="AH4481" s="2"/>
      <c r="AI4481" s="2"/>
      <c r="AJ4481" s="2"/>
      <c r="AK4481" s="2"/>
      <c r="BK4481" s="2"/>
      <c r="BL4481" s="2"/>
      <c r="BN4481" s="2"/>
      <c r="BO4481" s="2"/>
    </row>
    <row r="4482" ht="12.75" customHeight="1">
      <c r="D4482" s="2"/>
      <c r="G4482" s="2"/>
      <c r="I4482" s="2"/>
      <c r="J4482" s="2"/>
      <c r="K4482" s="2"/>
      <c r="L4482" s="2"/>
      <c r="M4482" s="2"/>
      <c r="N4482" s="2"/>
      <c r="O4482" s="2"/>
      <c r="P4482" s="2"/>
      <c r="Q4482" s="2"/>
      <c r="R4482" s="2"/>
      <c r="S4482" s="2"/>
      <c r="T4482" s="2"/>
      <c r="U4482" s="2"/>
      <c r="V4482" s="2"/>
      <c r="W4482" s="2"/>
      <c r="X4482" s="2"/>
      <c r="Y4482" s="2"/>
      <c r="AB4482" s="2"/>
      <c r="AC4482" s="2"/>
      <c r="AD4482" s="2"/>
      <c r="AE4482" s="2"/>
      <c r="AF4482" s="2"/>
      <c r="AG4482" s="2"/>
      <c r="AH4482" s="2"/>
      <c r="AI4482" s="2"/>
      <c r="AJ4482" s="2"/>
      <c r="AK4482" s="2"/>
      <c r="BK4482" s="2"/>
      <c r="BL4482" s="2"/>
      <c r="BN4482" s="2"/>
      <c r="BO4482" s="2"/>
    </row>
    <row r="4483" ht="12.75" customHeight="1">
      <c r="D4483" s="2"/>
      <c r="G4483" s="2"/>
      <c r="I4483" s="2"/>
      <c r="J4483" s="2"/>
      <c r="K4483" s="2"/>
      <c r="L4483" s="2"/>
      <c r="M4483" s="2"/>
      <c r="N4483" s="2"/>
      <c r="O4483" s="2"/>
      <c r="P4483" s="2"/>
      <c r="Q4483" s="2"/>
      <c r="R4483" s="2"/>
      <c r="S4483" s="2"/>
      <c r="T4483" s="2"/>
      <c r="U4483" s="2"/>
      <c r="V4483" s="2"/>
      <c r="W4483" s="2"/>
      <c r="X4483" s="2"/>
      <c r="Y4483" s="2"/>
      <c r="AB4483" s="2"/>
      <c r="AC4483" s="2"/>
      <c r="AD4483" s="2"/>
      <c r="AE4483" s="2"/>
      <c r="AF4483" s="2"/>
      <c r="AG4483" s="2"/>
      <c r="AH4483" s="2"/>
      <c r="AI4483" s="2"/>
      <c r="AJ4483" s="2"/>
      <c r="AK4483" s="2"/>
      <c r="BK4483" s="2"/>
      <c r="BL4483" s="2"/>
      <c r="BN4483" s="2"/>
      <c r="BO4483" s="2"/>
    </row>
    <row r="4484" ht="12.75" customHeight="1">
      <c r="D4484" s="2"/>
      <c r="G4484" s="2"/>
      <c r="I4484" s="2"/>
      <c r="J4484" s="2"/>
      <c r="K4484" s="2"/>
      <c r="L4484" s="2"/>
      <c r="M4484" s="2"/>
      <c r="N4484" s="2"/>
      <c r="O4484" s="2"/>
      <c r="P4484" s="2"/>
      <c r="Q4484" s="2"/>
      <c r="R4484" s="2"/>
      <c r="S4484" s="2"/>
      <c r="T4484" s="2"/>
      <c r="U4484" s="2"/>
      <c r="V4484" s="2"/>
      <c r="W4484" s="2"/>
      <c r="X4484" s="2"/>
      <c r="Y4484" s="2"/>
      <c r="AB4484" s="2"/>
      <c r="AC4484" s="2"/>
      <c r="AD4484" s="2"/>
      <c r="AE4484" s="2"/>
      <c r="AF4484" s="2"/>
      <c r="AG4484" s="2"/>
      <c r="AH4484" s="2"/>
      <c r="AI4484" s="2"/>
      <c r="AJ4484" s="2"/>
      <c r="AK4484" s="2"/>
      <c r="BK4484" s="2"/>
      <c r="BL4484" s="2"/>
      <c r="BN4484" s="2"/>
      <c r="BO4484" s="2"/>
    </row>
    <row r="4485" ht="12.75" customHeight="1">
      <c r="D4485" s="2"/>
      <c r="G4485" s="2"/>
      <c r="I4485" s="2"/>
      <c r="J4485" s="2"/>
      <c r="K4485" s="2"/>
      <c r="L4485" s="2"/>
      <c r="M4485" s="2"/>
      <c r="N4485" s="2"/>
      <c r="O4485" s="2"/>
      <c r="P4485" s="2"/>
      <c r="Q4485" s="2"/>
      <c r="R4485" s="2"/>
      <c r="S4485" s="2"/>
      <c r="T4485" s="2"/>
      <c r="U4485" s="2"/>
      <c r="V4485" s="2"/>
      <c r="W4485" s="2"/>
      <c r="X4485" s="2"/>
      <c r="Y4485" s="2"/>
      <c r="AB4485" s="2"/>
      <c r="AC4485" s="2"/>
      <c r="AD4485" s="2"/>
      <c r="AE4485" s="2"/>
      <c r="AF4485" s="2"/>
      <c r="AG4485" s="2"/>
      <c r="AH4485" s="2"/>
      <c r="AI4485" s="2"/>
      <c r="AJ4485" s="2"/>
      <c r="AK4485" s="2"/>
      <c r="BK4485" s="2"/>
      <c r="BL4485" s="2"/>
      <c r="BN4485" s="2"/>
      <c r="BO4485" s="2"/>
    </row>
    <row r="4486" ht="12.75" customHeight="1">
      <c r="D4486" s="2"/>
      <c r="G4486" s="2"/>
      <c r="I4486" s="2"/>
      <c r="J4486" s="2"/>
      <c r="K4486" s="2"/>
      <c r="L4486" s="2"/>
      <c r="M4486" s="2"/>
      <c r="N4486" s="2"/>
      <c r="O4486" s="2"/>
      <c r="P4486" s="2"/>
      <c r="Q4486" s="2"/>
      <c r="R4486" s="2"/>
      <c r="S4486" s="2"/>
      <c r="T4486" s="2"/>
      <c r="U4486" s="2"/>
      <c r="V4486" s="2"/>
      <c r="W4486" s="2"/>
      <c r="X4486" s="2"/>
      <c r="Y4486" s="2"/>
      <c r="AB4486" s="2"/>
      <c r="AC4486" s="2"/>
      <c r="AD4486" s="2"/>
      <c r="AE4486" s="2"/>
      <c r="AF4486" s="2"/>
      <c r="AG4486" s="2"/>
      <c r="AH4486" s="2"/>
      <c r="AI4486" s="2"/>
      <c r="AJ4486" s="2"/>
      <c r="AK4486" s="2"/>
      <c r="BK4486" s="2"/>
      <c r="BL4486" s="2"/>
      <c r="BN4486" s="2"/>
      <c r="BO4486" s="2"/>
    </row>
    <row r="4487" ht="12.75" customHeight="1">
      <c r="D4487" s="2"/>
      <c r="G4487" s="2"/>
      <c r="I4487" s="2"/>
      <c r="J4487" s="2"/>
      <c r="K4487" s="2"/>
      <c r="L4487" s="2"/>
      <c r="M4487" s="2"/>
      <c r="N4487" s="2"/>
      <c r="O4487" s="2"/>
      <c r="P4487" s="2"/>
      <c r="Q4487" s="2"/>
      <c r="R4487" s="2"/>
      <c r="S4487" s="2"/>
      <c r="T4487" s="2"/>
      <c r="U4487" s="2"/>
      <c r="V4487" s="2"/>
      <c r="W4487" s="2"/>
      <c r="X4487" s="2"/>
      <c r="Y4487" s="2"/>
      <c r="AB4487" s="2"/>
      <c r="AC4487" s="2"/>
      <c r="AD4487" s="2"/>
      <c r="AE4487" s="2"/>
      <c r="AF4487" s="2"/>
      <c r="AG4487" s="2"/>
      <c r="AH4487" s="2"/>
      <c r="AI4487" s="2"/>
      <c r="AJ4487" s="2"/>
      <c r="AK4487" s="2"/>
      <c r="BK4487" s="2"/>
      <c r="BL4487" s="2"/>
      <c r="BN4487" s="2"/>
      <c r="BO4487" s="2"/>
    </row>
    <row r="4488" ht="12.75" customHeight="1">
      <c r="D4488" s="2"/>
      <c r="G4488" s="2"/>
      <c r="I4488" s="2"/>
      <c r="J4488" s="2"/>
      <c r="K4488" s="2"/>
      <c r="L4488" s="2"/>
      <c r="M4488" s="2"/>
      <c r="N4488" s="2"/>
      <c r="O4488" s="2"/>
      <c r="P4488" s="2"/>
      <c r="Q4488" s="2"/>
      <c r="R4488" s="2"/>
      <c r="S4488" s="2"/>
      <c r="T4488" s="2"/>
      <c r="U4488" s="2"/>
      <c r="V4488" s="2"/>
      <c r="W4488" s="2"/>
      <c r="X4488" s="2"/>
      <c r="Y4488" s="2"/>
      <c r="AB4488" s="2"/>
      <c r="AC4488" s="2"/>
      <c r="AD4488" s="2"/>
      <c r="AE4488" s="2"/>
      <c r="AF4488" s="2"/>
      <c r="AG4488" s="2"/>
      <c r="AH4488" s="2"/>
      <c r="AI4488" s="2"/>
      <c r="AJ4488" s="2"/>
      <c r="AK4488" s="2"/>
      <c r="BK4488" s="2"/>
      <c r="BL4488" s="2"/>
      <c r="BN4488" s="2"/>
      <c r="BO4488" s="2"/>
    </row>
    <row r="4489" ht="12.75" customHeight="1">
      <c r="D4489" s="2"/>
      <c r="G4489" s="2"/>
      <c r="I4489" s="2"/>
      <c r="J4489" s="2"/>
      <c r="K4489" s="2"/>
      <c r="L4489" s="2"/>
      <c r="M4489" s="2"/>
      <c r="N4489" s="2"/>
      <c r="O4489" s="2"/>
      <c r="P4489" s="2"/>
      <c r="Q4489" s="2"/>
      <c r="R4489" s="2"/>
      <c r="S4489" s="2"/>
      <c r="T4489" s="2"/>
      <c r="U4489" s="2"/>
      <c r="V4489" s="2"/>
      <c r="W4489" s="2"/>
      <c r="X4489" s="2"/>
      <c r="Y4489" s="2"/>
      <c r="AB4489" s="2"/>
      <c r="AC4489" s="2"/>
      <c r="AD4489" s="2"/>
      <c r="AE4489" s="2"/>
      <c r="AF4489" s="2"/>
      <c r="AG4489" s="2"/>
      <c r="AH4489" s="2"/>
      <c r="AI4489" s="2"/>
      <c r="AJ4489" s="2"/>
      <c r="AK4489" s="2"/>
      <c r="BK4489" s="2"/>
      <c r="BL4489" s="2"/>
      <c r="BN4489" s="2"/>
      <c r="BO4489" s="2"/>
    </row>
    <row r="4490" ht="12.75" customHeight="1">
      <c r="D4490" s="2"/>
      <c r="G4490" s="2"/>
      <c r="I4490" s="2"/>
      <c r="J4490" s="2"/>
      <c r="K4490" s="2"/>
      <c r="L4490" s="2"/>
      <c r="M4490" s="2"/>
      <c r="N4490" s="2"/>
      <c r="O4490" s="2"/>
      <c r="P4490" s="2"/>
      <c r="Q4490" s="2"/>
      <c r="R4490" s="2"/>
      <c r="S4490" s="2"/>
      <c r="T4490" s="2"/>
      <c r="U4490" s="2"/>
      <c r="V4490" s="2"/>
      <c r="W4490" s="2"/>
      <c r="X4490" s="2"/>
      <c r="Y4490" s="2"/>
      <c r="AB4490" s="2"/>
      <c r="AC4490" s="2"/>
      <c r="AD4490" s="2"/>
      <c r="AE4490" s="2"/>
      <c r="AF4490" s="2"/>
      <c r="AG4490" s="2"/>
      <c r="AH4490" s="2"/>
      <c r="AI4490" s="2"/>
      <c r="AJ4490" s="2"/>
      <c r="AK4490" s="2"/>
      <c r="BK4490" s="2"/>
      <c r="BL4490" s="2"/>
      <c r="BN4490" s="2"/>
      <c r="BO4490" s="2"/>
    </row>
    <row r="4491" ht="12.75" customHeight="1">
      <c r="D4491" s="2"/>
      <c r="G4491" s="2"/>
      <c r="I4491" s="2"/>
      <c r="J4491" s="2"/>
      <c r="K4491" s="2"/>
      <c r="L4491" s="2"/>
      <c r="M4491" s="2"/>
      <c r="N4491" s="2"/>
      <c r="O4491" s="2"/>
      <c r="P4491" s="2"/>
      <c r="Q4491" s="2"/>
      <c r="R4491" s="2"/>
      <c r="S4491" s="2"/>
      <c r="T4491" s="2"/>
      <c r="U4491" s="2"/>
      <c r="V4491" s="2"/>
      <c r="W4491" s="2"/>
      <c r="X4491" s="2"/>
      <c r="Y4491" s="2"/>
      <c r="AB4491" s="2"/>
      <c r="AC4491" s="2"/>
      <c r="AD4491" s="2"/>
      <c r="AE4491" s="2"/>
      <c r="AF4491" s="2"/>
      <c r="AG4491" s="2"/>
      <c r="AH4491" s="2"/>
      <c r="AI4491" s="2"/>
      <c r="AJ4491" s="2"/>
      <c r="AK4491" s="2"/>
      <c r="BK4491" s="2"/>
      <c r="BL4491" s="2"/>
      <c r="BN4491" s="2"/>
      <c r="BO4491" s="2"/>
    </row>
    <row r="4492" ht="12.75" customHeight="1">
      <c r="D4492" s="2"/>
      <c r="G4492" s="2"/>
      <c r="I4492" s="2"/>
      <c r="J4492" s="2"/>
      <c r="K4492" s="2"/>
      <c r="L4492" s="2"/>
      <c r="M4492" s="2"/>
      <c r="N4492" s="2"/>
      <c r="O4492" s="2"/>
      <c r="P4492" s="2"/>
      <c r="Q4492" s="2"/>
      <c r="R4492" s="2"/>
      <c r="S4492" s="2"/>
      <c r="T4492" s="2"/>
      <c r="U4492" s="2"/>
      <c r="V4492" s="2"/>
      <c r="W4492" s="2"/>
      <c r="X4492" s="2"/>
      <c r="Y4492" s="2"/>
      <c r="AB4492" s="2"/>
      <c r="AC4492" s="2"/>
      <c r="AD4492" s="2"/>
      <c r="AE4492" s="2"/>
      <c r="AF4492" s="2"/>
      <c r="AG4492" s="2"/>
      <c r="AH4492" s="2"/>
      <c r="AI4492" s="2"/>
      <c r="AJ4492" s="2"/>
      <c r="AK4492" s="2"/>
      <c r="BK4492" s="2"/>
      <c r="BL4492" s="2"/>
      <c r="BN4492" s="2"/>
      <c r="BO4492" s="2"/>
    </row>
    <row r="4493" ht="12.75" customHeight="1">
      <c r="D4493" s="2"/>
      <c r="G4493" s="2"/>
      <c r="I4493" s="2"/>
      <c r="J4493" s="2"/>
      <c r="K4493" s="2"/>
      <c r="L4493" s="2"/>
      <c r="M4493" s="2"/>
      <c r="N4493" s="2"/>
      <c r="O4493" s="2"/>
      <c r="P4493" s="2"/>
      <c r="Q4493" s="2"/>
      <c r="R4493" s="2"/>
      <c r="S4493" s="2"/>
      <c r="T4493" s="2"/>
      <c r="U4493" s="2"/>
      <c r="V4493" s="2"/>
      <c r="W4493" s="2"/>
      <c r="X4493" s="2"/>
      <c r="Y4493" s="2"/>
      <c r="AB4493" s="2"/>
      <c r="AC4493" s="2"/>
      <c r="AD4493" s="2"/>
      <c r="AE4493" s="2"/>
      <c r="AF4493" s="2"/>
      <c r="AG4493" s="2"/>
      <c r="AH4493" s="2"/>
      <c r="AI4493" s="2"/>
      <c r="AJ4493" s="2"/>
      <c r="AK4493" s="2"/>
      <c r="BK4493" s="2"/>
      <c r="BL4493" s="2"/>
      <c r="BN4493" s="2"/>
      <c r="BO4493" s="2"/>
    </row>
    <row r="4494" ht="12.75" customHeight="1">
      <c r="D4494" s="2"/>
      <c r="G4494" s="2"/>
      <c r="I4494" s="2"/>
      <c r="J4494" s="2"/>
      <c r="K4494" s="2"/>
      <c r="L4494" s="2"/>
      <c r="M4494" s="2"/>
      <c r="N4494" s="2"/>
      <c r="O4494" s="2"/>
      <c r="P4494" s="2"/>
      <c r="Q4494" s="2"/>
      <c r="R4494" s="2"/>
      <c r="S4494" s="2"/>
      <c r="T4494" s="2"/>
      <c r="U4494" s="2"/>
      <c r="V4494" s="2"/>
      <c r="W4494" s="2"/>
      <c r="X4494" s="2"/>
      <c r="Y4494" s="2"/>
      <c r="AB4494" s="2"/>
      <c r="AC4494" s="2"/>
      <c r="AD4494" s="2"/>
      <c r="AE4494" s="2"/>
      <c r="AF4494" s="2"/>
      <c r="AG4494" s="2"/>
      <c r="AH4494" s="2"/>
      <c r="AI4494" s="2"/>
      <c r="AJ4494" s="2"/>
      <c r="AK4494" s="2"/>
      <c r="BK4494" s="2"/>
      <c r="BL4494" s="2"/>
      <c r="BN4494" s="2"/>
      <c r="BO4494" s="2"/>
    </row>
    <row r="4495" ht="12.75" customHeight="1">
      <c r="D4495" s="2"/>
      <c r="G4495" s="2"/>
      <c r="I4495" s="2"/>
      <c r="J4495" s="2"/>
      <c r="K4495" s="2"/>
      <c r="L4495" s="2"/>
      <c r="M4495" s="2"/>
      <c r="N4495" s="2"/>
      <c r="O4495" s="2"/>
      <c r="P4495" s="2"/>
      <c r="Q4495" s="2"/>
      <c r="R4495" s="2"/>
      <c r="S4495" s="2"/>
      <c r="T4495" s="2"/>
      <c r="U4495" s="2"/>
      <c r="V4495" s="2"/>
      <c r="W4495" s="2"/>
      <c r="X4495" s="2"/>
      <c r="Y4495" s="2"/>
      <c r="AB4495" s="2"/>
      <c r="AC4495" s="2"/>
      <c r="AD4495" s="2"/>
      <c r="AE4495" s="2"/>
      <c r="AF4495" s="2"/>
      <c r="AG4495" s="2"/>
      <c r="AH4495" s="2"/>
      <c r="AI4495" s="2"/>
      <c r="AJ4495" s="2"/>
      <c r="AK4495" s="2"/>
      <c r="BK4495" s="2"/>
      <c r="BL4495" s="2"/>
      <c r="BN4495" s="2"/>
      <c r="BO4495" s="2"/>
    </row>
    <row r="4496" ht="12.75" customHeight="1">
      <c r="D4496" s="2"/>
      <c r="G4496" s="2"/>
      <c r="I4496" s="2"/>
      <c r="J4496" s="2"/>
      <c r="K4496" s="2"/>
      <c r="L4496" s="2"/>
      <c r="M4496" s="2"/>
      <c r="N4496" s="2"/>
      <c r="O4496" s="2"/>
      <c r="P4496" s="2"/>
      <c r="Q4496" s="2"/>
      <c r="R4496" s="2"/>
      <c r="S4496" s="2"/>
      <c r="T4496" s="2"/>
      <c r="U4496" s="2"/>
      <c r="V4496" s="2"/>
      <c r="W4496" s="2"/>
      <c r="X4496" s="2"/>
      <c r="Y4496" s="2"/>
      <c r="AB4496" s="2"/>
      <c r="AC4496" s="2"/>
      <c r="AD4496" s="2"/>
      <c r="AE4496" s="2"/>
      <c r="AF4496" s="2"/>
      <c r="AG4496" s="2"/>
      <c r="AH4496" s="2"/>
      <c r="AI4496" s="2"/>
      <c r="AJ4496" s="2"/>
      <c r="AK4496" s="2"/>
      <c r="BK4496" s="2"/>
      <c r="BL4496" s="2"/>
      <c r="BN4496" s="2"/>
      <c r="BO4496" s="2"/>
    </row>
    <row r="4497" ht="12.75" customHeight="1">
      <c r="D4497" s="2"/>
      <c r="G4497" s="2"/>
      <c r="I4497" s="2"/>
      <c r="J4497" s="2"/>
      <c r="K4497" s="2"/>
      <c r="L4497" s="2"/>
      <c r="M4497" s="2"/>
      <c r="N4497" s="2"/>
      <c r="O4497" s="2"/>
      <c r="P4497" s="2"/>
      <c r="Q4497" s="2"/>
      <c r="R4497" s="2"/>
      <c r="S4497" s="2"/>
      <c r="T4497" s="2"/>
      <c r="U4497" s="2"/>
      <c r="V4497" s="2"/>
      <c r="W4497" s="2"/>
      <c r="X4497" s="2"/>
      <c r="Y4497" s="2"/>
      <c r="AB4497" s="2"/>
      <c r="AC4497" s="2"/>
      <c r="AD4497" s="2"/>
      <c r="AE4497" s="2"/>
      <c r="AF4497" s="2"/>
      <c r="AG4497" s="2"/>
      <c r="AH4497" s="2"/>
      <c r="AI4497" s="2"/>
      <c r="AJ4497" s="2"/>
      <c r="AK4497" s="2"/>
      <c r="BK4497" s="2"/>
      <c r="BL4497" s="2"/>
      <c r="BN4497" s="2"/>
      <c r="BO4497" s="2"/>
    </row>
    <row r="4498" ht="12.75" customHeight="1">
      <c r="D4498" s="2"/>
      <c r="G4498" s="2"/>
      <c r="I4498" s="2"/>
      <c r="J4498" s="2"/>
      <c r="K4498" s="2"/>
      <c r="L4498" s="2"/>
      <c r="M4498" s="2"/>
      <c r="N4498" s="2"/>
      <c r="O4498" s="2"/>
      <c r="P4498" s="2"/>
      <c r="Q4498" s="2"/>
      <c r="R4498" s="2"/>
      <c r="S4498" s="2"/>
      <c r="T4498" s="2"/>
      <c r="U4498" s="2"/>
      <c r="V4498" s="2"/>
      <c r="W4498" s="2"/>
      <c r="X4498" s="2"/>
      <c r="Y4498" s="2"/>
      <c r="AB4498" s="2"/>
      <c r="AC4498" s="2"/>
      <c r="AD4498" s="2"/>
      <c r="AE4498" s="2"/>
      <c r="AF4498" s="2"/>
      <c r="AG4498" s="2"/>
      <c r="AH4498" s="2"/>
      <c r="AI4498" s="2"/>
      <c r="AJ4498" s="2"/>
      <c r="AK4498" s="2"/>
      <c r="BK4498" s="2"/>
      <c r="BL4498" s="2"/>
      <c r="BN4498" s="2"/>
      <c r="BO4498" s="2"/>
    </row>
    <row r="4499" ht="12.75" customHeight="1">
      <c r="D4499" s="2"/>
      <c r="G4499" s="2"/>
      <c r="I4499" s="2"/>
      <c r="J4499" s="2"/>
      <c r="K4499" s="2"/>
      <c r="L4499" s="2"/>
      <c r="M4499" s="2"/>
      <c r="N4499" s="2"/>
      <c r="O4499" s="2"/>
      <c r="P4499" s="2"/>
      <c r="Q4499" s="2"/>
      <c r="R4499" s="2"/>
      <c r="S4499" s="2"/>
      <c r="T4499" s="2"/>
      <c r="U4499" s="2"/>
      <c r="V4499" s="2"/>
      <c r="W4499" s="2"/>
      <c r="X4499" s="2"/>
      <c r="Y4499" s="2"/>
      <c r="AB4499" s="2"/>
      <c r="AC4499" s="2"/>
      <c r="AD4499" s="2"/>
      <c r="AE4499" s="2"/>
      <c r="AF4499" s="2"/>
      <c r="AG4499" s="2"/>
      <c r="AH4499" s="2"/>
      <c r="AI4499" s="2"/>
      <c r="AJ4499" s="2"/>
      <c r="AK4499" s="2"/>
      <c r="BK4499" s="2"/>
      <c r="BL4499" s="2"/>
      <c r="BN4499" s="2"/>
      <c r="BO4499" s="2"/>
    </row>
    <row r="4500" ht="12.75" customHeight="1">
      <c r="D4500" s="2"/>
      <c r="G4500" s="2"/>
      <c r="I4500" s="2"/>
      <c r="J4500" s="2"/>
      <c r="K4500" s="2"/>
      <c r="L4500" s="2"/>
      <c r="M4500" s="2"/>
      <c r="N4500" s="2"/>
      <c r="O4500" s="2"/>
      <c r="P4500" s="2"/>
      <c r="Q4500" s="2"/>
      <c r="R4500" s="2"/>
      <c r="S4500" s="2"/>
      <c r="T4500" s="2"/>
      <c r="U4500" s="2"/>
      <c r="V4500" s="2"/>
      <c r="W4500" s="2"/>
      <c r="X4500" s="2"/>
      <c r="Y4500" s="2"/>
      <c r="AB4500" s="2"/>
      <c r="AC4500" s="2"/>
      <c r="AD4500" s="2"/>
      <c r="AE4500" s="2"/>
      <c r="AF4500" s="2"/>
      <c r="AG4500" s="2"/>
      <c r="AH4500" s="2"/>
      <c r="AI4500" s="2"/>
      <c r="AJ4500" s="2"/>
      <c r="AK4500" s="2"/>
      <c r="BK4500" s="2"/>
      <c r="BL4500" s="2"/>
      <c r="BN4500" s="2"/>
      <c r="BO4500" s="2"/>
    </row>
    <row r="4501" ht="12.75" customHeight="1">
      <c r="D4501" s="2"/>
      <c r="G4501" s="2"/>
      <c r="I4501" s="2"/>
      <c r="J4501" s="2"/>
      <c r="K4501" s="2"/>
      <c r="L4501" s="2"/>
      <c r="M4501" s="2"/>
      <c r="N4501" s="2"/>
      <c r="O4501" s="2"/>
      <c r="P4501" s="2"/>
      <c r="Q4501" s="2"/>
      <c r="R4501" s="2"/>
      <c r="S4501" s="2"/>
      <c r="T4501" s="2"/>
      <c r="U4501" s="2"/>
      <c r="V4501" s="2"/>
      <c r="W4501" s="2"/>
      <c r="X4501" s="2"/>
      <c r="Y4501" s="2"/>
      <c r="AB4501" s="2"/>
      <c r="AC4501" s="2"/>
      <c r="AD4501" s="2"/>
      <c r="AE4501" s="2"/>
      <c r="AF4501" s="2"/>
      <c r="AG4501" s="2"/>
      <c r="AH4501" s="2"/>
      <c r="AI4501" s="2"/>
      <c r="AJ4501" s="2"/>
      <c r="AK4501" s="2"/>
      <c r="BK4501" s="2"/>
      <c r="BL4501" s="2"/>
      <c r="BN4501" s="2"/>
      <c r="BO4501" s="2"/>
    </row>
    <row r="4502" ht="12.75" customHeight="1">
      <c r="D4502" s="2"/>
      <c r="G4502" s="2"/>
      <c r="I4502" s="2"/>
      <c r="J4502" s="2"/>
      <c r="K4502" s="2"/>
      <c r="L4502" s="2"/>
      <c r="M4502" s="2"/>
      <c r="N4502" s="2"/>
      <c r="O4502" s="2"/>
      <c r="P4502" s="2"/>
      <c r="Q4502" s="2"/>
      <c r="R4502" s="2"/>
      <c r="S4502" s="2"/>
      <c r="T4502" s="2"/>
      <c r="U4502" s="2"/>
      <c r="V4502" s="2"/>
      <c r="W4502" s="2"/>
      <c r="X4502" s="2"/>
      <c r="Y4502" s="2"/>
      <c r="AB4502" s="2"/>
      <c r="AC4502" s="2"/>
      <c r="AD4502" s="2"/>
      <c r="AE4502" s="2"/>
      <c r="AF4502" s="2"/>
      <c r="AG4502" s="2"/>
      <c r="AH4502" s="2"/>
      <c r="AI4502" s="2"/>
      <c r="AJ4502" s="2"/>
      <c r="AK4502" s="2"/>
      <c r="BK4502" s="2"/>
      <c r="BL4502" s="2"/>
      <c r="BN4502" s="2"/>
      <c r="BO4502" s="2"/>
    </row>
    <row r="4503" ht="12.75" customHeight="1">
      <c r="D4503" s="2"/>
      <c r="G4503" s="2"/>
      <c r="I4503" s="2"/>
      <c r="J4503" s="2"/>
      <c r="K4503" s="2"/>
      <c r="L4503" s="2"/>
      <c r="M4503" s="2"/>
      <c r="N4503" s="2"/>
      <c r="O4503" s="2"/>
      <c r="P4503" s="2"/>
      <c r="Q4503" s="2"/>
      <c r="R4503" s="2"/>
      <c r="S4503" s="2"/>
      <c r="T4503" s="2"/>
      <c r="U4503" s="2"/>
      <c r="V4503" s="2"/>
      <c r="W4503" s="2"/>
      <c r="X4503" s="2"/>
      <c r="Y4503" s="2"/>
      <c r="AB4503" s="2"/>
      <c r="AC4503" s="2"/>
      <c r="AD4503" s="2"/>
      <c r="AE4503" s="2"/>
      <c r="AF4503" s="2"/>
      <c r="AG4503" s="2"/>
      <c r="AH4503" s="2"/>
      <c r="AI4503" s="2"/>
      <c r="AJ4503" s="2"/>
      <c r="AK4503" s="2"/>
      <c r="BK4503" s="2"/>
      <c r="BL4503" s="2"/>
      <c r="BN4503" s="2"/>
      <c r="BO4503" s="2"/>
    </row>
    <row r="4504" ht="12.75" customHeight="1">
      <c r="D4504" s="2"/>
      <c r="G4504" s="2"/>
      <c r="I4504" s="2"/>
      <c r="J4504" s="2"/>
      <c r="K4504" s="2"/>
      <c r="L4504" s="2"/>
      <c r="M4504" s="2"/>
      <c r="N4504" s="2"/>
      <c r="O4504" s="2"/>
      <c r="P4504" s="2"/>
      <c r="Q4504" s="2"/>
      <c r="R4504" s="2"/>
      <c r="S4504" s="2"/>
      <c r="T4504" s="2"/>
      <c r="U4504" s="2"/>
      <c r="V4504" s="2"/>
      <c r="W4504" s="2"/>
      <c r="X4504" s="2"/>
      <c r="Y4504" s="2"/>
      <c r="AB4504" s="2"/>
      <c r="AC4504" s="2"/>
      <c r="AD4504" s="2"/>
      <c r="AE4504" s="2"/>
      <c r="AF4504" s="2"/>
      <c r="AG4504" s="2"/>
      <c r="AH4504" s="2"/>
      <c r="AI4504" s="2"/>
      <c r="AJ4504" s="2"/>
      <c r="AK4504" s="2"/>
      <c r="BK4504" s="2"/>
      <c r="BL4504" s="2"/>
      <c r="BN4504" s="2"/>
      <c r="BO4504" s="2"/>
    </row>
    <row r="4505" ht="12.75" customHeight="1">
      <c r="D4505" s="2"/>
      <c r="G4505" s="2"/>
      <c r="I4505" s="2"/>
      <c r="J4505" s="2"/>
      <c r="K4505" s="2"/>
      <c r="L4505" s="2"/>
      <c r="M4505" s="2"/>
      <c r="N4505" s="2"/>
      <c r="O4505" s="2"/>
      <c r="P4505" s="2"/>
      <c r="Q4505" s="2"/>
      <c r="R4505" s="2"/>
      <c r="S4505" s="2"/>
      <c r="T4505" s="2"/>
      <c r="U4505" s="2"/>
      <c r="V4505" s="2"/>
      <c r="W4505" s="2"/>
      <c r="X4505" s="2"/>
      <c r="Y4505" s="2"/>
      <c r="AB4505" s="2"/>
      <c r="AC4505" s="2"/>
      <c r="AD4505" s="2"/>
      <c r="AE4505" s="2"/>
      <c r="AF4505" s="2"/>
      <c r="AG4505" s="2"/>
      <c r="AH4505" s="2"/>
      <c r="AI4505" s="2"/>
      <c r="AJ4505" s="2"/>
      <c r="AK4505" s="2"/>
      <c r="BK4505" s="2"/>
      <c r="BL4505" s="2"/>
      <c r="BN4505" s="2"/>
      <c r="BO4505" s="2"/>
    </row>
    <row r="4506" ht="12.75" customHeight="1">
      <c r="D4506" s="2"/>
      <c r="G4506" s="2"/>
      <c r="I4506" s="2"/>
      <c r="J4506" s="2"/>
      <c r="K4506" s="2"/>
      <c r="L4506" s="2"/>
      <c r="M4506" s="2"/>
      <c r="N4506" s="2"/>
      <c r="O4506" s="2"/>
      <c r="P4506" s="2"/>
      <c r="Q4506" s="2"/>
      <c r="R4506" s="2"/>
      <c r="S4506" s="2"/>
      <c r="T4506" s="2"/>
      <c r="U4506" s="2"/>
      <c r="V4506" s="2"/>
      <c r="W4506" s="2"/>
      <c r="X4506" s="2"/>
      <c r="Y4506" s="2"/>
      <c r="AB4506" s="2"/>
      <c r="AC4506" s="2"/>
      <c r="AD4506" s="2"/>
      <c r="AE4506" s="2"/>
      <c r="AF4506" s="2"/>
      <c r="AG4506" s="2"/>
      <c r="AH4506" s="2"/>
      <c r="AI4506" s="2"/>
      <c r="AJ4506" s="2"/>
      <c r="AK4506" s="2"/>
      <c r="BK4506" s="2"/>
      <c r="BL4506" s="2"/>
      <c r="BN4506" s="2"/>
      <c r="BO4506" s="2"/>
    </row>
    <row r="4507" ht="12.75" customHeight="1">
      <c r="D4507" s="2"/>
      <c r="G4507" s="2"/>
      <c r="I4507" s="2"/>
      <c r="J4507" s="2"/>
      <c r="K4507" s="2"/>
      <c r="L4507" s="2"/>
      <c r="M4507" s="2"/>
      <c r="N4507" s="2"/>
      <c r="O4507" s="2"/>
      <c r="P4507" s="2"/>
      <c r="Q4507" s="2"/>
      <c r="R4507" s="2"/>
      <c r="S4507" s="2"/>
      <c r="T4507" s="2"/>
      <c r="U4507" s="2"/>
      <c r="V4507" s="2"/>
      <c r="W4507" s="2"/>
      <c r="X4507" s="2"/>
      <c r="Y4507" s="2"/>
      <c r="AB4507" s="2"/>
      <c r="AC4507" s="2"/>
      <c r="AD4507" s="2"/>
      <c r="AE4507" s="2"/>
      <c r="AF4507" s="2"/>
      <c r="AG4507" s="2"/>
      <c r="AH4507" s="2"/>
      <c r="AI4507" s="2"/>
      <c r="AJ4507" s="2"/>
      <c r="AK4507" s="2"/>
      <c r="BK4507" s="2"/>
      <c r="BL4507" s="2"/>
      <c r="BN4507" s="2"/>
      <c r="BO4507" s="2"/>
    </row>
    <row r="4508" ht="12.75" customHeight="1">
      <c r="D4508" s="2"/>
      <c r="G4508" s="2"/>
      <c r="I4508" s="2"/>
      <c r="J4508" s="2"/>
      <c r="K4508" s="2"/>
      <c r="L4508" s="2"/>
      <c r="M4508" s="2"/>
      <c r="N4508" s="2"/>
      <c r="O4508" s="2"/>
      <c r="P4508" s="2"/>
      <c r="Q4508" s="2"/>
      <c r="R4508" s="2"/>
      <c r="S4508" s="2"/>
      <c r="T4508" s="2"/>
      <c r="U4508" s="2"/>
      <c r="V4508" s="2"/>
      <c r="W4508" s="2"/>
      <c r="X4508" s="2"/>
      <c r="Y4508" s="2"/>
      <c r="AB4508" s="2"/>
      <c r="AC4508" s="2"/>
      <c r="AD4508" s="2"/>
      <c r="AE4508" s="2"/>
      <c r="AF4508" s="2"/>
      <c r="AG4508" s="2"/>
      <c r="AH4508" s="2"/>
      <c r="AI4508" s="2"/>
      <c r="AJ4508" s="2"/>
      <c r="AK4508" s="2"/>
      <c r="BK4508" s="2"/>
      <c r="BL4508" s="2"/>
      <c r="BN4508" s="2"/>
      <c r="BO4508" s="2"/>
    </row>
    <row r="4509" ht="12.75" customHeight="1">
      <c r="D4509" s="2"/>
      <c r="G4509" s="2"/>
      <c r="I4509" s="2"/>
      <c r="J4509" s="2"/>
      <c r="K4509" s="2"/>
      <c r="L4509" s="2"/>
      <c r="M4509" s="2"/>
      <c r="N4509" s="2"/>
      <c r="O4509" s="2"/>
      <c r="P4509" s="2"/>
      <c r="Q4509" s="2"/>
      <c r="R4509" s="2"/>
      <c r="S4509" s="2"/>
      <c r="T4509" s="2"/>
      <c r="U4509" s="2"/>
      <c r="V4509" s="2"/>
      <c r="W4509" s="2"/>
      <c r="X4509" s="2"/>
      <c r="Y4509" s="2"/>
      <c r="AB4509" s="2"/>
      <c r="AC4509" s="2"/>
      <c r="AD4509" s="2"/>
      <c r="AE4509" s="2"/>
      <c r="AF4509" s="2"/>
      <c r="AG4509" s="2"/>
      <c r="AH4509" s="2"/>
      <c r="AI4509" s="2"/>
      <c r="AJ4509" s="2"/>
      <c r="AK4509" s="2"/>
      <c r="BK4509" s="2"/>
      <c r="BL4509" s="2"/>
      <c r="BN4509" s="2"/>
      <c r="BO4509" s="2"/>
    </row>
    <row r="4510" ht="12.75" customHeight="1">
      <c r="D4510" s="2"/>
      <c r="G4510" s="2"/>
      <c r="I4510" s="2"/>
      <c r="J4510" s="2"/>
      <c r="K4510" s="2"/>
      <c r="L4510" s="2"/>
      <c r="M4510" s="2"/>
      <c r="N4510" s="2"/>
      <c r="O4510" s="2"/>
      <c r="P4510" s="2"/>
      <c r="Q4510" s="2"/>
      <c r="R4510" s="2"/>
      <c r="S4510" s="2"/>
      <c r="T4510" s="2"/>
      <c r="U4510" s="2"/>
      <c r="V4510" s="2"/>
      <c r="W4510" s="2"/>
      <c r="X4510" s="2"/>
      <c r="Y4510" s="2"/>
      <c r="AB4510" s="2"/>
      <c r="AC4510" s="2"/>
      <c r="AD4510" s="2"/>
      <c r="AE4510" s="2"/>
      <c r="AF4510" s="2"/>
      <c r="AG4510" s="2"/>
      <c r="AH4510" s="2"/>
      <c r="AI4510" s="2"/>
      <c r="AJ4510" s="2"/>
      <c r="AK4510" s="2"/>
      <c r="BK4510" s="2"/>
      <c r="BL4510" s="2"/>
      <c r="BN4510" s="2"/>
      <c r="BO4510" s="2"/>
    </row>
    <row r="4511" ht="12.75" customHeight="1">
      <c r="D4511" s="2"/>
      <c r="G4511" s="2"/>
      <c r="I4511" s="2"/>
      <c r="J4511" s="2"/>
      <c r="K4511" s="2"/>
      <c r="L4511" s="2"/>
      <c r="M4511" s="2"/>
      <c r="N4511" s="2"/>
      <c r="O4511" s="2"/>
      <c r="P4511" s="2"/>
      <c r="Q4511" s="2"/>
      <c r="R4511" s="2"/>
      <c r="S4511" s="2"/>
      <c r="T4511" s="2"/>
      <c r="U4511" s="2"/>
      <c r="V4511" s="2"/>
      <c r="W4511" s="2"/>
      <c r="X4511" s="2"/>
      <c r="Y4511" s="2"/>
      <c r="AB4511" s="2"/>
      <c r="AC4511" s="2"/>
      <c r="AD4511" s="2"/>
      <c r="AE4511" s="2"/>
      <c r="AF4511" s="2"/>
      <c r="AG4511" s="2"/>
      <c r="AH4511" s="2"/>
      <c r="AI4511" s="2"/>
      <c r="AJ4511" s="2"/>
      <c r="AK4511" s="2"/>
      <c r="BK4511" s="2"/>
      <c r="BL4511" s="2"/>
      <c r="BN4511" s="2"/>
      <c r="BO4511" s="2"/>
    </row>
    <row r="4512" ht="12.75" customHeight="1">
      <c r="D4512" s="2"/>
      <c r="G4512" s="2"/>
      <c r="I4512" s="2"/>
      <c r="J4512" s="2"/>
      <c r="K4512" s="2"/>
      <c r="L4512" s="2"/>
      <c r="M4512" s="2"/>
      <c r="N4512" s="2"/>
      <c r="O4512" s="2"/>
      <c r="P4512" s="2"/>
      <c r="Q4512" s="2"/>
      <c r="R4512" s="2"/>
      <c r="S4512" s="2"/>
      <c r="T4512" s="2"/>
      <c r="U4512" s="2"/>
      <c r="V4512" s="2"/>
      <c r="W4512" s="2"/>
      <c r="X4512" s="2"/>
      <c r="Y4512" s="2"/>
      <c r="AB4512" s="2"/>
      <c r="AC4512" s="2"/>
      <c r="AD4512" s="2"/>
      <c r="AE4512" s="2"/>
      <c r="AF4512" s="2"/>
      <c r="AG4512" s="2"/>
      <c r="AH4512" s="2"/>
      <c r="AI4512" s="2"/>
      <c r="AJ4512" s="2"/>
      <c r="AK4512" s="2"/>
      <c r="BK4512" s="2"/>
      <c r="BL4512" s="2"/>
      <c r="BN4512" s="2"/>
      <c r="BO4512" s="2"/>
    </row>
    <row r="4513" ht="12.75" customHeight="1">
      <c r="D4513" s="2"/>
      <c r="G4513" s="2"/>
      <c r="I4513" s="2"/>
      <c r="J4513" s="2"/>
      <c r="K4513" s="2"/>
      <c r="L4513" s="2"/>
      <c r="M4513" s="2"/>
      <c r="N4513" s="2"/>
      <c r="O4513" s="2"/>
      <c r="P4513" s="2"/>
      <c r="Q4513" s="2"/>
      <c r="R4513" s="2"/>
      <c r="S4513" s="2"/>
      <c r="T4513" s="2"/>
      <c r="U4513" s="2"/>
      <c r="V4513" s="2"/>
      <c r="W4513" s="2"/>
      <c r="X4513" s="2"/>
      <c r="Y4513" s="2"/>
      <c r="AB4513" s="2"/>
      <c r="AC4513" s="2"/>
      <c r="AD4513" s="2"/>
      <c r="AE4513" s="2"/>
      <c r="AF4513" s="2"/>
      <c r="AG4513" s="2"/>
      <c r="AH4513" s="2"/>
      <c r="AI4513" s="2"/>
      <c r="AJ4513" s="2"/>
      <c r="AK4513" s="2"/>
      <c r="BK4513" s="2"/>
      <c r="BL4513" s="2"/>
      <c r="BN4513" s="2"/>
      <c r="BO4513" s="2"/>
    </row>
    <row r="4514" ht="12.75" customHeight="1">
      <c r="D4514" s="2"/>
      <c r="G4514" s="2"/>
      <c r="I4514" s="2"/>
      <c r="J4514" s="2"/>
      <c r="K4514" s="2"/>
      <c r="L4514" s="2"/>
      <c r="M4514" s="2"/>
      <c r="N4514" s="2"/>
      <c r="O4514" s="2"/>
      <c r="P4514" s="2"/>
      <c r="Q4514" s="2"/>
      <c r="R4514" s="2"/>
      <c r="S4514" s="2"/>
      <c r="T4514" s="2"/>
      <c r="U4514" s="2"/>
      <c r="V4514" s="2"/>
      <c r="W4514" s="2"/>
      <c r="X4514" s="2"/>
      <c r="Y4514" s="2"/>
      <c r="AB4514" s="2"/>
      <c r="AC4514" s="2"/>
      <c r="AD4514" s="2"/>
      <c r="AE4514" s="2"/>
      <c r="AF4514" s="2"/>
      <c r="AG4514" s="2"/>
      <c r="AH4514" s="2"/>
      <c r="AI4514" s="2"/>
      <c r="AJ4514" s="2"/>
      <c r="AK4514" s="2"/>
      <c r="BK4514" s="2"/>
      <c r="BL4514" s="2"/>
      <c r="BN4514" s="2"/>
      <c r="BO4514" s="2"/>
    </row>
    <row r="4515" ht="12.75" customHeight="1">
      <c r="D4515" s="2"/>
      <c r="G4515" s="2"/>
      <c r="I4515" s="2"/>
      <c r="J4515" s="2"/>
      <c r="K4515" s="2"/>
      <c r="L4515" s="2"/>
      <c r="M4515" s="2"/>
      <c r="N4515" s="2"/>
      <c r="O4515" s="2"/>
      <c r="P4515" s="2"/>
      <c r="Q4515" s="2"/>
      <c r="R4515" s="2"/>
      <c r="S4515" s="2"/>
      <c r="T4515" s="2"/>
      <c r="U4515" s="2"/>
      <c r="V4515" s="2"/>
      <c r="W4515" s="2"/>
      <c r="X4515" s="2"/>
      <c r="Y4515" s="2"/>
      <c r="AB4515" s="2"/>
      <c r="AC4515" s="2"/>
      <c r="AD4515" s="2"/>
      <c r="AE4515" s="2"/>
      <c r="AF4515" s="2"/>
      <c r="AG4515" s="2"/>
      <c r="AH4515" s="2"/>
      <c r="AI4515" s="2"/>
      <c r="AJ4515" s="2"/>
      <c r="AK4515" s="2"/>
      <c r="BK4515" s="2"/>
      <c r="BL4515" s="2"/>
      <c r="BN4515" s="2"/>
      <c r="BO4515" s="2"/>
    </row>
    <row r="4516" ht="12.75" customHeight="1">
      <c r="D4516" s="2"/>
      <c r="G4516" s="2"/>
      <c r="I4516" s="2"/>
      <c r="J4516" s="2"/>
      <c r="K4516" s="2"/>
      <c r="L4516" s="2"/>
      <c r="M4516" s="2"/>
      <c r="N4516" s="2"/>
      <c r="O4516" s="2"/>
      <c r="P4516" s="2"/>
      <c r="Q4516" s="2"/>
      <c r="R4516" s="2"/>
      <c r="S4516" s="2"/>
      <c r="T4516" s="2"/>
      <c r="U4516" s="2"/>
      <c r="V4516" s="2"/>
      <c r="W4516" s="2"/>
      <c r="X4516" s="2"/>
      <c r="Y4516" s="2"/>
      <c r="AB4516" s="2"/>
      <c r="AC4516" s="2"/>
      <c r="AD4516" s="2"/>
      <c r="AE4516" s="2"/>
      <c r="AF4516" s="2"/>
      <c r="AG4516" s="2"/>
      <c r="AH4516" s="2"/>
      <c r="AI4516" s="2"/>
      <c r="AJ4516" s="2"/>
      <c r="AK4516" s="2"/>
      <c r="BK4516" s="2"/>
      <c r="BL4516" s="2"/>
      <c r="BN4516" s="2"/>
      <c r="BO4516" s="2"/>
    </row>
    <row r="4517" ht="12.75" customHeight="1">
      <c r="D4517" s="2"/>
      <c r="G4517" s="2"/>
      <c r="I4517" s="2"/>
      <c r="J4517" s="2"/>
      <c r="K4517" s="2"/>
      <c r="L4517" s="2"/>
      <c r="M4517" s="2"/>
      <c r="N4517" s="2"/>
      <c r="O4517" s="2"/>
      <c r="P4517" s="2"/>
      <c r="Q4517" s="2"/>
      <c r="R4517" s="2"/>
      <c r="S4517" s="2"/>
      <c r="T4517" s="2"/>
      <c r="U4517" s="2"/>
      <c r="V4517" s="2"/>
      <c r="W4517" s="2"/>
      <c r="X4517" s="2"/>
      <c r="Y4517" s="2"/>
      <c r="AB4517" s="2"/>
      <c r="AC4517" s="2"/>
      <c r="AD4517" s="2"/>
      <c r="AE4517" s="2"/>
      <c r="AF4517" s="2"/>
      <c r="AG4517" s="2"/>
      <c r="AH4517" s="2"/>
      <c r="AI4517" s="2"/>
      <c r="AJ4517" s="2"/>
      <c r="AK4517" s="2"/>
      <c r="BK4517" s="2"/>
      <c r="BL4517" s="2"/>
      <c r="BN4517" s="2"/>
      <c r="BO4517" s="2"/>
    </row>
    <row r="4518" ht="12.75" customHeight="1">
      <c r="D4518" s="2"/>
      <c r="G4518" s="2"/>
      <c r="I4518" s="2"/>
      <c r="J4518" s="2"/>
      <c r="K4518" s="2"/>
      <c r="L4518" s="2"/>
      <c r="M4518" s="2"/>
      <c r="N4518" s="2"/>
      <c r="O4518" s="2"/>
      <c r="P4518" s="2"/>
      <c r="Q4518" s="2"/>
      <c r="R4518" s="2"/>
      <c r="S4518" s="2"/>
      <c r="T4518" s="2"/>
      <c r="U4518" s="2"/>
      <c r="V4518" s="2"/>
      <c r="W4518" s="2"/>
      <c r="X4518" s="2"/>
      <c r="Y4518" s="2"/>
      <c r="AB4518" s="2"/>
      <c r="AC4518" s="2"/>
      <c r="AD4518" s="2"/>
      <c r="AE4518" s="2"/>
      <c r="AF4518" s="2"/>
      <c r="AG4518" s="2"/>
      <c r="AH4518" s="2"/>
      <c r="AI4518" s="2"/>
      <c r="AJ4518" s="2"/>
      <c r="AK4518" s="2"/>
      <c r="BK4518" s="2"/>
      <c r="BL4518" s="2"/>
      <c r="BN4518" s="2"/>
      <c r="BO4518" s="2"/>
    </row>
    <row r="4519" ht="12.75" customHeight="1">
      <c r="D4519" s="2"/>
      <c r="G4519" s="2"/>
      <c r="I4519" s="2"/>
      <c r="J4519" s="2"/>
      <c r="K4519" s="2"/>
      <c r="L4519" s="2"/>
      <c r="M4519" s="2"/>
      <c r="N4519" s="2"/>
      <c r="O4519" s="2"/>
      <c r="P4519" s="2"/>
      <c r="Q4519" s="2"/>
      <c r="R4519" s="2"/>
      <c r="S4519" s="2"/>
      <c r="T4519" s="2"/>
      <c r="U4519" s="2"/>
      <c r="V4519" s="2"/>
      <c r="W4519" s="2"/>
      <c r="X4519" s="2"/>
      <c r="Y4519" s="2"/>
      <c r="AB4519" s="2"/>
      <c r="AC4519" s="2"/>
      <c r="AD4519" s="2"/>
      <c r="AE4519" s="2"/>
      <c r="AF4519" s="2"/>
      <c r="AG4519" s="2"/>
      <c r="AH4519" s="2"/>
      <c r="AI4519" s="2"/>
      <c r="AJ4519" s="2"/>
      <c r="AK4519" s="2"/>
      <c r="BK4519" s="2"/>
      <c r="BL4519" s="2"/>
      <c r="BN4519" s="2"/>
      <c r="BO4519" s="2"/>
    </row>
    <row r="4520" ht="12.75" customHeight="1">
      <c r="D4520" s="2"/>
      <c r="G4520" s="2"/>
      <c r="I4520" s="2"/>
      <c r="J4520" s="2"/>
      <c r="K4520" s="2"/>
      <c r="L4520" s="2"/>
      <c r="M4520" s="2"/>
      <c r="N4520" s="2"/>
      <c r="O4520" s="2"/>
      <c r="P4520" s="2"/>
      <c r="Q4520" s="2"/>
      <c r="R4520" s="2"/>
      <c r="S4520" s="2"/>
      <c r="T4520" s="2"/>
      <c r="U4520" s="2"/>
      <c r="V4520" s="2"/>
      <c r="W4520" s="2"/>
      <c r="X4520" s="2"/>
      <c r="Y4520" s="2"/>
      <c r="AB4520" s="2"/>
      <c r="AC4520" s="2"/>
      <c r="AD4520" s="2"/>
      <c r="AE4520" s="2"/>
      <c r="AF4520" s="2"/>
      <c r="AG4520" s="2"/>
      <c r="AH4520" s="2"/>
      <c r="AI4520" s="2"/>
      <c r="AJ4520" s="2"/>
      <c r="AK4520" s="2"/>
      <c r="BK4520" s="2"/>
      <c r="BL4520" s="2"/>
      <c r="BN4520" s="2"/>
      <c r="BO4520" s="2"/>
    </row>
    <row r="4521" ht="12.75" customHeight="1">
      <c r="D4521" s="2"/>
      <c r="G4521" s="2"/>
      <c r="I4521" s="2"/>
      <c r="J4521" s="2"/>
      <c r="K4521" s="2"/>
      <c r="L4521" s="2"/>
      <c r="M4521" s="2"/>
      <c r="N4521" s="2"/>
      <c r="O4521" s="2"/>
      <c r="P4521" s="2"/>
      <c r="Q4521" s="2"/>
      <c r="R4521" s="2"/>
      <c r="S4521" s="2"/>
      <c r="T4521" s="2"/>
      <c r="U4521" s="2"/>
      <c r="V4521" s="2"/>
      <c r="W4521" s="2"/>
      <c r="X4521" s="2"/>
      <c r="Y4521" s="2"/>
      <c r="AB4521" s="2"/>
      <c r="AC4521" s="2"/>
      <c r="AD4521" s="2"/>
      <c r="AE4521" s="2"/>
      <c r="AF4521" s="2"/>
      <c r="AG4521" s="2"/>
      <c r="AH4521" s="2"/>
      <c r="AI4521" s="2"/>
      <c r="AJ4521" s="2"/>
      <c r="AK4521" s="2"/>
      <c r="BK4521" s="2"/>
      <c r="BL4521" s="2"/>
      <c r="BN4521" s="2"/>
      <c r="BO4521" s="2"/>
    </row>
    <row r="4522" ht="12.75" customHeight="1">
      <c r="D4522" s="2"/>
      <c r="G4522" s="2"/>
      <c r="I4522" s="2"/>
      <c r="J4522" s="2"/>
      <c r="K4522" s="2"/>
      <c r="L4522" s="2"/>
      <c r="M4522" s="2"/>
      <c r="N4522" s="2"/>
      <c r="O4522" s="2"/>
      <c r="P4522" s="2"/>
      <c r="Q4522" s="2"/>
      <c r="R4522" s="2"/>
      <c r="S4522" s="2"/>
      <c r="T4522" s="2"/>
      <c r="U4522" s="2"/>
      <c r="V4522" s="2"/>
      <c r="W4522" s="2"/>
      <c r="X4522" s="2"/>
      <c r="Y4522" s="2"/>
      <c r="AB4522" s="2"/>
      <c r="AC4522" s="2"/>
      <c r="AD4522" s="2"/>
      <c r="AE4522" s="2"/>
      <c r="AF4522" s="2"/>
      <c r="AG4522" s="2"/>
      <c r="AH4522" s="2"/>
      <c r="AI4522" s="2"/>
      <c r="AJ4522" s="2"/>
      <c r="AK4522" s="2"/>
      <c r="BK4522" s="2"/>
      <c r="BL4522" s="2"/>
      <c r="BN4522" s="2"/>
      <c r="BO4522" s="2"/>
    </row>
    <row r="4523" ht="12.75" customHeight="1">
      <c r="D4523" s="2"/>
      <c r="G4523" s="2"/>
      <c r="I4523" s="2"/>
      <c r="J4523" s="2"/>
      <c r="K4523" s="2"/>
      <c r="L4523" s="2"/>
      <c r="M4523" s="2"/>
      <c r="N4523" s="2"/>
      <c r="O4523" s="2"/>
      <c r="P4523" s="2"/>
      <c r="Q4523" s="2"/>
      <c r="R4523" s="2"/>
      <c r="S4523" s="2"/>
      <c r="T4523" s="2"/>
      <c r="U4523" s="2"/>
      <c r="V4523" s="2"/>
      <c r="W4523" s="2"/>
      <c r="X4523" s="2"/>
      <c r="Y4523" s="2"/>
      <c r="AB4523" s="2"/>
      <c r="AC4523" s="2"/>
      <c r="AD4523" s="2"/>
      <c r="AE4523" s="2"/>
      <c r="AF4523" s="2"/>
      <c r="AG4523" s="2"/>
      <c r="AH4523" s="2"/>
      <c r="AI4523" s="2"/>
      <c r="AJ4523" s="2"/>
      <c r="AK4523" s="2"/>
      <c r="BK4523" s="2"/>
      <c r="BL4523" s="2"/>
      <c r="BN4523" s="2"/>
      <c r="BO4523" s="2"/>
    </row>
    <row r="4524" ht="12.75" customHeight="1">
      <c r="D4524" s="2"/>
      <c r="G4524" s="2"/>
      <c r="I4524" s="2"/>
      <c r="J4524" s="2"/>
      <c r="K4524" s="2"/>
      <c r="L4524" s="2"/>
      <c r="M4524" s="2"/>
      <c r="N4524" s="2"/>
      <c r="O4524" s="2"/>
      <c r="P4524" s="2"/>
      <c r="Q4524" s="2"/>
      <c r="R4524" s="2"/>
      <c r="S4524" s="2"/>
      <c r="T4524" s="2"/>
      <c r="U4524" s="2"/>
      <c r="V4524" s="2"/>
      <c r="W4524" s="2"/>
      <c r="X4524" s="2"/>
      <c r="Y4524" s="2"/>
      <c r="AB4524" s="2"/>
      <c r="AC4524" s="2"/>
      <c r="AD4524" s="2"/>
      <c r="AE4524" s="2"/>
      <c r="AF4524" s="2"/>
      <c r="AG4524" s="2"/>
      <c r="AH4524" s="2"/>
      <c r="AI4524" s="2"/>
      <c r="AJ4524" s="2"/>
      <c r="AK4524" s="2"/>
      <c r="BK4524" s="2"/>
      <c r="BL4524" s="2"/>
      <c r="BN4524" s="2"/>
      <c r="BO4524" s="2"/>
    </row>
    <row r="4525" ht="12.75" customHeight="1">
      <c r="D4525" s="2"/>
      <c r="G4525" s="2"/>
      <c r="I4525" s="2"/>
      <c r="J4525" s="2"/>
      <c r="K4525" s="2"/>
      <c r="L4525" s="2"/>
      <c r="M4525" s="2"/>
      <c r="N4525" s="2"/>
      <c r="O4525" s="2"/>
      <c r="P4525" s="2"/>
      <c r="Q4525" s="2"/>
      <c r="R4525" s="2"/>
      <c r="S4525" s="2"/>
      <c r="T4525" s="2"/>
      <c r="U4525" s="2"/>
      <c r="V4525" s="2"/>
      <c r="W4525" s="2"/>
      <c r="X4525" s="2"/>
      <c r="Y4525" s="2"/>
      <c r="AB4525" s="2"/>
      <c r="AC4525" s="2"/>
      <c r="AD4525" s="2"/>
      <c r="AE4525" s="2"/>
      <c r="AF4525" s="2"/>
      <c r="AG4525" s="2"/>
      <c r="AH4525" s="2"/>
      <c r="AI4525" s="2"/>
      <c r="AJ4525" s="2"/>
      <c r="AK4525" s="2"/>
      <c r="BK4525" s="2"/>
      <c r="BL4525" s="2"/>
      <c r="BN4525" s="2"/>
      <c r="BO4525" s="2"/>
    </row>
    <row r="4526" ht="12.75" customHeight="1">
      <c r="D4526" s="2"/>
      <c r="G4526" s="2"/>
      <c r="I4526" s="2"/>
      <c r="J4526" s="2"/>
      <c r="K4526" s="2"/>
      <c r="L4526" s="2"/>
      <c r="M4526" s="2"/>
      <c r="N4526" s="2"/>
      <c r="O4526" s="2"/>
      <c r="P4526" s="2"/>
      <c r="Q4526" s="2"/>
      <c r="R4526" s="2"/>
      <c r="S4526" s="2"/>
      <c r="T4526" s="2"/>
      <c r="U4526" s="2"/>
      <c r="V4526" s="2"/>
      <c r="W4526" s="2"/>
      <c r="X4526" s="2"/>
      <c r="Y4526" s="2"/>
      <c r="AB4526" s="2"/>
      <c r="AC4526" s="2"/>
      <c r="AD4526" s="2"/>
      <c r="AE4526" s="2"/>
      <c r="AF4526" s="2"/>
      <c r="AG4526" s="2"/>
      <c r="AH4526" s="2"/>
      <c r="AI4526" s="2"/>
      <c r="AJ4526" s="2"/>
      <c r="AK4526" s="2"/>
      <c r="BK4526" s="2"/>
      <c r="BL4526" s="2"/>
      <c r="BN4526" s="2"/>
      <c r="BO4526" s="2"/>
    </row>
    <row r="4527" ht="12.75" customHeight="1">
      <c r="D4527" s="2"/>
      <c r="G4527" s="2"/>
      <c r="I4527" s="2"/>
      <c r="J4527" s="2"/>
      <c r="K4527" s="2"/>
      <c r="L4527" s="2"/>
      <c r="M4527" s="2"/>
      <c r="N4527" s="2"/>
      <c r="O4527" s="2"/>
      <c r="P4527" s="2"/>
      <c r="Q4527" s="2"/>
      <c r="R4527" s="2"/>
      <c r="S4527" s="2"/>
      <c r="T4527" s="2"/>
      <c r="U4527" s="2"/>
      <c r="V4527" s="2"/>
      <c r="W4527" s="2"/>
      <c r="X4527" s="2"/>
      <c r="Y4527" s="2"/>
      <c r="AB4527" s="2"/>
      <c r="AC4527" s="2"/>
      <c r="AD4527" s="2"/>
      <c r="AE4527" s="2"/>
      <c r="AF4527" s="2"/>
      <c r="AG4527" s="2"/>
      <c r="AH4527" s="2"/>
      <c r="AI4527" s="2"/>
      <c r="AJ4527" s="2"/>
      <c r="AK4527" s="2"/>
      <c r="BK4527" s="2"/>
      <c r="BL4527" s="2"/>
      <c r="BN4527" s="2"/>
      <c r="BO4527" s="2"/>
    </row>
    <row r="4528" ht="12.75" customHeight="1">
      <c r="D4528" s="2"/>
      <c r="G4528" s="2"/>
      <c r="I4528" s="2"/>
      <c r="J4528" s="2"/>
      <c r="K4528" s="2"/>
      <c r="L4528" s="2"/>
      <c r="M4528" s="2"/>
      <c r="N4528" s="2"/>
      <c r="O4528" s="2"/>
      <c r="P4528" s="2"/>
      <c r="Q4528" s="2"/>
      <c r="R4528" s="2"/>
      <c r="S4528" s="2"/>
      <c r="T4528" s="2"/>
      <c r="U4528" s="2"/>
      <c r="V4528" s="2"/>
      <c r="W4528" s="2"/>
      <c r="X4528" s="2"/>
      <c r="Y4528" s="2"/>
      <c r="AB4528" s="2"/>
      <c r="AC4528" s="2"/>
      <c r="AD4528" s="2"/>
      <c r="AE4528" s="2"/>
      <c r="AF4528" s="2"/>
      <c r="AG4528" s="2"/>
      <c r="AH4528" s="2"/>
      <c r="AI4528" s="2"/>
      <c r="AJ4528" s="2"/>
      <c r="AK4528" s="2"/>
      <c r="BK4528" s="2"/>
      <c r="BL4528" s="2"/>
      <c r="BN4528" s="2"/>
      <c r="BO4528" s="2"/>
    </row>
    <row r="4529" ht="12.75" customHeight="1">
      <c r="D4529" s="2"/>
      <c r="G4529" s="2"/>
      <c r="I4529" s="2"/>
      <c r="J4529" s="2"/>
      <c r="K4529" s="2"/>
      <c r="L4529" s="2"/>
      <c r="M4529" s="2"/>
      <c r="N4529" s="2"/>
      <c r="O4529" s="2"/>
      <c r="P4529" s="2"/>
      <c r="Q4529" s="2"/>
      <c r="R4529" s="2"/>
      <c r="S4529" s="2"/>
      <c r="T4529" s="2"/>
      <c r="U4529" s="2"/>
      <c r="V4529" s="2"/>
      <c r="W4529" s="2"/>
      <c r="X4529" s="2"/>
      <c r="Y4529" s="2"/>
      <c r="AB4529" s="2"/>
      <c r="AC4529" s="2"/>
      <c r="AD4529" s="2"/>
      <c r="AE4529" s="2"/>
      <c r="AF4529" s="2"/>
      <c r="AG4529" s="2"/>
      <c r="AH4529" s="2"/>
      <c r="AI4529" s="2"/>
      <c r="AJ4529" s="2"/>
      <c r="AK4529" s="2"/>
      <c r="BK4529" s="2"/>
      <c r="BL4529" s="2"/>
      <c r="BN4529" s="2"/>
      <c r="BO4529" s="2"/>
    </row>
    <row r="4530" ht="12.75" customHeight="1">
      <c r="D4530" s="2"/>
      <c r="G4530" s="2"/>
      <c r="I4530" s="2"/>
      <c r="J4530" s="2"/>
      <c r="K4530" s="2"/>
      <c r="L4530" s="2"/>
      <c r="M4530" s="2"/>
      <c r="N4530" s="2"/>
      <c r="O4530" s="2"/>
      <c r="P4530" s="2"/>
      <c r="Q4530" s="2"/>
      <c r="R4530" s="2"/>
      <c r="S4530" s="2"/>
      <c r="T4530" s="2"/>
      <c r="U4530" s="2"/>
      <c r="V4530" s="2"/>
      <c r="W4530" s="2"/>
      <c r="X4530" s="2"/>
      <c r="Y4530" s="2"/>
      <c r="AB4530" s="2"/>
      <c r="AC4530" s="2"/>
      <c r="AD4530" s="2"/>
      <c r="AE4530" s="2"/>
      <c r="AF4530" s="2"/>
      <c r="AG4530" s="2"/>
      <c r="AH4530" s="2"/>
      <c r="AI4530" s="2"/>
      <c r="AJ4530" s="2"/>
      <c r="AK4530" s="2"/>
      <c r="BK4530" s="2"/>
      <c r="BL4530" s="2"/>
      <c r="BN4530" s="2"/>
      <c r="BO4530" s="2"/>
    </row>
    <row r="4531" ht="12.75" customHeight="1">
      <c r="D4531" s="2"/>
      <c r="G4531" s="2"/>
      <c r="I4531" s="2"/>
      <c r="J4531" s="2"/>
      <c r="K4531" s="2"/>
      <c r="L4531" s="2"/>
      <c r="M4531" s="2"/>
      <c r="N4531" s="2"/>
      <c r="O4531" s="2"/>
      <c r="P4531" s="2"/>
      <c r="Q4531" s="2"/>
      <c r="R4531" s="2"/>
      <c r="S4531" s="2"/>
      <c r="T4531" s="2"/>
      <c r="U4531" s="2"/>
      <c r="V4531" s="2"/>
      <c r="W4531" s="2"/>
      <c r="X4531" s="2"/>
      <c r="Y4531" s="2"/>
      <c r="AB4531" s="2"/>
      <c r="AC4531" s="2"/>
      <c r="AD4531" s="2"/>
      <c r="AE4531" s="2"/>
      <c r="AF4531" s="2"/>
      <c r="AG4531" s="2"/>
      <c r="AH4531" s="2"/>
      <c r="AI4531" s="2"/>
      <c r="AJ4531" s="2"/>
      <c r="AK4531" s="2"/>
      <c r="BK4531" s="2"/>
      <c r="BL4531" s="2"/>
      <c r="BN4531" s="2"/>
      <c r="BO4531" s="2"/>
    </row>
    <row r="4532" ht="12.75" customHeight="1">
      <c r="D4532" s="2"/>
      <c r="G4532" s="2"/>
      <c r="I4532" s="2"/>
      <c r="J4532" s="2"/>
      <c r="K4532" s="2"/>
      <c r="L4532" s="2"/>
      <c r="M4532" s="2"/>
      <c r="N4532" s="2"/>
      <c r="O4532" s="2"/>
      <c r="P4532" s="2"/>
      <c r="Q4532" s="2"/>
      <c r="R4532" s="2"/>
      <c r="S4532" s="2"/>
      <c r="T4532" s="2"/>
      <c r="U4532" s="2"/>
      <c r="V4532" s="2"/>
      <c r="W4532" s="2"/>
      <c r="X4532" s="2"/>
      <c r="Y4532" s="2"/>
      <c r="AB4532" s="2"/>
      <c r="AC4532" s="2"/>
      <c r="AD4532" s="2"/>
      <c r="AE4532" s="2"/>
      <c r="AF4532" s="2"/>
      <c r="AG4532" s="2"/>
      <c r="AH4532" s="2"/>
      <c r="AI4532" s="2"/>
      <c r="AJ4532" s="2"/>
      <c r="AK4532" s="2"/>
      <c r="BK4532" s="2"/>
      <c r="BL4532" s="2"/>
      <c r="BN4532" s="2"/>
      <c r="BO4532" s="2"/>
    </row>
    <row r="4533" ht="12.75" customHeight="1">
      <c r="D4533" s="2"/>
      <c r="G4533" s="2"/>
      <c r="I4533" s="2"/>
      <c r="J4533" s="2"/>
      <c r="K4533" s="2"/>
      <c r="L4533" s="2"/>
      <c r="M4533" s="2"/>
      <c r="N4533" s="2"/>
      <c r="O4533" s="2"/>
      <c r="P4533" s="2"/>
      <c r="Q4533" s="2"/>
      <c r="R4533" s="2"/>
      <c r="S4533" s="2"/>
      <c r="T4533" s="2"/>
      <c r="U4533" s="2"/>
      <c r="V4533" s="2"/>
      <c r="W4533" s="2"/>
      <c r="X4533" s="2"/>
      <c r="Y4533" s="2"/>
      <c r="AB4533" s="2"/>
      <c r="AC4533" s="2"/>
      <c r="AD4533" s="2"/>
      <c r="AE4533" s="2"/>
      <c r="AF4533" s="2"/>
      <c r="AG4533" s="2"/>
      <c r="AH4533" s="2"/>
      <c r="AI4533" s="2"/>
      <c r="AJ4533" s="2"/>
      <c r="AK4533" s="2"/>
      <c r="BK4533" s="2"/>
      <c r="BL4533" s="2"/>
      <c r="BN4533" s="2"/>
      <c r="BO4533" s="2"/>
    </row>
    <row r="4534" ht="12.75" customHeight="1">
      <c r="D4534" s="2"/>
      <c r="G4534" s="2"/>
      <c r="I4534" s="2"/>
      <c r="J4534" s="2"/>
      <c r="K4534" s="2"/>
      <c r="L4534" s="2"/>
      <c r="M4534" s="2"/>
      <c r="N4534" s="2"/>
      <c r="O4534" s="2"/>
      <c r="P4534" s="2"/>
      <c r="Q4534" s="2"/>
      <c r="R4534" s="2"/>
      <c r="S4534" s="2"/>
      <c r="T4534" s="2"/>
      <c r="U4534" s="2"/>
      <c r="V4534" s="2"/>
      <c r="W4534" s="2"/>
      <c r="X4534" s="2"/>
      <c r="Y4534" s="2"/>
      <c r="AB4534" s="2"/>
      <c r="AC4534" s="2"/>
      <c r="AD4534" s="2"/>
      <c r="AE4534" s="2"/>
      <c r="AF4534" s="2"/>
      <c r="AG4534" s="2"/>
      <c r="AH4534" s="2"/>
      <c r="AI4534" s="2"/>
      <c r="AJ4534" s="2"/>
      <c r="AK4534" s="2"/>
      <c r="BK4534" s="2"/>
      <c r="BL4534" s="2"/>
      <c r="BN4534" s="2"/>
      <c r="BO4534" s="2"/>
    </row>
    <row r="4535" ht="12.75" customHeight="1">
      <c r="D4535" s="2"/>
      <c r="G4535" s="2"/>
      <c r="I4535" s="2"/>
      <c r="J4535" s="2"/>
      <c r="K4535" s="2"/>
      <c r="L4535" s="2"/>
      <c r="M4535" s="2"/>
      <c r="N4535" s="2"/>
      <c r="O4535" s="2"/>
      <c r="P4535" s="2"/>
      <c r="Q4535" s="2"/>
      <c r="R4535" s="2"/>
      <c r="S4535" s="2"/>
      <c r="T4535" s="2"/>
      <c r="U4535" s="2"/>
      <c r="V4535" s="2"/>
      <c r="W4535" s="2"/>
      <c r="X4535" s="2"/>
      <c r="Y4535" s="2"/>
      <c r="AB4535" s="2"/>
      <c r="AC4535" s="2"/>
      <c r="AD4535" s="2"/>
      <c r="AE4535" s="2"/>
      <c r="AF4535" s="2"/>
      <c r="AG4535" s="2"/>
      <c r="AH4535" s="2"/>
      <c r="AI4535" s="2"/>
      <c r="AJ4535" s="2"/>
      <c r="AK4535" s="2"/>
      <c r="BK4535" s="2"/>
      <c r="BL4535" s="2"/>
      <c r="BN4535" s="2"/>
      <c r="BO4535" s="2"/>
    </row>
    <row r="4536" ht="12.75" customHeight="1">
      <c r="D4536" s="2"/>
      <c r="G4536" s="2"/>
      <c r="I4536" s="2"/>
      <c r="J4536" s="2"/>
      <c r="K4536" s="2"/>
      <c r="L4536" s="2"/>
      <c r="M4536" s="2"/>
      <c r="N4536" s="2"/>
      <c r="O4536" s="2"/>
      <c r="P4536" s="2"/>
      <c r="Q4536" s="2"/>
      <c r="R4536" s="2"/>
      <c r="S4536" s="2"/>
      <c r="T4536" s="2"/>
      <c r="U4536" s="2"/>
      <c r="V4536" s="2"/>
      <c r="W4536" s="2"/>
      <c r="X4536" s="2"/>
      <c r="Y4536" s="2"/>
      <c r="AB4536" s="2"/>
      <c r="AC4536" s="2"/>
      <c r="AD4536" s="2"/>
      <c r="AE4536" s="2"/>
      <c r="AF4536" s="2"/>
      <c r="AG4536" s="2"/>
      <c r="AH4536" s="2"/>
      <c r="AI4536" s="2"/>
      <c r="AJ4536" s="2"/>
      <c r="AK4536" s="2"/>
      <c r="BK4536" s="2"/>
      <c r="BL4536" s="2"/>
      <c r="BN4536" s="2"/>
      <c r="BO4536" s="2"/>
    </row>
    <row r="4537" ht="12.75" customHeight="1">
      <c r="D4537" s="2"/>
      <c r="G4537" s="2"/>
      <c r="I4537" s="2"/>
      <c r="J4537" s="2"/>
      <c r="K4537" s="2"/>
      <c r="L4537" s="2"/>
      <c r="M4537" s="2"/>
      <c r="N4537" s="2"/>
      <c r="O4537" s="2"/>
      <c r="P4537" s="2"/>
      <c r="Q4537" s="2"/>
      <c r="R4537" s="2"/>
      <c r="S4537" s="2"/>
      <c r="T4537" s="2"/>
      <c r="U4537" s="2"/>
      <c r="V4537" s="2"/>
      <c r="W4537" s="2"/>
      <c r="X4537" s="2"/>
      <c r="Y4537" s="2"/>
      <c r="AB4537" s="2"/>
      <c r="AC4537" s="2"/>
      <c r="AD4537" s="2"/>
      <c r="AE4537" s="2"/>
      <c r="AF4537" s="2"/>
      <c r="AG4537" s="2"/>
      <c r="AH4537" s="2"/>
      <c r="AI4537" s="2"/>
      <c r="AJ4537" s="2"/>
      <c r="AK4537" s="2"/>
      <c r="BK4537" s="2"/>
      <c r="BL4537" s="2"/>
      <c r="BN4537" s="2"/>
      <c r="BO4537" s="2"/>
    </row>
    <row r="4538" ht="12.75" customHeight="1">
      <c r="D4538" s="2"/>
      <c r="G4538" s="2"/>
      <c r="I4538" s="2"/>
      <c r="J4538" s="2"/>
      <c r="K4538" s="2"/>
      <c r="L4538" s="2"/>
      <c r="M4538" s="2"/>
      <c r="N4538" s="2"/>
      <c r="O4538" s="2"/>
      <c r="P4538" s="2"/>
      <c r="Q4538" s="2"/>
      <c r="R4538" s="2"/>
      <c r="S4538" s="2"/>
      <c r="T4538" s="2"/>
      <c r="U4538" s="2"/>
      <c r="V4538" s="2"/>
      <c r="W4538" s="2"/>
      <c r="X4538" s="2"/>
      <c r="Y4538" s="2"/>
      <c r="AB4538" s="2"/>
      <c r="AC4538" s="2"/>
      <c r="AD4538" s="2"/>
      <c r="AE4538" s="2"/>
      <c r="AF4538" s="2"/>
      <c r="AG4538" s="2"/>
      <c r="AH4538" s="2"/>
      <c r="AI4538" s="2"/>
      <c r="AJ4538" s="2"/>
      <c r="AK4538" s="2"/>
      <c r="BK4538" s="2"/>
      <c r="BL4538" s="2"/>
      <c r="BN4538" s="2"/>
      <c r="BO4538" s="2"/>
    </row>
    <row r="4539" ht="12.75" customHeight="1">
      <c r="D4539" s="2"/>
      <c r="G4539" s="2"/>
      <c r="I4539" s="2"/>
      <c r="J4539" s="2"/>
      <c r="K4539" s="2"/>
      <c r="L4539" s="2"/>
      <c r="M4539" s="2"/>
      <c r="N4539" s="2"/>
      <c r="O4539" s="2"/>
      <c r="P4539" s="2"/>
      <c r="Q4539" s="2"/>
      <c r="R4539" s="2"/>
      <c r="S4539" s="2"/>
      <c r="T4539" s="2"/>
      <c r="U4539" s="2"/>
      <c r="V4539" s="2"/>
      <c r="W4539" s="2"/>
      <c r="X4539" s="2"/>
      <c r="Y4539" s="2"/>
      <c r="AB4539" s="2"/>
      <c r="AC4539" s="2"/>
      <c r="AD4539" s="2"/>
      <c r="AE4539" s="2"/>
      <c r="AF4539" s="2"/>
      <c r="AG4539" s="2"/>
      <c r="AH4539" s="2"/>
      <c r="AI4539" s="2"/>
      <c r="AJ4539" s="2"/>
      <c r="AK4539" s="2"/>
      <c r="BK4539" s="2"/>
      <c r="BL4539" s="2"/>
      <c r="BN4539" s="2"/>
      <c r="BO4539" s="2"/>
    </row>
    <row r="4540" ht="12.75" customHeight="1">
      <c r="D4540" s="2"/>
      <c r="G4540" s="2"/>
      <c r="I4540" s="2"/>
      <c r="J4540" s="2"/>
      <c r="K4540" s="2"/>
      <c r="L4540" s="2"/>
      <c r="M4540" s="2"/>
      <c r="N4540" s="2"/>
      <c r="O4540" s="2"/>
      <c r="P4540" s="2"/>
      <c r="Q4540" s="2"/>
      <c r="R4540" s="2"/>
      <c r="S4540" s="2"/>
      <c r="T4540" s="2"/>
      <c r="U4540" s="2"/>
      <c r="V4540" s="2"/>
      <c r="W4540" s="2"/>
      <c r="X4540" s="2"/>
      <c r="Y4540" s="2"/>
      <c r="AB4540" s="2"/>
      <c r="AC4540" s="2"/>
      <c r="AD4540" s="2"/>
      <c r="AE4540" s="2"/>
      <c r="AF4540" s="2"/>
      <c r="AG4540" s="2"/>
      <c r="AH4540" s="2"/>
      <c r="AI4540" s="2"/>
      <c r="AJ4540" s="2"/>
      <c r="AK4540" s="2"/>
      <c r="BK4540" s="2"/>
      <c r="BL4540" s="2"/>
      <c r="BN4540" s="2"/>
      <c r="BO4540" s="2"/>
    </row>
    <row r="4541" ht="12.75" customHeight="1">
      <c r="D4541" s="2"/>
      <c r="G4541" s="2"/>
      <c r="I4541" s="2"/>
      <c r="J4541" s="2"/>
      <c r="K4541" s="2"/>
      <c r="L4541" s="2"/>
      <c r="M4541" s="2"/>
      <c r="N4541" s="2"/>
      <c r="O4541" s="2"/>
      <c r="P4541" s="2"/>
      <c r="Q4541" s="2"/>
      <c r="R4541" s="2"/>
      <c r="S4541" s="2"/>
      <c r="T4541" s="2"/>
      <c r="U4541" s="2"/>
      <c r="V4541" s="2"/>
      <c r="W4541" s="2"/>
      <c r="X4541" s="2"/>
      <c r="Y4541" s="2"/>
      <c r="AB4541" s="2"/>
      <c r="AC4541" s="2"/>
      <c r="AD4541" s="2"/>
      <c r="AE4541" s="2"/>
      <c r="AF4541" s="2"/>
      <c r="AG4541" s="2"/>
      <c r="AH4541" s="2"/>
      <c r="AI4541" s="2"/>
      <c r="AJ4541" s="2"/>
      <c r="AK4541" s="2"/>
      <c r="BK4541" s="2"/>
      <c r="BL4541" s="2"/>
      <c r="BN4541" s="2"/>
      <c r="BO4541" s="2"/>
    </row>
    <row r="4542" ht="12.75" customHeight="1">
      <c r="D4542" s="2"/>
      <c r="G4542" s="2"/>
      <c r="I4542" s="2"/>
      <c r="J4542" s="2"/>
      <c r="K4542" s="2"/>
      <c r="L4542" s="2"/>
      <c r="M4542" s="2"/>
      <c r="N4542" s="2"/>
      <c r="O4542" s="2"/>
      <c r="P4542" s="2"/>
      <c r="Q4542" s="2"/>
      <c r="R4542" s="2"/>
      <c r="S4542" s="2"/>
      <c r="T4542" s="2"/>
      <c r="U4542" s="2"/>
      <c r="V4542" s="2"/>
      <c r="W4542" s="2"/>
      <c r="X4542" s="2"/>
      <c r="Y4542" s="2"/>
      <c r="AB4542" s="2"/>
      <c r="AC4542" s="2"/>
      <c r="AD4542" s="2"/>
      <c r="AE4542" s="2"/>
      <c r="AF4542" s="2"/>
      <c r="AG4542" s="2"/>
      <c r="AH4542" s="2"/>
      <c r="AI4542" s="2"/>
      <c r="AJ4542" s="2"/>
      <c r="AK4542" s="2"/>
      <c r="BK4542" s="2"/>
      <c r="BL4542" s="2"/>
      <c r="BN4542" s="2"/>
      <c r="BO4542" s="2"/>
    </row>
    <row r="4543" ht="12.75" customHeight="1">
      <c r="D4543" s="2"/>
      <c r="G4543" s="2"/>
      <c r="I4543" s="2"/>
      <c r="J4543" s="2"/>
      <c r="K4543" s="2"/>
      <c r="L4543" s="2"/>
      <c r="M4543" s="2"/>
      <c r="N4543" s="2"/>
      <c r="O4543" s="2"/>
      <c r="P4543" s="2"/>
      <c r="Q4543" s="2"/>
      <c r="R4543" s="2"/>
      <c r="S4543" s="2"/>
      <c r="T4543" s="2"/>
      <c r="U4543" s="2"/>
      <c r="V4543" s="2"/>
      <c r="W4543" s="2"/>
      <c r="X4543" s="2"/>
      <c r="Y4543" s="2"/>
      <c r="AB4543" s="2"/>
      <c r="AC4543" s="2"/>
      <c r="AD4543" s="2"/>
      <c r="AE4543" s="2"/>
      <c r="AF4543" s="2"/>
      <c r="AG4543" s="2"/>
      <c r="AH4543" s="2"/>
      <c r="AI4543" s="2"/>
      <c r="AJ4543" s="2"/>
      <c r="AK4543" s="2"/>
      <c r="BK4543" s="2"/>
      <c r="BL4543" s="2"/>
      <c r="BN4543" s="2"/>
      <c r="BO4543" s="2"/>
    </row>
    <row r="4544" ht="12.75" customHeight="1">
      <c r="D4544" s="2"/>
      <c r="G4544" s="2"/>
      <c r="I4544" s="2"/>
      <c r="J4544" s="2"/>
      <c r="K4544" s="2"/>
      <c r="L4544" s="2"/>
      <c r="M4544" s="2"/>
      <c r="N4544" s="2"/>
      <c r="O4544" s="2"/>
      <c r="P4544" s="2"/>
      <c r="Q4544" s="2"/>
      <c r="R4544" s="2"/>
      <c r="S4544" s="2"/>
      <c r="T4544" s="2"/>
      <c r="U4544" s="2"/>
      <c r="V4544" s="2"/>
      <c r="W4544" s="2"/>
      <c r="X4544" s="2"/>
      <c r="Y4544" s="2"/>
      <c r="AB4544" s="2"/>
      <c r="AC4544" s="2"/>
      <c r="AD4544" s="2"/>
      <c r="AE4544" s="2"/>
      <c r="AF4544" s="2"/>
      <c r="AG4544" s="2"/>
      <c r="AH4544" s="2"/>
      <c r="AI4544" s="2"/>
      <c r="AJ4544" s="2"/>
      <c r="AK4544" s="2"/>
      <c r="BK4544" s="2"/>
      <c r="BL4544" s="2"/>
      <c r="BN4544" s="2"/>
      <c r="BO4544" s="2"/>
    </row>
    <row r="4545" ht="12.75" customHeight="1">
      <c r="D4545" s="2"/>
      <c r="G4545" s="2"/>
      <c r="I4545" s="2"/>
      <c r="J4545" s="2"/>
      <c r="K4545" s="2"/>
      <c r="L4545" s="2"/>
      <c r="M4545" s="2"/>
      <c r="N4545" s="2"/>
      <c r="O4545" s="2"/>
      <c r="P4545" s="2"/>
      <c r="Q4545" s="2"/>
      <c r="R4545" s="2"/>
      <c r="S4545" s="2"/>
      <c r="T4545" s="2"/>
      <c r="U4545" s="2"/>
      <c r="V4545" s="2"/>
      <c r="W4545" s="2"/>
      <c r="X4545" s="2"/>
      <c r="Y4545" s="2"/>
      <c r="AB4545" s="2"/>
      <c r="AC4545" s="2"/>
      <c r="AD4545" s="2"/>
      <c r="AE4545" s="2"/>
      <c r="AF4545" s="2"/>
      <c r="AG4545" s="2"/>
      <c r="AH4545" s="2"/>
      <c r="AI4545" s="2"/>
      <c r="AJ4545" s="2"/>
      <c r="AK4545" s="2"/>
      <c r="BK4545" s="2"/>
      <c r="BL4545" s="2"/>
      <c r="BN4545" s="2"/>
      <c r="BO4545" s="2"/>
    </row>
    <row r="4546" ht="12.75" customHeight="1">
      <c r="D4546" s="2"/>
      <c r="G4546" s="2"/>
      <c r="I4546" s="2"/>
      <c r="J4546" s="2"/>
      <c r="K4546" s="2"/>
      <c r="L4546" s="2"/>
      <c r="M4546" s="2"/>
      <c r="N4546" s="2"/>
      <c r="O4546" s="2"/>
      <c r="P4546" s="2"/>
      <c r="Q4546" s="2"/>
      <c r="R4546" s="2"/>
      <c r="S4546" s="2"/>
      <c r="T4546" s="2"/>
      <c r="U4546" s="2"/>
      <c r="V4546" s="2"/>
      <c r="W4546" s="2"/>
      <c r="X4546" s="2"/>
      <c r="Y4546" s="2"/>
      <c r="AB4546" s="2"/>
      <c r="AC4546" s="2"/>
      <c r="AD4546" s="2"/>
      <c r="AE4546" s="2"/>
      <c r="AF4546" s="2"/>
      <c r="AG4546" s="2"/>
      <c r="AH4546" s="2"/>
      <c r="AI4546" s="2"/>
      <c r="AJ4546" s="2"/>
      <c r="AK4546" s="2"/>
      <c r="BK4546" s="2"/>
      <c r="BL4546" s="2"/>
      <c r="BN4546" s="2"/>
      <c r="BO4546" s="2"/>
    </row>
    <row r="4547" ht="12.75" customHeight="1">
      <c r="D4547" s="2"/>
      <c r="G4547" s="2"/>
      <c r="I4547" s="2"/>
      <c r="J4547" s="2"/>
      <c r="K4547" s="2"/>
      <c r="L4547" s="2"/>
      <c r="M4547" s="2"/>
      <c r="N4547" s="2"/>
      <c r="O4547" s="2"/>
      <c r="P4547" s="2"/>
      <c r="Q4547" s="2"/>
      <c r="R4547" s="2"/>
      <c r="S4547" s="2"/>
      <c r="T4547" s="2"/>
      <c r="U4547" s="2"/>
      <c r="V4547" s="2"/>
      <c r="W4547" s="2"/>
      <c r="X4547" s="2"/>
      <c r="Y4547" s="2"/>
      <c r="AB4547" s="2"/>
      <c r="AC4547" s="2"/>
      <c r="AD4547" s="2"/>
      <c r="AE4547" s="2"/>
      <c r="AF4547" s="2"/>
      <c r="AG4547" s="2"/>
      <c r="AH4547" s="2"/>
      <c r="AI4547" s="2"/>
      <c r="AJ4547" s="2"/>
      <c r="AK4547" s="2"/>
      <c r="BK4547" s="2"/>
      <c r="BL4547" s="2"/>
      <c r="BN4547" s="2"/>
      <c r="BO4547" s="2"/>
    </row>
    <row r="4548" ht="12.75" customHeight="1">
      <c r="D4548" s="2"/>
      <c r="G4548" s="2"/>
      <c r="I4548" s="2"/>
      <c r="J4548" s="2"/>
      <c r="K4548" s="2"/>
      <c r="L4548" s="2"/>
      <c r="M4548" s="2"/>
      <c r="N4548" s="2"/>
      <c r="O4548" s="2"/>
      <c r="P4548" s="2"/>
      <c r="Q4548" s="2"/>
      <c r="R4548" s="2"/>
      <c r="S4548" s="2"/>
      <c r="T4548" s="2"/>
      <c r="U4548" s="2"/>
      <c r="V4548" s="2"/>
      <c r="W4548" s="2"/>
      <c r="X4548" s="2"/>
      <c r="Y4548" s="2"/>
      <c r="AB4548" s="2"/>
      <c r="AC4548" s="2"/>
      <c r="AD4548" s="2"/>
      <c r="AE4548" s="2"/>
      <c r="AF4548" s="2"/>
      <c r="AG4548" s="2"/>
      <c r="AH4548" s="2"/>
      <c r="AI4548" s="2"/>
      <c r="AJ4548" s="2"/>
      <c r="AK4548" s="2"/>
      <c r="BK4548" s="2"/>
      <c r="BL4548" s="2"/>
      <c r="BN4548" s="2"/>
      <c r="BO4548" s="2"/>
    </row>
    <row r="4549" ht="12.75" customHeight="1">
      <c r="D4549" s="2"/>
      <c r="G4549" s="2"/>
      <c r="I4549" s="2"/>
      <c r="J4549" s="2"/>
      <c r="K4549" s="2"/>
      <c r="L4549" s="2"/>
      <c r="M4549" s="2"/>
      <c r="N4549" s="2"/>
      <c r="O4549" s="2"/>
      <c r="P4549" s="2"/>
      <c r="Q4549" s="2"/>
      <c r="R4549" s="2"/>
      <c r="S4549" s="2"/>
      <c r="T4549" s="2"/>
      <c r="U4549" s="2"/>
      <c r="V4549" s="2"/>
      <c r="W4549" s="2"/>
      <c r="X4549" s="2"/>
      <c r="Y4549" s="2"/>
      <c r="AB4549" s="2"/>
      <c r="AC4549" s="2"/>
      <c r="AD4549" s="2"/>
      <c r="AE4549" s="2"/>
      <c r="AF4549" s="2"/>
      <c r="AG4549" s="2"/>
      <c r="AH4549" s="2"/>
      <c r="AI4549" s="2"/>
      <c r="AJ4549" s="2"/>
      <c r="AK4549" s="2"/>
      <c r="BK4549" s="2"/>
      <c r="BL4549" s="2"/>
      <c r="BN4549" s="2"/>
      <c r="BO4549" s="2"/>
    </row>
    <row r="4550" ht="12.75" customHeight="1">
      <c r="D4550" s="2"/>
      <c r="G4550" s="2"/>
      <c r="I4550" s="2"/>
      <c r="J4550" s="2"/>
      <c r="K4550" s="2"/>
      <c r="L4550" s="2"/>
      <c r="M4550" s="2"/>
      <c r="N4550" s="2"/>
      <c r="O4550" s="2"/>
      <c r="P4550" s="2"/>
      <c r="Q4550" s="2"/>
      <c r="R4550" s="2"/>
      <c r="S4550" s="2"/>
      <c r="T4550" s="2"/>
      <c r="U4550" s="2"/>
      <c r="V4550" s="2"/>
      <c r="W4550" s="2"/>
      <c r="X4550" s="2"/>
      <c r="Y4550" s="2"/>
      <c r="AB4550" s="2"/>
      <c r="AC4550" s="2"/>
      <c r="AD4550" s="2"/>
      <c r="AE4550" s="2"/>
      <c r="AF4550" s="2"/>
      <c r="AG4550" s="2"/>
      <c r="AH4550" s="2"/>
      <c r="AI4550" s="2"/>
      <c r="AJ4550" s="2"/>
      <c r="AK4550" s="2"/>
      <c r="BK4550" s="2"/>
      <c r="BL4550" s="2"/>
      <c r="BN4550" s="2"/>
      <c r="BO4550" s="2"/>
    </row>
    <row r="4551" ht="12.75" customHeight="1">
      <c r="D4551" s="2"/>
      <c r="G4551" s="2"/>
      <c r="I4551" s="2"/>
      <c r="J4551" s="2"/>
      <c r="K4551" s="2"/>
      <c r="L4551" s="2"/>
      <c r="M4551" s="2"/>
      <c r="N4551" s="2"/>
      <c r="O4551" s="2"/>
      <c r="P4551" s="2"/>
      <c r="Q4551" s="2"/>
      <c r="R4551" s="2"/>
      <c r="S4551" s="2"/>
      <c r="T4551" s="2"/>
      <c r="U4551" s="2"/>
      <c r="V4551" s="2"/>
      <c r="W4551" s="2"/>
      <c r="X4551" s="2"/>
      <c r="Y4551" s="2"/>
      <c r="AB4551" s="2"/>
      <c r="AC4551" s="2"/>
      <c r="AD4551" s="2"/>
      <c r="AE4551" s="2"/>
      <c r="AF4551" s="2"/>
      <c r="AG4551" s="2"/>
      <c r="AH4551" s="2"/>
      <c r="AI4551" s="2"/>
      <c r="AJ4551" s="2"/>
      <c r="AK4551" s="2"/>
      <c r="BK4551" s="2"/>
      <c r="BL4551" s="2"/>
      <c r="BN4551" s="2"/>
      <c r="BO4551" s="2"/>
    </row>
    <row r="4552" ht="12.75" customHeight="1">
      <c r="D4552" s="2"/>
      <c r="G4552" s="2"/>
      <c r="I4552" s="2"/>
      <c r="J4552" s="2"/>
      <c r="K4552" s="2"/>
      <c r="L4552" s="2"/>
      <c r="M4552" s="2"/>
      <c r="N4552" s="2"/>
      <c r="O4552" s="2"/>
      <c r="P4552" s="2"/>
      <c r="Q4552" s="2"/>
      <c r="R4552" s="2"/>
      <c r="S4552" s="2"/>
      <c r="T4552" s="2"/>
      <c r="U4552" s="2"/>
      <c r="V4552" s="2"/>
      <c r="W4552" s="2"/>
      <c r="X4552" s="2"/>
      <c r="Y4552" s="2"/>
      <c r="AB4552" s="2"/>
      <c r="AC4552" s="2"/>
      <c r="AD4552" s="2"/>
      <c r="AE4552" s="2"/>
      <c r="AF4552" s="2"/>
      <c r="AG4552" s="2"/>
      <c r="AH4552" s="2"/>
      <c r="AI4552" s="2"/>
      <c r="AJ4552" s="2"/>
      <c r="AK4552" s="2"/>
      <c r="BK4552" s="2"/>
      <c r="BL4552" s="2"/>
      <c r="BN4552" s="2"/>
      <c r="BO4552" s="2"/>
    </row>
    <row r="4553" ht="12.75" customHeight="1">
      <c r="D4553" s="2"/>
      <c r="G4553" s="2"/>
      <c r="I4553" s="2"/>
      <c r="J4553" s="2"/>
      <c r="K4553" s="2"/>
      <c r="L4553" s="2"/>
      <c r="M4553" s="2"/>
      <c r="N4553" s="2"/>
      <c r="O4553" s="2"/>
      <c r="P4553" s="2"/>
      <c r="Q4553" s="2"/>
      <c r="R4553" s="2"/>
      <c r="S4553" s="2"/>
      <c r="T4553" s="2"/>
      <c r="U4553" s="2"/>
      <c r="V4553" s="2"/>
      <c r="W4553" s="2"/>
      <c r="X4553" s="2"/>
      <c r="Y4553" s="2"/>
      <c r="AB4553" s="2"/>
      <c r="AC4553" s="2"/>
      <c r="AD4553" s="2"/>
      <c r="AE4553" s="2"/>
      <c r="AF4553" s="2"/>
      <c r="AG4553" s="2"/>
      <c r="AH4553" s="2"/>
      <c r="AI4553" s="2"/>
      <c r="AJ4553" s="2"/>
      <c r="AK4553" s="2"/>
      <c r="BK4553" s="2"/>
      <c r="BL4553" s="2"/>
      <c r="BN4553" s="2"/>
      <c r="BO4553" s="2"/>
    </row>
    <row r="4554" ht="12.75" customHeight="1">
      <c r="D4554" s="2"/>
      <c r="G4554" s="2"/>
      <c r="I4554" s="2"/>
      <c r="J4554" s="2"/>
      <c r="K4554" s="2"/>
      <c r="L4554" s="2"/>
      <c r="M4554" s="2"/>
      <c r="N4554" s="2"/>
      <c r="O4554" s="2"/>
      <c r="P4554" s="2"/>
      <c r="Q4554" s="2"/>
      <c r="R4554" s="2"/>
      <c r="S4554" s="2"/>
      <c r="T4554" s="2"/>
      <c r="U4554" s="2"/>
      <c r="V4554" s="2"/>
      <c r="W4554" s="2"/>
      <c r="X4554" s="2"/>
      <c r="Y4554" s="2"/>
      <c r="AB4554" s="2"/>
      <c r="AC4554" s="2"/>
      <c r="AD4554" s="2"/>
      <c r="AE4554" s="2"/>
      <c r="AF4554" s="2"/>
      <c r="AG4554" s="2"/>
      <c r="AH4554" s="2"/>
      <c r="AI4554" s="2"/>
      <c r="AJ4554" s="2"/>
      <c r="AK4554" s="2"/>
      <c r="BK4554" s="2"/>
      <c r="BL4554" s="2"/>
      <c r="BN4554" s="2"/>
      <c r="BO4554" s="2"/>
    </row>
    <row r="4555" ht="12.75" customHeight="1">
      <c r="D4555" s="2"/>
      <c r="G4555" s="2"/>
      <c r="I4555" s="2"/>
      <c r="J4555" s="2"/>
      <c r="K4555" s="2"/>
      <c r="L4555" s="2"/>
      <c r="M4555" s="2"/>
      <c r="N4555" s="2"/>
      <c r="O4555" s="2"/>
      <c r="P4555" s="2"/>
      <c r="Q4555" s="2"/>
      <c r="R4555" s="2"/>
      <c r="S4555" s="2"/>
      <c r="T4555" s="2"/>
      <c r="U4555" s="2"/>
      <c r="V4555" s="2"/>
      <c r="W4555" s="2"/>
      <c r="X4555" s="2"/>
      <c r="Y4555" s="2"/>
      <c r="AB4555" s="2"/>
      <c r="AC4555" s="2"/>
      <c r="AD4555" s="2"/>
      <c r="AE4555" s="2"/>
      <c r="AF4555" s="2"/>
      <c r="AG4555" s="2"/>
      <c r="AH4555" s="2"/>
      <c r="AI4555" s="2"/>
      <c r="AJ4555" s="2"/>
      <c r="AK4555" s="2"/>
      <c r="BK4555" s="2"/>
      <c r="BL4555" s="2"/>
      <c r="BN4555" s="2"/>
      <c r="BO4555" s="2"/>
    </row>
    <row r="4556" ht="12.75" customHeight="1">
      <c r="D4556" s="2"/>
      <c r="G4556" s="2"/>
      <c r="I4556" s="2"/>
      <c r="J4556" s="2"/>
      <c r="K4556" s="2"/>
      <c r="L4556" s="2"/>
      <c r="M4556" s="2"/>
      <c r="N4556" s="2"/>
      <c r="O4556" s="2"/>
      <c r="P4556" s="2"/>
      <c r="Q4556" s="2"/>
      <c r="R4556" s="2"/>
      <c r="S4556" s="2"/>
      <c r="T4556" s="2"/>
      <c r="U4556" s="2"/>
      <c r="V4556" s="2"/>
      <c r="W4556" s="2"/>
      <c r="X4556" s="2"/>
      <c r="Y4556" s="2"/>
      <c r="AB4556" s="2"/>
      <c r="AC4556" s="2"/>
      <c r="AD4556" s="2"/>
      <c r="AE4556" s="2"/>
      <c r="AF4556" s="2"/>
      <c r="AG4556" s="2"/>
      <c r="AH4556" s="2"/>
      <c r="AI4556" s="2"/>
      <c r="AJ4556" s="2"/>
      <c r="AK4556" s="2"/>
      <c r="BK4556" s="2"/>
      <c r="BL4556" s="2"/>
      <c r="BN4556" s="2"/>
      <c r="BO4556" s="2"/>
    </row>
    <row r="4557" ht="12.75" customHeight="1">
      <c r="D4557" s="2"/>
      <c r="G4557" s="2"/>
      <c r="I4557" s="2"/>
      <c r="J4557" s="2"/>
      <c r="K4557" s="2"/>
      <c r="L4557" s="2"/>
      <c r="M4557" s="2"/>
      <c r="N4557" s="2"/>
      <c r="O4557" s="2"/>
      <c r="P4557" s="2"/>
      <c r="Q4557" s="2"/>
      <c r="R4557" s="2"/>
      <c r="S4557" s="2"/>
      <c r="T4557" s="2"/>
      <c r="U4557" s="2"/>
      <c r="V4557" s="2"/>
      <c r="W4557" s="2"/>
      <c r="X4557" s="2"/>
      <c r="Y4557" s="2"/>
      <c r="AB4557" s="2"/>
      <c r="AC4557" s="2"/>
      <c r="AD4557" s="2"/>
      <c r="AE4557" s="2"/>
      <c r="AF4557" s="2"/>
      <c r="AG4557" s="2"/>
      <c r="AH4557" s="2"/>
      <c r="AI4557" s="2"/>
      <c r="AJ4557" s="2"/>
      <c r="AK4557" s="2"/>
      <c r="BK4557" s="2"/>
      <c r="BL4557" s="2"/>
      <c r="BN4557" s="2"/>
      <c r="BO4557" s="2"/>
    </row>
    <row r="4558" ht="12.75" customHeight="1">
      <c r="D4558" s="2"/>
      <c r="G4558" s="2"/>
      <c r="I4558" s="2"/>
      <c r="J4558" s="2"/>
      <c r="K4558" s="2"/>
      <c r="L4558" s="2"/>
      <c r="M4558" s="2"/>
      <c r="N4558" s="2"/>
      <c r="O4558" s="2"/>
      <c r="P4558" s="2"/>
      <c r="Q4558" s="2"/>
      <c r="R4558" s="2"/>
      <c r="S4558" s="2"/>
      <c r="T4558" s="2"/>
      <c r="U4558" s="2"/>
      <c r="V4558" s="2"/>
      <c r="W4558" s="2"/>
      <c r="X4558" s="2"/>
      <c r="Y4558" s="2"/>
      <c r="AB4558" s="2"/>
      <c r="AC4558" s="2"/>
      <c r="AD4558" s="2"/>
      <c r="AE4558" s="2"/>
      <c r="AF4558" s="2"/>
      <c r="AG4558" s="2"/>
      <c r="AH4558" s="2"/>
      <c r="AI4558" s="2"/>
      <c r="AJ4558" s="2"/>
      <c r="AK4558" s="2"/>
      <c r="BK4558" s="2"/>
      <c r="BL4558" s="2"/>
      <c r="BN4558" s="2"/>
      <c r="BO4558" s="2"/>
    </row>
    <row r="4559" ht="12.75" customHeight="1">
      <c r="D4559" s="2"/>
      <c r="G4559" s="2"/>
      <c r="I4559" s="2"/>
      <c r="J4559" s="2"/>
      <c r="K4559" s="2"/>
      <c r="L4559" s="2"/>
      <c r="M4559" s="2"/>
      <c r="N4559" s="2"/>
      <c r="O4559" s="2"/>
      <c r="P4559" s="2"/>
      <c r="Q4559" s="2"/>
      <c r="R4559" s="2"/>
      <c r="S4559" s="2"/>
      <c r="T4559" s="2"/>
      <c r="U4559" s="2"/>
      <c r="V4559" s="2"/>
      <c r="W4559" s="2"/>
      <c r="X4559" s="2"/>
      <c r="Y4559" s="2"/>
      <c r="AB4559" s="2"/>
      <c r="AC4559" s="2"/>
      <c r="AD4559" s="2"/>
      <c r="AE4559" s="2"/>
      <c r="AF4559" s="2"/>
      <c r="AG4559" s="2"/>
      <c r="AH4559" s="2"/>
      <c r="AI4559" s="2"/>
      <c r="AJ4559" s="2"/>
      <c r="AK4559" s="2"/>
      <c r="BK4559" s="2"/>
      <c r="BL4559" s="2"/>
      <c r="BN4559" s="2"/>
      <c r="BO4559" s="2"/>
    </row>
    <row r="4560" ht="12.75" customHeight="1">
      <c r="D4560" s="2"/>
      <c r="G4560" s="2"/>
      <c r="I4560" s="2"/>
      <c r="J4560" s="2"/>
      <c r="K4560" s="2"/>
      <c r="L4560" s="2"/>
      <c r="M4560" s="2"/>
      <c r="N4560" s="2"/>
      <c r="O4560" s="2"/>
      <c r="P4560" s="2"/>
      <c r="Q4560" s="2"/>
      <c r="R4560" s="2"/>
      <c r="S4560" s="2"/>
      <c r="T4560" s="2"/>
      <c r="U4560" s="2"/>
      <c r="V4560" s="2"/>
      <c r="W4560" s="2"/>
      <c r="X4560" s="2"/>
      <c r="Y4560" s="2"/>
      <c r="AB4560" s="2"/>
      <c r="AC4560" s="2"/>
      <c r="AD4560" s="2"/>
      <c r="AE4560" s="2"/>
      <c r="AF4560" s="2"/>
      <c r="AG4560" s="2"/>
      <c r="AH4560" s="2"/>
      <c r="AI4560" s="2"/>
      <c r="AJ4560" s="2"/>
      <c r="AK4560" s="2"/>
      <c r="BK4560" s="2"/>
      <c r="BL4560" s="2"/>
      <c r="BN4560" s="2"/>
      <c r="BO4560" s="2"/>
    </row>
    <row r="4561" ht="12.75" customHeight="1">
      <c r="D4561" s="2"/>
      <c r="G4561" s="2"/>
      <c r="I4561" s="2"/>
      <c r="J4561" s="2"/>
      <c r="K4561" s="2"/>
      <c r="L4561" s="2"/>
      <c r="M4561" s="2"/>
      <c r="N4561" s="2"/>
      <c r="O4561" s="2"/>
      <c r="P4561" s="2"/>
      <c r="Q4561" s="2"/>
      <c r="R4561" s="2"/>
      <c r="S4561" s="2"/>
      <c r="T4561" s="2"/>
      <c r="U4561" s="2"/>
      <c r="V4561" s="2"/>
      <c r="W4561" s="2"/>
      <c r="X4561" s="2"/>
      <c r="Y4561" s="2"/>
      <c r="AB4561" s="2"/>
      <c r="AC4561" s="2"/>
      <c r="AD4561" s="2"/>
      <c r="AE4561" s="2"/>
      <c r="AF4561" s="2"/>
      <c r="AG4561" s="2"/>
      <c r="AH4561" s="2"/>
      <c r="AI4561" s="2"/>
      <c r="AJ4561" s="2"/>
      <c r="AK4561" s="2"/>
      <c r="BK4561" s="2"/>
      <c r="BL4561" s="2"/>
      <c r="BN4561" s="2"/>
      <c r="BO4561" s="2"/>
    </row>
    <row r="4562" ht="12.75" customHeight="1">
      <c r="D4562" s="2"/>
      <c r="G4562" s="2"/>
      <c r="I4562" s="2"/>
      <c r="J4562" s="2"/>
      <c r="K4562" s="2"/>
      <c r="L4562" s="2"/>
      <c r="M4562" s="2"/>
      <c r="N4562" s="2"/>
      <c r="O4562" s="2"/>
      <c r="P4562" s="2"/>
      <c r="Q4562" s="2"/>
      <c r="R4562" s="2"/>
      <c r="S4562" s="2"/>
      <c r="T4562" s="2"/>
      <c r="U4562" s="2"/>
      <c r="V4562" s="2"/>
      <c r="W4562" s="2"/>
      <c r="X4562" s="2"/>
      <c r="Y4562" s="2"/>
      <c r="AB4562" s="2"/>
      <c r="AC4562" s="2"/>
      <c r="AD4562" s="2"/>
      <c r="AE4562" s="2"/>
      <c r="AF4562" s="2"/>
      <c r="AG4562" s="2"/>
      <c r="AH4562" s="2"/>
      <c r="AI4562" s="2"/>
      <c r="AJ4562" s="2"/>
      <c r="AK4562" s="2"/>
      <c r="BK4562" s="2"/>
      <c r="BL4562" s="2"/>
      <c r="BN4562" s="2"/>
      <c r="BO4562" s="2"/>
    </row>
    <row r="4563" ht="12.75" customHeight="1">
      <c r="D4563" s="2"/>
      <c r="G4563" s="2"/>
      <c r="I4563" s="2"/>
      <c r="J4563" s="2"/>
      <c r="K4563" s="2"/>
      <c r="L4563" s="2"/>
      <c r="M4563" s="2"/>
      <c r="N4563" s="2"/>
      <c r="O4563" s="2"/>
      <c r="P4563" s="2"/>
      <c r="Q4563" s="2"/>
      <c r="R4563" s="2"/>
      <c r="S4563" s="2"/>
      <c r="T4563" s="2"/>
      <c r="U4563" s="2"/>
      <c r="V4563" s="2"/>
      <c r="W4563" s="2"/>
      <c r="X4563" s="2"/>
      <c r="Y4563" s="2"/>
      <c r="AB4563" s="2"/>
      <c r="AC4563" s="2"/>
      <c r="AD4563" s="2"/>
      <c r="AE4563" s="2"/>
      <c r="AF4563" s="2"/>
      <c r="AG4563" s="2"/>
      <c r="AH4563" s="2"/>
      <c r="AI4563" s="2"/>
      <c r="AJ4563" s="2"/>
      <c r="AK4563" s="2"/>
      <c r="BK4563" s="2"/>
      <c r="BL4563" s="2"/>
      <c r="BN4563" s="2"/>
      <c r="BO4563" s="2"/>
    </row>
    <row r="4564" ht="12.75" customHeight="1">
      <c r="D4564" s="2"/>
      <c r="G4564" s="2"/>
      <c r="I4564" s="2"/>
      <c r="J4564" s="2"/>
      <c r="K4564" s="2"/>
      <c r="L4564" s="2"/>
      <c r="M4564" s="2"/>
      <c r="N4564" s="2"/>
      <c r="O4564" s="2"/>
      <c r="P4564" s="2"/>
      <c r="Q4564" s="2"/>
      <c r="R4564" s="2"/>
      <c r="S4564" s="2"/>
      <c r="T4564" s="2"/>
      <c r="U4564" s="2"/>
      <c r="V4564" s="2"/>
      <c r="W4564" s="2"/>
      <c r="X4564" s="2"/>
      <c r="Y4564" s="2"/>
      <c r="AB4564" s="2"/>
      <c r="AC4564" s="2"/>
      <c r="AD4564" s="2"/>
      <c r="AE4564" s="2"/>
      <c r="AF4564" s="2"/>
      <c r="AG4564" s="2"/>
      <c r="AH4564" s="2"/>
      <c r="AI4564" s="2"/>
      <c r="AJ4564" s="2"/>
      <c r="AK4564" s="2"/>
      <c r="BK4564" s="2"/>
      <c r="BL4564" s="2"/>
      <c r="BN4564" s="2"/>
      <c r="BO4564" s="2"/>
    </row>
    <row r="4565" ht="12.75" customHeight="1">
      <c r="D4565" s="2"/>
      <c r="G4565" s="2"/>
      <c r="I4565" s="2"/>
      <c r="J4565" s="2"/>
      <c r="K4565" s="2"/>
      <c r="L4565" s="2"/>
      <c r="M4565" s="2"/>
      <c r="N4565" s="2"/>
      <c r="O4565" s="2"/>
      <c r="P4565" s="2"/>
      <c r="Q4565" s="2"/>
      <c r="R4565" s="2"/>
      <c r="S4565" s="2"/>
      <c r="T4565" s="2"/>
      <c r="U4565" s="2"/>
      <c r="V4565" s="2"/>
      <c r="W4565" s="2"/>
      <c r="X4565" s="2"/>
      <c r="Y4565" s="2"/>
      <c r="AB4565" s="2"/>
      <c r="AC4565" s="2"/>
      <c r="AD4565" s="2"/>
      <c r="AE4565" s="2"/>
      <c r="AF4565" s="2"/>
      <c r="AG4565" s="2"/>
      <c r="AH4565" s="2"/>
      <c r="AI4565" s="2"/>
      <c r="AJ4565" s="2"/>
      <c r="AK4565" s="2"/>
      <c r="BK4565" s="2"/>
      <c r="BL4565" s="2"/>
      <c r="BN4565" s="2"/>
      <c r="BO4565" s="2"/>
    </row>
    <row r="4566" ht="12.75" customHeight="1">
      <c r="D4566" s="2"/>
      <c r="G4566" s="2"/>
      <c r="I4566" s="2"/>
      <c r="J4566" s="2"/>
      <c r="K4566" s="2"/>
      <c r="L4566" s="2"/>
      <c r="M4566" s="2"/>
      <c r="N4566" s="2"/>
      <c r="O4566" s="2"/>
      <c r="P4566" s="2"/>
      <c r="Q4566" s="2"/>
      <c r="R4566" s="2"/>
      <c r="S4566" s="2"/>
      <c r="T4566" s="2"/>
      <c r="U4566" s="2"/>
      <c r="V4566" s="2"/>
      <c r="W4566" s="2"/>
      <c r="X4566" s="2"/>
      <c r="Y4566" s="2"/>
      <c r="AB4566" s="2"/>
      <c r="AC4566" s="2"/>
      <c r="AD4566" s="2"/>
      <c r="AE4566" s="2"/>
      <c r="AF4566" s="2"/>
      <c r="AG4566" s="2"/>
      <c r="AH4566" s="2"/>
      <c r="AI4566" s="2"/>
      <c r="AJ4566" s="2"/>
      <c r="AK4566" s="2"/>
      <c r="BK4566" s="2"/>
      <c r="BL4566" s="2"/>
      <c r="BN4566" s="2"/>
      <c r="BO4566" s="2"/>
    </row>
    <row r="4567" ht="12.75" customHeight="1">
      <c r="D4567" s="2"/>
      <c r="G4567" s="2"/>
      <c r="I4567" s="2"/>
      <c r="J4567" s="2"/>
      <c r="K4567" s="2"/>
      <c r="L4567" s="2"/>
      <c r="M4567" s="2"/>
      <c r="N4567" s="2"/>
      <c r="O4567" s="2"/>
      <c r="P4567" s="2"/>
      <c r="Q4567" s="2"/>
      <c r="R4567" s="2"/>
      <c r="S4567" s="2"/>
      <c r="T4567" s="2"/>
      <c r="U4567" s="2"/>
      <c r="V4567" s="2"/>
      <c r="W4567" s="2"/>
      <c r="X4567" s="2"/>
      <c r="Y4567" s="2"/>
      <c r="AB4567" s="2"/>
      <c r="AC4567" s="2"/>
      <c r="AD4567" s="2"/>
      <c r="AE4567" s="2"/>
      <c r="AF4567" s="2"/>
      <c r="AG4567" s="2"/>
      <c r="AH4567" s="2"/>
      <c r="AI4567" s="2"/>
      <c r="AJ4567" s="2"/>
      <c r="AK4567" s="2"/>
      <c r="BK4567" s="2"/>
      <c r="BL4567" s="2"/>
      <c r="BN4567" s="2"/>
      <c r="BO4567" s="2"/>
    </row>
    <row r="4568" ht="12.75" customHeight="1">
      <c r="D4568" s="2"/>
      <c r="G4568" s="2"/>
      <c r="I4568" s="2"/>
      <c r="J4568" s="2"/>
      <c r="K4568" s="2"/>
      <c r="L4568" s="2"/>
      <c r="M4568" s="2"/>
      <c r="N4568" s="2"/>
      <c r="O4568" s="2"/>
      <c r="P4568" s="2"/>
      <c r="Q4568" s="2"/>
      <c r="R4568" s="2"/>
      <c r="S4568" s="2"/>
      <c r="T4568" s="2"/>
      <c r="U4568" s="2"/>
      <c r="V4568" s="2"/>
      <c r="W4568" s="2"/>
      <c r="X4568" s="2"/>
      <c r="Y4568" s="2"/>
      <c r="AB4568" s="2"/>
      <c r="AC4568" s="2"/>
      <c r="AD4568" s="2"/>
      <c r="AE4568" s="2"/>
      <c r="AF4568" s="2"/>
      <c r="AG4568" s="2"/>
      <c r="AH4568" s="2"/>
      <c r="AI4568" s="2"/>
      <c r="AJ4568" s="2"/>
      <c r="AK4568" s="2"/>
      <c r="BK4568" s="2"/>
      <c r="BL4568" s="2"/>
      <c r="BN4568" s="2"/>
      <c r="BO4568" s="2"/>
    </row>
    <row r="4569" ht="12.75" customHeight="1">
      <c r="D4569" s="2"/>
      <c r="G4569" s="2"/>
      <c r="I4569" s="2"/>
      <c r="J4569" s="2"/>
      <c r="K4569" s="2"/>
      <c r="L4569" s="2"/>
      <c r="M4569" s="2"/>
      <c r="N4569" s="2"/>
      <c r="O4569" s="2"/>
      <c r="P4569" s="2"/>
      <c r="Q4569" s="2"/>
      <c r="R4569" s="2"/>
      <c r="S4569" s="2"/>
      <c r="T4569" s="2"/>
      <c r="U4569" s="2"/>
      <c r="V4569" s="2"/>
      <c r="W4569" s="2"/>
      <c r="X4569" s="2"/>
      <c r="Y4569" s="2"/>
      <c r="AB4569" s="2"/>
      <c r="AC4569" s="2"/>
      <c r="AD4569" s="2"/>
      <c r="AE4569" s="2"/>
      <c r="AF4569" s="2"/>
      <c r="AG4569" s="2"/>
      <c r="AH4569" s="2"/>
      <c r="AI4569" s="2"/>
      <c r="AJ4569" s="2"/>
      <c r="AK4569" s="2"/>
      <c r="BK4569" s="2"/>
      <c r="BL4569" s="2"/>
      <c r="BN4569" s="2"/>
      <c r="BO4569" s="2"/>
    </row>
    <row r="4570" ht="12.75" customHeight="1">
      <c r="D4570" s="2"/>
      <c r="G4570" s="2"/>
      <c r="I4570" s="2"/>
      <c r="J4570" s="2"/>
      <c r="K4570" s="2"/>
      <c r="L4570" s="2"/>
      <c r="M4570" s="2"/>
      <c r="N4570" s="2"/>
      <c r="O4570" s="2"/>
      <c r="P4570" s="2"/>
      <c r="Q4570" s="2"/>
      <c r="R4570" s="2"/>
      <c r="S4570" s="2"/>
      <c r="T4570" s="2"/>
      <c r="U4570" s="2"/>
      <c r="V4570" s="2"/>
      <c r="W4570" s="2"/>
      <c r="X4570" s="2"/>
      <c r="Y4570" s="2"/>
      <c r="AB4570" s="2"/>
      <c r="AC4570" s="2"/>
      <c r="AD4570" s="2"/>
      <c r="AE4570" s="2"/>
      <c r="AF4570" s="2"/>
      <c r="AG4570" s="2"/>
      <c r="AH4570" s="2"/>
      <c r="AI4570" s="2"/>
      <c r="AJ4570" s="2"/>
      <c r="AK4570" s="2"/>
      <c r="BK4570" s="2"/>
      <c r="BL4570" s="2"/>
      <c r="BN4570" s="2"/>
      <c r="BO4570" s="2"/>
    </row>
    <row r="4571" ht="12.75" customHeight="1">
      <c r="D4571" s="2"/>
      <c r="G4571" s="2"/>
      <c r="I4571" s="2"/>
      <c r="J4571" s="2"/>
      <c r="K4571" s="2"/>
      <c r="L4571" s="2"/>
      <c r="M4571" s="2"/>
      <c r="N4571" s="2"/>
      <c r="O4571" s="2"/>
      <c r="P4571" s="2"/>
      <c r="Q4571" s="2"/>
      <c r="R4571" s="2"/>
      <c r="S4571" s="2"/>
      <c r="T4571" s="2"/>
      <c r="U4571" s="2"/>
      <c r="V4571" s="2"/>
      <c r="W4571" s="2"/>
      <c r="X4571" s="2"/>
      <c r="Y4571" s="2"/>
      <c r="AB4571" s="2"/>
      <c r="AC4571" s="2"/>
      <c r="AD4571" s="2"/>
      <c r="AE4571" s="2"/>
      <c r="AF4571" s="2"/>
      <c r="AG4571" s="2"/>
      <c r="AH4571" s="2"/>
      <c r="AI4571" s="2"/>
      <c r="AJ4571" s="2"/>
      <c r="AK4571" s="2"/>
      <c r="BK4571" s="2"/>
      <c r="BL4571" s="2"/>
      <c r="BN4571" s="2"/>
      <c r="BO4571" s="2"/>
    </row>
    <row r="4572" ht="12.75" customHeight="1">
      <c r="D4572" s="2"/>
      <c r="G4572" s="2"/>
      <c r="I4572" s="2"/>
      <c r="J4572" s="2"/>
      <c r="K4572" s="2"/>
      <c r="L4572" s="2"/>
      <c r="M4572" s="2"/>
      <c r="N4572" s="2"/>
      <c r="O4572" s="2"/>
      <c r="P4572" s="2"/>
      <c r="Q4572" s="2"/>
      <c r="R4572" s="2"/>
      <c r="S4572" s="2"/>
      <c r="T4572" s="2"/>
      <c r="U4572" s="2"/>
      <c r="V4572" s="2"/>
      <c r="W4572" s="2"/>
      <c r="X4572" s="2"/>
      <c r="Y4572" s="2"/>
      <c r="AB4572" s="2"/>
      <c r="AC4572" s="2"/>
      <c r="AD4572" s="2"/>
      <c r="AE4572" s="2"/>
      <c r="AF4572" s="2"/>
      <c r="AG4572" s="2"/>
      <c r="AH4572" s="2"/>
      <c r="AI4572" s="2"/>
      <c r="AJ4572" s="2"/>
      <c r="AK4572" s="2"/>
      <c r="BK4572" s="2"/>
      <c r="BL4572" s="2"/>
      <c r="BN4572" s="2"/>
      <c r="BO4572" s="2"/>
    </row>
    <row r="4573" ht="12.75" customHeight="1">
      <c r="D4573" s="2"/>
      <c r="G4573" s="2"/>
      <c r="I4573" s="2"/>
      <c r="J4573" s="2"/>
      <c r="K4573" s="2"/>
      <c r="L4573" s="2"/>
      <c r="M4573" s="2"/>
      <c r="N4573" s="2"/>
      <c r="O4573" s="2"/>
      <c r="P4573" s="2"/>
      <c r="Q4573" s="2"/>
      <c r="R4573" s="2"/>
      <c r="S4573" s="2"/>
      <c r="T4573" s="2"/>
      <c r="U4573" s="2"/>
      <c r="V4573" s="2"/>
      <c r="W4573" s="2"/>
      <c r="X4573" s="2"/>
      <c r="Y4573" s="2"/>
      <c r="AB4573" s="2"/>
      <c r="AC4573" s="2"/>
      <c r="AD4573" s="2"/>
      <c r="AE4573" s="2"/>
      <c r="AF4573" s="2"/>
      <c r="AG4573" s="2"/>
      <c r="AH4573" s="2"/>
      <c r="AI4573" s="2"/>
      <c r="AJ4573" s="2"/>
      <c r="AK4573" s="2"/>
      <c r="BK4573" s="2"/>
      <c r="BL4573" s="2"/>
      <c r="BN4573" s="2"/>
      <c r="BO4573" s="2"/>
    </row>
    <row r="4574" ht="12.75" customHeight="1">
      <c r="D4574" s="2"/>
      <c r="G4574" s="2"/>
      <c r="I4574" s="2"/>
      <c r="J4574" s="2"/>
      <c r="K4574" s="2"/>
      <c r="L4574" s="2"/>
      <c r="M4574" s="2"/>
      <c r="N4574" s="2"/>
      <c r="O4574" s="2"/>
      <c r="P4574" s="2"/>
      <c r="Q4574" s="2"/>
      <c r="R4574" s="2"/>
      <c r="S4574" s="2"/>
      <c r="T4574" s="2"/>
      <c r="U4574" s="2"/>
      <c r="V4574" s="2"/>
      <c r="W4574" s="2"/>
      <c r="X4574" s="2"/>
      <c r="Y4574" s="2"/>
      <c r="AB4574" s="2"/>
      <c r="AC4574" s="2"/>
      <c r="AD4574" s="2"/>
      <c r="AE4574" s="2"/>
      <c r="AF4574" s="2"/>
      <c r="AG4574" s="2"/>
      <c r="AH4574" s="2"/>
      <c r="AI4574" s="2"/>
      <c r="AJ4574" s="2"/>
      <c r="AK4574" s="2"/>
      <c r="BK4574" s="2"/>
      <c r="BL4574" s="2"/>
      <c r="BN4574" s="2"/>
      <c r="BO4574" s="2"/>
    </row>
    <row r="4575" ht="12.75" customHeight="1">
      <c r="D4575" s="2"/>
      <c r="G4575" s="2"/>
      <c r="I4575" s="2"/>
      <c r="J4575" s="2"/>
      <c r="K4575" s="2"/>
      <c r="L4575" s="2"/>
      <c r="M4575" s="2"/>
      <c r="N4575" s="2"/>
      <c r="O4575" s="2"/>
      <c r="P4575" s="2"/>
      <c r="Q4575" s="2"/>
      <c r="R4575" s="2"/>
      <c r="S4575" s="2"/>
      <c r="T4575" s="2"/>
      <c r="U4575" s="2"/>
      <c r="V4575" s="2"/>
      <c r="W4575" s="2"/>
      <c r="X4575" s="2"/>
      <c r="Y4575" s="2"/>
      <c r="AB4575" s="2"/>
      <c r="AC4575" s="2"/>
      <c r="AD4575" s="2"/>
      <c r="AE4575" s="2"/>
      <c r="AF4575" s="2"/>
      <c r="AG4575" s="2"/>
      <c r="AH4575" s="2"/>
      <c r="AI4575" s="2"/>
      <c r="AJ4575" s="2"/>
      <c r="AK4575" s="2"/>
      <c r="BK4575" s="2"/>
      <c r="BL4575" s="2"/>
      <c r="BN4575" s="2"/>
      <c r="BO4575" s="2"/>
    </row>
    <row r="4576" ht="12.75" customHeight="1">
      <c r="D4576" s="2"/>
      <c r="G4576" s="2"/>
      <c r="I4576" s="2"/>
      <c r="J4576" s="2"/>
      <c r="K4576" s="2"/>
      <c r="L4576" s="2"/>
      <c r="M4576" s="2"/>
      <c r="N4576" s="2"/>
      <c r="O4576" s="2"/>
      <c r="P4576" s="2"/>
      <c r="Q4576" s="2"/>
      <c r="R4576" s="2"/>
      <c r="S4576" s="2"/>
      <c r="T4576" s="2"/>
      <c r="U4576" s="2"/>
      <c r="V4576" s="2"/>
      <c r="W4576" s="2"/>
      <c r="X4576" s="2"/>
      <c r="Y4576" s="2"/>
      <c r="AB4576" s="2"/>
      <c r="AC4576" s="2"/>
      <c r="AD4576" s="2"/>
      <c r="AE4576" s="2"/>
      <c r="AF4576" s="2"/>
      <c r="AG4576" s="2"/>
      <c r="AH4576" s="2"/>
      <c r="AI4576" s="2"/>
      <c r="AJ4576" s="2"/>
      <c r="AK4576" s="2"/>
      <c r="BK4576" s="2"/>
      <c r="BL4576" s="2"/>
      <c r="BN4576" s="2"/>
      <c r="BO4576" s="2"/>
    </row>
    <row r="4577" ht="12.75" customHeight="1">
      <c r="D4577" s="2"/>
      <c r="G4577" s="2"/>
      <c r="I4577" s="2"/>
      <c r="J4577" s="2"/>
      <c r="K4577" s="2"/>
      <c r="L4577" s="2"/>
      <c r="M4577" s="2"/>
      <c r="N4577" s="2"/>
      <c r="O4577" s="2"/>
      <c r="P4577" s="2"/>
      <c r="Q4577" s="2"/>
      <c r="R4577" s="2"/>
      <c r="S4577" s="2"/>
      <c r="T4577" s="2"/>
      <c r="U4577" s="2"/>
      <c r="V4577" s="2"/>
      <c r="W4577" s="2"/>
      <c r="X4577" s="2"/>
      <c r="Y4577" s="2"/>
      <c r="AB4577" s="2"/>
      <c r="AC4577" s="2"/>
      <c r="AD4577" s="2"/>
      <c r="AE4577" s="2"/>
      <c r="AF4577" s="2"/>
      <c r="AG4577" s="2"/>
      <c r="AH4577" s="2"/>
      <c r="AI4577" s="2"/>
      <c r="AJ4577" s="2"/>
      <c r="AK4577" s="2"/>
      <c r="BK4577" s="2"/>
      <c r="BL4577" s="2"/>
      <c r="BN4577" s="2"/>
      <c r="BO4577" s="2"/>
    </row>
    <row r="4578" ht="12.75" customHeight="1">
      <c r="D4578" s="2"/>
      <c r="G4578" s="2"/>
      <c r="I4578" s="2"/>
      <c r="J4578" s="2"/>
      <c r="K4578" s="2"/>
      <c r="L4578" s="2"/>
      <c r="M4578" s="2"/>
      <c r="N4578" s="2"/>
      <c r="O4578" s="2"/>
      <c r="P4578" s="2"/>
      <c r="Q4578" s="2"/>
      <c r="R4578" s="2"/>
      <c r="S4578" s="2"/>
      <c r="T4578" s="2"/>
      <c r="U4578" s="2"/>
      <c r="V4578" s="2"/>
      <c r="W4578" s="2"/>
      <c r="X4578" s="2"/>
      <c r="Y4578" s="2"/>
      <c r="AB4578" s="2"/>
      <c r="AC4578" s="2"/>
      <c r="AD4578" s="2"/>
      <c r="AE4578" s="2"/>
      <c r="AF4578" s="2"/>
      <c r="AG4578" s="2"/>
      <c r="AH4578" s="2"/>
      <c r="AI4578" s="2"/>
      <c r="AJ4578" s="2"/>
      <c r="AK4578" s="2"/>
      <c r="BK4578" s="2"/>
      <c r="BL4578" s="2"/>
      <c r="BN4578" s="2"/>
      <c r="BO4578" s="2"/>
    </row>
    <row r="4579" ht="12.75" customHeight="1">
      <c r="D4579" s="2"/>
      <c r="G4579" s="2"/>
      <c r="I4579" s="2"/>
      <c r="J4579" s="2"/>
      <c r="K4579" s="2"/>
      <c r="L4579" s="2"/>
      <c r="M4579" s="2"/>
      <c r="N4579" s="2"/>
      <c r="O4579" s="2"/>
      <c r="P4579" s="2"/>
      <c r="Q4579" s="2"/>
      <c r="R4579" s="2"/>
      <c r="S4579" s="2"/>
      <c r="T4579" s="2"/>
      <c r="U4579" s="2"/>
      <c r="V4579" s="2"/>
      <c r="W4579" s="2"/>
      <c r="X4579" s="2"/>
      <c r="Y4579" s="2"/>
      <c r="AB4579" s="2"/>
      <c r="AC4579" s="2"/>
      <c r="AD4579" s="2"/>
      <c r="AE4579" s="2"/>
      <c r="AF4579" s="2"/>
      <c r="AG4579" s="2"/>
      <c r="AH4579" s="2"/>
      <c r="AI4579" s="2"/>
      <c r="AJ4579" s="2"/>
      <c r="AK4579" s="2"/>
      <c r="BK4579" s="2"/>
      <c r="BL4579" s="2"/>
      <c r="BN4579" s="2"/>
      <c r="BO4579" s="2"/>
    </row>
    <row r="4580" ht="12.75" customHeight="1">
      <c r="D4580" s="2"/>
      <c r="G4580" s="2"/>
      <c r="I4580" s="2"/>
      <c r="J4580" s="2"/>
      <c r="K4580" s="2"/>
      <c r="L4580" s="2"/>
      <c r="M4580" s="2"/>
      <c r="N4580" s="2"/>
      <c r="O4580" s="2"/>
      <c r="P4580" s="2"/>
      <c r="Q4580" s="2"/>
      <c r="R4580" s="2"/>
      <c r="S4580" s="2"/>
      <c r="T4580" s="2"/>
      <c r="U4580" s="2"/>
      <c r="V4580" s="2"/>
      <c r="W4580" s="2"/>
      <c r="X4580" s="2"/>
      <c r="Y4580" s="2"/>
      <c r="AB4580" s="2"/>
      <c r="AC4580" s="2"/>
      <c r="AD4580" s="2"/>
      <c r="AE4580" s="2"/>
      <c r="AF4580" s="2"/>
      <c r="AG4580" s="2"/>
      <c r="AH4580" s="2"/>
      <c r="AI4580" s="2"/>
      <c r="AJ4580" s="2"/>
      <c r="AK4580" s="2"/>
      <c r="BK4580" s="2"/>
      <c r="BL4580" s="2"/>
      <c r="BN4580" s="2"/>
      <c r="BO4580" s="2"/>
    </row>
    <row r="4581" ht="12.75" customHeight="1">
      <c r="D4581" s="2"/>
      <c r="G4581" s="2"/>
      <c r="I4581" s="2"/>
      <c r="J4581" s="2"/>
      <c r="K4581" s="2"/>
      <c r="L4581" s="2"/>
      <c r="M4581" s="2"/>
      <c r="N4581" s="2"/>
      <c r="O4581" s="2"/>
      <c r="P4581" s="2"/>
      <c r="Q4581" s="2"/>
      <c r="R4581" s="2"/>
      <c r="S4581" s="2"/>
      <c r="T4581" s="2"/>
      <c r="U4581" s="2"/>
      <c r="V4581" s="2"/>
      <c r="W4581" s="2"/>
      <c r="X4581" s="2"/>
      <c r="Y4581" s="2"/>
      <c r="AB4581" s="2"/>
      <c r="AC4581" s="2"/>
      <c r="AD4581" s="2"/>
      <c r="AE4581" s="2"/>
      <c r="AF4581" s="2"/>
      <c r="AG4581" s="2"/>
      <c r="AH4581" s="2"/>
      <c r="AI4581" s="2"/>
      <c r="AJ4581" s="2"/>
      <c r="AK4581" s="2"/>
      <c r="BK4581" s="2"/>
      <c r="BL4581" s="2"/>
      <c r="BN4581" s="2"/>
      <c r="BO4581" s="2"/>
    </row>
    <row r="4582" ht="12.75" customHeight="1">
      <c r="D4582" s="2"/>
      <c r="G4582" s="2"/>
      <c r="I4582" s="2"/>
      <c r="J4582" s="2"/>
      <c r="K4582" s="2"/>
      <c r="L4582" s="2"/>
      <c r="M4582" s="2"/>
      <c r="N4582" s="2"/>
      <c r="O4582" s="2"/>
      <c r="P4582" s="2"/>
      <c r="Q4582" s="2"/>
      <c r="R4582" s="2"/>
      <c r="S4582" s="2"/>
      <c r="T4582" s="2"/>
      <c r="U4582" s="2"/>
      <c r="V4582" s="2"/>
      <c r="W4582" s="2"/>
      <c r="X4582" s="2"/>
      <c r="Y4582" s="2"/>
      <c r="AB4582" s="2"/>
      <c r="AC4582" s="2"/>
      <c r="AD4582" s="2"/>
      <c r="AE4582" s="2"/>
      <c r="AF4582" s="2"/>
      <c r="AG4582" s="2"/>
      <c r="AH4582" s="2"/>
      <c r="AI4582" s="2"/>
      <c r="AJ4582" s="2"/>
      <c r="AK4582" s="2"/>
      <c r="BK4582" s="2"/>
      <c r="BL4582" s="2"/>
      <c r="BN4582" s="2"/>
      <c r="BO4582" s="2"/>
    </row>
    <row r="4583" ht="12.75" customHeight="1">
      <c r="D4583" s="2"/>
      <c r="G4583" s="2"/>
      <c r="I4583" s="2"/>
      <c r="J4583" s="2"/>
      <c r="K4583" s="2"/>
      <c r="L4583" s="2"/>
      <c r="M4583" s="2"/>
      <c r="N4583" s="2"/>
      <c r="O4583" s="2"/>
      <c r="P4583" s="2"/>
      <c r="Q4583" s="2"/>
      <c r="R4583" s="2"/>
      <c r="S4583" s="2"/>
      <c r="T4583" s="2"/>
      <c r="U4583" s="2"/>
      <c r="V4583" s="2"/>
      <c r="W4583" s="2"/>
      <c r="X4583" s="2"/>
      <c r="Y4583" s="2"/>
      <c r="AB4583" s="2"/>
      <c r="AC4583" s="2"/>
      <c r="AD4583" s="2"/>
      <c r="AE4583" s="2"/>
      <c r="AF4583" s="2"/>
      <c r="AG4583" s="2"/>
      <c r="AH4583" s="2"/>
      <c r="AI4583" s="2"/>
      <c r="AJ4583" s="2"/>
      <c r="AK4583" s="2"/>
      <c r="BK4583" s="2"/>
      <c r="BL4583" s="2"/>
      <c r="BN4583" s="2"/>
      <c r="BO4583" s="2"/>
    </row>
    <row r="4584" ht="12.75" customHeight="1">
      <c r="D4584" s="2"/>
      <c r="G4584" s="2"/>
      <c r="I4584" s="2"/>
      <c r="J4584" s="2"/>
      <c r="K4584" s="2"/>
      <c r="L4584" s="2"/>
      <c r="M4584" s="2"/>
      <c r="N4584" s="2"/>
      <c r="O4584" s="2"/>
      <c r="P4584" s="2"/>
      <c r="Q4584" s="2"/>
      <c r="R4584" s="2"/>
      <c r="S4584" s="2"/>
      <c r="T4584" s="2"/>
      <c r="U4584" s="2"/>
      <c r="V4584" s="2"/>
      <c r="W4584" s="2"/>
      <c r="X4584" s="2"/>
      <c r="Y4584" s="2"/>
      <c r="AB4584" s="2"/>
      <c r="AC4584" s="2"/>
      <c r="AD4584" s="2"/>
      <c r="AE4584" s="2"/>
      <c r="AF4584" s="2"/>
      <c r="AG4584" s="2"/>
      <c r="AH4584" s="2"/>
      <c r="AI4584" s="2"/>
      <c r="AJ4584" s="2"/>
      <c r="AK4584" s="2"/>
      <c r="BK4584" s="2"/>
      <c r="BL4584" s="2"/>
      <c r="BN4584" s="2"/>
      <c r="BO4584" s="2"/>
    </row>
    <row r="4585" ht="12.75" customHeight="1">
      <c r="D4585" s="2"/>
      <c r="G4585" s="2"/>
      <c r="I4585" s="2"/>
      <c r="J4585" s="2"/>
      <c r="K4585" s="2"/>
      <c r="L4585" s="2"/>
      <c r="M4585" s="2"/>
      <c r="N4585" s="2"/>
      <c r="O4585" s="2"/>
      <c r="P4585" s="2"/>
      <c r="Q4585" s="2"/>
      <c r="R4585" s="2"/>
      <c r="S4585" s="2"/>
      <c r="T4585" s="2"/>
      <c r="U4585" s="2"/>
      <c r="V4585" s="2"/>
      <c r="W4585" s="2"/>
      <c r="X4585" s="2"/>
      <c r="Y4585" s="2"/>
      <c r="AB4585" s="2"/>
      <c r="AC4585" s="2"/>
      <c r="AD4585" s="2"/>
      <c r="AE4585" s="2"/>
      <c r="AF4585" s="2"/>
      <c r="AG4585" s="2"/>
      <c r="AH4585" s="2"/>
      <c r="AI4585" s="2"/>
      <c r="AJ4585" s="2"/>
      <c r="AK4585" s="2"/>
      <c r="BK4585" s="2"/>
      <c r="BL4585" s="2"/>
      <c r="BN4585" s="2"/>
      <c r="BO4585" s="2"/>
    </row>
    <row r="4586" ht="12.75" customHeight="1">
      <c r="D4586" s="2"/>
      <c r="G4586" s="2"/>
      <c r="I4586" s="2"/>
      <c r="J4586" s="2"/>
      <c r="K4586" s="2"/>
      <c r="L4586" s="2"/>
      <c r="M4586" s="2"/>
      <c r="N4586" s="2"/>
      <c r="O4586" s="2"/>
      <c r="P4586" s="2"/>
      <c r="Q4586" s="2"/>
      <c r="R4586" s="2"/>
      <c r="S4586" s="2"/>
      <c r="T4586" s="2"/>
      <c r="U4586" s="2"/>
      <c r="V4586" s="2"/>
      <c r="W4586" s="2"/>
      <c r="X4586" s="2"/>
      <c r="Y4586" s="2"/>
      <c r="AB4586" s="2"/>
      <c r="AC4586" s="2"/>
      <c r="AD4586" s="2"/>
      <c r="AE4586" s="2"/>
      <c r="AF4586" s="2"/>
      <c r="AG4586" s="2"/>
      <c r="AH4586" s="2"/>
      <c r="AI4586" s="2"/>
      <c r="AJ4586" s="2"/>
      <c r="AK4586" s="2"/>
      <c r="BK4586" s="2"/>
      <c r="BL4586" s="2"/>
      <c r="BN4586" s="2"/>
      <c r="BO4586" s="2"/>
    </row>
    <row r="4587" ht="12.75" customHeight="1">
      <c r="D4587" s="2"/>
      <c r="G4587" s="2"/>
      <c r="I4587" s="2"/>
      <c r="J4587" s="2"/>
      <c r="K4587" s="2"/>
      <c r="L4587" s="2"/>
      <c r="M4587" s="2"/>
      <c r="N4587" s="2"/>
      <c r="O4587" s="2"/>
      <c r="P4587" s="2"/>
      <c r="Q4587" s="2"/>
      <c r="R4587" s="2"/>
      <c r="S4587" s="2"/>
      <c r="T4587" s="2"/>
      <c r="U4587" s="2"/>
      <c r="V4587" s="2"/>
      <c r="W4587" s="2"/>
      <c r="X4587" s="2"/>
      <c r="Y4587" s="2"/>
      <c r="AB4587" s="2"/>
      <c r="AC4587" s="2"/>
      <c r="AD4587" s="2"/>
      <c r="AE4587" s="2"/>
      <c r="AF4587" s="2"/>
      <c r="AG4587" s="2"/>
      <c r="AH4587" s="2"/>
      <c r="AI4587" s="2"/>
      <c r="AJ4587" s="2"/>
      <c r="AK4587" s="2"/>
      <c r="BK4587" s="2"/>
      <c r="BL4587" s="2"/>
      <c r="BN4587" s="2"/>
      <c r="BO4587" s="2"/>
    </row>
    <row r="4588" ht="12.75" customHeight="1">
      <c r="D4588" s="2"/>
      <c r="G4588" s="2"/>
      <c r="I4588" s="2"/>
      <c r="J4588" s="2"/>
      <c r="K4588" s="2"/>
      <c r="L4588" s="2"/>
      <c r="M4588" s="2"/>
      <c r="N4588" s="2"/>
      <c r="O4588" s="2"/>
      <c r="P4588" s="2"/>
      <c r="Q4588" s="2"/>
      <c r="R4588" s="2"/>
      <c r="S4588" s="2"/>
      <c r="T4588" s="2"/>
      <c r="U4588" s="2"/>
      <c r="V4588" s="2"/>
      <c r="W4588" s="2"/>
      <c r="X4588" s="2"/>
      <c r="Y4588" s="2"/>
      <c r="AB4588" s="2"/>
      <c r="AC4588" s="2"/>
      <c r="AD4588" s="2"/>
      <c r="AE4588" s="2"/>
      <c r="AF4588" s="2"/>
      <c r="AG4588" s="2"/>
      <c r="AH4588" s="2"/>
      <c r="AI4588" s="2"/>
      <c r="AJ4588" s="2"/>
      <c r="AK4588" s="2"/>
      <c r="BK4588" s="2"/>
      <c r="BL4588" s="2"/>
      <c r="BN4588" s="2"/>
      <c r="BO4588" s="2"/>
    </row>
    <row r="4589" ht="12.75" customHeight="1">
      <c r="D4589" s="2"/>
      <c r="G4589" s="2"/>
      <c r="I4589" s="2"/>
      <c r="J4589" s="2"/>
      <c r="K4589" s="2"/>
      <c r="L4589" s="2"/>
      <c r="M4589" s="2"/>
      <c r="N4589" s="2"/>
      <c r="O4589" s="2"/>
      <c r="P4589" s="2"/>
      <c r="Q4589" s="2"/>
      <c r="R4589" s="2"/>
      <c r="S4589" s="2"/>
      <c r="T4589" s="2"/>
      <c r="U4589" s="2"/>
      <c r="V4589" s="2"/>
      <c r="W4589" s="2"/>
      <c r="X4589" s="2"/>
      <c r="Y4589" s="2"/>
      <c r="AB4589" s="2"/>
      <c r="AC4589" s="2"/>
      <c r="AD4589" s="2"/>
      <c r="AE4589" s="2"/>
      <c r="AF4589" s="2"/>
      <c r="AG4589" s="2"/>
      <c r="AH4589" s="2"/>
      <c r="AI4589" s="2"/>
      <c r="AJ4589" s="2"/>
      <c r="AK4589" s="2"/>
      <c r="BK4589" s="2"/>
      <c r="BL4589" s="2"/>
      <c r="BN4589" s="2"/>
      <c r="BO4589" s="2"/>
    </row>
    <row r="4590" ht="12.75" customHeight="1">
      <c r="D4590" s="2"/>
      <c r="G4590" s="2"/>
      <c r="I4590" s="2"/>
      <c r="J4590" s="2"/>
      <c r="K4590" s="2"/>
      <c r="L4590" s="2"/>
      <c r="M4590" s="2"/>
      <c r="N4590" s="2"/>
      <c r="O4590" s="2"/>
      <c r="P4590" s="2"/>
      <c r="Q4590" s="2"/>
      <c r="R4590" s="2"/>
      <c r="S4590" s="2"/>
      <c r="T4590" s="2"/>
      <c r="U4590" s="2"/>
      <c r="V4590" s="2"/>
      <c r="W4590" s="2"/>
      <c r="X4590" s="2"/>
      <c r="Y4590" s="2"/>
      <c r="AB4590" s="2"/>
      <c r="AC4590" s="2"/>
      <c r="AD4590" s="2"/>
      <c r="AE4590" s="2"/>
      <c r="AF4590" s="2"/>
      <c r="AG4590" s="2"/>
      <c r="AH4590" s="2"/>
      <c r="AI4590" s="2"/>
      <c r="AJ4590" s="2"/>
      <c r="AK4590" s="2"/>
      <c r="BK4590" s="2"/>
      <c r="BL4590" s="2"/>
      <c r="BN4590" s="2"/>
      <c r="BO4590" s="2"/>
    </row>
    <row r="4591" ht="12.75" customHeight="1">
      <c r="D4591" s="2"/>
      <c r="G4591" s="2"/>
      <c r="I4591" s="2"/>
      <c r="J4591" s="2"/>
      <c r="K4591" s="2"/>
      <c r="L4591" s="2"/>
      <c r="M4591" s="2"/>
      <c r="N4591" s="2"/>
      <c r="O4591" s="2"/>
      <c r="P4591" s="2"/>
      <c r="Q4591" s="2"/>
      <c r="R4591" s="2"/>
      <c r="S4591" s="2"/>
      <c r="T4591" s="2"/>
      <c r="U4591" s="2"/>
      <c r="V4591" s="2"/>
      <c r="W4591" s="2"/>
      <c r="X4591" s="2"/>
      <c r="Y4591" s="2"/>
      <c r="AB4591" s="2"/>
      <c r="AC4591" s="2"/>
      <c r="AD4591" s="2"/>
      <c r="AE4591" s="2"/>
      <c r="AF4591" s="2"/>
      <c r="AG4591" s="2"/>
      <c r="AH4591" s="2"/>
      <c r="AI4591" s="2"/>
      <c r="AJ4591" s="2"/>
      <c r="AK4591" s="2"/>
      <c r="BK4591" s="2"/>
      <c r="BL4591" s="2"/>
      <c r="BN4591" s="2"/>
      <c r="BO4591" s="2"/>
    </row>
    <row r="4592" ht="12.75" customHeight="1">
      <c r="D4592" s="2"/>
      <c r="G4592" s="2"/>
      <c r="I4592" s="2"/>
      <c r="J4592" s="2"/>
      <c r="K4592" s="2"/>
      <c r="L4592" s="2"/>
      <c r="M4592" s="2"/>
      <c r="N4592" s="2"/>
      <c r="O4592" s="2"/>
      <c r="P4592" s="2"/>
      <c r="Q4592" s="2"/>
      <c r="R4592" s="2"/>
      <c r="S4592" s="2"/>
      <c r="T4592" s="2"/>
      <c r="U4592" s="2"/>
      <c r="V4592" s="2"/>
      <c r="W4592" s="2"/>
      <c r="X4592" s="2"/>
      <c r="Y4592" s="2"/>
      <c r="AB4592" s="2"/>
      <c r="AC4592" s="2"/>
      <c r="AD4592" s="2"/>
      <c r="AE4592" s="2"/>
      <c r="AF4592" s="2"/>
      <c r="AG4592" s="2"/>
      <c r="AH4592" s="2"/>
      <c r="AI4592" s="2"/>
      <c r="AJ4592" s="2"/>
      <c r="AK4592" s="2"/>
      <c r="BK4592" s="2"/>
      <c r="BL4592" s="2"/>
      <c r="BN4592" s="2"/>
      <c r="BO4592" s="2"/>
    </row>
    <row r="4593" ht="12.75" customHeight="1">
      <c r="D4593" s="2"/>
      <c r="G4593" s="2"/>
      <c r="I4593" s="2"/>
      <c r="J4593" s="2"/>
      <c r="K4593" s="2"/>
      <c r="L4593" s="2"/>
      <c r="M4593" s="2"/>
      <c r="N4593" s="2"/>
      <c r="O4593" s="2"/>
      <c r="P4593" s="2"/>
      <c r="Q4593" s="2"/>
      <c r="R4593" s="2"/>
      <c r="S4593" s="2"/>
      <c r="T4593" s="2"/>
      <c r="U4593" s="2"/>
      <c r="V4593" s="2"/>
      <c r="W4593" s="2"/>
      <c r="X4593" s="2"/>
      <c r="Y4593" s="2"/>
      <c r="AB4593" s="2"/>
      <c r="AC4593" s="2"/>
      <c r="AD4593" s="2"/>
      <c r="AE4593" s="2"/>
      <c r="AF4593" s="2"/>
      <c r="AG4593" s="2"/>
      <c r="AH4593" s="2"/>
      <c r="AI4593" s="2"/>
      <c r="AJ4593" s="2"/>
      <c r="AK4593" s="2"/>
      <c r="BK4593" s="2"/>
      <c r="BL4593" s="2"/>
      <c r="BN4593" s="2"/>
      <c r="BO4593" s="2"/>
    </row>
    <row r="4594" ht="12.75" customHeight="1">
      <c r="D4594" s="2"/>
      <c r="G4594" s="2"/>
      <c r="I4594" s="2"/>
      <c r="J4594" s="2"/>
      <c r="K4594" s="2"/>
      <c r="L4594" s="2"/>
      <c r="M4594" s="2"/>
      <c r="N4594" s="2"/>
      <c r="O4594" s="2"/>
      <c r="P4594" s="2"/>
      <c r="Q4594" s="2"/>
      <c r="R4594" s="2"/>
      <c r="S4594" s="2"/>
      <c r="T4594" s="2"/>
      <c r="U4594" s="2"/>
      <c r="V4594" s="2"/>
      <c r="W4594" s="2"/>
      <c r="X4594" s="2"/>
      <c r="Y4594" s="2"/>
      <c r="AB4594" s="2"/>
      <c r="AC4594" s="2"/>
      <c r="AD4594" s="2"/>
      <c r="AE4594" s="2"/>
      <c r="AF4594" s="2"/>
      <c r="AG4594" s="2"/>
      <c r="AH4594" s="2"/>
      <c r="AI4594" s="2"/>
      <c r="AJ4594" s="2"/>
      <c r="AK4594" s="2"/>
      <c r="BK4594" s="2"/>
      <c r="BL4594" s="2"/>
      <c r="BN4594" s="2"/>
      <c r="BO4594" s="2"/>
    </row>
    <row r="4595" ht="12.75" customHeight="1">
      <c r="D4595" s="2"/>
      <c r="G4595" s="2"/>
      <c r="I4595" s="2"/>
      <c r="J4595" s="2"/>
      <c r="K4595" s="2"/>
      <c r="L4595" s="2"/>
      <c r="M4595" s="2"/>
      <c r="N4595" s="2"/>
      <c r="O4595" s="2"/>
      <c r="P4595" s="2"/>
      <c r="Q4595" s="2"/>
      <c r="R4595" s="2"/>
      <c r="S4595" s="2"/>
      <c r="T4595" s="2"/>
      <c r="U4595" s="2"/>
      <c r="V4595" s="2"/>
      <c r="W4595" s="2"/>
      <c r="X4595" s="2"/>
      <c r="Y4595" s="2"/>
      <c r="AB4595" s="2"/>
      <c r="AC4595" s="2"/>
      <c r="AD4595" s="2"/>
      <c r="AE4595" s="2"/>
      <c r="AF4595" s="2"/>
      <c r="AG4595" s="2"/>
      <c r="AH4595" s="2"/>
      <c r="AI4595" s="2"/>
      <c r="AJ4595" s="2"/>
      <c r="AK4595" s="2"/>
      <c r="BK4595" s="2"/>
      <c r="BL4595" s="2"/>
      <c r="BN4595" s="2"/>
      <c r="BO4595" s="2"/>
    </row>
    <row r="4596" ht="12.75" customHeight="1">
      <c r="D4596" s="2"/>
      <c r="G4596" s="2"/>
      <c r="I4596" s="2"/>
      <c r="J4596" s="2"/>
      <c r="K4596" s="2"/>
      <c r="L4596" s="2"/>
      <c r="M4596" s="2"/>
      <c r="N4596" s="2"/>
      <c r="O4596" s="2"/>
      <c r="P4596" s="2"/>
      <c r="Q4596" s="2"/>
      <c r="R4596" s="2"/>
      <c r="S4596" s="2"/>
      <c r="T4596" s="2"/>
      <c r="U4596" s="2"/>
      <c r="V4596" s="2"/>
      <c r="W4596" s="2"/>
      <c r="X4596" s="2"/>
      <c r="Y4596" s="2"/>
      <c r="AB4596" s="2"/>
      <c r="AC4596" s="2"/>
      <c r="AD4596" s="2"/>
      <c r="AE4596" s="2"/>
      <c r="AF4596" s="2"/>
      <c r="AG4596" s="2"/>
      <c r="AH4596" s="2"/>
      <c r="AI4596" s="2"/>
      <c r="AJ4596" s="2"/>
      <c r="AK4596" s="2"/>
      <c r="BK4596" s="2"/>
      <c r="BL4596" s="2"/>
      <c r="BN4596" s="2"/>
      <c r="BO4596" s="2"/>
    </row>
    <row r="4597" ht="12.75" customHeight="1">
      <c r="D4597" s="2"/>
      <c r="G4597" s="2"/>
      <c r="I4597" s="2"/>
      <c r="J4597" s="2"/>
      <c r="K4597" s="2"/>
      <c r="L4597" s="2"/>
      <c r="M4597" s="2"/>
      <c r="N4597" s="2"/>
      <c r="O4597" s="2"/>
      <c r="P4597" s="2"/>
      <c r="Q4597" s="2"/>
      <c r="R4597" s="2"/>
      <c r="S4597" s="2"/>
      <c r="T4597" s="2"/>
      <c r="U4597" s="2"/>
      <c r="V4597" s="2"/>
      <c r="W4597" s="2"/>
      <c r="X4597" s="2"/>
      <c r="Y4597" s="2"/>
      <c r="AB4597" s="2"/>
      <c r="AC4597" s="2"/>
      <c r="AD4597" s="2"/>
      <c r="AE4597" s="2"/>
      <c r="AF4597" s="2"/>
      <c r="AG4597" s="2"/>
      <c r="AH4597" s="2"/>
      <c r="AI4597" s="2"/>
      <c r="AJ4597" s="2"/>
      <c r="AK4597" s="2"/>
      <c r="BK4597" s="2"/>
      <c r="BL4597" s="2"/>
      <c r="BN4597" s="2"/>
      <c r="BO4597" s="2"/>
    </row>
    <row r="4598" ht="12.75" customHeight="1">
      <c r="D4598" s="2"/>
      <c r="G4598" s="2"/>
      <c r="I4598" s="2"/>
      <c r="J4598" s="2"/>
      <c r="K4598" s="2"/>
      <c r="L4598" s="2"/>
      <c r="M4598" s="2"/>
      <c r="N4598" s="2"/>
      <c r="O4598" s="2"/>
      <c r="P4598" s="2"/>
      <c r="Q4598" s="2"/>
      <c r="R4598" s="2"/>
      <c r="S4598" s="2"/>
      <c r="T4598" s="2"/>
      <c r="U4598" s="2"/>
      <c r="V4598" s="2"/>
      <c r="W4598" s="2"/>
      <c r="X4598" s="2"/>
      <c r="Y4598" s="2"/>
      <c r="AB4598" s="2"/>
      <c r="AC4598" s="2"/>
      <c r="AD4598" s="2"/>
      <c r="AE4598" s="2"/>
      <c r="AF4598" s="2"/>
      <c r="AG4598" s="2"/>
      <c r="AH4598" s="2"/>
      <c r="AI4598" s="2"/>
      <c r="AJ4598" s="2"/>
      <c r="AK4598" s="2"/>
      <c r="BK4598" s="2"/>
      <c r="BL4598" s="2"/>
      <c r="BN4598" s="2"/>
      <c r="BO4598" s="2"/>
    </row>
    <row r="4599" ht="12.75" customHeight="1">
      <c r="D4599" s="2"/>
      <c r="G4599" s="2"/>
      <c r="I4599" s="2"/>
      <c r="J4599" s="2"/>
      <c r="K4599" s="2"/>
      <c r="L4599" s="2"/>
      <c r="M4599" s="2"/>
      <c r="N4599" s="2"/>
      <c r="O4599" s="2"/>
      <c r="P4599" s="2"/>
      <c r="Q4599" s="2"/>
      <c r="R4599" s="2"/>
      <c r="S4599" s="2"/>
      <c r="T4599" s="2"/>
      <c r="U4599" s="2"/>
      <c r="V4599" s="2"/>
      <c r="W4599" s="2"/>
      <c r="X4599" s="2"/>
      <c r="Y4599" s="2"/>
      <c r="AB4599" s="2"/>
      <c r="AC4599" s="2"/>
      <c r="AD4599" s="2"/>
      <c r="AE4599" s="2"/>
      <c r="AF4599" s="2"/>
      <c r="AG4599" s="2"/>
      <c r="AH4599" s="2"/>
      <c r="AI4599" s="2"/>
      <c r="AJ4599" s="2"/>
      <c r="AK4599" s="2"/>
      <c r="BK4599" s="2"/>
      <c r="BL4599" s="2"/>
      <c r="BN4599" s="2"/>
      <c r="BO4599" s="2"/>
    </row>
    <row r="4600" ht="12.75" customHeight="1">
      <c r="D4600" s="2"/>
      <c r="G4600" s="2"/>
      <c r="I4600" s="2"/>
      <c r="J4600" s="2"/>
      <c r="K4600" s="2"/>
      <c r="L4600" s="2"/>
      <c r="M4600" s="2"/>
      <c r="N4600" s="2"/>
      <c r="O4600" s="2"/>
      <c r="P4600" s="2"/>
      <c r="Q4600" s="2"/>
      <c r="R4600" s="2"/>
      <c r="S4600" s="2"/>
      <c r="T4600" s="2"/>
      <c r="U4600" s="2"/>
      <c r="V4600" s="2"/>
      <c r="W4600" s="2"/>
      <c r="X4600" s="2"/>
      <c r="Y4600" s="2"/>
      <c r="AB4600" s="2"/>
      <c r="AC4600" s="2"/>
      <c r="AD4600" s="2"/>
      <c r="AE4600" s="2"/>
      <c r="AF4600" s="2"/>
      <c r="AG4600" s="2"/>
      <c r="AH4600" s="2"/>
      <c r="AI4600" s="2"/>
      <c r="AJ4600" s="2"/>
      <c r="AK4600" s="2"/>
      <c r="BK4600" s="2"/>
      <c r="BL4600" s="2"/>
      <c r="BN4600" s="2"/>
      <c r="BO4600" s="2"/>
    </row>
    <row r="4601" ht="12.75" customHeight="1">
      <c r="D4601" s="2"/>
      <c r="G4601" s="2"/>
      <c r="I4601" s="2"/>
      <c r="J4601" s="2"/>
      <c r="K4601" s="2"/>
      <c r="L4601" s="2"/>
      <c r="M4601" s="2"/>
      <c r="N4601" s="2"/>
      <c r="O4601" s="2"/>
      <c r="P4601" s="2"/>
      <c r="Q4601" s="2"/>
      <c r="R4601" s="2"/>
      <c r="S4601" s="2"/>
      <c r="T4601" s="2"/>
      <c r="U4601" s="2"/>
      <c r="V4601" s="2"/>
      <c r="W4601" s="2"/>
      <c r="X4601" s="2"/>
      <c r="Y4601" s="2"/>
      <c r="AB4601" s="2"/>
      <c r="AC4601" s="2"/>
      <c r="AD4601" s="2"/>
      <c r="AE4601" s="2"/>
      <c r="AF4601" s="2"/>
      <c r="AG4601" s="2"/>
      <c r="AH4601" s="2"/>
      <c r="AI4601" s="2"/>
      <c r="AJ4601" s="2"/>
      <c r="AK4601" s="2"/>
      <c r="BK4601" s="2"/>
      <c r="BL4601" s="2"/>
      <c r="BN4601" s="2"/>
      <c r="BO4601" s="2"/>
    </row>
    <row r="4602" ht="12.75" customHeight="1">
      <c r="D4602" s="2"/>
      <c r="G4602" s="2"/>
      <c r="I4602" s="2"/>
      <c r="J4602" s="2"/>
      <c r="K4602" s="2"/>
      <c r="L4602" s="2"/>
      <c r="M4602" s="2"/>
      <c r="N4602" s="2"/>
      <c r="O4602" s="2"/>
      <c r="P4602" s="2"/>
      <c r="Q4602" s="2"/>
      <c r="R4602" s="2"/>
      <c r="S4602" s="2"/>
      <c r="T4602" s="2"/>
      <c r="U4602" s="2"/>
      <c r="V4602" s="2"/>
      <c r="W4602" s="2"/>
      <c r="X4602" s="2"/>
      <c r="Y4602" s="2"/>
      <c r="AB4602" s="2"/>
      <c r="AC4602" s="2"/>
      <c r="AD4602" s="2"/>
      <c r="AE4602" s="2"/>
      <c r="AF4602" s="2"/>
      <c r="AG4602" s="2"/>
      <c r="AH4602" s="2"/>
      <c r="AI4602" s="2"/>
      <c r="AJ4602" s="2"/>
      <c r="AK4602" s="2"/>
      <c r="BK4602" s="2"/>
      <c r="BL4602" s="2"/>
      <c r="BN4602" s="2"/>
      <c r="BO4602" s="2"/>
    </row>
    <row r="4603" ht="12.75" customHeight="1">
      <c r="D4603" s="2"/>
      <c r="G4603" s="2"/>
      <c r="I4603" s="2"/>
      <c r="J4603" s="2"/>
      <c r="K4603" s="2"/>
      <c r="L4603" s="2"/>
      <c r="M4603" s="2"/>
      <c r="N4603" s="2"/>
      <c r="O4603" s="2"/>
      <c r="P4603" s="2"/>
      <c r="Q4603" s="2"/>
      <c r="R4603" s="2"/>
      <c r="S4603" s="2"/>
      <c r="T4603" s="2"/>
      <c r="U4603" s="2"/>
      <c r="V4603" s="2"/>
      <c r="W4603" s="2"/>
      <c r="X4603" s="2"/>
      <c r="Y4603" s="2"/>
      <c r="AB4603" s="2"/>
      <c r="AC4603" s="2"/>
      <c r="AD4603" s="2"/>
      <c r="AE4603" s="2"/>
      <c r="AF4603" s="2"/>
      <c r="AG4603" s="2"/>
      <c r="AH4603" s="2"/>
      <c r="AI4603" s="2"/>
      <c r="AJ4603" s="2"/>
      <c r="AK4603" s="2"/>
      <c r="BK4603" s="2"/>
      <c r="BL4603" s="2"/>
      <c r="BN4603" s="2"/>
      <c r="BO4603" s="2"/>
    </row>
    <row r="4604" ht="12.75" customHeight="1">
      <c r="D4604" s="2"/>
      <c r="G4604" s="2"/>
      <c r="I4604" s="2"/>
      <c r="J4604" s="2"/>
      <c r="K4604" s="2"/>
      <c r="L4604" s="2"/>
      <c r="M4604" s="2"/>
      <c r="N4604" s="2"/>
      <c r="O4604" s="2"/>
      <c r="P4604" s="2"/>
      <c r="Q4604" s="2"/>
      <c r="R4604" s="2"/>
      <c r="S4604" s="2"/>
      <c r="T4604" s="2"/>
      <c r="U4604" s="2"/>
      <c r="V4604" s="2"/>
      <c r="W4604" s="2"/>
      <c r="X4604" s="2"/>
      <c r="Y4604" s="2"/>
      <c r="AB4604" s="2"/>
      <c r="AC4604" s="2"/>
      <c r="AD4604" s="2"/>
      <c r="AE4604" s="2"/>
      <c r="AF4604" s="2"/>
      <c r="AG4604" s="2"/>
      <c r="AH4604" s="2"/>
      <c r="AI4604" s="2"/>
      <c r="AJ4604" s="2"/>
      <c r="AK4604" s="2"/>
      <c r="BK4604" s="2"/>
      <c r="BL4604" s="2"/>
      <c r="BN4604" s="2"/>
      <c r="BO4604" s="2"/>
    </row>
    <row r="4605" ht="12.75" customHeight="1">
      <c r="D4605" s="2"/>
      <c r="G4605" s="2"/>
      <c r="I4605" s="2"/>
      <c r="J4605" s="2"/>
      <c r="K4605" s="2"/>
      <c r="L4605" s="2"/>
      <c r="M4605" s="2"/>
      <c r="N4605" s="2"/>
      <c r="O4605" s="2"/>
      <c r="P4605" s="2"/>
      <c r="Q4605" s="2"/>
      <c r="R4605" s="2"/>
      <c r="S4605" s="2"/>
      <c r="T4605" s="2"/>
      <c r="U4605" s="2"/>
      <c r="V4605" s="2"/>
      <c r="W4605" s="2"/>
      <c r="X4605" s="2"/>
      <c r="Y4605" s="2"/>
      <c r="AB4605" s="2"/>
      <c r="AC4605" s="2"/>
      <c r="AD4605" s="2"/>
      <c r="AE4605" s="2"/>
      <c r="AF4605" s="2"/>
      <c r="AG4605" s="2"/>
      <c r="AH4605" s="2"/>
      <c r="AI4605" s="2"/>
      <c r="AJ4605" s="2"/>
      <c r="AK4605" s="2"/>
      <c r="BK4605" s="2"/>
      <c r="BL4605" s="2"/>
      <c r="BN4605" s="2"/>
      <c r="BO4605" s="2"/>
    </row>
    <row r="4606" ht="12.75" customHeight="1">
      <c r="D4606" s="2"/>
      <c r="G4606" s="2"/>
      <c r="I4606" s="2"/>
      <c r="J4606" s="2"/>
      <c r="K4606" s="2"/>
      <c r="L4606" s="2"/>
      <c r="M4606" s="2"/>
      <c r="N4606" s="2"/>
      <c r="O4606" s="2"/>
      <c r="P4606" s="2"/>
      <c r="Q4606" s="2"/>
      <c r="R4606" s="2"/>
      <c r="S4606" s="2"/>
      <c r="T4606" s="2"/>
      <c r="U4606" s="2"/>
      <c r="V4606" s="2"/>
      <c r="W4606" s="2"/>
      <c r="X4606" s="2"/>
      <c r="Y4606" s="2"/>
      <c r="AB4606" s="2"/>
      <c r="AC4606" s="2"/>
      <c r="AD4606" s="2"/>
      <c r="AE4606" s="2"/>
      <c r="AF4606" s="2"/>
      <c r="AG4606" s="2"/>
      <c r="AH4606" s="2"/>
      <c r="AI4606" s="2"/>
      <c r="AJ4606" s="2"/>
      <c r="AK4606" s="2"/>
      <c r="BK4606" s="2"/>
      <c r="BL4606" s="2"/>
      <c r="BN4606" s="2"/>
      <c r="BO4606" s="2"/>
    </row>
    <row r="4607" ht="12.75" customHeight="1">
      <c r="D4607" s="2"/>
      <c r="G4607" s="2"/>
      <c r="I4607" s="2"/>
      <c r="J4607" s="2"/>
      <c r="K4607" s="2"/>
      <c r="L4607" s="2"/>
      <c r="M4607" s="2"/>
      <c r="N4607" s="2"/>
      <c r="O4607" s="2"/>
      <c r="P4607" s="2"/>
      <c r="Q4607" s="2"/>
      <c r="R4607" s="2"/>
      <c r="S4607" s="2"/>
      <c r="T4607" s="2"/>
      <c r="U4607" s="2"/>
      <c r="V4607" s="2"/>
      <c r="W4607" s="2"/>
      <c r="X4607" s="2"/>
      <c r="Y4607" s="2"/>
      <c r="AB4607" s="2"/>
      <c r="AC4607" s="2"/>
      <c r="AD4607" s="2"/>
      <c r="AE4607" s="2"/>
      <c r="AF4607" s="2"/>
      <c r="AG4607" s="2"/>
      <c r="AH4607" s="2"/>
      <c r="AI4607" s="2"/>
      <c r="AJ4607" s="2"/>
      <c r="AK4607" s="2"/>
      <c r="BK4607" s="2"/>
      <c r="BL4607" s="2"/>
      <c r="BN4607" s="2"/>
      <c r="BO4607" s="2"/>
    </row>
    <row r="4608" ht="12.75" customHeight="1">
      <c r="D4608" s="2"/>
      <c r="G4608" s="2"/>
      <c r="I4608" s="2"/>
      <c r="J4608" s="2"/>
      <c r="K4608" s="2"/>
      <c r="L4608" s="2"/>
      <c r="M4608" s="2"/>
      <c r="N4608" s="2"/>
      <c r="O4608" s="2"/>
      <c r="P4608" s="2"/>
      <c r="Q4608" s="2"/>
      <c r="R4608" s="2"/>
      <c r="S4608" s="2"/>
      <c r="T4608" s="2"/>
      <c r="U4608" s="2"/>
      <c r="V4608" s="2"/>
      <c r="W4608" s="2"/>
      <c r="X4608" s="2"/>
      <c r="Y4608" s="2"/>
      <c r="AB4608" s="2"/>
      <c r="AC4608" s="2"/>
      <c r="AD4608" s="2"/>
      <c r="AE4608" s="2"/>
      <c r="AF4608" s="2"/>
      <c r="AG4608" s="2"/>
      <c r="AH4608" s="2"/>
      <c r="AI4608" s="2"/>
      <c r="AJ4608" s="2"/>
      <c r="AK4608" s="2"/>
      <c r="BK4608" s="2"/>
      <c r="BL4608" s="2"/>
      <c r="BN4608" s="2"/>
      <c r="BO4608" s="2"/>
    </row>
    <row r="4609" ht="12.75" customHeight="1">
      <c r="D4609" s="2"/>
      <c r="G4609" s="2"/>
      <c r="I4609" s="2"/>
      <c r="J4609" s="2"/>
      <c r="K4609" s="2"/>
      <c r="L4609" s="2"/>
      <c r="M4609" s="2"/>
      <c r="N4609" s="2"/>
      <c r="O4609" s="2"/>
      <c r="P4609" s="2"/>
      <c r="Q4609" s="2"/>
      <c r="R4609" s="2"/>
      <c r="S4609" s="2"/>
      <c r="T4609" s="2"/>
      <c r="U4609" s="2"/>
      <c r="V4609" s="2"/>
      <c r="W4609" s="2"/>
      <c r="X4609" s="2"/>
      <c r="Y4609" s="2"/>
      <c r="AB4609" s="2"/>
      <c r="AC4609" s="2"/>
      <c r="AD4609" s="2"/>
      <c r="AE4609" s="2"/>
      <c r="AF4609" s="2"/>
      <c r="AG4609" s="2"/>
      <c r="AH4609" s="2"/>
      <c r="AI4609" s="2"/>
      <c r="AJ4609" s="2"/>
      <c r="AK4609" s="2"/>
      <c r="BK4609" s="2"/>
      <c r="BL4609" s="2"/>
      <c r="BN4609" s="2"/>
      <c r="BO4609" s="2"/>
    </row>
    <row r="4610" ht="12.75" customHeight="1">
      <c r="D4610" s="2"/>
      <c r="G4610" s="2"/>
      <c r="I4610" s="2"/>
      <c r="J4610" s="2"/>
      <c r="K4610" s="2"/>
      <c r="L4610" s="2"/>
      <c r="M4610" s="2"/>
      <c r="N4610" s="2"/>
      <c r="O4610" s="2"/>
      <c r="P4610" s="2"/>
      <c r="Q4610" s="2"/>
      <c r="R4610" s="2"/>
      <c r="S4610" s="2"/>
      <c r="T4610" s="2"/>
      <c r="U4610" s="2"/>
      <c r="V4610" s="2"/>
      <c r="W4610" s="2"/>
      <c r="X4610" s="2"/>
      <c r="Y4610" s="2"/>
      <c r="AB4610" s="2"/>
      <c r="AC4610" s="2"/>
      <c r="AD4610" s="2"/>
      <c r="AE4610" s="2"/>
      <c r="AF4610" s="2"/>
      <c r="AG4610" s="2"/>
      <c r="AH4610" s="2"/>
      <c r="AI4610" s="2"/>
      <c r="AJ4610" s="2"/>
      <c r="AK4610" s="2"/>
      <c r="BK4610" s="2"/>
      <c r="BL4610" s="2"/>
      <c r="BN4610" s="2"/>
      <c r="BO4610" s="2"/>
    </row>
    <row r="4611" ht="12.75" customHeight="1">
      <c r="D4611" s="2"/>
      <c r="G4611" s="2"/>
      <c r="I4611" s="2"/>
      <c r="J4611" s="2"/>
      <c r="K4611" s="2"/>
      <c r="L4611" s="2"/>
      <c r="M4611" s="2"/>
      <c r="N4611" s="2"/>
      <c r="O4611" s="2"/>
      <c r="P4611" s="2"/>
      <c r="Q4611" s="2"/>
      <c r="R4611" s="2"/>
      <c r="S4611" s="2"/>
      <c r="T4611" s="2"/>
      <c r="U4611" s="2"/>
      <c r="V4611" s="2"/>
      <c r="W4611" s="2"/>
      <c r="X4611" s="2"/>
      <c r="Y4611" s="2"/>
      <c r="AB4611" s="2"/>
      <c r="AC4611" s="2"/>
      <c r="AD4611" s="2"/>
      <c r="AE4611" s="2"/>
      <c r="AF4611" s="2"/>
      <c r="AG4611" s="2"/>
      <c r="AH4611" s="2"/>
      <c r="AI4611" s="2"/>
      <c r="AJ4611" s="2"/>
      <c r="AK4611" s="2"/>
      <c r="BK4611" s="2"/>
      <c r="BL4611" s="2"/>
      <c r="BN4611" s="2"/>
      <c r="BO4611" s="2"/>
    </row>
    <row r="4612" ht="12.75" customHeight="1">
      <c r="D4612" s="2"/>
      <c r="G4612" s="2"/>
      <c r="I4612" s="2"/>
      <c r="J4612" s="2"/>
      <c r="K4612" s="2"/>
      <c r="L4612" s="2"/>
      <c r="M4612" s="2"/>
      <c r="N4612" s="2"/>
      <c r="O4612" s="2"/>
      <c r="P4612" s="2"/>
      <c r="Q4612" s="2"/>
      <c r="R4612" s="2"/>
      <c r="S4612" s="2"/>
      <c r="T4612" s="2"/>
      <c r="U4612" s="2"/>
      <c r="V4612" s="2"/>
      <c r="W4612" s="2"/>
      <c r="X4612" s="2"/>
      <c r="Y4612" s="2"/>
      <c r="AB4612" s="2"/>
      <c r="AC4612" s="2"/>
      <c r="AD4612" s="2"/>
      <c r="AE4612" s="2"/>
      <c r="AF4612" s="2"/>
      <c r="AG4612" s="2"/>
      <c r="AH4612" s="2"/>
      <c r="AI4612" s="2"/>
      <c r="AJ4612" s="2"/>
      <c r="AK4612" s="2"/>
      <c r="BK4612" s="2"/>
      <c r="BL4612" s="2"/>
      <c r="BN4612" s="2"/>
      <c r="BO4612" s="2"/>
    </row>
    <row r="4613" ht="12.75" customHeight="1">
      <c r="D4613" s="2"/>
      <c r="G4613" s="2"/>
      <c r="I4613" s="2"/>
      <c r="J4613" s="2"/>
      <c r="K4613" s="2"/>
      <c r="L4613" s="2"/>
      <c r="M4613" s="2"/>
      <c r="N4613" s="2"/>
      <c r="O4613" s="2"/>
      <c r="P4613" s="2"/>
      <c r="Q4613" s="2"/>
      <c r="R4613" s="2"/>
      <c r="S4613" s="2"/>
      <c r="T4613" s="2"/>
      <c r="U4613" s="2"/>
      <c r="V4613" s="2"/>
      <c r="W4613" s="2"/>
      <c r="X4613" s="2"/>
      <c r="Y4613" s="2"/>
      <c r="AB4613" s="2"/>
      <c r="AC4613" s="2"/>
      <c r="AD4613" s="2"/>
      <c r="AE4613" s="2"/>
      <c r="AF4613" s="2"/>
      <c r="AG4613" s="2"/>
      <c r="AH4613" s="2"/>
      <c r="AI4613" s="2"/>
      <c r="AJ4613" s="2"/>
      <c r="AK4613" s="2"/>
      <c r="BK4613" s="2"/>
      <c r="BL4613" s="2"/>
      <c r="BN4613" s="2"/>
      <c r="BO4613" s="2"/>
    </row>
    <row r="4614" ht="12.75" customHeight="1">
      <c r="D4614" s="2"/>
      <c r="G4614" s="2"/>
      <c r="I4614" s="2"/>
      <c r="J4614" s="2"/>
      <c r="K4614" s="2"/>
      <c r="L4614" s="2"/>
      <c r="M4614" s="2"/>
      <c r="N4614" s="2"/>
      <c r="O4614" s="2"/>
      <c r="P4614" s="2"/>
      <c r="Q4614" s="2"/>
      <c r="R4614" s="2"/>
      <c r="S4614" s="2"/>
      <c r="T4614" s="2"/>
      <c r="U4614" s="2"/>
      <c r="V4614" s="2"/>
      <c r="W4614" s="2"/>
      <c r="X4614" s="2"/>
      <c r="Y4614" s="2"/>
      <c r="AB4614" s="2"/>
      <c r="AC4614" s="2"/>
      <c r="AD4614" s="2"/>
      <c r="AE4614" s="2"/>
      <c r="AF4614" s="2"/>
      <c r="AG4614" s="2"/>
      <c r="AH4614" s="2"/>
      <c r="AI4614" s="2"/>
      <c r="AJ4614" s="2"/>
      <c r="AK4614" s="2"/>
      <c r="BK4614" s="2"/>
      <c r="BL4614" s="2"/>
      <c r="BN4614" s="2"/>
      <c r="BO4614" s="2"/>
    </row>
    <row r="4615" ht="12.75" customHeight="1">
      <c r="D4615" s="2"/>
      <c r="G4615" s="2"/>
      <c r="I4615" s="2"/>
      <c r="J4615" s="2"/>
      <c r="K4615" s="2"/>
      <c r="L4615" s="2"/>
      <c r="M4615" s="2"/>
      <c r="N4615" s="2"/>
      <c r="O4615" s="2"/>
      <c r="P4615" s="2"/>
      <c r="Q4615" s="2"/>
      <c r="R4615" s="2"/>
      <c r="S4615" s="2"/>
      <c r="T4615" s="2"/>
      <c r="U4615" s="2"/>
      <c r="V4615" s="2"/>
      <c r="W4615" s="2"/>
      <c r="X4615" s="2"/>
      <c r="Y4615" s="2"/>
      <c r="AB4615" s="2"/>
      <c r="AC4615" s="2"/>
      <c r="AD4615" s="2"/>
      <c r="AE4615" s="2"/>
      <c r="AF4615" s="2"/>
      <c r="AG4615" s="2"/>
      <c r="AH4615" s="2"/>
      <c r="AI4615" s="2"/>
      <c r="AJ4615" s="2"/>
      <c r="AK4615" s="2"/>
      <c r="BK4615" s="2"/>
      <c r="BL4615" s="2"/>
      <c r="BN4615" s="2"/>
      <c r="BO4615" s="2"/>
    </row>
    <row r="4616" ht="12.75" customHeight="1">
      <c r="D4616" s="2"/>
      <c r="G4616" s="2"/>
      <c r="I4616" s="2"/>
      <c r="J4616" s="2"/>
      <c r="K4616" s="2"/>
      <c r="L4616" s="2"/>
      <c r="M4616" s="2"/>
      <c r="N4616" s="2"/>
      <c r="O4616" s="2"/>
      <c r="P4616" s="2"/>
      <c r="Q4616" s="2"/>
      <c r="R4616" s="2"/>
      <c r="S4616" s="2"/>
      <c r="T4616" s="2"/>
      <c r="U4616" s="2"/>
      <c r="V4616" s="2"/>
      <c r="W4616" s="2"/>
      <c r="X4616" s="2"/>
      <c r="Y4616" s="2"/>
      <c r="AB4616" s="2"/>
      <c r="AC4616" s="2"/>
      <c r="AD4616" s="2"/>
      <c r="AE4616" s="2"/>
      <c r="AF4616" s="2"/>
      <c r="AG4616" s="2"/>
      <c r="AH4616" s="2"/>
      <c r="AI4616" s="2"/>
      <c r="AJ4616" s="2"/>
      <c r="AK4616" s="2"/>
      <c r="BK4616" s="2"/>
      <c r="BL4616" s="2"/>
      <c r="BN4616" s="2"/>
      <c r="BO4616" s="2"/>
    </row>
    <row r="4617" ht="12.75" customHeight="1">
      <c r="D4617" s="2"/>
      <c r="G4617" s="2"/>
      <c r="I4617" s="2"/>
      <c r="J4617" s="2"/>
      <c r="K4617" s="2"/>
      <c r="L4617" s="2"/>
      <c r="M4617" s="2"/>
      <c r="N4617" s="2"/>
      <c r="O4617" s="2"/>
      <c r="P4617" s="2"/>
      <c r="Q4617" s="2"/>
      <c r="R4617" s="2"/>
      <c r="S4617" s="2"/>
      <c r="T4617" s="2"/>
      <c r="U4617" s="2"/>
      <c r="V4617" s="2"/>
      <c r="W4617" s="2"/>
      <c r="X4617" s="2"/>
      <c r="Y4617" s="2"/>
      <c r="AB4617" s="2"/>
      <c r="AC4617" s="2"/>
      <c r="AD4617" s="2"/>
      <c r="AE4617" s="2"/>
      <c r="AF4617" s="2"/>
      <c r="AG4617" s="2"/>
      <c r="AH4617" s="2"/>
      <c r="AI4617" s="2"/>
      <c r="AJ4617" s="2"/>
      <c r="AK4617" s="2"/>
      <c r="BK4617" s="2"/>
      <c r="BL4617" s="2"/>
      <c r="BN4617" s="2"/>
      <c r="BO4617" s="2"/>
    </row>
    <row r="4618" ht="12.75" customHeight="1">
      <c r="D4618" s="2"/>
      <c r="G4618" s="2"/>
      <c r="I4618" s="2"/>
      <c r="J4618" s="2"/>
      <c r="K4618" s="2"/>
      <c r="L4618" s="2"/>
      <c r="M4618" s="2"/>
      <c r="N4618" s="2"/>
      <c r="O4618" s="2"/>
      <c r="P4618" s="2"/>
      <c r="Q4618" s="2"/>
      <c r="R4618" s="2"/>
      <c r="S4618" s="2"/>
      <c r="T4618" s="2"/>
      <c r="U4618" s="2"/>
      <c r="V4618" s="2"/>
      <c r="W4618" s="2"/>
      <c r="X4618" s="2"/>
      <c r="Y4618" s="2"/>
      <c r="AB4618" s="2"/>
      <c r="AC4618" s="2"/>
      <c r="AD4618" s="2"/>
      <c r="AE4618" s="2"/>
      <c r="AF4618" s="2"/>
      <c r="AG4618" s="2"/>
      <c r="AH4618" s="2"/>
      <c r="AI4618" s="2"/>
      <c r="AJ4618" s="2"/>
      <c r="AK4618" s="2"/>
      <c r="BK4618" s="2"/>
      <c r="BL4618" s="2"/>
      <c r="BN4618" s="2"/>
      <c r="BO4618" s="2"/>
    </row>
    <row r="4619" ht="12.75" customHeight="1">
      <c r="D4619" s="2"/>
      <c r="G4619" s="2"/>
      <c r="I4619" s="2"/>
      <c r="J4619" s="2"/>
      <c r="K4619" s="2"/>
      <c r="L4619" s="2"/>
      <c r="M4619" s="2"/>
      <c r="N4619" s="2"/>
      <c r="O4619" s="2"/>
      <c r="P4619" s="2"/>
      <c r="Q4619" s="2"/>
      <c r="R4619" s="2"/>
      <c r="S4619" s="2"/>
      <c r="T4619" s="2"/>
      <c r="U4619" s="2"/>
      <c r="V4619" s="2"/>
      <c r="W4619" s="2"/>
      <c r="X4619" s="2"/>
      <c r="Y4619" s="2"/>
      <c r="AB4619" s="2"/>
      <c r="AC4619" s="2"/>
      <c r="AD4619" s="2"/>
      <c r="AE4619" s="2"/>
      <c r="AF4619" s="2"/>
      <c r="AG4619" s="2"/>
      <c r="AH4619" s="2"/>
      <c r="AI4619" s="2"/>
      <c r="AJ4619" s="2"/>
      <c r="AK4619" s="2"/>
      <c r="BK4619" s="2"/>
      <c r="BL4619" s="2"/>
      <c r="BN4619" s="2"/>
      <c r="BO4619" s="2"/>
    </row>
    <row r="4620" ht="12.75" customHeight="1">
      <c r="D4620" s="2"/>
      <c r="G4620" s="2"/>
      <c r="I4620" s="2"/>
      <c r="J4620" s="2"/>
      <c r="K4620" s="2"/>
      <c r="L4620" s="2"/>
      <c r="M4620" s="2"/>
      <c r="N4620" s="2"/>
      <c r="O4620" s="2"/>
      <c r="P4620" s="2"/>
      <c r="Q4620" s="2"/>
      <c r="R4620" s="2"/>
      <c r="S4620" s="2"/>
      <c r="T4620" s="2"/>
      <c r="U4620" s="2"/>
      <c r="V4620" s="2"/>
      <c r="W4620" s="2"/>
      <c r="X4620" s="2"/>
      <c r="Y4620" s="2"/>
      <c r="AB4620" s="2"/>
      <c r="AC4620" s="2"/>
      <c r="AD4620" s="2"/>
      <c r="AE4620" s="2"/>
      <c r="AF4620" s="2"/>
      <c r="AG4620" s="2"/>
      <c r="AH4620" s="2"/>
      <c r="AI4620" s="2"/>
      <c r="AJ4620" s="2"/>
      <c r="AK4620" s="2"/>
      <c r="BK4620" s="2"/>
      <c r="BL4620" s="2"/>
      <c r="BN4620" s="2"/>
      <c r="BO4620" s="2"/>
    </row>
    <row r="4621" ht="12.75" customHeight="1">
      <c r="D4621" s="2"/>
      <c r="G4621" s="2"/>
      <c r="I4621" s="2"/>
      <c r="J4621" s="2"/>
      <c r="K4621" s="2"/>
      <c r="L4621" s="2"/>
      <c r="M4621" s="2"/>
      <c r="N4621" s="2"/>
      <c r="O4621" s="2"/>
      <c r="P4621" s="2"/>
      <c r="Q4621" s="2"/>
      <c r="R4621" s="2"/>
      <c r="S4621" s="2"/>
      <c r="T4621" s="2"/>
      <c r="U4621" s="2"/>
      <c r="V4621" s="2"/>
      <c r="W4621" s="2"/>
      <c r="X4621" s="2"/>
      <c r="Y4621" s="2"/>
      <c r="AB4621" s="2"/>
      <c r="AC4621" s="2"/>
      <c r="AD4621" s="2"/>
      <c r="AE4621" s="2"/>
      <c r="AF4621" s="2"/>
      <c r="AG4621" s="2"/>
      <c r="AH4621" s="2"/>
      <c r="AI4621" s="2"/>
      <c r="AJ4621" s="2"/>
      <c r="AK4621" s="2"/>
      <c r="BK4621" s="2"/>
      <c r="BL4621" s="2"/>
      <c r="BN4621" s="2"/>
      <c r="BO4621" s="2"/>
    </row>
    <row r="4622" ht="12.75" customHeight="1">
      <c r="D4622" s="2"/>
      <c r="G4622" s="2"/>
      <c r="I4622" s="2"/>
      <c r="J4622" s="2"/>
      <c r="K4622" s="2"/>
      <c r="L4622" s="2"/>
      <c r="M4622" s="2"/>
      <c r="N4622" s="2"/>
      <c r="O4622" s="2"/>
      <c r="P4622" s="2"/>
      <c r="Q4622" s="2"/>
      <c r="R4622" s="2"/>
      <c r="S4622" s="2"/>
      <c r="T4622" s="2"/>
      <c r="U4622" s="2"/>
      <c r="V4622" s="2"/>
      <c r="W4622" s="2"/>
      <c r="X4622" s="2"/>
      <c r="Y4622" s="2"/>
      <c r="AB4622" s="2"/>
      <c r="AC4622" s="2"/>
      <c r="AD4622" s="2"/>
      <c r="AE4622" s="2"/>
      <c r="AF4622" s="2"/>
      <c r="AG4622" s="2"/>
      <c r="AH4622" s="2"/>
      <c r="AI4622" s="2"/>
      <c r="AJ4622" s="2"/>
      <c r="AK4622" s="2"/>
      <c r="BK4622" s="2"/>
      <c r="BL4622" s="2"/>
      <c r="BN4622" s="2"/>
      <c r="BO4622" s="2"/>
    </row>
    <row r="4623" ht="12.75" customHeight="1">
      <c r="D4623" s="2"/>
      <c r="G4623" s="2"/>
      <c r="I4623" s="2"/>
      <c r="J4623" s="2"/>
      <c r="K4623" s="2"/>
      <c r="L4623" s="2"/>
      <c r="M4623" s="2"/>
      <c r="N4623" s="2"/>
      <c r="O4623" s="2"/>
      <c r="P4623" s="2"/>
      <c r="Q4623" s="2"/>
      <c r="R4623" s="2"/>
      <c r="S4623" s="2"/>
      <c r="T4623" s="2"/>
      <c r="U4623" s="2"/>
      <c r="V4623" s="2"/>
      <c r="W4623" s="2"/>
      <c r="X4623" s="2"/>
      <c r="Y4623" s="2"/>
      <c r="AB4623" s="2"/>
      <c r="AC4623" s="2"/>
      <c r="AD4623" s="2"/>
      <c r="AE4623" s="2"/>
      <c r="AF4623" s="2"/>
      <c r="AG4623" s="2"/>
      <c r="AH4623" s="2"/>
      <c r="AI4623" s="2"/>
      <c r="AJ4623" s="2"/>
      <c r="AK4623" s="2"/>
      <c r="BK4623" s="2"/>
      <c r="BL4623" s="2"/>
      <c r="BN4623" s="2"/>
      <c r="BO4623" s="2"/>
    </row>
    <row r="4624" ht="12.75" customHeight="1">
      <c r="D4624" s="2"/>
      <c r="G4624" s="2"/>
      <c r="I4624" s="2"/>
      <c r="J4624" s="2"/>
      <c r="K4624" s="2"/>
      <c r="L4624" s="2"/>
      <c r="M4624" s="2"/>
      <c r="N4624" s="2"/>
      <c r="O4624" s="2"/>
      <c r="P4624" s="2"/>
      <c r="Q4624" s="2"/>
      <c r="R4624" s="2"/>
      <c r="S4624" s="2"/>
      <c r="T4624" s="2"/>
      <c r="U4624" s="2"/>
      <c r="V4624" s="2"/>
      <c r="W4624" s="2"/>
      <c r="X4624" s="2"/>
      <c r="Y4624" s="2"/>
      <c r="AB4624" s="2"/>
      <c r="AC4624" s="2"/>
      <c r="AD4624" s="2"/>
      <c r="AE4624" s="2"/>
      <c r="AF4624" s="2"/>
      <c r="AG4624" s="2"/>
      <c r="AH4624" s="2"/>
      <c r="AI4624" s="2"/>
      <c r="AJ4624" s="2"/>
      <c r="AK4624" s="2"/>
      <c r="BK4624" s="2"/>
      <c r="BL4624" s="2"/>
      <c r="BN4624" s="2"/>
      <c r="BO4624" s="2"/>
    </row>
    <row r="4625" ht="12.75" customHeight="1">
      <c r="D4625" s="2"/>
      <c r="G4625" s="2"/>
      <c r="I4625" s="2"/>
      <c r="J4625" s="2"/>
      <c r="K4625" s="2"/>
      <c r="L4625" s="2"/>
      <c r="M4625" s="2"/>
      <c r="N4625" s="2"/>
      <c r="O4625" s="2"/>
      <c r="P4625" s="2"/>
      <c r="Q4625" s="2"/>
      <c r="R4625" s="2"/>
      <c r="S4625" s="2"/>
      <c r="T4625" s="2"/>
      <c r="U4625" s="2"/>
      <c r="V4625" s="2"/>
      <c r="W4625" s="2"/>
      <c r="X4625" s="2"/>
      <c r="Y4625" s="2"/>
      <c r="AB4625" s="2"/>
      <c r="AC4625" s="2"/>
      <c r="AD4625" s="2"/>
      <c r="AE4625" s="2"/>
      <c r="AF4625" s="2"/>
      <c r="AG4625" s="2"/>
      <c r="AH4625" s="2"/>
      <c r="AI4625" s="2"/>
      <c r="AJ4625" s="2"/>
      <c r="AK4625" s="2"/>
      <c r="BK4625" s="2"/>
      <c r="BL4625" s="2"/>
      <c r="BN4625" s="2"/>
      <c r="BO4625" s="2"/>
    </row>
    <row r="4626" ht="12.75" customHeight="1">
      <c r="D4626" s="2"/>
      <c r="G4626" s="2"/>
      <c r="I4626" s="2"/>
      <c r="J4626" s="2"/>
      <c r="K4626" s="2"/>
      <c r="L4626" s="2"/>
      <c r="M4626" s="2"/>
      <c r="N4626" s="2"/>
      <c r="O4626" s="2"/>
      <c r="P4626" s="2"/>
      <c r="Q4626" s="2"/>
      <c r="R4626" s="2"/>
      <c r="S4626" s="2"/>
      <c r="T4626" s="2"/>
      <c r="U4626" s="2"/>
      <c r="V4626" s="2"/>
      <c r="W4626" s="2"/>
      <c r="X4626" s="2"/>
      <c r="Y4626" s="2"/>
      <c r="AB4626" s="2"/>
      <c r="AC4626" s="2"/>
      <c r="AD4626" s="2"/>
      <c r="AE4626" s="2"/>
      <c r="AF4626" s="2"/>
      <c r="AG4626" s="2"/>
      <c r="AH4626" s="2"/>
      <c r="AI4626" s="2"/>
      <c r="AJ4626" s="2"/>
      <c r="AK4626" s="2"/>
      <c r="BK4626" s="2"/>
      <c r="BL4626" s="2"/>
      <c r="BN4626" s="2"/>
      <c r="BO4626" s="2"/>
    </row>
    <row r="4627" ht="12.75" customHeight="1">
      <c r="D4627" s="2"/>
      <c r="G4627" s="2"/>
      <c r="I4627" s="2"/>
      <c r="J4627" s="2"/>
      <c r="K4627" s="2"/>
      <c r="L4627" s="2"/>
      <c r="M4627" s="2"/>
      <c r="N4627" s="2"/>
      <c r="O4627" s="2"/>
      <c r="P4627" s="2"/>
      <c r="Q4627" s="2"/>
      <c r="R4627" s="2"/>
      <c r="S4627" s="2"/>
      <c r="T4627" s="2"/>
      <c r="U4627" s="2"/>
      <c r="V4627" s="2"/>
      <c r="W4627" s="2"/>
      <c r="X4627" s="2"/>
      <c r="Y4627" s="2"/>
      <c r="AB4627" s="2"/>
      <c r="AC4627" s="2"/>
      <c r="AD4627" s="2"/>
      <c r="AE4627" s="2"/>
      <c r="AF4627" s="2"/>
      <c r="AG4627" s="2"/>
      <c r="AH4627" s="2"/>
      <c r="AI4627" s="2"/>
      <c r="AJ4627" s="2"/>
      <c r="AK4627" s="2"/>
      <c r="BK4627" s="2"/>
      <c r="BL4627" s="2"/>
      <c r="BN4627" s="2"/>
      <c r="BO4627" s="2"/>
    </row>
    <row r="4628" ht="12.75" customHeight="1">
      <c r="D4628" s="2"/>
      <c r="G4628" s="2"/>
      <c r="I4628" s="2"/>
      <c r="J4628" s="2"/>
      <c r="K4628" s="2"/>
      <c r="L4628" s="2"/>
      <c r="M4628" s="2"/>
      <c r="N4628" s="2"/>
      <c r="O4628" s="2"/>
      <c r="P4628" s="2"/>
      <c r="Q4628" s="2"/>
      <c r="R4628" s="2"/>
      <c r="S4628" s="2"/>
      <c r="T4628" s="2"/>
      <c r="U4628" s="2"/>
      <c r="V4628" s="2"/>
      <c r="W4628" s="2"/>
      <c r="X4628" s="2"/>
      <c r="Y4628" s="2"/>
      <c r="AB4628" s="2"/>
      <c r="AC4628" s="2"/>
      <c r="AD4628" s="2"/>
      <c r="AE4628" s="2"/>
      <c r="AF4628" s="2"/>
      <c r="AG4628" s="2"/>
      <c r="AH4628" s="2"/>
      <c r="AI4628" s="2"/>
      <c r="AJ4628" s="2"/>
      <c r="AK4628" s="2"/>
      <c r="BK4628" s="2"/>
      <c r="BL4628" s="2"/>
      <c r="BN4628" s="2"/>
      <c r="BO4628" s="2"/>
    </row>
    <row r="4629" ht="12.75" customHeight="1">
      <c r="D4629" s="2"/>
      <c r="G4629" s="2"/>
      <c r="I4629" s="2"/>
      <c r="J4629" s="2"/>
      <c r="K4629" s="2"/>
      <c r="L4629" s="2"/>
      <c r="M4629" s="2"/>
      <c r="N4629" s="2"/>
      <c r="O4629" s="2"/>
      <c r="P4629" s="2"/>
      <c r="Q4629" s="2"/>
      <c r="R4629" s="2"/>
      <c r="S4629" s="2"/>
      <c r="T4629" s="2"/>
      <c r="U4629" s="2"/>
      <c r="V4629" s="2"/>
      <c r="W4629" s="2"/>
      <c r="X4629" s="2"/>
      <c r="Y4629" s="2"/>
      <c r="AB4629" s="2"/>
      <c r="AC4629" s="2"/>
      <c r="AD4629" s="2"/>
      <c r="AE4629" s="2"/>
      <c r="AF4629" s="2"/>
      <c r="AG4629" s="2"/>
      <c r="AH4629" s="2"/>
      <c r="AI4629" s="2"/>
      <c r="AJ4629" s="2"/>
      <c r="AK4629" s="2"/>
      <c r="BK4629" s="2"/>
      <c r="BL4629" s="2"/>
      <c r="BN4629" s="2"/>
      <c r="BO4629" s="2"/>
    </row>
    <row r="4630" ht="12.75" customHeight="1">
      <c r="D4630" s="2"/>
      <c r="G4630" s="2"/>
      <c r="I4630" s="2"/>
      <c r="J4630" s="2"/>
      <c r="K4630" s="2"/>
      <c r="L4630" s="2"/>
      <c r="M4630" s="2"/>
      <c r="N4630" s="2"/>
      <c r="O4630" s="2"/>
      <c r="P4630" s="2"/>
      <c r="Q4630" s="2"/>
      <c r="R4630" s="2"/>
      <c r="S4630" s="2"/>
      <c r="T4630" s="2"/>
      <c r="U4630" s="2"/>
      <c r="V4630" s="2"/>
      <c r="W4630" s="2"/>
      <c r="X4630" s="2"/>
      <c r="Y4630" s="2"/>
      <c r="AB4630" s="2"/>
      <c r="AC4630" s="2"/>
      <c r="AD4630" s="2"/>
      <c r="AE4630" s="2"/>
      <c r="AF4630" s="2"/>
      <c r="AG4630" s="2"/>
      <c r="AH4630" s="2"/>
      <c r="AI4630" s="2"/>
      <c r="AJ4630" s="2"/>
      <c r="AK4630" s="2"/>
      <c r="BK4630" s="2"/>
      <c r="BL4630" s="2"/>
      <c r="BN4630" s="2"/>
      <c r="BO4630" s="2"/>
    </row>
    <row r="4631" ht="12.75" customHeight="1">
      <c r="D4631" s="2"/>
      <c r="G4631" s="2"/>
      <c r="I4631" s="2"/>
      <c r="J4631" s="2"/>
      <c r="K4631" s="2"/>
      <c r="L4631" s="2"/>
      <c r="M4631" s="2"/>
      <c r="N4631" s="2"/>
      <c r="O4631" s="2"/>
      <c r="P4631" s="2"/>
      <c r="Q4631" s="2"/>
      <c r="R4631" s="2"/>
      <c r="S4631" s="2"/>
      <c r="T4631" s="2"/>
      <c r="U4631" s="2"/>
      <c r="V4631" s="2"/>
      <c r="W4631" s="2"/>
      <c r="X4631" s="2"/>
      <c r="Y4631" s="2"/>
      <c r="AB4631" s="2"/>
      <c r="AC4631" s="2"/>
      <c r="AD4631" s="2"/>
      <c r="AE4631" s="2"/>
      <c r="AF4631" s="2"/>
      <c r="AG4631" s="2"/>
      <c r="AH4631" s="2"/>
      <c r="AI4631" s="2"/>
      <c r="AJ4631" s="2"/>
      <c r="AK4631" s="2"/>
      <c r="BK4631" s="2"/>
      <c r="BL4631" s="2"/>
      <c r="BN4631" s="2"/>
      <c r="BO4631" s="2"/>
    </row>
    <row r="4632" ht="12.75" customHeight="1">
      <c r="D4632" s="2"/>
      <c r="G4632" s="2"/>
      <c r="I4632" s="2"/>
      <c r="J4632" s="2"/>
      <c r="K4632" s="2"/>
      <c r="L4632" s="2"/>
      <c r="M4632" s="2"/>
      <c r="N4632" s="2"/>
      <c r="O4632" s="2"/>
      <c r="P4632" s="2"/>
      <c r="Q4632" s="2"/>
      <c r="R4632" s="2"/>
      <c r="S4632" s="2"/>
      <c r="T4632" s="2"/>
      <c r="U4632" s="2"/>
      <c r="V4632" s="2"/>
      <c r="W4632" s="2"/>
      <c r="X4632" s="2"/>
      <c r="Y4632" s="2"/>
      <c r="AB4632" s="2"/>
      <c r="AC4632" s="2"/>
      <c r="AD4632" s="2"/>
      <c r="AE4632" s="2"/>
      <c r="AF4632" s="2"/>
      <c r="AG4632" s="2"/>
      <c r="AH4632" s="2"/>
      <c r="AI4632" s="2"/>
      <c r="AJ4632" s="2"/>
      <c r="AK4632" s="2"/>
      <c r="BK4632" s="2"/>
      <c r="BL4632" s="2"/>
      <c r="BN4632" s="2"/>
      <c r="BO4632" s="2"/>
    </row>
    <row r="4633" ht="12.75" customHeight="1">
      <c r="D4633" s="2"/>
      <c r="G4633" s="2"/>
      <c r="I4633" s="2"/>
      <c r="J4633" s="2"/>
      <c r="K4633" s="2"/>
      <c r="L4633" s="2"/>
      <c r="M4633" s="2"/>
      <c r="N4633" s="2"/>
      <c r="O4633" s="2"/>
      <c r="P4633" s="2"/>
      <c r="Q4633" s="2"/>
      <c r="R4633" s="2"/>
      <c r="S4633" s="2"/>
      <c r="T4633" s="2"/>
      <c r="U4633" s="2"/>
      <c r="V4633" s="2"/>
      <c r="W4633" s="2"/>
      <c r="X4633" s="2"/>
      <c r="Y4633" s="2"/>
      <c r="AB4633" s="2"/>
      <c r="AC4633" s="2"/>
      <c r="AD4633" s="2"/>
      <c r="AE4633" s="2"/>
      <c r="AF4633" s="2"/>
      <c r="AG4633" s="2"/>
      <c r="AH4633" s="2"/>
      <c r="AI4633" s="2"/>
      <c r="AJ4633" s="2"/>
      <c r="AK4633" s="2"/>
      <c r="BK4633" s="2"/>
      <c r="BL4633" s="2"/>
      <c r="BN4633" s="2"/>
      <c r="BO4633" s="2"/>
    </row>
    <row r="4634" ht="12.75" customHeight="1">
      <c r="D4634" s="2"/>
      <c r="G4634" s="2"/>
      <c r="I4634" s="2"/>
      <c r="J4634" s="2"/>
      <c r="K4634" s="2"/>
      <c r="L4634" s="2"/>
      <c r="M4634" s="2"/>
      <c r="N4634" s="2"/>
      <c r="O4634" s="2"/>
      <c r="P4634" s="2"/>
      <c r="Q4634" s="2"/>
      <c r="R4634" s="2"/>
      <c r="S4634" s="2"/>
      <c r="T4634" s="2"/>
      <c r="U4634" s="2"/>
      <c r="V4634" s="2"/>
      <c r="W4634" s="2"/>
      <c r="X4634" s="2"/>
      <c r="Y4634" s="2"/>
      <c r="AB4634" s="2"/>
      <c r="AC4634" s="2"/>
      <c r="AD4634" s="2"/>
      <c r="AE4634" s="2"/>
      <c r="AF4634" s="2"/>
      <c r="AG4634" s="2"/>
      <c r="AH4634" s="2"/>
      <c r="AI4634" s="2"/>
      <c r="AJ4634" s="2"/>
      <c r="AK4634" s="2"/>
      <c r="BK4634" s="2"/>
      <c r="BL4634" s="2"/>
      <c r="BN4634" s="2"/>
      <c r="BO4634" s="2"/>
    </row>
    <row r="4635" ht="12.75" customHeight="1">
      <c r="D4635" s="2"/>
      <c r="G4635" s="2"/>
      <c r="I4635" s="2"/>
      <c r="J4635" s="2"/>
      <c r="K4635" s="2"/>
      <c r="L4635" s="2"/>
      <c r="M4635" s="2"/>
      <c r="N4635" s="2"/>
      <c r="O4635" s="2"/>
      <c r="P4635" s="2"/>
      <c r="Q4635" s="2"/>
      <c r="R4635" s="2"/>
      <c r="S4635" s="2"/>
      <c r="T4635" s="2"/>
      <c r="U4635" s="2"/>
      <c r="V4635" s="2"/>
      <c r="W4635" s="2"/>
      <c r="X4635" s="2"/>
      <c r="Y4635" s="2"/>
      <c r="AB4635" s="2"/>
      <c r="AC4635" s="2"/>
      <c r="AD4635" s="2"/>
      <c r="AE4635" s="2"/>
      <c r="AF4635" s="2"/>
      <c r="AG4635" s="2"/>
      <c r="AH4635" s="2"/>
      <c r="AI4635" s="2"/>
      <c r="AJ4635" s="2"/>
      <c r="AK4635" s="2"/>
      <c r="BK4635" s="2"/>
      <c r="BL4635" s="2"/>
      <c r="BN4635" s="2"/>
      <c r="BO4635" s="2"/>
    </row>
    <row r="4636" ht="12.75" customHeight="1">
      <c r="D4636" s="2"/>
      <c r="G4636" s="2"/>
      <c r="I4636" s="2"/>
      <c r="J4636" s="2"/>
      <c r="K4636" s="2"/>
      <c r="L4636" s="2"/>
      <c r="M4636" s="2"/>
      <c r="N4636" s="2"/>
      <c r="O4636" s="2"/>
      <c r="P4636" s="2"/>
      <c r="Q4636" s="2"/>
      <c r="R4636" s="2"/>
      <c r="S4636" s="2"/>
      <c r="T4636" s="2"/>
      <c r="U4636" s="2"/>
      <c r="V4636" s="2"/>
      <c r="W4636" s="2"/>
      <c r="X4636" s="2"/>
      <c r="Y4636" s="2"/>
      <c r="AB4636" s="2"/>
      <c r="AC4636" s="2"/>
      <c r="AD4636" s="2"/>
      <c r="AE4636" s="2"/>
      <c r="AF4636" s="2"/>
      <c r="AG4636" s="2"/>
      <c r="AH4636" s="2"/>
      <c r="AI4636" s="2"/>
      <c r="AJ4636" s="2"/>
      <c r="AK4636" s="2"/>
      <c r="BK4636" s="2"/>
      <c r="BL4636" s="2"/>
      <c r="BN4636" s="2"/>
      <c r="BO4636" s="2"/>
    </row>
    <row r="4637" ht="12.75" customHeight="1">
      <c r="D4637" s="2"/>
      <c r="G4637" s="2"/>
      <c r="I4637" s="2"/>
      <c r="J4637" s="2"/>
      <c r="K4637" s="2"/>
      <c r="L4637" s="2"/>
      <c r="M4637" s="2"/>
      <c r="N4637" s="2"/>
      <c r="O4637" s="2"/>
      <c r="P4637" s="2"/>
      <c r="Q4637" s="2"/>
      <c r="R4637" s="2"/>
      <c r="S4637" s="2"/>
      <c r="T4637" s="2"/>
      <c r="U4637" s="2"/>
      <c r="V4637" s="2"/>
      <c r="W4637" s="2"/>
      <c r="X4637" s="2"/>
      <c r="Y4637" s="2"/>
      <c r="AB4637" s="2"/>
      <c r="AC4637" s="2"/>
      <c r="AD4637" s="2"/>
      <c r="AE4637" s="2"/>
      <c r="AF4637" s="2"/>
      <c r="AG4637" s="2"/>
      <c r="AH4637" s="2"/>
      <c r="AI4637" s="2"/>
      <c r="AJ4637" s="2"/>
      <c r="AK4637" s="2"/>
      <c r="BK4637" s="2"/>
      <c r="BL4637" s="2"/>
      <c r="BN4637" s="2"/>
      <c r="BO4637" s="2"/>
    </row>
    <row r="4638" ht="12.75" customHeight="1">
      <c r="D4638" s="2"/>
      <c r="G4638" s="2"/>
      <c r="I4638" s="2"/>
      <c r="J4638" s="2"/>
      <c r="K4638" s="2"/>
      <c r="L4638" s="2"/>
      <c r="M4638" s="2"/>
      <c r="N4638" s="2"/>
      <c r="O4638" s="2"/>
      <c r="P4638" s="2"/>
      <c r="Q4638" s="2"/>
      <c r="R4638" s="2"/>
      <c r="S4638" s="2"/>
      <c r="T4638" s="2"/>
      <c r="U4638" s="2"/>
      <c r="V4638" s="2"/>
      <c r="W4638" s="2"/>
      <c r="X4638" s="2"/>
      <c r="Y4638" s="2"/>
      <c r="AB4638" s="2"/>
      <c r="AC4638" s="2"/>
      <c r="AD4638" s="2"/>
      <c r="AE4638" s="2"/>
      <c r="AF4638" s="2"/>
      <c r="AG4638" s="2"/>
      <c r="AH4638" s="2"/>
      <c r="AI4638" s="2"/>
      <c r="AJ4638" s="2"/>
      <c r="AK4638" s="2"/>
      <c r="BK4638" s="2"/>
      <c r="BL4638" s="2"/>
      <c r="BN4638" s="2"/>
      <c r="BO4638" s="2"/>
    </row>
    <row r="4639" ht="12.75" customHeight="1">
      <c r="D4639" s="2"/>
      <c r="G4639" s="2"/>
      <c r="I4639" s="2"/>
      <c r="J4639" s="2"/>
      <c r="K4639" s="2"/>
      <c r="L4639" s="2"/>
      <c r="M4639" s="2"/>
      <c r="N4639" s="2"/>
      <c r="O4639" s="2"/>
      <c r="P4639" s="2"/>
      <c r="Q4639" s="2"/>
      <c r="R4639" s="2"/>
      <c r="S4639" s="2"/>
      <c r="T4639" s="2"/>
      <c r="U4639" s="2"/>
      <c r="V4639" s="2"/>
      <c r="W4639" s="2"/>
      <c r="X4639" s="2"/>
      <c r="Y4639" s="2"/>
      <c r="AB4639" s="2"/>
      <c r="AC4639" s="2"/>
      <c r="AD4639" s="2"/>
      <c r="AE4639" s="2"/>
      <c r="AF4639" s="2"/>
      <c r="AG4639" s="2"/>
      <c r="AH4639" s="2"/>
      <c r="AI4639" s="2"/>
      <c r="AJ4639" s="2"/>
      <c r="AK4639" s="2"/>
      <c r="BK4639" s="2"/>
      <c r="BL4639" s="2"/>
      <c r="BN4639" s="2"/>
      <c r="BO4639" s="2"/>
    </row>
    <row r="4640" ht="12.75" customHeight="1">
      <c r="D4640" s="2"/>
      <c r="G4640" s="2"/>
      <c r="I4640" s="2"/>
      <c r="J4640" s="2"/>
      <c r="K4640" s="2"/>
      <c r="L4640" s="2"/>
      <c r="M4640" s="2"/>
      <c r="N4640" s="2"/>
      <c r="O4640" s="2"/>
      <c r="P4640" s="2"/>
      <c r="Q4640" s="2"/>
      <c r="R4640" s="2"/>
      <c r="S4640" s="2"/>
      <c r="T4640" s="2"/>
      <c r="U4640" s="2"/>
      <c r="V4640" s="2"/>
      <c r="W4640" s="2"/>
      <c r="X4640" s="2"/>
      <c r="Y4640" s="2"/>
      <c r="AB4640" s="2"/>
      <c r="AC4640" s="2"/>
      <c r="AD4640" s="2"/>
      <c r="AE4640" s="2"/>
      <c r="AF4640" s="2"/>
      <c r="AG4640" s="2"/>
      <c r="AH4640" s="2"/>
      <c r="AI4640" s="2"/>
      <c r="AJ4640" s="2"/>
      <c r="AK4640" s="2"/>
      <c r="BK4640" s="2"/>
      <c r="BL4640" s="2"/>
      <c r="BN4640" s="2"/>
      <c r="BO4640" s="2"/>
    </row>
    <row r="4641" ht="12.75" customHeight="1">
      <c r="D4641" s="2"/>
      <c r="G4641" s="2"/>
      <c r="I4641" s="2"/>
      <c r="J4641" s="2"/>
      <c r="K4641" s="2"/>
      <c r="L4641" s="2"/>
      <c r="M4641" s="2"/>
      <c r="N4641" s="2"/>
      <c r="O4641" s="2"/>
      <c r="P4641" s="2"/>
      <c r="Q4641" s="2"/>
      <c r="R4641" s="2"/>
      <c r="S4641" s="2"/>
      <c r="T4641" s="2"/>
      <c r="U4641" s="2"/>
      <c r="V4641" s="2"/>
      <c r="W4641" s="2"/>
      <c r="X4641" s="2"/>
      <c r="Y4641" s="2"/>
      <c r="AB4641" s="2"/>
      <c r="AC4641" s="2"/>
      <c r="AD4641" s="2"/>
      <c r="AE4641" s="2"/>
      <c r="AF4641" s="2"/>
      <c r="AG4641" s="2"/>
      <c r="AH4641" s="2"/>
      <c r="AI4641" s="2"/>
      <c r="AJ4641" s="2"/>
      <c r="AK4641" s="2"/>
      <c r="BK4641" s="2"/>
      <c r="BL4641" s="2"/>
      <c r="BN4641" s="2"/>
      <c r="BO4641" s="2"/>
    </row>
    <row r="4642" ht="12.75" customHeight="1">
      <c r="D4642" s="2"/>
      <c r="G4642" s="2"/>
      <c r="I4642" s="2"/>
      <c r="J4642" s="2"/>
      <c r="K4642" s="2"/>
      <c r="L4642" s="2"/>
      <c r="M4642" s="2"/>
      <c r="N4642" s="2"/>
      <c r="O4642" s="2"/>
      <c r="P4642" s="2"/>
      <c r="Q4642" s="2"/>
      <c r="R4642" s="2"/>
      <c r="S4642" s="2"/>
      <c r="T4642" s="2"/>
      <c r="U4642" s="2"/>
      <c r="V4642" s="2"/>
      <c r="W4642" s="2"/>
      <c r="X4642" s="2"/>
      <c r="Y4642" s="2"/>
      <c r="AB4642" s="2"/>
      <c r="AC4642" s="2"/>
      <c r="AD4642" s="2"/>
      <c r="AE4642" s="2"/>
      <c r="AF4642" s="2"/>
      <c r="AG4642" s="2"/>
      <c r="AH4642" s="2"/>
      <c r="AI4642" s="2"/>
      <c r="AJ4642" s="2"/>
      <c r="AK4642" s="2"/>
      <c r="BK4642" s="2"/>
      <c r="BL4642" s="2"/>
      <c r="BN4642" s="2"/>
      <c r="BO4642" s="2"/>
    </row>
    <row r="4643" ht="12.75" customHeight="1">
      <c r="D4643" s="2"/>
      <c r="G4643" s="2"/>
      <c r="I4643" s="2"/>
      <c r="J4643" s="2"/>
      <c r="K4643" s="2"/>
      <c r="L4643" s="2"/>
      <c r="M4643" s="2"/>
      <c r="N4643" s="2"/>
      <c r="O4643" s="2"/>
      <c r="P4643" s="2"/>
      <c r="Q4643" s="2"/>
      <c r="R4643" s="2"/>
      <c r="S4643" s="2"/>
      <c r="T4643" s="2"/>
      <c r="U4643" s="2"/>
      <c r="V4643" s="2"/>
      <c r="W4643" s="2"/>
      <c r="X4643" s="2"/>
      <c r="Y4643" s="2"/>
      <c r="AB4643" s="2"/>
      <c r="AC4643" s="2"/>
      <c r="AD4643" s="2"/>
      <c r="AE4643" s="2"/>
      <c r="AF4643" s="2"/>
      <c r="AG4643" s="2"/>
      <c r="AH4643" s="2"/>
      <c r="AI4643" s="2"/>
      <c r="AJ4643" s="2"/>
      <c r="AK4643" s="2"/>
      <c r="BK4643" s="2"/>
      <c r="BL4643" s="2"/>
      <c r="BN4643" s="2"/>
      <c r="BO4643" s="2"/>
    </row>
    <row r="4644" ht="12.75" customHeight="1">
      <c r="D4644" s="2"/>
      <c r="G4644" s="2"/>
      <c r="I4644" s="2"/>
      <c r="J4644" s="2"/>
      <c r="K4644" s="2"/>
      <c r="L4644" s="2"/>
      <c r="M4644" s="2"/>
      <c r="N4644" s="2"/>
      <c r="O4644" s="2"/>
      <c r="P4644" s="2"/>
      <c r="Q4644" s="2"/>
      <c r="R4644" s="2"/>
      <c r="S4644" s="2"/>
      <c r="T4644" s="2"/>
      <c r="U4644" s="2"/>
      <c r="V4644" s="2"/>
      <c r="W4644" s="2"/>
      <c r="X4644" s="2"/>
      <c r="Y4644" s="2"/>
      <c r="AB4644" s="2"/>
      <c r="AC4644" s="2"/>
      <c r="AD4644" s="2"/>
      <c r="AE4644" s="2"/>
      <c r="AF4644" s="2"/>
      <c r="AG4644" s="2"/>
      <c r="AH4644" s="2"/>
      <c r="AI4644" s="2"/>
      <c r="AJ4644" s="2"/>
      <c r="AK4644" s="2"/>
      <c r="BK4644" s="2"/>
      <c r="BL4644" s="2"/>
      <c r="BN4644" s="2"/>
      <c r="BO4644" s="2"/>
    </row>
    <row r="4645" ht="12.75" customHeight="1">
      <c r="D4645" s="2"/>
      <c r="G4645" s="2"/>
      <c r="I4645" s="2"/>
      <c r="J4645" s="2"/>
      <c r="K4645" s="2"/>
      <c r="L4645" s="2"/>
      <c r="M4645" s="2"/>
      <c r="N4645" s="2"/>
      <c r="O4645" s="2"/>
      <c r="P4645" s="2"/>
      <c r="Q4645" s="2"/>
      <c r="R4645" s="2"/>
      <c r="S4645" s="2"/>
      <c r="T4645" s="2"/>
      <c r="U4645" s="2"/>
      <c r="V4645" s="2"/>
      <c r="W4645" s="2"/>
      <c r="X4645" s="2"/>
      <c r="Y4645" s="2"/>
      <c r="AB4645" s="2"/>
      <c r="AC4645" s="2"/>
      <c r="AD4645" s="2"/>
      <c r="AE4645" s="2"/>
      <c r="AF4645" s="2"/>
      <c r="AG4645" s="2"/>
      <c r="AH4645" s="2"/>
      <c r="AI4645" s="2"/>
      <c r="AJ4645" s="2"/>
      <c r="AK4645" s="2"/>
      <c r="BK4645" s="2"/>
      <c r="BL4645" s="2"/>
      <c r="BN4645" s="2"/>
      <c r="BO4645" s="2"/>
    </row>
    <row r="4646" ht="12.75" customHeight="1">
      <c r="D4646" s="2"/>
      <c r="G4646" s="2"/>
      <c r="I4646" s="2"/>
      <c r="J4646" s="2"/>
      <c r="K4646" s="2"/>
      <c r="L4646" s="2"/>
      <c r="M4646" s="2"/>
      <c r="N4646" s="2"/>
      <c r="O4646" s="2"/>
      <c r="P4646" s="2"/>
      <c r="Q4646" s="2"/>
      <c r="R4646" s="2"/>
      <c r="S4646" s="2"/>
      <c r="T4646" s="2"/>
      <c r="U4646" s="2"/>
      <c r="V4646" s="2"/>
      <c r="W4646" s="2"/>
      <c r="X4646" s="2"/>
      <c r="Y4646" s="2"/>
      <c r="AB4646" s="2"/>
      <c r="AC4646" s="2"/>
      <c r="AD4646" s="2"/>
      <c r="AE4646" s="2"/>
      <c r="AF4646" s="2"/>
      <c r="AG4646" s="2"/>
      <c r="AH4646" s="2"/>
      <c r="AI4646" s="2"/>
      <c r="AJ4646" s="2"/>
      <c r="AK4646" s="2"/>
      <c r="BK4646" s="2"/>
      <c r="BL4646" s="2"/>
      <c r="BN4646" s="2"/>
      <c r="BO4646" s="2"/>
    </row>
    <row r="4647" ht="12.75" customHeight="1">
      <c r="D4647" s="2"/>
      <c r="G4647" s="2"/>
      <c r="I4647" s="2"/>
      <c r="J4647" s="2"/>
      <c r="K4647" s="2"/>
      <c r="L4647" s="2"/>
      <c r="M4647" s="2"/>
      <c r="N4647" s="2"/>
      <c r="O4647" s="2"/>
      <c r="P4647" s="2"/>
      <c r="Q4647" s="2"/>
      <c r="R4647" s="2"/>
      <c r="S4647" s="2"/>
      <c r="T4647" s="2"/>
      <c r="U4647" s="2"/>
      <c r="V4647" s="2"/>
      <c r="W4647" s="2"/>
      <c r="X4647" s="2"/>
      <c r="Y4647" s="2"/>
      <c r="AB4647" s="2"/>
      <c r="AC4647" s="2"/>
      <c r="AD4647" s="2"/>
      <c r="AE4647" s="2"/>
      <c r="AF4647" s="2"/>
      <c r="AG4647" s="2"/>
      <c r="AH4647" s="2"/>
      <c r="AI4647" s="2"/>
      <c r="AJ4647" s="2"/>
      <c r="AK4647" s="2"/>
      <c r="BK4647" s="2"/>
      <c r="BL4647" s="2"/>
      <c r="BN4647" s="2"/>
      <c r="BO4647" s="2"/>
    </row>
    <row r="4648" ht="12.75" customHeight="1">
      <c r="D4648" s="2"/>
      <c r="G4648" s="2"/>
      <c r="I4648" s="2"/>
      <c r="J4648" s="2"/>
      <c r="K4648" s="2"/>
      <c r="L4648" s="2"/>
      <c r="M4648" s="2"/>
      <c r="N4648" s="2"/>
      <c r="O4648" s="2"/>
      <c r="P4648" s="2"/>
      <c r="Q4648" s="2"/>
      <c r="R4648" s="2"/>
      <c r="S4648" s="2"/>
      <c r="T4648" s="2"/>
      <c r="U4648" s="2"/>
      <c r="V4648" s="2"/>
      <c r="W4648" s="2"/>
      <c r="X4648" s="2"/>
      <c r="Y4648" s="2"/>
      <c r="AB4648" s="2"/>
      <c r="AC4648" s="2"/>
      <c r="AD4648" s="2"/>
      <c r="AE4648" s="2"/>
      <c r="AF4648" s="2"/>
      <c r="AG4648" s="2"/>
      <c r="AH4648" s="2"/>
      <c r="AI4648" s="2"/>
      <c r="AJ4648" s="2"/>
      <c r="AK4648" s="2"/>
      <c r="BK4648" s="2"/>
      <c r="BL4648" s="2"/>
      <c r="BN4648" s="2"/>
      <c r="BO4648" s="2"/>
    </row>
    <row r="4649" ht="12.75" customHeight="1">
      <c r="D4649" s="2"/>
      <c r="G4649" s="2"/>
      <c r="I4649" s="2"/>
      <c r="J4649" s="2"/>
      <c r="K4649" s="2"/>
      <c r="L4649" s="2"/>
      <c r="M4649" s="2"/>
      <c r="N4649" s="2"/>
      <c r="O4649" s="2"/>
      <c r="P4649" s="2"/>
      <c r="Q4649" s="2"/>
      <c r="R4649" s="2"/>
      <c r="S4649" s="2"/>
      <c r="T4649" s="2"/>
      <c r="U4649" s="2"/>
      <c r="V4649" s="2"/>
      <c r="W4649" s="2"/>
      <c r="X4649" s="2"/>
      <c r="Y4649" s="2"/>
      <c r="AB4649" s="2"/>
      <c r="AC4649" s="2"/>
      <c r="AD4649" s="2"/>
      <c r="AE4649" s="2"/>
      <c r="AF4649" s="2"/>
      <c r="AG4649" s="2"/>
      <c r="AH4649" s="2"/>
      <c r="AI4649" s="2"/>
      <c r="AJ4649" s="2"/>
      <c r="AK4649" s="2"/>
      <c r="BK4649" s="2"/>
      <c r="BL4649" s="2"/>
      <c r="BN4649" s="2"/>
      <c r="BO4649" s="2"/>
    </row>
    <row r="4650" ht="12.75" customHeight="1">
      <c r="D4650" s="2"/>
      <c r="G4650" s="2"/>
      <c r="I4650" s="2"/>
      <c r="J4650" s="2"/>
      <c r="K4650" s="2"/>
      <c r="L4650" s="2"/>
      <c r="M4650" s="2"/>
      <c r="N4650" s="2"/>
      <c r="O4650" s="2"/>
      <c r="P4650" s="2"/>
      <c r="Q4650" s="2"/>
      <c r="R4650" s="2"/>
      <c r="S4650" s="2"/>
      <c r="T4650" s="2"/>
      <c r="U4650" s="2"/>
      <c r="V4650" s="2"/>
      <c r="W4650" s="2"/>
      <c r="X4650" s="2"/>
      <c r="Y4650" s="2"/>
      <c r="AB4650" s="2"/>
      <c r="AC4650" s="2"/>
      <c r="AD4650" s="2"/>
      <c r="AE4650" s="2"/>
      <c r="AF4650" s="2"/>
      <c r="AG4650" s="2"/>
      <c r="AH4650" s="2"/>
      <c r="AI4650" s="2"/>
      <c r="AJ4650" s="2"/>
      <c r="AK4650" s="2"/>
      <c r="BK4650" s="2"/>
      <c r="BL4650" s="2"/>
      <c r="BN4650" s="2"/>
      <c r="BO4650" s="2"/>
    </row>
    <row r="4651" ht="12.75" customHeight="1">
      <c r="D4651" s="2"/>
      <c r="G4651" s="2"/>
      <c r="I4651" s="2"/>
      <c r="J4651" s="2"/>
      <c r="K4651" s="2"/>
      <c r="L4651" s="2"/>
      <c r="M4651" s="2"/>
      <c r="N4651" s="2"/>
      <c r="O4651" s="2"/>
      <c r="P4651" s="2"/>
      <c r="Q4651" s="2"/>
      <c r="R4651" s="2"/>
      <c r="S4651" s="2"/>
      <c r="T4651" s="2"/>
      <c r="U4651" s="2"/>
      <c r="V4651" s="2"/>
      <c r="W4651" s="2"/>
      <c r="X4651" s="2"/>
      <c r="Y4651" s="2"/>
      <c r="AB4651" s="2"/>
      <c r="AC4651" s="2"/>
      <c r="AD4651" s="2"/>
      <c r="AE4651" s="2"/>
      <c r="AF4651" s="2"/>
      <c r="AG4651" s="2"/>
      <c r="AH4651" s="2"/>
      <c r="AI4651" s="2"/>
      <c r="AJ4651" s="2"/>
      <c r="AK4651" s="2"/>
      <c r="BK4651" s="2"/>
      <c r="BL4651" s="2"/>
      <c r="BN4651" s="2"/>
      <c r="BO4651" s="2"/>
    </row>
    <row r="4652" ht="12.75" customHeight="1">
      <c r="D4652" s="2"/>
      <c r="G4652" s="2"/>
      <c r="I4652" s="2"/>
      <c r="J4652" s="2"/>
      <c r="K4652" s="2"/>
      <c r="L4652" s="2"/>
      <c r="M4652" s="2"/>
      <c r="N4652" s="2"/>
      <c r="O4652" s="2"/>
      <c r="P4652" s="2"/>
      <c r="Q4652" s="2"/>
      <c r="R4652" s="2"/>
      <c r="S4652" s="2"/>
      <c r="T4652" s="2"/>
      <c r="U4652" s="2"/>
      <c r="V4652" s="2"/>
      <c r="W4652" s="2"/>
      <c r="X4652" s="2"/>
      <c r="Y4652" s="2"/>
      <c r="AB4652" s="2"/>
      <c r="AC4652" s="2"/>
      <c r="AD4652" s="2"/>
      <c r="AE4652" s="2"/>
      <c r="AF4652" s="2"/>
      <c r="AG4652" s="2"/>
      <c r="AH4652" s="2"/>
      <c r="AI4652" s="2"/>
      <c r="AJ4652" s="2"/>
      <c r="AK4652" s="2"/>
      <c r="BK4652" s="2"/>
      <c r="BL4652" s="2"/>
      <c r="BN4652" s="2"/>
      <c r="BO4652" s="2"/>
    </row>
    <row r="4653" ht="12.75" customHeight="1">
      <c r="D4653" s="2"/>
      <c r="G4653" s="2"/>
      <c r="I4653" s="2"/>
      <c r="J4653" s="2"/>
      <c r="K4653" s="2"/>
      <c r="L4653" s="2"/>
      <c r="M4653" s="2"/>
      <c r="N4653" s="2"/>
      <c r="O4653" s="2"/>
      <c r="P4653" s="2"/>
      <c r="Q4653" s="2"/>
      <c r="R4653" s="2"/>
      <c r="S4653" s="2"/>
      <c r="T4653" s="2"/>
      <c r="U4653" s="2"/>
      <c r="V4653" s="2"/>
      <c r="W4653" s="2"/>
      <c r="X4653" s="2"/>
      <c r="Y4653" s="2"/>
      <c r="AB4653" s="2"/>
      <c r="AC4653" s="2"/>
      <c r="AD4653" s="2"/>
      <c r="AE4653" s="2"/>
      <c r="AF4653" s="2"/>
      <c r="AG4653" s="2"/>
      <c r="AH4653" s="2"/>
      <c r="AI4653" s="2"/>
      <c r="AJ4653" s="2"/>
      <c r="AK4653" s="2"/>
      <c r="BK4653" s="2"/>
      <c r="BL4653" s="2"/>
      <c r="BN4653" s="2"/>
      <c r="BO4653" s="2"/>
    </row>
    <row r="4654" ht="12.75" customHeight="1">
      <c r="D4654" s="2"/>
      <c r="G4654" s="2"/>
      <c r="I4654" s="2"/>
      <c r="J4654" s="2"/>
      <c r="K4654" s="2"/>
      <c r="L4654" s="2"/>
      <c r="M4654" s="2"/>
      <c r="N4654" s="2"/>
      <c r="O4654" s="2"/>
      <c r="P4654" s="2"/>
      <c r="Q4654" s="2"/>
      <c r="R4654" s="2"/>
      <c r="S4654" s="2"/>
      <c r="T4654" s="2"/>
      <c r="U4654" s="2"/>
      <c r="V4654" s="2"/>
      <c r="W4654" s="2"/>
      <c r="X4654" s="2"/>
      <c r="Y4654" s="2"/>
      <c r="AB4654" s="2"/>
      <c r="AC4654" s="2"/>
      <c r="AD4654" s="2"/>
      <c r="AE4654" s="2"/>
      <c r="AF4654" s="2"/>
      <c r="AG4654" s="2"/>
      <c r="AH4654" s="2"/>
      <c r="AI4654" s="2"/>
      <c r="AJ4654" s="2"/>
      <c r="AK4654" s="2"/>
      <c r="BK4654" s="2"/>
      <c r="BL4654" s="2"/>
      <c r="BN4654" s="2"/>
      <c r="BO4654" s="2"/>
    </row>
    <row r="4655" ht="12.75" customHeight="1">
      <c r="D4655" s="2"/>
      <c r="G4655" s="2"/>
      <c r="I4655" s="2"/>
      <c r="J4655" s="2"/>
      <c r="K4655" s="2"/>
      <c r="L4655" s="2"/>
      <c r="M4655" s="2"/>
      <c r="N4655" s="2"/>
      <c r="O4655" s="2"/>
      <c r="P4655" s="2"/>
      <c r="Q4655" s="2"/>
      <c r="R4655" s="2"/>
      <c r="S4655" s="2"/>
      <c r="T4655" s="2"/>
      <c r="U4655" s="2"/>
      <c r="V4655" s="2"/>
      <c r="W4655" s="2"/>
      <c r="X4655" s="2"/>
      <c r="Y4655" s="2"/>
      <c r="AB4655" s="2"/>
      <c r="AC4655" s="2"/>
      <c r="AD4655" s="2"/>
      <c r="AE4655" s="2"/>
      <c r="AF4655" s="2"/>
      <c r="AG4655" s="2"/>
      <c r="AH4655" s="2"/>
      <c r="AI4655" s="2"/>
      <c r="AJ4655" s="2"/>
      <c r="AK4655" s="2"/>
      <c r="BK4655" s="2"/>
      <c r="BL4655" s="2"/>
      <c r="BN4655" s="2"/>
      <c r="BO4655" s="2"/>
    </row>
    <row r="4656" ht="12.75" customHeight="1">
      <c r="D4656" s="2"/>
      <c r="G4656" s="2"/>
      <c r="I4656" s="2"/>
      <c r="J4656" s="2"/>
      <c r="K4656" s="2"/>
      <c r="L4656" s="2"/>
      <c r="M4656" s="2"/>
      <c r="N4656" s="2"/>
      <c r="O4656" s="2"/>
      <c r="P4656" s="2"/>
      <c r="Q4656" s="2"/>
      <c r="R4656" s="2"/>
      <c r="S4656" s="2"/>
      <c r="T4656" s="2"/>
      <c r="U4656" s="2"/>
      <c r="V4656" s="2"/>
      <c r="W4656" s="2"/>
      <c r="X4656" s="2"/>
      <c r="Y4656" s="2"/>
      <c r="AB4656" s="2"/>
      <c r="AC4656" s="2"/>
      <c r="AD4656" s="2"/>
      <c r="AE4656" s="2"/>
      <c r="AF4656" s="2"/>
      <c r="AG4656" s="2"/>
      <c r="AH4656" s="2"/>
      <c r="AI4656" s="2"/>
      <c r="AJ4656" s="2"/>
      <c r="AK4656" s="2"/>
      <c r="BK4656" s="2"/>
      <c r="BL4656" s="2"/>
      <c r="BN4656" s="2"/>
      <c r="BO4656" s="2"/>
    </row>
    <row r="4657" ht="12.75" customHeight="1">
      <c r="D4657" s="2"/>
      <c r="G4657" s="2"/>
      <c r="I4657" s="2"/>
      <c r="J4657" s="2"/>
      <c r="K4657" s="2"/>
      <c r="L4657" s="2"/>
      <c r="M4657" s="2"/>
      <c r="N4657" s="2"/>
      <c r="O4657" s="2"/>
      <c r="P4657" s="2"/>
      <c r="Q4657" s="2"/>
      <c r="R4657" s="2"/>
      <c r="S4657" s="2"/>
      <c r="T4657" s="2"/>
      <c r="U4657" s="2"/>
      <c r="V4657" s="2"/>
      <c r="W4657" s="2"/>
      <c r="X4657" s="2"/>
      <c r="Y4657" s="2"/>
      <c r="AB4657" s="2"/>
      <c r="AC4657" s="2"/>
      <c r="AD4657" s="2"/>
      <c r="AE4657" s="2"/>
      <c r="AF4657" s="2"/>
      <c r="AG4657" s="2"/>
      <c r="AH4657" s="2"/>
      <c r="AI4657" s="2"/>
      <c r="AJ4657" s="2"/>
      <c r="AK4657" s="2"/>
      <c r="BK4657" s="2"/>
      <c r="BL4657" s="2"/>
      <c r="BN4657" s="2"/>
      <c r="BO4657" s="2"/>
    </row>
    <row r="4658" ht="12.75" customHeight="1">
      <c r="D4658" s="2"/>
      <c r="G4658" s="2"/>
      <c r="I4658" s="2"/>
      <c r="J4658" s="2"/>
      <c r="K4658" s="2"/>
      <c r="L4658" s="2"/>
      <c r="M4658" s="2"/>
      <c r="N4658" s="2"/>
      <c r="O4658" s="2"/>
      <c r="P4658" s="2"/>
      <c r="Q4658" s="2"/>
      <c r="R4658" s="2"/>
      <c r="S4658" s="2"/>
      <c r="T4658" s="2"/>
      <c r="U4658" s="2"/>
      <c r="V4658" s="2"/>
      <c r="W4658" s="2"/>
      <c r="X4658" s="2"/>
      <c r="Y4658" s="2"/>
      <c r="AB4658" s="2"/>
      <c r="AC4658" s="2"/>
      <c r="AD4658" s="2"/>
      <c r="AE4658" s="2"/>
      <c r="AF4658" s="2"/>
      <c r="AG4658" s="2"/>
      <c r="AH4658" s="2"/>
      <c r="AI4658" s="2"/>
      <c r="AJ4658" s="2"/>
      <c r="AK4658" s="2"/>
      <c r="BK4658" s="2"/>
      <c r="BL4658" s="2"/>
      <c r="BN4658" s="2"/>
      <c r="BO4658" s="2"/>
    </row>
    <row r="4659" ht="12.75" customHeight="1">
      <c r="D4659" s="2"/>
      <c r="G4659" s="2"/>
      <c r="I4659" s="2"/>
      <c r="J4659" s="2"/>
      <c r="K4659" s="2"/>
      <c r="L4659" s="2"/>
      <c r="M4659" s="2"/>
      <c r="N4659" s="2"/>
      <c r="O4659" s="2"/>
      <c r="P4659" s="2"/>
      <c r="Q4659" s="2"/>
      <c r="R4659" s="2"/>
      <c r="S4659" s="2"/>
      <c r="T4659" s="2"/>
      <c r="U4659" s="2"/>
      <c r="V4659" s="2"/>
      <c r="W4659" s="2"/>
      <c r="X4659" s="2"/>
      <c r="Y4659" s="2"/>
      <c r="AB4659" s="2"/>
      <c r="AC4659" s="2"/>
      <c r="AD4659" s="2"/>
      <c r="AE4659" s="2"/>
      <c r="AF4659" s="2"/>
      <c r="AG4659" s="2"/>
      <c r="AH4659" s="2"/>
      <c r="AI4659" s="2"/>
      <c r="AJ4659" s="2"/>
      <c r="AK4659" s="2"/>
      <c r="BK4659" s="2"/>
      <c r="BL4659" s="2"/>
      <c r="BN4659" s="2"/>
      <c r="BO4659" s="2"/>
    </row>
    <row r="4660" ht="12.75" customHeight="1">
      <c r="D4660" s="2"/>
      <c r="G4660" s="2"/>
      <c r="I4660" s="2"/>
      <c r="J4660" s="2"/>
      <c r="K4660" s="2"/>
      <c r="L4660" s="2"/>
      <c r="M4660" s="2"/>
      <c r="N4660" s="2"/>
      <c r="O4660" s="2"/>
      <c r="P4660" s="2"/>
      <c r="Q4660" s="2"/>
      <c r="R4660" s="2"/>
      <c r="S4660" s="2"/>
      <c r="T4660" s="2"/>
      <c r="U4660" s="2"/>
      <c r="V4660" s="2"/>
      <c r="W4660" s="2"/>
      <c r="X4660" s="2"/>
      <c r="Y4660" s="2"/>
      <c r="AB4660" s="2"/>
      <c r="AC4660" s="2"/>
      <c r="AD4660" s="2"/>
      <c r="AE4660" s="2"/>
      <c r="AF4660" s="2"/>
      <c r="AG4660" s="2"/>
      <c r="AH4660" s="2"/>
      <c r="AI4660" s="2"/>
      <c r="AJ4660" s="2"/>
      <c r="AK4660" s="2"/>
      <c r="BK4660" s="2"/>
      <c r="BL4660" s="2"/>
      <c r="BN4660" s="2"/>
      <c r="BO4660" s="2"/>
    </row>
    <row r="4661" ht="12.75" customHeight="1">
      <c r="D4661" s="2"/>
      <c r="G4661" s="2"/>
      <c r="I4661" s="2"/>
      <c r="J4661" s="2"/>
      <c r="K4661" s="2"/>
      <c r="L4661" s="2"/>
      <c r="M4661" s="2"/>
      <c r="N4661" s="2"/>
      <c r="O4661" s="2"/>
      <c r="P4661" s="2"/>
      <c r="Q4661" s="2"/>
      <c r="R4661" s="2"/>
      <c r="S4661" s="2"/>
      <c r="T4661" s="2"/>
      <c r="U4661" s="2"/>
      <c r="V4661" s="2"/>
      <c r="W4661" s="2"/>
      <c r="X4661" s="2"/>
      <c r="Y4661" s="2"/>
      <c r="AB4661" s="2"/>
      <c r="AC4661" s="2"/>
      <c r="AD4661" s="2"/>
      <c r="AE4661" s="2"/>
      <c r="AF4661" s="2"/>
      <c r="AG4661" s="2"/>
      <c r="AH4661" s="2"/>
      <c r="AI4661" s="2"/>
      <c r="AJ4661" s="2"/>
      <c r="AK4661" s="2"/>
      <c r="BK4661" s="2"/>
      <c r="BL4661" s="2"/>
      <c r="BN4661" s="2"/>
      <c r="BO4661" s="2"/>
    </row>
    <row r="4662" ht="12.75" customHeight="1">
      <c r="D4662" s="2"/>
      <c r="G4662" s="2"/>
      <c r="I4662" s="2"/>
      <c r="J4662" s="2"/>
      <c r="K4662" s="2"/>
      <c r="L4662" s="2"/>
      <c r="M4662" s="2"/>
      <c r="N4662" s="2"/>
      <c r="O4662" s="2"/>
      <c r="P4662" s="2"/>
      <c r="Q4662" s="2"/>
      <c r="R4662" s="2"/>
      <c r="S4662" s="2"/>
      <c r="T4662" s="2"/>
      <c r="U4662" s="2"/>
      <c r="V4662" s="2"/>
      <c r="W4662" s="2"/>
      <c r="X4662" s="2"/>
      <c r="Y4662" s="2"/>
      <c r="AB4662" s="2"/>
      <c r="AC4662" s="2"/>
      <c r="AD4662" s="2"/>
      <c r="AE4662" s="2"/>
      <c r="AF4662" s="2"/>
      <c r="AG4662" s="2"/>
      <c r="AH4662" s="2"/>
      <c r="AI4662" s="2"/>
      <c r="AJ4662" s="2"/>
      <c r="AK4662" s="2"/>
      <c r="BK4662" s="2"/>
      <c r="BL4662" s="2"/>
      <c r="BN4662" s="2"/>
      <c r="BO4662" s="2"/>
    </row>
    <row r="4663" ht="12.75" customHeight="1">
      <c r="D4663" s="2"/>
      <c r="G4663" s="2"/>
      <c r="I4663" s="2"/>
      <c r="J4663" s="2"/>
      <c r="K4663" s="2"/>
      <c r="L4663" s="2"/>
      <c r="M4663" s="2"/>
      <c r="N4663" s="2"/>
      <c r="O4663" s="2"/>
      <c r="P4663" s="2"/>
      <c r="Q4663" s="2"/>
      <c r="R4663" s="2"/>
      <c r="S4663" s="2"/>
      <c r="T4663" s="2"/>
      <c r="U4663" s="2"/>
      <c r="V4663" s="2"/>
      <c r="W4663" s="2"/>
      <c r="X4663" s="2"/>
      <c r="Y4663" s="2"/>
      <c r="AB4663" s="2"/>
      <c r="AC4663" s="2"/>
      <c r="AD4663" s="2"/>
      <c r="AE4663" s="2"/>
      <c r="AF4663" s="2"/>
      <c r="AG4663" s="2"/>
      <c r="AH4663" s="2"/>
      <c r="AI4663" s="2"/>
      <c r="AJ4663" s="2"/>
      <c r="AK4663" s="2"/>
      <c r="BK4663" s="2"/>
      <c r="BL4663" s="2"/>
      <c r="BN4663" s="2"/>
      <c r="BO4663" s="2"/>
    </row>
    <row r="4664" ht="12.75" customHeight="1">
      <c r="D4664" s="2"/>
      <c r="G4664" s="2"/>
      <c r="I4664" s="2"/>
      <c r="J4664" s="2"/>
      <c r="K4664" s="2"/>
      <c r="L4664" s="2"/>
      <c r="M4664" s="2"/>
      <c r="N4664" s="2"/>
      <c r="O4664" s="2"/>
      <c r="P4664" s="2"/>
      <c r="Q4664" s="2"/>
      <c r="R4664" s="2"/>
      <c r="S4664" s="2"/>
      <c r="T4664" s="2"/>
      <c r="U4664" s="2"/>
      <c r="V4664" s="2"/>
      <c r="W4664" s="2"/>
      <c r="X4664" s="2"/>
      <c r="Y4664" s="2"/>
      <c r="AB4664" s="2"/>
      <c r="AC4664" s="2"/>
      <c r="AD4664" s="2"/>
      <c r="AE4664" s="2"/>
      <c r="AF4664" s="2"/>
      <c r="AG4664" s="2"/>
      <c r="AH4664" s="2"/>
      <c r="AI4664" s="2"/>
      <c r="AJ4664" s="2"/>
      <c r="AK4664" s="2"/>
      <c r="BK4664" s="2"/>
      <c r="BL4664" s="2"/>
      <c r="BN4664" s="2"/>
      <c r="BO4664" s="2"/>
    </row>
    <row r="4665" ht="12.75" customHeight="1">
      <c r="D4665" s="2"/>
      <c r="G4665" s="2"/>
      <c r="I4665" s="2"/>
      <c r="J4665" s="2"/>
      <c r="K4665" s="2"/>
      <c r="L4665" s="2"/>
      <c r="M4665" s="2"/>
      <c r="N4665" s="2"/>
      <c r="O4665" s="2"/>
      <c r="P4665" s="2"/>
      <c r="Q4665" s="2"/>
      <c r="R4665" s="2"/>
      <c r="S4665" s="2"/>
      <c r="T4665" s="2"/>
      <c r="U4665" s="2"/>
      <c r="V4665" s="2"/>
      <c r="W4665" s="2"/>
      <c r="X4665" s="2"/>
      <c r="Y4665" s="2"/>
      <c r="AB4665" s="2"/>
      <c r="AC4665" s="2"/>
      <c r="AD4665" s="2"/>
      <c r="AE4665" s="2"/>
      <c r="AF4665" s="2"/>
      <c r="AG4665" s="2"/>
      <c r="AH4665" s="2"/>
      <c r="AI4665" s="2"/>
      <c r="AJ4665" s="2"/>
      <c r="AK4665" s="2"/>
      <c r="BK4665" s="2"/>
      <c r="BL4665" s="2"/>
      <c r="BN4665" s="2"/>
      <c r="BO4665" s="2"/>
    </row>
    <row r="4666" ht="12.75" customHeight="1">
      <c r="D4666" s="2"/>
      <c r="G4666" s="2"/>
      <c r="I4666" s="2"/>
      <c r="J4666" s="2"/>
      <c r="K4666" s="2"/>
      <c r="L4666" s="2"/>
      <c r="M4666" s="2"/>
      <c r="N4666" s="2"/>
      <c r="O4666" s="2"/>
      <c r="P4666" s="2"/>
      <c r="Q4666" s="2"/>
      <c r="R4666" s="2"/>
      <c r="S4666" s="2"/>
      <c r="T4666" s="2"/>
      <c r="U4666" s="2"/>
      <c r="V4666" s="2"/>
      <c r="W4666" s="2"/>
      <c r="X4666" s="2"/>
      <c r="Y4666" s="2"/>
      <c r="AB4666" s="2"/>
      <c r="AC4666" s="2"/>
      <c r="AD4666" s="2"/>
      <c r="AE4666" s="2"/>
      <c r="AF4666" s="2"/>
      <c r="AG4666" s="2"/>
      <c r="AH4666" s="2"/>
      <c r="AI4666" s="2"/>
      <c r="AJ4666" s="2"/>
      <c r="AK4666" s="2"/>
      <c r="BK4666" s="2"/>
      <c r="BL4666" s="2"/>
      <c r="BN4666" s="2"/>
      <c r="BO4666" s="2"/>
    </row>
    <row r="4667" ht="12.75" customHeight="1">
      <c r="D4667" s="2"/>
      <c r="G4667" s="2"/>
      <c r="I4667" s="2"/>
      <c r="J4667" s="2"/>
      <c r="K4667" s="2"/>
      <c r="L4667" s="2"/>
      <c r="M4667" s="2"/>
      <c r="N4667" s="2"/>
      <c r="O4667" s="2"/>
      <c r="P4667" s="2"/>
      <c r="Q4667" s="2"/>
      <c r="R4667" s="2"/>
      <c r="S4667" s="2"/>
      <c r="T4667" s="2"/>
      <c r="U4667" s="2"/>
      <c r="V4667" s="2"/>
      <c r="W4667" s="2"/>
      <c r="X4667" s="2"/>
      <c r="Y4667" s="2"/>
      <c r="AB4667" s="2"/>
      <c r="AC4667" s="2"/>
      <c r="AD4667" s="2"/>
      <c r="AE4667" s="2"/>
      <c r="AF4667" s="2"/>
      <c r="AG4667" s="2"/>
      <c r="AH4667" s="2"/>
      <c r="AI4667" s="2"/>
      <c r="AJ4667" s="2"/>
      <c r="AK4667" s="2"/>
      <c r="BK4667" s="2"/>
      <c r="BL4667" s="2"/>
      <c r="BN4667" s="2"/>
      <c r="BO4667" s="2"/>
    </row>
    <row r="4668" ht="12.75" customHeight="1">
      <c r="D4668" s="2"/>
      <c r="G4668" s="2"/>
      <c r="I4668" s="2"/>
      <c r="J4668" s="2"/>
      <c r="K4668" s="2"/>
      <c r="L4668" s="2"/>
      <c r="M4668" s="2"/>
      <c r="N4668" s="2"/>
      <c r="O4668" s="2"/>
      <c r="P4668" s="2"/>
      <c r="Q4668" s="2"/>
      <c r="R4668" s="2"/>
      <c r="S4668" s="2"/>
      <c r="T4668" s="2"/>
      <c r="U4668" s="2"/>
      <c r="V4668" s="2"/>
      <c r="W4668" s="2"/>
      <c r="X4668" s="2"/>
      <c r="Y4668" s="2"/>
      <c r="AB4668" s="2"/>
      <c r="AC4668" s="2"/>
      <c r="AD4668" s="2"/>
      <c r="AE4668" s="2"/>
      <c r="AF4668" s="2"/>
      <c r="AG4668" s="2"/>
      <c r="AH4668" s="2"/>
      <c r="AI4668" s="2"/>
      <c r="AJ4668" s="2"/>
      <c r="AK4668" s="2"/>
      <c r="BK4668" s="2"/>
      <c r="BL4668" s="2"/>
      <c r="BN4668" s="2"/>
      <c r="BO4668" s="2"/>
    </row>
    <row r="4669" ht="12.75" customHeight="1">
      <c r="D4669" s="2"/>
      <c r="G4669" s="2"/>
      <c r="I4669" s="2"/>
      <c r="J4669" s="2"/>
      <c r="K4669" s="2"/>
      <c r="L4669" s="2"/>
      <c r="M4669" s="2"/>
      <c r="N4669" s="2"/>
      <c r="O4669" s="2"/>
      <c r="P4669" s="2"/>
      <c r="Q4669" s="2"/>
      <c r="R4669" s="2"/>
      <c r="S4669" s="2"/>
      <c r="T4669" s="2"/>
      <c r="U4669" s="2"/>
      <c r="V4669" s="2"/>
      <c r="W4669" s="2"/>
      <c r="X4669" s="2"/>
      <c r="Y4669" s="2"/>
      <c r="AB4669" s="2"/>
      <c r="AC4669" s="2"/>
      <c r="AD4669" s="2"/>
      <c r="AE4669" s="2"/>
      <c r="AF4669" s="2"/>
      <c r="AG4669" s="2"/>
      <c r="AH4669" s="2"/>
      <c r="AI4669" s="2"/>
      <c r="AJ4669" s="2"/>
      <c r="AK4669" s="2"/>
      <c r="BK4669" s="2"/>
      <c r="BL4669" s="2"/>
      <c r="BN4669" s="2"/>
      <c r="BO4669" s="2"/>
    </row>
    <row r="4670" ht="12.75" customHeight="1">
      <c r="D4670" s="2"/>
      <c r="G4670" s="2"/>
      <c r="I4670" s="2"/>
      <c r="J4670" s="2"/>
      <c r="K4670" s="2"/>
      <c r="L4670" s="2"/>
      <c r="M4670" s="2"/>
      <c r="N4670" s="2"/>
      <c r="O4670" s="2"/>
      <c r="P4670" s="2"/>
      <c r="Q4670" s="2"/>
      <c r="R4670" s="2"/>
      <c r="S4670" s="2"/>
      <c r="T4670" s="2"/>
      <c r="U4670" s="2"/>
      <c r="V4670" s="2"/>
      <c r="W4670" s="2"/>
      <c r="X4670" s="2"/>
      <c r="Y4670" s="2"/>
      <c r="AB4670" s="2"/>
      <c r="AC4670" s="2"/>
      <c r="AD4670" s="2"/>
      <c r="AE4670" s="2"/>
      <c r="AF4670" s="2"/>
      <c r="AG4670" s="2"/>
      <c r="AH4670" s="2"/>
      <c r="AI4670" s="2"/>
      <c r="AJ4670" s="2"/>
      <c r="AK4670" s="2"/>
      <c r="BK4670" s="2"/>
      <c r="BL4670" s="2"/>
      <c r="BN4670" s="2"/>
      <c r="BO4670" s="2"/>
    </row>
    <row r="4671" ht="12.75" customHeight="1">
      <c r="D4671" s="2"/>
      <c r="G4671" s="2"/>
      <c r="I4671" s="2"/>
      <c r="J4671" s="2"/>
      <c r="K4671" s="2"/>
      <c r="L4671" s="2"/>
      <c r="M4671" s="2"/>
      <c r="N4671" s="2"/>
      <c r="O4671" s="2"/>
      <c r="P4671" s="2"/>
      <c r="Q4671" s="2"/>
      <c r="R4671" s="2"/>
      <c r="S4671" s="2"/>
      <c r="T4671" s="2"/>
      <c r="U4671" s="2"/>
      <c r="V4671" s="2"/>
      <c r="W4671" s="2"/>
      <c r="X4671" s="2"/>
      <c r="Y4671" s="2"/>
      <c r="AB4671" s="2"/>
      <c r="AC4671" s="2"/>
      <c r="AD4671" s="2"/>
      <c r="AE4671" s="2"/>
      <c r="AF4671" s="2"/>
      <c r="AG4671" s="2"/>
      <c r="AH4671" s="2"/>
      <c r="AI4671" s="2"/>
      <c r="AJ4671" s="2"/>
      <c r="AK4671" s="2"/>
      <c r="BK4671" s="2"/>
      <c r="BL4671" s="2"/>
      <c r="BN4671" s="2"/>
      <c r="BO4671" s="2"/>
    </row>
    <row r="4672" ht="12.75" customHeight="1">
      <c r="D4672" s="2"/>
      <c r="G4672" s="2"/>
      <c r="I4672" s="2"/>
      <c r="J4672" s="2"/>
      <c r="K4672" s="2"/>
      <c r="L4672" s="2"/>
      <c r="M4672" s="2"/>
      <c r="N4672" s="2"/>
      <c r="O4672" s="2"/>
      <c r="P4672" s="2"/>
      <c r="Q4672" s="2"/>
      <c r="R4672" s="2"/>
      <c r="S4672" s="2"/>
      <c r="T4672" s="2"/>
      <c r="U4672" s="2"/>
      <c r="V4672" s="2"/>
      <c r="W4672" s="2"/>
      <c r="X4672" s="2"/>
      <c r="Y4672" s="2"/>
      <c r="AB4672" s="2"/>
      <c r="AC4672" s="2"/>
      <c r="AD4672" s="2"/>
      <c r="AE4672" s="2"/>
      <c r="AF4672" s="2"/>
      <c r="AG4672" s="2"/>
      <c r="AH4672" s="2"/>
      <c r="AI4672" s="2"/>
      <c r="AJ4672" s="2"/>
      <c r="AK4672" s="2"/>
      <c r="BK4672" s="2"/>
      <c r="BL4672" s="2"/>
      <c r="BN4672" s="2"/>
      <c r="BO4672" s="2"/>
    </row>
    <row r="4673" ht="12.75" customHeight="1">
      <c r="D4673" s="2"/>
      <c r="G4673" s="2"/>
      <c r="I4673" s="2"/>
      <c r="J4673" s="2"/>
      <c r="K4673" s="2"/>
      <c r="L4673" s="2"/>
      <c r="M4673" s="2"/>
      <c r="N4673" s="2"/>
      <c r="O4673" s="2"/>
      <c r="P4673" s="2"/>
      <c r="Q4673" s="2"/>
      <c r="R4673" s="2"/>
      <c r="S4673" s="2"/>
      <c r="T4673" s="2"/>
      <c r="U4673" s="2"/>
      <c r="V4673" s="2"/>
      <c r="W4673" s="2"/>
      <c r="X4673" s="2"/>
      <c r="Y4673" s="2"/>
      <c r="AB4673" s="2"/>
      <c r="AC4673" s="2"/>
      <c r="AD4673" s="2"/>
      <c r="AE4673" s="2"/>
      <c r="AF4673" s="2"/>
      <c r="AG4673" s="2"/>
      <c r="AH4673" s="2"/>
      <c r="AI4673" s="2"/>
      <c r="AJ4673" s="2"/>
      <c r="AK4673" s="2"/>
      <c r="BK4673" s="2"/>
      <c r="BL4673" s="2"/>
      <c r="BN4673" s="2"/>
      <c r="BO4673" s="2"/>
    </row>
    <row r="4674" ht="12.75" customHeight="1">
      <c r="D4674" s="2"/>
      <c r="G4674" s="2"/>
      <c r="I4674" s="2"/>
      <c r="J4674" s="2"/>
      <c r="K4674" s="2"/>
      <c r="L4674" s="2"/>
      <c r="M4674" s="2"/>
      <c r="N4674" s="2"/>
      <c r="O4674" s="2"/>
      <c r="P4674" s="2"/>
      <c r="Q4674" s="2"/>
      <c r="R4674" s="2"/>
      <c r="S4674" s="2"/>
      <c r="T4674" s="2"/>
      <c r="U4674" s="2"/>
      <c r="V4674" s="2"/>
      <c r="W4674" s="2"/>
      <c r="X4674" s="2"/>
      <c r="Y4674" s="2"/>
      <c r="AB4674" s="2"/>
      <c r="AC4674" s="2"/>
      <c r="AD4674" s="2"/>
      <c r="AE4674" s="2"/>
      <c r="AF4674" s="2"/>
      <c r="AG4674" s="2"/>
      <c r="AH4674" s="2"/>
      <c r="AI4674" s="2"/>
      <c r="AJ4674" s="2"/>
      <c r="AK4674" s="2"/>
      <c r="BK4674" s="2"/>
      <c r="BL4674" s="2"/>
      <c r="BN4674" s="2"/>
      <c r="BO4674" s="2"/>
    </row>
    <row r="4675" ht="12.75" customHeight="1">
      <c r="D4675" s="2"/>
      <c r="G4675" s="2"/>
      <c r="I4675" s="2"/>
      <c r="J4675" s="2"/>
      <c r="K4675" s="2"/>
      <c r="L4675" s="2"/>
      <c r="M4675" s="2"/>
      <c r="N4675" s="2"/>
      <c r="O4675" s="2"/>
      <c r="P4675" s="2"/>
      <c r="Q4675" s="2"/>
      <c r="R4675" s="2"/>
      <c r="S4675" s="2"/>
      <c r="T4675" s="2"/>
      <c r="U4675" s="2"/>
      <c r="V4675" s="2"/>
      <c r="W4675" s="2"/>
      <c r="X4675" s="2"/>
      <c r="Y4675" s="2"/>
      <c r="AB4675" s="2"/>
      <c r="AC4675" s="2"/>
      <c r="AD4675" s="2"/>
      <c r="AE4675" s="2"/>
      <c r="AF4675" s="2"/>
      <c r="AG4675" s="2"/>
      <c r="AH4675" s="2"/>
      <c r="AI4675" s="2"/>
      <c r="AJ4675" s="2"/>
      <c r="AK4675" s="2"/>
      <c r="BK4675" s="2"/>
      <c r="BL4675" s="2"/>
      <c r="BN4675" s="2"/>
      <c r="BO4675" s="2"/>
    </row>
    <row r="4676" ht="12.75" customHeight="1">
      <c r="D4676" s="2"/>
      <c r="G4676" s="2"/>
      <c r="I4676" s="2"/>
      <c r="J4676" s="2"/>
      <c r="K4676" s="2"/>
      <c r="L4676" s="2"/>
      <c r="M4676" s="2"/>
      <c r="N4676" s="2"/>
      <c r="O4676" s="2"/>
      <c r="P4676" s="2"/>
      <c r="Q4676" s="2"/>
      <c r="R4676" s="2"/>
      <c r="S4676" s="2"/>
      <c r="T4676" s="2"/>
      <c r="U4676" s="2"/>
      <c r="V4676" s="2"/>
      <c r="W4676" s="2"/>
      <c r="X4676" s="2"/>
      <c r="Y4676" s="2"/>
      <c r="AB4676" s="2"/>
      <c r="AC4676" s="2"/>
      <c r="AD4676" s="2"/>
      <c r="AE4676" s="2"/>
      <c r="AF4676" s="2"/>
      <c r="AG4676" s="2"/>
      <c r="AH4676" s="2"/>
      <c r="AI4676" s="2"/>
      <c r="AJ4676" s="2"/>
      <c r="AK4676" s="2"/>
      <c r="BK4676" s="2"/>
      <c r="BL4676" s="2"/>
      <c r="BN4676" s="2"/>
      <c r="BO4676" s="2"/>
    </row>
    <row r="4677" ht="12.75" customHeight="1">
      <c r="D4677" s="2"/>
      <c r="G4677" s="2"/>
      <c r="I4677" s="2"/>
      <c r="J4677" s="2"/>
      <c r="K4677" s="2"/>
      <c r="L4677" s="2"/>
      <c r="M4677" s="2"/>
      <c r="N4677" s="2"/>
      <c r="O4677" s="2"/>
      <c r="P4677" s="2"/>
      <c r="Q4677" s="2"/>
      <c r="R4677" s="2"/>
      <c r="S4677" s="2"/>
      <c r="T4677" s="2"/>
      <c r="U4677" s="2"/>
      <c r="V4677" s="2"/>
      <c r="W4677" s="2"/>
      <c r="X4677" s="2"/>
      <c r="Y4677" s="2"/>
      <c r="AB4677" s="2"/>
      <c r="AC4677" s="2"/>
      <c r="AD4677" s="2"/>
      <c r="AE4677" s="2"/>
      <c r="AF4677" s="2"/>
      <c r="AG4677" s="2"/>
      <c r="AH4677" s="2"/>
      <c r="AI4677" s="2"/>
      <c r="AJ4677" s="2"/>
      <c r="AK4677" s="2"/>
      <c r="BK4677" s="2"/>
      <c r="BL4677" s="2"/>
      <c r="BN4677" s="2"/>
      <c r="BO4677" s="2"/>
    </row>
    <row r="4678" ht="12.75" customHeight="1">
      <c r="D4678" s="2"/>
      <c r="G4678" s="2"/>
      <c r="I4678" s="2"/>
      <c r="J4678" s="2"/>
      <c r="K4678" s="2"/>
      <c r="L4678" s="2"/>
      <c r="M4678" s="2"/>
      <c r="N4678" s="2"/>
      <c r="O4678" s="2"/>
      <c r="P4678" s="2"/>
      <c r="Q4678" s="2"/>
      <c r="R4678" s="2"/>
      <c r="S4678" s="2"/>
      <c r="T4678" s="2"/>
      <c r="U4678" s="2"/>
      <c r="V4678" s="2"/>
      <c r="W4678" s="2"/>
      <c r="X4678" s="2"/>
      <c r="Y4678" s="2"/>
      <c r="AB4678" s="2"/>
      <c r="AC4678" s="2"/>
      <c r="AD4678" s="2"/>
      <c r="AE4678" s="2"/>
      <c r="AF4678" s="2"/>
      <c r="AG4678" s="2"/>
      <c r="AH4678" s="2"/>
      <c r="AI4678" s="2"/>
      <c r="AJ4678" s="2"/>
      <c r="AK4678" s="2"/>
      <c r="BK4678" s="2"/>
      <c r="BL4678" s="2"/>
      <c r="BN4678" s="2"/>
      <c r="BO4678" s="2"/>
    </row>
    <row r="4679" ht="12.75" customHeight="1">
      <c r="D4679" s="2"/>
      <c r="G4679" s="2"/>
      <c r="I4679" s="2"/>
      <c r="J4679" s="2"/>
      <c r="K4679" s="2"/>
      <c r="L4679" s="2"/>
      <c r="M4679" s="2"/>
      <c r="N4679" s="2"/>
      <c r="O4679" s="2"/>
      <c r="P4679" s="2"/>
      <c r="Q4679" s="2"/>
      <c r="R4679" s="2"/>
      <c r="S4679" s="2"/>
      <c r="T4679" s="2"/>
      <c r="U4679" s="2"/>
      <c r="V4679" s="2"/>
      <c r="W4679" s="2"/>
      <c r="X4679" s="2"/>
      <c r="Y4679" s="2"/>
      <c r="AB4679" s="2"/>
      <c r="AC4679" s="2"/>
      <c r="AD4679" s="2"/>
      <c r="AE4679" s="2"/>
      <c r="AF4679" s="2"/>
      <c r="AG4679" s="2"/>
      <c r="AH4679" s="2"/>
      <c r="AI4679" s="2"/>
      <c r="AJ4679" s="2"/>
      <c r="AK4679" s="2"/>
      <c r="BK4679" s="2"/>
      <c r="BL4679" s="2"/>
      <c r="BN4679" s="2"/>
      <c r="BO4679" s="2"/>
    </row>
    <row r="4680" ht="12.75" customHeight="1">
      <c r="D4680" s="2"/>
      <c r="G4680" s="2"/>
      <c r="I4680" s="2"/>
      <c r="J4680" s="2"/>
      <c r="K4680" s="2"/>
      <c r="L4680" s="2"/>
      <c r="M4680" s="2"/>
      <c r="N4680" s="2"/>
      <c r="O4680" s="2"/>
      <c r="P4680" s="2"/>
      <c r="Q4680" s="2"/>
      <c r="R4680" s="2"/>
      <c r="S4680" s="2"/>
      <c r="T4680" s="2"/>
      <c r="U4680" s="2"/>
      <c r="V4680" s="2"/>
      <c r="W4680" s="2"/>
      <c r="X4680" s="2"/>
      <c r="Y4680" s="2"/>
      <c r="AB4680" s="2"/>
      <c r="AC4680" s="2"/>
      <c r="AD4680" s="2"/>
      <c r="AE4680" s="2"/>
      <c r="AF4680" s="2"/>
      <c r="AG4680" s="2"/>
      <c r="AH4680" s="2"/>
      <c r="AI4680" s="2"/>
      <c r="AJ4680" s="2"/>
      <c r="AK4680" s="2"/>
      <c r="BK4680" s="2"/>
      <c r="BL4680" s="2"/>
      <c r="BN4680" s="2"/>
      <c r="BO4680" s="2"/>
    </row>
    <row r="4681" ht="12.75" customHeight="1">
      <c r="D4681" s="2"/>
      <c r="G4681" s="2"/>
      <c r="I4681" s="2"/>
      <c r="J4681" s="2"/>
      <c r="K4681" s="2"/>
      <c r="L4681" s="2"/>
      <c r="M4681" s="2"/>
      <c r="N4681" s="2"/>
      <c r="O4681" s="2"/>
      <c r="P4681" s="2"/>
      <c r="Q4681" s="2"/>
      <c r="R4681" s="2"/>
      <c r="S4681" s="2"/>
      <c r="T4681" s="2"/>
      <c r="U4681" s="2"/>
      <c r="V4681" s="2"/>
      <c r="W4681" s="2"/>
      <c r="X4681" s="2"/>
      <c r="Y4681" s="2"/>
      <c r="AB4681" s="2"/>
      <c r="AC4681" s="2"/>
      <c r="AD4681" s="2"/>
      <c r="AE4681" s="2"/>
      <c r="AF4681" s="2"/>
      <c r="AG4681" s="2"/>
      <c r="AH4681" s="2"/>
      <c r="AI4681" s="2"/>
      <c r="AJ4681" s="2"/>
      <c r="AK4681" s="2"/>
      <c r="BK4681" s="2"/>
      <c r="BL4681" s="2"/>
      <c r="BN4681" s="2"/>
      <c r="BO4681" s="2"/>
    </row>
    <row r="4682" ht="12.75" customHeight="1">
      <c r="D4682" s="2"/>
      <c r="G4682" s="2"/>
      <c r="I4682" s="2"/>
      <c r="J4682" s="2"/>
      <c r="K4682" s="2"/>
      <c r="L4682" s="2"/>
      <c r="M4682" s="2"/>
      <c r="N4682" s="2"/>
      <c r="O4682" s="2"/>
      <c r="P4682" s="2"/>
      <c r="Q4682" s="2"/>
      <c r="R4682" s="2"/>
      <c r="S4682" s="2"/>
      <c r="T4682" s="2"/>
      <c r="U4682" s="2"/>
      <c r="V4682" s="2"/>
      <c r="W4682" s="2"/>
      <c r="X4682" s="2"/>
      <c r="Y4682" s="2"/>
      <c r="AB4682" s="2"/>
      <c r="AC4682" s="2"/>
      <c r="AD4682" s="2"/>
      <c r="AE4682" s="2"/>
      <c r="AF4682" s="2"/>
      <c r="AG4682" s="2"/>
      <c r="AH4682" s="2"/>
      <c r="AI4682" s="2"/>
      <c r="AJ4682" s="2"/>
      <c r="AK4682" s="2"/>
      <c r="BK4682" s="2"/>
      <c r="BL4682" s="2"/>
      <c r="BN4682" s="2"/>
      <c r="BO4682" s="2"/>
    </row>
    <row r="4683" ht="12.75" customHeight="1">
      <c r="D4683" s="2"/>
      <c r="G4683" s="2"/>
      <c r="I4683" s="2"/>
      <c r="J4683" s="2"/>
      <c r="K4683" s="2"/>
      <c r="L4683" s="2"/>
      <c r="M4683" s="2"/>
      <c r="N4683" s="2"/>
      <c r="O4683" s="2"/>
      <c r="P4683" s="2"/>
      <c r="Q4683" s="2"/>
      <c r="R4683" s="2"/>
      <c r="S4683" s="2"/>
      <c r="T4683" s="2"/>
      <c r="U4683" s="2"/>
      <c r="V4683" s="2"/>
      <c r="W4683" s="2"/>
      <c r="X4683" s="2"/>
      <c r="Y4683" s="2"/>
      <c r="AB4683" s="2"/>
      <c r="AC4683" s="2"/>
      <c r="AD4683" s="2"/>
      <c r="AE4683" s="2"/>
      <c r="AF4683" s="2"/>
      <c r="AG4683" s="2"/>
      <c r="AH4683" s="2"/>
      <c r="AI4683" s="2"/>
      <c r="AJ4683" s="2"/>
      <c r="AK4683" s="2"/>
      <c r="BK4683" s="2"/>
      <c r="BL4683" s="2"/>
      <c r="BN4683" s="2"/>
      <c r="BO4683" s="2"/>
    </row>
    <row r="4684" ht="12.75" customHeight="1">
      <c r="D4684" s="2"/>
      <c r="G4684" s="2"/>
      <c r="I4684" s="2"/>
      <c r="J4684" s="2"/>
      <c r="K4684" s="2"/>
      <c r="L4684" s="2"/>
      <c r="M4684" s="2"/>
      <c r="N4684" s="2"/>
      <c r="O4684" s="2"/>
      <c r="P4684" s="2"/>
      <c r="Q4684" s="2"/>
      <c r="R4684" s="2"/>
      <c r="S4684" s="2"/>
      <c r="T4684" s="2"/>
      <c r="U4684" s="2"/>
      <c r="V4684" s="2"/>
      <c r="W4684" s="2"/>
      <c r="X4684" s="2"/>
      <c r="Y4684" s="2"/>
      <c r="AB4684" s="2"/>
      <c r="AC4684" s="2"/>
      <c r="AD4684" s="2"/>
      <c r="AE4684" s="2"/>
      <c r="AF4684" s="2"/>
      <c r="AG4684" s="2"/>
      <c r="AH4684" s="2"/>
      <c r="AI4684" s="2"/>
      <c r="AJ4684" s="2"/>
      <c r="AK4684" s="2"/>
      <c r="BK4684" s="2"/>
      <c r="BL4684" s="2"/>
      <c r="BN4684" s="2"/>
      <c r="BO4684" s="2"/>
    </row>
    <row r="4685" ht="12.75" customHeight="1">
      <c r="D4685" s="2"/>
      <c r="G4685" s="2"/>
      <c r="I4685" s="2"/>
      <c r="J4685" s="2"/>
      <c r="K4685" s="2"/>
      <c r="L4685" s="2"/>
      <c r="M4685" s="2"/>
      <c r="N4685" s="2"/>
      <c r="O4685" s="2"/>
      <c r="P4685" s="2"/>
      <c r="Q4685" s="2"/>
      <c r="R4685" s="2"/>
      <c r="S4685" s="2"/>
      <c r="T4685" s="2"/>
      <c r="U4685" s="2"/>
      <c r="V4685" s="2"/>
      <c r="W4685" s="2"/>
      <c r="X4685" s="2"/>
      <c r="Y4685" s="2"/>
      <c r="AB4685" s="2"/>
      <c r="AC4685" s="2"/>
      <c r="AD4685" s="2"/>
      <c r="AE4685" s="2"/>
      <c r="AF4685" s="2"/>
      <c r="AG4685" s="2"/>
      <c r="AH4685" s="2"/>
      <c r="AI4685" s="2"/>
      <c r="AJ4685" s="2"/>
      <c r="AK4685" s="2"/>
      <c r="BK4685" s="2"/>
      <c r="BL4685" s="2"/>
      <c r="BN4685" s="2"/>
      <c r="BO4685" s="2"/>
    </row>
    <row r="4686" ht="12.75" customHeight="1">
      <c r="D4686" s="2"/>
      <c r="G4686" s="2"/>
      <c r="I4686" s="2"/>
      <c r="J4686" s="2"/>
      <c r="K4686" s="2"/>
      <c r="L4686" s="2"/>
      <c r="M4686" s="2"/>
      <c r="N4686" s="2"/>
      <c r="O4686" s="2"/>
      <c r="P4686" s="2"/>
      <c r="Q4686" s="2"/>
      <c r="R4686" s="2"/>
      <c r="S4686" s="2"/>
      <c r="T4686" s="2"/>
      <c r="U4686" s="2"/>
      <c r="V4686" s="2"/>
      <c r="W4686" s="2"/>
      <c r="X4686" s="2"/>
      <c r="Y4686" s="2"/>
      <c r="AB4686" s="2"/>
      <c r="AC4686" s="2"/>
      <c r="AD4686" s="2"/>
      <c r="AE4686" s="2"/>
      <c r="AF4686" s="2"/>
      <c r="AG4686" s="2"/>
      <c r="AH4686" s="2"/>
      <c r="AI4686" s="2"/>
      <c r="AJ4686" s="2"/>
      <c r="AK4686" s="2"/>
      <c r="BK4686" s="2"/>
      <c r="BL4686" s="2"/>
      <c r="BN4686" s="2"/>
      <c r="BO4686" s="2"/>
    </row>
    <row r="4687" ht="12.75" customHeight="1">
      <c r="D4687" s="2"/>
      <c r="G4687" s="2"/>
      <c r="I4687" s="2"/>
      <c r="J4687" s="2"/>
      <c r="K4687" s="2"/>
      <c r="L4687" s="2"/>
      <c r="M4687" s="2"/>
      <c r="N4687" s="2"/>
      <c r="O4687" s="2"/>
      <c r="P4687" s="2"/>
      <c r="Q4687" s="2"/>
      <c r="R4687" s="2"/>
      <c r="S4687" s="2"/>
      <c r="T4687" s="2"/>
      <c r="U4687" s="2"/>
      <c r="V4687" s="2"/>
      <c r="W4687" s="2"/>
      <c r="X4687" s="2"/>
      <c r="Y4687" s="2"/>
      <c r="AB4687" s="2"/>
      <c r="AC4687" s="2"/>
      <c r="AD4687" s="2"/>
      <c r="AE4687" s="2"/>
      <c r="AF4687" s="2"/>
      <c r="AG4687" s="2"/>
      <c r="AH4687" s="2"/>
      <c r="AI4687" s="2"/>
      <c r="AJ4687" s="2"/>
      <c r="AK4687" s="2"/>
      <c r="BK4687" s="2"/>
      <c r="BL4687" s="2"/>
      <c r="BN4687" s="2"/>
      <c r="BO4687" s="2"/>
    </row>
    <row r="4688" ht="12.75" customHeight="1">
      <c r="D4688" s="2"/>
      <c r="G4688" s="2"/>
      <c r="I4688" s="2"/>
      <c r="J4688" s="2"/>
      <c r="K4688" s="2"/>
      <c r="L4688" s="2"/>
      <c r="M4688" s="2"/>
      <c r="N4688" s="2"/>
      <c r="O4688" s="2"/>
      <c r="P4688" s="2"/>
      <c r="Q4688" s="2"/>
      <c r="R4688" s="2"/>
      <c r="S4688" s="2"/>
      <c r="T4688" s="2"/>
      <c r="U4688" s="2"/>
      <c r="V4688" s="2"/>
      <c r="W4688" s="2"/>
      <c r="X4688" s="2"/>
      <c r="Y4688" s="2"/>
      <c r="AB4688" s="2"/>
      <c r="AC4688" s="2"/>
      <c r="AD4688" s="2"/>
      <c r="AE4688" s="2"/>
      <c r="AF4688" s="2"/>
      <c r="AG4688" s="2"/>
      <c r="AH4688" s="2"/>
      <c r="AI4688" s="2"/>
      <c r="AJ4688" s="2"/>
      <c r="AK4688" s="2"/>
      <c r="BK4688" s="2"/>
      <c r="BL4688" s="2"/>
      <c r="BN4688" s="2"/>
      <c r="BO4688" s="2"/>
    </row>
    <row r="4689" ht="12.75" customHeight="1">
      <c r="D4689" s="2"/>
      <c r="G4689" s="2"/>
      <c r="I4689" s="2"/>
      <c r="J4689" s="2"/>
      <c r="K4689" s="2"/>
      <c r="L4689" s="2"/>
      <c r="M4689" s="2"/>
      <c r="N4689" s="2"/>
      <c r="O4689" s="2"/>
      <c r="P4689" s="2"/>
      <c r="Q4689" s="2"/>
      <c r="R4689" s="2"/>
      <c r="S4689" s="2"/>
      <c r="T4689" s="2"/>
      <c r="U4689" s="2"/>
      <c r="V4689" s="2"/>
      <c r="W4689" s="2"/>
      <c r="X4689" s="2"/>
      <c r="Y4689" s="2"/>
      <c r="AB4689" s="2"/>
      <c r="AC4689" s="2"/>
      <c r="AD4689" s="2"/>
      <c r="AE4689" s="2"/>
      <c r="AF4689" s="2"/>
      <c r="AG4689" s="2"/>
      <c r="AH4689" s="2"/>
      <c r="AI4689" s="2"/>
      <c r="AJ4689" s="2"/>
      <c r="AK4689" s="2"/>
      <c r="BK4689" s="2"/>
      <c r="BL4689" s="2"/>
      <c r="BN4689" s="2"/>
      <c r="BO4689" s="2"/>
    </row>
    <row r="4690" ht="12.75" customHeight="1">
      <c r="D4690" s="2"/>
      <c r="G4690" s="2"/>
      <c r="I4690" s="2"/>
      <c r="J4690" s="2"/>
      <c r="K4690" s="2"/>
      <c r="L4690" s="2"/>
      <c r="M4690" s="2"/>
      <c r="N4690" s="2"/>
      <c r="O4690" s="2"/>
      <c r="P4690" s="2"/>
      <c r="Q4690" s="2"/>
      <c r="R4690" s="2"/>
      <c r="S4690" s="2"/>
      <c r="T4690" s="2"/>
      <c r="U4690" s="2"/>
      <c r="V4690" s="2"/>
      <c r="W4690" s="2"/>
      <c r="X4690" s="2"/>
      <c r="Y4690" s="2"/>
      <c r="AB4690" s="2"/>
      <c r="AC4690" s="2"/>
      <c r="AD4690" s="2"/>
      <c r="AE4690" s="2"/>
      <c r="AF4690" s="2"/>
      <c r="AG4690" s="2"/>
      <c r="AH4690" s="2"/>
      <c r="AI4690" s="2"/>
      <c r="AJ4690" s="2"/>
      <c r="AK4690" s="2"/>
      <c r="BK4690" s="2"/>
      <c r="BL4690" s="2"/>
      <c r="BN4690" s="2"/>
      <c r="BO4690" s="2"/>
    </row>
    <row r="4691" ht="12.75" customHeight="1">
      <c r="D4691" s="2"/>
      <c r="G4691" s="2"/>
      <c r="I4691" s="2"/>
      <c r="J4691" s="2"/>
      <c r="K4691" s="2"/>
      <c r="L4691" s="2"/>
      <c r="M4691" s="2"/>
      <c r="N4691" s="2"/>
      <c r="O4691" s="2"/>
      <c r="P4691" s="2"/>
      <c r="Q4691" s="2"/>
      <c r="R4691" s="2"/>
      <c r="S4691" s="2"/>
      <c r="T4691" s="2"/>
      <c r="U4691" s="2"/>
      <c r="V4691" s="2"/>
      <c r="W4691" s="2"/>
      <c r="X4691" s="2"/>
      <c r="Y4691" s="2"/>
      <c r="AB4691" s="2"/>
      <c r="AC4691" s="2"/>
      <c r="AD4691" s="2"/>
      <c r="AE4691" s="2"/>
      <c r="AF4691" s="2"/>
      <c r="AG4691" s="2"/>
      <c r="AH4691" s="2"/>
      <c r="AI4691" s="2"/>
      <c r="AJ4691" s="2"/>
      <c r="AK4691" s="2"/>
      <c r="BK4691" s="2"/>
      <c r="BL4691" s="2"/>
      <c r="BN4691" s="2"/>
      <c r="BO4691" s="2"/>
    </row>
    <row r="4692" ht="12.75" customHeight="1">
      <c r="D4692" s="2"/>
      <c r="G4692" s="2"/>
      <c r="I4692" s="2"/>
      <c r="J4692" s="2"/>
      <c r="K4692" s="2"/>
      <c r="L4692" s="2"/>
      <c r="M4692" s="2"/>
      <c r="N4692" s="2"/>
      <c r="O4692" s="2"/>
      <c r="P4692" s="2"/>
      <c r="Q4692" s="2"/>
      <c r="R4692" s="2"/>
      <c r="S4692" s="2"/>
      <c r="T4692" s="2"/>
      <c r="U4692" s="2"/>
      <c r="V4692" s="2"/>
      <c r="W4692" s="2"/>
      <c r="X4692" s="2"/>
      <c r="Y4692" s="2"/>
      <c r="AB4692" s="2"/>
      <c r="AC4692" s="2"/>
      <c r="AD4692" s="2"/>
      <c r="AE4692" s="2"/>
      <c r="AF4692" s="2"/>
      <c r="AG4692" s="2"/>
      <c r="AH4692" s="2"/>
      <c r="AI4692" s="2"/>
      <c r="AJ4692" s="2"/>
      <c r="AK4692" s="2"/>
      <c r="BK4692" s="2"/>
      <c r="BL4692" s="2"/>
      <c r="BN4692" s="2"/>
      <c r="BO4692" s="2"/>
    </row>
    <row r="4693" ht="12.75" customHeight="1">
      <c r="D4693" s="2"/>
      <c r="G4693" s="2"/>
      <c r="I4693" s="2"/>
      <c r="J4693" s="2"/>
      <c r="K4693" s="2"/>
      <c r="L4693" s="2"/>
      <c r="M4693" s="2"/>
      <c r="N4693" s="2"/>
      <c r="O4693" s="2"/>
      <c r="P4693" s="2"/>
      <c r="Q4693" s="2"/>
      <c r="R4693" s="2"/>
      <c r="S4693" s="2"/>
      <c r="T4693" s="2"/>
      <c r="U4693" s="2"/>
      <c r="V4693" s="2"/>
      <c r="W4693" s="2"/>
      <c r="X4693" s="2"/>
      <c r="Y4693" s="2"/>
      <c r="AB4693" s="2"/>
      <c r="AC4693" s="2"/>
      <c r="AD4693" s="2"/>
      <c r="AE4693" s="2"/>
      <c r="AF4693" s="2"/>
      <c r="AG4693" s="2"/>
      <c r="AH4693" s="2"/>
      <c r="AI4693" s="2"/>
      <c r="AJ4693" s="2"/>
      <c r="AK4693" s="2"/>
      <c r="BK4693" s="2"/>
      <c r="BL4693" s="2"/>
      <c r="BN4693" s="2"/>
      <c r="BO4693" s="2"/>
    </row>
    <row r="4694" ht="12.75" customHeight="1">
      <c r="D4694" s="2"/>
      <c r="G4694" s="2"/>
      <c r="I4694" s="2"/>
      <c r="J4694" s="2"/>
      <c r="K4694" s="2"/>
      <c r="L4694" s="2"/>
      <c r="M4694" s="2"/>
      <c r="N4694" s="2"/>
      <c r="O4694" s="2"/>
      <c r="P4694" s="2"/>
      <c r="Q4694" s="2"/>
      <c r="R4694" s="2"/>
      <c r="S4694" s="2"/>
      <c r="T4694" s="2"/>
      <c r="U4694" s="2"/>
      <c r="V4694" s="2"/>
      <c r="W4694" s="2"/>
      <c r="X4694" s="2"/>
      <c r="Y4694" s="2"/>
      <c r="AB4694" s="2"/>
      <c r="AC4694" s="2"/>
      <c r="AD4694" s="2"/>
      <c r="AE4694" s="2"/>
      <c r="AF4694" s="2"/>
      <c r="AG4694" s="2"/>
      <c r="AH4694" s="2"/>
      <c r="AI4694" s="2"/>
      <c r="AJ4694" s="2"/>
      <c r="AK4694" s="2"/>
      <c r="BK4694" s="2"/>
      <c r="BL4694" s="2"/>
      <c r="BN4694" s="2"/>
      <c r="BO4694" s="2"/>
    </row>
    <row r="4695" ht="12.75" customHeight="1">
      <c r="D4695" s="2"/>
      <c r="G4695" s="2"/>
      <c r="I4695" s="2"/>
      <c r="J4695" s="2"/>
      <c r="K4695" s="2"/>
      <c r="L4695" s="2"/>
      <c r="M4695" s="2"/>
      <c r="N4695" s="2"/>
      <c r="O4695" s="2"/>
      <c r="P4695" s="2"/>
      <c r="Q4695" s="2"/>
      <c r="R4695" s="2"/>
      <c r="S4695" s="2"/>
      <c r="T4695" s="2"/>
      <c r="U4695" s="2"/>
      <c r="V4695" s="2"/>
      <c r="W4695" s="2"/>
      <c r="X4695" s="2"/>
      <c r="Y4695" s="2"/>
      <c r="AB4695" s="2"/>
      <c r="AC4695" s="2"/>
      <c r="AD4695" s="2"/>
      <c r="AE4695" s="2"/>
      <c r="AF4695" s="2"/>
      <c r="AG4695" s="2"/>
      <c r="AH4695" s="2"/>
      <c r="AI4695" s="2"/>
      <c r="AJ4695" s="2"/>
      <c r="AK4695" s="2"/>
      <c r="BK4695" s="2"/>
      <c r="BL4695" s="2"/>
      <c r="BN4695" s="2"/>
      <c r="BO4695" s="2"/>
    </row>
    <row r="4696" ht="12.75" customHeight="1">
      <c r="D4696" s="2"/>
      <c r="G4696" s="2"/>
      <c r="I4696" s="2"/>
      <c r="J4696" s="2"/>
      <c r="K4696" s="2"/>
      <c r="L4696" s="2"/>
      <c r="M4696" s="2"/>
      <c r="N4696" s="2"/>
      <c r="O4696" s="2"/>
      <c r="P4696" s="2"/>
      <c r="Q4696" s="2"/>
      <c r="R4696" s="2"/>
      <c r="S4696" s="2"/>
      <c r="T4696" s="2"/>
      <c r="U4696" s="2"/>
      <c r="V4696" s="2"/>
      <c r="W4696" s="2"/>
      <c r="X4696" s="2"/>
      <c r="Y4696" s="2"/>
      <c r="AB4696" s="2"/>
      <c r="AC4696" s="2"/>
      <c r="AD4696" s="2"/>
      <c r="AE4696" s="2"/>
      <c r="AF4696" s="2"/>
      <c r="AG4696" s="2"/>
      <c r="AH4696" s="2"/>
      <c r="AI4696" s="2"/>
      <c r="AJ4696" s="2"/>
      <c r="AK4696" s="2"/>
      <c r="BK4696" s="2"/>
      <c r="BL4696" s="2"/>
      <c r="BN4696" s="2"/>
      <c r="BO4696" s="2"/>
    </row>
    <row r="4697" ht="12.75" customHeight="1">
      <c r="D4697" s="2"/>
      <c r="G4697" s="2"/>
      <c r="I4697" s="2"/>
      <c r="J4697" s="2"/>
      <c r="K4697" s="2"/>
      <c r="L4697" s="2"/>
      <c r="M4697" s="2"/>
      <c r="N4697" s="2"/>
      <c r="O4697" s="2"/>
      <c r="P4697" s="2"/>
      <c r="Q4697" s="2"/>
      <c r="R4697" s="2"/>
      <c r="S4697" s="2"/>
      <c r="T4697" s="2"/>
      <c r="U4697" s="2"/>
      <c r="V4697" s="2"/>
      <c r="W4697" s="2"/>
      <c r="X4697" s="2"/>
      <c r="Y4697" s="2"/>
      <c r="AB4697" s="2"/>
      <c r="AC4697" s="2"/>
      <c r="AD4697" s="2"/>
      <c r="AE4697" s="2"/>
      <c r="AF4697" s="2"/>
      <c r="AG4697" s="2"/>
      <c r="AH4697" s="2"/>
      <c r="AI4697" s="2"/>
      <c r="AJ4697" s="2"/>
      <c r="AK4697" s="2"/>
      <c r="BK4697" s="2"/>
      <c r="BL4697" s="2"/>
      <c r="BN4697" s="2"/>
      <c r="BO4697" s="2"/>
    </row>
    <row r="4698" ht="12.75" customHeight="1">
      <c r="D4698" s="2"/>
      <c r="G4698" s="2"/>
      <c r="I4698" s="2"/>
      <c r="J4698" s="2"/>
      <c r="K4698" s="2"/>
      <c r="L4698" s="2"/>
      <c r="M4698" s="2"/>
      <c r="N4698" s="2"/>
      <c r="O4698" s="2"/>
      <c r="P4698" s="2"/>
      <c r="Q4698" s="2"/>
      <c r="R4698" s="2"/>
      <c r="S4698" s="2"/>
      <c r="T4698" s="2"/>
      <c r="U4698" s="2"/>
      <c r="V4698" s="2"/>
      <c r="W4698" s="2"/>
      <c r="X4698" s="2"/>
      <c r="Y4698" s="2"/>
      <c r="AB4698" s="2"/>
      <c r="AC4698" s="2"/>
      <c r="AD4698" s="2"/>
      <c r="AE4698" s="2"/>
      <c r="AF4698" s="2"/>
      <c r="AG4698" s="2"/>
      <c r="AH4698" s="2"/>
      <c r="AI4698" s="2"/>
      <c r="AJ4698" s="2"/>
      <c r="AK4698" s="2"/>
      <c r="BK4698" s="2"/>
      <c r="BL4698" s="2"/>
      <c r="BN4698" s="2"/>
      <c r="BO4698" s="2"/>
    </row>
    <row r="4699" ht="12.75" customHeight="1">
      <c r="D4699" s="2"/>
      <c r="G4699" s="2"/>
      <c r="I4699" s="2"/>
      <c r="J4699" s="2"/>
      <c r="K4699" s="2"/>
      <c r="L4699" s="2"/>
      <c r="M4699" s="2"/>
      <c r="N4699" s="2"/>
      <c r="O4699" s="2"/>
      <c r="P4699" s="2"/>
      <c r="Q4699" s="2"/>
      <c r="R4699" s="2"/>
      <c r="S4699" s="2"/>
      <c r="T4699" s="2"/>
      <c r="U4699" s="2"/>
      <c r="V4699" s="2"/>
      <c r="W4699" s="2"/>
      <c r="X4699" s="2"/>
      <c r="Y4699" s="2"/>
      <c r="AB4699" s="2"/>
      <c r="AC4699" s="2"/>
      <c r="AD4699" s="2"/>
      <c r="AE4699" s="2"/>
      <c r="AF4699" s="2"/>
      <c r="AG4699" s="2"/>
      <c r="AH4699" s="2"/>
      <c r="AI4699" s="2"/>
      <c r="AJ4699" s="2"/>
      <c r="AK4699" s="2"/>
      <c r="BK4699" s="2"/>
      <c r="BL4699" s="2"/>
      <c r="BN4699" s="2"/>
      <c r="BO4699" s="2"/>
    </row>
    <row r="4700" ht="12.75" customHeight="1">
      <c r="D4700" s="2"/>
      <c r="G4700" s="2"/>
      <c r="I4700" s="2"/>
      <c r="J4700" s="2"/>
      <c r="K4700" s="2"/>
      <c r="L4700" s="2"/>
      <c r="M4700" s="2"/>
      <c r="N4700" s="2"/>
      <c r="O4700" s="2"/>
      <c r="P4700" s="2"/>
      <c r="Q4700" s="2"/>
      <c r="R4700" s="2"/>
      <c r="S4700" s="2"/>
      <c r="T4700" s="2"/>
      <c r="U4700" s="2"/>
      <c r="V4700" s="2"/>
      <c r="W4700" s="2"/>
      <c r="X4700" s="2"/>
      <c r="Y4700" s="2"/>
      <c r="AB4700" s="2"/>
      <c r="AC4700" s="2"/>
      <c r="AD4700" s="2"/>
      <c r="AE4700" s="2"/>
      <c r="AF4700" s="2"/>
      <c r="AG4700" s="2"/>
      <c r="AH4700" s="2"/>
      <c r="AI4700" s="2"/>
      <c r="AJ4700" s="2"/>
      <c r="AK4700" s="2"/>
      <c r="BK4700" s="2"/>
      <c r="BL4700" s="2"/>
      <c r="BN4700" s="2"/>
      <c r="BO4700" s="2"/>
    </row>
    <row r="4701" ht="12.75" customHeight="1">
      <c r="D4701" s="2"/>
      <c r="G4701" s="2"/>
      <c r="I4701" s="2"/>
      <c r="J4701" s="2"/>
      <c r="K4701" s="2"/>
      <c r="L4701" s="2"/>
      <c r="M4701" s="2"/>
      <c r="N4701" s="2"/>
      <c r="O4701" s="2"/>
      <c r="P4701" s="2"/>
      <c r="Q4701" s="2"/>
      <c r="R4701" s="2"/>
      <c r="S4701" s="2"/>
      <c r="T4701" s="2"/>
      <c r="U4701" s="2"/>
      <c r="V4701" s="2"/>
      <c r="W4701" s="2"/>
      <c r="X4701" s="2"/>
      <c r="Y4701" s="2"/>
      <c r="AB4701" s="2"/>
      <c r="AC4701" s="2"/>
      <c r="AD4701" s="2"/>
      <c r="AE4701" s="2"/>
      <c r="AF4701" s="2"/>
      <c r="AG4701" s="2"/>
      <c r="AH4701" s="2"/>
      <c r="AI4701" s="2"/>
      <c r="AJ4701" s="2"/>
      <c r="AK4701" s="2"/>
      <c r="BK4701" s="2"/>
      <c r="BL4701" s="2"/>
      <c r="BN4701" s="2"/>
      <c r="BO4701" s="2"/>
    </row>
    <row r="4702" ht="12.75" customHeight="1">
      <c r="D4702" s="2"/>
      <c r="G4702" s="2"/>
      <c r="I4702" s="2"/>
      <c r="J4702" s="2"/>
      <c r="K4702" s="2"/>
      <c r="L4702" s="2"/>
      <c r="M4702" s="2"/>
      <c r="N4702" s="2"/>
      <c r="O4702" s="2"/>
      <c r="P4702" s="2"/>
      <c r="Q4702" s="2"/>
      <c r="R4702" s="2"/>
      <c r="S4702" s="2"/>
      <c r="T4702" s="2"/>
      <c r="U4702" s="2"/>
      <c r="V4702" s="2"/>
      <c r="W4702" s="2"/>
      <c r="X4702" s="2"/>
      <c r="Y4702" s="2"/>
      <c r="AB4702" s="2"/>
      <c r="AC4702" s="2"/>
      <c r="AD4702" s="2"/>
      <c r="AE4702" s="2"/>
      <c r="AF4702" s="2"/>
      <c r="AG4702" s="2"/>
      <c r="AH4702" s="2"/>
      <c r="AI4702" s="2"/>
      <c r="AJ4702" s="2"/>
      <c r="AK4702" s="2"/>
      <c r="BK4702" s="2"/>
      <c r="BL4702" s="2"/>
      <c r="BN4702" s="2"/>
      <c r="BO4702" s="2"/>
    </row>
    <row r="4703" ht="12.75" customHeight="1">
      <c r="D4703" s="2"/>
      <c r="G4703" s="2"/>
      <c r="I4703" s="2"/>
      <c r="J4703" s="2"/>
      <c r="K4703" s="2"/>
      <c r="L4703" s="2"/>
      <c r="M4703" s="2"/>
      <c r="N4703" s="2"/>
      <c r="O4703" s="2"/>
      <c r="P4703" s="2"/>
      <c r="Q4703" s="2"/>
      <c r="R4703" s="2"/>
      <c r="S4703" s="2"/>
      <c r="T4703" s="2"/>
      <c r="U4703" s="2"/>
      <c r="V4703" s="2"/>
      <c r="W4703" s="2"/>
      <c r="X4703" s="2"/>
      <c r="Y4703" s="2"/>
      <c r="AB4703" s="2"/>
      <c r="AC4703" s="2"/>
      <c r="AD4703" s="2"/>
      <c r="AE4703" s="2"/>
      <c r="AF4703" s="2"/>
      <c r="AG4703" s="2"/>
      <c r="AH4703" s="2"/>
      <c r="AI4703" s="2"/>
      <c r="AJ4703" s="2"/>
      <c r="AK4703" s="2"/>
      <c r="BK4703" s="2"/>
      <c r="BL4703" s="2"/>
      <c r="BN4703" s="2"/>
      <c r="BO4703" s="2"/>
    </row>
    <row r="4704" ht="12.75" customHeight="1">
      <c r="D4704" s="2"/>
      <c r="G4704" s="2"/>
      <c r="I4704" s="2"/>
      <c r="J4704" s="2"/>
      <c r="K4704" s="2"/>
      <c r="L4704" s="2"/>
      <c r="M4704" s="2"/>
      <c r="N4704" s="2"/>
      <c r="O4704" s="2"/>
      <c r="P4704" s="2"/>
      <c r="Q4704" s="2"/>
      <c r="R4704" s="2"/>
      <c r="S4704" s="2"/>
      <c r="T4704" s="2"/>
      <c r="U4704" s="2"/>
      <c r="V4704" s="2"/>
      <c r="W4704" s="2"/>
      <c r="X4704" s="2"/>
      <c r="Y4704" s="2"/>
      <c r="AB4704" s="2"/>
      <c r="AC4704" s="2"/>
      <c r="AD4704" s="2"/>
      <c r="AE4704" s="2"/>
      <c r="AF4704" s="2"/>
      <c r="AG4704" s="2"/>
      <c r="AH4704" s="2"/>
      <c r="AI4704" s="2"/>
      <c r="AJ4704" s="2"/>
      <c r="AK4704" s="2"/>
      <c r="BK4704" s="2"/>
      <c r="BL4704" s="2"/>
      <c r="BN4704" s="2"/>
      <c r="BO4704" s="2"/>
    </row>
    <row r="4705" ht="12.75" customHeight="1">
      <c r="D4705" s="2"/>
      <c r="G4705" s="2"/>
      <c r="I4705" s="2"/>
      <c r="J4705" s="2"/>
      <c r="K4705" s="2"/>
      <c r="L4705" s="2"/>
      <c r="M4705" s="2"/>
      <c r="N4705" s="2"/>
      <c r="O4705" s="2"/>
      <c r="P4705" s="2"/>
      <c r="Q4705" s="2"/>
      <c r="R4705" s="2"/>
      <c r="S4705" s="2"/>
      <c r="T4705" s="2"/>
      <c r="U4705" s="2"/>
      <c r="V4705" s="2"/>
      <c r="W4705" s="2"/>
      <c r="X4705" s="2"/>
      <c r="Y4705" s="2"/>
      <c r="AB4705" s="2"/>
      <c r="AC4705" s="2"/>
      <c r="AD4705" s="2"/>
      <c r="AE4705" s="2"/>
      <c r="AF4705" s="2"/>
      <c r="AG4705" s="2"/>
      <c r="AH4705" s="2"/>
      <c r="AI4705" s="2"/>
      <c r="AJ4705" s="2"/>
      <c r="AK4705" s="2"/>
      <c r="BK4705" s="2"/>
      <c r="BL4705" s="2"/>
      <c r="BN4705" s="2"/>
      <c r="BO4705" s="2"/>
    </row>
    <row r="4706" ht="12.75" customHeight="1">
      <c r="D4706" s="2"/>
      <c r="G4706" s="2"/>
      <c r="I4706" s="2"/>
      <c r="J4706" s="2"/>
      <c r="K4706" s="2"/>
      <c r="L4706" s="2"/>
      <c r="M4706" s="2"/>
      <c r="N4706" s="2"/>
      <c r="O4706" s="2"/>
      <c r="P4706" s="2"/>
      <c r="Q4706" s="2"/>
      <c r="R4706" s="2"/>
      <c r="S4706" s="2"/>
      <c r="T4706" s="2"/>
      <c r="U4706" s="2"/>
      <c r="V4706" s="2"/>
      <c r="W4706" s="2"/>
      <c r="X4706" s="2"/>
      <c r="Y4706" s="2"/>
      <c r="AB4706" s="2"/>
      <c r="AC4706" s="2"/>
      <c r="AD4706" s="2"/>
      <c r="AE4706" s="2"/>
      <c r="AF4706" s="2"/>
      <c r="AG4706" s="2"/>
      <c r="AH4706" s="2"/>
      <c r="AI4706" s="2"/>
      <c r="AJ4706" s="2"/>
      <c r="AK4706" s="2"/>
      <c r="BK4706" s="2"/>
      <c r="BL4706" s="2"/>
      <c r="BN4706" s="2"/>
      <c r="BO4706" s="2"/>
    </row>
    <row r="4707" ht="12.75" customHeight="1">
      <c r="D4707" s="2"/>
      <c r="G4707" s="2"/>
      <c r="I4707" s="2"/>
      <c r="J4707" s="2"/>
      <c r="K4707" s="2"/>
      <c r="L4707" s="2"/>
      <c r="M4707" s="2"/>
      <c r="N4707" s="2"/>
      <c r="O4707" s="2"/>
      <c r="P4707" s="2"/>
      <c r="Q4707" s="2"/>
      <c r="R4707" s="2"/>
      <c r="S4707" s="2"/>
      <c r="T4707" s="2"/>
      <c r="U4707" s="2"/>
      <c r="V4707" s="2"/>
      <c r="W4707" s="2"/>
      <c r="X4707" s="2"/>
      <c r="Y4707" s="2"/>
      <c r="AB4707" s="2"/>
      <c r="AC4707" s="2"/>
      <c r="AD4707" s="2"/>
      <c r="AE4707" s="2"/>
      <c r="AF4707" s="2"/>
      <c r="AG4707" s="2"/>
      <c r="AH4707" s="2"/>
      <c r="AI4707" s="2"/>
      <c r="AJ4707" s="2"/>
      <c r="AK4707" s="2"/>
      <c r="BK4707" s="2"/>
      <c r="BL4707" s="2"/>
      <c r="BN4707" s="2"/>
      <c r="BO4707" s="2"/>
    </row>
    <row r="4708" ht="12.75" customHeight="1">
      <c r="D4708" s="2"/>
      <c r="G4708" s="2"/>
      <c r="I4708" s="2"/>
      <c r="J4708" s="2"/>
      <c r="K4708" s="2"/>
      <c r="L4708" s="2"/>
      <c r="M4708" s="2"/>
      <c r="N4708" s="2"/>
      <c r="O4708" s="2"/>
      <c r="P4708" s="2"/>
      <c r="Q4708" s="2"/>
      <c r="R4708" s="2"/>
      <c r="S4708" s="2"/>
      <c r="T4708" s="2"/>
      <c r="U4708" s="2"/>
      <c r="V4708" s="2"/>
      <c r="W4708" s="2"/>
      <c r="X4708" s="2"/>
      <c r="Y4708" s="2"/>
      <c r="AB4708" s="2"/>
      <c r="AC4708" s="2"/>
      <c r="AD4708" s="2"/>
      <c r="AE4708" s="2"/>
      <c r="AF4708" s="2"/>
      <c r="AG4708" s="2"/>
      <c r="AH4708" s="2"/>
      <c r="AI4708" s="2"/>
      <c r="AJ4708" s="2"/>
      <c r="AK4708" s="2"/>
      <c r="BK4708" s="2"/>
      <c r="BL4708" s="2"/>
      <c r="BN4708" s="2"/>
      <c r="BO4708" s="2"/>
    </row>
    <row r="4709" ht="12.75" customHeight="1">
      <c r="D4709" s="2"/>
      <c r="G4709" s="2"/>
      <c r="I4709" s="2"/>
      <c r="J4709" s="2"/>
      <c r="K4709" s="2"/>
      <c r="L4709" s="2"/>
      <c r="M4709" s="2"/>
      <c r="N4709" s="2"/>
      <c r="O4709" s="2"/>
      <c r="P4709" s="2"/>
      <c r="Q4709" s="2"/>
      <c r="R4709" s="2"/>
      <c r="S4709" s="2"/>
      <c r="T4709" s="2"/>
      <c r="U4709" s="2"/>
      <c r="V4709" s="2"/>
      <c r="W4709" s="2"/>
      <c r="X4709" s="2"/>
      <c r="Y4709" s="2"/>
      <c r="AB4709" s="2"/>
      <c r="AC4709" s="2"/>
      <c r="AD4709" s="2"/>
      <c r="AE4709" s="2"/>
      <c r="AF4709" s="2"/>
      <c r="AG4709" s="2"/>
      <c r="AH4709" s="2"/>
      <c r="AI4709" s="2"/>
      <c r="AJ4709" s="2"/>
      <c r="AK4709" s="2"/>
      <c r="BK4709" s="2"/>
      <c r="BL4709" s="2"/>
      <c r="BN4709" s="2"/>
      <c r="BO4709" s="2"/>
    </row>
    <row r="4710" ht="12.75" customHeight="1">
      <c r="D4710" s="2"/>
      <c r="G4710" s="2"/>
      <c r="I4710" s="2"/>
      <c r="J4710" s="2"/>
      <c r="K4710" s="2"/>
      <c r="L4710" s="2"/>
      <c r="M4710" s="2"/>
      <c r="N4710" s="2"/>
      <c r="O4710" s="2"/>
      <c r="P4710" s="2"/>
      <c r="Q4710" s="2"/>
      <c r="R4710" s="2"/>
      <c r="S4710" s="2"/>
      <c r="T4710" s="2"/>
      <c r="U4710" s="2"/>
      <c r="V4710" s="2"/>
      <c r="W4710" s="2"/>
      <c r="X4710" s="2"/>
      <c r="Y4710" s="2"/>
      <c r="AB4710" s="2"/>
      <c r="AC4710" s="2"/>
      <c r="AD4710" s="2"/>
      <c r="AE4710" s="2"/>
      <c r="AF4710" s="2"/>
      <c r="AG4710" s="2"/>
      <c r="AH4710" s="2"/>
      <c r="AI4710" s="2"/>
      <c r="AJ4710" s="2"/>
      <c r="AK4710" s="2"/>
      <c r="BK4710" s="2"/>
      <c r="BL4710" s="2"/>
      <c r="BN4710" s="2"/>
      <c r="BO4710" s="2"/>
    </row>
    <row r="4711" ht="12.75" customHeight="1">
      <c r="D4711" s="2"/>
      <c r="G4711" s="2"/>
      <c r="I4711" s="2"/>
      <c r="J4711" s="2"/>
      <c r="K4711" s="2"/>
      <c r="L4711" s="2"/>
      <c r="M4711" s="2"/>
      <c r="N4711" s="2"/>
      <c r="O4711" s="2"/>
      <c r="P4711" s="2"/>
      <c r="Q4711" s="2"/>
      <c r="R4711" s="2"/>
      <c r="S4711" s="2"/>
      <c r="T4711" s="2"/>
      <c r="U4711" s="2"/>
      <c r="V4711" s="2"/>
      <c r="W4711" s="2"/>
      <c r="X4711" s="2"/>
      <c r="Y4711" s="2"/>
      <c r="AB4711" s="2"/>
      <c r="AC4711" s="2"/>
      <c r="AD4711" s="2"/>
      <c r="AE4711" s="2"/>
      <c r="AF4711" s="2"/>
      <c r="AG4711" s="2"/>
      <c r="AH4711" s="2"/>
      <c r="AI4711" s="2"/>
      <c r="AJ4711" s="2"/>
      <c r="AK4711" s="2"/>
      <c r="BK4711" s="2"/>
      <c r="BL4711" s="2"/>
      <c r="BN4711" s="2"/>
      <c r="BO4711" s="2"/>
    </row>
    <row r="4712" ht="12.75" customHeight="1">
      <c r="D4712" s="2"/>
      <c r="G4712" s="2"/>
      <c r="I4712" s="2"/>
      <c r="J4712" s="2"/>
      <c r="K4712" s="2"/>
      <c r="L4712" s="2"/>
      <c r="M4712" s="2"/>
      <c r="N4712" s="2"/>
      <c r="O4712" s="2"/>
      <c r="P4712" s="2"/>
      <c r="Q4712" s="2"/>
      <c r="R4712" s="2"/>
      <c r="S4712" s="2"/>
      <c r="T4712" s="2"/>
      <c r="U4712" s="2"/>
      <c r="V4712" s="2"/>
      <c r="W4712" s="2"/>
      <c r="X4712" s="2"/>
      <c r="Y4712" s="2"/>
      <c r="AB4712" s="2"/>
      <c r="AC4712" s="2"/>
      <c r="AD4712" s="2"/>
      <c r="AE4712" s="2"/>
      <c r="AF4712" s="2"/>
      <c r="AG4712" s="2"/>
      <c r="AH4712" s="2"/>
      <c r="AI4712" s="2"/>
      <c r="AJ4712" s="2"/>
      <c r="AK4712" s="2"/>
      <c r="BK4712" s="2"/>
      <c r="BL4712" s="2"/>
      <c r="BN4712" s="2"/>
      <c r="BO4712" s="2"/>
    </row>
    <row r="4713" ht="12.75" customHeight="1">
      <c r="D4713" s="2"/>
      <c r="G4713" s="2"/>
      <c r="I4713" s="2"/>
      <c r="J4713" s="2"/>
      <c r="K4713" s="2"/>
      <c r="L4713" s="2"/>
      <c r="M4713" s="2"/>
      <c r="N4713" s="2"/>
      <c r="O4713" s="2"/>
      <c r="P4713" s="2"/>
      <c r="Q4713" s="2"/>
      <c r="R4713" s="2"/>
      <c r="S4713" s="2"/>
      <c r="T4713" s="2"/>
      <c r="U4713" s="2"/>
      <c r="V4713" s="2"/>
      <c r="W4713" s="2"/>
      <c r="X4713" s="2"/>
      <c r="Y4713" s="2"/>
      <c r="AB4713" s="2"/>
      <c r="AC4713" s="2"/>
      <c r="AD4713" s="2"/>
      <c r="AE4713" s="2"/>
      <c r="AF4713" s="2"/>
      <c r="AG4713" s="2"/>
      <c r="AH4713" s="2"/>
      <c r="AI4713" s="2"/>
      <c r="AJ4713" s="2"/>
      <c r="AK4713" s="2"/>
      <c r="BK4713" s="2"/>
      <c r="BL4713" s="2"/>
      <c r="BN4713" s="2"/>
      <c r="BO4713" s="2"/>
    </row>
    <row r="4714" ht="12.75" customHeight="1">
      <c r="D4714" s="2"/>
      <c r="G4714" s="2"/>
      <c r="I4714" s="2"/>
      <c r="J4714" s="2"/>
      <c r="K4714" s="2"/>
      <c r="L4714" s="2"/>
      <c r="M4714" s="2"/>
      <c r="N4714" s="2"/>
      <c r="O4714" s="2"/>
      <c r="P4714" s="2"/>
      <c r="Q4714" s="2"/>
      <c r="R4714" s="2"/>
      <c r="S4714" s="2"/>
      <c r="T4714" s="2"/>
      <c r="U4714" s="2"/>
      <c r="V4714" s="2"/>
      <c r="W4714" s="2"/>
      <c r="X4714" s="2"/>
      <c r="Y4714" s="2"/>
      <c r="AB4714" s="2"/>
      <c r="AC4714" s="2"/>
      <c r="AD4714" s="2"/>
      <c r="AE4714" s="2"/>
      <c r="AF4714" s="2"/>
      <c r="AG4714" s="2"/>
      <c r="AH4714" s="2"/>
      <c r="AI4714" s="2"/>
      <c r="AJ4714" s="2"/>
      <c r="AK4714" s="2"/>
      <c r="BK4714" s="2"/>
      <c r="BL4714" s="2"/>
      <c r="BN4714" s="2"/>
      <c r="BO4714" s="2"/>
    </row>
    <row r="4715" ht="12.75" customHeight="1">
      <c r="D4715" s="2"/>
      <c r="G4715" s="2"/>
      <c r="I4715" s="2"/>
      <c r="J4715" s="2"/>
      <c r="K4715" s="2"/>
      <c r="L4715" s="2"/>
      <c r="M4715" s="2"/>
      <c r="N4715" s="2"/>
      <c r="O4715" s="2"/>
      <c r="P4715" s="2"/>
      <c r="Q4715" s="2"/>
      <c r="R4715" s="2"/>
      <c r="S4715" s="2"/>
      <c r="T4715" s="2"/>
      <c r="U4715" s="2"/>
      <c r="V4715" s="2"/>
      <c r="W4715" s="2"/>
      <c r="X4715" s="2"/>
      <c r="Y4715" s="2"/>
      <c r="AB4715" s="2"/>
      <c r="AC4715" s="2"/>
      <c r="AD4715" s="2"/>
      <c r="AE4715" s="2"/>
      <c r="AF4715" s="2"/>
      <c r="AG4715" s="2"/>
      <c r="AH4715" s="2"/>
      <c r="AI4715" s="2"/>
      <c r="AJ4715" s="2"/>
      <c r="AK4715" s="2"/>
      <c r="BK4715" s="2"/>
      <c r="BL4715" s="2"/>
      <c r="BN4715" s="2"/>
      <c r="BO4715" s="2"/>
    </row>
    <row r="4716" ht="12.75" customHeight="1">
      <c r="D4716" s="2"/>
      <c r="G4716" s="2"/>
      <c r="I4716" s="2"/>
      <c r="J4716" s="2"/>
      <c r="K4716" s="2"/>
      <c r="L4716" s="2"/>
      <c r="M4716" s="2"/>
      <c r="N4716" s="2"/>
      <c r="O4716" s="2"/>
      <c r="P4716" s="2"/>
      <c r="Q4716" s="2"/>
      <c r="R4716" s="2"/>
      <c r="S4716" s="2"/>
      <c r="T4716" s="2"/>
      <c r="U4716" s="2"/>
      <c r="V4716" s="2"/>
      <c r="W4716" s="2"/>
      <c r="X4716" s="2"/>
      <c r="Y4716" s="2"/>
      <c r="AB4716" s="2"/>
      <c r="AC4716" s="2"/>
      <c r="AD4716" s="2"/>
      <c r="AE4716" s="2"/>
      <c r="AF4716" s="2"/>
      <c r="AG4716" s="2"/>
      <c r="AH4716" s="2"/>
      <c r="AI4716" s="2"/>
      <c r="AJ4716" s="2"/>
      <c r="AK4716" s="2"/>
      <c r="BK4716" s="2"/>
      <c r="BL4716" s="2"/>
      <c r="BN4716" s="2"/>
      <c r="BO4716" s="2"/>
    </row>
    <row r="4717" ht="12.75" customHeight="1">
      <c r="D4717" s="2"/>
      <c r="G4717" s="2"/>
      <c r="I4717" s="2"/>
      <c r="J4717" s="2"/>
      <c r="K4717" s="2"/>
      <c r="L4717" s="2"/>
      <c r="M4717" s="2"/>
      <c r="N4717" s="2"/>
      <c r="O4717" s="2"/>
      <c r="P4717" s="2"/>
      <c r="Q4717" s="2"/>
      <c r="R4717" s="2"/>
      <c r="S4717" s="2"/>
      <c r="T4717" s="2"/>
      <c r="U4717" s="2"/>
      <c r="V4717" s="2"/>
      <c r="W4717" s="2"/>
      <c r="X4717" s="2"/>
      <c r="Y4717" s="2"/>
      <c r="AB4717" s="2"/>
      <c r="AC4717" s="2"/>
      <c r="AD4717" s="2"/>
      <c r="AE4717" s="2"/>
      <c r="AF4717" s="2"/>
      <c r="AG4717" s="2"/>
      <c r="AH4717" s="2"/>
      <c r="AI4717" s="2"/>
      <c r="AJ4717" s="2"/>
      <c r="AK4717" s="2"/>
      <c r="BK4717" s="2"/>
      <c r="BL4717" s="2"/>
      <c r="BN4717" s="2"/>
      <c r="BO4717" s="2"/>
    </row>
    <row r="4718" ht="12.75" customHeight="1">
      <c r="D4718" s="2"/>
      <c r="G4718" s="2"/>
      <c r="I4718" s="2"/>
      <c r="J4718" s="2"/>
      <c r="K4718" s="2"/>
      <c r="L4718" s="2"/>
      <c r="M4718" s="2"/>
      <c r="N4718" s="2"/>
      <c r="O4718" s="2"/>
      <c r="P4718" s="2"/>
      <c r="Q4718" s="2"/>
      <c r="R4718" s="2"/>
      <c r="S4718" s="2"/>
      <c r="T4718" s="2"/>
      <c r="U4718" s="2"/>
      <c r="V4718" s="2"/>
      <c r="W4718" s="2"/>
      <c r="X4718" s="2"/>
      <c r="Y4718" s="2"/>
      <c r="AB4718" s="2"/>
      <c r="AC4718" s="2"/>
      <c r="AD4718" s="2"/>
      <c r="AE4718" s="2"/>
      <c r="AF4718" s="2"/>
      <c r="AG4718" s="2"/>
      <c r="AH4718" s="2"/>
      <c r="AI4718" s="2"/>
      <c r="AJ4718" s="2"/>
      <c r="AK4718" s="2"/>
      <c r="BK4718" s="2"/>
      <c r="BL4718" s="2"/>
      <c r="BN4718" s="2"/>
      <c r="BO4718" s="2"/>
    </row>
    <row r="4719" ht="12.75" customHeight="1">
      <c r="D4719" s="2"/>
      <c r="G4719" s="2"/>
      <c r="I4719" s="2"/>
      <c r="J4719" s="2"/>
      <c r="K4719" s="2"/>
      <c r="L4719" s="2"/>
      <c r="M4719" s="2"/>
      <c r="N4719" s="2"/>
      <c r="O4719" s="2"/>
      <c r="P4719" s="2"/>
      <c r="Q4719" s="2"/>
      <c r="R4719" s="2"/>
      <c r="S4719" s="2"/>
      <c r="T4719" s="2"/>
      <c r="U4719" s="2"/>
      <c r="V4719" s="2"/>
      <c r="W4719" s="2"/>
      <c r="X4719" s="2"/>
      <c r="Y4719" s="2"/>
      <c r="AB4719" s="2"/>
      <c r="AC4719" s="2"/>
      <c r="AD4719" s="2"/>
      <c r="AE4719" s="2"/>
      <c r="AF4719" s="2"/>
      <c r="AG4719" s="2"/>
      <c r="AH4719" s="2"/>
      <c r="AI4719" s="2"/>
      <c r="AJ4719" s="2"/>
      <c r="AK4719" s="2"/>
      <c r="BK4719" s="2"/>
      <c r="BL4719" s="2"/>
      <c r="BN4719" s="2"/>
      <c r="BO4719" s="2"/>
    </row>
    <row r="4720" ht="12.75" customHeight="1">
      <c r="D4720" s="2"/>
      <c r="G4720" s="2"/>
      <c r="I4720" s="2"/>
      <c r="J4720" s="2"/>
      <c r="K4720" s="2"/>
      <c r="L4720" s="2"/>
      <c r="M4720" s="2"/>
      <c r="N4720" s="2"/>
      <c r="O4720" s="2"/>
      <c r="P4720" s="2"/>
      <c r="Q4720" s="2"/>
      <c r="R4720" s="2"/>
      <c r="S4720" s="2"/>
      <c r="T4720" s="2"/>
      <c r="U4720" s="2"/>
      <c r="V4720" s="2"/>
      <c r="W4720" s="2"/>
      <c r="X4720" s="2"/>
      <c r="Y4720" s="2"/>
      <c r="AB4720" s="2"/>
      <c r="AC4720" s="2"/>
      <c r="AD4720" s="2"/>
      <c r="AE4720" s="2"/>
      <c r="AF4720" s="2"/>
      <c r="AG4720" s="2"/>
      <c r="AH4720" s="2"/>
      <c r="AI4720" s="2"/>
      <c r="AJ4720" s="2"/>
      <c r="AK4720" s="2"/>
      <c r="BK4720" s="2"/>
      <c r="BL4720" s="2"/>
      <c r="BN4720" s="2"/>
      <c r="BO4720" s="2"/>
    </row>
    <row r="4721" ht="12.75" customHeight="1">
      <c r="D4721" s="2"/>
      <c r="G4721" s="2"/>
      <c r="I4721" s="2"/>
      <c r="J4721" s="2"/>
      <c r="K4721" s="2"/>
      <c r="L4721" s="2"/>
      <c r="M4721" s="2"/>
      <c r="N4721" s="2"/>
      <c r="O4721" s="2"/>
      <c r="P4721" s="2"/>
      <c r="Q4721" s="2"/>
      <c r="R4721" s="2"/>
      <c r="S4721" s="2"/>
      <c r="T4721" s="2"/>
      <c r="U4721" s="2"/>
      <c r="V4721" s="2"/>
      <c r="W4721" s="2"/>
      <c r="X4721" s="2"/>
      <c r="Y4721" s="2"/>
      <c r="AB4721" s="2"/>
      <c r="AC4721" s="2"/>
      <c r="AD4721" s="2"/>
      <c r="AE4721" s="2"/>
      <c r="AF4721" s="2"/>
      <c r="AG4721" s="2"/>
      <c r="AH4721" s="2"/>
      <c r="AI4721" s="2"/>
      <c r="AJ4721" s="2"/>
      <c r="AK4721" s="2"/>
      <c r="BK4721" s="2"/>
      <c r="BL4721" s="2"/>
      <c r="BN4721" s="2"/>
      <c r="BO4721" s="2"/>
    </row>
    <row r="4722" ht="12.75" customHeight="1">
      <c r="D4722" s="2"/>
      <c r="G4722" s="2"/>
      <c r="I4722" s="2"/>
      <c r="J4722" s="2"/>
      <c r="K4722" s="2"/>
      <c r="L4722" s="2"/>
      <c r="M4722" s="2"/>
      <c r="N4722" s="2"/>
      <c r="O4722" s="2"/>
      <c r="P4722" s="2"/>
      <c r="Q4722" s="2"/>
      <c r="R4722" s="2"/>
      <c r="S4722" s="2"/>
      <c r="T4722" s="2"/>
      <c r="U4722" s="2"/>
      <c r="V4722" s="2"/>
      <c r="W4722" s="2"/>
      <c r="X4722" s="2"/>
      <c r="Y4722" s="2"/>
      <c r="AB4722" s="2"/>
      <c r="AC4722" s="2"/>
      <c r="AD4722" s="2"/>
      <c r="AE4722" s="2"/>
      <c r="AF4722" s="2"/>
      <c r="AG4722" s="2"/>
      <c r="AH4722" s="2"/>
      <c r="AI4722" s="2"/>
      <c r="AJ4722" s="2"/>
      <c r="AK4722" s="2"/>
      <c r="BK4722" s="2"/>
      <c r="BL4722" s="2"/>
      <c r="BN4722" s="2"/>
      <c r="BO4722" s="2"/>
    </row>
    <row r="4723" ht="12.75" customHeight="1">
      <c r="D4723" s="2"/>
      <c r="G4723" s="2"/>
      <c r="I4723" s="2"/>
      <c r="J4723" s="2"/>
      <c r="K4723" s="2"/>
      <c r="L4723" s="2"/>
      <c r="M4723" s="2"/>
      <c r="N4723" s="2"/>
      <c r="O4723" s="2"/>
      <c r="P4723" s="2"/>
      <c r="Q4723" s="2"/>
      <c r="R4723" s="2"/>
      <c r="S4723" s="2"/>
      <c r="T4723" s="2"/>
      <c r="U4723" s="2"/>
      <c r="V4723" s="2"/>
      <c r="W4723" s="2"/>
      <c r="X4723" s="2"/>
      <c r="Y4723" s="2"/>
      <c r="AB4723" s="2"/>
      <c r="AC4723" s="2"/>
      <c r="AD4723" s="2"/>
      <c r="AE4723" s="2"/>
      <c r="AF4723" s="2"/>
      <c r="AG4723" s="2"/>
      <c r="AH4723" s="2"/>
      <c r="AI4723" s="2"/>
      <c r="AJ4723" s="2"/>
      <c r="AK4723" s="2"/>
      <c r="BK4723" s="2"/>
      <c r="BL4723" s="2"/>
      <c r="BN4723" s="2"/>
      <c r="BO4723" s="2"/>
    </row>
    <row r="4724" ht="12.75" customHeight="1">
      <c r="D4724" s="2"/>
      <c r="G4724" s="2"/>
      <c r="I4724" s="2"/>
      <c r="J4724" s="2"/>
      <c r="K4724" s="2"/>
      <c r="L4724" s="2"/>
      <c r="M4724" s="2"/>
      <c r="N4724" s="2"/>
      <c r="O4724" s="2"/>
      <c r="P4724" s="2"/>
      <c r="Q4724" s="2"/>
      <c r="R4724" s="2"/>
      <c r="S4724" s="2"/>
      <c r="T4724" s="2"/>
      <c r="U4724" s="2"/>
      <c r="V4724" s="2"/>
      <c r="W4724" s="2"/>
      <c r="X4724" s="2"/>
      <c r="Y4724" s="2"/>
      <c r="AB4724" s="2"/>
      <c r="AC4724" s="2"/>
      <c r="AD4724" s="2"/>
      <c r="AE4724" s="2"/>
      <c r="AF4724" s="2"/>
      <c r="AG4724" s="2"/>
      <c r="AH4724" s="2"/>
      <c r="AI4724" s="2"/>
      <c r="AJ4724" s="2"/>
      <c r="AK4724" s="2"/>
      <c r="BK4724" s="2"/>
      <c r="BL4724" s="2"/>
      <c r="BN4724" s="2"/>
      <c r="BO4724" s="2"/>
    </row>
    <row r="4725" ht="12.75" customHeight="1">
      <c r="D4725" s="2"/>
      <c r="G4725" s="2"/>
      <c r="I4725" s="2"/>
      <c r="J4725" s="2"/>
      <c r="K4725" s="2"/>
      <c r="L4725" s="2"/>
      <c r="M4725" s="2"/>
      <c r="N4725" s="2"/>
      <c r="O4725" s="2"/>
      <c r="P4725" s="2"/>
      <c r="Q4725" s="2"/>
      <c r="R4725" s="2"/>
      <c r="S4725" s="2"/>
      <c r="T4725" s="2"/>
      <c r="U4725" s="2"/>
      <c r="V4725" s="2"/>
      <c r="W4725" s="2"/>
      <c r="X4725" s="2"/>
      <c r="Y4725" s="2"/>
      <c r="AB4725" s="2"/>
      <c r="AC4725" s="2"/>
      <c r="AD4725" s="2"/>
      <c r="AE4725" s="2"/>
      <c r="AF4725" s="2"/>
      <c r="AG4725" s="2"/>
      <c r="AH4725" s="2"/>
      <c r="AI4725" s="2"/>
      <c r="AJ4725" s="2"/>
      <c r="AK4725" s="2"/>
      <c r="BK4725" s="2"/>
      <c r="BL4725" s="2"/>
      <c r="BN4725" s="2"/>
      <c r="BO4725" s="2"/>
    </row>
    <row r="4726" ht="12.75" customHeight="1">
      <c r="D4726" s="2"/>
      <c r="G4726" s="2"/>
      <c r="I4726" s="2"/>
      <c r="J4726" s="2"/>
      <c r="K4726" s="2"/>
      <c r="L4726" s="2"/>
      <c r="M4726" s="2"/>
      <c r="N4726" s="2"/>
      <c r="O4726" s="2"/>
      <c r="P4726" s="2"/>
      <c r="Q4726" s="2"/>
      <c r="R4726" s="2"/>
      <c r="S4726" s="2"/>
      <c r="T4726" s="2"/>
      <c r="U4726" s="2"/>
      <c r="V4726" s="2"/>
      <c r="W4726" s="2"/>
      <c r="X4726" s="2"/>
      <c r="Y4726" s="2"/>
      <c r="AB4726" s="2"/>
      <c r="AC4726" s="2"/>
      <c r="AD4726" s="2"/>
      <c r="AE4726" s="2"/>
      <c r="AF4726" s="2"/>
      <c r="AG4726" s="2"/>
      <c r="AH4726" s="2"/>
      <c r="AI4726" s="2"/>
      <c r="AJ4726" s="2"/>
      <c r="AK4726" s="2"/>
      <c r="BK4726" s="2"/>
      <c r="BL4726" s="2"/>
      <c r="BN4726" s="2"/>
      <c r="BO4726" s="2"/>
    </row>
    <row r="4727" ht="12.75" customHeight="1">
      <c r="D4727" s="2"/>
      <c r="G4727" s="2"/>
      <c r="I4727" s="2"/>
      <c r="J4727" s="2"/>
      <c r="K4727" s="2"/>
      <c r="L4727" s="2"/>
      <c r="M4727" s="2"/>
      <c r="N4727" s="2"/>
      <c r="O4727" s="2"/>
      <c r="P4727" s="2"/>
      <c r="Q4727" s="2"/>
      <c r="R4727" s="2"/>
      <c r="S4727" s="2"/>
      <c r="T4727" s="2"/>
      <c r="U4727" s="2"/>
      <c r="V4727" s="2"/>
      <c r="W4727" s="2"/>
      <c r="X4727" s="2"/>
      <c r="Y4727" s="2"/>
      <c r="AB4727" s="2"/>
      <c r="AC4727" s="2"/>
      <c r="AD4727" s="2"/>
      <c r="AE4727" s="2"/>
      <c r="AF4727" s="2"/>
      <c r="AG4727" s="2"/>
      <c r="AH4727" s="2"/>
      <c r="AI4727" s="2"/>
      <c r="AJ4727" s="2"/>
      <c r="AK4727" s="2"/>
      <c r="BK4727" s="2"/>
      <c r="BL4727" s="2"/>
      <c r="BN4727" s="2"/>
      <c r="BO4727" s="2"/>
    </row>
    <row r="4728" ht="12.75" customHeight="1">
      <c r="D4728" s="2"/>
      <c r="G4728" s="2"/>
      <c r="I4728" s="2"/>
      <c r="J4728" s="2"/>
      <c r="K4728" s="2"/>
      <c r="L4728" s="2"/>
      <c r="M4728" s="2"/>
      <c r="N4728" s="2"/>
      <c r="O4728" s="2"/>
      <c r="P4728" s="2"/>
      <c r="Q4728" s="2"/>
      <c r="R4728" s="2"/>
      <c r="S4728" s="2"/>
      <c r="T4728" s="2"/>
      <c r="U4728" s="2"/>
      <c r="V4728" s="2"/>
      <c r="W4728" s="2"/>
      <c r="X4728" s="2"/>
      <c r="Y4728" s="2"/>
      <c r="AB4728" s="2"/>
      <c r="AC4728" s="2"/>
      <c r="AD4728" s="2"/>
      <c r="AE4728" s="2"/>
      <c r="AF4728" s="2"/>
      <c r="AG4728" s="2"/>
      <c r="AH4728" s="2"/>
      <c r="AI4728" s="2"/>
      <c r="AJ4728" s="2"/>
      <c r="AK4728" s="2"/>
      <c r="BK4728" s="2"/>
      <c r="BL4728" s="2"/>
      <c r="BN4728" s="2"/>
      <c r="BO4728" s="2"/>
    </row>
    <row r="4729" ht="12.75" customHeight="1">
      <c r="D4729" s="2"/>
      <c r="G4729" s="2"/>
      <c r="I4729" s="2"/>
      <c r="J4729" s="2"/>
      <c r="K4729" s="2"/>
      <c r="L4729" s="2"/>
      <c r="M4729" s="2"/>
      <c r="N4729" s="2"/>
      <c r="O4729" s="2"/>
      <c r="P4729" s="2"/>
      <c r="Q4729" s="2"/>
      <c r="R4729" s="2"/>
      <c r="S4729" s="2"/>
      <c r="T4729" s="2"/>
      <c r="U4729" s="2"/>
      <c r="V4729" s="2"/>
      <c r="W4729" s="2"/>
      <c r="X4729" s="2"/>
      <c r="Y4729" s="2"/>
      <c r="AB4729" s="2"/>
      <c r="AC4729" s="2"/>
      <c r="AD4729" s="2"/>
      <c r="AE4729" s="2"/>
      <c r="AF4729" s="2"/>
      <c r="AG4729" s="2"/>
      <c r="AH4729" s="2"/>
      <c r="AI4729" s="2"/>
      <c r="AJ4729" s="2"/>
      <c r="AK4729" s="2"/>
      <c r="BK4729" s="2"/>
      <c r="BL4729" s="2"/>
      <c r="BN4729" s="2"/>
      <c r="BO4729" s="2"/>
    </row>
    <row r="4730" ht="12.75" customHeight="1">
      <c r="D4730" s="2"/>
      <c r="G4730" s="2"/>
      <c r="I4730" s="2"/>
      <c r="J4730" s="2"/>
      <c r="K4730" s="2"/>
      <c r="L4730" s="2"/>
      <c r="M4730" s="2"/>
      <c r="N4730" s="2"/>
      <c r="O4730" s="2"/>
      <c r="P4730" s="2"/>
      <c r="Q4730" s="2"/>
      <c r="R4730" s="2"/>
      <c r="S4730" s="2"/>
      <c r="T4730" s="2"/>
      <c r="U4730" s="2"/>
      <c r="V4730" s="2"/>
      <c r="W4730" s="2"/>
      <c r="X4730" s="2"/>
      <c r="Y4730" s="2"/>
      <c r="AB4730" s="2"/>
      <c r="AC4730" s="2"/>
      <c r="AD4730" s="2"/>
      <c r="AE4730" s="2"/>
      <c r="AF4730" s="2"/>
      <c r="AG4730" s="2"/>
      <c r="AH4730" s="2"/>
      <c r="AI4730" s="2"/>
      <c r="AJ4730" s="2"/>
      <c r="AK4730" s="2"/>
      <c r="BK4730" s="2"/>
      <c r="BL4730" s="2"/>
      <c r="BN4730" s="2"/>
      <c r="BO4730" s="2"/>
    </row>
    <row r="4731" ht="12.75" customHeight="1">
      <c r="D4731" s="2"/>
      <c r="G4731" s="2"/>
      <c r="I4731" s="2"/>
      <c r="J4731" s="2"/>
      <c r="K4731" s="2"/>
      <c r="L4731" s="2"/>
      <c r="M4731" s="2"/>
      <c r="N4731" s="2"/>
      <c r="O4731" s="2"/>
      <c r="P4731" s="2"/>
      <c r="Q4731" s="2"/>
      <c r="R4731" s="2"/>
      <c r="S4731" s="2"/>
      <c r="T4731" s="2"/>
      <c r="U4731" s="2"/>
      <c r="V4731" s="2"/>
      <c r="W4731" s="2"/>
      <c r="X4731" s="2"/>
      <c r="Y4731" s="2"/>
      <c r="AB4731" s="2"/>
      <c r="AC4731" s="2"/>
      <c r="AD4731" s="2"/>
      <c r="AE4731" s="2"/>
      <c r="AF4731" s="2"/>
      <c r="AG4731" s="2"/>
      <c r="AH4731" s="2"/>
      <c r="AI4731" s="2"/>
      <c r="AJ4731" s="2"/>
      <c r="AK4731" s="2"/>
      <c r="BK4731" s="2"/>
      <c r="BL4731" s="2"/>
      <c r="BN4731" s="2"/>
      <c r="BO4731" s="2"/>
    </row>
    <row r="4732" ht="12.75" customHeight="1">
      <c r="D4732" s="2"/>
      <c r="G4732" s="2"/>
      <c r="I4732" s="2"/>
      <c r="J4732" s="2"/>
      <c r="K4732" s="2"/>
      <c r="L4732" s="2"/>
      <c r="M4732" s="2"/>
      <c r="N4732" s="2"/>
      <c r="O4732" s="2"/>
      <c r="P4732" s="2"/>
      <c r="Q4732" s="2"/>
      <c r="R4732" s="2"/>
      <c r="S4732" s="2"/>
      <c r="T4732" s="2"/>
      <c r="U4732" s="2"/>
      <c r="V4732" s="2"/>
      <c r="W4732" s="2"/>
      <c r="X4732" s="2"/>
      <c r="Y4732" s="2"/>
      <c r="AB4732" s="2"/>
      <c r="AC4732" s="2"/>
      <c r="AD4732" s="2"/>
      <c r="AE4732" s="2"/>
      <c r="AF4732" s="2"/>
      <c r="AG4732" s="2"/>
      <c r="AH4732" s="2"/>
      <c r="AI4732" s="2"/>
      <c r="AJ4732" s="2"/>
      <c r="AK4732" s="2"/>
      <c r="BK4732" s="2"/>
      <c r="BL4732" s="2"/>
      <c r="BN4732" s="2"/>
      <c r="BO4732" s="2"/>
    </row>
    <row r="4733" ht="12.75" customHeight="1">
      <c r="D4733" s="2"/>
      <c r="G4733" s="2"/>
      <c r="I4733" s="2"/>
      <c r="J4733" s="2"/>
      <c r="K4733" s="2"/>
      <c r="L4733" s="2"/>
      <c r="M4733" s="2"/>
      <c r="N4733" s="2"/>
      <c r="O4733" s="2"/>
      <c r="P4733" s="2"/>
      <c r="Q4733" s="2"/>
      <c r="R4733" s="2"/>
      <c r="S4733" s="2"/>
      <c r="T4733" s="2"/>
      <c r="U4733" s="2"/>
      <c r="V4733" s="2"/>
      <c r="W4733" s="2"/>
      <c r="X4733" s="2"/>
      <c r="Y4733" s="2"/>
      <c r="AB4733" s="2"/>
      <c r="AC4733" s="2"/>
      <c r="AD4733" s="2"/>
      <c r="AE4733" s="2"/>
      <c r="AF4733" s="2"/>
      <c r="AG4733" s="2"/>
      <c r="AH4733" s="2"/>
      <c r="AI4733" s="2"/>
      <c r="AJ4733" s="2"/>
      <c r="AK4733" s="2"/>
      <c r="BK4733" s="2"/>
      <c r="BL4733" s="2"/>
      <c r="BN4733" s="2"/>
      <c r="BO4733" s="2"/>
    </row>
    <row r="4734" ht="12.75" customHeight="1">
      <c r="D4734" s="2"/>
      <c r="G4734" s="2"/>
      <c r="I4734" s="2"/>
      <c r="J4734" s="2"/>
      <c r="K4734" s="2"/>
      <c r="L4734" s="2"/>
      <c r="M4734" s="2"/>
      <c r="N4734" s="2"/>
      <c r="O4734" s="2"/>
      <c r="P4734" s="2"/>
      <c r="Q4734" s="2"/>
      <c r="R4734" s="2"/>
      <c r="S4734" s="2"/>
      <c r="T4734" s="2"/>
      <c r="U4734" s="2"/>
      <c r="V4734" s="2"/>
      <c r="W4734" s="2"/>
      <c r="X4734" s="2"/>
      <c r="Y4734" s="2"/>
      <c r="AB4734" s="2"/>
      <c r="AC4734" s="2"/>
      <c r="AD4734" s="2"/>
      <c r="AE4734" s="2"/>
      <c r="AF4734" s="2"/>
      <c r="AG4734" s="2"/>
      <c r="AH4734" s="2"/>
      <c r="AI4734" s="2"/>
      <c r="AJ4734" s="2"/>
      <c r="AK4734" s="2"/>
      <c r="BK4734" s="2"/>
      <c r="BL4734" s="2"/>
      <c r="BN4734" s="2"/>
      <c r="BO4734" s="2"/>
    </row>
    <row r="4735" ht="12.75" customHeight="1">
      <c r="D4735" s="2"/>
      <c r="G4735" s="2"/>
      <c r="I4735" s="2"/>
      <c r="J4735" s="2"/>
      <c r="K4735" s="2"/>
      <c r="L4735" s="2"/>
      <c r="M4735" s="2"/>
      <c r="N4735" s="2"/>
      <c r="O4735" s="2"/>
      <c r="P4735" s="2"/>
      <c r="Q4735" s="2"/>
      <c r="R4735" s="2"/>
      <c r="S4735" s="2"/>
      <c r="T4735" s="2"/>
      <c r="U4735" s="2"/>
      <c r="V4735" s="2"/>
      <c r="W4735" s="2"/>
      <c r="X4735" s="2"/>
      <c r="Y4735" s="2"/>
      <c r="AB4735" s="2"/>
      <c r="AC4735" s="2"/>
      <c r="AD4735" s="2"/>
      <c r="AE4735" s="2"/>
      <c r="AF4735" s="2"/>
      <c r="AG4735" s="2"/>
      <c r="AH4735" s="2"/>
      <c r="AI4735" s="2"/>
      <c r="AJ4735" s="2"/>
      <c r="AK4735" s="2"/>
      <c r="BK4735" s="2"/>
      <c r="BL4735" s="2"/>
      <c r="BN4735" s="2"/>
      <c r="BO4735" s="2"/>
    </row>
    <row r="4736" ht="12.75" customHeight="1">
      <c r="D4736" s="2"/>
      <c r="G4736" s="2"/>
      <c r="I4736" s="2"/>
      <c r="J4736" s="2"/>
      <c r="K4736" s="2"/>
      <c r="L4736" s="2"/>
      <c r="M4736" s="2"/>
      <c r="N4736" s="2"/>
      <c r="O4736" s="2"/>
      <c r="P4736" s="2"/>
      <c r="Q4736" s="2"/>
      <c r="R4736" s="2"/>
      <c r="S4736" s="2"/>
      <c r="T4736" s="2"/>
      <c r="U4736" s="2"/>
      <c r="V4736" s="2"/>
      <c r="W4736" s="2"/>
      <c r="X4736" s="2"/>
      <c r="Y4736" s="2"/>
      <c r="AB4736" s="2"/>
      <c r="AC4736" s="2"/>
      <c r="AD4736" s="2"/>
      <c r="AE4736" s="2"/>
      <c r="AF4736" s="2"/>
      <c r="AG4736" s="2"/>
      <c r="AH4736" s="2"/>
      <c r="AI4736" s="2"/>
      <c r="AJ4736" s="2"/>
      <c r="AK4736" s="2"/>
      <c r="BK4736" s="2"/>
      <c r="BL4736" s="2"/>
      <c r="BN4736" s="2"/>
      <c r="BO4736" s="2"/>
    </row>
    <row r="4737" ht="12.75" customHeight="1">
      <c r="D4737" s="2"/>
      <c r="G4737" s="2"/>
      <c r="I4737" s="2"/>
      <c r="J4737" s="2"/>
      <c r="K4737" s="2"/>
      <c r="L4737" s="2"/>
      <c r="M4737" s="2"/>
      <c r="N4737" s="2"/>
      <c r="O4737" s="2"/>
      <c r="P4737" s="2"/>
      <c r="Q4737" s="2"/>
      <c r="R4737" s="2"/>
      <c r="S4737" s="2"/>
      <c r="T4737" s="2"/>
      <c r="U4737" s="2"/>
      <c r="V4737" s="2"/>
      <c r="W4737" s="2"/>
      <c r="X4737" s="2"/>
      <c r="Y4737" s="2"/>
      <c r="AB4737" s="2"/>
      <c r="AC4737" s="2"/>
      <c r="AD4737" s="2"/>
      <c r="AE4737" s="2"/>
      <c r="AF4737" s="2"/>
      <c r="AG4737" s="2"/>
      <c r="AH4737" s="2"/>
      <c r="AI4737" s="2"/>
      <c r="AJ4737" s="2"/>
      <c r="AK4737" s="2"/>
      <c r="BK4737" s="2"/>
      <c r="BL4737" s="2"/>
      <c r="BN4737" s="2"/>
      <c r="BO4737" s="2"/>
    </row>
    <row r="4738" ht="12.75" customHeight="1">
      <c r="D4738" s="2"/>
      <c r="G4738" s="2"/>
      <c r="I4738" s="2"/>
      <c r="J4738" s="2"/>
      <c r="K4738" s="2"/>
      <c r="L4738" s="2"/>
      <c r="M4738" s="2"/>
      <c r="N4738" s="2"/>
      <c r="O4738" s="2"/>
      <c r="P4738" s="2"/>
      <c r="Q4738" s="2"/>
      <c r="R4738" s="2"/>
      <c r="S4738" s="2"/>
      <c r="T4738" s="2"/>
      <c r="U4738" s="2"/>
      <c r="V4738" s="2"/>
      <c r="W4738" s="2"/>
      <c r="X4738" s="2"/>
      <c r="Y4738" s="2"/>
      <c r="AB4738" s="2"/>
      <c r="AC4738" s="2"/>
      <c r="AD4738" s="2"/>
      <c r="AE4738" s="2"/>
      <c r="AF4738" s="2"/>
      <c r="AG4738" s="2"/>
      <c r="AH4738" s="2"/>
      <c r="AI4738" s="2"/>
      <c r="AJ4738" s="2"/>
      <c r="AK4738" s="2"/>
      <c r="BK4738" s="2"/>
      <c r="BL4738" s="2"/>
      <c r="BN4738" s="2"/>
      <c r="BO4738" s="2"/>
    </row>
    <row r="4739" ht="12.75" customHeight="1">
      <c r="D4739" s="2"/>
      <c r="G4739" s="2"/>
      <c r="I4739" s="2"/>
      <c r="J4739" s="2"/>
      <c r="K4739" s="2"/>
      <c r="L4739" s="2"/>
      <c r="M4739" s="2"/>
      <c r="N4739" s="2"/>
      <c r="O4739" s="2"/>
      <c r="P4739" s="2"/>
      <c r="Q4739" s="2"/>
      <c r="R4739" s="2"/>
      <c r="S4739" s="2"/>
      <c r="T4739" s="2"/>
      <c r="U4739" s="2"/>
      <c r="V4739" s="2"/>
      <c r="W4739" s="2"/>
      <c r="X4739" s="2"/>
      <c r="Y4739" s="2"/>
      <c r="AB4739" s="2"/>
      <c r="AC4739" s="2"/>
      <c r="AD4739" s="2"/>
      <c r="AE4739" s="2"/>
      <c r="AF4739" s="2"/>
      <c r="AG4739" s="2"/>
      <c r="AH4739" s="2"/>
      <c r="AI4739" s="2"/>
      <c r="AJ4739" s="2"/>
      <c r="AK4739" s="2"/>
      <c r="BK4739" s="2"/>
      <c r="BL4739" s="2"/>
      <c r="BN4739" s="2"/>
      <c r="BO4739" s="2"/>
    </row>
    <row r="4740" ht="12.75" customHeight="1">
      <c r="D4740" s="2"/>
      <c r="G4740" s="2"/>
      <c r="I4740" s="2"/>
      <c r="J4740" s="2"/>
      <c r="K4740" s="2"/>
      <c r="L4740" s="2"/>
      <c r="M4740" s="2"/>
      <c r="N4740" s="2"/>
      <c r="O4740" s="2"/>
      <c r="P4740" s="2"/>
      <c r="Q4740" s="2"/>
      <c r="R4740" s="2"/>
      <c r="S4740" s="2"/>
      <c r="T4740" s="2"/>
      <c r="U4740" s="2"/>
      <c r="V4740" s="2"/>
      <c r="W4740" s="2"/>
      <c r="X4740" s="2"/>
      <c r="Y4740" s="2"/>
      <c r="AB4740" s="2"/>
      <c r="AC4740" s="2"/>
      <c r="AD4740" s="2"/>
      <c r="AE4740" s="2"/>
      <c r="AF4740" s="2"/>
      <c r="AG4740" s="2"/>
      <c r="AH4740" s="2"/>
      <c r="AI4740" s="2"/>
      <c r="AJ4740" s="2"/>
      <c r="AK4740" s="2"/>
      <c r="BK4740" s="2"/>
      <c r="BL4740" s="2"/>
      <c r="BN4740" s="2"/>
      <c r="BO4740" s="2"/>
    </row>
    <row r="4741" ht="12.75" customHeight="1">
      <c r="D4741" s="2"/>
      <c r="G4741" s="2"/>
      <c r="I4741" s="2"/>
      <c r="J4741" s="2"/>
      <c r="K4741" s="2"/>
      <c r="L4741" s="2"/>
      <c r="M4741" s="2"/>
      <c r="N4741" s="2"/>
      <c r="O4741" s="2"/>
      <c r="P4741" s="2"/>
      <c r="Q4741" s="2"/>
      <c r="R4741" s="2"/>
      <c r="S4741" s="2"/>
      <c r="T4741" s="2"/>
      <c r="U4741" s="2"/>
      <c r="V4741" s="2"/>
      <c r="W4741" s="2"/>
      <c r="X4741" s="2"/>
      <c r="Y4741" s="2"/>
      <c r="AB4741" s="2"/>
      <c r="AC4741" s="2"/>
      <c r="AD4741" s="2"/>
      <c r="AE4741" s="2"/>
      <c r="AF4741" s="2"/>
      <c r="AG4741" s="2"/>
      <c r="AH4741" s="2"/>
      <c r="AI4741" s="2"/>
      <c r="AJ4741" s="2"/>
      <c r="AK4741" s="2"/>
      <c r="BK4741" s="2"/>
      <c r="BL4741" s="2"/>
      <c r="BN4741" s="2"/>
      <c r="BO4741" s="2"/>
    </row>
    <row r="4742" ht="12.75" customHeight="1">
      <c r="D4742" s="2"/>
      <c r="G4742" s="2"/>
      <c r="I4742" s="2"/>
      <c r="J4742" s="2"/>
      <c r="K4742" s="2"/>
      <c r="L4742" s="2"/>
      <c r="M4742" s="2"/>
      <c r="N4742" s="2"/>
      <c r="O4742" s="2"/>
      <c r="P4742" s="2"/>
      <c r="Q4742" s="2"/>
      <c r="R4742" s="2"/>
      <c r="S4742" s="2"/>
      <c r="T4742" s="2"/>
      <c r="U4742" s="2"/>
      <c r="V4742" s="2"/>
      <c r="W4742" s="2"/>
      <c r="X4742" s="2"/>
      <c r="Y4742" s="2"/>
      <c r="AB4742" s="2"/>
      <c r="AC4742" s="2"/>
      <c r="AD4742" s="2"/>
      <c r="AE4742" s="2"/>
      <c r="AF4742" s="2"/>
      <c r="AG4742" s="2"/>
      <c r="AH4742" s="2"/>
      <c r="AI4742" s="2"/>
      <c r="AJ4742" s="2"/>
      <c r="AK4742" s="2"/>
      <c r="BK4742" s="2"/>
      <c r="BL4742" s="2"/>
      <c r="BN4742" s="2"/>
      <c r="BO4742" s="2"/>
    </row>
    <row r="4743" ht="12.75" customHeight="1">
      <c r="D4743" s="2"/>
      <c r="G4743" s="2"/>
      <c r="I4743" s="2"/>
      <c r="J4743" s="2"/>
      <c r="K4743" s="2"/>
      <c r="L4743" s="2"/>
      <c r="M4743" s="2"/>
      <c r="N4743" s="2"/>
      <c r="O4743" s="2"/>
      <c r="P4743" s="2"/>
      <c r="Q4743" s="2"/>
      <c r="R4743" s="2"/>
      <c r="S4743" s="2"/>
      <c r="T4743" s="2"/>
      <c r="U4743" s="2"/>
      <c r="V4743" s="2"/>
      <c r="W4743" s="2"/>
      <c r="X4743" s="2"/>
      <c r="Y4743" s="2"/>
      <c r="AB4743" s="2"/>
      <c r="AC4743" s="2"/>
      <c r="AD4743" s="2"/>
      <c r="AE4743" s="2"/>
      <c r="AF4743" s="2"/>
      <c r="AG4743" s="2"/>
      <c r="AH4743" s="2"/>
      <c r="AI4743" s="2"/>
      <c r="AJ4743" s="2"/>
      <c r="AK4743" s="2"/>
      <c r="BK4743" s="2"/>
      <c r="BL4743" s="2"/>
      <c r="BN4743" s="2"/>
      <c r="BO4743" s="2"/>
    </row>
    <row r="4744" ht="12.75" customHeight="1">
      <c r="D4744" s="2"/>
      <c r="G4744" s="2"/>
      <c r="I4744" s="2"/>
      <c r="J4744" s="2"/>
      <c r="K4744" s="2"/>
      <c r="L4744" s="2"/>
      <c r="M4744" s="2"/>
      <c r="N4744" s="2"/>
      <c r="O4744" s="2"/>
      <c r="P4744" s="2"/>
      <c r="Q4744" s="2"/>
      <c r="R4744" s="2"/>
      <c r="S4744" s="2"/>
      <c r="T4744" s="2"/>
      <c r="U4744" s="2"/>
      <c r="V4744" s="2"/>
      <c r="W4744" s="2"/>
      <c r="X4744" s="2"/>
      <c r="Y4744" s="2"/>
      <c r="AB4744" s="2"/>
      <c r="AC4744" s="2"/>
      <c r="AD4744" s="2"/>
      <c r="AE4744" s="2"/>
      <c r="AF4744" s="2"/>
      <c r="AG4744" s="2"/>
      <c r="AH4744" s="2"/>
      <c r="AI4744" s="2"/>
      <c r="AJ4744" s="2"/>
      <c r="AK4744" s="2"/>
      <c r="BK4744" s="2"/>
      <c r="BL4744" s="2"/>
      <c r="BN4744" s="2"/>
      <c r="BO4744" s="2"/>
    </row>
    <row r="4745" ht="12.75" customHeight="1">
      <c r="D4745" s="2"/>
      <c r="G4745" s="2"/>
      <c r="I4745" s="2"/>
      <c r="J4745" s="2"/>
      <c r="K4745" s="2"/>
      <c r="L4745" s="2"/>
      <c r="M4745" s="2"/>
      <c r="N4745" s="2"/>
      <c r="O4745" s="2"/>
      <c r="P4745" s="2"/>
      <c r="Q4745" s="2"/>
      <c r="R4745" s="2"/>
      <c r="S4745" s="2"/>
      <c r="T4745" s="2"/>
      <c r="U4745" s="2"/>
      <c r="V4745" s="2"/>
      <c r="W4745" s="2"/>
      <c r="X4745" s="2"/>
      <c r="Y4745" s="2"/>
      <c r="AB4745" s="2"/>
      <c r="AC4745" s="2"/>
      <c r="AD4745" s="2"/>
      <c r="AE4745" s="2"/>
      <c r="AF4745" s="2"/>
      <c r="AG4745" s="2"/>
      <c r="AH4745" s="2"/>
      <c r="AI4745" s="2"/>
      <c r="AJ4745" s="2"/>
      <c r="AK4745" s="2"/>
      <c r="BK4745" s="2"/>
      <c r="BL4745" s="2"/>
      <c r="BN4745" s="2"/>
      <c r="BO4745" s="2"/>
    </row>
    <row r="4746" ht="12.75" customHeight="1">
      <c r="D4746" s="2"/>
      <c r="G4746" s="2"/>
      <c r="I4746" s="2"/>
      <c r="J4746" s="2"/>
      <c r="K4746" s="2"/>
      <c r="L4746" s="2"/>
      <c r="M4746" s="2"/>
      <c r="N4746" s="2"/>
      <c r="O4746" s="2"/>
      <c r="P4746" s="2"/>
      <c r="Q4746" s="2"/>
      <c r="R4746" s="2"/>
      <c r="S4746" s="2"/>
      <c r="T4746" s="2"/>
      <c r="U4746" s="2"/>
      <c r="V4746" s="2"/>
      <c r="W4746" s="2"/>
      <c r="X4746" s="2"/>
      <c r="Y4746" s="2"/>
      <c r="AB4746" s="2"/>
      <c r="AC4746" s="2"/>
      <c r="AD4746" s="2"/>
      <c r="AE4746" s="2"/>
      <c r="AF4746" s="2"/>
      <c r="AG4746" s="2"/>
      <c r="AH4746" s="2"/>
      <c r="AI4746" s="2"/>
      <c r="AJ4746" s="2"/>
      <c r="AK4746" s="2"/>
      <c r="BK4746" s="2"/>
      <c r="BL4746" s="2"/>
      <c r="BN4746" s="2"/>
      <c r="BO4746" s="2"/>
    </row>
    <row r="4747" ht="12.75" customHeight="1">
      <c r="D4747" s="2"/>
      <c r="G4747" s="2"/>
      <c r="I4747" s="2"/>
      <c r="J4747" s="2"/>
      <c r="K4747" s="2"/>
      <c r="L4747" s="2"/>
      <c r="M4747" s="2"/>
      <c r="N4747" s="2"/>
      <c r="O4747" s="2"/>
      <c r="P4747" s="2"/>
      <c r="Q4747" s="2"/>
      <c r="R4747" s="2"/>
      <c r="S4747" s="2"/>
      <c r="T4747" s="2"/>
      <c r="U4747" s="2"/>
      <c r="V4747" s="2"/>
      <c r="W4747" s="2"/>
      <c r="X4747" s="2"/>
      <c r="Y4747" s="2"/>
      <c r="AB4747" s="2"/>
      <c r="AC4747" s="2"/>
      <c r="AD4747" s="2"/>
      <c r="AE4747" s="2"/>
      <c r="AF4747" s="2"/>
      <c r="AG4747" s="2"/>
      <c r="AH4747" s="2"/>
      <c r="AI4747" s="2"/>
      <c r="AJ4747" s="2"/>
      <c r="AK4747" s="2"/>
      <c r="BK4747" s="2"/>
      <c r="BL4747" s="2"/>
      <c r="BN4747" s="2"/>
      <c r="BO4747" s="2"/>
    </row>
    <row r="4748" ht="12.75" customHeight="1">
      <c r="D4748" s="2"/>
      <c r="G4748" s="2"/>
      <c r="I4748" s="2"/>
      <c r="J4748" s="2"/>
      <c r="K4748" s="2"/>
      <c r="L4748" s="2"/>
      <c r="M4748" s="2"/>
      <c r="N4748" s="2"/>
      <c r="O4748" s="2"/>
      <c r="P4748" s="2"/>
      <c r="Q4748" s="2"/>
      <c r="R4748" s="2"/>
      <c r="S4748" s="2"/>
      <c r="T4748" s="2"/>
      <c r="U4748" s="2"/>
      <c r="V4748" s="2"/>
      <c r="W4748" s="2"/>
      <c r="X4748" s="2"/>
      <c r="Y4748" s="2"/>
      <c r="AB4748" s="2"/>
      <c r="AC4748" s="2"/>
      <c r="AD4748" s="2"/>
      <c r="AE4748" s="2"/>
      <c r="AF4748" s="2"/>
      <c r="AG4748" s="2"/>
      <c r="AH4748" s="2"/>
      <c r="AI4748" s="2"/>
      <c r="AJ4748" s="2"/>
      <c r="AK4748" s="2"/>
      <c r="BK4748" s="2"/>
      <c r="BL4748" s="2"/>
      <c r="BN4748" s="2"/>
      <c r="BO4748" s="2"/>
    </row>
    <row r="4749" ht="12.75" customHeight="1">
      <c r="D4749" s="2"/>
      <c r="G4749" s="2"/>
      <c r="I4749" s="2"/>
      <c r="J4749" s="2"/>
      <c r="K4749" s="2"/>
      <c r="L4749" s="2"/>
      <c r="M4749" s="2"/>
      <c r="N4749" s="2"/>
      <c r="O4749" s="2"/>
      <c r="P4749" s="2"/>
      <c r="Q4749" s="2"/>
      <c r="R4749" s="2"/>
      <c r="S4749" s="2"/>
      <c r="T4749" s="2"/>
      <c r="U4749" s="2"/>
      <c r="V4749" s="2"/>
      <c r="W4749" s="2"/>
      <c r="X4749" s="2"/>
      <c r="Y4749" s="2"/>
      <c r="AB4749" s="2"/>
      <c r="AC4749" s="2"/>
      <c r="AD4749" s="2"/>
      <c r="AE4749" s="2"/>
      <c r="AF4749" s="2"/>
      <c r="AG4749" s="2"/>
      <c r="AH4749" s="2"/>
      <c r="AI4749" s="2"/>
      <c r="AJ4749" s="2"/>
      <c r="AK4749" s="2"/>
      <c r="BK4749" s="2"/>
      <c r="BL4749" s="2"/>
      <c r="BN4749" s="2"/>
      <c r="BO4749" s="2"/>
    </row>
    <row r="4750" ht="12.75" customHeight="1">
      <c r="D4750" s="2"/>
      <c r="G4750" s="2"/>
      <c r="I4750" s="2"/>
      <c r="J4750" s="2"/>
      <c r="K4750" s="2"/>
      <c r="L4750" s="2"/>
      <c r="M4750" s="2"/>
      <c r="N4750" s="2"/>
      <c r="O4750" s="2"/>
      <c r="P4750" s="2"/>
      <c r="Q4750" s="2"/>
      <c r="R4750" s="2"/>
      <c r="S4750" s="2"/>
      <c r="T4750" s="2"/>
      <c r="U4750" s="2"/>
      <c r="V4750" s="2"/>
      <c r="W4750" s="2"/>
      <c r="X4750" s="2"/>
      <c r="Y4750" s="2"/>
      <c r="AB4750" s="2"/>
      <c r="AC4750" s="2"/>
      <c r="AD4750" s="2"/>
      <c r="AE4750" s="2"/>
      <c r="AF4750" s="2"/>
      <c r="AG4750" s="2"/>
      <c r="AH4750" s="2"/>
      <c r="AI4750" s="2"/>
      <c r="AJ4750" s="2"/>
      <c r="AK4750" s="2"/>
      <c r="BK4750" s="2"/>
      <c r="BL4750" s="2"/>
      <c r="BN4750" s="2"/>
      <c r="BO4750" s="2"/>
    </row>
    <row r="4751" ht="12.75" customHeight="1">
      <c r="D4751" s="2"/>
      <c r="G4751" s="2"/>
      <c r="I4751" s="2"/>
      <c r="J4751" s="2"/>
      <c r="K4751" s="2"/>
      <c r="L4751" s="2"/>
      <c r="M4751" s="2"/>
      <c r="N4751" s="2"/>
      <c r="O4751" s="2"/>
      <c r="P4751" s="2"/>
      <c r="Q4751" s="2"/>
      <c r="R4751" s="2"/>
      <c r="S4751" s="2"/>
      <c r="T4751" s="2"/>
      <c r="U4751" s="2"/>
      <c r="V4751" s="2"/>
      <c r="W4751" s="2"/>
      <c r="X4751" s="2"/>
      <c r="Y4751" s="2"/>
      <c r="AB4751" s="2"/>
      <c r="AC4751" s="2"/>
      <c r="AD4751" s="2"/>
      <c r="AE4751" s="2"/>
      <c r="AF4751" s="2"/>
      <c r="AG4751" s="2"/>
      <c r="AH4751" s="2"/>
      <c r="AI4751" s="2"/>
      <c r="AJ4751" s="2"/>
      <c r="AK4751" s="2"/>
      <c r="BK4751" s="2"/>
      <c r="BL4751" s="2"/>
      <c r="BN4751" s="2"/>
      <c r="BO4751" s="2"/>
    </row>
    <row r="4752" ht="12.75" customHeight="1">
      <c r="D4752" s="2"/>
      <c r="G4752" s="2"/>
      <c r="I4752" s="2"/>
      <c r="J4752" s="2"/>
      <c r="K4752" s="2"/>
      <c r="L4752" s="2"/>
      <c r="M4752" s="2"/>
      <c r="N4752" s="2"/>
      <c r="O4752" s="2"/>
      <c r="P4752" s="2"/>
      <c r="Q4752" s="2"/>
      <c r="R4752" s="2"/>
      <c r="S4752" s="2"/>
      <c r="T4752" s="2"/>
      <c r="U4752" s="2"/>
      <c r="V4752" s="2"/>
      <c r="W4752" s="2"/>
      <c r="X4752" s="2"/>
      <c r="Y4752" s="2"/>
      <c r="AB4752" s="2"/>
      <c r="AC4752" s="2"/>
      <c r="AD4752" s="2"/>
      <c r="AE4752" s="2"/>
      <c r="AF4752" s="2"/>
      <c r="AG4752" s="2"/>
      <c r="AH4752" s="2"/>
      <c r="AI4752" s="2"/>
      <c r="AJ4752" s="2"/>
      <c r="AK4752" s="2"/>
      <c r="BK4752" s="2"/>
      <c r="BL4752" s="2"/>
      <c r="BN4752" s="2"/>
      <c r="BO4752" s="2"/>
    </row>
    <row r="4753" ht="12.75" customHeight="1">
      <c r="D4753" s="2"/>
      <c r="G4753" s="2"/>
      <c r="I4753" s="2"/>
      <c r="J4753" s="2"/>
      <c r="K4753" s="2"/>
      <c r="L4753" s="2"/>
      <c r="M4753" s="2"/>
      <c r="N4753" s="2"/>
      <c r="O4753" s="2"/>
      <c r="P4753" s="2"/>
      <c r="Q4753" s="2"/>
      <c r="R4753" s="2"/>
      <c r="S4753" s="2"/>
      <c r="T4753" s="2"/>
      <c r="U4753" s="2"/>
      <c r="V4753" s="2"/>
      <c r="W4753" s="2"/>
      <c r="X4753" s="2"/>
      <c r="Y4753" s="2"/>
      <c r="AB4753" s="2"/>
      <c r="AC4753" s="2"/>
      <c r="AD4753" s="2"/>
      <c r="AE4753" s="2"/>
      <c r="AF4753" s="2"/>
      <c r="AG4753" s="2"/>
      <c r="AH4753" s="2"/>
      <c r="AI4753" s="2"/>
      <c r="AJ4753" s="2"/>
      <c r="AK4753" s="2"/>
      <c r="BK4753" s="2"/>
      <c r="BL4753" s="2"/>
      <c r="BN4753" s="2"/>
      <c r="BO4753" s="2"/>
    </row>
    <row r="4754" ht="12.75" customHeight="1">
      <c r="D4754" s="2"/>
      <c r="G4754" s="2"/>
      <c r="I4754" s="2"/>
      <c r="J4754" s="2"/>
      <c r="K4754" s="2"/>
      <c r="L4754" s="2"/>
      <c r="M4754" s="2"/>
      <c r="N4754" s="2"/>
      <c r="O4754" s="2"/>
      <c r="P4754" s="2"/>
      <c r="Q4754" s="2"/>
      <c r="R4754" s="2"/>
      <c r="S4754" s="2"/>
      <c r="T4754" s="2"/>
      <c r="U4754" s="2"/>
      <c r="V4754" s="2"/>
      <c r="W4754" s="2"/>
      <c r="X4754" s="2"/>
      <c r="Y4754" s="2"/>
      <c r="AB4754" s="2"/>
      <c r="AC4754" s="2"/>
      <c r="AD4754" s="2"/>
      <c r="AE4754" s="2"/>
      <c r="AF4754" s="2"/>
      <c r="AG4754" s="2"/>
      <c r="AH4754" s="2"/>
      <c r="AI4754" s="2"/>
      <c r="AJ4754" s="2"/>
      <c r="AK4754" s="2"/>
      <c r="BK4754" s="2"/>
      <c r="BL4754" s="2"/>
      <c r="BN4754" s="2"/>
      <c r="BO4754" s="2"/>
    </row>
    <row r="4755" ht="12.75" customHeight="1">
      <c r="D4755" s="2"/>
      <c r="G4755" s="2"/>
      <c r="I4755" s="2"/>
      <c r="J4755" s="2"/>
      <c r="K4755" s="2"/>
      <c r="L4755" s="2"/>
      <c r="M4755" s="2"/>
      <c r="N4755" s="2"/>
      <c r="O4755" s="2"/>
      <c r="P4755" s="2"/>
      <c r="Q4755" s="2"/>
      <c r="R4755" s="2"/>
      <c r="S4755" s="2"/>
      <c r="T4755" s="2"/>
      <c r="U4755" s="2"/>
      <c r="V4755" s="2"/>
      <c r="W4755" s="2"/>
      <c r="X4755" s="2"/>
      <c r="Y4755" s="2"/>
      <c r="AB4755" s="2"/>
      <c r="AC4755" s="2"/>
      <c r="AD4755" s="2"/>
      <c r="AE4755" s="2"/>
      <c r="AF4755" s="2"/>
      <c r="AG4755" s="2"/>
      <c r="AH4755" s="2"/>
      <c r="AI4755" s="2"/>
      <c r="AJ4755" s="2"/>
      <c r="AK4755" s="2"/>
      <c r="BK4755" s="2"/>
      <c r="BL4755" s="2"/>
      <c r="BN4755" s="2"/>
      <c r="BO4755" s="2"/>
    </row>
    <row r="4756" ht="12.75" customHeight="1">
      <c r="D4756" s="2"/>
      <c r="G4756" s="2"/>
      <c r="I4756" s="2"/>
      <c r="J4756" s="2"/>
      <c r="K4756" s="2"/>
      <c r="L4756" s="2"/>
      <c r="M4756" s="2"/>
      <c r="N4756" s="2"/>
      <c r="O4756" s="2"/>
      <c r="P4756" s="2"/>
      <c r="Q4756" s="2"/>
      <c r="R4756" s="2"/>
      <c r="S4756" s="2"/>
      <c r="T4756" s="2"/>
      <c r="U4756" s="2"/>
      <c r="V4756" s="2"/>
      <c r="W4756" s="2"/>
      <c r="X4756" s="2"/>
      <c r="Y4756" s="2"/>
      <c r="AB4756" s="2"/>
      <c r="AC4756" s="2"/>
      <c r="AD4756" s="2"/>
      <c r="AE4756" s="2"/>
      <c r="AF4756" s="2"/>
      <c r="AG4756" s="2"/>
      <c r="AH4756" s="2"/>
      <c r="AI4756" s="2"/>
      <c r="AJ4756" s="2"/>
      <c r="AK4756" s="2"/>
      <c r="BK4756" s="2"/>
      <c r="BL4756" s="2"/>
      <c r="BN4756" s="2"/>
      <c r="BO4756" s="2"/>
    </row>
    <row r="4757" ht="12.75" customHeight="1">
      <c r="D4757" s="2"/>
      <c r="G4757" s="2"/>
      <c r="I4757" s="2"/>
      <c r="J4757" s="2"/>
      <c r="K4757" s="2"/>
      <c r="L4757" s="2"/>
      <c r="M4757" s="2"/>
      <c r="N4757" s="2"/>
      <c r="O4757" s="2"/>
      <c r="P4757" s="2"/>
      <c r="Q4757" s="2"/>
      <c r="R4757" s="2"/>
      <c r="S4757" s="2"/>
      <c r="T4757" s="2"/>
      <c r="U4757" s="2"/>
      <c r="V4757" s="2"/>
      <c r="W4757" s="2"/>
      <c r="X4757" s="2"/>
      <c r="Y4757" s="2"/>
      <c r="AB4757" s="2"/>
      <c r="AC4757" s="2"/>
      <c r="AD4757" s="2"/>
      <c r="AE4757" s="2"/>
      <c r="AF4757" s="2"/>
      <c r="AG4757" s="2"/>
      <c r="AH4757" s="2"/>
      <c r="AI4757" s="2"/>
      <c r="AJ4757" s="2"/>
      <c r="AK4757" s="2"/>
      <c r="BK4757" s="2"/>
      <c r="BL4757" s="2"/>
      <c r="BN4757" s="2"/>
      <c r="BO4757" s="2"/>
    </row>
    <row r="4758" ht="12.75" customHeight="1">
      <c r="D4758" s="2"/>
      <c r="G4758" s="2"/>
      <c r="I4758" s="2"/>
      <c r="J4758" s="2"/>
      <c r="K4758" s="2"/>
      <c r="L4758" s="2"/>
      <c r="M4758" s="2"/>
      <c r="N4758" s="2"/>
      <c r="O4758" s="2"/>
      <c r="P4758" s="2"/>
      <c r="Q4758" s="2"/>
      <c r="R4758" s="2"/>
      <c r="S4758" s="2"/>
      <c r="T4758" s="2"/>
      <c r="U4758" s="2"/>
      <c r="V4758" s="2"/>
      <c r="W4758" s="2"/>
      <c r="X4758" s="2"/>
      <c r="Y4758" s="2"/>
      <c r="AB4758" s="2"/>
      <c r="AC4758" s="2"/>
      <c r="AD4758" s="2"/>
      <c r="AE4758" s="2"/>
      <c r="AF4758" s="2"/>
      <c r="AG4758" s="2"/>
      <c r="AH4758" s="2"/>
      <c r="AI4758" s="2"/>
      <c r="AJ4758" s="2"/>
      <c r="AK4758" s="2"/>
      <c r="BK4758" s="2"/>
      <c r="BL4758" s="2"/>
      <c r="BN4758" s="2"/>
      <c r="BO4758" s="2"/>
    </row>
    <row r="4759" ht="12.75" customHeight="1">
      <c r="D4759" s="2"/>
      <c r="G4759" s="2"/>
      <c r="I4759" s="2"/>
      <c r="J4759" s="2"/>
      <c r="K4759" s="2"/>
      <c r="L4759" s="2"/>
      <c r="M4759" s="2"/>
      <c r="N4759" s="2"/>
      <c r="O4759" s="2"/>
      <c r="P4759" s="2"/>
      <c r="Q4759" s="2"/>
      <c r="R4759" s="2"/>
      <c r="S4759" s="2"/>
      <c r="T4759" s="2"/>
      <c r="U4759" s="2"/>
      <c r="V4759" s="2"/>
      <c r="W4759" s="2"/>
      <c r="X4759" s="2"/>
      <c r="Y4759" s="2"/>
      <c r="AB4759" s="2"/>
      <c r="AC4759" s="2"/>
      <c r="AD4759" s="2"/>
      <c r="AE4759" s="2"/>
      <c r="AF4759" s="2"/>
      <c r="AG4759" s="2"/>
      <c r="AH4759" s="2"/>
      <c r="AI4759" s="2"/>
      <c r="AJ4759" s="2"/>
      <c r="AK4759" s="2"/>
      <c r="BK4759" s="2"/>
      <c r="BL4759" s="2"/>
      <c r="BN4759" s="2"/>
      <c r="BO4759" s="2"/>
    </row>
    <row r="4760" ht="12.75" customHeight="1">
      <c r="D4760" s="2"/>
      <c r="G4760" s="2"/>
      <c r="I4760" s="2"/>
      <c r="J4760" s="2"/>
      <c r="K4760" s="2"/>
      <c r="L4760" s="2"/>
      <c r="M4760" s="2"/>
      <c r="N4760" s="2"/>
      <c r="O4760" s="2"/>
      <c r="P4760" s="2"/>
      <c r="Q4760" s="2"/>
      <c r="R4760" s="2"/>
      <c r="S4760" s="2"/>
      <c r="T4760" s="2"/>
      <c r="U4760" s="2"/>
      <c r="V4760" s="2"/>
      <c r="W4760" s="2"/>
      <c r="X4760" s="2"/>
      <c r="Y4760" s="2"/>
      <c r="AB4760" s="2"/>
      <c r="AC4760" s="2"/>
      <c r="AD4760" s="2"/>
      <c r="AE4760" s="2"/>
      <c r="AF4760" s="2"/>
      <c r="AG4760" s="2"/>
      <c r="AH4760" s="2"/>
      <c r="AI4760" s="2"/>
      <c r="AJ4760" s="2"/>
      <c r="AK4760" s="2"/>
      <c r="BK4760" s="2"/>
      <c r="BL4760" s="2"/>
      <c r="BN4760" s="2"/>
      <c r="BO4760" s="2"/>
    </row>
    <row r="4761" ht="12.75" customHeight="1">
      <c r="D4761" s="2"/>
      <c r="G4761" s="2"/>
      <c r="I4761" s="2"/>
      <c r="J4761" s="2"/>
      <c r="K4761" s="2"/>
      <c r="L4761" s="2"/>
      <c r="M4761" s="2"/>
      <c r="N4761" s="2"/>
      <c r="O4761" s="2"/>
      <c r="P4761" s="2"/>
      <c r="Q4761" s="2"/>
      <c r="R4761" s="2"/>
      <c r="S4761" s="2"/>
      <c r="T4761" s="2"/>
      <c r="U4761" s="2"/>
      <c r="V4761" s="2"/>
      <c r="W4761" s="2"/>
      <c r="X4761" s="2"/>
      <c r="Y4761" s="2"/>
      <c r="AB4761" s="2"/>
      <c r="AC4761" s="2"/>
      <c r="AD4761" s="2"/>
      <c r="AE4761" s="2"/>
      <c r="AF4761" s="2"/>
      <c r="AG4761" s="2"/>
      <c r="AH4761" s="2"/>
      <c r="AI4761" s="2"/>
      <c r="AJ4761" s="2"/>
      <c r="AK4761" s="2"/>
      <c r="BK4761" s="2"/>
      <c r="BL4761" s="2"/>
      <c r="BN4761" s="2"/>
      <c r="BO4761" s="2"/>
    </row>
    <row r="4762" ht="12.75" customHeight="1">
      <c r="D4762" s="2"/>
      <c r="G4762" s="2"/>
      <c r="I4762" s="2"/>
      <c r="J4762" s="2"/>
      <c r="K4762" s="2"/>
      <c r="L4762" s="2"/>
      <c r="M4762" s="2"/>
      <c r="N4762" s="2"/>
      <c r="O4762" s="2"/>
      <c r="P4762" s="2"/>
      <c r="Q4762" s="2"/>
      <c r="R4762" s="2"/>
      <c r="S4762" s="2"/>
      <c r="T4762" s="2"/>
      <c r="U4762" s="2"/>
      <c r="V4762" s="2"/>
      <c r="W4762" s="2"/>
      <c r="X4762" s="2"/>
      <c r="Y4762" s="2"/>
      <c r="AB4762" s="2"/>
      <c r="AC4762" s="2"/>
      <c r="AD4762" s="2"/>
      <c r="AE4762" s="2"/>
      <c r="AF4762" s="2"/>
      <c r="AG4762" s="2"/>
      <c r="AH4762" s="2"/>
      <c r="AI4762" s="2"/>
      <c r="AJ4762" s="2"/>
      <c r="AK4762" s="2"/>
      <c r="BK4762" s="2"/>
      <c r="BL4762" s="2"/>
      <c r="BN4762" s="2"/>
      <c r="BO4762" s="2"/>
    </row>
    <row r="4763" ht="12.75" customHeight="1">
      <c r="D4763" s="2"/>
      <c r="G4763" s="2"/>
      <c r="I4763" s="2"/>
      <c r="J4763" s="2"/>
      <c r="K4763" s="2"/>
      <c r="L4763" s="2"/>
      <c r="M4763" s="2"/>
      <c r="N4763" s="2"/>
      <c r="O4763" s="2"/>
      <c r="P4763" s="2"/>
      <c r="Q4763" s="2"/>
      <c r="R4763" s="2"/>
      <c r="S4763" s="2"/>
      <c r="T4763" s="2"/>
      <c r="U4763" s="2"/>
      <c r="V4763" s="2"/>
      <c r="W4763" s="2"/>
      <c r="X4763" s="2"/>
      <c r="Y4763" s="2"/>
      <c r="AB4763" s="2"/>
      <c r="AC4763" s="2"/>
      <c r="AD4763" s="2"/>
      <c r="AE4763" s="2"/>
      <c r="AF4763" s="2"/>
      <c r="AG4763" s="2"/>
      <c r="AH4763" s="2"/>
      <c r="AI4763" s="2"/>
      <c r="AJ4763" s="2"/>
      <c r="AK4763" s="2"/>
      <c r="BK4763" s="2"/>
      <c r="BL4763" s="2"/>
      <c r="BN4763" s="2"/>
      <c r="BO4763" s="2"/>
    </row>
    <row r="4764" ht="12.75" customHeight="1">
      <c r="D4764" s="2"/>
      <c r="G4764" s="2"/>
      <c r="I4764" s="2"/>
      <c r="J4764" s="2"/>
      <c r="K4764" s="2"/>
      <c r="L4764" s="2"/>
      <c r="M4764" s="2"/>
      <c r="N4764" s="2"/>
      <c r="O4764" s="2"/>
      <c r="P4764" s="2"/>
      <c r="Q4764" s="2"/>
      <c r="R4764" s="2"/>
      <c r="S4764" s="2"/>
      <c r="T4764" s="2"/>
      <c r="U4764" s="2"/>
      <c r="V4764" s="2"/>
      <c r="W4764" s="2"/>
      <c r="X4764" s="2"/>
      <c r="Y4764" s="2"/>
      <c r="AB4764" s="2"/>
      <c r="AC4764" s="2"/>
      <c r="AD4764" s="2"/>
      <c r="AE4764" s="2"/>
      <c r="AF4764" s="2"/>
      <c r="AG4764" s="2"/>
      <c r="AH4764" s="2"/>
      <c r="AI4764" s="2"/>
      <c r="AJ4764" s="2"/>
      <c r="AK4764" s="2"/>
      <c r="BK4764" s="2"/>
      <c r="BL4764" s="2"/>
      <c r="BN4764" s="2"/>
      <c r="BO4764" s="2"/>
    </row>
    <row r="4765" ht="12.75" customHeight="1">
      <c r="D4765" s="2"/>
      <c r="G4765" s="2"/>
      <c r="I4765" s="2"/>
      <c r="J4765" s="2"/>
      <c r="K4765" s="2"/>
      <c r="L4765" s="2"/>
      <c r="M4765" s="2"/>
      <c r="N4765" s="2"/>
      <c r="O4765" s="2"/>
      <c r="P4765" s="2"/>
      <c r="Q4765" s="2"/>
      <c r="R4765" s="2"/>
      <c r="S4765" s="2"/>
      <c r="T4765" s="2"/>
      <c r="U4765" s="2"/>
      <c r="V4765" s="2"/>
      <c r="W4765" s="2"/>
      <c r="X4765" s="2"/>
      <c r="Y4765" s="2"/>
      <c r="AB4765" s="2"/>
      <c r="AC4765" s="2"/>
      <c r="AD4765" s="2"/>
      <c r="AE4765" s="2"/>
      <c r="AF4765" s="2"/>
      <c r="AG4765" s="2"/>
      <c r="AH4765" s="2"/>
      <c r="AI4765" s="2"/>
      <c r="AJ4765" s="2"/>
      <c r="AK4765" s="2"/>
      <c r="BK4765" s="2"/>
      <c r="BL4765" s="2"/>
      <c r="BN4765" s="2"/>
      <c r="BO4765" s="2"/>
    </row>
    <row r="4766" ht="12.75" customHeight="1">
      <c r="D4766" s="2"/>
      <c r="G4766" s="2"/>
      <c r="I4766" s="2"/>
      <c r="J4766" s="2"/>
      <c r="K4766" s="2"/>
      <c r="L4766" s="2"/>
      <c r="M4766" s="2"/>
      <c r="N4766" s="2"/>
      <c r="O4766" s="2"/>
      <c r="P4766" s="2"/>
      <c r="Q4766" s="2"/>
      <c r="R4766" s="2"/>
      <c r="S4766" s="2"/>
      <c r="T4766" s="2"/>
      <c r="U4766" s="2"/>
      <c r="V4766" s="2"/>
      <c r="W4766" s="2"/>
      <c r="X4766" s="2"/>
      <c r="Y4766" s="2"/>
      <c r="AB4766" s="2"/>
      <c r="AC4766" s="2"/>
      <c r="AD4766" s="2"/>
      <c r="AE4766" s="2"/>
      <c r="AF4766" s="2"/>
      <c r="AG4766" s="2"/>
      <c r="AH4766" s="2"/>
      <c r="AI4766" s="2"/>
      <c r="AJ4766" s="2"/>
      <c r="AK4766" s="2"/>
      <c r="BK4766" s="2"/>
      <c r="BL4766" s="2"/>
      <c r="BN4766" s="2"/>
      <c r="BO4766" s="2"/>
    </row>
    <row r="4767" ht="12.75" customHeight="1">
      <c r="D4767" s="2"/>
      <c r="G4767" s="2"/>
      <c r="I4767" s="2"/>
      <c r="J4767" s="2"/>
      <c r="K4767" s="2"/>
      <c r="L4767" s="2"/>
      <c r="M4767" s="2"/>
      <c r="N4767" s="2"/>
      <c r="O4767" s="2"/>
      <c r="P4767" s="2"/>
      <c r="Q4767" s="2"/>
      <c r="R4767" s="2"/>
      <c r="S4767" s="2"/>
      <c r="T4767" s="2"/>
      <c r="U4767" s="2"/>
      <c r="V4767" s="2"/>
      <c r="W4767" s="2"/>
      <c r="X4767" s="2"/>
      <c r="Y4767" s="2"/>
      <c r="AB4767" s="2"/>
      <c r="AC4767" s="2"/>
      <c r="AD4767" s="2"/>
      <c r="AE4767" s="2"/>
      <c r="AF4767" s="2"/>
      <c r="AG4767" s="2"/>
      <c r="AH4767" s="2"/>
      <c r="AI4767" s="2"/>
      <c r="AJ4767" s="2"/>
      <c r="AK4767" s="2"/>
      <c r="BK4767" s="2"/>
      <c r="BL4767" s="2"/>
      <c r="BN4767" s="2"/>
      <c r="BO4767" s="2"/>
    </row>
    <row r="4768" ht="12.75" customHeight="1">
      <c r="D4768" s="2"/>
      <c r="G4768" s="2"/>
      <c r="I4768" s="2"/>
      <c r="J4768" s="2"/>
      <c r="K4768" s="2"/>
      <c r="L4768" s="2"/>
      <c r="M4768" s="2"/>
      <c r="N4768" s="2"/>
      <c r="O4768" s="2"/>
      <c r="P4768" s="2"/>
      <c r="Q4768" s="2"/>
      <c r="R4768" s="2"/>
      <c r="S4768" s="2"/>
      <c r="T4768" s="2"/>
      <c r="U4768" s="2"/>
      <c r="V4768" s="2"/>
      <c r="W4768" s="2"/>
      <c r="X4768" s="2"/>
      <c r="Y4768" s="2"/>
      <c r="AB4768" s="2"/>
      <c r="AC4768" s="2"/>
      <c r="AD4768" s="2"/>
      <c r="AE4768" s="2"/>
      <c r="AF4768" s="2"/>
      <c r="AG4768" s="2"/>
      <c r="AH4768" s="2"/>
      <c r="AI4768" s="2"/>
      <c r="AJ4768" s="2"/>
      <c r="AK4768" s="2"/>
      <c r="BK4768" s="2"/>
      <c r="BL4768" s="2"/>
      <c r="BN4768" s="2"/>
      <c r="BO4768" s="2"/>
    </row>
    <row r="4769" ht="12.75" customHeight="1">
      <c r="D4769" s="2"/>
      <c r="G4769" s="2"/>
      <c r="I4769" s="2"/>
      <c r="J4769" s="2"/>
      <c r="K4769" s="2"/>
      <c r="L4769" s="2"/>
      <c r="M4769" s="2"/>
      <c r="N4769" s="2"/>
      <c r="O4769" s="2"/>
      <c r="P4769" s="2"/>
      <c r="Q4769" s="2"/>
      <c r="R4769" s="2"/>
      <c r="S4769" s="2"/>
      <c r="T4769" s="2"/>
      <c r="U4769" s="2"/>
      <c r="V4769" s="2"/>
      <c r="W4769" s="2"/>
      <c r="X4769" s="2"/>
      <c r="Y4769" s="2"/>
      <c r="AB4769" s="2"/>
      <c r="AC4769" s="2"/>
      <c r="AD4769" s="2"/>
      <c r="AE4769" s="2"/>
      <c r="AF4769" s="2"/>
      <c r="AG4769" s="2"/>
      <c r="AH4769" s="2"/>
      <c r="AI4769" s="2"/>
      <c r="AJ4769" s="2"/>
      <c r="AK4769" s="2"/>
      <c r="BK4769" s="2"/>
      <c r="BL4769" s="2"/>
      <c r="BN4769" s="2"/>
      <c r="BO4769" s="2"/>
    </row>
    <row r="4770" ht="12.75" customHeight="1">
      <c r="D4770" s="2"/>
      <c r="G4770" s="2"/>
      <c r="I4770" s="2"/>
      <c r="J4770" s="2"/>
      <c r="K4770" s="2"/>
      <c r="L4770" s="2"/>
      <c r="M4770" s="2"/>
      <c r="N4770" s="2"/>
      <c r="O4770" s="2"/>
      <c r="P4770" s="2"/>
      <c r="Q4770" s="2"/>
      <c r="R4770" s="2"/>
      <c r="S4770" s="2"/>
      <c r="T4770" s="2"/>
      <c r="U4770" s="2"/>
      <c r="V4770" s="2"/>
      <c r="W4770" s="2"/>
      <c r="X4770" s="2"/>
      <c r="Y4770" s="2"/>
      <c r="AB4770" s="2"/>
      <c r="AC4770" s="2"/>
      <c r="AD4770" s="2"/>
      <c r="AE4770" s="2"/>
      <c r="AF4770" s="2"/>
      <c r="AG4770" s="2"/>
      <c r="AH4770" s="2"/>
      <c r="AI4770" s="2"/>
      <c r="AJ4770" s="2"/>
      <c r="AK4770" s="2"/>
      <c r="BK4770" s="2"/>
      <c r="BL4770" s="2"/>
      <c r="BN4770" s="2"/>
      <c r="BO4770" s="2"/>
    </row>
    <row r="4771" ht="12.75" customHeight="1">
      <c r="D4771" s="2"/>
      <c r="G4771" s="2"/>
      <c r="I4771" s="2"/>
      <c r="J4771" s="2"/>
      <c r="K4771" s="2"/>
      <c r="L4771" s="2"/>
      <c r="M4771" s="2"/>
      <c r="N4771" s="2"/>
      <c r="O4771" s="2"/>
      <c r="P4771" s="2"/>
      <c r="Q4771" s="2"/>
      <c r="R4771" s="2"/>
      <c r="S4771" s="2"/>
      <c r="T4771" s="2"/>
      <c r="U4771" s="2"/>
      <c r="V4771" s="2"/>
      <c r="W4771" s="2"/>
      <c r="X4771" s="2"/>
      <c r="Y4771" s="2"/>
      <c r="AB4771" s="2"/>
      <c r="AC4771" s="2"/>
      <c r="AD4771" s="2"/>
      <c r="AE4771" s="2"/>
      <c r="AF4771" s="2"/>
      <c r="AG4771" s="2"/>
      <c r="AH4771" s="2"/>
      <c r="AI4771" s="2"/>
      <c r="AJ4771" s="2"/>
      <c r="AK4771" s="2"/>
      <c r="BK4771" s="2"/>
      <c r="BL4771" s="2"/>
      <c r="BN4771" s="2"/>
      <c r="BO4771" s="2"/>
    </row>
    <row r="4772" ht="12.75" customHeight="1">
      <c r="D4772" s="2"/>
      <c r="G4772" s="2"/>
      <c r="I4772" s="2"/>
      <c r="J4772" s="2"/>
      <c r="K4772" s="2"/>
      <c r="L4772" s="2"/>
      <c r="M4772" s="2"/>
      <c r="N4772" s="2"/>
      <c r="O4772" s="2"/>
      <c r="P4772" s="2"/>
      <c r="Q4772" s="2"/>
      <c r="R4772" s="2"/>
      <c r="S4772" s="2"/>
      <c r="T4772" s="2"/>
      <c r="U4772" s="2"/>
      <c r="V4772" s="2"/>
      <c r="W4772" s="2"/>
      <c r="X4772" s="2"/>
      <c r="Y4772" s="2"/>
      <c r="AB4772" s="2"/>
      <c r="AC4772" s="2"/>
      <c r="AD4772" s="2"/>
      <c r="AE4772" s="2"/>
      <c r="AF4772" s="2"/>
      <c r="AG4772" s="2"/>
      <c r="AH4772" s="2"/>
      <c r="AI4772" s="2"/>
      <c r="AJ4772" s="2"/>
      <c r="AK4772" s="2"/>
      <c r="BK4772" s="2"/>
      <c r="BL4772" s="2"/>
      <c r="BN4772" s="2"/>
      <c r="BO4772" s="2"/>
    </row>
    <row r="4773" ht="12.75" customHeight="1">
      <c r="D4773" s="2"/>
      <c r="G4773" s="2"/>
      <c r="I4773" s="2"/>
      <c r="J4773" s="2"/>
      <c r="K4773" s="2"/>
      <c r="L4773" s="2"/>
      <c r="M4773" s="2"/>
      <c r="N4773" s="2"/>
      <c r="O4773" s="2"/>
      <c r="P4773" s="2"/>
      <c r="Q4773" s="2"/>
      <c r="R4773" s="2"/>
      <c r="S4773" s="2"/>
      <c r="T4773" s="2"/>
      <c r="U4773" s="2"/>
      <c r="V4773" s="2"/>
      <c r="W4773" s="2"/>
      <c r="X4773" s="2"/>
      <c r="Y4773" s="2"/>
      <c r="AB4773" s="2"/>
      <c r="AC4773" s="2"/>
      <c r="AD4773" s="2"/>
      <c r="AE4773" s="2"/>
      <c r="AF4773" s="2"/>
      <c r="AG4773" s="2"/>
      <c r="AH4773" s="2"/>
      <c r="AI4773" s="2"/>
      <c r="AJ4773" s="2"/>
      <c r="AK4773" s="2"/>
      <c r="BK4773" s="2"/>
      <c r="BL4773" s="2"/>
      <c r="BN4773" s="2"/>
      <c r="BO4773" s="2"/>
    </row>
    <row r="4774" ht="12.75" customHeight="1">
      <c r="D4774" s="2"/>
      <c r="G4774" s="2"/>
      <c r="I4774" s="2"/>
      <c r="J4774" s="2"/>
      <c r="K4774" s="2"/>
      <c r="L4774" s="2"/>
      <c r="M4774" s="2"/>
      <c r="N4774" s="2"/>
      <c r="O4774" s="2"/>
      <c r="P4774" s="2"/>
      <c r="Q4774" s="2"/>
      <c r="R4774" s="2"/>
      <c r="S4774" s="2"/>
      <c r="T4774" s="2"/>
      <c r="U4774" s="2"/>
      <c r="V4774" s="2"/>
      <c r="W4774" s="2"/>
      <c r="X4774" s="2"/>
      <c r="Y4774" s="2"/>
      <c r="AB4774" s="2"/>
      <c r="AC4774" s="2"/>
      <c r="AD4774" s="2"/>
      <c r="AE4774" s="2"/>
      <c r="AF4774" s="2"/>
      <c r="AG4774" s="2"/>
      <c r="AH4774" s="2"/>
      <c r="AI4774" s="2"/>
      <c r="AJ4774" s="2"/>
      <c r="AK4774" s="2"/>
      <c r="BK4774" s="2"/>
      <c r="BL4774" s="2"/>
      <c r="BN4774" s="2"/>
      <c r="BO4774" s="2"/>
    </row>
    <row r="4775" ht="12.75" customHeight="1">
      <c r="D4775" s="2"/>
      <c r="G4775" s="2"/>
      <c r="I4775" s="2"/>
      <c r="J4775" s="2"/>
      <c r="K4775" s="2"/>
      <c r="L4775" s="2"/>
      <c r="M4775" s="2"/>
      <c r="N4775" s="2"/>
      <c r="O4775" s="2"/>
      <c r="P4775" s="2"/>
      <c r="Q4775" s="2"/>
      <c r="R4775" s="2"/>
      <c r="S4775" s="2"/>
      <c r="T4775" s="2"/>
      <c r="U4775" s="2"/>
      <c r="V4775" s="2"/>
      <c r="W4775" s="2"/>
      <c r="X4775" s="2"/>
      <c r="Y4775" s="2"/>
      <c r="AB4775" s="2"/>
      <c r="AC4775" s="2"/>
      <c r="AD4775" s="2"/>
      <c r="AE4775" s="2"/>
      <c r="AF4775" s="2"/>
      <c r="AG4775" s="2"/>
      <c r="AH4775" s="2"/>
      <c r="AI4775" s="2"/>
      <c r="AJ4775" s="2"/>
      <c r="AK4775" s="2"/>
      <c r="BK4775" s="2"/>
      <c r="BL4775" s="2"/>
      <c r="BN4775" s="2"/>
      <c r="BO4775" s="2"/>
    </row>
    <row r="4776" ht="12.75" customHeight="1">
      <c r="D4776" s="2"/>
      <c r="G4776" s="2"/>
      <c r="I4776" s="2"/>
      <c r="J4776" s="2"/>
      <c r="K4776" s="2"/>
      <c r="L4776" s="2"/>
      <c r="M4776" s="2"/>
      <c r="N4776" s="2"/>
      <c r="O4776" s="2"/>
      <c r="P4776" s="2"/>
      <c r="Q4776" s="2"/>
      <c r="R4776" s="2"/>
      <c r="S4776" s="2"/>
      <c r="T4776" s="2"/>
      <c r="U4776" s="2"/>
      <c r="V4776" s="2"/>
      <c r="W4776" s="2"/>
      <c r="X4776" s="2"/>
      <c r="Y4776" s="2"/>
      <c r="AB4776" s="2"/>
      <c r="AC4776" s="2"/>
      <c r="AD4776" s="2"/>
      <c r="AE4776" s="2"/>
      <c r="AF4776" s="2"/>
      <c r="AG4776" s="2"/>
      <c r="AH4776" s="2"/>
      <c r="AI4776" s="2"/>
      <c r="AJ4776" s="2"/>
      <c r="AK4776" s="2"/>
      <c r="BK4776" s="2"/>
      <c r="BL4776" s="2"/>
      <c r="BN4776" s="2"/>
      <c r="BO4776" s="2"/>
    </row>
    <row r="4777" ht="12.75" customHeight="1">
      <c r="D4777" s="2"/>
      <c r="G4777" s="2"/>
      <c r="I4777" s="2"/>
      <c r="J4777" s="2"/>
      <c r="K4777" s="2"/>
      <c r="L4777" s="2"/>
      <c r="M4777" s="2"/>
      <c r="N4777" s="2"/>
      <c r="O4777" s="2"/>
      <c r="P4777" s="2"/>
      <c r="Q4777" s="2"/>
      <c r="R4777" s="2"/>
      <c r="S4777" s="2"/>
      <c r="T4777" s="2"/>
      <c r="U4777" s="2"/>
      <c r="V4777" s="2"/>
      <c r="W4777" s="2"/>
      <c r="X4777" s="2"/>
      <c r="Y4777" s="2"/>
      <c r="AB4777" s="2"/>
      <c r="AC4777" s="2"/>
      <c r="AD4777" s="2"/>
      <c r="AE4777" s="2"/>
      <c r="AF4777" s="2"/>
      <c r="AG4777" s="2"/>
      <c r="AH4777" s="2"/>
      <c r="AI4777" s="2"/>
      <c r="AJ4777" s="2"/>
      <c r="AK4777" s="2"/>
      <c r="BK4777" s="2"/>
      <c r="BL4777" s="2"/>
      <c r="BN4777" s="2"/>
      <c r="BO4777" s="2"/>
    </row>
    <row r="4778" ht="12.75" customHeight="1">
      <c r="D4778" s="2"/>
      <c r="G4778" s="2"/>
      <c r="I4778" s="2"/>
      <c r="J4778" s="2"/>
      <c r="K4778" s="2"/>
      <c r="L4778" s="2"/>
      <c r="M4778" s="2"/>
      <c r="N4778" s="2"/>
      <c r="O4778" s="2"/>
      <c r="P4778" s="2"/>
      <c r="Q4778" s="2"/>
      <c r="R4778" s="2"/>
      <c r="S4778" s="2"/>
      <c r="T4778" s="2"/>
      <c r="U4778" s="2"/>
      <c r="V4778" s="2"/>
      <c r="W4778" s="2"/>
      <c r="X4778" s="2"/>
      <c r="Y4778" s="2"/>
      <c r="AB4778" s="2"/>
      <c r="AC4778" s="2"/>
      <c r="AD4778" s="2"/>
      <c r="AE4778" s="2"/>
      <c r="AF4778" s="2"/>
      <c r="AG4778" s="2"/>
      <c r="AH4778" s="2"/>
      <c r="AI4778" s="2"/>
      <c r="AJ4778" s="2"/>
      <c r="AK4778" s="2"/>
      <c r="BK4778" s="2"/>
      <c r="BL4778" s="2"/>
      <c r="BN4778" s="2"/>
      <c r="BO4778" s="2"/>
    </row>
    <row r="4779" ht="12.75" customHeight="1">
      <c r="D4779" s="2"/>
      <c r="G4779" s="2"/>
      <c r="I4779" s="2"/>
      <c r="J4779" s="2"/>
      <c r="K4779" s="2"/>
      <c r="L4779" s="2"/>
      <c r="M4779" s="2"/>
      <c r="N4779" s="2"/>
      <c r="O4779" s="2"/>
      <c r="P4779" s="2"/>
      <c r="Q4779" s="2"/>
      <c r="R4779" s="2"/>
      <c r="S4779" s="2"/>
      <c r="T4779" s="2"/>
      <c r="U4779" s="2"/>
      <c r="V4779" s="2"/>
      <c r="W4779" s="2"/>
      <c r="X4779" s="2"/>
      <c r="Y4779" s="2"/>
      <c r="AB4779" s="2"/>
      <c r="AC4779" s="2"/>
      <c r="AD4779" s="2"/>
      <c r="AE4779" s="2"/>
      <c r="AF4779" s="2"/>
      <c r="AG4779" s="2"/>
      <c r="AH4779" s="2"/>
      <c r="AI4779" s="2"/>
      <c r="AJ4779" s="2"/>
      <c r="AK4779" s="2"/>
      <c r="BK4779" s="2"/>
      <c r="BL4779" s="2"/>
      <c r="BN4779" s="2"/>
      <c r="BO4779" s="2"/>
    </row>
    <row r="4780" ht="12.75" customHeight="1">
      <c r="D4780" s="2"/>
      <c r="G4780" s="2"/>
      <c r="I4780" s="2"/>
      <c r="J4780" s="2"/>
      <c r="K4780" s="2"/>
      <c r="L4780" s="2"/>
      <c r="M4780" s="2"/>
      <c r="N4780" s="2"/>
      <c r="O4780" s="2"/>
      <c r="P4780" s="2"/>
      <c r="Q4780" s="2"/>
      <c r="R4780" s="2"/>
      <c r="S4780" s="2"/>
      <c r="T4780" s="2"/>
      <c r="U4780" s="2"/>
      <c r="V4780" s="2"/>
      <c r="W4780" s="2"/>
      <c r="X4780" s="2"/>
      <c r="Y4780" s="2"/>
      <c r="AB4780" s="2"/>
      <c r="AC4780" s="2"/>
      <c r="AD4780" s="2"/>
      <c r="AE4780" s="2"/>
      <c r="AF4780" s="2"/>
      <c r="AG4780" s="2"/>
      <c r="AH4780" s="2"/>
      <c r="AI4780" s="2"/>
      <c r="AJ4780" s="2"/>
      <c r="AK4780" s="2"/>
      <c r="BK4780" s="2"/>
      <c r="BL4780" s="2"/>
      <c r="BN4780" s="2"/>
      <c r="BO4780" s="2"/>
    </row>
    <row r="4781" ht="12.75" customHeight="1">
      <c r="D4781" s="2"/>
      <c r="G4781" s="2"/>
      <c r="I4781" s="2"/>
      <c r="J4781" s="2"/>
      <c r="K4781" s="2"/>
      <c r="L4781" s="2"/>
      <c r="M4781" s="2"/>
      <c r="N4781" s="2"/>
      <c r="O4781" s="2"/>
      <c r="P4781" s="2"/>
      <c r="Q4781" s="2"/>
      <c r="R4781" s="2"/>
      <c r="S4781" s="2"/>
      <c r="T4781" s="2"/>
      <c r="U4781" s="2"/>
      <c r="V4781" s="2"/>
      <c r="W4781" s="2"/>
      <c r="X4781" s="2"/>
      <c r="Y4781" s="2"/>
      <c r="AB4781" s="2"/>
      <c r="AC4781" s="2"/>
      <c r="AD4781" s="2"/>
      <c r="AE4781" s="2"/>
      <c r="AF4781" s="2"/>
      <c r="AG4781" s="2"/>
      <c r="AH4781" s="2"/>
      <c r="AI4781" s="2"/>
      <c r="AJ4781" s="2"/>
      <c r="AK4781" s="2"/>
      <c r="BK4781" s="2"/>
      <c r="BL4781" s="2"/>
      <c r="BN4781" s="2"/>
      <c r="BO4781" s="2"/>
    </row>
    <row r="4782" ht="12.75" customHeight="1">
      <c r="D4782" s="2"/>
      <c r="G4782" s="2"/>
      <c r="I4782" s="2"/>
      <c r="J4782" s="2"/>
      <c r="K4782" s="2"/>
      <c r="L4782" s="2"/>
      <c r="M4782" s="2"/>
      <c r="N4782" s="2"/>
      <c r="O4782" s="2"/>
      <c r="P4782" s="2"/>
      <c r="Q4782" s="2"/>
      <c r="R4782" s="2"/>
      <c r="S4782" s="2"/>
      <c r="T4782" s="2"/>
      <c r="U4782" s="2"/>
      <c r="V4782" s="2"/>
      <c r="W4782" s="2"/>
      <c r="X4782" s="2"/>
      <c r="Y4782" s="2"/>
      <c r="AB4782" s="2"/>
      <c r="AC4782" s="2"/>
      <c r="AD4782" s="2"/>
      <c r="AE4782" s="2"/>
      <c r="AF4782" s="2"/>
      <c r="AG4782" s="2"/>
      <c r="AH4782" s="2"/>
      <c r="AI4782" s="2"/>
      <c r="AJ4782" s="2"/>
      <c r="AK4782" s="2"/>
      <c r="BK4782" s="2"/>
      <c r="BL4782" s="2"/>
      <c r="BN4782" s="2"/>
      <c r="BO4782" s="2"/>
    </row>
    <row r="4783" ht="12.75" customHeight="1">
      <c r="D4783" s="2"/>
      <c r="G4783" s="2"/>
      <c r="I4783" s="2"/>
      <c r="J4783" s="2"/>
      <c r="K4783" s="2"/>
      <c r="L4783" s="2"/>
      <c r="M4783" s="2"/>
      <c r="N4783" s="2"/>
      <c r="O4783" s="2"/>
      <c r="P4783" s="2"/>
      <c r="Q4783" s="2"/>
      <c r="R4783" s="2"/>
      <c r="S4783" s="2"/>
      <c r="T4783" s="2"/>
      <c r="U4783" s="2"/>
      <c r="V4783" s="2"/>
      <c r="W4783" s="2"/>
      <c r="X4783" s="2"/>
      <c r="Y4783" s="2"/>
      <c r="AB4783" s="2"/>
      <c r="AC4783" s="2"/>
      <c r="AD4783" s="2"/>
      <c r="AE4783" s="2"/>
      <c r="AF4783" s="2"/>
      <c r="AG4783" s="2"/>
      <c r="AH4783" s="2"/>
      <c r="AI4783" s="2"/>
      <c r="AJ4783" s="2"/>
      <c r="AK4783" s="2"/>
      <c r="BK4783" s="2"/>
      <c r="BL4783" s="2"/>
      <c r="BN4783" s="2"/>
      <c r="BO4783" s="2"/>
    </row>
    <row r="4784" ht="12.75" customHeight="1">
      <c r="D4784" s="2"/>
      <c r="G4784" s="2"/>
      <c r="I4784" s="2"/>
      <c r="J4784" s="2"/>
      <c r="K4784" s="2"/>
      <c r="L4784" s="2"/>
      <c r="M4784" s="2"/>
      <c r="N4784" s="2"/>
      <c r="O4784" s="2"/>
      <c r="P4784" s="2"/>
      <c r="Q4784" s="2"/>
      <c r="R4784" s="2"/>
      <c r="S4784" s="2"/>
      <c r="T4784" s="2"/>
      <c r="U4784" s="2"/>
      <c r="V4784" s="2"/>
      <c r="W4784" s="2"/>
      <c r="X4784" s="2"/>
      <c r="Y4784" s="2"/>
      <c r="AB4784" s="2"/>
      <c r="AC4784" s="2"/>
      <c r="AD4784" s="2"/>
      <c r="AE4784" s="2"/>
      <c r="AF4784" s="2"/>
      <c r="AG4784" s="2"/>
      <c r="AH4784" s="2"/>
      <c r="AI4784" s="2"/>
      <c r="AJ4784" s="2"/>
      <c r="AK4784" s="2"/>
      <c r="BK4784" s="2"/>
      <c r="BL4784" s="2"/>
      <c r="BN4784" s="2"/>
      <c r="BO4784" s="2"/>
    </row>
    <row r="4785" ht="12.75" customHeight="1">
      <c r="D4785" s="2"/>
      <c r="G4785" s="2"/>
      <c r="I4785" s="2"/>
      <c r="J4785" s="2"/>
      <c r="K4785" s="2"/>
      <c r="L4785" s="2"/>
      <c r="M4785" s="2"/>
      <c r="N4785" s="2"/>
      <c r="O4785" s="2"/>
      <c r="P4785" s="2"/>
      <c r="Q4785" s="2"/>
      <c r="R4785" s="2"/>
      <c r="S4785" s="2"/>
      <c r="T4785" s="2"/>
      <c r="U4785" s="2"/>
      <c r="V4785" s="2"/>
      <c r="W4785" s="2"/>
      <c r="X4785" s="2"/>
      <c r="Y4785" s="2"/>
      <c r="AB4785" s="2"/>
      <c r="AC4785" s="2"/>
      <c r="AD4785" s="2"/>
      <c r="AE4785" s="2"/>
      <c r="AF4785" s="2"/>
      <c r="AG4785" s="2"/>
      <c r="AH4785" s="2"/>
      <c r="AI4785" s="2"/>
      <c r="AJ4785" s="2"/>
      <c r="AK4785" s="2"/>
      <c r="BK4785" s="2"/>
      <c r="BL4785" s="2"/>
      <c r="BN4785" s="2"/>
      <c r="BO4785" s="2"/>
    </row>
    <row r="4786" ht="12.75" customHeight="1">
      <c r="D4786" s="2"/>
      <c r="G4786" s="2"/>
      <c r="I4786" s="2"/>
      <c r="J4786" s="2"/>
      <c r="K4786" s="2"/>
      <c r="L4786" s="2"/>
      <c r="M4786" s="2"/>
      <c r="N4786" s="2"/>
      <c r="O4786" s="2"/>
      <c r="P4786" s="2"/>
      <c r="Q4786" s="2"/>
      <c r="R4786" s="2"/>
      <c r="S4786" s="2"/>
      <c r="T4786" s="2"/>
      <c r="U4786" s="2"/>
      <c r="V4786" s="2"/>
      <c r="W4786" s="2"/>
      <c r="X4786" s="2"/>
      <c r="Y4786" s="2"/>
      <c r="AB4786" s="2"/>
      <c r="AC4786" s="2"/>
      <c r="AD4786" s="2"/>
      <c r="AE4786" s="2"/>
      <c r="AF4786" s="2"/>
      <c r="AG4786" s="2"/>
      <c r="AH4786" s="2"/>
      <c r="AI4786" s="2"/>
      <c r="AJ4786" s="2"/>
      <c r="AK4786" s="2"/>
      <c r="BK4786" s="2"/>
      <c r="BL4786" s="2"/>
      <c r="BN4786" s="2"/>
      <c r="BO4786" s="2"/>
    </row>
    <row r="4787" ht="12.75" customHeight="1">
      <c r="D4787" s="2"/>
      <c r="G4787" s="2"/>
      <c r="I4787" s="2"/>
      <c r="J4787" s="2"/>
      <c r="K4787" s="2"/>
      <c r="L4787" s="2"/>
      <c r="M4787" s="2"/>
      <c r="N4787" s="2"/>
      <c r="O4787" s="2"/>
      <c r="P4787" s="2"/>
      <c r="Q4787" s="2"/>
      <c r="R4787" s="2"/>
      <c r="S4787" s="2"/>
      <c r="T4787" s="2"/>
      <c r="U4787" s="2"/>
      <c r="V4787" s="2"/>
      <c r="W4787" s="2"/>
      <c r="X4787" s="2"/>
      <c r="Y4787" s="2"/>
      <c r="AB4787" s="2"/>
      <c r="AC4787" s="2"/>
      <c r="AD4787" s="2"/>
      <c r="AE4787" s="2"/>
      <c r="AF4787" s="2"/>
      <c r="AG4787" s="2"/>
      <c r="AH4787" s="2"/>
      <c r="AI4787" s="2"/>
      <c r="AJ4787" s="2"/>
      <c r="AK4787" s="2"/>
      <c r="BK4787" s="2"/>
      <c r="BL4787" s="2"/>
      <c r="BN4787" s="2"/>
      <c r="BO4787" s="2"/>
    </row>
    <row r="4788" ht="12.75" customHeight="1">
      <c r="D4788" s="2"/>
      <c r="G4788" s="2"/>
      <c r="I4788" s="2"/>
      <c r="J4788" s="2"/>
      <c r="K4788" s="2"/>
      <c r="L4788" s="2"/>
      <c r="M4788" s="2"/>
      <c r="N4788" s="2"/>
      <c r="O4788" s="2"/>
      <c r="P4788" s="2"/>
      <c r="Q4788" s="2"/>
      <c r="R4788" s="2"/>
      <c r="S4788" s="2"/>
      <c r="T4788" s="2"/>
      <c r="U4788" s="2"/>
      <c r="V4788" s="2"/>
      <c r="W4788" s="2"/>
      <c r="X4788" s="2"/>
      <c r="Y4788" s="2"/>
      <c r="AB4788" s="2"/>
      <c r="AC4788" s="2"/>
      <c r="AD4788" s="2"/>
      <c r="AE4788" s="2"/>
      <c r="AF4788" s="2"/>
      <c r="AG4788" s="2"/>
      <c r="AH4788" s="2"/>
      <c r="AI4788" s="2"/>
      <c r="AJ4788" s="2"/>
      <c r="AK4788" s="2"/>
      <c r="BK4788" s="2"/>
      <c r="BL4788" s="2"/>
      <c r="BN4788" s="2"/>
      <c r="BO4788" s="2"/>
    </row>
    <row r="4789" ht="12.75" customHeight="1">
      <c r="D4789" s="2"/>
      <c r="G4789" s="2"/>
      <c r="I4789" s="2"/>
      <c r="J4789" s="2"/>
      <c r="K4789" s="2"/>
      <c r="L4789" s="2"/>
      <c r="M4789" s="2"/>
      <c r="N4789" s="2"/>
      <c r="O4789" s="2"/>
      <c r="P4789" s="2"/>
      <c r="Q4789" s="2"/>
      <c r="R4789" s="2"/>
      <c r="S4789" s="2"/>
      <c r="T4789" s="2"/>
      <c r="U4789" s="2"/>
      <c r="V4789" s="2"/>
      <c r="W4789" s="2"/>
      <c r="X4789" s="2"/>
      <c r="Y4789" s="2"/>
      <c r="AB4789" s="2"/>
      <c r="AC4789" s="2"/>
      <c r="AD4789" s="2"/>
      <c r="AE4789" s="2"/>
      <c r="AF4789" s="2"/>
      <c r="AG4789" s="2"/>
      <c r="AH4789" s="2"/>
      <c r="AI4789" s="2"/>
      <c r="AJ4789" s="2"/>
      <c r="AK4789" s="2"/>
      <c r="BK4789" s="2"/>
      <c r="BL4789" s="2"/>
      <c r="BN4789" s="2"/>
      <c r="BO4789" s="2"/>
    </row>
    <row r="4790" ht="12.75" customHeight="1">
      <c r="D4790" s="2"/>
      <c r="G4790" s="2"/>
      <c r="I4790" s="2"/>
      <c r="J4790" s="2"/>
      <c r="K4790" s="2"/>
      <c r="L4790" s="2"/>
      <c r="M4790" s="2"/>
      <c r="N4790" s="2"/>
      <c r="O4790" s="2"/>
      <c r="P4790" s="2"/>
      <c r="Q4790" s="2"/>
      <c r="R4790" s="2"/>
      <c r="S4790" s="2"/>
      <c r="T4790" s="2"/>
      <c r="U4790" s="2"/>
      <c r="V4790" s="2"/>
      <c r="W4790" s="2"/>
      <c r="X4790" s="2"/>
      <c r="Y4790" s="2"/>
      <c r="AB4790" s="2"/>
      <c r="AC4790" s="2"/>
      <c r="AD4790" s="2"/>
      <c r="AE4790" s="2"/>
      <c r="AF4790" s="2"/>
      <c r="AG4790" s="2"/>
      <c r="AH4790" s="2"/>
      <c r="AI4790" s="2"/>
      <c r="AJ4790" s="2"/>
      <c r="AK4790" s="2"/>
      <c r="BK4790" s="2"/>
      <c r="BL4790" s="2"/>
      <c r="BN4790" s="2"/>
      <c r="BO4790" s="2"/>
    </row>
    <row r="4791" ht="12.75" customHeight="1">
      <c r="D4791" s="2"/>
      <c r="G4791" s="2"/>
      <c r="I4791" s="2"/>
      <c r="J4791" s="2"/>
      <c r="K4791" s="2"/>
      <c r="L4791" s="2"/>
      <c r="M4791" s="2"/>
      <c r="N4791" s="2"/>
      <c r="O4791" s="2"/>
      <c r="P4791" s="2"/>
      <c r="Q4791" s="2"/>
      <c r="R4791" s="2"/>
      <c r="S4791" s="2"/>
      <c r="T4791" s="2"/>
      <c r="U4791" s="2"/>
      <c r="V4791" s="2"/>
      <c r="W4791" s="2"/>
      <c r="X4791" s="2"/>
      <c r="Y4791" s="2"/>
      <c r="AB4791" s="2"/>
      <c r="AC4791" s="2"/>
      <c r="AD4791" s="2"/>
      <c r="AE4791" s="2"/>
      <c r="AF4791" s="2"/>
      <c r="AG4791" s="2"/>
      <c r="AH4791" s="2"/>
      <c r="AI4791" s="2"/>
      <c r="AJ4791" s="2"/>
      <c r="AK4791" s="2"/>
      <c r="BK4791" s="2"/>
      <c r="BL4791" s="2"/>
      <c r="BN4791" s="2"/>
      <c r="BO4791" s="2"/>
    </row>
    <row r="4792" ht="12.75" customHeight="1">
      <c r="D4792" s="2"/>
      <c r="G4792" s="2"/>
      <c r="I4792" s="2"/>
      <c r="J4792" s="2"/>
      <c r="K4792" s="2"/>
      <c r="L4792" s="2"/>
      <c r="M4792" s="2"/>
      <c r="N4792" s="2"/>
      <c r="O4792" s="2"/>
      <c r="P4792" s="2"/>
      <c r="Q4792" s="2"/>
      <c r="R4792" s="2"/>
      <c r="S4792" s="2"/>
      <c r="T4792" s="2"/>
      <c r="U4792" s="2"/>
      <c r="V4792" s="2"/>
      <c r="W4792" s="2"/>
      <c r="X4792" s="2"/>
      <c r="Y4792" s="2"/>
      <c r="AB4792" s="2"/>
      <c r="AC4792" s="2"/>
      <c r="AD4792" s="2"/>
      <c r="AE4792" s="2"/>
      <c r="AF4792" s="2"/>
      <c r="AG4792" s="2"/>
      <c r="AH4792" s="2"/>
      <c r="AI4792" s="2"/>
      <c r="AJ4792" s="2"/>
      <c r="AK4792" s="2"/>
      <c r="BK4792" s="2"/>
      <c r="BL4792" s="2"/>
      <c r="BN4792" s="2"/>
      <c r="BO4792" s="2"/>
    </row>
    <row r="4793" ht="12.75" customHeight="1">
      <c r="D4793" s="2"/>
      <c r="G4793" s="2"/>
      <c r="I4793" s="2"/>
      <c r="J4793" s="2"/>
      <c r="K4793" s="2"/>
      <c r="L4793" s="2"/>
      <c r="M4793" s="2"/>
      <c r="N4793" s="2"/>
      <c r="O4793" s="2"/>
      <c r="P4793" s="2"/>
      <c r="Q4793" s="2"/>
      <c r="R4793" s="2"/>
      <c r="S4793" s="2"/>
      <c r="T4793" s="2"/>
      <c r="U4793" s="2"/>
      <c r="V4793" s="2"/>
      <c r="W4793" s="2"/>
      <c r="X4793" s="2"/>
      <c r="Y4793" s="2"/>
      <c r="AB4793" s="2"/>
      <c r="AC4793" s="2"/>
      <c r="AD4793" s="2"/>
      <c r="AE4793" s="2"/>
      <c r="AF4793" s="2"/>
      <c r="AG4793" s="2"/>
      <c r="AH4793" s="2"/>
      <c r="AI4793" s="2"/>
      <c r="AJ4793" s="2"/>
      <c r="AK4793" s="2"/>
      <c r="BK4793" s="2"/>
      <c r="BL4793" s="2"/>
      <c r="BN4793" s="2"/>
      <c r="BO4793" s="2"/>
    </row>
    <row r="4794" ht="12.75" customHeight="1">
      <c r="D4794" s="2"/>
      <c r="G4794" s="2"/>
      <c r="I4794" s="2"/>
      <c r="J4794" s="2"/>
      <c r="K4794" s="2"/>
      <c r="L4794" s="2"/>
      <c r="M4794" s="2"/>
      <c r="N4794" s="2"/>
      <c r="O4794" s="2"/>
      <c r="P4794" s="2"/>
      <c r="Q4794" s="2"/>
      <c r="R4794" s="2"/>
      <c r="S4794" s="2"/>
      <c r="T4794" s="2"/>
      <c r="U4794" s="2"/>
      <c r="V4794" s="2"/>
      <c r="W4794" s="2"/>
      <c r="X4794" s="2"/>
      <c r="Y4794" s="2"/>
      <c r="AB4794" s="2"/>
      <c r="AC4794" s="2"/>
      <c r="AD4794" s="2"/>
      <c r="AE4794" s="2"/>
      <c r="AF4794" s="2"/>
      <c r="AG4794" s="2"/>
      <c r="AH4794" s="2"/>
      <c r="AI4794" s="2"/>
      <c r="AJ4794" s="2"/>
      <c r="AK4794" s="2"/>
      <c r="BK4794" s="2"/>
      <c r="BL4794" s="2"/>
      <c r="BN4794" s="2"/>
      <c r="BO4794" s="2"/>
    </row>
    <row r="4795" ht="12.75" customHeight="1">
      <c r="D4795" s="2"/>
      <c r="G4795" s="2"/>
      <c r="I4795" s="2"/>
      <c r="J4795" s="2"/>
      <c r="K4795" s="2"/>
      <c r="L4795" s="2"/>
      <c r="M4795" s="2"/>
      <c r="N4795" s="2"/>
      <c r="O4795" s="2"/>
      <c r="P4795" s="2"/>
      <c r="Q4795" s="2"/>
      <c r="R4795" s="2"/>
      <c r="S4795" s="2"/>
      <c r="T4795" s="2"/>
      <c r="U4795" s="2"/>
      <c r="V4795" s="2"/>
      <c r="W4795" s="2"/>
      <c r="X4795" s="2"/>
      <c r="Y4795" s="2"/>
      <c r="AB4795" s="2"/>
      <c r="AC4795" s="2"/>
      <c r="AD4795" s="2"/>
      <c r="AE4795" s="2"/>
      <c r="AF4795" s="2"/>
      <c r="AG4795" s="2"/>
      <c r="AH4795" s="2"/>
      <c r="AI4795" s="2"/>
      <c r="AJ4795" s="2"/>
      <c r="AK4795" s="2"/>
      <c r="BK4795" s="2"/>
      <c r="BL4795" s="2"/>
      <c r="BN4795" s="2"/>
      <c r="BO4795" s="2"/>
    </row>
    <row r="4796" ht="12.75" customHeight="1">
      <c r="D4796" s="2"/>
      <c r="G4796" s="2"/>
      <c r="I4796" s="2"/>
      <c r="J4796" s="2"/>
      <c r="K4796" s="2"/>
      <c r="L4796" s="2"/>
      <c r="M4796" s="2"/>
      <c r="N4796" s="2"/>
      <c r="O4796" s="2"/>
      <c r="P4796" s="2"/>
      <c r="Q4796" s="2"/>
      <c r="R4796" s="2"/>
      <c r="S4796" s="2"/>
      <c r="T4796" s="2"/>
      <c r="U4796" s="2"/>
      <c r="V4796" s="2"/>
      <c r="W4796" s="2"/>
      <c r="X4796" s="2"/>
      <c r="Y4796" s="2"/>
      <c r="AB4796" s="2"/>
      <c r="AC4796" s="2"/>
      <c r="AD4796" s="2"/>
      <c r="AE4796" s="2"/>
      <c r="AF4796" s="2"/>
      <c r="AG4796" s="2"/>
      <c r="AH4796" s="2"/>
      <c r="AI4796" s="2"/>
      <c r="AJ4796" s="2"/>
      <c r="AK4796" s="2"/>
      <c r="BK4796" s="2"/>
      <c r="BL4796" s="2"/>
      <c r="BN4796" s="2"/>
      <c r="BO4796" s="2"/>
    </row>
    <row r="4797" ht="12.75" customHeight="1">
      <c r="D4797" s="2"/>
      <c r="G4797" s="2"/>
      <c r="I4797" s="2"/>
      <c r="J4797" s="2"/>
      <c r="K4797" s="2"/>
      <c r="L4797" s="2"/>
      <c r="M4797" s="2"/>
      <c r="N4797" s="2"/>
      <c r="O4797" s="2"/>
      <c r="P4797" s="2"/>
      <c r="Q4797" s="2"/>
      <c r="R4797" s="2"/>
      <c r="S4797" s="2"/>
      <c r="T4797" s="2"/>
      <c r="U4797" s="2"/>
      <c r="V4797" s="2"/>
      <c r="W4797" s="2"/>
      <c r="X4797" s="2"/>
      <c r="Y4797" s="2"/>
      <c r="AB4797" s="2"/>
      <c r="AC4797" s="2"/>
      <c r="AD4797" s="2"/>
      <c r="AE4797" s="2"/>
      <c r="AF4797" s="2"/>
      <c r="AG4797" s="2"/>
      <c r="AH4797" s="2"/>
      <c r="AI4797" s="2"/>
      <c r="AJ4797" s="2"/>
      <c r="AK4797" s="2"/>
      <c r="BK4797" s="2"/>
      <c r="BL4797" s="2"/>
      <c r="BN4797" s="2"/>
      <c r="BO4797" s="2"/>
    </row>
    <row r="4798" ht="12.75" customHeight="1">
      <c r="D4798" s="2"/>
      <c r="G4798" s="2"/>
      <c r="I4798" s="2"/>
      <c r="J4798" s="2"/>
      <c r="K4798" s="2"/>
      <c r="L4798" s="2"/>
      <c r="M4798" s="2"/>
      <c r="N4798" s="2"/>
      <c r="O4798" s="2"/>
      <c r="P4798" s="2"/>
      <c r="Q4798" s="2"/>
      <c r="R4798" s="2"/>
      <c r="S4798" s="2"/>
      <c r="T4798" s="2"/>
      <c r="U4798" s="2"/>
      <c r="V4798" s="2"/>
      <c r="W4798" s="2"/>
      <c r="X4798" s="2"/>
      <c r="Y4798" s="2"/>
      <c r="AB4798" s="2"/>
      <c r="AC4798" s="2"/>
      <c r="AD4798" s="2"/>
      <c r="AE4798" s="2"/>
      <c r="AF4798" s="2"/>
      <c r="AG4798" s="2"/>
      <c r="AH4798" s="2"/>
      <c r="AI4798" s="2"/>
      <c r="AJ4798" s="2"/>
      <c r="AK4798" s="2"/>
      <c r="BK4798" s="2"/>
      <c r="BL4798" s="2"/>
      <c r="BN4798" s="2"/>
      <c r="BO4798" s="2"/>
    </row>
    <row r="4799" ht="12.75" customHeight="1">
      <c r="D4799" s="2"/>
      <c r="G4799" s="2"/>
      <c r="I4799" s="2"/>
      <c r="J4799" s="2"/>
      <c r="K4799" s="2"/>
      <c r="L4799" s="2"/>
      <c r="M4799" s="2"/>
      <c r="N4799" s="2"/>
      <c r="O4799" s="2"/>
      <c r="P4799" s="2"/>
      <c r="Q4799" s="2"/>
      <c r="R4799" s="2"/>
      <c r="S4799" s="2"/>
      <c r="T4799" s="2"/>
      <c r="U4799" s="2"/>
      <c r="V4799" s="2"/>
      <c r="W4799" s="2"/>
      <c r="X4799" s="2"/>
      <c r="Y4799" s="2"/>
      <c r="AB4799" s="2"/>
      <c r="AC4799" s="2"/>
      <c r="AD4799" s="2"/>
      <c r="AE4799" s="2"/>
      <c r="AF4799" s="2"/>
      <c r="AG4799" s="2"/>
      <c r="AH4799" s="2"/>
      <c r="AI4799" s="2"/>
      <c r="AJ4799" s="2"/>
      <c r="AK4799" s="2"/>
      <c r="BK4799" s="2"/>
      <c r="BL4799" s="2"/>
      <c r="BN4799" s="2"/>
      <c r="BO4799" s="2"/>
    </row>
    <row r="4800" ht="12.75" customHeight="1">
      <c r="D4800" s="2"/>
      <c r="G4800" s="2"/>
      <c r="I4800" s="2"/>
      <c r="J4800" s="2"/>
      <c r="K4800" s="2"/>
      <c r="L4800" s="2"/>
      <c r="M4800" s="2"/>
      <c r="N4800" s="2"/>
      <c r="O4800" s="2"/>
      <c r="P4800" s="2"/>
      <c r="Q4800" s="2"/>
      <c r="R4800" s="2"/>
      <c r="S4800" s="2"/>
      <c r="T4800" s="2"/>
      <c r="U4800" s="2"/>
      <c r="V4800" s="2"/>
      <c r="W4800" s="2"/>
      <c r="X4800" s="2"/>
      <c r="Y4800" s="2"/>
      <c r="AB4800" s="2"/>
      <c r="AC4800" s="2"/>
      <c r="AD4800" s="2"/>
      <c r="AE4800" s="2"/>
      <c r="AF4800" s="2"/>
      <c r="AG4800" s="2"/>
      <c r="AH4800" s="2"/>
      <c r="AI4800" s="2"/>
      <c r="AJ4800" s="2"/>
      <c r="AK4800" s="2"/>
      <c r="BK4800" s="2"/>
      <c r="BL4800" s="2"/>
      <c r="BN4800" s="2"/>
      <c r="BO4800" s="2"/>
    </row>
    <row r="4801" ht="12.75" customHeight="1">
      <c r="D4801" s="2"/>
      <c r="G4801" s="2"/>
      <c r="I4801" s="2"/>
      <c r="J4801" s="2"/>
      <c r="K4801" s="2"/>
      <c r="L4801" s="2"/>
      <c r="M4801" s="2"/>
      <c r="N4801" s="2"/>
      <c r="O4801" s="2"/>
      <c r="P4801" s="2"/>
      <c r="Q4801" s="2"/>
      <c r="R4801" s="2"/>
      <c r="S4801" s="2"/>
      <c r="T4801" s="2"/>
      <c r="U4801" s="2"/>
      <c r="V4801" s="2"/>
      <c r="W4801" s="2"/>
      <c r="X4801" s="2"/>
      <c r="Y4801" s="2"/>
      <c r="AB4801" s="2"/>
      <c r="AC4801" s="2"/>
      <c r="AD4801" s="2"/>
      <c r="AE4801" s="2"/>
      <c r="AF4801" s="2"/>
      <c r="AG4801" s="2"/>
      <c r="AH4801" s="2"/>
      <c r="AI4801" s="2"/>
      <c r="AJ4801" s="2"/>
      <c r="AK4801" s="2"/>
      <c r="BK4801" s="2"/>
      <c r="BL4801" s="2"/>
      <c r="BN4801" s="2"/>
      <c r="BO4801" s="2"/>
    </row>
    <row r="4802" ht="12.75" customHeight="1">
      <c r="D4802" s="2"/>
      <c r="G4802" s="2"/>
      <c r="I4802" s="2"/>
      <c r="J4802" s="2"/>
      <c r="K4802" s="2"/>
      <c r="L4802" s="2"/>
      <c r="M4802" s="2"/>
      <c r="N4802" s="2"/>
      <c r="O4802" s="2"/>
      <c r="P4802" s="2"/>
      <c r="Q4802" s="2"/>
      <c r="R4802" s="2"/>
      <c r="S4802" s="2"/>
      <c r="T4802" s="2"/>
      <c r="U4802" s="2"/>
      <c r="V4802" s="2"/>
      <c r="W4802" s="2"/>
      <c r="X4802" s="2"/>
      <c r="Y4802" s="2"/>
      <c r="AB4802" s="2"/>
      <c r="AC4802" s="2"/>
      <c r="AD4802" s="2"/>
      <c r="AE4802" s="2"/>
      <c r="AF4802" s="2"/>
      <c r="AG4802" s="2"/>
      <c r="AH4802" s="2"/>
      <c r="AI4802" s="2"/>
      <c r="AJ4802" s="2"/>
      <c r="AK4802" s="2"/>
      <c r="BK4802" s="2"/>
      <c r="BL4802" s="2"/>
      <c r="BN4802" s="2"/>
      <c r="BO4802" s="2"/>
    </row>
    <row r="4803" ht="12.75" customHeight="1">
      <c r="D4803" s="2"/>
      <c r="G4803" s="2"/>
      <c r="I4803" s="2"/>
      <c r="J4803" s="2"/>
      <c r="K4803" s="2"/>
      <c r="L4803" s="2"/>
      <c r="M4803" s="2"/>
      <c r="N4803" s="2"/>
      <c r="O4803" s="2"/>
      <c r="P4803" s="2"/>
      <c r="Q4803" s="2"/>
      <c r="R4803" s="2"/>
      <c r="S4803" s="2"/>
      <c r="T4803" s="2"/>
      <c r="U4803" s="2"/>
      <c r="V4803" s="2"/>
      <c r="W4803" s="2"/>
      <c r="X4803" s="2"/>
      <c r="Y4803" s="2"/>
      <c r="AB4803" s="2"/>
      <c r="AC4803" s="2"/>
      <c r="AD4803" s="2"/>
      <c r="AE4803" s="2"/>
      <c r="AF4803" s="2"/>
      <c r="AG4803" s="2"/>
      <c r="AH4803" s="2"/>
      <c r="AI4803" s="2"/>
      <c r="AJ4803" s="2"/>
      <c r="AK4803" s="2"/>
      <c r="BK4803" s="2"/>
      <c r="BL4803" s="2"/>
      <c r="BN4803" s="2"/>
      <c r="BO4803" s="2"/>
    </row>
    <row r="4804" ht="12.75" customHeight="1">
      <c r="D4804" s="2"/>
      <c r="G4804" s="2"/>
      <c r="I4804" s="2"/>
      <c r="J4804" s="2"/>
      <c r="K4804" s="2"/>
      <c r="L4804" s="2"/>
      <c r="M4804" s="2"/>
      <c r="N4804" s="2"/>
      <c r="O4804" s="2"/>
      <c r="P4804" s="2"/>
      <c r="Q4804" s="2"/>
      <c r="R4804" s="2"/>
      <c r="S4804" s="2"/>
      <c r="T4804" s="2"/>
      <c r="U4804" s="2"/>
      <c r="V4804" s="2"/>
      <c r="W4804" s="2"/>
      <c r="X4804" s="2"/>
      <c r="Y4804" s="2"/>
      <c r="AB4804" s="2"/>
      <c r="AC4804" s="2"/>
      <c r="AD4804" s="2"/>
      <c r="AE4804" s="2"/>
      <c r="AF4804" s="2"/>
      <c r="AG4804" s="2"/>
      <c r="AH4804" s="2"/>
      <c r="AI4804" s="2"/>
      <c r="AJ4804" s="2"/>
      <c r="AK4804" s="2"/>
      <c r="BK4804" s="2"/>
      <c r="BL4804" s="2"/>
      <c r="BN4804" s="2"/>
      <c r="BO4804" s="2"/>
    </row>
    <row r="4805" ht="12.75" customHeight="1">
      <c r="D4805" s="2"/>
      <c r="G4805" s="2"/>
      <c r="I4805" s="2"/>
      <c r="J4805" s="2"/>
      <c r="K4805" s="2"/>
      <c r="L4805" s="2"/>
      <c r="M4805" s="2"/>
      <c r="N4805" s="2"/>
      <c r="O4805" s="2"/>
      <c r="P4805" s="2"/>
      <c r="Q4805" s="2"/>
      <c r="R4805" s="2"/>
      <c r="S4805" s="2"/>
      <c r="T4805" s="2"/>
      <c r="U4805" s="2"/>
      <c r="V4805" s="2"/>
      <c r="W4805" s="2"/>
      <c r="X4805" s="2"/>
      <c r="Y4805" s="2"/>
      <c r="AB4805" s="2"/>
      <c r="AC4805" s="2"/>
      <c r="AD4805" s="2"/>
      <c r="AE4805" s="2"/>
      <c r="AF4805" s="2"/>
      <c r="AG4805" s="2"/>
      <c r="AH4805" s="2"/>
      <c r="AI4805" s="2"/>
      <c r="AJ4805" s="2"/>
      <c r="AK4805" s="2"/>
      <c r="BK4805" s="2"/>
      <c r="BL4805" s="2"/>
      <c r="BN4805" s="2"/>
      <c r="BO4805" s="2"/>
    </row>
    <row r="4806" ht="12.75" customHeight="1">
      <c r="D4806" s="2"/>
      <c r="G4806" s="2"/>
      <c r="I4806" s="2"/>
      <c r="J4806" s="2"/>
      <c r="K4806" s="2"/>
      <c r="L4806" s="2"/>
      <c r="M4806" s="2"/>
      <c r="N4806" s="2"/>
      <c r="O4806" s="2"/>
      <c r="P4806" s="2"/>
      <c r="Q4806" s="2"/>
      <c r="R4806" s="2"/>
      <c r="S4806" s="2"/>
      <c r="T4806" s="2"/>
      <c r="U4806" s="2"/>
      <c r="V4806" s="2"/>
      <c r="W4806" s="2"/>
      <c r="X4806" s="2"/>
      <c r="Y4806" s="2"/>
      <c r="AB4806" s="2"/>
      <c r="AC4806" s="2"/>
      <c r="AD4806" s="2"/>
      <c r="AE4806" s="2"/>
      <c r="AF4806" s="2"/>
      <c r="AG4806" s="2"/>
      <c r="AH4806" s="2"/>
      <c r="AI4806" s="2"/>
      <c r="AJ4806" s="2"/>
      <c r="AK4806" s="2"/>
      <c r="BK4806" s="2"/>
      <c r="BL4806" s="2"/>
      <c r="BN4806" s="2"/>
      <c r="BO4806" s="2"/>
    </row>
    <row r="4807" ht="12.75" customHeight="1">
      <c r="D4807" s="2"/>
      <c r="G4807" s="2"/>
      <c r="I4807" s="2"/>
      <c r="J4807" s="2"/>
      <c r="K4807" s="2"/>
      <c r="L4807" s="2"/>
      <c r="M4807" s="2"/>
      <c r="N4807" s="2"/>
      <c r="O4807" s="2"/>
      <c r="P4807" s="2"/>
      <c r="Q4807" s="2"/>
      <c r="R4807" s="2"/>
      <c r="S4807" s="2"/>
      <c r="T4807" s="2"/>
      <c r="U4807" s="2"/>
      <c r="V4807" s="2"/>
      <c r="W4807" s="2"/>
      <c r="X4807" s="2"/>
      <c r="Y4807" s="2"/>
      <c r="AB4807" s="2"/>
      <c r="AC4807" s="2"/>
      <c r="AD4807" s="2"/>
      <c r="AE4807" s="2"/>
      <c r="AF4807" s="2"/>
      <c r="AG4807" s="2"/>
      <c r="AH4807" s="2"/>
      <c r="AI4807" s="2"/>
      <c r="AJ4807" s="2"/>
      <c r="AK4807" s="2"/>
      <c r="BK4807" s="2"/>
      <c r="BL4807" s="2"/>
      <c r="BN4807" s="2"/>
      <c r="BO4807" s="2"/>
    </row>
    <row r="4808" ht="12.75" customHeight="1">
      <c r="D4808" s="2"/>
      <c r="G4808" s="2"/>
      <c r="I4808" s="2"/>
      <c r="J4808" s="2"/>
      <c r="K4808" s="2"/>
      <c r="L4808" s="2"/>
      <c r="M4808" s="2"/>
      <c r="N4808" s="2"/>
      <c r="O4808" s="2"/>
      <c r="P4808" s="2"/>
      <c r="Q4808" s="2"/>
      <c r="R4808" s="2"/>
      <c r="S4808" s="2"/>
      <c r="T4808" s="2"/>
      <c r="U4808" s="2"/>
      <c r="V4808" s="2"/>
      <c r="W4808" s="2"/>
      <c r="X4808" s="2"/>
      <c r="Y4808" s="2"/>
      <c r="AB4808" s="2"/>
      <c r="AC4808" s="2"/>
      <c r="AD4808" s="2"/>
      <c r="AE4808" s="2"/>
      <c r="AF4808" s="2"/>
      <c r="AG4808" s="2"/>
      <c r="AH4808" s="2"/>
      <c r="AI4808" s="2"/>
      <c r="AJ4808" s="2"/>
      <c r="AK4808" s="2"/>
      <c r="BK4808" s="2"/>
      <c r="BL4808" s="2"/>
      <c r="BN4808" s="2"/>
      <c r="BO4808" s="2"/>
    </row>
    <row r="4809" ht="12.75" customHeight="1">
      <c r="D4809" s="2"/>
      <c r="G4809" s="2"/>
      <c r="I4809" s="2"/>
      <c r="J4809" s="2"/>
      <c r="K4809" s="2"/>
      <c r="L4809" s="2"/>
      <c r="M4809" s="2"/>
      <c r="N4809" s="2"/>
      <c r="O4809" s="2"/>
      <c r="P4809" s="2"/>
      <c r="Q4809" s="2"/>
      <c r="R4809" s="2"/>
      <c r="S4809" s="2"/>
      <c r="T4809" s="2"/>
      <c r="U4809" s="2"/>
      <c r="V4809" s="2"/>
      <c r="W4809" s="2"/>
      <c r="X4809" s="2"/>
      <c r="Y4809" s="2"/>
      <c r="AB4809" s="2"/>
      <c r="AC4809" s="2"/>
      <c r="AD4809" s="2"/>
      <c r="AE4809" s="2"/>
      <c r="AF4809" s="2"/>
      <c r="AG4809" s="2"/>
      <c r="AH4809" s="2"/>
      <c r="AI4809" s="2"/>
      <c r="AJ4809" s="2"/>
      <c r="AK4809" s="2"/>
      <c r="BK4809" s="2"/>
      <c r="BL4809" s="2"/>
      <c r="BN4809" s="2"/>
      <c r="BO4809" s="2"/>
    </row>
    <row r="4810" ht="12.75" customHeight="1">
      <c r="D4810" s="2"/>
      <c r="G4810" s="2"/>
      <c r="I4810" s="2"/>
      <c r="J4810" s="2"/>
      <c r="K4810" s="2"/>
      <c r="L4810" s="2"/>
      <c r="M4810" s="2"/>
      <c r="N4810" s="2"/>
      <c r="O4810" s="2"/>
      <c r="P4810" s="2"/>
      <c r="Q4810" s="2"/>
      <c r="R4810" s="2"/>
      <c r="S4810" s="2"/>
      <c r="T4810" s="2"/>
      <c r="U4810" s="2"/>
      <c r="V4810" s="2"/>
      <c r="W4810" s="2"/>
      <c r="X4810" s="2"/>
      <c r="Y4810" s="2"/>
      <c r="AB4810" s="2"/>
      <c r="AC4810" s="2"/>
      <c r="AD4810" s="2"/>
      <c r="AE4810" s="2"/>
      <c r="AF4810" s="2"/>
      <c r="AG4810" s="2"/>
      <c r="AH4810" s="2"/>
      <c r="AI4810" s="2"/>
      <c r="AJ4810" s="2"/>
      <c r="AK4810" s="2"/>
      <c r="BK4810" s="2"/>
      <c r="BL4810" s="2"/>
      <c r="BN4810" s="2"/>
      <c r="BO4810" s="2"/>
    </row>
    <row r="4811" ht="12.75" customHeight="1">
      <c r="D4811" s="2"/>
      <c r="G4811" s="2"/>
      <c r="I4811" s="2"/>
      <c r="J4811" s="2"/>
      <c r="K4811" s="2"/>
      <c r="L4811" s="2"/>
      <c r="M4811" s="2"/>
      <c r="N4811" s="2"/>
      <c r="O4811" s="2"/>
      <c r="P4811" s="2"/>
      <c r="Q4811" s="2"/>
      <c r="R4811" s="2"/>
      <c r="S4811" s="2"/>
      <c r="T4811" s="2"/>
      <c r="U4811" s="2"/>
      <c r="V4811" s="2"/>
      <c r="W4811" s="2"/>
      <c r="X4811" s="2"/>
      <c r="Y4811" s="2"/>
      <c r="AB4811" s="2"/>
      <c r="AC4811" s="2"/>
      <c r="AD4811" s="2"/>
      <c r="AE4811" s="2"/>
      <c r="AF4811" s="2"/>
      <c r="AG4811" s="2"/>
      <c r="AH4811" s="2"/>
      <c r="AI4811" s="2"/>
      <c r="AJ4811" s="2"/>
      <c r="AK4811" s="2"/>
      <c r="BK4811" s="2"/>
      <c r="BL4811" s="2"/>
      <c r="BN4811" s="2"/>
      <c r="BO4811" s="2"/>
    </row>
    <row r="4812" ht="12.75" customHeight="1">
      <c r="D4812" s="2"/>
      <c r="G4812" s="2"/>
      <c r="I4812" s="2"/>
      <c r="J4812" s="2"/>
      <c r="K4812" s="2"/>
      <c r="L4812" s="2"/>
      <c r="M4812" s="2"/>
      <c r="N4812" s="2"/>
      <c r="O4812" s="2"/>
      <c r="P4812" s="2"/>
      <c r="Q4812" s="2"/>
      <c r="R4812" s="2"/>
      <c r="S4812" s="2"/>
      <c r="T4812" s="2"/>
      <c r="U4812" s="2"/>
      <c r="V4812" s="2"/>
      <c r="W4812" s="2"/>
      <c r="X4812" s="2"/>
      <c r="Y4812" s="2"/>
      <c r="AB4812" s="2"/>
      <c r="AC4812" s="2"/>
      <c r="AD4812" s="2"/>
      <c r="AE4812" s="2"/>
      <c r="AF4812" s="2"/>
      <c r="AG4812" s="2"/>
      <c r="AH4812" s="2"/>
      <c r="AI4812" s="2"/>
      <c r="AJ4812" s="2"/>
      <c r="AK4812" s="2"/>
      <c r="BK4812" s="2"/>
      <c r="BL4812" s="2"/>
      <c r="BN4812" s="2"/>
      <c r="BO4812" s="2"/>
    </row>
    <row r="4813" ht="12.75" customHeight="1">
      <c r="D4813" s="2"/>
      <c r="G4813" s="2"/>
      <c r="I4813" s="2"/>
      <c r="J4813" s="2"/>
      <c r="K4813" s="2"/>
      <c r="L4813" s="2"/>
      <c r="M4813" s="2"/>
      <c r="N4813" s="2"/>
      <c r="O4813" s="2"/>
      <c r="P4813" s="2"/>
      <c r="Q4813" s="2"/>
      <c r="R4813" s="2"/>
      <c r="S4813" s="2"/>
      <c r="T4813" s="2"/>
      <c r="U4813" s="2"/>
      <c r="V4813" s="2"/>
      <c r="W4813" s="2"/>
      <c r="X4813" s="2"/>
      <c r="Y4813" s="2"/>
      <c r="AB4813" s="2"/>
      <c r="AC4813" s="2"/>
      <c r="AD4813" s="2"/>
      <c r="AE4813" s="2"/>
      <c r="AF4813" s="2"/>
      <c r="AG4813" s="2"/>
      <c r="AH4813" s="2"/>
      <c r="AI4813" s="2"/>
      <c r="AJ4813" s="2"/>
      <c r="AK4813" s="2"/>
      <c r="BK4813" s="2"/>
      <c r="BL4813" s="2"/>
      <c r="BN4813" s="2"/>
      <c r="BO4813" s="2"/>
    </row>
    <row r="4814" ht="12.75" customHeight="1">
      <c r="D4814" s="2"/>
      <c r="G4814" s="2"/>
      <c r="I4814" s="2"/>
      <c r="J4814" s="2"/>
      <c r="K4814" s="2"/>
      <c r="L4814" s="2"/>
      <c r="M4814" s="2"/>
      <c r="N4814" s="2"/>
      <c r="O4814" s="2"/>
      <c r="P4814" s="2"/>
      <c r="Q4814" s="2"/>
      <c r="R4814" s="2"/>
      <c r="S4814" s="2"/>
      <c r="T4814" s="2"/>
      <c r="U4814" s="2"/>
      <c r="V4814" s="2"/>
      <c r="W4814" s="2"/>
      <c r="X4814" s="2"/>
      <c r="Y4814" s="2"/>
      <c r="AB4814" s="2"/>
      <c r="AC4814" s="2"/>
      <c r="AD4814" s="2"/>
      <c r="AE4814" s="2"/>
      <c r="AF4814" s="2"/>
      <c r="AG4814" s="2"/>
      <c r="AH4814" s="2"/>
      <c r="AI4814" s="2"/>
      <c r="AJ4814" s="2"/>
      <c r="AK4814" s="2"/>
      <c r="BK4814" s="2"/>
      <c r="BL4814" s="2"/>
      <c r="BN4814" s="2"/>
      <c r="BO4814" s="2"/>
    </row>
    <row r="4815" ht="12.75" customHeight="1">
      <c r="D4815" s="2"/>
      <c r="G4815" s="2"/>
      <c r="I4815" s="2"/>
      <c r="J4815" s="2"/>
      <c r="K4815" s="2"/>
      <c r="L4815" s="2"/>
      <c r="M4815" s="2"/>
      <c r="N4815" s="2"/>
      <c r="O4815" s="2"/>
      <c r="P4815" s="2"/>
      <c r="Q4815" s="2"/>
      <c r="R4815" s="2"/>
      <c r="S4815" s="2"/>
      <c r="T4815" s="2"/>
      <c r="U4815" s="2"/>
      <c r="V4815" s="2"/>
      <c r="W4815" s="2"/>
      <c r="X4815" s="2"/>
      <c r="Y4815" s="2"/>
      <c r="AB4815" s="2"/>
      <c r="AC4815" s="2"/>
      <c r="AD4815" s="2"/>
      <c r="AE4815" s="2"/>
      <c r="AF4815" s="2"/>
      <c r="AG4815" s="2"/>
      <c r="AH4815" s="2"/>
      <c r="AI4815" s="2"/>
      <c r="AJ4815" s="2"/>
      <c r="AK4815" s="2"/>
      <c r="BK4815" s="2"/>
      <c r="BL4815" s="2"/>
      <c r="BN4815" s="2"/>
      <c r="BO4815" s="2"/>
    </row>
    <row r="4816" ht="12.75" customHeight="1">
      <c r="D4816" s="2"/>
      <c r="G4816" s="2"/>
      <c r="I4816" s="2"/>
      <c r="J4816" s="2"/>
      <c r="K4816" s="2"/>
      <c r="L4816" s="2"/>
      <c r="M4816" s="2"/>
      <c r="N4816" s="2"/>
      <c r="O4816" s="2"/>
      <c r="P4816" s="2"/>
      <c r="Q4816" s="2"/>
      <c r="R4816" s="2"/>
      <c r="S4816" s="2"/>
      <c r="T4816" s="2"/>
      <c r="U4816" s="2"/>
      <c r="V4816" s="2"/>
      <c r="W4816" s="2"/>
      <c r="X4816" s="2"/>
      <c r="Y4816" s="2"/>
      <c r="AB4816" s="2"/>
      <c r="AC4816" s="2"/>
      <c r="AD4816" s="2"/>
      <c r="AE4816" s="2"/>
      <c r="AF4816" s="2"/>
      <c r="AG4816" s="2"/>
      <c r="AH4816" s="2"/>
      <c r="AI4816" s="2"/>
      <c r="AJ4816" s="2"/>
      <c r="AK4816" s="2"/>
      <c r="BK4816" s="2"/>
      <c r="BL4816" s="2"/>
      <c r="BN4816" s="2"/>
      <c r="BO4816" s="2"/>
    </row>
    <row r="4817" ht="12.75" customHeight="1">
      <c r="D4817" s="2"/>
      <c r="G4817" s="2"/>
      <c r="I4817" s="2"/>
      <c r="J4817" s="2"/>
      <c r="K4817" s="2"/>
      <c r="L4817" s="2"/>
      <c r="M4817" s="2"/>
      <c r="N4817" s="2"/>
      <c r="O4817" s="2"/>
      <c r="P4817" s="2"/>
      <c r="Q4817" s="2"/>
      <c r="R4817" s="2"/>
      <c r="S4817" s="2"/>
      <c r="T4817" s="2"/>
      <c r="U4817" s="2"/>
      <c r="V4817" s="2"/>
      <c r="W4817" s="2"/>
      <c r="X4817" s="2"/>
      <c r="Y4817" s="2"/>
      <c r="AB4817" s="2"/>
      <c r="AC4817" s="2"/>
      <c r="AD4817" s="2"/>
      <c r="AE4817" s="2"/>
      <c r="AF4817" s="2"/>
      <c r="AG4817" s="2"/>
      <c r="AH4817" s="2"/>
      <c r="AI4817" s="2"/>
      <c r="AJ4817" s="2"/>
      <c r="AK4817" s="2"/>
      <c r="BK4817" s="2"/>
      <c r="BL4817" s="2"/>
      <c r="BN4817" s="2"/>
      <c r="BO4817" s="2"/>
    </row>
    <row r="4818" ht="12.75" customHeight="1">
      <c r="D4818" s="2"/>
      <c r="G4818" s="2"/>
      <c r="I4818" s="2"/>
      <c r="J4818" s="2"/>
      <c r="K4818" s="2"/>
      <c r="L4818" s="2"/>
      <c r="M4818" s="2"/>
      <c r="N4818" s="2"/>
      <c r="O4818" s="2"/>
      <c r="P4818" s="2"/>
      <c r="Q4818" s="2"/>
      <c r="R4818" s="2"/>
      <c r="S4818" s="2"/>
      <c r="T4818" s="2"/>
      <c r="U4818" s="2"/>
      <c r="V4818" s="2"/>
      <c r="W4818" s="2"/>
      <c r="X4818" s="2"/>
      <c r="Y4818" s="2"/>
      <c r="AB4818" s="2"/>
      <c r="AC4818" s="2"/>
      <c r="AD4818" s="2"/>
      <c r="AE4818" s="2"/>
      <c r="AF4818" s="2"/>
      <c r="AG4818" s="2"/>
      <c r="AH4818" s="2"/>
      <c r="AI4818" s="2"/>
      <c r="AJ4818" s="2"/>
      <c r="AK4818" s="2"/>
      <c r="BK4818" s="2"/>
      <c r="BL4818" s="2"/>
      <c r="BN4818" s="2"/>
      <c r="BO4818" s="2"/>
    </row>
    <row r="4819" ht="12.75" customHeight="1">
      <c r="D4819" s="2"/>
      <c r="G4819" s="2"/>
      <c r="I4819" s="2"/>
      <c r="J4819" s="2"/>
      <c r="K4819" s="2"/>
      <c r="L4819" s="2"/>
      <c r="M4819" s="2"/>
      <c r="N4819" s="2"/>
      <c r="O4819" s="2"/>
      <c r="P4819" s="2"/>
      <c r="Q4819" s="2"/>
      <c r="R4819" s="2"/>
      <c r="S4819" s="2"/>
      <c r="T4819" s="2"/>
      <c r="U4819" s="2"/>
      <c r="V4819" s="2"/>
      <c r="W4819" s="2"/>
      <c r="X4819" s="2"/>
      <c r="Y4819" s="2"/>
      <c r="AB4819" s="2"/>
      <c r="AC4819" s="2"/>
      <c r="AD4819" s="2"/>
      <c r="AE4819" s="2"/>
      <c r="AF4819" s="2"/>
      <c r="AG4819" s="2"/>
      <c r="AH4819" s="2"/>
      <c r="AI4819" s="2"/>
      <c r="AJ4819" s="2"/>
      <c r="AK4819" s="2"/>
      <c r="BK4819" s="2"/>
      <c r="BL4819" s="2"/>
      <c r="BN4819" s="2"/>
      <c r="BO4819" s="2"/>
    </row>
    <row r="4820" ht="12.75" customHeight="1">
      <c r="D4820" s="2"/>
      <c r="G4820" s="2"/>
      <c r="I4820" s="2"/>
      <c r="J4820" s="2"/>
      <c r="K4820" s="2"/>
      <c r="L4820" s="2"/>
      <c r="M4820" s="2"/>
      <c r="N4820" s="2"/>
      <c r="O4820" s="2"/>
      <c r="P4820" s="2"/>
      <c r="Q4820" s="2"/>
      <c r="R4820" s="2"/>
      <c r="S4820" s="2"/>
      <c r="T4820" s="2"/>
      <c r="U4820" s="2"/>
      <c r="V4820" s="2"/>
      <c r="W4820" s="2"/>
      <c r="X4820" s="2"/>
      <c r="Y4820" s="2"/>
      <c r="AB4820" s="2"/>
      <c r="AC4820" s="2"/>
      <c r="AD4820" s="2"/>
      <c r="AE4820" s="2"/>
      <c r="AF4820" s="2"/>
      <c r="AG4820" s="2"/>
      <c r="AH4820" s="2"/>
      <c r="AI4820" s="2"/>
      <c r="AJ4820" s="2"/>
      <c r="AK4820" s="2"/>
      <c r="BK4820" s="2"/>
      <c r="BL4820" s="2"/>
      <c r="BN4820" s="2"/>
      <c r="BO4820" s="2"/>
    </row>
    <row r="4821" ht="12.75" customHeight="1">
      <c r="D4821" s="2"/>
      <c r="G4821" s="2"/>
      <c r="I4821" s="2"/>
      <c r="J4821" s="2"/>
      <c r="K4821" s="2"/>
      <c r="L4821" s="2"/>
      <c r="M4821" s="2"/>
      <c r="N4821" s="2"/>
      <c r="O4821" s="2"/>
      <c r="P4821" s="2"/>
      <c r="Q4821" s="2"/>
      <c r="R4821" s="2"/>
      <c r="S4821" s="2"/>
      <c r="T4821" s="2"/>
      <c r="U4821" s="2"/>
      <c r="V4821" s="2"/>
      <c r="W4821" s="2"/>
      <c r="X4821" s="2"/>
      <c r="Y4821" s="2"/>
      <c r="AB4821" s="2"/>
      <c r="AC4821" s="2"/>
      <c r="AD4821" s="2"/>
      <c r="AE4821" s="2"/>
      <c r="AF4821" s="2"/>
      <c r="AG4821" s="2"/>
      <c r="AH4821" s="2"/>
      <c r="AI4821" s="2"/>
      <c r="AJ4821" s="2"/>
      <c r="AK4821" s="2"/>
      <c r="BK4821" s="2"/>
      <c r="BL4821" s="2"/>
      <c r="BN4821" s="2"/>
      <c r="BO4821" s="2"/>
    </row>
    <row r="4822" ht="12.75" customHeight="1">
      <c r="D4822" s="2"/>
      <c r="G4822" s="2"/>
      <c r="I4822" s="2"/>
      <c r="J4822" s="2"/>
      <c r="K4822" s="2"/>
      <c r="L4822" s="2"/>
      <c r="M4822" s="2"/>
      <c r="N4822" s="2"/>
      <c r="O4822" s="2"/>
      <c r="P4822" s="2"/>
      <c r="Q4822" s="2"/>
      <c r="R4822" s="2"/>
      <c r="S4822" s="2"/>
      <c r="T4822" s="2"/>
      <c r="U4822" s="2"/>
      <c r="V4822" s="2"/>
      <c r="W4822" s="2"/>
      <c r="X4822" s="2"/>
      <c r="Y4822" s="2"/>
      <c r="AB4822" s="2"/>
      <c r="AC4822" s="2"/>
      <c r="AD4822" s="2"/>
      <c r="AE4822" s="2"/>
      <c r="AF4822" s="2"/>
      <c r="AG4822" s="2"/>
      <c r="AH4822" s="2"/>
      <c r="AI4822" s="2"/>
      <c r="AJ4822" s="2"/>
      <c r="AK4822" s="2"/>
      <c r="BK4822" s="2"/>
      <c r="BL4822" s="2"/>
      <c r="BN4822" s="2"/>
      <c r="BO4822" s="2"/>
    </row>
    <row r="4823" ht="12.75" customHeight="1">
      <c r="D4823" s="2"/>
      <c r="G4823" s="2"/>
      <c r="I4823" s="2"/>
      <c r="J4823" s="2"/>
      <c r="K4823" s="2"/>
      <c r="L4823" s="2"/>
      <c r="M4823" s="2"/>
      <c r="N4823" s="2"/>
      <c r="O4823" s="2"/>
      <c r="P4823" s="2"/>
      <c r="Q4823" s="2"/>
      <c r="R4823" s="2"/>
      <c r="S4823" s="2"/>
      <c r="T4823" s="2"/>
      <c r="U4823" s="2"/>
      <c r="V4823" s="2"/>
      <c r="W4823" s="2"/>
      <c r="X4823" s="2"/>
      <c r="Y4823" s="2"/>
      <c r="AB4823" s="2"/>
      <c r="AC4823" s="2"/>
      <c r="AD4823" s="2"/>
      <c r="AE4823" s="2"/>
      <c r="AF4823" s="2"/>
      <c r="AG4823" s="2"/>
      <c r="AH4823" s="2"/>
      <c r="AI4823" s="2"/>
      <c r="AJ4823" s="2"/>
      <c r="AK4823" s="2"/>
      <c r="BK4823" s="2"/>
      <c r="BL4823" s="2"/>
      <c r="BN4823" s="2"/>
      <c r="BO4823" s="2"/>
    </row>
    <row r="4824" ht="12.75" customHeight="1">
      <c r="D4824" s="2"/>
      <c r="G4824" s="2"/>
      <c r="I4824" s="2"/>
      <c r="J4824" s="2"/>
      <c r="K4824" s="2"/>
      <c r="L4824" s="2"/>
      <c r="M4824" s="2"/>
      <c r="N4824" s="2"/>
      <c r="O4824" s="2"/>
      <c r="P4824" s="2"/>
      <c r="Q4824" s="2"/>
      <c r="R4824" s="2"/>
      <c r="S4824" s="2"/>
      <c r="T4824" s="2"/>
      <c r="U4824" s="2"/>
      <c r="V4824" s="2"/>
      <c r="W4824" s="2"/>
      <c r="X4824" s="2"/>
      <c r="Y4824" s="2"/>
      <c r="AB4824" s="2"/>
      <c r="AC4824" s="2"/>
      <c r="AD4824" s="2"/>
      <c r="AE4824" s="2"/>
      <c r="AF4824" s="2"/>
      <c r="AG4824" s="2"/>
      <c r="AH4824" s="2"/>
      <c r="AI4824" s="2"/>
      <c r="AJ4824" s="2"/>
      <c r="AK4824" s="2"/>
      <c r="BK4824" s="2"/>
      <c r="BL4824" s="2"/>
      <c r="BN4824" s="2"/>
      <c r="BO4824" s="2"/>
    </row>
    <row r="4825" ht="12.75" customHeight="1">
      <c r="D4825" s="2"/>
      <c r="G4825" s="2"/>
      <c r="I4825" s="2"/>
      <c r="J4825" s="2"/>
      <c r="K4825" s="2"/>
      <c r="L4825" s="2"/>
      <c r="M4825" s="2"/>
      <c r="N4825" s="2"/>
      <c r="O4825" s="2"/>
      <c r="P4825" s="2"/>
      <c r="Q4825" s="2"/>
      <c r="R4825" s="2"/>
      <c r="S4825" s="2"/>
      <c r="T4825" s="2"/>
      <c r="U4825" s="2"/>
      <c r="V4825" s="2"/>
      <c r="W4825" s="2"/>
      <c r="X4825" s="2"/>
      <c r="Y4825" s="2"/>
      <c r="AB4825" s="2"/>
      <c r="AC4825" s="2"/>
      <c r="AD4825" s="2"/>
      <c r="AE4825" s="2"/>
      <c r="AF4825" s="2"/>
      <c r="AG4825" s="2"/>
      <c r="AH4825" s="2"/>
      <c r="AI4825" s="2"/>
      <c r="AJ4825" s="2"/>
      <c r="AK4825" s="2"/>
      <c r="BK4825" s="2"/>
      <c r="BL4825" s="2"/>
      <c r="BN4825" s="2"/>
      <c r="BO4825" s="2"/>
    </row>
    <row r="4826" ht="12.75" customHeight="1">
      <c r="D4826" s="2"/>
      <c r="G4826" s="2"/>
      <c r="I4826" s="2"/>
      <c r="J4826" s="2"/>
      <c r="K4826" s="2"/>
      <c r="L4826" s="2"/>
      <c r="M4826" s="2"/>
      <c r="N4826" s="2"/>
      <c r="O4826" s="2"/>
      <c r="P4826" s="2"/>
      <c r="Q4826" s="2"/>
      <c r="R4826" s="2"/>
      <c r="S4826" s="2"/>
      <c r="T4826" s="2"/>
      <c r="U4826" s="2"/>
      <c r="V4826" s="2"/>
      <c r="W4826" s="2"/>
      <c r="X4826" s="2"/>
      <c r="Y4826" s="2"/>
      <c r="AB4826" s="2"/>
      <c r="AC4826" s="2"/>
      <c r="AD4826" s="2"/>
      <c r="AE4826" s="2"/>
      <c r="AF4826" s="2"/>
      <c r="AG4826" s="2"/>
      <c r="AH4826" s="2"/>
      <c r="AI4826" s="2"/>
      <c r="AJ4826" s="2"/>
      <c r="AK4826" s="2"/>
      <c r="BK4826" s="2"/>
      <c r="BL4826" s="2"/>
      <c r="BN4826" s="2"/>
      <c r="BO4826" s="2"/>
    </row>
    <row r="4827" ht="12.75" customHeight="1">
      <c r="D4827" s="2"/>
      <c r="G4827" s="2"/>
      <c r="I4827" s="2"/>
      <c r="J4827" s="2"/>
      <c r="K4827" s="2"/>
      <c r="L4827" s="2"/>
      <c r="M4827" s="2"/>
      <c r="N4827" s="2"/>
      <c r="O4827" s="2"/>
      <c r="P4827" s="2"/>
      <c r="Q4827" s="2"/>
      <c r="R4827" s="2"/>
      <c r="S4827" s="2"/>
      <c r="T4827" s="2"/>
      <c r="U4827" s="2"/>
      <c r="V4827" s="2"/>
      <c r="W4827" s="2"/>
      <c r="X4827" s="2"/>
      <c r="Y4827" s="2"/>
      <c r="AB4827" s="2"/>
      <c r="AC4827" s="2"/>
      <c r="AD4827" s="2"/>
      <c r="AE4827" s="2"/>
      <c r="AF4827" s="2"/>
      <c r="AG4827" s="2"/>
      <c r="AH4827" s="2"/>
      <c r="AI4827" s="2"/>
      <c r="AJ4827" s="2"/>
      <c r="AK4827" s="2"/>
      <c r="BK4827" s="2"/>
      <c r="BL4827" s="2"/>
      <c r="BN4827" s="2"/>
      <c r="BO4827" s="2"/>
    </row>
    <row r="4828" ht="12.75" customHeight="1">
      <c r="D4828" s="2"/>
      <c r="G4828" s="2"/>
      <c r="I4828" s="2"/>
      <c r="J4828" s="2"/>
      <c r="K4828" s="2"/>
      <c r="L4828" s="2"/>
      <c r="M4828" s="2"/>
      <c r="N4828" s="2"/>
      <c r="O4828" s="2"/>
      <c r="P4828" s="2"/>
      <c r="Q4828" s="2"/>
      <c r="R4828" s="2"/>
      <c r="S4828" s="2"/>
      <c r="T4828" s="2"/>
      <c r="U4828" s="2"/>
      <c r="V4828" s="2"/>
      <c r="W4828" s="2"/>
      <c r="X4828" s="2"/>
      <c r="Y4828" s="2"/>
      <c r="AB4828" s="2"/>
      <c r="AC4828" s="2"/>
      <c r="AD4828" s="2"/>
      <c r="AE4828" s="2"/>
      <c r="AF4828" s="2"/>
      <c r="AG4828" s="2"/>
      <c r="AH4828" s="2"/>
      <c r="AI4828" s="2"/>
      <c r="AJ4828" s="2"/>
      <c r="AK4828" s="2"/>
      <c r="BK4828" s="2"/>
      <c r="BL4828" s="2"/>
      <c r="BN4828" s="2"/>
      <c r="BO4828" s="2"/>
    </row>
    <row r="4829" ht="12.75" customHeight="1">
      <c r="D4829" s="2"/>
      <c r="G4829" s="2"/>
      <c r="I4829" s="2"/>
      <c r="J4829" s="2"/>
      <c r="K4829" s="2"/>
      <c r="L4829" s="2"/>
      <c r="M4829" s="2"/>
      <c r="N4829" s="2"/>
      <c r="O4829" s="2"/>
      <c r="P4829" s="2"/>
      <c r="Q4829" s="2"/>
      <c r="R4829" s="2"/>
      <c r="S4829" s="2"/>
      <c r="T4829" s="2"/>
      <c r="U4829" s="2"/>
      <c r="V4829" s="2"/>
      <c r="W4829" s="2"/>
      <c r="X4829" s="2"/>
      <c r="Y4829" s="2"/>
      <c r="AB4829" s="2"/>
      <c r="AC4829" s="2"/>
      <c r="AD4829" s="2"/>
      <c r="AE4829" s="2"/>
      <c r="AF4829" s="2"/>
      <c r="AG4829" s="2"/>
      <c r="AH4829" s="2"/>
      <c r="AI4829" s="2"/>
      <c r="AJ4829" s="2"/>
      <c r="AK4829" s="2"/>
      <c r="BK4829" s="2"/>
      <c r="BL4829" s="2"/>
      <c r="BN4829" s="2"/>
      <c r="BO4829" s="2"/>
    </row>
    <row r="4830" ht="12.75" customHeight="1">
      <c r="D4830" s="2"/>
      <c r="G4830" s="2"/>
      <c r="I4830" s="2"/>
      <c r="J4830" s="2"/>
      <c r="K4830" s="2"/>
      <c r="L4830" s="2"/>
      <c r="M4830" s="2"/>
      <c r="N4830" s="2"/>
      <c r="O4830" s="2"/>
      <c r="P4830" s="2"/>
      <c r="Q4830" s="2"/>
      <c r="R4830" s="2"/>
      <c r="S4830" s="2"/>
      <c r="T4830" s="2"/>
      <c r="U4830" s="2"/>
      <c r="V4830" s="2"/>
      <c r="W4830" s="2"/>
      <c r="X4830" s="2"/>
      <c r="Y4830" s="2"/>
      <c r="AB4830" s="2"/>
      <c r="AC4830" s="2"/>
      <c r="AD4830" s="2"/>
      <c r="AE4830" s="2"/>
      <c r="AF4830" s="2"/>
      <c r="AG4830" s="2"/>
      <c r="AH4830" s="2"/>
      <c r="AI4830" s="2"/>
      <c r="AJ4830" s="2"/>
      <c r="AK4830" s="2"/>
      <c r="BK4830" s="2"/>
      <c r="BL4830" s="2"/>
      <c r="BN4830" s="2"/>
      <c r="BO4830" s="2"/>
    </row>
    <row r="4831" ht="12.75" customHeight="1">
      <c r="D4831" s="2"/>
      <c r="G4831" s="2"/>
      <c r="I4831" s="2"/>
      <c r="J4831" s="2"/>
      <c r="K4831" s="2"/>
      <c r="L4831" s="2"/>
      <c r="M4831" s="2"/>
      <c r="N4831" s="2"/>
      <c r="O4831" s="2"/>
      <c r="P4831" s="2"/>
      <c r="Q4831" s="2"/>
      <c r="R4831" s="2"/>
      <c r="S4831" s="2"/>
      <c r="T4831" s="2"/>
      <c r="U4831" s="2"/>
      <c r="V4831" s="2"/>
      <c r="W4831" s="2"/>
      <c r="X4831" s="2"/>
      <c r="Y4831" s="2"/>
      <c r="AB4831" s="2"/>
      <c r="AC4831" s="2"/>
      <c r="AD4831" s="2"/>
      <c r="AE4831" s="2"/>
      <c r="AF4831" s="2"/>
      <c r="AG4831" s="2"/>
      <c r="AH4831" s="2"/>
      <c r="AI4831" s="2"/>
      <c r="AJ4831" s="2"/>
      <c r="AK4831" s="2"/>
      <c r="BK4831" s="2"/>
      <c r="BL4831" s="2"/>
      <c r="BN4831" s="2"/>
      <c r="BO4831" s="2"/>
    </row>
    <row r="4832" ht="12.75" customHeight="1">
      <c r="D4832" s="2"/>
      <c r="G4832" s="2"/>
      <c r="I4832" s="2"/>
      <c r="J4832" s="2"/>
      <c r="K4832" s="2"/>
      <c r="L4832" s="2"/>
      <c r="M4832" s="2"/>
      <c r="N4832" s="2"/>
      <c r="O4832" s="2"/>
      <c r="P4832" s="2"/>
      <c r="Q4832" s="2"/>
      <c r="R4832" s="2"/>
      <c r="S4832" s="2"/>
      <c r="T4832" s="2"/>
      <c r="U4832" s="2"/>
      <c r="V4832" s="2"/>
      <c r="W4832" s="2"/>
      <c r="X4832" s="2"/>
      <c r="Y4832" s="2"/>
      <c r="AB4832" s="2"/>
      <c r="AC4832" s="2"/>
      <c r="AD4832" s="2"/>
      <c r="AE4832" s="2"/>
      <c r="AF4832" s="2"/>
      <c r="AG4832" s="2"/>
      <c r="AH4832" s="2"/>
      <c r="AI4832" s="2"/>
      <c r="AJ4832" s="2"/>
      <c r="AK4832" s="2"/>
      <c r="BK4832" s="2"/>
      <c r="BL4832" s="2"/>
      <c r="BN4832" s="2"/>
      <c r="BO4832" s="2"/>
    </row>
    <row r="4833" ht="12.75" customHeight="1">
      <c r="D4833" s="2"/>
      <c r="G4833" s="2"/>
      <c r="I4833" s="2"/>
      <c r="J4833" s="2"/>
      <c r="K4833" s="2"/>
      <c r="L4833" s="2"/>
      <c r="M4833" s="2"/>
      <c r="N4833" s="2"/>
      <c r="O4833" s="2"/>
      <c r="P4833" s="2"/>
      <c r="Q4833" s="2"/>
      <c r="R4833" s="2"/>
      <c r="S4833" s="2"/>
      <c r="T4833" s="2"/>
      <c r="U4833" s="2"/>
      <c r="V4833" s="2"/>
      <c r="W4833" s="2"/>
      <c r="X4833" s="2"/>
      <c r="Y4833" s="2"/>
      <c r="AB4833" s="2"/>
      <c r="AC4833" s="2"/>
      <c r="AD4833" s="2"/>
      <c r="AE4833" s="2"/>
      <c r="AF4833" s="2"/>
      <c r="AG4833" s="2"/>
      <c r="AH4833" s="2"/>
      <c r="AI4833" s="2"/>
      <c r="AJ4833" s="2"/>
      <c r="AK4833" s="2"/>
      <c r="BK4833" s="2"/>
      <c r="BL4833" s="2"/>
      <c r="BN4833" s="2"/>
      <c r="BO4833" s="2"/>
    </row>
    <row r="4834" ht="12.75" customHeight="1">
      <c r="D4834" s="2"/>
      <c r="G4834" s="2"/>
      <c r="I4834" s="2"/>
      <c r="J4834" s="2"/>
      <c r="K4834" s="2"/>
      <c r="L4834" s="2"/>
      <c r="M4834" s="2"/>
      <c r="N4834" s="2"/>
      <c r="O4834" s="2"/>
      <c r="P4834" s="2"/>
      <c r="Q4834" s="2"/>
      <c r="R4834" s="2"/>
      <c r="S4834" s="2"/>
      <c r="T4834" s="2"/>
      <c r="U4834" s="2"/>
      <c r="V4834" s="2"/>
      <c r="W4834" s="2"/>
      <c r="X4834" s="2"/>
      <c r="Y4834" s="2"/>
      <c r="AB4834" s="2"/>
      <c r="AC4834" s="2"/>
      <c r="AD4834" s="2"/>
      <c r="AE4834" s="2"/>
      <c r="AF4834" s="2"/>
      <c r="AG4834" s="2"/>
      <c r="AH4834" s="2"/>
      <c r="AI4834" s="2"/>
      <c r="AJ4834" s="2"/>
      <c r="AK4834" s="2"/>
      <c r="BK4834" s="2"/>
      <c r="BL4834" s="2"/>
      <c r="BN4834" s="2"/>
      <c r="BO4834" s="2"/>
    </row>
    <row r="4835" ht="12.75" customHeight="1">
      <c r="D4835" s="2"/>
      <c r="G4835" s="2"/>
      <c r="I4835" s="2"/>
      <c r="J4835" s="2"/>
      <c r="K4835" s="2"/>
      <c r="L4835" s="2"/>
      <c r="M4835" s="2"/>
      <c r="N4835" s="2"/>
      <c r="O4835" s="2"/>
      <c r="P4835" s="2"/>
      <c r="Q4835" s="2"/>
      <c r="R4835" s="2"/>
      <c r="S4835" s="2"/>
      <c r="T4835" s="2"/>
      <c r="U4835" s="2"/>
      <c r="V4835" s="2"/>
      <c r="W4835" s="2"/>
      <c r="X4835" s="2"/>
      <c r="Y4835" s="2"/>
      <c r="AB4835" s="2"/>
      <c r="AC4835" s="2"/>
      <c r="AD4835" s="2"/>
      <c r="AE4835" s="2"/>
      <c r="AF4835" s="2"/>
      <c r="AG4835" s="2"/>
      <c r="AH4835" s="2"/>
      <c r="AI4835" s="2"/>
      <c r="AJ4835" s="2"/>
      <c r="AK4835" s="2"/>
      <c r="BK4835" s="2"/>
      <c r="BL4835" s="2"/>
      <c r="BN4835" s="2"/>
      <c r="BO4835" s="2"/>
    </row>
    <row r="4836" ht="12.75" customHeight="1">
      <c r="D4836" s="2"/>
      <c r="G4836" s="2"/>
      <c r="I4836" s="2"/>
      <c r="J4836" s="2"/>
      <c r="K4836" s="2"/>
      <c r="L4836" s="2"/>
      <c r="M4836" s="2"/>
      <c r="N4836" s="2"/>
      <c r="O4836" s="2"/>
      <c r="P4836" s="2"/>
      <c r="Q4836" s="2"/>
      <c r="R4836" s="2"/>
      <c r="S4836" s="2"/>
      <c r="T4836" s="2"/>
      <c r="U4836" s="2"/>
      <c r="V4836" s="2"/>
      <c r="W4836" s="2"/>
      <c r="X4836" s="2"/>
      <c r="Y4836" s="2"/>
      <c r="AB4836" s="2"/>
      <c r="AC4836" s="2"/>
      <c r="AD4836" s="2"/>
      <c r="AE4836" s="2"/>
      <c r="AF4836" s="2"/>
      <c r="AG4836" s="2"/>
      <c r="AH4836" s="2"/>
      <c r="AI4836" s="2"/>
      <c r="AJ4836" s="2"/>
      <c r="AK4836" s="2"/>
      <c r="BK4836" s="2"/>
      <c r="BL4836" s="2"/>
      <c r="BN4836" s="2"/>
      <c r="BO4836" s="2"/>
    </row>
    <row r="4837" ht="12.75" customHeight="1">
      <c r="D4837" s="2"/>
      <c r="G4837" s="2"/>
      <c r="I4837" s="2"/>
      <c r="J4837" s="2"/>
      <c r="K4837" s="2"/>
      <c r="L4837" s="2"/>
      <c r="M4837" s="2"/>
      <c r="N4837" s="2"/>
      <c r="O4837" s="2"/>
      <c r="P4837" s="2"/>
      <c r="Q4837" s="2"/>
      <c r="R4837" s="2"/>
      <c r="S4837" s="2"/>
      <c r="T4837" s="2"/>
      <c r="U4837" s="2"/>
      <c r="V4837" s="2"/>
      <c r="W4837" s="2"/>
      <c r="X4837" s="2"/>
      <c r="Y4837" s="2"/>
      <c r="AB4837" s="2"/>
      <c r="AC4837" s="2"/>
      <c r="AD4837" s="2"/>
      <c r="AE4837" s="2"/>
      <c r="AF4837" s="2"/>
      <c r="AG4837" s="2"/>
      <c r="AH4837" s="2"/>
      <c r="AI4837" s="2"/>
      <c r="AJ4837" s="2"/>
      <c r="AK4837" s="2"/>
      <c r="BK4837" s="2"/>
      <c r="BL4837" s="2"/>
      <c r="BN4837" s="2"/>
      <c r="BO4837" s="2"/>
    </row>
    <row r="4838" ht="12.75" customHeight="1">
      <c r="D4838" s="2"/>
      <c r="G4838" s="2"/>
      <c r="I4838" s="2"/>
      <c r="J4838" s="2"/>
      <c r="K4838" s="2"/>
      <c r="L4838" s="2"/>
      <c r="M4838" s="2"/>
      <c r="N4838" s="2"/>
      <c r="O4838" s="2"/>
      <c r="P4838" s="2"/>
      <c r="Q4838" s="2"/>
      <c r="R4838" s="2"/>
      <c r="S4838" s="2"/>
      <c r="T4838" s="2"/>
      <c r="U4838" s="2"/>
      <c r="V4838" s="2"/>
      <c r="W4838" s="2"/>
      <c r="X4838" s="2"/>
      <c r="Y4838" s="2"/>
      <c r="AB4838" s="2"/>
      <c r="AC4838" s="2"/>
      <c r="AD4838" s="2"/>
      <c r="AE4838" s="2"/>
      <c r="AF4838" s="2"/>
      <c r="AG4838" s="2"/>
      <c r="AH4838" s="2"/>
      <c r="AI4838" s="2"/>
      <c r="AJ4838" s="2"/>
      <c r="AK4838" s="2"/>
      <c r="BK4838" s="2"/>
      <c r="BL4838" s="2"/>
      <c r="BN4838" s="2"/>
      <c r="BO4838" s="2"/>
    </row>
    <row r="4839" ht="12.75" customHeight="1">
      <c r="D4839" s="2"/>
      <c r="G4839" s="2"/>
      <c r="I4839" s="2"/>
      <c r="J4839" s="2"/>
      <c r="K4839" s="2"/>
      <c r="L4839" s="2"/>
      <c r="M4839" s="2"/>
      <c r="N4839" s="2"/>
      <c r="O4839" s="2"/>
      <c r="P4839" s="2"/>
      <c r="Q4839" s="2"/>
      <c r="R4839" s="2"/>
      <c r="S4839" s="2"/>
      <c r="T4839" s="2"/>
      <c r="U4839" s="2"/>
      <c r="V4839" s="2"/>
      <c r="W4839" s="2"/>
      <c r="X4839" s="2"/>
      <c r="Y4839" s="2"/>
      <c r="AB4839" s="2"/>
      <c r="AC4839" s="2"/>
      <c r="AD4839" s="2"/>
      <c r="AE4839" s="2"/>
      <c r="AF4839" s="2"/>
      <c r="AG4839" s="2"/>
      <c r="AH4839" s="2"/>
      <c r="AI4839" s="2"/>
      <c r="AJ4839" s="2"/>
      <c r="AK4839" s="2"/>
      <c r="BK4839" s="2"/>
      <c r="BL4839" s="2"/>
      <c r="BN4839" s="2"/>
      <c r="BO4839" s="2"/>
    </row>
    <row r="4840" ht="12.75" customHeight="1">
      <c r="D4840" s="2"/>
      <c r="G4840" s="2"/>
      <c r="I4840" s="2"/>
      <c r="J4840" s="2"/>
      <c r="K4840" s="2"/>
      <c r="L4840" s="2"/>
      <c r="M4840" s="2"/>
      <c r="N4840" s="2"/>
      <c r="O4840" s="2"/>
      <c r="P4840" s="2"/>
      <c r="Q4840" s="2"/>
      <c r="R4840" s="2"/>
      <c r="S4840" s="2"/>
      <c r="T4840" s="2"/>
      <c r="U4840" s="2"/>
      <c r="V4840" s="2"/>
      <c r="W4840" s="2"/>
      <c r="X4840" s="2"/>
      <c r="Y4840" s="2"/>
      <c r="AB4840" s="2"/>
      <c r="AC4840" s="2"/>
      <c r="AD4840" s="2"/>
      <c r="AE4840" s="2"/>
      <c r="AF4840" s="2"/>
      <c r="AG4840" s="2"/>
      <c r="AH4840" s="2"/>
      <c r="AI4840" s="2"/>
      <c r="AJ4840" s="2"/>
      <c r="AK4840" s="2"/>
      <c r="BK4840" s="2"/>
      <c r="BL4840" s="2"/>
      <c r="BN4840" s="2"/>
      <c r="BO4840" s="2"/>
    </row>
    <row r="4841" ht="12.75" customHeight="1">
      <c r="D4841" s="2"/>
      <c r="G4841" s="2"/>
      <c r="I4841" s="2"/>
      <c r="J4841" s="2"/>
      <c r="K4841" s="2"/>
      <c r="L4841" s="2"/>
      <c r="M4841" s="2"/>
      <c r="N4841" s="2"/>
      <c r="O4841" s="2"/>
      <c r="P4841" s="2"/>
      <c r="Q4841" s="2"/>
      <c r="R4841" s="2"/>
      <c r="S4841" s="2"/>
      <c r="T4841" s="2"/>
      <c r="U4841" s="2"/>
      <c r="V4841" s="2"/>
      <c r="W4841" s="2"/>
      <c r="X4841" s="2"/>
      <c r="Y4841" s="2"/>
      <c r="AB4841" s="2"/>
      <c r="AC4841" s="2"/>
      <c r="AD4841" s="2"/>
      <c r="AE4841" s="2"/>
      <c r="AF4841" s="2"/>
      <c r="AG4841" s="2"/>
      <c r="AH4841" s="2"/>
      <c r="AI4841" s="2"/>
      <c r="AJ4841" s="2"/>
      <c r="AK4841" s="2"/>
      <c r="BK4841" s="2"/>
      <c r="BL4841" s="2"/>
      <c r="BN4841" s="2"/>
      <c r="BO4841" s="2"/>
    </row>
    <row r="4842" ht="12.75" customHeight="1">
      <c r="D4842" s="2"/>
      <c r="G4842" s="2"/>
      <c r="I4842" s="2"/>
      <c r="J4842" s="2"/>
      <c r="K4842" s="2"/>
      <c r="L4842" s="2"/>
      <c r="M4842" s="2"/>
      <c r="N4842" s="2"/>
      <c r="O4842" s="2"/>
      <c r="P4842" s="2"/>
      <c r="Q4842" s="2"/>
      <c r="R4842" s="2"/>
      <c r="S4842" s="2"/>
      <c r="T4842" s="2"/>
      <c r="U4842" s="2"/>
      <c r="V4842" s="2"/>
      <c r="W4842" s="2"/>
      <c r="X4842" s="2"/>
      <c r="Y4842" s="2"/>
      <c r="AB4842" s="2"/>
      <c r="AC4842" s="2"/>
      <c r="AD4842" s="2"/>
      <c r="AE4842" s="2"/>
      <c r="AF4842" s="2"/>
      <c r="AG4842" s="2"/>
      <c r="AH4842" s="2"/>
      <c r="AI4842" s="2"/>
      <c r="AJ4842" s="2"/>
      <c r="AK4842" s="2"/>
      <c r="BK4842" s="2"/>
      <c r="BL4842" s="2"/>
      <c r="BN4842" s="2"/>
      <c r="BO4842" s="2"/>
    </row>
    <row r="4843" ht="12.75" customHeight="1">
      <c r="D4843" s="2"/>
      <c r="G4843" s="2"/>
      <c r="I4843" s="2"/>
      <c r="J4843" s="2"/>
      <c r="K4843" s="2"/>
      <c r="L4843" s="2"/>
      <c r="M4843" s="2"/>
      <c r="N4843" s="2"/>
      <c r="O4843" s="2"/>
      <c r="P4843" s="2"/>
      <c r="Q4843" s="2"/>
      <c r="R4843" s="2"/>
      <c r="S4843" s="2"/>
      <c r="T4843" s="2"/>
      <c r="U4843" s="2"/>
      <c r="V4843" s="2"/>
      <c r="W4843" s="2"/>
      <c r="X4843" s="2"/>
      <c r="Y4843" s="2"/>
      <c r="AB4843" s="2"/>
      <c r="AC4843" s="2"/>
      <c r="AD4843" s="2"/>
      <c r="AE4843" s="2"/>
      <c r="AF4843" s="2"/>
      <c r="AG4843" s="2"/>
      <c r="AH4843" s="2"/>
      <c r="AI4843" s="2"/>
      <c r="AJ4843" s="2"/>
      <c r="AK4843" s="2"/>
      <c r="BK4843" s="2"/>
      <c r="BL4843" s="2"/>
      <c r="BN4843" s="2"/>
      <c r="BO4843" s="2"/>
    </row>
    <row r="4844" ht="12.75" customHeight="1">
      <c r="D4844" s="2"/>
      <c r="G4844" s="2"/>
      <c r="I4844" s="2"/>
      <c r="J4844" s="2"/>
      <c r="K4844" s="2"/>
      <c r="L4844" s="2"/>
      <c r="M4844" s="2"/>
      <c r="N4844" s="2"/>
      <c r="O4844" s="2"/>
      <c r="P4844" s="2"/>
      <c r="Q4844" s="2"/>
      <c r="R4844" s="2"/>
      <c r="S4844" s="2"/>
      <c r="T4844" s="2"/>
      <c r="U4844" s="2"/>
      <c r="V4844" s="2"/>
      <c r="W4844" s="2"/>
      <c r="X4844" s="2"/>
      <c r="Y4844" s="2"/>
      <c r="AB4844" s="2"/>
      <c r="AC4844" s="2"/>
      <c r="AD4844" s="2"/>
      <c r="AE4844" s="2"/>
      <c r="AF4844" s="2"/>
      <c r="AG4844" s="2"/>
      <c r="AH4844" s="2"/>
      <c r="AI4844" s="2"/>
      <c r="AJ4844" s="2"/>
      <c r="AK4844" s="2"/>
      <c r="BK4844" s="2"/>
      <c r="BL4844" s="2"/>
      <c r="BN4844" s="2"/>
      <c r="BO4844" s="2"/>
    </row>
    <row r="4845" ht="12.75" customHeight="1">
      <c r="D4845" s="2"/>
      <c r="G4845" s="2"/>
      <c r="I4845" s="2"/>
      <c r="J4845" s="2"/>
      <c r="K4845" s="2"/>
      <c r="L4845" s="2"/>
      <c r="M4845" s="2"/>
      <c r="N4845" s="2"/>
      <c r="O4845" s="2"/>
      <c r="P4845" s="2"/>
      <c r="Q4845" s="2"/>
      <c r="R4845" s="2"/>
      <c r="S4845" s="2"/>
      <c r="T4845" s="2"/>
      <c r="U4845" s="2"/>
      <c r="V4845" s="2"/>
      <c r="W4845" s="2"/>
      <c r="X4845" s="2"/>
      <c r="Y4845" s="2"/>
      <c r="AB4845" s="2"/>
      <c r="AC4845" s="2"/>
      <c r="AD4845" s="2"/>
      <c r="AE4845" s="2"/>
      <c r="AF4845" s="2"/>
      <c r="AG4845" s="2"/>
      <c r="AH4845" s="2"/>
      <c r="AI4845" s="2"/>
      <c r="AJ4845" s="2"/>
      <c r="AK4845" s="2"/>
      <c r="BK4845" s="2"/>
      <c r="BL4845" s="2"/>
      <c r="BN4845" s="2"/>
      <c r="BO4845" s="2"/>
    </row>
    <row r="4846" ht="12.75" customHeight="1">
      <c r="D4846" s="2"/>
      <c r="G4846" s="2"/>
      <c r="I4846" s="2"/>
      <c r="J4846" s="2"/>
      <c r="K4846" s="2"/>
      <c r="L4846" s="2"/>
      <c r="M4846" s="2"/>
      <c r="N4846" s="2"/>
      <c r="O4846" s="2"/>
      <c r="P4846" s="2"/>
      <c r="Q4846" s="2"/>
      <c r="R4846" s="2"/>
      <c r="S4846" s="2"/>
      <c r="T4846" s="2"/>
      <c r="U4846" s="2"/>
      <c r="V4846" s="2"/>
      <c r="W4846" s="2"/>
      <c r="X4846" s="2"/>
      <c r="Y4846" s="2"/>
      <c r="AB4846" s="2"/>
      <c r="AC4846" s="2"/>
      <c r="AD4846" s="2"/>
      <c r="AE4846" s="2"/>
      <c r="AF4846" s="2"/>
      <c r="AG4846" s="2"/>
      <c r="AH4846" s="2"/>
      <c r="AI4846" s="2"/>
      <c r="AJ4846" s="2"/>
      <c r="AK4846" s="2"/>
      <c r="BK4846" s="2"/>
      <c r="BL4846" s="2"/>
      <c r="BN4846" s="2"/>
      <c r="BO4846" s="2"/>
    </row>
    <row r="4847" ht="12.75" customHeight="1">
      <c r="D4847" s="2"/>
      <c r="G4847" s="2"/>
      <c r="I4847" s="2"/>
      <c r="J4847" s="2"/>
      <c r="K4847" s="2"/>
      <c r="L4847" s="2"/>
      <c r="M4847" s="2"/>
      <c r="N4847" s="2"/>
      <c r="O4847" s="2"/>
      <c r="P4847" s="2"/>
      <c r="Q4847" s="2"/>
      <c r="R4847" s="2"/>
      <c r="S4847" s="2"/>
      <c r="T4847" s="2"/>
      <c r="U4847" s="2"/>
      <c r="V4847" s="2"/>
      <c r="W4847" s="2"/>
      <c r="X4847" s="2"/>
      <c r="Y4847" s="2"/>
      <c r="AB4847" s="2"/>
      <c r="AC4847" s="2"/>
      <c r="AD4847" s="2"/>
      <c r="AE4847" s="2"/>
      <c r="AF4847" s="2"/>
      <c r="AG4847" s="2"/>
      <c r="AH4847" s="2"/>
      <c r="AI4847" s="2"/>
      <c r="AJ4847" s="2"/>
      <c r="AK4847" s="2"/>
      <c r="BK4847" s="2"/>
      <c r="BL4847" s="2"/>
      <c r="BN4847" s="2"/>
      <c r="BO4847" s="2"/>
    </row>
    <row r="4848" ht="12.75" customHeight="1">
      <c r="D4848" s="2"/>
      <c r="G4848" s="2"/>
      <c r="I4848" s="2"/>
      <c r="J4848" s="2"/>
      <c r="K4848" s="2"/>
      <c r="L4848" s="2"/>
      <c r="M4848" s="2"/>
      <c r="N4848" s="2"/>
      <c r="O4848" s="2"/>
      <c r="P4848" s="2"/>
      <c r="Q4848" s="2"/>
      <c r="R4848" s="2"/>
      <c r="S4848" s="2"/>
      <c r="T4848" s="2"/>
      <c r="U4848" s="2"/>
      <c r="V4848" s="2"/>
      <c r="W4848" s="2"/>
      <c r="X4848" s="2"/>
      <c r="Y4848" s="2"/>
      <c r="AB4848" s="2"/>
      <c r="AC4848" s="2"/>
      <c r="AD4848" s="2"/>
      <c r="AE4848" s="2"/>
      <c r="AF4848" s="2"/>
      <c r="AG4848" s="2"/>
      <c r="AH4848" s="2"/>
      <c r="AI4848" s="2"/>
      <c r="AJ4848" s="2"/>
      <c r="AK4848" s="2"/>
      <c r="BK4848" s="2"/>
      <c r="BL4848" s="2"/>
      <c r="BN4848" s="2"/>
      <c r="BO4848" s="2"/>
    </row>
    <row r="4849" ht="12.75" customHeight="1">
      <c r="D4849" s="2"/>
      <c r="G4849" s="2"/>
      <c r="I4849" s="2"/>
      <c r="J4849" s="2"/>
      <c r="K4849" s="2"/>
      <c r="L4849" s="2"/>
      <c r="M4849" s="2"/>
      <c r="N4849" s="2"/>
      <c r="O4849" s="2"/>
      <c r="P4849" s="2"/>
      <c r="Q4849" s="2"/>
      <c r="R4849" s="2"/>
      <c r="S4849" s="2"/>
      <c r="T4849" s="2"/>
      <c r="U4849" s="2"/>
      <c r="V4849" s="2"/>
      <c r="W4849" s="2"/>
      <c r="X4849" s="2"/>
      <c r="Y4849" s="2"/>
      <c r="AB4849" s="2"/>
      <c r="AC4849" s="2"/>
      <c r="AD4849" s="2"/>
      <c r="AE4849" s="2"/>
      <c r="AF4849" s="2"/>
      <c r="AG4849" s="2"/>
      <c r="AH4849" s="2"/>
      <c r="AI4849" s="2"/>
      <c r="AJ4849" s="2"/>
      <c r="AK4849" s="2"/>
      <c r="BK4849" s="2"/>
      <c r="BL4849" s="2"/>
      <c r="BN4849" s="2"/>
      <c r="BO4849" s="2"/>
    </row>
    <row r="4850" ht="12.75" customHeight="1">
      <c r="D4850" s="2"/>
      <c r="G4850" s="2"/>
      <c r="I4850" s="2"/>
      <c r="J4850" s="2"/>
      <c r="K4850" s="2"/>
      <c r="L4850" s="2"/>
      <c r="M4850" s="2"/>
      <c r="N4850" s="2"/>
      <c r="O4850" s="2"/>
      <c r="P4850" s="2"/>
      <c r="Q4850" s="2"/>
      <c r="R4850" s="2"/>
      <c r="S4850" s="2"/>
      <c r="T4850" s="2"/>
      <c r="U4850" s="2"/>
      <c r="V4850" s="2"/>
      <c r="W4850" s="2"/>
      <c r="X4850" s="2"/>
      <c r="Y4850" s="2"/>
      <c r="AB4850" s="2"/>
      <c r="AC4850" s="2"/>
      <c r="AD4850" s="2"/>
      <c r="AE4850" s="2"/>
      <c r="AF4850" s="2"/>
      <c r="AG4850" s="2"/>
      <c r="AH4850" s="2"/>
      <c r="AI4850" s="2"/>
      <c r="AJ4850" s="2"/>
      <c r="AK4850" s="2"/>
      <c r="BK4850" s="2"/>
      <c r="BL4850" s="2"/>
      <c r="BN4850" s="2"/>
      <c r="BO4850" s="2"/>
    </row>
    <row r="4851" ht="12.75" customHeight="1">
      <c r="D4851" s="2"/>
      <c r="G4851" s="2"/>
      <c r="I4851" s="2"/>
      <c r="J4851" s="2"/>
      <c r="K4851" s="2"/>
      <c r="L4851" s="2"/>
      <c r="M4851" s="2"/>
      <c r="N4851" s="2"/>
      <c r="O4851" s="2"/>
      <c r="P4851" s="2"/>
      <c r="Q4851" s="2"/>
      <c r="R4851" s="2"/>
      <c r="S4851" s="2"/>
      <c r="T4851" s="2"/>
      <c r="U4851" s="2"/>
      <c r="V4851" s="2"/>
      <c r="W4851" s="2"/>
      <c r="X4851" s="2"/>
      <c r="Y4851" s="2"/>
      <c r="AB4851" s="2"/>
      <c r="AC4851" s="2"/>
      <c r="AD4851" s="2"/>
      <c r="AE4851" s="2"/>
      <c r="AF4851" s="2"/>
      <c r="AG4851" s="2"/>
      <c r="AH4851" s="2"/>
      <c r="AI4851" s="2"/>
      <c r="AJ4851" s="2"/>
      <c r="AK4851" s="2"/>
      <c r="BK4851" s="2"/>
      <c r="BL4851" s="2"/>
      <c r="BN4851" s="2"/>
      <c r="BO4851" s="2"/>
    </row>
    <row r="4852" ht="12.75" customHeight="1">
      <c r="D4852" s="2"/>
      <c r="G4852" s="2"/>
      <c r="I4852" s="2"/>
      <c r="J4852" s="2"/>
      <c r="K4852" s="2"/>
      <c r="L4852" s="2"/>
      <c r="M4852" s="2"/>
      <c r="N4852" s="2"/>
      <c r="O4852" s="2"/>
      <c r="P4852" s="2"/>
      <c r="Q4852" s="2"/>
      <c r="R4852" s="2"/>
      <c r="S4852" s="2"/>
      <c r="T4852" s="2"/>
      <c r="U4852" s="2"/>
      <c r="V4852" s="2"/>
      <c r="W4852" s="2"/>
      <c r="X4852" s="2"/>
      <c r="Y4852" s="2"/>
      <c r="AB4852" s="2"/>
      <c r="AC4852" s="2"/>
      <c r="AD4852" s="2"/>
      <c r="AE4852" s="2"/>
      <c r="AF4852" s="2"/>
      <c r="AG4852" s="2"/>
      <c r="AH4852" s="2"/>
      <c r="AI4852" s="2"/>
      <c r="AJ4852" s="2"/>
      <c r="AK4852" s="2"/>
      <c r="BK4852" s="2"/>
      <c r="BL4852" s="2"/>
      <c r="BN4852" s="2"/>
      <c r="BO4852" s="2"/>
    </row>
    <row r="4853" ht="12.75" customHeight="1">
      <c r="D4853" s="2"/>
      <c r="G4853" s="2"/>
      <c r="I4853" s="2"/>
      <c r="J4853" s="2"/>
      <c r="K4853" s="2"/>
      <c r="L4853" s="2"/>
      <c r="M4853" s="2"/>
      <c r="N4853" s="2"/>
      <c r="O4853" s="2"/>
      <c r="P4853" s="2"/>
      <c r="Q4853" s="2"/>
      <c r="R4853" s="2"/>
      <c r="S4853" s="2"/>
      <c r="T4853" s="2"/>
      <c r="U4853" s="2"/>
      <c r="V4853" s="2"/>
      <c r="W4853" s="2"/>
      <c r="X4853" s="2"/>
      <c r="Y4853" s="2"/>
      <c r="AB4853" s="2"/>
      <c r="AC4853" s="2"/>
      <c r="AD4853" s="2"/>
      <c r="AE4853" s="2"/>
      <c r="AF4853" s="2"/>
      <c r="AG4853" s="2"/>
      <c r="AH4853" s="2"/>
      <c r="AI4853" s="2"/>
      <c r="AJ4853" s="2"/>
      <c r="AK4853" s="2"/>
      <c r="BK4853" s="2"/>
      <c r="BL4853" s="2"/>
      <c r="BN4853" s="2"/>
      <c r="BO4853" s="2"/>
    </row>
    <row r="4854" ht="12.75" customHeight="1">
      <c r="D4854" s="2"/>
      <c r="G4854" s="2"/>
      <c r="I4854" s="2"/>
      <c r="J4854" s="2"/>
      <c r="K4854" s="2"/>
      <c r="L4854" s="2"/>
      <c r="M4854" s="2"/>
      <c r="N4854" s="2"/>
      <c r="O4854" s="2"/>
      <c r="P4854" s="2"/>
      <c r="Q4854" s="2"/>
      <c r="R4854" s="2"/>
      <c r="S4854" s="2"/>
      <c r="T4854" s="2"/>
      <c r="U4854" s="2"/>
      <c r="V4854" s="2"/>
      <c r="W4854" s="2"/>
      <c r="X4854" s="2"/>
      <c r="Y4854" s="2"/>
      <c r="AB4854" s="2"/>
      <c r="AC4854" s="2"/>
      <c r="AD4854" s="2"/>
      <c r="AE4854" s="2"/>
      <c r="AF4854" s="2"/>
      <c r="AG4854" s="2"/>
      <c r="AH4854" s="2"/>
      <c r="AI4854" s="2"/>
      <c r="AJ4854" s="2"/>
      <c r="AK4854" s="2"/>
      <c r="BK4854" s="2"/>
      <c r="BL4854" s="2"/>
      <c r="BN4854" s="2"/>
      <c r="BO4854" s="2"/>
    </row>
    <row r="4855" ht="12.75" customHeight="1">
      <c r="D4855" s="2"/>
      <c r="G4855" s="2"/>
      <c r="I4855" s="2"/>
      <c r="J4855" s="2"/>
      <c r="K4855" s="2"/>
      <c r="L4855" s="2"/>
      <c r="M4855" s="2"/>
      <c r="N4855" s="2"/>
      <c r="O4855" s="2"/>
      <c r="P4855" s="2"/>
      <c r="Q4855" s="2"/>
      <c r="R4855" s="2"/>
      <c r="S4855" s="2"/>
      <c r="T4855" s="2"/>
      <c r="U4855" s="2"/>
      <c r="V4855" s="2"/>
      <c r="W4855" s="2"/>
      <c r="X4855" s="2"/>
      <c r="Y4855" s="2"/>
      <c r="AB4855" s="2"/>
      <c r="AC4855" s="2"/>
      <c r="AD4855" s="2"/>
      <c r="AE4855" s="2"/>
      <c r="AF4855" s="2"/>
      <c r="AG4855" s="2"/>
      <c r="AH4855" s="2"/>
      <c r="AI4855" s="2"/>
      <c r="AJ4855" s="2"/>
      <c r="AK4855" s="2"/>
      <c r="BK4855" s="2"/>
      <c r="BL4855" s="2"/>
      <c r="BN4855" s="2"/>
      <c r="BO4855" s="2"/>
    </row>
    <row r="4856" ht="12.75" customHeight="1">
      <c r="D4856" s="2"/>
      <c r="G4856" s="2"/>
      <c r="I4856" s="2"/>
      <c r="J4856" s="2"/>
      <c r="K4856" s="2"/>
      <c r="L4856" s="2"/>
      <c r="M4856" s="2"/>
      <c r="N4856" s="2"/>
      <c r="O4856" s="2"/>
      <c r="P4856" s="2"/>
      <c r="Q4856" s="2"/>
      <c r="R4856" s="2"/>
      <c r="S4856" s="2"/>
      <c r="T4856" s="2"/>
      <c r="U4856" s="2"/>
      <c r="V4856" s="2"/>
      <c r="W4856" s="2"/>
      <c r="X4856" s="2"/>
      <c r="Y4856" s="2"/>
      <c r="AB4856" s="2"/>
      <c r="AC4856" s="2"/>
      <c r="AD4856" s="2"/>
      <c r="AE4856" s="2"/>
      <c r="AF4856" s="2"/>
      <c r="AG4856" s="2"/>
      <c r="AH4856" s="2"/>
      <c r="AI4856" s="2"/>
      <c r="AJ4856" s="2"/>
      <c r="AK4856" s="2"/>
      <c r="BK4856" s="2"/>
      <c r="BL4856" s="2"/>
      <c r="BN4856" s="2"/>
      <c r="BO4856" s="2"/>
    </row>
    <row r="4857" ht="12.75" customHeight="1">
      <c r="D4857" s="2"/>
      <c r="G4857" s="2"/>
      <c r="I4857" s="2"/>
      <c r="J4857" s="2"/>
      <c r="K4857" s="2"/>
      <c r="L4857" s="2"/>
      <c r="M4857" s="2"/>
      <c r="N4857" s="2"/>
      <c r="O4857" s="2"/>
      <c r="P4857" s="2"/>
      <c r="Q4857" s="2"/>
      <c r="R4857" s="2"/>
      <c r="S4857" s="2"/>
      <c r="T4857" s="2"/>
      <c r="U4857" s="2"/>
      <c r="V4857" s="2"/>
      <c r="W4857" s="2"/>
      <c r="X4857" s="2"/>
      <c r="Y4857" s="2"/>
      <c r="AB4857" s="2"/>
      <c r="AC4857" s="2"/>
      <c r="AD4857" s="2"/>
      <c r="AE4857" s="2"/>
      <c r="AF4857" s="2"/>
      <c r="AG4857" s="2"/>
      <c r="AH4857" s="2"/>
      <c r="AI4857" s="2"/>
      <c r="AJ4857" s="2"/>
      <c r="AK4857" s="2"/>
      <c r="BK4857" s="2"/>
      <c r="BL4857" s="2"/>
      <c r="BN4857" s="2"/>
      <c r="BO4857" s="2"/>
    </row>
    <row r="4858" ht="12.75" customHeight="1">
      <c r="D4858" s="2"/>
      <c r="G4858" s="2"/>
      <c r="I4858" s="2"/>
      <c r="J4858" s="2"/>
      <c r="K4858" s="2"/>
      <c r="L4858" s="2"/>
      <c r="M4858" s="2"/>
      <c r="N4858" s="2"/>
      <c r="O4858" s="2"/>
      <c r="P4858" s="2"/>
      <c r="Q4858" s="2"/>
      <c r="R4858" s="2"/>
      <c r="S4858" s="2"/>
      <c r="T4858" s="2"/>
      <c r="U4858" s="2"/>
      <c r="V4858" s="2"/>
      <c r="W4858" s="2"/>
      <c r="X4858" s="2"/>
      <c r="Y4858" s="2"/>
      <c r="AB4858" s="2"/>
      <c r="AC4858" s="2"/>
      <c r="AD4858" s="2"/>
      <c r="AE4858" s="2"/>
      <c r="AF4858" s="2"/>
      <c r="AG4858" s="2"/>
      <c r="AH4858" s="2"/>
      <c r="AI4858" s="2"/>
      <c r="AJ4858" s="2"/>
      <c r="AK4858" s="2"/>
      <c r="BK4858" s="2"/>
      <c r="BL4858" s="2"/>
      <c r="BN4858" s="2"/>
      <c r="BO4858" s="2"/>
    </row>
    <row r="4859" ht="12.75" customHeight="1">
      <c r="D4859" s="2"/>
      <c r="G4859" s="2"/>
      <c r="I4859" s="2"/>
      <c r="J4859" s="2"/>
      <c r="K4859" s="2"/>
      <c r="L4859" s="2"/>
      <c r="M4859" s="2"/>
      <c r="N4859" s="2"/>
      <c r="O4859" s="2"/>
      <c r="P4859" s="2"/>
      <c r="Q4859" s="2"/>
      <c r="R4859" s="2"/>
      <c r="S4859" s="2"/>
      <c r="T4859" s="2"/>
      <c r="U4859" s="2"/>
      <c r="V4859" s="2"/>
      <c r="W4859" s="2"/>
      <c r="X4859" s="2"/>
      <c r="Y4859" s="2"/>
      <c r="AB4859" s="2"/>
      <c r="AC4859" s="2"/>
      <c r="AD4859" s="2"/>
      <c r="AE4859" s="2"/>
      <c r="AF4859" s="2"/>
      <c r="AG4859" s="2"/>
      <c r="AH4859" s="2"/>
      <c r="AI4859" s="2"/>
      <c r="AJ4859" s="2"/>
      <c r="AK4859" s="2"/>
      <c r="BK4859" s="2"/>
      <c r="BL4859" s="2"/>
      <c r="BN4859" s="2"/>
      <c r="BO4859" s="2"/>
    </row>
    <row r="4860" ht="12.75" customHeight="1">
      <c r="D4860" s="2"/>
      <c r="G4860" s="2"/>
      <c r="I4860" s="2"/>
      <c r="J4860" s="2"/>
      <c r="K4860" s="2"/>
      <c r="L4860" s="2"/>
      <c r="M4860" s="2"/>
      <c r="N4860" s="2"/>
      <c r="O4860" s="2"/>
      <c r="P4860" s="2"/>
      <c r="Q4860" s="2"/>
      <c r="R4860" s="2"/>
      <c r="S4860" s="2"/>
      <c r="T4860" s="2"/>
      <c r="U4860" s="2"/>
      <c r="V4860" s="2"/>
      <c r="W4860" s="2"/>
      <c r="X4860" s="2"/>
      <c r="Y4860" s="2"/>
      <c r="AB4860" s="2"/>
      <c r="AC4860" s="2"/>
      <c r="AD4860" s="2"/>
      <c r="AE4860" s="2"/>
      <c r="AF4860" s="2"/>
      <c r="AG4860" s="2"/>
      <c r="AH4860" s="2"/>
      <c r="AI4860" s="2"/>
      <c r="AJ4860" s="2"/>
      <c r="AK4860" s="2"/>
      <c r="BK4860" s="2"/>
      <c r="BL4860" s="2"/>
      <c r="BN4860" s="2"/>
      <c r="BO4860" s="2"/>
    </row>
    <row r="4861" ht="12.75" customHeight="1">
      <c r="D4861" s="2"/>
      <c r="G4861" s="2"/>
      <c r="I4861" s="2"/>
      <c r="J4861" s="2"/>
      <c r="K4861" s="2"/>
      <c r="L4861" s="2"/>
      <c r="M4861" s="2"/>
      <c r="N4861" s="2"/>
      <c r="O4861" s="2"/>
      <c r="P4861" s="2"/>
      <c r="Q4861" s="2"/>
      <c r="R4861" s="2"/>
      <c r="S4861" s="2"/>
      <c r="T4861" s="2"/>
      <c r="U4861" s="2"/>
      <c r="V4861" s="2"/>
      <c r="W4861" s="2"/>
      <c r="X4861" s="2"/>
      <c r="Y4861" s="2"/>
      <c r="AB4861" s="2"/>
      <c r="AC4861" s="2"/>
      <c r="AD4861" s="2"/>
      <c r="AE4861" s="2"/>
      <c r="AF4861" s="2"/>
      <c r="AG4861" s="2"/>
      <c r="AH4861" s="2"/>
      <c r="AI4861" s="2"/>
      <c r="AJ4861" s="2"/>
      <c r="AK4861" s="2"/>
      <c r="BK4861" s="2"/>
      <c r="BL4861" s="2"/>
      <c r="BN4861" s="2"/>
      <c r="BO4861" s="2"/>
    </row>
    <row r="4862" ht="12.75" customHeight="1">
      <c r="D4862" s="2"/>
      <c r="G4862" s="2"/>
      <c r="I4862" s="2"/>
      <c r="J4862" s="2"/>
      <c r="K4862" s="2"/>
      <c r="L4862" s="2"/>
      <c r="M4862" s="2"/>
      <c r="N4862" s="2"/>
      <c r="O4862" s="2"/>
      <c r="P4862" s="2"/>
      <c r="Q4862" s="2"/>
      <c r="R4862" s="2"/>
      <c r="S4862" s="2"/>
      <c r="T4862" s="2"/>
      <c r="U4862" s="2"/>
      <c r="V4862" s="2"/>
      <c r="W4862" s="2"/>
      <c r="X4862" s="2"/>
      <c r="Y4862" s="2"/>
      <c r="AB4862" s="2"/>
      <c r="AC4862" s="2"/>
      <c r="AD4862" s="2"/>
      <c r="AE4862" s="2"/>
      <c r="AF4862" s="2"/>
      <c r="AG4862" s="2"/>
      <c r="AH4862" s="2"/>
      <c r="AI4862" s="2"/>
      <c r="AJ4862" s="2"/>
      <c r="AK4862" s="2"/>
      <c r="BK4862" s="2"/>
      <c r="BL4862" s="2"/>
      <c r="BN4862" s="2"/>
      <c r="BO4862" s="2"/>
    </row>
    <row r="4863" ht="12.75" customHeight="1">
      <c r="D4863" s="2"/>
      <c r="G4863" s="2"/>
      <c r="I4863" s="2"/>
      <c r="J4863" s="2"/>
      <c r="K4863" s="2"/>
      <c r="L4863" s="2"/>
      <c r="M4863" s="2"/>
      <c r="N4863" s="2"/>
      <c r="O4863" s="2"/>
      <c r="P4863" s="2"/>
      <c r="Q4863" s="2"/>
      <c r="R4863" s="2"/>
      <c r="S4863" s="2"/>
      <c r="T4863" s="2"/>
      <c r="U4863" s="2"/>
      <c r="V4863" s="2"/>
      <c r="W4863" s="2"/>
      <c r="X4863" s="2"/>
      <c r="Y4863" s="2"/>
      <c r="AB4863" s="2"/>
      <c r="AC4863" s="2"/>
      <c r="AD4863" s="2"/>
      <c r="AE4863" s="2"/>
      <c r="AF4863" s="2"/>
      <c r="AG4863" s="2"/>
      <c r="AH4863" s="2"/>
      <c r="AI4863" s="2"/>
      <c r="AJ4863" s="2"/>
      <c r="AK4863" s="2"/>
      <c r="BK4863" s="2"/>
      <c r="BL4863" s="2"/>
      <c r="BN4863" s="2"/>
      <c r="BO4863" s="2"/>
    </row>
    <row r="4864" ht="12.75" customHeight="1">
      <c r="D4864" s="2"/>
      <c r="G4864" s="2"/>
      <c r="I4864" s="2"/>
      <c r="J4864" s="2"/>
      <c r="K4864" s="2"/>
      <c r="L4864" s="2"/>
      <c r="M4864" s="2"/>
      <c r="N4864" s="2"/>
      <c r="O4864" s="2"/>
      <c r="P4864" s="2"/>
      <c r="Q4864" s="2"/>
      <c r="R4864" s="2"/>
      <c r="S4864" s="2"/>
      <c r="T4864" s="2"/>
      <c r="U4864" s="2"/>
      <c r="V4864" s="2"/>
      <c r="W4864" s="2"/>
      <c r="X4864" s="2"/>
      <c r="Y4864" s="2"/>
      <c r="AB4864" s="2"/>
      <c r="AC4864" s="2"/>
      <c r="AD4864" s="2"/>
      <c r="AE4864" s="2"/>
      <c r="AF4864" s="2"/>
      <c r="AG4864" s="2"/>
      <c r="AH4864" s="2"/>
      <c r="AI4864" s="2"/>
      <c r="AJ4864" s="2"/>
      <c r="AK4864" s="2"/>
      <c r="BK4864" s="2"/>
      <c r="BL4864" s="2"/>
      <c r="BN4864" s="2"/>
      <c r="BO4864" s="2"/>
    </row>
    <row r="4865" ht="12.75" customHeight="1">
      <c r="D4865" s="2"/>
      <c r="G4865" s="2"/>
      <c r="I4865" s="2"/>
      <c r="J4865" s="2"/>
      <c r="K4865" s="2"/>
      <c r="L4865" s="2"/>
      <c r="M4865" s="2"/>
      <c r="N4865" s="2"/>
      <c r="O4865" s="2"/>
      <c r="P4865" s="2"/>
      <c r="Q4865" s="2"/>
      <c r="R4865" s="2"/>
      <c r="S4865" s="2"/>
      <c r="T4865" s="2"/>
      <c r="U4865" s="2"/>
      <c r="V4865" s="2"/>
      <c r="W4865" s="2"/>
      <c r="X4865" s="2"/>
      <c r="Y4865" s="2"/>
      <c r="AB4865" s="2"/>
      <c r="AC4865" s="2"/>
      <c r="AD4865" s="2"/>
      <c r="AE4865" s="2"/>
      <c r="AF4865" s="2"/>
      <c r="AG4865" s="2"/>
      <c r="AH4865" s="2"/>
      <c r="AI4865" s="2"/>
      <c r="AJ4865" s="2"/>
      <c r="AK4865" s="2"/>
      <c r="BK4865" s="2"/>
      <c r="BL4865" s="2"/>
      <c r="BN4865" s="2"/>
      <c r="BO4865" s="2"/>
    </row>
    <row r="4866" ht="12.75" customHeight="1">
      <c r="D4866" s="2"/>
      <c r="G4866" s="2"/>
      <c r="I4866" s="2"/>
      <c r="J4866" s="2"/>
      <c r="K4866" s="2"/>
      <c r="L4866" s="2"/>
      <c r="M4866" s="2"/>
      <c r="N4866" s="2"/>
      <c r="O4866" s="2"/>
      <c r="P4866" s="2"/>
      <c r="Q4866" s="2"/>
      <c r="R4866" s="2"/>
      <c r="S4866" s="2"/>
      <c r="T4866" s="2"/>
      <c r="U4866" s="2"/>
      <c r="V4866" s="2"/>
      <c r="W4866" s="2"/>
      <c r="X4866" s="2"/>
      <c r="Y4866" s="2"/>
      <c r="AB4866" s="2"/>
      <c r="AC4866" s="2"/>
      <c r="AD4866" s="2"/>
      <c r="AE4866" s="2"/>
      <c r="AF4866" s="2"/>
      <c r="AG4866" s="2"/>
      <c r="AH4866" s="2"/>
      <c r="AI4866" s="2"/>
      <c r="AJ4866" s="2"/>
      <c r="AK4866" s="2"/>
      <c r="BK4866" s="2"/>
      <c r="BL4866" s="2"/>
      <c r="BN4866" s="2"/>
      <c r="BO4866" s="2"/>
    </row>
    <row r="4867" ht="12.75" customHeight="1">
      <c r="D4867" s="2"/>
      <c r="G4867" s="2"/>
      <c r="I4867" s="2"/>
      <c r="J4867" s="2"/>
      <c r="K4867" s="2"/>
      <c r="L4867" s="2"/>
      <c r="M4867" s="2"/>
      <c r="N4867" s="2"/>
      <c r="O4867" s="2"/>
      <c r="P4867" s="2"/>
      <c r="Q4867" s="2"/>
      <c r="R4867" s="2"/>
      <c r="S4867" s="2"/>
      <c r="T4867" s="2"/>
      <c r="U4867" s="2"/>
      <c r="V4867" s="2"/>
      <c r="W4867" s="2"/>
      <c r="X4867" s="2"/>
      <c r="Y4867" s="2"/>
      <c r="AB4867" s="2"/>
      <c r="AC4867" s="2"/>
      <c r="AD4867" s="2"/>
      <c r="AE4867" s="2"/>
      <c r="AF4867" s="2"/>
      <c r="AG4867" s="2"/>
      <c r="AH4867" s="2"/>
      <c r="AI4867" s="2"/>
      <c r="AJ4867" s="2"/>
      <c r="AK4867" s="2"/>
      <c r="BK4867" s="2"/>
      <c r="BL4867" s="2"/>
      <c r="BN4867" s="2"/>
      <c r="BO4867" s="2"/>
    </row>
    <row r="4868" ht="12.75" customHeight="1">
      <c r="D4868" s="2"/>
      <c r="G4868" s="2"/>
      <c r="I4868" s="2"/>
      <c r="J4868" s="2"/>
      <c r="K4868" s="2"/>
      <c r="L4868" s="2"/>
      <c r="M4868" s="2"/>
      <c r="N4868" s="2"/>
      <c r="O4868" s="2"/>
      <c r="P4868" s="2"/>
      <c r="Q4868" s="2"/>
      <c r="R4868" s="2"/>
      <c r="S4868" s="2"/>
      <c r="T4868" s="2"/>
      <c r="U4868" s="2"/>
      <c r="V4868" s="2"/>
      <c r="W4868" s="2"/>
      <c r="X4868" s="2"/>
      <c r="Y4868" s="2"/>
      <c r="AB4868" s="2"/>
      <c r="AC4868" s="2"/>
      <c r="AD4868" s="2"/>
      <c r="AE4868" s="2"/>
      <c r="AF4868" s="2"/>
      <c r="AG4868" s="2"/>
      <c r="AH4868" s="2"/>
      <c r="AI4868" s="2"/>
      <c r="AJ4868" s="2"/>
      <c r="AK4868" s="2"/>
      <c r="BK4868" s="2"/>
      <c r="BL4868" s="2"/>
      <c r="BN4868" s="2"/>
      <c r="BO4868" s="2"/>
    </row>
    <row r="4869" ht="12.75" customHeight="1">
      <c r="D4869" s="2"/>
      <c r="G4869" s="2"/>
      <c r="I4869" s="2"/>
      <c r="J4869" s="2"/>
      <c r="K4869" s="2"/>
      <c r="L4869" s="2"/>
      <c r="M4869" s="2"/>
      <c r="N4869" s="2"/>
      <c r="O4869" s="2"/>
      <c r="P4869" s="2"/>
      <c r="Q4869" s="2"/>
      <c r="R4869" s="2"/>
      <c r="S4869" s="2"/>
      <c r="T4869" s="2"/>
      <c r="U4869" s="2"/>
      <c r="V4869" s="2"/>
      <c r="W4869" s="2"/>
      <c r="X4869" s="2"/>
      <c r="Y4869" s="2"/>
      <c r="AB4869" s="2"/>
      <c r="AC4869" s="2"/>
      <c r="AD4869" s="2"/>
      <c r="AE4869" s="2"/>
      <c r="AF4869" s="2"/>
      <c r="AG4869" s="2"/>
      <c r="AH4869" s="2"/>
      <c r="AI4869" s="2"/>
      <c r="AJ4869" s="2"/>
      <c r="AK4869" s="2"/>
      <c r="BK4869" s="2"/>
      <c r="BL4869" s="2"/>
      <c r="BN4869" s="2"/>
      <c r="BO4869" s="2"/>
    </row>
    <row r="4870" ht="12.75" customHeight="1">
      <c r="D4870" s="2"/>
      <c r="G4870" s="2"/>
      <c r="I4870" s="2"/>
      <c r="J4870" s="2"/>
      <c r="K4870" s="2"/>
      <c r="L4870" s="2"/>
      <c r="M4870" s="2"/>
      <c r="N4870" s="2"/>
      <c r="O4870" s="2"/>
      <c r="P4870" s="2"/>
      <c r="Q4870" s="2"/>
      <c r="R4870" s="2"/>
      <c r="S4870" s="2"/>
      <c r="T4870" s="2"/>
      <c r="U4870" s="2"/>
      <c r="V4870" s="2"/>
      <c r="W4870" s="2"/>
      <c r="X4870" s="2"/>
      <c r="Y4870" s="2"/>
      <c r="AB4870" s="2"/>
      <c r="AC4870" s="2"/>
      <c r="AD4870" s="2"/>
      <c r="AE4870" s="2"/>
      <c r="AF4870" s="2"/>
      <c r="AG4870" s="2"/>
      <c r="AH4870" s="2"/>
      <c r="AI4870" s="2"/>
      <c r="AJ4870" s="2"/>
      <c r="AK4870" s="2"/>
      <c r="BK4870" s="2"/>
      <c r="BL4870" s="2"/>
      <c r="BN4870" s="2"/>
      <c r="BO4870" s="2"/>
    </row>
    <row r="4871" ht="12.75" customHeight="1">
      <c r="D4871" s="2"/>
      <c r="G4871" s="2"/>
      <c r="I4871" s="2"/>
      <c r="J4871" s="2"/>
      <c r="K4871" s="2"/>
      <c r="L4871" s="2"/>
      <c r="M4871" s="2"/>
      <c r="N4871" s="2"/>
      <c r="O4871" s="2"/>
      <c r="P4871" s="2"/>
      <c r="Q4871" s="2"/>
      <c r="R4871" s="2"/>
      <c r="S4871" s="2"/>
      <c r="T4871" s="2"/>
      <c r="U4871" s="2"/>
      <c r="V4871" s="2"/>
      <c r="W4871" s="2"/>
      <c r="X4871" s="2"/>
      <c r="Y4871" s="2"/>
      <c r="AB4871" s="2"/>
      <c r="AC4871" s="2"/>
      <c r="AD4871" s="2"/>
      <c r="AE4871" s="2"/>
      <c r="AF4871" s="2"/>
      <c r="AG4871" s="2"/>
      <c r="AH4871" s="2"/>
      <c r="AI4871" s="2"/>
      <c r="AJ4871" s="2"/>
      <c r="AK4871" s="2"/>
      <c r="BK4871" s="2"/>
      <c r="BL4871" s="2"/>
      <c r="BN4871" s="2"/>
      <c r="BO4871" s="2"/>
    </row>
    <row r="4872" ht="12.75" customHeight="1">
      <c r="D4872" s="2"/>
      <c r="G4872" s="2"/>
      <c r="I4872" s="2"/>
      <c r="J4872" s="2"/>
      <c r="K4872" s="2"/>
      <c r="L4872" s="2"/>
      <c r="M4872" s="2"/>
      <c r="N4872" s="2"/>
      <c r="O4872" s="2"/>
      <c r="P4872" s="2"/>
      <c r="Q4872" s="2"/>
      <c r="R4872" s="2"/>
      <c r="S4872" s="2"/>
      <c r="T4872" s="2"/>
      <c r="U4872" s="2"/>
      <c r="V4872" s="2"/>
      <c r="W4872" s="2"/>
      <c r="X4872" s="2"/>
      <c r="Y4872" s="2"/>
      <c r="AB4872" s="2"/>
      <c r="AC4872" s="2"/>
      <c r="AD4872" s="2"/>
      <c r="AE4872" s="2"/>
      <c r="AF4872" s="2"/>
      <c r="AG4872" s="2"/>
      <c r="AH4872" s="2"/>
      <c r="AI4872" s="2"/>
      <c r="AJ4872" s="2"/>
      <c r="AK4872" s="2"/>
      <c r="BK4872" s="2"/>
      <c r="BL4872" s="2"/>
      <c r="BN4872" s="2"/>
      <c r="BO4872" s="2"/>
    </row>
    <row r="4873" ht="12.75" customHeight="1">
      <c r="D4873" s="2"/>
      <c r="G4873" s="2"/>
      <c r="I4873" s="2"/>
      <c r="J4873" s="2"/>
      <c r="K4873" s="2"/>
      <c r="L4873" s="2"/>
      <c r="M4873" s="2"/>
      <c r="N4873" s="2"/>
      <c r="O4873" s="2"/>
      <c r="P4873" s="2"/>
      <c r="Q4873" s="2"/>
      <c r="R4873" s="2"/>
      <c r="S4873" s="2"/>
      <c r="T4873" s="2"/>
      <c r="U4873" s="2"/>
      <c r="V4873" s="2"/>
      <c r="W4873" s="2"/>
      <c r="X4873" s="2"/>
      <c r="Y4873" s="2"/>
      <c r="AB4873" s="2"/>
      <c r="AC4873" s="2"/>
      <c r="AD4873" s="2"/>
      <c r="AE4873" s="2"/>
      <c r="AF4873" s="2"/>
      <c r="AG4873" s="2"/>
      <c r="AH4873" s="2"/>
      <c r="AI4873" s="2"/>
      <c r="AJ4873" s="2"/>
      <c r="AK4873" s="2"/>
      <c r="BK4873" s="2"/>
      <c r="BL4873" s="2"/>
      <c r="BN4873" s="2"/>
      <c r="BO4873" s="2"/>
    </row>
    <row r="4874" ht="12.75" customHeight="1">
      <c r="D4874" s="2"/>
      <c r="G4874" s="2"/>
      <c r="I4874" s="2"/>
      <c r="J4874" s="2"/>
      <c r="K4874" s="2"/>
      <c r="L4874" s="2"/>
      <c r="M4874" s="2"/>
      <c r="N4874" s="2"/>
      <c r="O4874" s="2"/>
      <c r="P4874" s="2"/>
      <c r="Q4874" s="2"/>
      <c r="R4874" s="2"/>
      <c r="S4874" s="2"/>
      <c r="T4874" s="2"/>
      <c r="U4874" s="2"/>
      <c r="V4874" s="2"/>
      <c r="W4874" s="2"/>
      <c r="X4874" s="2"/>
      <c r="Y4874" s="2"/>
      <c r="AB4874" s="2"/>
      <c r="AC4874" s="2"/>
      <c r="AD4874" s="2"/>
      <c r="AE4874" s="2"/>
      <c r="AF4874" s="2"/>
      <c r="AG4874" s="2"/>
      <c r="AH4874" s="2"/>
      <c r="AI4874" s="2"/>
      <c r="AJ4874" s="2"/>
      <c r="AK4874" s="2"/>
      <c r="BK4874" s="2"/>
      <c r="BL4874" s="2"/>
      <c r="BN4874" s="2"/>
      <c r="BO4874" s="2"/>
    </row>
    <row r="4875" ht="12.75" customHeight="1">
      <c r="D4875" s="2"/>
      <c r="G4875" s="2"/>
      <c r="I4875" s="2"/>
      <c r="J4875" s="2"/>
      <c r="K4875" s="2"/>
      <c r="L4875" s="2"/>
      <c r="M4875" s="2"/>
      <c r="N4875" s="2"/>
      <c r="O4875" s="2"/>
      <c r="P4875" s="2"/>
      <c r="Q4875" s="2"/>
      <c r="R4875" s="2"/>
      <c r="S4875" s="2"/>
      <c r="T4875" s="2"/>
      <c r="U4875" s="2"/>
      <c r="V4875" s="2"/>
      <c r="W4875" s="2"/>
      <c r="X4875" s="2"/>
      <c r="Y4875" s="2"/>
      <c r="AB4875" s="2"/>
      <c r="AC4875" s="2"/>
      <c r="AD4875" s="2"/>
      <c r="AE4875" s="2"/>
      <c r="AF4875" s="2"/>
      <c r="AG4875" s="2"/>
      <c r="AH4875" s="2"/>
      <c r="AI4875" s="2"/>
      <c r="AJ4875" s="2"/>
      <c r="AK4875" s="2"/>
      <c r="BK4875" s="2"/>
      <c r="BL4875" s="2"/>
      <c r="BN4875" s="2"/>
      <c r="BO4875" s="2"/>
    </row>
    <row r="4876" ht="12.75" customHeight="1">
      <c r="D4876" s="2"/>
      <c r="G4876" s="2"/>
      <c r="I4876" s="2"/>
      <c r="J4876" s="2"/>
      <c r="K4876" s="2"/>
      <c r="L4876" s="2"/>
      <c r="M4876" s="2"/>
      <c r="N4876" s="2"/>
      <c r="O4876" s="2"/>
      <c r="P4876" s="2"/>
      <c r="Q4876" s="2"/>
      <c r="R4876" s="2"/>
      <c r="S4876" s="2"/>
      <c r="T4876" s="2"/>
      <c r="U4876" s="2"/>
      <c r="V4876" s="2"/>
      <c r="W4876" s="2"/>
      <c r="X4876" s="2"/>
      <c r="Y4876" s="2"/>
      <c r="AB4876" s="2"/>
      <c r="AC4876" s="2"/>
      <c r="AD4876" s="2"/>
      <c r="AE4876" s="2"/>
      <c r="AF4876" s="2"/>
      <c r="AG4876" s="2"/>
      <c r="AH4876" s="2"/>
      <c r="AI4876" s="2"/>
      <c r="AJ4876" s="2"/>
      <c r="AK4876" s="2"/>
      <c r="BK4876" s="2"/>
      <c r="BL4876" s="2"/>
      <c r="BN4876" s="2"/>
      <c r="BO4876" s="2"/>
    </row>
    <row r="4877" ht="12.75" customHeight="1">
      <c r="D4877" s="2"/>
      <c r="G4877" s="2"/>
      <c r="I4877" s="2"/>
      <c r="J4877" s="2"/>
      <c r="K4877" s="2"/>
      <c r="L4877" s="2"/>
      <c r="M4877" s="2"/>
      <c r="N4877" s="2"/>
      <c r="O4877" s="2"/>
      <c r="P4877" s="2"/>
      <c r="Q4877" s="2"/>
      <c r="R4877" s="2"/>
      <c r="S4877" s="2"/>
      <c r="T4877" s="2"/>
      <c r="U4877" s="2"/>
      <c r="V4877" s="2"/>
      <c r="W4877" s="2"/>
      <c r="X4877" s="2"/>
      <c r="Y4877" s="2"/>
      <c r="AB4877" s="2"/>
      <c r="AC4877" s="2"/>
      <c r="AD4877" s="2"/>
      <c r="AE4877" s="2"/>
      <c r="AF4877" s="2"/>
      <c r="AG4877" s="2"/>
      <c r="AH4877" s="2"/>
      <c r="AI4877" s="2"/>
      <c r="AJ4877" s="2"/>
      <c r="AK4877" s="2"/>
      <c r="BK4877" s="2"/>
      <c r="BL4877" s="2"/>
      <c r="BN4877" s="2"/>
      <c r="BO4877" s="2"/>
    </row>
    <row r="4878" ht="12.75" customHeight="1">
      <c r="D4878" s="2"/>
      <c r="G4878" s="2"/>
      <c r="I4878" s="2"/>
      <c r="J4878" s="2"/>
      <c r="K4878" s="2"/>
      <c r="L4878" s="2"/>
      <c r="M4878" s="2"/>
      <c r="N4878" s="2"/>
      <c r="O4878" s="2"/>
      <c r="P4878" s="2"/>
      <c r="Q4878" s="2"/>
      <c r="R4878" s="2"/>
      <c r="S4878" s="2"/>
      <c r="T4878" s="2"/>
      <c r="U4878" s="2"/>
      <c r="V4878" s="2"/>
      <c r="W4878" s="2"/>
      <c r="X4878" s="2"/>
      <c r="Y4878" s="2"/>
      <c r="AB4878" s="2"/>
      <c r="AC4878" s="2"/>
      <c r="AD4878" s="2"/>
      <c r="AE4878" s="2"/>
      <c r="AF4878" s="2"/>
      <c r="AG4878" s="2"/>
      <c r="AH4878" s="2"/>
      <c r="AI4878" s="2"/>
      <c r="AJ4878" s="2"/>
      <c r="AK4878" s="2"/>
      <c r="BK4878" s="2"/>
      <c r="BL4878" s="2"/>
      <c r="BN4878" s="2"/>
      <c r="BO4878" s="2"/>
    </row>
    <row r="4879" ht="12.75" customHeight="1">
      <c r="D4879" s="2"/>
      <c r="G4879" s="2"/>
      <c r="I4879" s="2"/>
      <c r="J4879" s="2"/>
      <c r="K4879" s="2"/>
      <c r="L4879" s="2"/>
      <c r="M4879" s="2"/>
      <c r="N4879" s="2"/>
      <c r="O4879" s="2"/>
      <c r="P4879" s="2"/>
      <c r="Q4879" s="2"/>
      <c r="R4879" s="2"/>
      <c r="S4879" s="2"/>
      <c r="T4879" s="2"/>
      <c r="U4879" s="2"/>
      <c r="V4879" s="2"/>
      <c r="W4879" s="2"/>
      <c r="X4879" s="2"/>
      <c r="Y4879" s="2"/>
      <c r="AB4879" s="2"/>
      <c r="AC4879" s="2"/>
      <c r="AD4879" s="2"/>
      <c r="AE4879" s="2"/>
      <c r="AF4879" s="2"/>
      <c r="AG4879" s="2"/>
      <c r="AH4879" s="2"/>
      <c r="AI4879" s="2"/>
      <c r="AJ4879" s="2"/>
      <c r="AK4879" s="2"/>
      <c r="BK4879" s="2"/>
      <c r="BL4879" s="2"/>
      <c r="BN4879" s="2"/>
      <c r="BO4879" s="2"/>
    </row>
    <row r="4880" ht="12.75" customHeight="1">
      <c r="D4880" s="2"/>
      <c r="G4880" s="2"/>
      <c r="I4880" s="2"/>
      <c r="J4880" s="2"/>
      <c r="K4880" s="2"/>
      <c r="L4880" s="2"/>
      <c r="M4880" s="2"/>
      <c r="N4880" s="2"/>
      <c r="O4880" s="2"/>
      <c r="P4880" s="2"/>
      <c r="Q4880" s="2"/>
      <c r="R4880" s="2"/>
      <c r="S4880" s="2"/>
      <c r="T4880" s="2"/>
      <c r="U4880" s="2"/>
      <c r="V4880" s="2"/>
      <c r="W4880" s="2"/>
      <c r="X4880" s="2"/>
      <c r="Y4880" s="2"/>
      <c r="AB4880" s="2"/>
      <c r="AC4880" s="2"/>
      <c r="AD4880" s="2"/>
      <c r="AE4880" s="2"/>
      <c r="AF4880" s="2"/>
      <c r="AG4880" s="2"/>
      <c r="AH4880" s="2"/>
      <c r="AI4880" s="2"/>
      <c r="AJ4880" s="2"/>
      <c r="AK4880" s="2"/>
      <c r="BK4880" s="2"/>
      <c r="BL4880" s="2"/>
      <c r="BN4880" s="2"/>
      <c r="BO4880" s="2"/>
    </row>
    <row r="4881" ht="12.75" customHeight="1">
      <c r="D4881" s="2"/>
      <c r="G4881" s="2"/>
      <c r="I4881" s="2"/>
      <c r="J4881" s="2"/>
      <c r="K4881" s="2"/>
      <c r="L4881" s="2"/>
      <c r="M4881" s="2"/>
      <c r="N4881" s="2"/>
      <c r="O4881" s="2"/>
      <c r="P4881" s="2"/>
      <c r="Q4881" s="2"/>
      <c r="R4881" s="2"/>
      <c r="S4881" s="2"/>
      <c r="T4881" s="2"/>
      <c r="U4881" s="2"/>
      <c r="V4881" s="2"/>
      <c r="W4881" s="2"/>
      <c r="X4881" s="2"/>
      <c r="Y4881" s="2"/>
      <c r="AB4881" s="2"/>
      <c r="AC4881" s="2"/>
      <c r="AD4881" s="2"/>
      <c r="AE4881" s="2"/>
      <c r="AF4881" s="2"/>
      <c r="AG4881" s="2"/>
      <c r="AH4881" s="2"/>
      <c r="AI4881" s="2"/>
      <c r="AJ4881" s="2"/>
      <c r="AK4881" s="2"/>
      <c r="BK4881" s="2"/>
      <c r="BL4881" s="2"/>
      <c r="BN4881" s="2"/>
      <c r="BO4881" s="2"/>
    </row>
    <row r="4882" ht="12.75" customHeight="1">
      <c r="D4882" s="2"/>
      <c r="G4882" s="2"/>
      <c r="I4882" s="2"/>
      <c r="J4882" s="2"/>
      <c r="K4882" s="2"/>
      <c r="L4882" s="2"/>
      <c r="M4882" s="2"/>
      <c r="N4882" s="2"/>
      <c r="O4882" s="2"/>
      <c r="P4882" s="2"/>
      <c r="Q4882" s="2"/>
      <c r="R4882" s="2"/>
      <c r="S4882" s="2"/>
      <c r="T4882" s="2"/>
      <c r="U4882" s="2"/>
      <c r="V4882" s="2"/>
      <c r="W4882" s="2"/>
      <c r="X4882" s="2"/>
      <c r="Y4882" s="2"/>
      <c r="AB4882" s="2"/>
      <c r="AC4882" s="2"/>
      <c r="AD4882" s="2"/>
      <c r="AE4882" s="2"/>
      <c r="AF4882" s="2"/>
      <c r="AG4882" s="2"/>
      <c r="AH4882" s="2"/>
      <c r="AI4882" s="2"/>
      <c r="AJ4882" s="2"/>
      <c r="AK4882" s="2"/>
      <c r="BK4882" s="2"/>
      <c r="BL4882" s="2"/>
      <c r="BN4882" s="2"/>
      <c r="BO4882" s="2"/>
    </row>
    <row r="4883" ht="12.75" customHeight="1">
      <c r="D4883" s="2"/>
      <c r="G4883" s="2"/>
      <c r="I4883" s="2"/>
      <c r="J4883" s="2"/>
      <c r="K4883" s="2"/>
      <c r="L4883" s="2"/>
      <c r="M4883" s="2"/>
      <c r="N4883" s="2"/>
      <c r="O4883" s="2"/>
      <c r="P4883" s="2"/>
      <c r="Q4883" s="2"/>
      <c r="R4883" s="2"/>
      <c r="S4883" s="2"/>
      <c r="T4883" s="2"/>
      <c r="U4883" s="2"/>
      <c r="V4883" s="2"/>
      <c r="W4883" s="2"/>
      <c r="X4883" s="2"/>
      <c r="Y4883" s="2"/>
      <c r="AB4883" s="2"/>
      <c r="AC4883" s="2"/>
      <c r="AD4883" s="2"/>
      <c r="AE4883" s="2"/>
      <c r="AF4883" s="2"/>
      <c r="AG4883" s="2"/>
      <c r="AH4883" s="2"/>
      <c r="AI4883" s="2"/>
      <c r="AJ4883" s="2"/>
      <c r="AK4883" s="2"/>
      <c r="BK4883" s="2"/>
      <c r="BL4883" s="2"/>
      <c r="BN4883" s="2"/>
      <c r="BO4883" s="2"/>
    </row>
    <row r="4884" ht="12.75" customHeight="1">
      <c r="D4884" s="2"/>
      <c r="G4884" s="2"/>
      <c r="I4884" s="2"/>
      <c r="J4884" s="2"/>
      <c r="K4884" s="2"/>
      <c r="L4884" s="2"/>
      <c r="M4884" s="2"/>
      <c r="N4884" s="2"/>
      <c r="O4884" s="2"/>
      <c r="P4884" s="2"/>
      <c r="Q4884" s="2"/>
      <c r="R4884" s="2"/>
      <c r="S4884" s="2"/>
      <c r="T4884" s="2"/>
      <c r="U4884" s="2"/>
      <c r="V4884" s="2"/>
      <c r="W4884" s="2"/>
      <c r="X4884" s="2"/>
      <c r="Y4884" s="2"/>
      <c r="AB4884" s="2"/>
      <c r="AC4884" s="2"/>
      <c r="AD4884" s="2"/>
      <c r="AE4884" s="2"/>
      <c r="AF4884" s="2"/>
      <c r="AG4884" s="2"/>
      <c r="AH4884" s="2"/>
      <c r="AI4884" s="2"/>
      <c r="AJ4884" s="2"/>
      <c r="AK4884" s="2"/>
      <c r="BK4884" s="2"/>
      <c r="BL4884" s="2"/>
      <c r="BN4884" s="2"/>
      <c r="BO4884" s="2"/>
    </row>
    <row r="4885" ht="12.75" customHeight="1">
      <c r="D4885" s="2"/>
      <c r="G4885" s="2"/>
      <c r="I4885" s="2"/>
      <c r="J4885" s="2"/>
      <c r="K4885" s="2"/>
      <c r="L4885" s="2"/>
      <c r="M4885" s="2"/>
      <c r="N4885" s="2"/>
      <c r="O4885" s="2"/>
      <c r="P4885" s="2"/>
      <c r="Q4885" s="2"/>
      <c r="R4885" s="2"/>
      <c r="S4885" s="2"/>
      <c r="T4885" s="2"/>
      <c r="U4885" s="2"/>
      <c r="V4885" s="2"/>
      <c r="W4885" s="2"/>
      <c r="X4885" s="2"/>
      <c r="Y4885" s="2"/>
      <c r="AB4885" s="2"/>
      <c r="AC4885" s="2"/>
      <c r="AD4885" s="2"/>
      <c r="AE4885" s="2"/>
      <c r="AF4885" s="2"/>
      <c r="AG4885" s="2"/>
      <c r="AH4885" s="2"/>
      <c r="AI4885" s="2"/>
      <c r="AJ4885" s="2"/>
      <c r="AK4885" s="2"/>
      <c r="BK4885" s="2"/>
      <c r="BL4885" s="2"/>
      <c r="BN4885" s="2"/>
      <c r="BO4885" s="2"/>
    </row>
    <row r="4886" ht="12.75" customHeight="1">
      <c r="D4886" s="2"/>
      <c r="G4886" s="2"/>
      <c r="I4886" s="2"/>
      <c r="J4886" s="2"/>
      <c r="K4886" s="2"/>
      <c r="L4886" s="2"/>
      <c r="M4886" s="2"/>
      <c r="N4886" s="2"/>
      <c r="O4886" s="2"/>
      <c r="P4886" s="2"/>
      <c r="Q4886" s="2"/>
      <c r="R4886" s="2"/>
      <c r="S4886" s="2"/>
      <c r="T4886" s="2"/>
      <c r="U4886" s="2"/>
      <c r="V4886" s="2"/>
      <c r="W4886" s="2"/>
      <c r="X4886" s="2"/>
      <c r="Y4886" s="2"/>
      <c r="AB4886" s="2"/>
      <c r="AC4886" s="2"/>
      <c r="AD4886" s="2"/>
      <c r="AE4886" s="2"/>
      <c r="AF4886" s="2"/>
      <c r="AG4886" s="2"/>
      <c r="AH4886" s="2"/>
      <c r="AI4886" s="2"/>
      <c r="AJ4886" s="2"/>
      <c r="AK4886" s="2"/>
      <c r="BK4886" s="2"/>
      <c r="BL4886" s="2"/>
      <c r="BN4886" s="2"/>
      <c r="BO4886" s="2"/>
    </row>
    <row r="4887" ht="12.75" customHeight="1">
      <c r="D4887" s="2"/>
      <c r="G4887" s="2"/>
      <c r="I4887" s="2"/>
      <c r="J4887" s="2"/>
      <c r="K4887" s="2"/>
      <c r="L4887" s="2"/>
      <c r="M4887" s="2"/>
      <c r="N4887" s="2"/>
      <c r="O4887" s="2"/>
      <c r="P4887" s="2"/>
      <c r="Q4887" s="2"/>
      <c r="R4887" s="2"/>
      <c r="S4887" s="2"/>
      <c r="T4887" s="2"/>
      <c r="U4887" s="2"/>
      <c r="V4887" s="2"/>
      <c r="W4887" s="2"/>
      <c r="X4887" s="2"/>
      <c r="Y4887" s="2"/>
      <c r="AB4887" s="2"/>
      <c r="AC4887" s="2"/>
      <c r="AD4887" s="2"/>
      <c r="AE4887" s="2"/>
      <c r="AF4887" s="2"/>
      <c r="AG4887" s="2"/>
      <c r="AH4887" s="2"/>
      <c r="AI4887" s="2"/>
      <c r="AJ4887" s="2"/>
      <c r="AK4887" s="2"/>
      <c r="BK4887" s="2"/>
      <c r="BL4887" s="2"/>
      <c r="BN4887" s="2"/>
      <c r="BO4887" s="2"/>
    </row>
    <row r="4888" ht="12.75" customHeight="1">
      <c r="D4888" s="2"/>
      <c r="G4888" s="2"/>
      <c r="I4888" s="2"/>
      <c r="J4888" s="2"/>
      <c r="K4888" s="2"/>
      <c r="L4888" s="2"/>
      <c r="M4888" s="2"/>
      <c r="N4888" s="2"/>
      <c r="O4888" s="2"/>
      <c r="P4888" s="2"/>
      <c r="Q4888" s="2"/>
      <c r="R4888" s="2"/>
      <c r="S4888" s="2"/>
      <c r="T4888" s="2"/>
      <c r="U4888" s="2"/>
      <c r="V4888" s="2"/>
      <c r="W4888" s="2"/>
      <c r="X4888" s="2"/>
      <c r="Y4888" s="2"/>
      <c r="AB4888" s="2"/>
      <c r="AC4888" s="2"/>
      <c r="AD4888" s="2"/>
      <c r="AE4888" s="2"/>
      <c r="AF4888" s="2"/>
      <c r="AG4888" s="2"/>
      <c r="AH4888" s="2"/>
      <c r="AI4888" s="2"/>
      <c r="AJ4888" s="2"/>
      <c r="AK4888" s="2"/>
      <c r="BK4888" s="2"/>
      <c r="BL4888" s="2"/>
      <c r="BN4888" s="2"/>
      <c r="BO4888" s="2"/>
    </row>
    <row r="4889" ht="12.75" customHeight="1">
      <c r="D4889" s="2"/>
      <c r="G4889" s="2"/>
      <c r="I4889" s="2"/>
      <c r="J4889" s="2"/>
      <c r="K4889" s="2"/>
      <c r="L4889" s="2"/>
      <c r="M4889" s="2"/>
      <c r="N4889" s="2"/>
      <c r="O4889" s="2"/>
      <c r="P4889" s="2"/>
      <c r="Q4889" s="2"/>
      <c r="R4889" s="2"/>
      <c r="S4889" s="2"/>
      <c r="T4889" s="2"/>
      <c r="U4889" s="2"/>
      <c r="V4889" s="2"/>
      <c r="W4889" s="2"/>
      <c r="X4889" s="2"/>
      <c r="Y4889" s="2"/>
      <c r="AB4889" s="2"/>
      <c r="AC4889" s="2"/>
      <c r="AD4889" s="2"/>
      <c r="AE4889" s="2"/>
      <c r="AF4889" s="2"/>
      <c r="AG4889" s="2"/>
      <c r="AH4889" s="2"/>
      <c r="AI4889" s="2"/>
      <c r="AJ4889" s="2"/>
      <c r="AK4889" s="2"/>
      <c r="BK4889" s="2"/>
      <c r="BL4889" s="2"/>
      <c r="BN4889" s="2"/>
      <c r="BO4889" s="2"/>
    </row>
    <row r="4890" ht="12.75" customHeight="1">
      <c r="D4890" s="2"/>
      <c r="G4890" s="2"/>
      <c r="I4890" s="2"/>
      <c r="J4890" s="2"/>
      <c r="K4890" s="2"/>
      <c r="L4890" s="2"/>
      <c r="M4890" s="2"/>
      <c r="N4890" s="2"/>
      <c r="O4890" s="2"/>
      <c r="P4890" s="2"/>
      <c r="Q4890" s="2"/>
      <c r="R4890" s="2"/>
      <c r="S4890" s="2"/>
      <c r="T4890" s="2"/>
      <c r="U4890" s="2"/>
      <c r="V4890" s="2"/>
      <c r="W4890" s="2"/>
      <c r="X4890" s="2"/>
      <c r="Y4890" s="2"/>
      <c r="AB4890" s="2"/>
      <c r="AC4890" s="2"/>
      <c r="AD4890" s="2"/>
      <c r="AE4890" s="2"/>
      <c r="AF4890" s="2"/>
      <c r="AG4890" s="2"/>
      <c r="AH4890" s="2"/>
      <c r="AI4890" s="2"/>
      <c r="AJ4890" s="2"/>
      <c r="AK4890" s="2"/>
      <c r="BK4890" s="2"/>
      <c r="BL4890" s="2"/>
      <c r="BN4890" s="2"/>
      <c r="BO4890" s="2"/>
    </row>
    <row r="4891" ht="12.75" customHeight="1">
      <c r="D4891" s="2"/>
      <c r="G4891" s="2"/>
      <c r="I4891" s="2"/>
      <c r="J4891" s="2"/>
      <c r="K4891" s="2"/>
      <c r="L4891" s="2"/>
      <c r="M4891" s="2"/>
      <c r="N4891" s="2"/>
      <c r="O4891" s="2"/>
      <c r="P4891" s="2"/>
      <c r="Q4891" s="2"/>
      <c r="R4891" s="2"/>
      <c r="S4891" s="2"/>
      <c r="T4891" s="2"/>
      <c r="U4891" s="2"/>
      <c r="V4891" s="2"/>
      <c r="W4891" s="2"/>
      <c r="X4891" s="2"/>
      <c r="Y4891" s="2"/>
      <c r="AB4891" s="2"/>
      <c r="AC4891" s="2"/>
      <c r="AD4891" s="2"/>
      <c r="AE4891" s="2"/>
      <c r="AF4891" s="2"/>
      <c r="AG4891" s="2"/>
      <c r="AH4891" s="2"/>
      <c r="AI4891" s="2"/>
      <c r="AJ4891" s="2"/>
      <c r="AK4891" s="2"/>
      <c r="BK4891" s="2"/>
      <c r="BL4891" s="2"/>
      <c r="BN4891" s="2"/>
      <c r="BO4891" s="2"/>
    </row>
    <row r="4892" ht="12.75" customHeight="1">
      <c r="D4892" s="2"/>
      <c r="G4892" s="2"/>
      <c r="I4892" s="2"/>
      <c r="J4892" s="2"/>
      <c r="K4892" s="2"/>
      <c r="L4892" s="2"/>
      <c r="M4892" s="2"/>
      <c r="N4892" s="2"/>
      <c r="O4892" s="2"/>
      <c r="P4892" s="2"/>
      <c r="Q4892" s="2"/>
      <c r="R4892" s="2"/>
      <c r="S4892" s="2"/>
      <c r="T4892" s="2"/>
      <c r="U4892" s="2"/>
      <c r="V4892" s="2"/>
      <c r="W4892" s="2"/>
      <c r="X4892" s="2"/>
      <c r="Y4892" s="2"/>
      <c r="AB4892" s="2"/>
      <c r="AC4892" s="2"/>
      <c r="AD4892" s="2"/>
      <c r="AE4892" s="2"/>
      <c r="AF4892" s="2"/>
      <c r="AG4892" s="2"/>
      <c r="AH4892" s="2"/>
      <c r="AI4892" s="2"/>
      <c r="AJ4892" s="2"/>
      <c r="AK4892" s="2"/>
      <c r="BK4892" s="2"/>
      <c r="BL4892" s="2"/>
      <c r="BN4892" s="2"/>
      <c r="BO4892" s="2"/>
    </row>
    <row r="4893" ht="12.75" customHeight="1">
      <c r="D4893" s="2"/>
      <c r="G4893" s="2"/>
      <c r="I4893" s="2"/>
      <c r="J4893" s="2"/>
      <c r="K4893" s="2"/>
      <c r="L4893" s="2"/>
      <c r="M4893" s="2"/>
      <c r="N4893" s="2"/>
      <c r="O4893" s="2"/>
      <c r="P4893" s="2"/>
      <c r="Q4893" s="2"/>
      <c r="R4893" s="2"/>
      <c r="S4893" s="2"/>
      <c r="T4893" s="2"/>
      <c r="U4893" s="2"/>
      <c r="V4893" s="2"/>
      <c r="W4893" s="2"/>
      <c r="X4893" s="2"/>
      <c r="Y4893" s="2"/>
      <c r="AB4893" s="2"/>
      <c r="AC4893" s="2"/>
      <c r="AD4893" s="2"/>
      <c r="AE4893" s="2"/>
      <c r="AF4893" s="2"/>
      <c r="AG4893" s="2"/>
      <c r="AH4893" s="2"/>
      <c r="AI4893" s="2"/>
      <c r="AJ4893" s="2"/>
      <c r="AK4893" s="2"/>
      <c r="BK4893" s="2"/>
      <c r="BL4893" s="2"/>
      <c r="BN4893" s="2"/>
      <c r="BO4893" s="2"/>
    </row>
    <row r="4894" ht="12.75" customHeight="1">
      <c r="D4894" s="2"/>
      <c r="G4894" s="2"/>
      <c r="I4894" s="2"/>
      <c r="J4894" s="2"/>
      <c r="K4894" s="2"/>
      <c r="L4894" s="2"/>
      <c r="M4894" s="2"/>
      <c r="N4894" s="2"/>
      <c r="O4894" s="2"/>
      <c r="P4894" s="2"/>
      <c r="Q4894" s="2"/>
      <c r="R4894" s="2"/>
      <c r="S4894" s="2"/>
      <c r="T4894" s="2"/>
      <c r="U4894" s="2"/>
      <c r="V4894" s="2"/>
      <c r="W4894" s="2"/>
      <c r="X4894" s="2"/>
      <c r="Y4894" s="2"/>
      <c r="AB4894" s="2"/>
      <c r="AC4894" s="2"/>
      <c r="AD4894" s="2"/>
      <c r="AE4894" s="2"/>
      <c r="AF4894" s="2"/>
      <c r="AG4894" s="2"/>
      <c r="AH4894" s="2"/>
      <c r="AI4894" s="2"/>
      <c r="AJ4894" s="2"/>
      <c r="AK4894" s="2"/>
      <c r="BK4894" s="2"/>
      <c r="BL4894" s="2"/>
      <c r="BN4894" s="2"/>
      <c r="BO4894" s="2"/>
    </row>
    <row r="4895" ht="12.75" customHeight="1">
      <c r="D4895" s="2"/>
      <c r="G4895" s="2"/>
      <c r="I4895" s="2"/>
      <c r="J4895" s="2"/>
      <c r="K4895" s="2"/>
      <c r="L4895" s="2"/>
      <c r="M4895" s="2"/>
      <c r="N4895" s="2"/>
      <c r="O4895" s="2"/>
      <c r="P4895" s="2"/>
      <c r="Q4895" s="2"/>
      <c r="R4895" s="2"/>
      <c r="S4895" s="2"/>
      <c r="T4895" s="2"/>
      <c r="U4895" s="2"/>
      <c r="V4895" s="2"/>
      <c r="W4895" s="2"/>
      <c r="X4895" s="2"/>
      <c r="Y4895" s="2"/>
      <c r="AB4895" s="2"/>
      <c r="AC4895" s="2"/>
      <c r="AD4895" s="2"/>
      <c r="AE4895" s="2"/>
      <c r="AF4895" s="2"/>
      <c r="AG4895" s="2"/>
      <c r="AH4895" s="2"/>
      <c r="AI4895" s="2"/>
      <c r="AJ4895" s="2"/>
      <c r="AK4895" s="2"/>
      <c r="BK4895" s="2"/>
      <c r="BL4895" s="2"/>
      <c r="BN4895" s="2"/>
      <c r="BO4895" s="2"/>
    </row>
    <row r="4896" ht="12.75" customHeight="1">
      <c r="D4896" s="2"/>
      <c r="G4896" s="2"/>
      <c r="I4896" s="2"/>
      <c r="J4896" s="2"/>
      <c r="K4896" s="2"/>
      <c r="L4896" s="2"/>
      <c r="M4896" s="2"/>
      <c r="N4896" s="2"/>
      <c r="O4896" s="2"/>
      <c r="P4896" s="2"/>
      <c r="Q4896" s="2"/>
      <c r="R4896" s="2"/>
      <c r="S4896" s="2"/>
      <c r="T4896" s="2"/>
      <c r="U4896" s="2"/>
      <c r="V4896" s="2"/>
      <c r="W4896" s="2"/>
      <c r="X4896" s="2"/>
      <c r="Y4896" s="2"/>
      <c r="AB4896" s="2"/>
      <c r="AC4896" s="2"/>
      <c r="AD4896" s="2"/>
      <c r="AE4896" s="2"/>
      <c r="AF4896" s="2"/>
      <c r="AG4896" s="2"/>
      <c r="AH4896" s="2"/>
      <c r="AI4896" s="2"/>
      <c r="AJ4896" s="2"/>
      <c r="AK4896" s="2"/>
      <c r="BK4896" s="2"/>
      <c r="BL4896" s="2"/>
      <c r="BN4896" s="2"/>
      <c r="BO4896" s="2"/>
    </row>
    <row r="4897" ht="12.75" customHeight="1">
      <c r="D4897" s="2"/>
      <c r="G4897" s="2"/>
      <c r="I4897" s="2"/>
      <c r="J4897" s="2"/>
      <c r="K4897" s="2"/>
      <c r="L4897" s="2"/>
      <c r="M4897" s="2"/>
      <c r="N4897" s="2"/>
      <c r="O4897" s="2"/>
      <c r="P4897" s="2"/>
      <c r="Q4897" s="2"/>
      <c r="R4897" s="2"/>
      <c r="S4897" s="2"/>
      <c r="T4897" s="2"/>
      <c r="U4897" s="2"/>
      <c r="V4897" s="2"/>
      <c r="W4897" s="2"/>
      <c r="X4897" s="2"/>
      <c r="Y4897" s="2"/>
      <c r="AB4897" s="2"/>
      <c r="AC4897" s="2"/>
      <c r="AD4897" s="2"/>
      <c r="AE4897" s="2"/>
      <c r="AF4897" s="2"/>
      <c r="AG4897" s="2"/>
      <c r="AH4897" s="2"/>
      <c r="AI4897" s="2"/>
      <c r="AJ4897" s="2"/>
      <c r="AK4897" s="2"/>
      <c r="BK4897" s="2"/>
      <c r="BL4897" s="2"/>
      <c r="BN4897" s="2"/>
      <c r="BO4897" s="2"/>
    </row>
    <row r="4898" ht="12.75" customHeight="1">
      <c r="D4898" s="2"/>
      <c r="G4898" s="2"/>
      <c r="I4898" s="2"/>
      <c r="J4898" s="2"/>
      <c r="K4898" s="2"/>
      <c r="L4898" s="2"/>
      <c r="M4898" s="2"/>
      <c r="N4898" s="2"/>
      <c r="O4898" s="2"/>
      <c r="P4898" s="2"/>
      <c r="Q4898" s="2"/>
      <c r="R4898" s="2"/>
      <c r="S4898" s="2"/>
      <c r="T4898" s="2"/>
      <c r="U4898" s="2"/>
      <c r="V4898" s="2"/>
      <c r="W4898" s="2"/>
      <c r="X4898" s="2"/>
      <c r="Y4898" s="2"/>
      <c r="AB4898" s="2"/>
      <c r="AC4898" s="2"/>
      <c r="AD4898" s="2"/>
      <c r="AE4898" s="2"/>
      <c r="AF4898" s="2"/>
      <c r="AG4898" s="2"/>
      <c r="AH4898" s="2"/>
      <c r="AI4898" s="2"/>
      <c r="AJ4898" s="2"/>
      <c r="AK4898" s="2"/>
      <c r="BK4898" s="2"/>
      <c r="BL4898" s="2"/>
      <c r="BN4898" s="2"/>
      <c r="BO4898" s="2"/>
    </row>
    <row r="4899" ht="12.75" customHeight="1">
      <c r="D4899" s="2"/>
      <c r="G4899" s="2"/>
      <c r="I4899" s="2"/>
      <c r="J4899" s="2"/>
      <c r="K4899" s="2"/>
      <c r="L4899" s="2"/>
      <c r="M4899" s="2"/>
      <c r="N4899" s="2"/>
      <c r="O4899" s="2"/>
      <c r="P4899" s="2"/>
      <c r="Q4899" s="2"/>
      <c r="R4899" s="2"/>
      <c r="S4899" s="2"/>
      <c r="T4899" s="2"/>
      <c r="U4899" s="2"/>
      <c r="V4899" s="2"/>
      <c r="W4899" s="2"/>
      <c r="X4899" s="2"/>
      <c r="Y4899" s="2"/>
      <c r="AB4899" s="2"/>
      <c r="AC4899" s="2"/>
      <c r="AD4899" s="2"/>
      <c r="AE4899" s="2"/>
      <c r="AF4899" s="2"/>
      <c r="AG4899" s="2"/>
      <c r="AH4899" s="2"/>
      <c r="AI4899" s="2"/>
      <c r="AJ4899" s="2"/>
      <c r="AK4899" s="2"/>
      <c r="BK4899" s="2"/>
      <c r="BL4899" s="2"/>
      <c r="BN4899" s="2"/>
      <c r="BO4899" s="2"/>
    </row>
    <row r="4900" ht="12.75" customHeight="1">
      <c r="D4900" s="2"/>
      <c r="G4900" s="2"/>
      <c r="I4900" s="2"/>
      <c r="J4900" s="2"/>
      <c r="K4900" s="2"/>
      <c r="L4900" s="2"/>
      <c r="M4900" s="2"/>
      <c r="N4900" s="2"/>
      <c r="O4900" s="2"/>
      <c r="P4900" s="2"/>
      <c r="Q4900" s="2"/>
      <c r="R4900" s="2"/>
      <c r="S4900" s="2"/>
      <c r="T4900" s="2"/>
      <c r="U4900" s="2"/>
      <c r="V4900" s="2"/>
      <c r="W4900" s="2"/>
      <c r="X4900" s="2"/>
      <c r="Y4900" s="2"/>
      <c r="AB4900" s="2"/>
      <c r="AC4900" s="2"/>
      <c r="AD4900" s="2"/>
      <c r="AE4900" s="2"/>
      <c r="AF4900" s="2"/>
      <c r="AG4900" s="2"/>
      <c r="AH4900" s="2"/>
      <c r="AI4900" s="2"/>
      <c r="AJ4900" s="2"/>
      <c r="AK4900" s="2"/>
      <c r="BK4900" s="2"/>
      <c r="BL4900" s="2"/>
      <c r="BN4900" s="2"/>
      <c r="BO4900" s="2"/>
    </row>
    <row r="4901" ht="12.75" customHeight="1">
      <c r="D4901" s="2"/>
      <c r="G4901" s="2"/>
      <c r="I4901" s="2"/>
      <c r="J4901" s="2"/>
      <c r="K4901" s="2"/>
      <c r="L4901" s="2"/>
      <c r="M4901" s="2"/>
      <c r="N4901" s="2"/>
      <c r="O4901" s="2"/>
      <c r="P4901" s="2"/>
      <c r="Q4901" s="2"/>
      <c r="R4901" s="2"/>
      <c r="S4901" s="2"/>
      <c r="T4901" s="2"/>
      <c r="U4901" s="2"/>
      <c r="V4901" s="2"/>
      <c r="W4901" s="2"/>
      <c r="X4901" s="2"/>
      <c r="Y4901" s="2"/>
      <c r="AB4901" s="2"/>
      <c r="AC4901" s="2"/>
      <c r="AD4901" s="2"/>
      <c r="AE4901" s="2"/>
      <c r="AF4901" s="2"/>
      <c r="AG4901" s="2"/>
      <c r="AH4901" s="2"/>
      <c r="AI4901" s="2"/>
      <c r="AJ4901" s="2"/>
      <c r="AK4901" s="2"/>
      <c r="BK4901" s="2"/>
      <c r="BL4901" s="2"/>
      <c r="BN4901" s="2"/>
      <c r="BO4901" s="2"/>
    </row>
    <row r="4902" ht="12.75" customHeight="1">
      <c r="D4902" s="2"/>
      <c r="G4902" s="2"/>
      <c r="I4902" s="2"/>
      <c r="J4902" s="2"/>
      <c r="K4902" s="2"/>
      <c r="L4902" s="2"/>
      <c r="M4902" s="2"/>
      <c r="N4902" s="2"/>
      <c r="O4902" s="2"/>
      <c r="P4902" s="2"/>
      <c r="Q4902" s="2"/>
      <c r="R4902" s="2"/>
      <c r="S4902" s="2"/>
      <c r="T4902" s="2"/>
      <c r="U4902" s="2"/>
      <c r="V4902" s="2"/>
      <c r="W4902" s="2"/>
      <c r="X4902" s="2"/>
      <c r="Y4902" s="2"/>
      <c r="AB4902" s="2"/>
      <c r="AC4902" s="2"/>
      <c r="AD4902" s="2"/>
      <c r="AE4902" s="2"/>
      <c r="AF4902" s="2"/>
      <c r="AG4902" s="2"/>
      <c r="AH4902" s="2"/>
      <c r="AI4902" s="2"/>
      <c r="AJ4902" s="2"/>
      <c r="AK4902" s="2"/>
      <c r="BK4902" s="2"/>
      <c r="BL4902" s="2"/>
      <c r="BN4902" s="2"/>
      <c r="BO4902" s="2"/>
    </row>
    <row r="4903" ht="12.75" customHeight="1">
      <c r="D4903" s="2"/>
      <c r="G4903" s="2"/>
      <c r="I4903" s="2"/>
      <c r="J4903" s="2"/>
      <c r="K4903" s="2"/>
      <c r="L4903" s="2"/>
      <c r="M4903" s="2"/>
      <c r="N4903" s="2"/>
      <c r="O4903" s="2"/>
      <c r="P4903" s="2"/>
      <c r="Q4903" s="2"/>
      <c r="R4903" s="2"/>
      <c r="S4903" s="2"/>
      <c r="T4903" s="2"/>
      <c r="U4903" s="2"/>
      <c r="V4903" s="2"/>
      <c r="W4903" s="2"/>
      <c r="X4903" s="2"/>
      <c r="Y4903" s="2"/>
      <c r="AB4903" s="2"/>
      <c r="AC4903" s="2"/>
      <c r="AD4903" s="2"/>
      <c r="AE4903" s="2"/>
      <c r="AF4903" s="2"/>
      <c r="AG4903" s="2"/>
      <c r="AH4903" s="2"/>
      <c r="AI4903" s="2"/>
      <c r="AJ4903" s="2"/>
      <c r="AK4903" s="2"/>
      <c r="BK4903" s="2"/>
      <c r="BL4903" s="2"/>
      <c r="BN4903" s="2"/>
      <c r="BO4903" s="2"/>
    </row>
    <row r="4904" ht="12.75" customHeight="1">
      <c r="D4904" s="2"/>
      <c r="G4904" s="2"/>
      <c r="I4904" s="2"/>
      <c r="J4904" s="2"/>
      <c r="K4904" s="2"/>
      <c r="L4904" s="2"/>
      <c r="M4904" s="2"/>
      <c r="N4904" s="2"/>
      <c r="O4904" s="2"/>
      <c r="P4904" s="2"/>
      <c r="Q4904" s="2"/>
      <c r="R4904" s="2"/>
      <c r="S4904" s="2"/>
      <c r="T4904" s="2"/>
      <c r="U4904" s="2"/>
      <c r="V4904" s="2"/>
      <c r="W4904" s="2"/>
      <c r="X4904" s="2"/>
      <c r="Y4904" s="2"/>
      <c r="AB4904" s="2"/>
      <c r="AC4904" s="2"/>
      <c r="AD4904" s="2"/>
      <c r="AE4904" s="2"/>
      <c r="AF4904" s="2"/>
      <c r="AG4904" s="2"/>
      <c r="AH4904" s="2"/>
      <c r="AI4904" s="2"/>
      <c r="AJ4904" s="2"/>
      <c r="AK4904" s="2"/>
      <c r="BK4904" s="2"/>
      <c r="BL4904" s="2"/>
      <c r="BN4904" s="2"/>
      <c r="BO4904" s="2"/>
    </row>
    <row r="4905" ht="12.75" customHeight="1">
      <c r="D4905" s="2"/>
      <c r="G4905" s="2"/>
      <c r="I4905" s="2"/>
      <c r="J4905" s="2"/>
      <c r="K4905" s="2"/>
      <c r="L4905" s="2"/>
      <c r="M4905" s="2"/>
      <c r="N4905" s="2"/>
      <c r="O4905" s="2"/>
      <c r="P4905" s="2"/>
      <c r="Q4905" s="2"/>
      <c r="R4905" s="2"/>
      <c r="S4905" s="2"/>
      <c r="T4905" s="2"/>
      <c r="U4905" s="2"/>
      <c r="V4905" s="2"/>
      <c r="W4905" s="2"/>
      <c r="X4905" s="2"/>
      <c r="Y4905" s="2"/>
      <c r="AB4905" s="2"/>
      <c r="AC4905" s="2"/>
      <c r="AD4905" s="2"/>
      <c r="AE4905" s="2"/>
      <c r="AF4905" s="2"/>
      <c r="AG4905" s="2"/>
      <c r="AH4905" s="2"/>
      <c r="AI4905" s="2"/>
      <c r="AJ4905" s="2"/>
      <c r="AK4905" s="2"/>
      <c r="BK4905" s="2"/>
      <c r="BL4905" s="2"/>
      <c r="BN4905" s="2"/>
      <c r="BO4905" s="2"/>
    </row>
    <row r="4906" ht="12.75" customHeight="1">
      <c r="D4906" s="2"/>
      <c r="G4906" s="2"/>
      <c r="I4906" s="2"/>
      <c r="J4906" s="2"/>
      <c r="K4906" s="2"/>
      <c r="L4906" s="2"/>
      <c r="M4906" s="2"/>
      <c r="N4906" s="2"/>
      <c r="O4906" s="2"/>
      <c r="P4906" s="2"/>
      <c r="Q4906" s="2"/>
      <c r="R4906" s="2"/>
      <c r="S4906" s="2"/>
      <c r="T4906" s="2"/>
      <c r="U4906" s="2"/>
      <c r="V4906" s="2"/>
      <c r="W4906" s="2"/>
      <c r="X4906" s="2"/>
      <c r="Y4906" s="2"/>
      <c r="AB4906" s="2"/>
      <c r="AC4906" s="2"/>
      <c r="AD4906" s="2"/>
      <c r="AE4906" s="2"/>
      <c r="AF4906" s="2"/>
      <c r="AG4906" s="2"/>
      <c r="AH4906" s="2"/>
      <c r="AI4906" s="2"/>
      <c r="AJ4906" s="2"/>
      <c r="AK4906" s="2"/>
      <c r="BK4906" s="2"/>
      <c r="BL4906" s="2"/>
      <c r="BN4906" s="2"/>
      <c r="BO4906" s="2"/>
    </row>
    <row r="4907" ht="12.75" customHeight="1">
      <c r="D4907" s="2"/>
      <c r="G4907" s="2"/>
      <c r="I4907" s="2"/>
      <c r="J4907" s="2"/>
      <c r="K4907" s="2"/>
      <c r="L4907" s="2"/>
      <c r="M4907" s="2"/>
      <c r="N4907" s="2"/>
      <c r="O4907" s="2"/>
      <c r="P4907" s="2"/>
      <c r="Q4907" s="2"/>
      <c r="R4907" s="2"/>
      <c r="S4907" s="2"/>
      <c r="T4907" s="2"/>
      <c r="U4907" s="2"/>
      <c r="V4907" s="2"/>
      <c r="W4907" s="2"/>
      <c r="X4907" s="2"/>
      <c r="Y4907" s="2"/>
      <c r="AB4907" s="2"/>
      <c r="AC4907" s="2"/>
      <c r="AD4907" s="2"/>
      <c r="AE4907" s="2"/>
      <c r="AF4907" s="2"/>
      <c r="AG4907" s="2"/>
      <c r="AH4907" s="2"/>
      <c r="AI4907" s="2"/>
      <c r="AJ4907" s="2"/>
      <c r="AK4907" s="2"/>
      <c r="BK4907" s="2"/>
      <c r="BL4907" s="2"/>
      <c r="BN4907" s="2"/>
      <c r="BO4907" s="2"/>
    </row>
    <row r="4908" ht="12.75" customHeight="1">
      <c r="D4908" s="2"/>
      <c r="G4908" s="2"/>
      <c r="I4908" s="2"/>
      <c r="J4908" s="2"/>
      <c r="K4908" s="2"/>
      <c r="L4908" s="2"/>
      <c r="M4908" s="2"/>
      <c r="N4908" s="2"/>
      <c r="O4908" s="2"/>
      <c r="P4908" s="2"/>
      <c r="Q4908" s="2"/>
      <c r="R4908" s="2"/>
      <c r="S4908" s="2"/>
      <c r="T4908" s="2"/>
      <c r="U4908" s="2"/>
      <c r="V4908" s="2"/>
      <c r="W4908" s="2"/>
      <c r="X4908" s="2"/>
      <c r="Y4908" s="2"/>
      <c r="AB4908" s="2"/>
      <c r="AC4908" s="2"/>
      <c r="AD4908" s="2"/>
      <c r="AE4908" s="2"/>
      <c r="AF4908" s="2"/>
      <c r="AG4908" s="2"/>
      <c r="AH4908" s="2"/>
      <c r="AI4908" s="2"/>
      <c r="AJ4908" s="2"/>
      <c r="AK4908" s="2"/>
      <c r="BK4908" s="2"/>
      <c r="BL4908" s="2"/>
      <c r="BN4908" s="2"/>
      <c r="BO4908" s="2"/>
    </row>
    <row r="4909" ht="12.75" customHeight="1">
      <c r="D4909" s="2"/>
      <c r="G4909" s="2"/>
      <c r="I4909" s="2"/>
      <c r="J4909" s="2"/>
      <c r="K4909" s="2"/>
      <c r="L4909" s="2"/>
      <c r="M4909" s="2"/>
      <c r="N4909" s="2"/>
      <c r="O4909" s="2"/>
      <c r="P4909" s="2"/>
      <c r="Q4909" s="2"/>
      <c r="R4909" s="2"/>
      <c r="S4909" s="2"/>
      <c r="T4909" s="2"/>
      <c r="U4909" s="2"/>
      <c r="V4909" s="2"/>
      <c r="W4909" s="2"/>
      <c r="X4909" s="2"/>
      <c r="Y4909" s="2"/>
      <c r="AB4909" s="2"/>
      <c r="AC4909" s="2"/>
      <c r="AD4909" s="2"/>
      <c r="AE4909" s="2"/>
      <c r="AF4909" s="2"/>
      <c r="AG4909" s="2"/>
      <c r="AH4909" s="2"/>
      <c r="AI4909" s="2"/>
      <c r="AJ4909" s="2"/>
      <c r="AK4909" s="2"/>
      <c r="BK4909" s="2"/>
      <c r="BL4909" s="2"/>
      <c r="BN4909" s="2"/>
      <c r="BO4909" s="2"/>
    </row>
    <row r="4910" ht="12.75" customHeight="1">
      <c r="D4910" s="2"/>
      <c r="G4910" s="2"/>
      <c r="I4910" s="2"/>
      <c r="J4910" s="2"/>
      <c r="K4910" s="2"/>
      <c r="L4910" s="2"/>
      <c r="M4910" s="2"/>
      <c r="N4910" s="2"/>
      <c r="O4910" s="2"/>
      <c r="P4910" s="2"/>
      <c r="Q4910" s="2"/>
      <c r="R4910" s="2"/>
      <c r="S4910" s="2"/>
      <c r="T4910" s="2"/>
      <c r="U4910" s="2"/>
      <c r="V4910" s="2"/>
      <c r="W4910" s="2"/>
      <c r="X4910" s="2"/>
      <c r="Y4910" s="2"/>
      <c r="AB4910" s="2"/>
      <c r="AC4910" s="2"/>
      <c r="AD4910" s="2"/>
      <c r="AE4910" s="2"/>
      <c r="AF4910" s="2"/>
      <c r="AG4910" s="2"/>
      <c r="AH4910" s="2"/>
      <c r="AI4910" s="2"/>
      <c r="AJ4910" s="2"/>
      <c r="AK4910" s="2"/>
      <c r="BK4910" s="2"/>
      <c r="BL4910" s="2"/>
      <c r="BN4910" s="2"/>
      <c r="BO4910" s="2"/>
    </row>
    <row r="4911" ht="12.75" customHeight="1">
      <c r="D4911" s="2"/>
      <c r="G4911" s="2"/>
      <c r="I4911" s="2"/>
      <c r="J4911" s="2"/>
      <c r="K4911" s="2"/>
      <c r="L4911" s="2"/>
      <c r="M4911" s="2"/>
      <c r="N4911" s="2"/>
      <c r="O4911" s="2"/>
      <c r="P4911" s="2"/>
      <c r="Q4911" s="2"/>
      <c r="R4911" s="2"/>
      <c r="S4911" s="2"/>
      <c r="T4911" s="2"/>
      <c r="U4911" s="2"/>
      <c r="V4911" s="2"/>
      <c r="W4911" s="2"/>
      <c r="X4911" s="2"/>
      <c r="Y4911" s="2"/>
      <c r="AB4911" s="2"/>
      <c r="AC4911" s="2"/>
      <c r="AD4911" s="2"/>
      <c r="AE4911" s="2"/>
      <c r="AF4911" s="2"/>
      <c r="AG4911" s="2"/>
      <c r="AH4911" s="2"/>
      <c r="AI4911" s="2"/>
      <c r="AJ4911" s="2"/>
      <c r="AK4911" s="2"/>
      <c r="BK4911" s="2"/>
      <c r="BL4911" s="2"/>
      <c r="BN4911" s="2"/>
      <c r="BO4911" s="2"/>
    </row>
    <row r="4912" ht="12.75" customHeight="1">
      <c r="D4912" s="2"/>
      <c r="G4912" s="2"/>
      <c r="I4912" s="2"/>
      <c r="J4912" s="2"/>
      <c r="K4912" s="2"/>
      <c r="L4912" s="2"/>
      <c r="M4912" s="2"/>
      <c r="N4912" s="2"/>
      <c r="O4912" s="2"/>
      <c r="P4912" s="2"/>
      <c r="Q4912" s="2"/>
      <c r="R4912" s="2"/>
      <c r="S4912" s="2"/>
      <c r="T4912" s="2"/>
      <c r="U4912" s="2"/>
      <c r="V4912" s="2"/>
      <c r="W4912" s="2"/>
      <c r="X4912" s="2"/>
      <c r="Y4912" s="2"/>
      <c r="AB4912" s="2"/>
      <c r="AC4912" s="2"/>
      <c r="AD4912" s="2"/>
      <c r="AE4912" s="2"/>
      <c r="AF4912" s="2"/>
      <c r="AG4912" s="2"/>
      <c r="AH4912" s="2"/>
      <c r="AI4912" s="2"/>
      <c r="AJ4912" s="2"/>
      <c r="AK4912" s="2"/>
      <c r="BK4912" s="2"/>
      <c r="BL4912" s="2"/>
      <c r="BN4912" s="2"/>
      <c r="BO4912" s="2"/>
    </row>
    <row r="4913" ht="12.75" customHeight="1">
      <c r="D4913" s="2"/>
      <c r="G4913" s="2"/>
      <c r="I4913" s="2"/>
      <c r="J4913" s="2"/>
      <c r="K4913" s="2"/>
      <c r="L4913" s="2"/>
      <c r="M4913" s="2"/>
      <c r="N4913" s="2"/>
      <c r="O4913" s="2"/>
      <c r="P4913" s="2"/>
      <c r="Q4913" s="2"/>
      <c r="R4913" s="2"/>
      <c r="S4913" s="2"/>
      <c r="T4913" s="2"/>
      <c r="U4913" s="2"/>
      <c r="V4913" s="2"/>
      <c r="W4913" s="2"/>
      <c r="X4913" s="2"/>
      <c r="Y4913" s="2"/>
      <c r="AB4913" s="2"/>
      <c r="AC4913" s="2"/>
      <c r="AD4913" s="2"/>
      <c r="AE4913" s="2"/>
      <c r="AF4913" s="2"/>
      <c r="AG4913" s="2"/>
      <c r="AH4913" s="2"/>
      <c r="AI4913" s="2"/>
      <c r="AJ4913" s="2"/>
      <c r="AK4913" s="2"/>
      <c r="BK4913" s="2"/>
      <c r="BL4913" s="2"/>
      <c r="BN4913" s="2"/>
      <c r="BO4913" s="2"/>
    </row>
    <row r="4914" ht="12.75" customHeight="1">
      <c r="D4914" s="2"/>
      <c r="G4914" s="2"/>
      <c r="I4914" s="2"/>
      <c r="J4914" s="2"/>
      <c r="K4914" s="2"/>
      <c r="L4914" s="2"/>
      <c r="M4914" s="2"/>
      <c r="N4914" s="2"/>
      <c r="O4914" s="2"/>
      <c r="P4914" s="2"/>
      <c r="Q4914" s="2"/>
      <c r="R4914" s="2"/>
      <c r="S4914" s="2"/>
      <c r="T4914" s="2"/>
      <c r="U4914" s="2"/>
      <c r="V4914" s="2"/>
      <c r="W4914" s="2"/>
      <c r="X4914" s="2"/>
      <c r="Y4914" s="2"/>
      <c r="AB4914" s="2"/>
      <c r="AC4914" s="2"/>
      <c r="AD4914" s="2"/>
      <c r="AE4914" s="2"/>
      <c r="AF4914" s="2"/>
      <c r="AG4914" s="2"/>
      <c r="AH4914" s="2"/>
      <c r="AI4914" s="2"/>
      <c r="AJ4914" s="2"/>
      <c r="AK4914" s="2"/>
      <c r="BK4914" s="2"/>
      <c r="BL4914" s="2"/>
      <c r="BN4914" s="2"/>
      <c r="BO4914" s="2"/>
    </row>
    <row r="4915" ht="12.75" customHeight="1">
      <c r="D4915" s="2"/>
      <c r="G4915" s="2"/>
      <c r="I4915" s="2"/>
      <c r="J4915" s="2"/>
      <c r="K4915" s="2"/>
      <c r="L4915" s="2"/>
      <c r="M4915" s="2"/>
      <c r="N4915" s="2"/>
      <c r="O4915" s="2"/>
      <c r="P4915" s="2"/>
      <c r="Q4915" s="2"/>
      <c r="R4915" s="2"/>
      <c r="S4915" s="2"/>
      <c r="T4915" s="2"/>
      <c r="U4915" s="2"/>
      <c r="V4915" s="2"/>
      <c r="W4915" s="2"/>
      <c r="X4915" s="2"/>
      <c r="Y4915" s="2"/>
      <c r="AB4915" s="2"/>
      <c r="AC4915" s="2"/>
      <c r="AD4915" s="2"/>
      <c r="AE4915" s="2"/>
      <c r="AF4915" s="2"/>
      <c r="AG4915" s="2"/>
      <c r="AH4915" s="2"/>
      <c r="AI4915" s="2"/>
      <c r="AJ4915" s="2"/>
      <c r="AK4915" s="2"/>
      <c r="BK4915" s="2"/>
      <c r="BL4915" s="2"/>
      <c r="BN4915" s="2"/>
      <c r="BO4915" s="2"/>
    </row>
    <row r="4916" ht="12.75" customHeight="1">
      <c r="D4916" s="2"/>
      <c r="G4916" s="2"/>
      <c r="I4916" s="2"/>
      <c r="J4916" s="2"/>
      <c r="K4916" s="2"/>
      <c r="L4916" s="2"/>
      <c r="M4916" s="2"/>
      <c r="N4916" s="2"/>
      <c r="O4916" s="2"/>
      <c r="P4916" s="2"/>
      <c r="Q4916" s="2"/>
      <c r="R4916" s="2"/>
      <c r="S4916" s="2"/>
      <c r="T4916" s="2"/>
      <c r="U4916" s="2"/>
      <c r="V4916" s="2"/>
      <c r="W4916" s="2"/>
      <c r="X4916" s="2"/>
      <c r="Y4916" s="2"/>
      <c r="AB4916" s="2"/>
      <c r="AC4916" s="2"/>
      <c r="AD4916" s="2"/>
      <c r="AE4916" s="2"/>
      <c r="AF4916" s="2"/>
      <c r="AG4916" s="2"/>
      <c r="AH4916" s="2"/>
      <c r="AI4916" s="2"/>
      <c r="AJ4916" s="2"/>
      <c r="AK4916" s="2"/>
      <c r="BK4916" s="2"/>
      <c r="BL4916" s="2"/>
      <c r="BN4916" s="2"/>
      <c r="BO4916" s="2"/>
    </row>
    <row r="4917" ht="12.75" customHeight="1">
      <c r="D4917" s="2"/>
      <c r="G4917" s="2"/>
      <c r="I4917" s="2"/>
      <c r="J4917" s="2"/>
      <c r="K4917" s="2"/>
      <c r="L4917" s="2"/>
      <c r="M4917" s="2"/>
      <c r="N4917" s="2"/>
      <c r="O4917" s="2"/>
      <c r="P4917" s="2"/>
      <c r="Q4917" s="2"/>
      <c r="R4917" s="2"/>
      <c r="S4917" s="2"/>
      <c r="T4917" s="2"/>
      <c r="U4917" s="2"/>
      <c r="V4917" s="2"/>
      <c r="W4917" s="2"/>
      <c r="X4917" s="2"/>
      <c r="Y4917" s="2"/>
      <c r="AB4917" s="2"/>
      <c r="AC4917" s="2"/>
      <c r="AD4917" s="2"/>
      <c r="AE4917" s="2"/>
      <c r="AF4917" s="2"/>
      <c r="AG4917" s="2"/>
      <c r="AH4917" s="2"/>
      <c r="AI4917" s="2"/>
      <c r="AJ4917" s="2"/>
      <c r="AK4917" s="2"/>
      <c r="BK4917" s="2"/>
      <c r="BL4917" s="2"/>
      <c r="BN4917" s="2"/>
      <c r="BO4917" s="2"/>
    </row>
    <row r="4918" ht="12.75" customHeight="1">
      <c r="D4918" s="2"/>
      <c r="G4918" s="2"/>
      <c r="I4918" s="2"/>
      <c r="J4918" s="2"/>
      <c r="K4918" s="2"/>
      <c r="L4918" s="2"/>
      <c r="M4918" s="2"/>
      <c r="N4918" s="2"/>
      <c r="O4918" s="2"/>
      <c r="P4918" s="2"/>
      <c r="Q4918" s="2"/>
      <c r="R4918" s="2"/>
      <c r="S4918" s="2"/>
      <c r="T4918" s="2"/>
      <c r="U4918" s="2"/>
      <c r="V4918" s="2"/>
      <c r="W4918" s="2"/>
      <c r="X4918" s="2"/>
      <c r="Y4918" s="2"/>
      <c r="AB4918" s="2"/>
      <c r="AC4918" s="2"/>
      <c r="AD4918" s="2"/>
      <c r="AE4918" s="2"/>
      <c r="AF4918" s="2"/>
      <c r="AG4918" s="2"/>
      <c r="AH4918" s="2"/>
      <c r="AI4918" s="2"/>
      <c r="AJ4918" s="2"/>
      <c r="AK4918" s="2"/>
      <c r="BK4918" s="2"/>
      <c r="BL4918" s="2"/>
      <c r="BN4918" s="2"/>
      <c r="BO4918" s="2"/>
    </row>
    <row r="4919" ht="12.75" customHeight="1">
      <c r="D4919" s="2"/>
      <c r="G4919" s="2"/>
      <c r="I4919" s="2"/>
      <c r="J4919" s="2"/>
      <c r="K4919" s="2"/>
      <c r="L4919" s="2"/>
      <c r="M4919" s="2"/>
      <c r="N4919" s="2"/>
      <c r="O4919" s="2"/>
      <c r="P4919" s="2"/>
      <c r="Q4919" s="2"/>
      <c r="R4919" s="2"/>
      <c r="S4919" s="2"/>
      <c r="T4919" s="2"/>
      <c r="U4919" s="2"/>
      <c r="V4919" s="2"/>
      <c r="W4919" s="2"/>
      <c r="X4919" s="2"/>
      <c r="Y4919" s="2"/>
      <c r="AB4919" s="2"/>
      <c r="AC4919" s="2"/>
      <c r="AD4919" s="2"/>
      <c r="AE4919" s="2"/>
      <c r="AF4919" s="2"/>
      <c r="AG4919" s="2"/>
      <c r="AH4919" s="2"/>
      <c r="AI4919" s="2"/>
      <c r="AJ4919" s="2"/>
      <c r="AK4919" s="2"/>
      <c r="BK4919" s="2"/>
      <c r="BL4919" s="2"/>
      <c r="BN4919" s="2"/>
      <c r="BO4919" s="2"/>
    </row>
    <row r="4920" ht="12.75" customHeight="1">
      <c r="D4920" s="2"/>
      <c r="G4920" s="2"/>
      <c r="I4920" s="2"/>
      <c r="J4920" s="2"/>
      <c r="K4920" s="2"/>
      <c r="L4920" s="2"/>
      <c r="M4920" s="2"/>
      <c r="N4920" s="2"/>
      <c r="O4920" s="2"/>
      <c r="P4920" s="2"/>
      <c r="Q4920" s="2"/>
      <c r="R4920" s="2"/>
      <c r="S4920" s="2"/>
      <c r="T4920" s="2"/>
      <c r="U4920" s="2"/>
      <c r="V4920" s="2"/>
      <c r="W4920" s="2"/>
      <c r="X4920" s="2"/>
      <c r="Y4920" s="2"/>
      <c r="AB4920" s="2"/>
      <c r="AC4920" s="2"/>
      <c r="AD4920" s="2"/>
      <c r="AE4920" s="2"/>
      <c r="AF4920" s="2"/>
      <c r="AG4920" s="2"/>
      <c r="AH4920" s="2"/>
      <c r="AI4920" s="2"/>
      <c r="AJ4920" s="2"/>
      <c r="AK4920" s="2"/>
      <c r="BK4920" s="2"/>
      <c r="BL4920" s="2"/>
      <c r="BN4920" s="2"/>
      <c r="BO4920" s="2"/>
    </row>
    <row r="4921" ht="12.75" customHeight="1">
      <c r="D4921" s="2"/>
      <c r="G4921" s="2"/>
      <c r="I4921" s="2"/>
      <c r="J4921" s="2"/>
      <c r="K4921" s="2"/>
      <c r="L4921" s="2"/>
      <c r="M4921" s="2"/>
      <c r="N4921" s="2"/>
      <c r="O4921" s="2"/>
      <c r="P4921" s="2"/>
      <c r="Q4921" s="2"/>
      <c r="R4921" s="2"/>
      <c r="S4921" s="2"/>
      <c r="T4921" s="2"/>
      <c r="U4921" s="2"/>
      <c r="V4921" s="2"/>
      <c r="W4921" s="2"/>
      <c r="X4921" s="2"/>
      <c r="Y4921" s="2"/>
      <c r="AB4921" s="2"/>
      <c r="AC4921" s="2"/>
      <c r="AD4921" s="2"/>
      <c r="AE4921" s="2"/>
      <c r="AF4921" s="2"/>
      <c r="AG4921" s="2"/>
      <c r="AH4921" s="2"/>
      <c r="AI4921" s="2"/>
      <c r="AJ4921" s="2"/>
      <c r="AK4921" s="2"/>
      <c r="BK4921" s="2"/>
      <c r="BL4921" s="2"/>
      <c r="BN4921" s="2"/>
      <c r="BO4921" s="2"/>
    </row>
    <row r="4922" ht="12.75" customHeight="1">
      <c r="D4922" s="2"/>
      <c r="G4922" s="2"/>
      <c r="I4922" s="2"/>
      <c r="J4922" s="2"/>
      <c r="K4922" s="2"/>
      <c r="L4922" s="2"/>
      <c r="M4922" s="2"/>
      <c r="N4922" s="2"/>
      <c r="O4922" s="2"/>
      <c r="P4922" s="2"/>
      <c r="Q4922" s="2"/>
      <c r="R4922" s="2"/>
      <c r="S4922" s="2"/>
      <c r="T4922" s="2"/>
      <c r="U4922" s="2"/>
      <c r="V4922" s="2"/>
      <c r="W4922" s="2"/>
      <c r="X4922" s="2"/>
      <c r="Y4922" s="2"/>
      <c r="AB4922" s="2"/>
      <c r="AC4922" s="2"/>
      <c r="AD4922" s="2"/>
      <c r="AE4922" s="2"/>
      <c r="AF4922" s="2"/>
      <c r="AG4922" s="2"/>
      <c r="AH4922" s="2"/>
      <c r="AI4922" s="2"/>
      <c r="AJ4922" s="2"/>
      <c r="AK4922" s="2"/>
      <c r="BK4922" s="2"/>
      <c r="BL4922" s="2"/>
      <c r="BN4922" s="2"/>
      <c r="BO4922" s="2"/>
    </row>
    <row r="4923" ht="12.75" customHeight="1">
      <c r="D4923" s="2"/>
      <c r="G4923" s="2"/>
      <c r="I4923" s="2"/>
      <c r="J4923" s="2"/>
      <c r="K4923" s="2"/>
      <c r="L4923" s="2"/>
      <c r="M4923" s="2"/>
      <c r="N4923" s="2"/>
      <c r="O4923" s="2"/>
      <c r="P4923" s="2"/>
      <c r="Q4923" s="2"/>
      <c r="R4923" s="2"/>
      <c r="S4923" s="2"/>
      <c r="T4923" s="2"/>
      <c r="U4923" s="2"/>
      <c r="V4923" s="2"/>
      <c r="W4923" s="2"/>
      <c r="X4923" s="2"/>
      <c r="Y4923" s="2"/>
      <c r="AB4923" s="2"/>
      <c r="AC4923" s="2"/>
      <c r="AD4923" s="2"/>
      <c r="AE4923" s="2"/>
      <c r="AF4923" s="2"/>
      <c r="AG4923" s="2"/>
      <c r="AH4923" s="2"/>
      <c r="AI4923" s="2"/>
      <c r="AJ4923" s="2"/>
      <c r="AK4923" s="2"/>
      <c r="BK4923" s="2"/>
      <c r="BL4923" s="2"/>
      <c r="BN4923" s="2"/>
      <c r="BO4923" s="2"/>
    </row>
    <row r="4924" ht="12.75" customHeight="1">
      <c r="D4924" s="2"/>
      <c r="G4924" s="2"/>
      <c r="I4924" s="2"/>
      <c r="J4924" s="2"/>
      <c r="K4924" s="2"/>
      <c r="L4924" s="2"/>
      <c r="M4924" s="2"/>
      <c r="N4924" s="2"/>
      <c r="O4924" s="2"/>
      <c r="P4924" s="2"/>
      <c r="Q4924" s="2"/>
      <c r="R4924" s="2"/>
      <c r="S4924" s="2"/>
      <c r="T4924" s="2"/>
      <c r="U4924" s="2"/>
      <c r="V4924" s="2"/>
      <c r="W4924" s="2"/>
      <c r="X4924" s="2"/>
      <c r="Y4924" s="2"/>
      <c r="AB4924" s="2"/>
      <c r="AC4924" s="2"/>
      <c r="AD4924" s="2"/>
      <c r="AE4924" s="2"/>
      <c r="AF4924" s="2"/>
      <c r="AG4924" s="2"/>
      <c r="AH4924" s="2"/>
      <c r="AI4924" s="2"/>
      <c r="AJ4924" s="2"/>
      <c r="AK4924" s="2"/>
      <c r="BK4924" s="2"/>
      <c r="BL4924" s="2"/>
      <c r="BN4924" s="2"/>
      <c r="BO4924" s="2"/>
    </row>
    <row r="4925" ht="12.75" customHeight="1">
      <c r="D4925" s="2"/>
      <c r="G4925" s="2"/>
      <c r="I4925" s="2"/>
      <c r="J4925" s="2"/>
      <c r="K4925" s="2"/>
      <c r="L4925" s="2"/>
      <c r="M4925" s="2"/>
      <c r="N4925" s="2"/>
      <c r="O4925" s="2"/>
      <c r="P4925" s="2"/>
      <c r="Q4925" s="2"/>
      <c r="R4925" s="2"/>
      <c r="S4925" s="2"/>
      <c r="T4925" s="2"/>
      <c r="U4925" s="2"/>
      <c r="V4925" s="2"/>
      <c r="W4925" s="2"/>
      <c r="X4925" s="2"/>
      <c r="Y4925" s="2"/>
      <c r="AB4925" s="2"/>
      <c r="AC4925" s="2"/>
      <c r="AD4925" s="2"/>
      <c r="AE4925" s="2"/>
      <c r="AF4925" s="2"/>
      <c r="AG4925" s="2"/>
      <c r="AH4925" s="2"/>
      <c r="AI4925" s="2"/>
      <c r="AJ4925" s="2"/>
      <c r="AK4925" s="2"/>
      <c r="BK4925" s="2"/>
      <c r="BL4925" s="2"/>
      <c r="BN4925" s="2"/>
      <c r="BO4925" s="2"/>
    </row>
    <row r="4926" ht="12.75" customHeight="1">
      <c r="D4926" s="2"/>
      <c r="G4926" s="2"/>
      <c r="I4926" s="2"/>
      <c r="J4926" s="2"/>
      <c r="K4926" s="2"/>
      <c r="L4926" s="2"/>
      <c r="M4926" s="2"/>
      <c r="N4926" s="2"/>
      <c r="O4926" s="2"/>
      <c r="P4926" s="2"/>
      <c r="Q4926" s="2"/>
      <c r="R4926" s="2"/>
      <c r="S4926" s="2"/>
      <c r="T4926" s="2"/>
      <c r="U4926" s="2"/>
      <c r="V4926" s="2"/>
      <c r="W4926" s="2"/>
      <c r="X4926" s="2"/>
      <c r="Y4926" s="2"/>
      <c r="AB4926" s="2"/>
      <c r="AC4926" s="2"/>
      <c r="AD4926" s="2"/>
      <c r="AE4926" s="2"/>
      <c r="AF4926" s="2"/>
      <c r="AG4926" s="2"/>
      <c r="AH4926" s="2"/>
      <c r="AI4926" s="2"/>
      <c r="AJ4926" s="2"/>
      <c r="AK4926" s="2"/>
      <c r="BK4926" s="2"/>
      <c r="BL4926" s="2"/>
      <c r="BN4926" s="2"/>
      <c r="BO4926" s="2"/>
    </row>
    <row r="4927" ht="12.75" customHeight="1">
      <c r="D4927" s="2"/>
      <c r="G4927" s="2"/>
      <c r="I4927" s="2"/>
      <c r="J4927" s="2"/>
      <c r="K4927" s="2"/>
      <c r="L4927" s="2"/>
      <c r="M4927" s="2"/>
      <c r="N4927" s="2"/>
      <c r="O4927" s="2"/>
      <c r="P4927" s="2"/>
      <c r="Q4927" s="2"/>
      <c r="R4927" s="2"/>
      <c r="S4927" s="2"/>
      <c r="T4927" s="2"/>
      <c r="U4927" s="2"/>
      <c r="V4927" s="2"/>
      <c r="W4927" s="2"/>
      <c r="X4927" s="2"/>
      <c r="Y4927" s="2"/>
      <c r="AB4927" s="2"/>
      <c r="AC4927" s="2"/>
      <c r="AD4927" s="2"/>
      <c r="AE4927" s="2"/>
      <c r="AF4927" s="2"/>
      <c r="AG4927" s="2"/>
      <c r="AH4927" s="2"/>
      <c r="AI4927" s="2"/>
      <c r="AJ4927" s="2"/>
      <c r="AK4927" s="2"/>
      <c r="BK4927" s="2"/>
      <c r="BL4927" s="2"/>
      <c r="BN4927" s="2"/>
      <c r="BO4927" s="2"/>
    </row>
    <row r="4928" ht="12.75" customHeight="1">
      <c r="D4928" s="2"/>
      <c r="G4928" s="2"/>
      <c r="I4928" s="2"/>
      <c r="J4928" s="2"/>
      <c r="K4928" s="2"/>
      <c r="L4928" s="2"/>
      <c r="M4928" s="2"/>
      <c r="N4928" s="2"/>
      <c r="O4928" s="2"/>
      <c r="P4928" s="2"/>
      <c r="Q4928" s="2"/>
      <c r="R4928" s="2"/>
      <c r="S4928" s="2"/>
      <c r="T4928" s="2"/>
      <c r="U4928" s="2"/>
      <c r="V4928" s="2"/>
      <c r="W4928" s="2"/>
      <c r="X4928" s="2"/>
      <c r="Y4928" s="2"/>
      <c r="AB4928" s="2"/>
      <c r="AC4928" s="2"/>
      <c r="AD4928" s="2"/>
      <c r="AE4928" s="2"/>
      <c r="AF4928" s="2"/>
      <c r="AG4928" s="2"/>
      <c r="AH4928" s="2"/>
      <c r="AI4928" s="2"/>
      <c r="AJ4928" s="2"/>
      <c r="AK4928" s="2"/>
      <c r="BK4928" s="2"/>
      <c r="BL4928" s="2"/>
      <c r="BN4928" s="2"/>
      <c r="BO4928" s="2"/>
    </row>
    <row r="4929" ht="12.75" customHeight="1">
      <c r="D4929" s="2"/>
      <c r="G4929" s="2"/>
      <c r="I4929" s="2"/>
      <c r="J4929" s="2"/>
      <c r="K4929" s="2"/>
      <c r="L4929" s="2"/>
      <c r="M4929" s="2"/>
      <c r="N4929" s="2"/>
      <c r="O4929" s="2"/>
      <c r="P4929" s="2"/>
      <c r="Q4929" s="2"/>
      <c r="R4929" s="2"/>
      <c r="S4929" s="2"/>
      <c r="T4929" s="2"/>
      <c r="U4929" s="2"/>
      <c r="V4929" s="2"/>
      <c r="W4929" s="2"/>
      <c r="X4929" s="2"/>
      <c r="Y4929" s="2"/>
      <c r="AB4929" s="2"/>
      <c r="AC4929" s="2"/>
      <c r="AD4929" s="2"/>
      <c r="AE4929" s="2"/>
      <c r="AF4929" s="2"/>
      <c r="AG4929" s="2"/>
      <c r="AH4929" s="2"/>
      <c r="AI4929" s="2"/>
      <c r="AJ4929" s="2"/>
      <c r="AK4929" s="2"/>
      <c r="BK4929" s="2"/>
      <c r="BL4929" s="2"/>
      <c r="BN4929" s="2"/>
      <c r="BO4929" s="2"/>
    </row>
    <row r="4930" ht="12.75" customHeight="1">
      <c r="D4930" s="2"/>
      <c r="G4930" s="2"/>
      <c r="I4930" s="2"/>
      <c r="J4930" s="2"/>
      <c r="K4930" s="2"/>
      <c r="L4930" s="2"/>
      <c r="M4930" s="2"/>
      <c r="N4930" s="2"/>
      <c r="O4930" s="2"/>
      <c r="P4930" s="2"/>
      <c r="Q4930" s="2"/>
      <c r="R4930" s="2"/>
      <c r="S4930" s="2"/>
      <c r="T4930" s="2"/>
      <c r="U4930" s="2"/>
      <c r="V4930" s="2"/>
      <c r="W4930" s="2"/>
      <c r="X4930" s="2"/>
      <c r="Y4930" s="2"/>
      <c r="AB4930" s="2"/>
      <c r="AC4930" s="2"/>
      <c r="AD4930" s="2"/>
      <c r="AE4930" s="2"/>
      <c r="AF4930" s="2"/>
      <c r="AG4930" s="2"/>
      <c r="AH4930" s="2"/>
      <c r="AI4930" s="2"/>
      <c r="AJ4930" s="2"/>
      <c r="AK4930" s="2"/>
      <c r="BK4930" s="2"/>
      <c r="BL4930" s="2"/>
      <c r="BN4930" s="2"/>
      <c r="BO4930" s="2"/>
    </row>
    <row r="4931" ht="12.75" customHeight="1">
      <c r="D4931" s="2"/>
      <c r="G4931" s="2"/>
      <c r="I4931" s="2"/>
      <c r="J4931" s="2"/>
      <c r="K4931" s="2"/>
      <c r="L4931" s="2"/>
      <c r="M4931" s="2"/>
      <c r="N4931" s="2"/>
      <c r="O4931" s="2"/>
      <c r="P4931" s="2"/>
      <c r="Q4931" s="2"/>
      <c r="R4931" s="2"/>
      <c r="S4931" s="2"/>
      <c r="T4931" s="2"/>
      <c r="U4931" s="2"/>
      <c r="V4931" s="2"/>
      <c r="W4931" s="2"/>
      <c r="X4931" s="2"/>
      <c r="Y4931" s="2"/>
      <c r="AB4931" s="2"/>
      <c r="AC4931" s="2"/>
      <c r="AD4931" s="2"/>
      <c r="AE4931" s="2"/>
      <c r="AF4931" s="2"/>
      <c r="AG4931" s="2"/>
      <c r="AH4931" s="2"/>
      <c r="AI4931" s="2"/>
      <c r="AJ4931" s="2"/>
      <c r="AK4931" s="2"/>
      <c r="BK4931" s="2"/>
      <c r="BL4931" s="2"/>
      <c r="BN4931" s="2"/>
      <c r="BO4931" s="2"/>
    </row>
    <row r="4932" ht="12.75" customHeight="1">
      <c r="D4932" s="2"/>
      <c r="G4932" s="2"/>
      <c r="I4932" s="2"/>
      <c r="J4932" s="2"/>
      <c r="K4932" s="2"/>
      <c r="L4932" s="2"/>
      <c r="M4932" s="2"/>
      <c r="N4932" s="2"/>
      <c r="O4932" s="2"/>
      <c r="P4932" s="2"/>
      <c r="Q4932" s="2"/>
      <c r="R4932" s="2"/>
      <c r="S4932" s="2"/>
      <c r="T4932" s="2"/>
      <c r="U4932" s="2"/>
      <c r="V4932" s="2"/>
      <c r="W4932" s="2"/>
      <c r="X4932" s="2"/>
      <c r="Y4932" s="2"/>
      <c r="AB4932" s="2"/>
      <c r="AC4932" s="2"/>
      <c r="AD4932" s="2"/>
      <c r="AE4932" s="2"/>
      <c r="AF4932" s="2"/>
      <c r="AG4932" s="2"/>
      <c r="AH4932" s="2"/>
      <c r="AI4932" s="2"/>
      <c r="AJ4932" s="2"/>
      <c r="AK4932" s="2"/>
      <c r="BK4932" s="2"/>
      <c r="BL4932" s="2"/>
      <c r="BN4932" s="2"/>
      <c r="BO4932" s="2"/>
    </row>
    <row r="4933" ht="12.75" customHeight="1">
      <c r="D4933" s="2"/>
      <c r="G4933" s="2"/>
      <c r="I4933" s="2"/>
      <c r="J4933" s="2"/>
      <c r="K4933" s="2"/>
      <c r="L4933" s="2"/>
      <c r="M4933" s="2"/>
      <c r="N4933" s="2"/>
      <c r="O4933" s="2"/>
      <c r="P4933" s="2"/>
      <c r="Q4933" s="2"/>
      <c r="R4933" s="2"/>
      <c r="S4933" s="2"/>
      <c r="T4933" s="2"/>
      <c r="U4933" s="2"/>
      <c r="V4933" s="2"/>
      <c r="W4933" s="2"/>
      <c r="X4933" s="2"/>
      <c r="Y4933" s="2"/>
      <c r="AB4933" s="2"/>
      <c r="AC4933" s="2"/>
      <c r="AD4933" s="2"/>
      <c r="AE4933" s="2"/>
      <c r="AF4933" s="2"/>
      <c r="AG4933" s="2"/>
      <c r="AH4933" s="2"/>
      <c r="AI4933" s="2"/>
      <c r="AJ4933" s="2"/>
      <c r="AK4933" s="2"/>
      <c r="BK4933" s="2"/>
      <c r="BL4933" s="2"/>
      <c r="BN4933" s="2"/>
      <c r="BO4933" s="2"/>
    </row>
    <row r="4934" ht="12.75" customHeight="1">
      <c r="D4934" s="2"/>
      <c r="G4934" s="2"/>
      <c r="I4934" s="2"/>
      <c r="J4934" s="2"/>
      <c r="K4934" s="2"/>
      <c r="L4934" s="2"/>
      <c r="M4934" s="2"/>
      <c r="N4934" s="2"/>
      <c r="O4934" s="2"/>
      <c r="P4934" s="2"/>
      <c r="Q4934" s="2"/>
      <c r="R4934" s="2"/>
      <c r="S4934" s="2"/>
      <c r="T4934" s="2"/>
      <c r="U4934" s="2"/>
      <c r="V4934" s="2"/>
      <c r="W4934" s="2"/>
      <c r="X4934" s="2"/>
      <c r="Y4934" s="2"/>
      <c r="AB4934" s="2"/>
      <c r="AC4934" s="2"/>
      <c r="AD4934" s="2"/>
      <c r="AE4934" s="2"/>
      <c r="AF4934" s="2"/>
      <c r="AG4934" s="2"/>
      <c r="AH4934" s="2"/>
      <c r="AI4934" s="2"/>
      <c r="AJ4934" s="2"/>
      <c r="AK4934" s="2"/>
      <c r="BK4934" s="2"/>
      <c r="BL4934" s="2"/>
      <c r="BN4934" s="2"/>
      <c r="BO4934" s="2"/>
    </row>
    <row r="4935" ht="12.75" customHeight="1">
      <c r="D4935" s="2"/>
      <c r="G4935" s="2"/>
      <c r="I4935" s="2"/>
      <c r="J4935" s="2"/>
      <c r="K4935" s="2"/>
      <c r="L4935" s="2"/>
      <c r="M4935" s="2"/>
      <c r="N4935" s="2"/>
      <c r="O4935" s="2"/>
      <c r="P4935" s="2"/>
      <c r="Q4935" s="2"/>
      <c r="R4935" s="2"/>
      <c r="S4935" s="2"/>
      <c r="T4935" s="2"/>
      <c r="U4935" s="2"/>
      <c r="V4935" s="2"/>
      <c r="W4935" s="2"/>
      <c r="X4935" s="2"/>
      <c r="Y4935" s="2"/>
      <c r="AB4935" s="2"/>
      <c r="AC4935" s="2"/>
      <c r="AD4935" s="2"/>
      <c r="AE4935" s="2"/>
      <c r="AF4935" s="2"/>
      <c r="AG4935" s="2"/>
      <c r="AH4935" s="2"/>
      <c r="AI4935" s="2"/>
      <c r="AJ4935" s="2"/>
      <c r="AK4935" s="2"/>
      <c r="BK4935" s="2"/>
      <c r="BL4935" s="2"/>
      <c r="BN4935" s="2"/>
      <c r="BO4935" s="2"/>
    </row>
    <row r="4936" ht="12.75" customHeight="1">
      <c r="D4936" s="2"/>
      <c r="G4936" s="2"/>
      <c r="I4936" s="2"/>
      <c r="J4936" s="2"/>
      <c r="K4936" s="2"/>
      <c r="L4936" s="2"/>
      <c r="M4936" s="2"/>
      <c r="N4936" s="2"/>
      <c r="O4936" s="2"/>
      <c r="P4936" s="2"/>
      <c r="Q4936" s="2"/>
      <c r="R4936" s="2"/>
      <c r="S4936" s="2"/>
      <c r="T4936" s="2"/>
      <c r="U4936" s="2"/>
      <c r="V4936" s="2"/>
      <c r="W4936" s="2"/>
      <c r="X4936" s="2"/>
      <c r="Y4936" s="2"/>
      <c r="AB4936" s="2"/>
      <c r="AC4936" s="2"/>
      <c r="AD4936" s="2"/>
      <c r="AE4936" s="2"/>
      <c r="AF4936" s="2"/>
      <c r="AG4936" s="2"/>
      <c r="AH4936" s="2"/>
      <c r="AI4936" s="2"/>
      <c r="AJ4936" s="2"/>
      <c r="AK4936" s="2"/>
      <c r="BK4936" s="2"/>
      <c r="BL4936" s="2"/>
      <c r="BN4936" s="2"/>
      <c r="BO4936" s="2"/>
    </row>
    <row r="4937" ht="12.75" customHeight="1">
      <c r="D4937" s="2"/>
      <c r="G4937" s="2"/>
      <c r="I4937" s="2"/>
      <c r="J4937" s="2"/>
      <c r="K4937" s="2"/>
      <c r="L4937" s="2"/>
      <c r="M4937" s="2"/>
      <c r="N4937" s="2"/>
      <c r="O4937" s="2"/>
      <c r="P4937" s="2"/>
      <c r="Q4937" s="2"/>
      <c r="R4937" s="2"/>
      <c r="S4937" s="2"/>
      <c r="T4937" s="2"/>
      <c r="U4937" s="2"/>
      <c r="V4937" s="2"/>
      <c r="W4937" s="2"/>
      <c r="X4937" s="2"/>
      <c r="Y4937" s="2"/>
      <c r="AB4937" s="2"/>
      <c r="AC4937" s="2"/>
      <c r="AD4937" s="2"/>
      <c r="AE4937" s="2"/>
      <c r="AF4937" s="2"/>
      <c r="AG4937" s="2"/>
      <c r="AH4937" s="2"/>
      <c r="AI4937" s="2"/>
      <c r="AJ4937" s="2"/>
      <c r="AK4937" s="2"/>
      <c r="BK4937" s="2"/>
      <c r="BL4937" s="2"/>
      <c r="BN4937" s="2"/>
      <c r="BO4937" s="2"/>
    </row>
    <row r="4938" ht="12.75" customHeight="1">
      <c r="D4938" s="2"/>
      <c r="G4938" s="2"/>
      <c r="I4938" s="2"/>
      <c r="J4938" s="2"/>
      <c r="K4938" s="2"/>
      <c r="L4938" s="2"/>
      <c r="M4938" s="2"/>
      <c r="N4938" s="2"/>
      <c r="O4938" s="2"/>
      <c r="P4938" s="2"/>
      <c r="Q4938" s="2"/>
      <c r="R4938" s="2"/>
      <c r="S4938" s="2"/>
      <c r="T4938" s="2"/>
      <c r="U4938" s="2"/>
      <c r="V4938" s="2"/>
      <c r="W4938" s="2"/>
      <c r="X4938" s="2"/>
      <c r="Y4938" s="2"/>
      <c r="AB4938" s="2"/>
      <c r="AC4938" s="2"/>
      <c r="AD4938" s="2"/>
      <c r="AE4938" s="2"/>
      <c r="AF4938" s="2"/>
      <c r="AG4938" s="2"/>
      <c r="AH4938" s="2"/>
      <c r="AI4938" s="2"/>
      <c r="AJ4938" s="2"/>
      <c r="AK4938" s="2"/>
      <c r="BK4938" s="2"/>
      <c r="BL4938" s="2"/>
      <c r="BN4938" s="2"/>
      <c r="BO4938" s="2"/>
    </row>
    <row r="4939" ht="12.75" customHeight="1">
      <c r="D4939" s="2"/>
      <c r="G4939" s="2"/>
      <c r="I4939" s="2"/>
      <c r="J4939" s="2"/>
      <c r="K4939" s="2"/>
      <c r="L4939" s="2"/>
      <c r="M4939" s="2"/>
      <c r="N4939" s="2"/>
      <c r="O4939" s="2"/>
      <c r="P4939" s="2"/>
      <c r="Q4939" s="2"/>
      <c r="R4939" s="2"/>
      <c r="S4939" s="2"/>
      <c r="T4939" s="2"/>
      <c r="U4939" s="2"/>
      <c r="V4939" s="2"/>
      <c r="W4939" s="2"/>
      <c r="X4939" s="2"/>
      <c r="Y4939" s="2"/>
      <c r="AB4939" s="2"/>
      <c r="AC4939" s="2"/>
      <c r="AD4939" s="2"/>
      <c r="AE4939" s="2"/>
      <c r="AF4939" s="2"/>
      <c r="AG4939" s="2"/>
      <c r="AH4939" s="2"/>
      <c r="AI4939" s="2"/>
      <c r="AJ4939" s="2"/>
      <c r="AK4939" s="2"/>
      <c r="BK4939" s="2"/>
      <c r="BL4939" s="2"/>
      <c r="BN4939" s="2"/>
      <c r="BO4939" s="2"/>
    </row>
    <row r="4940" ht="12.75" customHeight="1">
      <c r="D4940" s="2"/>
      <c r="G4940" s="2"/>
      <c r="I4940" s="2"/>
      <c r="J4940" s="2"/>
      <c r="K4940" s="2"/>
      <c r="L4940" s="2"/>
      <c r="M4940" s="2"/>
      <c r="N4940" s="2"/>
      <c r="O4940" s="2"/>
      <c r="P4940" s="2"/>
      <c r="Q4940" s="2"/>
      <c r="R4940" s="2"/>
      <c r="S4940" s="2"/>
      <c r="T4940" s="2"/>
      <c r="U4940" s="2"/>
      <c r="V4940" s="2"/>
      <c r="W4940" s="2"/>
      <c r="X4940" s="2"/>
      <c r="Y4940" s="2"/>
      <c r="AB4940" s="2"/>
      <c r="AC4940" s="2"/>
      <c r="AD4940" s="2"/>
      <c r="AE4940" s="2"/>
      <c r="AF4940" s="2"/>
      <c r="AG4940" s="2"/>
      <c r="AH4940" s="2"/>
      <c r="AI4940" s="2"/>
      <c r="AJ4940" s="2"/>
      <c r="AK4940" s="2"/>
      <c r="BK4940" s="2"/>
      <c r="BL4940" s="2"/>
      <c r="BN4940" s="2"/>
      <c r="BO4940" s="2"/>
    </row>
    <row r="4941" ht="12.75" customHeight="1">
      <c r="D4941" s="2"/>
      <c r="G4941" s="2"/>
      <c r="I4941" s="2"/>
      <c r="J4941" s="2"/>
      <c r="K4941" s="2"/>
      <c r="L4941" s="2"/>
      <c r="M4941" s="2"/>
      <c r="N4941" s="2"/>
      <c r="O4941" s="2"/>
      <c r="P4941" s="2"/>
      <c r="Q4941" s="2"/>
      <c r="R4941" s="2"/>
      <c r="S4941" s="2"/>
      <c r="T4941" s="2"/>
      <c r="U4941" s="2"/>
      <c r="V4941" s="2"/>
      <c r="W4941" s="2"/>
      <c r="X4941" s="2"/>
      <c r="Y4941" s="2"/>
      <c r="AB4941" s="2"/>
      <c r="AC4941" s="2"/>
      <c r="AD4941" s="2"/>
      <c r="AE4941" s="2"/>
      <c r="AF4941" s="2"/>
      <c r="AG4941" s="2"/>
      <c r="AH4941" s="2"/>
      <c r="AI4941" s="2"/>
      <c r="AJ4941" s="2"/>
      <c r="AK4941" s="2"/>
      <c r="BK4941" s="2"/>
      <c r="BL4941" s="2"/>
      <c r="BN4941" s="2"/>
      <c r="BO4941" s="2"/>
    </row>
    <row r="4942" ht="12.75" customHeight="1">
      <c r="D4942" s="2"/>
      <c r="G4942" s="2"/>
      <c r="I4942" s="2"/>
      <c r="J4942" s="2"/>
      <c r="K4942" s="2"/>
      <c r="L4942" s="2"/>
      <c r="M4942" s="2"/>
      <c r="N4942" s="2"/>
      <c r="O4942" s="2"/>
      <c r="P4942" s="2"/>
      <c r="Q4942" s="2"/>
      <c r="R4942" s="2"/>
      <c r="S4942" s="2"/>
      <c r="T4942" s="2"/>
      <c r="U4942" s="2"/>
      <c r="V4942" s="2"/>
      <c r="W4942" s="2"/>
      <c r="X4942" s="2"/>
      <c r="Y4942" s="2"/>
      <c r="AB4942" s="2"/>
      <c r="AC4942" s="2"/>
      <c r="AD4942" s="2"/>
      <c r="AE4942" s="2"/>
      <c r="AF4942" s="2"/>
      <c r="AG4942" s="2"/>
      <c r="AH4942" s="2"/>
      <c r="AI4942" s="2"/>
      <c r="AJ4942" s="2"/>
      <c r="AK4942" s="2"/>
      <c r="BK4942" s="2"/>
      <c r="BL4942" s="2"/>
      <c r="BN4942" s="2"/>
      <c r="BO4942" s="2"/>
    </row>
    <row r="4943" ht="12.75" customHeight="1">
      <c r="D4943" s="2"/>
      <c r="G4943" s="2"/>
      <c r="I4943" s="2"/>
      <c r="J4943" s="2"/>
      <c r="K4943" s="2"/>
      <c r="L4943" s="2"/>
      <c r="M4943" s="2"/>
      <c r="N4943" s="2"/>
      <c r="O4943" s="2"/>
      <c r="P4943" s="2"/>
      <c r="Q4943" s="2"/>
      <c r="R4943" s="2"/>
      <c r="S4943" s="2"/>
      <c r="T4943" s="2"/>
      <c r="U4943" s="2"/>
      <c r="V4943" s="2"/>
      <c r="W4943" s="2"/>
      <c r="X4943" s="2"/>
      <c r="Y4943" s="2"/>
      <c r="AB4943" s="2"/>
      <c r="AC4943" s="2"/>
      <c r="AD4943" s="2"/>
      <c r="AE4943" s="2"/>
      <c r="AF4943" s="2"/>
      <c r="AG4943" s="2"/>
      <c r="AH4943" s="2"/>
      <c r="AI4943" s="2"/>
      <c r="AJ4943" s="2"/>
      <c r="AK4943" s="2"/>
      <c r="BK4943" s="2"/>
      <c r="BL4943" s="2"/>
      <c r="BN4943" s="2"/>
      <c r="BO4943" s="2"/>
    </row>
    <row r="4944" ht="12.75" customHeight="1">
      <c r="D4944" s="2"/>
      <c r="G4944" s="2"/>
      <c r="I4944" s="2"/>
      <c r="J4944" s="2"/>
      <c r="K4944" s="2"/>
      <c r="L4944" s="2"/>
      <c r="M4944" s="2"/>
      <c r="N4944" s="2"/>
      <c r="O4944" s="2"/>
      <c r="P4944" s="2"/>
      <c r="Q4944" s="2"/>
      <c r="R4944" s="2"/>
      <c r="S4944" s="2"/>
      <c r="T4944" s="2"/>
      <c r="U4944" s="2"/>
      <c r="V4944" s="2"/>
      <c r="W4944" s="2"/>
      <c r="X4944" s="2"/>
      <c r="Y4944" s="2"/>
      <c r="AB4944" s="2"/>
      <c r="AC4944" s="2"/>
      <c r="AD4944" s="2"/>
      <c r="AE4944" s="2"/>
      <c r="AF4944" s="2"/>
      <c r="AG4944" s="2"/>
      <c r="AH4944" s="2"/>
      <c r="AI4944" s="2"/>
      <c r="AJ4944" s="2"/>
      <c r="AK4944" s="2"/>
      <c r="BK4944" s="2"/>
      <c r="BL4944" s="2"/>
      <c r="BN4944" s="2"/>
      <c r="BO4944" s="2"/>
    </row>
    <row r="4945" ht="12.75" customHeight="1">
      <c r="D4945" s="2"/>
      <c r="G4945" s="2"/>
      <c r="I4945" s="2"/>
      <c r="J4945" s="2"/>
      <c r="K4945" s="2"/>
      <c r="L4945" s="2"/>
      <c r="M4945" s="2"/>
      <c r="N4945" s="2"/>
      <c r="O4945" s="2"/>
      <c r="P4945" s="2"/>
      <c r="Q4945" s="2"/>
      <c r="R4945" s="2"/>
      <c r="S4945" s="2"/>
      <c r="T4945" s="2"/>
      <c r="U4945" s="2"/>
      <c r="V4945" s="2"/>
      <c r="W4945" s="2"/>
      <c r="X4945" s="2"/>
      <c r="Y4945" s="2"/>
      <c r="AB4945" s="2"/>
      <c r="AC4945" s="2"/>
      <c r="AD4945" s="2"/>
      <c r="AE4945" s="2"/>
      <c r="AF4945" s="2"/>
      <c r="AG4945" s="2"/>
      <c r="AH4945" s="2"/>
      <c r="AI4945" s="2"/>
      <c r="AJ4945" s="2"/>
      <c r="AK4945" s="2"/>
      <c r="BK4945" s="2"/>
      <c r="BL4945" s="2"/>
      <c r="BN4945" s="2"/>
      <c r="BO4945" s="2"/>
    </row>
    <row r="4946" ht="12.75" customHeight="1">
      <c r="D4946" s="2"/>
      <c r="G4946" s="2"/>
      <c r="I4946" s="2"/>
      <c r="J4946" s="2"/>
      <c r="K4946" s="2"/>
      <c r="L4946" s="2"/>
      <c r="M4946" s="2"/>
      <c r="N4946" s="2"/>
      <c r="O4946" s="2"/>
      <c r="P4946" s="2"/>
      <c r="Q4946" s="2"/>
      <c r="R4946" s="2"/>
      <c r="S4946" s="2"/>
      <c r="T4946" s="2"/>
      <c r="U4946" s="2"/>
      <c r="V4946" s="2"/>
      <c r="W4946" s="2"/>
      <c r="X4946" s="2"/>
      <c r="Y4946" s="2"/>
      <c r="AB4946" s="2"/>
      <c r="AC4946" s="2"/>
      <c r="AD4946" s="2"/>
      <c r="AE4946" s="2"/>
      <c r="AF4946" s="2"/>
      <c r="AG4946" s="2"/>
      <c r="AH4946" s="2"/>
      <c r="AI4946" s="2"/>
      <c r="AJ4946" s="2"/>
      <c r="AK4946" s="2"/>
      <c r="BK4946" s="2"/>
      <c r="BL4946" s="2"/>
      <c r="BN4946" s="2"/>
      <c r="BO4946" s="2"/>
    </row>
    <row r="4947" ht="12.75" customHeight="1">
      <c r="D4947" s="2"/>
      <c r="G4947" s="2"/>
      <c r="I4947" s="2"/>
      <c r="J4947" s="2"/>
      <c r="K4947" s="2"/>
      <c r="L4947" s="2"/>
      <c r="M4947" s="2"/>
      <c r="N4947" s="2"/>
      <c r="O4947" s="2"/>
      <c r="P4947" s="2"/>
      <c r="Q4947" s="2"/>
      <c r="R4947" s="2"/>
      <c r="S4947" s="2"/>
      <c r="T4947" s="2"/>
      <c r="U4947" s="2"/>
      <c r="V4947" s="2"/>
      <c r="W4947" s="2"/>
      <c r="X4947" s="2"/>
      <c r="Y4947" s="2"/>
      <c r="AB4947" s="2"/>
      <c r="AC4947" s="2"/>
      <c r="AD4947" s="2"/>
      <c r="AE4947" s="2"/>
      <c r="AF4947" s="2"/>
      <c r="AG4947" s="2"/>
      <c r="AH4947" s="2"/>
      <c r="AI4947" s="2"/>
      <c r="AJ4947" s="2"/>
      <c r="AK4947" s="2"/>
      <c r="BK4947" s="2"/>
      <c r="BL4947" s="2"/>
      <c r="BN4947" s="2"/>
      <c r="BO4947" s="2"/>
    </row>
    <row r="4948" ht="12.75" customHeight="1">
      <c r="D4948" s="2"/>
      <c r="G4948" s="2"/>
      <c r="I4948" s="2"/>
      <c r="J4948" s="2"/>
      <c r="K4948" s="2"/>
      <c r="L4948" s="2"/>
      <c r="M4948" s="2"/>
      <c r="N4948" s="2"/>
      <c r="O4948" s="2"/>
      <c r="P4948" s="2"/>
      <c r="Q4948" s="2"/>
      <c r="R4948" s="2"/>
      <c r="S4948" s="2"/>
      <c r="T4948" s="2"/>
      <c r="U4948" s="2"/>
      <c r="V4948" s="2"/>
      <c r="W4948" s="2"/>
      <c r="X4948" s="2"/>
      <c r="Y4948" s="2"/>
      <c r="AB4948" s="2"/>
      <c r="AC4948" s="2"/>
      <c r="AD4948" s="2"/>
      <c r="AE4948" s="2"/>
      <c r="AF4948" s="2"/>
      <c r="AG4948" s="2"/>
      <c r="AH4948" s="2"/>
      <c r="AI4948" s="2"/>
      <c r="AJ4948" s="2"/>
      <c r="AK4948" s="2"/>
      <c r="BK4948" s="2"/>
      <c r="BL4948" s="2"/>
      <c r="BN4948" s="2"/>
      <c r="BO4948" s="2"/>
    </row>
    <row r="4949" ht="12.75" customHeight="1">
      <c r="D4949" s="2"/>
      <c r="G4949" s="2"/>
      <c r="I4949" s="2"/>
      <c r="J4949" s="2"/>
      <c r="K4949" s="2"/>
      <c r="L4949" s="2"/>
      <c r="M4949" s="2"/>
      <c r="N4949" s="2"/>
      <c r="O4949" s="2"/>
      <c r="P4949" s="2"/>
      <c r="Q4949" s="2"/>
      <c r="R4949" s="2"/>
      <c r="S4949" s="2"/>
      <c r="T4949" s="2"/>
      <c r="U4949" s="2"/>
      <c r="V4949" s="2"/>
      <c r="W4949" s="2"/>
      <c r="X4949" s="2"/>
      <c r="Y4949" s="2"/>
      <c r="AB4949" s="2"/>
      <c r="AC4949" s="2"/>
      <c r="AD4949" s="2"/>
      <c r="AE4949" s="2"/>
      <c r="AF4949" s="2"/>
      <c r="AG4949" s="2"/>
      <c r="AH4949" s="2"/>
      <c r="AI4949" s="2"/>
      <c r="AJ4949" s="2"/>
      <c r="AK4949" s="2"/>
      <c r="BK4949" s="2"/>
      <c r="BL4949" s="2"/>
      <c r="BN4949" s="2"/>
      <c r="BO4949" s="2"/>
    </row>
    <row r="4950" ht="12.75" customHeight="1">
      <c r="D4950" s="2"/>
      <c r="G4950" s="2"/>
      <c r="I4950" s="2"/>
      <c r="J4950" s="2"/>
      <c r="K4950" s="2"/>
      <c r="L4950" s="2"/>
      <c r="M4950" s="2"/>
      <c r="N4950" s="2"/>
      <c r="O4950" s="2"/>
      <c r="P4950" s="2"/>
      <c r="Q4950" s="2"/>
      <c r="R4950" s="2"/>
      <c r="S4950" s="2"/>
      <c r="T4950" s="2"/>
      <c r="U4950" s="2"/>
      <c r="V4950" s="2"/>
      <c r="W4950" s="2"/>
      <c r="X4950" s="2"/>
      <c r="Y4950" s="2"/>
      <c r="AB4950" s="2"/>
      <c r="AC4950" s="2"/>
      <c r="AD4950" s="2"/>
      <c r="AE4950" s="2"/>
      <c r="AF4950" s="2"/>
      <c r="AG4950" s="2"/>
      <c r="AH4950" s="2"/>
      <c r="AI4950" s="2"/>
      <c r="AJ4950" s="2"/>
      <c r="AK4950" s="2"/>
      <c r="BK4950" s="2"/>
      <c r="BL4950" s="2"/>
      <c r="BN4950" s="2"/>
      <c r="BO4950" s="2"/>
    </row>
    <row r="4951" ht="12.75" customHeight="1">
      <c r="D4951" s="2"/>
      <c r="G4951" s="2"/>
      <c r="I4951" s="2"/>
      <c r="J4951" s="2"/>
      <c r="K4951" s="2"/>
      <c r="L4951" s="2"/>
      <c r="M4951" s="2"/>
      <c r="N4951" s="2"/>
      <c r="O4951" s="2"/>
      <c r="P4951" s="2"/>
      <c r="Q4951" s="2"/>
      <c r="R4951" s="2"/>
      <c r="S4951" s="2"/>
      <c r="T4951" s="2"/>
      <c r="U4951" s="2"/>
      <c r="V4951" s="2"/>
      <c r="W4951" s="2"/>
      <c r="X4951" s="2"/>
      <c r="Y4951" s="2"/>
      <c r="AB4951" s="2"/>
      <c r="AC4951" s="2"/>
      <c r="AD4951" s="2"/>
      <c r="AE4951" s="2"/>
      <c r="AF4951" s="2"/>
      <c r="AG4951" s="2"/>
      <c r="AH4951" s="2"/>
      <c r="AI4951" s="2"/>
      <c r="AJ4951" s="2"/>
      <c r="AK4951" s="2"/>
      <c r="BK4951" s="2"/>
      <c r="BL4951" s="2"/>
      <c r="BN4951" s="2"/>
      <c r="BO4951" s="2"/>
    </row>
    <row r="4952" ht="12.75" customHeight="1">
      <c r="D4952" s="2"/>
      <c r="G4952" s="2"/>
      <c r="I4952" s="2"/>
      <c r="J4952" s="2"/>
      <c r="K4952" s="2"/>
      <c r="L4952" s="2"/>
      <c r="M4952" s="2"/>
      <c r="N4952" s="2"/>
      <c r="O4952" s="2"/>
      <c r="P4952" s="2"/>
      <c r="Q4952" s="2"/>
      <c r="R4952" s="2"/>
      <c r="S4952" s="2"/>
      <c r="T4952" s="2"/>
      <c r="U4952" s="2"/>
      <c r="V4952" s="2"/>
      <c r="W4952" s="2"/>
      <c r="X4952" s="2"/>
      <c r="Y4952" s="2"/>
      <c r="AB4952" s="2"/>
      <c r="AC4952" s="2"/>
      <c r="AD4952" s="2"/>
      <c r="AE4952" s="2"/>
      <c r="AF4952" s="2"/>
      <c r="AG4952" s="2"/>
      <c r="AH4952" s="2"/>
      <c r="AI4952" s="2"/>
      <c r="AJ4952" s="2"/>
      <c r="AK4952" s="2"/>
      <c r="BK4952" s="2"/>
      <c r="BL4952" s="2"/>
      <c r="BN4952" s="2"/>
      <c r="BO4952" s="2"/>
    </row>
    <row r="4953" ht="12.75" customHeight="1">
      <c r="D4953" s="2"/>
      <c r="G4953" s="2"/>
      <c r="I4953" s="2"/>
      <c r="J4953" s="2"/>
      <c r="K4953" s="2"/>
      <c r="L4953" s="2"/>
      <c r="M4953" s="2"/>
      <c r="N4953" s="2"/>
      <c r="O4953" s="2"/>
      <c r="P4953" s="2"/>
      <c r="Q4953" s="2"/>
      <c r="R4953" s="2"/>
      <c r="S4953" s="2"/>
      <c r="T4953" s="2"/>
      <c r="U4953" s="2"/>
      <c r="V4953" s="2"/>
      <c r="W4953" s="2"/>
      <c r="X4953" s="2"/>
      <c r="Y4953" s="2"/>
      <c r="AB4953" s="2"/>
      <c r="AC4953" s="2"/>
      <c r="AD4953" s="2"/>
      <c r="AE4953" s="2"/>
      <c r="AF4953" s="2"/>
      <c r="AG4953" s="2"/>
      <c r="AH4953" s="2"/>
      <c r="AI4953" s="2"/>
      <c r="AJ4953" s="2"/>
      <c r="AK4953" s="2"/>
      <c r="BK4953" s="2"/>
      <c r="BL4953" s="2"/>
      <c r="BN4953" s="2"/>
      <c r="BO4953" s="2"/>
    </row>
    <row r="4954" ht="12.75" customHeight="1">
      <c r="D4954" s="2"/>
      <c r="G4954" s="2"/>
      <c r="I4954" s="2"/>
      <c r="J4954" s="2"/>
      <c r="K4954" s="2"/>
      <c r="L4954" s="2"/>
      <c r="M4954" s="2"/>
      <c r="N4954" s="2"/>
      <c r="O4954" s="2"/>
      <c r="P4954" s="2"/>
      <c r="Q4954" s="2"/>
      <c r="R4954" s="2"/>
      <c r="S4954" s="2"/>
      <c r="T4954" s="2"/>
      <c r="U4954" s="2"/>
      <c r="V4954" s="2"/>
      <c r="W4954" s="2"/>
      <c r="X4954" s="2"/>
      <c r="Y4954" s="2"/>
      <c r="AB4954" s="2"/>
      <c r="AC4954" s="2"/>
      <c r="AD4954" s="2"/>
      <c r="AE4954" s="2"/>
      <c r="AF4954" s="2"/>
      <c r="AG4954" s="2"/>
      <c r="AH4954" s="2"/>
      <c r="AI4954" s="2"/>
      <c r="AJ4954" s="2"/>
      <c r="AK4954" s="2"/>
      <c r="BK4954" s="2"/>
      <c r="BL4954" s="2"/>
      <c r="BN4954" s="2"/>
      <c r="BO4954" s="2"/>
    </row>
    <row r="4955" ht="12.75" customHeight="1">
      <c r="D4955" s="2"/>
      <c r="G4955" s="2"/>
      <c r="I4955" s="2"/>
      <c r="J4955" s="2"/>
      <c r="K4955" s="2"/>
      <c r="L4955" s="2"/>
      <c r="M4955" s="2"/>
      <c r="N4955" s="2"/>
      <c r="O4955" s="2"/>
      <c r="P4955" s="2"/>
      <c r="Q4955" s="2"/>
      <c r="R4955" s="2"/>
      <c r="S4955" s="2"/>
      <c r="T4955" s="2"/>
      <c r="U4955" s="2"/>
      <c r="V4955" s="2"/>
      <c r="W4955" s="2"/>
      <c r="X4955" s="2"/>
      <c r="Y4955" s="2"/>
      <c r="AB4955" s="2"/>
      <c r="AC4955" s="2"/>
      <c r="AD4955" s="2"/>
      <c r="AE4955" s="2"/>
      <c r="AF4955" s="2"/>
      <c r="AG4955" s="2"/>
      <c r="AH4955" s="2"/>
      <c r="AI4955" s="2"/>
      <c r="AJ4955" s="2"/>
      <c r="AK4955" s="2"/>
      <c r="BK4955" s="2"/>
      <c r="BL4955" s="2"/>
      <c r="BN4955" s="2"/>
      <c r="BO4955" s="2"/>
    </row>
    <row r="4956" ht="12.75" customHeight="1">
      <c r="D4956" s="2"/>
      <c r="G4956" s="2"/>
      <c r="I4956" s="2"/>
      <c r="J4956" s="2"/>
      <c r="K4956" s="2"/>
      <c r="L4956" s="2"/>
      <c r="M4956" s="2"/>
      <c r="N4956" s="2"/>
      <c r="O4956" s="2"/>
      <c r="P4956" s="2"/>
      <c r="Q4956" s="2"/>
      <c r="R4956" s="2"/>
      <c r="S4956" s="2"/>
      <c r="T4956" s="2"/>
      <c r="U4956" s="2"/>
      <c r="V4956" s="2"/>
      <c r="W4956" s="2"/>
      <c r="X4956" s="2"/>
      <c r="Y4956" s="2"/>
      <c r="AB4956" s="2"/>
      <c r="AC4956" s="2"/>
      <c r="AD4956" s="2"/>
      <c r="AE4956" s="2"/>
      <c r="AF4956" s="2"/>
      <c r="AG4956" s="2"/>
      <c r="AH4956" s="2"/>
      <c r="AI4956" s="2"/>
      <c r="AJ4956" s="2"/>
      <c r="AK4956" s="2"/>
      <c r="BK4956" s="2"/>
      <c r="BL4956" s="2"/>
      <c r="BN4956" s="2"/>
      <c r="BO4956" s="2"/>
    </row>
    <row r="4957" ht="12.75" customHeight="1">
      <c r="D4957" s="2"/>
      <c r="G4957" s="2"/>
      <c r="I4957" s="2"/>
      <c r="J4957" s="2"/>
      <c r="K4957" s="2"/>
      <c r="L4957" s="2"/>
      <c r="M4957" s="2"/>
      <c r="N4957" s="2"/>
      <c r="O4957" s="2"/>
      <c r="P4957" s="2"/>
      <c r="Q4957" s="2"/>
      <c r="R4957" s="2"/>
      <c r="S4957" s="2"/>
      <c r="T4957" s="2"/>
      <c r="U4957" s="2"/>
      <c r="V4957" s="2"/>
      <c r="W4957" s="2"/>
      <c r="X4957" s="2"/>
      <c r="Y4957" s="2"/>
      <c r="AB4957" s="2"/>
      <c r="AC4957" s="2"/>
      <c r="AD4957" s="2"/>
      <c r="AE4957" s="2"/>
      <c r="AF4957" s="2"/>
      <c r="AG4957" s="2"/>
      <c r="AH4957" s="2"/>
      <c r="AI4957" s="2"/>
      <c r="AJ4957" s="2"/>
      <c r="AK4957" s="2"/>
      <c r="BK4957" s="2"/>
      <c r="BL4957" s="2"/>
      <c r="BN4957" s="2"/>
      <c r="BO4957" s="2"/>
    </row>
    <row r="4958" ht="12.75" customHeight="1">
      <c r="D4958" s="2"/>
      <c r="G4958" s="2"/>
      <c r="I4958" s="2"/>
      <c r="J4958" s="2"/>
      <c r="K4958" s="2"/>
      <c r="L4958" s="2"/>
      <c r="M4958" s="2"/>
      <c r="N4958" s="2"/>
      <c r="O4958" s="2"/>
      <c r="P4958" s="2"/>
      <c r="Q4958" s="2"/>
      <c r="R4958" s="2"/>
      <c r="S4958" s="2"/>
      <c r="T4958" s="2"/>
      <c r="U4958" s="2"/>
      <c r="V4958" s="2"/>
      <c r="W4958" s="2"/>
      <c r="X4958" s="2"/>
      <c r="Y4958" s="2"/>
      <c r="AB4958" s="2"/>
      <c r="AC4958" s="2"/>
      <c r="AD4958" s="2"/>
      <c r="AE4958" s="2"/>
      <c r="AF4958" s="2"/>
      <c r="AG4958" s="2"/>
      <c r="AH4958" s="2"/>
      <c r="AI4958" s="2"/>
      <c r="AJ4958" s="2"/>
      <c r="AK4958" s="2"/>
      <c r="BK4958" s="2"/>
      <c r="BL4958" s="2"/>
      <c r="BN4958" s="2"/>
      <c r="BO4958" s="2"/>
    </row>
    <row r="4959" ht="12.75" customHeight="1">
      <c r="D4959" s="2"/>
      <c r="G4959" s="2"/>
      <c r="I4959" s="2"/>
      <c r="J4959" s="2"/>
      <c r="K4959" s="2"/>
      <c r="L4959" s="2"/>
      <c r="M4959" s="2"/>
      <c r="N4959" s="2"/>
      <c r="O4959" s="2"/>
      <c r="P4959" s="2"/>
      <c r="Q4959" s="2"/>
      <c r="R4959" s="2"/>
      <c r="S4959" s="2"/>
      <c r="T4959" s="2"/>
      <c r="U4959" s="2"/>
      <c r="V4959" s="2"/>
      <c r="W4959" s="2"/>
      <c r="X4959" s="2"/>
      <c r="Y4959" s="2"/>
      <c r="AB4959" s="2"/>
      <c r="AC4959" s="2"/>
      <c r="AD4959" s="2"/>
      <c r="AE4959" s="2"/>
      <c r="AF4959" s="2"/>
      <c r="AG4959" s="2"/>
      <c r="AH4959" s="2"/>
      <c r="AI4959" s="2"/>
      <c r="AJ4959" s="2"/>
      <c r="AK4959" s="2"/>
      <c r="BK4959" s="2"/>
      <c r="BL4959" s="2"/>
      <c r="BN4959" s="2"/>
      <c r="BO4959" s="2"/>
    </row>
    <row r="4960" ht="12.75" customHeight="1">
      <c r="D4960" s="2"/>
      <c r="G4960" s="2"/>
      <c r="I4960" s="2"/>
      <c r="J4960" s="2"/>
      <c r="K4960" s="2"/>
      <c r="L4960" s="2"/>
      <c r="M4960" s="2"/>
      <c r="N4960" s="2"/>
      <c r="O4960" s="2"/>
      <c r="P4960" s="2"/>
      <c r="Q4960" s="2"/>
      <c r="R4960" s="2"/>
      <c r="S4960" s="2"/>
      <c r="T4960" s="2"/>
      <c r="U4960" s="2"/>
      <c r="V4960" s="2"/>
      <c r="W4960" s="2"/>
      <c r="X4960" s="2"/>
      <c r="Y4960" s="2"/>
      <c r="AB4960" s="2"/>
      <c r="AC4960" s="2"/>
      <c r="AD4960" s="2"/>
      <c r="AE4960" s="2"/>
      <c r="AF4960" s="2"/>
      <c r="AG4960" s="2"/>
      <c r="AH4960" s="2"/>
      <c r="AI4960" s="2"/>
      <c r="AJ4960" s="2"/>
      <c r="AK4960" s="2"/>
      <c r="BK4960" s="2"/>
      <c r="BL4960" s="2"/>
      <c r="BN4960" s="2"/>
      <c r="BO4960" s="2"/>
    </row>
    <row r="4961" ht="12.75" customHeight="1">
      <c r="D4961" s="2"/>
      <c r="G4961" s="2"/>
      <c r="I4961" s="2"/>
      <c r="J4961" s="2"/>
      <c r="K4961" s="2"/>
      <c r="L4961" s="2"/>
      <c r="M4961" s="2"/>
      <c r="N4961" s="2"/>
      <c r="O4961" s="2"/>
      <c r="P4961" s="2"/>
      <c r="Q4961" s="2"/>
      <c r="R4961" s="2"/>
      <c r="S4961" s="2"/>
      <c r="T4961" s="2"/>
      <c r="U4961" s="2"/>
      <c r="V4961" s="2"/>
      <c r="W4961" s="2"/>
      <c r="X4961" s="2"/>
      <c r="Y4961" s="2"/>
      <c r="AB4961" s="2"/>
      <c r="AC4961" s="2"/>
      <c r="AD4961" s="2"/>
      <c r="AE4961" s="2"/>
      <c r="AF4961" s="2"/>
      <c r="AG4961" s="2"/>
      <c r="AH4961" s="2"/>
      <c r="AI4961" s="2"/>
      <c r="AJ4961" s="2"/>
      <c r="AK4961" s="2"/>
      <c r="BK4961" s="2"/>
      <c r="BL4961" s="2"/>
      <c r="BN4961" s="2"/>
      <c r="BO4961" s="2"/>
    </row>
    <row r="4962" ht="12.75" customHeight="1">
      <c r="D4962" s="2"/>
      <c r="G4962" s="2"/>
      <c r="I4962" s="2"/>
      <c r="J4962" s="2"/>
      <c r="K4962" s="2"/>
      <c r="L4962" s="2"/>
      <c r="M4962" s="2"/>
      <c r="N4962" s="2"/>
      <c r="O4962" s="2"/>
      <c r="P4962" s="2"/>
      <c r="Q4962" s="2"/>
      <c r="R4962" s="2"/>
      <c r="S4962" s="2"/>
      <c r="T4962" s="2"/>
      <c r="U4962" s="2"/>
      <c r="V4962" s="2"/>
      <c r="W4962" s="2"/>
      <c r="X4962" s="2"/>
      <c r="Y4962" s="2"/>
      <c r="AB4962" s="2"/>
      <c r="AC4962" s="2"/>
      <c r="AD4962" s="2"/>
      <c r="AE4962" s="2"/>
      <c r="AF4962" s="2"/>
      <c r="AG4962" s="2"/>
      <c r="AH4962" s="2"/>
      <c r="AI4962" s="2"/>
      <c r="AJ4962" s="2"/>
      <c r="AK4962" s="2"/>
      <c r="BK4962" s="2"/>
      <c r="BL4962" s="2"/>
      <c r="BN4962" s="2"/>
      <c r="BO4962" s="2"/>
    </row>
    <row r="4963" ht="12.75" customHeight="1">
      <c r="D4963" s="2"/>
      <c r="G4963" s="2"/>
      <c r="I4963" s="2"/>
      <c r="J4963" s="2"/>
      <c r="K4963" s="2"/>
      <c r="L4963" s="2"/>
      <c r="M4963" s="2"/>
      <c r="N4963" s="2"/>
      <c r="O4963" s="2"/>
      <c r="P4963" s="2"/>
      <c r="Q4963" s="2"/>
      <c r="R4963" s="2"/>
      <c r="S4963" s="2"/>
      <c r="T4963" s="2"/>
      <c r="U4963" s="2"/>
      <c r="V4963" s="2"/>
      <c r="W4963" s="2"/>
      <c r="X4963" s="2"/>
      <c r="Y4963" s="2"/>
      <c r="AB4963" s="2"/>
      <c r="AC4963" s="2"/>
      <c r="AD4963" s="2"/>
      <c r="AE4963" s="2"/>
      <c r="AF4963" s="2"/>
      <c r="AG4963" s="2"/>
      <c r="AH4963" s="2"/>
      <c r="AI4963" s="2"/>
      <c r="AJ4963" s="2"/>
      <c r="AK4963" s="2"/>
      <c r="BK4963" s="2"/>
      <c r="BL4963" s="2"/>
      <c r="BN4963" s="2"/>
      <c r="BO4963" s="2"/>
    </row>
    <row r="4964" ht="12.75" customHeight="1">
      <c r="D4964" s="2"/>
      <c r="G4964" s="2"/>
      <c r="I4964" s="2"/>
      <c r="J4964" s="2"/>
      <c r="K4964" s="2"/>
      <c r="L4964" s="2"/>
      <c r="M4964" s="2"/>
      <c r="N4964" s="2"/>
      <c r="O4964" s="2"/>
      <c r="P4964" s="2"/>
      <c r="Q4964" s="2"/>
      <c r="R4964" s="2"/>
      <c r="S4964" s="2"/>
      <c r="T4964" s="2"/>
      <c r="U4964" s="2"/>
      <c r="V4964" s="2"/>
      <c r="W4964" s="2"/>
      <c r="X4964" s="2"/>
      <c r="Y4964" s="2"/>
      <c r="AB4964" s="2"/>
      <c r="AC4964" s="2"/>
      <c r="AD4964" s="2"/>
      <c r="AE4964" s="2"/>
      <c r="AF4964" s="2"/>
      <c r="AG4964" s="2"/>
      <c r="AH4964" s="2"/>
      <c r="AI4964" s="2"/>
      <c r="AJ4964" s="2"/>
      <c r="AK4964" s="2"/>
      <c r="BK4964" s="2"/>
      <c r="BL4964" s="2"/>
      <c r="BN4964" s="2"/>
      <c r="BO4964" s="2"/>
    </row>
    <row r="4965" ht="12.75" customHeight="1">
      <c r="D4965" s="2"/>
      <c r="G4965" s="2"/>
      <c r="I4965" s="2"/>
      <c r="J4965" s="2"/>
      <c r="K4965" s="2"/>
      <c r="L4965" s="2"/>
      <c r="M4965" s="2"/>
      <c r="N4965" s="2"/>
      <c r="O4965" s="2"/>
      <c r="P4965" s="2"/>
      <c r="Q4965" s="2"/>
      <c r="R4965" s="2"/>
      <c r="S4965" s="2"/>
      <c r="T4965" s="2"/>
      <c r="U4965" s="2"/>
      <c r="V4965" s="2"/>
      <c r="W4965" s="2"/>
      <c r="X4965" s="2"/>
      <c r="Y4965" s="2"/>
      <c r="AB4965" s="2"/>
      <c r="AC4965" s="2"/>
      <c r="AD4965" s="2"/>
      <c r="AE4965" s="2"/>
      <c r="AF4965" s="2"/>
      <c r="AG4965" s="2"/>
      <c r="AH4965" s="2"/>
      <c r="AI4965" s="2"/>
      <c r="AJ4965" s="2"/>
      <c r="AK4965" s="2"/>
      <c r="BK4965" s="2"/>
      <c r="BL4965" s="2"/>
      <c r="BN4965" s="2"/>
      <c r="BO4965" s="2"/>
    </row>
    <row r="4966" ht="12.75" customHeight="1">
      <c r="D4966" s="2"/>
      <c r="G4966" s="2"/>
      <c r="I4966" s="2"/>
      <c r="J4966" s="2"/>
      <c r="K4966" s="2"/>
      <c r="L4966" s="2"/>
      <c r="M4966" s="2"/>
      <c r="N4966" s="2"/>
      <c r="O4966" s="2"/>
      <c r="P4966" s="2"/>
      <c r="Q4966" s="2"/>
      <c r="R4966" s="2"/>
      <c r="S4966" s="2"/>
      <c r="T4966" s="2"/>
      <c r="U4966" s="2"/>
      <c r="V4966" s="2"/>
      <c r="W4966" s="2"/>
      <c r="X4966" s="2"/>
      <c r="Y4966" s="2"/>
      <c r="AB4966" s="2"/>
      <c r="AC4966" s="2"/>
      <c r="AD4966" s="2"/>
      <c r="AE4966" s="2"/>
      <c r="AF4966" s="2"/>
      <c r="AG4966" s="2"/>
      <c r="AH4966" s="2"/>
      <c r="AI4966" s="2"/>
      <c r="AJ4966" s="2"/>
      <c r="AK4966" s="2"/>
      <c r="BK4966" s="2"/>
      <c r="BL4966" s="2"/>
      <c r="BN4966" s="2"/>
      <c r="BO4966" s="2"/>
    </row>
    <row r="4967" ht="12.75" customHeight="1">
      <c r="D4967" s="2"/>
      <c r="G4967" s="2"/>
      <c r="I4967" s="2"/>
      <c r="J4967" s="2"/>
      <c r="K4967" s="2"/>
      <c r="L4967" s="2"/>
      <c r="M4967" s="2"/>
      <c r="N4967" s="2"/>
      <c r="O4967" s="2"/>
      <c r="P4967" s="2"/>
      <c r="Q4967" s="2"/>
      <c r="R4967" s="2"/>
      <c r="S4967" s="2"/>
      <c r="T4967" s="2"/>
      <c r="U4967" s="2"/>
      <c r="V4967" s="2"/>
      <c r="W4967" s="2"/>
      <c r="X4967" s="2"/>
      <c r="Y4967" s="2"/>
      <c r="AB4967" s="2"/>
      <c r="AC4967" s="2"/>
      <c r="AD4967" s="2"/>
      <c r="AE4967" s="2"/>
      <c r="AF4967" s="2"/>
      <c r="AG4967" s="2"/>
      <c r="AH4967" s="2"/>
      <c r="AI4967" s="2"/>
      <c r="AJ4967" s="2"/>
      <c r="AK4967" s="2"/>
      <c r="BK4967" s="2"/>
      <c r="BL4967" s="2"/>
      <c r="BN4967" s="2"/>
      <c r="BO4967" s="2"/>
    </row>
    <row r="4968" ht="12.75" customHeight="1">
      <c r="D4968" s="2"/>
      <c r="G4968" s="2"/>
      <c r="I4968" s="2"/>
      <c r="J4968" s="2"/>
      <c r="K4968" s="2"/>
      <c r="L4968" s="2"/>
      <c r="M4968" s="2"/>
      <c r="N4968" s="2"/>
      <c r="O4968" s="2"/>
      <c r="P4968" s="2"/>
      <c r="Q4968" s="2"/>
      <c r="R4968" s="2"/>
      <c r="S4968" s="2"/>
      <c r="T4968" s="2"/>
      <c r="U4968" s="2"/>
      <c r="V4968" s="2"/>
      <c r="W4968" s="2"/>
      <c r="X4968" s="2"/>
      <c r="Y4968" s="2"/>
      <c r="AB4968" s="2"/>
      <c r="AC4968" s="2"/>
      <c r="AD4968" s="2"/>
      <c r="AE4968" s="2"/>
      <c r="AF4968" s="2"/>
      <c r="AG4968" s="2"/>
      <c r="AH4968" s="2"/>
      <c r="AI4968" s="2"/>
      <c r="AJ4968" s="2"/>
      <c r="AK4968" s="2"/>
      <c r="BK4968" s="2"/>
      <c r="BL4968" s="2"/>
      <c r="BN4968" s="2"/>
      <c r="BO4968" s="2"/>
    </row>
    <row r="4969" ht="12.75" customHeight="1">
      <c r="D4969" s="2"/>
      <c r="G4969" s="2"/>
      <c r="I4969" s="2"/>
      <c r="J4969" s="2"/>
      <c r="K4969" s="2"/>
      <c r="L4969" s="2"/>
      <c r="M4969" s="2"/>
      <c r="N4969" s="2"/>
      <c r="O4969" s="2"/>
      <c r="P4969" s="2"/>
      <c r="Q4969" s="2"/>
      <c r="R4969" s="2"/>
      <c r="S4969" s="2"/>
      <c r="T4969" s="2"/>
      <c r="U4969" s="2"/>
      <c r="V4969" s="2"/>
      <c r="W4969" s="2"/>
      <c r="X4969" s="2"/>
      <c r="Y4969" s="2"/>
      <c r="AB4969" s="2"/>
      <c r="AC4969" s="2"/>
      <c r="AD4969" s="2"/>
      <c r="AE4969" s="2"/>
      <c r="AF4969" s="2"/>
      <c r="AG4969" s="2"/>
      <c r="AH4969" s="2"/>
      <c r="AI4969" s="2"/>
      <c r="AJ4969" s="2"/>
      <c r="AK4969" s="2"/>
      <c r="BK4969" s="2"/>
      <c r="BL4969" s="2"/>
      <c r="BN4969" s="2"/>
      <c r="BO4969" s="2"/>
    </row>
    <row r="4970" ht="12.75" customHeight="1">
      <c r="D4970" s="2"/>
      <c r="G4970" s="2"/>
      <c r="I4970" s="2"/>
      <c r="J4970" s="2"/>
      <c r="K4970" s="2"/>
      <c r="L4970" s="2"/>
      <c r="M4970" s="2"/>
      <c r="N4970" s="2"/>
      <c r="O4970" s="2"/>
      <c r="P4970" s="2"/>
      <c r="Q4970" s="2"/>
      <c r="R4970" s="2"/>
      <c r="S4970" s="2"/>
      <c r="T4970" s="2"/>
      <c r="U4970" s="2"/>
      <c r="V4970" s="2"/>
      <c r="W4970" s="2"/>
      <c r="X4970" s="2"/>
      <c r="Y4970" s="2"/>
      <c r="AB4970" s="2"/>
      <c r="AC4970" s="2"/>
      <c r="AD4970" s="2"/>
      <c r="AE4970" s="2"/>
      <c r="AF4970" s="2"/>
      <c r="AG4970" s="2"/>
      <c r="AH4970" s="2"/>
      <c r="AI4970" s="2"/>
      <c r="AJ4970" s="2"/>
      <c r="AK4970" s="2"/>
      <c r="BK4970" s="2"/>
      <c r="BL4970" s="2"/>
      <c r="BN4970" s="2"/>
      <c r="BO4970" s="2"/>
    </row>
    <row r="4971" ht="12.75" customHeight="1">
      <c r="D4971" s="2"/>
      <c r="G4971" s="2"/>
      <c r="I4971" s="2"/>
      <c r="J4971" s="2"/>
      <c r="K4971" s="2"/>
      <c r="L4971" s="2"/>
      <c r="M4971" s="2"/>
      <c r="N4971" s="2"/>
      <c r="O4971" s="2"/>
      <c r="P4971" s="2"/>
      <c r="Q4971" s="2"/>
      <c r="R4971" s="2"/>
      <c r="S4971" s="2"/>
      <c r="T4971" s="2"/>
      <c r="U4971" s="2"/>
      <c r="V4971" s="2"/>
      <c r="W4971" s="2"/>
      <c r="X4971" s="2"/>
      <c r="Y4971" s="2"/>
      <c r="AB4971" s="2"/>
      <c r="AC4971" s="2"/>
      <c r="AD4971" s="2"/>
      <c r="AE4971" s="2"/>
      <c r="AF4971" s="2"/>
      <c r="AG4971" s="2"/>
      <c r="AH4971" s="2"/>
      <c r="AI4971" s="2"/>
      <c r="AJ4971" s="2"/>
      <c r="AK4971" s="2"/>
      <c r="BK4971" s="2"/>
      <c r="BL4971" s="2"/>
      <c r="BN4971" s="2"/>
      <c r="BO4971" s="2"/>
    </row>
    <row r="4972" ht="12.75" customHeight="1">
      <c r="D4972" s="2"/>
      <c r="G4972" s="2"/>
      <c r="I4972" s="2"/>
      <c r="J4972" s="2"/>
      <c r="K4972" s="2"/>
      <c r="L4972" s="2"/>
      <c r="M4972" s="2"/>
      <c r="N4972" s="2"/>
      <c r="O4972" s="2"/>
      <c r="P4972" s="2"/>
      <c r="Q4972" s="2"/>
      <c r="R4972" s="2"/>
      <c r="S4972" s="2"/>
      <c r="T4972" s="2"/>
      <c r="U4972" s="2"/>
      <c r="V4972" s="2"/>
      <c r="W4972" s="2"/>
      <c r="X4972" s="2"/>
      <c r="Y4972" s="2"/>
      <c r="AB4972" s="2"/>
      <c r="AC4972" s="2"/>
      <c r="AD4972" s="2"/>
      <c r="AE4972" s="2"/>
      <c r="AF4972" s="2"/>
      <c r="AG4972" s="2"/>
      <c r="AH4972" s="2"/>
      <c r="AI4972" s="2"/>
      <c r="AJ4972" s="2"/>
      <c r="AK4972" s="2"/>
      <c r="BK4972" s="2"/>
      <c r="BL4972" s="2"/>
      <c r="BN4972" s="2"/>
      <c r="BO4972" s="2"/>
    </row>
    <row r="4973" ht="12.75" customHeight="1">
      <c r="D4973" s="2"/>
      <c r="G4973" s="2"/>
      <c r="I4973" s="2"/>
      <c r="J4973" s="2"/>
      <c r="K4973" s="2"/>
      <c r="L4973" s="2"/>
      <c r="M4973" s="2"/>
      <c r="N4973" s="2"/>
      <c r="O4973" s="2"/>
      <c r="P4973" s="2"/>
      <c r="Q4973" s="2"/>
      <c r="R4973" s="2"/>
      <c r="S4973" s="2"/>
      <c r="T4973" s="2"/>
      <c r="U4973" s="2"/>
      <c r="V4973" s="2"/>
      <c r="W4973" s="2"/>
      <c r="X4973" s="2"/>
      <c r="Y4973" s="2"/>
      <c r="AB4973" s="2"/>
      <c r="AC4973" s="2"/>
      <c r="AD4973" s="2"/>
      <c r="AE4973" s="2"/>
      <c r="AF4973" s="2"/>
      <c r="AG4973" s="2"/>
      <c r="AH4973" s="2"/>
      <c r="AI4973" s="2"/>
      <c r="AJ4973" s="2"/>
      <c r="AK4973" s="2"/>
      <c r="BK4973" s="2"/>
      <c r="BL4973" s="2"/>
      <c r="BN4973" s="2"/>
      <c r="BO4973" s="2"/>
    </row>
    <row r="4974" ht="12.75" customHeight="1">
      <c r="D4974" s="2"/>
      <c r="G4974" s="2"/>
      <c r="I4974" s="2"/>
      <c r="J4974" s="2"/>
      <c r="K4974" s="2"/>
      <c r="L4974" s="2"/>
      <c r="M4974" s="2"/>
      <c r="N4974" s="2"/>
      <c r="O4974" s="2"/>
      <c r="P4974" s="2"/>
      <c r="Q4974" s="2"/>
      <c r="R4974" s="2"/>
      <c r="S4974" s="2"/>
      <c r="T4974" s="2"/>
      <c r="U4974" s="2"/>
      <c r="V4974" s="2"/>
      <c r="W4974" s="2"/>
      <c r="X4974" s="2"/>
      <c r="Y4974" s="2"/>
      <c r="AB4974" s="2"/>
      <c r="AC4974" s="2"/>
      <c r="AD4974" s="2"/>
      <c r="AE4974" s="2"/>
      <c r="AF4974" s="2"/>
      <c r="AG4974" s="2"/>
      <c r="AH4974" s="2"/>
      <c r="AI4974" s="2"/>
      <c r="AJ4974" s="2"/>
      <c r="AK4974" s="2"/>
      <c r="BK4974" s="2"/>
      <c r="BL4974" s="2"/>
      <c r="BN4974" s="2"/>
      <c r="BO4974" s="2"/>
    </row>
    <row r="4975" ht="12.75" customHeight="1">
      <c r="D4975" s="2"/>
      <c r="G4975" s="2"/>
      <c r="I4975" s="2"/>
      <c r="J4975" s="2"/>
      <c r="K4975" s="2"/>
      <c r="L4975" s="2"/>
      <c r="M4975" s="2"/>
      <c r="N4975" s="2"/>
      <c r="O4975" s="2"/>
      <c r="P4975" s="2"/>
      <c r="Q4975" s="2"/>
      <c r="R4975" s="2"/>
      <c r="S4975" s="2"/>
      <c r="T4975" s="2"/>
      <c r="U4975" s="2"/>
      <c r="V4975" s="2"/>
      <c r="W4975" s="2"/>
      <c r="X4975" s="2"/>
      <c r="Y4975" s="2"/>
      <c r="AB4975" s="2"/>
      <c r="AC4975" s="2"/>
      <c r="AD4975" s="2"/>
      <c r="AE4975" s="2"/>
      <c r="AF4975" s="2"/>
      <c r="AG4975" s="2"/>
      <c r="AH4975" s="2"/>
      <c r="AI4975" s="2"/>
      <c r="AJ4975" s="2"/>
      <c r="AK4975" s="2"/>
      <c r="BK4975" s="2"/>
      <c r="BL4975" s="2"/>
      <c r="BN4975" s="2"/>
      <c r="BO4975" s="2"/>
    </row>
    <row r="4976" ht="12.75" customHeight="1">
      <c r="D4976" s="2"/>
      <c r="G4976" s="2"/>
      <c r="I4976" s="2"/>
      <c r="J4976" s="2"/>
      <c r="K4976" s="2"/>
      <c r="L4976" s="2"/>
      <c r="M4976" s="2"/>
      <c r="N4976" s="2"/>
      <c r="O4976" s="2"/>
      <c r="P4976" s="2"/>
      <c r="Q4976" s="2"/>
      <c r="R4976" s="2"/>
      <c r="S4976" s="2"/>
      <c r="T4976" s="2"/>
      <c r="U4976" s="2"/>
      <c r="V4976" s="2"/>
      <c r="W4976" s="2"/>
      <c r="X4976" s="2"/>
      <c r="Y4976" s="2"/>
      <c r="AB4976" s="2"/>
      <c r="AC4976" s="2"/>
      <c r="AD4976" s="2"/>
      <c r="AE4976" s="2"/>
      <c r="AF4976" s="2"/>
      <c r="AG4976" s="2"/>
      <c r="AH4976" s="2"/>
      <c r="AI4976" s="2"/>
      <c r="AJ4976" s="2"/>
      <c r="AK4976" s="2"/>
      <c r="BK4976" s="2"/>
      <c r="BL4976" s="2"/>
      <c r="BN4976" s="2"/>
      <c r="BO4976" s="2"/>
    </row>
    <row r="4977" ht="12.75" customHeight="1">
      <c r="D4977" s="2"/>
      <c r="G4977" s="2"/>
      <c r="I4977" s="2"/>
      <c r="J4977" s="2"/>
      <c r="K4977" s="2"/>
      <c r="L4977" s="2"/>
      <c r="M4977" s="2"/>
      <c r="N4977" s="2"/>
      <c r="O4977" s="2"/>
      <c r="P4977" s="2"/>
      <c r="Q4977" s="2"/>
      <c r="R4977" s="2"/>
      <c r="S4977" s="2"/>
      <c r="T4977" s="2"/>
      <c r="U4977" s="2"/>
      <c r="V4977" s="2"/>
      <c r="W4977" s="2"/>
      <c r="X4977" s="2"/>
      <c r="Y4977" s="2"/>
      <c r="AB4977" s="2"/>
      <c r="AC4977" s="2"/>
      <c r="AD4977" s="2"/>
      <c r="AE4977" s="2"/>
      <c r="AF4977" s="2"/>
      <c r="AG4977" s="2"/>
      <c r="AH4977" s="2"/>
      <c r="AI4977" s="2"/>
      <c r="AJ4977" s="2"/>
      <c r="AK4977" s="2"/>
      <c r="BK4977" s="2"/>
      <c r="BL4977" s="2"/>
      <c r="BN4977" s="2"/>
      <c r="BO4977" s="2"/>
    </row>
    <row r="4978" ht="12.75" customHeight="1">
      <c r="D4978" s="2"/>
      <c r="G4978" s="2"/>
      <c r="I4978" s="2"/>
      <c r="J4978" s="2"/>
      <c r="K4978" s="2"/>
      <c r="L4978" s="2"/>
      <c r="M4978" s="2"/>
      <c r="N4978" s="2"/>
      <c r="O4978" s="2"/>
      <c r="P4978" s="2"/>
      <c r="Q4978" s="2"/>
      <c r="R4978" s="2"/>
      <c r="S4978" s="2"/>
      <c r="T4978" s="2"/>
      <c r="U4978" s="2"/>
      <c r="V4978" s="2"/>
      <c r="W4978" s="2"/>
      <c r="X4978" s="2"/>
      <c r="Y4978" s="2"/>
      <c r="AB4978" s="2"/>
      <c r="AC4978" s="2"/>
      <c r="AD4978" s="2"/>
      <c r="AE4978" s="2"/>
      <c r="AF4978" s="2"/>
      <c r="AG4978" s="2"/>
      <c r="AH4978" s="2"/>
      <c r="AI4978" s="2"/>
      <c r="AJ4978" s="2"/>
      <c r="AK4978" s="2"/>
      <c r="BK4978" s="2"/>
      <c r="BL4978" s="2"/>
      <c r="BN4978" s="2"/>
      <c r="BO4978" s="2"/>
    </row>
    <row r="4979" ht="12.75" customHeight="1">
      <c r="D4979" s="2"/>
      <c r="G4979" s="2"/>
      <c r="I4979" s="2"/>
      <c r="J4979" s="2"/>
      <c r="K4979" s="2"/>
      <c r="L4979" s="2"/>
      <c r="M4979" s="2"/>
      <c r="N4979" s="2"/>
      <c r="O4979" s="2"/>
      <c r="P4979" s="2"/>
      <c r="Q4979" s="2"/>
      <c r="R4979" s="2"/>
      <c r="S4979" s="2"/>
      <c r="T4979" s="2"/>
      <c r="U4979" s="2"/>
      <c r="V4979" s="2"/>
      <c r="W4979" s="2"/>
      <c r="X4979" s="2"/>
      <c r="Y4979" s="2"/>
      <c r="AB4979" s="2"/>
      <c r="AC4979" s="2"/>
      <c r="AD4979" s="2"/>
      <c r="AE4979" s="2"/>
      <c r="AF4979" s="2"/>
      <c r="AG4979" s="2"/>
      <c r="AH4979" s="2"/>
      <c r="AI4979" s="2"/>
      <c r="AJ4979" s="2"/>
      <c r="AK4979" s="2"/>
      <c r="BK4979" s="2"/>
      <c r="BL4979" s="2"/>
      <c r="BN4979" s="2"/>
      <c r="BO4979" s="2"/>
    </row>
    <row r="4980" ht="12.75" customHeight="1">
      <c r="D4980" s="2"/>
      <c r="G4980" s="2"/>
      <c r="I4980" s="2"/>
      <c r="J4980" s="2"/>
      <c r="K4980" s="2"/>
      <c r="L4980" s="2"/>
      <c r="M4980" s="2"/>
      <c r="N4980" s="2"/>
      <c r="O4980" s="2"/>
      <c r="P4980" s="2"/>
      <c r="Q4980" s="2"/>
      <c r="R4980" s="2"/>
      <c r="S4980" s="2"/>
      <c r="T4980" s="2"/>
      <c r="U4980" s="2"/>
      <c r="V4980" s="2"/>
      <c r="W4980" s="2"/>
      <c r="X4980" s="2"/>
      <c r="Y4980" s="2"/>
      <c r="AB4980" s="2"/>
      <c r="AC4980" s="2"/>
      <c r="AD4980" s="2"/>
      <c r="AE4980" s="2"/>
      <c r="AF4980" s="2"/>
      <c r="AG4980" s="2"/>
      <c r="AH4980" s="2"/>
      <c r="AI4980" s="2"/>
      <c r="AJ4980" s="2"/>
      <c r="AK4980" s="2"/>
      <c r="BK4980" s="2"/>
      <c r="BL4980" s="2"/>
      <c r="BN4980" s="2"/>
      <c r="BO4980" s="2"/>
    </row>
    <row r="4981" ht="12.75" customHeight="1">
      <c r="D4981" s="2"/>
      <c r="G4981" s="2"/>
      <c r="I4981" s="2"/>
      <c r="J4981" s="2"/>
      <c r="K4981" s="2"/>
      <c r="L4981" s="2"/>
      <c r="M4981" s="2"/>
      <c r="N4981" s="2"/>
      <c r="O4981" s="2"/>
      <c r="P4981" s="2"/>
      <c r="Q4981" s="2"/>
      <c r="R4981" s="2"/>
      <c r="S4981" s="2"/>
      <c r="T4981" s="2"/>
      <c r="U4981" s="2"/>
      <c r="V4981" s="2"/>
      <c r="W4981" s="2"/>
      <c r="X4981" s="2"/>
      <c r="Y4981" s="2"/>
      <c r="AB4981" s="2"/>
      <c r="AC4981" s="2"/>
      <c r="AD4981" s="2"/>
      <c r="AE4981" s="2"/>
      <c r="AF4981" s="2"/>
      <c r="AG4981" s="2"/>
      <c r="AH4981" s="2"/>
      <c r="AI4981" s="2"/>
      <c r="AJ4981" s="2"/>
      <c r="AK4981" s="2"/>
      <c r="BK4981" s="2"/>
      <c r="BL4981" s="2"/>
      <c r="BN4981" s="2"/>
      <c r="BO4981" s="2"/>
    </row>
    <row r="4982" ht="12.75" customHeight="1">
      <c r="D4982" s="2"/>
      <c r="G4982" s="2"/>
      <c r="I4982" s="2"/>
      <c r="J4982" s="2"/>
      <c r="K4982" s="2"/>
      <c r="L4982" s="2"/>
      <c r="M4982" s="2"/>
      <c r="N4982" s="2"/>
      <c r="O4982" s="2"/>
      <c r="P4982" s="2"/>
      <c r="Q4982" s="2"/>
      <c r="R4982" s="2"/>
      <c r="S4982" s="2"/>
      <c r="T4982" s="2"/>
      <c r="U4982" s="2"/>
      <c r="V4982" s="2"/>
      <c r="W4982" s="2"/>
      <c r="X4982" s="2"/>
      <c r="Y4982" s="2"/>
      <c r="AB4982" s="2"/>
      <c r="AC4982" s="2"/>
      <c r="AD4982" s="2"/>
      <c r="AE4982" s="2"/>
      <c r="AF4982" s="2"/>
      <c r="AG4982" s="2"/>
      <c r="AH4982" s="2"/>
      <c r="AI4982" s="2"/>
      <c r="AJ4982" s="2"/>
      <c r="AK4982" s="2"/>
      <c r="BK4982" s="2"/>
      <c r="BL4982" s="2"/>
      <c r="BN4982" s="2"/>
      <c r="BO4982" s="2"/>
    </row>
    <row r="4983" ht="12.75" customHeight="1">
      <c r="D4983" s="2"/>
      <c r="G4983" s="2"/>
      <c r="I4983" s="2"/>
      <c r="J4983" s="2"/>
      <c r="K4983" s="2"/>
      <c r="L4983" s="2"/>
      <c r="M4983" s="2"/>
      <c r="N4983" s="2"/>
      <c r="O4983" s="2"/>
      <c r="P4983" s="2"/>
      <c r="Q4983" s="2"/>
      <c r="R4983" s="2"/>
      <c r="S4983" s="2"/>
      <c r="T4983" s="2"/>
      <c r="U4983" s="2"/>
      <c r="V4983" s="2"/>
      <c r="W4983" s="2"/>
      <c r="X4983" s="2"/>
      <c r="Y4983" s="2"/>
      <c r="AB4983" s="2"/>
      <c r="AC4983" s="2"/>
      <c r="AD4983" s="2"/>
      <c r="AE4983" s="2"/>
      <c r="AF4983" s="2"/>
      <c r="AG4983" s="2"/>
      <c r="AH4983" s="2"/>
      <c r="AI4983" s="2"/>
      <c r="AJ4983" s="2"/>
      <c r="AK4983" s="2"/>
      <c r="BK4983" s="2"/>
      <c r="BL4983" s="2"/>
      <c r="BN4983" s="2"/>
      <c r="BO4983" s="2"/>
    </row>
    <row r="4984" ht="12.75" customHeight="1">
      <c r="D4984" s="2"/>
      <c r="G4984" s="2"/>
      <c r="I4984" s="2"/>
      <c r="J4984" s="2"/>
      <c r="K4984" s="2"/>
      <c r="L4984" s="2"/>
      <c r="M4984" s="2"/>
      <c r="N4984" s="2"/>
      <c r="O4984" s="2"/>
      <c r="P4984" s="2"/>
      <c r="Q4984" s="2"/>
      <c r="R4984" s="2"/>
      <c r="S4984" s="2"/>
      <c r="T4984" s="2"/>
      <c r="U4984" s="2"/>
      <c r="V4984" s="2"/>
      <c r="W4984" s="2"/>
      <c r="X4984" s="2"/>
      <c r="Y4984" s="2"/>
      <c r="AB4984" s="2"/>
      <c r="AC4984" s="2"/>
      <c r="AD4984" s="2"/>
      <c r="AE4984" s="2"/>
      <c r="AF4984" s="2"/>
      <c r="AG4984" s="2"/>
      <c r="AH4984" s="2"/>
      <c r="AI4984" s="2"/>
      <c r="AJ4984" s="2"/>
      <c r="AK4984" s="2"/>
      <c r="BK4984" s="2"/>
      <c r="BL4984" s="2"/>
      <c r="BN4984" s="2"/>
      <c r="BO4984" s="2"/>
    </row>
    <row r="4985" ht="12.75" customHeight="1">
      <c r="D4985" s="2"/>
      <c r="G4985" s="2"/>
      <c r="I4985" s="2"/>
      <c r="J4985" s="2"/>
      <c r="K4985" s="2"/>
      <c r="L4985" s="2"/>
      <c r="M4985" s="2"/>
      <c r="N4985" s="2"/>
      <c r="O4985" s="2"/>
      <c r="P4985" s="2"/>
      <c r="Q4985" s="2"/>
      <c r="R4985" s="2"/>
      <c r="S4985" s="2"/>
      <c r="T4985" s="2"/>
      <c r="U4985" s="2"/>
      <c r="V4985" s="2"/>
      <c r="W4985" s="2"/>
      <c r="X4985" s="2"/>
      <c r="Y4985" s="2"/>
      <c r="AB4985" s="2"/>
      <c r="AC4985" s="2"/>
      <c r="AD4985" s="2"/>
      <c r="AE4985" s="2"/>
      <c r="AF4985" s="2"/>
      <c r="AG4985" s="2"/>
      <c r="AH4985" s="2"/>
      <c r="AI4985" s="2"/>
      <c r="AJ4985" s="2"/>
      <c r="AK4985" s="2"/>
      <c r="BK4985" s="2"/>
      <c r="BL4985" s="2"/>
      <c r="BN4985" s="2"/>
      <c r="BO4985" s="2"/>
    </row>
    <row r="4986" ht="12.75" customHeight="1">
      <c r="D4986" s="2"/>
      <c r="G4986" s="2"/>
      <c r="I4986" s="2"/>
      <c r="J4986" s="2"/>
      <c r="K4986" s="2"/>
      <c r="L4986" s="2"/>
      <c r="M4986" s="2"/>
      <c r="N4986" s="2"/>
      <c r="O4986" s="2"/>
      <c r="P4986" s="2"/>
      <c r="Q4986" s="2"/>
      <c r="R4986" s="2"/>
      <c r="S4986" s="2"/>
      <c r="T4986" s="2"/>
      <c r="U4986" s="2"/>
      <c r="V4986" s="2"/>
      <c r="W4986" s="2"/>
      <c r="X4986" s="2"/>
      <c r="Y4986" s="2"/>
      <c r="AB4986" s="2"/>
      <c r="AC4986" s="2"/>
      <c r="AD4986" s="2"/>
      <c r="AE4986" s="2"/>
      <c r="AF4986" s="2"/>
      <c r="AG4986" s="2"/>
      <c r="AH4986" s="2"/>
      <c r="AI4986" s="2"/>
      <c r="AJ4986" s="2"/>
      <c r="AK4986" s="2"/>
      <c r="BK4986" s="2"/>
      <c r="BL4986" s="2"/>
      <c r="BN4986" s="2"/>
      <c r="BO4986" s="2"/>
    </row>
    <row r="4987" ht="12.75" customHeight="1">
      <c r="D4987" s="2"/>
      <c r="G4987" s="2"/>
      <c r="I4987" s="2"/>
      <c r="J4987" s="2"/>
      <c r="K4987" s="2"/>
      <c r="L4987" s="2"/>
      <c r="M4987" s="2"/>
      <c r="N4987" s="2"/>
      <c r="O4987" s="2"/>
      <c r="P4987" s="2"/>
      <c r="Q4987" s="2"/>
      <c r="R4987" s="2"/>
      <c r="S4987" s="2"/>
      <c r="T4987" s="2"/>
      <c r="U4987" s="2"/>
      <c r="V4987" s="2"/>
      <c r="W4987" s="2"/>
      <c r="X4987" s="2"/>
      <c r="Y4987" s="2"/>
      <c r="AB4987" s="2"/>
      <c r="AC4987" s="2"/>
      <c r="AD4987" s="2"/>
      <c r="AE4987" s="2"/>
      <c r="AF4987" s="2"/>
      <c r="AG4987" s="2"/>
      <c r="AH4987" s="2"/>
      <c r="AI4987" s="2"/>
      <c r="AJ4987" s="2"/>
      <c r="AK4987" s="2"/>
      <c r="BK4987" s="2"/>
      <c r="BL4987" s="2"/>
      <c r="BN4987" s="2"/>
      <c r="BO4987" s="2"/>
    </row>
    <row r="4988" ht="12.75" customHeight="1">
      <c r="D4988" s="2"/>
      <c r="G4988" s="2"/>
      <c r="I4988" s="2"/>
      <c r="J4988" s="2"/>
      <c r="K4988" s="2"/>
      <c r="L4988" s="2"/>
      <c r="M4988" s="2"/>
      <c r="N4988" s="2"/>
      <c r="O4988" s="2"/>
      <c r="P4988" s="2"/>
      <c r="Q4988" s="2"/>
      <c r="R4988" s="2"/>
      <c r="S4988" s="2"/>
      <c r="T4988" s="2"/>
      <c r="U4988" s="2"/>
      <c r="V4988" s="2"/>
      <c r="W4988" s="2"/>
      <c r="X4988" s="2"/>
      <c r="Y4988" s="2"/>
      <c r="AB4988" s="2"/>
      <c r="AC4988" s="2"/>
      <c r="AD4988" s="2"/>
      <c r="AE4988" s="2"/>
      <c r="AF4988" s="2"/>
      <c r="AG4988" s="2"/>
      <c r="AH4988" s="2"/>
      <c r="AI4988" s="2"/>
      <c r="AJ4988" s="2"/>
      <c r="AK4988" s="2"/>
      <c r="BK4988" s="2"/>
      <c r="BL4988" s="2"/>
      <c r="BN4988" s="2"/>
      <c r="BO4988" s="2"/>
    </row>
    <row r="4989" ht="12.75" customHeight="1">
      <c r="D4989" s="2"/>
      <c r="G4989" s="2"/>
      <c r="I4989" s="2"/>
      <c r="J4989" s="2"/>
      <c r="K4989" s="2"/>
      <c r="L4989" s="2"/>
      <c r="M4989" s="2"/>
      <c r="N4989" s="2"/>
      <c r="O4989" s="2"/>
      <c r="P4989" s="2"/>
      <c r="Q4989" s="2"/>
      <c r="R4989" s="2"/>
      <c r="S4989" s="2"/>
      <c r="T4989" s="2"/>
      <c r="U4989" s="2"/>
      <c r="V4989" s="2"/>
      <c r="W4989" s="2"/>
      <c r="X4989" s="2"/>
      <c r="Y4989" s="2"/>
      <c r="AB4989" s="2"/>
      <c r="AC4989" s="2"/>
      <c r="AD4989" s="2"/>
      <c r="AE4989" s="2"/>
      <c r="AF4989" s="2"/>
      <c r="AG4989" s="2"/>
      <c r="AH4989" s="2"/>
      <c r="AI4989" s="2"/>
      <c r="AJ4989" s="2"/>
      <c r="AK4989" s="2"/>
      <c r="BK4989" s="2"/>
      <c r="BL4989" s="2"/>
      <c r="BN4989" s="2"/>
      <c r="BO4989" s="2"/>
    </row>
    <row r="4990" ht="12.75" customHeight="1">
      <c r="D4990" s="2"/>
      <c r="G4990" s="2"/>
      <c r="I4990" s="2"/>
      <c r="J4990" s="2"/>
      <c r="K4990" s="2"/>
      <c r="L4990" s="2"/>
      <c r="M4990" s="2"/>
      <c r="N4990" s="2"/>
      <c r="O4990" s="2"/>
      <c r="P4990" s="2"/>
      <c r="Q4990" s="2"/>
      <c r="R4990" s="2"/>
      <c r="S4990" s="2"/>
      <c r="T4990" s="2"/>
      <c r="U4990" s="2"/>
      <c r="V4990" s="2"/>
      <c r="W4990" s="2"/>
      <c r="X4990" s="2"/>
      <c r="Y4990" s="2"/>
      <c r="AB4990" s="2"/>
      <c r="AC4990" s="2"/>
      <c r="AD4990" s="2"/>
      <c r="AE4990" s="2"/>
      <c r="AF4990" s="2"/>
      <c r="AG4990" s="2"/>
      <c r="AH4990" s="2"/>
      <c r="AI4990" s="2"/>
      <c r="AJ4990" s="2"/>
      <c r="AK4990" s="2"/>
      <c r="BK4990" s="2"/>
      <c r="BL4990" s="2"/>
      <c r="BN4990" s="2"/>
      <c r="BO4990" s="2"/>
    </row>
    <row r="4991" ht="12.75" customHeight="1">
      <c r="D4991" s="2"/>
      <c r="G4991" s="2"/>
      <c r="I4991" s="2"/>
      <c r="J4991" s="2"/>
      <c r="K4991" s="2"/>
      <c r="L4991" s="2"/>
      <c r="M4991" s="2"/>
      <c r="N4991" s="2"/>
      <c r="O4991" s="2"/>
      <c r="P4991" s="2"/>
      <c r="Q4991" s="2"/>
      <c r="R4991" s="2"/>
      <c r="S4991" s="2"/>
      <c r="T4991" s="2"/>
      <c r="U4991" s="2"/>
      <c r="V4991" s="2"/>
      <c r="W4991" s="2"/>
      <c r="X4991" s="2"/>
      <c r="Y4991" s="2"/>
      <c r="AB4991" s="2"/>
      <c r="AC4991" s="2"/>
      <c r="AD4991" s="2"/>
      <c r="AE4991" s="2"/>
      <c r="AF4991" s="2"/>
      <c r="AG4991" s="2"/>
      <c r="AH4991" s="2"/>
      <c r="AI4991" s="2"/>
      <c r="AJ4991" s="2"/>
      <c r="AK4991" s="2"/>
      <c r="BK4991" s="2"/>
      <c r="BL4991" s="2"/>
      <c r="BN4991" s="2"/>
      <c r="BO4991" s="2"/>
    </row>
    <row r="4992" ht="12.75" customHeight="1">
      <c r="D4992" s="2"/>
      <c r="G4992" s="2"/>
      <c r="I4992" s="2"/>
      <c r="J4992" s="2"/>
      <c r="K4992" s="2"/>
      <c r="L4992" s="2"/>
      <c r="M4992" s="2"/>
      <c r="N4992" s="2"/>
      <c r="O4992" s="2"/>
      <c r="P4992" s="2"/>
      <c r="Q4992" s="2"/>
      <c r="R4992" s="2"/>
      <c r="S4992" s="2"/>
      <c r="T4992" s="2"/>
      <c r="U4992" s="2"/>
      <c r="V4992" s="2"/>
      <c r="W4992" s="2"/>
      <c r="X4992" s="2"/>
      <c r="Y4992" s="2"/>
      <c r="AB4992" s="2"/>
      <c r="AC4992" s="2"/>
      <c r="AD4992" s="2"/>
      <c r="AE4992" s="2"/>
      <c r="AF4992" s="2"/>
      <c r="AG4992" s="2"/>
      <c r="AH4992" s="2"/>
      <c r="AI4992" s="2"/>
      <c r="AJ4992" s="2"/>
      <c r="AK4992" s="2"/>
      <c r="BK4992" s="2"/>
      <c r="BL4992" s="2"/>
      <c r="BN4992" s="2"/>
      <c r="BO4992" s="2"/>
    </row>
    <row r="4993" ht="12.75" customHeight="1">
      <c r="D4993" s="2"/>
      <c r="G4993" s="2"/>
      <c r="I4993" s="2"/>
      <c r="J4993" s="2"/>
      <c r="K4993" s="2"/>
      <c r="L4993" s="2"/>
      <c r="M4993" s="2"/>
      <c r="N4993" s="2"/>
      <c r="O4993" s="2"/>
      <c r="P4993" s="2"/>
      <c r="Q4993" s="2"/>
      <c r="R4993" s="2"/>
      <c r="S4993" s="2"/>
      <c r="T4993" s="2"/>
      <c r="U4993" s="2"/>
      <c r="V4993" s="2"/>
      <c r="W4993" s="2"/>
      <c r="X4993" s="2"/>
      <c r="Y4993" s="2"/>
      <c r="AB4993" s="2"/>
      <c r="AC4993" s="2"/>
      <c r="AD4993" s="2"/>
      <c r="AE4993" s="2"/>
      <c r="AF4993" s="2"/>
      <c r="AG4993" s="2"/>
      <c r="AH4993" s="2"/>
      <c r="AI4993" s="2"/>
      <c r="AJ4993" s="2"/>
      <c r="AK4993" s="2"/>
      <c r="BK4993" s="2"/>
      <c r="BL4993" s="2"/>
      <c r="BN4993" s="2"/>
      <c r="BO4993" s="2"/>
    </row>
    <row r="4994" ht="12.75" customHeight="1">
      <c r="D4994" s="2"/>
      <c r="G4994" s="2"/>
      <c r="I4994" s="2"/>
      <c r="J4994" s="2"/>
      <c r="K4994" s="2"/>
      <c r="L4994" s="2"/>
      <c r="M4994" s="2"/>
      <c r="N4994" s="2"/>
      <c r="O4994" s="2"/>
      <c r="P4994" s="2"/>
      <c r="Q4994" s="2"/>
      <c r="R4994" s="2"/>
      <c r="S4994" s="2"/>
      <c r="T4994" s="2"/>
      <c r="U4994" s="2"/>
      <c r="V4994" s="2"/>
      <c r="W4994" s="2"/>
      <c r="X4994" s="2"/>
      <c r="Y4994" s="2"/>
      <c r="AB4994" s="2"/>
      <c r="AC4994" s="2"/>
      <c r="AD4994" s="2"/>
      <c r="AE4994" s="2"/>
      <c r="AF4994" s="2"/>
      <c r="AG4994" s="2"/>
      <c r="AH4994" s="2"/>
      <c r="AI4994" s="2"/>
      <c r="AJ4994" s="2"/>
      <c r="AK4994" s="2"/>
      <c r="BK4994" s="2"/>
      <c r="BL4994" s="2"/>
      <c r="BN4994" s="2"/>
      <c r="BO4994" s="2"/>
    </row>
    <row r="4995" ht="12.75" customHeight="1">
      <c r="D4995" s="2"/>
      <c r="G4995" s="2"/>
      <c r="I4995" s="2"/>
      <c r="J4995" s="2"/>
      <c r="K4995" s="2"/>
      <c r="L4995" s="2"/>
      <c r="M4995" s="2"/>
      <c r="N4995" s="2"/>
      <c r="O4995" s="2"/>
      <c r="P4995" s="2"/>
      <c r="Q4995" s="2"/>
      <c r="R4995" s="2"/>
      <c r="S4995" s="2"/>
      <c r="T4995" s="2"/>
      <c r="U4995" s="2"/>
      <c r="V4995" s="2"/>
      <c r="W4995" s="2"/>
      <c r="X4995" s="2"/>
      <c r="Y4995" s="2"/>
      <c r="AB4995" s="2"/>
      <c r="AC4995" s="2"/>
      <c r="AD4995" s="2"/>
      <c r="AE4995" s="2"/>
      <c r="AF4995" s="2"/>
      <c r="AG4995" s="2"/>
      <c r="AH4995" s="2"/>
      <c r="AI4995" s="2"/>
      <c r="AJ4995" s="2"/>
      <c r="AK4995" s="2"/>
      <c r="BK4995" s="2"/>
      <c r="BL4995" s="2"/>
      <c r="BN4995" s="2"/>
      <c r="BO4995" s="2"/>
    </row>
    <row r="4996" ht="12.75" customHeight="1">
      <c r="D4996" s="2"/>
      <c r="G4996" s="2"/>
      <c r="I4996" s="2"/>
      <c r="J4996" s="2"/>
      <c r="K4996" s="2"/>
      <c r="L4996" s="2"/>
      <c r="M4996" s="2"/>
      <c r="N4996" s="2"/>
      <c r="O4996" s="2"/>
      <c r="P4996" s="2"/>
      <c r="Q4996" s="2"/>
      <c r="R4996" s="2"/>
      <c r="S4996" s="2"/>
      <c r="T4996" s="2"/>
      <c r="U4996" s="2"/>
      <c r="V4996" s="2"/>
      <c r="W4996" s="2"/>
      <c r="X4996" s="2"/>
      <c r="Y4996" s="2"/>
      <c r="AB4996" s="2"/>
      <c r="AC4996" s="2"/>
      <c r="AD4996" s="2"/>
      <c r="AE4996" s="2"/>
      <c r="AF4996" s="2"/>
      <c r="AG4996" s="2"/>
      <c r="AH4996" s="2"/>
      <c r="AI4996" s="2"/>
      <c r="AJ4996" s="2"/>
      <c r="AK4996" s="2"/>
      <c r="BK4996" s="2"/>
      <c r="BL4996" s="2"/>
      <c r="BN4996" s="2"/>
      <c r="BO4996" s="2"/>
    </row>
    <row r="4997" ht="12.75" customHeight="1">
      <c r="D4997" s="2"/>
      <c r="G4997" s="2"/>
      <c r="I4997" s="2"/>
      <c r="J4997" s="2"/>
      <c r="K4997" s="2"/>
      <c r="L4997" s="2"/>
      <c r="M4997" s="2"/>
      <c r="N4997" s="2"/>
      <c r="O4997" s="2"/>
      <c r="P4997" s="2"/>
      <c r="Q4997" s="2"/>
      <c r="R4997" s="2"/>
      <c r="S4997" s="2"/>
      <c r="T4997" s="2"/>
      <c r="U4997" s="2"/>
      <c r="V4997" s="2"/>
      <c r="W4997" s="2"/>
      <c r="X4997" s="2"/>
      <c r="Y4997" s="2"/>
      <c r="AB4997" s="2"/>
      <c r="AC4997" s="2"/>
      <c r="AD4997" s="2"/>
      <c r="AE4997" s="2"/>
      <c r="AF4997" s="2"/>
      <c r="AG4997" s="2"/>
      <c r="AH4997" s="2"/>
      <c r="AI4997" s="2"/>
      <c r="AJ4997" s="2"/>
      <c r="AK4997" s="2"/>
      <c r="BK4997" s="2"/>
      <c r="BL4997" s="2"/>
      <c r="BN4997" s="2"/>
      <c r="BO4997" s="2"/>
    </row>
    <row r="4998" ht="12.75" customHeight="1">
      <c r="D4998" s="2"/>
      <c r="G4998" s="2"/>
      <c r="I4998" s="2"/>
      <c r="J4998" s="2"/>
      <c r="K4998" s="2"/>
      <c r="L4998" s="2"/>
      <c r="M4998" s="2"/>
      <c r="N4998" s="2"/>
      <c r="O4998" s="2"/>
      <c r="P4998" s="2"/>
      <c r="Q4998" s="2"/>
      <c r="R4998" s="2"/>
      <c r="S4998" s="2"/>
      <c r="T4998" s="2"/>
      <c r="U4998" s="2"/>
      <c r="V4998" s="2"/>
      <c r="W4998" s="2"/>
      <c r="X4998" s="2"/>
      <c r="Y4998" s="2"/>
      <c r="AB4998" s="2"/>
      <c r="AC4998" s="2"/>
      <c r="AD4998" s="2"/>
      <c r="AE4998" s="2"/>
      <c r="AF4998" s="2"/>
      <c r="AG4998" s="2"/>
      <c r="AH4998" s="2"/>
      <c r="AI4998" s="2"/>
      <c r="AJ4998" s="2"/>
      <c r="AK4998" s="2"/>
      <c r="BK4998" s="2"/>
      <c r="BL4998" s="2"/>
      <c r="BN4998" s="2"/>
      <c r="BO4998" s="2"/>
    </row>
    <row r="4999" ht="12.75" customHeight="1">
      <c r="D4999" s="2"/>
      <c r="G4999" s="2"/>
      <c r="I4999" s="2"/>
      <c r="J4999" s="2"/>
      <c r="K4999" s="2"/>
      <c r="L4999" s="2"/>
      <c r="M4999" s="2"/>
      <c r="N4999" s="2"/>
      <c r="O4999" s="2"/>
      <c r="P4999" s="2"/>
      <c r="Q4999" s="2"/>
      <c r="R4999" s="2"/>
      <c r="S4999" s="2"/>
      <c r="T4999" s="2"/>
      <c r="U4999" s="2"/>
      <c r="V4999" s="2"/>
      <c r="W4999" s="2"/>
      <c r="X4999" s="2"/>
      <c r="Y4999" s="2"/>
      <c r="AB4999" s="2"/>
      <c r="AC4999" s="2"/>
      <c r="AD4999" s="2"/>
      <c r="AE4999" s="2"/>
      <c r="AF4999" s="2"/>
      <c r="AG4999" s="2"/>
      <c r="AH4999" s="2"/>
      <c r="AI4999" s="2"/>
      <c r="AJ4999" s="2"/>
      <c r="AK4999" s="2"/>
      <c r="BK4999" s="2"/>
      <c r="BL4999" s="2"/>
      <c r="BN4999" s="2"/>
      <c r="BO4999" s="2"/>
    </row>
    <row r="5000" ht="12.75" customHeight="1">
      <c r="D5000" s="2"/>
      <c r="G5000" s="2"/>
      <c r="I5000" s="2"/>
      <c r="J5000" s="2"/>
      <c r="K5000" s="2"/>
      <c r="L5000" s="2"/>
      <c r="M5000" s="2"/>
      <c r="N5000" s="2"/>
      <c r="O5000" s="2"/>
      <c r="P5000" s="2"/>
      <c r="Q5000" s="2"/>
      <c r="R5000" s="2"/>
      <c r="S5000" s="2"/>
      <c r="T5000" s="2"/>
      <c r="U5000" s="2"/>
      <c r="V5000" s="2"/>
      <c r="W5000" s="2"/>
      <c r="X5000" s="2"/>
      <c r="Y5000" s="2"/>
      <c r="AB5000" s="2"/>
      <c r="AC5000" s="2"/>
      <c r="AD5000" s="2"/>
      <c r="AE5000" s="2"/>
      <c r="AF5000" s="2"/>
      <c r="AG5000" s="2"/>
      <c r="AH5000" s="2"/>
      <c r="AI5000" s="2"/>
      <c r="AJ5000" s="2"/>
      <c r="AK5000" s="2"/>
      <c r="BK5000" s="2"/>
      <c r="BL5000" s="2"/>
      <c r="BN5000" s="2"/>
      <c r="BO5000" s="2"/>
    </row>
    <row r="5001" ht="12.75" customHeight="1">
      <c r="D5001" s="2"/>
      <c r="G5001" s="2"/>
      <c r="I5001" s="2"/>
      <c r="J5001" s="2"/>
      <c r="K5001" s="2"/>
      <c r="L5001" s="2"/>
      <c r="M5001" s="2"/>
      <c r="N5001" s="2"/>
      <c r="O5001" s="2"/>
      <c r="P5001" s="2"/>
      <c r="Q5001" s="2"/>
      <c r="R5001" s="2"/>
      <c r="S5001" s="2"/>
      <c r="T5001" s="2"/>
      <c r="U5001" s="2"/>
      <c r="V5001" s="2"/>
      <c r="W5001" s="2"/>
      <c r="X5001" s="2"/>
      <c r="Y5001" s="2"/>
      <c r="AB5001" s="2"/>
      <c r="AC5001" s="2"/>
      <c r="AD5001" s="2"/>
      <c r="AE5001" s="2"/>
      <c r="AF5001" s="2"/>
      <c r="AG5001" s="2"/>
      <c r="AH5001" s="2"/>
      <c r="AI5001" s="2"/>
      <c r="AJ5001" s="2"/>
      <c r="AK5001" s="2"/>
      <c r="BK5001" s="2"/>
      <c r="BL5001" s="2"/>
      <c r="BN5001" s="2"/>
      <c r="BO5001" s="2"/>
    </row>
    <row r="5002" ht="12.75" customHeight="1">
      <c r="D5002" s="2"/>
      <c r="G5002" s="2"/>
      <c r="I5002" s="2"/>
      <c r="J5002" s="2"/>
      <c r="K5002" s="2"/>
      <c r="L5002" s="2"/>
      <c r="M5002" s="2"/>
      <c r="N5002" s="2"/>
      <c r="O5002" s="2"/>
      <c r="P5002" s="2"/>
      <c r="Q5002" s="2"/>
      <c r="R5002" s="2"/>
      <c r="S5002" s="2"/>
      <c r="T5002" s="2"/>
      <c r="U5002" s="2"/>
      <c r="V5002" s="2"/>
      <c r="W5002" s="2"/>
      <c r="X5002" s="2"/>
      <c r="Y5002" s="2"/>
      <c r="AB5002" s="2"/>
      <c r="AC5002" s="2"/>
      <c r="AD5002" s="2"/>
      <c r="AE5002" s="2"/>
      <c r="AF5002" s="2"/>
      <c r="AG5002" s="2"/>
      <c r="AH5002" s="2"/>
      <c r="AI5002" s="2"/>
      <c r="AJ5002" s="2"/>
      <c r="AK5002" s="2"/>
      <c r="BK5002" s="2"/>
      <c r="BL5002" s="2"/>
      <c r="BN5002" s="2"/>
      <c r="BO5002" s="2"/>
    </row>
    <row r="5003" ht="12.75" customHeight="1">
      <c r="D5003" s="2"/>
      <c r="G5003" s="2"/>
      <c r="I5003" s="2"/>
      <c r="J5003" s="2"/>
      <c r="K5003" s="2"/>
      <c r="L5003" s="2"/>
      <c r="M5003" s="2"/>
      <c r="N5003" s="2"/>
      <c r="O5003" s="2"/>
      <c r="P5003" s="2"/>
      <c r="Q5003" s="2"/>
      <c r="R5003" s="2"/>
      <c r="S5003" s="2"/>
      <c r="T5003" s="2"/>
      <c r="U5003" s="2"/>
      <c r="V5003" s="2"/>
      <c r="W5003" s="2"/>
      <c r="X5003" s="2"/>
      <c r="Y5003" s="2"/>
      <c r="AB5003" s="2"/>
      <c r="AC5003" s="2"/>
      <c r="AD5003" s="2"/>
      <c r="AE5003" s="2"/>
      <c r="AF5003" s="2"/>
      <c r="AG5003" s="2"/>
      <c r="AH5003" s="2"/>
      <c r="AI5003" s="2"/>
      <c r="AJ5003" s="2"/>
      <c r="AK5003" s="2"/>
      <c r="BK5003" s="2"/>
      <c r="BL5003" s="2"/>
      <c r="BN5003" s="2"/>
      <c r="BO5003" s="2"/>
    </row>
    <row r="5004" ht="12.75" customHeight="1">
      <c r="D5004" s="2"/>
      <c r="G5004" s="2"/>
      <c r="I5004" s="2"/>
      <c r="J5004" s="2"/>
      <c r="K5004" s="2"/>
      <c r="L5004" s="2"/>
      <c r="M5004" s="2"/>
      <c r="N5004" s="2"/>
      <c r="O5004" s="2"/>
      <c r="P5004" s="2"/>
      <c r="Q5004" s="2"/>
      <c r="R5004" s="2"/>
      <c r="S5004" s="2"/>
      <c r="T5004" s="2"/>
      <c r="U5004" s="2"/>
      <c r="V5004" s="2"/>
      <c r="W5004" s="2"/>
      <c r="X5004" s="2"/>
      <c r="Y5004" s="2"/>
      <c r="AB5004" s="2"/>
      <c r="AC5004" s="2"/>
      <c r="AD5004" s="2"/>
      <c r="AE5004" s="2"/>
      <c r="AF5004" s="2"/>
      <c r="AG5004" s="2"/>
      <c r="AH5004" s="2"/>
      <c r="AI5004" s="2"/>
      <c r="AJ5004" s="2"/>
      <c r="AK5004" s="2"/>
      <c r="BK5004" s="2"/>
      <c r="BL5004" s="2"/>
      <c r="BN5004" s="2"/>
      <c r="BO5004" s="2"/>
    </row>
    <row r="5005" ht="12.75" customHeight="1">
      <c r="D5005" s="2"/>
      <c r="G5005" s="2"/>
      <c r="I5005" s="2"/>
      <c r="J5005" s="2"/>
      <c r="K5005" s="2"/>
      <c r="L5005" s="2"/>
      <c r="M5005" s="2"/>
      <c r="N5005" s="2"/>
      <c r="O5005" s="2"/>
      <c r="P5005" s="2"/>
      <c r="Q5005" s="2"/>
      <c r="R5005" s="2"/>
      <c r="S5005" s="2"/>
      <c r="T5005" s="2"/>
      <c r="U5005" s="2"/>
      <c r="V5005" s="2"/>
      <c r="W5005" s="2"/>
      <c r="X5005" s="2"/>
      <c r="Y5005" s="2"/>
      <c r="AB5005" s="2"/>
      <c r="AC5005" s="2"/>
      <c r="AD5005" s="2"/>
      <c r="AE5005" s="2"/>
      <c r="AF5005" s="2"/>
      <c r="AG5005" s="2"/>
      <c r="AH5005" s="2"/>
      <c r="AI5005" s="2"/>
      <c r="AJ5005" s="2"/>
      <c r="AK5005" s="2"/>
      <c r="BK5005" s="2"/>
      <c r="BL5005" s="2"/>
      <c r="BN5005" s="2"/>
      <c r="BO5005" s="2"/>
    </row>
    <row r="5006" ht="12.75" customHeight="1">
      <c r="D5006" s="2"/>
      <c r="G5006" s="2"/>
      <c r="I5006" s="2"/>
      <c r="J5006" s="2"/>
      <c r="K5006" s="2"/>
      <c r="L5006" s="2"/>
      <c r="M5006" s="2"/>
      <c r="N5006" s="2"/>
      <c r="O5006" s="2"/>
      <c r="P5006" s="2"/>
      <c r="Q5006" s="2"/>
      <c r="R5006" s="2"/>
      <c r="S5006" s="2"/>
      <c r="T5006" s="2"/>
      <c r="U5006" s="2"/>
      <c r="V5006" s="2"/>
      <c r="W5006" s="2"/>
      <c r="X5006" s="2"/>
      <c r="Y5006" s="2"/>
      <c r="AB5006" s="2"/>
      <c r="AC5006" s="2"/>
      <c r="AD5006" s="2"/>
      <c r="AE5006" s="2"/>
      <c r="AF5006" s="2"/>
      <c r="AG5006" s="2"/>
      <c r="AH5006" s="2"/>
      <c r="AI5006" s="2"/>
      <c r="AJ5006" s="2"/>
      <c r="AK5006" s="2"/>
      <c r="BK5006" s="2"/>
      <c r="BL5006" s="2"/>
      <c r="BN5006" s="2"/>
      <c r="BO5006" s="2"/>
    </row>
    <row r="5007" ht="12.75" customHeight="1">
      <c r="D5007" s="2"/>
      <c r="G5007" s="2"/>
      <c r="I5007" s="2"/>
      <c r="J5007" s="2"/>
      <c r="K5007" s="2"/>
      <c r="L5007" s="2"/>
      <c r="M5007" s="2"/>
      <c r="N5007" s="2"/>
      <c r="O5007" s="2"/>
      <c r="P5007" s="2"/>
      <c r="Q5007" s="2"/>
      <c r="R5007" s="2"/>
      <c r="S5007" s="2"/>
      <c r="T5007" s="2"/>
      <c r="U5007" s="2"/>
      <c r="V5007" s="2"/>
      <c r="W5007" s="2"/>
      <c r="X5007" s="2"/>
      <c r="Y5007" s="2"/>
      <c r="AB5007" s="2"/>
      <c r="AC5007" s="2"/>
      <c r="AD5007" s="2"/>
      <c r="AE5007" s="2"/>
      <c r="AF5007" s="2"/>
      <c r="AG5007" s="2"/>
      <c r="AH5007" s="2"/>
      <c r="AI5007" s="2"/>
      <c r="AJ5007" s="2"/>
      <c r="AK5007" s="2"/>
      <c r="BK5007" s="2"/>
      <c r="BL5007" s="2"/>
      <c r="BN5007" s="2"/>
      <c r="BO5007" s="2"/>
    </row>
    <row r="5008" ht="12.75" customHeight="1">
      <c r="D5008" s="2"/>
      <c r="G5008" s="2"/>
      <c r="I5008" s="2"/>
      <c r="J5008" s="2"/>
      <c r="K5008" s="2"/>
      <c r="L5008" s="2"/>
      <c r="M5008" s="2"/>
      <c r="N5008" s="2"/>
      <c r="O5008" s="2"/>
      <c r="P5008" s="2"/>
      <c r="Q5008" s="2"/>
      <c r="R5008" s="2"/>
      <c r="S5008" s="2"/>
      <c r="T5008" s="2"/>
      <c r="U5008" s="2"/>
      <c r="V5008" s="2"/>
      <c r="W5008" s="2"/>
      <c r="X5008" s="2"/>
      <c r="Y5008" s="2"/>
      <c r="AB5008" s="2"/>
      <c r="AC5008" s="2"/>
      <c r="AD5008" s="2"/>
      <c r="AE5008" s="2"/>
      <c r="AF5008" s="2"/>
      <c r="AG5008" s="2"/>
      <c r="AH5008" s="2"/>
      <c r="AI5008" s="2"/>
      <c r="AJ5008" s="2"/>
      <c r="AK5008" s="2"/>
      <c r="BK5008" s="2"/>
      <c r="BL5008" s="2"/>
      <c r="BN5008" s="2"/>
      <c r="BO5008" s="2"/>
    </row>
    <row r="5009" ht="12.75" customHeight="1">
      <c r="D5009" s="2"/>
      <c r="G5009" s="2"/>
      <c r="I5009" s="2"/>
      <c r="J5009" s="2"/>
      <c r="K5009" s="2"/>
      <c r="L5009" s="2"/>
      <c r="M5009" s="2"/>
      <c r="N5009" s="2"/>
      <c r="O5009" s="2"/>
      <c r="P5009" s="2"/>
      <c r="Q5009" s="2"/>
      <c r="R5009" s="2"/>
      <c r="S5009" s="2"/>
      <c r="T5009" s="2"/>
      <c r="U5009" s="2"/>
      <c r="V5009" s="2"/>
      <c r="W5009" s="2"/>
      <c r="X5009" s="2"/>
      <c r="Y5009" s="2"/>
      <c r="AB5009" s="2"/>
      <c r="AC5009" s="2"/>
      <c r="AD5009" s="2"/>
      <c r="AE5009" s="2"/>
      <c r="AF5009" s="2"/>
      <c r="AG5009" s="2"/>
      <c r="AH5009" s="2"/>
      <c r="AI5009" s="2"/>
      <c r="AJ5009" s="2"/>
      <c r="AK5009" s="2"/>
      <c r="BK5009" s="2"/>
      <c r="BL5009" s="2"/>
      <c r="BN5009" s="2"/>
      <c r="BO5009" s="2"/>
    </row>
    <row r="5010" ht="12.75" customHeight="1">
      <c r="D5010" s="2"/>
      <c r="G5010" s="2"/>
      <c r="I5010" s="2"/>
      <c r="J5010" s="2"/>
      <c r="K5010" s="2"/>
      <c r="L5010" s="2"/>
      <c r="M5010" s="2"/>
      <c r="N5010" s="2"/>
      <c r="O5010" s="2"/>
      <c r="P5010" s="2"/>
      <c r="Q5010" s="2"/>
      <c r="R5010" s="2"/>
      <c r="S5010" s="2"/>
      <c r="T5010" s="2"/>
      <c r="U5010" s="2"/>
      <c r="V5010" s="2"/>
      <c r="W5010" s="2"/>
      <c r="X5010" s="2"/>
      <c r="Y5010" s="2"/>
      <c r="AB5010" s="2"/>
      <c r="AC5010" s="2"/>
      <c r="AD5010" s="2"/>
      <c r="AE5010" s="2"/>
      <c r="AF5010" s="2"/>
      <c r="AG5010" s="2"/>
      <c r="AH5010" s="2"/>
      <c r="AI5010" s="2"/>
      <c r="AJ5010" s="2"/>
      <c r="AK5010" s="2"/>
      <c r="BK5010" s="2"/>
      <c r="BL5010" s="2"/>
      <c r="BN5010" s="2"/>
      <c r="BO5010" s="2"/>
    </row>
    <row r="5011" ht="12.75" customHeight="1">
      <c r="D5011" s="2"/>
      <c r="G5011" s="2"/>
      <c r="I5011" s="2"/>
      <c r="J5011" s="2"/>
      <c r="K5011" s="2"/>
      <c r="L5011" s="2"/>
      <c r="M5011" s="2"/>
      <c r="N5011" s="2"/>
      <c r="O5011" s="2"/>
      <c r="P5011" s="2"/>
      <c r="Q5011" s="2"/>
      <c r="R5011" s="2"/>
      <c r="S5011" s="2"/>
      <c r="T5011" s="2"/>
      <c r="U5011" s="2"/>
      <c r="V5011" s="2"/>
      <c r="W5011" s="2"/>
      <c r="X5011" s="2"/>
      <c r="Y5011" s="2"/>
      <c r="AB5011" s="2"/>
      <c r="AC5011" s="2"/>
      <c r="AD5011" s="2"/>
      <c r="AE5011" s="2"/>
      <c r="AF5011" s="2"/>
      <c r="AG5011" s="2"/>
      <c r="AH5011" s="2"/>
      <c r="AI5011" s="2"/>
      <c r="AJ5011" s="2"/>
      <c r="AK5011" s="2"/>
      <c r="BK5011" s="2"/>
      <c r="BL5011" s="2"/>
      <c r="BN5011" s="2"/>
      <c r="BO5011" s="2"/>
    </row>
    <row r="5012" ht="12.75" customHeight="1">
      <c r="D5012" s="2"/>
      <c r="G5012" s="2"/>
      <c r="I5012" s="2"/>
      <c r="J5012" s="2"/>
      <c r="K5012" s="2"/>
      <c r="L5012" s="2"/>
      <c r="M5012" s="2"/>
      <c r="N5012" s="2"/>
      <c r="O5012" s="2"/>
      <c r="P5012" s="2"/>
      <c r="Q5012" s="2"/>
      <c r="R5012" s="2"/>
      <c r="S5012" s="2"/>
      <c r="T5012" s="2"/>
      <c r="U5012" s="2"/>
      <c r="V5012" s="2"/>
      <c r="W5012" s="2"/>
      <c r="X5012" s="2"/>
      <c r="Y5012" s="2"/>
      <c r="AB5012" s="2"/>
      <c r="AC5012" s="2"/>
      <c r="AD5012" s="2"/>
      <c r="AE5012" s="2"/>
      <c r="AF5012" s="2"/>
      <c r="AG5012" s="2"/>
      <c r="AH5012" s="2"/>
      <c r="AI5012" s="2"/>
      <c r="AJ5012" s="2"/>
      <c r="AK5012" s="2"/>
      <c r="BK5012" s="2"/>
      <c r="BL5012" s="2"/>
      <c r="BN5012" s="2"/>
      <c r="BO5012" s="2"/>
    </row>
    <row r="5013" ht="12.75" customHeight="1">
      <c r="D5013" s="2"/>
      <c r="G5013" s="2"/>
      <c r="I5013" s="2"/>
      <c r="J5013" s="2"/>
      <c r="K5013" s="2"/>
      <c r="L5013" s="2"/>
      <c r="M5013" s="2"/>
      <c r="N5013" s="2"/>
      <c r="O5013" s="2"/>
      <c r="P5013" s="2"/>
      <c r="Q5013" s="2"/>
      <c r="R5013" s="2"/>
      <c r="S5013" s="2"/>
      <c r="T5013" s="2"/>
      <c r="U5013" s="2"/>
      <c r="V5013" s="2"/>
      <c r="W5013" s="2"/>
      <c r="X5013" s="2"/>
      <c r="Y5013" s="2"/>
      <c r="AB5013" s="2"/>
      <c r="AC5013" s="2"/>
      <c r="AD5013" s="2"/>
      <c r="AE5013" s="2"/>
      <c r="AF5013" s="2"/>
      <c r="AG5013" s="2"/>
      <c r="AH5013" s="2"/>
      <c r="AI5013" s="2"/>
      <c r="AJ5013" s="2"/>
      <c r="AK5013" s="2"/>
      <c r="BK5013" s="2"/>
      <c r="BL5013" s="2"/>
      <c r="BN5013" s="2"/>
      <c r="BO5013" s="2"/>
    </row>
    <row r="5014" ht="12.75" customHeight="1">
      <c r="D5014" s="2"/>
      <c r="G5014" s="2"/>
      <c r="I5014" s="2"/>
      <c r="J5014" s="2"/>
      <c r="K5014" s="2"/>
      <c r="L5014" s="2"/>
      <c r="M5014" s="2"/>
      <c r="N5014" s="2"/>
      <c r="O5014" s="2"/>
      <c r="P5014" s="2"/>
      <c r="Q5014" s="2"/>
      <c r="R5014" s="2"/>
      <c r="S5014" s="2"/>
      <c r="T5014" s="2"/>
      <c r="U5014" s="2"/>
      <c r="V5014" s="2"/>
      <c r="W5014" s="2"/>
      <c r="X5014" s="2"/>
      <c r="Y5014" s="2"/>
      <c r="AB5014" s="2"/>
      <c r="AC5014" s="2"/>
      <c r="AD5014" s="2"/>
      <c r="AE5014" s="2"/>
      <c r="AF5014" s="2"/>
      <c r="AG5014" s="2"/>
      <c r="AH5014" s="2"/>
      <c r="AI5014" s="2"/>
      <c r="AJ5014" s="2"/>
      <c r="AK5014" s="2"/>
      <c r="BK5014" s="2"/>
      <c r="BL5014" s="2"/>
      <c r="BN5014" s="2"/>
      <c r="BO5014" s="2"/>
    </row>
    <row r="5015" ht="12.75" customHeight="1">
      <c r="D5015" s="2"/>
      <c r="G5015" s="2"/>
      <c r="I5015" s="2"/>
      <c r="J5015" s="2"/>
      <c r="K5015" s="2"/>
      <c r="L5015" s="2"/>
      <c r="M5015" s="2"/>
      <c r="N5015" s="2"/>
      <c r="O5015" s="2"/>
      <c r="P5015" s="2"/>
      <c r="Q5015" s="2"/>
      <c r="R5015" s="2"/>
      <c r="S5015" s="2"/>
      <c r="T5015" s="2"/>
      <c r="U5015" s="2"/>
      <c r="V5015" s="2"/>
      <c r="W5015" s="2"/>
      <c r="X5015" s="2"/>
      <c r="Y5015" s="2"/>
      <c r="AB5015" s="2"/>
      <c r="AC5015" s="2"/>
      <c r="AD5015" s="2"/>
      <c r="AE5015" s="2"/>
      <c r="AF5015" s="2"/>
      <c r="AG5015" s="2"/>
      <c r="AH5015" s="2"/>
      <c r="AI5015" s="2"/>
      <c r="AJ5015" s="2"/>
      <c r="AK5015" s="2"/>
      <c r="BK5015" s="2"/>
      <c r="BL5015" s="2"/>
      <c r="BN5015" s="2"/>
      <c r="BO5015" s="2"/>
    </row>
    <row r="5016" ht="12.75" customHeight="1">
      <c r="D5016" s="2"/>
      <c r="G5016" s="2"/>
      <c r="I5016" s="2"/>
      <c r="J5016" s="2"/>
      <c r="K5016" s="2"/>
      <c r="L5016" s="2"/>
      <c r="M5016" s="2"/>
      <c r="N5016" s="2"/>
      <c r="O5016" s="2"/>
      <c r="P5016" s="2"/>
      <c r="Q5016" s="2"/>
      <c r="R5016" s="2"/>
      <c r="S5016" s="2"/>
      <c r="T5016" s="2"/>
      <c r="U5016" s="2"/>
      <c r="V5016" s="2"/>
      <c r="W5016" s="2"/>
      <c r="X5016" s="2"/>
      <c r="Y5016" s="2"/>
      <c r="AB5016" s="2"/>
      <c r="AC5016" s="2"/>
      <c r="AD5016" s="2"/>
      <c r="AE5016" s="2"/>
      <c r="AF5016" s="2"/>
      <c r="AG5016" s="2"/>
      <c r="AH5016" s="2"/>
      <c r="AI5016" s="2"/>
      <c r="AJ5016" s="2"/>
      <c r="AK5016" s="2"/>
      <c r="BK5016" s="2"/>
      <c r="BL5016" s="2"/>
      <c r="BN5016" s="2"/>
      <c r="BO5016" s="2"/>
    </row>
    <row r="5017" ht="12.75" customHeight="1">
      <c r="D5017" s="2"/>
      <c r="G5017" s="2"/>
      <c r="I5017" s="2"/>
      <c r="J5017" s="2"/>
      <c r="K5017" s="2"/>
      <c r="L5017" s="2"/>
      <c r="M5017" s="2"/>
      <c r="N5017" s="2"/>
      <c r="O5017" s="2"/>
      <c r="P5017" s="2"/>
      <c r="Q5017" s="2"/>
      <c r="R5017" s="2"/>
      <c r="S5017" s="2"/>
      <c r="T5017" s="2"/>
      <c r="U5017" s="2"/>
      <c r="V5017" s="2"/>
      <c r="W5017" s="2"/>
      <c r="X5017" s="2"/>
      <c r="Y5017" s="2"/>
      <c r="AB5017" s="2"/>
      <c r="AC5017" s="2"/>
      <c r="AD5017" s="2"/>
      <c r="AE5017" s="2"/>
      <c r="AF5017" s="2"/>
      <c r="AG5017" s="2"/>
      <c r="AH5017" s="2"/>
      <c r="AI5017" s="2"/>
      <c r="AJ5017" s="2"/>
      <c r="AK5017" s="2"/>
      <c r="BK5017" s="2"/>
      <c r="BL5017" s="2"/>
      <c r="BN5017" s="2"/>
      <c r="BO5017" s="2"/>
    </row>
    <row r="5018" ht="12.75" customHeight="1">
      <c r="D5018" s="2"/>
      <c r="G5018" s="2"/>
      <c r="I5018" s="2"/>
      <c r="J5018" s="2"/>
      <c r="K5018" s="2"/>
      <c r="L5018" s="2"/>
      <c r="M5018" s="2"/>
      <c r="N5018" s="2"/>
      <c r="O5018" s="2"/>
      <c r="P5018" s="2"/>
      <c r="Q5018" s="2"/>
      <c r="R5018" s="2"/>
      <c r="S5018" s="2"/>
      <c r="T5018" s="2"/>
      <c r="U5018" s="2"/>
      <c r="V5018" s="2"/>
      <c r="W5018" s="2"/>
      <c r="X5018" s="2"/>
      <c r="Y5018" s="2"/>
      <c r="AB5018" s="2"/>
      <c r="AC5018" s="2"/>
      <c r="AD5018" s="2"/>
      <c r="AE5018" s="2"/>
      <c r="AF5018" s="2"/>
      <c r="AG5018" s="2"/>
      <c r="AH5018" s="2"/>
      <c r="AI5018" s="2"/>
      <c r="AJ5018" s="2"/>
      <c r="AK5018" s="2"/>
      <c r="BK5018" s="2"/>
      <c r="BL5018" s="2"/>
      <c r="BN5018" s="2"/>
      <c r="BO5018" s="2"/>
    </row>
    <row r="5019" ht="12.75" customHeight="1">
      <c r="D5019" s="2"/>
      <c r="G5019" s="2"/>
      <c r="I5019" s="2"/>
      <c r="J5019" s="2"/>
      <c r="K5019" s="2"/>
      <c r="L5019" s="2"/>
      <c r="M5019" s="2"/>
      <c r="N5019" s="2"/>
      <c r="O5019" s="2"/>
      <c r="P5019" s="2"/>
      <c r="Q5019" s="2"/>
      <c r="R5019" s="2"/>
      <c r="S5019" s="2"/>
      <c r="T5019" s="2"/>
      <c r="U5019" s="2"/>
      <c r="V5019" s="2"/>
      <c r="W5019" s="2"/>
      <c r="X5019" s="2"/>
      <c r="Y5019" s="2"/>
      <c r="AB5019" s="2"/>
      <c r="AC5019" s="2"/>
      <c r="AD5019" s="2"/>
      <c r="AE5019" s="2"/>
      <c r="AF5019" s="2"/>
      <c r="AG5019" s="2"/>
      <c r="AH5019" s="2"/>
      <c r="AI5019" s="2"/>
      <c r="AJ5019" s="2"/>
      <c r="AK5019" s="2"/>
      <c r="BK5019" s="2"/>
      <c r="BL5019" s="2"/>
      <c r="BN5019" s="2"/>
      <c r="BO5019" s="2"/>
    </row>
    <row r="5020" ht="12.75" customHeight="1">
      <c r="D5020" s="2"/>
      <c r="G5020" s="2"/>
      <c r="I5020" s="2"/>
      <c r="J5020" s="2"/>
      <c r="K5020" s="2"/>
      <c r="L5020" s="2"/>
      <c r="M5020" s="2"/>
      <c r="N5020" s="2"/>
      <c r="O5020" s="2"/>
      <c r="P5020" s="2"/>
      <c r="Q5020" s="2"/>
      <c r="R5020" s="2"/>
      <c r="S5020" s="2"/>
      <c r="T5020" s="2"/>
      <c r="U5020" s="2"/>
      <c r="V5020" s="2"/>
      <c r="W5020" s="2"/>
      <c r="X5020" s="2"/>
      <c r="Y5020" s="2"/>
      <c r="AB5020" s="2"/>
      <c r="AC5020" s="2"/>
      <c r="AD5020" s="2"/>
      <c r="AE5020" s="2"/>
      <c r="AF5020" s="2"/>
      <c r="AG5020" s="2"/>
      <c r="AH5020" s="2"/>
      <c r="AI5020" s="2"/>
      <c r="AJ5020" s="2"/>
      <c r="AK5020" s="2"/>
      <c r="BK5020" s="2"/>
      <c r="BL5020" s="2"/>
      <c r="BN5020" s="2"/>
      <c r="BO5020" s="2"/>
    </row>
    <row r="5021" ht="12.75" customHeight="1">
      <c r="D5021" s="2"/>
      <c r="G5021" s="2"/>
      <c r="I5021" s="2"/>
      <c r="J5021" s="2"/>
      <c r="K5021" s="2"/>
      <c r="L5021" s="2"/>
      <c r="M5021" s="2"/>
      <c r="N5021" s="2"/>
      <c r="O5021" s="2"/>
      <c r="P5021" s="2"/>
      <c r="Q5021" s="2"/>
      <c r="R5021" s="2"/>
      <c r="S5021" s="2"/>
      <c r="T5021" s="2"/>
      <c r="U5021" s="2"/>
      <c r="V5021" s="2"/>
      <c r="W5021" s="2"/>
      <c r="X5021" s="2"/>
      <c r="Y5021" s="2"/>
      <c r="AB5021" s="2"/>
      <c r="AC5021" s="2"/>
      <c r="AD5021" s="2"/>
      <c r="AE5021" s="2"/>
      <c r="AF5021" s="2"/>
      <c r="AG5021" s="2"/>
      <c r="AH5021" s="2"/>
      <c r="AI5021" s="2"/>
      <c r="AJ5021" s="2"/>
      <c r="AK5021" s="2"/>
      <c r="BK5021" s="2"/>
      <c r="BL5021" s="2"/>
      <c r="BN5021" s="2"/>
      <c r="BO5021" s="2"/>
    </row>
    <row r="5022" ht="12.75" customHeight="1">
      <c r="D5022" s="2"/>
      <c r="G5022" s="2"/>
      <c r="I5022" s="2"/>
      <c r="J5022" s="2"/>
      <c r="K5022" s="2"/>
      <c r="L5022" s="2"/>
      <c r="M5022" s="2"/>
      <c r="N5022" s="2"/>
      <c r="O5022" s="2"/>
      <c r="P5022" s="2"/>
      <c r="Q5022" s="2"/>
      <c r="R5022" s="2"/>
      <c r="S5022" s="2"/>
      <c r="T5022" s="2"/>
      <c r="U5022" s="2"/>
      <c r="V5022" s="2"/>
      <c r="W5022" s="2"/>
      <c r="X5022" s="2"/>
      <c r="Y5022" s="2"/>
      <c r="AB5022" s="2"/>
      <c r="AC5022" s="2"/>
      <c r="AD5022" s="2"/>
      <c r="AE5022" s="2"/>
      <c r="AF5022" s="2"/>
      <c r="AG5022" s="2"/>
      <c r="AH5022" s="2"/>
      <c r="AI5022" s="2"/>
      <c r="AJ5022" s="2"/>
      <c r="AK5022" s="2"/>
      <c r="BK5022" s="2"/>
      <c r="BL5022" s="2"/>
      <c r="BN5022" s="2"/>
      <c r="BO5022" s="2"/>
    </row>
    <row r="5023" ht="12.75" customHeight="1">
      <c r="D5023" s="2"/>
      <c r="G5023" s="2"/>
      <c r="I5023" s="2"/>
      <c r="J5023" s="2"/>
      <c r="K5023" s="2"/>
      <c r="L5023" s="2"/>
      <c r="M5023" s="2"/>
      <c r="N5023" s="2"/>
      <c r="O5023" s="2"/>
      <c r="P5023" s="2"/>
      <c r="Q5023" s="2"/>
      <c r="R5023" s="2"/>
      <c r="S5023" s="2"/>
      <c r="T5023" s="2"/>
      <c r="U5023" s="2"/>
      <c r="V5023" s="2"/>
      <c r="W5023" s="2"/>
      <c r="X5023" s="2"/>
      <c r="Y5023" s="2"/>
      <c r="AB5023" s="2"/>
      <c r="AC5023" s="2"/>
      <c r="AD5023" s="2"/>
      <c r="AE5023" s="2"/>
      <c r="AF5023" s="2"/>
      <c r="AG5023" s="2"/>
      <c r="AH5023" s="2"/>
      <c r="AI5023" s="2"/>
      <c r="AJ5023" s="2"/>
      <c r="AK5023" s="2"/>
      <c r="BK5023" s="2"/>
      <c r="BL5023" s="2"/>
      <c r="BN5023" s="2"/>
      <c r="BO5023" s="2"/>
    </row>
    <row r="5024" ht="12.75" customHeight="1">
      <c r="D5024" s="2"/>
      <c r="G5024" s="2"/>
      <c r="I5024" s="2"/>
      <c r="J5024" s="2"/>
      <c r="K5024" s="2"/>
      <c r="L5024" s="2"/>
      <c r="M5024" s="2"/>
      <c r="N5024" s="2"/>
      <c r="O5024" s="2"/>
      <c r="P5024" s="2"/>
      <c r="Q5024" s="2"/>
      <c r="R5024" s="2"/>
      <c r="S5024" s="2"/>
      <c r="T5024" s="2"/>
      <c r="U5024" s="2"/>
      <c r="V5024" s="2"/>
      <c r="W5024" s="2"/>
      <c r="X5024" s="2"/>
      <c r="Y5024" s="2"/>
      <c r="AB5024" s="2"/>
      <c r="AC5024" s="2"/>
      <c r="AD5024" s="2"/>
      <c r="AE5024" s="2"/>
      <c r="AF5024" s="2"/>
      <c r="AG5024" s="2"/>
      <c r="AH5024" s="2"/>
      <c r="AI5024" s="2"/>
      <c r="AJ5024" s="2"/>
      <c r="AK5024" s="2"/>
      <c r="BK5024" s="2"/>
      <c r="BL5024" s="2"/>
      <c r="BN5024" s="2"/>
      <c r="BO5024" s="2"/>
    </row>
    <row r="5025" ht="12.75" customHeight="1">
      <c r="D5025" s="2"/>
      <c r="G5025" s="2"/>
      <c r="I5025" s="2"/>
      <c r="J5025" s="2"/>
      <c r="K5025" s="2"/>
      <c r="L5025" s="2"/>
      <c r="M5025" s="2"/>
      <c r="N5025" s="2"/>
      <c r="O5025" s="2"/>
      <c r="P5025" s="2"/>
      <c r="Q5025" s="2"/>
      <c r="R5025" s="2"/>
      <c r="S5025" s="2"/>
      <c r="T5025" s="2"/>
      <c r="U5025" s="2"/>
      <c r="V5025" s="2"/>
      <c r="W5025" s="2"/>
      <c r="X5025" s="2"/>
      <c r="Y5025" s="2"/>
      <c r="AB5025" s="2"/>
      <c r="AC5025" s="2"/>
      <c r="AD5025" s="2"/>
      <c r="AE5025" s="2"/>
      <c r="AF5025" s="2"/>
      <c r="AG5025" s="2"/>
      <c r="AH5025" s="2"/>
      <c r="AI5025" s="2"/>
      <c r="AJ5025" s="2"/>
      <c r="AK5025" s="2"/>
      <c r="BK5025" s="2"/>
      <c r="BL5025" s="2"/>
      <c r="BN5025" s="2"/>
      <c r="BO5025" s="2"/>
    </row>
    <row r="5026" ht="12.75" customHeight="1">
      <c r="D5026" s="2"/>
      <c r="G5026" s="2"/>
      <c r="I5026" s="2"/>
      <c r="J5026" s="2"/>
      <c r="K5026" s="2"/>
      <c r="L5026" s="2"/>
      <c r="M5026" s="2"/>
      <c r="N5026" s="2"/>
      <c r="O5026" s="2"/>
      <c r="P5026" s="2"/>
      <c r="Q5026" s="2"/>
      <c r="R5026" s="2"/>
      <c r="S5026" s="2"/>
      <c r="T5026" s="2"/>
      <c r="U5026" s="2"/>
      <c r="V5026" s="2"/>
      <c r="W5026" s="2"/>
      <c r="X5026" s="2"/>
      <c r="Y5026" s="2"/>
      <c r="AB5026" s="2"/>
      <c r="AC5026" s="2"/>
      <c r="AD5026" s="2"/>
      <c r="AE5026" s="2"/>
      <c r="AF5026" s="2"/>
      <c r="AG5026" s="2"/>
      <c r="AH5026" s="2"/>
      <c r="AI5026" s="2"/>
      <c r="AJ5026" s="2"/>
      <c r="AK5026" s="2"/>
      <c r="BK5026" s="2"/>
      <c r="BL5026" s="2"/>
      <c r="BN5026" s="2"/>
      <c r="BO5026" s="2"/>
    </row>
    <row r="5027" ht="12.75" customHeight="1">
      <c r="D5027" s="2"/>
      <c r="G5027" s="2"/>
      <c r="I5027" s="2"/>
      <c r="J5027" s="2"/>
      <c r="K5027" s="2"/>
      <c r="L5027" s="2"/>
      <c r="M5027" s="2"/>
      <c r="N5027" s="2"/>
      <c r="O5027" s="2"/>
      <c r="P5027" s="2"/>
      <c r="Q5027" s="2"/>
      <c r="R5027" s="2"/>
      <c r="S5027" s="2"/>
      <c r="T5027" s="2"/>
      <c r="U5027" s="2"/>
      <c r="V5027" s="2"/>
      <c r="W5027" s="2"/>
      <c r="X5027" s="2"/>
      <c r="Y5027" s="2"/>
      <c r="AB5027" s="2"/>
      <c r="AC5027" s="2"/>
      <c r="AD5027" s="2"/>
      <c r="AE5027" s="2"/>
      <c r="AF5027" s="2"/>
      <c r="AG5027" s="2"/>
      <c r="AH5027" s="2"/>
      <c r="AI5027" s="2"/>
      <c r="AJ5027" s="2"/>
      <c r="AK5027" s="2"/>
      <c r="BK5027" s="2"/>
      <c r="BL5027" s="2"/>
      <c r="BN5027" s="2"/>
      <c r="BO5027" s="2"/>
    </row>
    <row r="5028" ht="12.75" customHeight="1">
      <c r="D5028" s="2"/>
      <c r="G5028" s="2"/>
      <c r="I5028" s="2"/>
      <c r="J5028" s="2"/>
      <c r="K5028" s="2"/>
      <c r="L5028" s="2"/>
      <c r="M5028" s="2"/>
      <c r="N5028" s="2"/>
      <c r="O5028" s="2"/>
      <c r="P5028" s="2"/>
      <c r="Q5028" s="2"/>
      <c r="R5028" s="2"/>
      <c r="S5028" s="2"/>
      <c r="T5028" s="2"/>
      <c r="U5028" s="2"/>
      <c r="V5028" s="2"/>
      <c r="W5028" s="2"/>
      <c r="X5028" s="2"/>
      <c r="Y5028" s="2"/>
      <c r="AB5028" s="2"/>
      <c r="AC5028" s="2"/>
      <c r="AD5028" s="2"/>
      <c r="AE5028" s="2"/>
      <c r="AF5028" s="2"/>
      <c r="AG5028" s="2"/>
      <c r="AH5028" s="2"/>
      <c r="AI5028" s="2"/>
      <c r="AJ5028" s="2"/>
      <c r="AK5028" s="2"/>
      <c r="BK5028" s="2"/>
      <c r="BL5028" s="2"/>
      <c r="BN5028" s="2"/>
      <c r="BO5028" s="2"/>
    </row>
    <row r="5029" ht="12.75" customHeight="1">
      <c r="D5029" s="2"/>
      <c r="G5029" s="2"/>
      <c r="I5029" s="2"/>
      <c r="J5029" s="2"/>
      <c r="K5029" s="2"/>
      <c r="L5029" s="2"/>
      <c r="M5029" s="2"/>
      <c r="N5029" s="2"/>
      <c r="O5029" s="2"/>
      <c r="P5029" s="2"/>
      <c r="Q5029" s="2"/>
      <c r="R5029" s="2"/>
      <c r="S5029" s="2"/>
      <c r="T5029" s="2"/>
      <c r="U5029" s="2"/>
      <c r="V5029" s="2"/>
      <c r="W5029" s="2"/>
      <c r="X5029" s="2"/>
      <c r="Y5029" s="2"/>
      <c r="AB5029" s="2"/>
      <c r="AC5029" s="2"/>
      <c r="AD5029" s="2"/>
      <c r="AE5029" s="2"/>
      <c r="AF5029" s="2"/>
      <c r="AG5029" s="2"/>
      <c r="AH5029" s="2"/>
      <c r="AI5029" s="2"/>
      <c r="AJ5029" s="2"/>
      <c r="AK5029" s="2"/>
      <c r="BK5029" s="2"/>
      <c r="BL5029" s="2"/>
      <c r="BN5029" s="2"/>
      <c r="BO5029" s="2"/>
    </row>
    <row r="5030" ht="12.75" customHeight="1">
      <c r="D5030" s="2"/>
      <c r="G5030" s="2"/>
      <c r="I5030" s="2"/>
      <c r="J5030" s="2"/>
      <c r="K5030" s="2"/>
      <c r="L5030" s="2"/>
      <c r="M5030" s="2"/>
      <c r="N5030" s="2"/>
      <c r="O5030" s="2"/>
      <c r="P5030" s="2"/>
      <c r="Q5030" s="2"/>
      <c r="R5030" s="2"/>
      <c r="S5030" s="2"/>
      <c r="T5030" s="2"/>
      <c r="U5030" s="2"/>
      <c r="V5030" s="2"/>
      <c r="W5030" s="2"/>
      <c r="X5030" s="2"/>
      <c r="Y5030" s="2"/>
      <c r="AB5030" s="2"/>
      <c r="AC5030" s="2"/>
      <c r="AD5030" s="2"/>
      <c r="AE5030" s="2"/>
      <c r="AF5030" s="2"/>
      <c r="AG5030" s="2"/>
      <c r="AH5030" s="2"/>
      <c r="AI5030" s="2"/>
      <c r="AJ5030" s="2"/>
      <c r="AK5030" s="2"/>
      <c r="BK5030" s="2"/>
      <c r="BL5030" s="2"/>
      <c r="BN5030" s="2"/>
      <c r="BO5030" s="2"/>
    </row>
    <row r="5031" ht="12.75" customHeight="1">
      <c r="D5031" s="2"/>
      <c r="G5031" s="2"/>
      <c r="I5031" s="2"/>
      <c r="J5031" s="2"/>
      <c r="K5031" s="2"/>
      <c r="L5031" s="2"/>
      <c r="M5031" s="2"/>
      <c r="N5031" s="2"/>
      <c r="O5031" s="2"/>
      <c r="P5031" s="2"/>
      <c r="Q5031" s="2"/>
      <c r="R5031" s="2"/>
      <c r="S5031" s="2"/>
      <c r="T5031" s="2"/>
      <c r="U5031" s="2"/>
      <c r="V5031" s="2"/>
      <c r="W5031" s="2"/>
      <c r="X5031" s="2"/>
      <c r="Y5031" s="2"/>
      <c r="AB5031" s="2"/>
      <c r="AC5031" s="2"/>
      <c r="AD5031" s="2"/>
      <c r="AE5031" s="2"/>
      <c r="AF5031" s="2"/>
      <c r="AG5031" s="2"/>
      <c r="AH5031" s="2"/>
      <c r="AI5031" s="2"/>
      <c r="AJ5031" s="2"/>
      <c r="AK5031" s="2"/>
      <c r="BK5031" s="2"/>
      <c r="BL5031" s="2"/>
      <c r="BN5031" s="2"/>
      <c r="BO5031" s="2"/>
    </row>
    <row r="5032" ht="12.75" customHeight="1">
      <c r="D5032" s="2"/>
      <c r="G5032" s="2"/>
      <c r="I5032" s="2"/>
      <c r="J5032" s="2"/>
      <c r="K5032" s="2"/>
      <c r="L5032" s="2"/>
      <c r="M5032" s="2"/>
      <c r="N5032" s="2"/>
      <c r="O5032" s="2"/>
      <c r="P5032" s="2"/>
      <c r="Q5032" s="2"/>
      <c r="R5032" s="2"/>
      <c r="S5032" s="2"/>
      <c r="T5032" s="2"/>
      <c r="U5032" s="2"/>
      <c r="V5032" s="2"/>
      <c r="W5032" s="2"/>
      <c r="X5032" s="2"/>
      <c r="Y5032" s="2"/>
      <c r="AB5032" s="2"/>
      <c r="AC5032" s="2"/>
      <c r="AD5032" s="2"/>
      <c r="AE5032" s="2"/>
      <c r="AF5032" s="2"/>
      <c r="AG5032" s="2"/>
      <c r="AH5032" s="2"/>
      <c r="AI5032" s="2"/>
      <c r="AJ5032" s="2"/>
      <c r="AK5032" s="2"/>
      <c r="BK5032" s="2"/>
      <c r="BL5032" s="2"/>
      <c r="BN5032" s="2"/>
      <c r="BO5032" s="2"/>
    </row>
    <row r="5033" ht="12.75" customHeight="1">
      <c r="D5033" s="2"/>
      <c r="G5033" s="2"/>
      <c r="I5033" s="2"/>
      <c r="J5033" s="2"/>
      <c r="K5033" s="2"/>
      <c r="L5033" s="2"/>
      <c r="M5033" s="2"/>
      <c r="N5033" s="2"/>
      <c r="O5033" s="2"/>
      <c r="P5033" s="2"/>
      <c r="Q5033" s="2"/>
      <c r="R5033" s="2"/>
      <c r="S5033" s="2"/>
      <c r="T5033" s="2"/>
      <c r="U5033" s="2"/>
      <c r="V5033" s="2"/>
      <c r="W5033" s="2"/>
      <c r="X5033" s="2"/>
      <c r="Y5033" s="2"/>
      <c r="AB5033" s="2"/>
      <c r="AC5033" s="2"/>
      <c r="AD5033" s="2"/>
      <c r="AE5033" s="2"/>
      <c r="AF5033" s="2"/>
      <c r="AG5033" s="2"/>
      <c r="AH5033" s="2"/>
      <c r="AI5033" s="2"/>
      <c r="AJ5033" s="2"/>
      <c r="AK5033" s="2"/>
      <c r="BK5033" s="2"/>
      <c r="BL5033" s="2"/>
      <c r="BN5033" s="2"/>
      <c r="BO5033" s="2"/>
    </row>
    <row r="5034" ht="12.75" customHeight="1">
      <c r="D5034" s="2"/>
      <c r="G5034" s="2"/>
      <c r="I5034" s="2"/>
      <c r="J5034" s="2"/>
      <c r="K5034" s="2"/>
      <c r="L5034" s="2"/>
      <c r="M5034" s="2"/>
      <c r="N5034" s="2"/>
      <c r="O5034" s="2"/>
      <c r="P5034" s="2"/>
      <c r="Q5034" s="2"/>
      <c r="R5034" s="2"/>
      <c r="S5034" s="2"/>
      <c r="T5034" s="2"/>
      <c r="U5034" s="2"/>
      <c r="V5034" s="2"/>
      <c r="W5034" s="2"/>
      <c r="X5034" s="2"/>
      <c r="Y5034" s="2"/>
      <c r="AB5034" s="2"/>
      <c r="AC5034" s="2"/>
      <c r="AD5034" s="2"/>
      <c r="AE5034" s="2"/>
      <c r="AF5034" s="2"/>
      <c r="AG5034" s="2"/>
      <c r="AH5034" s="2"/>
      <c r="AI5034" s="2"/>
      <c r="AJ5034" s="2"/>
      <c r="AK5034" s="2"/>
      <c r="BK5034" s="2"/>
      <c r="BL5034" s="2"/>
      <c r="BN5034" s="2"/>
      <c r="BO5034" s="2"/>
    </row>
    <row r="5035" ht="12.75" customHeight="1">
      <c r="D5035" s="2"/>
      <c r="G5035" s="2"/>
      <c r="I5035" s="2"/>
      <c r="J5035" s="2"/>
      <c r="K5035" s="2"/>
      <c r="L5035" s="2"/>
      <c r="M5035" s="2"/>
      <c r="N5035" s="2"/>
      <c r="O5035" s="2"/>
      <c r="P5035" s="2"/>
      <c r="Q5035" s="2"/>
      <c r="R5035" s="2"/>
      <c r="S5035" s="2"/>
      <c r="T5035" s="2"/>
      <c r="U5035" s="2"/>
      <c r="V5035" s="2"/>
      <c r="W5035" s="2"/>
      <c r="X5035" s="2"/>
      <c r="Y5035" s="2"/>
      <c r="AB5035" s="2"/>
      <c r="AC5035" s="2"/>
      <c r="AD5035" s="2"/>
      <c r="AE5035" s="2"/>
      <c r="AF5035" s="2"/>
      <c r="AG5035" s="2"/>
      <c r="AH5035" s="2"/>
      <c r="AI5035" s="2"/>
      <c r="AJ5035" s="2"/>
      <c r="AK5035" s="2"/>
      <c r="BK5035" s="2"/>
      <c r="BL5035" s="2"/>
      <c r="BN5035" s="2"/>
      <c r="BO5035" s="2"/>
    </row>
    <row r="5036" ht="12.75" customHeight="1">
      <c r="D5036" s="2"/>
      <c r="G5036" s="2"/>
      <c r="I5036" s="2"/>
      <c r="J5036" s="2"/>
      <c r="K5036" s="2"/>
      <c r="L5036" s="2"/>
      <c r="M5036" s="2"/>
      <c r="N5036" s="2"/>
      <c r="O5036" s="2"/>
      <c r="P5036" s="2"/>
      <c r="Q5036" s="2"/>
      <c r="R5036" s="2"/>
      <c r="S5036" s="2"/>
      <c r="T5036" s="2"/>
      <c r="U5036" s="2"/>
      <c r="V5036" s="2"/>
      <c r="W5036" s="2"/>
      <c r="X5036" s="2"/>
      <c r="Y5036" s="2"/>
      <c r="AB5036" s="2"/>
      <c r="AC5036" s="2"/>
      <c r="AD5036" s="2"/>
      <c r="AE5036" s="2"/>
      <c r="AF5036" s="2"/>
      <c r="AG5036" s="2"/>
      <c r="AH5036" s="2"/>
      <c r="AI5036" s="2"/>
      <c r="AJ5036" s="2"/>
      <c r="AK5036" s="2"/>
      <c r="BK5036" s="2"/>
      <c r="BL5036" s="2"/>
      <c r="BN5036" s="2"/>
      <c r="BO5036" s="2"/>
    </row>
    <row r="5037" ht="12.75" customHeight="1">
      <c r="D5037" s="2"/>
      <c r="G5037" s="2"/>
      <c r="I5037" s="2"/>
      <c r="J5037" s="2"/>
      <c r="K5037" s="2"/>
      <c r="L5037" s="2"/>
      <c r="M5037" s="2"/>
      <c r="N5037" s="2"/>
      <c r="O5037" s="2"/>
      <c r="P5037" s="2"/>
      <c r="Q5037" s="2"/>
      <c r="R5037" s="2"/>
      <c r="S5037" s="2"/>
      <c r="T5037" s="2"/>
      <c r="U5037" s="2"/>
      <c r="V5037" s="2"/>
      <c r="W5037" s="2"/>
      <c r="X5037" s="2"/>
      <c r="Y5037" s="2"/>
      <c r="AB5037" s="2"/>
      <c r="AC5037" s="2"/>
      <c r="AD5037" s="2"/>
      <c r="AE5037" s="2"/>
      <c r="AF5037" s="2"/>
      <c r="AG5037" s="2"/>
      <c r="AH5037" s="2"/>
      <c r="AI5037" s="2"/>
      <c r="AJ5037" s="2"/>
      <c r="AK5037" s="2"/>
      <c r="BK5037" s="2"/>
      <c r="BL5037" s="2"/>
      <c r="BN5037" s="2"/>
      <c r="BO5037" s="2"/>
    </row>
    <row r="5038" ht="12.75" customHeight="1">
      <c r="D5038" s="2"/>
      <c r="G5038" s="2"/>
      <c r="I5038" s="2"/>
      <c r="J5038" s="2"/>
      <c r="K5038" s="2"/>
      <c r="L5038" s="2"/>
      <c r="M5038" s="2"/>
      <c r="N5038" s="2"/>
      <c r="O5038" s="2"/>
      <c r="P5038" s="2"/>
      <c r="Q5038" s="2"/>
      <c r="R5038" s="2"/>
      <c r="S5038" s="2"/>
      <c r="T5038" s="2"/>
      <c r="U5038" s="2"/>
      <c r="V5038" s="2"/>
      <c r="W5038" s="2"/>
      <c r="X5038" s="2"/>
      <c r="Y5038" s="2"/>
      <c r="AB5038" s="2"/>
      <c r="AC5038" s="2"/>
      <c r="AD5038" s="2"/>
      <c r="AE5038" s="2"/>
      <c r="AF5038" s="2"/>
      <c r="AG5038" s="2"/>
      <c r="AH5038" s="2"/>
      <c r="AI5038" s="2"/>
      <c r="AJ5038" s="2"/>
      <c r="AK5038" s="2"/>
      <c r="BK5038" s="2"/>
      <c r="BL5038" s="2"/>
      <c r="BN5038" s="2"/>
      <c r="BO5038" s="2"/>
    </row>
    <row r="5039" ht="12.75" customHeight="1">
      <c r="D5039" s="2"/>
      <c r="G5039" s="2"/>
      <c r="I5039" s="2"/>
      <c r="J5039" s="2"/>
      <c r="K5039" s="2"/>
      <c r="L5039" s="2"/>
      <c r="M5039" s="2"/>
      <c r="N5039" s="2"/>
      <c r="O5039" s="2"/>
      <c r="P5039" s="2"/>
      <c r="Q5039" s="2"/>
      <c r="R5039" s="2"/>
      <c r="S5039" s="2"/>
      <c r="T5039" s="2"/>
      <c r="U5039" s="2"/>
      <c r="V5039" s="2"/>
      <c r="W5039" s="2"/>
      <c r="X5039" s="2"/>
      <c r="Y5039" s="2"/>
      <c r="AB5039" s="2"/>
      <c r="AC5039" s="2"/>
      <c r="AD5039" s="2"/>
      <c r="AE5039" s="2"/>
      <c r="AF5039" s="2"/>
      <c r="AG5039" s="2"/>
      <c r="AH5039" s="2"/>
      <c r="AI5039" s="2"/>
      <c r="AJ5039" s="2"/>
      <c r="AK5039" s="2"/>
      <c r="BK5039" s="2"/>
      <c r="BL5039" s="2"/>
      <c r="BN5039" s="2"/>
      <c r="BO5039" s="2"/>
    </row>
    <row r="5040" ht="12.75" customHeight="1">
      <c r="D5040" s="2"/>
      <c r="G5040" s="2"/>
      <c r="I5040" s="2"/>
      <c r="J5040" s="2"/>
      <c r="K5040" s="2"/>
      <c r="L5040" s="2"/>
      <c r="M5040" s="2"/>
      <c r="N5040" s="2"/>
      <c r="O5040" s="2"/>
      <c r="P5040" s="2"/>
      <c r="Q5040" s="2"/>
      <c r="R5040" s="2"/>
      <c r="S5040" s="2"/>
      <c r="T5040" s="2"/>
      <c r="U5040" s="2"/>
      <c r="V5040" s="2"/>
      <c r="W5040" s="2"/>
      <c r="X5040" s="2"/>
      <c r="Y5040" s="2"/>
      <c r="AB5040" s="2"/>
      <c r="AC5040" s="2"/>
      <c r="AD5040" s="2"/>
      <c r="AE5040" s="2"/>
      <c r="AF5040" s="2"/>
      <c r="AG5040" s="2"/>
      <c r="AH5040" s="2"/>
      <c r="AI5040" s="2"/>
      <c r="AJ5040" s="2"/>
      <c r="AK5040" s="2"/>
      <c r="BK5040" s="2"/>
      <c r="BL5040" s="2"/>
      <c r="BN5040" s="2"/>
      <c r="BO5040" s="2"/>
    </row>
    <row r="5041" ht="12.75" customHeight="1">
      <c r="D5041" s="2"/>
      <c r="G5041" s="2"/>
      <c r="I5041" s="2"/>
      <c r="J5041" s="2"/>
      <c r="K5041" s="2"/>
      <c r="L5041" s="2"/>
      <c r="M5041" s="2"/>
      <c r="N5041" s="2"/>
      <c r="O5041" s="2"/>
      <c r="P5041" s="2"/>
      <c r="Q5041" s="2"/>
      <c r="R5041" s="2"/>
      <c r="S5041" s="2"/>
      <c r="T5041" s="2"/>
      <c r="U5041" s="2"/>
      <c r="V5041" s="2"/>
      <c r="W5041" s="2"/>
      <c r="X5041" s="2"/>
      <c r="Y5041" s="2"/>
      <c r="AB5041" s="2"/>
      <c r="AC5041" s="2"/>
      <c r="AD5041" s="2"/>
      <c r="AE5041" s="2"/>
      <c r="AF5041" s="2"/>
      <c r="AG5041" s="2"/>
      <c r="AH5041" s="2"/>
      <c r="AI5041" s="2"/>
      <c r="AJ5041" s="2"/>
      <c r="AK5041" s="2"/>
      <c r="BK5041" s="2"/>
      <c r="BL5041" s="2"/>
      <c r="BN5041" s="2"/>
      <c r="BO5041" s="2"/>
    </row>
    <row r="5042" ht="12.75" customHeight="1">
      <c r="D5042" s="2"/>
      <c r="G5042" s="2"/>
      <c r="I5042" s="2"/>
      <c r="J5042" s="2"/>
      <c r="K5042" s="2"/>
      <c r="L5042" s="2"/>
      <c r="M5042" s="2"/>
      <c r="N5042" s="2"/>
      <c r="O5042" s="2"/>
      <c r="P5042" s="2"/>
      <c r="Q5042" s="2"/>
      <c r="R5042" s="2"/>
      <c r="S5042" s="2"/>
      <c r="T5042" s="2"/>
      <c r="U5042" s="2"/>
      <c r="V5042" s="2"/>
      <c r="W5042" s="2"/>
      <c r="X5042" s="2"/>
      <c r="Y5042" s="2"/>
      <c r="AB5042" s="2"/>
      <c r="AC5042" s="2"/>
      <c r="AD5042" s="2"/>
      <c r="AE5042" s="2"/>
      <c r="AF5042" s="2"/>
      <c r="AG5042" s="2"/>
      <c r="AH5042" s="2"/>
      <c r="AI5042" s="2"/>
      <c r="AJ5042" s="2"/>
      <c r="AK5042" s="2"/>
      <c r="BK5042" s="2"/>
      <c r="BL5042" s="2"/>
      <c r="BN5042" s="2"/>
      <c r="BO5042" s="2"/>
    </row>
    <row r="5043" ht="12.75" customHeight="1">
      <c r="D5043" s="2"/>
      <c r="G5043" s="2"/>
      <c r="I5043" s="2"/>
      <c r="J5043" s="2"/>
      <c r="K5043" s="2"/>
      <c r="L5043" s="2"/>
      <c r="M5043" s="2"/>
      <c r="N5043" s="2"/>
      <c r="O5043" s="2"/>
      <c r="P5043" s="2"/>
      <c r="Q5043" s="2"/>
      <c r="R5043" s="2"/>
      <c r="S5043" s="2"/>
      <c r="T5043" s="2"/>
      <c r="U5043" s="2"/>
      <c r="V5043" s="2"/>
      <c r="W5043" s="2"/>
      <c r="X5043" s="2"/>
      <c r="Y5043" s="2"/>
      <c r="AB5043" s="2"/>
      <c r="AC5043" s="2"/>
      <c r="AD5043" s="2"/>
      <c r="AE5043" s="2"/>
      <c r="AF5043" s="2"/>
      <c r="AG5043" s="2"/>
      <c r="AH5043" s="2"/>
      <c r="AI5043" s="2"/>
      <c r="AJ5043" s="2"/>
      <c r="AK5043" s="2"/>
      <c r="BK5043" s="2"/>
      <c r="BL5043" s="2"/>
      <c r="BN5043" s="2"/>
      <c r="BO5043" s="2"/>
    </row>
    <row r="5044" ht="12.75" customHeight="1">
      <c r="D5044" s="2"/>
      <c r="G5044" s="2"/>
      <c r="I5044" s="2"/>
      <c r="J5044" s="2"/>
      <c r="K5044" s="2"/>
      <c r="L5044" s="2"/>
      <c r="M5044" s="2"/>
      <c r="N5044" s="2"/>
      <c r="O5044" s="2"/>
      <c r="P5044" s="2"/>
      <c r="Q5044" s="2"/>
      <c r="R5044" s="2"/>
      <c r="S5044" s="2"/>
      <c r="T5044" s="2"/>
      <c r="U5044" s="2"/>
      <c r="V5044" s="2"/>
      <c r="W5044" s="2"/>
      <c r="X5044" s="2"/>
      <c r="Y5044" s="2"/>
      <c r="AB5044" s="2"/>
      <c r="AC5044" s="2"/>
      <c r="AD5044" s="2"/>
      <c r="AE5044" s="2"/>
      <c r="AF5044" s="2"/>
      <c r="AG5044" s="2"/>
      <c r="AH5044" s="2"/>
      <c r="AI5044" s="2"/>
      <c r="AJ5044" s="2"/>
      <c r="AK5044" s="2"/>
      <c r="BK5044" s="2"/>
      <c r="BL5044" s="2"/>
      <c r="BN5044" s="2"/>
      <c r="BO5044" s="2"/>
    </row>
    <row r="5045" ht="12.75" customHeight="1">
      <c r="D5045" s="2"/>
      <c r="G5045" s="2"/>
      <c r="I5045" s="2"/>
      <c r="J5045" s="2"/>
      <c r="K5045" s="2"/>
      <c r="L5045" s="2"/>
      <c r="M5045" s="2"/>
      <c r="N5045" s="2"/>
      <c r="O5045" s="2"/>
      <c r="P5045" s="2"/>
      <c r="Q5045" s="2"/>
      <c r="R5045" s="2"/>
      <c r="S5045" s="2"/>
      <c r="T5045" s="2"/>
      <c r="U5045" s="2"/>
      <c r="V5045" s="2"/>
      <c r="W5045" s="2"/>
      <c r="X5045" s="2"/>
      <c r="Y5045" s="2"/>
      <c r="AB5045" s="2"/>
      <c r="AC5045" s="2"/>
      <c r="AD5045" s="2"/>
      <c r="AE5045" s="2"/>
      <c r="AF5045" s="2"/>
      <c r="AG5045" s="2"/>
      <c r="AH5045" s="2"/>
      <c r="AI5045" s="2"/>
      <c r="AJ5045" s="2"/>
      <c r="AK5045" s="2"/>
      <c r="BK5045" s="2"/>
      <c r="BL5045" s="2"/>
      <c r="BN5045" s="2"/>
      <c r="BO5045" s="2"/>
    </row>
    <row r="5046" ht="12.75" customHeight="1">
      <c r="D5046" s="2"/>
      <c r="G5046" s="2"/>
      <c r="I5046" s="2"/>
      <c r="J5046" s="2"/>
      <c r="K5046" s="2"/>
      <c r="L5046" s="2"/>
      <c r="M5046" s="2"/>
      <c r="N5046" s="2"/>
      <c r="O5046" s="2"/>
      <c r="P5046" s="2"/>
      <c r="Q5046" s="2"/>
      <c r="R5046" s="2"/>
      <c r="S5046" s="2"/>
      <c r="T5046" s="2"/>
      <c r="U5046" s="2"/>
      <c r="V5046" s="2"/>
      <c r="W5046" s="2"/>
      <c r="X5046" s="2"/>
      <c r="Y5046" s="2"/>
      <c r="AB5046" s="2"/>
      <c r="AC5046" s="2"/>
      <c r="AD5046" s="2"/>
      <c r="AE5046" s="2"/>
      <c r="AF5046" s="2"/>
      <c r="AG5046" s="2"/>
      <c r="AH5046" s="2"/>
      <c r="AI5046" s="2"/>
      <c r="AJ5046" s="2"/>
      <c r="AK5046" s="2"/>
      <c r="BK5046" s="2"/>
      <c r="BL5046" s="2"/>
      <c r="BN5046" s="2"/>
      <c r="BO5046" s="2"/>
    </row>
    <row r="5047" ht="12.75" customHeight="1">
      <c r="D5047" s="2"/>
      <c r="G5047" s="2"/>
      <c r="I5047" s="2"/>
      <c r="J5047" s="2"/>
      <c r="K5047" s="2"/>
      <c r="L5047" s="2"/>
      <c r="M5047" s="2"/>
      <c r="N5047" s="2"/>
      <c r="O5047" s="2"/>
      <c r="P5047" s="2"/>
      <c r="Q5047" s="2"/>
      <c r="R5047" s="2"/>
      <c r="S5047" s="2"/>
      <c r="T5047" s="2"/>
      <c r="U5047" s="2"/>
      <c r="V5047" s="2"/>
      <c r="W5047" s="2"/>
      <c r="X5047" s="2"/>
      <c r="Y5047" s="2"/>
      <c r="AB5047" s="2"/>
      <c r="AC5047" s="2"/>
      <c r="AD5047" s="2"/>
      <c r="AE5047" s="2"/>
      <c r="AF5047" s="2"/>
      <c r="AG5047" s="2"/>
      <c r="AH5047" s="2"/>
      <c r="AI5047" s="2"/>
      <c r="AJ5047" s="2"/>
      <c r="AK5047" s="2"/>
      <c r="BK5047" s="2"/>
      <c r="BL5047" s="2"/>
      <c r="BN5047" s="2"/>
      <c r="BO5047" s="2"/>
    </row>
    <row r="5048" ht="12.75" customHeight="1">
      <c r="D5048" s="2"/>
      <c r="G5048" s="2"/>
      <c r="I5048" s="2"/>
      <c r="J5048" s="2"/>
      <c r="K5048" s="2"/>
      <c r="L5048" s="2"/>
      <c r="M5048" s="2"/>
      <c r="N5048" s="2"/>
      <c r="O5048" s="2"/>
      <c r="P5048" s="2"/>
      <c r="Q5048" s="2"/>
      <c r="R5048" s="2"/>
      <c r="S5048" s="2"/>
      <c r="T5048" s="2"/>
      <c r="U5048" s="2"/>
      <c r="V5048" s="2"/>
      <c r="W5048" s="2"/>
      <c r="X5048" s="2"/>
      <c r="Y5048" s="2"/>
      <c r="AB5048" s="2"/>
      <c r="AC5048" s="2"/>
      <c r="AD5048" s="2"/>
      <c r="AE5048" s="2"/>
      <c r="AF5048" s="2"/>
      <c r="AG5048" s="2"/>
      <c r="AH5048" s="2"/>
      <c r="AI5048" s="2"/>
      <c r="AJ5048" s="2"/>
      <c r="AK5048" s="2"/>
      <c r="BK5048" s="2"/>
      <c r="BL5048" s="2"/>
      <c r="BN5048" s="2"/>
      <c r="BO5048" s="2"/>
    </row>
    <row r="5049" ht="12.75" customHeight="1">
      <c r="D5049" s="2"/>
      <c r="G5049" s="2"/>
      <c r="I5049" s="2"/>
      <c r="J5049" s="2"/>
      <c r="K5049" s="2"/>
      <c r="L5049" s="2"/>
      <c r="M5049" s="2"/>
      <c r="N5049" s="2"/>
      <c r="O5049" s="2"/>
      <c r="P5049" s="2"/>
      <c r="Q5049" s="2"/>
      <c r="R5049" s="2"/>
      <c r="S5049" s="2"/>
      <c r="T5049" s="2"/>
      <c r="U5049" s="2"/>
      <c r="V5049" s="2"/>
      <c r="W5049" s="2"/>
      <c r="X5049" s="2"/>
      <c r="Y5049" s="2"/>
      <c r="AB5049" s="2"/>
      <c r="AC5049" s="2"/>
      <c r="AD5049" s="2"/>
      <c r="AE5049" s="2"/>
      <c r="AF5049" s="2"/>
      <c r="AG5049" s="2"/>
      <c r="AH5049" s="2"/>
      <c r="AI5049" s="2"/>
      <c r="AJ5049" s="2"/>
      <c r="AK5049" s="2"/>
      <c r="BK5049" s="2"/>
      <c r="BL5049" s="2"/>
      <c r="BN5049" s="2"/>
      <c r="BO5049" s="2"/>
    </row>
    <row r="5050" ht="12.75" customHeight="1">
      <c r="D5050" s="2"/>
      <c r="G5050" s="2"/>
      <c r="I5050" s="2"/>
      <c r="J5050" s="2"/>
      <c r="K5050" s="2"/>
      <c r="L5050" s="2"/>
      <c r="M5050" s="2"/>
      <c r="N5050" s="2"/>
      <c r="O5050" s="2"/>
      <c r="P5050" s="2"/>
      <c r="Q5050" s="2"/>
      <c r="R5050" s="2"/>
      <c r="S5050" s="2"/>
      <c r="T5050" s="2"/>
      <c r="U5050" s="2"/>
      <c r="V5050" s="2"/>
      <c r="W5050" s="2"/>
      <c r="X5050" s="2"/>
      <c r="Y5050" s="2"/>
      <c r="AB5050" s="2"/>
      <c r="AC5050" s="2"/>
      <c r="AD5050" s="2"/>
      <c r="AE5050" s="2"/>
      <c r="AF5050" s="2"/>
      <c r="AG5050" s="2"/>
      <c r="AH5050" s="2"/>
      <c r="AI5050" s="2"/>
      <c r="AJ5050" s="2"/>
      <c r="AK5050" s="2"/>
      <c r="BK5050" s="2"/>
      <c r="BL5050" s="2"/>
      <c r="BN5050" s="2"/>
      <c r="BO5050" s="2"/>
    </row>
    <row r="5051" ht="12.75" customHeight="1">
      <c r="D5051" s="2"/>
      <c r="G5051" s="2"/>
      <c r="I5051" s="2"/>
      <c r="J5051" s="2"/>
      <c r="K5051" s="2"/>
      <c r="L5051" s="2"/>
      <c r="M5051" s="2"/>
      <c r="N5051" s="2"/>
      <c r="O5051" s="2"/>
      <c r="P5051" s="2"/>
      <c r="Q5051" s="2"/>
      <c r="R5051" s="2"/>
      <c r="S5051" s="2"/>
      <c r="T5051" s="2"/>
      <c r="U5051" s="2"/>
      <c r="V5051" s="2"/>
      <c r="W5051" s="2"/>
      <c r="X5051" s="2"/>
      <c r="Y5051" s="2"/>
      <c r="AB5051" s="2"/>
      <c r="AC5051" s="2"/>
      <c r="AD5051" s="2"/>
      <c r="AE5051" s="2"/>
      <c r="AF5051" s="2"/>
      <c r="AG5051" s="2"/>
      <c r="AH5051" s="2"/>
      <c r="AI5051" s="2"/>
      <c r="AJ5051" s="2"/>
      <c r="AK5051" s="2"/>
      <c r="BK5051" s="2"/>
      <c r="BL5051" s="2"/>
      <c r="BN5051" s="2"/>
      <c r="BO5051" s="2"/>
    </row>
    <row r="5052" ht="12.75" customHeight="1">
      <c r="D5052" s="2"/>
      <c r="G5052" s="2"/>
      <c r="I5052" s="2"/>
      <c r="J5052" s="2"/>
      <c r="K5052" s="2"/>
      <c r="L5052" s="2"/>
      <c r="M5052" s="2"/>
      <c r="N5052" s="2"/>
      <c r="O5052" s="2"/>
      <c r="P5052" s="2"/>
      <c r="Q5052" s="2"/>
      <c r="R5052" s="2"/>
      <c r="S5052" s="2"/>
      <c r="T5052" s="2"/>
      <c r="U5052" s="2"/>
      <c r="V5052" s="2"/>
      <c r="W5052" s="2"/>
      <c r="X5052" s="2"/>
      <c r="Y5052" s="2"/>
      <c r="AB5052" s="2"/>
      <c r="AC5052" s="2"/>
      <c r="AD5052" s="2"/>
      <c r="AE5052" s="2"/>
      <c r="AF5052" s="2"/>
      <c r="AG5052" s="2"/>
      <c r="AH5052" s="2"/>
      <c r="AI5052" s="2"/>
      <c r="AJ5052" s="2"/>
      <c r="AK5052" s="2"/>
      <c r="BK5052" s="2"/>
      <c r="BL5052" s="2"/>
      <c r="BN5052" s="2"/>
      <c r="BO5052" s="2"/>
    </row>
    <row r="5053" ht="12.75" customHeight="1">
      <c r="D5053" s="2"/>
      <c r="G5053" s="2"/>
      <c r="I5053" s="2"/>
      <c r="J5053" s="2"/>
      <c r="K5053" s="2"/>
      <c r="L5053" s="2"/>
      <c r="M5053" s="2"/>
      <c r="N5053" s="2"/>
      <c r="O5053" s="2"/>
      <c r="P5053" s="2"/>
      <c r="Q5053" s="2"/>
      <c r="R5053" s="2"/>
      <c r="S5053" s="2"/>
      <c r="T5053" s="2"/>
      <c r="U5053" s="2"/>
      <c r="V5053" s="2"/>
      <c r="W5053" s="2"/>
      <c r="X5053" s="2"/>
      <c r="Y5053" s="2"/>
      <c r="AB5053" s="2"/>
      <c r="AC5053" s="2"/>
      <c r="AD5053" s="2"/>
      <c r="AE5053" s="2"/>
      <c r="AF5053" s="2"/>
      <c r="AG5053" s="2"/>
      <c r="AH5053" s="2"/>
      <c r="AI5053" s="2"/>
      <c r="AJ5053" s="2"/>
      <c r="AK5053" s="2"/>
      <c r="BK5053" s="2"/>
      <c r="BL5053" s="2"/>
      <c r="BN5053" s="2"/>
      <c r="BO5053" s="2"/>
    </row>
    <row r="5054" ht="12.75" customHeight="1">
      <c r="D5054" s="2"/>
      <c r="G5054" s="2"/>
      <c r="I5054" s="2"/>
      <c r="J5054" s="2"/>
      <c r="K5054" s="2"/>
      <c r="L5054" s="2"/>
      <c r="M5054" s="2"/>
      <c r="N5054" s="2"/>
      <c r="O5054" s="2"/>
      <c r="P5054" s="2"/>
      <c r="Q5054" s="2"/>
      <c r="R5054" s="2"/>
      <c r="S5054" s="2"/>
      <c r="T5054" s="2"/>
      <c r="U5054" s="2"/>
      <c r="V5054" s="2"/>
      <c r="W5054" s="2"/>
      <c r="X5054" s="2"/>
      <c r="Y5054" s="2"/>
      <c r="AB5054" s="2"/>
      <c r="AC5054" s="2"/>
      <c r="AD5054" s="2"/>
      <c r="AE5054" s="2"/>
      <c r="AF5054" s="2"/>
      <c r="AG5054" s="2"/>
      <c r="AH5054" s="2"/>
      <c r="AI5054" s="2"/>
      <c r="AJ5054" s="2"/>
      <c r="AK5054" s="2"/>
      <c r="BK5054" s="2"/>
      <c r="BL5054" s="2"/>
      <c r="BN5054" s="2"/>
      <c r="BO5054" s="2"/>
    </row>
    <row r="5055" ht="12.75" customHeight="1">
      <c r="D5055" s="2"/>
      <c r="G5055" s="2"/>
      <c r="I5055" s="2"/>
      <c r="J5055" s="2"/>
      <c r="K5055" s="2"/>
      <c r="L5055" s="2"/>
      <c r="M5055" s="2"/>
      <c r="N5055" s="2"/>
      <c r="O5055" s="2"/>
      <c r="P5055" s="2"/>
      <c r="Q5055" s="2"/>
      <c r="R5055" s="2"/>
      <c r="S5055" s="2"/>
      <c r="T5055" s="2"/>
      <c r="U5055" s="2"/>
      <c r="V5055" s="2"/>
      <c r="W5055" s="2"/>
      <c r="X5055" s="2"/>
      <c r="Y5055" s="2"/>
      <c r="AB5055" s="2"/>
      <c r="AC5055" s="2"/>
      <c r="AD5055" s="2"/>
      <c r="AE5055" s="2"/>
      <c r="AF5055" s="2"/>
      <c r="AG5055" s="2"/>
      <c r="AH5055" s="2"/>
      <c r="AI5055" s="2"/>
      <c r="AJ5055" s="2"/>
      <c r="AK5055" s="2"/>
      <c r="BK5055" s="2"/>
      <c r="BL5055" s="2"/>
      <c r="BN5055" s="2"/>
      <c r="BO5055" s="2"/>
    </row>
    <row r="5056" ht="12.75" customHeight="1">
      <c r="D5056" s="2"/>
      <c r="G5056" s="2"/>
      <c r="I5056" s="2"/>
      <c r="J5056" s="2"/>
      <c r="K5056" s="2"/>
      <c r="L5056" s="2"/>
      <c r="M5056" s="2"/>
      <c r="N5056" s="2"/>
      <c r="O5056" s="2"/>
      <c r="P5056" s="2"/>
      <c r="Q5056" s="2"/>
      <c r="R5056" s="2"/>
      <c r="S5056" s="2"/>
      <c r="T5056" s="2"/>
      <c r="U5056" s="2"/>
      <c r="V5056" s="2"/>
      <c r="W5056" s="2"/>
      <c r="X5056" s="2"/>
      <c r="Y5056" s="2"/>
      <c r="AB5056" s="2"/>
      <c r="AC5056" s="2"/>
      <c r="AD5056" s="2"/>
      <c r="AE5056" s="2"/>
      <c r="AF5056" s="2"/>
      <c r="AG5056" s="2"/>
      <c r="AH5056" s="2"/>
      <c r="AI5056" s="2"/>
      <c r="AJ5056" s="2"/>
      <c r="AK5056" s="2"/>
      <c r="BK5056" s="2"/>
      <c r="BL5056" s="2"/>
      <c r="BN5056" s="2"/>
      <c r="BO5056" s="2"/>
    </row>
    <row r="5057" ht="12.75" customHeight="1">
      <c r="D5057" s="2"/>
      <c r="G5057" s="2"/>
      <c r="I5057" s="2"/>
      <c r="J5057" s="2"/>
      <c r="K5057" s="2"/>
      <c r="L5057" s="2"/>
      <c r="M5057" s="2"/>
      <c r="N5057" s="2"/>
      <c r="O5057" s="2"/>
      <c r="P5057" s="2"/>
      <c r="Q5057" s="2"/>
      <c r="R5057" s="2"/>
      <c r="S5057" s="2"/>
      <c r="T5057" s="2"/>
      <c r="U5057" s="2"/>
      <c r="V5057" s="2"/>
      <c r="W5057" s="2"/>
      <c r="X5057" s="2"/>
      <c r="Y5057" s="2"/>
      <c r="AB5057" s="2"/>
      <c r="AC5057" s="2"/>
      <c r="AD5057" s="2"/>
      <c r="AE5057" s="2"/>
      <c r="AF5057" s="2"/>
      <c r="AG5057" s="2"/>
      <c r="AH5057" s="2"/>
      <c r="AI5057" s="2"/>
      <c r="AJ5057" s="2"/>
      <c r="AK5057" s="2"/>
      <c r="BK5057" s="2"/>
      <c r="BL5057" s="2"/>
      <c r="BN5057" s="2"/>
      <c r="BO5057" s="2"/>
    </row>
    <row r="5058" ht="12.75" customHeight="1">
      <c r="D5058" s="2"/>
      <c r="G5058" s="2"/>
      <c r="I5058" s="2"/>
      <c r="J5058" s="2"/>
      <c r="K5058" s="2"/>
      <c r="L5058" s="2"/>
      <c r="M5058" s="2"/>
      <c r="N5058" s="2"/>
      <c r="O5058" s="2"/>
      <c r="P5058" s="2"/>
      <c r="Q5058" s="2"/>
      <c r="R5058" s="2"/>
      <c r="S5058" s="2"/>
      <c r="T5058" s="2"/>
      <c r="U5058" s="2"/>
      <c r="V5058" s="2"/>
      <c r="W5058" s="2"/>
      <c r="X5058" s="2"/>
      <c r="Y5058" s="2"/>
      <c r="AB5058" s="2"/>
      <c r="AC5058" s="2"/>
      <c r="AD5058" s="2"/>
      <c r="AE5058" s="2"/>
      <c r="AF5058" s="2"/>
      <c r="AG5058" s="2"/>
      <c r="AH5058" s="2"/>
      <c r="AI5058" s="2"/>
      <c r="AJ5058" s="2"/>
      <c r="AK5058" s="2"/>
      <c r="BK5058" s="2"/>
      <c r="BL5058" s="2"/>
      <c r="BN5058" s="2"/>
      <c r="BO5058" s="2"/>
    </row>
    <row r="5059" ht="12.75" customHeight="1">
      <c r="D5059" s="2"/>
      <c r="G5059" s="2"/>
      <c r="I5059" s="2"/>
      <c r="J5059" s="2"/>
      <c r="K5059" s="2"/>
      <c r="L5059" s="2"/>
      <c r="M5059" s="2"/>
      <c r="N5059" s="2"/>
      <c r="O5059" s="2"/>
      <c r="P5059" s="2"/>
      <c r="Q5059" s="2"/>
      <c r="R5059" s="2"/>
      <c r="S5059" s="2"/>
      <c r="T5059" s="2"/>
      <c r="U5059" s="2"/>
      <c r="V5059" s="2"/>
      <c r="W5059" s="2"/>
      <c r="X5059" s="2"/>
      <c r="Y5059" s="2"/>
      <c r="AB5059" s="2"/>
      <c r="AC5059" s="2"/>
      <c r="AD5059" s="2"/>
      <c r="AE5059" s="2"/>
      <c r="AF5059" s="2"/>
      <c r="AG5059" s="2"/>
      <c r="AH5059" s="2"/>
      <c r="AI5059" s="2"/>
      <c r="AJ5059" s="2"/>
      <c r="AK5059" s="2"/>
      <c r="BK5059" s="2"/>
      <c r="BL5059" s="2"/>
      <c r="BN5059" s="2"/>
      <c r="BO5059" s="2"/>
    </row>
    <row r="5060" ht="12.75" customHeight="1">
      <c r="D5060" s="2"/>
      <c r="G5060" s="2"/>
      <c r="I5060" s="2"/>
      <c r="J5060" s="2"/>
      <c r="K5060" s="2"/>
      <c r="L5060" s="2"/>
      <c r="M5060" s="2"/>
      <c r="N5060" s="2"/>
      <c r="O5060" s="2"/>
      <c r="P5060" s="2"/>
      <c r="Q5060" s="2"/>
      <c r="R5060" s="2"/>
      <c r="S5060" s="2"/>
      <c r="T5060" s="2"/>
      <c r="U5060" s="2"/>
      <c r="V5060" s="2"/>
      <c r="W5060" s="2"/>
      <c r="X5060" s="2"/>
      <c r="Y5060" s="2"/>
      <c r="AB5060" s="2"/>
      <c r="AC5060" s="2"/>
      <c r="AD5060" s="2"/>
      <c r="AE5060" s="2"/>
      <c r="AF5060" s="2"/>
      <c r="AG5060" s="2"/>
      <c r="AH5060" s="2"/>
      <c r="AI5060" s="2"/>
      <c r="AJ5060" s="2"/>
      <c r="AK5060" s="2"/>
      <c r="BK5060" s="2"/>
      <c r="BL5060" s="2"/>
      <c r="BN5060" s="2"/>
      <c r="BO5060" s="2"/>
    </row>
    <row r="5061" ht="12.75" customHeight="1">
      <c r="D5061" s="2"/>
      <c r="G5061" s="2"/>
      <c r="I5061" s="2"/>
      <c r="J5061" s="2"/>
      <c r="K5061" s="2"/>
      <c r="L5061" s="2"/>
      <c r="M5061" s="2"/>
      <c r="N5061" s="2"/>
      <c r="O5061" s="2"/>
      <c r="P5061" s="2"/>
      <c r="Q5061" s="2"/>
      <c r="R5061" s="2"/>
      <c r="S5061" s="2"/>
      <c r="T5061" s="2"/>
      <c r="U5061" s="2"/>
      <c r="V5061" s="2"/>
      <c r="W5061" s="2"/>
      <c r="X5061" s="2"/>
      <c r="Y5061" s="2"/>
      <c r="AB5061" s="2"/>
      <c r="AC5061" s="2"/>
      <c r="AD5061" s="2"/>
      <c r="AE5061" s="2"/>
      <c r="AF5061" s="2"/>
      <c r="AG5061" s="2"/>
      <c r="AH5061" s="2"/>
      <c r="AI5061" s="2"/>
      <c r="AJ5061" s="2"/>
      <c r="AK5061" s="2"/>
      <c r="BK5061" s="2"/>
      <c r="BL5061" s="2"/>
      <c r="BN5061" s="2"/>
      <c r="BO5061" s="2"/>
    </row>
    <row r="5062" ht="12.75" customHeight="1">
      <c r="D5062" s="2"/>
      <c r="G5062" s="2"/>
      <c r="I5062" s="2"/>
      <c r="J5062" s="2"/>
      <c r="K5062" s="2"/>
      <c r="L5062" s="2"/>
      <c r="M5062" s="2"/>
      <c r="N5062" s="2"/>
      <c r="O5062" s="2"/>
      <c r="P5062" s="2"/>
      <c r="Q5062" s="2"/>
      <c r="R5062" s="2"/>
      <c r="S5062" s="2"/>
      <c r="T5062" s="2"/>
      <c r="U5062" s="2"/>
      <c r="V5062" s="2"/>
      <c r="W5062" s="2"/>
      <c r="X5062" s="2"/>
      <c r="Y5062" s="2"/>
      <c r="AB5062" s="2"/>
      <c r="AC5062" s="2"/>
      <c r="AD5062" s="2"/>
      <c r="AE5062" s="2"/>
      <c r="AF5062" s="2"/>
      <c r="AG5062" s="2"/>
      <c r="AH5062" s="2"/>
      <c r="AI5062" s="2"/>
      <c r="AJ5062" s="2"/>
      <c r="AK5062" s="2"/>
      <c r="BK5062" s="2"/>
      <c r="BL5062" s="2"/>
      <c r="BN5062" s="2"/>
      <c r="BO5062" s="2"/>
    </row>
    <row r="5063" ht="12.75" customHeight="1">
      <c r="D5063" s="2"/>
      <c r="G5063" s="2"/>
      <c r="I5063" s="2"/>
      <c r="J5063" s="2"/>
      <c r="K5063" s="2"/>
      <c r="L5063" s="2"/>
      <c r="M5063" s="2"/>
      <c r="N5063" s="2"/>
      <c r="O5063" s="2"/>
      <c r="P5063" s="2"/>
      <c r="Q5063" s="2"/>
      <c r="R5063" s="2"/>
      <c r="S5063" s="2"/>
      <c r="T5063" s="2"/>
      <c r="U5063" s="2"/>
      <c r="V5063" s="2"/>
      <c r="W5063" s="2"/>
      <c r="X5063" s="2"/>
      <c r="Y5063" s="2"/>
      <c r="AB5063" s="2"/>
      <c r="AC5063" s="2"/>
      <c r="AD5063" s="2"/>
      <c r="AE5063" s="2"/>
      <c r="AF5063" s="2"/>
      <c r="AG5063" s="2"/>
      <c r="AH5063" s="2"/>
      <c r="AI5063" s="2"/>
      <c r="AJ5063" s="2"/>
      <c r="AK5063" s="2"/>
      <c r="BK5063" s="2"/>
      <c r="BL5063" s="2"/>
      <c r="BN5063" s="2"/>
      <c r="BO5063" s="2"/>
    </row>
    <row r="5064" ht="12.75" customHeight="1">
      <c r="D5064" s="2"/>
      <c r="G5064" s="2"/>
      <c r="I5064" s="2"/>
      <c r="J5064" s="2"/>
      <c r="K5064" s="2"/>
      <c r="L5064" s="2"/>
      <c r="M5064" s="2"/>
      <c r="N5064" s="2"/>
      <c r="O5064" s="2"/>
      <c r="P5064" s="2"/>
      <c r="Q5064" s="2"/>
      <c r="R5064" s="2"/>
      <c r="S5064" s="2"/>
      <c r="T5064" s="2"/>
      <c r="U5064" s="2"/>
      <c r="V5064" s="2"/>
      <c r="W5064" s="2"/>
      <c r="X5064" s="2"/>
      <c r="Y5064" s="2"/>
      <c r="AB5064" s="2"/>
      <c r="AC5064" s="2"/>
      <c r="AD5064" s="2"/>
      <c r="AE5064" s="2"/>
      <c r="AF5064" s="2"/>
      <c r="AG5064" s="2"/>
      <c r="AH5064" s="2"/>
      <c r="AI5064" s="2"/>
      <c r="AJ5064" s="2"/>
      <c r="AK5064" s="2"/>
      <c r="BK5064" s="2"/>
      <c r="BL5064" s="2"/>
      <c r="BN5064" s="2"/>
      <c r="BO5064" s="2"/>
    </row>
    <row r="5065" ht="12.75" customHeight="1">
      <c r="D5065" s="2"/>
      <c r="G5065" s="2"/>
      <c r="I5065" s="2"/>
      <c r="J5065" s="2"/>
      <c r="K5065" s="2"/>
      <c r="L5065" s="2"/>
      <c r="M5065" s="2"/>
      <c r="N5065" s="2"/>
      <c r="O5065" s="2"/>
      <c r="P5065" s="2"/>
      <c r="Q5065" s="2"/>
      <c r="R5065" s="2"/>
      <c r="S5065" s="2"/>
      <c r="T5065" s="2"/>
      <c r="U5065" s="2"/>
      <c r="V5065" s="2"/>
      <c r="W5065" s="2"/>
      <c r="X5065" s="2"/>
      <c r="Y5065" s="2"/>
      <c r="AB5065" s="2"/>
      <c r="AC5065" s="2"/>
      <c r="AD5065" s="2"/>
      <c r="AE5065" s="2"/>
      <c r="AF5065" s="2"/>
      <c r="AG5065" s="2"/>
      <c r="AH5065" s="2"/>
      <c r="AI5065" s="2"/>
      <c r="AJ5065" s="2"/>
      <c r="AK5065" s="2"/>
      <c r="BK5065" s="2"/>
      <c r="BL5065" s="2"/>
      <c r="BN5065" s="2"/>
      <c r="BO5065" s="2"/>
    </row>
    <row r="5066" ht="12.75" customHeight="1">
      <c r="D5066" s="2"/>
      <c r="G5066" s="2"/>
      <c r="I5066" s="2"/>
      <c r="J5066" s="2"/>
      <c r="K5066" s="2"/>
      <c r="L5066" s="2"/>
      <c r="M5066" s="2"/>
      <c r="N5066" s="2"/>
      <c r="O5066" s="2"/>
      <c r="P5066" s="2"/>
      <c r="Q5066" s="2"/>
      <c r="R5066" s="2"/>
      <c r="S5066" s="2"/>
      <c r="T5066" s="2"/>
      <c r="U5066" s="2"/>
      <c r="V5066" s="2"/>
      <c r="W5066" s="2"/>
      <c r="X5066" s="2"/>
      <c r="Y5066" s="2"/>
      <c r="AB5066" s="2"/>
      <c r="AC5066" s="2"/>
      <c r="AD5066" s="2"/>
      <c r="AE5066" s="2"/>
      <c r="AF5066" s="2"/>
      <c r="AG5066" s="2"/>
      <c r="AH5066" s="2"/>
      <c r="AI5066" s="2"/>
      <c r="AJ5066" s="2"/>
      <c r="AK5066" s="2"/>
      <c r="BK5066" s="2"/>
      <c r="BL5066" s="2"/>
      <c r="BN5066" s="2"/>
      <c r="BO5066" s="2"/>
    </row>
    <row r="5067" ht="12.75" customHeight="1">
      <c r="D5067" s="2"/>
      <c r="G5067" s="2"/>
      <c r="I5067" s="2"/>
      <c r="J5067" s="2"/>
      <c r="K5067" s="2"/>
      <c r="L5067" s="2"/>
      <c r="M5067" s="2"/>
      <c r="N5067" s="2"/>
      <c r="O5067" s="2"/>
      <c r="P5067" s="2"/>
      <c r="Q5067" s="2"/>
      <c r="R5067" s="2"/>
      <c r="S5067" s="2"/>
      <c r="T5067" s="2"/>
      <c r="U5067" s="2"/>
      <c r="V5067" s="2"/>
      <c r="W5067" s="2"/>
      <c r="X5067" s="2"/>
      <c r="Y5067" s="2"/>
      <c r="AB5067" s="2"/>
      <c r="AC5067" s="2"/>
      <c r="AD5067" s="2"/>
      <c r="AE5067" s="2"/>
      <c r="AF5067" s="2"/>
      <c r="AG5067" s="2"/>
      <c r="AH5067" s="2"/>
      <c r="AI5067" s="2"/>
      <c r="AJ5067" s="2"/>
      <c r="AK5067" s="2"/>
      <c r="BK5067" s="2"/>
      <c r="BL5067" s="2"/>
      <c r="BN5067" s="2"/>
      <c r="BO5067" s="2"/>
    </row>
    <row r="5068" ht="12.75" customHeight="1">
      <c r="D5068" s="2"/>
      <c r="G5068" s="2"/>
      <c r="I5068" s="2"/>
      <c r="J5068" s="2"/>
      <c r="K5068" s="2"/>
      <c r="L5068" s="2"/>
      <c r="M5068" s="2"/>
      <c r="N5068" s="2"/>
      <c r="O5068" s="2"/>
      <c r="P5068" s="2"/>
      <c r="Q5068" s="2"/>
      <c r="R5068" s="2"/>
      <c r="S5068" s="2"/>
      <c r="T5068" s="2"/>
      <c r="U5068" s="2"/>
      <c r="V5068" s="2"/>
      <c r="W5068" s="2"/>
      <c r="X5068" s="2"/>
      <c r="Y5068" s="2"/>
      <c r="AB5068" s="2"/>
      <c r="AC5068" s="2"/>
      <c r="AD5068" s="2"/>
      <c r="AE5068" s="2"/>
      <c r="AF5068" s="2"/>
      <c r="AG5068" s="2"/>
      <c r="AH5068" s="2"/>
      <c r="AI5068" s="2"/>
      <c r="AJ5068" s="2"/>
      <c r="AK5068" s="2"/>
      <c r="BK5068" s="2"/>
      <c r="BL5068" s="2"/>
      <c r="BN5068" s="2"/>
      <c r="BO5068" s="2"/>
    </row>
    <row r="5069" ht="12.75" customHeight="1">
      <c r="D5069" s="2"/>
      <c r="G5069" s="2"/>
      <c r="I5069" s="2"/>
      <c r="J5069" s="2"/>
      <c r="K5069" s="2"/>
      <c r="L5069" s="2"/>
      <c r="M5069" s="2"/>
      <c r="N5069" s="2"/>
      <c r="O5069" s="2"/>
      <c r="P5069" s="2"/>
      <c r="Q5069" s="2"/>
      <c r="R5069" s="2"/>
      <c r="S5069" s="2"/>
      <c r="T5069" s="2"/>
      <c r="U5069" s="2"/>
      <c r="V5069" s="2"/>
      <c r="W5069" s="2"/>
      <c r="X5069" s="2"/>
      <c r="Y5069" s="2"/>
      <c r="AB5069" s="2"/>
      <c r="AC5069" s="2"/>
      <c r="AD5069" s="2"/>
      <c r="AE5069" s="2"/>
      <c r="AF5069" s="2"/>
      <c r="AG5069" s="2"/>
      <c r="AH5069" s="2"/>
      <c r="AI5069" s="2"/>
      <c r="AJ5069" s="2"/>
      <c r="AK5069" s="2"/>
      <c r="BK5069" s="2"/>
      <c r="BL5069" s="2"/>
      <c r="BN5069" s="2"/>
      <c r="BO5069" s="2"/>
    </row>
    <row r="5070" ht="12.75" customHeight="1">
      <c r="D5070" s="2"/>
      <c r="G5070" s="2"/>
      <c r="I5070" s="2"/>
      <c r="J5070" s="2"/>
      <c r="K5070" s="2"/>
      <c r="L5070" s="2"/>
      <c r="M5070" s="2"/>
      <c r="N5070" s="2"/>
      <c r="O5070" s="2"/>
      <c r="P5070" s="2"/>
      <c r="Q5070" s="2"/>
      <c r="R5070" s="2"/>
      <c r="S5070" s="2"/>
      <c r="T5070" s="2"/>
      <c r="U5070" s="2"/>
      <c r="V5070" s="2"/>
      <c r="W5070" s="2"/>
      <c r="X5070" s="2"/>
      <c r="Y5070" s="2"/>
      <c r="AB5070" s="2"/>
      <c r="AC5070" s="2"/>
      <c r="AD5070" s="2"/>
      <c r="AE5070" s="2"/>
      <c r="AF5070" s="2"/>
      <c r="AG5070" s="2"/>
      <c r="AH5070" s="2"/>
      <c r="AI5070" s="2"/>
      <c r="AJ5070" s="2"/>
      <c r="AK5070" s="2"/>
      <c r="BK5070" s="2"/>
      <c r="BL5070" s="2"/>
      <c r="BN5070" s="2"/>
      <c r="BO5070" s="2"/>
    </row>
    <row r="5071" ht="12.75" customHeight="1">
      <c r="D5071" s="2"/>
      <c r="G5071" s="2"/>
      <c r="I5071" s="2"/>
      <c r="J5071" s="2"/>
      <c r="K5071" s="2"/>
      <c r="L5071" s="2"/>
      <c r="M5071" s="2"/>
      <c r="N5071" s="2"/>
      <c r="O5071" s="2"/>
      <c r="P5071" s="2"/>
      <c r="Q5071" s="2"/>
      <c r="R5071" s="2"/>
      <c r="S5071" s="2"/>
      <c r="T5071" s="2"/>
      <c r="U5071" s="2"/>
      <c r="V5071" s="2"/>
      <c r="W5071" s="2"/>
      <c r="X5071" s="2"/>
      <c r="Y5071" s="2"/>
      <c r="AB5071" s="2"/>
      <c r="AC5071" s="2"/>
      <c r="AD5071" s="2"/>
      <c r="AE5071" s="2"/>
      <c r="AF5071" s="2"/>
      <c r="AG5071" s="2"/>
      <c r="AH5071" s="2"/>
      <c r="AI5071" s="2"/>
      <c r="AJ5071" s="2"/>
      <c r="AK5071" s="2"/>
      <c r="BK5071" s="2"/>
      <c r="BL5071" s="2"/>
      <c r="BN5071" s="2"/>
      <c r="BO5071" s="2"/>
    </row>
    <row r="5072" ht="12.75" customHeight="1">
      <c r="D5072" s="2"/>
      <c r="G5072" s="2"/>
      <c r="I5072" s="2"/>
      <c r="J5072" s="2"/>
      <c r="K5072" s="2"/>
      <c r="L5072" s="2"/>
      <c r="M5072" s="2"/>
      <c r="N5072" s="2"/>
      <c r="O5072" s="2"/>
      <c r="P5072" s="2"/>
      <c r="Q5072" s="2"/>
      <c r="R5072" s="2"/>
      <c r="S5072" s="2"/>
      <c r="T5072" s="2"/>
      <c r="U5072" s="2"/>
      <c r="V5072" s="2"/>
      <c r="W5072" s="2"/>
      <c r="X5072" s="2"/>
      <c r="Y5072" s="2"/>
      <c r="AB5072" s="2"/>
      <c r="AC5072" s="2"/>
      <c r="AD5072" s="2"/>
      <c r="AE5072" s="2"/>
      <c r="AF5072" s="2"/>
      <c r="AG5072" s="2"/>
      <c r="AH5072" s="2"/>
      <c r="AI5072" s="2"/>
      <c r="AJ5072" s="2"/>
      <c r="AK5072" s="2"/>
      <c r="BK5072" s="2"/>
      <c r="BL5072" s="2"/>
      <c r="BN5072" s="2"/>
      <c r="BO5072" s="2"/>
    </row>
    <row r="5073" ht="12.75" customHeight="1">
      <c r="D5073" s="2"/>
      <c r="G5073" s="2"/>
      <c r="I5073" s="2"/>
      <c r="J5073" s="2"/>
      <c r="K5073" s="2"/>
      <c r="L5073" s="2"/>
      <c r="M5073" s="2"/>
      <c r="N5073" s="2"/>
      <c r="O5073" s="2"/>
      <c r="P5073" s="2"/>
      <c r="Q5073" s="2"/>
      <c r="R5073" s="2"/>
      <c r="S5073" s="2"/>
      <c r="T5073" s="2"/>
      <c r="U5073" s="2"/>
      <c r="V5073" s="2"/>
      <c r="W5073" s="2"/>
      <c r="X5073" s="2"/>
      <c r="Y5073" s="2"/>
      <c r="AB5073" s="2"/>
      <c r="AC5073" s="2"/>
      <c r="AD5073" s="2"/>
      <c r="AE5073" s="2"/>
      <c r="AF5073" s="2"/>
      <c r="AG5073" s="2"/>
      <c r="AH5073" s="2"/>
      <c r="AI5073" s="2"/>
      <c r="AJ5073" s="2"/>
      <c r="AK5073" s="2"/>
      <c r="BK5073" s="2"/>
      <c r="BL5073" s="2"/>
      <c r="BN5073" s="2"/>
      <c r="BO5073" s="2"/>
    </row>
    <row r="5074" ht="12.75" customHeight="1">
      <c r="D5074" s="2"/>
      <c r="G5074" s="2"/>
      <c r="I5074" s="2"/>
      <c r="J5074" s="2"/>
      <c r="K5074" s="2"/>
      <c r="L5074" s="2"/>
      <c r="M5074" s="2"/>
      <c r="N5074" s="2"/>
      <c r="O5074" s="2"/>
      <c r="P5074" s="2"/>
      <c r="Q5074" s="2"/>
      <c r="R5074" s="2"/>
      <c r="S5074" s="2"/>
      <c r="T5074" s="2"/>
      <c r="U5074" s="2"/>
      <c r="V5074" s="2"/>
      <c r="W5074" s="2"/>
      <c r="X5074" s="2"/>
      <c r="Y5074" s="2"/>
      <c r="AB5074" s="2"/>
      <c r="AC5074" s="2"/>
      <c r="AD5074" s="2"/>
      <c r="AE5074" s="2"/>
      <c r="AF5074" s="2"/>
      <c r="AG5074" s="2"/>
      <c r="AH5074" s="2"/>
      <c r="AI5074" s="2"/>
      <c r="AJ5074" s="2"/>
      <c r="AK5074" s="2"/>
      <c r="BK5074" s="2"/>
      <c r="BL5074" s="2"/>
      <c r="BN5074" s="2"/>
      <c r="BO5074" s="2"/>
    </row>
    <row r="5075" ht="12.75" customHeight="1">
      <c r="D5075" s="2"/>
      <c r="G5075" s="2"/>
      <c r="I5075" s="2"/>
      <c r="J5075" s="2"/>
      <c r="K5075" s="2"/>
      <c r="L5075" s="2"/>
      <c r="M5075" s="2"/>
      <c r="N5075" s="2"/>
      <c r="O5075" s="2"/>
      <c r="P5075" s="2"/>
      <c r="Q5075" s="2"/>
      <c r="R5075" s="2"/>
      <c r="S5075" s="2"/>
      <c r="T5075" s="2"/>
      <c r="U5075" s="2"/>
      <c r="V5075" s="2"/>
      <c r="W5075" s="2"/>
      <c r="X5075" s="2"/>
      <c r="Y5075" s="2"/>
      <c r="AB5075" s="2"/>
      <c r="AC5075" s="2"/>
      <c r="AD5075" s="2"/>
      <c r="AE5075" s="2"/>
      <c r="AF5075" s="2"/>
      <c r="AG5075" s="2"/>
      <c r="AH5075" s="2"/>
      <c r="AI5075" s="2"/>
      <c r="AJ5075" s="2"/>
      <c r="AK5075" s="2"/>
      <c r="BK5075" s="2"/>
      <c r="BL5075" s="2"/>
      <c r="BN5075" s="2"/>
      <c r="BO5075" s="2"/>
    </row>
    <row r="5076" ht="12.75" customHeight="1">
      <c r="D5076" s="2"/>
      <c r="G5076" s="2"/>
      <c r="I5076" s="2"/>
      <c r="J5076" s="2"/>
      <c r="K5076" s="2"/>
      <c r="L5076" s="2"/>
      <c r="M5076" s="2"/>
      <c r="N5076" s="2"/>
      <c r="O5076" s="2"/>
      <c r="P5076" s="2"/>
      <c r="Q5076" s="2"/>
      <c r="R5076" s="2"/>
      <c r="S5076" s="2"/>
      <c r="T5076" s="2"/>
      <c r="U5076" s="2"/>
      <c r="V5076" s="2"/>
      <c r="W5076" s="2"/>
      <c r="X5076" s="2"/>
      <c r="Y5076" s="2"/>
      <c r="AB5076" s="2"/>
      <c r="AC5076" s="2"/>
      <c r="AD5076" s="2"/>
      <c r="AE5076" s="2"/>
      <c r="AF5076" s="2"/>
      <c r="AG5076" s="2"/>
      <c r="AH5076" s="2"/>
      <c r="AI5076" s="2"/>
      <c r="AJ5076" s="2"/>
      <c r="AK5076" s="2"/>
      <c r="BK5076" s="2"/>
      <c r="BL5076" s="2"/>
      <c r="BN5076" s="2"/>
      <c r="BO5076" s="2"/>
    </row>
    <row r="5077" ht="12.75" customHeight="1">
      <c r="D5077" s="2"/>
      <c r="G5077" s="2"/>
      <c r="I5077" s="2"/>
      <c r="J5077" s="2"/>
      <c r="K5077" s="2"/>
      <c r="L5077" s="2"/>
      <c r="M5077" s="2"/>
      <c r="N5077" s="2"/>
      <c r="O5077" s="2"/>
      <c r="P5077" s="2"/>
      <c r="Q5077" s="2"/>
      <c r="R5077" s="2"/>
      <c r="S5077" s="2"/>
      <c r="T5077" s="2"/>
      <c r="U5077" s="2"/>
      <c r="V5077" s="2"/>
      <c r="W5077" s="2"/>
      <c r="X5077" s="2"/>
      <c r="Y5077" s="2"/>
      <c r="AB5077" s="2"/>
      <c r="AC5077" s="2"/>
      <c r="AD5077" s="2"/>
      <c r="AE5077" s="2"/>
      <c r="AF5077" s="2"/>
      <c r="AG5077" s="2"/>
      <c r="AH5077" s="2"/>
      <c r="AI5077" s="2"/>
      <c r="AJ5077" s="2"/>
      <c r="AK5077" s="2"/>
      <c r="BK5077" s="2"/>
      <c r="BL5077" s="2"/>
      <c r="BN5077" s="2"/>
      <c r="BO5077" s="2"/>
    </row>
    <row r="5078" ht="12.75" customHeight="1">
      <c r="D5078" s="2"/>
      <c r="G5078" s="2"/>
      <c r="I5078" s="2"/>
      <c r="J5078" s="2"/>
      <c r="K5078" s="2"/>
      <c r="L5078" s="2"/>
      <c r="M5078" s="2"/>
      <c r="N5078" s="2"/>
      <c r="O5078" s="2"/>
      <c r="P5078" s="2"/>
      <c r="Q5078" s="2"/>
      <c r="R5078" s="2"/>
      <c r="S5078" s="2"/>
      <c r="T5078" s="2"/>
      <c r="U5078" s="2"/>
      <c r="V5078" s="2"/>
      <c r="W5078" s="2"/>
      <c r="X5078" s="2"/>
      <c r="Y5078" s="2"/>
      <c r="AB5078" s="2"/>
      <c r="AC5078" s="2"/>
      <c r="AD5078" s="2"/>
      <c r="AE5078" s="2"/>
      <c r="AF5078" s="2"/>
      <c r="AG5078" s="2"/>
      <c r="AH5078" s="2"/>
      <c r="AI5078" s="2"/>
      <c r="AJ5078" s="2"/>
      <c r="AK5078" s="2"/>
      <c r="BK5078" s="2"/>
      <c r="BL5078" s="2"/>
      <c r="BN5078" s="2"/>
      <c r="BO5078" s="2"/>
    </row>
    <row r="5079" ht="12.75" customHeight="1">
      <c r="D5079" s="2"/>
      <c r="G5079" s="2"/>
      <c r="I5079" s="2"/>
      <c r="J5079" s="2"/>
      <c r="K5079" s="2"/>
      <c r="L5079" s="2"/>
      <c r="M5079" s="2"/>
      <c r="N5079" s="2"/>
      <c r="O5079" s="2"/>
      <c r="P5079" s="2"/>
      <c r="Q5079" s="2"/>
      <c r="R5079" s="2"/>
      <c r="S5079" s="2"/>
      <c r="T5079" s="2"/>
      <c r="U5079" s="2"/>
      <c r="V5079" s="2"/>
      <c r="W5079" s="2"/>
      <c r="X5079" s="2"/>
      <c r="Y5079" s="2"/>
      <c r="AB5079" s="2"/>
      <c r="AC5079" s="2"/>
      <c r="AD5079" s="2"/>
      <c r="AE5079" s="2"/>
      <c r="AF5079" s="2"/>
      <c r="AG5079" s="2"/>
      <c r="AH5079" s="2"/>
      <c r="AI5079" s="2"/>
      <c r="AJ5079" s="2"/>
      <c r="AK5079" s="2"/>
      <c r="BK5079" s="2"/>
      <c r="BL5079" s="2"/>
      <c r="BN5079" s="2"/>
      <c r="BO5079" s="2"/>
    </row>
    <row r="5080" ht="12.75" customHeight="1">
      <c r="D5080" s="2"/>
      <c r="G5080" s="2"/>
      <c r="I5080" s="2"/>
      <c r="J5080" s="2"/>
      <c r="K5080" s="2"/>
      <c r="L5080" s="2"/>
      <c r="M5080" s="2"/>
      <c r="N5080" s="2"/>
      <c r="O5080" s="2"/>
      <c r="P5080" s="2"/>
      <c r="Q5080" s="2"/>
      <c r="R5080" s="2"/>
      <c r="S5080" s="2"/>
      <c r="T5080" s="2"/>
      <c r="U5080" s="2"/>
      <c r="V5080" s="2"/>
      <c r="W5080" s="2"/>
      <c r="X5080" s="2"/>
      <c r="Y5080" s="2"/>
      <c r="AB5080" s="2"/>
      <c r="AC5080" s="2"/>
      <c r="AD5080" s="2"/>
      <c r="AE5080" s="2"/>
      <c r="AF5080" s="2"/>
      <c r="AG5080" s="2"/>
      <c r="AH5080" s="2"/>
      <c r="AI5080" s="2"/>
      <c r="AJ5080" s="2"/>
      <c r="AK5080" s="2"/>
      <c r="BK5080" s="2"/>
      <c r="BL5080" s="2"/>
      <c r="BN5080" s="2"/>
      <c r="BO5080" s="2"/>
    </row>
    <row r="5081" ht="12.75" customHeight="1">
      <c r="D5081" s="2"/>
      <c r="G5081" s="2"/>
      <c r="I5081" s="2"/>
      <c r="J5081" s="2"/>
      <c r="K5081" s="2"/>
      <c r="L5081" s="2"/>
      <c r="M5081" s="2"/>
      <c r="N5081" s="2"/>
      <c r="O5081" s="2"/>
      <c r="P5081" s="2"/>
      <c r="Q5081" s="2"/>
      <c r="R5081" s="2"/>
      <c r="S5081" s="2"/>
      <c r="T5081" s="2"/>
      <c r="U5081" s="2"/>
      <c r="V5081" s="2"/>
      <c r="W5081" s="2"/>
      <c r="X5081" s="2"/>
      <c r="Y5081" s="2"/>
      <c r="AB5081" s="2"/>
      <c r="AC5081" s="2"/>
      <c r="AD5081" s="2"/>
      <c r="AE5081" s="2"/>
      <c r="AF5081" s="2"/>
      <c r="AG5081" s="2"/>
      <c r="AH5081" s="2"/>
      <c r="AI5081" s="2"/>
      <c r="AJ5081" s="2"/>
      <c r="AK5081" s="2"/>
      <c r="BK5081" s="2"/>
      <c r="BL5081" s="2"/>
      <c r="BN5081" s="2"/>
      <c r="BO5081" s="2"/>
    </row>
    <row r="5082" ht="12.75" customHeight="1">
      <c r="D5082" s="2"/>
      <c r="G5082" s="2"/>
      <c r="I5082" s="2"/>
      <c r="J5082" s="2"/>
      <c r="K5082" s="2"/>
      <c r="L5082" s="2"/>
      <c r="M5082" s="2"/>
      <c r="N5082" s="2"/>
      <c r="O5082" s="2"/>
      <c r="P5082" s="2"/>
      <c r="Q5082" s="2"/>
      <c r="R5082" s="2"/>
      <c r="S5082" s="2"/>
      <c r="T5082" s="2"/>
      <c r="U5082" s="2"/>
      <c r="V5082" s="2"/>
      <c r="W5082" s="2"/>
      <c r="X5082" s="2"/>
      <c r="Y5082" s="2"/>
      <c r="AB5082" s="2"/>
      <c r="AC5082" s="2"/>
      <c r="AD5082" s="2"/>
      <c r="AE5082" s="2"/>
      <c r="AF5082" s="2"/>
      <c r="AG5082" s="2"/>
      <c r="AH5082" s="2"/>
      <c r="AI5082" s="2"/>
      <c r="AJ5082" s="2"/>
      <c r="AK5082" s="2"/>
      <c r="BK5082" s="2"/>
      <c r="BL5082" s="2"/>
      <c r="BN5082" s="2"/>
      <c r="BO5082" s="2"/>
    </row>
    <row r="5083" ht="12.75" customHeight="1">
      <c r="D5083" s="2"/>
      <c r="G5083" s="2"/>
      <c r="I5083" s="2"/>
      <c r="J5083" s="2"/>
      <c r="K5083" s="2"/>
      <c r="L5083" s="2"/>
      <c r="M5083" s="2"/>
      <c r="N5083" s="2"/>
      <c r="O5083" s="2"/>
      <c r="P5083" s="2"/>
      <c r="Q5083" s="2"/>
      <c r="R5083" s="2"/>
      <c r="S5083" s="2"/>
      <c r="T5083" s="2"/>
      <c r="U5083" s="2"/>
      <c r="V5083" s="2"/>
      <c r="W5083" s="2"/>
      <c r="X5083" s="2"/>
      <c r="Y5083" s="2"/>
      <c r="AB5083" s="2"/>
      <c r="AC5083" s="2"/>
      <c r="AD5083" s="2"/>
      <c r="AE5083" s="2"/>
      <c r="AF5083" s="2"/>
      <c r="AG5083" s="2"/>
      <c r="AH5083" s="2"/>
      <c r="AI5083" s="2"/>
      <c r="AJ5083" s="2"/>
      <c r="AK5083" s="2"/>
      <c r="BK5083" s="2"/>
      <c r="BL5083" s="2"/>
      <c r="BN5083" s="2"/>
      <c r="BO5083" s="2"/>
    </row>
    <row r="5084" ht="12.75" customHeight="1">
      <c r="D5084" s="2"/>
      <c r="G5084" s="2"/>
      <c r="I5084" s="2"/>
      <c r="J5084" s="2"/>
      <c r="K5084" s="2"/>
      <c r="L5084" s="2"/>
      <c r="M5084" s="2"/>
      <c r="N5084" s="2"/>
      <c r="O5084" s="2"/>
      <c r="P5084" s="2"/>
      <c r="Q5084" s="2"/>
      <c r="R5084" s="2"/>
      <c r="S5084" s="2"/>
      <c r="T5084" s="2"/>
      <c r="U5084" s="2"/>
      <c r="V5084" s="2"/>
      <c r="W5084" s="2"/>
      <c r="X5084" s="2"/>
      <c r="Y5084" s="2"/>
      <c r="AB5084" s="2"/>
      <c r="AC5084" s="2"/>
      <c r="AD5084" s="2"/>
      <c r="AE5084" s="2"/>
      <c r="AF5084" s="2"/>
      <c r="AG5084" s="2"/>
      <c r="AH5084" s="2"/>
      <c r="AI5084" s="2"/>
      <c r="AJ5084" s="2"/>
      <c r="AK5084" s="2"/>
      <c r="BK5084" s="2"/>
      <c r="BL5084" s="2"/>
      <c r="BN5084" s="2"/>
      <c r="BO5084" s="2"/>
    </row>
    <row r="5085" ht="12.75" customHeight="1">
      <c r="D5085" s="2"/>
      <c r="G5085" s="2"/>
      <c r="I5085" s="2"/>
      <c r="J5085" s="2"/>
      <c r="K5085" s="2"/>
      <c r="L5085" s="2"/>
      <c r="M5085" s="2"/>
      <c r="N5085" s="2"/>
      <c r="O5085" s="2"/>
      <c r="P5085" s="2"/>
      <c r="Q5085" s="2"/>
      <c r="R5085" s="2"/>
      <c r="S5085" s="2"/>
      <c r="T5085" s="2"/>
      <c r="U5085" s="2"/>
      <c r="V5085" s="2"/>
      <c r="W5085" s="2"/>
      <c r="X5085" s="2"/>
      <c r="Y5085" s="2"/>
      <c r="AB5085" s="2"/>
      <c r="AC5085" s="2"/>
      <c r="AD5085" s="2"/>
      <c r="AE5085" s="2"/>
      <c r="AF5085" s="2"/>
      <c r="AG5085" s="2"/>
      <c r="AH5085" s="2"/>
      <c r="AI5085" s="2"/>
      <c r="AJ5085" s="2"/>
      <c r="AK5085" s="2"/>
      <c r="BK5085" s="2"/>
      <c r="BL5085" s="2"/>
      <c r="BN5085" s="2"/>
      <c r="BO5085" s="2"/>
    </row>
    <row r="5086" ht="12.75" customHeight="1">
      <c r="D5086" s="2"/>
      <c r="G5086" s="2"/>
      <c r="I5086" s="2"/>
      <c r="J5086" s="2"/>
      <c r="K5086" s="2"/>
      <c r="L5086" s="2"/>
      <c r="M5086" s="2"/>
      <c r="N5086" s="2"/>
      <c r="O5086" s="2"/>
      <c r="P5086" s="2"/>
      <c r="Q5086" s="2"/>
      <c r="R5086" s="2"/>
      <c r="S5086" s="2"/>
      <c r="T5086" s="2"/>
      <c r="U5086" s="2"/>
      <c r="V5086" s="2"/>
      <c r="W5086" s="2"/>
      <c r="X5086" s="2"/>
      <c r="Y5086" s="2"/>
      <c r="AB5086" s="2"/>
      <c r="AC5086" s="2"/>
      <c r="AD5086" s="2"/>
      <c r="AE5086" s="2"/>
      <c r="AF5086" s="2"/>
      <c r="AG5086" s="2"/>
      <c r="AH5086" s="2"/>
      <c r="AI5086" s="2"/>
      <c r="AJ5086" s="2"/>
      <c r="AK5086" s="2"/>
      <c r="BK5086" s="2"/>
      <c r="BL5086" s="2"/>
      <c r="BN5086" s="2"/>
      <c r="BO5086" s="2"/>
    </row>
    <row r="5087" ht="12.75" customHeight="1">
      <c r="D5087" s="2"/>
      <c r="G5087" s="2"/>
      <c r="I5087" s="2"/>
      <c r="J5087" s="2"/>
      <c r="K5087" s="2"/>
      <c r="L5087" s="2"/>
      <c r="M5087" s="2"/>
      <c r="N5087" s="2"/>
      <c r="O5087" s="2"/>
      <c r="P5087" s="2"/>
      <c r="Q5087" s="2"/>
      <c r="R5087" s="2"/>
      <c r="S5087" s="2"/>
      <c r="T5087" s="2"/>
      <c r="U5087" s="2"/>
      <c r="V5087" s="2"/>
      <c r="W5087" s="2"/>
      <c r="X5087" s="2"/>
      <c r="Y5087" s="2"/>
      <c r="AB5087" s="2"/>
      <c r="AC5087" s="2"/>
      <c r="AD5087" s="2"/>
      <c r="AE5087" s="2"/>
      <c r="AF5087" s="2"/>
      <c r="AG5087" s="2"/>
      <c r="AH5087" s="2"/>
      <c r="AI5087" s="2"/>
      <c r="AJ5087" s="2"/>
      <c r="AK5087" s="2"/>
      <c r="BK5087" s="2"/>
      <c r="BL5087" s="2"/>
      <c r="BN5087" s="2"/>
      <c r="BO5087" s="2"/>
    </row>
    <row r="5088" ht="12.75" customHeight="1">
      <c r="D5088" s="2"/>
      <c r="G5088" s="2"/>
      <c r="I5088" s="2"/>
      <c r="J5088" s="2"/>
      <c r="K5088" s="2"/>
      <c r="L5088" s="2"/>
      <c r="M5088" s="2"/>
      <c r="N5088" s="2"/>
      <c r="O5088" s="2"/>
      <c r="P5088" s="2"/>
      <c r="Q5088" s="2"/>
      <c r="R5088" s="2"/>
      <c r="S5088" s="2"/>
      <c r="T5088" s="2"/>
      <c r="U5088" s="2"/>
      <c r="V5088" s="2"/>
      <c r="W5088" s="2"/>
      <c r="X5088" s="2"/>
      <c r="Y5088" s="2"/>
      <c r="AB5088" s="2"/>
      <c r="AC5088" s="2"/>
      <c r="AD5088" s="2"/>
      <c r="AE5088" s="2"/>
      <c r="AF5088" s="2"/>
      <c r="AG5088" s="2"/>
      <c r="AH5088" s="2"/>
      <c r="AI5088" s="2"/>
      <c r="AJ5088" s="2"/>
      <c r="AK5088" s="2"/>
      <c r="BK5088" s="2"/>
      <c r="BL5088" s="2"/>
      <c r="BN5088" s="2"/>
      <c r="BO5088" s="2"/>
    </row>
    <row r="5089" ht="12.75" customHeight="1">
      <c r="D5089" s="2"/>
      <c r="G5089" s="2"/>
      <c r="I5089" s="2"/>
      <c r="J5089" s="2"/>
      <c r="K5089" s="2"/>
      <c r="L5089" s="2"/>
      <c r="M5089" s="2"/>
      <c r="N5089" s="2"/>
      <c r="O5089" s="2"/>
      <c r="P5089" s="2"/>
      <c r="Q5089" s="2"/>
      <c r="R5089" s="2"/>
      <c r="S5089" s="2"/>
      <c r="T5089" s="2"/>
      <c r="U5089" s="2"/>
      <c r="V5089" s="2"/>
      <c r="W5089" s="2"/>
      <c r="X5089" s="2"/>
      <c r="Y5089" s="2"/>
      <c r="AB5089" s="2"/>
      <c r="AC5089" s="2"/>
      <c r="AD5089" s="2"/>
      <c r="AE5089" s="2"/>
      <c r="AF5089" s="2"/>
      <c r="AG5089" s="2"/>
      <c r="AH5089" s="2"/>
      <c r="AI5089" s="2"/>
      <c r="AJ5089" s="2"/>
      <c r="AK5089" s="2"/>
      <c r="BK5089" s="2"/>
      <c r="BL5089" s="2"/>
      <c r="BN5089" s="2"/>
      <c r="BO5089" s="2"/>
    </row>
    <row r="5090" ht="12.75" customHeight="1">
      <c r="D5090" s="2"/>
      <c r="G5090" s="2"/>
      <c r="I5090" s="2"/>
      <c r="J5090" s="2"/>
      <c r="K5090" s="2"/>
      <c r="L5090" s="2"/>
      <c r="M5090" s="2"/>
      <c r="N5090" s="2"/>
      <c r="O5090" s="2"/>
      <c r="P5090" s="2"/>
      <c r="Q5090" s="2"/>
      <c r="R5090" s="2"/>
      <c r="S5090" s="2"/>
      <c r="T5090" s="2"/>
      <c r="U5090" s="2"/>
      <c r="V5090" s="2"/>
      <c r="W5090" s="2"/>
      <c r="X5090" s="2"/>
      <c r="Y5090" s="2"/>
      <c r="AB5090" s="2"/>
      <c r="AC5090" s="2"/>
      <c r="AD5090" s="2"/>
      <c r="AE5090" s="2"/>
      <c r="AF5090" s="2"/>
      <c r="AG5090" s="2"/>
      <c r="AH5090" s="2"/>
      <c r="AI5090" s="2"/>
      <c r="AJ5090" s="2"/>
      <c r="AK5090" s="2"/>
      <c r="BK5090" s="2"/>
      <c r="BL5090" s="2"/>
      <c r="BN5090" s="2"/>
      <c r="BO5090" s="2"/>
    </row>
    <row r="5091" ht="12.75" customHeight="1">
      <c r="D5091" s="2"/>
      <c r="G5091" s="2"/>
      <c r="I5091" s="2"/>
      <c r="J5091" s="2"/>
      <c r="K5091" s="2"/>
      <c r="L5091" s="2"/>
      <c r="M5091" s="2"/>
      <c r="N5091" s="2"/>
      <c r="O5091" s="2"/>
      <c r="P5091" s="2"/>
      <c r="Q5091" s="2"/>
      <c r="R5091" s="2"/>
      <c r="S5091" s="2"/>
      <c r="T5091" s="2"/>
      <c r="U5091" s="2"/>
      <c r="V5091" s="2"/>
      <c r="W5091" s="2"/>
      <c r="X5091" s="2"/>
      <c r="Y5091" s="2"/>
      <c r="AB5091" s="2"/>
      <c r="AC5091" s="2"/>
      <c r="AD5091" s="2"/>
      <c r="AE5091" s="2"/>
      <c r="AF5091" s="2"/>
      <c r="AG5091" s="2"/>
      <c r="AH5091" s="2"/>
      <c r="AI5091" s="2"/>
      <c r="AJ5091" s="2"/>
      <c r="AK5091" s="2"/>
      <c r="BK5091" s="2"/>
      <c r="BL5091" s="2"/>
      <c r="BN5091" s="2"/>
      <c r="BO5091" s="2"/>
    </row>
    <row r="5092" ht="12.75" customHeight="1">
      <c r="D5092" s="2"/>
      <c r="G5092" s="2"/>
      <c r="I5092" s="2"/>
      <c r="J5092" s="2"/>
      <c r="K5092" s="2"/>
      <c r="L5092" s="2"/>
      <c r="M5092" s="2"/>
      <c r="N5092" s="2"/>
      <c r="O5092" s="2"/>
      <c r="P5092" s="2"/>
      <c r="Q5092" s="2"/>
      <c r="R5092" s="2"/>
      <c r="S5092" s="2"/>
      <c r="T5092" s="2"/>
      <c r="U5092" s="2"/>
      <c r="V5092" s="2"/>
      <c r="W5092" s="2"/>
      <c r="X5092" s="2"/>
      <c r="Y5092" s="2"/>
      <c r="AB5092" s="2"/>
      <c r="AC5092" s="2"/>
      <c r="AD5092" s="2"/>
      <c r="AE5092" s="2"/>
      <c r="AF5092" s="2"/>
      <c r="AG5092" s="2"/>
      <c r="AH5092" s="2"/>
      <c r="AI5092" s="2"/>
      <c r="AJ5092" s="2"/>
      <c r="AK5092" s="2"/>
      <c r="BK5092" s="2"/>
      <c r="BL5092" s="2"/>
      <c r="BN5092" s="2"/>
      <c r="BO5092" s="2"/>
    </row>
    <row r="5093" ht="12.75" customHeight="1">
      <c r="D5093" s="2"/>
      <c r="G5093" s="2"/>
      <c r="I5093" s="2"/>
      <c r="J5093" s="2"/>
      <c r="K5093" s="2"/>
      <c r="L5093" s="2"/>
      <c r="M5093" s="2"/>
      <c r="N5093" s="2"/>
      <c r="O5093" s="2"/>
      <c r="P5093" s="2"/>
      <c r="Q5093" s="2"/>
      <c r="R5093" s="2"/>
      <c r="S5093" s="2"/>
      <c r="T5093" s="2"/>
      <c r="U5093" s="2"/>
      <c r="V5093" s="2"/>
      <c r="W5093" s="2"/>
      <c r="X5093" s="2"/>
      <c r="Y5093" s="2"/>
      <c r="AB5093" s="2"/>
      <c r="AC5093" s="2"/>
      <c r="AD5093" s="2"/>
      <c r="AE5093" s="2"/>
      <c r="AF5093" s="2"/>
      <c r="AG5093" s="2"/>
      <c r="AH5093" s="2"/>
      <c r="AI5093" s="2"/>
      <c r="AJ5093" s="2"/>
      <c r="AK5093" s="2"/>
      <c r="BK5093" s="2"/>
      <c r="BL5093" s="2"/>
      <c r="BN5093" s="2"/>
      <c r="BO5093" s="2"/>
    </row>
    <row r="5094" ht="12.75" customHeight="1">
      <c r="D5094" s="2"/>
      <c r="G5094" s="2"/>
      <c r="I5094" s="2"/>
      <c r="J5094" s="2"/>
      <c r="K5094" s="2"/>
      <c r="L5094" s="2"/>
      <c r="M5094" s="2"/>
      <c r="N5094" s="2"/>
      <c r="O5094" s="2"/>
      <c r="P5094" s="2"/>
      <c r="Q5094" s="2"/>
      <c r="R5094" s="2"/>
      <c r="S5094" s="2"/>
      <c r="T5094" s="2"/>
      <c r="U5094" s="2"/>
      <c r="V5094" s="2"/>
      <c r="W5094" s="2"/>
      <c r="X5094" s="2"/>
      <c r="Y5094" s="2"/>
      <c r="AB5094" s="2"/>
      <c r="AC5094" s="2"/>
      <c r="AD5094" s="2"/>
      <c r="AE5094" s="2"/>
      <c r="AF5094" s="2"/>
      <c r="AG5094" s="2"/>
      <c r="AH5094" s="2"/>
      <c r="AI5094" s="2"/>
      <c r="AJ5094" s="2"/>
      <c r="AK5094" s="2"/>
      <c r="BK5094" s="2"/>
      <c r="BL5094" s="2"/>
      <c r="BN5094" s="2"/>
      <c r="BO5094" s="2"/>
    </row>
    <row r="5095" ht="12.75" customHeight="1">
      <c r="D5095" s="2"/>
      <c r="G5095" s="2"/>
      <c r="I5095" s="2"/>
      <c r="J5095" s="2"/>
      <c r="K5095" s="2"/>
      <c r="L5095" s="2"/>
      <c r="M5095" s="2"/>
      <c r="N5095" s="2"/>
      <c r="O5095" s="2"/>
      <c r="P5095" s="2"/>
      <c r="Q5095" s="2"/>
      <c r="R5095" s="2"/>
      <c r="S5095" s="2"/>
      <c r="T5095" s="2"/>
      <c r="U5095" s="2"/>
      <c r="V5095" s="2"/>
      <c r="W5095" s="2"/>
      <c r="X5095" s="2"/>
      <c r="Y5095" s="2"/>
      <c r="AB5095" s="2"/>
      <c r="AC5095" s="2"/>
      <c r="AD5095" s="2"/>
      <c r="AE5095" s="2"/>
      <c r="AF5095" s="2"/>
      <c r="AG5095" s="2"/>
      <c r="AH5095" s="2"/>
      <c r="AI5095" s="2"/>
      <c r="AJ5095" s="2"/>
      <c r="AK5095" s="2"/>
      <c r="BK5095" s="2"/>
      <c r="BL5095" s="2"/>
      <c r="BN5095" s="2"/>
      <c r="BO5095" s="2"/>
    </row>
    <row r="5096" ht="12.75" customHeight="1">
      <c r="D5096" s="2"/>
      <c r="G5096" s="2"/>
      <c r="I5096" s="2"/>
      <c r="J5096" s="2"/>
      <c r="K5096" s="2"/>
      <c r="L5096" s="2"/>
      <c r="M5096" s="2"/>
      <c r="N5096" s="2"/>
      <c r="O5096" s="2"/>
      <c r="P5096" s="2"/>
      <c r="Q5096" s="2"/>
      <c r="R5096" s="2"/>
      <c r="S5096" s="2"/>
      <c r="T5096" s="2"/>
      <c r="U5096" s="2"/>
      <c r="V5096" s="2"/>
      <c r="W5096" s="2"/>
      <c r="X5096" s="2"/>
      <c r="Y5096" s="2"/>
      <c r="AB5096" s="2"/>
      <c r="AC5096" s="2"/>
      <c r="AD5096" s="2"/>
      <c r="AE5096" s="2"/>
      <c r="AF5096" s="2"/>
      <c r="AG5096" s="2"/>
      <c r="AH5096" s="2"/>
      <c r="AI5096" s="2"/>
      <c r="AJ5096" s="2"/>
      <c r="AK5096" s="2"/>
      <c r="BK5096" s="2"/>
      <c r="BL5096" s="2"/>
      <c r="BN5096" s="2"/>
      <c r="BO5096" s="2"/>
    </row>
    <row r="5097" ht="12.75" customHeight="1">
      <c r="D5097" s="2"/>
      <c r="G5097" s="2"/>
      <c r="I5097" s="2"/>
      <c r="J5097" s="2"/>
      <c r="K5097" s="2"/>
      <c r="L5097" s="2"/>
      <c r="M5097" s="2"/>
      <c r="N5097" s="2"/>
      <c r="O5097" s="2"/>
      <c r="P5097" s="2"/>
      <c r="Q5097" s="2"/>
      <c r="R5097" s="2"/>
      <c r="S5097" s="2"/>
      <c r="T5097" s="2"/>
      <c r="U5097" s="2"/>
      <c r="V5097" s="2"/>
      <c r="W5097" s="2"/>
      <c r="X5097" s="2"/>
      <c r="Y5097" s="2"/>
      <c r="AB5097" s="2"/>
      <c r="AC5097" s="2"/>
      <c r="AD5097" s="2"/>
      <c r="AE5097" s="2"/>
      <c r="AF5097" s="2"/>
      <c r="AG5097" s="2"/>
      <c r="AH5097" s="2"/>
      <c r="AI5097" s="2"/>
      <c r="AJ5097" s="2"/>
      <c r="AK5097" s="2"/>
      <c r="BK5097" s="2"/>
      <c r="BL5097" s="2"/>
      <c r="BN5097" s="2"/>
      <c r="BO5097" s="2"/>
    </row>
    <row r="5098" ht="12.75" customHeight="1">
      <c r="D5098" s="2"/>
      <c r="G5098" s="2"/>
      <c r="I5098" s="2"/>
      <c r="J5098" s="2"/>
      <c r="K5098" s="2"/>
      <c r="L5098" s="2"/>
      <c r="M5098" s="2"/>
      <c r="N5098" s="2"/>
      <c r="O5098" s="2"/>
      <c r="P5098" s="2"/>
      <c r="Q5098" s="2"/>
      <c r="R5098" s="2"/>
      <c r="S5098" s="2"/>
      <c r="T5098" s="2"/>
      <c r="U5098" s="2"/>
      <c r="V5098" s="2"/>
      <c r="W5098" s="2"/>
      <c r="X5098" s="2"/>
      <c r="Y5098" s="2"/>
      <c r="AB5098" s="2"/>
      <c r="AC5098" s="2"/>
      <c r="AD5098" s="2"/>
      <c r="AE5098" s="2"/>
      <c r="AF5098" s="2"/>
      <c r="AG5098" s="2"/>
      <c r="AH5098" s="2"/>
      <c r="AI5098" s="2"/>
      <c r="AJ5098" s="2"/>
      <c r="AK5098" s="2"/>
      <c r="BK5098" s="2"/>
      <c r="BL5098" s="2"/>
      <c r="BN5098" s="2"/>
      <c r="BO5098" s="2"/>
    </row>
    <row r="5099" ht="12.75" customHeight="1">
      <c r="D5099" s="2"/>
      <c r="G5099" s="2"/>
      <c r="I5099" s="2"/>
      <c r="J5099" s="2"/>
      <c r="K5099" s="2"/>
      <c r="L5099" s="2"/>
      <c r="M5099" s="2"/>
      <c r="N5099" s="2"/>
      <c r="O5099" s="2"/>
      <c r="P5099" s="2"/>
      <c r="Q5099" s="2"/>
      <c r="R5099" s="2"/>
      <c r="S5099" s="2"/>
      <c r="T5099" s="2"/>
      <c r="U5099" s="2"/>
      <c r="V5099" s="2"/>
      <c r="W5099" s="2"/>
      <c r="X5099" s="2"/>
      <c r="Y5099" s="2"/>
      <c r="AB5099" s="2"/>
      <c r="AC5099" s="2"/>
      <c r="AD5099" s="2"/>
      <c r="AE5099" s="2"/>
      <c r="AF5099" s="2"/>
      <c r="AG5099" s="2"/>
      <c r="AH5099" s="2"/>
      <c r="AI5099" s="2"/>
      <c r="AJ5099" s="2"/>
      <c r="AK5099" s="2"/>
      <c r="BK5099" s="2"/>
      <c r="BL5099" s="2"/>
      <c r="BN5099" s="2"/>
      <c r="BO5099" s="2"/>
    </row>
    <row r="5100" ht="12.75" customHeight="1">
      <c r="D5100" s="2"/>
      <c r="G5100" s="2"/>
      <c r="I5100" s="2"/>
      <c r="J5100" s="2"/>
      <c r="K5100" s="2"/>
      <c r="L5100" s="2"/>
      <c r="M5100" s="2"/>
      <c r="N5100" s="2"/>
      <c r="O5100" s="2"/>
      <c r="P5100" s="2"/>
      <c r="Q5100" s="2"/>
      <c r="R5100" s="2"/>
      <c r="S5100" s="2"/>
      <c r="T5100" s="2"/>
      <c r="U5100" s="2"/>
      <c r="V5100" s="2"/>
      <c r="W5100" s="2"/>
      <c r="X5100" s="2"/>
      <c r="Y5100" s="2"/>
      <c r="AB5100" s="2"/>
      <c r="AC5100" s="2"/>
      <c r="AD5100" s="2"/>
      <c r="AE5100" s="2"/>
      <c r="AF5100" s="2"/>
      <c r="AG5100" s="2"/>
      <c r="AH5100" s="2"/>
      <c r="AI5100" s="2"/>
      <c r="AJ5100" s="2"/>
      <c r="AK5100" s="2"/>
      <c r="BK5100" s="2"/>
      <c r="BL5100" s="2"/>
      <c r="BN5100" s="2"/>
      <c r="BO5100" s="2"/>
    </row>
    <row r="5101" ht="12.75" customHeight="1">
      <c r="D5101" s="2"/>
      <c r="G5101" s="2"/>
      <c r="I5101" s="2"/>
      <c r="J5101" s="2"/>
      <c r="K5101" s="2"/>
      <c r="L5101" s="2"/>
      <c r="M5101" s="2"/>
      <c r="N5101" s="2"/>
      <c r="O5101" s="2"/>
      <c r="P5101" s="2"/>
      <c r="Q5101" s="2"/>
      <c r="R5101" s="2"/>
      <c r="S5101" s="2"/>
      <c r="T5101" s="2"/>
      <c r="U5101" s="2"/>
      <c r="V5101" s="2"/>
      <c r="W5101" s="2"/>
      <c r="X5101" s="2"/>
      <c r="Y5101" s="2"/>
      <c r="AB5101" s="2"/>
      <c r="AC5101" s="2"/>
      <c r="AD5101" s="2"/>
      <c r="AE5101" s="2"/>
      <c r="AF5101" s="2"/>
      <c r="AG5101" s="2"/>
      <c r="AH5101" s="2"/>
      <c r="AI5101" s="2"/>
      <c r="AJ5101" s="2"/>
      <c r="AK5101" s="2"/>
      <c r="BK5101" s="2"/>
      <c r="BL5101" s="2"/>
      <c r="BN5101" s="2"/>
      <c r="BO5101" s="2"/>
    </row>
    <row r="5102" ht="12.75" customHeight="1">
      <c r="D5102" s="2"/>
      <c r="G5102" s="2"/>
      <c r="I5102" s="2"/>
      <c r="J5102" s="2"/>
      <c r="K5102" s="2"/>
      <c r="L5102" s="2"/>
      <c r="M5102" s="2"/>
      <c r="N5102" s="2"/>
      <c r="O5102" s="2"/>
      <c r="P5102" s="2"/>
      <c r="Q5102" s="2"/>
      <c r="R5102" s="2"/>
      <c r="S5102" s="2"/>
      <c r="T5102" s="2"/>
      <c r="U5102" s="2"/>
      <c r="V5102" s="2"/>
      <c r="W5102" s="2"/>
      <c r="X5102" s="2"/>
      <c r="Y5102" s="2"/>
      <c r="AB5102" s="2"/>
      <c r="AC5102" s="2"/>
      <c r="AD5102" s="2"/>
      <c r="AE5102" s="2"/>
      <c r="AF5102" s="2"/>
      <c r="AG5102" s="2"/>
      <c r="AH5102" s="2"/>
      <c r="AI5102" s="2"/>
      <c r="AJ5102" s="2"/>
      <c r="AK5102" s="2"/>
      <c r="BK5102" s="2"/>
      <c r="BL5102" s="2"/>
      <c r="BN5102" s="2"/>
      <c r="BO5102" s="2"/>
    </row>
    <row r="5103" ht="12.75" customHeight="1">
      <c r="D5103" s="2"/>
      <c r="G5103" s="2"/>
      <c r="I5103" s="2"/>
      <c r="J5103" s="2"/>
      <c r="K5103" s="2"/>
      <c r="L5103" s="2"/>
      <c r="M5103" s="2"/>
      <c r="N5103" s="2"/>
      <c r="O5103" s="2"/>
      <c r="P5103" s="2"/>
      <c r="Q5103" s="2"/>
      <c r="R5103" s="2"/>
      <c r="S5103" s="2"/>
      <c r="T5103" s="2"/>
      <c r="U5103" s="2"/>
      <c r="V5103" s="2"/>
      <c r="W5103" s="2"/>
      <c r="X5103" s="2"/>
      <c r="Y5103" s="2"/>
      <c r="AB5103" s="2"/>
      <c r="AC5103" s="2"/>
      <c r="AD5103" s="2"/>
      <c r="AE5103" s="2"/>
      <c r="AF5103" s="2"/>
      <c r="AG5103" s="2"/>
      <c r="AH5103" s="2"/>
      <c r="AI5103" s="2"/>
      <c r="AJ5103" s="2"/>
      <c r="AK5103" s="2"/>
      <c r="BK5103" s="2"/>
      <c r="BL5103" s="2"/>
      <c r="BN5103" s="2"/>
      <c r="BO5103" s="2"/>
    </row>
    <row r="5104" ht="12.75" customHeight="1">
      <c r="D5104" s="2"/>
      <c r="G5104" s="2"/>
      <c r="I5104" s="2"/>
      <c r="J5104" s="2"/>
      <c r="K5104" s="2"/>
      <c r="L5104" s="2"/>
      <c r="M5104" s="2"/>
      <c r="N5104" s="2"/>
      <c r="O5104" s="2"/>
      <c r="P5104" s="2"/>
      <c r="Q5104" s="2"/>
      <c r="R5104" s="2"/>
      <c r="S5104" s="2"/>
      <c r="T5104" s="2"/>
      <c r="U5104" s="2"/>
      <c r="V5104" s="2"/>
      <c r="W5104" s="2"/>
      <c r="X5104" s="2"/>
      <c r="Y5104" s="2"/>
      <c r="AB5104" s="2"/>
      <c r="AC5104" s="2"/>
      <c r="AD5104" s="2"/>
      <c r="AE5104" s="2"/>
      <c r="AF5104" s="2"/>
      <c r="AG5104" s="2"/>
      <c r="AH5104" s="2"/>
      <c r="AI5104" s="2"/>
      <c r="AJ5104" s="2"/>
      <c r="AK5104" s="2"/>
      <c r="BK5104" s="2"/>
      <c r="BL5104" s="2"/>
      <c r="BN5104" s="2"/>
      <c r="BO5104" s="2"/>
    </row>
    <row r="5105" ht="12.75" customHeight="1">
      <c r="D5105" s="2"/>
      <c r="G5105" s="2"/>
      <c r="I5105" s="2"/>
      <c r="J5105" s="2"/>
      <c r="K5105" s="2"/>
      <c r="L5105" s="2"/>
      <c r="M5105" s="2"/>
      <c r="N5105" s="2"/>
      <c r="O5105" s="2"/>
      <c r="P5105" s="2"/>
      <c r="Q5105" s="2"/>
      <c r="R5105" s="2"/>
      <c r="S5105" s="2"/>
      <c r="T5105" s="2"/>
      <c r="U5105" s="2"/>
      <c r="V5105" s="2"/>
      <c r="W5105" s="2"/>
      <c r="X5105" s="2"/>
      <c r="Y5105" s="2"/>
      <c r="AB5105" s="2"/>
      <c r="AC5105" s="2"/>
      <c r="AD5105" s="2"/>
      <c r="AE5105" s="2"/>
      <c r="AF5105" s="2"/>
      <c r="AG5105" s="2"/>
      <c r="AH5105" s="2"/>
      <c r="AI5105" s="2"/>
      <c r="AJ5105" s="2"/>
      <c r="AK5105" s="2"/>
      <c r="BK5105" s="2"/>
      <c r="BL5105" s="2"/>
      <c r="BN5105" s="2"/>
      <c r="BO5105" s="2"/>
    </row>
    <row r="5106" ht="12.75" customHeight="1">
      <c r="D5106" s="2"/>
      <c r="G5106" s="2"/>
      <c r="I5106" s="2"/>
      <c r="J5106" s="2"/>
      <c r="K5106" s="2"/>
      <c r="L5106" s="2"/>
      <c r="M5106" s="2"/>
      <c r="N5106" s="2"/>
      <c r="O5106" s="2"/>
      <c r="P5106" s="2"/>
      <c r="Q5106" s="2"/>
      <c r="R5106" s="2"/>
      <c r="S5106" s="2"/>
      <c r="T5106" s="2"/>
      <c r="U5106" s="2"/>
      <c r="V5106" s="2"/>
      <c r="W5106" s="2"/>
      <c r="X5106" s="2"/>
      <c r="Y5106" s="2"/>
      <c r="AB5106" s="2"/>
      <c r="AC5106" s="2"/>
      <c r="AD5106" s="2"/>
      <c r="AE5106" s="2"/>
      <c r="AF5106" s="2"/>
      <c r="AG5106" s="2"/>
      <c r="AH5106" s="2"/>
      <c r="AI5106" s="2"/>
      <c r="AJ5106" s="2"/>
      <c r="AK5106" s="2"/>
      <c r="BK5106" s="2"/>
      <c r="BL5106" s="2"/>
      <c r="BN5106" s="2"/>
      <c r="BO5106" s="2"/>
    </row>
    <row r="5107" ht="12.75" customHeight="1">
      <c r="D5107" s="2"/>
      <c r="G5107" s="2"/>
      <c r="I5107" s="2"/>
      <c r="J5107" s="2"/>
      <c r="K5107" s="2"/>
      <c r="L5107" s="2"/>
      <c r="M5107" s="2"/>
      <c r="N5107" s="2"/>
      <c r="O5107" s="2"/>
      <c r="P5107" s="2"/>
      <c r="Q5107" s="2"/>
      <c r="R5107" s="2"/>
      <c r="S5107" s="2"/>
      <c r="T5107" s="2"/>
      <c r="U5107" s="2"/>
      <c r="V5107" s="2"/>
      <c r="W5107" s="2"/>
      <c r="X5107" s="2"/>
      <c r="Y5107" s="2"/>
      <c r="AB5107" s="2"/>
      <c r="AC5107" s="2"/>
      <c r="AD5107" s="2"/>
      <c r="AE5107" s="2"/>
      <c r="AF5107" s="2"/>
      <c r="AG5107" s="2"/>
      <c r="AH5107" s="2"/>
      <c r="AI5107" s="2"/>
      <c r="AJ5107" s="2"/>
      <c r="AK5107" s="2"/>
      <c r="BK5107" s="2"/>
      <c r="BL5107" s="2"/>
      <c r="BN5107" s="2"/>
      <c r="BO5107" s="2"/>
    </row>
    <row r="5108" ht="12.75" customHeight="1">
      <c r="D5108" s="2"/>
      <c r="G5108" s="2"/>
      <c r="I5108" s="2"/>
      <c r="J5108" s="2"/>
      <c r="K5108" s="2"/>
      <c r="L5108" s="2"/>
      <c r="M5108" s="2"/>
      <c r="N5108" s="2"/>
      <c r="O5108" s="2"/>
      <c r="P5108" s="2"/>
      <c r="Q5108" s="2"/>
      <c r="R5108" s="2"/>
      <c r="S5108" s="2"/>
      <c r="T5108" s="2"/>
      <c r="U5108" s="2"/>
      <c r="V5108" s="2"/>
      <c r="W5108" s="2"/>
      <c r="X5108" s="2"/>
      <c r="Y5108" s="2"/>
      <c r="AB5108" s="2"/>
      <c r="AC5108" s="2"/>
      <c r="AD5108" s="2"/>
      <c r="AE5108" s="2"/>
      <c r="AF5108" s="2"/>
      <c r="AG5108" s="2"/>
      <c r="AH5108" s="2"/>
      <c r="AI5108" s="2"/>
      <c r="AJ5108" s="2"/>
      <c r="AK5108" s="2"/>
      <c r="BK5108" s="2"/>
      <c r="BL5108" s="2"/>
      <c r="BN5108" s="2"/>
      <c r="BO5108" s="2"/>
    </row>
    <row r="5109" ht="12.75" customHeight="1">
      <c r="D5109" s="2"/>
      <c r="G5109" s="2"/>
      <c r="I5109" s="2"/>
      <c r="J5109" s="2"/>
      <c r="K5109" s="2"/>
      <c r="L5109" s="2"/>
      <c r="M5109" s="2"/>
      <c r="N5109" s="2"/>
      <c r="O5109" s="2"/>
      <c r="P5109" s="2"/>
      <c r="Q5109" s="2"/>
      <c r="R5109" s="2"/>
      <c r="S5109" s="2"/>
      <c r="T5109" s="2"/>
      <c r="U5109" s="2"/>
      <c r="V5109" s="2"/>
      <c r="W5109" s="2"/>
      <c r="X5109" s="2"/>
      <c r="Y5109" s="2"/>
      <c r="AB5109" s="2"/>
      <c r="AC5109" s="2"/>
      <c r="AD5109" s="2"/>
      <c r="AE5109" s="2"/>
      <c r="AF5109" s="2"/>
      <c r="AG5109" s="2"/>
      <c r="AH5109" s="2"/>
      <c r="AI5109" s="2"/>
      <c r="AJ5109" s="2"/>
      <c r="AK5109" s="2"/>
      <c r="BK5109" s="2"/>
      <c r="BL5109" s="2"/>
      <c r="BN5109" s="2"/>
      <c r="BO5109" s="2"/>
    </row>
    <row r="5110" ht="12.75" customHeight="1">
      <c r="D5110" s="2"/>
      <c r="G5110" s="2"/>
      <c r="I5110" s="2"/>
      <c r="J5110" s="2"/>
      <c r="K5110" s="2"/>
      <c r="L5110" s="2"/>
      <c r="M5110" s="2"/>
      <c r="N5110" s="2"/>
      <c r="O5110" s="2"/>
      <c r="P5110" s="2"/>
      <c r="Q5110" s="2"/>
      <c r="R5110" s="2"/>
      <c r="S5110" s="2"/>
      <c r="T5110" s="2"/>
      <c r="U5110" s="2"/>
      <c r="V5110" s="2"/>
      <c r="W5110" s="2"/>
      <c r="X5110" s="2"/>
      <c r="Y5110" s="2"/>
      <c r="AB5110" s="2"/>
      <c r="AC5110" s="2"/>
      <c r="AD5110" s="2"/>
      <c r="AE5110" s="2"/>
      <c r="AF5110" s="2"/>
      <c r="AG5110" s="2"/>
      <c r="AH5110" s="2"/>
      <c r="AI5110" s="2"/>
      <c r="AJ5110" s="2"/>
      <c r="AK5110" s="2"/>
      <c r="BK5110" s="2"/>
      <c r="BL5110" s="2"/>
      <c r="BN5110" s="2"/>
      <c r="BO5110" s="2"/>
    </row>
    <row r="5111" ht="12.75" customHeight="1">
      <c r="D5111" s="2"/>
      <c r="G5111" s="2"/>
      <c r="I5111" s="2"/>
      <c r="J5111" s="2"/>
      <c r="K5111" s="2"/>
      <c r="L5111" s="2"/>
      <c r="M5111" s="2"/>
      <c r="N5111" s="2"/>
      <c r="O5111" s="2"/>
      <c r="P5111" s="2"/>
      <c r="Q5111" s="2"/>
      <c r="R5111" s="2"/>
      <c r="S5111" s="2"/>
      <c r="T5111" s="2"/>
      <c r="U5111" s="2"/>
      <c r="V5111" s="2"/>
      <c r="W5111" s="2"/>
      <c r="X5111" s="2"/>
      <c r="Y5111" s="2"/>
      <c r="AB5111" s="2"/>
      <c r="AC5111" s="2"/>
      <c r="AD5111" s="2"/>
      <c r="AE5111" s="2"/>
      <c r="AF5111" s="2"/>
      <c r="AG5111" s="2"/>
      <c r="AH5111" s="2"/>
      <c r="AI5111" s="2"/>
      <c r="AJ5111" s="2"/>
      <c r="AK5111" s="2"/>
      <c r="BK5111" s="2"/>
      <c r="BL5111" s="2"/>
      <c r="BN5111" s="2"/>
      <c r="BO5111" s="2"/>
    </row>
    <row r="5112" ht="12.75" customHeight="1">
      <c r="D5112" s="2"/>
      <c r="G5112" s="2"/>
      <c r="I5112" s="2"/>
      <c r="J5112" s="2"/>
      <c r="K5112" s="2"/>
      <c r="L5112" s="2"/>
      <c r="M5112" s="2"/>
      <c r="N5112" s="2"/>
      <c r="O5112" s="2"/>
      <c r="P5112" s="2"/>
      <c r="Q5112" s="2"/>
      <c r="R5112" s="2"/>
      <c r="S5112" s="2"/>
      <c r="T5112" s="2"/>
      <c r="U5112" s="2"/>
      <c r="V5112" s="2"/>
      <c r="W5112" s="2"/>
      <c r="X5112" s="2"/>
      <c r="Y5112" s="2"/>
      <c r="AB5112" s="2"/>
      <c r="AC5112" s="2"/>
      <c r="AD5112" s="2"/>
      <c r="AE5112" s="2"/>
      <c r="AF5112" s="2"/>
      <c r="AG5112" s="2"/>
      <c r="AH5112" s="2"/>
      <c r="AI5112" s="2"/>
      <c r="AJ5112" s="2"/>
      <c r="AK5112" s="2"/>
      <c r="BK5112" s="2"/>
      <c r="BL5112" s="2"/>
      <c r="BN5112" s="2"/>
      <c r="BO5112" s="2"/>
    </row>
    <row r="5113" ht="12.75" customHeight="1">
      <c r="D5113" s="2"/>
      <c r="G5113" s="2"/>
      <c r="I5113" s="2"/>
      <c r="J5113" s="2"/>
      <c r="K5113" s="2"/>
      <c r="L5113" s="2"/>
      <c r="M5113" s="2"/>
      <c r="N5113" s="2"/>
      <c r="O5113" s="2"/>
      <c r="P5113" s="2"/>
      <c r="Q5113" s="2"/>
      <c r="R5113" s="2"/>
      <c r="S5113" s="2"/>
      <c r="T5113" s="2"/>
      <c r="U5113" s="2"/>
      <c r="V5113" s="2"/>
      <c r="W5113" s="2"/>
      <c r="X5113" s="2"/>
      <c r="Y5113" s="2"/>
      <c r="AB5113" s="2"/>
      <c r="AC5113" s="2"/>
      <c r="AD5113" s="2"/>
      <c r="AE5113" s="2"/>
      <c r="AF5113" s="2"/>
      <c r="AG5113" s="2"/>
      <c r="AH5113" s="2"/>
      <c r="AI5113" s="2"/>
      <c r="AJ5113" s="2"/>
      <c r="AK5113" s="2"/>
      <c r="BK5113" s="2"/>
      <c r="BL5113" s="2"/>
      <c r="BN5113" s="2"/>
      <c r="BO5113" s="2"/>
    </row>
    <row r="5114" ht="12.75" customHeight="1">
      <c r="D5114" s="2"/>
      <c r="G5114" s="2"/>
      <c r="I5114" s="2"/>
      <c r="J5114" s="2"/>
      <c r="K5114" s="2"/>
      <c r="L5114" s="2"/>
      <c r="M5114" s="2"/>
      <c r="N5114" s="2"/>
      <c r="O5114" s="2"/>
      <c r="P5114" s="2"/>
      <c r="Q5114" s="2"/>
      <c r="R5114" s="2"/>
      <c r="S5114" s="2"/>
      <c r="T5114" s="2"/>
      <c r="U5114" s="2"/>
      <c r="V5114" s="2"/>
      <c r="W5114" s="2"/>
      <c r="X5114" s="2"/>
      <c r="Y5114" s="2"/>
      <c r="AB5114" s="2"/>
      <c r="AC5114" s="2"/>
      <c r="AD5114" s="2"/>
      <c r="AE5114" s="2"/>
      <c r="AF5114" s="2"/>
      <c r="AG5114" s="2"/>
      <c r="AH5114" s="2"/>
      <c r="AI5114" s="2"/>
      <c r="AJ5114" s="2"/>
      <c r="AK5114" s="2"/>
      <c r="BK5114" s="2"/>
      <c r="BL5114" s="2"/>
      <c r="BN5114" s="2"/>
      <c r="BO5114" s="2"/>
    </row>
    <row r="5115" ht="12.75" customHeight="1">
      <c r="D5115" s="2"/>
      <c r="G5115" s="2"/>
      <c r="I5115" s="2"/>
      <c r="J5115" s="2"/>
      <c r="K5115" s="2"/>
      <c r="L5115" s="2"/>
      <c r="M5115" s="2"/>
      <c r="N5115" s="2"/>
      <c r="O5115" s="2"/>
      <c r="P5115" s="2"/>
      <c r="Q5115" s="2"/>
      <c r="R5115" s="2"/>
      <c r="S5115" s="2"/>
      <c r="T5115" s="2"/>
      <c r="U5115" s="2"/>
      <c r="V5115" s="2"/>
      <c r="W5115" s="2"/>
      <c r="X5115" s="2"/>
      <c r="Y5115" s="2"/>
      <c r="AB5115" s="2"/>
      <c r="AC5115" s="2"/>
      <c r="AD5115" s="2"/>
      <c r="AE5115" s="2"/>
      <c r="AF5115" s="2"/>
      <c r="AG5115" s="2"/>
      <c r="AH5115" s="2"/>
      <c r="AI5115" s="2"/>
      <c r="AJ5115" s="2"/>
      <c r="AK5115" s="2"/>
      <c r="BK5115" s="2"/>
      <c r="BL5115" s="2"/>
      <c r="BN5115" s="2"/>
      <c r="BO5115" s="2"/>
    </row>
    <row r="5116" ht="12.75" customHeight="1">
      <c r="D5116" s="2"/>
      <c r="G5116" s="2"/>
      <c r="I5116" s="2"/>
      <c r="J5116" s="2"/>
      <c r="K5116" s="2"/>
      <c r="L5116" s="2"/>
      <c r="M5116" s="2"/>
      <c r="N5116" s="2"/>
      <c r="O5116" s="2"/>
      <c r="P5116" s="2"/>
      <c r="Q5116" s="2"/>
      <c r="R5116" s="2"/>
      <c r="S5116" s="2"/>
      <c r="T5116" s="2"/>
      <c r="U5116" s="2"/>
      <c r="V5116" s="2"/>
      <c r="W5116" s="2"/>
      <c r="X5116" s="2"/>
      <c r="Y5116" s="2"/>
      <c r="AB5116" s="2"/>
      <c r="AC5116" s="2"/>
      <c r="AD5116" s="2"/>
      <c r="AE5116" s="2"/>
      <c r="AF5116" s="2"/>
      <c r="AG5116" s="2"/>
      <c r="AH5116" s="2"/>
      <c r="AI5116" s="2"/>
      <c r="AJ5116" s="2"/>
      <c r="AK5116" s="2"/>
      <c r="BK5116" s="2"/>
      <c r="BL5116" s="2"/>
      <c r="BN5116" s="2"/>
      <c r="BO5116" s="2"/>
    </row>
    <row r="5117" ht="12.75" customHeight="1">
      <c r="D5117" s="2"/>
      <c r="G5117" s="2"/>
      <c r="I5117" s="2"/>
      <c r="J5117" s="2"/>
      <c r="K5117" s="2"/>
      <c r="L5117" s="2"/>
      <c r="M5117" s="2"/>
      <c r="N5117" s="2"/>
      <c r="O5117" s="2"/>
      <c r="P5117" s="2"/>
      <c r="Q5117" s="2"/>
      <c r="R5117" s="2"/>
      <c r="S5117" s="2"/>
      <c r="T5117" s="2"/>
      <c r="U5117" s="2"/>
      <c r="V5117" s="2"/>
      <c r="W5117" s="2"/>
      <c r="X5117" s="2"/>
      <c r="Y5117" s="2"/>
      <c r="AB5117" s="2"/>
      <c r="AC5117" s="2"/>
      <c r="AD5117" s="2"/>
      <c r="AE5117" s="2"/>
      <c r="AF5117" s="2"/>
      <c r="AG5117" s="2"/>
      <c r="AH5117" s="2"/>
      <c r="AI5117" s="2"/>
      <c r="AJ5117" s="2"/>
      <c r="AK5117" s="2"/>
      <c r="BK5117" s="2"/>
      <c r="BL5117" s="2"/>
      <c r="BN5117" s="2"/>
      <c r="BO5117" s="2"/>
    </row>
    <row r="5118" ht="12.75" customHeight="1">
      <c r="D5118" s="2"/>
      <c r="G5118" s="2"/>
      <c r="I5118" s="2"/>
      <c r="J5118" s="2"/>
      <c r="K5118" s="2"/>
      <c r="L5118" s="2"/>
      <c r="M5118" s="2"/>
      <c r="N5118" s="2"/>
      <c r="O5118" s="2"/>
      <c r="P5118" s="2"/>
      <c r="Q5118" s="2"/>
      <c r="R5118" s="2"/>
      <c r="S5118" s="2"/>
      <c r="T5118" s="2"/>
      <c r="U5118" s="2"/>
      <c r="V5118" s="2"/>
      <c r="W5118" s="2"/>
      <c r="X5118" s="2"/>
      <c r="Y5118" s="2"/>
      <c r="AB5118" s="2"/>
      <c r="AC5118" s="2"/>
      <c r="AD5118" s="2"/>
      <c r="AE5118" s="2"/>
      <c r="AF5118" s="2"/>
      <c r="AG5118" s="2"/>
      <c r="AH5118" s="2"/>
      <c r="AI5118" s="2"/>
      <c r="AJ5118" s="2"/>
      <c r="AK5118" s="2"/>
      <c r="BK5118" s="2"/>
      <c r="BL5118" s="2"/>
      <c r="BN5118" s="2"/>
      <c r="BO5118" s="2"/>
    </row>
    <row r="5119" ht="12.75" customHeight="1">
      <c r="D5119" s="2"/>
      <c r="G5119" s="2"/>
      <c r="I5119" s="2"/>
      <c r="J5119" s="2"/>
      <c r="K5119" s="2"/>
      <c r="L5119" s="2"/>
      <c r="M5119" s="2"/>
      <c r="N5119" s="2"/>
      <c r="O5119" s="2"/>
      <c r="P5119" s="2"/>
      <c r="Q5119" s="2"/>
      <c r="R5119" s="2"/>
      <c r="S5119" s="2"/>
      <c r="T5119" s="2"/>
      <c r="U5119" s="2"/>
      <c r="V5119" s="2"/>
      <c r="W5119" s="2"/>
      <c r="X5119" s="2"/>
      <c r="Y5119" s="2"/>
      <c r="AB5119" s="2"/>
      <c r="AC5119" s="2"/>
      <c r="AD5119" s="2"/>
      <c r="AE5119" s="2"/>
      <c r="AF5119" s="2"/>
      <c r="AG5119" s="2"/>
      <c r="AH5119" s="2"/>
      <c r="AI5119" s="2"/>
      <c r="AJ5119" s="2"/>
      <c r="AK5119" s="2"/>
      <c r="BK5119" s="2"/>
      <c r="BL5119" s="2"/>
      <c r="BN5119" s="2"/>
      <c r="BO5119" s="2"/>
    </row>
    <row r="5120" ht="12.75" customHeight="1">
      <c r="D5120" s="2"/>
      <c r="G5120" s="2"/>
      <c r="I5120" s="2"/>
      <c r="J5120" s="2"/>
      <c r="K5120" s="2"/>
      <c r="L5120" s="2"/>
      <c r="M5120" s="2"/>
      <c r="N5120" s="2"/>
      <c r="O5120" s="2"/>
      <c r="P5120" s="2"/>
      <c r="Q5120" s="2"/>
      <c r="R5120" s="2"/>
      <c r="S5120" s="2"/>
      <c r="T5120" s="2"/>
      <c r="U5120" s="2"/>
      <c r="V5120" s="2"/>
      <c r="W5120" s="2"/>
      <c r="X5120" s="2"/>
      <c r="Y5120" s="2"/>
      <c r="AB5120" s="2"/>
      <c r="AC5120" s="2"/>
      <c r="AD5120" s="2"/>
      <c r="AE5120" s="2"/>
      <c r="AF5120" s="2"/>
      <c r="AG5120" s="2"/>
      <c r="AH5120" s="2"/>
      <c r="AI5120" s="2"/>
      <c r="AJ5120" s="2"/>
      <c r="AK5120" s="2"/>
      <c r="BK5120" s="2"/>
      <c r="BL5120" s="2"/>
      <c r="BN5120" s="2"/>
      <c r="BO5120" s="2"/>
    </row>
    <row r="5121" ht="12.75" customHeight="1">
      <c r="D5121" s="2"/>
      <c r="G5121" s="2"/>
      <c r="I5121" s="2"/>
      <c r="J5121" s="2"/>
      <c r="K5121" s="2"/>
      <c r="L5121" s="2"/>
      <c r="M5121" s="2"/>
      <c r="N5121" s="2"/>
      <c r="O5121" s="2"/>
      <c r="P5121" s="2"/>
      <c r="Q5121" s="2"/>
      <c r="R5121" s="2"/>
      <c r="S5121" s="2"/>
      <c r="T5121" s="2"/>
      <c r="U5121" s="2"/>
      <c r="V5121" s="2"/>
      <c r="W5121" s="2"/>
      <c r="X5121" s="2"/>
      <c r="Y5121" s="2"/>
      <c r="AB5121" s="2"/>
      <c r="AC5121" s="2"/>
      <c r="AD5121" s="2"/>
      <c r="AE5121" s="2"/>
      <c r="AF5121" s="2"/>
      <c r="AG5121" s="2"/>
      <c r="AH5121" s="2"/>
      <c r="AI5121" s="2"/>
      <c r="AJ5121" s="2"/>
      <c r="AK5121" s="2"/>
      <c r="BK5121" s="2"/>
      <c r="BL5121" s="2"/>
      <c r="BN5121" s="2"/>
      <c r="BO5121" s="2"/>
    </row>
    <row r="5122" ht="12.75" customHeight="1">
      <c r="D5122" s="2"/>
      <c r="G5122" s="2"/>
      <c r="I5122" s="2"/>
      <c r="J5122" s="2"/>
      <c r="K5122" s="2"/>
      <c r="L5122" s="2"/>
      <c r="M5122" s="2"/>
      <c r="N5122" s="2"/>
      <c r="O5122" s="2"/>
      <c r="P5122" s="2"/>
      <c r="Q5122" s="2"/>
      <c r="R5122" s="2"/>
      <c r="S5122" s="2"/>
      <c r="T5122" s="2"/>
      <c r="U5122" s="2"/>
      <c r="V5122" s="2"/>
      <c r="W5122" s="2"/>
      <c r="X5122" s="2"/>
      <c r="Y5122" s="2"/>
      <c r="AB5122" s="2"/>
      <c r="AC5122" s="2"/>
      <c r="AD5122" s="2"/>
      <c r="AE5122" s="2"/>
      <c r="AF5122" s="2"/>
      <c r="AG5122" s="2"/>
      <c r="AH5122" s="2"/>
      <c r="AI5122" s="2"/>
      <c r="AJ5122" s="2"/>
      <c r="AK5122" s="2"/>
      <c r="BK5122" s="2"/>
      <c r="BL5122" s="2"/>
      <c r="BN5122" s="2"/>
      <c r="BO5122" s="2"/>
    </row>
    <row r="5123" ht="12.75" customHeight="1">
      <c r="D5123" s="2"/>
      <c r="G5123" s="2"/>
      <c r="I5123" s="2"/>
      <c r="J5123" s="2"/>
      <c r="K5123" s="2"/>
      <c r="L5123" s="2"/>
      <c r="M5123" s="2"/>
      <c r="N5123" s="2"/>
      <c r="O5123" s="2"/>
      <c r="P5123" s="2"/>
      <c r="Q5123" s="2"/>
      <c r="R5123" s="2"/>
      <c r="S5123" s="2"/>
      <c r="T5123" s="2"/>
      <c r="U5123" s="2"/>
      <c r="V5123" s="2"/>
      <c r="W5123" s="2"/>
      <c r="X5123" s="2"/>
      <c r="Y5123" s="2"/>
      <c r="AB5123" s="2"/>
      <c r="AC5123" s="2"/>
      <c r="AD5123" s="2"/>
      <c r="AE5123" s="2"/>
      <c r="AF5123" s="2"/>
      <c r="AG5123" s="2"/>
      <c r="AH5123" s="2"/>
      <c r="AI5123" s="2"/>
      <c r="AJ5123" s="2"/>
      <c r="AK5123" s="2"/>
      <c r="BK5123" s="2"/>
      <c r="BL5123" s="2"/>
      <c r="BN5123" s="2"/>
      <c r="BO5123" s="2"/>
    </row>
    <row r="5124" ht="12.75" customHeight="1">
      <c r="D5124" s="2"/>
      <c r="G5124" s="2"/>
      <c r="I5124" s="2"/>
      <c r="J5124" s="2"/>
      <c r="K5124" s="2"/>
      <c r="L5124" s="2"/>
      <c r="M5124" s="2"/>
      <c r="N5124" s="2"/>
      <c r="O5124" s="2"/>
      <c r="P5124" s="2"/>
      <c r="Q5124" s="2"/>
      <c r="R5124" s="2"/>
      <c r="S5124" s="2"/>
      <c r="T5124" s="2"/>
      <c r="U5124" s="2"/>
      <c r="V5124" s="2"/>
      <c r="W5124" s="2"/>
      <c r="X5124" s="2"/>
      <c r="Y5124" s="2"/>
      <c r="AB5124" s="2"/>
      <c r="AC5124" s="2"/>
      <c r="AD5124" s="2"/>
      <c r="AE5124" s="2"/>
      <c r="AF5124" s="2"/>
      <c r="AG5124" s="2"/>
      <c r="AH5124" s="2"/>
      <c r="AI5124" s="2"/>
      <c r="AJ5124" s="2"/>
      <c r="AK5124" s="2"/>
      <c r="BK5124" s="2"/>
      <c r="BL5124" s="2"/>
      <c r="BN5124" s="2"/>
      <c r="BO5124" s="2"/>
    </row>
    <row r="5125" ht="12.75" customHeight="1">
      <c r="D5125" s="2"/>
      <c r="G5125" s="2"/>
      <c r="I5125" s="2"/>
      <c r="J5125" s="2"/>
      <c r="K5125" s="2"/>
      <c r="L5125" s="2"/>
      <c r="M5125" s="2"/>
      <c r="N5125" s="2"/>
      <c r="O5125" s="2"/>
      <c r="P5125" s="2"/>
      <c r="Q5125" s="2"/>
      <c r="R5125" s="2"/>
      <c r="S5125" s="2"/>
      <c r="T5125" s="2"/>
      <c r="U5125" s="2"/>
      <c r="V5125" s="2"/>
      <c r="W5125" s="2"/>
      <c r="X5125" s="2"/>
      <c r="Y5125" s="2"/>
      <c r="AB5125" s="2"/>
      <c r="AC5125" s="2"/>
      <c r="AD5125" s="2"/>
      <c r="AE5125" s="2"/>
      <c r="AF5125" s="2"/>
      <c r="AG5125" s="2"/>
      <c r="AH5125" s="2"/>
      <c r="AI5125" s="2"/>
      <c r="AJ5125" s="2"/>
      <c r="AK5125" s="2"/>
      <c r="BK5125" s="2"/>
      <c r="BL5125" s="2"/>
      <c r="BN5125" s="2"/>
      <c r="BO5125" s="2"/>
    </row>
    <row r="5126" ht="12.75" customHeight="1">
      <c r="D5126" s="2"/>
      <c r="G5126" s="2"/>
      <c r="I5126" s="2"/>
      <c r="J5126" s="2"/>
      <c r="K5126" s="2"/>
      <c r="L5126" s="2"/>
      <c r="M5126" s="2"/>
      <c r="N5126" s="2"/>
      <c r="O5126" s="2"/>
      <c r="P5126" s="2"/>
      <c r="Q5126" s="2"/>
      <c r="R5126" s="2"/>
      <c r="S5126" s="2"/>
      <c r="T5126" s="2"/>
      <c r="U5126" s="2"/>
      <c r="V5126" s="2"/>
      <c r="W5126" s="2"/>
      <c r="X5126" s="2"/>
      <c r="Y5126" s="2"/>
      <c r="AB5126" s="2"/>
      <c r="AC5126" s="2"/>
      <c r="AD5126" s="2"/>
      <c r="AE5126" s="2"/>
      <c r="AF5126" s="2"/>
      <c r="AG5126" s="2"/>
      <c r="AH5126" s="2"/>
      <c r="AI5126" s="2"/>
      <c r="AJ5126" s="2"/>
      <c r="AK5126" s="2"/>
      <c r="BK5126" s="2"/>
      <c r="BL5126" s="2"/>
      <c r="BN5126" s="2"/>
      <c r="BO5126" s="2"/>
    </row>
    <row r="5127" ht="12.75" customHeight="1">
      <c r="D5127" s="2"/>
      <c r="G5127" s="2"/>
      <c r="I5127" s="2"/>
      <c r="J5127" s="2"/>
      <c r="K5127" s="2"/>
      <c r="L5127" s="2"/>
      <c r="M5127" s="2"/>
      <c r="N5127" s="2"/>
      <c r="O5127" s="2"/>
      <c r="P5127" s="2"/>
      <c r="Q5127" s="2"/>
      <c r="R5127" s="2"/>
      <c r="S5127" s="2"/>
      <c r="T5127" s="2"/>
      <c r="U5127" s="2"/>
      <c r="V5127" s="2"/>
      <c r="W5127" s="2"/>
      <c r="X5127" s="2"/>
      <c r="Y5127" s="2"/>
      <c r="AB5127" s="2"/>
      <c r="AC5127" s="2"/>
      <c r="AD5127" s="2"/>
      <c r="AE5127" s="2"/>
      <c r="AF5127" s="2"/>
      <c r="AG5127" s="2"/>
      <c r="AH5127" s="2"/>
      <c r="AI5127" s="2"/>
      <c r="AJ5127" s="2"/>
      <c r="AK5127" s="2"/>
      <c r="BK5127" s="2"/>
      <c r="BL5127" s="2"/>
      <c r="BN5127" s="2"/>
      <c r="BO5127" s="2"/>
    </row>
    <row r="5128" ht="12.75" customHeight="1">
      <c r="D5128" s="2"/>
      <c r="G5128" s="2"/>
      <c r="I5128" s="2"/>
      <c r="J5128" s="2"/>
      <c r="K5128" s="2"/>
      <c r="L5128" s="2"/>
      <c r="M5128" s="2"/>
      <c r="N5128" s="2"/>
      <c r="O5128" s="2"/>
      <c r="P5128" s="2"/>
      <c r="Q5128" s="2"/>
      <c r="R5128" s="2"/>
      <c r="S5128" s="2"/>
      <c r="T5128" s="2"/>
      <c r="U5128" s="2"/>
      <c r="V5128" s="2"/>
      <c r="W5128" s="2"/>
      <c r="X5128" s="2"/>
      <c r="Y5128" s="2"/>
      <c r="AB5128" s="2"/>
      <c r="AC5128" s="2"/>
      <c r="AD5128" s="2"/>
      <c r="AE5128" s="2"/>
      <c r="AF5128" s="2"/>
      <c r="AG5128" s="2"/>
      <c r="AH5128" s="2"/>
      <c r="AI5128" s="2"/>
      <c r="AJ5128" s="2"/>
      <c r="AK5128" s="2"/>
      <c r="BK5128" s="2"/>
      <c r="BL5128" s="2"/>
      <c r="BN5128" s="2"/>
      <c r="BO5128" s="2"/>
    </row>
    <row r="5129" ht="12.75" customHeight="1">
      <c r="D5129" s="2"/>
      <c r="G5129" s="2"/>
      <c r="I5129" s="2"/>
      <c r="J5129" s="2"/>
      <c r="K5129" s="2"/>
      <c r="L5129" s="2"/>
      <c r="M5129" s="2"/>
      <c r="N5129" s="2"/>
      <c r="O5129" s="2"/>
      <c r="P5129" s="2"/>
      <c r="Q5129" s="2"/>
      <c r="R5129" s="2"/>
      <c r="S5129" s="2"/>
      <c r="T5129" s="2"/>
      <c r="U5129" s="2"/>
      <c r="V5129" s="2"/>
      <c r="W5129" s="2"/>
      <c r="X5129" s="2"/>
      <c r="Y5129" s="2"/>
      <c r="AB5129" s="2"/>
      <c r="AC5129" s="2"/>
      <c r="AD5129" s="2"/>
      <c r="AE5129" s="2"/>
      <c r="AF5129" s="2"/>
      <c r="AG5129" s="2"/>
      <c r="AH5129" s="2"/>
      <c r="AI5129" s="2"/>
      <c r="AJ5129" s="2"/>
      <c r="AK5129" s="2"/>
      <c r="BK5129" s="2"/>
      <c r="BL5129" s="2"/>
      <c r="BN5129" s="2"/>
      <c r="BO5129" s="2"/>
    </row>
    <row r="5130" ht="12.75" customHeight="1">
      <c r="D5130" s="2"/>
      <c r="G5130" s="2"/>
      <c r="I5130" s="2"/>
      <c r="J5130" s="2"/>
      <c r="K5130" s="2"/>
      <c r="L5130" s="2"/>
      <c r="M5130" s="2"/>
      <c r="N5130" s="2"/>
      <c r="O5130" s="2"/>
      <c r="P5130" s="2"/>
      <c r="Q5130" s="2"/>
      <c r="R5130" s="2"/>
      <c r="S5130" s="2"/>
      <c r="T5130" s="2"/>
      <c r="U5130" s="2"/>
      <c r="V5130" s="2"/>
      <c r="W5130" s="2"/>
      <c r="X5130" s="2"/>
      <c r="Y5130" s="2"/>
      <c r="AB5130" s="2"/>
      <c r="AC5130" s="2"/>
      <c r="AD5130" s="2"/>
      <c r="AE5130" s="2"/>
      <c r="AF5130" s="2"/>
      <c r="AG5130" s="2"/>
      <c r="AH5130" s="2"/>
      <c r="AI5130" s="2"/>
      <c r="AJ5130" s="2"/>
      <c r="AK5130" s="2"/>
      <c r="BK5130" s="2"/>
      <c r="BL5130" s="2"/>
      <c r="BN5130" s="2"/>
      <c r="BO5130" s="2"/>
    </row>
    <row r="5131" ht="12.75" customHeight="1">
      <c r="D5131" s="2"/>
      <c r="G5131" s="2"/>
      <c r="I5131" s="2"/>
      <c r="J5131" s="2"/>
      <c r="K5131" s="2"/>
      <c r="L5131" s="2"/>
      <c r="M5131" s="2"/>
      <c r="N5131" s="2"/>
      <c r="O5131" s="2"/>
      <c r="P5131" s="2"/>
      <c r="Q5131" s="2"/>
      <c r="R5131" s="2"/>
      <c r="S5131" s="2"/>
      <c r="T5131" s="2"/>
      <c r="U5131" s="2"/>
      <c r="V5131" s="2"/>
      <c r="W5131" s="2"/>
      <c r="X5131" s="2"/>
      <c r="Y5131" s="2"/>
      <c r="AB5131" s="2"/>
      <c r="AC5131" s="2"/>
      <c r="AD5131" s="2"/>
      <c r="AE5131" s="2"/>
      <c r="AF5131" s="2"/>
      <c r="AG5131" s="2"/>
      <c r="AH5131" s="2"/>
      <c r="AI5131" s="2"/>
      <c r="AJ5131" s="2"/>
      <c r="AK5131" s="2"/>
      <c r="BK5131" s="2"/>
      <c r="BL5131" s="2"/>
      <c r="BN5131" s="2"/>
      <c r="BO5131" s="2"/>
    </row>
    <row r="5132" ht="12.75" customHeight="1">
      <c r="D5132" s="2"/>
      <c r="G5132" s="2"/>
      <c r="I5132" s="2"/>
      <c r="J5132" s="2"/>
      <c r="K5132" s="2"/>
      <c r="L5132" s="2"/>
      <c r="M5132" s="2"/>
      <c r="N5132" s="2"/>
      <c r="O5132" s="2"/>
      <c r="P5132" s="2"/>
      <c r="Q5132" s="2"/>
      <c r="R5132" s="2"/>
      <c r="S5132" s="2"/>
      <c r="T5132" s="2"/>
      <c r="U5132" s="2"/>
      <c r="V5132" s="2"/>
      <c r="W5132" s="2"/>
      <c r="X5132" s="2"/>
      <c r="Y5132" s="2"/>
      <c r="AB5132" s="2"/>
      <c r="AC5132" s="2"/>
      <c r="AD5132" s="2"/>
      <c r="AE5132" s="2"/>
      <c r="AF5132" s="2"/>
      <c r="AG5132" s="2"/>
      <c r="AH5132" s="2"/>
      <c r="AI5132" s="2"/>
      <c r="AJ5132" s="2"/>
      <c r="AK5132" s="2"/>
      <c r="BK5132" s="2"/>
      <c r="BL5132" s="2"/>
      <c r="BN5132" s="2"/>
      <c r="BO5132" s="2"/>
    </row>
    <row r="5133" ht="12.75" customHeight="1">
      <c r="D5133" s="2"/>
      <c r="G5133" s="2"/>
      <c r="I5133" s="2"/>
      <c r="J5133" s="2"/>
      <c r="K5133" s="2"/>
      <c r="L5133" s="2"/>
      <c r="M5133" s="2"/>
      <c r="N5133" s="2"/>
      <c r="O5133" s="2"/>
      <c r="P5133" s="2"/>
      <c r="Q5133" s="2"/>
      <c r="R5133" s="2"/>
      <c r="S5133" s="2"/>
      <c r="T5133" s="2"/>
      <c r="U5133" s="2"/>
      <c r="V5133" s="2"/>
      <c r="W5133" s="2"/>
      <c r="X5133" s="2"/>
      <c r="Y5133" s="2"/>
      <c r="AB5133" s="2"/>
      <c r="AC5133" s="2"/>
      <c r="AD5133" s="2"/>
      <c r="AE5133" s="2"/>
      <c r="AF5133" s="2"/>
      <c r="AG5133" s="2"/>
      <c r="AH5133" s="2"/>
      <c r="AI5133" s="2"/>
      <c r="AJ5133" s="2"/>
      <c r="AK5133" s="2"/>
      <c r="BK5133" s="2"/>
      <c r="BL5133" s="2"/>
      <c r="BN5133" s="2"/>
      <c r="BO5133" s="2"/>
    </row>
    <row r="5134" ht="12.75" customHeight="1">
      <c r="D5134" s="2"/>
      <c r="G5134" s="2"/>
      <c r="I5134" s="2"/>
      <c r="J5134" s="2"/>
      <c r="K5134" s="2"/>
      <c r="L5134" s="2"/>
      <c r="M5134" s="2"/>
      <c r="N5134" s="2"/>
      <c r="O5134" s="2"/>
      <c r="P5134" s="2"/>
      <c r="Q5134" s="2"/>
      <c r="R5134" s="2"/>
      <c r="S5134" s="2"/>
      <c r="T5134" s="2"/>
      <c r="U5134" s="2"/>
      <c r="V5134" s="2"/>
      <c r="W5134" s="2"/>
      <c r="X5134" s="2"/>
      <c r="Y5134" s="2"/>
      <c r="AB5134" s="2"/>
      <c r="AC5134" s="2"/>
      <c r="AD5134" s="2"/>
      <c r="AE5134" s="2"/>
      <c r="AF5134" s="2"/>
      <c r="AG5134" s="2"/>
      <c r="AH5134" s="2"/>
      <c r="AI5134" s="2"/>
      <c r="AJ5134" s="2"/>
      <c r="AK5134" s="2"/>
      <c r="BK5134" s="2"/>
      <c r="BL5134" s="2"/>
      <c r="BN5134" s="2"/>
      <c r="BO5134" s="2"/>
    </row>
    <row r="5135" ht="12.75" customHeight="1">
      <c r="D5135" s="2"/>
      <c r="G5135" s="2"/>
      <c r="I5135" s="2"/>
      <c r="J5135" s="2"/>
      <c r="K5135" s="2"/>
      <c r="L5135" s="2"/>
      <c r="M5135" s="2"/>
      <c r="N5135" s="2"/>
      <c r="O5135" s="2"/>
      <c r="P5135" s="2"/>
      <c r="Q5135" s="2"/>
      <c r="R5135" s="2"/>
      <c r="S5135" s="2"/>
      <c r="T5135" s="2"/>
      <c r="U5135" s="2"/>
      <c r="V5135" s="2"/>
      <c r="W5135" s="2"/>
      <c r="X5135" s="2"/>
      <c r="Y5135" s="2"/>
      <c r="AB5135" s="2"/>
      <c r="AC5135" s="2"/>
      <c r="AD5135" s="2"/>
      <c r="AE5135" s="2"/>
      <c r="AF5135" s="2"/>
      <c r="AG5135" s="2"/>
      <c r="AH5135" s="2"/>
      <c r="AI5135" s="2"/>
      <c r="AJ5135" s="2"/>
      <c r="AK5135" s="2"/>
      <c r="BK5135" s="2"/>
      <c r="BL5135" s="2"/>
      <c r="BN5135" s="2"/>
      <c r="BO5135" s="2"/>
    </row>
    <row r="5136" ht="12.75" customHeight="1">
      <c r="D5136" s="2"/>
      <c r="G5136" s="2"/>
      <c r="I5136" s="2"/>
      <c r="J5136" s="2"/>
      <c r="K5136" s="2"/>
      <c r="L5136" s="2"/>
      <c r="M5136" s="2"/>
      <c r="N5136" s="2"/>
      <c r="O5136" s="2"/>
      <c r="P5136" s="2"/>
      <c r="Q5136" s="2"/>
      <c r="R5136" s="2"/>
      <c r="S5136" s="2"/>
      <c r="T5136" s="2"/>
      <c r="U5136" s="2"/>
      <c r="V5136" s="2"/>
      <c r="W5136" s="2"/>
      <c r="X5136" s="2"/>
      <c r="Y5136" s="2"/>
      <c r="AB5136" s="2"/>
      <c r="AC5136" s="2"/>
      <c r="AD5136" s="2"/>
      <c r="AE5136" s="2"/>
      <c r="AF5136" s="2"/>
      <c r="AG5136" s="2"/>
      <c r="AH5136" s="2"/>
      <c r="AI5136" s="2"/>
      <c r="AJ5136" s="2"/>
      <c r="AK5136" s="2"/>
      <c r="BK5136" s="2"/>
      <c r="BL5136" s="2"/>
      <c r="BN5136" s="2"/>
      <c r="BO5136" s="2"/>
    </row>
    <row r="5137" ht="12.75" customHeight="1">
      <c r="D5137" s="2"/>
      <c r="G5137" s="2"/>
      <c r="I5137" s="2"/>
      <c r="J5137" s="2"/>
      <c r="K5137" s="2"/>
      <c r="L5137" s="2"/>
      <c r="M5137" s="2"/>
      <c r="N5137" s="2"/>
      <c r="O5137" s="2"/>
      <c r="P5137" s="2"/>
      <c r="Q5137" s="2"/>
      <c r="R5137" s="2"/>
      <c r="S5137" s="2"/>
      <c r="T5137" s="2"/>
      <c r="U5137" s="2"/>
      <c r="V5137" s="2"/>
      <c r="W5137" s="2"/>
      <c r="X5137" s="2"/>
      <c r="Y5137" s="2"/>
      <c r="AB5137" s="2"/>
      <c r="AC5137" s="2"/>
      <c r="AD5137" s="2"/>
      <c r="AE5137" s="2"/>
      <c r="AF5137" s="2"/>
      <c r="AG5137" s="2"/>
      <c r="AH5137" s="2"/>
      <c r="AI5137" s="2"/>
      <c r="AJ5137" s="2"/>
      <c r="AK5137" s="2"/>
      <c r="BK5137" s="2"/>
      <c r="BL5137" s="2"/>
      <c r="BN5137" s="2"/>
      <c r="BO5137" s="2"/>
    </row>
    <row r="5138" ht="12.75" customHeight="1">
      <c r="D5138" s="2"/>
      <c r="G5138" s="2"/>
      <c r="I5138" s="2"/>
      <c r="J5138" s="2"/>
      <c r="K5138" s="2"/>
      <c r="L5138" s="2"/>
      <c r="M5138" s="2"/>
      <c r="N5138" s="2"/>
      <c r="O5138" s="2"/>
      <c r="P5138" s="2"/>
      <c r="Q5138" s="2"/>
      <c r="R5138" s="2"/>
      <c r="S5138" s="2"/>
      <c r="T5138" s="2"/>
      <c r="U5138" s="2"/>
      <c r="V5138" s="2"/>
      <c r="W5138" s="2"/>
      <c r="X5138" s="2"/>
      <c r="Y5138" s="2"/>
      <c r="AB5138" s="2"/>
      <c r="AC5138" s="2"/>
      <c r="AD5138" s="2"/>
      <c r="AE5138" s="2"/>
      <c r="AF5138" s="2"/>
      <c r="AG5138" s="2"/>
      <c r="AH5138" s="2"/>
      <c r="AI5138" s="2"/>
      <c r="AJ5138" s="2"/>
      <c r="AK5138" s="2"/>
      <c r="BK5138" s="2"/>
      <c r="BL5138" s="2"/>
      <c r="BN5138" s="2"/>
      <c r="BO5138" s="2"/>
    </row>
    <row r="5139" ht="12.75" customHeight="1">
      <c r="D5139" s="2"/>
      <c r="G5139" s="2"/>
      <c r="I5139" s="2"/>
      <c r="J5139" s="2"/>
      <c r="K5139" s="2"/>
      <c r="L5139" s="2"/>
      <c r="M5139" s="2"/>
      <c r="N5139" s="2"/>
      <c r="O5139" s="2"/>
      <c r="P5139" s="2"/>
      <c r="Q5139" s="2"/>
      <c r="R5139" s="2"/>
      <c r="S5139" s="2"/>
      <c r="T5139" s="2"/>
      <c r="U5139" s="2"/>
      <c r="V5139" s="2"/>
      <c r="W5139" s="2"/>
      <c r="X5139" s="2"/>
      <c r="Y5139" s="2"/>
      <c r="AB5139" s="2"/>
      <c r="AC5139" s="2"/>
      <c r="AD5139" s="2"/>
      <c r="AE5139" s="2"/>
      <c r="AF5139" s="2"/>
      <c r="AG5139" s="2"/>
      <c r="AH5139" s="2"/>
      <c r="AI5139" s="2"/>
      <c r="AJ5139" s="2"/>
      <c r="AK5139" s="2"/>
      <c r="BK5139" s="2"/>
      <c r="BL5139" s="2"/>
      <c r="BN5139" s="2"/>
      <c r="BO5139" s="2"/>
    </row>
    <row r="5140" ht="12.75" customHeight="1">
      <c r="D5140" s="2"/>
      <c r="G5140" s="2"/>
      <c r="I5140" s="2"/>
      <c r="J5140" s="2"/>
      <c r="K5140" s="2"/>
      <c r="L5140" s="2"/>
      <c r="M5140" s="2"/>
      <c r="N5140" s="2"/>
      <c r="O5140" s="2"/>
      <c r="P5140" s="2"/>
      <c r="Q5140" s="2"/>
      <c r="R5140" s="2"/>
      <c r="S5140" s="2"/>
      <c r="T5140" s="2"/>
      <c r="U5140" s="2"/>
      <c r="V5140" s="2"/>
      <c r="W5140" s="2"/>
      <c r="X5140" s="2"/>
      <c r="Y5140" s="2"/>
      <c r="AB5140" s="2"/>
      <c r="AC5140" s="2"/>
      <c r="AD5140" s="2"/>
      <c r="AE5140" s="2"/>
      <c r="AF5140" s="2"/>
      <c r="AG5140" s="2"/>
      <c r="AH5140" s="2"/>
      <c r="AI5140" s="2"/>
      <c r="AJ5140" s="2"/>
      <c r="AK5140" s="2"/>
      <c r="BK5140" s="2"/>
      <c r="BL5140" s="2"/>
      <c r="BN5140" s="2"/>
      <c r="BO5140" s="2"/>
    </row>
    <row r="5141" ht="12.75" customHeight="1">
      <c r="D5141" s="2"/>
      <c r="G5141" s="2"/>
      <c r="I5141" s="2"/>
      <c r="J5141" s="2"/>
      <c r="K5141" s="2"/>
      <c r="L5141" s="2"/>
      <c r="M5141" s="2"/>
      <c r="N5141" s="2"/>
      <c r="O5141" s="2"/>
      <c r="P5141" s="2"/>
      <c r="Q5141" s="2"/>
      <c r="R5141" s="2"/>
      <c r="S5141" s="2"/>
      <c r="T5141" s="2"/>
      <c r="U5141" s="2"/>
      <c r="V5141" s="2"/>
      <c r="W5141" s="2"/>
      <c r="X5141" s="2"/>
      <c r="Y5141" s="2"/>
      <c r="AB5141" s="2"/>
      <c r="AC5141" s="2"/>
      <c r="AD5141" s="2"/>
      <c r="AE5141" s="2"/>
      <c r="AF5141" s="2"/>
      <c r="AG5141" s="2"/>
      <c r="AH5141" s="2"/>
      <c r="AI5141" s="2"/>
      <c r="AJ5141" s="2"/>
      <c r="AK5141" s="2"/>
      <c r="BK5141" s="2"/>
      <c r="BL5141" s="2"/>
      <c r="BN5141" s="2"/>
      <c r="BO5141" s="2"/>
    </row>
    <row r="5142" ht="12.75" customHeight="1">
      <c r="D5142" s="2"/>
      <c r="G5142" s="2"/>
      <c r="I5142" s="2"/>
      <c r="J5142" s="2"/>
      <c r="K5142" s="2"/>
      <c r="L5142" s="2"/>
      <c r="M5142" s="2"/>
      <c r="N5142" s="2"/>
      <c r="O5142" s="2"/>
      <c r="P5142" s="2"/>
      <c r="Q5142" s="2"/>
      <c r="R5142" s="2"/>
      <c r="S5142" s="2"/>
      <c r="T5142" s="2"/>
      <c r="U5142" s="2"/>
      <c r="V5142" s="2"/>
      <c r="W5142" s="2"/>
      <c r="X5142" s="2"/>
      <c r="Y5142" s="2"/>
      <c r="AB5142" s="2"/>
      <c r="AC5142" s="2"/>
      <c r="AD5142" s="2"/>
      <c r="AE5142" s="2"/>
      <c r="AF5142" s="2"/>
      <c r="AG5142" s="2"/>
      <c r="AH5142" s="2"/>
      <c r="AI5142" s="2"/>
      <c r="AJ5142" s="2"/>
      <c r="AK5142" s="2"/>
      <c r="BK5142" s="2"/>
      <c r="BL5142" s="2"/>
      <c r="BN5142" s="2"/>
      <c r="BO5142" s="2"/>
    </row>
    <row r="5143" ht="12.75" customHeight="1">
      <c r="D5143" s="2"/>
      <c r="G5143" s="2"/>
      <c r="I5143" s="2"/>
      <c r="J5143" s="2"/>
      <c r="K5143" s="2"/>
      <c r="L5143" s="2"/>
      <c r="M5143" s="2"/>
      <c r="N5143" s="2"/>
      <c r="O5143" s="2"/>
      <c r="P5143" s="2"/>
      <c r="Q5143" s="2"/>
      <c r="R5143" s="2"/>
      <c r="S5143" s="2"/>
      <c r="T5143" s="2"/>
      <c r="U5143" s="2"/>
      <c r="V5143" s="2"/>
      <c r="W5143" s="2"/>
      <c r="X5143" s="2"/>
      <c r="Y5143" s="2"/>
      <c r="AB5143" s="2"/>
      <c r="AC5143" s="2"/>
      <c r="AD5143" s="2"/>
      <c r="AE5143" s="2"/>
      <c r="AF5143" s="2"/>
      <c r="AG5143" s="2"/>
      <c r="AH5143" s="2"/>
      <c r="AI5143" s="2"/>
      <c r="AJ5143" s="2"/>
      <c r="AK5143" s="2"/>
      <c r="BK5143" s="2"/>
      <c r="BL5143" s="2"/>
      <c r="BN5143" s="2"/>
      <c r="BO5143" s="2"/>
    </row>
    <row r="5144" ht="12.75" customHeight="1">
      <c r="D5144" s="2"/>
      <c r="G5144" s="2"/>
      <c r="I5144" s="2"/>
      <c r="J5144" s="2"/>
      <c r="K5144" s="2"/>
      <c r="L5144" s="2"/>
      <c r="M5144" s="2"/>
      <c r="N5144" s="2"/>
      <c r="O5144" s="2"/>
      <c r="P5144" s="2"/>
      <c r="Q5144" s="2"/>
      <c r="R5144" s="2"/>
      <c r="S5144" s="2"/>
      <c r="T5144" s="2"/>
      <c r="U5144" s="2"/>
      <c r="V5144" s="2"/>
      <c r="W5144" s="2"/>
      <c r="X5144" s="2"/>
      <c r="Y5144" s="2"/>
      <c r="AB5144" s="2"/>
      <c r="AC5144" s="2"/>
      <c r="AD5144" s="2"/>
      <c r="AE5144" s="2"/>
      <c r="AF5144" s="2"/>
      <c r="AG5144" s="2"/>
      <c r="AH5144" s="2"/>
      <c r="AI5144" s="2"/>
      <c r="AJ5144" s="2"/>
      <c r="AK5144" s="2"/>
      <c r="BK5144" s="2"/>
      <c r="BL5144" s="2"/>
      <c r="BN5144" s="2"/>
      <c r="BO5144" s="2"/>
    </row>
    <row r="5145" ht="12.75" customHeight="1">
      <c r="D5145" s="2"/>
      <c r="G5145" s="2"/>
      <c r="I5145" s="2"/>
      <c r="J5145" s="2"/>
      <c r="K5145" s="2"/>
      <c r="L5145" s="2"/>
      <c r="M5145" s="2"/>
      <c r="N5145" s="2"/>
      <c r="O5145" s="2"/>
      <c r="P5145" s="2"/>
      <c r="Q5145" s="2"/>
      <c r="R5145" s="2"/>
      <c r="S5145" s="2"/>
      <c r="T5145" s="2"/>
      <c r="U5145" s="2"/>
      <c r="V5145" s="2"/>
      <c r="W5145" s="2"/>
      <c r="X5145" s="2"/>
      <c r="Y5145" s="2"/>
      <c r="AB5145" s="2"/>
      <c r="AC5145" s="2"/>
      <c r="AD5145" s="2"/>
      <c r="AE5145" s="2"/>
      <c r="AF5145" s="2"/>
      <c r="AG5145" s="2"/>
      <c r="AH5145" s="2"/>
      <c r="AI5145" s="2"/>
      <c r="AJ5145" s="2"/>
      <c r="AK5145" s="2"/>
      <c r="BK5145" s="2"/>
      <c r="BL5145" s="2"/>
      <c r="BN5145" s="2"/>
      <c r="BO5145" s="2"/>
    </row>
    <row r="5146" ht="12.75" customHeight="1">
      <c r="D5146" s="2"/>
      <c r="G5146" s="2"/>
      <c r="I5146" s="2"/>
      <c r="J5146" s="2"/>
      <c r="K5146" s="2"/>
      <c r="L5146" s="2"/>
      <c r="M5146" s="2"/>
      <c r="N5146" s="2"/>
      <c r="O5146" s="2"/>
      <c r="P5146" s="2"/>
      <c r="Q5146" s="2"/>
      <c r="R5146" s="2"/>
      <c r="S5146" s="2"/>
      <c r="T5146" s="2"/>
      <c r="U5146" s="2"/>
      <c r="V5146" s="2"/>
      <c r="W5146" s="2"/>
      <c r="X5146" s="2"/>
      <c r="Y5146" s="2"/>
      <c r="AB5146" s="2"/>
      <c r="AC5146" s="2"/>
      <c r="AD5146" s="2"/>
      <c r="AE5146" s="2"/>
      <c r="AF5146" s="2"/>
      <c r="AG5146" s="2"/>
      <c r="AH5146" s="2"/>
      <c r="AI5146" s="2"/>
      <c r="AJ5146" s="2"/>
      <c r="AK5146" s="2"/>
      <c r="BK5146" s="2"/>
      <c r="BL5146" s="2"/>
      <c r="BN5146" s="2"/>
      <c r="BO5146" s="2"/>
    </row>
    <row r="5147" ht="12.75" customHeight="1">
      <c r="D5147" s="2"/>
      <c r="G5147" s="2"/>
      <c r="I5147" s="2"/>
      <c r="J5147" s="2"/>
      <c r="K5147" s="2"/>
      <c r="L5147" s="2"/>
      <c r="M5147" s="2"/>
      <c r="N5147" s="2"/>
      <c r="O5147" s="2"/>
      <c r="P5147" s="2"/>
      <c r="Q5147" s="2"/>
      <c r="R5147" s="2"/>
      <c r="S5147" s="2"/>
      <c r="T5147" s="2"/>
      <c r="U5147" s="2"/>
      <c r="V5147" s="2"/>
      <c r="W5147" s="2"/>
      <c r="X5147" s="2"/>
      <c r="Y5147" s="2"/>
      <c r="AB5147" s="2"/>
      <c r="AC5147" s="2"/>
      <c r="AD5147" s="2"/>
      <c r="AE5147" s="2"/>
      <c r="AF5147" s="2"/>
      <c r="AG5147" s="2"/>
      <c r="AH5147" s="2"/>
      <c r="AI5147" s="2"/>
      <c r="AJ5147" s="2"/>
      <c r="AK5147" s="2"/>
      <c r="BK5147" s="2"/>
      <c r="BL5147" s="2"/>
      <c r="BN5147" s="2"/>
      <c r="BO5147" s="2"/>
    </row>
    <row r="5148" ht="12.75" customHeight="1">
      <c r="D5148" s="2"/>
      <c r="G5148" s="2"/>
      <c r="I5148" s="2"/>
      <c r="J5148" s="2"/>
      <c r="K5148" s="2"/>
      <c r="L5148" s="2"/>
      <c r="M5148" s="2"/>
      <c r="N5148" s="2"/>
      <c r="O5148" s="2"/>
      <c r="P5148" s="2"/>
      <c r="Q5148" s="2"/>
      <c r="R5148" s="2"/>
      <c r="S5148" s="2"/>
      <c r="T5148" s="2"/>
      <c r="U5148" s="2"/>
      <c r="V5148" s="2"/>
      <c r="W5148" s="2"/>
      <c r="X5148" s="2"/>
      <c r="Y5148" s="2"/>
      <c r="AB5148" s="2"/>
      <c r="AC5148" s="2"/>
      <c r="AD5148" s="2"/>
      <c r="AE5148" s="2"/>
      <c r="AF5148" s="2"/>
      <c r="AG5148" s="2"/>
      <c r="AH5148" s="2"/>
      <c r="AI5148" s="2"/>
      <c r="AJ5148" s="2"/>
      <c r="AK5148" s="2"/>
      <c r="BK5148" s="2"/>
      <c r="BL5148" s="2"/>
      <c r="BN5148" s="2"/>
      <c r="BO5148" s="2"/>
    </row>
    <row r="5149" ht="12.75" customHeight="1">
      <c r="D5149" s="2"/>
      <c r="G5149" s="2"/>
      <c r="I5149" s="2"/>
      <c r="J5149" s="2"/>
      <c r="K5149" s="2"/>
      <c r="L5149" s="2"/>
      <c r="M5149" s="2"/>
      <c r="N5149" s="2"/>
      <c r="O5149" s="2"/>
      <c r="P5149" s="2"/>
      <c r="Q5149" s="2"/>
      <c r="R5149" s="2"/>
      <c r="S5149" s="2"/>
      <c r="T5149" s="2"/>
      <c r="U5149" s="2"/>
      <c r="V5149" s="2"/>
      <c r="W5149" s="2"/>
      <c r="X5149" s="2"/>
      <c r="Y5149" s="2"/>
      <c r="AB5149" s="2"/>
      <c r="AC5149" s="2"/>
      <c r="AD5149" s="2"/>
      <c r="AE5149" s="2"/>
      <c r="AF5149" s="2"/>
      <c r="AG5149" s="2"/>
      <c r="AH5149" s="2"/>
      <c r="AI5149" s="2"/>
      <c r="AJ5149" s="2"/>
      <c r="AK5149" s="2"/>
      <c r="BK5149" s="2"/>
      <c r="BL5149" s="2"/>
      <c r="BN5149" s="2"/>
      <c r="BO5149" s="2"/>
    </row>
    <row r="5150" ht="12.75" customHeight="1">
      <c r="D5150" s="2"/>
      <c r="G5150" s="2"/>
      <c r="I5150" s="2"/>
      <c r="J5150" s="2"/>
      <c r="K5150" s="2"/>
      <c r="L5150" s="2"/>
      <c r="M5150" s="2"/>
      <c r="N5150" s="2"/>
      <c r="O5150" s="2"/>
      <c r="P5150" s="2"/>
      <c r="Q5150" s="2"/>
      <c r="R5150" s="2"/>
      <c r="S5150" s="2"/>
      <c r="T5150" s="2"/>
      <c r="U5150" s="2"/>
      <c r="V5150" s="2"/>
      <c r="W5150" s="2"/>
      <c r="X5150" s="2"/>
      <c r="Y5150" s="2"/>
      <c r="AB5150" s="2"/>
      <c r="AC5150" s="2"/>
      <c r="AD5150" s="2"/>
      <c r="AE5150" s="2"/>
      <c r="AF5150" s="2"/>
      <c r="AG5150" s="2"/>
      <c r="AH5150" s="2"/>
      <c r="AI5150" s="2"/>
      <c r="AJ5150" s="2"/>
      <c r="AK5150" s="2"/>
      <c r="BK5150" s="2"/>
      <c r="BL5150" s="2"/>
      <c r="BN5150" s="2"/>
      <c r="BO5150" s="2"/>
    </row>
    <row r="5151" ht="12.75" customHeight="1">
      <c r="D5151" s="2"/>
      <c r="G5151" s="2"/>
      <c r="I5151" s="2"/>
      <c r="J5151" s="2"/>
      <c r="K5151" s="2"/>
      <c r="L5151" s="2"/>
      <c r="M5151" s="2"/>
      <c r="N5151" s="2"/>
      <c r="O5151" s="2"/>
      <c r="P5151" s="2"/>
      <c r="Q5151" s="2"/>
      <c r="R5151" s="2"/>
      <c r="S5151" s="2"/>
      <c r="T5151" s="2"/>
      <c r="U5151" s="2"/>
      <c r="V5151" s="2"/>
      <c r="W5151" s="2"/>
      <c r="X5151" s="2"/>
      <c r="Y5151" s="2"/>
      <c r="AB5151" s="2"/>
      <c r="AC5151" s="2"/>
      <c r="AD5151" s="2"/>
      <c r="AE5151" s="2"/>
      <c r="AF5151" s="2"/>
      <c r="AG5151" s="2"/>
      <c r="AH5151" s="2"/>
      <c r="AI5151" s="2"/>
      <c r="AJ5151" s="2"/>
      <c r="AK5151" s="2"/>
      <c r="BK5151" s="2"/>
      <c r="BL5151" s="2"/>
      <c r="BN5151" s="2"/>
      <c r="BO5151" s="2"/>
    </row>
    <row r="5152" ht="12.75" customHeight="1">
      <c r="D5152" s="2"/>
      <c r="G5152" s="2"/>
      <c r="I5152" s="2"/>
      <c r="J5152" s="2"/>
      <c r="K5152" s="2"/>
      <c r="L5152" s="2"/>
      <c r="M5152" s="2"/>
      <c r="N5152" s="2"/>
      <c r="O5152" s="2"/>
      <c r="P5152" s="2"/>
      <c r="Q5152" s="2"/>
      <c r="R5152" s="2"/>
      <c r="S5152" s="2"/>
      <c r="T5152" s="2"/>
      <c r="U5152" s="2"/>
      <c r="V5152" s="2"/>
      <c r="W5152" s="2"/>
      <c r="X5152" s="2"/>
      <c r="Y5152" s="2"/>
      <c r="AB5152" s="2"/>
      <c r="AC5152" s="2"/>
      <c r="AD5152" s="2"/>
      <c r="AE5152" s="2"/>
      <c r="AF5152" s="2"/>
      <c r="AG5152" s="2"/>
      <c r="AH5152" s="2"/>
      <c r="AI5152" s="2"/>
      <c r="AJ5152" s="2"/>
      <c r="AK5152" s="2"/>
      <c r="BK5152" s="2"/>
      <c r="BL5152" s="2"/>
      <c r="BN5152" s="2"/>
      <c r="BO5152" s="2"/>
    </row>
    <row r="5153" ht="12.75" customHeight="1">
      <c r="D5153" s="2"/>
      <c r="G5153" s="2"/>
      <c r="I5153" s="2"/>
      <c r="J5153" s="2"/>
      <c r="K5153" s="2"/>
      <c r="L5153" s="2"/>
      <c r="M5153" s="2"/>
      <c r="N5153" s="2"/>
      <c r="O5153" s="2"/>
      <c r="P5153" s="2"/>
      <c r="Q5153" s="2"/>
      <c r="R5153" s="2"/>
      <c r="S5153" s="2"/>
      <c r="T5153" s="2"/>
      <c r="U5153" s="2"/>
      <c r="V5153" s="2"/>
      <c r="W5153" s="2"/>
      <c r="X5153" s="2"/>
      <c r="Y5153" s="2"/>
      <c r="AB5153" s="2"/>
      <c r="AC5153" s="2"/>
      <c r="AD5153" s="2"/>
      <c r="AE5153" s="2"/>
      <c r="AF5153" s="2"/>
      <c r="AG5153" s="2"/>
      <c r="AH5153" s="2"/>
      <c r="AI5153" s="2"/>
      <c r="AJ5153" s="2"/>
      <c r="AK5153" s="2"/>
      <c r="BK5153" s="2"/>
      <c r="BL5153" s="2"/>
      <c r="BN5153" s="2"/>
      <c r="BO5153" s="2"/>
    </row>
    <row r="5154" ht="12.75" customHeight="1">
      <c r="D5154" s="2"/>
      <c r="G5154" s="2"/>
      <c r="I5154" s="2"/>
      <c r="J5154" s="2"/>
      <c r="K5154" s="2"/>
      <c r="L5154" s="2"/>
      <c r="M5154" s="2"/>
      <c r="N5154" s="2"/>
      <c r="O5154" s="2"/>
      <c r="P5154" s="2"/>
      <c r="Q5154" s="2"/>
      <c r="R5154" s="2"/>
      <c r="S5154" s="2"/>
      <c r="T5154" s="2"/>
      <c r="U5154" s="2"/>
      <c r="V5154" s="2"/>
      <c r="W5154" s="2"/>
      <c r="X5154" s="2"/>
      <c r="Y5154" s="2"/>
      <c r="AB5154" s="2"/>
      <c r="AC5154" s="2"/>
      <c r="AD5154" s="2"/>
      <c r="AE5154" s="2"/>
      <c r="AF5154" s="2"/>
      <c r="AG5154" s="2"/>
      <c r="AH5154" s="2"/>
      <c r="AI5154" s="2"/>
      <c r="AJ5154" s="2"/>
      <c r="AK5154" s="2"/>
      <c r="BK5154" s="2"/>
      <c r="BL5154" s="2"/>
      <c r="BN5154" s="2"/>
      <c r="BO5154" s="2"/>
    </row>
    <row r="5155" ht="12.75" customHeight="1">
      <c r="D5155" s="2"/>
      <c r="G5155" s="2"/>
      <c r="I5155" s="2"/>
      <c r="J5155" s="2"/>
      <c r="K5155" s="2"/>
      <c r="L5155" s="2"/>
      <c r="M5155" s="2"/>
      <c r="N5155" s="2"/>
      <c r="O5155" s="2"/>
      <c r="P5155" s="2"/>
      <c r="Q5155" s="2"/>
      <c r="R5155" s="2"/>
      <c r="S5155" s="2"/>
      <c r="T5155" s="2"/>
      <c r="U5155" s="2"/>
      <c r="V5155" s="2"/>
      <c r="W5155" s="2"/>
      <c r="X5155" s="2"/>
      <c r="Y5155" s="2"/>
      <c r="AB5155" s="2"/>
      <c r="AC5155" s="2"/>
      <c r="AD5155" s="2"/>
      <c r="AE5155" s="2"/>
      <c r="AF5155" s="2"/>
      <c r="AG5155" s="2"/>
      <c r="AH5155" s="2"/>
      <c r="AI5155" s="2"/>
      <c r="AJ5155" s="2"/>
      <c r="AK5155" s="2"/>
      <c r="BK5155" s="2"/>
      <c r="BL5155" s="2"/>
      <c r="BN5155" s="2"/>
      <c r="BO5155" s="2"/>
    </row>
    <row r="5156" ht="12.75" customHeight="1">
      <c r="D5156" s="2"/>
      <c r="G5156" s="2"/>
      <c r="I5156" s="2"/>
      <c r="J5156" s="2"/>
      <c r="K5156" s="2"/>
      <c r="L5156" s="2"/>
      <c r="M5156" s="2"/>
      <c r="N5156" s="2"/>
      <c r="O5156" s="2"/>
      <c r="P5156" s="2"/>
      <c r="Q5156" s="2"/>
      <c r="R5156" s="2"/>
      <c r="S5156" s="2"/>
      <c r="T5156" s="2"/>
      <c r="U5156" s="2"/>
      <c r="V5156" s="2"/>
      <c r="W5156" s="2"/>
      <c r="X5156" s="2"/>
      <c r="Y5156" s="2"/>
      <c r="AB5156" s="2"/>
      <c r="AC5156" s="2"/>
      <c r="AD5156" s="2"/>
      <c r="AE5156" s="2"/>
      <c r="AF5156" s="2"/>
      <c r="AG5156" s="2"/>
      <c r="AH5156" s="2"/>
      <c r="AI5156" s="2"/>
      <c r="AJ5156" s="2"/>
      <c r="AK5156" s="2"/>
      <c r="BK5156" s="2"/>
      <c r="BL5156" s="2"/>
      <c r="BN5156" s="2"/>
      <c r="BO5156" s="2"/>
    </row>
    <row r="5157" ht="12.75" customHeight="1">
      <c r="D5157" s="2"/>
      <c r="G5157" s="2"/>
      <c r="I5157" s="2"/>
      <c r="J5157" s="2"/>
      <c r="K5157" s="2"/>
      <c r="L5157" s="2"/>
      <c r="M5157" s="2"/>
      <c r="N5157" s="2"/>
      <c r="O5157" s="2"/>
      <c r="P5157" s="2"/>
      <c r="Q5157" s="2"/>
      <c r="R5157" s="2"/>
      <c r="S5157" s="2"/>
      <c r="T5157" s="2"/>
      <c r="U5157" s="2"/>
      <c r="V5157" s="2"/>
      <c r="W5157" s="2"/>
      <c r="X5157" s="2"/>
      <c r="Y5157" s="2"/>
      <c r="AB5157" s="2"/>
      <c r="AC5157" s="2"/>
      <c r="AD5157" s="2"/>
      <c r="AE5157" s="2"/>
      <c r="AF5157" s="2"/>
      <c r="AG5157" s="2"/>
      <c r="AH5157" s="2"/>
      <c r="AI5157" s="2"/>
      <c r="AJ5157" s="2"/>
      <c r="AK5157" s="2"/>
      <c r="BK5157" s="2"/>
      <c r="BL5157" s="2"/>
      <c r="BN5157" s="2"/>
      <c r="BO5157" s="2"/>
    </row>
    <row r="5158" ht="12.75" customHeight="1">
      <c r="D5158" s="2"/>
      <c r="G5158" s="2"/>
      <c r="I5158" s="2"/>
      <c r="J5158" s="2"/>
      <c r="K5158" s="2"/>
      <c r="L5158" s="2"/>
      <c r="M5158" s="2"/>
      <c r="N5158" s="2"/>
      <c r="O5158" s="2"/>
      <c r="P5158" s="2"/>
      <c r="Q5158" s="2"/>
      <c r="R5158" s="2"/>
      <c r="S5158" s="2"/>
      <c r="T5158" s="2"/>
      <c r="U5158" s="2"/>
      <c r="V5158" s="2"/>
      <c r="W5158" s="2"/>
      <c r="X5158" s="2"/>
      <c r="Y5158" s="2"/>
      <c r="AB5158" s="2"/>
      <c r="AC5158" s="2"/>
      <c r="AD5158" s="2"/>
      <c r="AE5158" s="2"/>
      <c r="AF5158" s="2"/>
      <c r="AG5158" s="2"/>
      <c r="AH5158" s="2"/>
      <c r="AI5158" s="2"/>
      <c r="AJ5158" s="2"/>
      <c r="AK5158" s="2"/>
      <c r="BK5158" s="2"/>
      <c r="BL5158" s="2"/>
      <c r="BN5158" s="2"/>
      <c r="BO5158" s="2"/>
    </row>
    <row r="5159" ht="12.75" customHeight="1">
      <c r="D5159" s="2"/>
      <c r="G5159" s="2"/>
      <c r="I5159" s="2"/>
      <c r="J5159" s="2"/>
      <c r="K5159" s="2"/>
      <c r="L5159" s="2"/>
      <c r="M5159" s="2"/>
      <c r="N5159" s="2"/>
      <c r="O5159" s="2"/>
      <c r="P5159" s="2"/>
      <c r="Q5159" s="2"/>
      <c r="R5159" s="2"/>
      <c r="S5159" s="2"/>
      <c r="T5159" s="2"/>
      <c r="U5159" s="2"/>
      <c r="V5159" s="2"/>
      <c r="W5159" s="2"/>
      <c r="X5159" s="2"/>
      <c r="Y5159" s="2"/>
      <c r="AB5159" s="2"/>
      <c r="AC5159" s="2"/>
      <c r="AD5159" s="2"/>
      <c r="AE5159" s="2"/>
      <c r="AF5159" s="2"/>
      <c r="AG5159" s="2"/>
      <c r="AH5159" s="2"/>
      <c r="AI5159" s="2"/>
      <c r="AJ5159" s="2"/>
      <c r="AK5159" s="2"/>
      <c r="BK5159" s="2"/>
      <c r="BL5159" s="2"/>
      <c r="BN5159" s="2"/>
      <c r="BO5159" s="2"/>
    </row>
    <row r="5160" ht="12.75" customHeight="1">
      <c r="D5160" s="2"/>
      <c r="G5160" s="2"/>
      <c r="I5160" s="2"/>
      <c r="J5160" s="2"/>
      <c r="K5160" s="2"/>
      <c r="L5160" s="2"/>
      <c r="M5160" s="2"/>
      <c r="N5160" s="2"/>
      <c r="O5160" s="2"/>
      <c r="P5160" s="2"/>
      <c r="Q5160" s="2"/>
      <c r="R5160" s="2"/>
      <c r="S5160" s="2"/>
      <c r="T5160" s="2"/>
      <c r="U5160" s="2"/>
      <c r="V5160" s="2"/>
      <c r="W5160" s="2"/>
      <c r="X5160" s="2"/>
      <c r="Y5160" s="2"/>
      <c r="AB5160" s="2"/>
      <c r="AC5160" s="2"/>
      <c r="AD5160" s="2"/>
      <c r="AE5160" s="2"/>
      <c r="AF5160" s="2"/>
      <c r="AG5160" s="2"/>
      <c r="AH5160" s="2"/>
      <c r="AI5160" s="2"/>
      <c r="AJ5160" s="2"/>
      <c r="AK5160" s="2"/>
      <c r="BK5160" s="2"/>
      <c r="BL5160" s="2"/>
      <c r="BN5160" s="2"/>
      <c r="BO5160" s="2"/>
    </row>
    <row r="5161" ht="12.75" customHeight="1">
      <c r="D5161" s="2"/>
      <c r="G5161" s="2"/>
      <c r="I5161" s="2"/>
      <c r="J5161" s="2"/>
      <c r="K5161" s="2"/>
      <c r="L5161" s="2"/>
      <c r="M5161" s="2"/>
      <c r="N5161" s="2"/>
      <c r="O5161" s="2"/>
      <c r="P5161" s="2"/>
      <c r="Q5161" s="2"/>
      <c r="R5161" s="2"/>
      <c r="S5161" s="2"/>
      <c r="T5161" s="2"/>
      <c r="U5161" s="2"/>
      <c r="V5161" s="2"/>
      <c r="W5161" s="2"/>
      <c r="X5161" s="2"/>
      <c r="Y5161" s="2"/>
      <c r="AB5161" s="2"/>
      <c r="AC5161" s="2"/>
      <c r="AD5161" s="2"/>
      <c r="AE5161" s="2"/>
      <c r="AF5161" s="2"/>
      <c r="AG5161" s="2"/>
      <c r="AH5161" s="2"/>
      <c r="AI5161" s="2"/>
      <c r="AJ5161" s="2"/>
      <c r="AK5161" s="2"/>
      <c r="BK5161" s="2"/>
      <c r="BL5161" s="2"/>
      <c r="BN5161" s="2"/>
      <c r="BO5161" s="2"/>
    </row>
    <row r="5162" ht="12.75" customHeight="1">
      <c r="D5162" s="2"/>
      <c r="G5162" s="2"/>
      <c r="I5162" s="2"/>
      <c r="J5162" s="2"/>
      <c r="K5162" s="2"/>
      <c r="L5162" s="2"/>
      <c r="M5162" s="2"/>
      <c r="N5162" s="2"/>
      <c r="O5162" s="2"/>
      <c r="P5162" s="2"/>
      <c r="Q5162" s="2"/>
      <c r="R5162" s="2"/>
      <c r="S5162" s="2"/>
      <c r="T5162" s="2"/>
      <c r="U5162" s="2"/>
      <c r="V5162" s="2"/>
      <c r="W5162" s="2"/>
      <c r="X5162" s="2"/>
      <c r="Y5162" s="2"/>
      <c r="AB5162" s="2"/>
      <c r="AC5162" s="2"/>
      <c r="AD5162" s="2"/>
      <c r="AE5162" s="2"/>
      <c r="AF5162" s="2"/>
      <c r="AG5162" s="2"/>
      <c r="AH5162" s="2"/>
      <c r="AI5162" s="2"/>
      <c r="AJ5162" s="2"/>
      <c r="AK5162" s="2"/>
      <c r="BK5162" s="2"/>
      <c r="BL5162" s="2"/>
      <c r="BN5162" s="2"/>
      <c r="BO5162" s="2"/>
    </row>
    <row r="5163" ht="12.75" customHeight="1">
      <c r="D5163" s="2"/>
      <c r="G5163" s="2"/>
      <c r="I5163" s="2"/>
      <c r="J5163" s="2"/>
      <c r="K5163" s="2"/>
      <c r="L5163" s="2"/>
      <c r="M5163" s="2"/>
      <c r="N5163" s="2"/>
      <c r="O5163" s="2"/>
      <c r="P5163" s="2"/>
      <c r="Q5163" s="2"/>
      <c r="R5163" s="2"/>
      <c r="S5163" s="2"/>
      <c r="T5163" s="2"/>
      <c r="U5163" s="2"/>
      <c r="V5163" s="2"/>
      <c r="W5163" s="2"/>
      <c r="X5163" s="2"/>
      <c r="Y5163" s="2"/>
      <c r="AB5163" s="2"/>
      <c r="AC5163" s="2"/>
      <c r="AD5163" s="2"/>
      <c r="AE5163" s="2"/>
      <c r="AF5163" s="2"/>
      <c r="AG5163" s="2"/>
      <c r="AH5163" s="2"/>
      <c r="AI5163" s="2"/>
      <c r="AJ5163" s="2"/>
      <c r="AK5163" s="2"/>
      <c r="BK5163" s="2"/>
      <c r="BL5163" s="2"/>
      <c r="BN5163" s="2"/>
      <c r="BO5163" s="2"/>
    </row>
    <row r="5164" ht="12.75" customHeight="1">
      <c r="D5164" s="2"/>
      <c r="G5164" s="2"/>
      <c r="I5164" s="2"/>
      <c r="J5164" s="2"/>
      <c r="K5164" s="2"/>
      <c r="L5164" s="2"/>
      <c r="M5164" s="2"/>
      <c r="N5164" s="2"/>
      <c r="O5164" s="2"/>
      <c r="P5164" s="2"/>
      <c r="Q5164" s="2"/>
      <c r="R5164" s="2"/>
      <c r="S5164" s="2"/>
      <c r="T5164" s="2"/>
      <c r="U5164" s="2"/>
      <c r="V5164" s="2"/>
      <c r="W5164" s="2"/>
      <c r="X5164" s="2"/>
      <c r="Y5164" s="2"/>
      <c r="AB5164" s="2"/>
      <c r="AC5164" s="2"/>
      <c r="AD5164" s="2"/>
      <c r="AE5164" s="2"/>
      <c r="AF5164" s="2"/>
      <c r="AG5164" s="2"/>
      <c r="AH5164" s="2"/>
      <c r="AI5164" s="2"/>
      <c r="AJ5164" s="2"/>
      <c r="AK5164" s="2"/>
      <c r="BK5164" s="2"/>
      <c r="BL5164" s="2"/>
      <c r="BN5164" s="2"/>
      <c r="BO5164" s="2"/>
    </row>
    <row r="5165" ht="12.75" customHeight="1">
      <c r="D5165" s="2"/>
      <c r="G5165" s="2"/>
      <c r="I5165" s="2"/>
      <c r="J5165" s="2"/>
      <c r="K5165" s="2"/>
      <c r="L5165" s="2"/>
      <c r="M5165" s="2"/>
      <c r="N5165" s="2"/>
      <c r="O5165" s="2"/>
      <c r="P5165" s="2"/>
      <c r="Q5165" s="2"/>
      <c r="R5165" s="2"/>
      <c r="S5165" s="2"/>
      <c r="T5165" s="2"/>
      <c r="U5165" s="2"/>
      <c r="V5165" s="2"/>
      <c r="W5165" s="2"/>
      <c r="X5165" s="2"/>
      <c r="Y5165" s="2"/>
      <c r="AB5165" s="2"/>
      <c r="AC5165" s="2"/>
      <c r="AD5165" s="2"/>
      <c r="AE5165" s="2"/>
      <c r="AF5165" s="2"/>
      <c r="AG5165" s="2"/>
      <c r="AH5165" s="2"/>
      <c r="AI5165" s="2"/>
      <c r="AJ5165" s="2"/>
      <c r="AK5165" s="2"/>
      <c r="BK5165" s="2"/>
      <c r="BL5165" s="2"/>
      <c r="BN5165" s="2"/>
      <c r="BO5165" s="2"/>
    </row>
    <row r="5166" ht="12.75" customHeight="1">
      <c r="D5166" s="2"/>
      <c r="G5166" s="2"/>
      <c r="I5166" s="2"/>
      <c r="J5166" s="2"/>
      <c r="K5166" s="2"/>
      <c r="L5166" s="2"/>
      <c r="M5166" s="2"/>
      <c r="N5166" s="2"/>
      <c r="O5166" s="2"/>
      <c r="P5166" s="2"/>
      <c r="Q5166" s="2"/>
      <c r="R5166" s="2"/>
      <c r="S5166" s="2"/>
      <c r="T5166" s="2"/>
      <c r="U5166" s="2"/>
      <c r="V5166" s="2"/>
      <c r="W5166" s="2"/>
      <c r="X5166" s="2"/>
      <c r="Y5166" s="2"/>
      <c r="AB5166" s="2"/>
      <c r="AC5166" s="2"/>
      <c r="AD5166" s="2"/>
      <c r="AE5166" s="2"/>
      <c r="AF5166" s="2"/>
      <c r="AG5166" s="2"/>
      <c r="AH5166" s="2"/>
      <c r="AI5166" s="2"/>
      <c r="AJ5166" s="2"/>
      <c r="AK5166" s="2"/>
      <c r="BK5166" s="2"/>
      <c r="BL5166" s="2"/>
      <c r="BN5166" s="2"/>
      <c r="BO5166" s="2"/>
    </row>
    <row r="5167" ht="12.75" customHeight="1">
      <c r="D5167" s="2"/>
      <c r="G5167" s="2"/>
      <c r="I5167" s="2"/>
      <c r="J5167" s="2"/>
      <c r="K5167" s="2"/>
      <c r="L5167" s="2"/>
      <c r="M5167" s="2"/>
      <c r="N5167" s="2"/>
      <c r="O5167" s="2"/>
      <c r="P5167" s="2"/>
      <c r="Q5167" s="2"/>
      <c r="R5167" s="2"/>
      <c r="S5167" s="2"/>
      <c r="T5167" s="2"/>
      <c r="U5167" s="2"/>
      <c r="V5167" s="2"/>
      <c r="W5167" s="2"/>
      <c r="X5167" s="2"/>
      <c r="Y5167" s="2"/>
      <c r="AB5167" s="2"/>
      <c r="AC5167" s="2"/>
      <c r="AD5167" s="2"/>
      <c r="AE5167" s="2"/>
      <c r="AF5167" s="2"/>
      <c r="AG5167" s="2"/>
      <c r="AH5167" s="2"/>
      <c r="AI5167" s="2"/>
      <c r="AJ5167" s="2"/>
      <c r="AK5167" s="2"/>
      <c r="BK5167" s="2"/>
      <c r="BL5167" s="2"/>
      <c r="BN5167" s="2"/>
      <c r="BO5167" s="2"/>
    </row>
    <row r="5168" ht="12.75" customHeight="1">
      <c r="D5168" s="2"/>
      <c r="G5168" s="2"/>
      <c r="I5168" s="2"/>
      <c r="J5168" s="2"/>
      <c r="K5168" s="2"/>
      <c r="L5168" s="2"/>
      <c r="M5168" s="2"/>
      <c r="N5168" s="2"/>
      <c r="O5168" s="2"/>
      <c r="P5168" s="2"/>
      <c r="Q5168" s="2"/>
      <c r="R5168" s="2"/>
      <c r="S5168" s="2"/>
      <c r="T5168" s="2"/>
      <c r="U5168" s="2"/>
      <c r="V5168" s="2"/>
      <c r="W5168" s="2"/>
      <c r="X5168" s="2"/>
      <c r="Y5168" s="2"/>
      <c r="AB5168" s="2"/>
      <c r="AC5168" s="2"/>
      <c r="AD5168" s="2"/>
      <c r="AE5168" s="2"/>
      <c r="AF5168" s="2"/>
      <c r="AG5168" s="2"/>
      <c r="AH5168" s="2"/>
      <c r="AI5168" s="2"/>
      <c r="AJ5168" s="2"/>
      <c r="AK5168" s="2"/>
      <c r="BK5168" s="2"/>
      <c r="BL5168" s="2"/>
      <c r="BN5168" s="2"/>
      <c r="BO5168" s="2"/>
    </row>
    <row r="5169" ht="12.75" customHeight="1">
      <c r="D5169" s="2"/>
      <c r="G5169" s="2"/>
      <c r="I5169" s="2"/>
      <c r="J5169" s="2"/>
      <c r="K5169" s="2"/>
      <c r="L5169" s="2"/>
      <c r="M5169" s="2"/>
      <c r="N5169" s="2"/>
      <c r="O5169" s="2"/>
      <c r="P5169" s="2"/>
      <c r="Q5169" s="2"/>
      <c r="R5169" s="2"/>
      <c r="S5169" s="2"/>
      <c r="T5169" s="2"/>
      <c r="U5169" s="2"/>
      <c r="V5169" s="2"/>
      <c r="W5169" s="2"/>
      <c r="X5169" s="2"/>
      <c r="Y5169" s="2"/>
      <c r="AB5169" s="2"/>
      <c r="AC5169" s="2"/>
      <c r="AD5169" s="2"/>
      <c r="AE5169" s="2"/>
      <c r="AF5169" s="2"/>
      <c r="AG5169" s="2"/>
      <c r="AH5169" s="2"/>
      <c r="AI5169" s="2"/>
      <c r="AJ5169" s="2"/>
      <c r="AK5169" s="2"/>
      <c r="BK5169" s="2"/>
      <c r="BL5169" s="2"/>
      <c r="BN5169" s="2"/>
      <c r="BO5169" s="2"/>
    </row>
    <row r="5170" ht="12.75" customHeight="1">
      <c r="D5170" s="2"/>
      <c r="G5170" s="2"/>
      <c r="I5170" s="2"/>
      <c r="J5170" s="2"/>
      <c r="K5170" s="2"/>
      <c r="L5170" s="2"/>
      <c r="M5170" s="2"/>
      <c r="N5170" s="2"/>
      <c r="O5170" s="2"/>
      <c r="P5170" s="2"/>
      <c r="Q5170" s="2"/>
      <c r="R5170" s="2"/>
      <c r="S5170" s="2"/>
      <c r="T5170" s="2"/>
      <c r="U5170" s="2"/>
      <c r="V5170" s="2"/>
      <c r="W5170" s="2"/>
      <c r="X5170" s="2"/>
      <c r="Y5170" s="2"/>
      <c r="AB5170" s="2"/>
      <c r="AC5170" s="2"/>
      <c r="AD5170" s="2"/>
      <c r="AE5170" s="2"/>
      <c r="AF5170" s="2"/>
      <c r="AG5170" s="2"/>
      <c r="AH5170" s="2"/>
      <c r="AI5170" s="2"/>
      <c r="AJ5170" s="2"/>
      <c r="AK5170" s="2"/>
      <c r="BK5170" s="2"/>
      <c r="BL5170" s="2"/>
      <c r="BN5170" s="2"/>
      <c r="BO5170" s="2"/>
    </row>
    <row r="5171" ht="12.75" customHeight="1">
      <c r="D5171" s="2"/>
      <c r="G5171" s="2"/>
      <c r="I5171" s="2"/>
      <c r="J5171" s="2"/>
      <c r="K5171" s="2"/>
      <c r="L5171" s="2"/>
      <c r="M5171" s="2"/>
      <c r="N5171" s="2"/>
      <c r="O5171" s="2"/>
      <c r="P5171" s="2"/>
      <c r="Q5171" s="2"/>
      <c r="R5171" s="2"/>
      <c r="S5171" s="2"/>
      <c r="T5171" s="2"/>
      <c r="U5171" s="2"/>
      <c r="V5171" s="2"/>
      <c r="W5171" s="2"/>
      <c r="X5171" s="2"/>
      <c r="Y5171" s="2"/>
      <c r="AB5171" s="2"/>
      <c r="AC5171" s="2"/>
      <c r="AD5171" s="2"/>
      <c r="AE5171" s="2"/>
      <c r="AF5171" s="2"/>
      <c r="AG5171" s="2"/>
      <c r="AH5171" s="2"/>
      <c r="AI5171" s="2"/>
      <c r="AJ5171" s="2"/>
      <c r="AK5171" s="2"/>
      <c r="BK5171" s="2"/>
      <c r="BL5171" s="2"/>
      <c r="BN5171" s="2"/>
      <c r="BO5171" s="2"/>
    </row>
    <row r="5172" ht="12.75" customHeight="1">
      <c r="D5172" s="2"/>
      <c r="G5172" s="2"/>
      <c r="I5172" s="2"/>
      <c r="J5172" s="2"/>
      <c r="K5172" s="2"/>
      <c r="L5172" s="2"/>
      <c r="M5172" s="2"/>
      <c r="N5172" s="2"/>
      <c r="O5172" s="2"/>
      <c r="P5172" s="2"/>
      <c r="Q5172" s="2"/>
      <c r="R5172" s="2"/>
      <c r="S5172" s="2"/>
      <c r="T5172" s="2"/>
      <c r="U5172" s="2"/>
      <c r="V5172" s="2"/>
      <c r="W5172" s="2"/>
      <c r="X5172" s="2"/>
      <c r="Y5172" s="2"/>
      <c r="AB5172" s="2"/>
      <c r="AC5172" s="2"/>
      <c r="AD5172" s="2"/>
      <c r="AE5172" s="2"/>
      <c r="AF5172" s="2"/>
      <c r="AG5172" s="2"/>
      <c r="AH5172" s="2"/>
      <c r="AI5172" s="2"/>
      <c r="AJ5172" s="2"/>
      <c r="AK5172" s="2"/>
      <c r="BK5172" s="2"/>
      <c r="BL5172" s="2"/>
      <c r="BN5172" s="2"/>
      <c r="BO5172" s="2"/>
    </row>
    <row r="5173" ht="12.75" customHeight="1">
      <c r="D5173" s="2"/>
      <c r="G5173" s="2"/>
      <c r="I5173" s="2"/>
      <c r="J5173" s="2"/>
      <c r="K5173" s="2"/>
      <c r="L5173" s="2"/>
      <c r="M5173" s="2"/>
      <c r="N5173" s="2"/>
      <c r="O5173" s="2"/>
      <c r="P5173" s="2"/>
      <c r="Q5173" s="2"/>
      <c r="R5173" s="2"/>
      <c r="S5173" s="2"/>
      <c r="T5173" s="2"/>
      <c r="U5173" s="2"/>
      <c r="V5173" s="2"/>
      <c r="W5173" s="2"/>
      <c r="X5173" s="2"/>
      <c r="Y5173" s="2"/>
      <c r="AB5173" s="2"/>
      <c r="AC5173" s="2"/>
      <c r="AD5173" s="2"/>
      <c r="AE5173" s="2"/>
      <c r="AF5173" s="2"/>
      <c r="AG5173" s="2"/>
      <c r="AH5173" s="2"/>
      <c r="AI5173" s="2"/>
      <c r="AJ5173" s="2"/>
      <c r="AK5173" s="2"/>
      <c r="BK5173" s="2"/>
      <c r="BL5173" s="2"/>
      <c r="BN5173" s="2"/>
      <c r="BO5173" s="2"/>
    </row>
    <row r="5174" ht="12.75" customHeight="1">
      <c r="D5174" s="2"/>
      <c r="G5174" s="2"/>
      <c r="I5174" s="2"/>
      <c r="J5174" s="2"/>
      <c r="K5174" s="2"/>
      <c r="L5174" s="2"/>
      <c r="M5174" s="2"/>
      <c r="N5174" s="2"/>
      <c r="O5174" s="2"/>
      <c r="P5174" s="2"/>
      <c r="Q5174" s="2"/>
      <c r="R5174" s="2"/>
      <c r="S5174" s="2"/>
      <c r="T5174" s="2"/>
      <c r="U5174" s="2"/>
      <c r="V5174" s="2"/>
      <c r="W5174" s="2"/>
      <c r="X5174" s="2"/>
      <c r="Y5174" s="2"/>
      <c r="AB5174" s="2"/>
      <c r="AC5174" s="2"/>
      <c r="AD5174" s="2"/>
      <c r="AE5174" s="2"/>
      <c r="AF5174" s="2"/>
      <c r="AG5174" s="2"/>
      <c r="AH5174" s="2"/>
      <c r="AI5174" s="2"/>
      <c r="AJ5174" s="2"/>
      <c r="AK5174" s="2"/>
      <c r="BK5174" s="2"/>
      <c r="BL5174" s="2"/>
      <c r="BN5174" s="2"/>
      <c r="BO5174" s="2"/>
    </row>
    <row r="5175" ht="12.75" customHeight="1">
      <c r="D5175" s="2"/>
      <c r="G5175" s="2"/>
      <c r="I5175" s="2"/>
      <c r="J5175" s="2"/>
      <c r="K5175" s="2"/>
      <c r="L5175" s="2"/>
      <c r="M5175" s="2"/>
      <c r="N5175" s="2"/>
      <c r="O5175" s="2"/>
      <c r="P5175" s="2"/>
      <c r="Q5175" s="2"/>
      <c r="R5175" s="2"/>
      <c r="S5175" s="2"/>
      <c r="T5175" s="2"/>
      <c r="U5175" s="2"/>
      <c r="V5175" s="2"/>
      <c r="W5175" s="2"/>
      <c r="X5175" s="2"/>
      <c r="Y5175" s="2"/>
      <c r="AB5175" s="2"/>
      <c r="AC5175" s="2"/>
      <c r="AD5175" s="2"/>
      <c r="AE5175" s="2"/>
      <c r="AF5175" s="2"/>
      <c r="AG5175" s="2"/>
      <c r="AH5175" s="2"/>
      <c r="AI5175" s="2"/>
      <c r="AJ5175" s="2"/>
      <c r="AK5175" s="2"/>
      <c r="BK5175" s="2"/>
      <c r="BL5175" s="2"/>
      <c r="BN5175" s="2"/>
      <c r="BO5175" s="2"/>
    </row>
    <row r="5176" ht="12.75" customHeight="1">
      <c r="D5176" s="2"/>
      <c r="G5176" s="2"/>
      <c r="I5176" s="2"/>
      <c r="J5176" s="2"/>
      <c r="K5176" s="2"/>
      <c r="L5176" s="2"/>
      <c r="M5176" s="2"/>
      <c r="N5176" s="2"/>
      <c r="O5176" s="2"/>
      <c r="P5176" s="2"/>
      <c r="Q5176" s="2"/>
      <c r="R5176" s="2"/>
      <c r="S5176" s="2"/>
      <c r="T5176" s="2"/>
      <c r="U5176" s="2"/>
      <c r="V5176" s="2"/>
      <c r="W5176" s="2"/>
      <c r="X5176" s="2"/>
      <c r="Y5176" s="2"/>
      <c r="AB5176" s="2"/>
      <c r="AC5176" s="2"/>
      <c r="AD5176" s="2"/>
      <c r="AE5176" s="2"/>
      <c r="AF5176" s="2"/>
      <c r="AG5176" s="2"/>
      <c r="AH5176" s="2"/>
      <c r="AI5176" s="2"/>
      <c r="AJ5176" s="2"/>
      <c r="AK5176" s="2"/>
      <c r="BK5176" s="2"/>
      <c r="BL5176" s="2"/>
      <c r="BN5176" s="2"/>
      <c r="BO5176" s="2"/>
    </row>
    <row r="5177" ht="12.75" customHeight="1">
      <c r="D5177" s="2"/>
      <c r="G5177" s="2"/>
      <c r="I5177" s="2"/>
      <c r="J5177" s="2"/>
      <c r="K5177" s="2"/>
      <c r="L5177" s="2"/>
      <c r="M5177" s="2"/>
      <c r="N5177" s="2"/>
      <c r="O5177" s="2"/>
      <c r="P5177" s="2"/>
      <c r="Q5177" s="2"/>
      <c r="R5177" s="2"/>
      <c r="S5177" s="2"/>
      <c r="T5177" s="2"/>
      <c r="U5177" s="2"/>
      <c r="V5177" s="2"/>
      <c r="W5177" s="2"/>
      <c r="X5177" s="2"/>
      <c r="Y5177" s="2"/>
      <c r="AB5177" s="2"/>
      <c r="AC5177" s="2"/>
      <c r="AD5177" s="2"/>
      <c r="AE5177" s="2"/>
      <c r="AF5177" s="2"/>
      <c r="AG5177" s="2"/>
      <c r="AH5177" s="2"/>
      <c r="AI5177" s="2"/>
      <c r="AJ5177" s="2"/>
      <c r="AK5177" s="2"/>
      <c r="BK5177" s="2"/>
      <c r="BL5177" s="2"/>
      <c r="BN5177" s="2"/>
      <c r="BO5177" s="2"/>
    </row>
    <row r="5178" ht="12.75" customHeight="1">
      <c r="D5178" s="2"/>
      <c r="G5178" s="2"/>
      <c r="I5178" s="2"/>
      <c r="J5178" s="2"/>
      <c r="K5178" s="2"/>
      <c r="L5178" s="2"/>
      <c r="M5178" s="2"/>
      <c r="N5178" s="2"/>
      <c r="O5178" s="2"/>
      <c r="P5178" s="2"/>
      <c r="Q5178" s="2"/>
      <c r="R5178" s="2"/>
      <c r="S5178" s="2"/>
      <c r="T5178" s="2"/>
      <c r="U5178" s="2"/>
      <c r="V5178" s="2"/>
      <c r="W5178" s="2"/>
      <c r="X5178" s="2"/>
      <c r="Y5178" s="2"/>
      <c r="AB5178" s="2"/>
      <c r="AC5178" s="2"/>
      <c r="AD5178" s="2"/>
      <c r="AE5178" s="2"/>
      <c r="AF5178" s="2"/>
      <c r="AG5178" s="2"/>
      <c r="AH5178" s="2"/>
      <c r="AI5178" s="2"/>
      <c r="AJ5178" s="2"/>
      <c r="AK5178" s="2"/>
      <c r="BK5178" s="2"/>
      <c r="BL5178" s="2"/>
      <c r="BN5178" s="2"/>
      <c r="BO5178" s="2"/>
    </row>
    <row r="5179" ht="12.75" customHeight="1">
      <c r="D5179" s="2"/>
      <c r="G5179" s="2"/>
      <c r="I5179" s="2"/>
      <c r="J5179" s="2"/>
      <c r="K5179" s="2"/>
      <c r="L5179" s="2"/>
      <c r="M5179" s="2"/>
      <c r="N5179" s="2"/>
      <c r="O5179" s="2"/>
      <c r="P5179" s="2"/>
      <c r="Q5179" s="2"/>
      <c r="R5179" s="2"/>
      <c r="S5179" s="2"/>
      <c r="T5179" s="2"/>
      <c r="U5179" s="2"/>
      <c r="V5179" s="2"/>
      <c r="W5179" s="2"/>
      <c r="X5179" s="2"/>
      <c r="Y5179" s="2"/>
      <c r="AB5179" s="2"/>
      <c r="AC5179" s="2"/>
      <c r="AD5179" s="2"/>
      <c r="AE5179" s="2"/>
      <c r="AF5179" s="2"/>
      <c r="AG5179" s="2"/>
      <c r="AH5179" s="2"/>
      <c r="AI5179" s="2"/>
      <c r="AJ5179" s="2"/>
      <c r="AK5179" s="2"/>
      <c r="BK5179" s="2"/>
      <c r="BL5179" s="2"/>
      <c r="BN5179" s="2"/>
      <c r="BO5179" s="2"/>
    </row>
    <row r="5180" ht="12.75" customHeight="1">
      <c r="D5180" s="2"/>
      <c r="G5180" s="2"/>
      <c r="I5180" s="2"/>
      <c r="J5180" s="2"/>
      <c r="K5180" s="2"/>
      <c r="L5180" s="2"/>
      <c r="M5180" s="2"/>
      <c r="N5180" s="2"/>
      <c r="O5180" s="2"/>
      <c r="P5180" s="2"/>
      <c r="Q5180" s="2"/>
      <c r="R5180" s="2"/>
      <c r="S5180" s="2"/>
      <c r="T5180" s="2"/>
      <c r="U5180" s="2"/>
      <c r="V5180" s="2"/>
      <c r="W5180" s="2"/>
      <c r="X5180" s="2"/>
      <c r="Y5180" s="2"/>
      <c r="AB5180" s="2"/>
      <c r="AC5180" s="2"/>
      <c r="AD5180" s="2"/>
      <c r="AE5180" s="2"/>
      <c r="AF5180" s="2"/>
      <c r="AG5180" s="2"/>
      <c r="AH5180" s="2"/>
      <c r="AI5180" s="2"/>
      <c r="AJ5180" s="2"/>
      <c r="AK5180" s="2"/>
      <c r="BK5180" s="2"/>
      <c r="BL5180" s="2"/>
      <c r="BN5180" s="2"/>
      <c r="BO5180" s="2"/>
    </row>
    <row r="5181" ht="12.75" customHeight="1">
      <c r="D5181" s="2"/>
      <c r="G5181" s="2"/>
      <c r="I5181" s="2"/>
      <c r="J5181" s="2"/>
      <c r="K5181" s="2"/>
      <c r="L5181" s="2"/>
      <c r="M5181" s="2"/>
      <c r="N5181" s="2"/>
      <c r="O5181" s="2"/>
      <c r="P5181" s="2"/>
      <c r="Q5181" s="2"/>
      <c r="R5181" s="2"/>
      <c r="S5181" s="2"/>
      <c r="T5181" s="2"/>
      <c r="U5181" s="2"/>
      <c r="V5181" s="2"/>
      <c r="W5181" s="2"/>
      <c r="X5181" s="2"/>
      <c r="Y5181" s="2"/>
      <c r="AB5181" s="2"/>
      <c r="AC5181" s="2"/>
      <c r="AD5181" s="2"/>
      <c r="AE5181" s="2"/>
      <c r="AF5181" s="2"/>
      <c r="AG5181" s="2"/>
      <c r="AH5181" s="2"/>
      <c r="AI5181" s="2"/>
      <c r="AJ5181" s="2"/>
      <c r="AK5181" s="2"/>
      <c r="BK5181" s="2"/>
      <c r="BL5181" s="2"/>
      <c r="BN5181" s="2"/>
      <c r="BO5181" s="2"/>
    </row>
    <row r="5182" ht="12.75" customHeight="1">
      <c r="D5182" s="2"/>
      <c r="G5182" s="2"/>
      <c r="I5182" s="2"/>
      <c r="J5182" s="2"/>
      <c r="K5182" s="2"/>
      <c r="L5182" s="2"/>
      <c r="M5182" s="2"/>
      <c r="N5182" s="2"/>
      <c r="O5182" s="2"/>
      <c r="P5182" s="2"/>
      <c r="Q5182" s="2"/>
      <c r="R5182" s="2"/>
      <c r="S5182" s="2"/>
      <c r="T5182" s="2"/>
      <c r="U5182" s="2"/>
      <c r="V5182" s="2"/>
      <c r="W5182" s="2"/>
      <c r="X5182" s="2"/>
      <c r="Y5182" s="2"/>
      <c r="AB5182" s="2"/>
      <c r="AC5182" s="2"/>
      <c r="AD5182" s="2"/>
      <c r="AE5182" s="2"/>
      <c r="AF5182" s="2"/>
      <c r="AG5182" s="2"/>
      <c r="AH5182" s="2"/>
      <c r="AI5182" s="2"/>
      <c r="AJ5182" s="2"/>
      <c r="AK5182" s="2"/>
      <c r="BK5182" s="2"/>
      <c r="BL5182" s="2"/>
      <c r="BN5182" s="2"/>
      <c r="BO5182" s="2"/>
    </row>
    <row r="5183" ht="12.75" customHeight="1">
      <c r="D5183" s="2"/>
      <c r="G5183" s="2"/>
      <c r="I5183" s="2"/>
      <c r="J5183" s="2"/>
      <c r="K5183" s="2"/>
      <c r="L5183" s="2"/>
      <c r="M5183" s="2"/>
      <c r="N5183" s="2"/>
      <c r="O5183" s="2"/>
      <c r="P5183" s="2"/>
      <c r="Q5183" s="2"/>
      <c r="R5183" s="2"/>
      <c r="S5183" s="2"/>
      <c r="T5183" s="2"/>
      <c r="U5183" s="2"/>
      <c r="V5183" s="2"/>
      <c r="W5183" s="2"/>
      <c r="X5183" s="2"/>
      <c r="Y5183" s="2"/>
      <c r="AB5183" s="2"/>
      <c r="AC5183" s="2"/>
      <c r="AD5183" s="2"/>
      <c r="AE5183" s="2"/>
      <c r="AF5183" s="2"/>
      <c r="AG5183" s="2"/>
      <c r="AH5183" s="2"/>
      <c r="AI5183" s="2"/>
      <c r="AJ5183" s="2"/>
      <c r="AK5183" s="2"/>
      <c r="BK5183" s="2"/>
      <c r="BL5183" s="2"/>
      <c r="BN5183" s="2"/>
      <c r="BO5183" s="2"/>
    </row>
    <row r="5184" ht="12.75" customHeight="1">
      <c r="D5184" s="2"/>
      <c r="G5184" s="2"/>
      <c r="I5184" s="2"/>
      <c r="J5184" s="2"/>
      <c r="K5184" s="2"/>
      <c r="L5184" s="2"/>
      <c r="M5184" s="2"/>
      <c r="N5184" s="2"/>
      <c r="O5184" s="2"/>
      <c r="P5184" s="2"/>
      <c r="Q5184" s="2"/>
      <c r="R5184" s="2"/>
      <c r="S5184" s="2"/>
      <c r="T5184" s="2"/>
      <c r="U5184" s="2"/>
      <c r="V5184" s="2"/>
      <c r="W5184" s="2"/>
      <c r="X5184" s="2"/>
      <c r="Y5184" s="2"/>
      <c r="AB5184" s="2"/>
      <c r="AC5184" s="2"/>
      <c r="AD5184" s="2"/>
      <c r="AE5184" s="2"/>
      <c r="AF5184" s="2"/>
      <c r="AG5184" s="2"/>
      <c r="AH5184" s="2"/>
      <c r="AI5184" s="2"/>
      <c r="AJ5184" s="2"/>
      <c r="AK5184" s="2"/>
      <c r="BK5184" s="2"/>
      <c r="BL5184" s="2"/>
      <c r="BN5184" s="2"/>
      <c r="BO5184" s="2"/>
    </row>
    <row r="5185" ht="12.75" customHeight="1">
      <c r="D5185" s="2"/>
      <c r="G5185" s="2"/>
      <c r="I5185" s="2"/>
      <c r="J5185" s="2"/>
      <c r="K5185" s="2"/>
      <c r="L5185" s="2"/>
      <c r="M5185" s="2"/>
      <c r="N5185" s="2"/>
      <c r="O5185" s="2"/>
      <c r="P5185" s="2"/>
      <c r="Q5185" s="2"/>
      <c r="R5185" s="2"/>
      <c r="S5185" s="2"/>
      <c r="T5185" s="2"/>
      <c r="U5185" s="2"/>
      <c r="V5185" s="2"/>
      <c r="W5185" s="2"/>
      <c r="X5185" s="2"/>
      <c r="Y5185" s="2"/>
      <c r="AB5185" s="2"/>
      <c r="AC5185" s="2"/>
      <c r="AD5185" s="2"/>
      <c r="AE5185" s="2"/>
      <c r="AF5185" s="2"/>
      <c r="AG5185" s="2"/>
      <c r="AH5185" s="2"/>
      <c r="AI5185" s="2"/>
      <c r="AJ5185" s="2"/>
      <c r="AK5185" s="2"/>
      <c r="BK5185" s="2"/>
      <c r="BL5185" s="2"/>
      <c r="BN5185" s="2"/>
      <c r="BO5185" s="2"/>
    </row>
    <row r="5186" ht="12.75" customHeight="1">
      <c r="D5186" s="2"/>
      <c r="G5186" s="2"/>
      <c r="I5186" s="2"/>
      <c r="J5186" s="2"/>
      <c r="K5186" s="2"/>
      <c r="L5186" s="2"/>
      <c r="M5186" s="2"/>
      <c r="N5186" s="2"/>
      <c r="O5186" s="2"/>
      <c r="P5186" s="2"/>
      <c r="Q5186" s="2"/>
      <c r="R5186" s="2"/>
      <c r="S5186" s="2"/>
      <c r="T5186" s="2"/>
      <c r="U5186" s="2"/>
      <c r="V5186" s="2"/>
      <c r="W5186" s="2"/>
      <c r="X5186" s="2"/>
      <c r="Y5186" s="2"/>
      <c r="AB5186" s="2"/>
      <c r="AC5186" s="2"/>
      <c r="AD5186" s="2"/>
      <c r="AE5186" s="2"/>
      <c r="AF5186" s="2"/>
      <c r="AG5186" s="2"/>
      <c r="AH5186" s="2"/>
      <c r="AI5186" s="2"/>
      <c r="AJ5186" s="2"/>
      <c r="AK5186" s="2"/>
      <c r="BK5186" s="2"/>
      <c r="BL5186" s="2"/>
      <c r="BN5186" s="2"/>
      <c r="BO5186" s="2"/>
    </row>
    <row r="5187" ht="12.75" customHeight="1">
      <c r="D5187" s="2"/>
      <c r="G5187" s="2"/>
      <c r="I5187" s="2"/>
      <c r="J5187" s="2"/>
      <c r="K5187" s="2"/>
      <c r="L5187" s="2"/>
      <c r="M5187" s="2"/>
      <c r="N5187" s="2"/>
      <c r="O5187" s="2"/>
      <c r="P5187" s="2"/>
      <c r="Q5187" s="2"/>
      <c r="R5187" s="2"/>
      <c r="S5187" s="2"/>
      <c r="T5187" s="2"/>
      <c r="U5187" s="2"/>
      <c r="V5187" s="2"/>
      <c r="W5187" s="2"/>
      <c r="X5187" s="2"/>
      <c r="Y5187" s="2"/>
      <c r="AB5187" s="2"/>
      <c r="AC5187" s="2"/>
      <c r="AD5187" s="2"/>
      <c r="AE5187" s="2"/>
      <c r="AF5187" s="2"/>
      <c r="AG5187" s="2"/>
      <c r="AH5187" s="2"/>
      <c r="AI5187" s="2"/>
      <c r="AJ5187" s="2"/>
      <c r="AK5187" s="2"/>
      <c r="BK5187" s="2"/>
      <c r="BL5187" s="2"/>
      <c r="BN5187" s="2"/>
      <c r="BO5187" s="2"/>
    </row>
    <row r="5188" ht="12.75" customHeight="1">
      <c r="D5188" s="2"/>
      <c r="G5188" s="2"/>
      <c r="I5188" s="2"/>
      <c r="J5188" s="2"/>
      <c r="K5188" s="2"/>
      <c r="L5188" s="2"/>
      <c r="M5188" s="2"/>
      <c r="N5188" s="2"/>
      <c r="O5188" s="2"/>
      <c r="P5188" s="2"/>
      <c r="Q5188" s="2"/>
      <c r="R5188" s="2"/>
      <c r="S5188" s="2"/>
      <c r="T5188" s="2"/>
      <c r="U5188" s="2"/>
      <c r="V5188" s="2"/>
      <c r="W5188" s="2"/>
      <c r="X5188" s="2"/>
      <c r="Y5188" s="2"/>
      <c r="AB5188" s="2"/>
      <c r="AC5188" s="2"/>
      <c r="AD5188" s="2"/>
      <c r="AE5188" s="2"/>
      <c r="AF5188" s="2"/>
      <c r="AG5188" s="2"/>
      <c r="AH5188" s="2"/>
      <c r="AI5188" s="2"/>
      <c r="AJ5188" s="2"/>
      <c r="AK5188" s="2"/>
      <c r="BK5188" s="2"/>
      <c r="BL5188" s="2"/>
      <c r="BN5188" s="2"/>
      <c r="BO5188" s="2"/>
    </row>
    <row r="5189" ht="12.75" customHeight="1">
      <c r="D5189" s="2"/>
      <c r="G5189" s="2"/>
      <c r="I5189" s="2"/>
      <c r="J5189" s="2"/>
      <c r="K5189" s="2"/>
      <c r="L5189" s="2"/>
      <c r="M5189" s="2"/>
      <c r="N5189" s="2"/>
      <c r="O5189" s="2"/>
      <c r="P5189" s="2"/>
      <c r="Q5189" s="2"/>
      <c r="R5189" s="2"/>
      <c r="S5189" s="2"/>
      <c r="T5189" s="2"/>
      <c r="U5189" s="2"/>
      <c r="V5189" s="2"/>
      <c r="W5189" s="2"/>
      <c r="X5189" s="2"/>
      <c r="Y5189" s="2"/>
      <c r="AB5189" s="2"/>
      <c r="AC5189" s="2"/>
      <c r="AD5189" s="2"/>
      <c r="AE5189" s="2"/>
      <c r="AF5189" s="2"/>
      <c r="AG5189" s="2"/>
      <c r="AH5189" s="2"/>
      <c r="AI5189" s="2"/>
      <c r="AJ5189" s="2"/>
      <c r="AK5189" s="2"/>
      <c r="BK5189" s="2"/>
      <c r="BL5189" s="2"/>
      <c r="BN5189" s="2"/>
      <c r="BO5189" s="2"/>
    </row>
    <row r="5190" ht="12.75" customHeight="1">
      <c r="D5190" s="2"/>
      <c r="G5190" s="2"/>
      <c r="I5190" s="2"/>
      <c r="J5190" s="2"/>
      <c r="K5190" s="2"/>
      <c r="L5190" s="2"/>
      <c r="M5190" s="2"/>
      <c r="N5190" s="2"/>
      <c r="O5190" s="2"/>
      <c r="P5190" s="2"/>
      <c r="Q5190" s="2"/>
      <c r="R5190" s="2"/>
      <c r="S5190" s="2"/>
      <c r="T5190" s="2"/>
      <c r="U5190" s="2"/>
      <c r="V5190" s="2"/>
      <c r="W5190" s="2"/>
      <c r="X5190" s="2"/>
      <c r="Y5190" s="2"/>
      <c r="AB5190" s="2"/>
      <c r="AC5190" s="2"/>
      <c r="AD5190" s="2"/>
      <c r="AE5190" s="2"/>
      <c r="AF5190" s="2"/>
      <c r="AG5190" s="2"/>
      <c r="AH5190" s="2"/>
      <c r="AI5190" s="2"/>
      <c r="AJ5190" s="2"/>
      <c r="AK5190" s="2"/>
      <c r="BK5190" s="2"/>
      <c r="BL5190" s="2"/>
      <c r="BN5190" s="2"/>
      <c r="BO5190" s="2"/>
    </row>
    <row r="5191" ht="12.75" customHeight="1">
      <c r="D5191" s="2"/>
      <c r="G5191" s="2"/>
      <c r="I5191" s="2"/>
      <c r="J5191" s="2"/>
      <c r="K5191" s="2"/>
      <c r="L5191" s="2"/>
      <c r="M5191" s="2"/>
      <c r="N5191" s="2"/>
      <c r="O5191" s="2"/>
      <c r="P5191" s="2"/>
      <c r="Q5191" s="2"/>
      <c r="R5191" s="2"/>
      <c r="S5191" s="2"/>
      <c r="T5191" s="2"/>
      <c r="U5191" s="2"/>
      <c r="V5191" s="2"/>
      <c r="W5191" s="2"/>
      <c r="X5191" s="2"/>
      <c r="Y5191" s="2"/>
      <c r="AB5191" s="2"/>
      <c r="AC5191" s="2"/>
      <c r="AD5191" s="2"/>
      <c r="AE5191" s="2"/>
      <c r="AF5191" s="2"/>
      <c r="AG5191" s="2"/>
      <c r="AH5191" s="2"/>
      <c r="AI5191" s="2"/>
      <c r="AJ5191" s="2"/>
      <c r="AK5191" s="2"/>
      <c r="BK5191" s="2"/>
      <c r="BL5191" s="2"/>
      <c r="BN5191" s="2"/>
      <c r="BO5191" s="2"/>
    </row>
    <row r="5192" ht="12.75" customHeight="1">
      <c r="D5192" s="2"/>
      <c r="G5192" s="2"/>
      <c r="I5192" s="2"/>
      <c r="J5192" s="2"/>
      <c r="K5192" s="2"/>
      <c r="L5192" s="2"/>
      <c r="M5192" s="2"/>
      <c r="N5192" s="2"/>
      <c r="O5192" s="2"/>
      <c r="P5192" s="2"/>
      <c r="Q5192" s="2"/>
      <c r="R5192" s="2"/>
      <c r="S5192" s="2"/>
      <c r="T5192" s="2"/>
      <c r="U5192" s="2"/>
      <c r="V5192" s="2"/>
      <c r="W5192" s="2"/>
      <c r="X5192" s="2"/>
      <c r="Y5192" s="2"/>
      <c r="AB5192" s="2"/>
      <c r="AC5192" s="2"/>
      <c r="AD5192" s="2"/>
      <c r="AE5192" s="2"/>
      <c r="AF5192" s="2"/>
      <c r="AG5192" s="2"/>
      <c r="AH5192" s="2"/>
      <c r="AI5192" s="2"/>
      <c r="AJ5192" s="2"/>
      <c r="AK5192" s="2"/>
      <c r="BK5192" s="2"/>
      <c r="BL5192" s="2"/>
      <c r="BN5192" s="2"/>
      <c r="BO5192" s="2"/>
    </row>
    <row r="5193" ht="12.75" customHeight="1">
      <c r="D5193" s="2"/>
      <c r="G5193" s="2"/>
      <c r="I5193" s="2"/>
      <c r="J5193" s="2"/>
      <c r="K5193" s="2"/>
      <c r="L5193" s="2"/>
      <c r="M5193" s="2"/>
      <c r="N5193" s="2"/>
      <c r="O5193" s="2"/>
      <c r="P5193" s="2"/>
      <c r="Q5193" s="2"/>
      <c r="R5193" s="2"/>
      <c r="S5193" s="2"/>
      <c r="T5193" s="2"/>
      <c r="U5193" s="2"/>
      <c r="V5193" s="2"/>
      <c r="W5193" s="2"/>
      <c r="X5193" s="2"/>
      <c r="Y5193" s="2"/>
      <c r="AB5193" s="2"/>
      <c r="AC5193" s="2"/>
      <c r="AD5193" s="2"/>
      <c r="AE5193" s="2"/>
      <c r="AF5193" s="2"/>
      <c r="AG5193" s="2"/>
      <c r="AH5193" s="2"/>
      <c r="AI5193" s="2"/>
      <c r="AJ5193" s="2"/>
      <c r="AK5193" s="2"/>
      <c r="BK5193" s="2"/>
      <c r="BL5193" s="2"/>
      <c r="BN5193" s="2"/>
      <c r="BO5193" s="2"/>
    </row>
    <row r="5194" ht="12.75" customHeight="1">
      <c r="D5194" s="2"/>
      <c r="G5194" s="2"/>
      <c r="I5194" s="2"/>
      <c r="J5194" s="2"/>
      <c r="K5194" s="2"/>
      <c r="L5194" s="2"/>
      <c r="M5194" s="2"/>
      <c r="N5194" s="2"/>
      <c r="O5194" s="2"/>
      <c r="P5194" s="2"/>
      <c r="Q5194" s="2"/>
      <c r="R5194" s="2"/>
      <c r="S5194" s="2"/>
      <c r="T5194" s="2"/>
      <c r="U5194" s="2"/>
      <c r="V5194" s="2"/>
      <c r="W5194" s="2"/>
      <c r="X5194" s="2"/>
      <c r="Y5194" s="2"/>
      <c r="AB5194" s="2"/>
      <c r="AC5194" s="2"/>
      <c r="AD5194" s="2"/>
      <c r="AE5194" s="2"/>
      <c r="AF5194" s="2"/>
      <c r="AG5194" s="2"/>
      <c r="AH5194" s="2"/>
      <c r="AI5194" s="2"/>
      <c r="AJ5194" s="2"/>
      <c r="AK5194" s="2"/>
      <c r="BK5194" s="2"/>
      <c r="BL5194" s="2"/>
      <c r="BN5194" s="2"/>
      <c r="BO5194" s="2"/>
    </row>
    <row r="5195" ht="12.75" customHeight="1">
      <c r="D5195" s="2"/>
      <c r="G5195" s="2"/>
      <c r="I5195" s="2"/>
      <c r="J5195" s="2"/>
      <c r="K5195" s="2"/>
      <c r="L5195" s="2"/>
      <c r="M5195" s="2"/>
      <c r="N5195" s="2"/>
      <c r="O5195" s="2"/>
      <c r="P5195" s="2"/>
      <c r="Q5195" s="2"/>
      <c r="R5195" s="2"/>
      <c r="S5195" s="2"/>
      <c r="T5195" s="2"/>
      <c r="U5195" s="2"/>
      <c r="V5195" s="2"/>
      <c r="W5195" s="2"/>
      <c r="X5195" s="2"/>
      <c r="Y5195" s="2"/>
      <c r="AB5195" s="2"/>
      <c r="AC5195" s="2"/>
      <c r="AD5195" s="2"/>
      <c r="AE5195" s="2"/>
      <c r="AF5195" s="2"/>
      <c r="AG5195" s="2"/>
      <c r="AH5195" s="2"/>
      <c r="AI5195" s="2"/>
      <c r="AJ5195" s="2"/>
      <c r="AK5195" s="2"/>
      <c r="BK5195" s="2"/>
      <c r="BL5195" s="2"/>
      <c r="BN5195" s="2"/>
      <c r="BO5195" s="2"/>
    </row>
    <row r="5196" ht="12.75" customHeight="1">
      <c r="D5196" s="2"/>
      <c r="G5196" s="2"/>
      <c r="I5196" s="2"/>
      <c r="J5196" s="2"/>
      <c r="K5196" s="2"/>
      <c r="L5196" s="2"/>
      <c r="M5196" s="2"/>
      <c r="N5196" s="2"/>
      <c r="O5196" s="2"/>
      <c r="P5196" s="2"/>
      <c r="Q5196" s="2"/>
      <c r="R5196" s="2"/>
      <c r="S5196" s="2"/>
      <c r="T5196" s="2"/>
      <c r="U5196" s="2"/>
      <c r="V5196" s="2"/>
      <c r="W5196" s="2"/>
      <c r="X5196" s="2"/>
      <c r="Y5196" s="2"/>
      <c r="AB5196" s="2"/>
      <c r="AC5196" s="2"/>
      <c r="AD5196" s="2"/>
      <c r="AE5196" s="2"/>
      <c r="AF5196" s="2"/>
      <c r="AG5196" s="2"/>
      <c r="AH5196" s="2"/>
      <c r="AI5196" s="2"/>
      <c r="AJ5196" s="2"/>
      <c r="AK5196" s="2"/>
      <c r="BK5196" s="2"/>
      <c r="BL5196" s="2"/>
      <c r="BN5196" s="2"/>
      <c r="BO5196" s="2"/>
    </row>
    <row r="5197" ht="12.75" customHeight="1">
      <c r="D5197" s="2"/>
      <c r="G5197" s="2"/>
      <c r="I5197" s="2"/>
      <c r="J5197" s="2"/>
      <c r="K5197" s="2"/>
      <c r="L5197" s="2"/>
      <c r="M5197" s="2"/>
      <c r="N5197" s="2"/>
      <c r="O5197" s="2"/>
      <c r="P5197" s="2"/>
      <c r="Q5197" s="2"/>
      <c r="R5197" s="2"/>
      <c r="S5197" s="2"/>
      <c r="T5197" s="2"/>
      <c r="U5197" s="2"/>
      <c r="V5197" s="2"/>
      <c r="W5197" s="2"/>
      <c r="X5197" s="2"/>
      <c r="Y5197" s="2"/>
      <c r="AB5197" s="2"/>
      <c r="AC5197" s="2"/>
      <c r="AD5197" s="2"/>
      <c r="AE5197" s="2"/>
      <c r="AF5197" s="2"/>
      <c r="AG5197" s="2"/>
      <c r="AH5197" s="2"/>
      <c r="AI5197" s="2"/>
      <c r="AJ5197" s="2"/>
      <c r="AK5197" s="2"/>
      <c r="BK5197" s="2"/>
      <c r="BL5197" s="2"/>
      <c r="BN5197" s="2"/>
      <c r="BO5197" s="2"/>
    </row>
    <row r="5198" ht="12.75" customHeight="1">
      <c r="D5198" s="2"/>
      <c r="G5198" s="2"/>
      <c r="I5198" s="2"/>
      <c r="J5198" s="2"/>
      <c r="K5198" s="2"/>
      <c r="L5198" s="2"/>
      <c r="M5198" s="2"/>
      <c r="N5198" s="2"/>
      <c r="O5198" s="2"/>
      <c r="P5198" s="2"/>
      <c r="Q5198" s="2"/>
      <c r="R5198" s="2"/>
      <c r="S5198" s="2"/>
      <c r="T5198" s="2"/>
      <c r="U5198" s="2"/>
      <c r="V5198" s="2"/>
      <c r="W5198" s="2"/>
      <c r="X5198" s="2"/>
      <c r="Y5198" s="2"/>
      <c r="AB5198" s="2"/>
      <c r="AC5198" s="2"/>
      <c r="AD5198" s="2"/>
      <c r="AE5198" s="2"/>
      <c r="AF5198" s="2"/>
      <c r="AG5198" s="2"/>
      <c r="AH5198" s="2"/>
      <c r="AI5198" s="2"/>
      <c r="AJ5198" s="2"/>
      <c r="AK5198" s="2"/>
      <c r="BK5198" s="2"/>
      <c r="BL5198" s="2"/>
      <c r="BN5198" s="2"/>
      <c r="BO5198" s="2"/>
    </row>
    <row r="5199" ht="12.75" customHeight="1">
      <c r="D5199" s="2"/>
      <c r="G5199" s="2"/>
      <c r="I5199" s="2"/>
      <c r="J5199" s="2"/>
      <c r="K5199" s="2"/>
      <c r="L5199" s="2"/>
      <c r="M5199" s="2"/>
      <c r="N5199" s="2"/>
      <c r="O5199" s="2"/>
      <c r="P5199" s="2"/>
      <c r="Q5199" s="2"/>
      <c r="R5199" s="2"/>
      <c r="S5199" s="2"/>
      <c r="T5199" s="2"/>
      <c r="U5199" s="2"/>
      <c r="V5199" s="2"/>
      <c r="W5199" s="2"/>
      <c r="X5199" s="2"/>
      <c r="Y5199" s="2"/>
      <c r="AB5199" s="2"/>
      <c r="AC5199" s="2"/>
      <c r="AD5199" s="2"/>
      <c r="AE5199" s="2"/>
      <c r="AF5199" s="2"/>
      <c r="AG5199" s="2"/>
      <c r="AH5199" s="2"/>
      <c r="AI5199" s="2"/>
      <c r="AJ5199" s="2"/>
      <c r="AK5199" s="2"/>
      <c r="BK5199" s="2"/>
      <c r="BL5199" s="2"/>
      <c r="BN5199" s="2"/>
      <c r="BO5199" s="2"/>
    </row>
    <row r="5200" ht="12.75" customHeight="1">
      <c r="D5200" s="2"/>
      <c r="G5200" s="2"/>
      <c r="I5200" s="2"/>
      <c r="J5200" s="2"/>
      <c r="K5200" s="2"/>
      <c r="L5200" s="2"/>
      <c r="M5200" s="2"/>
      <c r="N5200" s="2"/>
      <c r="O5200" s="2"/>
      <c r="P5200" s="2"/>
      <c r="Q5200" s="2"/>
      <c r="R5200" s="2"/>
      <c r="S5200" s="2"/>
      <c r="T5200" s="2"/>
      <c r="U5200" s="2"/>
      <c r="V5200" s="2"/>
      <c r="W5200" s="2"/>
      <c r="X5200" s="2"/>
      <c r="Y5200" s="2"/>
      <c r="AB5200" s="2"/>
      <c r="AC5200" s="2"/>
      <c r="AD5200" s="2"/>
      <c r="AE5200" s="2"/>
      <c r="AF5200" s="2"/>
      <c r="AG5200" s="2"/>
      <c r="AH5200" s="2"/>
      <c r="AI5200" s="2"/>
      <c r="AJ5200" s="2"/>
      <c r="AK5200" s="2"/>
      <c r="BK5200" s="2"/>
      <c r="BL5200" s="2"/>
      <c r="BN5200" s="2"/>
      <c r="BO5200" s="2"/>
    </row>
    <row r="5201" ht="12.75" customHeight="1">
      <c r="D5201" s="2"/>
      <c r="G5201" s="2"/>
      <c r="I5201" s="2"/>
      <c r="J5201" s="2"/>
      <c r="K5201" s="2"/>
      <c r="L5201" s="2"/>
      <c r="M5201" s="2"/>
      <c r="N5201" s="2"/>
      <c r="O5201" s="2"/>
      <c r="P5201" s="2"/>
      <c r="Q5201" s="2"/>
      <c r="R5201" s="2"/>
      <c r="S5201" s="2"/>
      <c r="T5201" s="2"/>
      <c r="U5201" s="2"/>
      <c r="V5201" s="2"/>
      <c r="W5201" s="2"/>
      <c r="X5201" s="2"/>
      <c r="Y5201" s="2"/>
      <c r="AB5201" s="2"/>
      <c r="AC5201" s="2"/>
      <c r="AD5201" s="2"/>
      <c r="AE5201" s="2"/>
      <c r="AF5201" s="2"/>
      <c r="AG5201" s="2"/>
      <c r="AH5201" s="2"/>
      <c r="AI5201" s="2"/>
      <c r="AJ5201" s="2"/>
      <c r="AK5201" s="2"/>
      <c r="BK5201" s="2"/>
      <c r="BL5201" s="2"/>
      <c r="BN5201" s="2"/>
      <c r="BO5201" s="2"/>
    </row>
    <row r="5202" ht="12.75" customHeight="1">
      <c r="D5202" s="2"/>
      <c r="G5202" s="2"/>
      <c r="I5202" s="2"/>
      <c r="J5202" s="2"/>
      <c r="K5202" s="2"/>
      <c r="L5202" s="2"/>
      <c r="M5202" s="2"/>
      <c r="N5202" s="2"/>
      <c r="O5202" s="2"/>
      <c r="P5202" s="2"/>
      <c r="Q5202" s="2"/>
      <c r="R5202" s="2"/>
      <c r="S5202" s="2"/>
      <c r="T5202" s="2"/>
      <c r="U5202" s="2"/>
      <c r="V5202" s="2"/>
      <c r="W5202" s="2"/>
      <c r="X5202" s="2"/>
      <c r="Y5202" s="2"/>
      <c r="AB5202" s="2"/>
      <c r="AC5202" s="2"/>
      <c r="AD5202" s="2"/>
      <c r="AE5202" s="2"/>
      <c r="AF5202" s="2"/>
      <c r="AG5202" s="2"/>
      <c r="AH5202" s="2"/>
      <c r="AI5202" s="2"/>
      <c r="AJ5202" s="2"/>
      <c r="AK5202" s="2"/>
      <c r="BK5202" s="2"/>
      <c r="BL5202" s="2"/>
      <c r="BN5202" s="2"/>
      <c r="BO5202" s="2"/>
    </row>
    <row r="5203" ht="12.75" customHeight="1">
      <c r="D5203" s="2"/>
      <c r="G5203" s="2"/>
      <c r="I5203" s="2"/>
      <c r="J5203" s="2"/>
      <c r="K5203" s="2"/>
      <c r="L5203" s="2"/>
      <c r="M5203" s="2"/>
      <c r="N5203" s="2"/>
      <c r="O5203" s="2"/>
      <c r="P5203" s="2"/>
      <c r="Q5203" s="2"/>
      <c r="R5203" s="2"/>
      <c r="S5203" s="2"/>
      <c r="T5203" s="2"/>
      <c r="U5203" s="2"/>
      <c r="V5203" s="2"/>
      <c r="W5203" s="2"/>
      <c r="X5203" s="2"/>
      <c r="Y5203" s="2"/>
      <c r="AB5203" s="2"/>
      <c r="AC5203" s="2"/>
      <c r="AD5203" s="2"/>
      <c r="AE5203" s="2"/>
      <c r="AF5203" s="2"/>
      <c r="AG5203" s="2"/>
      <c r="AH5203" s="2"/>
      <c r="AI5203" s="2"/>
      <c r="AJ5203" s="2"/>
      <c r="AK5203" s="2"/>
      <c r="BK5203" s="2"/>
      <c r="BL5203" s="2"/>
      <c r="BN5203" s="2"/>
      <c r="BO5203" s="2"/>
    </row>
    <row r="5204" ht="12.75" customHeight="1">
      <c r="D5204" s="2"/>
      <c r="G5204" s="2"/>
      <c r="I5204" s="2"/>
      <c r="J5204" s="2"/>
      <c r="K5204" s="2"/>
      <c r="L5204" s="2"/>
      <c r="M5204" s="2"/>
      <c r="N5204" s="2"/>
      <c r="O5204" s="2"/>
      <c r="P5204" s="2"/>
      <c r="Q5204" s="2"/>
      <c r="R5204" s="2"/>
      <c r="S5204" s="2"/>
      <c r="T5204" s="2"/>
      <c r="U5204" s="2"/>
      <c r="V5204" s="2"/>
      <c r="W5204" s="2"/>
      <c r="X5204" s="2"/>
      <c r="Y5204" s="2"/>
      <c r="AB5204" s="2"/>
      <c r="AC5204" s="2"/>
      <c r="AD5204" s="2"/>
      <c r="AE5204" s="2"/>
      <c r="AF5204" s="2"/>
      <c r="AG5204" s="2"/>
      <c r="AH5204" s="2"/>
      <c r="AI5204" s="2"/>
      <c r="AJ5204" s="2"/>
      <c r="AK5204" s="2"/>
      <c r="BK5204" s="2"/>
      <c r="BL5204" s="2"/>
      <c r="BN5204" s="2"/>
      <c r="BO5204" s="2"/>
    </row>
    <row r="5205" ht="12.75" customHeight="1">
      <c r="D5205" s="2"/>
      <c r="G5205" s="2"/>
      <c r="I5205" s="2"/>
      <c r="J5205" s="2"/>
      <c r="K5205" s="2"/>
      <c r="L5205" s="2"/>
      <c r="M5205" s="2"/>
      <c r="N5205" s="2"/>
      <c r="O5205" s="2"/>
      <c r="P5205" s="2"/>
      <c r="Q5205" s="2"/>
      <c r="R5205" s="2"/>
      <c r="S5205" s="2"/>
      <c r="T5205" s="2"/>
      <c r="U5205" s="2"/>
      <c r="V5205" s="2"/>
      <c r="W5205" s="2"/>
      <c r="X5205" s="2"/>
      <c r="Y5205" s="2"/>
      <c r="AB5205" s="2"/>
      <c r="AC5205" s="2"/>
      <c r="AD5205" s="2"/>
      <c r="AE5205" s="2"/>
      <c r="AF5205" s="2"/>
      <c r="AG5205" s="2"/>
      <c r="AH5205" s="2"/>
      <c r="AI5205" s="2"/>
      <c r="AJ5205" s="2"/>
      <c r="AK5205" s="2"/>
      <c r="BK5205" s="2"/>
      <c r="BL5205" s="2"/>
      <c r="BN5205" s="2"/>
      <c r="BO5205" s="2"/>
    </row>
    <row r="5206" ht="12.75" customHeight="1">
      <c r="D5206" s="2"/>
      <c r="G5206" s="2"/>
      <c r="I5206" s="2"/>
      <c r="J5206" s="2"/>
      <c r="K5206" s="2"/>
      <c r="L5206" s="2"/>
      <c r="M5206" s="2"/>
      <c r="N5206" s="2"/>
      <c r="O5206" s="2"/>
      <c r="P5206" s="2"/>
      <c r="Q5206" s="2"/>
      <c r="R5206" s="2"/>
      <c r="S5206" s="2"/>
      <c r="T5206" s="2"/>
      <c r="U5206" s="2"/>
      <c r="V5206" s="2"/>
      <c r="W5206" s="2"/>
      <c r="X5206" s="2"/>
      <c r="Y5206" s="2"/>
      <c r="AB5206" s="2"/>
      <c r="AC5206" s="2"/>
      <c r="AD5206" s="2"/>
      <c r="AE5206" s="2"/>
      <c r="AF5206" s="2"/>
      <c r="AG5206" s="2"/>
      <c r="AH5206" s="2"/>
      <c r="AI5206" s="2"/>
      <c r="AJ5206" s="2"/>
      <c r="AK5206" s="2"/>
      <c r="BK5206" s="2"/>
      <c r="BL5206" s="2"/>
      <c r="BN5206" s="2"/>
      <c r="BO5206" s="2"/>
    </row>
    <row r="5207" ht="12.75" customHeight="1">
      <c r="D5207" s="2"/>
      <c r="G5207" s="2"/>
      <c r="I5207" s="2"/>
      <c r="J5207" s="2"/>
      <c r="K5207" s="2"/>
      <c r="L5207" s="2"/>
      <c r="M5207" s="2"/>
      <c r="N5207" s="2"/>
      <c r="O5207" s="2"/>
      <c r="P5207" s="2"/>
      <c r="Q5207" s="2"/>
      <c r="R5207" s="2"/>
      <c r="S5207" s="2"/>
      <c r="T5207" s="2"/>
      <c r="U5207" s="2"/>
      <c r="V5207" s="2"/>
      <c r="W5207" s="2"/>
      <c r="X5207" s="2"/>
      <c r="Y5207" s="2"/>
      <c r="AB5207" s="2"/>
      <c r="AC5207" s="2"/>
      <c r="AD5207" s="2"/>
      <c r="AE5207" s="2"/>
      <c r="AF5207" s="2"/>
      <c r="AG5207" s="2"/>
      <c r="AH5207" s="2"/>
      <c r="AI5207" s="2"/>
      <c r="AJ5207" s="2"/>
      <c r="AK5207" s="2"/>
      <c r="BK5207" s="2"/>
      <c r="BL5207" s="2"/>
      <c r="BN5207" s="2"/>
      <c r="BO5207" s="2"/>
    </row>
    <row r="5208" ht="12.75" customHeight="1">
      <c r="D5208" s="2"/>
      <c r="G5208" s="2"/>
      <c r="I5208" s="2"/>
      <c r="J5208" s="2"/>
      <c r="K5208" s="2"/>
      <c r="L5208" s="2"/>
      <c r="M5208" s="2"/>
      <c r="N5208" s="2"/>
      <c r="O5208" s="2"/>
      <c r="P5208" s="2"/>
      <c r="Q5208" s="2"/>
      <c r="R5208" s="2"/>
      <c r="S5208" s="2"/>
      <c r="T5208" s="2"/>
      <c r="U5208" s="2"/>
      <c r="V5208" s="2"/>
      <c r="W5208" s="2"/>
      <c r="X5208" s="2"/>
      <c r="Y5208" s="2"/>
      <c r="AB5208" s="2"/>
      <c r="AC5208" s="2"/>
      <c r="AD5208" s="2"/>
      <c r="AE5208" s="2"/>
      <c r="AF5208" s="2"/>
      <c r="AG5208" s="2"/>
      <c r="AH5208" s="2"/>
      <c r="AI5208" s="2"/>
      <c r="AJ5208" s="2"/>
      <c r="AK5208" s="2"/>
      <c r="BK5208" s="2"/>
      <c r="BL5208" s="2"/>
      <c r="BN5208" s="2"/>
      <c r="BO5208" s="2"/>
    </row>
    <row r="5209" ht="12.75" customHeight="1">
      <c r="D5209" s="2"/>
      <c r="G5209" s="2"/>
      <c r="I5209" s="2"/>
      <c r="J5209" s="2"/>
      <c r="K5209" s="2"/>
      <c r="L5209" s="2"/>
      <c r="M5209" s="2"/>
      <c r="N5209" s="2"/>
      <c r="O5209" s="2"/>
      <c r="P5209" s="2"/>
      <c r="Q5209" s="2"/>
      <c r="R5209" s="2"/>
      <c r="S5209" s="2"/>
      <c r="T5209" s="2"/>
      <c r="U5209" s="2"/>
      <c r="V5209" s="2"/>
      <c r="W5209" s="2"/>
      <c r="X5209" s="2"/>
      <c r="Y5209" s="2"/>
      <c r="AB5209" s="2"/>
      <c r="AC5209" s="2"/>
      <c r="AD5209" s="2"/>
      <c r="AE5209" s="2"/>
      <c r="AF5209" s="2"/>
      <c r="AG5209" s="2"/>
      <c r="AH5209" s="2"/>
      <c r="AI5209" s="2"/>
      <c r="AJ5209" s="2"/>
      <c r="AK5209" s="2"/>
      <c r="BK5209" s="2"/>
      <c r="BL5209" s="2"/>
      <c r="BN5209" s="2"/>
      <c r="BO5209" s="2"/>
    </row>
    <row r="5210" ht="12.75" customHeight="1">
      <c r="D5210" s="2"/>
      <c r="G5210" s="2"/>
      <c r="I5210" s="2"/>
      <c r="J5210" s="2"/>
      <c r="K5210" s="2"/>
      <c r="L5210" s="2"/>
      <c r="M5210" s="2"/>
      <c r="N5210" s="2"/>
      <c r="O5210" s="2"/>
      <c r="P5210" s="2"/>
      <c r="Q5210" s="2"/>
      <c r="R5210" s="2"/>
      <c r="S5210" s="2"/>
      <c r="T5210" s="2"/>
      <c r="U5210" s="2"/>
      <c r="V5210" s="2"/>
      <c r="W5210" s="2"/>
      <c r="X5210" s="2"/>
      <c r="Y5210" s="2"/>
      <c r="AB5210" s="2"/>
      <c r="AC5210" s="2"/>
      <c r="AD5210" s="2"/>
      <c r="AE5210" s="2"/>
      <c r="AF5210" s="2"/>
      <c r="AG5210" s="2"/>
      <c r="AH5210" s="2"/>
      <c r="AI5210" s="2"/>
      <c r="AJ5210" s="2"/>
      <c r="AK5210" s="2"/>
      <c r="BK5210" s="2"/>
      <c r="BL5210" s="2"/>
      <c r="BN5210" s="2"/>
      <c r="BO5210" s="2"/>
    </row>
    <row r="5211" ht="12.75" customHeight="1">
      <c r="D5211" s="2"/>
      <c r="G5211" s="2"/>
      <c r="I5211" s="2"/>
      <c r="J5211" s="2"/>
      <c r="K5211" s="2"/>
      <c r="L5211" s="2"/>
      <c r="M5211" s="2"/>
      <c r="N5211" s="2"/>
      <c r="O5211" s="2"/>
      <c r="P5211" s="2"/>
      <c r="Q5211" s="2"/>
      <c r="R5211" s="2"/>
      <c r="S5211" s="2"/>
      <c r="T5211" s="2"/>
      <c r="U5211" s="2"/>
      <c r="V5211" s="2"/>
      <c r="W5211" s="2"/>
      <c r="X5211" s="2"/>
      <c r="Y5211" s="2"/>
      <c r="AB5211" s="2"/>
      <c r="AC5211" s="2"/>
      <c r="AD5211" s="2"/>
      <c r="AE5211" s="2"/>
      <c r="AF5211" s="2"/>
      <c r="AG5211" s="2"/>
      <c r="AH5211" s="2"/>
      <c r="AI5211" s="2"/>
      <c r="AJ5211" s="2"/>
      <c r="AK5211" s="2"/>
      <c r="BK5211" s="2"/>
      <c r="BL5211" s="2"/>
      <c r="BN5211" s="2"/>
      <c r="BO5211" s="2"/>
    </row>
    <row r="5212" ht="12.75" customHeight="1">
      <c r="D5212" s="2"/>
      <c r="G5212" s="2"/>
      <c r="I5212" s="2"/>
      <c r="J5212" s="2"/>
      <c r="K5212" s="2"/>
      <c r="L5212" s="2"/>
      <c r="M5212" s="2"/>
      <c r="N5212" s="2"/>
      <c r="O5212" s="2"/>
      <c r="P5212" s="2"/>
      <c r="Q5212" s="2"/>
      <c r="R5212" s="2"/>
      <c r="S5212" s="2"/>
      <c r="T5212" s="2"/>
      <c r="U5212" s="2"/>
      <c r="V5212" s="2"/>
      <c r="W5212" s="2"/>
      <c r="X5212" s="2"/>
      <c r="Y5212" s="2"/>
      <c r="AB5212" s="2"/>
      <c r="AC5212" s="2"/>
      <c r="AD5212" s="2"/>
      <c r="AE5212" s="2"/>
      <c r="AF5212" s="2"/>
      <c r="AG5212" s="2"/>
      <c r="AH5212" s="2"/>
      <c r="AI5212" s="2"/>
      <c r="AJ5212" s="2"/>
      <c r="AK5212" s="2"/>
      <c r="BK5212" s="2"/>
      <c r="BL5212" s="2"/>
      <c r="BN5212" s="2"/>
      <c r="BO5212" s="2"/>
    </row>
    <row r="5213" ht="12.75" customHeight="1">
      <c r="D5213" s="2"/>
      <c r="G5213" s="2"/>
      <c r="I5213" s="2"/>
      <c r="J5213" s="2"/>
      <c r="K5213" s="2"/>
      <c r="L5213" s="2"/>
      <c r="M5213" s="2"/>
      <c r="N5213" s="2"/>
      <c r="O5213" s="2"/>
      <c r="P5213" s="2"/>
      <c r="Q5213" s="2"/>
      <c r="R5213" s="2"/>
      <c r="S5213" s="2"/>
      <c r="T5213" s="2"/>
      <c r="U5213" s="2"/>
      <c r="V5213" s="2"/>
      <c r="W5213" s="2"/>
      <c r="X5213" s="2"/>
      <c r="Y5213" s="2"/>
      <c r="AB5213" s="2"/>
      <c r="AC5213" s="2"/>
      <c r="AD5213" s="2"/>
      <c r="AE5213" s="2"/>
      <c r="AF5213" s="2"/>
      <c r="AG5213" s="2"/>
      <c r="AH5213" s="2"/>
      <c r="AI5213" s="2"/>
      <c r="AJ5213" s="2"/>
      <c r="AK5213" s="2"/>
      <c r="BK5213" s="2"/>
      <c r="BL5213" s="2"/>
      <c r="BN5213" s="2"/>
      <c r="BO5213" s="2"/>
    </row>
    <row r="5214" ht="12.75" customHeight="1">
      <c r="D5214" s="2"/>
      <c r="G5214" s="2"/>
      <c r="I5214" s="2"/>
      <c r="J5214" s="2"/>
      <c r="K5214" s="2"/>
      <c r="L5214" s="2"/>
      <c r="M5214" s="2"/>
      <c r="N5214" s="2"/>
      <c r="O5214" s="2"/>
      <c r="P5214" s="2"/>
      <c r="Q5214" s="2"/>
      <c r="R5214" s="2"/>
      <c r="S5214" s="2"/>
      <c r="T5214" s="2"/>
      <c r="U5214" s="2"/>
      <c r="V5214" s="2"/>
      <c r="W5214" s="2"/>
      <c r="X5214" s="2"/>
      <c r="Y5214" s="2"/>
      <c r="AB5214" s="2"/>
      <c r="AC5214" s="2"/>
      <c r="AD5214" s="2"/>
      <c r="AE5214" s="2"/>
      <c r="AF5214" s="2"/>
      <c r="AG5214" s="2"/>
      <c r="AH5214" s="2"/>
      <c r="AI5214" s="2"/>
      <c r="AJ5214" s="2"/>
      <c r="AK5214" s="2"/>
      <c r="BK5214" s="2"/>
      <c r="BL5214" s="2"/>
      <c r="BN5214" s="2"/>
      <c r="BO5214" s="2"/>
    </row>
    <row r="5215" ht="12.75" customHeight="1">
      <c r="D5215" s="2"/>
      <c r="G5215" s="2"/>
      <c r="I5215" s="2"/>
      <c r="J5215" s="2"/>
      <c r="K5215" s="2"/>
      <c r="L5215" s="2"/>
      <c r="M5215" s="2"/>
      <c r="N5215" s="2"/>
      <c r="O5215" s="2"/>
      <c r="P5215" s="2"/>
      <c r="Q5215" s="2"/>
      <c r="R5215" s="2"/>
      <c r="S5215" s="2"/>
      <c r="T5215" s="2"/>
      <c r="U5215" s="2"/>
      <c r="V5215" s="2"/>
      <c r="W5215" s="2"/>
      <c r="X5215" s="2"/>
      <c r="Y5215" s="2"/>
      <c r="AB5215" s="2"/>
      <c r="AC5215" s="2"/>
      <c r="AD5215" s="2"/>
      <c r="AE5215" s="2"/>
      <c r="AF5215" s="2"/>
      <c r="AG5215" s="2"/>
      <c r="AH5215" s="2"/>
      <c r="AI5215" s="2"/>
      <c r="AJ5215" s="2"/>
      <c r="AK5215" s="2"/>
      <c r="BK5215" s="2"/>
      <c r="BL5215" s="2"/>
      <c r="BN5215" s="2"/>
      <c r="BO5215" s="2"/>
    </row>
    <row r="5216" ht="12.75" customHeight="1">
      <c r="D5216" s="2"/>
      <c r="G5216" s="2"/>
      <c r="I5216" s="2"/>
      <c r="J5216" s="2"/>
      <c r="K5216" s="2"/>
      <c r="L5216" s="2"/>
      <c r="M5216" s="2"/>
      <c r="N5216" s="2"/>
      <c r="O5216" s="2"/>
      <c r="P5216" s="2"/>
      <c r="Q5216" s="2"/>
      <c r="R5216" s="2"/>
      <c r="S5216" s="2"/>
      <c r="T5216" s="2"/>
      <c r="U5216" s="2"/>
      <c r="V5216" s="2"/>
      <c r="W5216" s="2"/>
      <c r="X5216" s="2"/>
      <c r="Y5216" s="2"/>
      <c r="AB5216" s="2"/>
      <c r="AC5216" s="2"/>
      <c r="AD5216" s="2"/>
      <c r="AE5216" s="2"/>
      <c r="AF5216" s="2"/>
      <c r="AG5216" s="2"/>
      <c r="AH5216" s="2"/>
      <c r="AI5216" s="2"/>
      <c r="AJ5216" s="2"/>
      <c r="AK5216" s="2"/>
      <c r="BK5216" s="2"/>
      <c r="BL5216" s="2"/>
      <c r="BN5216" s="2"/>
      <c r="BO5216" s="2"/>
    </row>
    <row r="5217" ht="12.75" customHeight="1">
      <c r="D5217" s="2"/>
      <c r="G5217" s="2"/>
      <c r="I5217" s="2"/>
      <c r="J5217" s="2"/>
      <c r="K5217" s="2"/>
      <c r="L5217" s="2"/>
      <c r="M5217" s="2"/>
      <c r="N5217" s="2"/>
      <c r="O5217" s="2"/>
      <c r="P5217" s="2"/>
      <c r="Q5217" s="2"/>
      <c r="R5217" s="2"/>
      <c r="S5217" s="2"/>
      <c r="T5217" s="2"/>
      <c r="U5217" s="2"/>
      <c r="V5217" s="2"/>
      <c r="W5217" s="2"/>
      <c r="X5217" s="2"/>
      <c r="Y5217" s="2"/>
      <c r="AB5217" s="2"/>
      <c r="AC5217" s="2"/>
      <c r="AD5217" s="2"/>
      <c r="AE5217" s="2"/>
      <c r="AF5217" s="2"/>
      <c r="AG5217" s="2"/>
      <c r="AH5217" s="2"/>
      <c r="AI5217" s="2"/>
      <c r="AJ5217" s="2"/>
      <c r="AK5217" s="2"/>
      <c r="BK5217" s="2"/>
      <c r="BL5217" s="2"/>
      <c r="BN5217" s="2"/>
      <c r="BO5217" s="2"/>
    </row>
    <row r="5218" ht="12.75" customHeight="1">
      <c r="D5218" s="2"/>
      <c r="G5218" s="2"/>
      <c r="I5218" s="2"/>
      <c r="J5218" s="2"/>
      <c r="K5218" s="2"/>
      <c r="L5218" s="2"/>
      <c r="M5218" s="2"/>
      <c r="N5218" s="2"/>
      <c r="O5218" s="2"/>
      <c r="P5218" s="2"/>
      <c r="Q5218" s="2"/>
      <c r="R5218" s="2"/>
      <c r="S5218" s="2"/>
      <c r="T5218" s="2"/>
      <c r="U5218" s="2"/>
      <c r="V5218" s="2"/>
      <c r="W5218" s="2"/>
      <c r="X5218" s="2"/>
      <c r="Y5218" s="2"/>
      <c r="AB5218" s="2"/>
      <c r="AC5218" s="2"/>
      <c r="AD5218" s="2"/>
      <c r="AE5218" s="2"/>
      <c r="AF5218" s="2"/>
      <c r="AG5218" s="2"/>
      <c r="AH5218" s="2"/>
      <c r="AI5218" s="2"/>
      <c r="AJ5218" s="2"/>
      <c r="AK5218" s="2"/>
      <c r="BK5218" s="2"/>
      <c r="BL5218" s="2"/>
      <c r="BN5218" s="2"/>
      <c r="BO5218" s="2"/>
    </row>
    <row r="5219" ht="12.75" customHeight="1">
      <c r="D5219" s="2"/>
      <c r="G5219" s="2"/>
      <c r="I5219" s="2"/>
      <c r="J5219" s="2"/>
      <c r="K5219" s="2"/>
      <c r="L5219" s="2"/>
      <c r="M5219" s="2"/>
      <c r="N5219" s="2"/>
      <c r="O5219" s="2"/>
      <c r="P5219" s="2"/>
      <c r="Q5219" s="2"/>
      <c r="R5219" s="2"/>
      <c r="S5219" s="2"/>
      <c r="T5219" s="2"/>
      <c r="U5219" s="2"/>
      <c r="V5219" s="2"/>
      <c r="W5219" s="2"/>
      <c r="X5219" s="2"/>
      <c r="Y5219" s="2"/>
      <c r="AB5219" s="2"/>
      <c r="AC5219" s="2"/>
      <c r="AD5219" s="2"/>
      <c r="AE5219" s="2"/>
      <c r="AF5219" s="2"/>
      <c r="AG5219" s="2"/>
      <c r="AH5219" s="2"/>
      <c r="AI5219" s="2"/>
      <c r="AJ5219" s="2"/>
      <c r="AK5219" s="2"/>
      <c r="BK5219" s="2"/>
      <c r="BL5219" s="2"/>
      <c r="BN5219" s="2"/>
      <c r="BO5219" s="2"/>
    </row>
    <row r="5220" ht="12.75" customHeight="1">
      <c r="D5220" s="2"/>
      <c r="G5220" s="2"/>
      <c r="I5220" s="2"/>
      <c r="J5220" s="2"/>
      <c r="K5220" s="2"/>
      <c r="L5220" s="2"/>
      <c r="M5220" s="2"/>
      <c r="N5220" s="2"/>
      <c r="O5220" s="2"/>
      <c r="P5220" s="2"/>
      <c r="Q5220" s="2"/>
      <c r="R5220" s="2"/>
      <c r="S5220" s="2"/>
      <c r="T5220" s="2"/>
      <c r="U5220" s="2"/>
      <c r="V5220" s="2"/>
      <c r="W5220" s="2"/>
      <c r="X5220" s="2"/>
      <c r="Y5220" s="2"/>
      <c r="AB5220" s="2"/>
      <c r="AC5220" s="2"/>
      <c r="AD5220" s="2"/>
      <c r="AE5220" s="2"/>
      <c r="AF5220" s="2"/>
      <c r="AG5220" s="2"/>
      <c r="AH5220" s="2"/>
      <c r="AI5220" s="2"/>
      <c r="AJ5220" s="2"/>
      <c r="AK5220" s="2"/>
      <c r="BK5220" s="2"/>
      <c r="BL5220" s="2"/>
      <c r="BN5220" s="2"/>
      <c r="BO5220" s="2"/>
    </row>
    <row r="5221" ht="12.75" customHeight="1">
      <c r="D5221" s="2"/>
      <c r="G5221" s="2"/>
      <c r="I5221" s="2"/>
      <c r="J5221" s="2"/>
      <c r="K5221" s="2"/>
      <c r="L5221" s="2"/>
      <c r="M5221" s="2"/>
      <c r="N5221" s="2"/>
      <c r="O5221" s="2"/>
      <c r="P5221" s="2"/>
      <c r="Q5221" s="2"/>
      <c r="R5221" s="2"/>
      <c r="S5221" s="2"/>
      <c r="T5221" s="2"/>
      <c r="U5221" s="2"/>
      <c r="V5221" s="2"/>
      <c r="W5221" s="2"/>
      <c r="X5221" s="2"/>
      <c r="Y5221" s="2"/>
      <c r="AB5221" s="2"/>
      <c r="AC5221" s="2"/>
      <c r="AD5221" s="2"/>
      <c r="AE5221" s="2"/>
      <c r="AF5221" s="2"/>
      <c r="AG5221" s="2"/>
      <c r="AH5221" s="2"/>
      <c r="AI5221" s="2"/>
      <c r="AJ5221" s="2"/>
      <c r="AK5221" s="2"/>
      <c r="BK5221" s="2"/>
      <c r="BL5221" s="2"/>
      <c r="BN5221" s="2"/>
      <c r="BO5221" s="2"/>
    </row>
    <row r="5222" ht="12.75" customHeight="1">
      <c r="D5222" s="2"/>
      <c r="G5222" s="2"/>
      <c r="I5222" s="2"/>
      <c r="J5222" s="2"/>
      <c r="K5222" s="2"/>
      <c r="L5222" s="2"/>
      <c r="M5222" s="2"/>
      <c r="N5222" s="2"/>
      <c r="O5222" s="2"/>
      <c r="P5222" s="2"/>
      <c r="Q5222" s="2"/>
      <c r="R5222" s="2"/>
      <c r="S5222" s="2"/>
      <c r="T5222" s="2"/>
      <c r="U5222" s="2"/>
      <c r="V5222" s="2"/>
      <c r="W5222" s="2"/>
      <c r="X5222" s="2"/>
      <c r="Y5222" s="2"/>
      <c r="AB5222" s="2"/>
      <c r="AC5222" s="2"/>
      <c r="AD5222" s="2"/>
      <c r="AE5222" s="2"/>
      <c r="AF5222" s="2"/>
      <c r="AG5222" s="2"/>
      <c r="AH5222" s="2"/>
      <c r="AI5222" s="2"/>
      <c r="AJ5222" s="2"/>
      <c r="AK5222" s="2"/>
      <c r="BK5222" s="2"/>
      <c r="BL5222" s="2"/>
      <c r="BN5222" s="2"/>
      <c r="BO5222" s="2"/>
    </row>
    <row r="5223" ht="12.75" customHeight="1">
      <c r="D5223" s="2"/>
      <c r="G5223" s="2"/>
      <c r="I5223" s="2"/>
      <c r="J5223" s="2"/>
      <c r="K5223" s="2"/>
      <c r="L5223" s="2"/>
      <c r="M5223" s="2"/>
      <c r="N5223" s="2"/>
      <c r="O5223" s="2"/>
      <c r="P5223" s="2"/>
      <c r="Q5223" s="2"/>
      <c r="R5223" s="2"/>
      <c r="S5223" s="2"/>
      <c r="T5223" s="2"/>
      <c r="U5223" s="2"/>
      <c r="V5223" s="2"/>
      <c r="W5223" s="2"/>
      <c r="X5223" s="2"/>
      <c r="Y5223" s="2"/>
      <c r="AB5223" s="2"/>
      <c r="AC5223" s="2"/>
      <c r="AD5223" s="2"/>
      <c r="AE5223" s="2"/>
      <c r="AF5223" s="2"/>
      <c r="AG5223" s="2"/>
      <c r="AH5223" s="2"/>
      <c r="AI5223" s="2"/>
      <c r="AJ5223" s="2"/>
      <c r="AK5223" s="2"/>
      <c r="BK5223" s="2"/>
      <c r="BL5223" s="2"/>
      <c r="BN5223" s="2"/>
      <c r="BO5223" s="2"/>
    </row>
    <row r="5224" ht="12.75" customHeight="1">
      <c r="D5224" s="2"/>
      <c r="G5224" s="2"/>
      <c r="I5224" s="2"/>
      <c r="J5224" s="2"/>
      <c r="K5224" s="2"/>
      <c r="L5224" s="2"/>
      <c r="M5224" s="2"/>
      <c r="N5224" s="2"/>
      <c r="O5224" s="2"/>
      <c r="P5224" s="2"/>
      <c r="Q5224" s="2"/>
      <c r="R5224" s="2"/>
      <c r="S5224" s="2"/>
      <c r="T5224" s="2"/>
      <c r="U5224" s="2"/>
      <c r="V5224" s="2"/>
      <c r="W5224" s="2"/>
      <c r="X5224" s="2"/>
      <c r="Y5224" s="2"/>
      <c r="AB5224" s="2"/>
      <c r="AC5224" s="2"/>
      <c r="AD5224" s="2"/>
      <c r="AE5224" s="2"/>
      <c r="AF5224" s="2"/>
      <c r="AG5224" s="2"/>
      <c r="AH5224" s="2"/>
      <c r="AI5224" s="2"/>
      <c r="AJ5224" s="2"/>
      <c r="AK5224" s="2"/>
      <c r="BK5224" s="2"/>
      <c r="BL5224" s="2"/>
      <c r="BN5224" s="2"/>
      <c r="BO5224" s="2"/>
    </row>
    <row r="5225" ht="12.75" customHeight="1">
      <c r="D5225" s="2"/>
      <c r="G5225" s="2"/>
      <c r="I5225" s="2"/>
      <c r="J5225" s="2"/>
      <c r="K5225" s="2"/>
      <c r="L5225" s="2"/>
      <c r="M5225" s="2"/>
      <c r="N5225" s="2"/>
      <c r="O5225" s="2"/>
      <c r="P5225" s="2"/>
      <c r="Q5225" s="2"/>
      <c r="R5225" s="2"/>
      <c r="S5225" s="2"/>
      <c r="T5225" s="2"/>
      <c r="U5225" s="2"/>
      <c r="V5225" s="2"/>
      <c r="W5225" s="2"/>
      <c r="X5225" s="2"/>
      <c r="Y5225" s="2"/>
      <c r="AB5225" s="2"/>
      <c r="AC5225" s="2"/>
      <c r="AD5225" s="2"/>
      <c r="AE5225" s="2"/>
      <c r="AF5225" s="2"/>
      <c r="AG5225" s="2"/>
      <c r="AH5225" s="2"/>
      <c r="AI5225" s="2"/>
      <c r="AJ5225" s="2"/>
      <c r="AK5225" s="2"/>
      <c r="BK5225" s="2"/>
      <c r="BL5225" s="2"/>
      <c r="BN5225" s="2"/>
      <c r="BO5225" s="2"/>
    </row>
    <row r="5226" ht="12.75" customHeight="1">
      <c r="D5226" s="2"/>
      <c r="G5226" s="2"/>
      <c r="I5226" s="2"/>
      <c r="J5226" s="2"/>
      <c r="K5226" s="2"/>
      <c r="L5226" s="2"/>
      <c r="M5226" s="2"/>
      <c r="N5226" s="2"/>
      <c r="O5226" s="2"/>
      <c r="P5226" s="2"/>
      <c r="Q5226" s="2"/>
      <c r="R5226" s="2"/>
      <c r="S5226" s="2"/>
      <c r="T5226" s="2"/>
      <c r="U5226" s="2"/>
      <c r="V5226" s="2"/>
      <c r="W5226" s="2"/>
      <c r="X5226" s="2"/>
      <c r="Y5226" s="2"/>
      <c r="AB5226" s="2"/>
      <c r="AC5226" s="2"/>
      <c r="AD5226" s="2"/>
      <c r="AE5226" s="2"/>
      <c r="AF5226" s="2"/>
      <c r="AG5226" s="2"/>
      <c r="AH5226" s="2"/>
      <c r="AI5226" s="2"/>
      <c r="AJ5226" s="2"/>
      <c r="AK5226" s="2"/>
      <c r="BK5226" s="2"/>
      <c r="BL5226" s="2"/>
      <c r="BN5226" s="2"/>
      <c r="BO5226" s="2"/>
    </row>
    <row r="5227" ht="12.75" customHeight="1">
      <c r="D5227" s="2"/>
      <c r="G5227" s="2"/>
      <c r="I5227" s="2"/>
      <c r="J5227" s="2"/>
      <c r="K5227" s="2"/>
      <c r="L5227" s="2"/>
      <c r="M5227" s="2"/>
      <c r="N5227" s="2"/>
      <c r="O5227" s="2"/>
      <c r="P5227" s="2"/>
      <c r="Q5227" s="2"/>
      <c r="R5227" s="2"/>
      <c r="S5227" s="2"/>
      <c r="T5227" s="2"/>
      <c r="U5227" s="2"/>
      <c r="V5227" s="2"/>
      <c r="W5227" s="2"/>
      <c r="X5227" s="2"/>
      <c r="Y5227" s="2"/>
      <c r="AB5227" s="2"/>
      <c r="AC5227" s="2"/>
      <c r="AD5227" s="2"/>
      <c r="AE5227" s="2"/>
      <c r="AF5227" s="2"/>
      <c r="AG5227" s="2"/>
      <c r="AH5227" s="2"/>
      <c r="AI5227" s="2"/>
      <c r="AJ5227" s="2"/>
      <c r="AK5227" s="2"/>
      <c r="BK5227" s="2"/>
      <c r="BL5227" s="2"/>
      <c r="BN5227" s="2"/>
      <c r="BO5227" s="2"/>
    </row>
    <row r="5228" ht="12.75" customHeight="1">
      <c r="D5228" s="2"/>
      <c r="G5228" s="2"/>
      <c r="I5228" s="2"/>
      <c r="J5228" s="2"/>
      <c r="K5228" s="2"/>
      <c r="L5228" s="2"/>
      <c r="M5228" s="2"/>
      <c r="N5228" s="2"/>
      <c r="O5228" s="2"/>
      <c r="P5228" s="2"/>
      <c r="Q5228" s="2"/>
      <c r="R5228" s="2"/>
      <c r="S5228" s="2"/>
      <c r="T5228" s="2"/>
      <c r="U5228" s="2"/>
      <c r="V5228" s="2"/>
      <c r="W5228" s="2"/>
      <c r="X5228" s="2"/>
      <c r="Y5228" s="2"/>
      <c r="AB5228" s="2"/>
      <c r="AC5228" s="2"/>
      <c r="AD5228" s="2"/>
      <c r="AE5228" s="2"/>
      <c r="AF5228" s="2"/>
      <c r="AG5228" s="2"/>
      <c r="AH5228" s="2"/>
      <c r="AI5228" s="2"/>
      <c r="AJ5228" s="2"/>
      <c r="AK5228" s="2"/>
      <c r="BK5228" s="2"/>
      <c r="BL5228" s="2"/>
      <c r="BN5228" s="2"/>
      <c r="BO5228" s="2"/>
    </row>
    <row r="5229" ht="12.75" customHeight="1">
      <c r="D5229" s="2"/>
      <c r="G5229" s="2"/>
      <c r="I5229" s="2"/>
      <c r="J5229" s="2"/>
      <c r="K5229" s="2"/>
      <c r="L5229" s="2"/>
      <c r="M5229" s="2"/>
      <c r="N5229" s="2"/>
      <c r="O5229" s="2"/>
      <c r="P5229" s="2"/>
      <c r="Q5229" s="2"/>
      <c r="R5229" s="2"/>
      <c r="S5229" s="2"/>
      <c r="T5229" s="2"/>
      <c r="U5229" s="2"/>
      <c r="V5229" s="2"/>
      <c r="W5229" s="2"/>
      <c r="X5229" s="2"/>
      <c r="Y5229" s="2"/>
      <c r="AB5229" s="2"/>
      <c r="AC5229" s="2"/>
      <c r="AD5229" s="2"/>
      <c r="AE5229" s="2"/>
      <c r="AF5229" s="2"/>
      <c r="AG5229" s="2"/>
      <c r="AH5229" s="2"/>
      <c r="AI5229" s="2"/>
      <c r="AJ5229" s="2"/>
      <c r="AK5229" s="2"/>
      <c r="BK5229" s="2"/>
      <c r="BL5229" s="2"/>
      <c r="BN5229" s="2"/>
      <c r="BO5229" s="2"/>
    </row>
    <row r="5230" ht="12.75" customHeight="1">
      <c r="D5230" s="2"/>
      <c r="G5230" s="2"/>
      <c r="I5230" s="2"/>
      <c r="J5230" s="2"/>
      <c r="K5230" s="2"/>
      <c r="L5230" s="2"/>
      <c r="M5230" s="2"/>
      <c r="N5230" s="2"/>
      <c r="O5230" s="2"/>
      <c r="P5230" s="2"/>
      <c r="Q5230" s="2"/>
      <c r="R5230" s="2"/>
      <c r="S5230" s="2"/>
      <c r="T5230" s="2"/>
      <c r="U5230" s="2"/>
      <c r="V5230" s="2"/>
      <c r="W5230" s="2"/>
      <c r="X5230" s="2"/>
      <c r="Y5230" s="2"/>
      <c r="AB5230" s="2"/>
      <c r="AC5230" s="2"/>
      <c r="AD5230" s="2"/>
      <c r="AE5230" s="2"/>
      <c r="AF5230" s="2"/>
      <c r="AG5230" s="2"/>
      <c r="AH5230" s="2"/>
      <c r="AI5230" s="2"/>
      <c r="AJ5230" s="2"/>
      <c r="AK5230" s="2"/>
      <c r="BK5230" s="2"/>
      <c r="BL5230" s="2"/>
      <c r="BN5230" s="2"/>
      <c r="BO5230" s="2"/>
    </row>
    <row r="5231" ht="12.75" customHeight="1">
      <c r="D5231" s="2"/>
      <c r="G5231" s="2"/>
      <c r="I5231" s="2"/>
      <c r="J5231" s="2"/>
      <c r="K5231" s="2"/>
      <c r="L5231" s="2"/>
      <c r="M5231" s="2"/>
      <c r="N5231" s="2"/>
      <c r="O5231" s="2"/>
      <c r="P5231" s="2"/>
      <c r="Q5231" s="2"/>
      <c r="R5231" s="2"/>
      <c r="S5231" s="2"/>
      <c r="T5231" s="2"/>
      <c r="U5231" s="2"/>
      <c r="V5231" s="2"/>
      <c r="W5231" s="2"/>
      <c r="X5231" s="2"/>
      <c r="Y5231" s="2"/>
      <c r="AB5231" s="2"/>
      <c r="AC5231" s="2"/>
      <c r="AD5231" s="2"/>
      <c r="AE5231" s="2"/>
      <c r="AF5231" s="2"/>
      <c r="AG5231" s="2"/>
      <c r="AH5231" s="2"/>
      <c r="AI5231" s="2"/>
      <c r="AJ5231" s="2"/>
      <c r="AK5231" s="2"/>
      <c r="BK5231" s="2"/>
      <c r="BL5231" s="2"/>
      <c r="BN5231" s="2"/>
      <c r="BO5231" s="2"/>
    </row>
    <row r="5232" ht="12.75" customHeight="1">
      <c r="D5232" s="2"/>
      <c r="G5232" s="2"/>
      <c r="I5232" s="2"/>
      <c r="J5232" s="2"/>
      <c r="K5232" s="2"/>
      <c r="L5232" s="2"/>
      <c r="M5232" s="2"/>
      <c r="N5232" s="2"/>
      <c r="O5232" s="2"/>
      <c r="P5232" s="2"/>
      <c r="Q5232" s="2"/>
      <c r="R5232" s="2"/>
      <c r="S5232" s="2"/>
      <c r="T5232" s="2"/>
      <c r="U5232" s="2"/>
      <c r="V5232" s="2"/>
      <c r="W5232" s="2"/>
      <c r="X5232" s="2"/>
      <c r="Y5232" s="2"/>
      <c r="AB5232" s="2"/>
      <c r="AC5232" s="2"/>
      <c r="AD5232" s="2"/>
      <c r="AE5232" s="2"/>
      <c r="AF5232" s="2"/>
      <c r="AG5232" s="2"/>
      <c r="AH5232" s="2"/>
      <c r="AI5232" s="2"/>
      <c r="AJ5232" s="2"/>
      <c r="AK5232" s="2"/>
      <c r="BK5232" s="2"/>
      <c r="BL5232" s="2"/>
      <c r="BN5232" s="2"/>
      <c r="BO5232" s="2"/>
    </row>
    <row r="5233" ht="12.75" customHeight="1">
      <c r="D5233" s="2"/>
      <c r="G5233" s="2"/>
      <c r="I5233" s="2"/>
      <c r="J5233" s="2"/>
      <c r="K5233" s="2"/>
      <c r="L5233" s="2"/>
      <c r="M5233" s="2"/>
      <c r="N5233" s="2"/>
      <c r="O5233" s="2"/>
      <c r="P5233" s="2"/>
      <c r="Q5233" s="2"/>
      <c r="R5233" s="2"/>
      <c r="S5233" s="2"/>
      <c r="T5233" s="2"/>
      <c r="U5233" s="2"/>
      <c r="V5233" s="2"/>
      <c r="W5233" s="2"/>
      <c r="X5233" s="2"/>
      <c r="Y5233" s="2"/>
      <c r="AB5233" s="2"/>
      <c r="AC5233" s="2"/>
      <c r="AD5233" s="2"/>
      <c r="AE5233" s="2"/>
      <c r="AF5233" s="2"/>
      <c r="AG5233" s="2"/>
      <c r="AH5233" s="2"/>
      <c r="AI5233" s="2"/>
      <c r="AJ5233" s="2"/>
      <c r="AK5233" s="2"/>
      <c r="BK5233" s="2"/>
      <c r="BL5233" s="2"/>
      <c r="BN5233" s="2"/>
      <c r="BO5233" s="2"/>
    </row>
    <row r="5234" ht="12.75" customHeight="1">
      <c r="D5234" s="2"/>
      <c r="G5234" s="2"/>
      <c r="I5234" s="2"/>
      <c r="J5234" s="2"/>
      <c r="K5234" s="2"/>
      <c r="L5234" s="2"/>
      <c r="M5234" s="2"/>
      <c r="N5234" s="2"/>
      <c r="O5234" s="2"/>
      <c r="P5234" s="2"/>
      <c r="Q5234" s="2"/>
      <c r="R5234" s="2"/>
      <c r="S5234" s="2"/>
      <c r="T5234" s="2"/>
      <c r="U5234" s="2"/>
      <c r="V5234" s="2"/>
      <c r="W5234" s="2"/>
      <c r="X5234" s="2"/>
      <c r="Y5234" s="2"/>
      <c r="AB5234" s="2"/>
      <c r="AC5234" s="2"/>
      <c r="AD5234" s="2"/>
      <c r="AE5234" s="2"/>
      <c r="AF5234" s="2"/>
      <c r="AG5234" s="2"/>
      <c r="AH5234" s="2"/>
      <c r="AI5234" s="2"/>
      <c r="AJ5234" s="2"/>
      <c r="AK5234" s="2"/>
      <c r="BK5234" s="2"/>
      <c r="BL5234" s="2"/>
      <c r="BN5234" s="2"/>
      <c r="BO5234" s="2"/>
    </row>
    <row r="5235" ht="12.75" customHeight="1">
      <c r="D5235" s="2"/>
      <c r="G5235" s="2"/>
      <c r="I5235" s="2"/>
      <c r="J5235" s="2"/>
      <c r="K5235" s="2"/>
      <c r="L5235" s="2"/>
      <c r="M5235" s="2"/>
      <c r="N5235" s="2"/>
      <c r="O5235" s="2"/>
      <c r="P5235" s="2"/>
      <c r="Q5235" s="2"/>
      <c r="R5235" s="2"/>
      <c r="S5235" s="2"/>
      <c r="T5235" s="2"/>
      <c r="U5235" s="2"/>
      <c r="V5235" s="2"/>
      <c r="W5235" s="2"/>
      <c r="X5235" s="2"/>
      <c r="Y5235" s="2"/>
      <c r="AB5235" s="2"/>
      <c r="AC5235" s="2"/>
      <c r="AD5235" s="2"/>
      <c r="AE5235" s="2"/>
      <c r="AF5235" s="2"/>
      <c r="AG5235" s="2"/>
      <c r="AH5235" s="2"/>
      <c r="AI5235" s="2"/>
      <c r="AJ5235" s="2"/>
      <c r="AK5235" s="2"/>
      <c r="BK5235" s="2"/>
      <c r="BL5235" s="2"/>
      <c r="BN5235" s="2"/>
      <c r="BO5235" s="2"/>
    </row>
    <row r="5236" ht="12.75" customHeight="1">
      <c r="D5236" s="2"/>
      <c r="G5236" s="2"/>
      <c r="I5236" s="2"/>
      <c r="J5236" s="2"/>
      <c r="K5236" s="2"/>
      <c r="L5236" s="2"/>
      <c r="M5236" s="2"/>
      <c r="N5236" s="2"/>
      <c r="O5236" s="2"/>
      <c r="P5236" s="2"/>
      <c r="Q5236" s="2"/>
      <c r="R5236" s="2"/>
      <c r="S5236" s="2"/>
      <c r="T5236" s="2"/>
      <c r="U5236" s="2"/>
      <c r="V5236" s="2"/>
      <c r="W5236" s="2"/>
      <c r="X5236" s="2"/>
      <c r="Y5236" s="2"/>
      <c r="AB5236" s="2"/>
      <c r="AC5236" s="2"/>
      <c r="AD5236" s="2"/>
      <c r="AE5236" s="2"/>
      <c r="AF5236" s="2"/>
      <c r="AG5236" s="2"/>
      <c r="AH5236" s="2"/>
      <c r="AI5236" s="2"/>
      <c r="AJ5236" s="2"/>
      <c r="AK5236" s="2"/>
      <c r="BK5236" s="2"/>
      <c r="BL5236" s="2"/>
      <c r="BN5236" s="2"/>
      <c r="BO5236" s="2"/>
    </row>
    <row r="5237" ht="12.75" customHeight="1">
      <c r="D5237" s="2"/>
      <c r="G5237" s="2"/>
      <c r="I5237" s="2"/>
      <c r="J5237" s="2"/>
      <c r="K5237" s="2"/>
      <c r="L5237" s="2"/>
      <c r="M5237" s="2"/>
      <c r="N5237" s="2"/>
      <c r="O5237" s="2"/>
      <c r="P5237" s="2"/>
      <c r="Q5237" s="2"/>
      <c r="R5237" s="2"/>
      <c r="S5237" s="2"/>
      <c r="T5237" s="2"/>
      <c r="U5237" s="2"/>
      <c r="V5237" s="2"/>
      <c r="W5237" s="2"/>
      <c r="X5237" s="2"/>
      <c r="Y5237" s="2"/>
      <c r="AB5237" s="2"/>
      <c r="AC5237" s="2"/>
      <c r="AD5237" s="2"/>
      <c r="AE5237" s="2"/>
      <c r="AF5237" s="2"/>
      <c r="AG5237" s="2"/>
      <c r="AH5237" s="2"/>
      <c r="AI5237" s="2"/>
      <c r="AJ5237" s="2"/>
      <c r="AK5237" s="2"/>
      <c r="BK5237" s="2"/>
      <c r="BL5237" s="2"/>
      <c r="BN5237" s="2"/>
      <c r="BO5237" s="2"/>
    </row>
    <row r="5238" ht="12.75" customHeight="1">
      <c r="D5238" s="2"/>
      <c r="G5238" s="2"/>
      <c r="I5238" s="2"/>
      <c r="J5238" s="2"/>
      <c r="K5238" s="2"/>
      <c r="L5238" s="2"/>
      <c r="M5238" s="2"/>
      <c r="N5238" s="2"/>
      <c r="O5238" s="2"/>
      <c r="P5238" s="2"/>
      <c r="Q5238" s="2"/>
      <c r="R5238" s="2"/>
      <c r="S5238" s="2"/>
      <c r="T5238" s="2"/>
      <c r="U5238" s="2"/>
      <c r="V5238" s="2"/>
      <c r="W5238" s="2"/>
      <c r="X5238" s="2"/>
      <c r="Y5238" s="2"/>
      <c r="AB5238" s="2"/>
      <c r="AC5238" s="2"/>
      <c r="AD5238" s="2"/>
      <c r="AE5238" s="2"/>
      <c r="AF5238" s="2"/>
      <c r="AG5238" s="2"/>
      <c r="AH5238" s="2"/>
      <c r="AI5238" s="2"/>
      <c r="AJ5238" s="2"/>
      <c r="AK5238" s="2"/>
      <c r="BK5238" s="2"/>
      <c r="BL5238" s="2"/>
      <c r="BN5238" s="2"/>
      <c r="BO5238" s="2"/>
    </row>
    <row r="5239" ht="12.75" customHeight="1">
      <c r="D5239" s="2"/>
      <c r="G5239" s="2"/>
      <c r="I5239" s="2"/>
      <c r="J5239" s="2"/>
      <c r="K5239" s="2"/>
      <c r="L5239" s="2"/>
      <c r="M5239" s="2"/>
      <c r="N5239" s="2"/>
      <c r="O5239" s="2"/>
      <c r="P5239" s="2"/>
      <c r="Q5239" s="2"/>
      <c r="R5239" s="2"/>
      <c r="S5239" s="2"/>
      <c r="T5239" s="2"/>
      <c r="U5239" s="2"/>
      <c r="V5239" s="2"/>
      <c r="W5239" s="2"/>
      <c r="X5239" s="2"/>
      <c r="Y5239" s="2"/>
      <c r="AB5239" s="2"/>
      <c r="AC5239" s="2"/>
      <c r="AD5239" s="2"/>
      <c r="AE5239" s="2"/>
      <c r="AF5239" s="2"/>
      <c r="AG5239" s="2"/>
      <c r="AH5239" s="2"/>
      <c r="AI5239" s="2"/>
      <c r="AJ5239" s="2"/>
      <c r="AK5239" s="2"/>
      <c r="BK5239" s="2"/>
      <c r="BL5239" s="2"/>
      <c r="BN5239" s="2"/>
      <c r="BO5239" s="2"/>
    </row>
    <row r="5240" ht="12.75" customHeight="1">
      <c r="D5240" s="2"/>
      <c r="G5240" s="2"/>
      <c r="I5240" s="2"/>
      <c r="J5240" s="2"/>
      <c r="K5240" s="2"/>
      <c r="L5240" s="2"/>
      <c r="M5240" s="2"/>
      <c r="N5240" s="2"/>
      <c r="O5240" s="2"/>
      <c r="P5240" s="2"/>
      <c r="Q5240" s="2"/>
      <c r="R5240" s="2"/>
      <c r="S5240" s="2"/>
      <c r="T5240" s="2"/>
      <c r="U5240" s="2"/>
      <c r="V5240" s="2"/>
      <c r="W5240" s="2"/>
      <c r="X5240" s="2"/>
      <c r="Y5240" s="2"/>
      <c r="AB5240" s="2"/>
      <c r="AC5240" s="2"/>
      <c r="AD5240" s="2"/>
      <c r="AE5240" s="2"/>
      <c r="AF5240" s="2"/>
      <c r="AG5240" s="2"/>
      <c r="AH5240" s="2"/>
      <c r="AI5240" s="2"/>
      <c r="AJ5240" s="2"/>
      <c r="AK5240" s="2"/>
      <c r="BK5240" s="2"/>
      <c r="BL5240" s="2"/>
      <c r="BN5240" s="2"/>
      <c r="BO5240" s="2"/>
    </row>
    <row r="5241" ht="12.75" customHeight="1">
      <c r="D5241" s="2"/>
      <c r="G5241" s="2"/>
      <c r="I5241" s="2"/>
      <c r="J5241" s="2"/>
      <c r="K5241" s="2"/>
      <c r="L5241" s="2"/>
      <c r="M5241" s="2"/>
      <c r="N5241" s="2"/>
      <c r="O5241" s="2"/>
      <c r="P5241" s="2"/>
      <c r="Q5241" s="2"/>
      <c r="R5241" s="2"/>
      <c r="S5241" s="2"/>
      <c r="T5241" s="2"/>
      <c r="U5241" s="2"/>
      <c r="V5241" s="2"/>
      <c r="W5241" s="2"/>
      <c r="X5241" s="2"/>
      <c r="Y5241" s="2"/>
      <c r="AB5241" s="2"/>
      <c r="AC5241" s="2"/>
      <c r="AD5241" s="2"/>
      <c r="AE5241" s="2"/>
      <c r="AF5241" s="2"/>
      <c r="AG5241" s="2"/>
      <c r="AH5241" s="2"/>
      <c r="AI5241" s="2"/>
      <c r="AJ5241" s="2"/>
      <c r="AK5241" s="2"/>
      <c r="BK5241" s="2"/>
      <c r="BL5241" s="2"/>
      <c r="BN5241" s="2"/>
      <c r="BO5241" s="2"/>
    </row>
    <row r="5242" ht="12.75" customHeight="1">
      <c r="D5242" s="2"/>
      <c r="G5242" s="2"/>
      <c r="I5242" s="2"/>
      <c r="J5242" s="2"/>
      <c r="K5242" s="2"/>
      <c r="L5242" s="2"/>
      <c r="M5242" s="2"/>
      <c r="N5242" s="2"/>
      <c r="O5242" s="2"/>
      <c r="P5242" s="2"/>
      <c r="Q5242" s="2"/>
      <c r="R5242" s="2"/>
      <c r="S5242" s="2"/>
      <c r="T5242" s="2"/>
      <c r="U5242" s="2"/>
      <c r="V5242" s="2"/>
      <c r="W5242" s="2"/>
      <c r="X5242" s="2"/>
      <c r="Y5242" s="2"/>
      <c r="AB5242" s="2"/>
      <c r="AC5242" s="2"/>
      <c r="AD5242" s="2"/>
      <c r="AE5242" s="2"/>
      <c r="AF5242" s="2"/>
      <c r="AG5242" s="2"/>
      <c r="AH5242" s="2"/>
      <c r="AI5242" s="2"/>
      <c r="AJ5242" s="2"/>
      <c r="AK5242" s="2"/>
      <c r="BK5242" s="2"/>
      <c r="BL5242" s="2"/>
      <c r="BN5242" s="2"/>
      <c r="BO5242" s="2"/>
    </row>
    <row r="5243" ht="12.75" customHeight="1">
      <c r="D5243" s="2"/>
      <c r="G5243" s="2"/>
      <c r="I5243" s="2"/>
      <c r="J5243" s="2"/>
      <c r="K5243" s="2"/>
      <c r="L5243" s="2"/>
      <c r="M5243" s="2"/>
      <c r="N5243" s="2"/>
      <c r="O5243" s="2"/>
      <c r="P5243" s="2"/>
      <c r="Q5243" s="2"/>
      <c r="R5243" s="2"/>
      <c r="S5243" s="2"/>
      <c r="T5243" s="2"/>
      <c r="U5243" s="2"/>
      <c r="V5243" s="2"/>
      <c r="W5243" s="2"/>
      <c r="X5243" s="2"/>
      <c r="Y5243" s="2"/>
      <c r="AB5243" s="2"/>
      <c r="AC5243" s="2"/>
      <c r="AD5243" s="2"/>
      <c r="AE5243" s="2"/>
      <c r="AF5243" s="2"/>
      <c r="AG5243" s="2"/>
      <c r="AH5243" s="2"/>
      <c r="AI5243" s="2"/>
      <c r="AJ5243" s="2"/>
      <c r="AK5243" s="2"/>
      <c r="BK5243" s="2"/>
      <c r="BL5243" s="2"/>
      <c r="BN5243" s="2"/>
      <c r="BO5243" s="2"/>
    </row>
    <row r="5244" ht="12.75" customHeight="1">
      <c r="D5244" s="2"/>
      <c r="G5244" s="2"/>
      <c r="I5244" s="2"/>
      <c r="J5244" s="2"/>
      <c r="K5244" s="2"/>
      <c r="L5244" s="2"/>
      <c r="M5244" s="2"/>
      <c r="N5244" s="2"/>
      <c r="O5244" s="2"/>
      <c r="P5244" s="2"/>
      <c r="Q5244" s="2"/>
      <c r="R5244" s="2"/>
      <c r="S5244" s="2"/>
      <c r="T5244" s="2"/>
      <c r="U5244" s="2"/>
      <c r="V5244" s="2"/>
      <c r="W5244" s="2"/>
      <c r="X5244" s="2"/>
      <c r="Y5244" s="2"/>
      <c r="AB5244" s="2"/>
      <c r="AC5244" s="2"/>
      <c r="AD5244" s="2"/>
      <c r="AE5244" s="2"/>
      <c r="AF5244" s="2"/>
      <c r="AG5244" s="2"/>
      <c r="AH5244" s="2"/>
      <c r="AI5244" s="2"/>
      <c r="AJ5244" s="2"/>
      <c r="AK5244" s="2"/>
      <c r="BK5244" s="2"/>
      <c r="BL5244" s="2"/>
      <c r="BN5244" s="2"/>
      <c r="BO5244" s="2"/>
    </row>
    <row r="5245" ht="12.75" customHeight="1">
      <c r="D5245" s="2"/>
      <c r="G5245" s="2"/>
      <c r="I5245" s="2"/>
      <c r="J5245" s="2"/>
      <c r="K5245" s="2"/>
      <c r="L5245" s="2"/>
      <c r="M5245" s="2"/>
      <c r="N5245" s="2"/>
      <c r="O5245" s="2"/>
      <c r="P5245" s="2"/>
      <c r="Q5245" s="2"/>
      <c r="R5245" s="2"/>
      <c r="S5245" s="2"/>
      <c r="T5245" s="2"/>
      <c r="U5245" s="2"/>
      <c r="V5245" s="2"/>
      <c r="W5245" s="2"/>
      <c r="X5245" s="2"/>
      <c r="Y5245" s="2"/>
      <c r="AB5245" s="2"/>
      <c r="AC5245" s="2"/>
      <c r="AD5245" s="2"/>
      <c r="AE5245" s="2"/>
      <c r="AF5245" s="2"/>
      <c r="AG5245" s="2"/>
      <c r="AH5245" s="2"/>
      <c r="AI5245" s="2"/>
      <c r="AJ5245" s="2"/>
      <c r="AK5245" s="2"/>
      <c r="BK5245" s="2"/>
      <c r="BL5245" s="2"/>
      <c r="BN5245" s="2"/>
      <c r="BO5245" s="2"/>
    </row>
    <row r="5246" ht="12.75" customHeight="1">
      <c r="D5246" s="2"/>
      <c r="G5246" s="2"/>
      <c r="I5246" s="2"/>
      <c r="J5246" s="2"/>
      <c r="K5246" s="2"/>
      <c r="L5246" s="2"/>
      <c r="M5246" s="2"/>
      <c r="N5246" s="2"/>
      <c r="O5246" s="2"/>
      <c r="P5246" s="2"/>
      <c r="Q5246" s="2"/>
      <c r="R5246" s="2"/>
      <c r="S5246" s="2"/>
      <c r="T5246" s="2"/>
      <c r="U5246" s="2"/>
      <c r="V5246" s="2"/>
      <c r="W5246" s="2"/>
      <c r="X5246" s="2"/>
      <c r="Y5246" s="2"/>
      <c r="AB5246" s="2"/>
      <c r="AC5246" s="2"/>
      <c r="AD5246" s="2"/>
      <c r="AE5246" s="2"/>
      <c r="AF5246" s="2"/>
      <c r="AG5246" s="2"/>
      <c r="AH5246" s="2"/>
      <c r="AI5246" s="2"/>
      <c r="AJ5246" s="2"/>
      <c r="AK5246" s="2"/>
      <c r="BK5246" s="2"/>
      <c r="BL5246" s="2"/>
      <c r="BN5246" s="2"/>
      <c r="BO5246" s="2"/>
    </row>
    <row r="5247" ht="12.75" customHeight="1">
      <c r="D5247" s="2"/>
      <c r="G5247" s="2"/>
      <c r="I5247" s="2"/>
      <c r="J5247" s="2"/>
      <c r="K5247" s="2"/>
      <c r="L5247" s="2"/>
      <c r="M5247" s="2"/>
      <c r="N5247" s="2"/>
      <c r="O5247" s="2"/>
      <c r="P5247" s="2"/>
      <c r="Q5247" s="2"/>
      <c r="R5247" s="2"/>
      <c r="S5247" s="2"/>
      <c r="T5247" s="2"/>
      <c r="U5247" s="2"/>
      <c r="V5247" s="2"/>
      <c r="W5247" s="2"/>
      <c r="X5247" s="2"/>
      <c r="Y5247" s="2"/>
      <c r="AB5247" s="2"/>
      <c r="AC5247" s="2"/>
      <c r="AD5247" s="2"/>
      <c r="AE5247" s="2"/>
      <c r="AF5247" s="2"/>
      <c r="AG5247" s="2"/>
      <c r="AH5247" s="2"/>
      <c r="AI5247" s="2"/>
      <c r="AJ5247" s="2"/>
      <c r="AK5247" s="2"/>
      <c r="BK5247" s="2"/>
      <c r="BL5247" s="2"/>
      <c r="BN5247" s="2"/>
      <c r="BO5247" s="2"/>
    </row>
    <row r="5248" ht="12.75" customHeight="1">
      <c r="D5248" s="2"/>
      <c r="G5248" s="2"/>
      <c r="I5248" s="2"/>
      <c r="J5248" s="2"/>
      <c r="K5248" s="2"/>
      <c r="L5248" s="2"/>
      <c r="M5248" s="2"/>
      <c r="N5248" s="2"/>
      <c r="O5248" s="2"/>
      <c r="P5248" s="2"/>
      <c r="Q5248" s="2"/>
      <c r="R5248" s="2"/>
      <c r="S5248" s="2"/>
      <c r="T5248" s="2"/>
      <c r="U5248" s="2"/>
      <c r="V5248" s="2"/>
      <c r="W5248" s="2"/>
      <c r="X5248" s="2"/>
      <c r="Y5248" s="2"/>
      <c r="AB5248" s="2"/>
      <c r="AC5248" s="2"/>
      <c r="AD5248" s="2"/>
      <c r="AE5248" s="2"/>
      <c r="AF5248" s="2"/>
      <c r="AG5248" s="2"/>
      <c r="AH5248" s="2"/>
      <c r="AI5248" s="2"/>
      <c r="AJ5248" s="2"/>
      <c r="AK5248" s="2"/>
      <c r="BK5248" s="2"/>
      <c r="BL5248" s="2"/>
      <c r="BN5248" s="2"/>
      <c r="BO5248" s="2"/>
    </row>
    <row r="5249" ht="12.75" customHeight="1">
      <c r="D5249" s="2"/>
      <c r="G5249" s="2"/>
      <c r="I5249" s="2"/>
      <c r="J5249" s="2"/>
      <c r="K5249" s="2"/>
      <c r="L5249" s="2"/>
      <c r="M5249" s="2"/>
      <c r="N5249" s="2"/>
      <c r="O5249" s="2"/>
      <c r="P5249" s="2"/>
      <c r="Q5249" s="2"/>
      <c r="R5249" s="2"/>
      <c r="S5249" s="2"/>
      <c r="T5249" s="2"/>
      <c r="U5249" s="2"/>
      <c r="V5249" s="2"/>
      <c r="W5249" s="2"/>
      <c r="X5249" s="2"/>
      <c r="Y5249" s="2"/>
      <c r="AB5249" s="2"/>
      <c r="AC5249" s="2"/>
      <c r="AD5249" s="2"/>
      <c r="AE5249" s="2"/>
      <c r="AF5249" s="2"/>
      <c r="AG5249" s="2"/>
      <c r="AH5249" s="2"/>
      <c r="AI5249" s="2"/>
      <c r="AJ5249" s="2"/>
      <c r="AK5249" s="2"/>
      <c r="BK5249" s="2"/>
      <c r="BL5249" s="2"/>
      <c r="BN5249" s="2"/>
      <c r="BO5249" s="2"/>
    </row>
    <row r="5250" ht="12.75" customHeight="1">
      <c r="D5250" s="2"/>
      <c r="G5250" s="2"/>
      <c r="I5250" s="2"/>
      <c r="J5250" s="2"/>
      <c r="K5250" s="2"/>
      <c r="L5250" s="2"/>
      <c r="M5250" s="2"/>
      <c r="N5250" s="2"/>
      <c r="O5250" s="2"/>
      <c r="P5250" s="2"/>
      <c r="Q5250" s="2"/>
      <c r="R5250" s="2"/>
      <c r="S5250" s="2"/>
      <c r="T5250" s="2"/>
      <c r="U5250" s="2"/>
      <c r="V5250" s="2"/>
      <c r="W5250" s="2"/>
      <c r="X5250" s="2"/>
      <c r="Y5250" s="2"/>
      <c r="AB5250" s="2"/>
      <c r="AC5250" s="2"/>
      <c r="AD5250" s="2"/>
      <c r="AE5250" s="2"/>
      <c r="AF5250" s="2"/>
      <c r="AG5250" s="2"/>
      <c r="AH5250" s="2"/>
      <c r="AI5250" s="2"/>
      <c r="AJ5250" s="2"/>
      <c r="AK5250" s="2"/>
      <c r="BK5250" s="2"/>
      <c r="BL5250" s="2"/>
      <c r="BN5250" s="2"/>
      <c r="BO5250" s="2"/>
    </row>
    <row r="5251" ht="12.75" customHeight="1">
      <c r="D5251" s="2"/>
      <c r="G5251" s="2"/>
      <c r="I5251" s="2"/>
      <c r="J5251" s="2"/>
      <c r="K5251" s="2"/>
      <c r="L5251" s="2"/>
      <c r="M5251" s="2"/>
      <c r="N5251" s="2"/>
      <c r="O5251" s="2"/>
      <c r="P5251" s="2"/>
      <c r="Q5251" s="2"/>
      <c r="R5251" s="2"/>
      <c r="S5251" s="2"/>
      <c r="T5251" s="2"/>
      <c r="U5251" s="2"/>
      <c r="V5251" s="2"/>
      <c r="W5251" s="2"/>
      <c r="X5251" s="2"/>
      <c r="Y5251" s="2"/>
      <c r="AB5251" s="2"/>
      <c r="AC5251" s="2"/>
      <c r="AD5251" s="2"/>
      <c r="AE5251" s="2"/>
      <c r="AF5251" s="2"/>
      <c r="AG5251" s="2"/>
      <c r="AH5251" s="2"/>
      <c r="AI5251" s="2"/>
      <c r="AJ5251" s="2"/>
      <c r="AK5251" s="2"/>
      <c r="BK5251" s="2"/>
      <c r="BL5251" s="2"/>
      <c r="BN5251" s="2"/>
      <c r="BO5251" s="2"/>
    </row>
    <row r="5252" ht="12.75" customHeight="1">
      <c r="D5252" s="2"/>
      <c r="G5252" s="2"/>
      <c r="I5252" s="2"/>
      <c r="J5252" s="2"/>
      <c r="K5252" s="2"/>
      <c r="L5252" s="2"/>
      <c r="M5252" s="2"/>
      <c r="N5252" s="2"/>
      <c r="O5252" s="2"/>
      <c r="P5252" s="2"/>
      <c r="Q5252" s="2"/>
      <c r="R5252" s="2"/>
      <c r="S5252" s="2"/>
      <c r="T5252" s="2"/>
      <c r="U5252" s="2"/>
      <c r="V5252" s="2"/>
      <c r="W5252" s="2"/>
      <c r="X5252" s="2"/>
      <c r="Y5252" s="2"/>
      <c r="AB5252" s="2"/>
      <c r="AC5252" s="2"/>
      <c r="AD5252" s="2"/>
      <c r="AE5252" s="2"/>
      <c r="AF5252" s="2"/>
      <c r="AG5252" s="2"/>
      <c r="AH5252" s="2"/>
      <c r="AI5252" s="2"/>
      <c r="AJ5252" s="2"/>
      <c r="AK5252" s="2"/>
      <c r="BK5252" s="2"/>
      <c r="BL5252" s="2"/>
      <c r="BN5252" s="2"/>
      <c r="BO5252" s="2"/>
    </row>
    <row r="5253" ht="12.75" customHeight="1">
      <c r="D5253" s="2"/>
      <c r="G5253" s="2"/>
      <c r="I5253" s="2"/>
      <c r="J5253" s="2"/>
      <c r="K5253" s="2"/>
      <c r="L5253" s="2"/>
      <c r="M5253" s="2"/>
      <c r="N5253" s="2"/>
      <c r="O5253" s="2"/>
      <c r="P5253" s="2"/>
      <c r="Q5253" s="2"/>
      <c r="R5253" s="2"/>
      <c r="S5253" s="2"/>
      <c r="T5253" s="2"/>
      <c r="U5253" s="2"/>
      <c r="V5253" s="2"/>
      <c r="W5253" s="2"/>
      <c r="X5253" s="2"/>
      <c r="Y5253" s="2"/>
      <c r="AB5253" s="2"/>
      <c r="AC5253" s="2"/>
      <c r="AD5253" s="2"/>
      <c r="AE5253" s="2"/>
      <c r="AF5253" s="2"/>
      <c r="AG5253" s="2"/>
      <c r="AH5253" s="2"/>
      <c r="AI5253" s="2"/>
      <c r="AJ5253" s="2"/>
      <c r="AK5253" s="2"/>
      <c r="BK5253" s="2"/>
      <c r="BL5253" s="2"/>
      <c r="BN5253" s="2"/>
      <c r="BO5253" s="2"/>
    </row>
    <row r="5254" ht="12.75" customHeight="1">
      <c r="D5254" s="2"/>
      <c r="G5254" s="2"/>
      <c r="I5254" s="2"/>
      <c r="J5254" s="2"/>
      <c r="K5254" s="2"/>
      <c r="L5254" s="2"/>
      <c r="M5254" s="2"/>
      <c r="N5254" s="2"/>
      <c r="O5254" s="2"/>
      <c r="P5254" s="2"/>
      <c r="Q5254" s="2"/>
      <c r="R5254" s="2"/>
      <c r="S5254" s="2"/>
      <c r="T5254" s="2"/>
      <c r="U5254" s="2"/>
      <c r="V5254" s="2"/>
      <c r="W5254" s="2"/>
      <c r="X5254" s="2"/>
      <c r="Y5254" s="2"/>
      <c r="AB5254" s="2"/>
      <c r="AC5254" s="2"/>
      <c r="AD5254" s="2"/>
      <c r="AE5254" s="2"/>
      <c r="AF5254" s="2"/>
      <c r="AG5254" s="2"/>
      <c r="AH5254" s="2"/>
      <c r="AI5254" s="2"/>
      <c r="AJ5254" s="2"/>
      <c r="AK5254" s="2"/>
      <c r="BK5254" s="2"/>
      <c r="BL5254" s="2"/>
      <c r="BN5254" s="2"/>
      <c r="BO5254" s="2"/>
    </row>
    <row r="5255" ht="12.75" customHeight="1">
      <c r="D5255" s="2"/>
      <c r="G5255" s="2"/>
      <c r="I5255" s="2"/>
      <c r="J5255" s="2"/>
      <c r="K5255" s="2"/>
      <c r="L5255" s="2"/>
      <c r="M5255" s="2"/>
      <c r="N5255" s="2"/>
      <c r="O5255" s="2"/>
      <c r="P5255" s="2"/>
      <c r="Q5255" s="2"/>
      <c r="R5255" s="2"/>
      <c r="S5255" s="2"/>
      <c r="T5255" s="2"/>
      <c r="U5255" s="2"/>
      <c r="V5255" s="2"/>
      <c r="W5255" s="2"/>
      <c r="X5255" s="2"/>
      <c r="Y5255" s="2"/>
      <c r="AB5255" s="2"/>
      <c r="AC5255" s="2"/>
      <c r="AD5255" s="2"/>
      <c r="AE5255" s="2"/>
      <c r="AF5255" s="2"/>
      <c r="AG5255" s="2"/>
      <c r="AH5255" s="2"/>
      <c r="AI5255" s="2"/>
      <c r="AJ5255" s="2"/>
      <c r="AK5255" s="2"/>
      <c r="BK5255" s="2"/>
      <c r="BL5255" s="2"/>
      <c r="BN5255" s="2"/>
      <c r="BO5255" s="2"/>
    </row>
    <row r="5256" ht="12.75" customHeight="1">
      <c r="D5256" s="2"/>
      <c r="G5256" s="2"/>
      <c r="I5256" s="2"/>
      <c r="J5256" s="2"/>
      <c r="K5256" s="2"/>
      <c r="L5256" s="2"/>
      <c r="M5256" s="2"/>
      <c r="N5256" s="2"/>
      <c r="O5256" s="2"/>
      <c r="P5256" s="2"/>
      <c r="Q5256" s="2"/>
      <c r="R5256" s="2"/>
      <c r="S5256" s="2"/>
      <c r="T5256" s="2"/>
      <c r="U5256" s="2"/>
      <c r="V5256" s="2"/>
      <c r="W5256" s="2"/>
      <c r="X5256" s="2"/>
      <c r="Y5256" s="2"/>
      <c r="AB5256" s="2"/>
      <c r="AC5256" s="2"/>
      <c r="AD5256" s="2"/>
      <c r="AE5256" s="2"/>
      <c r="AF5256" s="2"/>
      <c r="AG5256" s="2"/>
      <c r="AH5256" s="2"/>
      <c r="AI5256" s="2"/>
      <c r="AJ5256" s="2"/>
      <c r="AK5256" s="2"/>
      <c r="BK5256" s="2"/>
      <c r="BL5256" s="2"/>
      <c r="BN5256" s="2"/>
      <c r="BO5256" s="2"/>
    </row>
    <row r="5257" ht="12.75" customHeight="1">
      <c r="D5257" s="2"/>
      <c r="G5257" s="2"/>
      <c r="I5257" s="2"/>
      <c r="J5257" s="2"/>
      <c r="K5257" s="2"/>
      <c r="L5257" s="2"/>
      <c r="M5257" s="2"/>
      <c r="N5257" s="2"/>
      <c r="O5257" s="2"/>
      <c r="P5257" s="2"/>
      <c r="Q5257" s="2"/>
      <c r="R5257" s="2"/>
      <c r="S5257" s="2"/>
      <c r="T5257" s="2"/>
      <c r="U5257" s="2"/>
      <c r="V5257" s="2"/>
      <c r="W5257" s="2"/>
      <c r="X5257" s="2"/>
      <c r="Y5257" s="2"/>
      <c r="AB5257" s="2"/>
      <c r="AC5257" s="2"/>
      <c r="AD5257" s="2"/>
      <c r="AE5257" s="2"/>
      <c r="AF5257" s="2"/>
      <c r="AG5257" s="2"/>
      <c r="AH5257" s="2"/>
      <c r="AI5257" s="2"/>
      <c r="AJ5257" s="2"/>
      <c r="AK5257" s="2"/>
      <c r="BK5257" s="2"/>
      <c r="BL5257" s="2"/>
      <c r="BN5257" s="2"/>
      <c r="BO5257" s="2"/>
    </row>
    <row r="5258" ht="12.75" customHeight="1">
      <c r="D5258" s="2"/>
      <c r="G5258" s="2"/>
      <c r="I5258" s="2"/>
      <c r="J5258" s="2"/>
      <c r="K5258" s="2"/>
      <c r="L5258" s="2"/>
      <c r="M5258" s="2"/>
      <c r="N5258" s="2"/>
      <c r="O5258" s="2"/>
      <c r="P5258" s="2"/>
      <c r="Q5258" s="2"/>
      <c r="R5258" s="2"/>
      <c r="S5258" s="2"/>
      <c r="T5258" s="2"/>
      <c r="U5258" s="2"/>
      <c r="V5258" s="2"/>
      <c r="W5258" s="2"/>
      <c r="X5258" s="2"/>
      <c r="Y5258" s="2"/>
      <c r="AB5258" s="2"/>
      <c r="AC5258" s="2"/>
      <c r="AD5258" s="2"/>
      <c r="AE5258" s="2"/>
      <c r="AF5258" s="2"/>
      <c r="AG5258" s="2"/>
      <c r="AH5258" s="2"/>
      <c r="AI5258" s="2"/>
      <c r="AJ5258" s="2"/>
      <c r="AK5258" s="2"/>
      <c r="BK5258" s="2"/>
      <c r="BL5258" s="2"/>
      <c r="BN5258" s="2"/>
      <c r="BO5258" s="2"/>
    </row>
    <row r="5259" ht="12.75" customHeight="1">
      <c r="D5259" s="2"/>
      <c r="G5259" s="2"/>
      <c r="I5259" s="2"/>
      <c r="J5259" s="2"/>
      <c r="K5259" s="2"/>
      <c r="L5259" s="2"/>
      <c r="M5259" s="2"/>
      <c r="N5259" s="2"/>
      <c r="O5259" s="2"/>
      <c r="P5259" s="2"/>
      <c r="Q5259" s="2"/>
      <c r="R5259" s="2"/>
      <c r="S5259" s="2"/>
      <c r="T5259" s="2"/>
      <c r="U5259" s="2"/>
      <c r="V5259" s="2"/>
      <c r="W5259" s="2"/>
      <c r="X5259" s="2"/>
      <c r="Y5259" s="2"/>
      <c r="AB5259" s="2"/>
      <c r="AC5259" s="2"/>
      <c r="AD5259" s="2"/>
      <c r="AE5259" s="2"/>
      <c r="AF5259" s="2"/>
      <c r="AG5259" s="2"/>
      <c r="AH5259" s="2"/>
      <c r="AI5259" s="2"/>
      <c r="AJ5259" s="2"/>
      <c r="AK5259" s="2"/>
      <c r="BK5259" s="2"/>
      <c r="BL5259" s="2"/>
      <c r="BN5259" s="2"/>
      <c r="BO5259" s="2"/>
    </row>
    <row r="5260" ht="12.75" customHeight="1">
      <c r="D5260" s="2"/>
      <c r="G5260" s="2"/>
      <c r="I5260" s="2"/>
      <c r="J5260" s="2"/>
      <c r="K5260" s="2"/>
      <c r="L5260" s="2"/>
      <c r="M5260" s="2"/>
      <c r="N5260" s="2"/>
      <c r="O5260" s="2"/>
      <c r="P5260" s="2"/>
      <c r="Q5260" s="2"/>
      <c r="R5260" s="2"/>
      <c r="S5260" s="2"/>
      <c r="T5260" s="2"/>
      <c r="U5260" s="2"/>
      <c r="V5260" s="2"/>
      <c r="W5260" s="2"/>
      <c r="X5260" s="2"/>
      <c r="Y5260" s="2"/>
      <c r="AB5260" s="2"/>
      <c r="AC5260" s="2"/>
      <c r="AD5260" s="2"/>
      <c r="AE5260" s="2"/>
      <c r="AF5260" s="2"/>
      <c r="AG5260" s="2"/>
      <c r="AH5260" s="2"/>
      <c r="AI5260" s="2"/>
      <c r="AJ5260" s="2"/>
      <c r="AK5260" s="2"/>
      <c r="BK5260" s="2"/>
      <c r="BL5260" s="2"/>
      <c r="BN5260" s="2"/>
      <c r="BO5260" s="2"/>
    </row>
    <row r="5261" ht="12.75" customHeight="1">
      <c r="D5261" s="2"/>
      <c r="G5261" s="2"/>
      <c r="I5261" s="2"/>
      <c r="J5261" s="2"/>
      <c r="K5261" s="2"/>
      <c r="L5261" s="2"/>
      <c r="M5261" s="2"/>
      <c r="N5261" s="2"/>
      <c r="O5261" s="2"/>
      <c r="P5261" s="2"/>
      <c r="Q5261" s="2"/>
      <c r="R5261" s="2"/>
      <c r="S5261" s="2"/>
      <c r="T5261" s="2"/>
      <c r="U5261" s="2"/>
      <c r="V5261" s="2"/>
      <c r="W5261" s="2"/>
      <c r="X5261" s="2"/>
      <c r="Y5261" s="2"/>
      <c r="AB5261" s="2"/>
      <c r="AC5261" s="2"/>
      <c r="AD5261" s="2"/>
      <c r="AE5261" s="2"/>
      <c r="AF5261" s="2"/>
      <c r="AG5261" s="2"/>
      <c r="AH5261" s="2"/>
      <c r="AI5261" s="2"/>
      <c r="AJ5261" s="2"/>
      <c r="AK5261" s="2"/>
      <c r="BK5261" s="2"/>
      <c r="BL5261" s="2"/>
      <c r="BN5261" s="2"/>
      <c r="BO5261" s="2"/>
    </row>
    <row r="5262" ht="12.75" customHeight="1">
      <c r="D5262" s="2"/>
      <c r="G5262" s="2"/>
      <c r="I5262" s="2"/>
      <c r="J5262" s="2"/>
      <c r="K5262" s="2"/>
      <c r="L5262" s="2"/>
      <c r="M5262" s="2"/>
      <c r="N5262" s="2"/>
      <c r="O5262" s="2"/>
      <c r="P5262" s="2"/>
      <c r="Q5262" s="2"/>
      <c r="R5262" s="2"/>
      <c r="S5262" s="2"/>
      <c r="T5262" s="2"/>
      <c r="U5262" s="2"/>
      <c r="V5262" s="2"/>
      <c r="W5262" s="2"/>
      <c r="X5262" s="2"/>
      <c r="Y5262" s="2"/>
      <c r="AB5262" s="2"/>
      <c r="AC5262" s="2"/>
      <c r="AD5262" s="2"/>
      <c r="AE5262" s="2"/>
      <c r="AF5262" s="2"/>
      <c r="AG5262" s="2"/>
      <c r="AH5262" s="2"/>
      <c r="AI5262" s="2"/>
      <c r="AJ5262" s="2"/>
      <c r="AK5262" s="2"/>
      <c r="BK5262" s="2"/>
      <c r="BL5262" s="2"/>
      <c r="BN5262" s="2"/>
      <c r="BO5262" s="2"/>
    </row>
    <row r="5263" ht="12.75" customHeight="1">
      <c r="D5263" s="2"/>
      <c r="G5263" s="2"/>
      <c r="I5263" s="2"/>
      <c r="J5263" s="2"/>
      <c r="K5263" s="2"/>
      <c r="L5263" s="2"/>
      <c r="M5263" s="2"/>
      <c r="N5263" s="2"/>
      <c r="O5263" s="2"/>
      <c r="P5263" s="2"/>
      <c r="Q5263" s="2"/>
      <c r="R5263" s="2"/>
      <c r="S5263" s="2"/>
      <c r="T5263" s="2"/>
      <c r="U5263" s="2"/>
      <c r="V5263" s="2"/>
      <c r="W5263" s="2"/>
      <c r="X5263" s="2"/>
      <c r="Y5263" s="2"/>
      <c r="AB5263" s="2"/>
      <c r="AC5263" s="2"/>
      <c r="AD5263" s="2"/>
      <c r="AE5263" s="2"/>
      <c r="AF5263" s="2"/>
      <c r="AG5263" s="2"/>
      <c r="AH5263" s="2"/>
      <c r="AI5263" s="2"/>
      <c r="AJ5263" s="2"/>
      <c r="AK5263" s="2"/>
      <c r="BK5263" s="2"/>
      <c r="BL5263" s="2"/>
      <c r="BN5263" s="2"/>
      <c r="BO5263" s="2"/>
    </row>
    <row r="5264" ht="12.75" customHeight="1">
      <c r="D5264" s="2"/>
      <c r="G5264" s="2"/>
      <c r="I5264" s="2"/>
      <c r="J5264" s="2"/>
      <c r="K5264" s="2"/>
      <c r="L5264" s="2"/>
      <c r="M5264" s="2"/>
      <c r="N5264" s="2"/>
      <c r="O5264" s="2"/>
      <c r="P5264" s="2"/>
      <c r="Q5264" s="2"/>
      <c r="R5264" s="2"/>
      <c r="S5264" s="2"/>
      <c r="T5264" s="2"/>
      <c r="U5264" s="2"/>
      <c r="V5264" s="2"/>
      <c r="W5264" s="2"/>
      <c r="X5264" s="2"/>
      <c r="Y5264" s="2"/>
      <c r="AB5264" s="2"/>
      <c r="AC5264" s="2"/>
      <c r="AD5264" s="2"/>
      <c r="AE5264" s="2"/>
      <c r="AF5264" s="2"/>
      <c r="AG5264" s="2"/>
      <c r="AH5264" s="2"/>
      <c r="AI5264" s="2"/>
      <c r="AJ5264" s="2"/>
      <c r="AK5264" s="2"/>
      <c r="BK5264" s="2"/>
      <c r="BL5264" s="2"/>
      <c r="BN5264" s="2"/>
      <c r="BO5264" s="2"/>
    </row>
    <row r="5265" ht="12.75" customHeight="1">
      <c r="D5265" s="2"/>
      <c r="G5265" s="2"/>
      <c r="I5265" s="2"/>
      <c r="J5265" s="2"/>
      <c r="K5265" s="2"/>
      <c r="L5265" s="2"/>
      <c r="M5265" s="2"/>
      <c r="N5265" s="2"/>
      <c r="O5265" s="2"/>
      <c r="P5265" s="2"/>
      <c r="Q5265" s="2"/>
      <c r="R5265" s="2"/>
      <c r="S5265" s="2"/>
      <c r="T5265" s="2"/>
      <c r="U5265" s="2"/>
      <c r="V5265" s="2"/>
      <c r="W5265" s="2"/>
      <c r="X5265" s="2"/>
      <c r="Y5265" s="2"/>
      <c r="AB5265" s="2"/>
      <c r="AC5265" s="2"/>
      <c r="AD5265" s="2"/>
      <c r="AE5265" s="2"/>
      <c r="AF5265" s="2"/>
      <c r="AG5265" s="2"/>
      <c r="AH5265" s="2"/>
      <c r="AI5265" s="2"/>
      <c r="AJ5265" s="2"/>
      <c r="AK5265" s="2"/>
      <c r="BK5265" s="2"/>
      <c r="BL5265" s="2"/>
      <c r="BN5265" s="2"/>
      <c r="BO5265" s="2"/>
    </row>
    <row r="5266" ht="12.75" customHeight="1">
      <c r="D5266" s="2"/>
      <c r="G5266" s="2"/>
      <c r="I5266" s="2"/>
      <c r="J5266" s="2"/>
      <c r="K5266" s="2"/>
      <c r="L5266" s="2"/>
      <c r="M5266" s="2"/>
      <c r="N5266" s="2"/>
      <c r="O5266" s="2"/>
      <c r="P5266" s="2"/>
      <c r="Q5266" s="2"/>
      <c r="R5266" s="2"/>
      <c r="S5266" s="2"/>
      <c r="T5266" s="2"/>
      <c r="U5266" s="2"/>
      <c r="V5266" s="2"/>
      <c r="W5266" s="2"/>
      <c r="X5266" s="2"/>
      <c r="Y5266" s="2"/>
      <c r="AB5266" s="2"/>
      <c r="AC5266" s="2"/>
      <c r="AD5266" s="2"/>
      <c r="AE5266" s="2"/>
      <c r="AF5266" s="2"/>
      <c r="AG5266" s="2"/>
      <c r="AH5266" s="2"/>
      <c r="AI5266" s="2"/>
      <c r="AJ5266" s="2"/>
      <c r="AK5266" s="2"/>
      <c r="BK5266" s="2"/>
      <c r="BL5266" s="2"/>
      <c r="BN5266" s="2"/>
      <c r="BO5266" s="2"/>
    </row>
    <row r="5267" ht="12.75" customHeight="1">
      <c r="D5267" s="2"/>
      <c r="G5267" s="2"/>
      <c r="I5267" s="2"/>
      <c r="J5267" s="2"/>
      <c r="K5267" s="2"/>
      <c r="L5267" s="2"/>
      <c r="M5267" s="2"/>
      <c r="N5267" s="2"/>
      <c r="O5267" s="2"/>
      <c r="P5267" s="2"/>
      <c r="Q5267" s="2"/>
      <c r="R5267" s="2"/>
      <c r="S5267" s="2"/>
      <c r="T5267" s="2"/>
      <c r="U5267" s="2"/>
      <c r="V5267" s="2"/>
      <c r="W5267" s="2"/>
      <c r="X5267" s="2"/>
      <c r="Y5267" s="2"/>
      <c r="AB5267" s="2"/>
      <c r="AC5267" s="2"/>
      <c r="AD5267" s="2"/>
      <c r="AE5267" s="2"/>
      <c r="AF5267" s="2"/>
      <c r="AG5267" s="2"/>
      <c r="AH5267" s="2"/>
      <c r="AI5267" s="2"/>
      <c r="AJ5267" s="2"/>
      <c r="AK5267" s="2"/>
      <c r="BK5267" s="2"/>
      <c r="BL5267" s="2"/>
      <c r="BN5267" s="2"/>
      <c r="BO5267" s="2"/>
    </row>
    <row r="5268" ht="12.75" customHeight="1">
      <c r="D5268" s="2"/>
      <c r="G5268" s="2"/>
      <c r="I5268" s="2"/>
      <c r="J5268" s="2"/>
      <c r="K5268" s="2"/>
      <c r="L5268" s="2"/>
      <c r="M5268" s="2"/>
      <c r="N5268" s="2"/>
      <c r="O5268" s="2"/>
      <c r="P5268" s="2"/>
      <c r="Q5268" s="2"/>
      <c r="R5268" s="2"/>
      <c r="S5268" s="2"/>
      <c r="T5268" s="2"/>
      <c r="U5268" s="2"/>
      <c r="V5268" s="2"/>
      <c r="W5268" s="2"/>
      <c r="X5268" s="2"/>
      <c r="Y5268" s="2"/>
      <c r="AB5268" s="2"/>
      <c r="AC5268" s="2"/>
      <c r="AD5268" s="2"/>
      <c r="AE5268" s="2"/>
      <c r="AF5268" s="2"/>
      <c r="AG5268" s="2"/>
      <c r="AH5268" s="2"/>
      <c r="AI5268" s="2"/>
      <c r="AJ5268" s="2"/>
      <c r="AK5268" s="2"/>
      <c r="BK5268" s="2"/>
      <c r="BL5268" s="2"/>
      <c r="BN5268" s="2"/>
      <c r="BO5268" s="2"/>
    </row>
    <row r="5269" ht="12.75" customHeight="1">
      <c r="D5269" s="2"/>
      <c r="G5269" s="2"/>
      <c r="I5269" s="2"/>
      <c r="J5269" s="2"/>
      <c r="K5269" s="2"/>
      <c r="L5269" s="2"/>
      <c r="M5269" s="2"/>
      <c r="N5269" s="2"/>
      <c r="O5269" s="2"/>
      <c r="P5269" s="2"/>
      <c r="Q5269" s="2"/>
      <c r="R5269" s="2"/>
      <c r="S5269" s="2"/>
      <c r="T5269" s="2"/>
      <c r="U5269" s="2"/>
      <c r="V5269" s="2"/>
      <c r="W5269" s="2"/>
      <c r="X5269" s="2"/>
      <c r="Y5269" s="2"/>
      <c r="AB5269" s="2"/>
      <c r="AC5269" s="2"/>
      <c r="AD5269" s="2"/>
      <c r="AE5269" s="2"/>
      <c r="AF5269" s="2"/>
      <c r="AG5269" s="2"/>
      <c r="AH5269" s="2"/>
      <c r="AI5269" s="2"/>
      <c r="AJ5269" s="2"/>
      <c r="AK5269" s="2"/>
      <c r="BK5269" s="2"/>
      <c r="BL5269" s="2"/>
      <c r="BN5269" s="2"/>
      <c r="BO5269" s="2"/>
    </row>
    <row r="5270" ht="12.75" customHeight="1">
      <c r="D5270" s="2"/>
      <c r="G5270" s="2"/>
      <c r="I5270" s="2"/>
      <c r="J5270" s="2"/>
      <c r="K5270" s="2"/>
      <c r="L5270" s="2"/>
      <c r="M5270" s="2"/>
      <c r="N5270" s="2"/>
      <c r="O5270" s="2"/>
      <c r="P5270" s="2"/>
      <c r="Q5270" s="2"/>
      <c r="R5270" s="2"/>
      <c r="S5270" s="2"/>
      <c r="T5270" s="2"/>
      <c r="U5270" s="2"/>
      <c r="V5270" s="2"/>
      <c r="W5270" s="2"/>
      <c r="X5270" s="2"/>
      <c r="Y5270" s="2"/>
      <c r="AB5270" s="2"/>
      <c r="AC5270" s="2"/>
      <c r="AD5270" s="2"/>
      <c r="AE5270" s="2"/>
      <c r="AF5270" s="2"/>
      <c r="AG5270" s="2"/>
      <c r="AH5270" s="2"/>
      <c r="AI5270" s="2"/>
      <c r="AJ5270" s="2"/>
      <c r="AK5270" s="2"/>
      <c r="BK5270" s="2"/>
      <c r="BL5270" s="2"/>
      <c r="BN5270" s="2"/>
      <c r="BO5270" s="2"/>
    </row>
    <row r="5271" ht="12.75" customHeight="1">
      <c r="D5271" s="2"/>
      <c r="G5271" s="2"/>
      <c r="I5271" s="2"/>
      <c r="J5271" s="2"/>
      <c r="K5271" s="2"/>
      <c r="L5271" s="2"/>
      <c r="M5271" s="2"/>
      <c r="N5271" s="2"/>
      <c r="O5271" s="2"/>
      <c r="P5271" s="2"/>
      <c r="Q5271" s="2"/>
      <c r="R5271" s="2"/>
      <c r="S5271" s="2"/>
      <c r="T5271" s="2"/>
      <c r="U5271" s="2"/>
      <c r="V5271" s="2"/>
      <c r="W5271" s="2"/>
      <c r="X5271" s="2"/>
      <c r="Y5271" s="2"/>
      <c r="AB5271" s="2"/>
      <c r="AC5271" s="2"/>
      <c r="AD5271" s="2"/>
      <c r="AE5271" s="2"/>
      <c r="AF5271" s="2"/>
      <c r="AG5271" s="2"/>
      <c r="AH5271" s="2"/>
      <c r="AI5271" s="2"/>
      <c r="AJ5271" s="2"/>
      <c r="AK5271" s="2"/>
      <c r="BK5271" s="2"/>
      <c r="BL5271" s="2"/>
      <c r="BN5271" s="2"/>
      <c r="BO5271" s="2"/>
    </row>
    <row r="5272" ht="12.75" customHeight="1">
      <c r="D5272" s="2"/>
      <c r="G5272" s="2"/>
      <c r="I5272" s="2"/>
      <c r="J5272" s="2"/>
      <c r="K5272" s="2"/>
      <c r="L5272" s="2"/>
      <c r="M5272" s="2"/>
      <c r="N5272" s="2"/>
      <c r="O5272" s="2"/>
      <c r="P5272" s="2"/>
      <c r="Q5272" s="2"/>
      <c r="R5272" s="2"/>
      <c r="S5272" s="2"/>
      <c r="T5272" s="2"/>
      <c r="U5272" s="2"/>
      <c r="V5272" s="2"/>
      <c r="W5272" s="2"/>
      <c r="X5272" s="2"/>
      <c r="Y5272" s="2"/>
      <c r="AB5272" s="2"/>
      <c r="AC5272" s="2"/>
      <c r="AD5272" s="2"/>
      <c r="AE5272" s="2"/>
      <c r="AF5272" s="2"/>
      <c r="AG5272" s="2"/>
      <c r="AH5272" s="2"/>
      <c r="AI5272" s="2"/>
      <c r="AJ5272" s="2"/>
      <c r="AK5272" s="2"/>
      <c r="BK5272" s="2"/>
      <c r="BL5272" s="2"/>
      <c r="BN5272" s="2"/>
      <c r="BO5272" s="2"/>
    </row>
    <row r="5273" ht="12.75" customHeight="1">
      <c r="D5273" s="2"/>
      <c r="G5273" s="2"/>
      <c r="I5273" s="2"/>
      <c r="J5273" s="2"/>
      <c r="K5273" s="2"/>
      <c r="L5273" s="2"/>
      <c r="M5273" s="2"/>
      <c r="N5273" s="2"/>
      <c r="O5273" s="2"/>
      <c r="P5273" s="2"/>
      <c r="Q5273" s="2"/>
      <c r="R5273" s="2"/>
      <c r="S5273" s="2"/>
      <c r="T5273" s="2"/>
      <c r="U5273" s="2"/>
      <c r="V5273" s="2"/>
      <c r="W5273" s="2"/>
      <c r="X5273" s="2"/>
      <c r="Y5273" s="2"/>
      <c r="AB5273" s="2"/>
      <c r="AC5273" s="2"/>
      <c r="AD5273" s="2"/>
      <c r="AE5273" s="2"/>
      <c r="AF5273" s="2"/>
      <c r="AG5273" s="2"/>
      <c r="AH5273" s="2"/>
      <c r="AI5273" s="2"/>
      <c r="AJ5273" s="2"/>
      <c r="AK5273" s="2"/>
      <c r="BK5273" s="2"/>
      <c r="BL5273" s="2"/>
      <c r="BN5273" s="2"/>
      <c r="BO5273" s="2"/>
    </row>
    <row r="5274" ht="12.75" customHeight="1">
      <c r="D5274" s="2"/>
      <c r="G5274" s="2"/>
      <c r="I5274" s="2"/>
      <c r="J5274" s="2"/>
      <c r="K5274" s="2"/>
      <c r="L5274" s="2"/>
      <c r="M5274" s="2"/>
      <c r="N5274" s="2"/>
      <c r="O5274" s="2"/>
      <c r="P5274" s="2"/>
      <c r="Q5274" s="2"/>
      <c r="R5274" s="2"/>
      <c r="S5274" s="2"/>
      <c r="T5274" s="2"/>
      <c r="U5274" s="2"/>
      <c r="V5274" s="2"/>
      <c r="W5274" s="2"/>
      <c r="X5274" s="2"/>
      <c r="Y5274" s="2"/>
      <c r="AB5274" s="2"/>
      <c r="AC5274" s="2"/>
      <c r="AD5274" s="2"/>
      <c r="AE5274" s="2"/>
      <c r="AF5274" s="2"/>
      <c r="AG5274" s="2"/>
      <c r="AH5274" s="2"/>
      <c r="AI5274" s="2"/>
      <c r="AJ5274" s="2"/>
      <c r="AK5274" s="2"/>
      <c r="BK5274" s="2"/>
      <c r="BL5274" s="2"/>
      <c r="BN5274" s="2"/>
      <c r="BO5274" s="2"/>
    </row>
    <row r="5275" ht="12.75" customHeight="1">
      <c r="D5275" s="2"/>
      <c r="G5275" s="2"/>
      <c r="I5275" s="2"/>
      <c r="J5275" s="2"/>
      <c r="K5275" s="2"/>
      <c r="L5275" s="2"/>
      <c r="M5275" s="2"/>
      <c r="N5275" s="2"/>
      <c r="O5275" s="2"/>
      <c r="P5275" s="2"/>
      <c r="Q5275" s="2"/>
      <c r="R5275" s="2"/>
      <c r="S5275" s="2"/>
      <c r="T5275" s="2"/>
      <c r="U5275" s="2"/>
      <c r="V5275" s="2"/>
      <c r="W5275" s="2"/>
      <c r="X5275" s="2"/>
      <c r="Y5275" s="2"/>
      <c r="AB5275" s="2"/>
      <c r="AC5275" s="2"/>
      <c r="AD5275" s="2"/>
      <c r="AE5275" s="2"/>
      <c r="AF5275" s="2"/>
      <c r="AG5275" s="2"/>
      <c r="AH5275" s="2"/>
      <c r="AI5275" s="2"/>
      <c r="AJ5275" s="2"/>
      <c r="AK5275" s="2"/>
      <c r="BK5275" s="2"/>
      <c r="BL5275" s="2"/>
      <c r="BN5275" s="2"/>
      <c r="BO5275" s="2"/>
    </row>
    <row r="5276" ht="12.75" customHeight="1">
      <c r="D5276" s="2"/>
      <c r="G5276" s="2"/>
      <c r="I5276" s="2"/>
      <c r="J5276" s="2"/>
      <c r="K5276" s="2"/>
      <c r="L5276" s="2"/>
      <c r="M5276" s="2"/>
      <c r="N5276" s="2"/>
      <c r="O5276" s="2"/>
      <c r="P5276" s="2"/>
      <c r="Q5276" s="2"/>
      <c r="R5276" s="2"/>
      <c r="S5276" s="2"/>
      <c r="T5276" s="2"/>
      <c r="U5276" s="2"/>
      <c r="V5276" s="2"/>
      <c r="W5276" s="2"/>
      <c r="X5276" s="2"/>
      <c r="Y5276" s="2"/>
      <c r="AB5276" s="2"/>
      <c r="AC5276" s="2"/>
      <c r="AD5276" s="2"/>
      <c r="AE5276" s="2"/>
      <c r="AF5276" s="2"/>
      <c r="AG5276" s="2"/>
      <c r="AH5276" s="2"/>
      <c r="AI5276" s="2"/>
      <c r="AJ5276" s="2"/>
      <c r="AK5276" s="2"/>
      <c r="BK5276" s="2"/>
      <c r="BL5276" s="2"/>
      <c r="BN5276" s="2"/>
      <c r="BO5276" s="2"/>
    </row>
    <row r="5277" ht="12.75" customHeight="1">
      <c r="D5277" s="2"/>
      <c r="G5277" s="2"/>
      <c r="I5277" s="2"/>
      <c r="J5277" s="2"/>
      <c r="K5277" s="2"/>
      <c r="L5277" s="2"/>
      <c r="M5277" s="2"/>
      <c r="N5277" s="2"/>
      <c r="O5277" s="2"/>
      <c r="P5277" s="2"/>
      <c r="Q5277" s="2"/>
      <c r="R5277" s="2"/>
      <c r="S5277" s="2"/>
      <c r="T5277" s="2"/>
      <c r="U5277" s="2"/>
      <c r="V5277" s="2"/>
      <c r="W5277" s="2"/>
      <c r="X5277" s="2"/>
      <c r="Y5277" s="2"/>
      <c r="AB5277" s="2"/>
      <c r="AC5277" s="2"/>
      <c r="AD5277" s="2"/>
      <c r="AE5277" s="2"/>
      <c r="AF5277" s="2"/>
      <c r="AG5277" s="2"/>
      <c r="AH5277" s="2"/>
      <c r="AI5277" s="2"/>
      <c r="AJ5277" s="2"/>
      <c r="AK5277" s="2"/>
      <c r="BK5277" s="2"/>
      <c r="BL5277" s="2"/>
      <c r="BN5277" s="2"/>
      <c r="BO5277" s="2"/>
    </row>
    <row r="5278" ht="12.75" customHeight="1">
      <c r="D5278" s="2"/>
      <c r="G5278" s="2"/>
      <c r="I5278" s="2"/>
      <c r="J5278" s="2"/>
      <c r="K5278" s="2"/>
      <c r="L5278" s="2"/>
      <c r="M5278" s="2"/>
      <c r="N5278" s="2"/>
      <c r="O5278" s="2"/>
      <c r="P5278" s="2"/>
      <c r="Q5278" s="2"/>
      <c r="R5278" s="2"/>
      <c r="S5278" s="2"/>
      <c r="T5278" s="2"/>
      <c r="U5278" s="2"/>
      <c r="V5278" s="2"/>
      <c r="W5278" s="2"/>
      <c r="X5278" s="2"/>
      <c r="Y5278" s="2"/>
      <c r="AB5278" s="2"/>
      <c r="AC5278" s="2"/>
      <c r="AD5278" s="2"/>
      <c r="AE5278" s="2"/>
      <c r="AF5278" s="2"/>
      <c r="AG5278" s="2"/>
      <c r="AH5278" s="2"/>
      <c r="AI5278" s="2"/>
      <c r="AJ5278" s="2"/>
      <c r="AK5278" s="2"/>
      <c r="BK5278" s="2"/>
      <c r="BL5278" s="2"/>
      <c r="BN5278" s="2"/>
      <c r="BO5278" s="2"/>
    </row>
    <row r="5279" ht="12.75" customHeight="1">
      <c r="D5279" s="2"/>
      <c r="G5279" s="2"/>
      <c r="I5279" s="2"/>
      <c r="J5279" s="2"/>
      <c r="K5279" s="2"/>
      <c r="L5279" s="2"/>
      <c r="M5279" s="2"/>
      <c r="N5279" s="2"/>
      <c r="O5279" s="2"/>
      <c r="P5279" s="2"/>
      <c r="Q5279" s="2"/>
      <c r="R5279" s="2"/>
      <c r="S5279" s="2"/>
      <c r="T5279" s="2"/>
      <c r="U5279" s="2"/>
      <c r="V5279" s="2"/>
      <c r="W5279" s="2"/>
      <c r="X5279" s="2"/>
      <c r="Y5279" s="2"/>
      <c r="AB5279" s="2"/>
      <c r="AC5279" s="2"/>
      <c r="AD5279" s="2"/>
      <c r="AE5279" s="2"/>
      <c r="AF5279" s="2"/>
      <c r="AG5279" s="2"/>
      <c r="AH5279" s="2"/>
      <c r="AI5279" s="2"/>
      <c r="AJ5279" s="2"/>
      <c r="AK5279" s="2"/>
      <c r="BK5279" s="2"/>
      <c r="BL5279" s="2"/>
      <c r="BN5279" s="2"/>
      <c r="BO5279" s="2"/>
    </row>
    <row r="5280" ht="12.75" customHeight="1">
      <c r="D5280" s="2"/>
      <c r="G5280" s="2"/>
      <c r="I5280" s="2"/>
      <c r="J5280" s="2"/>
      <c r="K5280" s="2"/>
      <c r="L5280" s="2"/>
      <c r="M5280" s="2"/>
      <c r="N5280" s="2"/>
      <c r="O5280" s="2"/>
      <c r="P5280" s="2"/>
      <c r="Q5280" s="2"/>
      <c r="R5280" s="2"/>
      <c r="S5280" s="2"/>
      <c r="T5280" s="2"/>
      <c r="U5280" s="2"/>
      <c r="V5280" s="2"/>
      <c r="W5280" s="2"/>
      <c r="X5280" s="2"/>
      <c r="Y5280" s="2"/>
      <c r="AB5280" s="2"/>
      <c r="AC5280" s="2"/>
      <c r="AD5280" s="2"/>
      <c r="AE5280" s="2"/>
      <c r="AF5280" s="2"/>
      <c r="AG5280" s="2"/>
      <c r="AH5280" s="2"/>
      <c r="AI5280" s="2"/>
      <c r="AJ5280" s="2"/>
      <c r="AK5280" s="2"/>
      <c r="BK5280" s="2"/>
      <c r="BL5280" s="2"/>
      <c r="BN5280" s="2"/>
      <c r="BO5280" s="2"/>
    </row>
    <row r="5281" ht="12.75" customHeight="1">
      <c r="D5281" s="2"/>
      <c r="G5281" s="2"/>
      <c r="I5281" s="2"/>
      <c r="J5281" s="2"/>
      <c r="K5281" s="2"/>
      <c r="L5281" s="2"/>
      <c r="M5281" s="2"/>
      <c r="N5281" s="2"/>
      <c r="O5281" s="2"/>
      <c r="P5281" s="2"/>
      <c r="Q5281" s="2"/>
      <c r="R5281" s="2"/>
      <c r="S5281" s="2"/>
      <c r="T5281" s="2"/>
      <c r="U5281" s="2"/>
      <c r="V5281" s="2"/>
      <c r="W5281" s="2"/>
      <c r="X5281" s="2"/>
      <c r="Y5281" s="2"/>
      <c r="AB5281" s="2"/>
      <c r="AC5281" s="2"/>
      <c r="AD5281" s="2"/>
      <c r="AE5281" s="2"/>
      <c r="AF5281" s="2"/>
      <c r="AG5281" s="2"/>
      <c r="AH5281" s="2"/>
      <c r="AI5281" s="2"/>
      <c r="AJ5281" s="2"/>
      <c r="AK5281" s="2"/>
      <c r="BK5281" s="2"/>
      <c r="BL5281" s="2"/>
      <c r="BN5281" s="2"/>
      <c r="BO5281" s="2"/>
    </row>
    <row r="5282" ht="12.75" customHeight="1">
      <c r="D5282" s="2"/>
      <c r="G5282" s="2"/>
      <c r="I5282" s="2"/>
      <c r="J5282" s="2"/>
      <c r="K5282" s="2"/>
      <c r="L5282" s="2"/>
      <c r="M5282" s="2"/>
      <c r="N5282" s="2"/>
      <c r="O5282" s="2"/>
      <c r="P5282" s="2"/>
      <c r="Q5282" s="2"/>
      <c r="R5282" s="2"/>
      <c r="S5282" s="2"/>
      <c r="T5282" s="2"/>
      <c r="U5282" s="2"/>
      <c r="V5282" s="2"/>
      <c r="W5282" s="2"/>
      <c r="X5282" s="2"/>
      <c r="Y5282" s="2"/>
      <c r="AB5282" s="2"/>
      <c r="AC5282" s="2"/>
      <c r="AD5282" s="2"/>
      <c r="AE5282" s="2"/>
      <c r="AF5282" s="2"/>
      <c r="AG5282" s="2"/>
      <c r="AH5282" s="2"/>
      <c r="AI5282" s="2"/>
      <c r="AJ5282" s="2"/>
      <c r="AK5282" s="2"/>
      <c r="BK5282" s="2"/>
      <c r="BL5282" s="2"/>
      <c r="BN5282" s="2"/>
      <c r="BO5282" s="2"/>
    </row>
    <row r="5283" ht="12.75" customHeight="1">
      <c r="D5283" s="2"/>
      <c r="G5283" s="2"/>
      <c r="I5283" s="2"/>
      <c r="J5283" s="2"/>
      <c r="K5283" s="2"/>
      <c r="L5283" s="2"/>
      <c r="M5283" s="2"/>
      <c r="N5283" s="2"/>
      <c r="O5283" s="2"/>
      <c r="P5283" s="2"/>
      <c r="Q5283" s="2"/>
      <c r="R5283" s="2"/>
      <c r="S5283" s="2"/>
      <c r="T5283" s="2"/>
      <c r="U5283" s="2"/>
      <c r="V5283" s="2"/>
      <c r="W5283" s="2"/>
      <c r="X5283" s="2"/>
      <c r="Y5283" s="2"/>
      <c r="AB5283" s="2"/>
      <c r="AC5283" s="2"/>
      <c r="AD5283" s="2"/>
      <c r="AE5283" s="2"/>
      <c r="AF5283" s="2"/>
      <c r="AG5283" s="2"/>
      <c r="AH5283" s="2"/>
      <c r="AI5283" s="2"/>
      <c r="AJ5283" s="2"/>
      <c r="AK5283" s="2"/>
      <c r="BK5283" s="2"/>
      <c r="BL5283" s="2"/>
      <c r="BN5283" s="2"/>
      <c r="BO5283" s="2"/>
    </row>
    <row r="5284" ht="12.75" customHeight="1">
      <c r="D5284" s="2"/>
      <c r="G5284" s="2"/>
      <c r="I5284" s="2"/>
      <c r="J5284" s="2"/>
      <c r="K5284" s="2"/>
      <c r="L5284" s="2"/>
      <c r="M5284" s="2"/>
      <c r="N5284" s="2"/>
      <c r="O5284" s="2"/>
      <c r="P5284" s="2"/>
      <c r="Q5284" s="2"/>
      <c r="R5284" s="2"/>
      <c r="S5284" s="2"/>
      <c r="T5284" s="2"/>
      <c r="U5284" s="2"/>
      <c r="V5284" s="2"/>
      <c r="W5284" s="2"/>
      <c r="X5284" s="2"/>
      <c r="Y5284" s="2"/>
      <c r="AB5284" s="2"/>
      <c r="AC5284" s="2"/>
      <c r="AD5284" s="2"/>
      <c r="AE5284" s="2"/>
      <c r="AF5284" s="2"/>
      <c r="AG5284" s="2"/>
      <c r="AH5284" s="2"/>
      <c r="AI5284" s="2"/>
      <c r="AJ5284" s="2"/>
      <c r="AK5284" s="2"/>
      <c r="BK5284" s="2"/>
      <c r="BL5284" s="2"/>
      <c r="BN5284" s="2"/>
      <c r="BO5284" s="2"/>
    </row>
    <row r="5285" ht="12.75" customHeight="1">
      <c r="D5285" s="2"/>
      <c r="G5285" s="2"/>
      <c r="I5285" s="2"/>
      <c r="J5285" s="2"/>
      <c r="K5285" s="2"/>
      <c r="L5285" s="2"/>
      <c r="M5285" s="2"/>
      <c r="N5285" s="2"/>
      <c r="O5285" s="2"/>
      <c r="P5285" s="2"/>
      <c r="Q5285" s="2"/>
      <c r="R5285" s="2"/>
      <c r="S5285" s="2"/>
      <c r="T5285" s="2"/>
      <c r="U5285" s="2"/>
      <c r="V5285" s="2"/>
      <c r="W5285" s="2"/>
      <c r="X5285" s="2"/>
      <c r="Y5285" s="2"/>
      <c r="AB5285" s="2"/>
      <c r="AC5285" s="2"/>
      <c r="AD5285" s="2"/>
      <c r="AE5285" s="2"/>
      <c r="AF5285" s="2"/>
      <c r="AG5285" s="2"/>
      <c r="AH5285" s="2"/>
      <c r="AI5285" s="2"/>
      <c r="AJ5285" s="2"/>
      <c r="AK5285" s="2"/>
      <c r="BK5285" s="2"/>
      <c r="BL5285" s="2"/>
      <c r="BN5285" s="2"/>
      <c r="BO5285" s="2"/>
    </row>
    <row r="5286" ht="12.75" customHeight="1">
      <c r="D5286" s="2"/>
      <c r="G5286" s="2"/>
      <c r="I5286" s="2"/>
      <c r="J5286" s="2"/>
      <c r="K5286" s="2"/>
      <c r="L5286" s="2"/>
      <c r="M5286" s="2"/>
      <c r="N5286" s="2"/>
      <c r="O5286" s="2"/>
      <c r="P5286" s="2"/>
      <c r="Q5286" s="2"/>
      <c r="R5286" s="2"/>
      <c r="S5286" s="2"/>
      <c r="T5286" s="2"/>
      <c r="U5286" s="2"/>
      <c r="V5286" s="2"/>
      <c r="W5286" s="2"/>
      <c r="X5286" s="2"/>
      <c r="Y5286" s="2"/>
      <c r="AB5286" s="2"/>
      <c r="AC5286" s="2"/>
      <c r="AD5286" s="2"/>
      <c r="AE5286" s="2"/>
      <c r="AF5286" s="2"/>
      <c r="AG5286" s="2"/>
      <c r="AH5286" s="2"/>
      <c r="AI5286" s="2"/>
      <c r="AJ5286" s="2"/>
      <c r="AK5286" s="2"/>
      <c r="BK5286" s="2"/>
      <c r="BL5286" s="2"/>
      <c r="BN5286" s="2"/>
      <c r="BO5286" s="2"/>
    </row>
    <row r="5287" ht="12.75" customHeight="1">
      <c r="D5287" s="2"/>
      <c r="G5287" s="2"/>
      <c r="I5287" s="2"/>
      <c r="J5287" s="2"/>
      <c r="K5287" s="2"/>
      <c r="L5287" s="2"/>
      <c r="M5287" s="2"/>
      <c r="N5287" s="2"/>
      <c r="O5287" s="2"/>
      <c r="P5287" s="2"/>
      <c r="Q5287" s="2"/>
      <c r="R5287" s="2"/>
      <c r="S5287" s="2"/>
      <c r="T5287" s="2"/>
      <c r="U5287" s="2"/>
      <c r="V5287" s="2"/>
      <c r="W5287" s="2"/>
      <c r="X5287" s="2"/>
      <c r="Y5287" s="2"/>
      <c r="AB5287" s="2"/>
      <c r="AC5287" s="2"/>
      <c r="AD5287" s="2"/>
      <c r="AE5287" s="2"/>
      <c r="AF5287" s="2"/>
      <c r="AG5287" s="2"/>
      <c r="AH5287" s="2"/>
      <c r="AI5287" s="2"/>
      <c r="AJ5287" s="2"/>
      <c r="AK5287" s="2"/>
      <c r="BK5287" s="2"/>
      <c r="BL5287" s="2"/>
      <c r="BN5287" s="2"/>
      <c r="BO5287" s="2"/>
    </row>
    <row r="5288" ht="12.75" customHeight="1">
      <c r="D5288" s="2"/>
      <c r="G5288" s="2"/>
      <c r="I5288" s="2"/>
      <c r="J5288" s="2"/>
      <c r="K5288" s="2"/>
      <c r="L5288" s="2"/>
      <c r="M5288" s="2"/>
      <c r="N5288" s="2"/>
      <c r="O5288" s="2"/>
      <c r="P5288" s="2"/>
      <c r="Q5288" s="2"/>
      <c r="R5288" s="2"/>
      <c r="S5288" s="2"/>
      <c r="T5288" s="2"/>
      <c r="U5288" s="2"/>
      <c r="V5288" s="2"/>
      <c r="W5288" s="2"/>
      <c r="X5288" s="2"/>
      <c r="Y5288" s="2"/>
      <c r="AB5288" s="2"/>
      <c r="AC5288" s="2"/>
      <c r="AD5288" s="2"/>
      <c r="AE5288" s="2"/>
      <c r="AF5288" s="2"/>
      <c r="AG5288" s="2"/>
      <c r="AH5288" s="2"/>
      <c r="AI5288" s="2"/>
      <c r="AJ5288" s="2"/>
      <c r="AK5288" s="2"/>
      <c r="BK5288" s="2"/>
      <c r="BL5288" s="2"/>
      <c r="BN5288" s="2"/>
      <c r="BO5288" s="2"/>
    </row>
    <row r="5289" ht="12.75" customHeight="1">
      <c r="D5289" s="2"/>
      <c r="G5289" s="2"/>
      <c r="I5289" s="2"/>
      <c r="J5289" s="2"/>
      <c r="K5289" s="2"/>
      <c r="L5289" s="2"/>
      <c r="M5289" s="2"/>
      <c r="N5289" s="2"/>
      <c r="O5289" s="2"/>
      <c r="P5289" s="2"/>
      <c r="Q5289" s="2"/>
      <c r="R5289" s="2"/>
      <c r="S5289" s="2"/>
      <c r="T5289" s="2"/>
      <c r="U5289" s="2"/>
      <c r="V5289" s="2"/>
      <c r="W5289" s="2"/>
      <c r="X5289" s="2"/>
      <c r="Y5289" s="2"/>
      <c r="AB5289" s="2"/>
      <c r="AC5289" s="2"/>
      <c r="AD5289" s="2"/>
      <c r="AE5289" s="2"/>
      <c r="AF5289" s="2"/>
      <c r="AG5289" s="2"/>
      <c r="AH5289" s="2"/>
      <c r="AI5289" s="2"/>
      <c r="AJ5289" s="2"/>
      <c r="AK5289" s="2"/>
      <c r="BK5289" s="2"/>
      <c r="BL5289" s="2"/>
      <c r="BN5289" s="2"/>
      <c r="BO5289" s="2"/>
    </row>
    <row r="5290" ht="12.75" customHeight="1">
      <c r="D5290" s="2"/>
      <c r="G5290" s="2"/>
      <c r="I5290" s="2"/>
      <c r="J5290" s="2"/>
      <c r="K5290" s="2"/>
      <c r="L5290" s="2"/>
      <c r="M5290" s="2"/>
      <c r="N5290" s="2"/>
      <c r="O5290" s="2"/>
      <c r="P5290" s="2"/>
      <c r="Q5290" s="2"/>
      <c r="R5290" s="2"/>
      <c r="S5290" s="2"/>
      <c r="T5290" s="2"/>
      <c r="U5290" s="2"/>
      <c r="V5290" s="2"/>
      <c r="W5290" s="2"/>
      <c r="X5290" s="2"/>
      <c r="Y5290" s="2"/>
      <c r="AB5290" s="2"/>
      <c r="AC5290" s="2"/>
      <c r="AD5290" s="2"/>
      <c r="AE5290" s="2"/>
      <c r="AF5290" s="2"/>
      <c r="AG5290" s="2"/>
      <c r="AH5290" s="2"/>
      <c r="AI5290" s="2"/>
      <c r="AJ5290" s="2"/>
      <c r="AK5290" s="2"/>
      <c r="BK5290" s="2"/>
      <c r="BL5290" s="2"/>
      <c r="BN5290" s="2"/>
      <c r="BO5290" s="2"/>
    </row>
    <row r="5291" ht="12.75" customHeight="1">
      <c r="D5291" s="2"/>
      <c r="G5291" s="2"/>
      <c r="I5291" s="2"/>
      <c r="J5291" s="2"/>
      <c r="K5291" s="2"/>
      <c r="L5291" s="2"/>
      <c r="M5291" s="2"/>
      <c r="N5291" s="2"/>
      <c r="O5291" s="2"/>
      <c r="P5291" s="2"/>
      <c r="Q5291" s="2"/>
      <c r="R5291" s="2"/>
      <c r="S5291" s="2"/>
      <c r="T5291" s="2"/>
      <c r="U5291" s="2"/>
      <c r="V5291" s="2"/>
      <c r="W5291" s="2"/>
      <c r="X5291" s="2"/>
      <c r="Y5291" s="2"/>
      <c r="AB5291" s="2"/>
      <c r="AC5291" s="2"/>
      <c r="AD5291" s="2"/>
      <c r="AE5291" s="2"/>
      <c r="AF5291" s="2"/>
      <c r="AG5291" s="2"/>
      <c r="AH5291" s="2"/>
      <c r="AI5291" s="2"/>
      <c r="AJ5291" s="2"/>
      <c r="AK5291" s="2"/>
      <c r="BK5291" s="2"/>
      <c r="BL5291" s="2"/>
      <c r="BN5291" s="2"/>
      <c r="BO5291" s="2"/>
    </row>
    <row r="5292" ht="12.75" customHeight="1">
      <c r="D5292" s="2"/>
      <c r="G5292" s="2"/>
      <c r="I5292" s="2"/>
      <c r="J5292" s="2"/>
      <c r="K5292" s="2"/>
      <c r="L5292" s="2"/>
      <c r="M5292" s="2"/>
      <c r="N5292" s="2"/>
      <c r="O5292" s="2"/>
      <c r="P5292" s="2"/>
      <c r="Q5292" s="2"/>
      <c r="R5292" s="2"/>
      <c r="S5292" s="2"/>
      <c r="T5292" s="2"/>
      <c r="U5292" s="2"/>
      <c r="V5292" s="2"/>
      <c r="W5292" s="2"/>
      <c r="X5292" s="2"/>
      <c r="Y5292" s="2"/>
      <c r="AB5292" s="2"/>
      <c r="AC5292" s="2"/>
      <c r="AD5292" s="2"/>
      <c r="AE5292" s="2"/>
      <c r="AF5292" s="2"/>
      <c r="AG5292" s="2"/>
      <c r="AH5292" s="2"/>
      <c r="AI5292" s="2"/>
      <c r="AJ5292" s="2"/>
      <c r="AK5292" s="2"/>
      <c r="BK5292" s="2"/>
      <c r="BL5292" s="2"/>
      <c r="BN5292" s="2"/>
      <c r="BO5292" s="2"/>
    </row>
    <row r="5293" ht="12.75" customHeight="1">
      <c r="D5293" s="2"/>
      <c r="G5293" s="2"/>
      <c r="I5293" s="2"/>
      <c r="J5293" s="2"/>
      <c r="K5293" s="2"/>
      <c r="L5293" s="2"/>
      <c r="M5293" s="2"/>
      <c r="N5293" s="2"/>
      <c r="O5293" s="2"/>
      <c r="P5293" s="2"/>
      <c r="Q5293" s="2"/>
      <c r="R5293" s="2"/>
      <c r="S5293" s="2"/>
      <c r="T5293" s="2"/>
      <c r="U5293" s="2"/>
      <c r="V5293" s="2"/>
      <c r="W5293" s="2"/>
      <c r="X5293" s="2"/>
      <c r="Y5293" s="2"/>
      <c r="AB5293" s="2"/>
      <c r="AC5293" s="2"/>
      <c r="AD5293" s="2"/>
      <c r="AE5293" s="2"/>
      <c r="AF5293" s="2"/>
      <c r="AG5293" s="2"/>
      <c r="AH5293" s="2"/>
      <c r="AI5293" s="2"/>
      <c r="AJ5293" s="2"/>
      <c r="AK5293" s="2"/>
      <c r="BK5293" s="2"/>
      <c r="BL5293" s="2"/>
      <c r="BN5293" s="2"/>
      <c r="BO5293" s="2"/>
    </row>
    <row r="5294" ht="12.75" customHeight="1">
      <c r="D5294" s="2"/>
      <c r="G5294" s="2"/>
      <c r="I5294" s="2"/>
      <c r="J5294" s="2"/>
      <c r="K5294" s="2"/>
      <c r="L5294" s="2"/>
      <c r="M5294" s="2"/>
      <c r="N5294" s="2"/>
      <c r="O5294" s="2"/>
      <c r="P5294" s="2"/>
      <c r="Q5294" s="2"/>
      <c r="R5294" s="2"/>
      <c r="S5294" s="2"/>
      <c r="T5294" s="2"/>
      <c r="U5294" s="2"/>
      <c r="V5294" s="2"/>
      <c r="W5294" s="2"/>
      <c r="X5294" s="2"/>
      <c r="Y5294" s="2"/>
      <c r="AB5294" s="2"/>
      <c r="AC5294" s="2"/>
      <c r="AD5294" s="2"/>
      <c r="AE5294" s="2"/>
      <c r="AF5294" s="2"/>
      <c r="AG5294" s="2"/>
      <c r="AH5294" s="2"/>
      <c r="AI5294" s="2"/>
      <c r="AJ5294" s="2"/>
      <c r="AK5294" s="2"/>
      <c r="BK5294" s="2"/>
      <c r="BL5294" s="2"/>
      <c r="BN5294" s="2"/>
      <c r="BO5294" s="2"/>
    </row>
    <row r="5295" ht="12.75" customHeight="1">
      <c r="D5295" s="2"/>
      <c r="G5295" s="2"/>
      <c r="I5295" s="2"/>
      <c r="J5295" s="2"/>
      <c r="K5295" s="2"/>
      <c r="L5295" s="2"/>
      <c r="M5295" s="2"/>
      <c r="N5295" s="2"/>
      <c r="O5295" s="2"/>
      <c r="P5295" s="2"/>
      <c r="Q5295" s="2"/>
      <c r="R5295" s="2"/>
      <c r="S5295" s="2"/>
      <c r="T5295" s="2"/>
      <c r="U5295" s="2"/>
      <c r="V5295" s="2"/>
      <c r="W5295" s="2"/>
      <c r="X5295" s="2"/>
      <c r="Y5295" s="2"/>
      <c r="AB5295" s="2"/>
      <c r="AC5295" s="2"/>
      <c r="AD5295" s="2"/>
      <c r="AE5295" s="2"/>
      <c r="AF5295" s="2"/>
      <c r="AG5295" s="2"/>
      <c r="AH5295" s="2"/>
      <c r="AI5295" s="2"/>
      <c r="AJ5295" s="2"/>
      <c r="AK5295" s="2"/>
      <c r="BK5295" s="2"/>
      <c r="BL5295" s="2"/>
      <c r="BN5295" s="2"/>
      <c r="BO5295" s="2"/>
    </row>
    <row r="5296" ht="12.75" customHeight="1">
      <c r="D5296" s="2"/>
      <c r="G5296" s="2"/>
      <c r="I5296" s="2"/>
      <c r="J5296" s="2"/>
      <c r="K5296" s="2"/>
      <c r="L5296" s="2"/>
      <c r="M5296" s="2"/>
      <c r="N5296" s="2"/>
      <c r="O5296" s="2"/>
      <c r="P5296" s="2"/>
      <c r="Q5296" s="2"/>
      <c r="R5296" s="2"/>
      <c r="S5296" s="2"/>
      <c r="T5296" s="2"/>
      <c r="U5296" s="2"/>
      <c r="V5296" s="2"/>
      <c r="W5296" s="2"/>
      <c r="X5296" s="2"/>
      <c r="Y5296" s="2"/>
      <c r="AB5296" s="2"/>
      <c r="AC5296" s="2"/>
      <c r="AD5296" s="2"/>
      <c r="AE5296" s="2"/>
      <c r="AF5296" s="2"/>
      <c r="AG5296" s="2"/>
      <c r="AH5296" s="2"/>
      <c r="AI5296" s="2"/>
      <c r="AJ5296" s="2"/>
      <c r="AK5296" s="2"/>
      <c r="BK5296" s="2"/>
      <c r="BL5296" s="2"/>
      <c r="BN5296" s="2"/>
      <c r="BO5296" s="2"/>
    </row>
    <row r="5297" ht="12.75" customHeight="1">
      <c r="D5297" s="2"/>
      <c r="G5297" s="2"/>
      <c r="I5297" s="2"/>
      <c r="J5297" s="2"/>
      <c r="K5297" s="2"/>
      <c r="L5297" s="2"/>
      <c r="M5297" s="2"/>
      <c r="N5297" s="2"/>
      <c r="O5297" s="2"/>
      <c r="P5297" s="2"/>
      <c r="Q5297" s="2"/>
      <c r="R5297" s="2"/>
      <c r="S5297" s="2"/>
      <c r="T5297" s="2"/>
      <c r="U5297" s="2"/>
      <c r="V5297" s="2"/>
      <c r="W5297" s="2"/>
      <c r="X5297" s="2"/>
      <c r="Y5297" s="2"/>
      <c r="AB5297" s="2"/>
      <c r="AC5297" s="2"/>
      <c r="AD5297" s="2"/>
      <c r="AE5297" s="2"/>
      <c r="AF5297" s="2"/>
      <c r="AG5297" s="2"/>
      <c r="AH5297" s="2"/>
      <c r="AI5297" s="2"/>
      <c r="AJ5297" s="2"/>
      <c r="AK5297" s="2"/>
      <c r="BK5297" s="2"/>
      <c r="BL5297" s="2"/>
      <c r="BN5297" s="2"/>
      <c r="BO5297" s="2"/>
    </row>
    <row r="5298" ht="12.75" customHeight="1">
      <c r="D5298" s="2"/>
      <c r="G5298" s="2"/>
      <c r="I5298" s="2"/>
      <c r="J5298" s="2"/>
      <c r="K5298" s="2"/>
      <c r="L5298" s="2"/>
      <c r="M5298" s="2"/>
      <c r="N5298" s="2"/>
      <c r="O5298" s="2"/>
      <c r="P5298" s="2"/>
      <c r="Q5298" s="2"/>
      <c r="R5298" s="2"/>
      <c r="S5298" s="2"/>
      <c r="T5298" s="2"/>
      <c r="U5298" s="2"/>
      <c r="V5298" s="2"/>
      <c r="W5298" s="2"/>
      <c r="X5298" s="2"/>
      <c r="Y5298" s="2"/>
      <c r="AB5298" s="2"/>
      <c r="AC5298" s="2"/>
      <c r="AD5298" s="2"/>
      <c r="AE5298" s="2"/>
      <c r="AF5298" s="2"/>
      <c r="AG5298" s="2"/>
      <c r="AH5298" s="2"/>
      <c r="AI5298" s="2"/>
      <c r="AJ5298" s="2"/>
      <c r="AK5298" s="2"/>
      <c r="BK5298" s="2"/>
      <c r="BL5298" s="2"/>
      <c r="BN5298" s="2"/>
      <c r="BO5298" s="2"/>
    </row>
    <row r="5299" ht="12.75" customHeight="1">
      <c r="D5299" s="2"/>
      <c r="G5299" s="2"/>
      <c r="I5299" s="2"/>
      <c r="J5299" s="2"/>
      <c r="K5299" s="2"/>
      <c r="L5299" s="2"/>
      <c r="M5299" s="2"/>
      <c r="N5299" s="2"/>
      <c r="O5299" s="2"/>
      <c r="P5299" s="2"/>
      <c r="Q5299" s="2"/>
      <c r="R5299" s="2"/>
      <c r="S5299" s="2"/>
      <c r="T5299" s="2"/>
      <c r="U5299" s="2"/>
      <c r="V5299" s="2"/>
      <c r="W5299" s="2"/>
      <c r="X5299" s="2"/>
      <c r="Y5299" s="2"/>
      <c r="AB5299" s="2"/>
      <c r="AC5299" s="2"/>
      <c r="AD5299" s="2"/>
      <c r="AE5299" s="2"/>
      <c r="AF5299" s="2"/>
      <c r="AG5299" s="2"/>
      <c r="AH5299" s="2"/>
      <c r="AI5299" s="2"/>
      <c r="AJ5299" s="2"/>
      <c r="AK5299" s="2"/>
      <c r="BK5299" s="2"/>
      <c r="BL5299" s="2"/>
      <c r="BN5299" s="2"/>
      <c r="BO5299" s="2"/>
    </row>
    <row r="5300" ht="12.75" customHeight="1">
      <c r="D5300" s="2"/>
      <c r="G5300" s="2"/>
      <c r="I5300" s="2"/>
      <c r="J5300" s="2"/>
      <c r="K5300" s="2"/>
      <c r="L5300" s="2"/>
      <c r="M5300" s="2"/>
      <c r="N5300" s="2"/>
      <c r="O5300" s="2"/>
      <c r="P5300" s="2"/>
      <c r="Q5300" s="2"/>
      <c r="R5300" s="2"/>
      <c r="S5300" s="2"/>
      <c r="T5300" s="2"/>
      <c r="U5300" s="2"/>
      <c r="V5300" s="2"/>
      <c r="W5300" s="2"/>
      <c r="X5300" s="2"/>
      <c r="Y5300" s="2"/>
      <c r="AB5300" s="2"/>
      <c r="AC5300" s="2"/>
      <c r="AD5300" s="2"/>
      <c r="AE5300" s="2"/>
      <c r="AF5300" s="2"/>
      <c r="AG5300" s="2"/>
      <c r="AH5300" s="2"/>
      <c r="AI5300" s="2"/>
      <c r="AJ5300" s="2"/>
      <c r="AK5300" s="2"/>
      <c r="BK5300" s="2"/>
      <c r="BL5300" s="2"/>
      <c r="BN5300" s="2"/>
      <c r="BO5300" s="2"/>
    </row>
    <row r="5301" ht="12.75" customHeight="1">
      <c r="D5301" s="2"/>
      <c r="G5301" s="2"/>
      <c r="I5301" s="2"/>
      <c r="J5301" s="2"/>
      <c r="K5301" s="2"/>
      <c r="L5301" s="2"/>
      <c r="M5301" s="2"/>
      <c r="N5301" s="2"/>
      <c r="O5301" s="2"/>
      <c r="P5301" s="2"/>
      <c r="Q5301" s="2"/>
      <c r="R5301" s="2"/>
      <c r="S5301" s="2"/>
      <c r="T5301" s="2"/>
      <c r="U5301" s="2"/>
      <c r="V5301" s="2"/>
      <c r="W5301" s="2"/>
      <c r="X5301" s="2"/>
      <c r="Y5301" s="2"/>
      <c r="AB5301" s="2"/>
      <c r="AC5301" s="2"/>
      <c r="AD5301" s="2"/>
      <c r="AE5301" s="2"/>
      <c r="AF5301" s="2"/>
      <c r="AG5301" s="2"/>
      <c r="AH5301" s="2"/>
      <c r="AI5301" s="2"/>
      <c r="AJ5301" s="2"/>
      <c r="AK5301" s="2"/>
      <c r="BK5301" s="2"/>
      <c r="BL5301" s="2"/>
      <c r="BN5301" s="2"/>
      <c r="BO5301" s="2"/>
    </row>
    <row r="5302" ht="12.75" customHeight="1">
      <c r="D5302" s="2"/>
      <c r="G5302" s="2"/>
      <c r="I5302" s="2"/>
      <c r="J5302" s="2"/>
      <c r="K5302" s="2"/>
      <c r="L5302" s="2"/>
      <c r="M5302" s="2"/>
      <c r="N5302" s="2"/>
      <c r="O5302" s="2"/>
      <c r="P5302" s="2"/>
      <c r="Q5302" s="2"/>
      <c r="R5302" s="2"/>
      <c r="S5302" s="2"/>
      <c r="T5302" s="2"/>
      <c r="U5302" s="2"/>
      <c r="V5302" s="2"/>
      <c r="W5302" s="2"/>
      <c r="X5302" s="2"/>
      <c r="Y5302" s="2"/>
      <c r="AB5302" s="2"/>
      <c r="AC5302" s="2"/>
      <c r="AD5302" s="2"/>
      <c r="AE5302" s="2"/>
      <c r="AF5302" s="2"/>
      <c r="AG5302" s="2"/>
      <c r="AH5302" s="2"/>
      <c r="AI5302" s="2"/>
      <c r="AJ5302" s="2"/>
      <c r="AK5302" s="2"/>
      <c r="BK5302" s="2"/>
      <c r="BL5302" s="2"/>
      <c r="BN5302" s="2"/>
      <c r="BO5302" s="2"/>
    </row>
    <row r="5303" ht="12.75" customHeight="1">
      <c r="D5303" s="2"/>
      <c r="G5303" s="2"/>
      <c r="I5303" s="2"/>
      <c r="J5303" s="2"/>
      <c r="K5303" s="2"/>
      <c r="L5303" s="2"/>
      <c r="M5303" s="2"/>
      <c r="N5303" s="2"/>
      <c r="O5303" s="2"/>
      <c r="P5303" s="2"/>
      <c r="Q5303" s="2"/>
      <c r="R5303" s="2"/>
      <c r="S5303" s="2"/>
      <c r="T5303" s="2"/>
      <c r="U5303" s="2"/>
      <c r="V5303" s="2"/>
      <c r="W5303" s="2"/>
      <c r="X5303" s="2"/>
      <c r="Y5303" s="2"/>
      <c r="AB5303" s="2"/>
      <c r="AC5303" s="2"/>
      <c r="AD5303" s="2"/>
      <c r="AE5303" s="2"/>
      <c r="AF5303" s="2"/>
      <c r="AG5303" s="2"/>
      <c r="AH5303" s="2"/>
      <c r="AI5303" s="2"/>
      <c r="AJ5303" s="2"/>
      <c r="AK5303" s="2"/>
      <c r="BK5303" s="2"/>
      <c r="BL5303" s="2"/>
      <c r="BN5303" s="2"/>
      <c r="BO5303" s="2"/>
    </row>
    <row r="5304" ht="12.75" customHeight="1">
      <c r="D5304" s="2"/>
      <c r="G5304" s="2"/>
      <c r="I5304" s="2"/>
      <c r="J5304" s="2"/>
      <c r="K5304" s="2"/>
      <c r="L5304" s="2"/>
      <c r="M5304" s="2"/>
      <c r="N5304" s="2"/>
      <c r="O5304" s="2"/>
      <c r="P5304" s="2"/>
      <c r="Q5304" s="2"/>
      <c r="R5304" s="2"/>
      <c r="S5304" s="2"/>
      <c r="T5304" s="2"/>
      <c r="U5304" s="2"/>
      <c r="V5304" s="2"/>
      <c r="W5304" s="2"/>
      <c r="X5304" s="2"/>
      <c r="Y5304" s="2"/>
      <c r="AB5304" s="2"/>
      <c r="AC5304" s="2"/>
      <c r="AD5304" s="2"/>
      <c r="AE5304" s="2"/>
      <c r="AF5304" s="2"/>
      <c r="AG5304" s="2"/>
      <c r="AH5304" s="2"/>
      <c r="AI5304" s="2"/>
      <c r="AJ5304" s="2"/>
      <c r="AK5304" s="2"/>
      <c r="BK5304" s="2"/>
      <c r="BL5304" s="2"/>
      <c r="BN5304" s="2"/>
      <c r="BO5304" s="2"/>
    </row>
    <row r="5305" ht="12.75" customHeight="1">
      <c r="D5305" s="2"/>
      <c r="G5305" s="2"/>
      <c r="I5305" s="2"/>
      <c r="J5305" s="2"/>
      <c r="K5305" s="2"/>
      <c r="L5305" s="2"/>
      <c r="M5305" s="2"/>
      <c r="N5305" s="2"/>
      <c r="O5305" s="2"/>
      <c r="P5305" s="2"/>
      <c r="Q5305" s="2"/>
      <c r="R5305" s="2"/>
      <c r="S5305" s="2"/>
      <c r="T5305" s="2"/>
      <c r="U5305" s="2"/>
      <c r="V5305" s="2"/>
      <c r="W5305" s="2"/>
      <c r="X5305" s="2"/>
      <c r="Y5305" s="2"/>
      <c r="AB5305" s="2"/>
      <c r="AC5305" s="2"/>
      <c r="AD5305" s="2"/>
      <c r="AE5305" s="2"/>
      <c r="AF5305" s="2"/>
      <c r="AG5305" s="2"/>
      <c r="AH5305" s="2"/>
      <c r="AI5305" s="2"/>
      <c r="AJ5305" s="2"/>
      <c r="AK5305" s="2"/>
      <c r="BK5305" s="2"/>
      <c r="BL5305" s="2"/>
      <c r="BN5305" s="2"/>
      <c r="BO5305" s="2"/>
    </row>
    <row r="5306" ht="12.75" customHeight="1">
      <c r="D5306" s="2"/>
      <c r="G5306" s="2"/>
      <c r="I5306" s="2"/>
      <c r="J5306" s="2"/>
      <c r="K5306" s="2"/>
      <c r="L5306" s="2"/>
      <c r="M5306" s="2"/>
      <c r="N5306" s="2"/>
      <c r="O5306" s="2"/>
      <c r="P5306" s="2"/>
      <c r="Q5306" s="2"/>
      <c r="R5306" s="2"/>
      <c r="S5306" s="2"/>
      <c r="T5306" s="2"/>
      <c r="U5306" s="2"/>
      <c r="V5306" s="2"/>
      <c r="W5306" s="2"/>
      <c r="X5306" s="2"/>
      <c r="Y5306" s="2"/>
      <c r="AB5306" s="2"/>
      <c r="AC5306" s="2"/>
      <c r="AD5306" s="2"/>
      <c r="AE5306" s="2"/>
      <c r="AF5306" s="2"/>
      <c r="AG5306" s="2"/>
      <c r="AH5306" s="2"/>
      <c r="AI5306" s="2"/>
      <c r="AJ5306" s="2"/>
      <c r="AK5306" s="2"/>
      <c r="BK5306" s="2"/>
      <c r="BL5306" s="2"/>
      <c r="BN5306" s="2"/>
      <c r="BO5306" s="2"/>
    </row>
    <row r="5307" ht="12.75" customHeight="1">
      <c r="D5307" s="2"/>
      <c r="G5307" s="2"/>
      <c r="I5307" s="2"/>
      <c r="J5307" s="2"/>
      <c r="K5307" s="2"/>
      <c r="L5307" s="2"/>
      <c r="M5307" s="2"/>
      <c r="N5307" s="2"/>
      <c r="O5307" s="2"/>
      <c r="P5307" s="2"/>
      <c r="Q5307" s="2"/>
      <c r="R5307" s="2"/>
      <c r="S5307" s="2"/>
      <c r="T5307" s="2"/>
      <c r="U5307" s="2"/>
      <c r="V5307" s="2"/>
      <c r="W5307" s="2"/>
      <c r="X5307" s="2"/>
      <c r="Y5307" s="2"/>
      <c r="AB5307" s="2"/>
      <c r="AC5307" s="2"/>
      <c r="AD5307" s="2"/>
      <c r="AE5307" s="2"/>
      <c r="AF5307" s="2"/>
      <c r="AG5307" s="2"/>
      <c r="AH5307" s="2"/>
      <c r="AI5307" s="2"/>
      <c r="AJ5307" s="2"/>
      <c r="AK5307" s="2"/>
      <c r="BK5307" s="2"/>
      <c r="BL5307" s="2"/>
      <c r="BN5307" s="2"/>
      <c r="BO5307" s="2"/>
    </row>
    <row r="5308" ht="12.75" customHeight="1">
      <c r="D5308" s="2"/>
      <c r="G5308" s="2"/>
      <c r="I5308" s="2"/>
      <c r="J5308" s="2"/>
      <c r="K5308" s="2"/>
      <c r="L5308" s="2"/>
      <c r="M5308" s="2"/>
      <c r="N5308" s="2"/>
      <c r="O5308" s="2"/>
      <c r="P5308" s="2"/>
      <c r="Q5308" s="2"/>
      <c r="R5308" s="2"/>
      <c r="S5308" s="2"/>
      <c r="T5308" s="2"/>
      <c r="U5308" s="2"/>
      <c r="V5308" s="2"/>
      <c r="W5308" s="2"/>
      <c r="X5308" s="2"/>
      <c r="Y5308" s="2"/>
      <c r="AB5308" s="2"/>
      <c r="AC5308" s="2"/>
      <c r="AD5308" s="2"/>
      <c r="AE5308" s="2"/>
      <c r="AF5308" s="2"/>
      <c r="AG5308" s="2"/>
      <c r="AH5308" s="2"/>
      <c r="AI5308" s="2"/>
      <c r="AJ5308" s="2"/>
      <c r="AK5308" s="2"/>
      <c r="BK5308" s="2"/>
      <c r="BL5308" s="2"/>
      <c r="BN5308" s="2"/>
      <c r="BO5308" s="2"/>
    </row>
    <row r="5309" ht="12.75" customHeight="1">
      <c r="D5309" s="2"/>
      <c r="G5309" s="2"/>
      <c r="I5309" s="2"/>
      <c r="J5309" s="2"/>
      <c r="K5309" s="2"/>
      <c r="L5309" s="2"/>
      <c r="M5309" s="2"/>
      <c r="N5309" s="2"/>
      <c r="O5309" s="2"/>
      <c r="P5309" s="2"/>
      <c r="Q5309" s="2"/>
      <c r="R5309" s="2"/>
      <c r="S5309" s="2"/>
      <c r="T5309" s="2"/>
      <c r="U5309" s="2"/>
      <c r="V5309" s="2"/>
      <c r="W5309" s="2"/>
      <c r="X5309" s="2"/>
      <c r="Y5309" s="2"/>
      <c r="AB5309" s="2"/>
      <c r="AC5309" s="2"/>
      <c r="AD5309" s="2"/>
      <c r="AE5309" s="2"/>
      <c r="AF5309" s="2"/>
      <c r="AG5309" s="2"/>
      <c r="AH5309" s="2"/>
      <c r="AI5309" s="2"/>
      <c r="AJ5309" s="2"/>
      <c r="AK5309" s="2"/>
      <c r="BK5309" s="2"/>
      <c r="BL5309" s="2"/>
      <c r="BN5309" s="2"/>
      <c r="BO5309" s="2"/>
    </row>
    <row r="5310" ht="12.75" customHeight="1">
      <c r="D5310" s="2"/>
      <c r="G5310" s="2"/>
      <c r="I5310" s="2"/>
      <c r="J5310" s="2"/>
      <c r="K5310" s="2"/>
      <c r="L5310" s="2"/>
      <c r="M5310" s="2"/>
      <c r="N5310" s="2"/>
      <c r="O5310" s="2"/>
      <c r="P5310" s="2"/>
      <c r="Q5310" s="2"/>
      <c r="R5310" s="2"/>
      <c r="S5310" s="2"/>
      <c r="T5310" s="2"/>
      <c r="U5310" s="2"/>
      <c r="V5310" s="2"/>
      <c r="W5310" s="2"/>
      <c r="X5310" s="2"/>
      <c r="Y5310" s="2"/>
      <c r="AB5310" s="2"/>
      <c r="AC5310" s="2"/>
      <c r="AD5310" s="2"/>
      <c r="AE5310" s="2"/>
      <c r="AF5310" s="2"/>
      <c r="AG5310" s="2"/>
      <c r="AH5310" s="2"/>
      <c r="AI5310" s="2"/>
      <c r="AJ5310" s="2"/>
      <c r="AK5310" s="2"/>
      <c r="BK5310" s="2"/>
      <c r="BL5310" s="2"/>
      <c r="BN5310" s="2"/>
      <c r="BO5310" s="2"/>
    </row>
    <row r="5311" ht="12.75" customHeight="1">
      <c r="D5311" s="2"/>
      <c r="G5311" s="2"/>
      <c r="I5311" s="2"/>
      <c r="J5311" s="2"/>
      <c r="K5311" s="2"/>
      <c r="L5311" s="2"/>
      <c r="M5311" s="2"/>
      <c r="N5311" s="2"/>
      <c r="O5311" s="2"/>
      <c r="P5311" s="2"/>
      <c r="Q5311" s="2"/>
      <c r="R5311" s="2"/>
      <c r="S5311" s="2"/>
      <c r="T5311" s="2"/>
      <c r="U5311" s="2"/>
      <c r="V5311" s="2"/>
      <c r="W5311" s="2"/>
      <c r="X5311" s="2"/>
      <c r="Y5311" s="2"/>
      <c r="AB5311" s="2"/>
      <c r="AC5311" s="2"/>
      <c r="AD5311" s="2"/>
      <c r="AE5311" s="2"/>
      <c r="AF5311" s="2"/>
      <c r="AG5311" s="2"/>
      <c r="AH5311" s="2"/>
      <c r="AI5311" s="2"/>
      <c r="AJ5311" s="2"/>
      <c r="AK5311" s="2"/>
      <c r="BK5311" s="2"/>
      <c r="BL5311" s="2"/>
      <c r="BN5311" s="2"/>
      <c r="BO5311" s="2"/>
    </row>
    <row r="5312" ht="12.75" customHeight="1">
      <c r="D5312" s="2"/>
      <c r="G5312" s="2"/>
      <c r="I5312" s="2"/>
      <c r="J5312" s="2"/>
      <c r="K5312" s="2"/>
      <c r="L5312" s="2"/>
      <c r="M5312" s="2"/>
      <c r="N5312" s="2"/>
      <c r="O5312" s="2"/>
      <c r="P5312" s="2"/>
      <c r="Q5312" s="2"/>
      <c r="R5312" s="2"/>
      <c r="S5312" s="2"/>
      <c r="T5312" s="2"/>
      <c r="U5312" s="2"/>
      <c r="V5312" s="2"/>
      <c r="W5312" s="2"/>
      <c r="X5312" s="2"/>
      <c r="Y5312" s="2"/>
      <c r="AB5312" s="2"/>
      <c r="AC5312" s="2"/>
      <c r="AD5312" s="2"/>
      <c r="AE5312" s="2"/>
      <c r="AF5312" s="2"/>
      <c r="AG5312" s="2"/>
      <c r="AH5312" s="2"/>
      <c r="AI5312" s="2"/>
      <c r="AJ5312" s="2"/>
      <c r="AK5312" s="2"/>
      <c r="BK5312" s="2"/>
      <c r="BL5312" s="2"/>
      <c r="BN5312" s="2"/>
      <c r="BO5312" s="2"/>
    </row>
    <row r="5313" ht="12.75" customHeight="1">
      <c r="D5313" s="2"/>
      <c r="G5313" s="2"/>
      <c r="I5313" s="2"/>
      <c r="J5313" s="2"/>
      <c r="K5313" s="2"/>
      <c r="L5313" s="2"/>
      <c r="M5313" s="2"/>
      <c r="N5313" s="2"/>
      <c r="O5313" s="2"/>
      <c r="P5313" s="2"/>
      <c r="Q5313" s="2"/>
      <c r="R5313" s="2"/>
      <c r="S5313" s="2"/>
      <c r="T5313" s="2"/>
      <c r="U5313" s="2"/>
      <c r="V5313" s="2"/>
      <c r="W5313" s="2"/>
      <c r="X5313" s="2"/>
      <c r="Y5313" s="2"/>
      <c r="AB5313" s="2"/>
      <c r="AC5313" s="2"/>
      <c r="AD5313" s="2"/>
      <c r="AE5313" s="2"/>
      <c r="AF5313" s="2"/>
      <c r="AG5313" s="2"/>
      <c r="AH5313" s="2"/>
      <c r="AI5313" s="2"/>
      <c r="AJ5313" s="2"/>
      <c r="AK5313" s="2"/>
      <c r="BK5313" s="2"/>
      <c r="BL5313" s="2"/>
      <c r="BN5313" s="2"/>
      <c r="BO5313" s="2"/>
    </row>
    <row r="5314" ht="12.75" customHeight="1">
      <c r="D5314" s="2"/>
      <c r="G5314" s="2"/>
      <c r="I5314" s="2"/>
      <c r="J5314" s="2"/>
      <c r="K5314" s="2"/>
      <c r="L5314" s="2"/>
      <c r="M5314" s="2"/>
      <c r="N5314" s="2"/>
      <c r="O5314" s="2"/>
      <c r="P5314" s="2"/>
      <c r="Q5314" s="2"/>
      <c r="R5314" s="2"/>
      <c r="S5314" s="2"/>
      <c r="T5314" s="2"/>
      <c r="U5314" s="2"/>
      <c r="V5314" s="2"/>
      <c r="W5314" s="2"/>
      <c r="X5314" s="2"/>
      <c r="Y5314" s="2"/>
      <c r="AB5314" s="2"/>
      <c r="AC5314" s="2"/>
      <c r="AD5314" s="2"/>
      <c r="AE5314" s="2"/>
      <c r="AF5314" s="2"/>
      <c r="AG5314" s="2"/>
      <c r="AH5314" s="2"/>
      <c r="AI5314" s="2"/>
      <c r="AJ5314" s="2"/>
      <c r="AK5314" s="2"/>
      <c r="BK5314" s="2"/>
      <c r="BL5314" s="2"/>
      <c r="BN5314" s="2"/>
      <c r="BO5314" s="2"/>
    </row>
    <row r="5315" ht="12.75" customHeight="1">
      <c r="D5315" s="2"/>
      <c r="G5315" s="2"/>
      <c r="I5315" s="2"/>
      <c r="J5315" s="2"/>
      <c r="K5315" s="2"/>
      <c r="L5315" s="2"/>
      <c r="M5315" s="2"/>
      <c r="N5315" s="2"/>
      <c r="O5315" s="2"/>
      <c r="P5315" s="2"/>
      <c r="Q5315" s="2"/>
      <c r="R5315" s="2"/>
      <c r="S5315" s="2"/>
      <c r="T5315" s="2"/>
      <c r="U5315" s="2"/>
      <c r="V5315" s="2"/>
      <c r="W5315" s="2"/>
      <c r="X5315" s="2"/>
      <c r="Y5315" s="2"/>
      <c r="AB5315" s="2"/>
      <c r="AC5315" s="2"/>
      <c r="AD5315" s="2"/>
      <c r="AE5315" s="2"/>
      <c r="AF5315" s="2"/>
      <c r="AG5315" s="2"/>
      <c r="AH5315" s="2"/>
      <c r="AI5315" s="2"/>
      <c r="AJ5315" s="2"/>
      <c r="AK5315" s="2"/>
      <c r="BK5315" s="2"/>
      <c r="BL5315" s="2"/>
      <c r="BN5315" s="2"/>
      <c r="BO5315" s="2"/>
    </row>
    <row r="5316" ht="12.75" customHeight="1">
      <c r="D5316" s="2"/>
      <c r="G5316" s="2"/>
      <c r="I5316" s="2"/>
      <c r="J5316" s="2"/>
      <c r="K5316" s="2"/>
      <c r="L5316" s="2"/>
      <c r="M5316" s="2"/>
      <c r="N5316" s="2"/>
      <c r="O5316" s="2"/>
      <c r="P5316" s="2"/>
      <c r="Q5316" s="2"/>
      <c r="R5316" s="2"/>
      <c r="S5316" s="2"/>
      <c r="T5316" s="2"/>
      <c r="U5316" s="2"/>
      <c r="V5316" s="2"/>
      <c r="W5316" s="2"/>
      <c r="X5316" s="2"/>
      <c r="Y5316" s="2"/>
      <c r="AB5316" s="2"/>
      <c r="AC5316" s="2"/>
      <c r="AD5316" s="2"/>
      <c r="AE5316" s="2"/>
      <c r="AF5316" s="2"/>
      <c r="AG5316" s="2"/>
      <c r="AH5316" s="2"/>
      <c r="AI5316" s="2"/>
      <c r="AJ5316" s="2"/>
      <c r="AK5316" s="2"/>
      <c r="BK5316" s="2"/>
      <c r="BL5316" s="2"/>
      <c r="BN5316" s="2"/>
      <c r="BO5316" s="2"/>
    </row>
    <row r="5317" ht="12.75" customHeight="1">
      <c r="D5317" s="2"/>
      <c r="G5317" s="2"/>
      <c r="I5317" s="2"/>
      <c r="J5317" s="2"/>
      <c r="K5317" s="2"/>
      <c r="L5317" s="2"/>
      <c r="M5317" s="2"/>
      <c r="N5317" s="2"/>
      <c r="O5317" s="2"/>
      <c r="P5317" s="2"/>
      <c r="Q5317" s="2"/>
      <c r="R5317" s="2"/>
      <c r="S5317" s="2"/>
      <c r="T5317" s="2"/>
      <c r="U5317" s="2"/>
      <c r="V5317" s="2"/>
      <c r="W5317" s="2"/>
      <c r="X5317" s="2"/>
      <c r="Y5317" s="2"/>
      <c r="AB5317" s="2"/>
      <c r="AC5317" s="2"/>
      <c r="AD5317" s="2"/>
      <c r="AE5317" s="2"/>
      <c r="AF5317" s="2"/>
      <c r="AG5317" s="2"/>
      <c r="AH5317" s="2"/>
      <c r="AI5317" s="2"/>
      <c r="AJ5317" s="2"/>
      <c r="AK5317" s="2"/>
      <c r="BK5317" s="2"/>
      <c r="BL5317" s="2"/>
      <c r="BN5317" s="2"/>
      <c r="BO5317" s="2"/>
    </row>
    <row r="5318" ht="12.75" customHeight="1">
      <c r="D5318" s="2"/>
      <c r="G5318" s="2"/>
      <c r="I5318" s="2"/>
      <c r="J5318" s="2"/>
      <c r="K5318" s="2"/>
      <c r="L5318" s="2"/>
      <c r="M5318" s="2"/>
      <c r="N5318" s="2"/>
      <c r="O5318" s="2"/>
      <c r="P5318" s="2"/>
      <c r="Q5318" s="2"/>
      <c r="R5318" s="2"/>
      <c r="S5318" s="2"/>
      <c r="T5318" s="2"/>
      <c r="U5318" s="2"/>
      <c r="V5318" s="2"/>
      <c r="W5318" s="2"/>
      <c r="X5318" s="2"/>
      <c r="Y5318" s="2"/>
      <c r="AB5318" s="2"/>
      <c r="AC5318" s="2"/>
      <c r="AD5318" s="2"/>
      <c r="AE5318" s="2"/>
      <c r="AF5318" s="2"/>
      <c r="AG5318" s="2"/>
      <c r="AH5318" s="2"/>
      <c r="AI5318" s="2"/>
      <c r="AJ5318" s="2"/>
      <c r="AK5318" s="2"/>
      <c r="BK5318" s="2"/>
      <c r="BL5318" s="2"/>
      <c r="BN5318" s="2"/>
      <c r="BO5318" s="2"/>
    </row>
    <row r="5319" ht="12.75" customHeight="1">
      <c r="D5319" s="2"/>
      <c r="G5319" s="2"/>
      <c r="I5319" s="2"/>
      <c r="J5319" s="2"/>
      <c r="K5319" s="2"/>
      <c r="L5319" s="2"/>
      <c r="M5319" s="2"/>
      <c r="N5319" s="2"/>
      <c r="O5319" s="2"/>
      <c r="P5319" s="2"/>
      <c r="Q5319" s="2"/>
      <c r="R5319" s="2"/>
      <c r="S5319" s="2"/>
      <c r="T5319" s="2"/>
      <c r="U5319" s="2"/>
      <c r="V5319" s="2"/>
      <c r="W5319" s="2"/>
      <c r="X5319" s="2"/>
      <c r="Y5319" s="2"/>
      <c r="AB5319" s="2"/>
      <c r="AC5319" s="2"/>
      <c r="AD5319" s="2"/>
      <c r="AE5319" s="2"/>
      <c r="AF5319" s="2"/>
      <c r="AG5319" s="2"/>
      <c r="AH5319" s="2"/>
      <c r="AI5319" s="2"/>
      <c r="AJ5319" s="2"/>
      <c r="AK5319" s="2"/>
      <c r="BK5319" s="2"/>
      <c r="BL5319" s="2"/>
      <c r="BN5319" s="2"/>
      <c r="BO5319" s="2"/>
    </row>
    <row r="5320" ht="12.75" customHeight="1">
      <c r="D5320" s="2"/>
      <c r="G5320" s="2"/>
      <c r="I5320" s="2"/>
      <c r="J5320" s="2"/>
      <c r="K5320" s="2"/>
      <c r="L5320" s="2"/>
      <c r="M5320" s="2"/>
      <c r="N5320" s="2"/>
      <c r="O5320" s="2"/>
      <c r="P5320" s="2"/>
      <c r="Q5320" s="2"/>
      <c r="R5320" s="2"/>
      <c r="S5320" s="2"/>
      <c r="T5320" s="2"/>
      <c r="U5320" s="2"/>
      <c r="V5320" s="2"/>
      <c r="W5320" s="2"/>
      <c r="X5320" s="2"/>
      <c r="Y5320" s="2"/>
      <c r="AB5320" s="2"/>
      <c r="AC5320" s="2"/>
      <c r="AD5320" s="2"/>
      <c r="AE5320" s="2"/>
      <c r="AF5320" s="2"/>
      <c r="AG5320" s="2"/>
      <c r="AH5320" s="2"/>
      <c r="AI5320" s="2"/>
      <c r="AJ5320" s="2"/>
      <c r="AK5320" s="2"/>
      <c r="BK5320" s="2"/>
      <c r="BL5320" s="2"/>
      <c r="BN5320" s="2"/>
      <c r="BO5320" s="2"/>
    </row>
    <row r="5321" ht="12.75" customHeight="1">
      <c r="D5321" s="2"/>
      <c r="G5321" s="2"/>
      <c r="I5321" s="2"/>
      <c r="J5321" s="2"/>
      <c r="K5321" s="2"/>
      <c r="L5321" s="2"/>
      <c r="M5321" s="2"/>
      <c r="N5321" s="2"/>
      <c r="O5321" s="2"/>
      <c r="P5321" s="2"/>
      <c r="Q5321" s="2"/>
      <c r="R5321" s="2"/>
      <c r="S5321" s="2"/>
      <c r="T5321" s="2"/>
      <c r="U5321" s="2"/>
      <c r="V5321" s="2"/>
      <c r="W5321" s="2"/>
      <c r="X5321" s="2"/>
      <c r="Y5321" s="2"/>
      <c r="AB5321" s="2"/>
      <c r="AC5321" s="2"/>
      <c r="AD5321" s="2"/>
      <c r="AE5321" s="2"/>
      <c r="AF5321" s="2"/>
      <c r="AG5321" s="2"/>
      <c r="AH5321" s="2"/>
      <c r="AI5321" s="2"/>
      <c r="AJ5321" s="2"/>
      <c r="AK5321" s="2"/>
      <c r="BK5321" s="2"/>
      <c r="BL5321" s="2"/>
      <c r="BN5321" s="2"/>
      <c r="BO5321" s="2"/>
    </row>
    <row r="5322" ht="12.75" customHeight="1">
      <c r="D5322" s="2"/>
      <c r="G5322" s="2"/>
      <c r="I5322" s="2"/>
      <c r="J5322" s="2"/>
      <c r="K5322" s="2"/>
      <c r="L5322" s="2"/>
      <c r="M5322" s="2"/>
      <c r="N5322" s="2"/>
      <c r="O5322" s="2"/>
      <c r="P5322" s="2"/>
      <c r="Q5322" s="2"/>
      <c r="R5322" s="2"/>
      <c r="S5322" s="2"/>
      <c r="T5322" s="2"/>
      <c r="U5322" s="2"/>
      <c r="V5322" s="2"/>
      <c r="W5322" s="2"/>
      <c r="X5322" s="2"/>
      <c r="Y5322" s="2"/>
      <c r="AB5322" s="2"/>
      <c r="AC5322" s="2"/>
      <c r="AD5322" s="2"/>
      <c r="AE5322" s="2"/>
      <c r="AF5322" s="2"/>
      <c r="AG5322" s="2"/>
      <c r="AH5322" s="2"/>
      <c r="AI5322" s="2"/>
      <c r="AJ5322" s="2"/>
      <c r="AK5322" s="2"/>
      <c r="BK5322" s="2"/>
      <c r="BL5322" s="2"/>
      <c r="BN5322" s="2"/>
      <c r="BO5322" s="2"/>
    </row>
    <row r="5323" ht="12.75" customHeight="1">
      <c r="D5323" s="2"/>
      <c r="G5323" s="2"/>
      <c r="I5323" s="2"/>
      <c r="J5323" s="2"/>
      <c r="K5323" s="2"/>
      <c r="L5323" s="2"/>
      <c r="M5323" s="2"/>
      <c r="N5323" s="2"/>
      <c r="O5323" s="2"/>
      <c r="P5323" s="2"/>
      <c r="Q5323" s="2"/>
      <c r="R5323" s="2"/>
      <c r="S5323" s="2"/>
      <c r="T5323" s="2"/>
      <c r="U5323" s="2"/>
      <c r="V5323" s="2"/>
      <c r="W5323" s="2"/>
      <c r="X5323" s="2"/>
      <c r="Y5323" s="2"/>
      <c r="AB5323" s="2"/>
      <c r="AC5323" s="2"/>
      <c r="AD5323" s="2"/>
      <c r="AE5323" s="2"/>
      <c r="AF5323" s="2"/>
      <c r="AG5323" s="2"/>
      <c r="AH5323" s="2"/>
      <c r="AI5323" s="2"/>
      <c r="AJ5323" s="2"/>
      <c r="AK5323" s="2"/>
      <c r="BK5323" s="2"/>
      <c r="BL5323" s="2"/>
      <c r="BN5323" s="2"/>
      <c r="BO5323" s="2"/>
    </row>
    <row r="5324" ht="12.75" customHeight="1">
      <c r="D5324" s="2"/>
      <c r="G5324" s="2"/>
      <c r="I5324" s="2"/>
      <c r="J5324" s="2"/>
      <c r="K5324" s="2"/>
      <c r="L5324" s="2"/>
      <c r="M5324" s="2"/>
      <c r="N5324" s="2"/>
      <c r="O5324" s="2"/>
      <c r="P5324" s="2"/>
      <c r="Q5324" s="2"/>
      <c r="R5324" s="2"/>
      <c r="S5324" s="2"/>
      <c r="T5324" s="2"/>
      <c r="U5324" s="2"/>
      <c r="V5324" s="2"/>
      <c r="W5324" s="2"/>
      <c r="X5324" s="2"/>
      <c r="Y5324" s="2"/>
      <c r="AB5324" s="2"/>
      <c r="AC5324" s="2"/>
      <c r="AD5324" s="2"/>
      <c r="AE5324" s="2"/>
      <c r="AF5324" s="2"/>
      <c r="AG5324" s="2"/>
      <c r="AH5324" s="2"/>
      <c r="AI5324" s="2"/>
      <c r="AJ5324" s="2"/>
      <c r="AK5324" s="2"/>
      <c r="BK5324" s="2"/>
      <c r="BL5324" s="2"/>
      <c r="BN5324" s="2"/>
      <c r="BO5324" s="2"/>
    </row>
    <row r="5325" ht="12.75" customHeight="1">
      <c r="D5325" s="2"/>
      <c r="G5325" s="2"/>
      <c r="I5325" s="2"/>
      <c r="J5325" s="2"/>
      <c r="K5325" s="2"/>
      <c r="L5325" s="2"/>
      <c r="M5325" s="2"/>
      <c r="N5325" s="2"/>
      <c r="O5325" s="2"/>
      <c r="P5325" s="2"/>
      <c r="Q5325" s="2"/>
      <c r="R5325" s="2"/>
      <c r="S5325" s="2"/>
      <c r="T5325" s="2"/>
      <c r="U5325" s="2"/>
      <c r="V5325" s="2"/>
      <c r="W5325" s="2"/>
      <c r="X5325" s="2"/>
      <c r="Y5325" s="2"/>
      <c r="AB5325" s="2"/>
      <c r="AC5325" s="2"/>
      <c r="AD5325" s="2"/>
      <c r="AE5325" s="2"/>
      <c r="AF5325" s="2"/>
      <c r="AG5325" s="2"/>
      <c r="AH5325" s="2"/>
      <c r="AI5325" s="2"/>
      <c r="AJ5325" s="2"/>
      <c r="AK5325" s="2"/>
      <c r="BK5325" s="2"/>
      <c r="BL5325" s="2"/>
      <c r="BN5325" s="2"/>
      <c r="BO5325" s="2"/>
    </row>
    <row r="5326" ht="12.75" customHeight="1">
      <c r="D5326" s="2"/>
      <c r="G5326" s="2"/>
      <c r="I5326" s="2"/>
      <c r="J5326" s="2"/>
      <c r="K5326" s="2"/>
      <c r="L5326" s="2"/>
      <c r="M5326" s="2"/>
      <c r="N5326" s="2"/>
      <c r="O5326" s="2"/>
      <c r="P5326" s="2"/>
      <c r="Q5326" s="2"/>
      <c r="R5326" s="2"/>
      <c r="S5326" s="2"/>
      <c r="T5326" s="2"/>
      <c r="U5326" s="2"/>
      <c r="V5326" s="2"/>
      <c r="W5326" s="2"/>
      <c r="X5326" s="2"/>
      <c r="Y5326" s="2"/>
      <c r="AB5326" s="2"/>
      <c r="AC5326" s="2"/>
      <c r="AD5326" s="2"/>
      <c r="AE5326" s="2"/>
      <c r="AF5326" s="2"/>
      <c r="AG5326" s="2"/>
      <c r="AH5326" s="2"/>
      <c r="AI5326" s="2"/>
      <c r="AJ5326" s="2"/>
      <c r="AK5326" s="2"/>
      <c r="BK5326" s="2"/>
      <c r="BL5326" s="2"/>
      <c r="BN5326" s="2"/>
      <c r="BO5326" s="2"/>
    </row>
    <row r="5327" ht="12.75" customHeight="1">
      <c r="D5327" s="2"/>
      <c r="G5327" s="2"/>
      <c r="I5327" s="2"/>
      <c r="J5327" s="2"/>
      <c r="K5327" s="2"/>
      <c r="L5327" s="2"/>
      <c r="M5327" s="2"/>
      <c r="N5327" s="2"/>
      <c r="O5327" s="2"/>
      <c r="P5327" s="2"/>
      <c r="Q5327" s="2"/>
      <c r="R5327" s="2"/>
      <c r="S5327" s="2"/>
      <c r="T5327" s="2"/>
      <c r="U5327" s="2"/>
      <c r="V5327" s="2"/>
      <c r="W5327" s="2"/>
      <c r="X5327" s="2"/>
      <c r="Y5327" s="2"/>
      <c r="AB5327" s="2"/>
      <c r="AC5327" s="2"/>
      <c r="AD5327" s="2"/>
      <c r="AE5327" s="2"/>
      <c r="AF5327" s="2"/>
      <c r="AG5327" s="2"/>
      <c r="AH5327" s="2"/>
      <c r="AI5327" s="2"/>
      <c r="AJ5327" s="2"/>
      <c r="AK5327" s="2"/>
      <c r="BK5327" s="2"/>
      <c r="BL5327" s="2"/>
      <c r="BN5327" s="2"/>
      <c r="BO5327" s="2"/>
    </row>
    <row r="5328" ht="12.75" customHeight="1">
      <c r="D5328" s="2"/>
      <c r="G5328" s="2"/>
      <c r="I5328" s="2"/>
      <c r="J5328" s="2"/>
      <c r="K5328" s="2"/>
      <c r="L5328" s="2"/>
      <c r="M5328" s="2"/>
      <c r="N5328" s="2"/>
      <c r="O5328" s="2"/>
      <c r="P5328" s="2"/>
      <c r="Q5328" s="2"/>
      <c r="R5328" s="2"/>
      <c r="S5328" s="2"/>
      <c r="T5328" s="2"/>
      <c r="U5328" s="2"/>
      <c r="V5328" s="2"/>
      <c r="W5328" s="2"/>
      <c r="X5328" s="2"/>
      <c r="Y5328" s="2"/>
      <c r="AB5328" s="2"/>
      <c r="AC5328" s="2"/>
      <c r="AD5328" s="2"/>
      <c r="AE5328" s="2"/>
      <c r="AF5328" s="2"/>
      <c r="AG5328" s="2"/>
      <c r="AH5328" s="2"/>
      <c r="AI5328" s="2"/>
      <c r="AJ5328" s="2"/>
      <c r="AK5328" s="2"/>
      <c r="BK5328" s="2"/>
      <c r="BL5328" s="2"/>
      <c r="BN5328" s="2"/>
      <c r="BO5328" s="2"/>
    </row>
    <row r="5329" ht="12.75" customHeight="1">
      <c r="D5329" s="2"/>
      <c r="G5329" s="2"/>
      <c r="I5329" s="2"/>
      <c r="J5329" s="2"/>
      <c r="K5329" s="2"/>
      <c r="L5329" s="2"/>
      <c r="M5329" s="2"/>
      <c r="N5329" s="2"/>
      <c r="O5329" s="2"/>
      <c r="P5329" s="2"/>
      <c r="Q5329" s="2"/>
      <c r="R5329" s="2"/>
      <c r="S5329" s="2"/>
      <c r="T5329" s="2"/>
      <c r="U5329" s="2"/>
      <c r="V5329" s="2"/>
      <c r="W5329" s="2"/>
      <c r="X5329" s="2"/>
      <c r="Y5329" s="2"/>
      <c r="AB5329" s="2"/>
      <c r="AC5329" s="2"/>
      <c r="AD5329" s="2"/>
      <c r="AE5329" s="2"/>
      <c r="AF5329" s="2"/>
      <c r="AG5329" s="2"/>
      <c r="AH5329" s="2"/>
      <c r="AI5329" s="2"/>
      <c r="AJ5329" s="2"/>
      <c r="AK5329" s="2"/>
      <c r="BK5329" s="2"/>
      <c r="BL5329" s="2"/>
      <c r="BN5329" s="2"/>
      <c r="BO5329" s="2"/>
    </row>
    <row r="5330" ht="12.75" customHeight="1">
      <c r="D5330" s="2"/>
      <c r="G5330" s="2"/>
      <c r="I5330" s="2"/>
      <c r="J5330" s="2"/>
      <c r="K5330" s="2"/>
      <c r="L5330" s="2"/>
      <c r="M5330" s="2"/>
      <c r="N5330" s="2"/>
      <c r="O5330" s="2"/>
      <c r="P5330" s="2"/>
      <c r="Q5330" s="2"/>
      <c r="R5330" s="2"/>
      <c r="S5330" s="2"/>
      <c r="T5330" s="2"/>
      <c r="U5330" s="2"/>
      <c r="V5330" s="2"/>
      <c r="W5330" s="2"/>
      <c r="X5330" s="2"/>
      <c r="Y5330" s="2"/>
      <c r="AB5330" s="2"/>
      <c r="AC5330" s="2"/>
      <c r="AD5330" s="2"/>
      <c r="AE5330" s="2"/>
      <c r="AF5330" s="2"/>
      <c r="AG5330" s="2"/>
      <c r="AH5330" s="2"/>
      <c r="AI5330" s="2"/>
      <c r="AJ5330" s="2"/>
      <c r="AK5330" s="2"/>
      <c r="BK5330" s="2"/>
      <c r="BL5330" s="2"/>
      <c r="BN5330" s="2"/>
      <c r="BO5330" s="2"/>
    </row>
    <row r="5331" ht="12.75" customHeight="1">
      <c r="D5331" s="2"/>
      <c r="G5331" s="2"/>
      <c r="I5331" s="2"/>
      <c r="J5331" s="2"/>
      <c r="K5331" s="2"/>
      <c r="L5331" s="2"/>
      <c r="M5331" s="2"/>
      <c r="N5331" s="2"/>
      <c r="O5331" s="2"/>
      <c r="P5331" s="2"/>
      <c r="Q5331" s="2"/>
      <c r="R5331" s="2"/>
      <c r="S5331" s="2"/>
      <c r="T5331" s="2"/>
      <c r="U5331" s="2"/>
      <c r="V5331" s="2"/>
      <c r="W5331" s="2"/>
      <c r="X5331" s="2"/>
      <c r="Y5331" s="2"/>
      <c r="AB5331" s="2"/>
      <c r="AC5331" s="2"/>
      <c r="AD5331" s="2"/>
      <c r="AE5331" s="2"/>
      <c r="AF5331" s="2"/>
      <c r="AG5331" s="2"/>
      <c r="AH5331" s="2"/>
      <c r="AI5331" s="2"/>
      <c r="AJ5331" s="2"/>
      <c r="AK5331" s="2"/>
      <c r="BK5331" s="2"/>
      <c r="BL5331" s="2"/>
      <c r="BN5331" s="2"/>
      <c r="BO5331" s="2"/>
    </row>
    <row r="5332" ht="12.75" customHeight="1">
      <c r="D5332" s="2"/>
      <c r="G5332" s="2"/>
      <c r="I5332" s="2"/>
      <c r="J5332" s="2"/>
      <c r="K5332" s="2"/>
      <c r="L5332" s="2"/>
      <c r="M5332" s="2"/>
      <c r="N5332" s="2"/>
      <c r="O5332" s="2"/>
      <c r="P5332" s="2"/>
      <c r="Q5332" s="2"/>
      <c r="R5332" s="2"/>
      <c r="S5332" s="2"/>
      <c r="T5332" s="2"/>
      <c r="U5332" s="2"/>
      <c r="V5332" s="2"/>
      <c r="W5332" s="2"/>
      <c r="X5332" s="2"/>
      <c r="Y5332" s="2"/>
      <c r="AB5332" s="2"/>
      <c r="AC5332" s="2"/>
      <c r="AD5332" s="2"/>
      <c r="AE5332" s="2"/>
      <c r="AF5332" s="2"/>
      <c r="AG5332" s="2"/>
      <c r="AH5332" s="2"/>
      <c r="AI5332" s="2"/>
      <c r="AJ5332" s="2"/>
      <c r="AK5332" s="2"/>
      <c r="BK5332" s="2"/>
      <c r="BL5332" s="2"/>
      <c r="BN5332" s="2"/>
      <c r="BO5332" s="2"/>
    </row>
    <row r="5333" ht="12.75" customHeight="1">
      <c r="D5333" s="2"/>
      <c r="G5333" s="2"/>
      <c r="I5333" s="2"/>
      <c r="J5333" s="2"/>
      <c r="K5333" s="2"/>
      <c r="L5333" s="2"/>
      <c r="M5333" s="2"/>
      <c r="N5333" s="2"/>
      <c r="O5333" s="2"/>
      <c r="P5333" s="2"/>
      <c r="Q5333" s="2"/>
      <c r="R5333" s="2"/>
      <c r="S5333" s="2"/>
      <c r="T5333" s="2"/>
      <c r="U5333" s="2"/>
      <c r="V5333" s="2"/>
      <c r="W5333" s="2"/>
      <c r="X5333" s="2"/>
      <c r="Y5333" s="2"/>
      <c r="AB5333" s="2"/>
      <c r="AC5333" s="2"/>
      <c r="AD5333" s="2"/>
      <c r="AE5333" s="2"/>
      <c r="AF5333" s="2"/>
      <c r="AG5333" s="2"/>
      <c r="AH5333" s="2"/>
      <c r="AI5333" s="2"/>
      <c r="AJ5333" s="2"/>
      <c r="AK5333" s="2"/>
      <c r="BK5333" s="2"/>
      <c r="BL5333" s="2"/>
      <c r="BN5333" s="2"/>
      <c r="BO5333" s="2"/>
    </row>
    <row r="5334" ht="12.75" customHeight="1">
      <c r="D5334" s="2"/>
      <c r="G5334" s="2"/>
      <c r="I5334" s="2"/>
      <c r="J5334" s="2"/>
      <c r="K5334" s="2"/>
      <c r="L5334" s="2"/>
      <c r="M5334" s="2"/>
      <c r="N5334" s="2"/>
      <c r="O5334" s="2"/>
      <c r="P5334" s="2"/>
      <c r="Q5334" s="2"/>
      <c r="R5334" s="2"/>
      <c r="S5334" s="2"/>
      <c r="T5334" s="2"/>
      <c r="U5334" s="2"/>
      <c r="V5334" s="2"/>
      <c r="W5334" s="2"/>
      <c r="X5334" s="2"/>
      <c r="Y5334" s="2"/>
      <c r="AB5334" s="2"/>
      <c r="AC5334" s="2"/>
      <c r="AD5334" s="2"/>
      <c r="AE5334" s="2"/>
      <c r="AF5334" s="2"/>
      <c r="AG5334" s="2"/>
      <c r="AH5334" s="2"/>
      <c r="AI5334" s="2"/>
      <c r="AJ5334" s="2"/>
      <c r="AK5334" s="2"/>
      <c r="BK5334" s="2"/>
      <c r="BL5334" s="2"/>
      <c r="BN5334" s="2"/>
      <c r="BO5334" s="2"/>
    </row>
    <row r="5335" ht="12.75" customHeight="1">
      <c r="D5335" s="2"/>
      <c r="G5335" s="2"/>
      <c r="I5335" s="2"/>
      <c r="J5335" s="2"/>
      <c r="K5335" s="2"/>
      <c r="L5335" s="2"/>
      <c r="M5335" s="2"/>
      <c r="N5335" s="2"/>
      <c r="O5335" s="2"/>
      <c r="P5335" s="2"/>
      <c r="Q5335" s="2"/>
      <c r="R5335" s="2"/>
      <c r="S5335" s="2"/>
      <c r="T5335" s="2"/>
      <c r="U5335" s="2"/>
      <c r="V5335" s="2"/>
      <c r="W5335" s="2"/>
      <c r="X5335" s="2"/>
      <c r="Y5335" s="2"/>
      <c r="AB5335" s="2"/>
      <c r="AC5335" s="2"/>
      <c r="AD5335" s="2"/>
      <c r="AE5335" s="2"/>
      <c r="AF5335" s="2"/>
      <c r="AG5335" s="2"/>
      <c r="AH5335" s="2"/>
      <c r="AI5335" s="2"/>
      <c r="AJ5335" s="2"/>
      <c r="AK5335" s="2"/>
      <c r="BK5335" s="2"/>
      <c r="BL5335" s="2"/>
      <c r="BN5335" s="2"/>
      <c r="BO5335" s="2"/>
    </row>
    <row r="5336" ht="12.75" customHeight="1">
      <c r="D5336" s="2"/>
      <c r="G5336" s="2"/>
      <c r="I5336" s="2"/>
      <c r="J5336" s="2"/>
      <c r="K5336" s="2"/>
      <c r="L5336" s="2"/>
      <c r="M5336" s="2"/>
      <c r="N5336" s="2"/>
      <c r="O5336" s="2"/>
      <c r="P5336" s="2"/>
      <c r="Q5336" s="2"/>
      <c r="R5336" s="2"/>
      <c r="S5336" s="2"/>
      <c r="T5336" s="2"/>
      <c r="U5336" s="2"/>
      <c r="V5336" s="2"/>
      <c r="W5336" s="2"/>
      <c r="X5336" s="2"/>
      <c r="Y5336" s="2"/>
      <c r="AB5336" s="2"/>
      <c r="AC5336" s="2"/>
      <c r="AD5336" s="2"/>
      <c r="AE5336" s="2"/>
      <c r="AF5336" s="2"/>
      <c r="AG5336" s="2"/>
      <c r="AH5336" s="2"/>
      <c r="AI5336" s="2"/>
      <c r="AJ5336" s="2"/>
      <c r="AK5336" s="2"/>
      <c r="BK5336" s="2"/>
      <c r="BL5336" s="2"/>
      <c r="BN5336" s="2"/>
      <c r="BO5336" s="2"/>
    </row>
    <row r="5337" ht="12.75" customHeight="1">
      <c r="D5337" s="2"/>
      <c r="G5337" s="2"/>
      <c r="I5337" s="2"/>
      <c r="J5337" s="2"/>
      <c r="K5337" s="2"/>
      <c r="L5337" s="2"/>
      <c r="M5337" s="2"/>
      <c r="N5337" s="2"/>
      <c r="O5337" s="2"/>
      <c r="P5337" s="2"/>
      <c r="Q5337" s="2"/>
      <c r="R5337" s="2"/>
      <c r="S5337" s="2"/>
      <c r="T5337" s="2"/>
      <c r="U5337" s="2"/>
      <c r="V5337" s="2"/>
      <c r="W5337" s="2"/>
      <c r="X5337" s="2"/>
      <c r="Y5337" s="2"/>
      <c r="AB5337" s="2"/>
      <c r="AC5337" s="2"/>
      <c r="AD5337" s="2"/>
      <c r="AE5337" s="2"/>
      <c r="AF5337" s="2"/>
      <c r="AG5337" s="2"/>
      <c r="AH5337" s="2"/>
      <c r="AI5337" s="2"/>
      <c r="AJ5337" s="2"/>
      <c r="AK5337" s="2"/>
      <c r="BK5337" s="2"/>
      <c r="BL5337" s="2"/>
      <c r="BN5337" s="2"/>
      <c r="BO5337" s="2"/>
    </row>
    <row r="5338" ht="12.75" customHeight="1">
      <c r="D5338" s="2"/>
      <c r="G5338" s="2"/>
      <c r="I5338" s="2"/>
      <c r="J5338" s="2"/>
      <c r="K5338" s="2"/>
      <c r="L5338" s="2"/>
      <c r="M5338" s="2"/>
      <c r="N5338" s="2"/>
      <c r="O5338" s="2"/>
      <c r="P5338" s="2"/>
      <c r="Q5338" s="2"/>
      <c r="R5338" s="2"/>
      <c r="S5338" s="2"/>
      <c r="T5338" s="2"/>
      <c r="U5338" s="2"/>
      <c r="V5338" s="2"/>
      <c r="W5338" s="2"/>
      <c r="X5338" s="2"/>
      <c r="Y5338" s="2"/>
      <c r="AB5338" s="2"/>
      <c r="AC5338" s="2"/>
      <c r="AD5338" s="2"/>
      <c r="AE5338" s="2"/>
      <c r="AF5338" s="2"/>
      <c r="AG5338" s="2"/>
      <c r="AH5338" s="2"/>
      <c r="AI5338" s="2"/>
      <c r="AJ5338" s="2"/>
      <c r="AK5338" s="2"/>
      <c r="BK5338" s="2"/>
      <c r="BL5338" s="2"/>
      <c r="BN5338" s="2"/>
      <c r="BO5338" s="2"/>
    </row>
    <row r="5339" ht="12.75" customHeight="1">
      <c r="D5339" s="2"/>
      <c r="G5339" s="2"/>
      <c r="I5339" s="2"/>
      <c r="J5339" s="2"/>
      <c r="K5339" s="2"/>
      <c r="L5339" s="2"/>
      <c r="M5339" s="2"/>
      <c r="N5339" s="2"/>
      <c r="O5339" s="2"/>
      <c r="P5339" s="2"/>
      <c r="Q5339" s="2"/>
      <c r="R5339" s="2"/>
      <c r="S5339" s="2"/>
      <c r="T5339" s="2"/>
      <c r="U5339" s="2"/>
      <c r="V5339" s="2"/>
      <c r="W5339" s="2"/>
      <c r="X5339" s="2"/>
      <c r="Y5339" s="2"/>
      <c r="AB5339" s="2"/>
      <c r="AC5339" s="2"/>
      <c r="AD5339" s="2"/>
      <c r="AE5339" s="2"/>
      <c r="AF5339" s="2"/>
      <c r="AG5339" s="2"/>
      <c r="AH5339" s="2"/>
      <c r="AI5339" s="2"/>
      <c r="AJ5339" s="2"/>
      <c r="AK5339" s="2"/>
      <c r="BK5339" s="2"/>
      <c r="BL5339" s="2"/>
      <c r="BN5339" s="2"/>
      <c r="BO5339" s="2"/>
    </row>
    <row r="5340" ht="12.75" customHeight="1">
      <c r="D5340" s="2"/>
      <c r="G5340" s="2"/>
      <c r="I5340" s="2"/>
      <c r="J5340" s="2"/>
      <c r="K5340" s="2"/>
      <c r="L5340" s="2"/>
      <c r="M5340" s="2"/>
      <c r="N5340" s="2"/>
      <c r="O5340" s="2"/>
      <c r="P5340" s="2"/>
      <c r="Q5340" s="2"/>
      <c r="R5340" s="2"/>
      <c r="S5340" s="2"/>
      <c r="T5340" s="2"/>
      <c r="U5340" s="2"/>
      <c r="V5340" s="2"/>
      <c r="W5340" s="2"/>
      <c r="X5340" s="2"/>
      <c r="Y5340" s="2"/>
      <c r="AB5340" s="2"/>
      <c r="AC5340" s="2"/>
      <c r="AD5340" s="2"/>
      <c r="AE5340" s="2"/>
      <c r="AF5340" s="2"/>
      <c r="AG5340" s="2"/>
      <c r="AH5340" s="2"/>
      <c r="AI5340" s="2"/>
      <c r="AJ5340" s="2"/>
      <c r="AK5340" s="2"/>
      <c r="BK5340" s="2"/>
      <c r="BL5340" s="2"/>
      <c r="BN5340" s="2"/>
      <c r="BO5340" s="2"/>
    </row>
    <row r="5341" ht="12.75" customHeight="1">
      <c r="D5341" s="2"/>
      <c r="G5341" s="2"/>
      <c r="I5341" s="2"/>
      <c r="J5341" s="2"/>
      <c r="K5341" s="2"/>
      <c r="L5341" s="2"/>
      <c r="M5341" s="2"/>
      <c r="N5341" s="2"/>
      <c r="O5341" s="2"/>
      <c r="P5341" s="2"/>
      <c r="Q5341" s="2"/>
      <c r="R5341" s="2"/>
      <c r="S5341" s="2"/>
      <c r="T5341" s="2"/>
      <c r="U5341" s="2"/>
      <c r="V5341" s="2"/>
      <c r="W5341" s="2"/>
      <c r="X5341" s="2"/>
      <c r="Y5341" s="2"/>
      <c r="AB5341" s="2"/>
      <c r="AC5341" s="2"/>
      <c r="AD5341" s="2"/>
      <c r="AE5341" s="2"/>
      <c r="AF5341" s="2"/>
      <c r="AG5341" s="2"/>
      <c r="AH5341" s="2"/>
      <c r="AI5341" s="2"/>
      <c r="AJ5341" s="2"/>
      <c r="AK5341" s="2"/>
      <c r="BK5341" s="2"/>
      <c r="BL5341" s="2"/>
      <c r="BN5341" s="2"/>
      <c r="BO5341" s="2"/>
    </row>
    <row r="5342" ht="12.75" customHeight="1">
      <c r="D5342" s="2"/>
      <c r="G5342" s="2"/>
      <c r="I5342" s="2"/>
      <c r="J5342" s="2"/>
      <c r="K5342" s="2"/>
      <c r="L5342" s="2"/>
      <c r="M5342" s="2"/>
      <c r="N5342" s="2"/>
      <c r="O5342" s="2"/>
      <c r="P5342" s="2"/>
      <c r="Q5342" s="2"/>
      <c r="R5342" s="2"/>
      <c r="S5342" s="2"/>
      <c r="T5342" s="2"/>
      <c r="U5342" s="2"/>
      <c r="V5342" s="2"/>
      <c r="W5342" s="2"/>
      <c r="X5342" s="2"/>
      <c r="Y5342" s="2"/>
      <c r="AB5342" s="2"/>
      <c r="AC5342" s="2"/>
      <c r="AD5342" s="2"/>
      <c r="AE5342" s="2"/>
      <c r="AF5342" s="2"/>
      <c r="AG5342" s="2"/>
      <c r="AH5342" s="2"/>
      <c r="AI5342" s="2"/>
      <c r="AJ5342" s="2"/>
      <c r="AK5342" s="2"/>
      <c r="BK5342" s="2"/>
      <c r="BL5342" s="2"/>
      <c r="BN5342" s="2"/>
      <c r="BO5342" s="2"/>
    </row>
    <row r="5343" ht="12.75" customHeight="1">
      <c r="D5343" s="2"/>
      <c r="G5343" s="2"/>
      <c r="I5343" s="2"/>
      <c r="J5343" s="2"/>
      <c r="K5343" s="2"/>
      <c r="L5343" s="2"/>
      <c r="M5343" s="2"/>
      <c r="N5343" s="2"/>
      <c r="O5343" s="2"/>
      <c r="P5343" s="2"/>
      <c r="Q5343" s="2"/>
      <c r="R5343" s="2"/>
      <c r="S5343" s="2"/>
      <c r="T5343" s="2"/>
      <c r="U5343" s="2"/>
      <c r="V5343" s="2"/>
      <c r="W5343" s="2"/>
      <c r="X5343" s="2"/>
      <c r="Y5343" s="2"/>
      <c r="AB5343" s="2"/>
      <c r="AC5343" s="2"/>
      <c r="AD5343" s="2"/>
      <c r="AE5343" s="2"/>
      <c r="AF5343" s="2"/>
      <c r="AG5343" s="2"/>
      <c r="AH5343" s="2"/>
      <c r="AI5343" s="2"/>
      <c r="AJ5343" s="2"/>
      <c r="AK5343" s="2"/>
      <c r="BK5343" s="2"/>
      <c r="BL5343" s="2"/>
      <c r="BN5343" s="2"/>
      <c r="BO5343" s="2"/>
    </row>
    <row r="5344" ht="12.75" customHeight="1">
      <c r="D5344" s="2"/>
      <c r="G5344" s="2"/>
      <c r="I5344" s="2"/>
      <c r="J5344" s="2"/>
      <c r="K5344" s="2"/>
      <c r="L5344" s="2"/>
      <c r="M5344" s="2"/>
      <c r="N5344" s="2"/>
      <c r="O5344" s="2"/>
      <c r="P5344" s="2"/>
      <c r="Q5344" s="2"/>
      <c r="R5344" s="2"/>
      <c r="S5344" s="2"/>
      <c r="T5344" s="2"/>
      <c r="U5344" s="2"/>
      <c r="V5344" s="2"/>
      <c r="W5344" s="2"/>
      <c r="X5344" s="2"/>
      <c r="Y5344" s="2"/>
      <c r="AB5344" s="2"/>
      <c r="AC5344" s="2"/>
      <c r="AD5344" s="2"/>
      <c r="AE5344" s="2"/>
      <c r="AF5344" s="2"/>
      <c r="AG5344" s="2"/>
      <c r="AH5344" s="2"/>
      <c r="AI5344" s="2"/>
      <c r="AJ5344" s="2"/>
      <c r="AK5344" s="2"/>
      <c r="BK5344" s="2"/>
      <c r="BL5344" s="2"/>
      <c r="BN5344" s="2"/>
      <c r="BO5344" s="2"/>
    </row>
    <row r="5345" ht="12.75" customHeight="1">
      <c r="D5345" s="2"/>
      <c r="G5345" s="2"/>
      <c r="I5345" s="2"/>
      <c r="J5345" s="2"/>
      <c r="K5345" s="2"/>
      <c r="L5345" s="2"/>
      <c r="M5345" s="2"/>
      <c r="N5345" s="2"/>
      <c r="O5345" s="2"/>
      <c r="P5345" s="2"/>
      <c r="Q5345" s="2"/>
      <c r="R5345" s="2"/>
      <c r="S5345" s="2"/>
      <c r="T5345" s="2"/>
      <c r="U5345" s="2"/>
      <c r="V5345" s="2"/>
      <c r="W5345" s="2"/>
      <c r="X5345" s="2"/>
      <c r="Y5345" s="2"/>
      <c r="AB5345" s="2"/>
      <c r="AC5345" s="2"/>
      <c r="AD5345" s="2"/>
      <c r="AE5345" s="2"/>
      <c r="AF5345" s="2"/>
      <c r="AG5345" s="2"/>
      <c r="AH5345" s="2"/>
      <c r="AI5345" s="2"/>
      <c r="AJ5345" s="2"/>
      <c r="AK5345" s="2"/>
      <c r="BK5345" s="2"/>
      <c r="BL5345" s="2"/>
      <c r="BN5345" s="2"/>
      <c r="BO5345" s="2"/>
    </row>
    <row r="5346" ht="12.75" customHeight="1">
      <c r="D5346" s="2"/>
      <c r="G5346" s="2"/>
      <c r="I5346" s="2"/>
      <c r="J5346" s="2"/>
      <c r="K5346" s="2"/>
      <c r="L5346" s="2"/>
      <c r="M5346" s="2"/>
      <c r="N5346" s="2"/>
      <c r="O5346" s="2"/>
      <c r="P5346" s="2"/>
      <c r="Q5346" s="2"/>
      <c r="R5346" s="2"/>
      <c r="S5346" s="2"/>
      <c r="T5346" s="2"/>
      <c r="U5346" s="2"/>
      <c r="V5346" s="2"/>
      <c r="W5346" s="2"/>
      <c r="X5346" s="2"/>
      <c r="Y5346" s="2"/>
      <c r="AB5346" s="2"/>
      <c r="AC5346" s="2"/>
      <c r="AD5346" s="2"/>
      <c r="AE5346" s="2"/>
      <c r="AF5346" s="2"/>
      <c r="AG5346" s="2"/>
      <c r="AH5346" s="2"/>
      <c r="AI5346" s="2"/>
      <c r="AJ5346" s="2"/>
      <c r="AK5346" s="2"/>
      <c r="BK5346" s="2"/>
      <c r="BL5346" s="2"/>
      <c r="BN5346" s="2"/>
      <c r="BO5346" s="2"/>
    </row>
    <row r="5347" ht="12.75" customHeight="1">
      <c r="D5347" s="2"/>
      <c r="G5347" s="2"/>
      <c r="I5347" s="2"/>
      <c r="J5347" s="2"/>
      <c r="K5347" s="2"/>
      <c r="L5347" s="2"/>
      <c r="M5347" s="2"/>
      <c r="N5347" s="2"/>
      <c r="O5347" s="2"/>
      <c r="P5347" s="2"/>
      <c r="Q5347" s="2"/>
      <c r="R5347" s="2"/>
      <c r="S5347" s="2"/>
      <c r="T5347" s="2"/>
      <c r="U5347" s="2"/>
      <c r="V5347" s="2"/>
      <c r="W5347" s="2"/>
      <c r="X5347" s="2"/>
      <c r="Y5347" s="2"/>
      <c r="AB5347" s="2"/>
      <c r="AC5347" s="2"/>
      <c r="AD5347" s="2"/>
      <c r="AE5347" s="2"/>
      <c r="AF5347" s="2"/>
      <c r="AG5347" s="2"/>
      <c r="AH5347" s="2"/>
      <c r="AI5347" s="2"/>
      <c r="AJ5347" s="2"/>
      <c r="AK5347" s="2"/>
      <c r="BK5347" s="2"/>
      <c r="BL5347" s="2"/>
      <c r="BN5347" s="2"/>
      <c r="BO5347" s="2"/>
    </row>
    <row r="5348" ht="12.75" customHeight="1">
      <c r="D5348" s="2"/>
      <c r="G5348" s="2"/>
      <c r="I5348" s="2"/>
      <c r="J5348" s="2"/>
      <c r="K5348" s="2"/>
      <c r="L5348" s="2"/>
      <c r="M5348" s="2"/>
      <c r="N5348" s="2"/>
      <c r="O5348" s="2"/>
      <c r="P5348" s="2"/>
      <c r="Q5348" s="2"/>
      <c r="R5348" s="2"/>
      <c r="S5348" s="2"/>
      <c r="T5348" s="2"/>
      <c r="U5348" s="2"/>
      <c r="V5348" s="2"/>
      <c r="W5348" s="2"/>
      <c r="X5348" s="2"/>
      <c r="Y5348" s="2"/>
      <c r="AB5348" s="2"/>
      <c r="AC5348" s="2"/>
      <c r="AD5348" s="2"/>
      <c r="AE5348" s="2"/>
      <c r="AF5348" s="2"/>
      <c r="AG5348" s="2"/>
      <c r="AH5348" s="2"/>
      <c r="AI5348" s="2"/>
      <c r="AJ5348" s="2"/>
      <c r="AK5348" s="2"/>
      <c r="BK5348" s="2"/>
      <c r="BL5348" s="2"/>
      <c r="BN5348" s="2"/>
      <c r="BO5348" s="2"/>
    </row>
    <row r="5349" ht="12.75" customHeight="1">
      <c r="D5349" s="2"/>
      <c r="G5349" s="2"/>
      <c r="I5349" s="2"/>
      <c r="J5349" s="2"/>
      <c r="K5349" s="2"/>
      <c r="L5349" s="2"/>
      <c r="M5349" s="2"/>
      <c r="N5349" s="2"/>
      <c r="O5349" s="2"/>
      <c r="P5349" s="2"/>
      <c r="Q5349" s="2"/>
      <c r="R5349" s="2"/>
      <c r="S5349" s="2"/>
      <c r="T5349" s="2"/>
      <c r="U5349" s="2"/>
      <c r="V5349" s="2"/>
      <c r="W5349" s="2"/>
      <c r="X5349" s="2"/>
      <c r="Y5349" s="2"/>
      <c r="AB5349" s="2"/>
      <c r="AC5349" s="2"/>
      <c r="AD5349" s="2"/>
      <c r="AE5349" s="2"/>
      <c r="AF5349" s="2"/>
      <c r="AG5349" s="2"/>
      <c r="AH5349" s="2"/>
      <c r="AI5349" s="2"/>
      <c r="AJ5349" s="2"/>
      <c r="AK5349" s="2"/>
      <c r="BK5349" s="2"/>
      <c r="BL5349" s="2"/>
      <c r="BN5349" s="2"/>
      <c r="BO5349" s="2"/>
    </row>
    <row r="5350" ht="12.75" customHeight="1">
      <c r="D5350" s="2"/>
      <c r="G5350" s="2"/>
      <c r="I5350" s="2"/>
      <c r="J5350" s="2"/>
      <c r="K5350" s="2"/>
      <c r="L5350" s="2"/>
      <c r="M5350" s="2"/>
      <c r="N5350" s="2"/>
      <c r="O5350" s="2"/>
      <c r="P5350" s="2"/>
      <c r="Q5350" s="2"/>
      <c r="R5350" s="2"/>
      <c r="S5350" s="2"/>
      <c r="T5350" s="2"/>
      <c r="U5350" s="2"/>
      <c r="V5350" s="2"/>
      <c r="W5350" s="2"/>
      <c r="X5350" s="2"/>
      <c r="Y5350" s="2"/>
      <c r="AB5350" s="2"/>
      <c r="AC5350" s="2"/>
      <c r="AD5350" s="2"/>
      <c r="AE5350" s="2"/>
      <c r="AF5350" s="2"/>
      <c r="AG5350" s="2"/>
      <c r="AH5350" s="2"/>
      <c r="AI5350" s="2"/>
      <c r="AJ5350" s="2"/>
      <c r="AK5350" s="2"/>
      <c r="BK5350" s="2"/>
      <c r="BL5350" s="2"/>
      <c r="BN5350" s="2"/>
      <c r="BO5350" s="2"/>
    </row>
    <row r="5351" ht="12.75" customHeight="1">
      <c r="D5351" s="2"/>
      <c r="G5351" s="2"/>
      <c r="I5351" s="2"/>
      <c r="J5351" s="2"/>
      <c r="K5351" s="2"/>
      <c r="L5351" s="2"/>
      <c r="M5351" s="2"/>
      <c r="N5351" s="2"/>
      <c r="O5351" s="2"/>
      <c r="P5351" s="2"/>
      <c r="Q5351" s="2"/>
      <c r="R5351" s="2"/>
      <c r="S5351" s="2"/>
      <c r="T5351" s="2"/>
      <c r="U5351" s="2"/>
      <c r="V5351" s="2"/>
      <c r="W5351" s="2"/>
      <c r="X5351" s="2"/>
      <c r="Y5351" s="2"/>
      <c r="AB5351" s="2"/>
      <c r="AC5351" s="2"/>
      <c r="AD5351" s="2"/>
      <c r="AE5351" s="2"/>
      <c r="AF5351" s="2"/>
      <c r="AG5351" s="2"/>
      <c r="AH5351" s="2"/>
      <c r="AI5351" s="2"/>
      <c r="AJ5351" s="2"/>
      <c r="AK5351" s="2"/>
      <c r="BK5351" s="2"/>
      <c r="BL5351" s="2"/>
      <c r="BN5351" s="2"/>
      <c r="BO5351" s="2"/>
    </row>
    <row r="5352" ht="12.75" customHeight="1">
      <c r="D5352" s="2"/>
      <c r="G5352" s="2"/>
      <c r="I5352" s="2"/>
      <c r="J5352" s="2"/>
      <c r="K5352" s="2"/>
      <c r="L5352" s="2"/>
      <c r="M5352" s="2"/>
      <c r="N5352" s="2"/>
      <c r="O5352" s="2"/>
      <c r="P5352" s="2"/>
      <c r="Q5352" s="2"/>
      <c r="R5352" s="2"/>
      <c r="S5352" s="2"/>
      <c r="T5352" s="2"/>
      <c r="U5352" s="2"/>
      <c r="V5352" s="2"/>
      <c r="W5352" s="2"/>
      <c r="X5352" s="2"/>
      <c r="Y5352" s="2"/>
      <c r="AB5352" s="2"/>
      <c r="AC5352" s="2"/>
      <c r="AD5352" s="2"/>
      <c r="AE5352" s="2"/>
      <c r="AF5352" s="2"/>
      <c r="AG5352" s="2"/>
      <c r="AH5352" s="2"/>
      <c r="AI5352" s="2"/>
      <c r="AJ5352" s="2"/>
      <c r="AK5352" s="2"/>
      <c r="BK5352" s="2"/>
      <c r="BL5352" s="2"/>
      <c r="BN5352" s="2"/>
      <c r="BO5352" s="2"/>
    </row>
    <row r="5353" ht="12.75" customHeight="1">
      <c r="D5353" s="2"/>
      <c r="G5353" s="2"/>
      <c r="I5353" s="2"/>
      <c r="J5353" s="2"/>
      <c r="K5353" s="2"/>
      <c r="L5353" s="2"/>
      <c r="M5353" s="2"/>
      <c r="N5353" s="2"/>
      <c r="O5353" s="2"/>
      <c r="P5353" s="2"/>
      <c r="Q5353" s="2"/>
      <c r="R5353" s="2"/>
      <c r="S5353" s="2"/>
      <c r="T5353" s="2"/>
      <c r="U5353" s="2"/>
      <c r="V5353" s="2"/>
      <c r="W5353" s="2"/>
      <c r="X5353" s="2"/>
      <c r="Y5353" s="2"/>
      <c r="AB5353" s="2"/>
      <c r="AC5353" s="2"/>
      <c r="AD5353" s="2"/>
      <c r="AE5353" s="2"/>
      <c r="AF5353" s="2"/>
      <c r="AG5353" s="2"/>
      <c r="AH5353" s="2"/>
      <c r="AI5353" s="2"/>
      <c r="AJ5353" s="2"/>
      <c r="AK5353" s="2"/>
      <c r="BK5353" s="2"/>
      <c r="BL5353" s="2"/>
      <c r="BN5353" s="2"/>
      <c r="BO5353" s="2"/>
    </row>
    <row r="5354" ht="12.75" customHeight="1">
      <c r="D5354" s="2"/>
      <c r="G5354" s="2"/>
      <c r="I5354" s="2"/>
      <c r="J5354" s="2"/>
      <c r="K5354" s="2"/>
      <c r="L5354" s="2"/>
      <c r="M5354" s="2"/>
      <c r="N5354" s="2"/>
      <c r="O5354" s="2"/>
      <c r="P5354" s="2"/>
      <c r="Q5354" s="2"/>
      <c r="R5354" s="2"/>
      <c r="S5354" s="2"/>
      <c r="T5354" s="2"/>
      <c r="U5354" s="2"/>
      <c r="V5354" s="2"/>
      <c r="W5354" s="2"/>
      <c r="X5354" s="2"/>
      <c r="Y5354" s="2"/>
      <c r="AB5354" s="2"/>
      <c r="AC5354" s="2"/>
      <c r="AD5354" s="2"/>
      <c r="AE5354" s="2"/>
      <c r="AF5354" s="2"/>
      <c r="AG5354" s="2"/>
      <c r="AH5354" s="2"/>
      <c r="AI5354" s="2"/>
      <c r="AJ5354" s="2"/>
      <c r="AK5354" s="2"/>
      <c r="BK5354" s="2"/>
      <c r="BL5354" s="2"/>
      <c r="BN5354" s="2"/>
      <c r="BO5354" s="2"/>
    </row>
    <row r="5355" ht="12.75" customHeight="1">
      <c r="D5355" s="2"/>
      <c r="G5355" s="2"/>
      <c r="I5355" s="2"/>
      <c r="J5355" s="2"/>
      <c r="K5355" s="2"/>
      <c r="L5355" s="2"/>
      <c r="M5355" s="2"/>
      <c r="N5355" s="2"/>
      <c r="O5355" s="2"/>
      <c r="P5355" s="2"/>
      <c r="Q5355" s="2"/>
      <c r="R5355" s="2"/>
      <c r="S5355" s="2"/>
      <c r="T5355" s="2"/>
      <c r="U5355" s="2"/>
      <c r="V5355" s="2"/>
      <c r="W5355" s="2"/>
      <c r="X5355" s="2"/>
      <c r="Y5355" s="2"/>
      <c r="AB5355" s="2"/>
      <c r="AC5355" s="2"/>
      <c r="AD5355" s="2"/>
      <c r="AE5355" s="2"/>
      <c r="AF5355" s="2"/>
      <c r="AG5355" s="2"/>
      <c r="AH5355" s="2"/>
      <c r="AI5355" s="2"/>
      <c r="AJ5355" s="2"/>
      <c r="AK5355" s="2"/>
      <c r="BK5355" s="2"/>
      <c r="BL5355" s="2"/>
      <c r="BN5355" s="2"/>
      <c r="BO5355" s="2"/>
    </row>
    <row r="5356" ht="12.75" customHeight="1">
      <c r="D5356" s="2"/>
      <c r="G5356" s="2"/>
      <c r="I5356" s="2"/>
      <c r="J5356" s="2"/>
      <c r="K5356" s="2"/>
      <c r="L5356" s="2"/>
      <c r="M5356" s="2"/>
      <c r="N5356" s="2"/>
      <c r="O5356" s="2"/>
      <c r="P5356" s="2"/>
      <c r="Q5356" s="2"/>
      <c r="R5356" s="2"/>
      <c r="S5356" s="2"/>
      <c r="T5356" s="2"/>
      <c r="U5356" s="2"/>
      <c r="V5356" s="2"/>
      <c r="W5356" s="2"/>
      <c r="X5356" s="2"/>
      <c r="Y5356" s="2"/>
      <c r="AB5356" s="2"/>
      <c r="AC5356" s="2"/>
      <c r="AD5356" s="2"/>
      <c r="AE5356" s="2"/>
      <c r="AF5356" s="2"/>
      <c r="AG5356" s="2"/>
      <c r="AH5356" s="2"/>
      <c r="AI5356" s="2"/>
      <c r="AJ5356" s="2"/>
      <c r="AK5356" s="2"/>
      <c r="BK5356" s="2"/>
      <c r="BL5356" s="2"/>
      <c r="BN5356" s="2"/>
      <c r="BO5356" s="2"/>
    </row>
    <row r="5357" ht="12.75" customHeight="1">
      <c r="D5357" s="2"/>
      <c r="G5357" s="2"/>
      <c r="I5357" s="2"/>
      <c r="J5357" s="2"/>
      <c r="K5357" s="2"/>
      <c r="L5357" s="2"/>
      <c r="M5357" s="2"/>
      <c r="N5357" s="2"/>
      <c r="O5357" s="2"/>
      <c r="P5357" s="2"/>
      <c r="Q5357" s="2"/>
      <c r="R5357" s="2"/>
      <c r="S5357" s="2"/>
      <c r="T5357" s="2"/>
      <c r="U5357" s="2"/>
      <c r="V5357" s="2"/>
      <c r="W5357" s="2"/>
      <c r="X5357" s="2"/>
      <c r="Y5357" s="2"/>
      <c r="AB5357" s="2"/>
      <c r="AC5357" s="2"/>
      <c r="AD5357" s="2"/>
      <c r="AE5357" s="2"/>
      <c r="AF5357" s="2"/>
      <c r="AG5357" s="2"/>
      <c r="AH5357" s="2"/>
      <c r="AI5357" s="2"/>
      <c r="AJ5357" s="2"/>
      <c r="AK5357" s="2"/>
      <c r="BK5357" s="2"/>
      <c r="BL5357" s="2"/>
      <c r="BN5357" s="2"/>
      <c r="BO5357" s="2"/>
    </row>
    <row r="5358" ht="12.75" customHeight="1">
      <c r="D5358" s="2"/>
      <c r="G5358" s="2"/>
      <c r="I5358" s="2"/>
      <c r="J5358" s="2"/>
      <c r="K5358" s="2"/>
      <c r="L5358" s="2"/>
      <c r="M5358" s="2"/>
      <c r="N5358" s="2"/>
      <c r="O5358" s="2"/>
      <c r="P5358" s="2"/>
      <c r="Q5358" s="2"/>
      <c r="R5358" s="2"/>
      <c r="S5358" s="2"/>
      <c r="T5358" s="2"/>
      <c r="U5358" s="2"/>
      <c r="V5358" s="2"/>
      <c r="W5358" s="2"/>
      <c r="X5358" s="2"/>
      <c r="Y5358" s="2"/>
      <c r="AB5358" s="2"/>
      <c r="AC5358" s="2"/>
      <c r="AD5358" s="2"/>
      <c r="AE5358" s="2"/>
      <c r="AF5358" s="2"/>
      <c r="AG5358" s="2"/>
      <c r="AH5358" s="2"/>
      <c r="AI5358" s="2"/>
      <c r="AJ5358" s="2"/>
      <c r="AK5358" s="2"/>
      <c r="BK5358" s="2"/>
      <c r="BL5358" s="2"/>
      <c r="BN5358" s="2"/>
      <c r="BO5358" s="2"/>
    </row>
    <row r="5359" ht="12.75" customHeight="1">
      <c r="D5359" s="2"/>
      <c r="G5359" s="2"/>
      <c r="I5359" s="2"/>
      <c r="J5359" s="2"/>
      <c r="K5359" s="2"/>
      <c r="L5359" s="2"/>
      <c r="M5359" s="2"/>
      <c r="N5359" s="2"/>
      <c r="O5359" s="2"/>
      <c r="P5359" s="2"/>
      <c r="Q5359" s="2"/>
      <c r="R5359" s="2"/>
      <c r="S5359" s="2"/>
      <c r="T5359" s="2"/>
      <c r="U5359" s="2"/>
      <c r="V5359" s="2"/>
      <c r="W5359" s="2"/>
      <c r="X5359" s="2"/>
      <c r="Y5359" s="2"/>
      <c r="AB5359" s="2"/>
      <c r="AC5359" s="2"/>
      <c r="AD5359" s="2"/>
      <c r="AE5359" s="2"/>
      <c r="AF5359" s="2"/>
      <c r="AG5359" s="2"/>
      <c r="AH5359" s="2"/>
      <c r="AI5359" s="2"/>
      <c r="AJ5359" s="2"/>
      <c r="AK5359" s="2"/>
      <c r="BK5359" s="2"/>
      <c r="BL5359" s="2"/>
      <c r="BN5359" s="2"/>
      <c r="BO5359" s="2"/>
    </row>
    <row r="5360" ht="12.75" customHeight="1">
      <c r="D5360" s="2"/>
      <c r="G5360" s="2"/>
      <c r="I5360" s="2"/>
      <c r="J5360" s="2"/>
      <c r="K5360" s="2"/>
      <c r="L5360" s="2"/>
      <c r="M5360" s="2"/>
      <c r="N5360" s="2"/>
      <c r="O5360" s="2"/>
      <c r="P5360" s="2"/>
      <c r="Q5360" s="2"/>
      <c r="R5360" s="2"/>
      <c r="S5360" s="2"/>
      <c r="T5360" s="2"/>
      <c r="U5360" s="2"/>
      <c r="V5360" s="2"/>
      <c r="W5360" s="2"/>
      <c r="X5360" s="2"/>
      <c r="Y5360" s="2"/>
      <c r="AB5360" s="2"/>
      <c r="AC5360" s="2"/>
      <c r="AD5360" s="2"/>
      <c r="AE5360" s="2"/>
      <c r="AF5360" s="2"/>
      <c r="AG5360" s="2"/>
      <c r="AH5360" s="2"/>
      <c r="AI5360" s="2"/>
      <c r="AJ5360" s="2"/>
      <c r="AK5360" s="2"/>
      <c r="BK5360" s="2"/>
      <c r="BL5360" s="2"/>
      <c r="BN5360" s="2"/>
      <c r="BO5360" s="2"/>
    </row>
    <row r="5361" ht="12.75" customHeight="1">
      <c r="D5361" s="2"/>
      <c r="G5361" s="2"/>
      <c r="I5361" s="2"/>
      <c r="J5361" s="2"/>
      <c r="K5361" s="2"/>
      <c r="L5361" s="2"/>
      <c r="M5361" s="2"/>
      <c r="N5361" s="2"/>
      <c r="O5361" s="2"/>
      <c r="P5361" s="2"/>
      <c r="Q5361" s="2"/>
      <c r="R5361" s="2"/>
      <c r="S5361" s="2"/>
      <c r="T5361" s="2"/>
      <c r="U5361" s="2"/>
      <c r="V5361" s="2"/>
      <c r="W5361" s="2"/>
      <c r="X5361" s="2"/>
      <c r="Y5361" s="2"/>
      <c r="AB5361" s="2"/>
      <c r="AC5361" s="2"/>
      <c r="AD5361" s="2"/>
      <c r="AE5361" s="2"/>
      <c r="AF5361" s="2"/>
      <c r="AG5361" s="2"/>
      <c r="AH5361" s="2"/>
      <c r="AI5361" s="2"/>
      <c r="AJ5361" s="2"/>
      <c r="AK5361" s="2"/>
      <c r="BK5361" s="2"/>
      <c r="BL5361" s="2"/>
      <c r="BN5361" s="2"/>
      <c r="BO5361" s="2"/>
    </row>
    <row r="5362" ht="12.75" customHeight="1">
      <c r="D5362" s="2"/>
      <c r="G5362" s="2"/>
      <c r="I5362" s="2"/>
      <c r="J5362" s="2"/>
      <c r="K5362" s="2"/>
      <c r="L5362" s="2"/>
      <c r="M5362" s="2"/>
      <c r="N5362" s="2"/>
      <c r="O5362" s="2"/>
      <c r="P5362" s="2"/>
      <c r="Q5362" s="2"/>
      <c r="R5362" s="2"/>
      <c r="S5362" s="2"/>
      <c r="T5362" s="2"/>
      <c r="U5362" s="2"/>
      <c r="V5362" s="2"/>
      <c r="W5362" s="2"/>
      <c r="X5362" s="2"/>
      <c r="Y5362" s="2"/>
      <c r="AB5362" s="2"/>
      <c r="AC5362" s="2"/>
      <c r="AD5362" s="2"/>
      <c r="AE5362" s="2"/>
      <c r="AF5362" s="2"/>
      <c r="AG5362" s="2"/>
      <c r="AH5362" s="2"/>
      <c r="AI5362" s="2"/>
      <c r="AJ5362" s="2"/>
      <c r="AK5362" s="2"/>
      <c r="BK5362" s="2"/>
      <c r="BL5362" s="2"/>
      <c r="BN5362" s="2"/>
      <c r="BO5362" s="2"/>
    </row>
    <row r="5363" ht="12.75" customHeight="1">
      <c r="D5363" s="2"/>
      <c r="G5363" s="2"/>
      <c r="I5363" s="2"/>
      <c r="J5363" s="2"/>
      <c r="K5363" s="2"/>
      <c r="L5363" s="2"/>
      <c r="M5363" s="2"/>
      <c r="N5363" s="2"/>
      <c r="O5363" s="2"/>
      <c r="P5363" s="2"/>
      <c r="Q5363" s="2"/>
      <c r="R5363" s="2"/>
      <c r="S5363" s="2"/>
      <c r="T5363" s="2"/>
      <c r="U5363" s="2"/>
      <c r="V5363" s="2"/>
      <c r="W5363" s="2"/>
      <c r="X5363" s="2"/>
      <c r="Y5363" s="2"/>
      <c r="AB5363" s="2"/>
      <c r="AC5363" s="2"/>
      <c r="AD5363" s="2"/>
      <c r="AE5363" s="2"/>
      <c r="AF5363" s="2"/>
      <c r="AG5363" s="2"/>
      <c r="AH5363" s="2"/>
      <c r="AI5363" s="2"/>
      <c r="AJ5363" s="2"/>
      <c r="AK5363" s="2"/>
      <c r="BK5363" s="2"/>
      <c r="BL5363" s="2"/>
      <c r="BN5363" s="2"/>
      <c r="BO5363" s="2"/>
    </row>
    <row r="5364" ht="12.75" customHeight="1">
      <c r="D5364" s="2"/>
      <c r="G5364" s="2"/>
      <c r="I5364" s="2"/>
      <c r="J5364" s="2"/>
      <c r="K5364" s="2"/>
      <c r="L5364" s="2"/>
      <c r="M5364" s="2"/>
      <c r="N5364" s="2"/>
      <c r="O5364" s="2"/>
      <c r="P5364" s="2"/>
      <c r="Q5364" s="2"/>
      <c r="R5364" s="2"/>
      <c r="S5364" s="2"/>
      <c r="T5364" s="2"/>
      <c r="U5364" s="2"/>
      <c r="V5364" s="2"/>
      <c r="W5364" s="2"/>
      <c r="X5364" s="2"/>
      <c r="Y5364" s="2"/>
      <c r="AB5364" s="2"/>
      <c r="AC5364" s="2"/>
      <c r="AD5364" s="2"/>
      <c r="AE5364" s="2"/>
      <c r="AF5364" s="2"/>
      <c r="AG5364" s="2"/>
      <c r="AH5364" s="2"/>
      <c r="AI5364" s="2"/>
      <c r="AJ5364" s="2"/>
      <c r="AK5364" s="2"/>
      <c r="BK5364" s="2"/>
      <c r="BL5364" s="2"/>
      <c r="BN5364" s="2"/>
      <c r="BO5364" s="2"/>
    </row>
    <row r="5365" ht="12.75" customHeight="1">
      <c r="D5365" s="2"/>
      <c r="G5365" s="2"/>
      <c r="I5365" s="2"/>
      <c r="J5365" s="2"/>
      <c r="K5365" s="2"/>
      <c r="L5365" s="2"/>
      <c r="M5365" s="2"/>
      <c r="N5365" s="2"/>
      <c r="O5365" s="2"/>
      <c r="P5365" s="2"/>
      <c r="Q5365" s="2"/>
      <c r="R5365" s="2"/>
      <c r="S5365" s="2"/>
      <c r="T5365" s="2"/>
      <c r="U5365" s="2"/>
      <c r="V5365" s="2"/>
      <c r="W5365" s="2"/>
      <c r="X5365" s="2"/>
      <c r="Y5365" s="2"/>
      <c r="AB5365" s="2"/>
      <c r="AC5365" s="2"/>
      <c r="AD5365" s="2"/>
      <c r="AE5365" s="2"/>
      <c r="AF5365" s="2"/>
      <c r="AG5365" s="2"/>
      <c r="AH5365" s="2"/>
      <c r="AI5365" s="2"/>
      <c r="AJ5365" s="2"/>
      <c r="AK5365" s="2"/>
      <c r="BK5365" s="2"/>
      <c r="BL5365" s="2"/>
      <c r="BN5365" s="2"/>
      <c r="BO5365" s="2"/>
    </row>
    <row r="5366" ht="12.75" customHeight="1">
      <c r="D5366" s="2"/>
      <c r="G5366" s="2"/>
      <c r="I5366" s="2"/>
      <c r="J5366" s="2"/>
      <c r="K5366" s="2"/>
      <c r="L5366" s="2"/>
      <c r="M5366" s="2"/>
      <c r="N5366" s="2"/>
      <c r="O5366" s="2"/>
      <c r="P5366" s="2"/>
      <c r="Q5366" s="2"/>
      <c r="R5366" s="2"/>
      <c r="S5366" s="2"/>
      <c r="T5366" s="2"/>
      <c r="U5366" s="2"/>
      <c r="V5366" s="2"/>
      <c r="W5366" s="2"/>
      <c r="X5366" s="2"/>
      <c r="Y5366" s="2"/>
      <c r="AB5366" s="2"/>
      <c r="AC5366" s="2"/>
      <c r="AD5366" s="2"/>
      <c r="AE5366" s="2"/>
      <c r="AF5366" s="2"/>
      <c r="AG5366" s="2"/>
      <c r="AH5366" s="2"/>
      <c r="AI5366" s="2"/>
      <c r="AJ5366" s="2"/>
      <c r="AK5366" s="2"/>
      <c r="BK5366" s="2"/>
      <c r="BL5366" s="2"/>
      <c r="BN5366" s="2"/>
      <c r="BO5366" s="2"/>
    </row>
    <row r="5367" ht="12.75" customHeight="1">
      <c r="D5367" s="2"/>
      <c r="G5367" s="2"/>
      <c r="I5367" s="2"/>
      <c r="J5367" s="2"/>
      <c r="K5367" s="2"/>
      <c r="L5367" s="2"/>
      <c r="M5367" s="2"/>
      <c r="N5367" s="2"/>
      <c r="O5367" s="2"/>
      <c r="P5367" s="2"/>
      <c r="Q5367" s="2"/>
      <c r="R5367" s="2"/>
      <c r="S5367" s="2"/>
      <c r="T5367" s="2"/>
      <c r="U5367" s="2"/>
      <c r="V5367" s="2"/>
      <c r="W5367" s="2"/>
      <c r="X5367" s="2"/>
      <c r="Y5367" s="2"/>
      <c r="AB5367" s="2"/>
      <c r="AC5367" s="2"/>
      <c r="AD5367" s="2"/>
      <c r="AE5367" s="2"/>
      <c r="AF5367" s="2"/>
      <c r="AG5367" s="2"/>
      <c r="AH5367" s="2"/>
      <c r="AI5367" s="2"/>
      <c r="AJ5367" s="2"/>
      <c r="AK5367" s="2"/>
      <c r="BK5367" s="2"/>
      <c r="BL5367" s="2"/>
      <c r="BN5367" s="2"/>
      <c r="BO5367" s="2"/>
    </row>
    <row r="5368" ht="12.75" customHeight="1">
      <c r="D5368" s="2"/>
      <c r="G5368" s="2"/>
      <c r="I5368" s="2"/>
      <c r="J5368" s="2"/>
      <c r="K5368" s="2"/>
      <c r="L5368" s="2"/>
      <c r="M5368" s="2"/>
      <c r="N5368" s="2"/>
      <c r="O5368" s="2"/>
      <c r="P5368" s="2"/>
      <c r="Q5368" s="2"/>
      <c r="R5368" s="2"/>
      <c r="S5368" s="2"/>
      <c r="T5368" s="2"/>
      <c r="U5368" s="2"/>
      <c r="V5368" s="2"/>
      <c r="W5368" s="2"/>
      <c r="X5368" s="2"/>
      <c r="Y5368" s="2"/>
      <c r="AB5368" s="2"/>
      <c r="AC5368" s="2"/>
      <c r="AD5368" s="2"/>
      <c r="AE5368" s="2"/>
      <c r="AF5368" s="2"/>
      <c r="AG5368" s="2"/>
      <c r="AH5368" s="2"/>
      <c r="AI5368" s="2"/>
      <c r="AJ5368" s="2"/>
      <c r="AK5368" s="2"/>
      <c r="BK5368" s="2"/>
      <c r="BL5368" s="2"/>
      <c r="BN5368" s="2"/>
      <c r="BO5368" s="2"/>
    </row>
    <row r="5369" ht="12.75" customHeight="1">
      <c r="D5369" s="2"/>
      <c r="G5369" s="2"/>
      <c r="I5369" s="2"/>
      <c r="J5369" s="2"/>
      <c r="K5369" s="2"/>
      <c r="L5369" s="2"/>
      <c r="M5369" s="2"/>
      <c r="N5369" s="2"/>
      <c r="O5369" s="2"/>
      <c r="P5369" s="2"/>
      <c r="Q5369" s="2"/>
      <c r="R5369" s="2"/>
      <c r="S5369" s="2"/>
      <c r="T5369" s="2"/>
      <c r="U5369" s="2"/>
      <c r="V5369" s="2"/>
      <c r="W5369" s="2"/>
      <c r="X5369" s="2"/>
      <c r="Y5369" s="2"/>
      <c r="AB5369" s="2"/>
      <c r="AC5369" s="2"/>
      <c r="AD5369" s="2"/>
      <c r="AE5369" s="2"/>
      <c r="AF5369" s="2"/>
      <c r="AG5369" s="2"/>
      <c r="AH5369" s="2"/>
      <c r="AI5369" s="2"/>
      <c r="AJ5369" s="2"/>
      <c r="AK5369" s="2"/>
      <c r="BK5369" s="2"/>
      <c r="BL5369" s="2"/>
      <c r="BN5369" s="2"/>
      <c r="BO5369" s="2"/>
    </row>
    <row r="5370" ht="12.75" customHeight="1">
      <c r="D5370" s="2"/>
      <c r="G5370" s="2"/>
      <c r="I5370" s="2"/>
      <c r="J5370" s="2"/>
      <c r="K5370" s="2"/>
      <c r="L5370" s="2"/>
      <c r="M5370" s="2"/>
      <c r="N5370" s="2"/>
      <c r="O5370" s="2"/>
      <c r="P5370" s="2"/>
      <c r="Q5370" s="2"/>
      <c r="R5370" s="2"/>
      <c r="S5370" s="2"/>
      <c r="T5370" s="2"/>
      <c r="U5370" s="2"/>
      <c r="V5370" s="2"/>
      <c r="W5370" s="2"/>
      <c r="X5370" s="2"/>
      <c r="Y5370" s="2"/>
      <c r="AB5370" s="2"/>
      <c r="AC5370" s="2"/>
      <c r="AD5370" s="2"/>
      <c r="AE5370" s="2"/>
      <c r="AF5370" s="2"/>
      <c r="AG5370" s="2"/>
      <c r="AH5370" s="2"/>
      <c r="AI5370" s="2"/>
      <c r="AJ5370" s="2"/>
      <c r="AK5370" s="2"/>
      <c r="BK5370" s="2"/>
      <c r="BL5370" s="2"/>
      <c r="BN5370" s="2"/>
      <c r="BO5370" s="2"/>
    </row>
    <row r="5371" ht="12.75" customHeight="1">
      <c r="D5371" s="2"/>
      <c r="G5371" s="2"/>
      <c r="I5371" s="2"/>
      <c r="J5371" s="2"/>
      <c r="K5371" s="2"/>
      <c r="L5371" s="2"/>
      <c r="M5371" s="2"/>
      <c r="N5371" s="2"/>
      <c r="O5371" s="2"/>
      <c r="P5371" s="2"/>
      <c r="Q5371" s="2"/>
      <c r="R5371" s="2"/>
      <c r="S5371" s="2"/>
      <c r="T5371" s="2"/>
      <c r="U5371" s="2"/>
      <c r="V5371" s="2"/>
      <c r="W5371" s="2"/>
      <c r="X5371" s="2"/>
      <c r="Y5371" s="2"/>
      <c r="AB5371" s="2"/>
      <c r="AC5371" s="2"/>
      <c r="AD5371" s="2"/>
      <c r="AE5371" s="2"/>
      <c r="AF5371" s="2"/>
      <c r="AG5371" s="2"/>
      <c r="AH5371" s="2"/>
      <c r="AI5371" s="2"/>
      <c r="AJ5371" s="2"/>
      <c r="AK5371" s="2"/>
      <c r="BK5371" s="2"/>
      <c r="BL5371" s="2"/>
      <c r="BN5371" s="2"/>
      <c r="BO5371" s="2"/>
    </row>
    <row r="5372" ht="12.75" customHeight="1">
      <c r="D5372" s="2"/>
      <c r="G5372" s="2"/>
      <c r="I5372" s="2"/>
      <c r="J5372" s="2"/>
      <c r="K5372" s="2"/>
      <c r="L5372" s="2"/>
      <c r="M5372" s="2"/>
      <c r="N5372" s="2"/>
      <c r="O5372" s="2"/>
      <c r="P5372" s="2"/>
      <c r="Q5372" s="2"/>
      <c r="R5372" s="2"/>
      <c r="S5372" s="2"/>
      <c r="T5372" s="2"/>
      <c r="U5372" s="2"/>
      <c r="V5372" s="2"/>
      <c r="W5372" s="2"/>
      <c r="X5372" s="2"/>
      <c r="Y5372" s="2"/>
      <c r="AB5372" s="2"/>
      <c r="AC5372" s="2"/>
      <c r="AD5372" s="2"/>
      <c r="AE5372" s="2"/>
      <c r="AF5372" s="2"/>
      <c r="AG5372" s="2"/>
      <c r="AH5372" s="2"/>
      <c r="AI5372" s="2"/>
      <c r="AJ5372" s="2"/>
      <c r="AK5372" s="2"/>
      <c r="BK5372" s="2"/>
      <c r="BL5372" s="2"/>
      <c r="BN5372" s="2"/>
      <c r="BO5372" s="2"/>
    </row>
    <row r="5373" ht="12.75" customHeight="1">
      <c r="D5373" s="2"/>
      <c r="G5373" s="2"/>
      <c r="I5373" s="2"/>
      <c r="J5373" s="2"/>
      <c r="K5373" s="2"/>
      <c r="L5373" s="2"/>
      <c r="M5373" s="2"/>
      <c r="N5373" s="2"/>
      <c r="O5373" s="2"/>
      <c r="P5373" s="2"/>
      <c r="Q5373" s="2"/>
      <c r="R5373" s="2"/>
      <c r="S5373" s="2"/>
      <c r="T5373" s="2"/>
      <c r="U5373" s="2"/>
      <c r="V5373" s="2"/>
      <c r="W5373" s="2"/>
      <c r="X5373" s="2"/>
      <c r="Y5373" s="2"/>
      <c r="AB5373" s="2"/>
      <c r="AC5373" s="2"/>
      <c r="AD5373" s="2"/>
      <c r="AE5373" s="2"/>
      <c r="AF5373" s="2"/>
      <c r="AG5373" s="2"/>
      <c r="AH5373" s="2"/>
      <c r="AI5373" s="2"/>
      <c r="AJ5373" s="2"/>
      <c r="AK5373" s="2"/>
      <c r="BK5373" s="2"/>
      <c r="BL5373" s="2"/>
      <c r="BN5373" s="2"/>
      <c r="BO5373" s="2"/>
    </row>
    <row r="5374" ht="12.75" customHeight="1">
      <c r="D5374" s="2"/>
      <c r="G5374" s="2"/>
      <c r="I5374" s="2"/>
      <c r="J5374" s="2"/>
      <c r="K5374" s="2"/>
      <c r="L5374" s="2"/>
      <c r="M5374" s="2"/>
      <c r="N5374" s="2"/>
      <c r="O5374" s="2"/>
      <c r="P5374" s="2"/>
      <c r="Q5374" s="2"/>
      <c r="R5374" s="2"/>
      <c r="S5374" s="2"/>
      <c r="T5374" s="2"/>
      <c r="U5374" s="2"/>
      <c r="V5374" s="2"/>
      <c r="W5374" s="2"/>
      <c r="X5374" s="2"/>
      <c r="Y5374" s="2"/>
      <c r="AB5374" s="2"/>
      <c r="AC5374" s="2"/>
      <c r="AD5374" s="2"/>
      <c r="AE5374" s="2"/>
      <c r="AF5374" s="2"/>
      <c r="AG5374" s="2"/>
      <c r="AH5374" s="2"/>
      <c r="AI5374" s="2"/>
      <c r="AJ5374" s="2"/>
      <c r="AK5374" s="2"/>
      <c r="BK5374" s="2"/>
      <c r="BL5374" s="2"/>
      <c r="BN5374" s="2"/>
      <c r="BO5374" s="2"/>
    </row>
    <row r="5375" ht="12.75" customHeight="1">
      <c r="D5375" s="2"/>
      <c r="G5375" s="2"/>
      <c r="I5375" s="2"/>
      <c r="J5375" s="2"/>
      <c r="K5375" s="2"/>
      <c r="L5375" s="2"/>
      <c r="M5375" s="2"/>
      <c r="N5375" s="2"/>
      <c r="O5375" s="2"/>
      <c r="P5375" s="2"/>
      <c r="Q5375" s="2"/>
      <c r="R5375" s="2"/>
      <c r="S5375" s="2"/>
      <c r="T5375" s="2"/>
      <c r="U5375" s="2"/>
      <c r="V5375" s="2"/>
      <c r="W5375" s="2"/>
      <c r="X5375" s="2"/>
      <c r="Y5375" s="2"/>
      <c r="AB5375" s="2"/>
      <c r="AC5375" s="2"/>
      <c r="AD5375" s="2"/>
      <c r="AE5375" s="2"/>
      <c r="AF5375" s="2"/>
      <c r="AG5375" s="2"/>
      <c r="AH5375" s="2"/>
      <c r="AI5375" s="2"/>
      <c r="AJ5375" s="2"/>
      <c r="AK5375" s="2"/>
      <c r="BK5375" s="2"/>
      <c r="BL5375" s="2"/>
      <c r="BN5375" s="2"/>
      <c r="BO5375" s="2"/>
    </row>
    <row r="5376" ht="12.75" customHeight="1">
      <c r="D5376" s="2"/>
      <c r="G5376" s="2"/>
      <c r="I5376" s="2"/>
      <c r="J5376" s="2"/>
      <c r="K5376" s="2"/>
      <c r="L5376" s="2"/>
      <c r="M5376" s="2"/>
      <c r="N5376" s="2"/>
      <c r="O5376" s="2"/>
      <c r="P5376" s="2"/>
      <c r="Q5376" s="2"/>
      <c r="R5376" s="2"/>
      <c r="S5376" s="2"/>
      <c r="T5376" s="2"/>
      <c r="U5376" s="2"/>
      <c r="V5376" s="2"/>
      <c r="W5376" s="2"/>
      <c r="X5376" s="2"/>
      <c r="Y5376" s="2"/>
      <c r="AB5376" s="2"/>
      <c r="AC5376" s="2"/>
      <c r="AD5376" s="2"/>
      <c r="AE5376" s="2"/>
      <c r="AF5376" s="2"/>
      <c r="AG5376" s="2"/>
      <c r="AH5376" s="2"/>
      <c r="AI5376" s="2"/>
      <c r="AJ5376" s="2"/>
      <c r="AK5376" s="2"/>
      <c r="BK5376" s="2"/>
      <c r="BL5376" s="2"/>
      <c r="BN5376" s="2"/>
      <c r="BO5376" s="2"/>
    </row>
    <row r="5377" ht="12.75" customHeight="1">
      <c r="D5377" s="2"/>
      <c r="G5377" s="2"/>
      <c r="I5377" s="2"/>
      <c r="J5377" s="2"/>
      <c r="K5377" s="2"/>
      <c r="L5377" s="2"/>
      <c r="M5377" s="2"/>
      <c r="N5377" s="2"/>
      <c r="O5377" s="2"/>
      <c r="P5377" s="2"/>
      <c r="Q5377" s="2"/>
      <c r="R5377" s="2"/>
      <c r="S5377" s="2"/>
      <c r="T5377" s="2"/>
      <c r="U5377" s="2"/>
      <c r="V5377" s="2"/>
      <c r="W5377" s="2"/>
      <c r="X5377" s="2"/>
      <c r="Y5377" s="2"/>
      <c r="AB5377" s="2"/>
      <c r="AC5377" s="2"/>
      <c r="AD5377" s="2"/>
      <c r="AE5377" s="2"/>
      <c r="AF5377" s="2"/>
      <c r="AG5377" s="2"/>
      <c r="AH5377" s="2"/>
      <c r="AI5377" s="2"/>
      <c r="AJ5377" s="2"/>
      <c r="AK5377" s="2"/>
      <c r="BK5377" s="2"/>
      <c r="BL5377" s="2"/>
      <c r="BN5377" s="2"/>
      <c r="BO5377" s="2"/>
    </row>
    <row r="5378" ht="12.75" customHeight="1">
      <c r="D5378" s="2"/>
      <c r="G5378" s="2"/>
      <c r="I5378" s="2"/>
      <c r="J5378" s="2"/>
      <c r="K5378" s="2"/>
      <c r="L5378" s="2"/>
      <c r="M5378" s="2"/>
      <c r="N5378" s="2"/>
      <c r="O5378" s="2"/>
      <c r="P5378" s="2"/>
      <c r="Q5378" s="2"/>
      <c r="R5378" s="2"/>
      <c r="S5378" s="2"/>
      <c r="T5378" s="2"/>
      <c r="U5378" s="2"/>
      <c r="V5378" s="2"/>
      <c r="W5378" s="2"/>
      <c r="X5378" s="2"/>
      <c r="Y5378" s="2"/>
      <c r="AB5378" s="2"/>
      <c r="AC5378" s="2"/>
      <c r="AD5378" s="2"/>
      <c r="AE5378" s="2"/>
      <c r="AF5378" s="2"/>
      <c r="AG5378" s="2"/>
      <c r="AH5378" s="2"/>
      <c r="AI5378" s="2"/>
      <c r="AJ5378" s="2"/>
      <c r="AK5378" s="2"/>
      <c r="BK5378" s="2"/>
      <c r="BL5378" s="2"/>
      <c r="BN5378" s="2"/>
      <c r="BO5378" s="2"/>
    </row>
    <row r="5379" ht="12.75" customHeight="1">
      <c r="D5379" s="2"/>
      <c r="G5379" s="2"/>
      <c r="I5379" s="2"/>
      <c r="J5379" s="2"/>
      <c r="K5379" s="2"/>
      <c r="L5379" s="2"/>
      <c r="M5379" s="2"/>
      <c r="N5379" s="2"/>
      <c r="O5379" s="2"/>
      <c r="P5379" s="2"/>
      <c r="Q5379" s="2"/>
      <c r="R5379" s="2"/>
      <c r="S5379" s="2"/>
      <c r="T5379" s="2"/>
      <c r="U5379" s="2"/>
      <c r="V5379" s="2"/>
      <c r="W5379" s="2"/>
      <c r="X5379" s="2"/>
      <c r="Y5379" s="2"/>
      <c r="AB5379" s="2"/>
      <c r="AC5379" s="2"/>
      <c r="AD5379" s="2"/>
      <c r="AE5379" s="2"/>
      <c r="AF5379" s="2"/>
      <c r="AG5379" s="2"/>
      <c r="AH5379" s="2"/>
      <c r="AI5379" s="2"/>
      <c r="AJ5379" s="2"/>
      <c r="AK5379" s="2"/>
      <c r="BK5379" s="2"/>
      <c r="BL5379" s="2"/>
      <c r="BN5379" s="2"/>
      <c r="BO5379" s="2"/>
    </row>
    <row r="5380" ht="12.75" customHeight="1">
      <c r="D5380" s="2"/>
      <c r="G5380" s="2"/>
      <c r="I5380" s="2"/>
      <c r="J5380" s="2"/>
      <c r="K5380" s="2"/>
      <c r="L5380" s="2"/>
      <c r="M5380" s="2"/>
      <c r="N5380" s="2"/>
      <c r="O5380" s="2"/>
      <c r="P5380" s="2"/>
      <c r="Q5380" s="2"/>
      <c r="R5380" s="2"/>
      <c r="S5380" s="2"/>
      <c r="T5380" s="2"/>
      <c r="U5380" s="2"/>
      <c r="V5380" s="2"/>
      <c r="W5380" s="2"/>
      <c r="X5380" s="2"/>
      <c r="Y5380" s="2"/>
      <c r="AB5380" s="2"/>
      <c r="AC5380" s="2"/>
      <c r="AD5380" s="2"/>
      <c r="AE5380" s="2"/>
      <c r="AF5380" s="2"/>
      <c r="AG5380" s="2"/>
      <c r="AH5380" s="2"/>
      <c r="AI5380" s="2"/>
      <c r="AJ5380" s="2"/>
      <c r="AK5380" s="2"/>
      <c r="BK5380" s="2"/>
      <c r="BL5380" s="2"/>
      <c r="BN5380" s="2"/>
      <c r="BO5380" s="2"/>
    </row>
    <row r="5381" ht="12.75" customHeight="1">
      <c r="D5381" s="2"/>
      <c r="G5381" s="2"/>
      <c r="I5381" s="2"/>
      <c r="J5381" s="2"/>
      <c r="K5381" s="2"/>
      <c r="L5381" s="2"/>
      <c r="M5381" s="2"/>
      <c r="N5381" s="2"/>
      <c r="O5381" s="2"/>
      <c r="P5381" s="2"/>
      <c r="Q5381" s="2"/>
      <c r="R5381" s="2"/>
      <c r="S5381" s="2"/>
      <c r="T5381" s="2"/>
      <c r="U5381" s="2"/>
      <c r="V5381" s="2"/>
      <c r="W5381" s="2"/>
      <c r="X5381" s="2"/>
      <c r="Y5381" s="2"/>
      <c r="AB5381" s="2"/>
      <c r="AC5381" s="2"/>
      <c r="AD5381" s="2"/>
      <c r="AE5381" s="2"/>
      <c r="AF5381" s="2"/>
      <c r="AG5381" s="2"/>
      <c r="AH5381" s="2"/>
      <c r="AI5381" s="2"/>
      <c r="AJ5381" s="2"/>
      <c r="AK5381" s="2"/>
      <c r="BK5381" s="2"/>
      <c r="BL5381" s="2"/>
      <c r="BN5381" s="2"/>
      <c r="BO5381" s="2"/>
    </row>
    <row r="5382" ht="12.75" customHeight="1">
      <c r="D5382" s="2"/>
      <c r="G5382" s="2"/>
      <c r="I5382" s="2"/>
      <c r="J5382" s="2"/>
      <c r="K5382" s="2"/>
      <c r="L5382" s="2"/>
      <c r="M5382" s="2"/>
      <c r="N5382" s="2"/>
      <c r="O5382" s="2"/>
      <c r="P5382" s="2"/>
      <c r="Q5382" s="2"/>
      <c r="R5382" s="2"/>
      <c r="S5382" s="2"/>
      <c r="T5382" s="2"/>
      <c r="U5382" s="2"/>
      <c r="V5382" s="2"/>
      <c r="W5382" s="2"/>
      <c r="X5382" s="2"/>
      <c r="Y5382" s="2"/>
      <c r="AB5382" s="2"/>
      <c r="AC5382" s="2"/>
      <c r="AD5382" s="2"/>
      <c r="AE5382" s="2"/>
      <c r="AF5382" s="2"/>
      <c r="AG5382" s="2"/>
      <c r="AH5382" s="2"/>
      <c r="AI5382" s="2"/>
      <c r="AJ5382" s="2"/>
      <c r="AK5382" s="2"/>
      <c r="BK5382" s="2"/>
      <c r="BL5382" s="2"/>
      <c r="BN5382" s="2"/>
      <c r="BO5382" s="2"/>
    </row>
    <row r="5383" ht="12.75" customHeight="1">
      <c r="D5383" s="2"/>
      <c r="G5383" s="2"/>
      <c r="I5383" s="2"/>
      <c r="J5383" s="2"/>
      <c r="K5383" s="2"/>
      <c r="L5383" s="2"/>
      <c r="M5383" s="2"/>
      <c r="N5383" s="2"/>
      <c r="O5383" s="2"/>
      <c r="P5383" s="2"/>
      <c r="Q5383" s="2"/>
      <c r="R5383" s="2"/>
      <c r="S5383" s="2"/>
      <c r="T5383" s="2"/>
      <c r="U5383" s="2"/>
      <c r="V5383" s="2"/>
      <c r="W5383" s="2"/>
      <c r="X5383" s="2"/>
      <c r="Y5383" s="2"/>
      <c r="AB5383" s="2"/>
      <c r="AC5383" s="2"/>
      <c r="AD5383" s="2"/>
      <c r="AE5383" s="2"/>
      <c r="AF5383" s="2"/>
      <c r="AG5383" s="2"/>
      <c r="AH5383" s="2"/>
      <c r="AI5383" s="2"/>
      <c r="AJ5383" s="2"/>
      <c r="AK5383" s="2"/>
      <c r="BK5383" s="2"/>
      <c r="BL5383" s="2"/>
      <c r="BN5383" s="2"/>
      <c r="BO5383" s="2"/>
    </row>
    <row r="5384" ht="12.75" customHeight="1">
      <c r="D5384" s="2"/>
      <c r="G5384" s="2"/>
      <c r="I5384" s="2"/>
      <c r="J5384" s="2"/>
      <c r="K5384" s="2"/>
      <c r="L5384" s="2"/>
      <c r="M5384" s="2"/>
      <c r="N5384" s="2"/>
      <c r="O5384" s="2"/>
      <c r="P5384" s="2"/>
      <c r="Q5384" s="2"/>
      <c r="R5384" s="2"/>
      <c r="S5384" s="2"/>
      <c r="T5384" s="2"/>
      <c r="U5384" s="2"/>
      <c r="V5384" s="2"/>
      <c r="W5384" s="2"/>
      <c r="X5384" s="2"/>
      <c r="Y5384" s="2"/>
      <c r="AB5384" s="2"/>
      <c r="AC5384" s="2"/>
      <c r="AD5384" s="2"/>
      <c r="AE5384" s="2"/>
      <c r="AF5384" s="2"/>
      <c r="AG5384" s="2"/>
      <c r="AH5384" s="2"/>
      <c r="AI5384" s="2"/>
      <c r="AJ5384" s="2"/>
      <c r="AK5384" s="2"/>
      <c r="BK5384" s="2"/>
      <c r="BL5384" s="2"/>
      <c r="BN5384" s="2"/>
      <c r="BO5384" s="2"/>
    </row>
    <row r="5385" ht="12.75" customHeight="1">
      <c r="D5385" s="2"/>
      <c r="G5385" s="2"/>
      <c r="I5385" s="2"/>
      <c r="J5385" s="2"/>
      <c r="K5385" s="2"/>
      <c r="L5385" s="2"/>
      <c r="M5385" s="2"/>
      <c r="N5385" s="2"/>
      <c r="O5385" s="2"/>
      <c r="P5385" s="2"/>
      <c r="Q5385" s="2"/>
      <c r="R5385" s="2"/>
      <c r="S5385" s="2"/>
      <c r="T5385" s="2"/>
      <c r="U5385" s="2"/>
      <c r="V5385" s="2"/>
      <c r="W5385" s="2"/>
      <c r="X5385" s="2"/>
      <c r="Y5385" s="2"/>
      <c r="AB5385" s="2"/>
      <c r="AC5385" s="2"/>
      <c r="AD5385" s="2"/>
      <c r="AE5385" s="2"/>
      <c r="AF5385" s="2"/>
      <c r="AG5385" s="2"/>
      <c r="AH5385" s="2"/>
      <c r="AI5385" s="2"/>
      <c r="AJ5385" s="2"/>
      <c r="AK5385" s="2"/>
      <c r="BK5385" s="2"/>
      <c r="BL5385" s="2"/>
      <c r="BN5385" s="2"/>
      <c r="BO5385" s="2"/>
    </row>
    <row r="5386" ht="12.75" customHeight="1">
      <c r="D5386" s="2"/>
      <c r="G5386" s="2"/>
      <c r="I5386" s="2"/>
      <c r="J5386" s="2"/>
      <c r="K5386" s="2"/>
      <c r="L5386" s="2"/>
      <c r="M5386" s="2"/>
      <c r="N5386" s="2"/>
      <c r="O5386" s="2"/>
      <c r="P5386" s="2"/>
      <c r="Q5386" s="2"/>
      <c r="R5386" s="2"/>
      <c r="S5386" s="2"/>
      <c r="T5386" s="2"/>
      <c r="U5386" s="2"/>
      <c r="V5386" s="2"/>
      <c r="W5386" s="2"/>
      <c r="X5386" s="2"/>
      <c r="Y5386" s="2"/>
      <c r="AB5386" s="2"/>
      <c r="AC5386" s="2"/>
      <c r="AD5386" s="2"/>
      <c r="AE5386" s="2"/>
      <c r="AF5386" s="2"/>
      <c r="AG5386" s="2"/>
      <c r="AH5386" s="2"/>
      <c r="AI5386" s="2"/>
      <c r="AJ5386" s="2"/>
      <c r="AK5386" s="2"/>
      <c r="BK5386" s="2"/>
      <c r="BL5386" s="2"/>
      <c r="BN5386" s="2"/>
      <c r="BO5386" s="2"/>
    </row>
    <row r="5387" ht="12.75" customHeight="1">
      <c r="D5387" s="2"/>
      <c r="G5387" s="2"/>
      <c r="I5387" s="2"/>
      <c r="J5387" s="2"/>
      <c r="K5387" s="2"/>
      <c r="L5387" s="2"/>
      <c r="M5387" s="2"/>
      <c r="N5387" s="2"/>
      <c r="O5387" s="2"/>
      <c r="P5387" s="2"/>
      <c r="Q5387" s="2"/>
      <c r="R5387" s="2"/>
      <c r="S5387" s="2"/>
      <c r="T5387" s="2"/>
      <c r="U5387" s="2"/>
      <c r="V5387" s="2"/>
      <c r="W5387" s="2"/>
      <c r="X5387" s="2"/>
      <c r="Y5387" s="2"/>
      <c r="AB5387" s="2"/>
      <c r="AC5387" s="2"/>
      <c r="AD5387" s="2"/>
      <c r="AE5387" s="2"/>
      <c r="AF5387" s="2"/>
      <c r="AG5387" s="2"/>
      <c r="AH5387" s="2"/>
      <c r="AI5387" s="2"/>
      <c r="AJ5387" s="2"/>
      <c r="AK5387" s="2"/>
      <c r="BK5387" s="2"/>
      <c r="BL5387" s="2"/>
      <c r="BN5387" s="2"/>
      <c r="BO5387" s="2"/>
    </row>
    <row r="5388" ht="12.75" customHeight="1">
      <c r="D5388" s="2"/>
      <c r="G5388" s="2"/>
      <c r="I5388" s="2"/>
      <c r="J5388" s="2"/>
      <c r="K5388" s="2"/>
      <c r="L5388" s="2"/>
      <c r="M5388" s="2"/>
      <c r="N5388" s="2"/>
      <c r="O5388" s="2"/>
      <c r="P5388" s="2"/>
      <c r="Q5388" s="2"/>
      <c r="R5388" s="2"/>
      <c r="S5388" s="2"/>
      <c r="T5388" s="2"/>
      <c r="U5388" s="2"/>
      <c r="V5388" s="2"/>
      <c r="W5388" s="2"/>
      <c r="X5388" s="2"/>
      <c r="Y5388" s="2"/>
      <c r="AB5388" s="2"/>
      <c r="AC5388" s="2"/>
      <c r="AD5388" s="2"/>
      <c r="AE5388" s="2"/>
      <c r="AF5388" s="2"/>
      <c r="AG5388" s="2"/>
      <c r="AH5388" s="2"/>
      <c r="AI5388" s="2"/>
      <c r="AJ5388" s="2"/>
      <c r="AK5388" s="2"/>
      <c r="BK5388" s="2"/>
      <c r="BL5388" s="2"/>
      <c r="BN5388" s="2"/>
      <c r="BO5388" s="2"/>
    </row>
    <row r="5389" ht="12.75" customHeight="1">
      <c r="D5389" s="2"/>
      <c r="G5389" s="2"/>
      <c r="I5389" s="2"/>
      <c r="J5389" s="2"/>
      <c r="K5389" s="2"/>
      <c r="L5389" s="2"/>
      <c r="M5389" s="2"/>
      <c r="N5389" s="2"/>
      <c r="O5389" s="2"/>
      <c r="P5389" s="2"/>
      <c r="Q5389" s="2"/>
      <c r="R5389" s="2"/>
      <c r="S5389" s="2"/>
      <c r="T5389" s="2"/>
      <c r="U5389" s="2"/>
      <c r="V5389" s="2"/>
      <c r="W5389" s="2"/>
      <c r="X5389" s="2"/>
      <c r="Y5389" s="2"/>
      <c r="AB5389" s="2"/>
      <c r="AC5389" s="2"/>
      <c r="AD5389" s="2"/>
      <c r="AE5389" s="2"/>
      <c r="AF5389" s="2"/>
      <c r="AG5389" s="2"/>
      <c r="AH5389" s="2"/>
      <c r="AI5389" s="2"/>
      <c r="AJ5389" s="2"/>
      <c r="AK5389" s="2"/>
      <c r="BK5389" s="2"/>
      <c r="BL5389" s="2"/>
      <c r="BN5389" s="2"/>
      <c r="BO5389" s="2"/>
    </row>
    <row r="5390" ht="12.75" customHeight="1">
      <c r="D5390" s="2"/>
      <c r="G5390" s="2"/>
      <c r="I5390" s="2"/>
      <c r="J5390" s="2"/>
      <c r="K5390" s="2"/>
      <c r="L5390" s="2"/>
      <c r="M5390" s="2"/>
      <c r="N5390" s="2"/>
      <c r="O5390" s="2"/>
      <c r="P5390" s="2"/>
      <c r="Q5390" s="2"/>
      <c r="R5390" s="2"/>
      <c r="S5390" s="2"/>
      <c r="T5390" s="2"/>
      <c r="U5390" s="2"/>
      <c r="V5390" s="2"/>
      <c r="W5390" s="2"/>
      <c r="X5390" s="2"/>
      <c r="Y5390" s="2"/>
      <c r="AB5390" s="2"/>
      <c r="AC5390" s="2"/>
      <c r="AD5390" s="2"/>
      <c r="AE5390" s="2"/>
      <c r="AF5390" s="2"/>
      <c r="AG5390" s="2"/>
      <c r="AH5390" s="2"/>
      <c r="AI5390" s="2"/>
      <c r="AJ5390" s="2"/>
      <c r="AK5390" s="2"/>
      <c r="BK5390" s="2"/>
      <c r="BL5390" s="2"/>
      <c r="BN5390" s="2"/>
      <c r="BO5390" s="2"/>
    </row>
    <row r="5391" ht="12.75" customHeight="1">
      <c r="D5391" s="2"/>
      <c r="G5391" s="2"/>
      <c r="I5391" s="2"/>
      <c r="J5391" s="2"/>
      <c r="K5391" s="2"/>
      <c r="L5391" s="2"/>
      <c r="M5391" s="2"/>
      <c r="N5391" s="2"/>
      <c r="O5391" s="2"/>
      <c r="P5391" s="2"/>
      <c r="Q5391" s="2"/>
      <c r="R5391" s="2"/>
      <c r="S5391" s="2"/>
      <c r="T5391" s="2"/>
      <c r="U5391" s="2"/>
      <c r="V5391" s="2"/>
      <c r="W5391" s="2"/>
      <c r="X5391" s="2"/>
      <c r="Y5391" s="2"/>
      <c r="AB5391" s="2"/>
      <c r="AC5391" s="2"/>
      <c r="AD5391" s="2"/>
      <c r="AE5391" s="2"/>
      <c r="AF5391" s="2"/>
      <c r="AG5391" s="2"/>
      <c r="AH5391" s="2"/>
      <c r="AI5391" s="2"/>
      <c r="AJ5391" s="2"/>
      <c r="AK5391" s="2"/>
      <c r="BK5391" s="2"/>
      <c r="BL5391" s="2"/>
      <c r="BN5391" s="2"/>
      <c r="BO5391" s="2"/>
    </row>
    <row r="5392" ht="12.75" customHeight="1">
      <c r="D5392" s="2"/>
      <c r="G5392" s="2"/>
      <c r="I5392" s="2"/>
      <c r="J5392" s="2"/>
      <c r="K5392" s="2"/>
      <c r="L5392" s="2"/>
      <c r="M5392" s="2"/>
      <c r="N5392" s="2"/>
      <c r="O5392" s="2"/>
      <c r="P5392" s="2"/>
      <c r="Q5392" s="2"/>
      <c r="R5392" s="2"/>
      <c r="S5392" s="2"/>
      <c r="T5392" s="2"/>
      <c r="U5392" s="2"/>
      <c r="V5392" s="2"/>
      <c r="W5392" s="2"/>
      <c r="X5392" s="2"/>
      <c r="Y5392" s="2"/>
      <c r="AB5392" s="2"/>
      <c r="AC5392" s="2"/>
      <c r="AD5392" s="2"/>
      <c r="AE5392" s="2"/>
      <c r="AF5392" s="2"/>
      <c r="AG5392" s="2"/>
      <c r="AH5392" s="2"/>
      <c r="AI5392" s="2"/>
      <c r="AJ5392" s="2"/>
      <c r="AK5392" s="2"/>
      <c r="BK5392" s="2"/>
      <c r="BL5392" s="2"/>
      <c r="BN5392" s="2"/>
      <c r="BO5392" s="2"/>
    </row>
    <row r="5393" ht="12.75" customHeight="1">
      <c r="D5393" s="2"/>
      <c r="G5393" s="2"/>
      <c r="I5393" s="2"/>
      <c r="J5393" s="2"/>
      <c r="K5393" s="2"/>
      <c r="L5393" s="2"/>
      <c r="M5393" s="2"/>
      <c r="N5393" s="2"/>
      <c r="O5393" s="2"/>
      <c r="P5393" s="2"/>
      <c r="Q5393" s="2"/>
      <c r="R5393" s="2"/>
      <c r="S5393" s="2"/>
      <c r="T5393" s="2"/>
      <c r="U5393" s="2"/>
      <c r="V5393" s="2"/>
      <c r="W5393" s="2"/>
      <c r="X5393" s="2"/>
      <c r="Y5393" s="2"/>
      <c r="AB5393" s="2"/>
      <c r="AC5393" s="2"/>
      <c r="AD5393" s="2"/>
      <c r="AE5393" s="2"/>
      <c r="AF5393" s="2"/>
      <c r="AG5393" s="2"/>
      <c r="AH5393" s="2"/>
      <c r="AI5393" s="2"/>
      <c r="AJ5393" s="2"/>
      <c r="AK5393" s="2"/>
      <c r="BK5393" s="2"/>
      <c r="BL5393" s="2"/>
      <c r="BN5393" s="2"/>
      <c r="BO5393" s="2"/>
    </row>
    <row r="5394" ht="12.75" customHeight="1">
      <c r="D5394" s="2"/>
      <c r="G5394" s="2"/>
      <c r="I5394" s="2"/>
      <c r="J5394" s="2"/>
      <c r="K5394" s="2"/>
      <c r="L5394" s="2"/>
      <c r="M5394" s="2"/>
      <c r="N5394" s="2"/>
      <c r="O5394" s="2"/>
      <c r="P5394" s="2"/>
      <c r="Q5394" s="2"/>
      <c r="R5394" s="2"/>
      <c r="S5394" s="2"/>
      <c r="T5394" s="2"/>
      <c r="U5394" s="2"/>
      <c r="V5394" s="2"/>
      <c r="W5394" s="2"/>
      <c r="X5394" s="2"/>
      <c r="Y5394" s="2"/>
      <c r="AB5394" s="2"/>
      <c r="AC5394" s="2"/>
      <c r="AD5394" s="2"/>
      <c r="AE5394" s="2"/>
      <c r="AF5394" s="2"/>
      <c r="AG5394" s="2"/>
      <c r="AH5394" s="2"/>
      <c r="AI5394" s="2"/>
      <c r="AJ5394" s="2"/>
      <c r="AK5394" s="2"/>
      <c r="BK5394" s="2"/>
      <c r="BL5394" s="2"/>
      <c r="BN5394" s="2"/>
      <c r="BO5394" s="2"/>
    </row>
    <row r="5395" ht="12.75" customHeight="1">
      <c r="D5395" s="2"/>
      <c r="G5395" s="2"/>
      <c r="I5395" s="2"/>
      <c r="J5395" s="2"/>
      <c r="K5395" s="2"/>
      <c r="L5395" s="2"/>
      <c r="M5395" s="2"/>
      <c r="N5395" s="2"/>
      <c r="O5395" s="2"/>
      <c r="P5395" s="2"/>
      <c r="Q5395" s="2"/>
      <c r="R5395" s="2"/>
      <c r="S5395" s="2"/>
      <c r="T5395" s="2"/>
      <c r="U5395" s="2"/>
      <c r="V5395" s="2"/>
      <c r="W5395" s="2"/>
      <c r="X5395" s="2"/>
      <c r="Y5395" s="2"/>
      <c r="AB5395" s="2"/>
      <c r="AC5395" s="2"/>
      <c r="AD5395" s="2"/>
      <c r="AE5395" s="2"/>
      <c r="AF5395" s="2"/>
      <c r="AG5395" s="2"/>
      <c r="AH5395" s="2"/>
      <c r="AI5395" s="2"/>
      <c r="AJ5395" s="2"/>
      <c r="AK5395" s="2"/>
      <c r="BK5395" s="2"/>
      <c r="BL5395" s="2"/>
      <c r="BN5395" s="2"/>
      <c r="BO5395" s="2"/>
    </row>
    <row r="5396" ht="12.75" customHeight="1">
      <c r="D5396" s="2"/>
      <c r="G5396" s="2"/>
      <c r="I5396" s="2"/>
      <c r="J5396" s="2"/>
      <c r="K5396" s="2"/>
      <c r="L5396" s="2"/>
      <c r="M5396" s="2"/>
      <c r="N5396" s="2"/>
      <c r="O5396" s="2"/>
      <c r="P5396" s="2"/>
      <c r="Q5396" s="2"/>
      <c r="R5396" s="2"/>
      <c r="S5396" s="2"/>
      <c r="T5396" s="2"/>
      <c r="U5396" s="2"/>
      <c r="V5396" s="2"/>
      <c r="W5396" s="2"/>
      <c r="X5396" s="2"/>
      <c r="Y5396" s="2"/>
      <c r="AB5396" s="2"/>
      <c r="AC5396" s="2"/>
      <c r="AD5396" s="2"/>
      <c r="AE5396" s="2"/>
      <c r="AF5396" s="2"/>
      <c r="AG5396" s="2"/>
      <c r="AH5396" s="2"/>
      <c r="AI5396" s="2"/>
      <c r="AJ5396" s="2"/>
      <c r="AK5396" s="2"/>
      <c r="BK5396" s="2"/>
      <c r="BL5396" s="2"/>
      <c r="BN5396" s="2"/>
      <c r="BO5396" s="2"/>
    </row>
    <row r="5397" ht="12.75" customHeight="1">
      <c r="D5397" s="2"/>
      <c r="G5397" s="2"/>
      <c r="I5397" s="2"/>
      <c r="J5397" s="2"/>
      <c r="K5397" s="2"/>
      <c r="L5397" s="2"/>
      <c r="M5397" s="2"/>
      <c r="N5397" s="2"/>
      <c r="O5397" s="2"/>
      <c r="P5397" s="2"/>
      <c r="Q5397" s="2"/>
      <c r="R5397" s="2"/>
      <c r="S5397" s="2"/>
      <c r="T5397" s="2"/>
      <c r="U5397" s="2"/>
      <c r="V5397" s="2"/>
      <c r="W5397" s="2"/>
      <c r="X5397" s="2"/>
      <c r="Y5397" s="2"/>
      <c r="AB5397" s="2"/>
      <c r="AC5397" s="2"/>
      <c r="AD5397" s="2"/>
      <c r="AE5397" s="2"/>
      <c r="AF5397" s="2"/>
      <c r="AG5397" s="2"/>
      <c r="AH5397" s="2"/>
      <c r="AI5397" s="2"/>
      <c r="AJ5397" s="2"/>
      <c r="AK5397" s="2"/>
      <c r="BK5397" s="2"/>
      <c r="BL5397" s="2"/>
      <c r="BN5397" s="2"/>
      <c r="BO5397" s="2"/>
    </row>
    <row r="5398" ht="12.75" customHeight="1">
      <c r="D5398" s="2"/>
      <c r="G5398" s="2"/>
      <c r="I5398" s="2"/>
      <c r="J5398" s="2"/>
      <c r="K5398" s="2"/>
      <c r="L5398" s="2"/>
      <c r="M5398" s="2"/>
      <c r="N5398" s="2"/>
      <c r="O5398" s="2"/>
      <c r="P5398" s="2"/>
      <c r="Q5398" s="2"/>
      <c r="R5398" s="2"/>
      <c r="S5398" s="2"/>
      <c r="T5398" s="2"/>
      <c r="U5398" s="2"/>
      <c r="V5398" s="2"/>
      <c r="W5398" s="2"/>
      <c r="X5398" s="2"/>
      <c r="Y5398" s="2"/>
      <c r="AB5398" s="2"/>
      <c r="AC5398" s="2"/>
      <c r="AD5398" s="2"/>
      <c r="AE5398" s="2"/>
      <c r="AF5398" s="2"/>
      <c r="AG5398" s="2"/>
      <c r="AH5398" s="2"/>
      <c r="AI5398" s="2"/>
      <c r="AJ5398" s="2"/>
      <c r="AK5398" s="2"/>
      <c r="BK5398" s="2"/>
      <c r="BL5398" s="2"/>
      <c r="BN5398" s="2"/>
      <c r="BO5398" s="2"/>
    </row>
    <row r="5399" ht="12.75" customHeight="1">
      <c r="D5399" s="2"/>
      <c r="G5399" s="2"/>
      <c r="I5399" s="2"/>
      <c r="J5399" s="2"/>
      <c r="K5399" s="2"/>
      <c r="L5399" s="2"/>
      <c r="M5399" s="2"/>
      <c r="N5399" s="2"/>
      <c r="O5399" s="2"/>
      <c r="P5399" s="2"/>
      <c r="Q5399" s="2"/>
      <c r="R5399" s="2"/>
      <c r="S5399" s="2"/>
      <c r="T5399" s="2"/>
      <c r="U5399" s="2"/>
      <c r="V5399" s="2"/>
      <c r="W5399" s="2"/>
      <c r="X5399" s="2"/>
      <c r="Y5399" s="2"/>
      <c r="AB5399" s="2"/>
      <c r="AC5399" s="2"/>
      <c r="AD5399" s="2"/>
      <c r="AE5399" s="2"/>
      <c r="AF5399" s="2"/>
      <c r="AG5399" s="2"/>
      <c r="AH5399" s="2"/>
      <c r="AI5399" s="2"/>
      <c r="AJ5399" s="2"/>
      <c r="AK5399" s="2"/>
      <c r="BK5399" s="2"/>
      <c r="BL5399" s="2"/>
      <c r="BN5399" s="2"/>
      <c r="BO5399" s="2"/>
    </row>
    <row r="5400" ht="12.75" customHeight="1">
      <c r="D5400" s="2"/>
      <c r="G5400" s="2"/>
      <c r="I5400" s="2"/>
      <c r="J5400" s="2"/>
      <c r="K5400" s="2"/>
      <c r="L5400" s="2"/>
      <c r="M5400" s="2"/>
      <c r="N5400" s="2"/>
      <c r="O5400" s="2"/>
      <c r="P5400" s="2"/>
      <c r="Q5400" s="2"/>
      <c r="R5400" s="2"/>
      <c r="S5400" s="2"/>
      <c r="T5400" s="2"/>
      <c r="U5400" s="2"/>
      <c r="V5400" s="2"/>
      <c r="W5400" s="2"/>
      <c r="X5400" s="2"/>
      <c r="Y5400" s="2"/>
      <c r="AB5400" s="2"/>
      <c r="AC5400" s="2"/>
      <c r="AD5400" s="2"/>
      <c r="AE5400" s="2"/>
      <c r="AF5400" s="2"/>
      <c r="AG5400" s="2"/>
      <c r="AH5400" s="2"/>
      <c r="AI5400" s="2"/>
      <c r="AJ5400" s="2"/>
      <c r="AK5400" s="2"/>
      <c r="BK5400" s="2"/>
      <c r="BL5400" s="2"/>
      <c r="BN5400" s="2"/>
      <c r="BO5400" s="2"/>
    </row>
    <row r="5401" ht="12.75" customHeight="1">
      <c r="D5401" s="2"/>
      <c r="G5401" s="2"/>
      <c r="I5401" s="2"/>
      <c r="J5401" s="2"/>
      <c r="K5401" s="2"/>
      <c r="L5401" s="2"/>
      <c r="M5401" s="2"/>
      <c r="N5401" s="2"/>
      <c r="O5401" s="2"/>
      <c r="P5401" s="2"/>
      <c r="Q5401" s="2"/>
      <c r="R5401" s="2"/>
      <c r="S5401" s="2"/>
      <c r="T5401" s="2"/>
      <c r="U5401" s="2"/>
      <c r="V5401" s="2"/>
      <c r="W5401" s="2"/>
      <c r="X5401" s="2"/>
      <c r="Y5401" s="2"/>
      <c r="AB5401" s="2"/>
      <c r="AC5401" s="2"/>
      <c r="AD5401" s="2"/>
      <c r="AE5401" s="2"/>
      <c r="AF5401" s="2"/>
      <c r="AG5401" s="2"/>
      <c r="AH5401" s="2"/>
      <c r="AI5401" s="2"/>
      <c r="AJ5401" s="2"/>
      <c r="AK5401" s="2"/>
      <c r="BK5401" s="2"/>
      <c r="BL5401" s="2"/>
      <c r="BN5401" s="2"/>
      <c r="BO5401" s="2"/>
    </row>
    <row r="5402" ht="12.75" customHeight="1">
      <c r="D5402" s="2"/>
      <c r="G5402" s="2"/>
      <c r="I5402" s="2"/>
      <c r="J5402" s="2"/>
      <c r="K5402" s="2"/>
      <c r="L5402" s="2"/>
      <c r="M5402" s="2"/>
      <c r="N5402" s="2"/>
      <c r="O5402" s="2"/>
      <c r="P5402" s="2"/>
      <c r="Q5402" s="2"/>
      <c r="R5402" s="2"/>
      <c r="S5402" s="2"/>
      <c r="T5402" s="2"/>
      <c r="U5402" s="2"/>
      <c r="V5402" s="2"/>
      <c r="W5402" s="2"/>
      <c r="X5402" s="2"/>
      <c r="Y5402" s="2"/>
      <c r="AB5402" s="2"/>
      <c r="AC5402" s="2"/>
      <c r="AD5402" s="2"/>
      <c r="AE5402" s="2"/>
      <c r="AF5402" s="2"/>
      <c r="AG5402" s="2"/>
      <c r="AH5402" s="2"/>
      <c r="AI5402" s="2"/>
      <c r="AJ5402" s="2"/>
      <c r="AK5402" s="2"/>
      <c r="BK5402" s="2"/>
      <c r="BL5402" s="2"/>
      <c r="BN5402" s="2"/>
      <c r="BO5402" s="2"/>
    </row>
    <row r="5403" ht="12.75" customHeight="1">
      <c r="D5403" s="2"/>
      <c r="G5403" s="2"/>
      <c r="I5403" s="2"/>
      <c r="J5403" s="2"/>
      <c r="K5403" s="2"/>
      <c r="L5403" s="2"/>
      <c r="M5403" s="2"/>
      <c r="N5403" s="2"/>
      <c r="O5403" s="2"/>
      <c r="P5403" s="2"/>
      <c r="Q5403" s="2"/>
      <c r="R5403" s="2"/>
      <c r="S5403" s="2"/>
      <c r="T5403" s="2"/>
      <c r="U5403" s="2"/>
      <c r="V5403" s="2"/>
      <c r="W5403" s="2"/>
      <c r="X5403" s="2"/>
      <c r="Y5403" s="2"/>
      <c r="AB5403" s="2"/>
      <c r="AC5403" s="2"/>
      <c r="AD5403" s="2"/>
      <c r="AE5403" s="2"/>
      <c r="AF5403" s="2"/>
      <c r="AG5403" s="2"/>
      <c r="AH5403" s="2"/>
      <c r="AI5403" s="2"/>
      <c r="AJ5403" s="2"/>
      <c r="AK5403" s="2"/>
      <c r="BK5403" s="2"/>
      <c r="BL5403" s="2"/>
      <c r="BN5403" s="2"/>
      <c r="BO5403" s="2"/>
    </row>
    <row r="5404" ht="12.75" customHeight="1">
      <c r="D5404" s="2"/>
      <c r="G5404" s="2"/>
      <c r="I5404" s="2"/>
      <c r="J5404" s="2"/>
      <c r="K5404" s="2"/>
      <c r="L5404" s="2"/>
      <c r="M5404" s="2"/>
      <c r="N5404" s="2"/>
      <c r="O5404" s="2"/>
      <c r="P5404" s="2"/>
      <c r="Q5404" s="2"/>
      <c r="R5404" s="2"/>
      <c r="S5404" s="2"/>
      <c r="T5404" s="2"/>
      <c r="U5404" s="2"/>
      <c r="V5404" s="2"/>
      <c r="W5404" s="2"/>
      <c r="X5404" s="2"/>
      <c r="Y5404" s="2"/>
      <c r="AB5404" s="2"/>
      <c r="AC5404" s="2"/>
      <c r="AD5404" s="2"/>
      <c r="AE5404" s="2"/>
      <c r="AF5404" s="2"/>
      <c r="AG5404" s="2"/>
      <c r="AH5404" s="2"/>
      <c r="AI5404" s="2"/>
      <c r="AJ5404" s="2"/>
      <c r="AK5404" s="2"/>
      <c r="BK5404" s="2"/>
      <c r="BL5404" s="2"/>
      <c r="BN5404" s="2"/>
      <c r="BO5404" s="2"/>
    </row>
    <row r="5405" ht="12.75" customHeight="1">
      <c r="D5405" s="2"/>
      <c r="G5405" s="2"/>
      <c r="I5405" s="2"/>
      <c r="J5405" s="2"/>
      <c r="K5405" s="2"/>
      <c r="L5405" s="2"/>
      <c r="M5405" s="2"/>
      <c r="N5405" s="2"/>
      <c r="O5405" s="2"/>
      <c r="P5405" s="2"/>
      <c r="Q5405" s="2"/>
      <c r="R5405" s="2"/>
      <c r="S5405" s="2"/>
      <c r="T5405" s="2"/>
      <c r="U5405" s="2"/>
      <c r="V5405" s="2"/>
      <c r="W5405" s="2"/>
      <c r="X5405" s="2"/>
      <c r="Y5405" s="2"/>
      <c r="AB5405" s="2"/>
      <c r="AC5405" s="2"/>
      <c r="AD5405" s="2"/>
      <c r="AE5405" s="2"/>
      <c r="AF5405" s="2"/>
      <c r="AG5405" s="2"/>
      <c r="AH5405" s="2"/>
      <c r="AI5405" s="2"/>
      <c r="AJ5405" s="2"/>
      <c r="AK5405" s="2"/>
      <c r="BK5405" s="2"/>
      <c r="BL5405" s="2"/>
      <c r="BN5405" s="2"/>
      <c r="BO5405" s="2"/>
    </row>
    <row r="5406" ht="12.75" customHeight="1">
      <c r="D5406" s="2"/>
      <c r="G5406" s="2"/>
      <c r="I5406" s="2"/>
      <c r="J5406" s="2"/>
      <c r="K5406" s="2"/>
      <c r="L5406" s="2"/>
      <c r="M5406" s="2"/>
      <c r="N5406" s="2"/>
      <c r="O5406" s="2"/>
      <c r="P5406" s="2"/>
      <c r="Q5406" s="2"/>
      <c r="R5406" s="2"/>
      <c r="S5406" s="2"/>
      <c r="T5406" s="2"/>
      <c r="U5406" s="2"/>
      <c r="V5406" s="2"/>
      <c r="W5406" s="2"/>
      <c r="X5406" s="2"/>
      <c r="Y5406" s="2"/>
      <c r="AB5406" s="2"/>
      <c r="AC5406" s="2"/>
      <c r="AD5406" s="2"/>
      <c r="AE5406" s="2"/>
      <c r="AF5406" s="2"/>
      <c r="AG5406" s="2"/>
      <c r="AH5406" s="2"/>
      <c r="AI5406" s="2"/>
      <c r="AJ5406" s="2"/>
      <c r="AK5406" s="2"/>
      <c r="BK5406" s="2"/>
      <c r="BL5406" s="2"/>
      <c r="BN5406" s="2"/>
      <c r="BO5406" s="2"/>
    </row>
    <row r="5407" ht="12.75" customHeight="1">
      <c r="D5407" s="2"/>
      <c r="G5407" s="2"/>
      <c r="I5407" s="2"/>
      <c r="J5407" s="2"/>
      <c r="K5407" s="2"/>
      <c r="L5407" s="2"/>
      <c r="M5407" s="2"/>
      <c r="N5407" s="2"/>
      <c r="O5407" s="2"/>
      <c r="P5407" s="2"/>
      <c r="Q5407" s="2"/>
      <c r="R5407" s="2"/>
      <c r="S5407" s="2"/>
      <c r="T5407" s="2"/>
      <c r="U5407" s="2"/>
      <c r="V5407" s="2"/>
      <c r="W5407" s="2"/>
      <c r="X5407" s="2"/>
      <c r="Y5407" s="2"/>
      <c r="AB5407" s="2"/>
      <c r="AC5407" s="2"/>
      <c r="AD5407" s="2"/>
      <c r="AE5407" s="2"/>
      <c r="AF5407" s="2"/>
      <c r="AG5407" s="2"/>
      <c r="AH5407" s="2"/>
      <c r="AI5407" s="2"/>
      <c r="AJ5407" s="2"/>
      <c r="AK5407" s="2"/>
      <c r="BK5407" s="2"/>
      <c r="BL5407" s="2"/>
      <c r="BN5407" s="2"/>
      <c r="BO5407" s="2"/>
    </row>
    <row r="5408" ht="12.75" customHeight="1">
      <c r="D5408" s="2"/>
      <c r="G5408" s="2"/>
      <c r="I5408" s="2"/>
      <c r="J5408" s="2"/>
      <c r="K5408" s="2"/>
      <c r="L5408" s="2"/>
      <c r="M5408" s="2"/>
      <c r="N5408" s="2"/>
      <c r="O5408" s="2"/>
      <c r="P5408" s="2"/>
      <c r="Q5408" s="2"/>
      <c r="R5408" s="2"/>
      <c r="S5408" s="2"/>
      <c r="T5408" s="2"/>
      <c r="U5408" s="2"/>
      <c r="V5408" s="2"/>
      <c r="W5408" s="2"/>
      <c r="X5408" s="2"/>
      <c r="Y5408" s="2"/>
      <c r="AB5408" s="2"/>
      <c r="AC5408" s="2"/>
      <c r="AD5408" s="2"/>
      <c r="AE5408" s="2"/>
      <c r="AF5408" s="2"/>
      <c r="AG5408" s="2"/>
      <c r="AH5408" s="2"/>
      <c r="AI5408" s="2"/>
      <c r="AJ5408" s="2"/>
      <c r="AK5408" s="2"/>
      <c r="BK5408" s="2"/>
      <c r="BL5408" s="2"/>
      <c r="BN5408" s="2"/>
      <c r="BO5408" s="2"/>
    </row>
    <row r="5409" ht="12.75" customHeight="1">
      <c r="D5409" s="2"/>
      <c r="G5409" s="2"/>
      <c r="I5409" s="2"/>
      <c r="J5409" s="2"/>
      <c r="K5409" s="2"/>
      <c r="L5409" s="2"/>
      <c r="M5409" s="2"/>
      <c r="N5409" s="2"/>
      <c r="O5409" s="2"/>
      <c r="P5409" s="2"/>
      <c r="Q5409" s="2"/>
      <c r="R5409" s="2"/>
      <c r="S5409" s="2"/>
      <c r="T5409" s="2"/>
      <c r="U5409" s="2"/>
      <c r="V5409" s="2"/>
      <c r="W5409" s="2"/>
      <c r="X5409" s="2"/>
      <c r="Y5409" s="2"/>
      <c r="AB5409" s="2"/>
      <c r="AC5409" s="2"/>
      <c r="AD5409" s="2"/>
      <c r="AE5409" s="2"/>
      <c r="AF5409" s="2"/>
      <c r="AG5409" s="2"/>
      <c r="AH5409" s="2"/>
      <c r="AI5409" s="2"/>
      <c r="AJ5409" s="2"/>
      <c r="AK5409" s="2"/>
      <c r="BK5409" s="2"/>
      <c r="BL5409" s="2"/>
      <c r="BN5409" s="2"/>
      <c r="BO5409" s="2"/>
    </row>
    <row r="5410" ht="12.75" customHeight="1">
      <c r="D5410" s="2"/>
      <c r="G5410" s="2"/>
      <c r="I5410" s="2"/>
      <c r="J5410" s="2"/>
      <c r="K5410" s="2"/>
      <c r="L5410" s="2"/>
      <c r="M5410" s="2"/>
      <c r="N5410" s="2"/>
      <c r="O5410" s="2"/>
      <c r="P5410" s="2"/>
      <c r="Q5410" s="2"/>
      <c r="R5410" s="2"/>
      <c r="S5410" s="2"/>
      <c r="T5410" s="2"/>
      <c r="U5410" s="2"/>
      <c r="V5410" s="2"/>
      <c r="W5410" s="2"/>
      <c r="X5410" s="2"/>
      <c r="Y5410" s="2"/>
      <c r="AB5410" s="2"/>
      <c r="AC5410" s="2"/>
      <c r="AD5410" s="2"/>
      <c r="AE5410" s="2"/>
      <c r="AF5410" s="2"/>
      <c r="AG5410" s="2"/>
      <c r="AH5410" s="2"/>
      <c r="AI5410" s="2"/>
      <c r="AJ5410" s="2"/>
      <c r="AK5410" s="2"/>
      <c r="BK5410" s="2"/>
      <c r="BL5410" s="2"/>
      <c r="BN5410" s="2"/>
      <c r="BO5410" s="2"/>
    </row>
    <row r="5411" ht="12.75" customHeight="1">
      <c r="D5411" s="2"/>
      <c r="G5411" s="2"/>
      <c r="I5411" s="2"/>
      <c r="J5411" s="2"/>
      <c r="K5411" s="2"/>
      <c r="L5411" s="2"/>
      <c r="M5411" s="2"/>
      <c r="N5411" s="2"/>
      <c r="O5411" s="2"/>
      <c r="P5411" s="2"/>
      <c r="Q5411" s="2"/>
      <c r="R5411" s="2"/>
      <c r="S5411" s="2"/>
      <c r="T5411" s="2"/>
      <c r="U5411" s="2"/>
      <c r="V5411" s="2"/>
      <c r="W5411" s="2"/>
      <c r="X5411" s="2"/>
      <c r="Y5411" s="2"/>
      <c r="AB5411" s="2"/>
      <c r="AC5411" s="2"/>
      <c r="AD5411" s="2"/>
      <c r="AE5411" s="2"/>
      <c r="AF5411" s="2"/>
      <c r="AG5411" s="2"/>
      <c r="AH5411" s="2"/>
      <c r="AI5411" s="2"/>
      <c r="AJ5411" s="2"/>
      <c r="AK5411" s="2"/>
      <c r="BK5411" s="2"/>
      <c r="BL5411" s="2"/>
      <c r="BN5411" s="2"/>
      <c r="BO5411" s="2"/>
    </row>
    <row r="5412" ht="12.75" customHeight="1">
      <c r="D5412" s="2"/>
      <c r="G5412" s="2"/>
      <c r="I5412" s="2"/>
      <c r="J5412" s="2"/>
      <c r="K5412" s="2"/>
      <c r="L5412" s="2"/>
      <c r="M5412" s="2"/>
      <c r="N5412" s="2"/>
      <c r="O5412" s="2"/>
      <c r="P5412" s="2"/>
      <c r="Q5412" s="2"/>
      <c r="R5412" s="2"/>
      <c r="S5412" s="2"/>
      <c r="T5412" s="2"/>
      <c r="U5412" s="2"/>
      <c r="V5412" s="2"/>
      <c r="W5412" s="2"/>
      <c r="X5412" s="2"/>
      <c r="Y5412" s="2"/>
      <c r="AB5412" s="2"/>
      <c r="AC5412" s="2"/>
      <c r="AD5412" s="2"/>
      <c r="AE5412" s="2"/>
      <c r="AF5412" s="2"/>
      <c r="AG5412" s="2"/>
      <c r="AH5412" s="2"/>
      <c r="AI5412" s="2"/>
      <c r="AJ5412" s="2"/>
      <c r="AK5412" s="2"/>
      <c r="BK5412" s="2"/>
      <c r="BL5412" s="2"/>
      <c r="BN5412" s="2"/>
      <c r="BO5412" s="2"/>
    </row>
    <row r="5413" ht="12.75" customHeight="1">
      <c r="D5413" s="2"/>
      <c r="G5413" s="2"/>
      <c r="I5413" s="2"/>
      <c r="J5413" s="2"/>
      <c r="K5413" s="2"/>
      <c r="L5413" s="2"/>
      <c r="M5413" s="2"/>
      <c r="N5413" s="2"/>
      <c r="O5413" s="2"/>
      <c r="P5413" s="2"/>
      <c r="Q5413" s="2"/>
      <c r="R5413" s="2"/>
      <c r="S5413" s="2"/>
      <c r="T5413" s="2"/>
      <c r="U5413" s="2"/>
      <c r="V5413" s="2"/>
      <c r="W5413" s="2"/>
      <c r="X5413" s="2"/>
      <c r="Y5413" s="2"/>
      <c r="AB5413" s="2"/>
      <c r="AC5413" s="2"/>
      <c r="AD5413" s="2"/>
      <c r="AE5413" s="2"/>
      <c r="AF5413" s="2"/>
      <c r="AG5413" s="2"/>
      <c r="AH5413" s="2"/>
      <c r="AI5413" s="2"/>
      <c r="AJ5413" s="2"/>
      <c r="AK5413" s="2"/>
      <c r="BK5413" s="2"/>
      <c r="BL5413" s="2"/>
      <c r="BN5413" s="2"/>
      <c r="BO5413" s="2"/>
    </row>
    <row r="5414" ht="12.75" customHeight="1">
      <c r="D5414" s="2"/>
      <c r="G5414" s="2"/>
      <c r="I5414" s="2"/>
      <c r="J5414" s="2"/>
      <c r="K5414" s="2"/>
      <c r="L5414" s="2"/>
      <c r="M5414" s="2"/>
      <c r="N5414" s="2"/>
      <c r="O5414" s="2"/>
      <c r="P5414" s="2"/>
      <c r="Q5414" s="2"/>
      <c r="R5414" s="2"/>
      <c r="S5414" s="2"/>
      <c r="T5414" s="2"/>
      <c r="U5414" s="2"/>
      <c r="V5414" s="2"/>
      <c r="W5414" s="2"/>
      <c r="X5414" s="2"/>
      <c r="Y5414" s="2"/>
      <c r="AB5414" s="2"/>
      <c r="AC5414" s="2"/>
      <c r="AD5414" s="2"/>
      <c r="AE5414" s="2"/>
      <c r="AF5414" s="2"/>
      <c r="AG5414" s="2"/>
      <c r="AH5414" s="2"/>
      <c r="AI5414" s="2"/>
      <c r="AJ5414" s="2"/>
      <c r="AK5414" s="2"/>
      <c r="BK5414" s="2"/>
      <c r="BL5414" s="2"/>
      <c r="BN5414" s="2"/>
      <c r="BO5414" s="2"/>
    </row>
    <row r="5415" ht="12.75" customHeight="1">
      <c r="D5415" s="2"/>
      <c r="G5415" s="2"/>
      <c r="I5415" s="2"/>
      <c r="J5415" s="2"/>
      <c r="K5415" s="2"/>
      <c r="L5415" s="2"/>
      <c r="M5415" s="2"/>
      <c r="N5415" s="2"/>
      <c r="O5415" s="2"/>
      <c r="P5415" s="2"/>
      <c r="Q5415" s="2"/>
      <c r="R5415" s="2"/>
      <c r="S5415" s="2"/>
      <c r="T5415" s="2"/>
      <c r="U5415" s="2"/>
      <c r="V5415" s="2"/>
      <c r="W5415" s="2"/>
      <c r="X5415" s="2"/>
      <c r="Y5415" s="2"/>
      <c r="AB5415" s="2"/>
      <c r="AC5415" s="2"/>
      <c r="AD5415" s="2"/>
      <c r="AE5415" s="2"/>
      <c r="AF5415" s="2"/>
      <c r="AG5415" s="2"/>
      <c r="AH5415" s="2"/>
      <c r="AI5415" s="2"/>
      <c r="AJ5415" s="2"/>
      <c r="AK5415" s="2"/>
      <c r="BK5415" s="2"/>
      <c r="BL5415" s="2"/>
      <c r="BN5415" s="2"/>
      <c r="BO5415" s="2"/>
    </row>
    <row r="5416" ht="12.75" customHeight="1">
      <c r="D5416" s="2"/>
      <c r="G5416" s="2"/>
      <c r="I5416" s="2"/>
      <c r="J5416" s="2"/>
      <c r="K5416" s="2"/>
      <c r="L5416" s="2"/>
      <c r="M5416" s="2"/>
      <c r="N5416" s="2"/>
      <c r="O5416" s="2"/>
      <c r="P5416" s="2"/>
      <c r="Q5416" s="2"/>
      <c r="R5416" s="2"/>
      <c r="S5416" s="2"/>
      <c r="T5416" s="2"/>
      <c r="U5416" s="2"/>
      <c r="V5416" s="2"/>
      <c r="W5416" s="2"/>
      <c r="X5416" s="2"/>
      <c r="Y5416" s="2"/>
      <c r="AB5416" s="2"/>
      <c r="AC5416" s="2"/>
      <c r="AD5416" s="2"/>
      <c r="AE5416" s="2"/>
      <c r="AF5416" s="2"/>
      <c r="AG5416" s="2"/>
      <c r="AH5416" s="2"/>
      <c r="AI5416" s="2"/>
      <c r="AJ5416" s="2"/>
      <c r="AK5416" s="2"/>
      <c r="BK5416" s="2"/>
      <c r="BL5416" s="2"/>
      <c r="BN5416" s="2"/>
      <c r="BO5416" s="2"/>
    </row>
    <row r="5417" ht="12.75" customHeight="1">
      <c r="D5417" s="2"/>
      <c r="G5417" s="2"/>
      <c r="I5417" s="2"/>
      <c r="J5417" s="2"/>
      <c r="K5417" s="2"/>
      <c r="L5417" s="2"/>
      <c r="M5417" s="2"/>
      <c r="N5417" s="2"/>
      <c r="O5417" s="2"/>
      <c r="P5417" s="2"/>
      <c r="Q5417" s="2"/>
      <c r="R5417" s="2"/>
      <c r="S5417" s="2"/>
      <c r="T5417" s="2"/>
      <c r="U5417" s="2"/>
      <c r="V5417" s="2"/>
      <c r="W5417" s="2"/>
      <c r="X5417" s="2"/>
      <c r="Y5417" s="2"/>
      <c r="AB5417" s="2"/>
      <c r="AC5417" s="2"/>
      <c r="AD5417" s="2"/>
      <c r="AE5417" s="2"/>
      <c r="AF5417" s="2"/>
      <c r="AG5417" s="2"/>
      <c r="AH5417" s="2"/>
      <c r="AI5417" s="2"/>
      <c r="AJ5417" s="2"/>
      <c r="AK5417" s="2"/>
      <c r="BK5417" s="2"/>
      <c r="BL5417" s="2"/>
      <c r="BN5417" s="2"/>
      <c r="BO5417" s="2"/>
    </row>
    <row r="5418" ht="12.75" customHeight="1">
      <c r="D5418" s="2"/>
      <c r="G5418" s="2"/>
      <c r="I5418" s="2"/>
      <c r="J5418" s="2"/>
      <c r="K5418" s="2"/>
      <c r="L5418" s="2"/>
      <c r="M5418" s="2"/>
      <c r="N5418" s="2"/>
      <c r="O5418" s="2"/>
      <c r="P5418" s="2"/>
      <c r="Q5418" s="2"/>
      <c r="R5418" s="2"/>
      <c r="S5418" s="2"/>
      <c r="T5418" s="2"/>
      <c r="U5418" s="2"/>
      <c r="V5418" s="2"/>
      <c r="W5418" s="2"/>
      <c r="X5418" s="2"/>
      <c r="Y5418" s="2"/>
      <c r="AB5418" s="2"/>
      <c r="AC5418" s="2"/>
      <c r="AD5418" s="2"/>
      <c r="AE5418" s="2"/>
      <c r="AF5418" s="2"/>
      <c r="AG5418" s="2"/>
      <c r="AH5418" s="2"/>
      <c r="AI5418" s="2"/>
      <c r="AJ5418" s="2"/>
      <c r="AK5418" s="2"/>
      <c r="BK5418" s="2"/>
      <c r="BL5418" s="2"/>
      <c r="BN5418" s="2"/>
      <c r="BO5418" s="2"/>
    </row>
    <row r="5419" ht="12.75" customHeight="1">
      <c r="D5419" s="2"/>
      <c r="G5419" s="2"/>
      <c r="I5419" s="2"/>
      <c r="J5419" s="2"/>
      <c r="K5419" s="2"/>
      <c r="L5419" s="2"/>
      <c r="M5419" s="2"/>
      <c r="N5419" s="2"/>
      <c r="O5419" s="2"/>
      <c r="P5419" s="2"/>
      <c r="Q5419" s="2"/>
      <c r="R5419" s="2"/>
      <c r="S5419" s="2"/>
      <c r="T5419" s="2"/>
      <c r="U5419" s="2"/>
      <c r="V5419" s="2"/>
      <c r="W5419" s="2"/>
      <c r="X5419" s="2"/>
      <c r="Y5419" s="2"/>
      <c r="AB5419" s="2"/>
      <c r="AC5419" s="2"/>
      <c r="AD5419" s="2"/>
      <c r="AE5419" s="2"/>
      <c r="AF5419" s="2"/>
      <c r="AG5419" s="2"/>
      <c r="AH5419" s="2"/>
      <c r="AI5419" s="2"/>
      <c r="AJ5419" s="2"/>
      <c r="AK5419" s="2"/>
      <c r="BK5419" s="2"/>
      <c r="BL5419" s="2"/>
      <c r="BN5419" s="2"/>
      <c r="BO5419" s="2"/>
    </row>
    <row r="5420" ht="12.75" customHeight="1">
      <c r="D5420" s="2"/>
      <c r="G5420" s="2"/>
      <c r="I5420" s="2"/>
      <c r="J5420" s="2"/>
      <c r="K5420" s="2"/>
      <c r="L5420" s="2"/>
      <c r="M5420" s="2"/>
      <c r="N5420" s="2"/>
      <c r="O5420" s="2"/>
      <c r="P5420" s="2"/>
      <c r="Q5420" s="2"/>
      <c r="R5420" s="2"/>
      <c r="S5420" s="2"/>
      <c r="T5420" s="2"/>
      <c r="U5420" s="2"/>
      <c r="V5420" s="2"/>
      <c r="W5420" s="2"/>
      <c r="X5420" s="2"/>
      <c r="Y5420" s="2"/>
      <c r="AB5420" s="2"/>
      <c r="AC5420" s="2"/>
      <c r="AD5420" s="2"/>
      <c r="AE5420" s="2"/>
      <c r="AF5420" s="2"/>
      <c r="AG5420" s="2"/>
      <c r="AH5420" s="2"/>
      <c r="AI5420" s="2"/>
      <c r="AJ5420" s="2"/>
      <c r="AK5420" s="2"/>
      <c r="BK5420" s="2"/>
      <c r="BL5420" s="2"/>
      <c r="BN5420" s="2"/>
      <c r="BO5420" s="2"/>
    </row>
    <row r="5421" ht="12.75" customHeight="1">
      <c r="D5421" s="2"/>
      <c r="G5421" s="2"/>
      <c r="I5421" s="2"/>
      <c r="J5421" s="2"/>
      <c r="K5421" s="2"/>
      <c r="L5421" s="2"/>
      <c r="M5421" s="2"/>
      <c r="N5421" s="2"/>
      <c r="O5421" s="2"/>
      <c r="P5421" s="2"/>
      <c r="Q5421" s="2"/>
      <c r="R5421" s="2"/>
      <c r="S5421" s="2"/>
      <c r="T5421" s="2"/>
      <c r="U5421" s="2"/>
      <c r="V5421" s="2"/>
      <c r="W5421" s="2"/>
      <c r="X5421" s="2"/>
      <c r="Y5421" s="2"/>
      <c r="AB5421" s="2"/>
      <c r="AC5421" s="2"/>
      <c r="AD5421" s="2"/>
      <c r="AE5421" s="2"/>
      <c r="AF5421" s="2"/>
      <c r="AG5421" s="2"/>
      <c r="AH5421" s="2"/>
      <c r="AI5421" s="2"/>
      <c r="AJ5421" s="2"/>
      <c r="AK5421" s="2"/>
      <c r="BK5421" s="2"/>
      <c r="BL5421" s="2"/>
      <c r="BN5421" s="2"/>
      <c r="BO5421" s="2"/>
    </row>
    <row r="5422" ht="12.75" customHeight="1">
      <c r="D5422" s="2"/>
      <c r="G5422" s="2"/>
      <c r="I5422" s="2"/>
      <c r="J5422" s="2"/>
      <c r="K5422" s="2"/>
      <c r="L5422" s="2"/>
      <c r="M5422" s="2"/>
      <c r="N5422" s="2"/>
      <c r="O5422" s="2"/>
      <c r="P5422" s="2"/>
      <c r="Q5422" s="2"/>
      <c r="R5422" s="2"/>
      <c r="S5422" s="2"/>
      <c r="T5422" s="2"/>
      <c r="U5422" s="2"/>
      <c r="V5422" s="2"/>
      <c r="W5422" s="2"/>
      <c r="X5422" s="2"/>
      <c r="Y5422" s="2"/>
      <c r="AB5422" s="2"/>
      <c r="AC5422" s="2"/>
      <c r="AD5422" s="2"/>
      <c r="AE5422" s="2"/>
      <c r="AF5422" s="2"/>
      <c r="AG5422" s="2"/>
      <c r="AH5422" s="2"/>
      <c r="AI5422" s="2"/>
      <c r="AJ5422" s="2"/>
      <c r="AK5422" s="2"/>
      <c r="BK5422" s="2"/>
      <c r="BL5422" s="2"/>
      <c r="BN5422" s="2"/>
      <c r="BO5422" s="2"/>
    </row>
    <row r="5423" ht="12.75" customHeight="1">
      <c r="D5423" s="2"/>
      <c r="G5423" s="2"/>
      <c r="I5423" s="2"/>
      <c r="J5423" s="2"/>
      <c r="K5423" s="2"/>
      <c r="L5423" s="2"/>
      <c r="M5423" s="2"/>
      <c r="N5423" s="2"/>
      <c r="O5423" s="2"/>
      <c r="P5423" s="2"/>
      <c r="Q5423" s="2"/>
      <c r="R5423" s="2"/>
      <c r="S5423" s="2"/>
      <c r="T5423" s="2"/>
      <c r="U5423" s="2"/>
      <c r="V5423" s="2"/>
      <c r="W5423" s="2"/>
      <c r="X5423" s="2"/>
      <c r="Y5423" s="2"/>
      <c r="AB5423" s="2"/>
      <c r="AC5423" s="2"/>
      <c r="AD5423" s="2"/>
      <c r="AE5423" s="2"/>
      <c r="AF5423" s="2"/>
      <c r="AG5423" s="2"/>
      <c r="AH5423" s="2"/>
      <c r="AI5423" s="2"/>
      <c r="AJ5423" s="2"/>
      <c r="AK5423" s="2"/>
      <c r="BK5423" s="2"/>
      <c r="BL5423" s="2"/>
      <c r="BN5423" s="2"/>
      <c r="BO5423" s="2"/>
    </row>
    <row r="5424" ht="12.75" customHeight="1">
      <c r="D5424" s="2"/>
      <c r="G5424" s="2"/>
      <c r="I5424" s="2"/>
      <c r="J5424" s="2"/>
      <c r="K5424" s="2"/>
      <c r="L5424" s="2"/>
      <c r="M5424" s="2"/>
      <c r="N5424" s="2"/>
      <c r="O5424" s="2"/>
      <c r="P5424" s="2"/>
      <c r="Q5424" s="2"/>
      <c r="R5424" s="2"/>
      <c r="S5424" s="2"/>
      <c r="T5424" s="2"/>
      <c r="U5424" s="2"/>
      <c r="V5424" s="2"/>
      <c r="W5424" s="2"/>
      <c r="X5424" s="2"/>
      <c r="Y5424" s="2"/>
      <c r="AB5424" s="2"/>
      <c r="AC5424" s="2"/>
      <c r="AD5424" s="2"/>
      <c r="AE5424" s="2"/>
      <c r="AF5424" s="2"/>
      <c r="AG5424" s="2"/>
      <c r="AH5424" s="2"/>
      <c r="AI5424" s="2"/>
      <c r="AJ5424" s="2"/>
      <c r="AK5424" s="2"/>
      <c r="BK5424" s="2"/>
      <c r="BL5424" s="2"/>
      <c r="BN5424" s="2"/>
      <c r="BO5424" s="2"/>
    </row>
    <row r="5425" ht="12.75" customHeight="1">
      <c r="D5425" s="2"/>
      <c r="G5425" s="2"/>
      <c r="I5425" s="2"/>
      <c r="J5425" s="2"/>
      <c r="K5425" s="2"/>
      <c r="L5425" s="2"/>
      <c r="M5425" s="2"/>
      <c r="N5425" s="2"/>
      <c r="O5425" s="2"/>
      <c r="P5425" s="2"/>
      <c r="Q5425" s="2"/>
      <c r="R5425" s="2"/>
      <c r="S5425" s="2"/>
      <c r="T5425" s="2"/>
      <c r="U5425" s="2"/>
      <c r="V5425" s="2"/>
      <c r="W5425" s="2"/>
      <c r="X5425" s="2"/>
      <c r="Y5425" s="2"/>
      <c r="AB5425" s="2"/>
      <c r="AC5425" s="2"/>
      <c r="AD5425" s="2"/>
      <c r="AE5425" s="2"/>
      <c r="AF5425" s="2"/>
      <c r="AG5425" s="2"/>
      <c r="AH5425" s="2"/>
      <c r="AI5425" s="2"/>
      <c r="AJ5425" s="2"/>
      <c r="AK5425" s="2"/>
      <c r="BK5425" s="2"/>
      <c r="BL5425" s="2"/>
      <c r="BN5425" s="2"/>
      <c r="BO5425" s="2"/>
    </row>
    <row r="5426" ht="12.75" customHeight="1">
      <c r="D5426" s="2"/>
      <c r="G5426" s="2"/>
      <c r="I5426" s="2"/>
      <c r="J5426" s="2"/>
      <c r="K5426" s="2"/>
      <c r="L5426" s="2"/>
      <c r="M5426" s="2"/>
      <c r="N5426" s="2"/>
      <c r="O5426" s="2"/>
      <c r="P5426" s="2"/>
      <c r="Q5426" s="2"/>
      <c r="R5426" s="2"/>
      <c r="S5426" s="2"/>
      <c r="T5426" s="2"/>
      <c r="U5426" s="2"/>
      <c r="V5426" s="2"/>
      <c r="W5426" s="2"/>
      <c r="X5426" s="2"/>
      <c r="Y5426" s="2"/>
      <c r="AB5426" s="2"/>
      <c r="AC5426" s="2"/>
      <c r="AD5426" s="2"/>
      <c r="AE5426" s="2"/>
      <c r="AF5426" s="2"/>
      <c r="AG5426" s="2"/>
      <c r="AH5426" s="2"/>
      <c r="AI5426" s="2"/>
      <c r="AJ5426" s="2"/>
      <c r="AK5426" s="2"/>
      <c r="BK5426" s="2"/>
      <c r="BL5426" s="2"/>
      <c r="BN5426" s="2"/>
      <c r="BO5426" s="2"/>
    </row>
    <row r="5427" ht="12.75" customHeight="1">
      <c r="D5427" s="2"/>
      <c r="G5427" s="2"/>
      <c r="I5427" s="2"/>
      <c r="J5427" s="2"/>
      <c r="K5427" s="2"/>
      <c r="L5427" s="2"/>
      <c r="M5427" s="2"/>
      <c r="N5427" s="2"/>
      <c r="O5427" s="2"/>
      <c r="P5427" s="2"/>
      <c r="Q5427" s="2"/>
      <c r="R5427" s="2"/>
      <c r="S5427" s="2"/>
      <c r="T5427" s="2"/>
      <c r="U5427" s="2"/>
      <c r="V5427" s="2"/>
      <c r="W5427" s="2"/>
      <c r="X5427" s="2"/>
      <c r="Y5427" s="2"/>
      <c r="AB5427" s="2"/>
      <c r="AC5427" s="2"/>
      <c r="AD5427" s="2"/>
      <c r="AE5427" s="2"/>
      <c r="AF5427" s="2"/>
      <c r="AG5427" s="2"/>
      <c r="AH5427" s="2"/>
      <c r="AI5427" s="2"/>
      <c r="AJ5427" s="2"/>
      <c r="AK5427" s="2"/>
      <c r="BK5427" s="2"/>
      <c r="BL5427" s="2"/>
      <c r="BN5427" s="2"/>
      <c r="BO5427" s="2"/>
    </row>
    <row r="5428" ht="12.75" customHeight="1">
      <c r="D5428" s="2"/>
      <c r="G5428" s="2"/>
      <c r="I5428" s="2"/>
      <c r="J5428" s="2"/>
      <c r="K5428" s="2"/>
      <c r="L5428" s="2"/>
      <c r="M5428" s="2"/>
      <c r="N5428" s="2"/>
      <c r="O5428" s="2"/>
      <c r="P5428" s="2"/>
      <c r="Q5428" s="2"/>
      <c r="R5428" s="2"/>
      <c r="S5428" s="2"/>
      <c r="T5428" s="2"/>
      <c r="U5428" s="2"/>
      <c r="V5428" s="2"/>
      <c r="W5428" s="2"/>
      <c r="X5428" s="2"/>
      <c r="Y5428" s="2"/>
      <c r="AB5428" s="2"/>
      <c r="AC5428" s="2"/>
      <c r="AD5428" s="2"/>
      <c r="AE5428" s="2"/>
      <c r="AF5428" s="2"/>
      <c r="AG5428" s="2"/>
      <c r="AH5428" s="2"/>
      <c r="AI5428" s="2"/>
      <c r="AJ5428" s="2"/>
      <c r="AK5428" s="2"/>
      <c r="BK5428" s="2"/>
      <c r="BL5428" s="2"/>
      <c r="BN5428" s="2"/>
      <c r="BO5428" s="2"/>
    </row>
    <row r="5429" ht="12.75" customHeight="1">
      <c r="D5429" s="2"/>
      <c r="G5429" s="2"/>
      <c r="I5429" s="2"/>
      <c r="J5429" s="2"/>
      <c r="K5429" s="2"/>
      <c r="L5429" s="2"/>
      <c r="M5429" s="2"/>
      <c r="N5429" s="2"/>
      <c r="O5429" s="2"/>
      <c r="P5429" s="2"/>
      <c r="Q5429" s="2"/>
      <c r="R5429" s="2"/>
      <c r="S5429" s="2"/>
      <c r="T5429" s="2"/>
      <c r="U5429" s="2"/>
      <c r="V5429" s="2"/>
      <c r="W5429" s="2"/>
      <c r="X5429" s="2"/>
      <c r="Y5429" s="2"/>
      <c r="AB5429" s="2"/>
      <c r="AC5429" s="2"/>
      <c r="AD5429" s="2"/>
      <c r="AE5429" s="2"/>
      <c r="AF5429" s="2"/>
      <c r="AG5429" s="2"/>
      <c r="AH5429" s="2"/>
      <c r="AI5429" s="2"/>
      <c r="AJ5429" s="2"/>
      <c r="AK5429" s="2"/>
      <c r="BK5429" s="2"/>
      <c r="BL5429" s="2"/>
      <c r="BN5429" s="2"/>
      <c r="BO5429" s="2"/>
    </row>
    <row r="5430" ht="12.75" customHeight="1">
      <c r="D5430" s="2"/>
      <c r="G5430" s="2"/>
      <c r="I5430" s="2"/>
      <c r="J5430" s="2"/>
      <c r="K5430" s="2"/>
      <c r="L5430" s="2"/>
      <c r="M5430" s="2"/>
      <c r="N5430" s="2"/>
      <c r="O5430" s="2"/>
      <c r="P5430" s="2"/>
      <c r="Q5430" s="2"/>
      <c r="R5430" s="2"/>
      <c r="S5430" s="2"/>
      <c r="T5430" s="2"/>
      <c r="U5430" s="2"/>
      <c r="V5430" s="2"/>
      <c r="W5430" s="2"/>
      <c r="X5430" s="2"/>
      <c r="Y5430" s="2"/>
      <c r="AB5430" s="2"/>
      <c r="AC5430" s="2"/>
      <c r="AD5430" s="2"/>
      <c r="AE5430" s="2"/>
      <c r="AF5430" s="2"/>
      <c r="AG5430" s="2"/>
      <c r="AH5430" s="2"/>
      <c r="AI5430" s="2"/>
      <c r="AJ5430" s="2"/>
      <c r="AK5430" s="2"/>
      <c r="BK5430" s="2"/>
      <c r="BL5430" s="2"/>
      <c r="BN5430" s="2"/>
      <c r="BO5430" s="2"/>
    </row>
    <row r="5431" ht="12.75" customHeight="1">
      <c r="D5431" s="2"/>
      <c r="G5431" s="2"/>
      <c r="I5431" s="2"/>
      <c r="J5431" s="2"/>
      <c r="K5431" s="2"/>
      <c r="L5431" s="2"/>
      <c r="M5431" s="2"/>
      <c r="N5431" s="2"/>
      <c r="O5431" s="2"/>
      <c r="P5431" s="2"/>
      <c r="Q5431" s="2"/>
      <c r="R5431" s="2"/>
      <c r="S5431" s="2"/>
      <c r="T5431" s="2"/>
      <c r="U5431" s="2"/>
      <c r="V5431" s="2"/>
      <c r="W5431" s="2"/>
      <c r="X5431" s="2"/>
      <c r="Y5431" s="2"/>
      <c r="AB5431" s="2"/>
      <c r="AC5431" s="2"/>
      <c r="AD5431" s="2"/>
      <c r="AE5431" s="2"/>
      <c r="AF5431" s="2"/>
      <c r="AG5431" s="2"/>
      <c r="AH5431" s="2"/>
      <c r="AI5431" s="2"/>
      <c r="AJ5431" s="2"/>
      <c r="AK5431" s="2"/>
      <c r="BK5431" s="2"/>
      <c r="BL5431" s="2"/>
      <c r="BN5431" s="2"/>
      <c r="BO5431" s="2"/>
    </row>
    <row r="5432" ht="12.75" customHeight="1">
      <c r="D5432" s="2"/>
      <c r="G5432" s="2"/>
      <c r="I5432" s="2"/>
      <c r="J5432" s="2"/>
      <c r="K5432" s="2"/>
      <c r="L5432" s="2"/>
      <c r="M5432" s="2"/>
      <c r="N5432" s="2"/>
      <c r="O5432" s="2"/>
      <c r="P5432" s="2"/>
      <c r="Q5432" s="2"/>
      <c r="R5432" s="2"/>
      <c r="S5432" s="2"/>
      <c r="T5432" s="2"/>
      <c r="U5432" s="2"/>
      <c r="V5432" s="2"/>
      <c r="W5432" s="2"/>
      <c r="X5432" s="2"/>
      <c r="Y5432" s="2"/>
      <c r="AB5432" s="2"/>
      <c r="AC5432" s="2"/>
      <c r="AD5432" s="2"/>
      <c r="AE5432" s="2"/>
      <c r="AF5432" s="2"/>
      <c r="AG5432" s="2"/>
      <c r="AH5432" s="2"/>
      <c r="AI5432" s="2"/>
      <c r="AJ5432" s="2"/>
      <c r="AK5432" s="2"/>
      <c r="BK5432" s="2"/>
      <c r="BL5432" s="2"/>
      <c r="BN5432" s="2"/>
      <c r="BO5432" s="2"/>
    </row>
    <row r="5433" ht="12.75" customHeight="1">
      <c r="D5433" s="2"/>
      <c r="G5433" s="2"/>
      <c r="I5433" s="2"/>
      <c r="J5433" s="2"/>
      <c r="K5433" s="2"/>
      <c r="L5433" s="2"/>
      <c r="M5433" s="2"/>
      <c r="N5433" s="2"/>
      <c r="O5433" s="2"/>
      <c r="P5433" s="2"/>
      <c r="Q5433" s="2"/>
      <c r="R5433" s="2"/>
      <c r="S5433" s="2"/>
      <c r="T5433" s="2"/>
      <c r="U5433" s="2"/>
      <c r="V5433" s="2"/>
      <c r="W5433" s="2"/>
      <c r="X5433" s="2"/>
      <c r="Y5433" s="2"/>
      <c r="AB5433" s="2"/>
      <c r="AC5433" s="2"/>
      <c r="AD5433" s="2"/>
      <c r="AE5433" s="2"/>
      <c r="AF5433" s="2"/>
      <c r="AG5433" s="2"/>
      <c r="AH5433" s="2"/>
      <c r="AI5433" s="2"/>
      <c r="AJ5433" s="2"/>
      <c r="AK5433" s="2"/>
      <c r="BK5433" s="2"/>
      <c r="BL5433" s="2"/>
      <c r="BN5433" s="2"/>
      <c r="BO5433" s="2"/>
    </row>
    <row r="5434" ht="12.75" customHeight="1">
      <c r="D5434" s="2"/>
      <c r="G5434" s="2"/>
      <c r="I5434" s="2"/>
      <c r="J5434" s="2"/>
      <c r="K5434" s="2"/>
      <c r="L5434" s="2"/>
      <c r="M5434" s="2"/>
      <c r="N5434" s="2"/>
      <c r="O5434" s="2"/>
      <c r="P5434" s="2"/>
      <c r="Q5434" s="2"/>
      <c r="R5434" s="2"/>
      <c r="S5434" s="2"/>
      <c r="T5434" s="2"/>
      <c r="U5434" s="2"/>
      <c r="V5434" s="2"/>
      <c r="W5434" s="2"/>
      <c r="X5434" s="2"/>
      <c r="Y5434" s="2"/>
      <c r="AB5434" s="2"/>
      <c r="AC5434" s="2"/>
      <c r="AD5434" s="2"/>
      <c r="AE5434" s="2"/>
      <c r="AF5434" s="2"/>
      <c r="AG5434" s="2"/>
      <c r="AH5434" s="2"/>
      <c r="AI5434" s="2"/>
      <c r="AJ5434" s="2"/>
      <c r="AK5434" s="2"/>
      <c r="BK5434" s="2"/>
      <c r="BL5434" s="2"/>
      <c r="BN5434" s="2"/>
      <c r="BO5434" s="2"/>
    </row>
    <row r="5435" ht="12.75" customHeight="1">
      <c r="D5435" s="2"/>
      <c r="G5435" s="2"/>
      <c r="I5435" s="2"/>
      <c r="J5435" s="2"/>
      <c r="K5435" s="2"/>
      <c r="L5435" s="2"/>
      <c r="M5435" s="2"/>
      <c r="N5435" s="2"/>
      <c r="O5435" s="2"/>
      <c r="P5435" s="2"/>
      <c r="Q5435" s="2"/>
      <c r="R5435" s="2"/>
      <c r="S5435" s="2"/>
      <c r="T5435" s="2"/>
      <c r="U5435" s="2"/>
      <c r="V5435" s="2"/>
      <c r="W5435" s="2"/>
      <c r="X5435" s="2"/>
      <c r="Y5435" s="2"/>
      <c r="AB5435" s="2"/>
      <c r="AC5435" s="2"/>
      <c r="AD5435" s="2"/>
      <c r="AE5435" s="2"/>
      <c r="AF5435" s="2"/>
      <c r="AG5435" s="2"/>
      <c r="AH5435" s="2"/>
      <c r="AI5435" s="2"/>
      <c r="AJ5435" s="2"/>
      <c r="AK5435" s="2"/>
      <c r="BK5435" s="2"/>
      <c r="BL5435" s="2"/>
      <c r="BN5435" s="2"/>
      <c r="BO5435" s="2"/>
    </row>
    <row r="5436" ht="12.75" customHeight="1">
      <c r="D5436" s="2"/>
      <c r="G5436" s="2"/>
      <c r="I5436" s="2"/>
      <c r="J5436" s="2"/>
      <c r="K5436" s="2"/>
      <c r="L5436" s="2"/>
      <c r="M5436" s="2"/>
      <c r="N5436" s="2"/>
      <c r="O5436" s="2"/>
      <c r="P5436" s="2"/>
      <c r="Q5436" s="2"/>
      <c r="R5436" s="2"/>
      <c r="S5436" s="2"/>
      <c r="T5436" s="2"/>
      <c r="U5436" s="2"/>
      <c r="V5436" s="2"/>
      <c r="W5436" s="2"/>
      <c r="X5436" s="2"/>
      <c r="Y5436" s="2"/>
      <c r="AB5436" s="2"/>
      <c r="AC5436" s="2"/>
      <c r="AD5436" s="2"/>
      <c r="AE5436" s="2"/>
      <c r="AF5436" s="2"/>
      <c r="AG5436" s="2"/>
      <c r="AH5436" s="2"/>
      <c r="AI5436" s="2"/>
      <c r="AJ5436" s="2"/>
      <c r="AK5436" s="2"/>
      <c r="BK5436" s="2"/>
      <c r="BL5436" s="2"/>
      <c r="BN5436" s="2"/>
      <c r="BO5436" s="2"/>
    </row>
    <row r="5437" ht="12.75" customHeight="1">
      <c r="D5437" s="2"/>
      <c r="G5437" s="2"/>
      <c r="I5437" s="2"/>
      <c r="J5437" s="2"/>
      <c r="K5437" s="2"/>
      <c r="L5437" s="2"/>
      <c r="M5437" s="2"/>
      <c r="N5437" s="2"/>
      <c r="O5437" s="2"/>
      <c r="P5437" s="2"/>
      <c r="Q5437" s="2"/>
      <c r="R5437" s="2"/>
      <c r="S5437" s="2"/>
      <c r="T5437" s="2"/>
      <c r="U5437" s="2"/>
      <c r="V5437" s="2"/>
      <c r="W5437" s="2"/>
      <c r="X5437" s="2"/>
      <c r="Y5437" s="2"/>
      <c r="AB5437" s="2"/>
      <c r="AC5437" s="2"/>
      <c r="AD5437" s="2"/>
      <c r="AE5437" s="2"/>
      <c r="AF5437" s="2"/>
      <c r="AG5437" s="2"/>
      <c r="AH5437" s="2"/>
      <c r="AI5437" s="2"/>
      <c r="AJ5437" s="2"/>
      <c r="AK5437" s="2"/>
      <c r="BK5437" s="2"/>
      <c r="BL5437" s="2"/>
      <c r="BN5437" s="2"/>
      <c r="BO5437" s="2"/>
    </row>
    <row r="5438" ht="12.75" customHeight="1">
      <c r="D5438" s="2"/>
      <c r="G5438" s="2"/>
      <c r="I5438" s="2"/>
      <c r="J5438" s="2"/>
      <c r="K5438" s="2"/>
      <c r="L5438" s="2"/>
      <c r="M5438" s="2"/>
      <c r="N5438" s="2"/>
      <c r="O5438" s="2"/>
      <c r="P5438" s="2"/>
      <c r="Q5438" s="2"/>
      <c r="R5438" s="2"/>
      <c r="S5438" s="2"/>
      <c r="T5438" s="2"/>
      <c r="U5438" s="2"/>
      <c r="V5438" s="2"/>
      <c r="W5438" s="2"/>
      <c r="X5438" s="2"/>
      <c r="Y5438" s="2"/>
      <c r="AB5438" s="2"/>
      <c r="AC5438" s="2"/>
      <c r="AD5438" s="2"/>
      <c r="AE5438" s="2"/>
      <c r="AF5438" s="2"/>
      <c r="AG5438" s="2"/>
      <c r="AH5438" s="2"/>
      <c r="AI5438" s="2"/>
      <c r="AJ5438" s="2"/>
      <c r="AK5438" s="2"/>
      <c r="BK5438" s="2"/>
      <c r="BL5438" s="2"/>
      <c r="BN5438" s="2"/>
      <c r="BO5438" s="2"/>
    </row>
    <row r="5439" ht="12.75" customHeight="1">
      <c r="D5439" s="2"/>
      <c r="G5439" s="2"/>
      <c r="I5439" s="2"/>
      <c r="J5439" s="2"/>
      <c r="K5439" s="2"/>
      <c r="L5439" s="2"/>
      <c r="M5439" s="2"/>
      <c r="N5439" s="2"/>
      <c r="O5439" s="2"/>
      <c r="P5439" s="2"/>
      <c r="Q5439" s="2"/>
      <c r="R5439" s="2"/>
      <c r="S5439" s="2"/>
      <c r="T5439" s="2"/>
      <c r="U5439" s="2"/>
      <c r="V5439" s="2"/>
      <c r="W5439" s="2"/>
      <c r="X5439" s="2"/>
      <c r="Y5439" s="2"/>
      <c r="AB5439" s="2"/>
      <c r="AC5439" s="2"/>
      <c r="AD5439" s="2"/>
      <c r="AE5439" s="2"/>
      <c r="AF5439" s="2"/>
      <c r="AG5439" s="2"/>
      <c r="AH5439" s="2"/>
      <c r="AI5439" s="2"/>
      <c r="AJ5439" s="2"/>
      <c r="AK5439" s="2"/>
      <c r="BK5439" s="2"/>
      <c r="BL5439" s="2"/>
      <c r="BN5439" s="2"/>
      <c r="BO5439" s="2"/>
    </row>
    <row r="5440" ht="12.75" customHeight="1">
      <c r="D5440" s="2"/>
      <c r="G5440" s="2"/>
      <c r="I5440" s="2"/>
      <c r="J5440" s="2"/>
      <c r="K5440" s="2"/>
      <c r="L5440" s="2"/>
      <c r="M5440" s="2"/>
      <c r="N5440" s="2"/>
      <c r="O5440" s="2"/>
      <c r="P5440" s="2"/>
      <c r="Q5440" s="2"/>
      <c r="R5440" s="2"/>
      <c r="S5440" s="2"/>
      <c r="T5440" s="2"/>
      <c r="U5440" s="2"/>
      <c r="V5440" s="2"/>
      <c r="W5440" s="2"/>
      <c r="X5440" s="2"/>
      <c r="Y5440" s="2"/>
      <c r="AB5440" s="2"/>
      <c r="AC5440" s="2"/>
      <c r="AD5440" s="2"/>
      <c r="AE5440" s="2"/>
      <c r="AF5440" s="2"/>
      <c r="AG5440" s="2"/>
      <c r="AH5440" s="2"/>
      <c r="AI5440" s="2"/>
      <c r="AJ5440" s="2"/>
      <c r="AK5440" s="2"/>
      <c r="BK5440" s="2"/>
      <c r="BL5440" s="2"/>
      <c r="BN5440" s="2"/>
      <c r="BO5440" s="2"/>
    </row>
    <row r="5441" ht="12.75" customHeight="1">
      <c r="D5441" s="2"/>
      <c r="G5441" s="2"/>
      <c r="I5441" s="2"/>
      <c r="J5441" s="2"/>
      <c r="K5441" s="2"/>
      <c r="L5441" s="2"/>
      <c r="M5441" s="2"/>
      <c r="N5441" s="2"/>
      <c r="O5441" s="2"/>
      <c r="P5441" s="2"/>
      <c r="Q5441" s="2"/>
      <c r="R5441" s="2"/>
      <c r="S5441" s="2"/>
      <c r="T5441" s="2"/>
      <c r="U5441" s="2"/>
      <c r="V5441" s="2"/>
      <c r="W5441" s="2"/>
      <c r="X5441" s="2"/>
      <c r="Y5441" s="2"/>
      <c r="AB5441" s="2"/>
      <c r="AC5441" s="2"/>
      <c r="AD5441" s="2"/>
      <c r="AE5441" s="2"/>
      <c r="AF5441" s="2"/>
      <c r="AG5441" s="2"/>
      <c r="AH5441" s="2"/>
      <c r="AI5441" s="2"/>
      <c r="AJ5441" s="2"/>
      <c r="AK5441" s="2"/>
      <c r="BK5441" s="2"/>
      <c r="BL5441" s="2"/>
      <c r="BN5441" s="2"/>
      <c r="BO5441" s="2"/>
    </row>
    <row r="5442" ht="12.75" customHeight="1">
      <c r="D5442" s="2"/>
      <c r="G5442" s="2"/>
      <c r="I5442" s="2"/>
      <c r="J5442" s="2"/>
      <c r="K5442" s="2"/>
      <c r="L5442" s="2"/>
      <c r="M5442" s="2"/>
      <c r="N5442" s="2"/>
      <c r="O5442" s="2"/>
      <c r="P5442" s="2"/>
      <c r="Q5442" s="2"/>
      <c r="R5442" s="2"/>
      <c r="S5442" s="2"/>
      <c r="T5442" s="2"/>
      <c r="U5442" s="2"/>
      <c r="V5442" s="2"/>
      <c r="W5442" s="2"/>
      <c r="X5442" s="2"/>
      <c r="Y5442" s="2"/>
      <c r="AB5442" s="2"/>
      <c r="AC5442" s="2"/>
      <c r="AD5442" s="2"/>
      <c r="AE5442" s="2"/>
      <c r="AF5442" s="2"/>
      <c r="AG5442" s="2"/>
      <c r="AH5442" s="2"/>
      <c r="AI5442" s="2"/>
      <c r="AJ5442" s="2"/>
      <c r="AK5442" s="2"/>
      <c r="BK5442" s="2"/>
      <c r="BL5442" s="2"/>
      <c r="BN5442" s="2"/>
      <c r="BO5442" s="2"/>
    </row>
    <row r="5443" ht="12.75" customHeight="1">
      <c r="D5443" s="2"/>
      <c r="G5443" s="2"/>
      <c r="I5443" s="2"/>
      <c r="J5443" s="2"/>
      <c r="K5443" s="2"/>
      <c r="L5443" s="2"/>
      <c r="M5443" s="2"/>
      <c r="N5443" s="2"/>
      <c r="O5443" s="2"/>
      <c r="P5443" s="2"/>
      <c r="Q5443" s="2"/>
      <c r="R5443" s="2"/>
      <c r="S5443" s="2"/>
      <c r="T5443" s="2"/>
      <c r="U5443" s="2"/>
      <c r="V5443" s="2"/>
      <c r="W5443" s="2"/>
      <c r="X5443" s="2"/>
      <c r="Y5443" s="2"/>
      <c r="AB5443" s="2"/>
      <c r="AC5443" s="2"/>
      <c r="AD5443" s="2"/>
      <c r="AE5443" s="2"/>
      <c r="AF5443" s="2"/>
      <c r="AG5443" s="2"/>
      <c r="AH5443" s="2"/>
      <c r="AI5443" s="2"/>
      <c r="AJ5443" s="2"/>
      <c r="AK5443" s="2"/>
      <c r="BK5443" s="2"/>
      <c r="BL5443" s="2"/>
      <c r="BN5443" s="2"/>
      <c r="BO5443" s="2"/>
    </row>
    <row r="5444" ht="12.75" customHeight="1">
      <c r="D5444" s="2"/>
      <c r="G5444" s="2"/>
      <c r="I5444" s="2"/>
      <c r="J5444" s="2"/>
      <c r="K5444" s="2"/>
      <c r="L5444" s="2"/>
      <c r="M5444" s="2"/>
      <c r="N5444" s="2"/>
      <c r="O5444" s="2"/>
      <c r="P5444" s="2"/>
      <c r="Q5444" s="2"/>
      <c r="R5444" s="2"/>
      <c r="S5444" s="2"/>
      <c r="T5444" s="2"/>
      <c r="U5444" s="2"/>
      <c r="V5444" s="2"/>
      <c r="W5444" s="2"/>
      <c r="X5444" s="2"/>
      <c r="Y5444" s="2"/>
      <c r="AB5444" s="2"/>
      <c r="AC5444" s="2"/>
      <c r="AD5444" s="2"/>
      <c r="AE5444" s="2"/>
      <c r="AF5444" s="2"/>
      <c r="AG5444" s="2"/>
      <c r="AH5444" s="2"/>
      <c r="AI5444" s="2"/>
      <c r="AJ5444" s="2"/>
      <c r="AK5444" s="2"/>
      <c r="BK5444" s="2"/>
      <c r="BL5444" s="2"/>
      <c r="BN5444" s="2"/>
      <c r="BO5444" s="2"/>
    </row>
    <row r="5445" ht="12.75" customHeight="1">
      <c r="D5445" s="2"/>
      <c r="G5445" s="2"/>
      <c r="I5445" s="2"/>
      <c r="J5445" s="2"/>
      <c r="K5445" s="2"/>
      <c r="L5445" s="2"/>
      <c r="M5445" s="2"/>
      <c r="N5445" s="2"/>
      <c r="O5445" s="2"/>
      <c r="P5445" s="2"/>
      <c r="Q5445" s="2"/>
      <c r="R5445" s="2"/>
      <c r="S5445" s="2"/>
      <c r="T5445" s="2"/>
      <c r="U5445" s="2"/>
      <c r="V5445" s="2"/>
      <c r="W5445" s="2"/>
      <c r="X5445" s="2"/>
      <c r="Y5445" s="2"/>
      <c r="AB5445" s="2"/>
      <c r="AC5445" s="2"/>
      <c r="AD5445" s="2"/>
      <c r="AE5445" s="2"/>
      <c r="AF5445" s="2"/>
      <c r="AG5445" s="2"/>
      <c r="AH5445" s="2"/>
      <c r="AI5445" s="2"/>
      <c r="AJ5445" s="2"/>
      <c r="AK5445" s="2"/>
      <c r="BK5445" s="2"/>
      <c r="BL5445" s="2"/>
      <c r="BN5445" s="2"/>
      <c r="BO5445" s="2"/>
    </row>
    <row r="5446" ht="12.75" customHeight="1">
      <c r="D5446" s="2"/>
      <c r="G5446" s="2"/>
      <c r="I5446" s="2"/>
      <c r="J5446" s="2"/>
      <c r="K5446" s="2"/>
      <c r="L5446" s="2"/>
      <c r="M5446" s="2"/>
      <c r="N5446" s="2"/>
      <c r="O5446" s="2"/>
      <c r="P5446" s="2"/>
      <c r="Q5446" s="2"/>
      <c r="R5446" s="2"/>
      <c r="S5446" s="2"/>
      <c r="T5446" s="2"/>
      <c r="U5446" s="2"/>
      <c r="V5446" s="2"/>
      <c r="W5446" s="2"/>
      <c r="X5446" s="2"/>
      <c r="Y5446" s="2"/>
      <c r="AB5446" s="2"/>
      <c r="AC5446" s="2"/>
      <c r="AD5446" s="2"/>
      <c r="AE5446" s="2"/>
      <c r="AF5446" s="2"/>
      <c r="AG5446" s="2"/>
      <c r="AH5446" s="2"/>
      <c r="AI5446" s="2"/>
      <c r="AJ5446" s="2"/>
      <c r="AK5446" s="2"/>
      <c r="BK5446" s="2"/>
      <c r="BL5446" s="2"/>
      <c r="BN5446" s="2"/>
      <c r="BO5446" s="2"/>
    </row>
    <row r="5447" ht="12.75" customHeight="1">
      <c r="D5447" s="2"/>
      <c r="G5447" s="2"/>
      <c r="I5447" s="2"/>
      <c r="J5447" s="2"/>
      <c r="K5447" s="2"/>
      <c r="L5447" s="2"/>
      <c r="M5447" s="2"/>
      <c r="N5447" s="2"/>
      <c r="O5447" s="2"/>
      <c r="P5447" s="2"/>
      <c r="Q5447" s="2"/>
      <c r="R5447" s="2"/>
      <c r="S5447" s="2"/>
      <c r="T5447" s="2"/>
      <c r="U5447" s="2"/>
      <c r="V5447" s="2"/>
      <c r="W5447" s="2"/>
      <c r="X5447" s="2"/>
      <c r="Y5447" s="2"/>
      <c r="AB5447" s="2"/>
      <c r="AC5447" s="2"/>
      <c r="AD5447" s="2"/>
      <c r="AE5447" s="2"/>
      <c r="AF5447" s="2"/>
      <c r="AG5447" s="2"/>
      <c r="AH5447" s="2"/>
      <c r="AI5447" s="2"/>
      <c r="AJ5447" s="2"/>
      <c r="AK5447" s="2"/>
      <c r="BK5447" s="2"/>
      <c r="BL5447" s="2"/>
      <c r="BN5447" s="2"/>
      <c r="BO5447" s="2"/>
    </row>
    <row r="5448" ht="12.75" customHeight="1">
      <c r="D5448" s="2"/>
      <c r="G5448" s="2"/>
      <c r="I5448" s="2"/>
      <c r="J5448" s="2"/>
      <c r="K5448" s="2"/>
      <c r="L5448" s="2"/>
      <c r="M5448" s="2"/>
      <c r="N5448" s="2"/>
      <c r="O5448" s="2"/>
      <c r="P5448" s="2"/>
      <c r="Q5448" s="2"/>
      <c r="R5448" s="2"/>
      <c r="S5448" s="2"/>
      <c r="T5448" s="2"/>
      <c r="U5448" s="2"/>
      <c r="V5448" s="2"/>
      <c r="W5448" s="2"/>
      <c r="X5448" s="2"/>
      <c r="Y5448" s="2"/>
      <c r="AB5448" s="2"/>
      <c r="AC5448" s="2"/>
      <c r="AD5448" s="2"/>
      <c r="AE5448" s="2"/>
      <c r="AF5448" s="2"/>
      <c r="AG5448" s="2"/>
      <c r="AH5448" s="2"/>
      <c r="AI5448" s="2"/>
      <c r="AJ5448" s="2"/>
      <c r="AK5448" s="2"/>
      <c r="BK5448" s="2"/>
      <c r="BL5448" s="2"/>
      <c r="BN5448" s="2"/>
      <c r="BO5448" s="2"/>
    </row>
    <row r="5449" ht="12.75" customHeight="1">
      <c r="D5449" s="2"/>
      <c r="G5449" s="2"/>
      <c r="I5449" s="2"/>
      <c r="J5449" s="2"/>
      <c r="K5449" s="2"/>
      <c r="L5449" s="2"/>
      <c r="M5449" s="2"/>
      <c r="N5449" s="2"/>
      <c r="O5449" s="2"/>
      <c r="P5449" s="2"/>
      <c r="Q5449" s="2"/>
      <c r="R5449" s="2"/>
      <c r="S5449" s="2"/>
      <c r="T5449" s="2"/>
      <c r="U5449" s="2"/>
      <c r="V5449" s="2"/>
      <c r="W5449" s="2"/>
      <c r="X5449" s="2"/>
      <c r="Y5449" s="2"/>
      <c r="AB5449" s="2"/>
      <c r="AC5449" s="2"/>
      <c r="AD5449" s="2"/>
      <c r="AE5449" s="2"/>
      <c r="AF5449" s="2"/>
      <c r="AG5449" s="2"/>
      <c r="AH5449" s="2"/>
      <c r="AI5449" s="2"/>
      <c r="AJ5449" s="2"/>
      <c r="AK5449" s="2"/>
      <c r="BK5449" s="2"/>
      <c r="BL5449" s="2"/>
      <c r="BN5449" s="2"/>
      <c r="BO5449" s="2"/>
    </row>
    <row r="5450" ht="12.75" customHeight="1">
      <c r="D5450" s="2"/>
      <c r="G5450" s="2"/>
      <c r="I5450" s="2"/>
      <c r="J5450" s="2"/>
      <c r="K5450" s="2"/>
      <c r="L5450" s="2"/>
      <c r="M5450" s="2"/>
      <c r="N5450" s="2"/>
      <c r="O5450" s="2"/>
      <c r="P5450" s="2"/>
      <c r="Q5450" s="2"/>
      <c r="R5450" s="2"/>
      <c r="S5450" s="2"/>
      <c r="T5450" s="2"/>
      <c r="U5450" s="2"/>
      <c r="V5450" s="2"/>
      <c r="W5450" s="2"/>
      <c r="X5450" s="2"/>
      <c r="Y5450" s="2"/>
      <c r="AB5450" s="2"/>
      <c r="AC5450" s="2"/>
      <c r="AD5450" s="2"/>
      <c r="AE5450" s="2"/>
      <c r="AF5450" s="2"/>
      <c r="AG5450" s="2"/>
      <c r="AH5450" s="2"/>
      <c r="AI5450" s="2"/>
      <c r="AJ5450" s="2"/>
      <c r="AK5450" s="2"/>
      <c r="BK5450" s="2"/>
      <c r="BL5450" s="2"/>
      <c r="BN5450" s="2"/>
      <c r="BO5450" s="2"/>
    </row>
    <row r="5451" ht="12.75" customHeight="1">
      <c r="D5451" s="2"/>
      <c r="G5451" s="2"/>
      <c r="I5451" s="2"/>
      <c r="J5451" s="2"/>
      <c r="K5451" s="2"/>
      <c r="L5451" s="2"/>
      <c r="M5451" s="2"/>
      <c r="N5451" s="2"/>
      <c r="O5451" s="2"/>
      <c r="P5451" s="2"/>
      <c r="Q5451" s="2"/>
      <c r="R5451" s="2"/>
      <c r="S5451" s="2"/>
      <c r="T5451" s="2"/>
      <c r="U5451" s="2"/>
      <c r="V5451" s="2"/>
      <c r="W5451" s="2"/>
      <c r="X5451" s="2"/>
      <c r="Y5451" s="2"/>
      <c r="AB5451" s="2"/>
      <c r="AC5451" s="2"/>
      <c r="AD5451" s="2"/>
      <c r="AE5451" s="2"/>
      <c r="AF5451" s="2"/>
      <c r="AG5451" s="2"/>
      <c r="AH5451" s="2"/>
      <c r="AI5451" s="2"/>
      <c r="AJ5451" s="2"/>
      <c r="AK5451" s="2"/>
      <c r="BK5451" s="2"/>
      <c r="BL5451" s="2"/>
      <c r="BN5451" s="2"/>
      <c r="BO5451" s="2"/>
    </row>
    <row r="5452" ht="12.75" customHeight="1">
      <c r="D5452" s="2"/>
      <c r="G5452" s="2"/>
      <c r="I5452" s="2"/>
      <c r="J5452" s="2"/>
      <c r="K5452" s="2"/>
      <c r="L5452" s="2"/>
      <c r="M5452" s="2"/>
      <c r="N5452" s="2"/>
      <c r="O5452" s="2"/>
      <c r="P5452" s="2"/>
      <c r="Q5452" s="2"/>
      <c r="R5452" s="2"/>
      <c r="S5452" s="2"/>
      <c r="T5452" s="2"/>
      <c r="U5452" s="2"/>
      <c r="V5452" s="2"/>
      <c r="W5452" s="2"/>
      <c r="X5452" s="2"/>
      <c r="Y5452" s="2"/>
      <c r="AB5452" s="2"/>
      <c r="AC5452" s="2"/>
      <c r="AD5452" s="2"/>
      <c r="AE5452" s="2"/>
      <c r="AF5452" s="2"/>
      <c r="AG5452" s="2"/>
      <c r="AH5452" s="2"/>
      <c r="AI5452" s="2"/>
      <c r="AJ5452" s="2"/>
      <c r="AK5452" s="2"/>
      <c r="BK5452" s="2"/>
      <c r="BL5452" s="2"/>
      <c r="BN5452" s="2"/>
      <c r="BO5452" s="2"/>
    </row>
    <row r="5453" ht="12.75" customHeight="1">
      <c r="D5453" s="2"/>
      <c r="G5453" s="2"/>
      <c r="I5453" s="2"/>
      <c r="J5453" s="2"/>
      <c r="K5453" s="2"/>
      <c r="L5453" s="2"/>
      <c r="M5453" s="2"/>
      <c r="N5453" s="2"/>
      <c r="O5453" s="2"/>
      <c r="P5453" s="2"/>
      <c r="Q5453" s="2"/>
      <c r="R5453" s="2"/>
      <c r="S5453" s="2"/>
      <c r="T5453" s="2"/>
      <c r="U5453" s="2"/>
      <c r="V5453" s="2"/>
      <c r="W5453" s="2"/>
      <c r="X5453" s="2"/>
      <c r="Y5453" s="2"/>
      <c r="AB5453" s="2"/>
      <c r="AC5453" s="2"/>
      <c r="AD5453" s="2"/>
      <c r="AE5453" s="2"/>
      <c r="AF5453" s="2"/>
      <c r="AG5453" s="2"/>
      <c r="AH5453" s="2"/>
      <c r="AI5453" s="2"/>
      <c r="AJ5453" s="2"/>
      <c r="AK5453" s="2"/>
      <c r="BK5453" s="2"/>
      <c r="BL5453" s="2"/>
      <c r="BN5453" s="2"/>
      <c r="BO5453" s="2"/>
    </row>
    <row r="5454" ht="12.75" customHeight="1">
      <c r="D5454" s="2"/>
      <c r="G5454" s="2"/>
      <c r="I5454" s="2"/>
      <c r="J5454" s="2"/>
      <c r="K5454" s="2"/>
      <c r="L5454" s="2"/>
      <c r="M5454" s="2"/>
      <c r="N5454" s="2"/>
      <c r="O5454" s="2"/>
      <c r="P5454" s="2"/>
      <c r="Q5454" s="2"/>
      <c r="R5454" s="2"/>
      <c r="S5454" s="2"/>
      <c r="T5454" s="2"/>
      <c r="U5454" s="2"/>
      <c r="V5454" s="2"/>
      <c r="W5454" s="2"/>
      <c r="X5454" s="2"/>
      <c r="Y5454" s="2"/>
      <c r="AB5454" s="2"/>
      <c r="AC5454" s="2"/>
      <c r="AD5454" s="2"/>
      <c r="AE5454" s="2"/>
      <c r="AF5454" s="2"/>
      <c r="AG5454" s="2"/>
      <c r="AH5454" s="2"/>
      <c r="AI5454" s="2"/>
      <c r="AJ5454" s="2"/>
      <c r="AK5454" s="2"/>
      <c r="BK5454" s="2"/>
      <c r="BL5454" s="2"/>
      <c r="BN5454" s="2"/>
      <c r="BO5454" s="2"/>
    </row>
    <row r="5455" ht="12.75" customHeight="1">
      <c r="D5455" s="2"/>
      <c r="G5455" s="2"/>
      <c r="I5455" s="2"/>
      <c r="J5455" s="2"/>
      <c r="K5455" s="2"/>
      <c r="L5455" s="2"/>
      <c r="M5455" s="2"/>
      <c r="N5455" s="2"/>
      <c r="O5455" s="2"/>
      <c r="P5455" s="2"/>
      <c r="Q5455" s="2"/>
      <c r="R5455" s="2"/>
      <c r="S5455" s="2"/>
      <c r="T5455" s="2"/>
      <c r="U5455" s="2"/>
      <c r="V5455" s="2"/>
      <c r="W5455" s="2"/>
      <c r="X5455" s="2"/>
      <c r="Y5455" s="2"/>
      <c r="AB5455" s="2"/>
      <c r="AC5455" s="2"/>
      <c r="AD5455" s="2"/>
      <c r="AE5455" s="2"/>
      <c r="AF5455" s="2"/>
      <c r="AG5455" s="2"/>
      <c r="AH5455" s="2"/>
      <c r="AI5455" s="2"/>
      <c r="AJ5455" s="2"/>
      <c r="AK5455" s="2"/>
      <c r="BK5455" s="2"/>
      <c r="BL5455" s="2"/>
      <c r="BN5455" s="2"/>
      <c r="BO5455" s="2"/>
    </row>
    <row r="5456" ht="12.75" customHeight="1">
      <c r="D5456" s="2"/>
      <c r="G5456" s="2"/>
      <c r="I5456" s="2"/>
      <c r="J5456" s="2"/>
      <c r="K5456" s="2"/>
      <c r="L5456" s="2"/>
      <c r="M5456" s="2"/>
      <c r="N5456" s="2"/>
      <c r="O5456" s="2"/>
      <c r="P5456" s="2"/>
      <c r="Q5456" s="2"/>
      <c r="R5456" s="2"/>
      <c r="S5456" s="2"/>
      <c r="T5456" s="2"/>
      <c r="U5456" s="2"/>
      <c r="V5456" s="2"/>
      <c r="W5456" s="2"/>
      <c r="X5456" s="2"/>
      <c r="Y5456" s="2"/>
      <c r="AB5456" s="2"/>
      <c r="AC5456" s="2"/>
      <c r="AD5456" s="2"/>
      <c r="AE5456" s="2"/>
      <c r="AF5456" s="2"/>
      <c r="AG5456" s="2"/>
      <c r="AH5456" s="2"/>
      <c r="AI5456" s="2"/>
      <c r="AJ5456" s="2"/>
      <c r="AK5456" s="2"/>
      <c r="BK5456" s="2"/>
      <c r="BL5456" s="2"/>
      <c r="BN5456" s="2"/>
      <c r="BO5456" s="2"/>
    </row>
    <row r="5457" ht="12.75" customHeight="1">
      <c r="D5457" s="2"/>
      <c r="G5457" s="2"/>
      <c r="I5457" s="2"/>
      <c r="J5457" s="2"/>
      <c r="K5457" s="2"/>
      <c r="L5457" s="2"/>
      <c r="M5457" s="2"/>
      <c r="N5457" s="2"/>
      <c r="O5457" s="2"/>
      <c r="P5457" s="2"/>
      <c r="Q5457" s="2"/>
      <c r="R5457" s="2"/>
      <c r="S5457" s="2"/>
      <c r="T5457" s="2"/>
      <c r="U5457" s="2"/>
      <c r="V5457" s="2"/>
      <c r="W5457" s="2"/>
      <c r="X5457" s="2"/>
      <c r="Y5457" s="2"/>
      <c r="AB5457" s="2"/>
      <c r="AC5457" s="2"/>
      <c r="AD5457" s="2"/>
      <c r="AE5457" s="2"/>
      <c r="AF5457" s="2"/>
      <c r="AG5457" s="2"/>
      <c r="AH5457" s="2"/>
      <c r="AI5457" s="2"/>
      <c r="AJ5457" s="2"/>
      <c r="AK5457" s="2"/>
      <c r="BK5457" s="2"/>
      <c r="BL5457" s="2"/>
      <c r="BN5457" s="2"/>
      <c r="BO5457" s="2"/>
    </row>
    <row r="5458" ht="12.75" customHeight="1">
      <c r="D5458" s="2"/>
      <c r="G5458" s="2"/>
      <c r="I5458" s="2"/>
      <c r="J5458" s="2"/>
      <c r="K5458" s="2"/>
      <c r="L5458" s="2"/>
      <c r="M5458" s="2"/>
      <c r="N5458" s="2"/>
      <c r="O5458" s="2"/>
      <c r="P5458" s="2"/>
      <c r="Q5458" s="2"/>
      <c r="R5458" s="2"/>
      <c r="S5458" s="2"/>
      <c r="T5458" s="2"/>
      <c r="U5458" s="2"/>
      <c r="V5458" s="2"/>
      <c r="W5458" s="2"/>
      <c r="X5458" s="2"/>
      <c r="Y5458" s="2"/>
      <c r="AB5458" s="2"/>
      <c r="AC5458" s="2"/>
      <c r="AD5458" s="2"/>
      <c r="AE5458" s="2"/>
      <c r="AF5458" s="2"/>
      <c r="AG5458" s="2"/>
      <c r="AH5458" s="2"/>
      <c r="AI5458" s="2"/>
      <c r="AJ5458" s="2"/>
      <c r="AK5458" s="2"/>
      <c r="BK5458" s="2"/>
      <c r="BL5458" s="2"/>
      <c r="BN5458" s="2"/>
      <c r="BO5458" s="2"/>
    </row>
    <row r="5459" ht="12.75" customHeight="1">
      <c r="D5459" s="2"/>
      <c r="G5459" s="2"/>
      <c r="I5459" s="2"/>
      <c r="J5459" s="2"/>
      <c r="K5459" s="2"/>
      <c r="L5459" s="2"/>
      <c r="M5459" s="2"/>
      <c r="N5459" s="2"/>
      <c r="O5459" s="2"/>
      <c r="P5459" s="2"/>
      <c r="Q5459" s="2"/>
      <c r="R5459" s="2"/>
      <c r="S5459" s="2"/>
      <c r="T5459" s="2"/>
      <c r="U5459" s="2"/>
      <c r="V5459" s="2"/>
      <c r="W5459" s="2"/>
      <c r="X5459" s="2"/>
      <c r="Y5459" s="2"/>
      <c r="AB5459" s="2"/>
      <c r="AC5459" s="2"/>
      <c r="AD5459" s="2"/>
      <c r="AE5459" s="2"/>
      <c r="AF5459" s="2"/>
      <c r="AG5459" s="2"/>
      <c r="AH5459" s="2"/>
      <c r="AI5459" s="2"/>
      <c r="AJ5459" s="2"/>
      <c r="AK5459" s="2"/>
      <c r="BK5459" s="2"/>
      <c r="BL5459" s="2"/>
      <c r="BN5459" s="2"/>
      <c r="BO5459" s="2"/>
    </row>
    <row r="5460" ht="12.75" customHeight="1">
      <c r="D5460" s="2"/>
      <c r="G5460" s="2"/>
      <c r="I5460" s="2"/>
      <c r="J5460" s="2"/>
      <c r="K5460" s="2"/>
      <c r="L5460" s="2"/>
      <c r="M5460" s="2"/>
      <c r="N5460" s="2"/>
      <c r="O5460" s="2"/>
      <c r="P5460" s="2"/>
      <c r="Q5460" s="2"/>
      <c r="R5460" s="2"/>
      <c r="S5460" s="2"/>
      <c r="T5460" s="2"/>
      <c r="U5460" s="2"/>
      <c r="V5460" s="2"/>
      <c r="W5460" s="2"/>
      <c r="X5460" s="2"/>
      <c r="Y5460" s="2"/>
      <c r="AB5460" s="2"/>
      <c r="AC5460" s="2"/>
      <c r="AD5460" s="2"/>
      <c r="AE5460" s="2"/>
      <c r="AF5460" s="2"/>
      <c r="AG5460" s="2"/>
      <c r="AH5460" s="2"/>
      <c r="AI5460" s="2"/>
      <c r="AJ5460" s="2"/>
      <c r="AK5460" s="2"/>
      <c r="BK5460" s="2"/>
      <c r="BL5460" s="2"/>
      <c r="BN5460" s="2"/>
      <c r="BO5460" s="2"/>
    </row>
    <row r="5461" ht="12.75" customHeight="1">
      <c r="D5461" s="2"/>
      <c r="G5461" s="2"/>
      <c r="I5461" s="2"/>
      <c r="J5461" s="2"/>
      <c r="K5461" s="2"/>
      <c r="L5461" s="2"/>
      <c r="M5461" s="2"/>
      <c r="N5461" s="2"/>
      <c r="O5461" s="2"/>
      <c r="P5461" s="2"/>
      <c r="Q5461" s="2"/>
      <c r="R5461" s="2"/>
      <c r="S5461" s="2"/>
      <c r="T5461" s="2"/>
      <c r="U5461" s="2"/>
      <c r="V5461" s="2"/>
      <c r="W5461" s="2"/>
      <c r="X5461" s="2"/>
      <c r="Y5461" s="2"/>
      <c r="AB5461" s="2"/>
      <c r="AC5461" s="2"/>
      <c r="AD5461" s="2"/>
      <c r="AE5461" s="2"/>
      <c r="AF5461" s="2"/>
      <c r="AG5461" s="2"/>
      <c r="AH5461" s="2"/>
      <c r="AI5461" s="2"/>
      <c r="AJ5461" s="2"/>
      <c r="AK5461" s="2"/>
      <c r="BK5461" s="2"/>
      <c r="BL5461" s="2"/>
      <c r="BN5461" s="2"/>
      <c r="BO5461" s="2"/>
    </row>
    <row r="5462" ht="12.75" customHeight="1">
      <c r="D5462" s="2"/>
      <c r="G5462" s="2"/>
      <c r="I5462" s="2"/>
      <c r="J5462" s="2"/>
      <c r="K5462" s="2"/>
      <c r="L5462" s="2"/>
      <c r="M5462" s="2"/>
      <c r="N5462" s="2"/>
      <c r="O5462" s="2"/>
      <c r="P5462" s="2"/>
      <c r="Q5462" s="2"/>
      <c r="R5462" s="2"/>
      <c r="S5462" s="2"/>
      <c r="T5462" s="2"/>
      <c r="U5462" s="2"/>
      <c r="V5462" s="2"/>
      <c r="W5462" s="2"/>
      <c r="X5462" s="2"/>
      <c r="Y5462" s="2"/>
      <c r="AB5462" s="2"/>
      <c r="AC5462" s="2"/>
      <c r="AD5462" s="2"/>
      <c r="AE5462" s="2"/>
      <c r="AF5462" s="2"/>
      <c r="AG5462" s="2"/>
      <c r="AH5462" s="2"/>
      <c r="AI5462" s="2"/>
      <c r="AJ5462" s="2"/>
      <c r="AK5462" s="2"/>
      <c r="BK5462" s="2"/>
      <c r="BL5462" s="2"/>
      <c r="BN5462" s="2"/>
      <c r="BO5462" s="2"/>
    </row>
    <row r="5463" ht="12.75" customHeight="1">
      <c r="D5463" s="2"/>
      <c r="G5463" s="2"/>
      <c r="I5463" s="2"/>
      <c r="J5463" s="2"/>
      <c r="K5463" s="2"/>
      <c r="L5463" s="2"/>
      <c r="M5463" s="2"/>
      <c r="N5463" s="2"/>
      <c r="O5463" s="2"/>
      <c r="P5463" s="2"/>
      <c r="Q5463" s="2"/>
      <c r="R5463" s="2"/>
      <c r="S5463" s="2"/>
      <c r="T5463" s="2"/>
      <c r="U5463" s="2"/>
      <c r="V5463" s="2"/>
      <c r="W5463" s="2"/>
      <c r="X5463" s="2"/>
      <c r="Y5463" s="2"/>
      <c r="AB5463" s="2"/>
      <c r="AC5463" s="2"/>
      <c r="AD5463" s="2"/>
      <c r="AE5463" s="2"/>
      <c r="AF5463" s="2"/>
      <c r="AG5463" s="2"/>
      <c r="AH5463" s="2"/>
      <c r="AI5463" s="2"/>
      <c r="AJ5463" s="2"/>
      <c r="AK5463" s="2"/>
      <c r="BK5463" s="2"/>
      <c r="BL5463" s="2"/>
      <c r="BN5463" s="2"/>
      <c r="BO5463" s="2"/>
    </row>
    <row r="5464" ht="12.75" customHeight="1">
      <c r="D5464" s="2"/>
      <c r="G5464" s="2"/>
      <c r="I5464" s="2"/>
      <c r="J5464" s="2"/>
      <c r="K5464" s="2"/>
      <c r="L5464" s="2"/>
      <c r="M5464" s="2"/>
      <c r="N5464" s="2"/>
      <c r="O5464" s="2"/>
      <c r="P5464" s="2"/>
      <c r="Q5464" s="2"/>
      <c r="R5464" s="2"/>
      <c r="S5464" s="2"/>
      <c r="T5464" s="2"/>
      <c r="U5464" s="2"/>
      <c r="V5464" s="2"/>
      <c r="W5464" s="2"/>
      <c r="X5464" s="2"/>
      <c r="Y5464" s="2"/>
      <c r="AB5464" s="2"/>
      <c r="AC5464" s="2"/>
      <c r="AD5464" s="2"/>
      <c r="AE5464" s="2"/>
      <c r="AF5464" s="2"/>
      <c r="AG5464" s="2"/>
      <c r="AH5464" s="2"/>
      <c r="AI5464" s="2"/>
      <c r="AJ5464" s="2"/>
      <c r="AK5464" s="2"/>
      <c r="BK5464" s="2"/>
      <c r="BL5464" s="2"/>
      <c r="BN5464" s="2"/>
      <c r="BO5464" s="2"/>
    </row>
    <row r="5465" ht="12.75" customHeight="1">
      <c r="D5465" s="2"/>
      <c r="G5465" s="2"/>
      <c r="I5465" s="2"/>
      <c r="J5465" s="2"/>
      <c r="K5465" s="2"/>
      <c r="L5465" s="2"/>
      <c r="M5465" s="2"/>
      <c r="N5465" s="2"/>
      <c r="O5465" s="2"/>
      <c r="P5465" s="2"/>
      <c r="Q5465" s="2"/>
      <c r="R5465" s="2"/>
      <c r="S5465" s="2"/>
      <c r="T5465" s="2"/>
      <c r="U5465" s="2"/>
      <c r="V5465" s="2"/>
      <c r="W5465" s="2"/>
      <c r="X5465" s="2"/>
      <c r="Y5465" s="2"/>
      <c r="AB5465" s="2"/>
      <c r="AC5465" s="2"/>
      <c r="AD5465" s="2"/>
      <c r="AE5465" s="2"/>
      <c r="AF5465" s="2"/>
      <c r="AG5465" s="2"/>
      <c r="AH5465" s="2"/>
      <c r="AI5465" s="2"/>
      <c r="AJ5465" s="2"/>
      <c r="AK5465" s="2"/>
      <c r="BK5465" s="2"/>
      <c r="BL5465" s="2"/>
      <c r="BN5465" s="2"/>
      <c r="BO5465" s="2"/>
    </row>
    <row r="5466" ht="12.75" customHeight="1">
      <c r="D5466" s="2"/>
      <c r="G5466" s="2"/>
      <c r="I5466" s="2"/>
      <c r="J5466" s="2"/>
      <c r="K5466" s="2"/>
      <c r="L5466" s="2"/>
      <c r="M5466" s="2"/>
      <c r="N5466" s="2"/>
      <c r="O5466" s="2"/>
      <c r="P5466" s="2"/>
      <c r="Q5466" s="2"/>
      <c r="R5466" s="2"/>
      <c r="S5466" s="2"/>
      <c r="T5466" s="2"/>
      <c r="U5466" s="2"/>
      <c r="V5466" s="2"/>
      <c r="W5466" s="2"/>
      <c r="X5466" s="2"/>
      <c r="Y5466" s="2"/>
      <c r="AB5466" s="2"/>
      <c r="AC5466" s="2"/>
      <c r="AD5466" s="2"/>
      <c r="AE5466" s="2"/>
      <c r="AF5466" s="2"/>
      <c r="AG5466" s="2"/>
      <c r="AH5466" s="2"/>
      <c r="AI5466" s="2"/>
      <c r="AJ5466" s="2"/>
      <c r="AK5466" s="2"/>
      <c r="BK5466" s="2"/>
      <c r="BL5466" s="2"/>
      <c r="BN5466" s="2"/>
      <c r="BO5466" s="2"/>
    </row>
    <row r="5467" ht="12.75" customHeight="1">
      <c r="D5467" s="2"/>
      <c r="G5467" s="2"/>
      <c r="I5467" s="2"/>
      <c r="J5467" s="2"/>
      <c r="K5467" s="2"/>
      <c r="L5467" s="2"/>
      <c r="M5467" s="2"/>
      <c r="N5467" s="2"/>
      <c r="O5467" s="2"/>
      <c r="P5467" s="2"/>
      <c r="Q5467" s="2"/>
      <c r="R5467" s="2"/>
      <c r="S5467" s="2"/>
      <c r="T5467" s="2"/>
      <c r="U5467" s="2"/>
      <c r="V5467" s="2"/>
      <c r="W5467" s="2"/>
      <c r="X5467" s="2"/>
      <c r="Y5467" s="2"/>
      <c r="AB5467" s="2"/>
      <c r="AC5467" s="2"/>
      <c r="AD5467" s="2"/>
      <c r="AE5467" s="2"/>
      <c r="AF5467" s="2"/>
      <c r="AG5467" s="2"/>
      <c r="AH5467" s="2"/>
      <c r="AI5467" s="2"/>
      <c r="AJ5467" s="2"/>
      <c r="AK5467" s="2"/>
      <c r="BK5467" s="2"/>
      <c r="BL5467" s="2"/>
      <c r="BN5467" s="2"/>
      <c r="BO5467" s="2"/>
    </row>
    <row r="5468" ht="12.75" customHeight="1">
      <c r="D5468" s="2"/>
      <c r="G5468" s="2"/>
      <c r="I5468" s="2"/>
      <c r="J5468" s="2"/>
      <c r="K5468" s="2"/>
      <c r="L5468" s="2"/>
      <c r="M5468" s="2"/>
      <c r="N5468" s="2"/>
      <c r="O5468" s="2"/>
      <c r="P5468" s="2"/>
      <c r="Q5468" s="2"/>
      <c r="R5468" s="2"/>
      <c r="S5468" s="2"/>
      <c r="T5468" s="2"/>
      <c r="U5468" s="2"/>
      <c r="V5468" s="2"/>
      <c r="W5468" s="2"/>
      <c r="X5468" s="2"/>
      <c r="Y5468" s="2"/>
      <c r="AB5468" s="2"/>
      <c r="AC5468" s="2"/>
      <c r="AD5468" s="2"/>
      <c r="AE5468" s="2"/>
      <c r="AF5468" s="2"/>
      <c r="AG5468" s="2"/>
      <c r="AH5468" s="2"/>
      <c r="AI5468" s="2"/>
      <c r="AJ5468" s="2"/>
      <c r="AK5468" s="2"/>
      <c r="BK5468" s="2"/>
      <c r="BL5468" s="2"/>
      <c r="BN5468" s="2"/>
      <c r="BO5468" s="2"/>
    </row>
    <row r="5469" ht="12.75" customHeight="1">
      <c r="D5469" s="2"/>
      <c r="G5469" s="2"/>
      <c r="I5469" s="2"/>
      <c r="J5469" s="2"/>
      <c r="K5469" s="2"/>
      <c r="L5469" s="2"/>
      <c r="M5469" s="2"/>
      <c r="N5469" s="2"/>
      <c r="O5469" s="2"/>
      <c r="P5469" s="2"/>
      <c r="Q5469" s="2"/>
      <c r="R5469" s="2"/>
      <c r="S5469" s="2"/>
      <c r="T5469" s="2"/>
      <c r="U5469" s="2"/>
      <c r="V5469" s="2"/>
      <c r="W5469" s="2"/>
      <c r="X5469" s="2"/>
      <c r="Y5469" s="2"/>
      <c r="AB5469" s="2"/>
      <c r="AC5469" s="2"/>
      <c r="AD5469" s="2"/>
      <c r="AE5469" s="2"/>
      <c r="AF5469" s="2"/>
      <c r="AG5469" s="2"/>
      <c r="AH5469" s="2"/>
      <c r="AI5469" s="2"/>
      <c r="AJ5469" s="2"/>
      <c r="AK5469" s="2"/>
      <c r="BK5469" s="2"/>
      <c r="BL5469" s="2"/>
      <c r="BN5469" s="2"/>
      <c r="BO5469" s="2"/>
    </row>
    <row r="5470" ht="12.75" customHeight="1">
      <c r="D5470" s="2"/>
      <c r="G5470" s="2"/>
      <c r="I5470" s="2"/>
      <c r="J5470" s="2"/>
      <c r="K5470" s="2"/>
      <c r="L5470" s="2"/>
      <c r="M5470" s="2"/>
      <c r="N5470" s="2"/>
      <c r="O5470" s="2"/>
      <c r="P5470" s="2"/>
      <c r="Q5470" s="2"/>
      <c r="R5470" s="2"/>
      <c r="S5470" s="2"/>
      <c r="T5470" s="2"/>
      <c r="U5470" s="2"/>
      <c r="V5470" s="2"/>
      <c r="W5470" s="2"/>
      <c r="X5470" s="2"/>
      <c r="Y5470" s="2"/>
      <c r="AB5470" s="2"/>
      <c r="AC5470" s="2"/>
      <c r="AD5470" s="2"/>
      <c r="AE5470" s="2"/>
      <c r="AF5470" s="2"/>
      <c r="AG5470" s="2"/>
      <c r="AH5470" s="2"/>
      <c r="AI5470" s="2"/>
      <c r="AJ5470" s="2"/>
      <c r="AK5470" s="2"/>
      <c r="BK5470" s="2"/>
      <c r="BL5470" s="2"/>
      <c r="BN5470" s="2"/>
      <c r="BO5470" s="2"/>
    </row>
    <row r="5471" ht="12.75" customHeight="1">
      <c r="D5471" s="2"/>
      <c r="G5471" s="2"/>
      <c r="I5471" s="2"/>
      <c r="J5471" s="2"/>
      <c r="K5471" s="2"/>
      <c r="L5471" s="2"/>
      <c r="M5471" s="2"/>
      <c r="N5471" s="2"/>
      <c r="O5471" s="2"/>
      <c r="P5471" s="2"/>
      <c r="Q5471" s="2"/>
      <c r="R5471" s="2"/>
      <c r="S5471" s="2"/>
      <c r="T5471" s="2"/>
      <c r="U5471" s="2"/>
      <c r="V5471" s="2"/>
      <c r="W5471" s="2"/>
      <c r="X5471" s="2"/>
      <c r="Y5471" s="2"/>
      <c r="AB5471" s="2"/>
      <c r="AC5471" s="2"/>
      <c r="AD5471" s="2"/>
      <c r="AE5471" s="2"/>
      <c r="AF5471" s="2"/>
      <c r="AG5471" s="2"/>
      <c r="AH5471" s="2"/>
      <c r="AI5471" s="2"/>
      <c r="AJ5471" s="2"/>
      <c r="AK5471" s="2"/>
      <c r="BK5471" s="2"/>
      <c r="BL5471" s="2"/>
      <c r="BN5471" s="2"/>
      <c r="BO5471" s="2"/>
    </row>
    <row r="5472" ht="12.75" customHeight="1">
      <c r="D5472" s="2"/>
      <c r="G5472" s="2"/>
      <c r="I5472" s="2"/>
      <c r="J5472" s="2"/>
      <c r="K5472" s="2"/>
      <c r="L5472" s="2"/>
      <c r="M5472" s="2"/>
      <c r="N5472" s="2"/>
      <c r="O5472" s="2"/>
      <c r="P5472" s="2"/>
      <c r="Q5472" s="2"/>
      <c r="R5472" s="2"/>
      <c r="S5472" s="2"/>
      <c r="T5472" s="2"/>
      <c r="U5472" s="2"/>
      <c r="V5472" s="2"/>
      <c r="W5472" s="2"/>
      <c r="X5472" s="2"/>
      <c r="Y5472" s="2"/>
      <c r="AB5472" s="2"/>
      <c r="AC5472" s="2"/>
      <c r="AD5472" s="2"/>
      <c r="AE5472" s="2"/>
      <c r="AF5472" s="2"/>
      <c r="AG5472" s="2"/>
      <c r="AH5472" s="2"/>
      <c r="AI5472" s="2"/>
      <c r="AJ5472" s="2"/>
      <c r="AK5472" s="2"/>
      <c r="BK5472" s="2"/>
      <c r="BL5472" s="2"/>
      <c r="BN5472" s="2"/>
      <c r="BO5472" s="2"/>
    </row>
    <row r="5473" ht="12.75" customHeight="1">
      <c r="D5473" s="2"/>
      <c r="G5473" s="2"/>
      <c r="I5473" s="2"/>
      <c r="J5473" s="2"/>
      <c r="K5473" s="2"/>
      <c r="L5473" s="2"/>
      <c r="M5473" s="2"/>
      <c r="N5473" s="2"/>
      <c r="O5473" s="2"/>
      <c r="P5473" s="2"/>
      <c r="Q5473" s="2"/>
      <c r="R5473" s="2"/>
      <c r="S5473" s="2"/>
      <c r="T5473" s="2"/>
      <c r="U5473" s="2"/>
      <c r="V5473" s="2"/>
      <c r="W5473" s="2"/>
      <c r="X5473" s="2"/>
      <c r="Y5473" s="2"/>
      <c r="AB5473" s="2"/>
      <c r="AC5473" s="2"/>
      <c r="AD5473" s="2"/>
      <c r="AE5473" s="2"/>
      <c r="AF5473" s="2"/>
      <c r="AG5473" s="2"/>
      <c r="AH5473" s="2"/>
      <c r="AI5473" s="2"/>
      <c r="AJ5473" s="2"/>
      <c r="AK5473" s="2"/>
      <c r="BK5473" s="2"/>
      <c r="BL5473" s="2"/>
      <c r="BN5473" s="2"/>
      <c r="BO5473" s="2"/>
    </row>
    <row r="5474" ht="12.75" customHeight="1">
      <c r="D5474" s="2"/>
      <c r="G5474" s="2"/>
      <c r="I5474" s="2"/>
      <c r="J5474" s="2"/>
      <c r="K5474" s="2"/>
      <c r="L5474" s="2"/>
      <c r="M5474" s="2"/>
      <c r="N5474" s="2"/>
      <c r="O5474" s="2"/>
      <c r="P5474" s="2"/>
      <c r="Q5474" s="2"/>
      <c r="R5474" s="2"/>
      <c r="S5474" s="2"/>
      <c r="T5474" s="2"/>
      <c r="U5474" s="2"/>
      <c r="V5474" s="2"/>
      <c r="W5474" s="2"/>
      <c r="X5474" s="2"/>
      <c r="Y5474" s="2"/>
      <c r="AB5474" s="2"/>
      <c r="AC5474" s="2"/>
      <c r="AD5474" s="2"/>
      <c r="AE5474" s="2"/>
      <c r="AF5474" s="2"/>
      <c r="AG5474" s="2"/>
      <c r="AH5474" s="2"/>
      <c r="AI5474" s="2"/>
      <c r="AJ5474" s="2"/>
      <c r="AK5474" s="2"/>
      <c r="BK5474" s="2"/>
      <c r="BL5474" s="2"/>
      <c r="BN5474" s="2"/>
      <c r="BO5474" s="2"/>
    </row>
    <row r="5475" ht="12.75" customHeight="1">
      <c r="D5475" s="2"/>
      <c r="G5475" s="2"/>
      <c r="I5475" s="2"/>
      <c r="J5475" s="2"/>
      <c r="K5475" s="2"/>
      <c r="L5475" s="2"/>
      <c r="M5475" s="2"/>
      <c r="N5475" s="2"/>
      <c r="O5475" s="2"/>
      <c r="P5475" s="2"/>
      <c r="Q5475" s="2"/>
      <c r="R5475" s="2"/>
      <c r="S5475" s="2"/>
      <c r="T5475" s="2"/>
      <c r="U5475" s="2"/>
      <c r="V5475" s="2"/>
      <c r="W5475" s="2"/>
      <c r="X5475" s="2"/>
      <c r="Y5475" s="2"/>
      <c r="AB5475" s="2"/>
      <c r="AC5475" s="2"/>
      <c r="AD5475" s="2"/>
      <c r="AE5475" s="2"/>
      <c r="AF5475" s="2"/>
      <c r="AG5475" s="2"/>
      <c r="AH5475" s="2"/>
      <c r="AI5475" s="2"/>
      <c r="AJ5475" s="2"/>
      <c r="AK5475" s="2"/>
      <c r="BK5475" s="2"/>
      <c r="BL5475" s="2"/>
      <c r="BN5475" s="2"/>
      <c r="BO5475" s="2"/>
    </row>
    <row r="5476" ht="12.75" customHeight="1">
      <c r="D5476" s="2"/>
      <c r="G5476" s="2"/>
      <c r="I5476" s="2"/>
      <c r="J5476" s="2"/>
      <c r="K5476" s="2"/>
      <c r="L5476" s="2"/>
      <c r="M5476" s="2"/>
      <c r="N5476" s="2"/>
      <c r="O5476" s="2"/>
      <c r="P5476" s="2"/>
      <c r="Q5476" s="2"/>
      <c r="R5476" s="2"/>
      <c r="S5476" s="2"/>
      <c r="T5476" s="2"/>
      <c r="U5476" s="2"/>
      <c r="V5476" s="2"/>
      <c r="W5476" s="2"/>
      <c r="X5476" s="2"/>
      <c r="Y5476" s="2"/>
      <c r="AB5476" s="2"/>
      <c r="AC5476" s="2"/>
      <c r="AD5476" s="2"/>
      <c r="AE5476" s="2"/>
      <c r="AF5476" s="2"/>
      <c r="AG5476" s="2"/>
      <c r="AH5476" s="2"/>
      <c r="AI5476" s="2"/>
      <c r="AJ5476" s="2"/>
      <c r="AK5476" s="2"/>
      <c r="BK5476" s="2"/>
      <c r="BL5476" s="2"/>
      <c r="BN5476" s="2"/>
      <c r="BO5476" s="2"/>
    </row>
    <row r="5477" ht="12.75" customHeight="1">
      <c r="D5477" s="2"/>
      <c r="G5477" s="2"/>
      <c r="I5477" s="2"/>
      <c r="J5477" s="2"/>
      <c r="K5477" s="2"/>
      <c r="L5477" s="2"/>
      <c r="M5477" s="2"/>
      <c r="N5477" s="2"/>
      <c r="O5477" s="2"/>
      <c r="P5477" s="2"/>
      <c r="Q5477" s="2"/>
      <c r="R5477" s="2"/>
      <c r="S5477" s="2"/>
      <c r="T5477" s="2"/>
      <c r="U5477" s="2"/>
      <c r="V5477" s="2"/>
      <c r="W5477" s="2"/>
      <c r="X5477" s="2"/>
      <c r="Y5477" s="2"/>
      <c r="AB5477" s="2"/>
      <c r="AC5477" s="2"/>
      <c r="AD5477" s="2"/>
      <c r="AE5477" s="2"/>
      <c r="AF5477" s="2"/>
      <c r="AG5477" s="2"/>
      <c r="AH5477" s="2"/>
      <c r="AI5477" s="2"/>
      <c r="AJ5477" s="2"/>
      <c r="AK5477" s="2"/>
      <c r="BK5477" s="2"/>
      <c r="BL5477" s="2"/>
      <c r="BN5477" s="2"/>
      <c r="BO5477" s="2"/>
    </row>
    <row r="5478" ht="12.75" customHeight="1">
      <c r="D5478" s="2"/>
      <c r="G5478" s="2"/>
      <c r="I5478" s="2"/>
      <c r="J5478" s="2"/>
      <c r="K5478" s="2"/>
      <c r="L5478" s="2"/>
      <c r="M5478" s="2"/>
      <c r="N5478" s="2"/>
      <c r="O5478" s="2"/>
      <c r="P5478" s="2"/>
      <c r="Q5478" s="2"/>
      <c r="R5478" s="2"/>
      <c r="S5478" s="2"/>
      <c r="T5478" s="2"/>
      <c r="U5478" s="2"/>
      <c r="V5478" s="2"/>
      <c r="W5478" s="2"/>
      <c r="X5478" s="2"/>
      <c r="Y5478" s="2"/>
      <c r="AB5478" s="2"/>
      <c r="AC5478" s="2"/>
      <c r="AD5478" s="2"/>
      <c r="AE5478" s="2"/>
      <c r="AF5478" s="2"/>
      <c r="AG5478" s="2"/>
      <c r="AH5478" s="2"/>
      <c r="AI5478" s="2"/>
      <c r="AJ5478" s="2"/>
      <c r="AK5478" s="2"/>
      <c r="BK5478" s="2"/>
      <c r="BL5478" s="2"/>
      <c r="BN5478" s="2"/>
      <c r="BO5478" s="2"/>
    </row>
    <row r="5479" ht="12.75" customHeight="1">
      <c r="D5479" s="2"/>
      <c r="G5479" s="2"/>
      <c r="I5479" s="2"/>
      <c r="J5479" s="2"/>
      <c r="K5479" s="2"/>
      <c r="L5479" s="2"/>
      <c r="M5479" s="2"/>
      <c r="N5479" s="2"/>
      <c r="O5479" s="2"/>
      <c r="P5479" s="2"/>
      <c r="Q5479" s="2"/>
      <c r="R5479" s="2"/>
      <c r="S5479" s="2"/>
      <c r="T5479" s="2"/>
      <c r="U5479" s="2"/>
      <c r="V5479" s="2"/>
      <c r="W5479" s="2"/>
      <c r="X5479" s="2"/>
      <c r="Y5479" s="2"/>
      <c r="AB5479" s="2"/>
      <c r="AC5479" s="2"/>
      <c r="AD5479" s="2"/>
      <c r="AE5479" s="2"/>
      <c r="AF5479" s="2"/>
      <c r="AG5479" s="2"/>
      <c r="AH5479" s="2"/>
      <c r="AI5479" s="2"/>
      <c r="AJ5479" s="2"/>
      <c r="AK5479" s="2"/>
      <c r="BK5479" s="2"/>
      <c r="BL5479" s="2"/>
      <c r="BN5479" s="2"/>
      <c r="BO5479" s="2"/>
    </row>
    <row r="5480" ht="12.75" customHeight="1">
      <c r="D5480" s="2"/>
      <c r="G5480" s="2"/>
      <c r="I5480" s="2"/>
      <c r="J5480" s="2"/>
      <c r="K5480" s="2"/>
      <c r="L5480" s="2"/>
      <c r="M5480" s="2"/>
      <c r="N5480" s="2"/>
      <c r="O5480" s="2"/>
      <c r="P5480" s="2"/>
      <c r="Q5480" s="2"/>
      <c r="R5480" s="2"/>
      <c r="S5480" s="2"/>
      <c r="T5480" s="2"/>
      <c r="U5480" s="2"/>
      <c r="V5480" s="2"/>
      <c r="W5480" s="2"/>
      <c r="X5480" s="2"/>
      <c r="Y5480" s="2"/>
      <c r="AB5480" s="2"/>
      <c r="AC5480" s="2"/>
      <c r="AD5480" s="2"/>
      <c r="AE5480" s="2"/>
      <c r="AF5480" s="2"/>
      <c r="AG5480" s="2"/>
      <c r="AH5480" s="2"/>
      <c r="AI5480" s="2"/>
      <c r="AJ5480" s="2"/>
      <c r="AK5480" s="2"/>
      <c r="BK5480" s="2"/>
      <c r="BL5480" s="2"/>
      <c r="BN5480" s="2"/>
      <c r="BO5480" s="2"/>
    </row>
    <row r="5481" ht="12.75" customHeight="1">
      <c r="D5481" s="2"/>
      <c r="G5481" s="2"/>
      <c r="I5481" s="2"/>
      <c r="J5481" s="2"/>
      <c r="K5481" s="2"/>
      <c r="L5481" s="2"/>
      <c r="M5481" s="2"/>
      <c r="N5481" s="2"/>
      <c r="O5481" s="2"/>
      <c r="P5481" s="2"/>
      <c r="Q5481" s="2"/>
      <c r="R5481" s="2"/>
      <c r="S5481" s="2"/>
      <c r="T5481" s="2"/>
      <c r="U5481" s="2"/>
      <c r="V5481" s="2"/>
      <c r="W5481" s="2"/>
      <c r="X5481" s="2"/>
      <c r="Y5481" s="2"/>
      <c r="AB5481" s="2"/>
      <c r="AC5481" s="2"/>
      <c r="AD5481" s="2"/>
      <c r="AE5481" s="2"/>
      <c r="AF5481" s="2"/>
      <c r="AG5481" s="2"/>
      <c r="AH5481" s="2"/>
      <c r="AI5481" s="2"/>
      <c r="AJ5481" s="2"/>
      <c r="AK5481" s="2"/>
      <c r="BK5481" s="2"/>
      <c r="BL5481" s="2"/>
      <c r="BN5481" s="2"/>
      <c r="BO5481" s="2"/>
    </row>
    <row r="5482" ht="12.75" customHeight="1">
      <c r="D5482" s="2"/>
      <c r="G5482" s="2"/>
      <c r="I5482" s="2"/>
      <c r="J5482" s="2"/>
      <c r="K5482" s="2"/>
      <c r="L5482" s="2"/>
      <c r="M5482" s="2"/>
      <c r="N5482" s="2"/>
      <c r="O5482" s="2"/>
      <c r="P5482" s="2"/>
      <c r="Q5482" s="2"/>
      <c r="R5482" s="2"/>
      <c r="S5482" s="2"/>
      <c r="T5482" s="2"/>
      <c r="U5482" s="2"/>
      <c r="V5482" s="2"/>
      <c r="W5482" s="2"/>
      <c r="X5482" s="2"/>
      <c r="Y5482" s="2"/>
      <c r="AB5482" s="2"/>
      <c r="AC5482" s="2"/>
      <c r="AD5482" s="2"/>
      <c r="AE5482" s="2"/>
      <c r="AF5482" s="2"/>
      <c r="AG5482" s="2"/>
      <c r="AH5482" s="2"/>
      <c r="AI5482" s="2"/>
      <c r="AJ5482" s="2"/>
      <c r="AK5482" s="2"/>
      <c r="BK5482" s="2"/>
      <c r="BL5482" s="2"/>
      <c r="BN5482" s="2"/>
      <c r="BO5482" s="2"/>
    </row>
    <row r="5483" ht="12.75" customHeight="1">
      <c r="D5483" s="2"/>
      <c r="G5483" s="2"/>
      <c r="I5483" s="2"/>
      <c r="J5483" s="2"/>
      <c r="K5483" s="2"/>
      <c r="L5483" s="2"/>
      <c r="M5483" s="2"/>
      <c r="N5483" s="2"/>
      <c r="O5483" s="2"/>
      <c r="P5483" s="2"/>
      <c r="Q5483" s="2"/>
      <c r="R5483" s="2"/>
      <c r="S5483" s="2"/>
      <c r="T5483" s="2"/>
      <c r="U5483" s="2"/>
      <c r="V5483" s="2"/>
      <c r="W5483" s="2"/>
      <c r="X5483" s="2"/>
      <c r="Y5483" s="2"/>
      <c r="AB5483" s="2"/>
      <c r="AC5483" s="2"/>
      <c r="AD5483" s="2"/>
      <c r="AE5483" s="2"/>
      <c r="AF5483" s="2"/>
      <c r="AG5483" s="2"/>
      <c r="AH5483" s="2"/>
      <c r="AI5483" s="2"/>
      <c r="AJ5483" s="2"/>
      <c r="AK5483" s="2"/>
      <c r="BK5483" s="2"/>
      <c r="BL5483" s="2"/>
      <c r="BN5483" s="2"/>
      <c r="BO5483" s="2"/>
    </row>
    <row r="5484" ht="12.75" customHeight="1">
      <c r="D5484" s="2"/>
      <c r="G5484" s="2"/>
      <c r="I5484" s="2"/>
      <c r="J5484" s="2"/>
      <c r="K5484" s="2"/>
      <c r="L5484" s="2"/>
      <c r="M5484" s="2"/>
      <c r="N5484" s="2"/>
      <c r="O5484" s="2"/>
      <c r="P5484" s="2"/>
      <c r="Q5484" s="2"/>
      <c r="R5484" s="2"/>
      <c r="S5484" s="2"/>
      <c r="T5484" s="2"/>
      <c r="U5484" s="2"/>
      <c r="V5484" s="2"/>
      <c r="W5484" s="2"/>
      <c r="X5484" s="2"/>
      <c r="Y5484" s="2"/>
      <c r="AB5484" s="2"/>
      <c r="AC5484" s="2"/>
      <c r="AD5484" s="2"/>
      <c r="AE5484" s="2"/>
      <c r="AF5484" s="2"/>
      <c r="AG5484" s="2"/>
      <c r="AH5484" s="2"/>
      <c r="AI5484" s="2"/>
      <c r="AJ5484" s="2"/>
      <c r="AK5484" s="2"/>
      <c r="BK5484" s="2"/>
      <c r="BL5484" s="2"/>
      <c r="BN5484" s="2"/>
      <c r="BO5484" s="2"/>
    </row>
    <row r="5485" ht="12.75" customHeight="1">
      <c r="D5485" s="2"/>
      <c r="G5485" s="2"/>
      <c r="I5485" s="2"/>
      <c r="J5485" s="2"/>
      <c r="K5485" s="2"/>
      <c r="L5485" s="2"/>
      <c r="M5485" s="2"/>
      <c r="N5485" s="2"/>
      <c r="O5485" s="2"/>
      <c r="P5485" s="2"/>
      <c r="Q5485" s="2"/>
      <c r="R5485" s="2"/>
      <c r="S5485" s="2"/>
      <c r="T5485" s="2"/>
      <c r="U5485" s="2"/>
      <c r="V5485" s="2"/>
      <c r="W5485" s="2"/>
      <c r="X5485" s="2"/>
      <c r="Y5485" s="2"/>
      <c r="AB5485" s="2"/>
      <c r="AC5485" s="2"/>
      <c r="AD5485" s="2"/>
      <c r="AE5485" s="2"/>
      <c r="AF5485" s="2"/>
      <c r="AG5485" s="2"/>
      <c r="AH5485" s="2"/>
      <c r="AI5485" s="2"/>
      <c r="AJ5485" s="2"/>
      <c r="AK5485" s="2"/>
      <c r="BK5485" s="2"/>
      <c r="BL5485" s="2"/>
      <c r="BN5485" s="2"/>
      <c r="BO5485" s="2"/>
    </row>
    <row r="5486" ht="12.75" customHeight="1">
      <c r="D5486" s="2"/>
      <c r="G5486" s="2"/>
      <c r="I5486" s="2"/>
      <c r="J5486" s="2"/>
      <c r="K5486" s="2"/>
      <c r="L5486" s="2"/>
      <c r="M5486" s="2"/>
      <c r="N5486" s="2"/>
      <c r="O5486" s="2"/>
      <c r="P5486" s="2"/>
      <c r="Q5486" s="2"/>
      <c r="R5486" s="2"/>
      <c r="S5486" s="2"/>
      <c r="T5486" s="2"/>
      <c r="U5486" s="2"/>
      <c r="V5486" s="2"/>
      <c r="W5486" s="2"/>
      <c r="X5486" s="2"/>
      <c r="Y5486" s="2"/>
      <c r="AB5486" s="2"/>
      <c r="AC5486" s="2"/>
      <c r="AD5486" s="2"/>
      <c r="AE5486" s="2"/>
      <c r="AF5486" s="2"/>
      <c r="AG5486" s="2"/>
      <c r="AH5486" s="2"/>
      <c r="AI5486" s="2"/>
      <c r="AJ5486" s="2"/>
      <c r="AK5486" s="2"/>
      <c r="BK5486" s="2"/>
      <c r="BL5486" s="2"/>
      <c r="BN5486" s="2"/>
      <c r="BO5486" s="2"/>
    </row>
    <row r="5487" ht="12.75" customHeight="1">
      <c r="D5487" s="2"/>
      <c r="G5487" s="2"/>
      <c r="I5487" s="2"/>
      <c r="J5487" s="2"/>
      <c r="K5487" s="2"/>
      <c r="L5487" s="2"/>
      <c r="M5487" s="2"/>
      <c r="N5487" s="2"/>
      <c r="O5487" s="2"/>
      <c r="P5487" s="2"/>
      <c r="Q5487" s="2"/>
      <c r="R5487" s="2"/>
      <c r="S5487" s="2"/>
      <c r="T5487" s="2"/>
      <c r="U5487" s="2"/>
      <c r="V5487" s="2"/>
      <c r="W5487" s="2"/>
      <c r="X5487" s="2"/>
      <c r="Y5487" s="2"/>
      <c r="AB5487" s="2"/>
      <c r="AC5487" s="2"/>
      <c r="AD5487" s="2"/>
      <c r="AE5487" s="2"/>
      <c r="AF5487" s="2"/>
      <c r="AG5487" s="2"/>
      <c r="AH5487" s="2"/>
      <c r="AI5487" s="2"/>
      <c r="AJ5487" s="2"/>
      <c r="AK5487" s="2"/>
      <c r="BK5487" s="2"/>
      <c r="BL5487" s="2"/>
      <c r="BN5487" s="2"/>
      <c r="BO5487" s="2"/>
    </row>
    <row r="5488" ht="12.75" customHeight="1">
      <c r="D5488" s="2"/>
      <c r="G5488" s="2"/>
      <c r="I5488" s="2"/>
      <c r="J5488" s="2"/>
      <c r="K5488" s="2"/>
      <c r="L5488" s="2"/>
      <c r="M5488" s="2"/>
      <c r="N5488" s="2"/>
      <c r="O5488" s="2"/>
      <c r="P5488" s="2"/>
      <c r="Q5488" s="2"/>
      <c r="R5488" s="2"/>
      <c r="S5488" s="2"/>
      <c r="T5488" s="2"/>
      <c r="U5488" s="2"/>
      <c r="V5488" s="2"/>
      <c r="W5488" s="2"/>
      <c r="X5488" s="2"/>
      <c r="Y5488" s="2"/>
      <c r="AB5488" s="2"/>
      <c r="AC5488" s="2"/>
      <c r="AD5488" s="2"/>
      <c r="AE5488" s="2"/>
      <c r="AF5488" s="2"/>
      <c r="AG5488" s="2"/>
      <c r="AH5488" s="2"/>
      <c r="AI5488" s="2"/>
      <c r="AJ5488" s="2"/>
      <c r="AK5488" s="2"/>
      <c r="BK5488" s="2"/>
      <c r="BL5488" s="2"/>
      <c r="BN5488" s="2"/>
      <c r="BO5488" s="2"/>
    </row>
    <row r="5489" ht="12.75" customHeight="1">
      <c r="D5489" s="2"/>
      <c r="G5489" s="2"/>
      <c r="I5489" s="2"/>
      <c r="J5489" s="2"/>
      <c r="K5489" s="2"/>
      <c r="L5489" s="2"/>
      <c r="M5489" s="2"/>
      <c r="N5489" s="2"/>
      <c r="O5489" s="2"/>
      <c r="P5489" s="2"/>
      <c r="Q5489" s="2"/>
      <c r="R5489" s="2"/>
      <c r="S5489" s="2"/>
      <c r="T5489" s="2"/>
      <c r="U5489" s="2"/>
      <c r="V5489" s="2"/>
      <c r="W5489" s="2"/>
      <c r="X5489" s="2"/>
      <c r="Y5489" s="2"/>
      <c r="AB5489" s="2"/>
      <c r="AC5489" s="2"/>
      <c r="AD5489" s="2"/>
      <c r="AE5489" s="2"/>
      <c r="AF5489" s="2"/>
      <c r="AG5489" s="2"/>
      <c r="AH5489" s="2"/>
      <c r="AI5489" s="2"/>
      <c r="AJ5489" s="2"/>
      <c r="AK5489" s="2"/>
      <c r="BK5489" s="2"/>
      <c r="BL5489" s="2"/>
      <c r="BN5489" s="2"/>
      <c r="BO5489" s="2"/>
    </row>
    <row r="5490" ht="12.75" customHeight="1">
      <c r="D5490" s="2"/>
      <c r="G5490" s="2"/>
      <c r="I5490" s="2"/>
      <c r="J5490" s="2"/>
      <c r="K5490" s="2"/>
      <c r="L5490" s="2"/>
      <c r="M5490" s="2"/>
      <c r="N5490" s="2"/>
      <c r="O5490" s="2"/>
      <c r="P5490" s="2"/>
      <c r="Q5490" s="2"/>
      <c r="R5490" s="2"/>
      <c r="S5490" s="2"/>
      <c r="T5490" s="2"/>
      <c r="U5490" s="2"/>
      <c r="V5490" s="2"/>
      <c r="W5490" s="2"/>
      <c r="X5490" s="2"/>
      <c r="Y5490" s="2"/>
      <c r="AB5490" s="2"/>
      <c r="AC5490" s="2"/>
      <c r="AD5490" s="2"/>
      <c r="AE5490" s="2"/>
      <c r="AF5490" s="2"/>
      <c r="AG5490" s="2"/>
      <c r="AH5490" s="2"/>
      <c r="AI5490" s="2"/>
      <c r="AJ5490" s="2"/>
      <c r="AK5490" s="2"/>
      <c r="BK5490" s="2"/>
      <c r="BL5490" s="2"/>
      <c r="BN5490" s="2"/>
      <c r="BO5490" s="2"/>
    </row>
    <row r="5491" ht="12.75" customHeight="1">
      <c r="D5491" s="2"/>
      <c r="G5491" s="2"/>
      <c r="I5491" s="2"/>
      <c r="J5491" s="2"/>
      <c r="K5491" s="2"/>
      <c r="L5491" s="2"/>
      <c r="M5491" s="2"/>
      <c r="N5491" s="2"/>
      <c r="O5491" s="2"/>
      <c r="P5491" s="2"/>
      <c r="Q5491" s="2"/>
      <c r="R5491" s="2"/>
      <c r="S5491" s="2"/>
      <c r="T5491" s="2"/>
      <c r="U5491" s="2"/>
      <c r="V5491" s="2"/>
      <c r="W5491" s="2"/>
      <c r="X5491" s="2"/>
      <c r="Y5491" s="2"/>
      <c r="AB5491" s="2"/>
      <c r="AC5491" s="2"/>
      <c r="AD5491" s="2"/>
      <c r="AE5491" s="2"/>
      <c r="AF5491" s="2"/>
      <c r="AG5491" s="2"/>
      <c r="AH5491" s="2"/>
      <c r="AI5491" s="2"/>
      <c r="AJ5491" s="2"/>
      <c r="AK5491" s="2"/>
      <c r="BK5491" s="2"/>
      <c r="BL5491" s="2"/>
      <c r="BN5491" s="2"/>
      <c r="BO5491" s="2"/>
    </row>
    <row r="5492" ht="12.75" customHeight="1">
      <c r="D5492" s="2"/>
      <c r="G5492" s="2"/>
      <c r="I5492" s="2"/>
      <c r="J5492" s="2"/>
      <c r="K5492" s="2"/>
      <c r="L5492" s="2"/>
      <c r="M5492" s="2"/>
      <c r="N5492" s="2"/>
      <c r="O5492" s="2"/>
      <c r="P5492" s="2"/>
      <c r="Q5492" s="2"/>
      <c r="R5492" s="2"/>
      <c r="S5492" s="2"/>
      <c r="T5492" s="2"/>
      <c r="U5492" s="2"/>
      <c r="V5492" s="2"/>
      <c r="W5492" s="2"/>
      <c r="X5492" s="2"/>
      <c r="Y5492" s="2"/>
      <c r="AB5492" s="2"/>
      <c r="AC5492" s="2"/>
      <c r="AD5492" s="2"/>
      <c r="AE5492" s="2"/>
      <c r="AF5492" s="2"/>
      <c r="AG5492" s="2"/>
      <c r="AH5492" s="2"/>
      <c r="AI5492" s="2"/>
      <c r="AJ5492" s="2"/>
      <c r="AK5492" s="2"/>
      <c r="BK5492" s="2"/>
      <c r="BL5492" s="2"/>
      <c r="BN5492" s="2"/>
      <c r="BO5492" s="2"/>
    </row>
    <row r="5493" ht="12.75" customHeight="1">
      <c r="D5493" s="2"/>
      <c r="G5493" s="2"/>
      <c r="I5493" s="2"/>
      <c r="J5493" s="2"/>
      <c r="K5493" s="2"/>
      <c r="L5493" s="2"/>
      <c r="M5493" s="2"/>
      <c r="N5493" s="2"/>
      <c r="O5493" s="2"/>
      <c r="P5493" s="2"/>
      <c r="Q5493" s="2"/>
      <c r="R5493" s="2"/>
      <c r="S5493" s="2"/>
      <c r="T5493" s="2"/>
      <c r="U5493" s="2"/>
      <c r="V5493" s="2"/>
      <c r="W5493" s="2"/>
      <c r="X5493" s="2"/>
      <c r="Y5493" s="2"/>
      <c r="AB5493" s="2"/>
      <c r="AC5493" s="2"/>
      <c r="AD5493" s="2"/>
      <c r="AE5493" s="2"/>
      <c r="AF5493" s="2"/>
      <c r="AG5493" s="2"/>
      <c r="AH5493" s="2"/>
      <c r="AI5493" s="2"/>
      <c r="AJ5493" s="2"/>
      <c r="AK5493" s="2"/>
      <c r="BK5493" s="2"/>
      <c r="BL5493" s="2"/>
      <c r="BN5493" s="2"/>
      <c r="BO5493" s="2"/>
    </row>
    <row r="5494" ht="12.75" customHeight="1">
      <c r="D5494" s="2"/>
      <c r="G5494" s="2"/>
      <c r="I5494" s="2"/>
      <c r="J5494" s="2"/>
      <c r="K5494" s="2"/>
      <c r="L5494" s="2"/>
      <c r="M5494" s="2"/>
      <c r="N5494" s="2"/>
      <c r="O5494" s="2"/>
      <c r="P5494" s="2"/>
      <c r="Q5494" s="2"/>
      <c r="R5494" s="2"/>
      <c r="S5494" s="2"/>
      <c r="T5494" s="2"/>
      <c r="U5494" s="2"/>
      <c r="V5494" s="2"/>
      <c r="W5494" s="2"/>
      <c r="X5494" s="2"/>
      <c r="Y5494" s="2"/>
      <c r="AB5494" s="2"/>
      <c r="AC5494" s="2"/>
      <c r="AD5494" s="2"/>
      <c r="AE5494" s="2"/>
      <c r="AF5494" s="2"/>
      <c r="AG5494" s="2"/>
      <c r="AH5494" s="2"/>
      <c r="AI5494" s="2"/>
      <c r="AJ5494" s="2"/>
      <c r="AK5494" s="2"/>
      <c r="BK5494" s="2"/>
      <c r="BL5494" s="2"/>
      <c r="BN5494" s="2"/>
      <c r="BO5494" s="2"/>
    </row>
    <row r="5495" ht="12.75" customHeight="1">
      <c r="D5495" s="2"/>
      <c r="G5495" s="2"/>
      <c r="I5495" s="2"/>
      <c r="J5495" s="2"/>
      <c r="K5495" s="2"/>
      <c r="L5495" s="2"/>
      <c r="M5495" s="2"/>
      <c r="N5495" s="2"/>
      <c r="O5495" s="2"/>
      <c r="P5495" s="2"/>
      <c r="Q5495" s="2"/>
      <c r="R5495" s="2"/>
      <c r="S5495" s="2"/>
      <c r="T5495" s="2"/>
      <c r="U5495" s="2"/>
      <c r="V5495" s="2"/>
      <c r="W5495" s="2"/>
      <c r="X5495" s="2"/>
      <c r="Y5495" s="2"/>
      <c r="AB5495" s="2"/>
      <c r="AC5495" s="2"/>
      <c r="AD5495" s="2"/>
      <c r="AE5495" s="2"/>
      <c r="AF5495" s="2"/>
      <c r="AG5495" s="2"/>
      <c r="AH5495" s="2"/>
      <c r="AI5495" s="2"/>
      <c r="AJ5495" s="2"/>
      <c r="AK5495" s="2"/>
      <c r="BK5495" s="2"/>
      <c r="BL5495" s="2"/>
      <c r="BN5495" s="2"/>
      <c r="BO5495" s="2"/>
    </row>
    <row r="5496" ht="12.75" customHeight="1">
      <c r="D5496" s="2"/>
      <c r="G5496" s="2"/>
      <c r="I5496" s="2"/>
      <c r="J5496" s="2"/>
      <c r="K5496" s="2"/>
      <c r="L5496" s="2"/>
      <c r="M5496" s="2"/>
      <c r="N5496" s="2"/>
      <c r="O5496" s="2"/>
      <c r="P5496" s="2"/>
      <c r="Q5496" s="2"/>
      <c r="R5496" s="2"/>
      <c r="S5496" s="2"/>
      <c r="T5496" s="2"/>
      <c r="U5496" s="2"/>
      <c r="V5496" s="2"/>
      <c r="W5496" s="2"/>
      <c r="X5496" s="2"/>
      <c r="Y5496" s="2"/>
      <c r="AB5496" s="2"/>
      <c r="AC5496" s="2"/>
      <c r="AD5496" s="2"/>
      <c r="AE5496" s="2"/>
      <c r="AF5496" s="2"/>
      <c r="AG5496" s="2"/>
      <c r="AH5496" s="2"/>
      <c r="AI5496" s="2"/>
      <c r="AJ5496" s="2"/>
      <c r="AK5496" s="2"/>
      <c r="BK5496" s="2"/>
      <c r="BL5496" s="2"/>
      <c r="BN5496" s="2"/>
      <c r="BO5496" s="2"/>
    </row>
    <row r="5497" ht="12.75" customHeight="1">
      <c r="D5497" s="2"/>
      <c r="G5497" s="2"/>
      <c r="I5497" s="2"/>
      <c r="J5497" s="2"/>
      <c r="K5497" s="2"/>
      <c r="L5497" s="2"/>
      <c r="M5497" s="2"/>
      <c r="N5497" s="2"/>
      <c r="O5497" s="2"/>
      <c r="P5497" s="2"/>
      <c r="Q5497" s="2"/>
      <c r="R5497" s="2"/>
      <c r="S5497" s="2"/>
      <c r="T5497" s="2"/>
      <c r="U5497" s="2"/>
      <c r="V5497" s="2"/>
      <c r="W5497" s="2"/>
      <c r="X5497" s="2"/>
      <c r="Y5497" s="2"/>
      <c r="AB5497" s="2"/>
      <c r="AC5497" s="2"/>
      <c r="AD5497" s="2"/>
      <c r="AE5497" s="2"/>
      <c r="AF5497" s="2"/>
      <c r="AG5497" s="2"/>
      <c r="AH5497" s="2"/>
      <c r="AI5497" s="2"/>
      <c r="AJ5497" s="2"/>
      <c r="AK5497" s="2"/>
      <c r="BK5497" s="2"/>
      <c r="BL5497" s="2"/>
      <c r="BN5497" s="2"/>
      <c r="BO5497" s="2"/>
    </row>
    <row r="5498" ht="12.75" customHeight="1">
      <c r="D5498" s="2"/>
      <c r="G5498" s="2"/>
      <c r="I5498" s="2"/>
      <c r="J5498" s="2"/>
      <c r="K5498" s="2"/>
      <c r="L5498" s="2"/>
      <c r="M5498" s="2"/>
      <c r="N5498" s="2"/>
      <c r="O5498" s="2"/>
      <c r="P5498" s="2"/>
      <c r="Q5498" s="2"/>
      <c r="R5498" s="2"/>
      <c r="S5498" s="2"/>
      <c r="T5498" s="2"/>
      <c r="U5498" s="2"/>
      <c r="V5498" s="2"/>
      <c r="W5498" s="2"/>
      <c r="X5498" s="2"/>
      <c r="Y5498" s="2"/>
      <c r="AB5498" s="2"/>
      <c r="AC5498" s="2"/>
      <c r="AD5498" s="2"/>
      <c r="AE5498" s="2"/>
      <c r="AF5498" s="2"/>
      <c r="AG5498" s="2"/>
      <c r="AH5498" s="2"/>
      <c r="AI5498" s="2"/>
      <c r="AJ5498" s="2"/>
      <c r="AK5498" s="2"/>
      <c r="BK5498" s="2"/>
      <c r="BL5498" s="2"/>
      <c r="BN5498" s="2"/>
      <c r="BO5498" s="2"/>
    </row>
    <row r="5499" ht="12.75" customHeight="1">
      <c r="D5499" s="2"/>
      <c r="G5499" s="2"/>
      <c r="I5499" s="2"/>
      <c r="J5499" s="2"/>
      <c r="K5499" s="2"/>
      <c r="L5499" s="2"/>
      <c r="M5499" s="2"/>
      <c r="N5499" s="2"/>
      <c r="O5499" s="2"/>
      <c r="P5499" s="2"/>
      <c r="Q5499" s="2"/>
      <c r="R5499" s="2"/>
      <c r="S5499" s="2"/>
      <c r="T5499" s="2"/>
      <c r="U5499" s="2"/>
      <c r="V5499" s="2"/>
      <c r="W5499" s="2"/>
      <c r="X5499" s="2"/>
      <c r="Y5499" s="2"/>
      <c r="AB5499" s="2"/>
      <c r="AC5499" s="2"/>
      <c r="AD5499" s="2"/>
      <c r="AE5499" s="2"/>
      <c r="AF5499" s="2"/>
      <c r="AG5499" s="2"/>
      <c r="AH5499" s="2"/>
      <c r="AI5499" s="2"/>
      <c r="AJ5499" s="2"/>
      <c r="AK5499" s="2"/>
      <c r="BK5499" s="2"/>
      <c r="BL5499" s="2"/>
      <c r="BN5499" s="2"/>
      <c r="BO5499" s="2"/>
    </row>
    <row r="5500" ht="12.75" customHeight="1">
      <c r="D5500" s="2"/>
      <c r="G5500" s="2"/>
      <c r="I5500" s="2"/>
      <c r="J5500" s="2"/>
      <c r="K5500" s="2"/>
      <c r="L5500" s="2"/>
      <c r="M5500" s="2"/>
      <c r="N5500" s="2"/>
      <c r="O5500" s="2"/>
      <c r="P5500" s="2"/>
      <c r="Q5500" s="2"/>
      <c r="R5500" s="2"/>
      <c r="S5500" s="2"/>
      <c r="T5500" s="2"/>
      <c r="U5500" s="2"/>
      <c r="V5500" s="2"/>
      <c r="W5500" s="2"/>
      <c r="X5500" s="2"/>
      <c r="Y5500" s="2"/>
      <c r="AB5500" s="2"/>
      <c r="AC5500" s="2"/>
      <c r="AD5500" s="2"/>
      <c r="AE5500" s="2"/>
      <c r="AF5500" s="2"/>
      <c r="AG5500" s="2"/>
      <c r="AH5500" s="2"/>
      <c r="AI5500" s="2"/>
      <c r="AJ5500" s="2"/>
      <c r="AK5500" s="2"/>
      <c r="BK5500" s="2"/>
      <c r="BL5500" s="2"/>
      <c r="BN5500" s="2"/>
      <c r="BO5500" s="2"/>
    </row>
    <row r="5501" ht="12.75" customHeight="1">
      <c r="D5501" s="2"/>
      <c r="G5501" s="2"/>
      <c r="I5501" s="2"/>
      <c r="J5501" s="2"/>
      <c r="K5501" s="2"/>
      <c r="L5501" s="2"/>
      <c r="M5501" s="2"/>
      <c r="N5501" s="2"/>
      <c r="O5501" s="2"/>
      <c r="P5501" s="2"/>
      <c r="Q5501" s="2"/>
      <c r="R5501" s="2"/>
      <c r="S5501" s="2"/>
      <c r="T5501" s="2"/>
      <c r="U5501" s="2"/>
      <c r="V5501" s="2"/>
      <c r="W5501" s="2"/>
      <c r="X5501" s="2"/>
      <c r="Y5501" s="2"/>
      <c r="AB5501" s="2"/>
      <c r="AC5501" s="2"/>
      <c r="AD5501" s="2"/>
      <c r="AE5501" s="2"/>
      <c r="AF5501" s="2"/>
      <c r="AG5501" s="2"/>
      <c r="AH5501" s="2"/>
      <c r="AI5501" s="2"/>
      <c r="AJ5501" s="2"/>
      <c r="AK5501" s="2"/>
      <c r="BK5501" s="2"/>
      <c r="BL5501" s="2"/>
      <c r="BN5501" s="2"/>
      <c r="BO5501" s="2"/>
    </row>
    <row r="5502" ht="12.75" customHeight="1">
      <c r="D5502" s="2"/>
      <c r="G5502" s="2"/>
      <c r="I5502" s="2"/>
      <c r="J5502" s="2"/>
      <c r="K5502" s="2"/>
      <c r="L5502" s="2"/>
      <c r="M5502" s="2"/>
      <c r="N5502" s="2"/>
      <c r="O5502" s="2"/>
      <c r="P5502" s="2"/>
      <c r="Q5502" s="2"/>
      <c r="R5502" s="2"/>
      <c r="S5502" s="2"/>
      <c r="T5502" s="2"/>
      <c r="U5502" s="2"/>
      <c r="V5502" s="2"/>
      <c r="W5502" s="2"/>
      <c r="X5502" s="2"/>
      <c r="Y5502" s="2"/>
      <c r="AB5502" s="2"/>
      <c r="AC5502" s="2"/>
      <c r="AD5502" s="2"/>
      <c r="AE5502" s="2"/>
      <c r="AF5502" s="2"/>
      <c r="AG5502" s="2"/>
      <c r="AH5502" s="2"/>
      <c r="AI5502" s="2"/>
      <c r="AJ5502" s="2"/>
      <c r="AK5502" s="2"/>
      <c r="BK5502" s="2"/>
      <c r="BL5502" s="2"/>
      <c r="BN5502" s="2"/>
      <c r="BO5502" s="2"/>
    </row>
    <row r="5503" ht="12.75" customHeight="1">
      <c r="D5503" s="2"/>
      <c r="G5503" s="2"/>
      <c r="I5503" s="2"/>
      <c r="J5503" s="2"/>
      <c r="K5503" s="2"/>
      <c r="L5503" s="2"/>
      <c r="M5503" s="2"/>
      <c r="N5503" s="2"/>
      <c r="O5503" s="2"/>
      <c r="P5503" s="2"/>
      <c r="Q5503" s="2"/>
      <c r="R5503" s="2"/>
      <c r="S5503" s="2"/>
      <c r="T5503" s="2"/>
      <c r="U5503" s="2"/>
      <c r="V5503" s="2"/>
      <c r="W5503" s="2"/>
      <c r="X5503" s="2"/>
      <c r="Y5503" s="2"/>
      <c r="AB5503" s="2"/>
      <c r="AC5503" s="2"/>
      <c r="AD5503" s="2"/>
      <c r="AE5503" s="2"/>
      <c r="AF5503" s="2"/>
      <c r="AG5503" s="2"/>
      <c r="AH5503" s="2"/>
      <c r="AI5503" s="2"/>
      <c r="AJ5503" s="2"/>
      <c r="AK5503" s="2"/>
      <c r="BK5503" s="2"/>
      <c r="BL5503" s="2"/>
      <c r="BN5503" s="2"/>
      <c r="BO5503" s="2"/>
    </row>
    <row r="5504" ht="12.75" customHeight="1">
      <c r="D5504" s="2"/>
      <c r="G5504" s="2"/>
      <c r="I5504" s="2"/>
      <c r="J5504" s="2"/>
      <c r="K5504" s="2"/>
      <c r="L5504" s="2"/>
      <c r="M5504" s="2"/>
      <c r="N5504" s="2"/>
      <c r="O5504" s="2"/>
      <c r="P5504" s="2"/>
      <c r="Q5504" s="2"/>
      <c r="R5504" s="2"/>
      <c r="S5504" s="2"/>
      <c r="T5504" s="2"/>
      <c r="U5504" s="2"/>
      <c r="V5504" s="2"/>
      <c r="W5504" s="2"/>
      <c r="X5504" s="2"/>
      <c r="Y5504" s="2"/>
      <c r="AB5504" s="2"/>
      <c r="AC5504" s="2"/>
      <c r="AD5504" s="2"/>
      <c r="AE5504" s="2"/>
      <c r="AF5504" s="2"/>
      <c r="AG5504" s="2"/>
      <c r="AH5504" s="2"/>
      <c r="AI5504" s="2"/>
      <c r="AJ5504" s="2"/>
      <c r="AK5504" s="2"/>
      <c r="BK5504" s="2"/>
      <c r="BL5504" s="2"/>
      <c r="BN5504" s="2"/>
      <c r="BO5504" s="2"/>
    </row>
    <row r="5505" ht="12.75" customHeight="1">
      <c r="D5505" s="2"/>
      <c r="G5505" s="2"/>
      <c r="I5505" s="2"/>
      <c r="J5505" s="2"/>
      <c r="K5505" s="2"/>
      <c r="L5505" s="2"/>
      <c r="M5505" s="2"/>
      <c r="N5505" s="2"/>
      <c r="O5505" s="2"/>
      <c r="P5505" s="2"/>
      <c r="Q5505" s="2"/>
      <c r="R5505" s="2"/>
      <c r="S5505" s="2"/>
      <c r="T5505" s="2"/>
      <c r="U5505" s="2"/>
      <c r="V5505" s="2"/>
      <c r="W5505" s="2"/>
      <c r="X5505" s="2"/>
      <c r="Y5505" s="2"/>
      <c r="AB5505" s="2"/>
      <c r="AC5505" s="2"/>
      <c r="AD5505" s="2"/>
      <c r="AE5505" s="2"/>
      <c r="AF5505" s="2"/>
      <c r="AG5505" s="2"/>
      <c r="AH5505" s="2"/>
      <c r="AI5505" s="2"/>
      <c r="AJ5505" s="2"/>
      <c r="AK5505" s="2"/>
      <c r="BK5505" s="2"/>
      <c r="BL5505" s="2"/>
      <c r="BN5505" s="2"/>
      <c r="BO5505" s="2"/>
    </row>
    <row r="5506" ht="12.75" customHeight="1">
      <c r="D5506" s="2"/>
      <c r="G5506" s="2"/>
      <c r="I5506" s="2"/>
      <c r="J5506" s="2"/>
      <c r="K5506" s="2"/>
      <c r="L5506" s="2"/>
      <c r="M5506" s="2"/>
      <c r="N5506" s="2"/>
      <c r="O5506" s="2"/>
      <c r="P5506" s="2"/>
      <c r="Q5506" s="2"/>
      <c r="R5506" s="2"/>
      <c r="S5506" s="2"/>
      <c r="T5506" s="2"/>
      <c r="U5506" s="2"/>
      <c r="V5506" s="2"/>
      <c r="W5506" s="2"/>
      <c r="X5506" s="2"/>
      <c r="Y5506" s="2"/>
      <c r="AB5506" s="2"/>
      <c r="AC5506" s="2"/>
      <c r="AD5506" s="2"/>
      <c r="AE5506" s="2"/>
      <c r="AF5506" s="2"/>
      <c r="AG5506" s="2"/>
      <c r="AH5506" s="2"/>
      <c r="AI5506" s="2"/>
      <c r="AJ5506" s="2"/>
      <c r="AK5506" s="2"/>
      <c r="BK5506" s="2"/>
      <c r="BL5506" s="2"/>
      <c r="BN5506" s="2"/>
      <c r="BO5506" s="2"/>
    </row>
    <row r="5507" ht="12.75" customHeight="1">
      <c r="D5507" s="2"/>
      <c r="G5507" s="2"/>
      <c r="I5507" s="2"/>
      <c r="J5507" s="2"/>
      <c r="K5507" s="2"/>
      <c r="L5507" s="2"/>
      <c r="M5507" s="2"/>
      <c r="N5507" s="2"/>
      <c r="O5507" s="2"/>
      <c r="P5507" s="2"/>
      <c r="Q5507" s="2"/>
      <c r="R5507" s="2"/>
      <c r="S5507" s="2"/>
      <c r="T5507" s="2"/>
      <c r="U5507" s="2"/>
      <c r="V5507" s="2"/>
      <c r="W5507" s="2"/>
      <c r="X5507" s="2"/>
      <c r="Y5507" s="2"/>
      <c r="AB5507" s="2"/>
      <c r="AC5507" s="2"/>
      <c r="AD5507" s="2"/>
      <c r="AE5507" s="2"/>
      <c r="AF5507" s="2"/>
      <c r="AG5507" s="2"/>
      <c r="AH5507" s="2"/>
      <c r="AI5507" s="2"/>
      <c r="AJ5507" s="2"/>
      <c r="AK5507" s="2"/>
      <c r="BK5507" s="2"/>
      <c r="BL5507" s="2"/>
      <c r="BN5507" s="2"/>
      <c r="BO5507" s="2"/>
    </row>
    <row r="5508" ht="12.75" customHeight="1">
      <c r="D5508" s="2"/>
      <c r="G5508" s="2"/>
      <c r="I5508" s="2"/>
      <c r="J5508" s="2"/>
      <c r="K5508" s="2"/>
      <c r="L5508" s="2"/>
      <c r="M5508" s="2"/>
      <c r="N5508" s="2"/>
      <c r="O5508" s="2"/>
      <c r="P5508" s="2"/>
      <c r="Q5508" s="2"/>
      <c r="R5508" s="2"/>
      <c r="S5508" s="2"/>
      <c r="T5508" s="2"/>
      <c r="U5508" s="2"/>
      <c r="V5508" s="2"/>
      <c r="W5508" s="2"/>
      <c r="X5508" s="2"/>
      <c r="Y5508" s="2"/>
      <c r="AB5508" s="2"/>
      <c r="AC5508" s="2"/>
      <c r="AD5508" s="2"/>
      <c r="AE5508" s="2"/>
      <c r="AF5508" s="2"/>
      <c r="AG5508" s="2"/>
      <c r="AH5508" s="2"/>
      <c r="AI5508" s="2"/>
      <c r="AJ5508" s="2"/>
      <c r="AK5508" s="2"/>
      <c r="BK5508" s="2"/>
      <c r="BL5508" s="2"/>
      <c r="BN5508" s="2"/>
      <c r="BO5508" s="2"/>
    </row>
    <row r="5509" ht="12.75" customHeight="1">
      <c r="D5509" s="2"/>
      <c r="G5509" s="2"/>
      <c r="I5509" s="2"/>
      <c r="J5509" s="2"/>
      <c r="K5509" s="2"/>
      <c r="L5509" s="2"/>
      <c r="M5509" s="2"/>
      <c r="N5509" s="2"/>
      <c r="O5509" s="2"/>
      <c r="P5509" s="2"/>
      <c r="Q5509" s="2"/>
      <c r="R5509" s="2"/>
      <c r="S5509" s="2"/>
      <c r="T5509" s="2"/>
      <c r="U5509" s="2"/>
      <c r="V5509" s="2"/>
      <c r="W5509" s="2"/>
      <c r="X5509" s="2"/>
      <c r="Y5509" s="2"/>
      <c r="AB5509" s="2"/>
      <c r="AC5509" s="2"/>
      <c r="AD5509" s="2"/>
      <c r="AE5509" s="2"/>
      <c r="AF5509" s="2"/>
      <c r="AG5509" s="2"/>
      <c r="AH5509" s="2"/>
      <c r="AI5509" s="2"/>
      <c r="AJ5509" s="2"/>
      <c r="AK5509" s="2"/>
      <c r="BK5509" s="2"/>
      <c r="BL5509" s="2"/>
      <c r="BN5509" s="2"/>
      <c r="BO5509" s="2"/>
    </row>
    <row r="5510" ht="12.75" customHeight="1">
      <c r="D5510" s="2"/>
      <c r="G5510" s="2"/>
      <c r="I5510" s="2"/>
      <c r="J5510" s="2"/>
      <c r="K5510" s="2"/>
      <c r="L5510" s="2"/>
      <c r="M5510" s="2"/>
      <c r="N5510" s="2"/>
      <c r="O5510" s="2"/>
      <c r="P5510" s="2"/>
      <c r="Q5510" s="2"/>
      <c r="R5510" s="2"/>
      <c r="S5510" s="2"/>
      <c r="T5510" s="2"/>
      <c r="U5510" s="2"/>
      <c r="V5510" s="2"/>
      <c r="W5510" s="2"/>
      <c r="X5510" s="2"/>
      <c r="Y5510" s="2"/>
      <c r="AB5510" s="2"/>
      <c r="AC5510" s="2"/>
      <c r="AD5510" s="2"/>
      <c r="AE5510" s="2"/>
      <c r="AF5510" s="2"/>
      <c r="AG5510" s="2"/>
      <c r="AH5510" s="2"/>
      <c r="AI5510" s="2"/>
      <c r="AJ5510" s="2"/>
      <c r="AK5510" s="2"/>
      <c r="BK5510" s="2"/>
      <c r="BL5510" s="2"/>
      <c r="BN5510" s="2"/>
      <c r="BO5510" s="2"/>
    </row>
    <row r="5511" ht="12.75" customHeight="1">
      <c r="D5511" s="2"/>
      <c r="G5511" s="2"/>
      <c r="I5511" s="2"/>
      <c r="J5511" s="2"/>
      <c r="K5511" s="2"/>
      <c r="L5511" s="2"/>
      <c r="M5511" s="2"/>
      <c r="N5511" s="2"/>
      <c r="O5511" s="2"/>
      <c r="P5511" s="2"/>
      <c r="Q5511" s="2"/>
      <c r="R5511" s="2"/>
      <c r="S5511" s="2"/>
      <c r="T5511" s="2"/>
      <c r="U5511" s="2"/>
      <c r="V5511" s="2"/>
      <c r="W5511" s="2"/>
      <c r="X5511" s="2"/>
      <c r="Y5511" s="2"/>
      <c r="AB5511" s="2"/>
      <c r="AC5511" s="2"/>
      <c r="AD5511" s="2"/>
      <c r="AE5511" s="2"/>
      <c r="AF5511" s="2"/>
      <c r="AG5511" s="2"/>
      <c r="AH5511" s="2"/>
      <c r="AI5511" s="2"/>
      <c r="AJ5511" s="2"/>
      <c r="AK5511" s="2"/>
      <c r="BK5511" s="2"/>
      <c r="BL5511" s="2"/>
      <c r="BN5511" s="2"/>
      <c r="BO5511" s="2"/>
    </row>
    <row r="5512" ht="12.75" customHeight="1">
      <c r="D5512" s="2"/>
      <c r="G5512" s="2"/>
      <c r="I5512" s="2"/>
      <c r="J5512" s="2"/>
      <c r="K5512" s="2"/>
      <c r="L5512" s="2"/>
      <c r="M5512" s="2"/>
      <c r="N5512" s="2"/>
      <c r="O5512" s="2"/>
      <c r="P5512" s="2"/>
      <c r="Q5512" s="2"/>
      <c r="R5512" s="2"/>
      <c r="S5512" s="2"/>
      <c r="T5512" s="2"/>
      <c r="U5512" s="2"/>
      <c r="V5512" s="2"/>
      <c r="W5512" s="2"/>
      <c r="X5512" s="2"/>
      <c r="Y5512" s="2"/>
      <c r="AB5512" s="2"/>
      <c r="AC5512" s="2"/>
      <c r="AD5512" s="2"/>
      <c r="AE5512" s="2"/>
      <c r="AF5512" s="2"/>
      <c r="AG5512" s="2"/>
      <c r="AH5512" s="2"/>
      <c r="AI5512" s="2"/>
      <c r="AJ5512" s="2"/>
      <c r="AK5512" s="2"/>
      <c r="BK5512" s="2"/>
      <c r="BL5512" s="2"/>
      <c r="BN5512" s="2"/>
      <c r="BO5512" s="2"/>
    </row>
    <row r="5513" ht="12.75" customHeight="1">
      <c r="D5513" s="2"/>
      <c r="G5513" s="2"/>
      <c r="I5513" s="2"/>
      <c r="J5513" s="2"/>
      <c r="K5513" s="2"/>
      <c r="L5513" s="2"/>
      <c r="M5513" s="2"/>
      <c r="N5513" s="2"/>
      <c r="O5513" s="2"/>
      <c r="P5513" s="2"/>
      <c r="Q5513" s="2"/>
      <c r="R5513" s="2"/>
      <c r="S5513" s="2"/>
      <c r="T5513" s="2"/>
      <c r="U5513" s="2"/>
      <c r="V5513" s="2"/>
      <c r="W5513" s="2"/>
      <c r="X5513" s="2"/>
      <c r="Y5513" s="2"/>
      <c r="AB5513" s="2"/>
      <c r="AC5513" s="2"/>
      <c r="AD5513" s="2"/>
      <c r="AE5513" s="2"/>
      <c r="AF5513" s="2"/>
      <c r="AG5513" s="2"/>
      <c r="AH5513" s="2"/>
      <c r="AI5513" s="2"/>
      <c r="AJ5513" s="2"/>
      <c r="AK5513" s="2"/>
      <c r="BK5513" s="2"/>
      <c r="BL5513" s="2"/>
      <c r="BN5513" s="2"/>
      <c r="BO5513" s="2"/>
    </row>
    <row r="5514" ht="12.75" customHeight="1">
      <c r="D5514" s="2"/>
      <c r="G5514" s="2"/>
      <c r="I5514" s="2"/>
      <c r="J5514" s="2"/>
      <c r="K5514" s="2"/>
      <c r="L5514" s="2"/>
      <c r="M5514" s="2"/>
      <c r="N5514" s="2"/>
      <c r="O5514" s="2"/>
      <c r="P5514" s="2"/>
      <c r="Q5514" s="2"/>
      <c r="R5514" s="2"/>
      <c r="S5514" s="2"/>
      <c r="T5514" s="2"/>
      <c r="U5514" s="2"/>
      <c r="V5514" s="2"/>
      <c r="W5514" s="2"/>
      <c r="X5514" s="2"/>
      <c r="Y5514" s="2"/>
      <c r="AB5514" s="2"/>
      <c r="AC5514" s="2"/>
      <c r="AD5514" s="2"/>
      <c r="AE5514" s="2"/>
      <c r="AF5514" s="2"/>
      <c r="AG5514" s="2"/>
      <c r="AH5514" s="2"/>
      <c r="AI5514" s="2"/>
      <c r="AJ5514" s="2"/>
      <c r="AK5514" s="2"/>
      <c r="BK5514" s="2"/>
      <c r="BL5514" s="2"/>
      <c r="BN5514" s="2"/>
      <c r="BO5514" s="2"/>
    </row>
    <row r="5515" ht="12.75" customHeight="1">
      <c r="D5515" s="2"/>
      <c r="G5515" s="2"/>
      <c r="I5515" s="2"/>
      <c r="J5515" s="2"/>
      <c r="K5515" s="2"/>
      <c r="L5515" s="2"/>
      <c r="M5515" s="2"/>
      <c r="N5515" s="2"/>
      <c r="O5515" s="2"/>
      <c r="P5515" s="2"/>
      <c r="Q5515" s="2"/>
      <c r="R5515" s="2"/>
      <c r="S5515" s="2"/>
      <c r="T5515" s="2"/>
      <c r="U5515" s="2"/>
      <c r="V5515" s="2"/>
      <c r="W5515" s="2"/>
      <c r="X5515" s="2"/>
      <c r="Y5515" s="2"/>
      <c r="AB5515" s="2"/>
      <c r="AC5515" s="2"/>
      <c r="AD5515" s="2"/>
      <c r="AE5515" s="2"/>
      <c r="AF5515" s="2"/>
      <c r="AG5515" s="2"/>
      <c r="AH5515" s="2"/>
      <c r="AI5515" s="2"/>
      <c r="AJ5515" s="2"/>
      <c r="AK5515" s="2"/>
      <c r="BK5515" s="2"/>
      <c r="BL5515" s="2"/>
      <c r="BN5515" s="2"/>
      <c r="BO5515" s="2"/>
    </row>
    <row r="5516" ht="12.75" customHeight="1">
      <c r="D5516" s="2"/>
      <c r="G5516" s="2"/>
      <c r="I5516" s="2"/>
      <c r="J5516" s="2"/>
      <c r="K5516" s="2"/>
      <c r="L5516" s="2"/>
      <c r="M5516" s="2"/>
      <c r="N5516" s="2"/>
      <c r="O5516" s="2"/>
      <c r="P5516" s="2"/>
      <c r="Q5516" s="2"/>
      <c r="R5516" s="2"/>
      <c r="S5516" s="2"/>
      <c r="T5516" s="2"/>
      <c r="U5516" s="2"/>
      <c r="V5516" s="2"/>
      <c r="W5516" s="2"/>
      <c r="X5516" s="2"/>
      <c r="Y5516" s="2"/>
      <c r="AB5516" s="2"/>
      <c r="AC5516" s="2"/>
      <c r="AD5516" s="2"/>
      <c r="AE5516" s="2"/>
      <c r="AF5516" s="2"/>
      <c r="AG5516" s="2"/>
      <c r="AH5516" s="2"/>
      <c r="AI5516" s="2"/>
      <c r="AJ5516" s="2"/>
      <c r="AK5516" s="2"/>
      <c r="BK5516" s="2"/>
      <c r="BL5516" s="2"/>
      <c r="BN5516" s="2"/>
      <c r="BO5516" s="2"/>
    </row>
    <row r="5517" ht="12.75" customHeight="1">
      <c r="D5517" s="2"/>
      <c r="G5517" s="2"/>
      <c r="I5517" s="2"/>
      <c r="J5517" s="2"/>
      <c r="K5517" s="2"/>
      <c r="L5517" s="2"/>
      <c r="M5517" s="2"/>
      <c r="N5517" s="2"/>
      <c r="O5517" s="2"/>
      <c r="P5517" s="2"/>
      <c r="Q5517" s="2"/>
      <c r="R5517" s="2"/>
      <c r="S5517" s="2"/>
      <c r="T5517" s="2"/>
      <c r="U5517" s="2"/>
      <c r="V5517" s="2"/>
      <c r="W5517" s="2"/>
      <c r="X5517" s="2"/>
      <c r="Y5517" s="2"/>
      <c r="AB5517" s="2"/>
      <c r="AC5517" s="2"/>
      <c r="AD5517" s="2"/>
      <c r="AE5517" s="2"/>
      <c r="AF5517" s="2"/>
      <c r="AG5517" s="2"/>
      <c r="AH5517" s="2"/>
      <c r="AI5517" s="2"/>
      <c r="AJ5517" s="2"/>
      <c r="AK5517" s="2"/>
      <c r="BK5517" s="2"/>
      <c r="BL5517" s="2"/>
      <c r="BN5517" s="2"/>
      <c r="BO5517" s="2"/>
    </row>
    <row r="5518" ht="12.75" customHeight="1">
      <c r="D5518" s="2"/>
      <c r="G5518" s="2"/>
      <c r="I5518" s="2"/>
      <c r="J5518" s="2"/>
      <c r="K5518" s="2"/>
      <c r="L5518" s="2"/>
      <c r="M5518" s="2"/>
      <c r="N5518" s="2"/>
      <c r="O5518" s="2"/>
      <c r="P5518" s="2"/>
      <c r="Q5518" s="2"/>
      <c r="R5518" s="2"/>
      <c r="S5518" s="2"/>
      <c r="T5518" s="2"/>
      <c r="U5518" s="2"/>
      <c r="V5518" s="2"/>
      <c r="W5518" s="2"/>
      <c r="X5518" s="2"/>
      <c r="Y5518" s="2"/>
      <c r="AB5518" s="2"/>
      <c r="AC5518" s="2"/>
      <c r="AD5518" s="2"/>
      <c r="AE5518" s="2"/>
      <c r="AF5518" s="2"/>
      <c r="AG5518" s="2"/>
      <c r="AH5518" s="2"/>
      <c r="AI5518" s="2"/>
      <c r="AJ5518" s="2"/>
      <c r="AK5518" s="2"/>
      <c r="BK5518" s="2"/>
      <c r="BL5518" s="2"/>
      <c r="BN5518" s="2"/>
      <c r="BO5518" s="2"/>
    </row>
    <row r="5519" ht="12.75" customHeight="1">
      <c r="D5519" s="2"/>
      <c r="G5519" s="2"/>
      <c r="I5519" s="2"/>
      <c r="J5519" s="2"/>
      <c r="K5519" s="2"/>
      <c r="L5519" s="2"/>
      <c r="M5519" s="2"/>
      <c r="N5519" s="2"/>
      <c r="O5519" s="2"/>
      <c r="P5519" s="2"/>
      <c r="Q5519" s="2"/>
      <c r="R5519" s="2"/>
      <c r="S5519" s="2"/>
      <c r="T5519" s="2"/>
      <c r="U5519" s="2"/>
      <c r="V5519" s="2"/>
      <c r="W5519" s="2"/>
      <c r="X5519" s="2"/>
      <c r="Y5519" s="2"/>
      <c r="AB5519" s="2"/>
      <c r="AC5519" s="2"/>
      <c r="AD5519" s="2"/>
      <c r="AE5519" s="2"/>
      <c r="AF5519" s="2"/>
      <c r="AG5519" s="2"/>
      <c r="AH5519" s="2"/>
      <c r="AI5519" s="2"/>
      <c r="AJ5519" s="2"/>
      <c r="AK5519" s="2"/>
      <c r="BK5519" s="2"/>
      <c r="BL5519" s="2"/>
      <c r="BN5519" s="2"/>
      <c r="BO5519" s="2"/>
    </row>
    <row r="5520" ht="12.75" customHeight="1">
      <c r="D5520" s="2"/>
      <c r="G5520" s="2"/>
      <c r="I5520" s="2"/>
      <c r="J5520" s="2"/>
      <c r="K5520" s="2"/>
      <c r="L5520" s="2"/>
      <c r="M5520" s="2"/>
      <c r="N5520" s="2"/>
      <c r="O5520" s="2"/>
      <c r="P5520" s="2"/>
      <c r="Q5520" s="2"/>
      <c r="R5520" s="2"/>
      <c r="S5520" s="2"/>
      <c r="T5520" s="2"/>
      <c r="U5520" s="2"/>
      <c r="V5520" s="2"/>
      <c r="W5520" s="2"/>
      <c r="X5520" s="2"/>
      <c r="Y5520" s="2"/>
      <c r="AB5520" s="2"/>
      <c r="AC5520" s="2"/>
      <c r="AD5520" s="2"/>
      <c r="AE5520" s="2"/>
      <c r="AF5520" s="2"/>
      <c r="AG5520" s="2"/>
      <c r="AH5520" s="2"/>
      <c r="AI5520" s="2"/>
      <c r="AJ5520" s="2"/>
      <c r="AK5520" s="2"/>
      <c r="BK5520" s="2"/>
      <c r="BL5520" s="2"/>
      <c r="BN5520" s="2"/>
      <c r="BO5520" s="2"/>
    </row>
    <row r="5521" ht="12.75" customHeight="1">
      <c r="D5521" s="2"/>
      <c r="G5521" s="2"/>
      <c r="I5521" s="2"/>
      <c r="J5521" s="2"/>
      <c r="K5521" s="2"/>
      <c r="L5521" s="2"/>
      <c r="M5521" s="2"/>
      <c r="N5521" s="2"/>
      <c r="O5521" s="2"/>
      <c r="P5521" s="2"/>
      <c r="Q5521" s="2"/>
      <c r="R5521" s="2"/>
      <c r="S5521" s="2"/>
      <c r="T5521" s="2"/>
      <c r="U5521" s="2"/>
      <c r="V5521" s="2"/>
      <c r="W5521" s="2"/>
      <c r="X5521" s="2"/>
      <c r="Y5521" s="2"/>
      <c r="AB5521" s="2"/>
      <c r="AC5521" s="2"/>
      <c r="AD5521" s="2"/>
      <c r="AE5521" s="2"/>
      <c r="AF5521" s="2"/>
      <c r="AG5521" s="2"/>
      <c r="AH5521" s="2"/>
      <c r="AI5521" s="2"/>
      <c r="AJ5521" s="2"/>
      <c r="AK5521" s="2"/>
      <c r="BK5521" s="2"/>
      <c r="BL5521" s="2"/>
      <c r="BN5521" s="2"/>
      <c r="BO5521" s="2"/>
    </row>
    <row r="5522" ht="12.75" customHeight="1">
      <c r="D5522" s="2"/>
      <c r="G5522" s="2"/>
      <c r="I5522" s="2"/>
      <c r="J5522" s="2"/>
      <c r="K5522" s="2"/>
      <c r="L5522" s="2"/>
      <c r="M5522" s="2"/>
      <c r="N5522" s="2"/>
      <c r="O5522" s="2"/>
      <c r="P5522" s="2"/>
      <c r="Q5522" s="2"/>
      <c r="R5522" s="2"/>
      <c r="S5522" s="2"/>
      <c r="T5522" s="2"/>
      <c r="U5522" s="2"/>
      <c r="V5522" s="2"/>
      <c r="W5522" s="2"/>
      <c r="X5522" s="2"/>
      <c r="Y5522" s="2"/>
      <c r="AB5522" s="2"/>
      <c r="AC5522" s="2"/>
      <c r="AD5522" s="2"/>
      <c r="AE5522" s="2"/>
      <c r="AF5522" s="2"/>
      <c r="AG5522" s="2"/>
      <c r="AH5522" s="2"/>
      <c r="AI5522" s="2"/>
      <c r="AJ5522" s="2"/>
      <c r="AK5522" s="2"/>
      <c r="BK5522" s="2"/>
      <c r="BL5522" s="2"/>
      <c r="BN5522" s="2"/>
      <c r="BO5522" s="2"/>
    </row>
    <row r="5523" ht="12.75" customHeight="1">
      <c r="D5523" s="2"/>
      <c r="G5523" s="2"/>
      <c r="I5523" s="2"/>
      <c r="J5523" s="2"/>
      <c r="K5523" s="2"/>
      <c r="L5523" s="2"/>
      <c r="M5523" s="2"/>
      <c r="N5523" s="2"/>
      <c r="O5523" s="2"/>
      <c r="P5523" s="2"/>
      <c r="Q5523" s="2"/>
      <c r="R5523" s="2"/>
      <c r="S5523" s="2"/>
      <c r="T5523" s="2"/>
      <c r="U5523" s="2"/>
      <c r="V5523" s="2"/>
      <c r="W5523" s="2"/>
      <c r="X5523" s="2"/>
      <c r="Y5523" s="2"/>
      <c r="AB5523" s="2"/>
      <c r="AC5523" s="2"/>
      <c r="AD5523" s="2"/>
      <c r="AE5523" s="2"/>
      <c r="AF5523" s="2"/>
      <c r="AG5523" s="2"/>
      <c r="AH5523" s="2"/>
      <c r="AI5523" s="2"/>
      <c r="AJ5523" s="2"/>
      <c r="AK5523" s="2"/>
      <c r="BK5523" s="2"/>
      <c r="BL5523" s="2"/>
      <c r="BN5523" s="2"/>
      <c r="BO5523" s="2"/>
    </row>
    <row r="5524" ht="12.75" customHeight="1">
      <c r="D5524" s="2"/>
      <c r="G5524" s="2"/>
      <c r="I5524" s="2"/>
      <c r="J5524" s="2"/>
      <c r="K5524" s="2"/>
      <c r="L5524" s="2"/>
      <c r="M5524" s="2"/>
      <c r="N5524" s="2"/>
      <c r="O5524" s="2"/>
      <c r="P5524" s="2"/>
      <c r="Q5524" s="2"/>
      <c r="R5524" s="2"/>
      <c r="S5524" s="2"/>
      <c r="T5524" s="2"/>
      <c r="U5524" s="2"/>
      <c r="V5524" s="2"/>
      <c r="W5524" s="2"/>
      <c r="X5524" s="2"/>
      <c r="Y5524" s="2"/>
      <c r="AB5524" s="2"/>
      <c r="AC5524" s="2"/>
      <c r="AD5524" s="2"/>
      <c r="AE5524" s="2"/>
      <c r="AF5524" s="2"/>
      <c r="AG5524" s="2"/>
      <c r="AH5524" s="2"/>
      <c r="AI5524" s="2"/>
      <c r="AJ5524" s="2"/>
      <c r="AK5524" s="2"/>
      <c r="BK5524" s="2"/>
      <c r="BL5524" s="2"/>
      <c r="BN5524" s="2"/>
      <c r="BO5524" s="2"/>
    </row>
    <row r="5525" ht="12.75" customHeight="1">
      <c r="D5525" s="2"/>
      <c r="G5525" s="2"/>
      <c r="I5525" s="2"/>
      <c r="J5525" s="2"/>
      <c r="K5525" s="2"/>
      <c r="L5525" s="2"/>
      <c r="M5525" s="2"/>
      <c r="N5525" s="2"/>
      <c r="O5525" s="2"/>
      <c r="P5525" s="2"/>
      <c r="Q5525" s="2"/>
      <c r="R5525" s="2"/>
      <c r="S5525" s="2"/>
      <c r="T5525" s="2"/>
      <c r="U5525" s="2"/>
      <c r="V5525" s="2"/>
      <c r="W5525" s="2"/>
      <c r="X5525" s="2"/>
      <c r="Y5525" s="2"/>
      <c r="AB5525" s="2"/>
      <c r="AC5525" s="2"/>
      <c r="AD5525" s="2"/>
      <c r="AE5525" s="2"/>
      <c r="AF5525" s="2"/>
      <c r="AG5525" s="2"/>
      <c r="AH5525" s="2"/>
      <c r="AI5525" s="2"/>
      <c r="AJ5525" s="2"/>
      <c r="AK5525" s="2"/>
      <c r="BK5525" s="2"/>
      <c r="BL5525" s="2"/>
      <c r="BN5525" s="2"/>
      <c r="BO5525" s="2"/>
    </row>
    <row r="5526" ht="12.75" customHeight="1">
      <c r="D5526" s="2"/>
      <c r="G5526" s="2"/>
      <c r="I5526" s="2"/>
      <c r="J5526" s="2"/>
      <c r="K5526" s="2"/>
      <c r="L5526" s="2"/>
      <c r="M5526" s="2"/>
      <c r="N5526" s="2"/>
      <c r="O5526" s="2"/>
      <c r="P5526" s="2"/>
      <c r="Q5526" s="2"/>
      <c r="R5526" s="2"/>
      <c r="S5526" s="2"/>
      <c r="T5526" s="2"/>
      <c r="U5526" s="2"/>
      <c r="V5526" s="2"/>
      <c r="W5526" s="2"/>
      <c r="X5526" s="2"/>
      <c r="Y5526" s="2"/>
      <c r="AB5526" s="2"/>
      <c r="AC5526" s="2"/>
      <c r="AD5526" s="2"/>
      <c r="AE5526" s="2"/>
      <c r="AF5526" s="2"/>
      <c r="AG5526" s="2"/>
      <c r="AH5526" s="2"/>
      <c r="AI5526" s="2"/>
      <c r="AJ5526" s="2"/>
      <c r="AK5526" s="2"/>
      <c r="BK5526" s="2"/>
      <c r="BL5526" s="2"/>
      <c r="BN5526" s="2"/>
      <c r="BO5526" s="2"/>
    </row>
    <row r="5527" ht="12.75" customHeight="1">
      <c r="D5527" s="2"/>
      <c r="G5527" s="2"/>
      <c r="I5527" s="2"/>
      <c r="J5527" s="2"/>
      <c r="K5527" s="2"/>
      <c r="L5527" s="2"/>
      <c r="M5527" s="2"/>
      <c r="N5527" s="2"/>
      <c r="O5527" s="2"/>
      <c r="P5527" s="2"/>
      <c r="Q5527" s="2"/>
      <c r="R5527" s="2"/>
      <c r="S5527" s="2"/>
      <c r="T5527" s="2"/>
      <c r="U5527" s="2"/>
      <c r="V5527" s="2"/>
      <c r="W5527" s="2"/>
      <c r="X5527" s="2"/>
      <c r="Y5527" s="2"/>
      <c r="AB5527" s="2"/>
      <c r="AC5527" s="2"/>
      <c r="AD5527" s="2"/>
      <c r="AE5527" s="2"/>
      <c r="AF5527" s="2"/>
      <c r="AG5527" s="2"/>
      <c r="AH5527" s="2"/>
      <c r="AI5527" s="2"/>
      <c r="AJ5527" s="2"/>
      <c r="AK5527" s="2"/>
      <c r="BK5527" s="2"/>
      <c r="BL5527" s="2"/>
      <c r="BN5527" s="2"/>
      <c r="BO5527" s="2"/>
    </row>
    <row r="5528" ht="12.75" customHeight="1">
      <c r="D5528" s="2"/>
      <c r="G5528" s="2"/>
      <c r="I5528" s="2"/>
      <c r="J5528" s="2"/>
      <c r="K5528" s="2"/>
      <c r="L5528" s="2"/>
      <c r="M5528" s="2"/>
      <c r="N5528" s="2"/>
      <c r="O5528" s="2"/>
      <c r="P5528" s="2"/>
      <c r="Q5528" s="2"/>
      <c r="R5528" s="2"/>
      <c r="S5528" s="2"/>
      <c r="T5528" s="2"/>
      <c r="U5528" s="2"/>
      <c r="V5528" s="2"/>
      <c r="W5528" s="2"/>
      <c r="X5528" s="2"/>
      <c r="Y5528" s="2"/>
      <c r="AB5528" s="2"/>
      <c r="AC5528" s="2"/>
      <c r="AD5528" s="2"/>
      <c r="AE5528" s="2"/>
      <c r="AF5528" s="2"/>
      <c r="AG5528" s="2"/>
      <c r="AH5528" s="2"/>
      <c r="AI5528" s="2"/>
      <c r="AJ5528" s="2"/>
      <c r="AK5528" s="2"/>
      <c r="BK5528" s="2"/>
      <c r="BL5528" s="2"/>
      <c r="BN5528" s="2"/>
      <c r="BO5528" s="2"/>
    </row>
    <row r="5529" ht="12.75" customHeight="1">
      <c r="D5529" s="2"/>
      <c r="G5529" s="2"/>
      <c r="I5529" s="2"/>
      <c r="J5529" s="2"/>
      <c r="K5529" s="2"/>
      <c r="L5529" s="2"/>
      <c r="M5529" s="2"/>
      <c r="N5529" s="2"/>
      <c r="O5529" s="2"/>
      <c r="P5529" s="2"/>
      <c r="Q5529" s="2"/>
      <c r="R5529" s="2"/>
      <c r="S5529" s="2"/>
      <c r="T5529" s="2"/>
      <c r="U5529" s="2"/>
      <c r="V5529" s="2"/>
      <c r="W5529" s="2"/>
      <c r="X5529" s="2"/>
      <c r="Y5529" s="2"/>
      <c r="AB5529" s="2"/>
      <c r="AC5529" s="2"/>
      <c r="AD5529" s="2"/>
      <c r="AE5529" s="2"/>
      <c r="AF5529" s="2"/>
      <c r="AG5529" s="2"/>
      <c r="AH5529" s="2"/>
      <c r="AI5529" s="2"/>
      <c r="AJ5529" s="2"/>
      <c r="AK5529" s="2"/>
      <c r="BK5529" s="2"/>
      <c r="BL5529" s="2"/>
      <c r="BN5529" s="2"/>
      <c r="BO5529" s="2"/>
    </row>
    <row r="5530" ht="12.75" customHeight="1">
      <c r="D5530" s="2"/>
      <c r="G5530" s="2"/>
      <c r="I5530" s="2"/>
      <c r="J5530" s="2"/>
      <c r="K5530" s="2"/>
      <c r="L5530" s="2"/>
      <c r="M5530" s="2"/>
      <c r="N5530" s="2"/>
      <c r="O5530" s="2"/>
      <c r="P5530" s="2"/>
      <c r="Q5530" s="2"/>
      <c r="R5530" s="2"/>
      <c r="S5530" s="2"/>
      <c r="T5530" s="2"/>
      <c r="U5530" s="2"/>
      <c r="V5530" s="2"/>
      <c r="W5530" s="2"/>
      <c r="X5530" s="2"/>
      <c r="Y5530" s="2"/>
      <c r="AB5530" s="2"/>
      <c r="AC5530" s="2"/>
      <c r="AD5530" s="2"/>
      <c r="AE5530" s="2"/>
      <c r="AF5530" s="2"/>
      <c r="AG5530" s="2"/>
      <c r="AH5530" s="2"/>
      <c r="AI5530" s="2"/>
      <c r="AJ5530" s="2"/>
      <c r="AK5530" s="2"/>
      <c r="BK5530" s="2"/>
      <c r="BL5530" s="2"/>
      <c r="BN5530" s="2"/>
      <c r="BO5530" s="2"/>
    </row>
    <row r="5531" ht="12.75" customHeight="1">
      <c r="D5531" s="2"/>
      <c r="G5531" s="2"/>
      <c r="I5531" s="2"/>
      <c r="J5531" s="2"/>
      <c r="K5531" s="2"/>
      <c r="L5531" s="2"/>
      <c r="M5531" s="2"/>
      <c r="N5531" s="2"/>
      <c r="O5531" s="2"/>
      <c r="P5531" s="2"/>
      <c r="Q5531" s="2"/>
      <c r="R5531" s="2"/>
      <c r="S5531" s="2"/>
      <c r="T5531" s="2"/>
      <c r="U5531" s="2"/>
      <c r="V5531" s="2"/>
      <c r="W5531" s="2"/>
      <c r="X5531" s="2"/>
      <c r="Y5531" s="2"/>
      <c r="AB5531" s="2"/>
      <c r="AC5531" s="2"/>
      <c r="AD5531" s="2"/>
      <c r="AE5531" s="2"/>
      <c r="AF5531" s="2"/>
      <c r="AG5531" s="2"/>
      <c r="AH5531" s="2"/>
      <c r="AI5531" s="2"/>
      <c r="AJ5531" s="2"/>
      <c r="AK5531" s="2"/>
      <c r="BK5531" s="2"/>
      <c r="BL5531" s="2"/>
      <c r="BN5531" s="2"/>
      <c r="BO5531" s="2"/>
    </row>
    <row r="5532" ht="12.75" customHeight="1">
      <c r="D5532" s="2"/>
      <c r="G5532" s="2"/>
      <c r="I5532" s="2"/>
      <c r="J5532" s="2"/>
      <c r="K5532" s="2"/>
      <c r="L5532" s="2"/>
      <c r="M5532" s="2"/>
      <c r="N5532" s="2"/>
      <c r="O5532" s="2"/>
      <c r="P5532" s="2"/>
      <c r="Q5532" s="2"/>
      <c r="R5532" s="2"/>
      <c r="S5532" s="2"/>
      <c r="T5532" s="2"/>
      <c r="U5532" s="2"/>
      <c r="V5532" s="2"/>
      <c r="W5532" s="2"/>
      <c r="X5532" s="2"/>
      <c r="Y5532" s="2"/>
      <c r="AB5532" s="2"/>
      <c r="AC5532" s="2"/>
      <c r="AD5532" s="2"/>
      <c r="AE5532" s="2"/>
      <c r="AF5532" s="2"/>
      <c r="AG5532" s="2"/>
      <c r="AH5532" s="2"/>
      <c r="AI5532" s="2"/>
      <c r="AJ5532" s="2"/>
      <c r="AK5532" s="2"/>
      <c r="BK5532" s="2"/>
      <c r="BL5532" s="2"/>
      <c r="BN5532" s="2"/>
      <c r="BO5532" s="2"/>
    </row>
    <row r="5533" ht="12.75" customHeight="1">
      <c r="D5533" s="2"/>
      <c r="G5533" s="2"/>
      <c r="I5533" s="2"/>
      <c r="J5533" s="2"/>
      <c r="K5533" s="2"/>
      <c r="L5533" s="2"/>
      <c r="M5533" s="2"/>
      <c r="N5533" s="2"/>
      <c r="O5533" s="2"/>
      <c r="P5533" s="2"/>
      <c r="Q5533" s="2"/>
      <c r="R5533" s="2"/>
      <c r="S5533" s="2"/>
      <c r="T5533" s="2"/>
      <c r="U5533" s="2"/>
      <c r="V5533" s="2"/>
      <c r="W5533" s="2"/>
      <c r="X5533" s="2"/>
      <c r="Y5533" s="2"/>
      <c r="AB5533" s="2"/>
      <c r="AC5533" s="2"/>
      <c r="AD5533" s="2"/>
      <c r="AE5533" s="2"/>
      <c r="AF5533" s="2"/>
      <c r="AG5533" s="2"/>
      <c r="AH5533" s="2"/>
      <c r="AI5533" s="2"/>
      <c r="AJ5533" s="2"/>
      <c r="AK5533" s="2"/>
      <c r="BK5533" s="2"/>
      <c r="BL5533" s="2"/>
      <c r="BN5533" s="2"/>
      <c r="BO5533" s="2"/>
    </row>
    <row r="5534" ht="12.75" customHeight="1">
      <c r="D5534" s="2"/>
      <c r="G5534" s="2"/>
      <c r="I5534" s="2"/>
      <c r="J5534" s="2"/>
      <c r="K5534" s="2"/>
      <c r="L5534" s="2"/>
      <c r="M5534" s="2"/>
      <c r="N5534" s="2"/>
      <c r="O5534" s="2"/>
      <c r="P5534" s="2"/>
      <c r="Q5534" s="2"/>
      <c r="R5534" s="2"/>
      <c r="S5534" s="2"/>
      <c r="T5534" s="2"/>
      <c r="U5534" s="2"/>
      <c r="V5534" s="2"/>
      <c r="W5534" s="2"/>
      <c r="X5534" s="2"/>
      <c r="Y5534" s="2"/>
      <c r="AB5534" s="2"/>
      <c r="AC5534" s="2"/>
      <c r="AD5534" s="2"/>
      <c r="AE5534" s="2"/>
      <c r="AF5534" s="2"/>
      <c r="AG5534" s="2"/>
      <c r="AH5534" s="2"/>
      <c r="AI5534" s="2"/>
      <c r="AJ5534" s="2"/>
      <c r="AK5534" s="2"/>
      <c r="BK5534" s="2"/>
      <c r="BL5534" s="2"/>
      <c r="BN5534" s="2"/>
      <c r="BO5534" s="2"/>
    </row>
    <row r="5535" ht="12.75" customHeight="1">
      <c r="D5535" s="2"/>
      <c r="G5535" s="2"/>
      <c r="I5535" s="2"/>
      <c r="J5535" s="2"/>
      <c r="K5535" s="2"/>
      <c r="L5535" s="2"/>
      <c r="M5535" s="2"/>
      <c r="N5535" s="2"/>
      <c r="O5535" s="2"/>
      <c r="P5535" s="2"/>
      <c r="Q5535" s="2"/>
      <c r="R5535" s="2"/>
      <c r="S5535" s="2"/>
      <c r="T5535" s="2"/>
      <c r="U5535" s="2"/>
      <c r="V5535" s="2"/>
      <c r="W5535" s="2"/>
      <c r="X5535" s="2"/>
      <c r="Y5535" s="2"/>
      <c r="AB5535" s="2"/>
      <c r="AC5535" s="2"/>
      <c r="AD5535" s="2"/>
      <c r="AE5535" s="2"/>
      <c r="AF5535" s="2"/>
      <c r="AG5535" s="2"/>
      <c r="AH5535" s="2"/>
      <c r="AI5535" s="2"/>
      <c r="AJ5535" s="2"/>
      <c r="AK5535" s="2"/>
      <c r="BK5535" s="2"/>
      <c r="BL5535" s="2"/>
      <c r="BN5535" s="2"/>
      <c r="BO5535" s="2"/>
    </row>
    <row r="5536" ht="12.75" customHeight="1">
      <c r="D5536" s="2"/>
      <c r="G5536" s="2"/>
      <c r="I5536" s="2"/>
      <c r="J5536" s="2"/>
      <c r="K5536" s="2"/>
      <c r="L5536" s="2"/>
      <c r="M5536" s="2"/>
      <c r="N5536" s="2"/>
      <c r="O5536" s="2"/>
      <c r="P5536" s="2"/>
      <c r="Q5536" s="2"/>
      <c r="R5536" s="2"/>
      <c r="S5536" s="2"/>
      <c r="T5536" s="2"/>
      <c r="U5536" s="2"/>
      <c r="V5536" s="2"/>
      <c r="W5536" s="2"/>
      <c r="X5536" s="2"/>
      <c r="Y5536" s="2"/>
      <c r="AB5536" s="2"/>
      <c r="AC5536" s="2"/>
      <c r="AD5536" s="2"/>
      <c r="AE5536" s="2"/>
      <c r="AF5536" s="2"/>
      <c r="AG5536" s="2"/>
      <c r="AH5536" s="2"/>
      <c r="AI5536" s="2"/>
      <c r="AJ5536" s="2"/>
      <c r="AK5536" s="2"/>
      <c r="BK5536" s="2"/>
      <c r="BL5536" s="2"/>
      <c r="BN5536" s="2"/>
      <c r="BO5536" s="2"/>
    </row>
    <row r="5537" ht="12.75" customHeight="1">
      <c r="D5537" s="2"/>
      <c r="G5537" s="2"/>
      <c r="I5537" s="2"/>
      <c r="J5537" s="2"/>
      <c r="K5537" s="2"/>
      <c r="L5537" s="2"/>
      <c r="M5537" s="2"/>
      <c r="N5537" s="2"/>
      <c r="O5537" s="2"/>
      <c r="P5537" s="2"/>
      <c r="Q5537" s="2"/>
      <c r="R5537" s="2"/>
      <c r="S5537" s="2"/>
      <c r="T5537" s="2"/>
      <c r="U5537" s="2"/>
      <c r="V5537" s="2"/>
      <c r="W5537" s="2"/>
      <c r="X5537" s="2"/>
      <c r="Y5537" s="2"/>
      <c r="AB5537" s="2"/>
      <c r="AC5537" s="2"/>
      <c r="AD5537" s="2"/>
      <c r="AE5537" s="2"/>
      <c r="AF5537" s="2"/>
      <c r="AG5537" s="2"/>
      <c r="AH5537" s="2"/>
      <c r="AI5537" s="2"/>
      <c r="AJ5537" s="2"/>
      <c r="AK5537" s="2"/>
      <c r="BK5537" s="2"/>
      <c r="BL5537" s="2"/>
      <c r="BN5537" s="2"/>
      <c r="BO5537" s="2"/>
    </row>
    <row r="5538" ht="12.75" customHeight="1">
      <c r="D5538" s="2"/>
      <c r="G5538" s="2"/>
      <c r="I5538" s="2"/>
      <c r="J5538" s="2"/>
      <c r="K5538" s="2"/>
      <c r="L5538" s="2"/>
      <c r="M5538" s="2"/>
      <c r="N5538" s="2"/>
      <c r="O5538" s="2"/>
      <c r="P5538" s="2"/>
      <c r="Q5538" s="2"/>
      <c r="R5538" s="2"/>
      <c r="S5538" s="2"/>
      <c r="T5538" s="2"/>
      <c r="U5538" s="2"/>
      <c r="V5538" s="2"/>
      <c r="W5538" s="2"/>
      <c r="X5538" s="2"/>
      <c r="Y5538" s="2"/>
      <c r="AB5538" s="2"/>
      <c r="AC5538" s="2"/>
      <c r="AD5538" s="2"/>
      <c r="AE5538" s="2"/>
      <c r="AF5538" s="2"/>
      <c r="AG5538" s="2"/>
      <c r="AH5538" s="2"/>
      <c r="AI5538" s="2"/>
      <c r="AJ5538" s="2"/>
      <c r="AK5538" s="2"/>
      <c r="BK5538" s="2"/>
      <c r="BL5538" s="2"/>
      <c r="BN5538" s="2"/>
      <c r="BO5538" s="2"/>
    </row>
    <row r="5539" ht="12.75" customHeight="1">
      <c r="D5539" s="2"/>
      <c r="G5539" s="2"/>
      <c r="I5539" s="2"/>
      <c r="J5539" s="2"/>
      <c r="K5539" s="2"/>
      <c r="L5539" s="2"/>
      <c r="M5539" s="2"/>
      <c r="N5539" s="2"/>
      <c r="O5539" s="2"/>
      <c r="P5539" s="2"/>
      <c r="Q5539" s="2"/>
      <c r="R5539" s="2"/>
      <c r="S5539" s="2"/>
      <c r="T5539" s="2"/>
      <c r="U5539" s="2"/>
      <c r="V5539" s="2"/>
      <c r="W5539" s="2"/>
      <c r="X5539" s="2"/>
      <c r="Y5539" s="2"/>
      <c r="AB5539" s="2"/>
      <c r="AC5539" s="2"/>
      <c r="AD5539" s="2"/>
      <c r="AE5539" s="2"/>
      <c r="AF5539" s="2"/>
      <c r="AG5539" s="2"/>
      <c r="AH5539" s="2"/>
      <c r="AI5539" s="2"/>
      <c r="AJ5539" s="2"/>
      <c r="AK5539" s="2"/>
      <c r="BK5539" s="2"/>
      <c r="BL5539" s="2"/>
      <c r="BN5539" s="2"/>
      <c r="BO5539" s="2"/>
    </row>
    <row r="5540" ht="12.75" customHeight="1">
      <c r="D5540" s="2"/>
      <c r="G5540" s="2"/>
      <c r="I5540" s="2"/>
      <c r="J5540" s="2"/>
      <c r="K5540" s="2"/>
      <c r="L5540" s="2"/>
      <c r="M5540" s="2"/>
      <c r="N5540" s="2"/>
      <c r="O5540" s="2"/>
      <c r="P5540" s="2"/>
      <c r="Q5540" s="2"/>
      <c r="R5540" s="2"/>
      <c r="S5540" s="2"/>
      <c r="T5540" s="2"/>
      <c r="U5540" s="2"/>
      <c r="V5540" s="2"/>
      <c r="W5540" s="2"/>
      <c r="X5540" s="2"/>
      <c r="Y5540" s="2"/>
      <c r="AB5540" s="2"/>
      <c r="AC5540" s="2"/>
      <c r="AD5540" s="2"/>
      <c r="AE5540" s="2"/>
      <c r="AF5540" s="2"/>
      <c r="AG5540" s="2"/>
      <c r="AH5540" s="2"/>
      <c r="AI5540" s="2"/>
      <c r="AJ5540" s="2"/>
      <c r="AK5540" s="2"/>
      <c r="BK5540" s="2"/>
      <c r="BL5540" s="2"/>
      <c r="BN5540" s="2"/>
      <c r="BO5540" s="2"/>
    </row>
    <row r="5541" ht="12.75" customHeight="1">
      <c r="D5541" s="2"/>
      <c r="G5541" s="2"/>
      <c r="I5541" s="2"/>
      <c r="J5541" s="2"/>
      <c r="K5541" s="2"/>
      <c r="L5541" s="2"/>
      <c r="M5541" s="2"/>
      <c r="N5541" s="2"/>
      <c r="O5541" s="2"/>
      <c r="P5541" s="2"/>
      <c r="Q5541" s="2"/>
      <c r="R5541" s="2"/>
      <c r="S5541" s="2"/>
      <c r="T5541" s="2"/>
      <c r="U5541" s="2"/>
      <c r="V5541" s="2"/>
      <c r="W5541" s="2"/>
      <c r="X5541" s="2"/>
      <c r="Y5541" s="2"/>
      <c r="AB5541" s="2"/>
      <c r="AC5541" s="2"/>
      <c r="AD5541" s="2"/>
      <c r="AE5541" s="2"/>
      <c r="AF5541" s="2"/>
      <c r="AG5541" s="2"/>
      <c r="AH5541" s="2"/>
      <c r="AI5541" s="2"/>
      <c r="AJ5541" s="2"/>
      <c r="AK5541" s="2"/>
      <c r="BK5541" s="2"/>
      <c r="BL5541" s="2"/>
      <c r="BN5541" s="2"/>
      <c r="BO5541" s="2"/>
    </row>
    <row r="5542" ht="12.75" customHeight="1">
      <c r="D5542" s="2"/>
      <c r="G5542" s="2"/>
      <c r="I5542" s="2"/>
      <c r="J5542" s="2"/>
      <c r="K5542" s="2"/>
      <c r="L5542" s="2"/>
      <c r="M5542" s="2"/>
      <c r="N5542" s="2"/>
      <c r="O5542" s="2"/>
      <c r="P5542" s="2"/>
      <c r="Q5542" s="2"/>
      <c r="R5542" s="2"/>
      <c r="S5542" s="2"/>
      <c r="T5542" s="2"/>
      <c r="U5542" s="2"/>
      <c r="V5542" s="2"/>
      <c r="W5542" s="2"/>
      <c r="X5542" s="2"/>
      <c r="Y5542" s="2"/>
      <c r="AB5542" s="2"/>
      <c r="AC5542" s="2"/>
      <c r="AD5542" s="2"/>
      <c r="AE5542" s="2"/>
      <c r="AF5542" s="2"/>
      <c r="AG5542" s="2"/>
      <c r="AH5542" s="2"/>
      <c r="AI5542" s="2"/>
      <c r="AJ5542" s="2"/>
      <c r="AK5542" s="2"/>
      <c r="BK5542" s="2"/>
      <c r="BL5542" s="2"/>
      <c r="BN5542" s="2"/>
      <c r="BO5542" s="2"/>
    </row>
    <row r="5543" ht="12.75" customHeight="1">
      <c r="D5543" s="2"/>
      <c r="G5543" s="2"/>
      <c r="I5543" s="2"/>
      <c r="J5543" s="2"/>
      <c r="K5543" s="2"/>
      <c r="L5543" s="2"/>
      <c r="M5543" s="2"/>
      <c r="N5543" s="2"/>
      <c r="O5543" s="2"/>
      <c r="P5543" s="2"/>
      <c r="Q5543" s="2"/>
      <c r="R5543" s="2"/>
      <c r="S5543" s="2"/>
      <c r="T5543" s="2"/>
      <c r="U5543" s="2"/>
      <c r="V5543" s="2"/>
      <c r="W5543" s="2"/>
      <c r="X5543" s="2"/>
      <c r="Y5543" s="2"/>
      <c r="AB5543" s="2"/>
      <c r="AC5543" s="2"/>
      <c r="AD5543" s="2"/>
      <c r="AE5543" s="2"/>
      <c r="AF5543" s="2"/>
      <c r="AG5543" s="2"/>
      <c r="AH5543" s="2"/>
      <c r="AI5543" s="2"/>
      <c r="AJ5543" s="2"/>
      <c r="AK5543" s="2"/>
      <c r="BK5543" s="2"/>
      <c r="BL5543" s="2"/>
      <c r="BN5543" s="2"/>
      <c r="BO5543" s="2"/>
    </row>
    <row r="5544" ht="12.75" customHeight="1">
      <c r="D5544" s="2"/>
      <c r="G5544" s="2"/>
      <c r="I5544" s="2"/>
      <c r="J5544" s="2"/>
      <c r="K5544" s="2"/>
      <c r="L5544" s="2"/>
      <c r="M5544" s="2"/>
      <c r="N5544" s="2"/>
      <c r="O5544" s="2"/>
      <c r="P5544" s="2"/>
      <c r="Q5544" s="2"/>
      <c r="R5544" s="2"/>
      <c r="S5544" s="2"/>
      <c r="T5544" s="2"/>
      <c r="U5544" s="2"/>
      <c r="V5544" s="2"/>
      <c r="W5544" s="2"/>
      <c r="X5544" s="2"/>
      <c r="Y5544" s="2"/>
      <c r="AB5544" s="2"/>
      <c r="AC5544" s="2"/>
      <c r="AD5544" s="2"/>
      <c r="AE5544" s="2"/>
      <c r="AF5544" s="2"/>
      <c r="AG5544" s="2"/>
      <c r="AH5544" s="2"/>
      <c r="AI5544" s="2"/>
      <c r="AJ5544" s="2"/>
      <c r="AK5544" s="2"/>
      <c r="BK5544" s="2"/>
      <c r="BL5544" s="2"/>
      <c r="BN5544" s="2"/>
      <c r="BO5544" s="2"/>
    </row>
    <row r="5545" ht="12.75" customHeight="1">
      <c r="D5545" s="2"/>
      <c r="G5545" s="2"/>
      <c r="I5545" s="2"/>
      <c r="J5545" s="2"/>
      <c r="K5545" s="2"/>
      <c r="L5545" s="2"/>
      <c r="M5545" s="2"/>
      <c r="N5545" s="2"/>
      <c r="O5545" s="2"/>
      <c r="P5545" s="2"/>
      <c r="Q5545" s="2"/>
      <c r="R5545" s="2"/>
      <c r="S5545" s="2"/>
      <c r="T5545" s="2"/>
      <c r="U5545" s="2"/>
      <c r="V5545" s="2"/>
      <c r="W5545" s="2"/>
      <c r="X5545" s="2"/>
      <c r="Y5545" s="2"/>
      <c r="AB5545" s="2"/>
      <c r="AC5545" s="2"/>
      <c r="AD5545" s="2"/>
      <c r="AE5545" s="2"/>
      <c r="AF5545" s="2"/>
      <c r="AG5545" s="2"/>
      <c r="AH5545" s="2"/>
      <c r="AI5545" s="2"/>
      <c r="AJ5545" s="2"/>
      <c r="AK5545" s="2"/>
      <c r="BK5545" s="2"/>
      <c r="BL5545" s="2"/>
      <c r="BN5545" s="2"/>
      <c r="BO5545" s="2"/>
    </row>
    <row r="5546" ht="12.75" customHeight="1">
      <c r="D5546" s="2"/>
      <c r="G5546" s="2"/>
      <c r="I5546" s="2"/>
      <c r="J5546" s="2"/>
      <c r="K5546" s="2"/>
      <c r="L5546" s="2"/>
      <c r="M5546" s="2"/>
      <c r="N5546" s="2"/>
      <c r="O5546" s="2"/>
      <c r="P5546" s="2"/>
      <c r="Q5546" s="2"/>
      <c r="R5546" s="2"/>
      <c r="S5546" s="2"/>
      <c r="T5546" s="2"/>
      <c r="U5546" s="2"/>
      <c r="V5546" s="2"/>
      <c r="W5546" s="2"/>
      <c r="X5546" s="2"/>
      <c r="Y5546" s="2"/>
      <c r="AB5546" s="2"/>
      <c r="AC5546" s="2"/>
      <c r="AD5546" s="2"/>
      <c r="AE5546" s="2"/>
      <c r="AF5546" s="2"/>
      <c r="AG5546" s="2"/>
      <c r="AH5546" s="2"/>
      <c r="AI5546" s="2"/>
      <c r="AJ5546" s="2"/>
      <c r="AK5546" s="2"/>
      <c r="BK5546" s="2"/>
      <c r="BL5546" s="2"/>
      <c r="BN5546" s="2"/>
      <c r="BO5546" s="2"/>
    </row>
    <row r="5547" ht="12.75" customHeight="1">
      <c r="D5547" s="2"/>
      <c r="G5547" s="2"/>
      <c r="I5547" s="2"/>
      <c r="J5547" s="2"/>
      <c r="K5547" s="2"/>
      <c r="L5547" s="2"/>
      <c r="M5547" s="2"/>
      <c r="N5547" s="2"/>
      <c r="O5547" s="2"/>
      <c r="P5547" s="2"/>
      <c r="Q5547" s="2"/>
      <c r="R5547" s="2"/>
      <c r="S5547" s="2"/>
      <c r="T5547" s="2"/>
      <c r="U5547" s="2"/>
      <c r="V5547" s="2"/>
      <c r="W5547" s="2"/>
      <c r="X5547" s="2"/>
      <c r="Y5547" s="2"/>
      <c r="AB5547" s="2"/>
      <c r="AC5547" s="2"/>
      <c r="AD5547" s="2"/>
      <c r="AE5547" s="2"/>
      <c r="AF5547" s="2"/>
      <c r="AG5547" s="2"/>
      <c r="AH5547" s="2"/>
      <c r="AI5547" s="2"/>
      <c r="AJ5547" s="2"/>
      <c r="AK5547" s="2"/>
      <c r="BK5547" s="2"/>
      <c r="BL5547" s="2"/>
      <c r="BN5547" s="2"/>
      <c r="BO5547" s="2"/>
    </row>
    <row r="5548" ht="12.75" customHeight="1">
      <c r="D5548" s="2"/>
      <c r="G5548" s="2"/>
      <c r="I5548" s="2"/>
      <c r="J5548" s="2"/>
      <c r="K5548" s="2"/>
      <c r="L5548" s="2"/>
      <c r="M5548" s="2"/>
      <c r="N5548" s="2"/>
      <c r="O5548" s="2"/>
      <c r="P5548" s="2"/>
      <c r="Q5548" s="2"/>
      <c r="R5548" s="2"/>
      <c r="S5548" s="2"/>
      <c r="T5548" s="2"/>
      <c r="U5548" s="2"/>
      <c r="V5548" s="2"/>
      <c r="W5548" s="2"/>
      <c r="X5548" s="2"/>
      <c r="Y5548" s="2"/>
      <c r="AB5548" s="2"/>
      <c r="AC5548" s="2"/>
      <c r="AD5548" s="2"/>
      <c r="AE5548" s="2"/>
      <c r="AF5548" s="2"/>
      <c r="AG5548" s="2"/>
      <c r="AH5548" s="2"/>
      <c r="AI5548" s="2"/>
      <c r="AJ5548" s="2"/>
      <c r="AK5548" s="2"/>
      <c r="BK5548" s="2"/>
      <c r="BL5548" s="2"/>
      <c r="BN5548" s="2"/>
      <c r="BO5548" s="2"/>
    </row>
    <row r="5549" ht="12.75" customHeight="1">
      <c r="D5549" s="2"/>
      <c r="G5549" s="2"/>
      <c r="I5549" s="2"/>
      <c r="J5549" s="2"/>
      <c r="K5549" s="2"/>
      <c r="L5549" s="2"/>
      <c r="M5549" s="2"/>
      <c r="N5549" s="2"/>
      <c r="O5549" s="2"/>
      <c r="P5549" s="2"/>
      <c r="Q5549" s="2"/>
      <c r="R5549" s="2"/>
      <c r="S5549" s="2"/>
      <c r="T5549" s="2"/>
      <c r="U5549" s="2"/>
      <c r="V5549" s="2"/>
      <c r="W5549" s="2"/>
      <c r="X5549" s="2"/>
      <c r="Y5549" s="2"/>
      <c r="AB5549" s="2"/>
      <c r="AC5549" s="2"/>
      <c r="AD5549" s="2"/>
      <c r="AE5549" s="2"/>
      <c r="AF5549" s="2"/>
      <c r="AG5549" s="2"/>
      <c r="AH5549" s="2"/>
      <c r="AI5549" s="2"/>
      <c r="AJ5549" s="2"/>
      <c r="AK5549" s="2"/>
      <c r="BK5549" s="2"/>
      <c r="BL5549" s="2"/>
      <c r="BN5549" s="2"/>
      <c r="BO5549" s="2"/>
    </row>
    <row r="5550" ht="12.75" customHeight="1">
      <c r="D5550" s="2"/>
      <c r="G5550" s="2"/>
      <c r="I5550" s="2"/>
      <c r="J5550" s="2"/>
      <c r="K5550" s="2"/>
      <c r="L5550" s="2"/>
      <c r="M5550" s="2"/>
      <c r="N5550" s="2"/>
      <c r="O5550" s="2"/>
      <c r="P5550" s="2"/>
      <c r="Q5550" s="2"/>
      <c r="R5550" s="2"/>
      <c r="S5550" s="2"/>
      <c r="T5550" s="2"/>
      <c r="U5550" s="2"/>
      <c r="V5550" s="2"/>
      <c r="W5550" s="2"/>
      <c r="X5550" s="2"/>
      <c r="Y5550" s="2"/>
      <c r="AB5550" s="2"/>
      <c r="AC5550" s="2"/>
      <c r="AD5550" s="2"/>
      <c r="AE5550" s="2"/>
      <c r="AF5550" s="2"/>
      <c r="AG5550" s="2"/>
      <c r="AH5550" s="2"/>
      <c r="AI5550" s="2"/>
      <c r="AJ5550" s="2"/>
      <c r="AK5550" s="2"/>
      <c r="BK5550" s="2"/>
      <c r="BL5550" s="2"/>
      <c r="BN5550" s="2"/>
      <c r="BO5550" s="2"/>
    </row>
    <row r="5551" ht="12.75" customHeight="1">
      <c r="D5551" s="2"/>
      <c r="G5551" s="2"/>
      <c r="I5551" s="2"/>
      <c r="J5551" s="2"/>
      <c r="K5551" s="2"/>
      <c r="L5551" s="2"/>
      <c r="M5551" s="2"/>
      <c r="N5551" s="2"/>
      <c r="O5551" s="2"/>
      <c r="P5551" s="2"/>
      <c r="Q5551" s="2"/>
      <c r="R5551" s="2"/>
      <c r="S5551" s="2"/>
      <c r="T5551" s="2"/>
      <c r="U5551" s="2"/>
      <c r="V5551" s="2"/>
      <c r="W5551" s="2"/>
      <c r="X5551" s="2"/>
      <c r="Y5551" s="2"/>
      <c r="AB5551" s="2"/>
      <c r="AC5551" s="2"/>
      <c r="AD5551" s="2"/>
      <c r="AE5551" s="2"/>
      <c r="AF5551" s="2"/>
      <c r="AG5551" s="2"/>
      <c r="AH5551" s="2"/>
      <c r="AI5551" s="2"/>
      <c r="AJ5551" s="2"/>
      <c r="AK5551" s="2"/>
      <c r="BK5551" s="2"/>
      <c r="BL5551" s="2"/>
      <c r="BN5551" s="2"/>
      <c r="BO5551" s="2"/>
    </row>
    <row r="5552" ht="12.75" customHeight="1">
      <c r="D5552" s="2"/>
      <c r="G5552" s="2"/>
      <c r="I5552" s="2"/>
      <c r="J5552" s="2"/>
      <c r="K5552" s="2"/>
      <c r="L5552" s="2"/>
      <c r="M5552" s="2"/>
      <c r="N5552" s="2"/>
      <c r="O5552" s="2"/>
      <c r="P5552" s="2"/>
      <c r="Q5552" s="2"/>
      <c r="R5552" s="2"/>
      <c r="S5552" s="2"/>
      <c r="T5552" s="2"/>
      <c r="U5552" s="2"/>
      <c r="V5552" s="2"/>
      <c r="W5552" s="2"/>
      <c r="X5552" s="2"/>
      <c r="Y5552" s="2"/>
      <c r="AB5552" s="2"/>
      <c r="AC5552" s="2"/>
      <c r="AD5552" s="2"/>
      <c r="AE5552" s="2"/>
      <c r="AF5552" s="2"/>
      <c r="AG5552" s="2"/>
      <c r="AH5552" s="2"/>
      <c r="AI5552" s="2"/>
      <c r="AJ5552" s="2"/>
      <c r="AK5552" s="2"/>
      <c r="BK5552" s="2"/>
      <c r="BL5552" s="2"/>
      <c r="BN5552" s="2"/>
      <c r="BO5552" s="2"/>
    </row>
    <row r="5553" ht="12.75" customHeight="1">
      <c r="D5553" s="2"/>
      <c r="G5553" s="2"/>
      <c r="I5553" s="2"/>
      <c r="J5553" s="2"/>
      <c r="K5553" s="2"/>
      <c r="L5553" s="2"/>
      <c r="M5553" s="2"/>
      <c r="N5553" s="2"/>
      <c r="O5553" s="2"/>
      <c r="P5553" s="2"/>
      <c r="Q5553" s="2"/>
      <c r="R5553" s="2"/>
      <c r="S5553" s="2"/>
      <c r="T5553" s="2"/>
      <c r="U5553" s="2"/>
      <c r="V5553" s="2"/>
      <c r="W5553" s="2"/>
      <c r="X5553" s="2"/>
      <c r="Y5553" s="2"/>
      <c r="AB5553" s="2"/>
      <c r="AC5553" s="2"/>
      <c r="AD5553" s="2"/>
      <c r="AE5553" s="2"/>
      <c r="AF5553" s="2"/>
      <c r="AG5553" s="2"/>
      <c r="AH5553" s="2"/>
      <c r="AI5553" s="2"/>
      <c r="AJ5553" s="2"/>
      <c r="AK5553" s="2"/>
      <c r="BK5553" s="2"/>
      <c r="BL5553" s="2"/>
      <c r="BN5553" s="2"/>
      <c r="BO5553" s="2"/>
    </row>
    <row r="5554" ht="12.75" customHeight="1">
      <c r="D5554" s="2"/>
      <c r="G5554" s="2"/>
      <c r="I5554" s="2"/>
      <c r="J5554" s="2"/>
      <c r="K5554" s="2"/>
      <c r="L5554" s="2"/>
      <c r="M5554" s="2"/>
      <c r="N5554" s="2"/>
      <c r="O5554" s="2"/>
      <c r="P5554" s="2"/>
      <c r="Q5554" s="2"/>
      <c r="R5554" s="2"/>
      <c r="S5554" s="2"/>
      <c r="T5554" s="2"/>
      <c r="U5554" s="2"/>
      <c r="V5554" s="2"/>
      <c r="W5554" s="2"/>
      <c r="X5554" s="2"/>
      <c r="Y5554" s="2"/>
      <c r="AB5554" s="2"/>
      <c r="AC5554" s="2"/>
      <c r="AD5554" s="2"/>
      <c r="AE5554" s="2"/>
      <c r="AF5554" s="2"/>
      <c r="AG5554" s="2"/>
      <c r="AH5554" s="2"/>
      <c r="AI5554" s="2"/>
      <c r="AJ5554" s="2"/>
      <c r="AK5554" s="2"/>
      <c r="BK5554" s="2"/>
      <c r="BL5554" s="2"/>
      <c r="BN5554" s="2"/>
      <c r="BO5554" s="2"/>
    </row>
    <row r="5555" ht="12.75" customHeight="1">
      <c r="D5555" s="2"/>
      <c r="G5555" s="2"/>
      <c r="I5555" s="2"/>
      <c r="J5555" s="2"/>
      <c r="K5555" s="2"/>
      <c r="L5555" s="2"/>
      <c r="M5555" s="2"/>
      <c r="N5555" s="2"/>
      <c r="O5555" s="2"/>
      <c r="P5555" s="2"/>
      <c r="Q5555" s="2"/>
      <c r="R5555" s="2"/>
      <c r="S5555" s="2"/>
      <c r="T5555" s="2"/>
      <c r="U5555" s="2"/>
      <c r="V5555" s="2"/>
      <c r="W5555" s="2"/>
      <c r="X5555" s="2"/>
      <c r="Y5555" s="2"/>
      <c r="AB5555" s="2"/>
      <c r="AC5555" s="2"/>
      <c r="AD5555" s="2"/>
      <c r="AE5555" s="2"/>
      <c r="AF5555" s="2"/>
      <c r="AG5555" s="2"/>
      <c r="AH5555" s="2"/>
      <c r="AI5555" s="2"/>
      <c r="AJ5555" s="2"/>
      <c r="AK5555" s="2"/>
      <c r="BK5555" s="2"/>
      <c r="BL5555" s="2"/>
      <c r="BN5555" s="2"/>
      <c r="BO5555" s="2"/>
    </row>
    <row r="5556" ht="12.75" customHeight="1">
      <c r="D5556" s="2"/>
      <c r="G5556" s="2"/>
      <c r="I5556" s="2"/>
      <c r="J5556" s="2"/>
      <c r="K5556" s="2"/>
      <c r="L5556" s="2"/>
      <c r="M5556" s="2"/>
      <c r="N5556" s="2"/>
      <c r="O5556" s="2"/>
      <c r="P5556" s="2"/>
      <c r="Q5556" s="2"/>
      <c r="R5556" s="2"/>
      <c r="S5556" s="2"/>
      <c r="T5556" s="2"/>
      <c r="U5556" s="2"/>
      <c r="V5556" s="2"/>
      <c r="W5556" s="2"/>
      <c r="X5556" s="2"/>
      <c r="Y5556" s="2"/>
      <c r="AB5556" s="2"/>
      <c r="AC5556" s="2"/>
      <c r="AD5556" s="2"/>
      <c r="AE5556" s="2"/>
      <c r="AF5556" s="2"/>
      <c r="AG5556" s="2"/>
      <c r="AH5556" s="2"/>
      <c r="AI5556" s="2"/>
      <c r="AJ5556" s="2"/>
      <c r="AK5556" s="2"/>
      <c r="BK5556" s="2"/>
      <c r="BL5556" s="2"/>
      <c r="BN5556" s="2"/>
      <c r="BO5556" s="2"/>
    </row>
    <row r="5557" ht="12.75" customHeight="1">
      <c r="D5557" s="2"/>
      <c r="G5557" s="2"/>
      <c r="I5557" s="2"/>
      <c r="J5557" s="2"/>
      <c r="K5557" s="2"/>
      <c r="L5557" s="2"/>
      <c r="M5557" s="2"/>
      <c r="N5557" s="2"/>
      <c r="O5557" s="2"/>
      <c r="P5557" s="2"/>
      <c r="Q5557" s="2"/>
      <c r="R5557" s="2"/>
      <c r="S5557" s="2"/>
      <c r="T5557" s="2"/>
      <c r="U5557" s="2"/>
      <c r="V5557" s="2"/>
      <c r="W5557" s="2"/>
      <c r="X5557" s="2"/>
      <c r="Y5557" s="2"/>
      <c r="AB5557" s="2"/>
      <c r="AC5557" s="2"/>
      <c r="AD5557" s="2"/>
      <c r="AE5557" s="2"/>
      <c r="AF5557" s="2"/>
      <c r="AG5557" s="2"/>
      <c r="AH5557" s="2"/>
      <c r="AI5557" s="2"/>
      <c r="AJ5557" s="2"/>
      <c r="AK5557" s="2"/>
      <c r="BK5557" s="2"/>
      <c r="BL5557" s="2"/>
      <c r="BN5557" s="2"/>
      <c r="BO5557" s="2"/>
    </row>
    <row r="5558" ht="12.75" customHeight="1">
      <c r="D5558" s="2"/>
      <c r="G5558" s="2"/>
      <c r="I5558" s="2"/>
      <c r="J5558" s="2"/>
      <c r="K5558" s="2"/>
      <c r="L5558" s="2"/>
      <c r="M5558" s="2"/>
      <c r="N5558" s="2"/>
      <c r="O5558" s="2"/>
      <c r="P5558" s="2"/>
      <c r="Q5558" s="2"/>
      <c r="R5558" s="2"/>
      <c r="S5558" s="2"/>
      <c r="T5558" s="2"/>
      <c r="U5558" s="2"/>
      <c r="V5558" s="2"/>
      <c r="W5558" s="2"/>
      <c r="X5558" s="2"/>
      <c r="Y5558" s="2"/>
      <c r="AB5558" s="2"/>
      <c r="AC5558" s="2"/>
      <c r="AD5558" s="2"/>
      <c r="AE5558" s="2"/>
      <c r="AF5558" s="2"/>
      <c r="AG5558" s="2"/>
      <c r="AH5558" s="2"/>
      <c r="AI5558" s="2"/>
      <c r="AJ5558" s="2"/>
      <c r="AK5558" s="2"/>
      <c r="BK5558" s="2"/>
      <c r="BL5558" s="2"/>
      <c r="BN5558" s="2"/>
      <c r="BO5558" s="2"/>
    </row>
    <row r="5559" ht="12.75" customHeight="1">
      <c r="D5559" s="2"/>
      <c r="G5559" s="2"/>
      <c r="I5559" s="2"/>
      <c r="J5559" s="2"/>
      <c r="K5559" s="2"/>
      <c r="L5559" s="2"/>
      <c r="M5559" s="2"/>
      <c r="N5559" s="2"/>
      <c r="O5559" s="2"/>
      <c r="P5559" s="2"/>
      <c r="Q5559" s="2"/>
      <c r="R5559" s="2"/>
      <c r="S5559" s="2"/>
      <c r="T5559" s="2"/>
      <c r="U5559" s="2"/>
      <c r="V5559" s="2"/>
      <c r="W5559" s="2"/>
      <c r="X5559" s="2"/>
      <c r="Y5559" s="2"/>
      <c r="AB5559" s="2"/>
      <c r="AC5559" s="2"/>
      <c r="AD5559" s="2"/>
      <c r="AE5559" s="2"/>
      <c r="AF5559" s="2"/>
      <c r="AG5559" s="2"/>
      <c r="AH5559" s="2"/>
      <c r="AI5559" s="2"/>
      <c r="AJ5559" s="2"/>
      <c r="AK5559" s="2"/>
      <c r="BK5559" s="2"/>
      <c r="BL5559" s="2"/>
      <c r="BN5559" s="2"/>
      <c r="BO5559" s="2"/>
    </row>
    <row r="5560" ht="12.75" customHeight="1">
      <c r="D5560" s="2"/>
      <c r="G5560" s="2"/>
      <c r="I5560" s="2"/>
      <c r="J5560" s="2"/>
      <c r="K5560" s="2"/>
      <c r="L5560" s="2"/>
      <c r="M5560" s="2"/>
      <c r="N5560" s="2"/>
      <c r="O5560" s="2"/>
      <c r="P5560" s="2"/>
      <c r="Q5560" s="2"/>
      <c r="R5560" s="2"/>
      <c r="S5560" s="2"/>
      <c r="T5560" s="2"/>
      <c r="U5560" s="2"/>
      <c r="V5560" s="2"/>
      <c r="W5560" s="2"/>
      <c r="X5560" s="2"/>
      <c r="Y5560" s="2"/>
      <c r="AB5560" s="2"/>
      <c r="AC5560" s="2"/>
      <c r="AD5560" s="2"/>
      <c r="AE5560" s="2"/>
      <c r="AF5560" s="2"/>
      <c r="AG5560" s="2"/>
      <c r="AH5560" s="2"/>
      <c r="AI5560" s="2"/>
      <c r="AJ5560" s="2"/>
      <c r="AK5560" s="2"/>
      <c r="BK5560" s="2"/>
      <c r="BL5560" s="2"/>
      <c r="BN5560" s="2"/>
      <c r="BO5560" s="2"/>
    </row>
    <row r="5561" ht="12.75" customHeight="1">
      <c r="D5561" s="2"/>
      <c r="G5561" s="2"/>
      <c r="I5561" s="2"/>
      <c r="J5561" s="2"/>
      <c r="K5561" s="2"/>
      <c r="L5561" s="2"/>
      <c r="M5561" s="2"/>
      <c r="N5561" s="2"/>
      <c r="O5561" s="2"/>
      <c r="P5561" s="2"/>
      <c r="Q5561" s="2"/>
      <c r="R5561" s="2"/>
      <c r="S5561" s="2"/>
      <c r="T5561" s="2"/>
      <c r="U5561" s="2"/>
      <c r="V5561" s="2"/>
      <c r="W5561" s="2"/>
      <c r="X5561" s="2"/>
      <c r="Y5561" s="2"/>
      <c r="AB5561" s="2"/>
      <c r="AC5561" s="2"/>
      <c r="AD5561" s="2"/>
      <c r="AE5561" s="2"/>
      <c r="AF5561" s="2"/>
      <c r="AG5561" s="2"/>
      <c r="AH5561" s="2"/>
      <c r="AI5561" s="2"/>
      <c r="AJ5561" s="2"/>
      <c r="AK5561" s="2"/>
      <c r="BK5561" s="2"/>
      <c r="BL5561" s="2"/>
      <c r="BN5561" s="2"/>
      <c r="BO5561" s="2"/>
    </row>
    <row r="5562" ht="12.75" customHeight="1">
      <c r="D5562" s="2"/>
      <c r="G5562" s="2"/>
      <c r="I5562" s="2"/>
      <c r="J5562" s="2"/>
      <c r="K5562" s="2"/>
      <c r="L5562" s="2"/>
      <c r="M5562" s="2"/>
      <c r="N5562" s="2"/>
      <c r="O5562" s="2"/>
      <c r="P5562" s="2"/>
      <c r="Q5562" s="2"/>
      <c r="R5562" s="2"/>
      <c r="S5562" s="2"/>
      <c r="T5562" s="2"/>
      <c r="U5562" s="2"/>
      <c r="V5562" s="2"/>
      <c r="W5562" s="2"/>
      <c r="X5562" s="2"/>
      <c r="Y5562" s="2"/>
      <c r="AB5562" s="2"/>
      <c r="AC5562" s="2"/>
      <c r="AD5562" s="2"/>
      <c r="AE5562" s="2"/>
      <c r="AF5562" s="2"/>
      <c r="AG5562" s="2"/>
      <c r="AH5562" s="2"/>
      <c r="AI5562" s="2"/>
      <c r="AJ5562" s="2"/>
      <c r="AK5562" s="2"/>
      <c r="BK5562" s="2"/>
      <c r="BL5562" s="2"/>
      <c r="BN5562" s="2"/>
      <c r="BO5562" s="2"/>
    </row>
    <row r="5563" ht="12.75" customHeight="1">
      <c r="D5563" s="2"/>
      <c r="G5563" s="2"/>
      <c r="I5563" s="2"/>
      <c r="J5563" s="2"/>
      <c r="K5563" s="2"/>
      <c r="L5563" s="2"/>
      <c r="M5563" s="2"/>
      <c r="N5563" s="2"/>
      <c r="O5563" s="2"/>
      <c r="P5563" s="2"/>
      <c r="Q5563" s="2"/>
      <c r="R5563" s="2"/>
      <c r="S5563" s="2"/>
      <c r="T5563" s="2"/>
      <c r="U5563" s="2"/>
      <c r="V5563" s="2"/>
      <c r="W5563" s="2"/>
      <c r="X5563" s="2"/>
      <c r="Y5563" s="2"/>
      <c r="AB5563" s="2"/>
      <c r="AC5563" s="2"/>
      <c r="AD5563" s="2"/>
      <c r="AE5563" s="2"/>
      <c r="AF5563" s="2"/>
      <c r="AG5563" s="2"/>
      <c r="AH5563" s="2"/>
      <c r="AI5563" s="2"/>
      <c r="AJ5563" s="2"/>
      <c r="AK5563" s="2"/>
      <c r="BK5563" s="2"/>
      <c r="BL5563" s="2"/>
      <c r="BN5563" s="2"/>
      <c r="BO5563" s="2"/>
    </row>
    <row r="5564" ht="12.75" customHeight="1">
      <c r="D5564" s="2"/>
      <c r="G5564" s="2"/>
      <c r="I5564" s="2"/>
      <c r="J5564" s="2"/>
      <c r="K5564" s="2"/>
      <c r="L5564" s="2"/>
      <c r="M5564" s="2"/>
      <c r="N5564" s="2"/>
      <c r="O5564" s="2"/>
      <c r="P5564" s="2"/>
      <c r="Q5564" s="2"/>
      <c r="R5564" s="2"/>
      <c r="S5564" s="2"/>
      <c r="T5564" s="2"/>
      <c r="U5564" s="2"/>
      <c r="V5564" s="2"/>
      <c r="W5564" s="2"/>
      <c r="X5564" s="2"/>
      <c r="Y5564" s="2"/>
      <c r="AB5564" s="2"/>
      <c r="AC5564" s="2"/>
      <c r="AD5564" s="2"/>
      <c r="AE5564" s="2"/>
      <c r="AF5564" s="2"/>
      <c r="AG5564" s="2"/>
      <c r="AH5564" s="2"/>
      <c r="AI5564" s="2"/>
      <c r="AJ5564" s="2"/>
      <c r="AK5564" s="2"/>
      <c r="BK5564" s="2"/>
      <c r="BL5564" s="2"/>
      <c r="BN5564" s="2"/>
      <c r="BO5564" s="2"/>
    </row>
    <row r="5565" ht="12.75" customHeight="1">
      <c r="D5565" s="2"/>
      <c r="G5565" s="2"/>
      <c r="I5565" s="2"/>
      <c r="J5565" s="2"/>
      <c r="K5565" s="2"/>
      <c r="L5565" s="2"/>
      <c r="M5565" s="2"/>
      <c r="N5565" s="2"/>
      <c r="O5565" s="2"/>
      <c r="P5565" s="2"/>
      <c r="Q5565" s="2"/>
      <c r="R5565" s="2"/>
      <c r="S5565" s="2"/>
      <c r="T5565" s="2"/>
      <c r="U5565" s="2"/>
      <c r="V5565" s="2"/>
      <c r="W5565" s="2"/>
      <c r="X5565" s="2"/>
      <c r="Y5565" s="2"/>
      <c r="AB5565" s="2"/>
      <c r="AC5565" s="2"/>
      <c r="AD5565" s="2"/>
      <c r="AE5565" s="2"/>
      <c r="AF5565" s="2"/>
      <c r="AG5565" s="2"/>
      <c r="AH5565" s="2"/>
      <c r="AI5565" s="2"/>
      <c r="AJ5565" s="2"/>
      <c r="AK5565" s="2"/>
      <c r="BK5565" s="2"/>
      <c r="BL5565" s="2"/>
      <c r="BN5565" s="2"/>
      <c r="BO5565" s="2"/>
    </row>
    <row r="5566" ht="12.75" customHeight="1">
      <c r="D5566" s="2"/>
      <c r="G5566" s="2"/>
      <c r="I5566" s="2"/>
      <c r="J5566" s="2"/>
      <c r="K5566" s="2"/>
      <c r="L5566" s="2"/>
      <c r="M5566" s="2"/>
      <c r="N5566" s="2"/>
      <c r="O5566" s="2"/>
      <c r="P5566" s="2"/>
      <c r="Q5566" s="2"/>
      <c r="R5566" s="2"/>
      <c r="S5566" s="2"/>
      <c r="T5566" s="2"/>
      <c r="U5566" s="2"/>
      <c r="V5566" s="2"/>
      <c r="W5566" s="2"/>
      <c r="X5566" s="2"/>
      <c r="Y5566" s="2"/>
      <c r="AB5566" s="2"/>
      <c r="AC5566" s="2"/>
      <c r="AD5566" s="2"/>
      <c r="AE5566" s="2"/>
      <c r="AF5566" s="2"/>
      <c r="AG5566" s="2"/>
      <c r="AH5566" s="2"/>
      <c r="AI5566" s="2"/>
      <c r="AJ5566" s="2"/>
      <c r="AK5566" s="2"/>
      <c r="BK5566" s="2"/>
      <c r="BL5566" s="2"/>
      <c r="BN5566" s="2"/>
      <c r="BO5566" s="2"/>
    </row>
    <row r="5567" ht="12.75" customHeight="1">
      <c r="D5567" s="2"/>
      <c r="G5567" s="2"/>
      <c r="I5567" s="2"/>
      <c r="J5567" s="2"/>
      <c r="K5567" s="2"/>
      <c r="L5567" s="2"/>
      <c r="M5567" s="2"/>
      <c r="N5567" s="2"/>
      <c r="O5567" s="2"/>
      <c r="P5567" s="2"/>
      <c r="Q5567" s="2"/>
      <c r="R5567" s="2"/>
      <c r="S5567" s="2"/>
      <c r="T5567" s="2"/>
      <c r="U5567" s="2"/>
      <c r="V5567" s="2"/>
      <c r="W5567" s="2"/>
      <c r="X5567" s="2"/>
      <c r="Y5567" s="2"/>
      <c r="AB5567" s="2"/>
      <c r="AC5567" s="2"/>
      <c r="AD5567" s="2"/>
      <c r="AE5567" s="2"/>
      <c r="AF5567" s="2"/>
      <c r="AG5567" s="2"/>
      <c r="AH5567" s="2"/>
      <c r="AI5567" s="2"/>
      <c r="AJ5567" s="2"/>
      <c r="AK5567" s="2"/>
      <c r="BK5567" s="2"/>
      <c r="BL5567" s="2"/>
      <c r="BN5567" s="2"/>
      <c r="BO5567" s="2"/>
    </row>
    <row r="5568" ht="12.75" customHeight="1">
      <c r="D5568" s="2"/>
      <c r="G5568" s="2"/>
      <c r="I5568" s="2"/>
      <c r="J5568" s="2"/>
      <c r="K5568" s="2"/>
      <c r="L5568" s="2"/>
      <c r="M5568" s="2"/>
      <c r="N5568" s="2"/>
      <c r="O5568" s="2"/>
      <c r="P5568" s="2"/>
      <c r="Q5568" s="2"/>
      <c r="R5568" s="2"/>
      <c r="S5568" s="2"/>
      <c r="T5568" s="2"/>
      <c r="U5568" s="2"/>
      <c r="V5568" s="2"/>
      <c r="W5568" s="2"/>
      <c r="X5568" s="2"/>
      <c r="Y5568" s="2"/>
      <c r="AB5568" s="2"/>
      <c r="AC5568" s="2"/>
      <c r="AD5568" s="2"/>
      <c r="AE5568" s="2"/>
      <c r="AF5568" s="2"/>
      <c r="AG5568" s="2"/>
      <c r="AH5568" s="2"/>
      <c r="AI5568" s="2"/>
      <c r="AJ5568" s="2"/>
      <c r="AK5568" s="2"/>
      <c r="BK5568" s="2"/>
      <c r="BL5568" s="2"/>
      <c r="BN5568" s="2"/>
      <c r="BO5568" s="2"/>
    </row>
    <row r="5569" ht="12.75" customHeight="1">
      <c r="D5569" s="2"/>
      <c r="G5569" s="2"/>
      <c r="I5569" s="2"/>
      <c r="J5569" s="2"/>
      <c r="K5569" s="2"/>
      <c r="L5569" s="2"/>
      <c r="M5569" s="2"/>
      <c r="N5569" s="2"/>
      <c r="O5569" s="2"/>
      <c r="P5569" s="2"/>
      <c r="Q5569" s="2"/>
      <c r="R5569" s="2"/>
      <c r="S5569" s="2"/>
      <c r="T5569" s="2"/>
      <c r="U5569" s="2"/>
      <c r="V5569" s="2"/>
      <c r="W5569" s="2"/>
      <c r="X5569" s="2"/>
      <c r="Y5569" s="2"/>
      <c r="AB5569" s="2"/>
      <c r="AC5569" s="2"/>
      <c r="AD5569" s="2"/>
      <c r="AE5569" s="2"/>
      <c r="AF5569" s="2"/>
      <c r="AG5569" s="2"/>
      <c r="AH5569" s="2"/>
      <c r="AI5569" s="2"/>
      <c r="AJ5569" s="2"/>
      <c r="AK5569" s="2"/>
      <c r="BK5569" s="2"/>
      <c r="BL5569" s="2"/>
      <c r="BN5569" s="2"/>
      <c r="BO5569" s="2"/>
    </row>
    <row r="5570" ht="12.75" customHeight="1">
      <c r="D5570" s="2"/>
      <c r="G5570" s="2"/>
      <c r="I5570" s="2"/>
      <c r="J5570" s="2"/>
      <c r="K5570" s="2"/>
      <c r="L5570" s="2"/>
      <c r="M5570" s="2"/>
      <c r="N5570" s="2"/>
      <c r="O5570" s="2"/>
      <c r="P5570" s="2"/>
      <c r="Q5570" s="2"/>
      <c r="R5570" s="2"/>
      <c r="S5570" s="2"/>
      <c r="T5570" s="2"/>
      <c r="U5570" s="2"/>
      <c r="V5570" s="2"/>
      <c r="W5570" s="2"/>
      <c r="X5570" s="2"/>
      <c r="Y5570" s="2"/>
      <c r="AB5570" s="2"/>
      <c r="AC5570" s="2"/>
      <c r="AD5570" s="2"/>
      <c r="AE5570" s="2"/>
      <c r="AF5570" s="2"/>
      <c r="AG5570" s="2"/>
      <c r="AH5570" s="2"/>
      <c r="AI5570" s="2"/>
      <c r="AJ5570" s="2"/>
      <c r="AK5570" s="2"/>
      <c r="BK5570" s="2"/>
      <c r="BL5570" s="2"/>
      <c r="BN5570" s="2"/>
      <c r="BO5570" s="2"/>
    </row>
    <row r="5571" ht="12.75" customHeight="1">
      <c r="D5571" s="2"/>
      <c r="G5571" s="2"/>
      <c r="I5571" s="2"/>
      <c r="J5571" s="2"/>
      <c r="K5571" s="2"/>
      <c r="L5571" s="2"/>
      <c r="M5571" s="2"/>
      <c r="N5571" s="2"/>
      <c r="O5571" s="2"/>
      <c r="P5571" s="2"/>
      <c r="Q5571" s="2"/>
      <c r="R5571" s="2"/>
      <c r="S5571" s="2"/>
      <c r="T5571" s="2"/>
      <c r="U5571" s="2"/>
      <c r="V5571" s="2"/>
      <c r="W5571" s="2"/>
      <c r="X5571" s="2"/>
      <c r="Y5571" s="2"/>
      <c r="AB5571" s="2"/>
      <c r="AC5571" s="2"/>
      <c r="AD5571" s="2"/>
      <c r="AE5571" s="2"/>
      <c r="AF5571" s="2"/>
      <c r="AG5571" s="2"/>
      <c r="AH5571" s="2"/>
      <c r="AI5571" s="2"/>
      <c r="AJ5571" s="2"/>
      <c r="AK5571" s="2"/>
      <c r="BK5571" s="2"/>
      <c r="BL5571" s="2"/>
      <c r="BN5571" s="2"/>
      <c r="BO5571" s="2"/>
    </row>
    <row r="5572" ht="12.75" customHeight="1">
      <c r="D5572" s="2"/>
      <c r="G5572" s="2"/>
      <c r="I5572" s="2"/>
      <c r="J5572" s="2"/>
      <c r="K5572" s="2"/>
      <c r="L5572" s="2"/>
      <c r="M5572" s="2"/>
      <c r="N5572" s="2"/>
      <c r="O5572" s="2"/>
      <c r="P5572" s="2"/>
      <c r="Q5572" s="2"/>
      <c r="R5572" s="2"/>
      <c r="S5572" s="2"/>
      <c r="T5572" s="2"/>
      <c r="U5572" s="2"/>
      <c r="V5572" s="2"/>
      <c r="W5572" s="2"/>
      <c r="X5572" s="2"/>
      <c r="Y5572" s="2"/>
      <c r="AB5572" s="2"/>
      <c r="AC5572" s="2"/>
      <c r="AD5572" s="2"/>
      <c r="AE5572" s="2"/>
      <c r="AF5572" s="2"/>
      <c r="AG5572" s="2"/>
      <c r="AH5572" s="2"/>
      <c r="AI5572" s="2"/>
      <c r="AJ5572" s="2"/>
      <c r="AK5572" s="2"/>
      <c r="BK5572" s="2"/>
      <c r="BL5572" s="2"/>
      <c r="BN5572" s="2"/>
      <c r="BO5572" s="2"/>
    </row>
    <row r="5573" ht="12.75" customHeight="1">
      <c r="D5573" s="2"/>
      <c r="G5573" s="2"/>
      <c r="I5573" s="2"/>
      <c r="J5573" s="2"/>
      <c r="K5573" s="2"/>
      <c r="L5573" s="2"/>
      <c r="M5573" s="2"/>
      <c r="N5573" s="2"/>
      <c r="O5573" s="2"/>
      <c r="P5573" s="2"/>
      <c r="Q5573" s="2"/>
      <c r="R5573" s="2"/>
      <c r="S5573" s="2"/>
      <c r="T5573" s="2"/>
      <c r="U5573" s="2"/>
      <c r="V5573" s="2"/>
      <c r="W5573" s="2"/>
      <c r="X5573" s="2"/>
      <c r="Y5573" s="2"/>
      <c r="AB5573" s="2"/>
      <c r="AC5573" s="2"/>
      <c r="AD5573" s="2"/>
      <c r="AE5573" s="2"/>
      <c r="AF5573" s="2"/>
      <c r="AG5573" s="2"/>
      <c r="AH5573" s="2"/>
      <c r="AI5573" s="2"/>
      <c r="AJ5573" s="2"/>
      <c r="AK5573" s="2"/>
      <c r="BK5573" s="2"/>
      <c r="BL5573" s="2"/>
      <c r="BN5573" s="2"/>
      <c r="BO5573" s="2"/>
    </row>
    <row r="5574" ht="12.75" customHeight="1">
      <c r="D5574" s="2"/>
      <c r="G5574" s="2"/>
      <c r="I5574" s="2"/>
      <c r="J5574" s="2"/>
      <c r="K5574" s="2"/>
      <c r="L5574" s="2"/>
      <c r="M5574" s="2"/>
      <c r="N5574" s="2"/>
      <c r="O5574" s="2"/>
      <c r="P5574" s="2"/>
      <c r="Q5574" s="2"/>
      <c r="R5574" s="2"/>
      <c r="S5574" s="2"/>
      <c r="T5574" s="2"/>
      <c r="U5574" s="2"/>
      <c r="V5574" s="2"/>
      <c r="W5574" s="2"/>
      <c r="X5574" s="2"/>
      <c r="Y5574" s="2"/>
      <c r="AB5574" s="2"/>
      <c r="AC5574" s="2"/>
      <c r="AD5574" s="2"/>
      <c r="AE5574" s="2"/>
      <c r="AF5574" s="2"/>
      <c r="AG5574" s="2"/>
      <c r="AH5574" s="2"/>
      <c r="AI5574" s="2"/>
      <c r="AJ5574" s="2"/>
      <c r="AK5574" s="2"/>
      <c r="BK5574" s="2"/>
      <c r="BL5574" s="2"/>
      <c r="BN5574" s="2"/>
      <c r="BO5574" s="2"/>
    </row>
    <row r="5575" ht="12.75" customHeight="1">
      <c r="D5575" s="2"/>
      <c r="G5575" s="2"/>
      <c r="I5575" s="2"/>
      <c r="J5575" s="2"/>
      <c r="K5575" s="2"/>
      <c r="L5575" s="2"/>
      <c r="M5575" s="2"/>
      <c r="N5575" s="2"/>
      <c r="O5575" s="2"/>
      <c r="P5575" s="2"/>
      <c r="Q5575" s="2"/>
      <c r="R5575" s="2"/>
      <c r="S5575" s="2"/>
      <c r="T5575" s="2"/>
      <c r="U5575" s="2"/>
      <c r="V5575" s="2"/>
      <c r="W5575" s="2"/>
      <c r="X5575" s="2"/>
      <c r="Y5575" s="2"/>
      <c r="AB5575" s="2"/>
      <c r="AC5575" s="2"/>
      <c r="AD5575" s="2"/>
      <c r="AE5575" s="2"/>
      <c r="AF5575" s="2"/>
      <c r="AG5575" s="2"/>
      <c r="AH5575" s="2"/>
      <c r="AI5575" s="2"/>
      <c r="AJ5575" s="2"/>
      <c r="AK5575" s="2"/>
      <c r="BK5575" s="2"/>
      <c r="BL5575" s="2"/>
      <c r="BN5575" s="2"/>
      <c r="BO5575" s="2"/>
    </row>
    <row r="5576" ht="12.75" customHeight="1">
      <c r="D5576" s="2"/>
      <c r="G5576" s="2"/>
      <c r="I5576" s="2"/>
      <c r="J5576" s="2"/>
      <c r="K5576" s="2"/>
      <c r="L5576" s="2"/>
      <c r="M5576" s="2"/>
      <c r="N5576" s="2"/>
      <c r="O5576" s="2"/>
      <c r="P5576" s="2"/>
      <c r="Q5576" s="2"/>
      <c r="R5576" s="2"/>
      <c r="S5576" s="2"/>
      <c r="T5576" s="2"/>
      <c r="U5576" s="2"/>
      <c r="V5576" s="2"/>
      <c r="W5576" s="2"/>
      <c r="X5576" s="2"/>
      <c r="Y5576" s="2"/>
      <c r="AB5576" s="2"/>
      <c r="AC5576" s="2"/>
      <c r="AD5576" s="2"/>
      <c r="AE5576" s="2"/>
      <c r="AF5576" s="2"/>
      <c r="AG5576" s="2"/>
      <c r="AH5576" s="2"/>
      <c r="AI5576" s="2"/>
      <c r="AJ5576" s="2"/>
      <c r="AK5576" s="2"/>
      <c r="BK5576" s="2"/>
      <c r="BL5576" s="2"/>
      <c r="BN5576" s="2"/>
      <c r="BO5576" s="2"/>
    </row>
    <row r="5577" ht="12.75" customHeight="1">
      <c r="D5577" s="2"/>
      <c r="G5577" s="2"/>
      <c r="I5577" s="2"/>
      <c r="J5577" s="2"/>
      <c r="K5577" s="2"/>
      <c r="L5577" s="2"/>
      <c r="M5577" s="2"/>
      <c r="N5577" s="2"/>
      <c r="O5577" s="2"/>
      <c r="P5577" s="2"/>
      <c r="Q5577" s="2"/>
      <c r="R5577" s="2"/>
      <c r="S5577" s="2"/>
      <c r="T5577" s="2"/>
      <c r="U5577" s="2"/>
      <c r="V5577" s="2"/>
      <c r="W5577" s="2"/>
      <c r="X5577" s="2"/>
      <c r="Y5577" s="2"/>
      <c r="AB5577" s="2"/>
      <c r="AC5577" s="2"/>
      <c r="AD5577" s="2"/>
      <c r="AE5577" s="2"/>
      <c r="AF5577" s="2"/>
      <c r="AG5577" s="2"/>
      <c r="AH5577" s="2"/>
      <c r="AI5577" s="2"/>
      <c r="AJ5577" s="2"/>
      <c r="AK5577" s="2"/>
      <c r="BK5577" s="2"/>
      <c r="BL5577" s="2"/>
      <c r="BN5577" s="2"/>
      <c r="BO5577" s="2"/>
    </row>
    <row r="5578" ht="12.75" customHeight="1">
      <c r="D5578" s="2"/>
      <c r="G5578" s="2"/>
      <c r="I5578" s="2"/>
      <c r="J5578" s="2"/>
      <c r="K5578" s="2"/>
      <c r="L5578" s="2"/>
      <c r="M5578" s="2"/>
      <c r="N5578" s="2"/>
      <c r="O5578" s="2"/>
      <c r="P5578" s="2"/>
      <c r="Q5578" s="2"/>
      <c r="R5578" s="2"/>
      <c r="S5578" s="2"/>
      <c r="T5578" s="2"/>
      <c r="U5578" s="2"/>
      <c r="V5578" s="2"/>
      <c r="W5578" s="2"/>
      <c r="X5578" s="2"/>
      <c r="Y5578" s="2"/>
      <c r="AB5578" s="2"/>
      <c r="AC5578" s="2"/>
      <c r="AD5578" s="2"/>
      <c r="AE5578" s="2"/>
      <c r="AF5578" s="2"/>
      <c r="AG5578" s="2"/>
      <c r="AH5578" s="2"/>
      <c r="AI5578" s="2"/>
      <c r="AJ5578" s="2"/>
      <c r="AK5578" s="2"/>
      <c r="BK5578" s="2"/>
      <c r="BL5578" s="2"/>
      <c r="BN5578" s="2"/>
      <c r="BO5578" s="2"/>
    </row>
    <row r="5579" ht="12.75" customHeight="1">
      <c r="D5579" s="2"/>
      <c r="G5579" s="2"/>
      <c r="I5579" s="2"/>
      <c r="J5579" s="2"/>
      <c r="K5579" s="2"/>
      <c r="L5579" s="2"/>
      <c r="M5579" s="2"/>
      <c r="N5579" s="2"/>
      <c r="O5579" s="2"/>
      <c r="P5579" s="2"/>
      <c r="Q5579" s="2"/>
      <c r="R5579" s="2"/>
      <c r="S5579" s="2"/>
      <c r="T5579" s="2"/>
      <c r="U5579" s="2"/>
      <c r="V5579" s="2"/>
      <c r="W5579" s="2"/>
      <c r="X5579" s="2"/>
      <c r="Y5579" s="2"/>
      <c r="AB5579" s="2"/>
      <c r="AC5579" s="2"/>
      <c r="AD5579" s="2"/>
      <c r="AE5579" s="2"/>
      <c r="AF5579" s="2"/>
      <c r="AG5579" s="2"/>
      <c r="AH5579" s="2"/>
      <c r="AI5579" s="2"/>
      <c r="AJ5579" s="2"/>
      <c r="AK5579" s="2"/>
      <c r="BK5579" s="2"/>
      <c r="BL5579" s="2"/>
      <c r="BN5579" s="2"/>
      <c r="BO5579" s="2"/>
    </row>
    <row r="5580" ht="12.75" customHeight="1">
      <c r="D5580" s="2"/>
      <c r="G5580" s="2"/>
      <c r="I5580" s="2"/>
      <c r="J5580" s="2"/>
      <c r="K5580" s="2"/>
      <c r="L5580" s="2"/>
      <c r="M5580" s="2"/>
      <c r="N5580" s="2"/>
      <c r="O5580" s="2"/>
      <c r="P5580" s="2"/>
      <c r="Q5580" s="2"/>
      <c r="R5580" s="2"/>
      <c r="S5580" s="2"/>
      <c r="T5580" s="2"/>
      <c r="U5580" s="2"/>
      <c r="V5580" s="2"/>
      <c r="W5580" s="2"/>
      <c r="X5580" s="2"/>
      <c r="Y5580" s="2"/>
      <c r="AB5580" s="2"/>
      <c r="AC5580" s="2"/>
      <c r="AD5580" s="2"/>
      <c r="AE5580" s="2"/>
      <c r="AF5580" s="2"/>
      <c r="AG5580" s="2"/>
      <c r="AH5580" s="2"/>
      <c r="AI5580" s="2"/>
      <c r="AJ5580" s="2"/>
      <c r="AK5580" s="2"/>
      <c r="BK5580" s="2"/>
      <c r="BL5580" s="2"/>
      <c r="BN5580" s="2"/>
      <c r="BO5580" s="2"/>
    </row>
    <row r="5581" ht="12.75" customHeight="1">
      <c r="D5581" s="2"/>
      <c r="G5581" s="2"/>
      <c r="I5581" s="2"/>
      <c r="J5581" s="2"/>
      <c r="K5581" s="2"/>
      <c r="L5581" s="2"/>
      <c r="M5581" s="2"/>
      <c r="N5581" s="2"/>
      <c r="O5581" s="2"/>
      <c r="P5581" s="2"/>
      <c r="Q5581" s="2"/>
      <c r="R5581" s="2"/>
      <c r="S5581" s="2"/>
      <c r="T5581" s="2"/>
      <c r="U5581" s="2"/>
      <c r="V5581" s="2"/>
      <c r="W5581" s="2"/>
      <c r="X5581" s="2"/>
      <c r="Y5581" s="2"/>
      <c r="AB5581" s="2"/>
      <c r="AC5581" s="2"/>
      <c r="AD5581" s="2"/>
      <c r="AE5581" s="2"/>
      <c r="AF5581" s="2"/>
      <c r="AG5581" s="2"/>
      <c r="AH5581" s="2"/>
      <c r="AI5581" s="2"/>
      <c r="AJ5581" s="2"/>
      <c r="AK5581" s="2"/>
      <c r="BK5581" s="2"/>
      <c r="BL5581" s="2"/>
      <c r="BN5581" s="2"/>
      <c r="BO5581" s="2"/>
    </row>
    <row r="5582" ht="12.75" customHeight="1">
      <c r="D5582" s="2"/>
      <c r="G5582" s="2"/>
      <c r="I5582" s="2"/>
      <c r="J5582" s="2"/>
      <c r="K5582" s="2"/>
      <c r="L5582" s="2"/>
      <c r="M5582" s="2"/>
      <c r="N5582" s="2"/>
      <c r="O5582" s="2"/>
      <c r="P5582" s="2"/>
      <c r="Q5582" s="2"/>
      <c r="R5582" s="2"/>
      <c r="S5582" s="2"/>
      <c r="T5582" s="2"/>
      <c r="U5582" s="2"/>
      <c r="V5582" s="2"/>
      <c r="W5582" s="2"/>
      <c r="X5582" s="2"/>
      <c r="Y5582" s="2"/>
      <c r="AB5582" s="2"/>
      <c r="AC5582" s="2"/>
      <c r="AD5582" s="2"/>
      <c r="AE5582" s="2"/>
      <c r="AF5582" s="2"/>
      <c r="AG5582" s="2"/>
      <c r="AH5582" s="2"/>
      <c r="AI5582" s="2"/>
      <c r="AJ5582" s="2"/>
      <c r="AK5582" s="2"/>
      <c r="BK5582" s="2"/>
      <c r="BL5582" s="2"/>
      <c r="BN5582" s="2"/>
      <c r="BO5582" s="2"/>
    </row>
    <row r="5583" ht="12.75" customHeight="1">
      <c r="D5583" s="2"/>
      <c r="G5583" s="2"/>
      <c r="I5583" s="2"/>
      <c r="J5583" s="2"/>
      <c r="K5583" s="2"/>
      <c r="L5583" s="2"/>
      <c r="M5583" s="2"/>
      <c r="N5583" s="2"/>
      <c r="O5583" s="2"/>
      <c r="P5583" s="2"/>
      <c r="Q5583" s="2"/>
      <c r="R5583" s="2"/>
      <c r="S5583" s="2"/>
      <c r="T5583" s="2"/>
      <c r="U5583" s="2"/>
      <c r="V5583" s="2"/>
      <c r="W5583" s="2"/>
      <c r="X5583" s="2"/>
      <c r="Y5583" s="2"/>
      <c r="AB5583" s="2"/>
      <c r="AC5583" s="2"/>
      <c r="AD5583" s="2"/>
      <c r="AE5583" s="2"/>
      <c r="AF5583" s="2"/>
      <c r="AG5583" s="2"/>
      <c r="AH5583" s="2"/>
      <c r="AI5583" s="2"/>
      <c r="AJ5583" s="2"/>
      <c r="AK5583" s="2"/>
      <c r="BK5583" s="2"/>
      <c r="BL5583" s="2"/>
      <c r="BN5583" s="2"/>
      <c r="BO5583" s="2"/>
    </row>
    <row r="5584" ht="12.75" customHeight="1">
      <c r="D5584" s="2"/>
      <c r="G5584" s="2"/>
      <c r="I5584" s="2"/>
      <c r="J5584" s="2"/>
      <c r="K5584" s="2"/>
      <c r="L5584" s="2"/>
      <c r="M5584" s="2"/>
      <c r="N5584" s="2"/>
      <c r="O5584" s="2"/>
      <c r="P5584" s="2"/>
      <c r="Q5584" s="2"/>
      <c r="R5584" s="2"/>
      <c r="S5584" s="2"/>
      <c r="T5584" s="2"/>
      <c r="U5584" s="2"/>
      <c r="V5584" s="2"/>
      <c r="W5584" s="2"/>
      <c r="X5584" s="2"/>
      <c r="Y5584" s="2"/>
      <c r="AB5584" s="2"/>
      <c r="AC5584" s="2"/>
      <c r="AD5584" s="2"/>
      <c r="AE5584" s="2"/>
      <c r="AF5584" s="2"/>
      <c r="AG5584" s="2"/>
      <c r="AH5584" s="2"/>
      <c r="AI5584" s="2"/>
      <c r="AJ5584" s="2"/>
      <c r="AK5584" s="2"/>
      <c r="BK5584" s="2"/>
      <c r="BL5584" s="2"/>
      <c r="BN5584" s="2"/>
      <c r="BO5584" s="2"/>
    </row>
    <row r="5585" ht="12.75" customHeight="1">
      <c r="D5585" s="2"/>
      <c r="G5585" s="2"/>
      <c r="I5585" s="2"/>
      <c r="J5585" s="2"/>
      <c r="K5585" s="2"/>
      <c r="L5585" s="2"/>
      <c r="M5585" s="2"/>
      <c r="N5585" s="2"/>
      <c r="O5585" s="2"/>
      <c r="P5585" s="2"/>
      <c r="Q5585" s="2"/>
      <c r="R5585" s="2"/>
      <c r="S5585" s="2"/>
      <c r="T5585" s="2"/>
      <c r="U5585" s="2"/>
      <c r="V5585" s="2"/>
      <c r="W5585" s="2"/>
      <c r="X5585" s="2"/>
      <c r="Y5585" s="2"/>
      <c r="AB5585" s="2"/>
      <c r="AC5585" s="2"/>
      <c r="AD5585" s="2"/>
      <c r="AE5585" s="2"/>
      <c r="AF5585" s="2"/>
      <c r="AG5585" s="2"/>
      <c r="AH5585" s="2"/>
      <c r="AI5585" s="2"/>
      <c r="AJ5585" s="2"/>
      <c r="AK5585" s="2"/>
      <c r="BK5585" s="2"/>
      <c r="BL5585" s="2"/>
      <c r="BN5585" s="2"/>
      <c r="BO5585" s="2"/>
    </row>
    <row r="5586" ht="12.75" customHeight="1">
      <c r="D5586" s="2"/>
      <c r="G5586" s="2"/>
      <c r="I5586" s="2"/>
      <c r="J5586" s="2"/>
      <c r="K5586" s="2"/>
      <c r="L5586" s="2"/>
      <c r="M5586" s="2"/>
      <c r="N5586" s="2"/>
      <c r="O5586" s="2"/>
      <c r="P5586" s="2"/>
      <c r="Q5586" s="2"/>
      <c r="R5586" s="2"/>
      <c r="S5586" s="2"/>
      <c r="T5586" s="2"/>
      <c r="U5586" s="2"/>
      <c r="V5586" s="2"/>
      <c r="W5586" s="2"/>
      <c r="X5586" s="2"/>
      <c r="Y5586" s="2"/>
      <c r="AB5586" s="2"/>
      <c r="AC5586" s="2"/>
      <c r="AD5586" s="2"/>
      <c r="AE5586" s="2"/>
      <c r="AF5586" s="2"/>
      <c r="AG5586" s="2"/>
      <c r="AH5586" s="2"/>
      <c r="AI5586" s="2"/>
      <c r="AJ5586" s="2"/>
      <c r="AK5586" s="2"/>
      <c r="BK5586" s="2"/>
      <c r="BL5586" s="2"/>
      <c r="BN5586" s="2"/>
      <c r="BO5586" s="2"/>
    </row>
    <row r="5587" ht="12.75" customHeight="1">
      <c r="D5587" s="2"/>
      <c r="G5587" s="2"/>
      <c r="I5587" s="2"/>
      <c r="J5587" s="2"/>
      <c r="K5587" s="2"/>
      <c r="L5587" s="2"/>
      <c r="M5587" s="2"/>
      <c r="N5587" s="2"/>
      <c r="O5587" s="2"/>
      <c r="P5587" s="2"/>
      <c r="Q5587" s="2"/>
      <c r="R5587" s="2"/>
      <c r="S5587" s="2"/>
      <c r="T5587" s="2"/>
      <c r="U5587" s="2"/>
      <c r="V5587" s="2"/>
      <c r="W5587" s="2"/>
      <c r="X5587" s="2"/>
      <c r="Y5587" s="2"/>
      <c r="AB5587" s="2"/>
      <c r="AC5587" s="2"/>
      <c r="AD5587" s="2"/>
      <c r="AE5587" s="2"/>
      <c r="AF5587" s="2"/>
      <c r="AG5587" s="2"/>
      <c r="AH5587" s="2"/>
      <c r="AI5587" s="2"/>
      <c r="AJ5587" s="2"/>
      <c r="AK5587" s="2"/>
      <c r="BK5587" s="2"/>
      <c r="BL5587" s="2"/>
      <c r="BN5587" s="2"/>
      <c r="BO5587" s="2"/>
    </row>
    <row r="5588" ht="12.75" customHeight="1">
      <c r="D5588" s="2"/>
      <c r="G5588" s="2"/>
      <c r="I5588" s="2"/>
      <c r="J5588" s="2"/>
      <c r="K5588" s="2"/>
      <c r="L5588" s="2"/>
      <c r="M5588" s="2"/>
      <c r="N5588" s="2"/>
      <c r="O5588" s="2"/>
      <c r="P5588" s="2"/>
      <c r="Q5588" s="2"/>
      <c r="R5588" s="2"/>
      <c r="S5588" s="2"/>
      <c r="T5588" s="2"/>
      <c r="U5588" s="2"/>
      <c r="V5588" s="2"/>
      <c r="W5588" s="2"/>
      <c r="X5588" s="2"/>
      <c r="Y5588" s="2"/>
      <c r="AB5588" s="2"/>
      <c r="AC5588" s="2"/>
      <c r="AD5588" s="2"/>
      <c r="AE5588" s="2"/>
      <c r="AF5588" s="2"/>
      <c r="AG5588" s="2"/>
      <c r="AH5588" s="2"/>
      <c r="AI5588" s="2"/>
      <c r="AJ5588" s="2"/>
      <c r="AK5588" s="2"/>
      <c r="BK5588" s="2"/>
      <c r="BL5588" s="2"/>
      <c r="BN5588" s="2"/>
      <c r="BO5588" s="2"/>
    </row>
    <row r="5589" ht="12.75" customHeight="1">
      <c r="D5589" s="2"/>
      <c r="G5589" s="2"/>
      <c r="I5589" s="2"/>
      <c r="J5589" s="2"/>
      <c r="K5589" s="2"/>
      <c r="L5589" s="2"/>
      <c r="M5589" s="2"/>
      <c r="N5589" s="2"/>
      <c r="O5589" s="2"/>
      <c r="P5589" s="2"/>
      <c r="Q5589" s="2"/>
      <c r="R5589" s="2"/>
      <c r="S5589" s="2"/>
      <c r="T5589" s="2"/>
      <c r="U5589" s="2"/>
      <c r="V5589" s="2"/>
      <c r="W5589" s="2"/>
      <c r="X5589" s="2"/>
      <c r="Y5589" s="2"/>
      <c r="AB5589" s="2"/>
      <c r="AC5589" s="2"/>
      <c r="AD5589" s="2"/>
      <c r="AE5589" s="2"/>
      <c r="AF5589" s="2"/>
      <c r="AG5589" s="2"/>
      <c r="AH5589" s="2"/>
      <c r="AI5589" s="2"/>
      <c r="AJ5589" s="2"/>
      <c r="AK5589" s="2"/>
      <c r="BK5589" s="2"/>
      <c r="BL5589" s="2"/>
      <c r="BN5589" s="2"/>
      <c r="BO5589" s="2"/>
    </row>
    <row r="5590" ht="12.75" customHeight="1">
      <c r="D5590" s="2"/>
      <c r="G5590" s="2"/>
      <c r="I5590" s="2"/>
      <c r="J5590" s="2"/>
      <c r="K5590" s="2"/>
      <c r="L5590" s="2"/>
      <c r="M5590" s="2"/>
      <c r="N5590" s="2"/>
      <c r="O5590" s="2"/>
      <c r="P5590" s="2"/>
      <c r="Q5590" s="2"/>
      <c r="R5590" s="2"/>
      <c r="S5590" s="2"/>
      <c r="T5590" s="2"/>
      <c r="U5590" s="2"/>
      <c r="V5590" s="2"/>
      <c r="W5590" s="2"/>
      <c r="X5590" s="2"/>
      <c r="Y5590" s="2"/>
      <c r="AB5590" s="2"/>
      <c r="AC5590" s="2"/>
      <c r="AD5590" s="2"/>
      <c r="AE5590" s="2"/>
      <c r="AF5590" s="2"/>
      <c r="AG5590" s="2"/>
      <c r="AH5590" s="2"/>
      <c r="AI5590" s="2"/>
      <c r="AJ5590" s="2"/>
      <c r="AK5590" s="2"/>
      <c r="BK5590" s="2"/>
      <c r="BL5590" s="2"/>
      <c r="BN5590" s="2"/>
      <c r="BO5590" s="2"/>
    </row>
    <row r="5591" ht="12.75" customHeight="1">
      <c r="D5591" s="2"/>
      <c r="G5591" s="2"/>
      <c r="I5591" s="2"/>
      <c r="J5591" s="2"/>
      <c r="K5591" s="2"/>
      <c r="L5591" s="2"/>
      <c r="M5591" s="2"/>
      <c r="N5591" s="2"/>
      <c r="O5591" s="2"/>
      <c r="P5591" s="2"/>
      <c r="Q5591" s="2"/>
      <c r="R5591" s="2"/>
      <c r="S5591" s="2"/>
      <c r="T5591" s="2"/>
      <c r="U5591" s="2"/>
      <c r="V5591" s="2"/>
      <c r="W5591" s="2"/>
      <c r="X5591" s="2"/>
      <c r="Y5591" s="2"/>
      <c r="AB5591" s="2"/>
      <c r="AC5591" s="2"/>
      <c r="AD5591" s="2"/>
      <c r="AE5591" s="2"/>
      <c r="AF5591" s="2"/>
      <c r="AG5591" s="2"/>
      <c r="AH5591" s="2"/>
      <c r="AI5591" s="2"/>
      <c r="AJ5591" s="2"/>
      <c r="AK5591" s="2"/>
      <c r="BK5591" s="2"/>
      <c r="BL5591" s="2"/>
      <c r="BN5591" s="2"/>
      <c r="BO5591" s="2"/>
    </row>
    <row r="5592" ht="12.75" customHeight="1">
      <c r="D5592" s="2"/>
      <c r="G5592" s="2"/>
      <c r="I5592" s="2"/>
      <c r="J5592" s="2"/>
      <c r="K5592" s="2"/>
      <c r="L5592" s="2"/>
      <c r="M5592" s="2"/>
      <c r="N5592" s="2"/>
      <c r="O5592" s="2"/>
      <c r="P5592" s="2"/>
      <c r="Q5592" s="2"/>
      <c r="R5592" s="2"/>
      <c r="S5592" s="2"/>
      <c r="T5592" s="2"/>
      <c r="U5592" s="2"/>
      <c r="V5592" s="2"/>
      <c r="W5592" s="2"/>
      <c r="X5592" s="2"/>
      <c r="Y5592" s="2"/>
      <c r="AB5592" s="2"/>
      <c r="AC5592" s="2"/>
      <c r="AD5592" s="2"/>
      <c r="AE5592" s="2"/>
      <c r="AF5592" s="2"/>
      <c r="AG5592" s="2"/>
      <c r="AH5592" s="2"/>
      <c r="AI5592" s="2"/>
      <c r="AJ5592" s="2"/>
      <c r="AK5592" s="2"/>
      <c r="BK5592" s="2"/>
      <c r="BL5592" s="2"/>
      <c r="BN5592" s="2"/>
      <c r="BO5592" s="2"/>
    </row>
    <row r="5593" ht="12.75" customHeight="1">
      <c r="D5593" s="2"/>
      <c r="G5593" s="2"/>
      <c r="I5593" s="2"/>
      <c r="J5593" s="2"/>
      <c r="K5593" s="2"/>
      <c r="L5593" s="2"/>
      <c r="M5593" s="2"/>
      <c r="N5593" s="2"/>
      <c r="O5593" s="2"/>
      <c r="P5593" s="2"/>
      <c r="Q5593" s="2"/>
      <c r="R5593" s="2"/>
      <c r="S5593" s="2"/>
      <c r="T5593" s="2"/>
      <c r="U5593" s="2"/>
      <c r="V5593" s="2"/>
      <c r="W5593" s="2"/>
      <c r="X5593" s="2"/>
      <c r="Y5593" s="2"/>
      <c r="AB5593" s="2"/>
      <c r="AC5593" s="2"/>
      <c r="AD5593" s="2"/>
      <c r="AE5593" s="2"/>
      <c r="AF5593" s="2"/>
      <c r="AG5593" s="2"/>
      <c r="AH5593" s="2"/>
      <c r="AI5593" s="2"/>
      <c r="AJ5593" s="2"/>
      <c r="AK5593" s="2"/>
      <c r="BK5593" s="2"/>
      <c r="BL5593" s="2"/>
      <c r="BN5593" s="2"/>
      <c r="BO5593" s="2"/>
    </row>
    <row r="5594" ht="12.75" customHeight="1">
      <c r="D5594" s="2"/>
      <c r="G5594" s="2"/>
      <c r="I5594" s="2"/>
      <c r="J5594" s="2"/>
      <c r="K5594" s="2"/>
      <c r="L5594" s="2"/>
      <c r="M5594" s="2"/>
      <c r="N5594" s="2"/>
      <c r="O5594" s="2"/>
      <c r="P5594" s="2"/>
      <c r="Q5594" s="2"/>
      <c r="R5594" s="2"/>
      <c r="S5594" s="2"/>
      <c r="T5594" s="2"/>
      <c r="U5594" s="2"/>
      <c r="V5594" s="2"/>
      <c r="W5594" s="2"/>
      <c r="X5594" s="2"/>
      <c r="Y5594" s="2"/>
      <c r="AB5594" s="2"/>
      <c r="AC5594" s="2"/>
      <c r="AD5594" s="2"/>
      <c r="AE5594" s="2"/>
      <c r="AF5594" s="2"/>
      <c r="AG5594" s="2"/>
      <c r="AH5594" s="2"/>
      <c r="AI5594" s="2"/>
      <c r="AJ5594" s="2"/>
      <c r="AK5594" s="2"/>
      <c r="BK5594" s="2"/>
      <c r="BL5594" s="2"/>
      <c r="BN5594" s="2"/>
      <c r="BO5594" s="2"/>
    </row>
    <row r="5595" ht="12.75" customHeight="1">
      <c r="D5595" s="2"/>
      <c r="G5595" s="2"/>
      <c r="I5595" s="2"/>
      <c r="J5595" s="2"/>
      <c r="K5595" s="2"/>
      <c r="L5595" s="2"/>
      <c r="M5595" s="2"/>
      <c r="N5595" s="2"/>
      <c r="O5595" s="2"/>
      <c r="P5595" s="2"/>
      <c r="Q5595" s="2"/>
      <c r="R5595" s="2"/>
      <c r="S5595" s="2"/>
      <c r="T5595" s="2"/>
      <c r="U5595" s="2"/>
      <c r="V5595" s="2"/>
      <c r="W5595" s="2"/>
      <c r="X5595" s="2"/>
      <c r="Y5595" s="2"/>
      <c r="AB5595" s="2"/>
      <c r="AC5595" s="2"/>
      <c r="AD5595" s="2"/>
      <c r="AE5595" s="2"/>
      <c r="AF5595" s="2"/>
      <c r="AG5595" s="2"/>
      <c r="AH5595" s="2"/>
      <c r="AI5595" s="2"/>
      <c r="AJ5595" s="2"/>
      <c r="AK5595" s="2"/>
      <c r="BK5595" s="2"/>
      <c r="BL5595" s="2"/>
      <c r="BN5595" s="2"/>
      <c r="BO5595" s="2"/>
    </row>
    <row r="5596" ht="12.75" customHeight="1">
      <c r="D5596" s="2"/>
      <c r="G5596" s="2"/>
      <c r="I5596" s="2"/>
      <c r="J5596" s="2"/>
      <c r="K5596" s="2"/>
      <c r="L5596" s="2"/>
      <c r="M5596" s="2"/>
      <c r="N5596" s="2"/>
      <c r="O5596" s="2"/>
      <c r="P5596" s="2"/>
      <c r="Q5596" s="2"/>
      <c r="R5596" s="2"/>
      <c r="S5596" s="2"/>
      <c r="T5596" s="2"/>
      <c r="U5596" s="2"/>
      <c r="V5596" s="2"/>
      <c r="W5596" s="2"/>
      <c r="X5596" s="2"/>
      <c r="Y5596" s="2"/>
      <c r="AB5596" s="2"/>
      <c r="AC5596" s="2"/>
      <c r="AD5596" s="2"/>
      <c r="AE5596" s="2"/>
      <c r="AF5596" s="2"/>
      <c r="AG5596" s="2"/>
      <c r="AH5596" s="2"/>
      <c r="AI5596" s="2"/>
      <c r="AJ5596" s="2"/>
      <c r="AK5596" s="2"/>
      <c r="BK5596" s="2"/>
      <c r="BL5596" s="2"/>
      <c r="BN5596" s="2"/>
      <c r="BO5596" s="2"/>
    </row>
    <row r="5597" ht="12.75" customHeight="1">
      <c r="D5597" s="2"/>
      <c r="G5597" s="2"/>
      <c r="I5597" s="2"/>
      <c r="J5597" s="2"/>
      <c r="K5597" s="2"/>
      <c r="L5597" s="2"/>
      <c r="M5597" s="2"/>
      <c r="N5597" s="2"/>
      <c r="O5597" s="2"/>
      <c r="P5597" s="2"/>
      <c r="Q5597" s="2"/>
      <c r="R5597" s="2"/>
      <c r="S5597" s="2"/>
      <c r="T5597" s="2"/>
      <c r="U5597" s="2"/>
      <c r="V5597" s="2"/>
      <c r="W5597" s="2"/>
      <c r="X5597" s="2"/>
      <c r="Y5597" s="2"/>
      <c r="AB5597" s="2"/>
      <c r="AC5597" s="2"/>
      <c r="AD5597" s="2"/>
      <c r="AE5597" s="2"/>
      <c r="AF5597" s="2"/>
      <c r="AG5597" s="2"/>
      <c r="AH5597" s="2"/>
      <c r="AI5597" s="2"/>
      <c r="AJ5597" s="2"/>
      <c r="AK5597" s="2"/>
      <c r="BK5597" s="2"/>
      <c r="BL5597" s="2"/>
      <c r="BN5597" s="2"/>
      <c r="BO5597" s="2"/>
    </row>
    <row r="5598" ht="12.75" customHeight="1">
      <c r="D5598" s="2"/>
      <c r="G5598" s="2"/>
      <c r="I5598" s="2"/>
      <c r="J5598" s="2"/>
      <c r="K5598" s="2"/>
      <c r="L5598" s="2"/>
      <c r="M5598" s="2"/>
      <c r="N5598" s="2"/>
      <c r="O5598" s="2"/>
      <c r="P5598" s="2"/>
      <c r="Q5598" s="2"/>
      <c r="R5598" s="2"/>
      <c r="S5598" s="2"/>
      <c r="T5598" s="2"/>
      <c r="U5598" s="2"/>
      <c r="V5598" s="2"/>
      <c r="W5598" s="2"/>
      <c r="X5598" s="2"/>
      <c r="Y5598" s="2"/>
      <c r="AB5598" s="2"/>
      <c r="AC5598" s="2"/>
      <c r="AD5598" s="2"/>
      <c r="AE5598" s="2"/>
      <c r="AF5598" s="2"/>
      <c r="AG5598" s="2"/>
      <c r="AH5598" s="2"/>
      <c r="AI5598" s="2"/>
      <c r="AJ5598" s="2"/>
      <c r="AK5598" s="2"/>
      <c r="BK5598" s="2"/>
      <c r="BL5598" s="2"/>
      <c r="BN5598" s="2"/>
      <c r="BO5598" s="2"/>
    </row>
    <row r="5599" ht="12.75" customHeight="1">
      <c r="D5599" s="2"/>
      <c r="G5599" s="2"/>
      <c r="I5599" s="2"/>
      <c r="J5599" s="2"/>
      <c r="K5599" s="2"/>
      <c r="L5599" s="2"/>
      <c r="M5599" s="2"/>
      <c r="N5599" s="2"/>
      <c r="O5599" s="2"/>
      <c r="P5599" s="2"/>
      <c r="Q5599" s="2"/>
      <c r="R5599" s="2"/>
      <c r="S5599" s="2"/>
      <c r="T5599" s="2"/>
      <c r="U5599" s="2"/>
      <c r="V5599" s="2"/>
      <c r="W5599" s="2"/>
      <c r="X5599" s="2"/>
      <c r="Y5599" s="2"/>
      <c r="AB5599" s="2"/>
      <c r="AC5599" s="2"/>
      <c r="AD5599" s="2"/>
      <c r="AE5599" s="2"/>
      <c r="AF5599" s="2"/>
      <c r="AG5599" s="2"/>
      <c r="AH5599" s="2"/>
      <c r="AI5599" s="2"/>
      <c r="AJ5599" s="2"/>
      <c r="AK5599" s="2"/>
      <c r="BK5599" s="2"/>
      <c r="BL5599" s="2"/>
      <c r="BN5599" s="2"/>
      <c r="BO5599" s="2"/>
    </row>
    <row r="5600" ht="12.75" customHeight="1">
      <c r="D5600" s="2"/>
      <c r="G5600" s="2"/>
      <c r="I5600" s="2"/>
      <c r="J5600" s="2"/>
      <c r="K5600" s="2"/>
      <c r="L5600" s="2"/>
      <c r="M5600" s="2"/>
      <c r="N5600" s="2"/>
      <c r="O5600" s="2"/>
      <c r="P5600" s="2"/>
      <c r="Q5600" s="2"/>
      <c r="R5600" s="2"/>
      <c r="S5600" s="2"/>
      <c r="T5600" s="2"/>
      <c r="U5600" s="2"/>
      <c r="V5600" s="2"/>
      <c r="W5600" s="2"/>
      <c r="X5600" s="2"/>
      <c r="Y5600" s="2"/>
      <c r="AB5600" s="2"/>
      <c r="AC5600" s="2"/>
      <c r="AD5600" s="2"/>
      <c r="AE5600" s="2"/>
      <c r="AF5600" s="2"/>
      <c r="AG5600" s="2"/>
      <c r="AH5600" s="2"/>
      <c r="AI5600" s="2"/>
      <c r="AJ5600" s="2"/>
      <c r="AK5600" s="2"/>
      <c r="BK5600" s="2"/>
      <c r="BL5600" s="2"/>
      <c r="BN5600" s="2"/>
      <c r="BO5600" s="2"/>
    </row>
    <row r="5601" ht="12.75" customHeight="1">
      <c r="D5601" s="2"/>
      <c r="G5601" s="2"/>
      <c r="I5601" s="2"/>
      <c r="J5601" s="2"/>
      <c r="K5601" s="2"/>
      <c r="L5601" s="2"/>
      <c r="M5601" s="2"/>
      <c r="N5601" s="2"/>
      <c r="O5601" s="2"/>
      <c r="P5601" s="2"/>
      <c r="Q5601" s="2"/>
      <c r="R5601" s="2"/>
      <c r="S5601" s="2"/>
      <c r="T5601" s="2"/>
      <c r="U5601" s="2"/>
      <c r="V5601" s="2"/>
      <c r="W5601" s="2"/>
      <c r="X5601" s="2"/>
      <c r="Y5601" s="2"/>
      <c r="AB5601" s="2"/>
      <c r="AC5601" s="2"/>
      <c r="AD5601" s="2"/>
      <c r="AE5601" s="2"/>
      <c r="AF5601" s="2"/>
      <c r="AG5601" s="2"/>
      <c r="AH5601" s="2"/>
      <c r="AI5601" s="2"/>
      <c r="AJ5601" s="2"/>
      <c r="AK5601" s="2"/>
      <c r="BK5601" s="2"/>
      <c r="BL5601" s="2"/>
      <c r="BN5601" s="2"/>
      <c r="BO5601" s="2"/>
    </row>
    <row r="5602" ht="12.75" customHeight="1">
      <c r="D5602" s="2"/>
      <c r="G5602" s="2"/>
      <c r="I5602" s="2"/>
      <c r="J5602" s="2"/>
      <c r="K5602" s="2"/>
      <c r="L5602" s="2"/>
      <c r="M5602" s="2"/>
      <c r="N5602" s="2"/>
      <c r="O5602" s="2"/>
      <c r="P5602" s="2"/>
      <c r="Q5602" s="2"/>
      <c r="R5602" s="2"/>
      <c r="S5602" s="2"/>
      <c r="T5602" s="2"/>
      <c r="U5602" s="2"/>
      <c r="V5602" s="2"/>
      <c r="W5602" s="2"/>
      <c r="X5602" s="2"/>
      <c r="Y5602" s="2"/>
      <c r="AB5602" s="2"/>
      <c r="AC5602" s="2"/>
      <c r="AD5602" s="2"/>
      <c r="AE5602" s="2"/>
      <c r="AF5602" s="2"/>
      <c r="AG5602" s="2"/>
      <c r="AH5602" s="2"/>
      <c r="AI5602" s="2"/>
      <c r="AJ5602" s="2"/>
      <c r="AK5602" s="2"/>
      <c r="BK5602" s="2"/>
      <c r="BL5602" s="2"/>
      <c r="BN5602" s="2"/>
      <c r="BO5602" s="2"/>
    </row>
    <row r="5603" ht="12.75" customHeight="1">
      <c r="D5603" s="2"/>
      <c r="G5603" s="2"/>
      <c r="I5603" s="2"/>
      <c r="J5603" s="2"/>
      <c r="K5603" s="2"/>
      <c r="L5603" s="2"/>
      <c r="M5603" s="2"/>
      <c r="N5603" s="2"/>
      <c r="O5603" s="2"/>
      <c r="P5603" s="2"/>
      <c r="Q5603" s="2"/>
      <c r="R5603" s="2"/>
      <c r="S5603" s="2"/>
      <c r="T5603" s="2"/>
      <c r="U5603" s="2"/>
      <c r="V5603" s="2"/>
      <c r="W5603" s="2"/>
      <c r="X5603" s="2"/>
      <c r="Y5603" s="2"/>
      <c r="AB5603" s="2"/>
      <c r="AC5603" s="2"/>
      <c r="AD5603" s="2"/>
      <c r="AE5603" s="2"/>
      <c r="AF5603" s="2"/>
      <c r="AG5603" s="2"/>
      <c r="AH5603" s="2"/>
      <c r="AI5603" s="2"/>
      <c r="AJ5603" s="2"/>
      <c r="AK5603" s="2"/>
      <c r="BK5603" s="2"/>
      <c r="BL5603" s="2"/>
      <c r="BN5603" s="2"/>
      <c r="BO5603" s="2"/>
    </row>
    <row r="5604" ht="12.75" customHeight="1">
      <c r="D5604" s="2"/>
      <c r="G5604" s="2"/>
      <c r="I5604" s="2"/>
      <c r="J5604" s="2"/>
      <c r="K5604" s="2"/>
      <c r="L5604" s="2"/>
      <c r="M5604" s="2"/>
      <c r="N5604" s="2"/>
      <c r="O5604" s="2"/>
      <c r="P5604" s="2"/>
      <c r="Q5604" s="2"/>
      <c r="R5604" s="2"/>
      <c r="S5604" s="2"/>
      <c r="T5604" s="2"/>
      <c r="U5604" s="2"/>
      <c r="V5604" s="2"/>
      <c r="W5604" s="2"/>
      <c r="X5604" s="2"/>
      <c r="Y5604" s="2"/>
      <c r="AB5604" s="2"/>
      <c r="AC5604" s="2"/>
      <c r="AD5604" s="2"/>
      <c r="AE5604" s="2"/>
      <c r="AF5604" s="2"/>
      <c r="AG5604" s="2"/>
      <c r="AH5604" s="2"/>
      <c r="AI5604" s="2"/>
      <c r="AJ5604" s="2"/>
      <c r="AK5604" s="2"/>
      <c r="BK5604" s="2"/>
      <c r="BL5604" s="2"/>
      <c r="BN5604" s="2"/>
      <c r="BO5604" s="2"/>
    </row>
    <row r="5605" ht="12.75" customHeight="1">
      <c r="D5605" s="2"/>
      <c r="G5605" s="2"/>
      <c r="I5605" s="2"/>
      <c r="J5605" s="2"/>
      <c r="K5605" s="2"/>
      <c r="L5605" s="2"/>
      <c r="M5605" s="2"/>
      <c r="N5605" s="2"/>
      <c r="O5605" s="2"/>
      <c r="P5605" s="2"/>
      <c r="Q5605" s="2"/>
      <c r="R5605" s="2"/>
      <c r="S5605" s="2"/>
      <c r="T5605" s="2"/>
      <c r="U5605" s="2"/>
      <c r="V5605" s="2"/>
      <c r="W5605" s="2"/>
      <c r="X5605" s="2"/>
      <c r="Y5605" s="2"/>
      <c r="AB5605" s="2"/>
      <c r="AC5605" s="2"/>
      <c r="AD5605" s="2"/>
      <c r="AE5605" s="2"/>
      <c r="AF5605" s="2"/>
      <c r="AG5605" s="2"/>
      <c r="AH5605" s="2"/>
      <c r="AI5605" s="2"/>
      <c r="AJ5605" s="2"/>
      <c r="AK5605" s="2"/>
      <c r="BK5605" s="2"/>
      <c r="BL5605" s="2"/>
      <c r="BN5605" s="2"/>
      <c r="BO5605" s="2"/>
    </row>
    <row r="5606" ht="12.75" customHeight="1">
      <c r="D5606" s="2"/>
      <c r="G5606" s="2"/>
      <c r="I5606" s="2"/>
      <c r="J5606" s="2"/>
      <c r="K5606" s="2"/>
      <c r="L5606" s="2"/>
      <c r="M5606" s="2"/>
      <c r="N5606" s="2"/>
      <c r="O5606" s="2"/>
      <c r="P5606" s="2"/>
      <c r="Q5606" s="2"/>
      <c r="R5606" s="2"/>
      <c r="S5606" s="2"/>
      <c r="T5606" s="2"/>
      <c r="U5606" s="2"/>
      <c r="V5606" s="2"/>
      <c r="W5606" s="2"/>
      <c r="X5606" s="2"/>
      <c r="Y5606" s="2"/>
      <c r="AB5606" s="2"/>
      <c r="AC5606" s="2"/>
      <c r="AD5606" s="2"/>
      <c r="AE5606" s="2"/>
      <c r="AF5606" s="2"/>
      <c r="AG5606" s="2"/>
      <c r="AH5606" s="2"/>
      <c r="AI5606" s="2"/>
      <c r="AJ5606" s="2"/>
      <c r="AK5606" s="2"/>
      <c r="BK5606" s="2"/>
      <c r="BL5606" s="2"/>
      <c r="BN5606" s="2"/>
      <c r="BO5606" s="2"/>
    </row>
    <row r="5607" ht="12.75" customHeight="1">
      <c r="D5607" s="2"/>
      <c r="G5607" s="2"/>
      <c r="I5607" s="2"/>
      <c r="J5607" s="2"/>
      <c r="K5607" s="2"/>
      <c r="L5607" s="2"/>
      <c r="M5607" s="2"/>
      <c r="N5607" s="2"/>
      <c r="O5607" s="2"/>
      <c r="P5607" s="2"/>
      <c r="Q5607" s="2"/>
      <c r="R5607" s="2"/>
      <c r="S5607" s="2"/>
      <c r="T5607" s="2"/>
      <c r="U5607" s="2"/>
      <c r="V5607" s="2"/>
      <c r="W5607" s="2"/>
      <c r="X5607" s="2"/>
      <c r="Y5607" s="2"/>
      <c r="AB5607" s="2"/>
      <c r="AC5607" s="2"/>
      <c r="AD5607" s="2"/>
      <c r="AE5607" s="2"/>
      <c r="AF5607" s="2"/>
      <c r="AG5607" s="2"/>
      <c r="AH5607" s="2"/>
      <c r="AI5607" s="2"/>
      <c r="AJ5607" s="2"/>
      <c r="AK5607" s="2"/>
      <c r="BK5607" s="2"/>
      <c r="BL5607" s="2"/>
      <c r="BN5607" s="2"/>
      <c r="BO5607" s="2"/>
    </row>
    <row r="5608" ht="12.75" customHeight="1">
      <c r="D5608" s="2"/>
      <c r="G5608" s="2"/>
      <c r="I5608" s="2"/>
      <c r="J5608" s="2"/>
      <c r="K5608" s="2"/>
      <c r="L5608" s="2"/>
      <c r="M5608" s="2"/>
      <c r="N5608" s="2"/>
      <c r="O5608" s="2"/>
      <c r="P5608" s="2"/>
      <c r="Q5608" s="2"/>
      <c r="R5608" s="2"/>
      <c r="S5608" s="2"/>
      <c r="T5608" s="2"/>
      <c r="U5608" s="2"/>
      <c r="V5608" s="2"/>
      <c r="W5608" s="2"/>
      <c r="X5608" s="2"/>
      <c r="Y5608" s="2"/>
      <c r="AB5608" s="2"/>
      <c r="AC5608" s="2"/>
      <c r="AD5608" s="2"/>
      <c r="AE5608" s="2"/>
      <c r="AF5608" s="2"/>
      <c r="AG5608" s="2"/>
      <c r="AH5608" s="2"/>
      <c r="AI5608" s="2"/>
      <c r="AJ5608" s="2"/>
      <c r="AK5608" s="2"/>
      <c r="BK5608" s="2"/>
      <c r="BL5608" s="2"/>
      <c r="BN5608" s="2"/>
      <c r="BO5608" s="2"/>
    </row>
    <row r="5609" ht="12.75" customHeight="1">
      <c r="D5609" s="2"/>
      <c r="G5609" s="2"/>
      <c r="I5609" s="2"/>
      <c r="J5609" s="2"/>
      <c r="K5609" s="2"/>
      <c r="L5609" s="2"/>
      <c r="M5609" s="2"/>
      <c r="N5609" s="2"/>
      <c r="O5609" s="2"/>
      <c r="P5609" s="2"/>
      <c r="Q5609" s="2"/>
      <c r="R5609" s="2"/>
      <c r="S5609" s="2"/>
      <c r="T5609" s="2"/>
      <c r="U5609" s="2"/>
      <c r="V5609" s="2"/>
      <c r="W5609" s="2"/>
      <c r="X5609" s="2"/>
      <c r="Y5609" s="2"/>
      <c r="AB5609" s="2"/>
      <c r="AC5609" s="2"/>
      <c r="AD5609" s="2"/>
      <c r="AE5609" s="2"/>
      <c r="AF5609" s="2"/>
      <c r="AG5609" s="2"/>
      <c r="AH5609" s="2"/>
      <c r="AI5609" s="2"/>
      <c r="AJ5609" s="2"/>
      <c r="AK5609" s="2"/>
      <c r="BK5609" s="2"/>
      <c r="BL5609" s="2"/>
      <c r="BN5609" s="2"/>
      <c r="BO5609" s="2"/>
    </row>
    <row r="5610" ht="12.75" customHeight="1">
      <c r="D5610" s="2"/>
      <c r="G5610" s="2"/>
      <c r="I5610" s="2"/>
      <c r="J5610" s="2"/>
      <c r="K5610" s="2"/>
      <c r="L5610" s="2"/>
      <c r="M5610" s="2"/>
      <c r="N5610" s="2"/>
      <c r="O5610" s="2"/>
      <c r="P5610" s="2"/>
      <c r="Q5610" s="2"/>
      <c r="R5610" s="2"/>
      <c r="S5610" s="2"/>
      <c r="T5610" s="2"/>
      <c r="U5610" s="2"/>
      <c r="V5610" s="2"/>
      <c r="W5610" s="2"/>
      <c r="X5610" s="2"/>
      <c r="Y5610" s="2"/>
      <c r="AB5610" s="2"/>
      <c r="AC5610" s="2"/>
      <c r="AD5610" s="2"/>
      <c r="AE5610" s="2"/>
      <c r="AF5610" s="2"/>
      <c r="AG5610" s="2"/>
      <c r="AH5610" s="2"/>
      <c r="AI5610" s="2"/>
      <c r="AJ5610" s="2"/>
      <c r="AK5610" s="2"/>
      <c r="BK5610" s="2"/>
      <c r="BL5610" s="2"/>
      <c r="BN5610" s="2"/>
      <c r="BO5610" s="2"/>
    </row>
    <row r="5611" ht="12.75" customHeight="1">
      <c r="D5611" s="2"/>
      <c r="G5611" s="2"/>
      <c r="I5611" s="2"/>
      <c r="J5611" s="2"/>
      <c r="K5611" s="2"/>
      <c r="L5611" s="2"/>
      <c r="M5611" s="2"/>
      <c r="N5611" s="2"/>
      <c r="O5611" s="2"/>
      <c r="P5611" s="2"/>
      <c r="Q5611" s="2"/>
      <c r="R5611" s="2"/>
      <c r="S5611" s="2"/>
      <c r="T5611" s="2"/>
      <c r="U5611" s="2"/>
      <c r="V5611" s="2"/>
      <c r="W5611" s="2"/>
      <c r="X5611" s="2"/>
      <c r="Y5611" s="2"/>
      <c r="AB5611" s="2"/>
      <c r="AC5611" s="2"/>
      <c r="AD5611" s="2"/>
      <c r="AE5611" s="2"/>
      <c r="AF5611" s="2"/>
      <c r="AG5611" s="2"/>
      <c r="AH5611" s="2"/>
      <c r="AI5611" s="2"/>
      <c r="AJ5611" s="2"/>
      <c r="AK5611" s="2"/>
      <c r="BK5611" s="2"/>
      <c r="BL5611" s="2"/>
      <c r="BN5611" s="2"/>
      <c r="BO5611" s="2"/>
    </row>
    <row r="5612" ht="12.75" customHeight="1">
      <c r="D5612" s="2"/>
      <c r="G5612" s="2"/>
      <c r="I5612" s="2"/>
      <c r="J5612" s="2"/>
      <c r="K5612" s="2"/>
      <c r="L5612" s="2"/>
      <c r="M5612" s="2"/>
      <c r="N5612" s="2"/>
      <c r="O5612" s="2"/>
      <c r="P5612" s="2"/>
      <c r="Q5612" s="2"/>
      <c r="R5612" s="2"/>
      <c r="S5612" s="2"/>
      <c r="T5612" s="2"/>
      <c r="U5612" s="2"/>
      <c r="V5612" s="2"/>
      <c r="W5612" s="2"/>
      <c r="X5612" s="2"/>
      <c r="Y5612" s="2"/>
      <c r="AB5612" s="2"/>
      <c r="AC5612" s="2"/>
      <c r="AD5612" s="2"/>
      <c r="AE5612" s="2"/>
      <c r="AF5612" s="2"/>
      <c r="AG5612" s="2"/>
      <c r="AH5612" s="2"/>
      <c r="AI5612" s="2"/>
      <c r="AJ5612" s="2"/>
      <c r="AK5612" s="2"/>
      <c r="BK5612" s="2"/>
      <c r="BL5612" s="2"/>
      <c r="BN5612" s="2"/>
      <c r="BO5612" s="2"/>
    </row>
    <row r="5613" ht="12.75" customHeight="1">
      <c r="D5613" s="2"/>
      <c r="G5613" s="2"/>
      <c r="I5613" s="2"/>
      <c r="J5613" s="2"/>
      <c r="K5613" s="2"/>
      <c r="L5613" s="2"/>
      <c r="M5613" s="2"/>
      <c r="N5613" s="2"/>
      <c r="O5613" s="2"/>
      <c r="P5613" s="2"/>
      <c r="Q5613" s="2"/>
      <c r="R5613" s="2"/>
      <c r="S5613" s="2"/>
      <c r="T5613" s="2"/>
      <c r="U5613" s="2"/>
      <c r="V5613" s="2"/>
      <c r="W5613" s="2"/>
      <c r="X5613" s="2"/>
      <c r="Y5613" s="2"/>
      <c r="AB5613" s="2"/>
      <c r="AC5613" s="2"/>
      <c r="AD5613" s="2"/>
      <c r="AE5613" s="2"/>
      <c r="AF5613" s="2"/>
      <c r="AG5613" s="2"/>
      <c r="AH5613" s="2"/>
      <c r="AI5613" s="2"/>
      <c r="AJ5613" s="2"/>
      <c r="AK5613" s="2"/>
      <c r="BK5613" s="2"/>
      <c r="BL5613" s="2"/>
      <c r="BN5613" s="2"/>
      <c r="BO5613" s="2"/>
    </row>
    <row r="5614" ht="12.75" customHeight="1">
      <c r="D5614" s="2"/>
      <c r="G5614" s="2"/>
      <c r="I5614" s="2"/>
      <c r="J5614" s="2"/>
      <c r="K5614" s="2"/>
      <c r="L5614" s="2"/>
      <c r="M5614" s="2"/>
      <c r="N5614" s="2"/>
      <c r="O5614" s="2"/>
      <c r="P5614" s="2"/>
      <c r="Q5614" s="2"/>
      <c r="R5614" s="2"/>
      <c r="S5614" s="2"/>
      <c r="T5614" s="2"/>
      <c r="U5614" s="2"/>
      <c r="V5614" s="2"/>
      <c r="W5614" s="2"/>
      <c r="X5614" s="2"/>
      <c r="Y5614" s="2"/>
      <c r="AB5614" s="2"/>
      <c r="AC5614" s="2"/>
      <c r="AD5614" s="2"/>
      <c r="AE5614" s="2"/>
      <c r="AF5614" s="2"/>
      <c r="AG5614" s="2"/>
      <c r="AH5614" s="2"/>
      <c r="AI5614" s="2"/>
      <c r="AJ5614" s="2"/>
      <c r="AK5614" s="2"/>
      <c r="BK5614" s="2"/>
      <c r="BL5614" s="2"/>
      <c r="BN5614" s="2"/>
      <c r="BO5614" s="2"/>
    </row>
    <row r="5615" ht="12.75" customHeight="1">
      <c r="D5615" s="2"/>
      <c r="G5615" s="2"/>
      <c r="I5615" s="2"/>
      <c r="J5615" s="2"/>
      <c r="K5615" s="2"/>
      <c r="L5615" s="2"/>
      <c r="M5615" s="2"/>
      <c r="N5615" s="2"/>
      <c r="O5615" s="2"/>
      <c r="P5615" s="2"/>
      <c r="Q5615" s="2"/>
      <c r="R5615" s="2"/>
      <c r="S5615" s="2"/>
      <c r="T5615" s="2"/>
      <c r="U5615" s="2"/>
      <c r="V5615" s="2"/>
      <c r="W5615" s="2"/>
      <c r="X5615" s="2"/>
      <c r="Y5615" s="2"/>
      <c r="AB5615" s="2"/>
      <c r="AC5615" s="2"/>
      <c r="AD5615" s="2"/>
      <c r="AE5615" s="2"/>
      <c r="AF5615" s="2"/>
      <c r="AG5615" s="2"/>
      <c r="AH5615" s="2"/>
      <c r="AI5615" s="2"/>
      <c r="AJ5615" s="2"/>
      <c r="AK5615" s="2"/>
      <c r="BK5615" s="2"/>
      <c r="BL5615" s="2"/>
      <c r="BN5615" s="2"/>
      <c r="BO5615" s="2"/>
    </row>
    <row r="5616" ht="12.75" customHeight="1">
      <c r="D5616" s="2"/>
      <c r="G5616" s="2"/>
      <c r="I5616" s="2"/>
      <c r="J5616" s="2"/>
      <c r="K5616" s="2"/>
      <c r="L5616" s="2"/>
      <c r="M5616" s="2"/>
      <c r="N5616" s="2"/>
      <c r="O5616" s="2"/>
      <c r="P5616" s="2"/>
      <c r="Q5616" s="2"/>
      <c r="R5616" s="2"/>
      <c r="S5616" s="2"/>
      <c r="T5616" s="2"/>
      <c r="U5616" s="2"/>
      <c r="V5616" s="2"/>
      <c r="W5616" s="2"/>
      <c r="X5616" s="2"/>
      <c r="Y5616" s="2"/>
      <c r="AB5616" s="2"/>
      <c r="AC5616" s="2"/>
      <c r="AD5616" s="2"/>
      <c r="AE5616" s="2"/>
      <c r="AF5616" s="2"/>
      <c r="AG5616" s="2"/>
      <c r="AH5616" s="2"/>
      <c r="AI5616" s="2"/>
      <c r="AJ5616" s="2"/>
      <c r="AK5616" s="2"/>
      <c r="BK5616" s="2"/>
      <c r="BL5616" s="2"/>
      <c r="BN5616" s="2"/>
      <c r="BO5616" s="2"/>
    </row>
    <row r="5617" ht="12.75" customHeight="1">
      <c r="D5617" s="2"/>
      <c r="G5617" s="2"/>
      <c r="I5617" s="2"/>
      <c r="J5617" s="2"/>
      <c r="K5617" s="2"/>
      <c r="L5617" s="2"/>
      <c r="M5617" s="2"/>
      <c r="N5617" s="2"/>
      <c r="O5617" s="2"/>
      <c r="P5617" s="2"/>
      <c r="Q5617" s="2"/>
      <c r="R5617" s="2"/>
      <c r="S5617" s="2"/>
      <c r="T5617" s="2"/>
      <c r="U5617" s="2"/>
      <c r="V5617" s="2"/>
      <c r="W5617" s="2"/>
      <c r="X5617" s="2"/>
      <c r="Y5617" s="2"/>
      <c r="AB5617" s="2"/>
      <c r="AC5617" s="2"/>
      <c r="AD5617" s="2"/>
      <c r="AE5617" s="2"/>
      <c r="AF5617" s="2"/>
      <c r="AG5617" s="2"/>
      <c r="AH5617" s="2"/>
      <c r="AI5617" s="2"/>
      <c r="AJ5617" s="2"/>
      <c r="AK5617" s="2"/>
      <c r="BK5617" s="2"/>
      <c r="BL5617" s="2"/>
      <c r="BN5617" s="2"/>
      <c r="BO5617" s="2"/>
    </row>
    <row r="5618" ht="12.75" customHeight="1">
      <c r="D5618" s="2"/>
      <c r="G5618" s="2"/>
      <c r="I5618" s="2"/>
      <c r="J5618" s="2"/>
      <c r="K5618" s="2"/>
      <c r="L5618" s="2"/>
      <c r="M5618" s="2"/>
      <c r="N5618" s="2"/>
      <c r="O5618" s="2"/>
      <c r="P5618" s="2"/>
      <c r="Q5618" s="2"/>
      <c r="R5618" s="2"/>
      <c r="S5618" s="2"/>
      <c r="T5618" s="2"/>
      <c r="U5618" s="2"/>
      <c r="V5618" s="2"/>
      <c r="W5618" s="2"/>
      <c r="X5618" s="2"/>
      <c r="Y5618" s="2"/>
      <c r="AB5618" s="2"/>
      <c r="AC5618" s="2"/>
      <c r="AD5618" s="2"/>
      <c r="AE5618" s="2"/>
      <c r="AF5618" s="2"/>
      <c r="AG5618" s="2"/>
      <c r="AH5618" s="2"/>
      <c r="AI5618" s="2"/>
      <c r="AJ5618" s="2"/>
      <c r="AK5618" s="2"/>
      <c r="BK5618" s="2"/>
      <c r="BL5618" s="2"/>
      <c r="BN5618" s="2"/>
      <c r="BO5618" s="2"/>
    </row>
    <row r="5619" ht="12.75" customHeight="1">
      <c r="D5619" s="2"/>
      <c r="G5619" s="2"/>
      <c r="I5619" s="2"/>
      <c r="J5619" s="2"/>
      <c r="K5619" s="2"/>
      <c r="L5619" s="2"/>
      <c r="M5619" s="2"/>
      <c r="N5619" s="2"/>
      <c r="O5619" s="2"/>
      <c r="P5619" s="2"/>
      <c r="Q5619" s="2"/>
      <c r="R5619" s="2"/>
      <c r="S5619" s="2"/>
      <c r="T5619" s="2"/>
      <c r="U5619" s="2"/>
      <c r="V5619" s="2"/>
      <c r="W5619" s="2"/>
      <c r="X5619" s="2"/>
      <c r="Y5619" s="2"/>
      <c r="AB5619" s="2"/>
      <c r="AC5619" s="2"/>
      <c r="AD5619" s="2"/>
      <c r="AE5619" s="2"/>
      <c r="AF5619" s="2"/>
      <c r="AG5619" s="2"/>
      <c r="AH5619" s="2"/>
      <c r="AI5619" s="2"/>
      <c r="AJ5619" s="2"/>
      <c r="AK5619" s="2"/>
      <c r="BK5619" s="2"/>
      <c r="BL5619" s="2"/>
      <c r="BN5619" s="2"/>
      <c r="BO5619" s="2"/>
    </row>
    <row r="5620" ht="12.75" customHeight="1">
      <c r="D5620" s="2"/>
      <c r="G5620" s="2"/>
      <c r="I5620" s="2"/>
      <c r="J5620" s="2"/>
      <c r="K5620" s="2"/>
      <c r="L5620" s="2"/>
      <c r="M5620" s="2"/>
      <c r="N5620" s="2"/>
      <c r="O5620" s="2"/>
      <c r="P5620" s="2"/>
      <c r="Q5620" s="2"/>
      <c r="R5620" s="2"/>
      <c r="S5620" s="2"/>
      <c r="T5620" s="2"/>
      <c r="U5620" s="2"/>
      <c r="V5620" s="2"/>
      <c r="W5620" s="2"/>
      <c r="X5620" s="2"/>
      <c r="Y5620" s="2"/>
      <c r="AB5620" s="2"/>
      <c r="AC5620" s="2"/>
      <c r="AD5620" s="2"/>
      <c r="AE5620" s="2"/>
      <c r="AF5620" s="2"/>
      <c r="AG5620" s="2"/>
      <c r="AH5620" s="2"/>
      <c r="AI5620" s="2"/>
      <c r="AJ5620" s="2"/>
      <c r="AK5620" s="2"/>
      <c r="BK5620" s="2"/>
      <c r="BL5620" s="2"/>
      <c r="BN5620" s="2"/>
      <c r="BO5620" s="2"/>
    </row>
    <row r="5621" ht="12.75" customHeight="1">
      <c r="D5621" s="2"/>
      <c r="G5621" s="2"/>
      <c r="I5621" s="2"/>
      <c r="J5621" s="2"/>
      <c r="K5621" s="2"/>
      <c r="L5621" s="2"/>
      <c r="M5621" s="2"/>
      <c r="N5621" s="2"/>
      <c r="O5621" s="2"/>
      <c r="P5621" s="2"/>
      <c r="Q5621" s="2"/>
      <c r="R5621" s="2"/>
      <c r="S5621" s="2"/>
      <c r="T5621" s="2"/>
      <c r="U5621" s="2"/>
      <c r="V5621" s="2"/>
      <c r="W5621" s="2"/>
      <c r="X5621" s="2"/>
      <c r="Y5621" s="2"/>
      <c r="AB5621" s="2"/>
      <c r="AC5621" s="2"/>
      <c r="AD5621" s="2"/>
      <c r="AE5621" s="2"/>
      <c r="AF5621" s="2"/>
      <c r="AG5621" s="2"/>
      <c r="AH5621" s="2"/>
      <c r="AI5621" s="2"/>
      <c r="AJ5621" s="2"/>
      <c r="AK5621" s="2"/>
      <c r="BK5621" s="2"/>
      <c r="BL5621" s="2"/>
      <c r="BN5621" s="2"/>
      <c r="BO5621" s="2"/>
    </row>
    <row r="5622" ht="12.75" customHeight="1">
      <c r="D5622" s="2"/>
      <c r="G5622" s="2"/>
      <c r="I5622" s="2"/>
      <c r="J5622" s="2"/>
      <c r="K5622" s="2"/>
      <c r="L5622" s="2"/>
      <c r="M5622" s="2"/>
      <c r="N5622" s="2"/>
      <c r="O5622" s="2"/>
      <c r="P5622" s="2"/>
      <c r="Q5622" s="2"/>
      <c r="R5622" s="2"/>
      <c r="S5622" s="2"/>
      <c r="T5622" s="2"/>
      <c r="U5622" s="2"/>
      <c r="V5622" s="2"/>
      <c r="W5622" s="2"/>
      <c r="X5622" s="2"/>
      <c r="Y5622" s="2"/>
      <c r="AB5622" s="2"/>
      <c r="AC5622" s="2"/>
      <c r="AD5622" s="2"/>
      <c r="AE5622" s="2"/>
      <c r="AF5622" s="2"/>
      <c r="AG5622" s="2"/>
      <c r="AH5622" s="2"/>
      <c r="AI5622" s="2"/>
      <c r="AJ5622" s="2"/>
      <c r="AK5622" s="2"/>
      <c r="BK5622" s="2"/>
      <c r="BL5622" s="2"/>
      <c r="BN5622" s="2"/>
      <c r="BO5622" s="2"/>
    </row>
    <row r="5623" ht="12.75" customHeight="1">
      <c r="D5623" s="2"/>
      <c r="G5623" s="2"/>
      <c r="I5623" s="2"/>
      <c r="J5623" s="2"/>
      <c r="K5623" s="2"/>
      <c r="L5623" s="2"/>
      <c r="M5623" s="2"/>
      <c r="N5623" s="2"/>
      <c r="O5623" s="2"/>
      <c r="P5623" s="2"/>
      <c r="Q5623" s="2"/>
      <c r="R5623" s="2"/>
      <c r="S5623" s="2"/>
      <c r="T5623" s="2"/>
      <c r="U5623" s="2"/>
      <c r="V5623" s="2"/>
      <c r="W5623" s="2"/>
      <c r="X5623" s="2"/>
      <c r="Y5623" s="2"/>
      <c r="AB5623" s="2"/>
      <c r="AC5623" s="2"/>
      <c r="AD5623" s="2"/>
      <c r="AE5623" s="2"/>
      <c r="AF5623" s="2"/>
      <c r="AG5623" s="2"/>
      <c r="AH5623" s="2"/>
      <c r="AI5623" s="2"/>
      <c r="AJ5623" s="2"/>
      <c r="AK5623" s="2"/>
      <c r="BK5623" s="2"/>
      <c r="BL5623" s="2"/>
      <c r="BN5623" s="2"/>
      <c r="BO5623" s="2"/>
    </row>
    <row r="5624" ht="12.75" customHeight="1">
      <c r="D5624" s="2"/>
      <c r="G5624" s="2"/>
      <c r="I5624" s="2"/>
      <c r="J5624" s="2"/>
      <c r="K5624" s="2"/>
      <c r="L5624" s="2"/>
      <c r="M5624" s="2"/>
      <c r="N5624" s="2"/>
      <c r="O5624" s="2"/>
      <c r="P5624" s="2"/>
      <c r="Q5624" s="2"/>
      <c r="R5624" s="2"/>
      <c r="S5624" s="2"/>
      <c r="T5624" s="2"/>
      <c r="U5624" s="2"/>
      <c r="V5624" s="2"/>
      <c r="W5624" s="2"/>
      <c r="X5624" s="2"/>
      <c r="Y5624" s="2"/>
      <c r="AB5624" s="2"/>
      <c r="AC5624" s="2"/>
      <c r="AD5624" s="2"/>
      <c r="AE5624" s="2"/>
      <c r="AF5624" s="2"/>
      <c r="AG5624" s="2"/>
      <c r="AH5624" s="2"/>
      <c r="AI5624" s="2"/>
      <c r="AJ5624" s="2"/>
      <c r="AK5624" s="2"/>
      <c r="BK5624" s="2"/>
      <c r="BL5624" s="2"/>
      <c r="BN5624" s="2"/>
      <c r="BO5624" s="2"/>
    </row>
    <row r="5625" ht="12.75" customHeight="1">
      <c r="D5625" s="2"/>
      <c r="G5625" s="2"/>
      <c r="I5625" s="2"/>
      <c r="J5625" s="2"/>
      <c r="K5625" s="2"/>
      <c r="L5625" s="2"/>
      <c r="M5625" s="2"/>
      <c r="N5625" s="2"/>
      <c r="O5625" s="2"/>
      <c r="P5625" s="2"/>
      <c r="Q5625" s="2"/>
      <c r="R5625" s="2"/>
      <c r="S5625" s="2"/>
      <c r="T5625" s="2"/>
      <c r="U5625" s="2"/>
      <c r="V5625" s="2"/>
      <c r="W5625" s="2"/>
      <c r="X5625" s="2"/>
      <c r="Y5625" s="2"/>
      <c r="AB5625" s="2"/>
      <c r="AC5625" s="2"/>
      <c r="AD5625" s="2"/>
      <c r="AE5625" s="2"/>
      <c r="AF5625" s="2"/>
      <c r="AG5625" s="2"/>
      <c r="AH5625" s="2"/>
      <c r="AI5625" s="2"/>
      <c r="AJ5625" s="2"/>
      <c r="AK5625" s="2"/>
      <c r="BK5625" s="2"/>
      <c r="BL5625" s="2"/>
      <c r="BN5625" s="2"/>
      <c r="BO5625" s="2"/>
    </row>
    <row r="5626" ht="12.75" customHeight="1">
      <c r="D5626" s="2"/>
      <c r="G5626" s="2"/>
      <c r="I5626" s="2"/>
      <c r="J5626" s="2"/>
      <c r="K5626" s="2"/>
      <c r="L5626" s="2"/>
      <c r="M5626" s="2"/>
      <c r="N5626" s="2"/>
      <c r="O5626" s="2"/>
      <c r="P5626" s="2"/>
      <c r="Q5626" s="2"/>
      <c r="R5626" s="2"/>
      <c r="S5626" s="2"/>
      <c r="T5626" s="2"/>
      <c r="U5626" s="2"/>
      <c r="V5626" s="2"/>
      <c r="W5626" s="2"/>
      <c r="X5626" s="2"/>
      <c r="Y5626" s="2"/>
      <c r="AB5626" s="2"/>
      <c r="AC5626" s="2"/>
      <c r="AD5626" s="2"/>
      <c r="AE5626" s="2"/>
      <c r="AF5626" s="2"/>
      <c r="AG5626" s="2"/>
      <c r="AH5626" s="2"/>
      <c r="AI5626" s="2"/>
      <c r="AJ5626" s="2"/>
      <c r="AK5626" s="2"/>
      <c r="BK5626" s="2"/>
      <c r="BL5626" s="2"/>
      <c r="BN5626" s="2"/>
      <c r="BO5626" s="2"/>
    </row>
    <row r="5627" ht="12.75" customHeight="1">
      <c r="D5627" s="2"/>
      <c r="G5627" s="2"/>
      <c r="I5627" s="2"/>
      <c r="J5627" s="2"/>
      <c r="K5627" s="2"/>
      <c r="L5627" s="2"/>
      <c r="M5627" s="2"/>
      <c r="N5627" s="2"/>
      <c r="O5627" s="2"/>
      <c r="P5627" s="2"/>
      <c r="Q5627" s="2"/>
      <c r="R5627" s="2"/>
      <c r="S5627" s="2"/>
      <c r="T5627" s="2"/>
      <c r="U5627" s="2"/>
      <c r="V5627" s="2"/>
      <c r="W5627" s="2"/>
      <c r="X5627" s="2"/>
      <c r="Y5627" s="2"/>
      <c r="AB5627" s="2"/>
      <c r="AC5627" s="2"/>
      <c r="AD5627" s="2"/>
      <c r="AE5627" s="2"/>
      <c r="AF5627" s="2"/>
      <c r="AG5627" s="2"/>
      <c r="AH5627" s="2"/>
      <c r="AI5627" s="2"/>
      <c r="AJ5627" s="2"/>
      <c r="AK5627" s="2"/>
      <c r="BK5627" s="2"/>
      <c r="BL5627" s="2"/>
      <c r="BN5627" s="2"/>
      <c r="BO5627" s="2"/>
    </row>
    <row r="5628" ht="12.75" customHeight="1">
      <c r="D5628" s="2"/>
      <c r="G5628" s="2"/>
      <c r="I5628" s="2"/>
      <c r="J5628" s="2"/>
      <c r="K5628" s="2"/>
      <c r="L5628" s="2"/>
      <c r="M5628" s="2"/>
      <c r="N5628" s="2"/>
      <c r="O5628" s="2"/>
      <c r="P5628" s="2"/>
      <c r="Q5628" s="2"/>
      <c r="R5628" s="2"/>
      <c r="S5628" s="2"/>
      <c r="T5628" s="2"/>
      <c r="U5628" s="2"/>
      <c r="V5628" s="2"/>
      <c r="W5628" s="2"/>
      <c r="X5628" s="2"/>
      <c r="Y5628" s="2"/>
      <c r="AB5628" s="2"/>
      <c r="AC5628" s="2"/>
      <c r="AD5628" s="2"/>
      <c r="AE5628" s="2"/>
      <c r="AF5628" s="2"/>
      <c r="AG5628" s="2"/>
      <c r="AH5628" s="2"/>
      <c r="AI5628" s="2"/>
      <c r="AJ5628" s="2"/>
      <c r="AK5628" s="2"/>
      <c r="BK5628" s="2"/>
      <c r="BL5628" s="2"/>
      <c r="BN5628" s="2"/>
      <c r="BO5628" s="2"/>
    </row>
    <row r="5629" ht="12.75" customHeight="1">
      <c r="D5629" s="2"/>
      <c r="G5629" s="2"/>
      <c r="I5629" s="2"/>
      <c r="J5629" s="2"/>
      <c r="K5629" s="2"/>
      <c r="L5629" s="2"/>
      <c r="M5629" s="2"/>
      <c r="N5629" s="2"/>
      <c r="O5629" s="2"/>
      <c r="P5629" s="2"/>
      <c r="Q5629" s="2"/>
      <c r="R5629" s="2"/>
      <c r="S5629" s="2"/>
      <c r="T5629" s="2"/>
      <c r="U5629" s="2"/>
      <c r="V5629" s="2"/>
      <c r="W5629" s="2"/>
      <c r="X5629" s="2"/>
      <c r="Y5629" s="2"/>
      <c r="AB5629" s="2"/>
      <c r="AC5629" s="2"/>
      <c r="AD5629" s="2"/>
      <c r="AE5629" s="2"/>
      <c r="AF5629" s="2"/>
      <c r="AG5629" s="2"/>
      <c r="AH5629" s="2"/>
      <c r="AI5629" s="2"/>
      <c r="AJ5629" s="2"/>
      <c r="AK5629" s="2"/>
      <c r="BK5629" s="2"/>
      <c r="BL5629" s="2"/>
      <c r="BN5629" s="2"/>
      <c r="BO5629" s="2"/>
    </row>
    <row r="5630" ht="12.75" customHeight="1">
      <c r="D5630" s="2"/>
      <c r="G5630" s="2"/>
      <c r="I5630" s="2"/>
      <c r="J5630" s="2"/>
      <c r="K5630" s="2"/>
      <c r="L5630" s="2"/>
      <c r="M5630" s="2"/>
      <c r="N5630" s="2"/>
      <c r="O5630" s="2"/>
      <c r="P5630" s="2"/>
      <c r="Q5630" s="2"/>
      <c r="R5630" s="2"/>
      <c r="S5630" s="2"/>
      <c r="T5630" s="2"/>
      <c r="U5630" s="2"/>
      <c r="V5630" s="2"/>
      <c r="W5630" s="2"/>
      <c r="X5630" s="2"/>
      <c r="Y5630" s="2"/>
      <c r="AB5630" s="2"/>
      <c r="AC5630" s="2"/>
      <c r="AD5630" s="2"/>
      <c r="AE5630" s="2"/>
      <c r="AF5630" s="2"/>
      <c r="AG5630" s="2"/>
      <c r="AH5630" s="2"/>
      <c r="AI5630" s="2"/>
      <c r="AJ5630" s="2"/>
      <c r="AK5630" s="2"/>
      <c r="BK5630" s="2"/>
      <c r="BL5630" s="2"/>
      <c r="BN5630" s="2"/>
      <c r="BO5630" s="2"/>
    </row>
    <row r="5631" ht="12.75" customHeight="1">
      <c r="D5631" s="2"/>
      <c r="G5631" s="2"/>
      <c r="I5631" s="2"/>
      <c r="J5631" s="2"/>
      <c r="K5631" s="2"/>
      <c r="L5631" s="2"/>
      <c r="M5631" s="2"/>
      <c r="N5631" s="2"/>
      <c r="O5631" s="2"/>
      <c r="P5631" s="2"/>
      <c r="Q5631" s="2"/>
      <c r="R5631" s="2"/>
      <c r="S5631" s="2"/>
      <c r="T5631" s="2"/>
      <c r="U5631" s="2"/>
      <c r="V5631" s="2"/>
      <c r="W5631" s="2"/>
      <c r="X5631" s="2"/>
      <c r="Y5631" s="2"/>
      <c r="AB5631" s="2"/>
      <c r="AC5631" s="2"/>
      <c r="AD5631" s="2"/>
      <c r="AE5631" s="2"/>
      <c r="AF5631" s="2"/>
      <c r="AG5631" s="2"/>
      <c r="AH5631" s="2"/>
      <c r="AI5631" s="2"/>
      <c r="AJ5631" s="2"/>
      <c r="AK5631" s="2"/>
      <c r="BK5631" s="2"/>
      <c r="BL5631" s="2"/>
      <c r="BN5631" s="2"/>
      <c r="BO5631" s="2"/>
    </row>
    <row r="5632" ht="12.75" customHeight="1">
      <c r="D5632" s="2"/>
      <c r="G5632" s="2"/>
      <c r="I5632" s="2"/>
      <c r="J5632" s="2"/>
      <c r="K5632" s="2"/>
      <c r="L5632" s="2"/>
      <c r="M5632" s="2"/>
      <c r="N5632" s="2"/>
      <c r="O5632" s="2"/>
      <c r="P5632" s="2"/>
      <c r="Q5632" s="2"/>
      <c r="R5632" s="2"/>
      <c r="S5632" s="2"/>
      <c r="T5632" s="2"/>
      <c r="U5632" s="2"/>
      <c r="V5632" s="2"/>
      <c r="W5632" s="2"/>
      <c r="X5632" s="2"/>
      <c r="Y5632" s="2"/>
      <c r="AB5632" s="2"/>
      <c r="AC5632" s="2"/>
      <c r="AD5632" s="2"/>
      <c r="AE5632" s="2"/>
      <c r="AF5632" s="2"/>
      <c r="AG5632" s="2"/>
      <c r="AH5632" s="2"/>
      <c r="AI5632" s="2"/>
      <c r="AJ5632" s="2"/>
      <c r="AK5632" s="2"/>
      <c r="BK5632" s="2"/>
      <c r="BL5632" s="2"/>
      <c r="BN5632" s="2"/>
      <c r="BO5632" s="2"/>
    </row>
    <row r="5633" ht="12.75" customHeight="1">
      <c r="D5633" s="2"/>
      <c r="G5633" s="2"/>
      <c r="I5633" s="2"/>
      <c r="J5633" s="2"/>
      <c r="K5633" s="2"/>
      <c r="L5633" s="2"/>
      <c r="M5633" s="2"/>
      <c r="N5633" s="2"/>
      <c r="O5633" s="2"/>
      <c r="P5633" s="2"/>
      <c r="Q5633" s="2"/>
      <c r="R5633" s="2"/>
      <c r="S5633" s="2"/>
      <c r="T5633" s="2"/>
      <c r="U5633" s="2"/>
      <c r="V5633" s="2"/>
      <c r="W5633" s="2"/>
      <c r="X5633" s="2"/>
      <c r="Y5633" s="2"/>
      <c r="AB5633" s="2"/>
      <c r="AC5633" s="2"/>
      <c r="AD5633" s="2"/>
      <c r="AE5633" s="2"/>
      <c r="AF5633" s="2"/>
      <c r="AG5633" s="2"/>
      <c r="AH5633" s="2"/>
      <c r="AI5633" s="2"/>
      <c r="AJ5633" s="2"/>
      <c r="AK5633" s="2"/>
      <c r="BK5633" s="2"/>
      <c r="BL5633" s="2"/>
      <c r="BN5633" s="2"/>
      <c r="BO5633" s="2"/>
    </row>
    <row r="5634" ht="12.75" customHeight="1">
      <c r="D5634" s="2"/>
      <c r="G5634" s="2"/>
      <c r="I5634" s="2"/>
      <c r="J5634" s="2"/>
      <c r="K5634" s="2"/>
      <c r="L5634" s="2"/>
      <c r="M5634" s="2"/>
      <c r="N5634" s="2"/>
      <c r="O5634" s="2"/>
      <c r="P5634" s="2"/>
      <c r="Q5634" s="2"/>
      <c r="R5634" s="2"/>
      <c r="S5634" s="2"/>
      <c r="T5634" s="2"/>
      <c r="U5634" s="2"/>
      <c r="V5634" s="2"/>
      <c r="W5634" s="2"/>
      <c r="X5634" s="2"/>
      <c r="Y5634" s="2"/>
      <c r="AB5634" s="2"/>
      <c r="AC5634" s="2"/>
      <c r="AD5634" s="2"/>
      <c r="AE5634" s="2"/>
      <c r="AF5634" s="2"/>
      <c r="AG5634" s="2"/>
      <c r="AH5634" s="2"/>
      <c r="AI5634" s="2"/>
      <c r="AJ5634" s="2"/>
      <c r="AK5634" s="2"/>
      <c r="BK5634" s="2"/>
      <c r="BL5634" s="2"/>
      <c r="BN5634" s="2"/>
      <c r="BO5634" s="2"/>
    </row>
    <row r="5635" ht="12.75" customHeight="1">
      <c r="D5635" s="2"/>
      <c r="G5635" s="2"/>
      <c r="I5635" s="2"/>
      <c r="J5635" s="2"/>
      <c r="K5635" s="2"/>
      <c r="L5635" s="2"/>
      <c r="M5635" s="2"/>
      <c r="N5635" s="2"/>
      <c r="O5635" s="2"/>
      <c r="P5635" s="2"/>
      <c r="Q5635" s="2"/>
      <c r="R5635" s="2"/>
      <c r="S5635" s="2"/>
      <c r="T5635" s="2"/>
      <c r="U5635" s="2"/>
      <c r="V5635" s="2"/>
      <c r="W5635" s="2"/>
      <c r="X5635" s="2"/>
      <c r="Y5635" s="2"/>
      <c r="AB5635" s="2"/>
      <c r="AC5635" s="2"/>
      <c r="AD5635" s="2"/>
      <c r="AE5635" s="2"/>
      <c r="AF5635" s="2"/>
      <c r="AG5635" s="2"/>
      <c r="AH5635" s="2"/>
      <c r="AI5635" s="2"/>
      <c r="AJ5635" s="2"/>
      <c r="AK5635" s="2"/>
      <c r="BK5635" s="2"/>
      <c r="BL5635" s="2"/>
      <c r="BN5635" s="2"/>
      <c r="BO5635" s="2"/>
    </row>
    <row r="5636" ht="12.75" customHeight="1">
      <c r="D5636" s="2"/>
      <c r="G5636" s="2"/>
      <c r="I5636" s="2"/>
      <c r="J5636" s="2"/>
      <c r="K5636" s="2"/>
      <c r="L5636" s="2"/>
      <c r="M5636" s="2"/>
      <c r="N5636" s="2"/>
      <c r="O5636" s="2"/>
      <c r="P5636" s="2"/>
      <c r="Q5636" s="2"/>
      <c r="R5636" s="2"/>
      <c r="S5636" s="2"/>
      <c r="T5636" s="2"/>
      <c r="U5636" s="2"/>
      <c r="V5636" s="2"/>
      <c r="W5636" s="2"/>
      <c r="X5636" s="2"/>
      <c r="Y5636" s="2"/>
      <c r="AB5636" s="2"/>
      <c r="AC5636" s="2"/>
      <c r="AD5636" s="2"/>
      <c r="AE5636" s="2"/>
      <c r="AF5636" s="2"/>
      <c r="AG5636" s="2"/>
      <c r="AH5636" s="2"/>
      <c r="AI5636" s="2"/>
      <c r="AJ5636" s="2"/>
      <c r="AK5636" s="2"/>
      <c r="BK5636" s="2"/>
      <c r="BL5636" s="2"/>
      <c r="BN5636" s="2"/>
      <c r="BO5636" s="2"/>
    </row>
    <row r="5637" ht="12.75" customHeight="1">
      <c r="D5637" s="2"/>
      <c r="G5637" s="2"/>
      <c r="I5637" s="2"/>
      <c r="J5637" s="2"/>
      <c r="K5637" s="2"/>
      <c r="L5637" s="2"/>
      <c r="M5637" s="2"/>
      <c r="N5637" s="2"/>
      <c r="O5637" s="2"/>
      <c r="P5637" s="2"/>
      <c r="Q5637" s="2"/>
      <c r="R5637" s="2"/>
      <c r="S5637" s="2"/>
      <c r="T5637" s="2"/>
      <c r="U5637" s="2"/>
      <c r="V5637" s="2"/>
      <c r="W5637" s="2"/>
      <c r="X5637" s="2"/>
      <c r="Y5637" s="2"/>
      <c r="AB5637" s="2"/>
      <c r="AC5637" s="2"/>
      <c r="AD5637" s="2"/>
      <c r="AE5637" s="2"/>
      <c r="AF5637" s="2"/>
      <c r="AG5637" s="2"/>
      <c r="AH5637" s="2"/>
      <c r="AI5637" s="2"/>
      <c r="AJ5637" s="2"/>
      <c r="AK5637" s="2"/>
      <c r="BK5637" s="2"/>
      <c r="BL5637" s="2"/>
      <c r="BN5637" s="2"/>
      <c r="BO5637" s="2"/>
    </row>
    <row r="5638" ht="12.75" customHeight="1">
      <c r="D5638" s="2"/>
      <c r="G5638" s="2"/>
      <c r="I5638" s="2"/>
      <c r="J5638" s="2"/>
      <c r="K5638" s="2"/>
      <c r="L5638" s="2"/>
      <c r="M5638" s="2"/>
      <c r="N5638" s="2"/>
      <c r="O5638" s="2"/>
      <c r="P5638" s="2"/>
      <c r="Q5638" s="2"/>
      <c r="R5638" s="2"/>
      <c r="S5638" s="2"/>
      <c r="T5638" s="2"/>
      <c r="U5638" s="2"/>
      <c r="V5638" s="2"/>
      <c r="W5638" s="2"/>
      <c r="X5638" s="2"/>
      <c r="Y5638" s="2"/>
      <c r="AB5638" s="2"/>
      <c r="AC5638" s="2"/>
      <c r="AD5638" s="2"/>
      <c r="AE5638" s="2"/>
      <c r="AF5638" s="2"/>
      <c r="AG5638" s="2"/>
      <c r="AH5638" s="2"/>
      <c r="AI5638" s="2"/>
      <c r="AJ5638" s="2"/>
      <c r="AK5638" s="2"/>
      <c r="BK5638" s="2"/>
      <c r="BL5638" s="2"/>
      <c r="BN5638" s="2"/>
      <c r="BO5638" s="2"/>
    </row>
    <row r="5639" ht="12.75" customHeight="1">
      <c r="D5639" s="2"/>
      <c r="G5639" s="2"/>
      <c r="I5639" s="2"/>
      <c r="J5639" s="2"/>
      <c r="K5639" s="2"/>
      <c r="L5639" s="2"/>
      <c r="M5639" s="2"/>
      <c r="N5639" s="2"/>
      <c r="O5639" s="2"/>
      <c r="P5639" s="2"/>
      <c r="Q5639" s="2"/>
      <c r="R5639" s="2"/>
      <c r="S5639" s="2"/>
      <c r="T5639" s="2"/>
      <c r="U5639" s="2"/>
      <c r="V5639" s="2"/>
      <c r="W5639" s="2"/>
      <c r="X5639" s="2"/>
      <c r="Y5639" s="2"/>
      <c r="AB5639" s="2"/>
      <c r="AC5639" s="2"/>
      <c r="AD5639" s="2"/>
      <c r="AE5639" s="2"/>
      <c r="AF5639" s="2"/>
      <c r="AG5639" s="2"/>
      <c r="AH5639" s="2"/>
      <c r="AI5639" s="2"/>
      <c r="AJ5639" s="2"/>
      <c r="AK5639" s="2"/>
      <c r="BK5639" s="2"/>
      <c r="BL5639" s="2"/>
      <c r="BN5639" s="2"/>
      <c r="BO5639" s="2"/>
    </row>
    <row r="5640" ht="12.75" customHeight="1">
      <c r="D5640" s="2"/>
      <c r="G5640" s="2"/>
      <c r="I5640" s="2"/>
      <c r="J5640" s="2"/>
      <c r="K5640" s="2"/>
      <c r="L5640" s="2"/>
      <c r="M5640" s="2"/>
      <c r="N5640" s="2"/>
      <c r="O5640" s="2"/>
      <c r="P5640" s="2"/>
      <c r="Q5640" s="2"/>
      <c r="R5640" s="2"/>
      <c r="S5640" s="2"/>
      <c r="T5640" s="2"/>
      <c r="U5640" s="2"/>
      <c r="V5640" s="2"/>
      <c r="W5640" s="2"/>
      <c r="X5640" s="2"/>
      <c r="Y5640" s="2"/>
      <c r="AB5640" s="2"/>
      <c r="AC5640" s="2"/>
      <c r="AD5640" s="2"/>
      <c r="AE5640" s="2"/>
      <c r="AF5640" s="2"/>
      <c r="AG5640" s="2"/>
      <c r="AH5640" s="2"/>
      <c r="AI5640" s="2"/>
      <c r="AJ5640" s="2"/>
      <c r="AK5640" s="2"/>
      <c r="BK5640" s="2"/>
      <c r="BL5640" s="2"/>
      <c r="BN5640" s="2"/>
      <c r="BO5640" s="2"/>
    </row>
    <row r="5641" ht="12.75" customHeight="1">
      <c r="D5641" s="2"/>
      <c r="G5641" s="2"/>
      <c r="I5641" s="2"/>
      <c r="J5641" s="2"/>
      <c r="K5641" s="2"/>
      <c r="L5641" s="2"/>
      <c r="M5641" s="2"/>
      <c r="N5641" s="2"/>
      <c r="O5641" s="2"/>
      <c r="P5641" s="2"/>
      <c r="Q5641" s="2"/>
      <c r="R5641" s="2"/>
      <c r="S5641" s="2"/>
      <c r="T5641" s="2"/>
      <c r="U5641" s="2"/>
      <c r="V5641" s="2"/>
      <c r="W5641" s="2"/>
      <c r="X5641" s="2"/>
      <c r="Y5641" s="2"/>
      <c r="AB5641" s="2"/>
      <c r="AC5641" s="2"/>
      <c r="AD5641" s="2"/>
      <c r="AE5641" s="2"/>
      <c r="AF5641" s="2"/>
      <c r="AG5641" s="2"/>
      <c r="AH5641" s="2"/>
      <c r="AI5641" s="2"/>
      <c r="AJ5641" s="2"/>
      <c r="AK5641" s="2"/>
      <c r="BK5641" s="2"/>
      <c r="BL5641" s="2"/>
      <c r="BN5641" s="2"/>
      <c r="BO5641" s="2"/>
    </row>
    <row r="5642" ht="12.75" customHeight="1">
      <c r="D5642" s="2"/>
      <c r="G5642" s="2"/>
      <c r="I5642" s="2"/>
      <c r="J5642" s="2"/>
      <c r="K5642" s="2"/>
      <c r="L5642" s="2"/>
      <c r="M5642" s="2"/>
      <c r="N5642" s="2"/>
      <c r="O5642" s="2"/>
      <c r="P5642" s="2"/>
      <c r="Q5642" s="2"/>
      <c r="R5642" s="2"/>
      <c r="S5642" s="2"/>
      <c r="T5642" s="2"/>
      <c r="U5642" s="2"/>
      <c r="V5642" s="2"/>
      <c r="W5642" s="2"/>
      <c r="X5642" s="2"/>
      <c r="Y5642" s="2"/>
      <c r="AB5642" s="2"/>
      <c r="AC5642" s="2"/>
      <c r="AD5642" s="2"/>
      <c r="AE5642" s="2"/>
      <c r="AF5642" s="2"/>
      <c r="AG5642" s="2"/>
      <c r="AH5642" s="2"/>
      <c r="AI5642" s="2"/>
      <c r="AJ5642" s="2"/>
      <c r="AK5642" s="2"/>
      <c r="BK5642" s="2"/>
      <c r="BL5642" s="2"/>
      <c r="BN5642" s="2"/>
      <c r="BO5642" s="2"/>
    </row>
    <row r="5643" ht="12.75" customHeight="1">
      <c r="D5643" s="2"/>
      <c r="G5643" s="2"/>
      <c r="I5643" s="2"/>
      <c r="J5643" s="2"/>
      <c r="K5643" s="2"/>
      <c r="L5643" s="2"/>
      <c r="M5643" s="2"/>
      <c r="N5643" s="2"/>
      <c r="O5643" s="2"/>
      <c r="P5643" s="2"/>
      <c r="Q5643" s="2"/>
      <c r="R5643" s="2"/>
      <c r="S5643" s="2"/>
      <c r="T5643" s="2"/>
      <c r="U5643" s="2"/>
      <c r="V5643" s="2"/>
      <c r="W5643" s="2"/>
      <c r="X5643" s="2"/>
      <c r="Y5643" s="2"/>
      <c r="AB5643" s="2"/>
      <c r="AC5643" s="2"/>
      <c r="AD5643" s="2"/>
      <c r="AE5643" s="2"/>
      <c r="AF5643" s="2"/>
      <c r="AG5643" s="2"/>
      <c r="AH5643" s="2"/>
      <c r="AI5643" s="2"/>
      <c r="AJ5643" s="2"/>
      <c r="AK5643" s="2"/>
      <c r="BK5643" s="2"/>
      <c r="BL5643" s="2"/>
      <c r="BN5643" s="2"/>
      <c r="BO5643" s="2"/>
    </row>
    <row r="5644" ht="12.75" customHeight="1">
      <c r="D5644" s="2"/>
      <c r="G5644" s="2"/>
      <c r="I5644" s="2"/>
      <c r="J5644" s="2"/>
      <c r="K5644" s="2"/>
      <c r="L5644" s="2"/>
      <c r="M5644" s="2"/>
      <c r="N5644" s="2"/>
      <c r="O5644" s="2"/>
      <c r="P5644" s="2"/>
      <c r="Q5644" s="2"/>
      <c r="R5644" s="2"/>
      <c r="S5644" s="2"/>
      <c r="T5644" s="2"/>
      <c r="U5644" s="2"/>
      <c r="V5644" s="2"/>
      <c r="W5644" s="2"/>
      <c r="X5644" s="2"/>
      <c r="Y5644" s="2"/>
      <c r="AB5644" s="2"/>
      <c r="AC5644" s="2"/>
      <c r="AD5644" s="2"/>
      <c r="AE5644" s="2"/>
      <c r="AF5644" s="2"/>
      <c r="AG5644" s="2"/>
      <c r="AH5644" s="2"/>
      <c r="AI5644" s="2"/>
      <c r="AJ5644" s="2"/>
      <c r="AK5644" s="2"/>
      <c r="BK5644" s="2"/>
      <c r="BL5644" s="2"/>
      <c r="BN5644" s="2"/>
      <c r="BO5644" s="2"/>
    </row>
    <row r="5645" ht="12.75" customHeight="1">
      <c r="D5645" s="2"/>
      <c r="G5645" s="2"/>
      <c r="I5645" s="2"/>
      <c r="J5645" s="2"/>
      <c r="K5645" s="2"/>
      <c r="L5645" s="2"/>
      <c r="M5645" s="2"/>
      <c r="N5645" s="2"/>
      <c r="O5645" s="2"/>
      <c r="P5645" s="2"/>
      <c r="Q5645" s="2"/>
      <c r="R5645" s="2"/>
      <c r="S5645" s="2"/>
      <c r="T5645" s="2"/>
      <c r="U5645" s="2"/>
      <c r="V5645" s="2"/>
      <c r="W5645" s="2"/>
      <c r="X5645" s="2"/>
      <c r="Y5645" s="2"/>
      <c r="AB5645" s="2"/>
      <c r="AC5645" s="2"/>
      <c r="AD5645" s="2"/>
      <c r="AE5645" s="2"/>
      <c r="AF5645" s="2"/>
      <c r="AG5645" s="2"/>
      <c r="AH5645" s="2"/>
      <c r="AI5645" s="2"/>
      <c r="AJ5645" s="2"/>
      <c r="AK5645" s="2"/>
      <c r="BK5645" s="2"/>
      <c r="BL5645" s="2"/>
      <c r="BN5645" s="2"/>
      <c r="BO5645" s="2"/>
    </row>
    <row r="5646" ht="12.75" customHeight="1">
      <c r="D5646" s="2"/>
      <c r="G5646" s="2"/>
      <c r="I5646" s="2"/>
      <c r="J5646" s="2"/>
      <c r="K5646" s="2"/>
      <c r="L5646" s="2"/>
      <c r="M5646" s="2"/>
      <c r="N5646" s="2"/>
      <c r="O5646" s="2"/>
      <c r="P5646" s="2"/>
      <c r="Q5646" s="2"/>
      <c r="R5646" s="2"/>
      <c r="S5646" s="2"/>
      <c r="T5646" s="2"/>
      <c r="U5646" s="2"/>
      <c r="V5646" s="2"/>
      <c r="W5646" s="2"/>
      <c r="X5646" s="2"/>
      <c r="Y5646" s="2"/>
      <c r="AB5646" s="2"/>
      <c r="AC5646" s="2"/>
      <c r="AD5646" s="2"/>
      <c r="AE5646" s="2"/>
      <c r="AF5646" s="2"/>
      <c r="AG5646" s="2"/>
      <c r="AH5646" s="2"/>
      <c r="AI5646" s="2"/>
      <c r="AJ5646" s="2"/>
      <c r="AK5646" s="2"/>
      <c r="BK5646" s="2"/>
      <c r="BL5646" s="2"/>
      <c r="BN5646" s="2"/>
      <c r="BO5646" s="2"/>
    </row>
    <row r="5647" ht="12.75" customHeight="1">
      <c r="D5647" s="2"/>
      <c r="G5647" s="2"/>
      <c r="I5647" s="2"/>
      <c r="J5647" s="2"/>
      <c r="K5647" s="2"/>
      <c r="L5647" s="2"/>
      <c r="M5647" s="2"/>
      <c r="N5647" s="2"/>
      <c r="O5647" s="2"/>
      <c r="P5647" s="2"/>
      <c r="Q5647" s="2"/>
      <c r="R5647" s="2"/>
      <c r="S5647" s="2"/>
      <c r="T5647" s="2"/>
      <c r="U5647" s="2"/>
      <c r="V5647" s="2"/>
      <c r="W5647" s="2"/>
      <c r="X5647" s="2"/>
      <c r="Y5647" s="2"/>
      <c r="AB5647" s="2"/>
      <c r="AC5647" s="2"/>
      <c r="AD5647" s="2"/>
      <c r="AE5647" s="2"/>
      <c r="AF5647" s="2"/>
      <c r="AG5647" s="2"/>
      <c r="AH5647" s="2"/>
      <c r="AI5647" s="2"/>
      <c r="AJ5647" s="2"/>
      <c r="AK5647" s="2"/>
      <c r="BK5647" s="2"/>
      <c r="BL5647" s="2"/>
      <c r="BN5647" s="2"/>
      <c r="BO5647" s="2"/>
    </row>
    <row r="5648" ht="12.75" customHeight="1">
      <c r="D5648" s="2"/>
      <c r="G5648" s="2"/>
      <c r="I5648" s="2"/>
      <c r="J5648" s="2"/>
      <c r="K5648" s="2"/>
      <c r="L5648" s="2"/>
      <c r="M5648" s="2"/>
      <c r="N5648" s="2"/>
      <c r="O5648" s="2"/>
      <c r="P5648" s="2"/>
      <c r="Q5648" s="2"/>
      <c r="R5648" s="2"/>
      <c r="S5648" s="2"/>
      <c r="T5648" s="2"/>
      <c r="U5648" s="2"/>
      <c r="V5648" s="2"/>
      <c r="W5648" s="2"/>
      <c r="X5648" s="2"/>
      <c r="Y5648" s="2"/>
      <c r="AB5648" s="2"/>
      <c r="AC5648" s="2"/>
      <c r="AD5648" s="2"/>
      <c r="AE5648" s="2"/>
      <c r="AF5648" s="2"/>
      <c r="AG5648" s="2"/>
      <c r="AH5648" s="2"/>
      <c r="AI5648" s="2"/>
      <c r="AJ5648" s="2"/>
      <c r="AK5648" s="2"/>
      <c r="BK5648" s="2"/>
      <c r="BL5648" s="2"/>
      <c r="BN5648" s="2"/>
      <c r="BO5648" s="2"/>
    </row>
    <row r="5649" ht="12.75" customHeight="1">
      <c r="D5649" s="2"/>
      <c r="G5649" s="2"/>
      <c r="I5649" s="2"/>
      <c r="J5649" s="2"/>
      <c r="K5649" s="2"/>
      <c r="L5649" s="2"/>
      <c r="M5649" s="2"/>
      <c r="N5649" s="2"/>
      <c r="O5649" s="2"/>
      <c r="P5649" s="2"/>
      <c r="Q5649" s="2"/>
      <c r="R5649" s="2"/>
      <c r="S5649" s="2"/>
      <c r="T5649" s="2"/>
      <c r="U5649" s="2"/>
      <c r="V5649" s="2"/>
      <c r="W5649" s="2"/>
      <c r="X5649" s="2"/>
      <c r="Y5649" s="2"/>
      <c r="AB5649" s="2"/>
      <c r="AC5649" s="2"/>
      <c r="AD5649" s="2"/>
      <c r="AE5649" s="2"/>
      <c r="AF5649" s="2"/>
      <c r="AG5649" s="2"/>
      <c r="AH5649" s="2"/>
      <c r="AI5649" s="2"/>
      <c r="AJ5649" s="2"/>
      <c r="AK5649" s="2"/>
      <c r="BK5649" s="2"/>
      <c r="BL5649" s="2"/>
      <c r="BN5649" s="2"/>
      <c r="BO5649" s="2"/>
    </row>
    <row r="5650" ht="12.75" customHeight="1">
      <c r="D5650" s="2"/>
      <c r="G5650" s="2"/>
      <c r="I5650" s="2"/>
      <c r="J5650" s="2"/>
      <c r="K5650" s="2"/>
      <c r="L5650" s="2"/>
      <c r="M5650" s="2"/>
      <c r="N5650" s="2"/>
      <c r="O5650" s="2"/>
      <c r="P5650" s="2"/>
      <c r="Q5650" s="2"/>
      <c r="R5650" s="2"/>
      <c r="S5650" s="2"/>
      <c r="T5650" s="2"/>
      <c r="U5650" s="2"/>
      <c r="V5650" s="2"/>
      <c r="W5650" s="2"/>
      <c r="X5650" s="2"/>
      <c r="Y5650" s="2"/>
      <c r="AB5650" s="2"/>
      <c r="AC5650" s="2"/>
      <c r="AD5650" s="2"/>
      <c r="AE5650" s="2"/>
      <c r="AF5650" s="2"/>
      <c r="AG5650" s="2"/>
      <c r="AH5650" s="2"/>
      <c r="AI5650" s="2"/>
      <c r="AJ5650" s="2"/>
      <c r="AK5650" s="2"/>
      <c r="BK5650" s="2"/>
      <c r="BL5650" s="2"/>
      <c r="BN5650" s="2"/>
      <c r="BO5650" s="2"/>
    </row>
    <row r="5651" ht="12.75" customHeight="1">
      <c r="D5651" s="2"/>
      <c r="G5651" s="2"/>
      <c r="I5651" s="2"/>
      <c r="J5651" s="2"/>
      <c r="K5651" s="2"/>
      <c r="L5651" s="2"/>
      <c r="M5651" s="2"/>
      <c r="N5651" s="2"/>
      <c r="O5651" s="2"/>
      <c r="P5651" s="2"/>
      <c r="Q5651" s="2"/>
      <c r="R5651" s="2"/>
      <c r="S5651" s="2"/>
      <c r="T5651" s="2"/>
      <c r="U5651" s="2"/>
      <c r="V5651" s="2"/>
      <c r="W5651" s="2"/>
      <c r="X5651" s="2"/>
      <c r="Y5651" s="2"/>
      <c r="AB5651" s="2"/>
      <c r="AC5651" s="2"/>
      <c r="AD5651" s="2"/>
      <c r="AE5651" s="2"/>
      <c r="AF5651" s="2"/>
      <c r="AG5651" s="2"/>
      <c r="AH5651" s="2"/>
      <c r="AI5651" s="2"/>
      <c r="AJ5651" s="2"/>
      <c r="AK5651" s="2"/>
      <c r="BK5651" s="2"/>
      <c r="BL5651" s="2"/>
      <c r="BN5651" s="2"/>
      <c r="BO5651" s="2"/>
    </row>
    <row r="5652" ht="12.75" customHeight="1">
      <c r="D5652" s="2"/>
      <c r="G5652" s="2"/>
      <c r="I5652" s="2"/>
      <c r="J5652" s="2"/>
      <c r="K5652" s="2"/>
      <c r="L5652" s="2"/>
      <c r="M5652" s="2"/>
      <c r="N5652" s="2"/>
      <c r="O5652" s="2"/>
      <c r="P5652" s="2"/>
      <c r="Q5652" s="2"/>
      <c r="R5652" s="2"/>
      <c r="S5652" s="2"/>
      <c r="T5652" s="2"/>
      <c r="U5652" s="2"/>
      <c r="V5652" s="2"/>
      <c r="W5652" s="2"/>
      <c r="X5652" s="2"/>
      <c r="Y5652" s="2"/>
      <c r="AB5652" s="2"/>
      <c r="AC5652" s="2"/>
      <c r="AD5652" s="2"/>
      <c r="AE5652" s="2"/>
      <c r="AF5652" s="2"/>
      <c r="AG5652" s="2"/>
      <c r="AH5652" s="2"/>
      <c r="AI5652" s="2"/>
      <c r="AJ5652" s="2"/>
      <c r="AK5652" s="2"/>
      <c r="BK5652" s="2"/>
      <c r="BL5652" s="2"/>
      <c r="BN5652" s="2"/>
      <c r="BO5652" s="2"/>
    </row>
    <row r="5653" ht="12.75" customHeight="1">
      <c r="D5653" s="2"/>
      <c r="G5653" s="2"/>
      <c r="I5653" s="2"/>
      <c r="J5653" s="2"/>
      <c r="K5653" s="2"/>
      <c r="L5653" s="2"/>
      <c r="M5653" s="2"/>
      <c r="N5653" s="2"/>
      <c r="O5653" s="2"/>
      <c r="P5653" s="2"/>
      <c r="Q5653" s="2"/>
      <c r="R5653" s="2"/>
      <c r="S5653" s="2"/>
      <c r="T5653" s="2"/>
      <c r="U5653" s="2"/>
      <c r="V5653" s="2"/>
      <c r="W5653" s="2"/>
      <c r="X5653" s="2"/>
      <c r="Y5653" s="2"/>
      <c r="AB5653" s="2"/>
      <c r="AC5653" s="2"/>
      <c r="AD5653" s="2"/>
      <c r="AE5653" s="2"/>
      <c r="AF5653" s="2"/>
      <c r="AG5653" s="2"/>
      <c r="AH5653" s="2"/>
      <c r="AI5653" s="2"/>
      <c r="AJ5653" s="2"/>
      <c r="AK5653" s="2"/>
      <c r="BK5653" s="2"/>
      <c r="BL5653" s="2"/>
      <c r="BN5653" s="2"/>
      <c r="BO5653" s="2"/>
    </row>
    <row r="5654" ht="12.75" customHeight="1">
      <c r="D5654" s="2"/>
      <c r="G5654" s="2"/>
      <c r="I5654" s="2"/>
      <c r="J5654" s="2"/>
      <c r="K5654" s="2"/>
      <c r="L5654" s="2"/>
      <c r="M5654" s="2"/>
      <c r="N5654" s="2"/>
      <c r="O5654" s="2"/>
      <c r="P5654" s="2"/>
      <c r="Q5654" s="2"/>
      <c r="R5654" s="2"/>
      <c r="S5654" s="2"/>
      <c r="T5654" s="2"/>
      <c r="U5654" s="2"/>
      <c r="V5654" s="2"/>
      <c r="W5654" s="2"/>
      <c r="X5654" s="2"/>
      <c r="Y5654" s="2"/>
      <c r="AB5654" s="2"/>
      <c r="AC5654" s="2"/>
      <c r="AD5654" s="2"/>
      <c r="AE5654" s="2"/>
      <c r="AF5654" s="2"/>
      <c r="AG5654" s="2"/>
      <c r="AH5654" s="2"/>
      <c r="AI5654" s="2"/>
      <c r="AJ5654" s="2"/>
      <c r="AK5654" s="2"/>
      <c r="BK5654" s="2"/>
      <c r="BL5654" s="2"/>
      <c r="BN5654" s="2"/>
      <c r="BO5654" s="2"/>
    </row>
    <row r="5655" ht="12.75" customHeight="1">
      <c r="D5655" s="2"/>
      <c r="G5655" s="2"/>
      <c r="I5655" s="2"/>
      <c r="J5655" s="2"/>
      <c r="K5655" s="2"/>
      <c r="L5655" s="2"/>
      <c r="M5655" s="2"/>
      <c r="N5655" s="2"/>
      <c r="O5655" s="2"/>
      <c r="P5655" s="2"/>
      <c r="Q5655" s="2"/>
      <c r="R5655" s="2"/>
      <c r="S5655" s="2"/>
      <c r="T5655" s="2"/>
      <c r="U5655" s="2"/>
      <c r="V5655" s="2"/>
      <c r="W5655" s="2"/>
      <c r="X5655" s="2"/>
      <c r="Y5655" s="2"/>
      <c r="AB5655" s="2"/>
      <c r="AC5655" s="2"/>
      <c r="AD5655" s="2"/>
      <c r="AE5655" s="2"/>
      <c r="AF5655" s="2"/>
      <c r="AG5655" s="2"/>
      <c r="AH5655" s="2"/>
      <c r="AI5655" s="2"/>
      <c r="AJ5655" s="2"/>
      <c r="AK5655" s="2"/>
      <c r="BK5655" s="2"/>
      <c r="BL5655" s="2"/>
      <c r="BN5655" s="2"/>
      <c r="BO5655" s="2"/>
    </row>
    <row r="5656" ht="12.75" customHeight="1">
      <c r="D5656" s="2"/>
      <c r="G5656" s="2"/>
      <c r="I5656" s="2"/>
      <c r="J5656" s="2"/>
      <c r="K5656" s="2"/>
      <c r="L5656" s="2"/>
      <c r="M5656" s="2"/>
      <c r="N5656" s="2"/>
      <c r="O5656" s="2"/>
      <c r="P5656" s="2"/>
      <c r="Q5656" s="2"/>
      <c r="R5656" s="2"/>
      <c r="S5656" s="2"/>
      <c r="T5656" s="2"/>
      <c r="U5656" s="2"/>
      <c r="V5656" s="2"/>
      <c r="W5656" s="2"/>
      <c r="X5656" s="2"/>
      <c r="Y5656" s="2"/>
      <c r="AB5656" s="2"/>
      <c r="AC5656" s="2"/>
      <c r="AD5656" s="2"/>
      <c r="AE5656" s="2"/>
      <c r="AF5656" s="2"/>
      <c r="AG5656" s="2"/>
      <c r="AH5656" s="2"/>
      <c r="AI5656" s="2"/>
      <c r="AJ5656" s="2"/>
      <c r="AK5656" s="2"/>
      <c r="BK5656" s="2"/>
      <c r="BL5656" s="2"/>
      <c r="BN5656" s="2"/>
      <c r="BO5656" s="2"/>
    </row>
    <row r="5657" ht="12.75" customHeight="1">
      <c r="D5657" s="2"/>
      <c r="G5657" s="2"/>
      <c r="I5657" s="2"/>
      <c r="J5657" s="2"/>
      <c r="K5657" s="2"/>
      <c r="L5657" s="2"/>
      <c r="M5657" s="2"/>
      <c r="N5657" s="2"/>
      <c r="O5657" s="2"/>
      <c r="P5657" s="2"/>
      <c r="Q5657" s="2"/>
      <c r="R5657" s="2"/>
      <c r="S5657" s="2"/>
      <c r="T5657" s="2"/>
      <c r="U5657" s="2"/>
      <c r="V5657" s="2"/>
      <c r="W5657" s="2"/>
      <c r="X5657" s="2"/>
      <c r="Y5657" s="2"/>
      <c r="AB5657" s="2"/>
      <c r="AC5657" s="2"/>
      <c r="AD5657" s="2"/>
      <c r="AE5657" s="2"/>
      <c r="AF5657" s="2"/>
      <c r="AG5657" s="2"/>
      <c r="AH5657" s="2"/>
      <c r="AI5657" s="2"/>
      <c r="AJ5657" s="2"/>
      <c r="AK5657" s="2"/>
      <c r="BK5657" s="2"/>
      <c r="BL5657" s="2"/>
      <c r="BN5657" s="2"/>
      <c r="BO5657" s="2"/>
    </row>
    <row r="5658" ht="12.75" customHeight="1">
      <c r="D5658" s="2"/>
      <c r="G5658" s="2"/>
      <c r="I5658" s="2"/>
      <c r="J5658" s="2"/>
      <c r="K5658" s="2"/>
      <c r="L5658" s="2"/>
      <c r="M5658" s="2"/>
      <c r="N5658" s="2"/>
      <c r="O5658" s="2"/>
      <c r="P5658" s="2"/>
      <c r="Q5658" s="2"/>
      <c r="R5658" s="2"/>
      <c r="S5658" s="2"/>
      <c r="T5658" s="2"/>
      <c r="U5658" s="2"/>
      <c r="V5658" s="2"/>
      <c r="W5658" s="2"/>
      <c r="X5658" s="2"/>
      <c r="Y5658" s="2"/>
      <c r="AB5658" s="2"/>
      <c r="AC5658" s="2"/>
      <c r="AD5658" s="2"/>
      <c r="AE5658" s="2"/>
      <c r="AF5658" s="2"/>
      <c r="AG5658" s="2"/>
      <c r="AH5658" s="2"/>
      <c r="AI5658" s="2"/>
      <c r="AJ5658" s="2"/>
      <c r="AK5658" s="2"/>
      <c r="BK5658" s="2"/>
      <c r="BL5658" s="2"/>
      <c r="BN5658" s="2"/>
      <c r="BO5658" s="2"/>
    </row>
    <row r="5659" ht="12.75" customHeight="1">
      <c r="D5659" s="2"/>
      <c r="G5659" s="2"/>
      <c r="I5659" s="2"/>
      <c r="J5659" s="2"/>
      <c r="K5659" s="2"/>
      <c r="L5659" s="2"/>
      <c r="M5659" s="2"/>
      <c r="N5659" s="2"/>
      <c r="O5659" s="2"/>
      <c r="P5659" s="2"/>
      <c r="Q5659" s="2"/>
      <c r="R5659" s="2"/>
      <c r="S5659" s="2"/>
      <c r="T5659" s="2"/>
      <c r="U5659" s="2"/>
      <c r="V5659" s="2"/>
      <c r="W5659" s="2"/>
      <c r="X5659" s="2"/>
      <c r="Y5659" s="2"/>
      <c r="AB5659" s="2"/>
      <c r="AC5659" s="2"/>
      <c r="AD5659" s="2"/>
      <c r="AE5659" s="2"/>
      <c r="AF5659" s="2"/>
      <c r="AG5659" s="2"/>
      <c r="AH5659" s="2"/>
      <c r="AI5659" s="2"/>
      <c r="AJ5659" s="2"/>
      <c r="AK5659" s="2"/>
      <c r="BK5659" s="2"/>
      <c r="BL5659" s="2"/>
      <c r="BN5659" s="2"/>
      <c r="BO5659" s="2"/>
    </row>
    <row r="5660" ht="12.75" customHeight="1">
      <c r="D5660" s="2"/>
      <c r="G5660" s="2"/>
      <c r="I5660" s="2"/>
      <c r="J5660" s="2"/>
      <c r="K5660" s="2"/>
      <c r="L5660" s="2"/>
      <c r="M5660" s="2"/>
      <c r="N5660" s="2"/>
      <c r="O5660" s="2"/>
      <c r="P5660" s="2"/>
      <c r="Q5660" s="2"/>
      <c r="R5660" s="2"/>
      <c r="S5660" s="2"/>
      <c r="T5660" s="2"/>
      <c r="U5660" s="2"/>
      <c r="V5660" s="2"/>
      <c r="W5660" s="2"/>
      <c r="X5660" s="2"/>
      <c r="Y5660" s="2"/>
      <c r="AB5660" s="2"/>
      <c r="AC5660" s="2"/>
      <c r="AD5660" s="2"/>
      <c r="AE5660" s="2"/>
      <c r="AF5660" s="2"/>
      <c r="AG5660" s="2"/>
      <c r="AH5660" s="2"/>
      <c r="AI5660" s="2"/>
      <c r="AJ5660" s="2"/>
      <c r="AK5660" s="2"/>
      <c r="BK5660" s="2"/>
      <c r="BL5660" s="2"/>
      <c r="BN5660" s="2"/>
      <c r="BO5660" s="2"/>
    </row>
    <row r="5661" ht="12.75" customHeight="1">
      <c r="D5661" s="2"/>
      <c r="G5661" s="2"/>
      <c r="I5661" s="2"/>
      <c r="J5661" s="2"/>
      <c r="K5661" s="2"/>
      <c r="L5661" s="2"/>
      <c r="M5661" s="2"/>
      <c r="N5661" s="2"/>
      <c r="O5661" s="2"/>
      <c r="P5661" s="2"/>
      <c r="Q5661" s="2"/>
      <c r="R5661" s="2"/>
      <c r="S5661" s="2"/>
      <c r="T5661" s="2"/>
      <c r="U5661" s="2"/>
      <c r="V5661" s="2"/>
      <c r="W5661" s="2"/>
      <c r="X5661" s="2"/>
      <c r="Y5661" s="2"/>
      <c r="AB5661" s="2"/>
      <c r="AC5661" s="2"/>
      <c r="AD5661" s="2"/>
      <c r="AE5661" s="2"/>
      <c r="AF5661" s="2"/>
      <c r="AG5661" s="2"/>
      <c r="AH5661" s="2"/>
      <c r="AI5661" s="2"/>
      <c r="AJ5661" s="2"/>
      <c r="AK5661" s="2"/>
      <c r="BK5661" s="2"/>
      <c r="BL5661" s="2"/>
      <c r="BN5661" s="2"/>
      <c r="BO5661" s="2"/>
    </row>
    <row r="5662" ht="12.75" customHeight="1">
      <c r="D5662" s="2"/>
      <c r="G5662" s="2"/>
      <c r="I5662" s="2"/>
      <c r="J5662" s="2"/>
      <c r="K5662" s="2"/>
      <c r="L5662" s="2"/>
      <c r="M5662" s="2"/>
      <c r="N5662" s="2"/>
      <c r="O5662" s="2"/>
      <c r="P5662" s="2"/>
      <c r="Q5662" s="2"/>
      <c r="R5662" s="2"/>
      <c r="S5662" s="2"/>
      <c r="T5662" s="2"/>
      <c r="U5662" s="2"/>
      <c r="V5662" s="2"/>
      <c r="W5662" s="2"/>
      <c r="X5662" s="2"/>
      <c r="Y5662" s="2"/>
      <c r="AB5662" s="2"/>
      <c r="AC5662" s="2"/>
      <c r="AD5662" s="2"/>
      <c r="AE5662" s="2"/>
      <c r="AF5662" s="2"/>
      <c r="AG5662" s="2"/>
      <c r="AH5662" s="2"/>
      <c r="AI5662" s="2"/>
      <c r="AJ5662" s="2"/>
      <c r="AK5662" s="2"/>
      <c r="BK5662" s="2"/>
      <c r="BL5662" s="2"/>
      <c r="BN5662" s="2"/>
      <c r="BO5662" s="2"/>
    </row>
    <row r="5663" ht="12.75" customHeight="1">
      <c r="D5663" s="2"/>
      <c r="G5663" s="2"/>
      <c r="I5663" s="2"/>
      <c r="J5663" s="2"/>
      <c r="K5663" s="2"/>
      <c r="L5663" s="2"/>
      <c r="M5663" s="2"/>
      <c r="N5663" s="2"/>
      <c r="O5663" s="2"/>
      <c r="P5663" s="2"/>
      <c r="Q5663" s="2"/>
      <c r="R5663" s="2"/>
      <c r="S5663" s="2"/>
      <c r="T5663" s="2"/>
      <c r="U5663" s="2"/>
      <c r="V5663" s="2"/>
      <c r="W5663" s="2"/>
      <c r="X5663" s="2"/>
      <c r="Y5663" s="2"/>
      <c r="AB5663" s="2"/>
      <c r="AC5663" s="2"/>
      <c r="AD5663" s="2"/>
      <c r="AE5663" s="2"/>
      <c r="AF5663" s="2"/>
      <c r="AG5663" s="2"/>
      <c r="AH5663" s="2"/>
      <c r="AI5663" s="2"/>
      <c r="AJ5663" s="2"/>
      <c r="AK5663" s="2"/>
      <c r="BK5663" s="2"/>
      <c r="BL5663" s="2"/>
      <c r="BN5663" s="2"/>
      <c r="BO5663" s="2"/>
    </row>
    <row r="5664" ht="12.75" customHeight="1">
      <c r="D5664" s="2"/>
      <c r="G5664" s="2"/>
      <c r="I5664" s="2"/>
      <c r="J5664" s="2"/>
      <c r="K5664" s="2"/>
      <c r="L5664" s="2"/>
      <c r="M5664" s="2"/>
      <c r="N5664" s="2"/>
      <c r="O5664" s="2"/>
      <c r="P5664" s="2"/>
      <c r="Q5664" s="2"/>
      <c r="R5664" s="2"/>
      <c r="S5664" s="2"/>
      <c r="T5664" s="2"/>
      <c r="U5664" s="2"/>
      <c r="V5664" s="2"/>
      <c r="W5664" s="2"/>
      <c r="X5664" s="2"/>
      <c r="Y5664" s="2"/>
      <c r="AB5664" s="2"/>
      <c r="AC5664" s="2"/>
      <c r="AD5664" s="2"/>
      <c r="AE5664" s="2"/>
      <c r="AF5664" s="2"/>
      <c r="AG5664" s="2"/>
      <c r="AH5664" s="2"/>
      <c r="AI5664" s="2"/>
      <c r="AJ5664" s="2"/>
      <c r="AK5664" s="2"/>
      <c r="BK5664" s="2"/>
      <c r="BL5664" s="2"/>
      <c r="BN5664" s="2"/>
      <c r="BO5664" s="2"/>
    </row>
    <row r="5665" ht="12.75" customHeight="1">
      <c r="D5665" s="2"/>
      <c r="G5665" s="2"/>
      <c r="I5665" s="2"/>
      <c r="J5665" s="2"/>
      <c r="K5665" s="2"/>
      <c r="L5665" s="2"/>
      <c r="M5665" s="2"/>
      <c r="N5665" s="2"/>
      <c r="O5665" s="2"/>
      <c r="P5665" s="2"/>
      <c r="Q5665" s="2"/>
      <c r="R5665" s="2"/>
      <c r="S5665" s="2"/>
      <c r="T5665" s="2"/>
      <c r="U5665" s="2"/>
      <c r="V5665" s="2"/>
      <c r="W5665" s="2"/>
      <c r="X5665" s="2"/>
      <c r="Y5665" s="2"/>
      <c r="AB5665" s="2"/>
      <c r="AC5665" s="2"/>
      <c r="AD5665" s="2"/>
      <c r="AE5665" s="2"/>
      <c r="AF5665" s="2"/>
      <c r="AG5665" s="2"/>
      <c r="AH5665" s="2"/>
      <c r="AI5665" s="2"/>
      <c r="AJ5665" s="2"/>
      <c r="AK5665" s="2"/>
      <c r="BK5665" s="2"/>
      <c r="BL5665" s="2"/>
      <c r="BN5665" s="2"/>
      <c r="BO5665" s="2"/>
    </row>
    <row r="5666" ht="12.75" customHeight="1">
      <c r="D5666" s="2"/>
      <c r="G5666" s="2"/>
      <c r="I5666" s="2"/>
      <c r="J5666" s="2"/>
      <c r="K5666" s="2"/>
      <c r="L5666" s="2"/>
      <c r="M5666" s="2"/>
      <c r="N5666" s="2"/>
      <c r="O5666" s="2"/>
      <c r="P5666" s="2"/>
      <c r="Q5666" s="2"/>
      <c r="R5666" s="2"/>
      <c r="S5666" s="2"/>
      <c r="T5666" s="2"/>
      <c r="U5666" s="2"/>
      <c r="V5666" s="2"/>
      <c r="W5666" s="2"/>
      <c r="X5666" s="2"/>
      <c r="Y5666" s="2"/>
      <c r="AB5666" s="2"/>
      <c r="AC5666" s="2"/>
      <c r="AD5666" s="2"/>
      <c r="AE5666" s="2"/>
      <c r="AF5666" s="2"/>
      <c r="AG5666" s="2"/>
      <c r="AH5666" s="2"/>
      <c r="AI5666" s="2"/>
      <c r="AJ5666" s="2"/>
      <c r="AK5666" s="2"/>
      <c r="BK5666" s="2"/>
      <c r="BL5666" s="2"/>
      <c r="BN5666" s="2"/>
      <c r="BO5666" s="2"/>
    </row>
    <row r="5667" ht="12.75" customHeight="1">
      <c r="D5667" s="2"/>
      <c r="G5667" s="2"/>
      <c r="I5667" s="2"/>
      <c r="J5667" s="2"/>
      <c r="K5667" s="2"/>
      <c r="L5667" s="2"/>
      <c r="M5667" s="2"/>
      <c r="N5667" s="2"/>
      <c r="O5667" s="2"/>
      <c r="P5667" s="2"/>
      <c r="Q5667" s="2"/>
      <c r="R5667" s="2"/>
      <c r="S5667" s="2"/>
      <c r="T5667" s="2"/>
      <c r="U5667" s="2"/>
      <c r="V5667" s="2"/>
      <c r="W5667" s="2"/>
      <c r="X5667" s="2"/>
      <c r="Y5667" s="2"/>
      <c r="AB5667" s="2"/>
      <c r="AC5667" s="2"/>
      <c r="AD5667" s="2"/>
      <c r="AE5667" s="2"/>
      <c r="AF5667" s="2"/>
      <c r="AG5667" s="2"/>
      <c r="AH5667" s="2"/>
      <c r="AI5667" s="2"/>
      <c r="AJ5667" s="2"/>
      <c r="AK5667" s="2"/>
      <c r="BK5667" s="2"/>
      <c r="BL5667" s="2"/>
      <c r="BN5667" s="2"/>
      <c r="BO5667" s="2"/>
    </row>
    <row r="5668" ht="12.75" customHeight="1">
      <c r="D5668" s="2"/>
      <c r="G5668" s="2"/>
      <c r="I5668" s="2"/>
      <c r="J5668" s="2"/>
      <c r="K5668" s="2"/>
      <c r="L5668" s="2"/>
      <c r="M5668" s="2"/>
      <c r="N5668" s="2"/>
      <c r="O5668" s="2"/>
      <c r="P5668" s="2"/>
      <c r="Q5668" s="2"/>
      <c r="R5668" s="2"/>
      <c r="S5668" s="2"/>
      <c r="T5668" s="2"/>
      <c r="U5668" s="2"/>
      <c r="V5668" s="2"/>
      <c r="W5668" s="2"/>
      <c r="X5668" s="2"/>
      <c r="Y5668" s="2"/>
      <c r="AB5668" s="2"/>
      <c r="AC5668" s="2"/>
      <c r="AD5668" s="2"/>
      <c r="AE5668" s="2"/>
      <c r="AF5668" s="2"/>
      <c r="AG5668" s="2"/>
      <c r="AH5668" s="2"/>
      <c r="AI5668" s="2"/>
      <c r="AJ5668" s="2"/>
      <c r="AK5668" s="2"/>
      <c r="BK5668" s="2"/>
      <c r="BL5668" s="2"/>
      <c r="BN5668" s="2"/>
      <c r="BO5668" s="2"/>
    </row>
    <row r="5669" ht="12.75" customHeight="1">
      <c r="D5669" s="2"/>
      <c r="G5669" s="2"/>
      <c r="I5669" s="2"/>
      <c r="J5669" s="2"/>
      <c r="K5669" s="2"/>
      <c r="L5669" s="2"/>
      <c r="M5669" s="2"/>
      <c r="N5669" s="2"/>
      <c r="O5669" s="2"/>
      <c r="P5669" s="2"/>
      <c r="Q5669" s="2"/>
      <c r="R5669" s="2"/>
      <c r="S5669" s="2"/>
      <c r="T5669" s="2"/>
      <c r="U5669" s="2"/>
      <c r="V5669" s="2"/>
      <c r="W5669" s="2"/>
      <c r="X5669" s="2"/>
      <c r="Y5669" s="2"/>
      <c r="AB5669" s="2"/>
      <c r="AC5669" s="2"/>
      <c r="AD5669" s="2"/>
      <c r="AE5669" s="2"/>
      <c r="AF5669" s="2"/>
      <c r="AG5669" s="2"/>
      <c r="AH5669" s="2"/>
      <c r="AI5669" s="2"/>
      <c r="AJ5669" s="2"/>
      <c r="AK5669" s="2"/>
      <c r="BK5669" s="2"/>
      <c r="BL5669" s="2"/>
      <c r="BN5669" s="2"/>
      <c r="BO5669" s="2"/>
    </row>
    <row r="5670" ht="12.75" customHeight="1">
      <c r="D5670" s="2"/>
      <c r="G5670" s="2"/>
      <c r="I5670" s="2"/>
      <c r="J5670" s="2"/>
      <c r="K5670" s="2"/>
      <c r="L5670" s="2"/>
      <c r="M5670" s="2"/>
      <c r="N5670" s="2"/>
      <c r="O5670" s="2"/>
      <c r="P5670" s="2"/>
      <c r="Q5670" s="2"/>
      <c r="R5670" s="2"/>
      <c r="S5670" s="2"/>
      <c r="T5670" s="2"/>
      <c r="U5670" s="2"/>
      <c r="V5670" s="2"/>
      <c r="W5670" s="2"/>
      <c r="X5670" s="2"/>
      <c r="Y5670" s="2"/>
      <c r="AB5670" s="2"/>
      <c r="AC5670" s="2"/>
      <c r="AD5670" s="2"/>
      <c r="AE5670" s="2"/>
      <c r="AF5670" s="2"/>
      <c r="AG5670" s="2"/>
      <c r="AH5670" s="2"/>
      <c r="AI5670" s="2"/>
      <c r="AJ5670" s="2"/>
      <c r="AK5670" s="2"/>
      <c r="BK5670" s="2"/>
      <c r="BL5670" s="2"/>
      <c r="BN5670" s="2"/>
      <c r="BO5670" s="2"/>
    </row>
    <row r="5671" ht="12.75" customHeight="1">
      <c r="D5671" s="2"/>
      <c r="G5671" s="2"/>
      <c r="I5671" s="2"/>
      <c r="J5671" s="2"/>
      <c r="K5671" s="2"/>
      <c r="L5671" s="2"/>
      <c r="M5671" s="2"/>
      <c r="N5671" s="2"/>
      <c r="O5671" s="2"/>
      <c r="P5671" s="2"/>
      <c r="Q5671" s="2"/>
      <c r="R5671" s="2"/>
      <c r="S5671" s="2"/>
      <c r="T5671" s="2"/>
      <c r="U5671" s="2"/>
      <c r="V5671" s="2"/>
      <c r="W5671" s="2"/>
      <c r="X5671" s="2"/>
      <c r="Y5671" s="2"/>
      <c r="AB5671" s="2"/>
      <c r="AC5671" s="2"/>
      <c r="AD5671" s="2"/>
      <c r="AE5671" s="2"/>
      <c r="AF5671" s="2"/>
      <c r="AG5671" s="2"/>
      <c r="AH5671" s="2"/>
      <c r="AI5671" s="2"/>
      <c r="AJ5671" s="2"/>
      <c r="AK5671" s="2"/>
      <c r="BK5671" s="2"/>
      <c r="BL5671" s="2"/>
      <c r="BN5671" s="2"/>
      <c r="BO5671" s="2"/>
    </row>
    <row r="5672" ht="12.75" customHeight="1">
      <c r="D5672" s="2"/>
      <c r="G5672" s="2"/>
      <c r="I5672" s="2"/>
      <c r="J5672" s="2"/>
      <c r="K5672" s="2"/>
      <c r="L5672" s="2"/>
      <c r="M5672" s="2"/>
      <c r="N5672" s="2"/>
      <c r="O5672" s="2"/>
      <c r="P5672" s="2"/>
      <c r="Q5672" s="2"/>
      <c r="R5672" s="2"/>
      <c r="S5672" s="2"/>
      <c r="T5672" s="2"/>
      <c r="U5672" s="2"/>
      <c r="V5672" s="2"/>
      <c r="W5672" s="2"/>
      <c r="X5672" s="2"/>
      <c r="Y5672" s="2"/>
      <c r="AB5672" s="2"/>
      <c r="AC5672" s="2"/>
      <c r="AD5672" s="2"/>
      <c r="AE5672" s="2"/>
      <c r="AF5672" s="2"/>
      <c r="AG5672" s="2"/>
      <c r="AH5672" s="2"/>
      <c r="AI5672" s="2"/>
      <c r="AJ5672" s="2"/>
      <c r="AK5672" s="2"/>
      <c r="BK5672" s="2"/>
      <c r="BL5672" s="2"/>
      <c r="BN5672" s="2"/>
      <c r="BO5672" s="2"/>
    </row>
    <row r="5673" ht="12.75" customHeight="1">
      <c r="D5673" s="2"/>
      <c r="G5673" s="2"/>
      <c r="I5673" s="2"/>
      <c r="J5673" s="2"/>
      <c r="K5673" s="2"/>
      <c r="L5673" s="2"/>
      <c r="M5673" s="2"/>
      <c r="N5673" s="2"/>
      <c r="O5673" s="2"/>
      <c r="P5673" s="2"/>
      <c r="Q5673" s="2"/>
      <c r="R5673" s="2"/>
      <c r="S5673" s="2"/>
      <c r="T5673" s="2"/>
      <c r="U5673" s="2"/>
      <c r="V5673" s="2"/>
      <c r="W5673" s="2"/>
      <c r="X5673" s="2"/>
      <c r="Y5673" s="2"/>
      <c r="AB5673" s="2"/>
      <c r="AC5673" s="2"/>
      <c r="AD5673" s="2"/>
      <c r="AE5673" s="2"/>
      <c r="AF5673" s="2"/>
      <c r="AG5673" s="2"/>
      <c r="AH5673" s="2"/>
      <c r="AI5673" s="2"/>
      <c r="AJ5673" s="2"/>
      <c r="AK5673" s="2"/>
      <c r="BK5673" s="2"/>
      <c r="BL5673" s="2"/>
      <c r="BN5673" s="2"/>
      <c r="BO5673" s="2"/>
    </row>
    <row r="5674" ht="12.75" customHeight="1">
      <c r="D5674" s="2"/>
      <c r="G5674" s="2"/>
      <c r="I5674" s="2"/>
      <c r="J5674" s="2"/>
      <c r="K5674" s="2"/>
      <c r="L5674" s="2"/>
      <c r="M5674" s="2"/>
      <c r="N5674" s="2"/>
      <c r="O5674" s="2"/>
      <c r="P5674" s="2"/>
      <c r="Q5674" s="2"/>
      <c r="R5674" s="2"/>
      <c r="S5674" s="2"/>
      <c r="T5674" s="2"/>
      <c r="U5674" s="2"/>
      <c r="V5674" s="2"/>
      <c r="W5674" s="2"/>
      <c r="X5674" s="2"/>
      <c r="Y5674" s="2"/>
      <c r="AB5674" s="2"/>
      <c r="AC5674" s="2"/>
      <c r="AD5674" s="2"/>
      <c r="AE5674" s="2"/>
      <c r="AF5674" s="2"/>
      <c r="AG5674" s="2"/>
      <c r="AH5674" s="2"/>
      <c r="AI5674" s="2"/>
      <c r="AJ5674" s="2"/>
      <c r="AK5674" s="2"/>
      <c r="BK5674" s="2"/>
      <c r="BL5674" s="2"/>
      <c r="BN5674" s="2"/>
      <c r="BO5674" s="2"/>
    </row>
    <row r="5675" ht="12.75" customHeight="1">
      <c r="D5675" s="2"/>
      <c r="G5675" s="2"/>
      <c r="I5675" s="2"/>
      <c r="J5675" s="2"/>
      <c r="K5675" s="2"/>
      <c r="L5675" s="2"/>
      <c r="M5675" s="2"/>
      <c r="N5675" s="2"/>
      <c r="O5675" s="2"/>
      <c r="P5675" s="2"/>
      <c r="Q5675" s="2"/>
      <c r="R5675" s="2"/>
      <c r="S5675" s="2"/>
      <c r="T5675" s="2"/>
      <c r="U5675" s="2"/>
      <c r="V5675" s="2"/>
      <c r="W5675" s="2"/>
      <c r="X5675" s="2"/>
      <c r="Y5675" s="2"/>
      <c r="AB5675" s="2"/>
      <c r="AC5675" s="2"/>
      <c r="AD5675" s="2"/>
      <c r="AE5675" s="2"/>
      <c r="AF5675" s="2"/>
      <c r="AG5675" s="2"/>
      <c r="AH5675" s="2"/>
      <c r="AI5675" s="2"/>
      <c r="AJ5675" s="2"/>
      <c r="AK5675" s="2"/>
      <c r="BK5675" s="2"/>
      <c r="BL5675" s="2"/>
      <c r="BN5675" s="2"/>
      <c r="BO5675" s="2"/>
    </row>
    <row r="5676" ht="12.75" customHeight="1">
      <c r="D5676" s="2"/>
      <c r="G5676" s="2"/>
      <c r="I5676" s="2"/>
      <c r="J5676" s="2"/>
      <c r="K5676" s="2"/>
      <c r="L5676" s="2"/>
      <c r="M5676" s="2"/>
      <c r="N5676" s="2"/>
      <c r="O5676" s="2"/>
      <c r="P5676" s="2"/>
      <c r="Q5676" s="2"/>
      <c r="R5676" s="2"/>
      <c r="S5676" s="2"/>
      <c r="T5676" s="2"/>
      <c r="U5676" s="2"/>
      <c r="V5676" s="2"/>
      <c r="W5676" s="2"/>
      <c r="X5676" s="2"/>
      <c r="Y5676" s="2"/>
      <c r="AB5676" s="2"/>
      <c r="AC5676" s="2"/>
      <c r="AD5676" s="2"/>
      <c r="AE5676" s="2"/>
      <c r="AF5676" s="2"/>
      <c r="AG5676" s="2"/>
      <c r="AH5676" s="2"/>
      <c r="AI5676" s="2"/>
      <c r="AJ5676" s="2"/>
      <c r="AK5676" s="2"/>
      <c r="BK5676" s="2"/>
      <c r="BL5676" s="2"/>
      <c r="BN5676" s="2"/>
      <c r="BO5676" s="2"/>
    </row>
    <row r="5677" ht="12.75" customHeight="1">
      <c r="D5677" s="2"/>
      <c r="G5677" s="2"/>
      <c r="I5677" s="2"/>
      <c r="J5677" s="2"/>
      <c r="K5677" s="2"/>
      <c r="L5677" s="2"/>
      <c r="M5677" s="2"/>
      <c r="N5677" s="2"/>
      <c r="O5677" s="2"/>
      <c r="P5677" s="2"/>
      <c r="Q5677" s="2"/>
      <c r="R5677" s="2"/>
      <c r="S5677" s="2"/>
      <c r="T5677" s="2"/>
      <c r="U5677" s="2"/>
      <c r="V5677" s="2"/>
      <c r="W5677" s="2"/>
      <c r="X5677" s="2"/>
      <c r="Y5677" s="2"/>
      <c r="AB5677" s="2"/>
      <c r="AC5677" s="2"/>
      <c r="AD5677" s="2"/>
      <c r="AE5677" s="2"/>
      <c r="AF5677" s="2"/>
      <c r="AG5677" s="2"/>
      <c r="AH5677" s="2"/>
      <c r="AI5677" s="2"/>
      <c r="AJ5677" s="2"/>
      <c r="AK5677" s="2"/>
      <c r="BK5677" s="2"/>
      <c r="BL5677" s="2"/>
      <c r="BN5677" s="2"/>
      <c r="BO5677" s="2"/>
    </row>
    <row r="5678" ht="12.75" customHeight="1">
      <c r="D5678" s="2"/>
      <c r="G5678" s="2"/>
      <c r="I5678" s="2"/>
      <c r="J5678" s="2"/>
      <c r="K5678" s="2"/>
      <c r="L5678" s="2"/>
      <c r="M5678" s="2"/>
      <c r="N5678" s="2"/>
      <c r="O5678" s="2"/>
      <c r="P5678" s="2"/>
      <c r="Q5678" s="2"/>
      <c r="R5678" s="2"/>
      <c r="S5678" s="2"/>
      <c r="T5678" s="2"/>
      <c r="U5678" s="2"/>
      <c r="V5678" s="2"/>
      <c r="W5678" s="2"/>
      <c r="X5678" s="2"/>
      <c r="Y5678" s="2"/>
      <c r="AB5678" s="2"/>
      <c r="AC5678" s="2"/>
      <c r="AD5678" s="2"/>
      <c r="AE5678" s="2"/>
      <c r="AF5678" s="2"/>
      <c r="AG5678" s="2"/>
      <c r="AH5678" s="2"/>
      <c r="AI5678" s="2"/>
      <c r="AJ5678" s="2"/>
      <c r="AK5678" s="2"/>
      <c r="BK5678" s="2"/>
      <c r="BL5678" s="2"/>
      <c r="BN5678" s="2"/>
      <c r="BO5678" s="2"/>
    </row>
    <row r="5679" ht="12.75" customHeight="1">
      <c r="D5679" s="2"/>
      <c r="G5679" s="2"/>
      <c r="I5679" s="2"/>
      <c r="J5679" s="2"/>
      <c r="K5679" s="2"/>
      <c r="L5679" s="2"/>
      <c r="M5679" s="2"/>
      <c r="N5679" s="2"/>
      <c r="O5679" s="2"/>
      <c r="P5679" s="2"/>
      <c r="Q5679" s="2"/>
      <c r="R5679" s="2"/>
      <c r="S5679" s="2"/>
      <c r="T5679" s="2"/>
      <c r="U5679" s="2"/>
      <c r="V5679" s="2"/>
      <c r="W5679" s="2"/>
      <c r="X5679" s="2"/>
      <c r="Y5679" s="2"/>
      <c r="AB5679" s="2"/>
      <c r="AC5679" s="2"/>
      <c r="AD5679" s="2"/>
      <c r="AE5679" s="2"/>
      <c r="AF5679" s="2"/>
      <c r="AG5679" s="2"/>
      <c r="AH5679" s="2"/>
      <c r="AI5679" s="2"/>
      <c r="AJ5679" s="2"/>
      <c r="AK5679" s="2"/>
      <c r="BK5679" s="2"/>
      <c r="BL5679" s="2"/>
      <c r="BN5679" s="2"/>
      <c r="BO5679" s="2"/>
    </row>
    <row r="5680" ht="12.75" customHeight="1">
      <c r="D5680" s="2"/>
      <c r="G5680" s="2"/>
      <c r="I5680" s="2"/>
      <c r="J5680" s="2"/>
      <c r="K5680" s="2"/>
      <c r="L5680" s="2"/>
      <c r="M5680" s="2"/>
      <c r="N5680" s="2"/>
      <c r="O5680" s="2"/>
      <c r="P5680" s="2"/>
      <c r="Q5680" s="2"/>
      <c r="R5680" s="2"/>
      <c r="S5680" s="2"/>
      <c r="T5680" s="2"/>
      <c r="U5680" s="2"/>
      <c r="V5680" s="2"/>
      <c r="W5680" s="2"/>
      <c r="X5680" s="2"/>
      <c r="Y5680" s="2"/>
      <c r="AB5680" s="2"/>
      <c r="AC5680" s="2"/>
      <c r="AD5680" s="2"/>
      <c r="AE5680" s="2"/>
      <c r="AF5680" s="2"/>
      <c r="AG5680" s="2"/>
      <c r="AH5680" s="2"/>
      <c r="AI5680" s="2"/>
      <c r="AJ5680" s="2"/>
      <c r="AK5680" s="2"/>
      <c r="BK5680" s="2"/>
      <c r="BL5680" s="2"/>
      <c r="BN5680" s="2"/>
      <c r="BO5680" s="2"/>
    </row>
    <row r="5681" ht="12.75" customHeight="1">
      <c r="D5681" s="2"/>
      <c r="G5681" s="2"/>
      <c r="I5681" s="2"/>
      <c r="J5681" s="2"/>
      <c r="K5681" s="2"/>
      <c r="L5681" s="2"/>
      <c r="M5681" s="2"/>
      <c r="N5681" s="2"/>
      <c r="O5681" s="2"/>
      <c r="P5681" s="2"/>
      <c r="Q5681" s="2"/>
      <c r="R5681" s="2"/>
      <c r="S5681" s="2"/>
      <c r="T5681" s="2"/>
      <c r="U5681" s="2"/>
      <c r="V5681" s="2"/>
      <c r="W5681" s="2"/>
      <c r="X5681" s="2"/>
      <c r="Y5681" s="2"/>
      <c r="AB5681" s="2"/>
      <c r="AC5681" s="2"/>
      <c r="AD5681" s="2"/>
      <c r="AE5681" s="2"/>
      <c r="AF5681" s="2"/>
      <c r="AG5681" s="2"/>
      <c r="AH5681" s="2"/>
      <c r="AI5681" s="2"/>
      <c r="AJ5681" s="2"/>
      <c r="AK5681" s="2"/>
      <c r="BK5681" s="2"/>
      <c r="BL5681" s="2"/>
      <c r="BN5681" s="2"/>
      <c r="BO5681" s="2"/>
    </row>
    <row r="5682" ht="12.75" customHeight="1">
      <c r="D5682" s="2"/>
      <c r="G5682" s="2"/>
      <c r="I5682" s="2"/>
      <c r="J5682" s="2"/>
      <c r="K5682" s="2"/>
      <c r="L5682" s="2"/>
      <c r="M5682" s="2"/>
      <c r="N5682" s="2"/>
      <c r="O5682" s="2"/>
      <c r="P5682" s="2"/>
      <c r="Q5682" s="2"/>
      <c r="R5682" s="2"/>
      <c r="S5682" s="2"/>
      <c r="T5682" s="2"/>
      <c r="U5682" s="2"/>
      <c r="V5682" s="2"/>
      <c r="W5682" s="2"/>
      <c r="X5682" s="2"/>
      <c r="Y5682" s="2"/>
      <c r="AB5682" s="2"/>
      <c r="AC5682" s="2"/>
      <c r="AD5682" s="2"/>
      <c r="AE5682" s="2"/>
      <c r="AF5682" s="2"/>
      <c r="AG5682" s="2"/>
      <c r="AH5682" s="2"/>
      <c r="AI5682" s="2"/>
      <c r="AJ5682" s="2"/>
      <c r="AK5682" s="2"/>
      <c r="BK5682" s="2"/>
      <c r="BL5682" s="2"/>
      <c r="BN5682" s="2"/>
      <c r="BO5682" s="2"/>
    </row>
    <row r="5683" ht="12.75" customHeight="1">
      <c r="D5683" s="2"/>
      <c r="G5683" s="2"/>
      <c r="I5683" s="2"/>
      <c r="J5683" s="2"/>
      <c r="K5683" s="2"/>
      <c r="L5683" s="2"/>
      <c r="M5683" s="2"/>
      <c r="N5683" s="2"/>
      <c r="O5683" s="2"/>
      <c r="P5683" s="2"/>
      <c r="Q5683" s="2"/>
      <c r="R5683" s="2"/>
      <c r="S5683" s="2"/>
      <c r="T5683" s="2"/>
      <c r="U5683" s="2"/>
      <c r="V5683" s="2"/>
      <c r="W5683" s="2"/>
      <c r="X5683" s="2"/>
      <c r="Y5683" s="2"/>
      <c r="AB5683" s="2"/>
      <c r="AC5683" s="2"/>
      <c r="AD5683" s="2"/>
      <c r="AE5683" s="2"/>
      <c r="AF5683" s="2"/>
      <c r="AG5683" s="2"/>
      <c r="AH5683" s="2"/>
      <c r="AI5683" s="2"/>
      <c r="AJ5683" s="2"/>
      <c r="AK5683" s="2"/>
      <c r="BK5683" s="2"/>
      <c r="BL5683" s="2"/>
      <c r="BN5683" s="2"/>
      <c r="BO5683" s="2"/>
    </row>
    <row r="5684" ht="12.75" customHeight="1">
      <c r="D5684" s="2"/>
      <c r="G5684" s="2"/>
      <c r="I5684" s="2"/>
      <c r="J5684" s="2"/>
      <c r="K5684" s="2"/>
      <c r="L5684" s="2"/>
      <c r="M5684" s="2"/>
      <c r="N5684" s="2"/>
      <c r="O5684" s="2"/>
      <c r="P5684" s="2"/>
      <c r="Q5684" s="2"/>
      <c r="R5684" s="2"/>
      <c r="S5684" s="2"/>
      <c r="T5684" s="2"/>
      <c r="U5684" s="2"/>
      <c r="V5684" s="2"/>
      <c r="W5684" s="2"/>
      <c r="X5684" s="2"/>
      <c r="Y5684" s="2"/>
      <c r="AB5684" s="2"/>
      <c r="AC5684" s="2"/>
      <c r="AD5684" s="2"/>
      <c r="AE5684" s="2"/>
      <c r="AF5684" s="2"/>
      <c r="AG5684" s="2"/>
      <c r="AH5684" s="2"/>
      <c r="AI5684" s="2"/>
      <c r="AJ5684" s="2"/>
      <c r="AK5684" s="2"/>
      <c r="BK5684" s="2"/>
      <c r="BL5684" s="2"/>
      <c r="BN5684" s="2"/>
      <c r="BO5684" s="2"/>
    </row>
    <row r="5685" ht="12.75" customHeight="1">
      <c r="D5685" s="2"/>
      <c r="G5685" s="2"/>
      <c r="I5685" s="2"/>
      <c r="J5685" s="2"/>
      <c r="K5685" s="2"/>
      <c r="L5685" s="2"/>
      <c r="M5685" s="2"/>
      <c r="N5685" s="2"/>
      <c r="O5685" s="2"/>
      <c r="P5685" s="2"/>
      <c r="Q5685" s="2"/>
      <c r="R5685" s="2"/>
      <c r="S5685" s="2"/>
      <c r="T5685" s="2"/>
      <c r="U5685" s="2"/>
      <c r="V5685" s="2"/>
      <c r="W5685" s="2"/>
      <c r="X5685" s="2"/>
      <c r="Y5685" s="2"/>
      <c r="AB5685" s="2"/>
      <c r="AC5685" s="2"/>
      <c r="AD5685" s="2"/>
      <c r="AE5685" s="2"/>
      <c r="AF5685" s="2"/>
      <c r="AG5685" s="2"/>
      <c r="AH5685" s="2"/>
      <c r="AI5685" s="2"/>
      <c r="AJ5685" s="2"/>
      <c r="AK5685" s="2"/>
      <c r="BK5685" s="2"/>
      <c r="BL5685" s="2"/>
      <c r="BN5685" s="2"/>
      <c r="BO5685" s="2"/>
    </row>
    <row r="5686" ht="12.75" customHeight="1">
      <c r="D5686" s="2"/>
      <c r="G5686" s="2"/>
      <c r="I5686" s="2"/>
      <c r="J5686" s="2"/>
      <c r="K5686" s="2"/>
      <c r="L5686" s="2"/>
      <c r="M5686" s="2"/>
      <c r="N5686" s="2"/>
      <c r="O5686" s="2"/>
      <c r="P5686" s="2"/>
      <c r="Q5686" s="2"/>
      <c r="R5686" s="2"/>
      <c r="S5686" s="2"/>
      <c r="T5686" s="2"/>
      <c r="U5686" s="2"/>
      <c r="V5686" s="2"/>
      <c r="W5686" s="2"/>
      <c r="X5686" s="2"/>
      <c r="Y5686" s="2"/>
      <c r="AB5686" s="2"/>
      <c r="AC5686" s="2"/>
      <c r="AD5686" s="2"/>
      <c r="AE5686" s="2"/>
      <c r="AF5686" s="2"/>
      <c r="AG5686" s="2"/>
      <c r="AH5686" s="2"/>
      <c r="AI5686" s="2"/>
      <c r="AJ5686" s="2"/>
      <c r="AK5686" s="2"/>
      <c r="BK5686" s="2"/>
      <c r="BL5686" s="2"/>
      <c r="BN5686" s="2"/>
      <c r="BO5686" s="2"/>
    </row>
    <row r="5687" ht="12.75" customHeight="1">
      <c r="D5687" s="2"/>
      <c r="G5687" s="2"/>
      <c r="I5687" s="2"/>
      <c r="J5687" s="2"/>
      <c r="K5687" s="2"/>
      <c r="L5687" s="2"/>
      <c r="M5687" s="2"/>
      <c r="N5687" s="2"/>
      <c r="O5687" s="2"/>
      <c r="P5687" s="2"/>
      <c r="Q5687" s="2"/>
      <c r="R5687" s="2"/>
      <c r="S5687" s="2"/>
      <c r="T5687" s="2"/>
      <c r="U5687" s="2"/>
      <c r="V5687" s="2"/>
      <c r="W5687" s="2"/>
      <c r="X5687" s="2"/>
      <c r="Y5687" s="2"/>
      <c r="AB5687" s="2"/>
      <c r="AC5687" s="2"/>
      <c r="AD5687" s="2"/>
      <c r="AE5687" s="2"/>
      <c r="AF5687" s="2"/>
      <c r="AG5687" s="2"/>
      <c r="AH5687" s="2"/>
      <c r="AI5687" s="2"/>
      <c r="AJ5687" s="2"/>
      <c r="AK5687" s="2"/>
      <c r="BK5687" s="2"/>
      <c r="BL5687" s="2"/>
      <c r="BN5687" s="2"/>
      <c r="BO5687" s="2"/>
    </row>
    <row r="5688" ht="12.75" customHeight="1">
      <c r="D5688" s="2"/>
      <c r="G5688" s="2"/>
      <c r="I5688" s="2"/>
      <c r="J5688" s="2"/>
      <c r="K5688" s="2"/>
      <c r="L5688" s="2"/>
      <c r="M5688" s="2"/>
      <c r="N5688" s="2"/>
      <c r="O5688" s="2"/>
      <c r="P5688" s="2"/>
      <c r="Q5688" s="2"/>
      <c r="R5688" s="2"/>
      <c r="S5688" s="2"/>
      <c r="T5688" s="2"/>
      <c r="U5688" s="2"/>
      <c r="V5688" s="2"/>
      <c r="W5688" s="2"/>
      <c r="X5688" s="2"/>
      <c r="Y5688" s="2"/>
      <c r="AB5688" s="2"/>
      <c r="AC5688" s="2"/>
      <c r="AD5688" s="2"/>
      <c r="AE5688" s="2"/>
      <c r="AF5688" s="2"/>
      <c r="AG5688" s="2"/>
      <c r="AH5688" s="2"/>
      <c r="AI5688" s="2"/>
      <c r="AJ5688" s="2"/>
      <c r="AK5688" s="2"/>
      <c r="BK5688" s="2"/>
      <c r="BL5688" s="2"/>
      <c r="BN5688" s="2"/>
      <c r="BO5688" s="2"/>
    </row>
    <row r="5689" ht="12.75" customHeight="1">
      <c r="D5689" s="2"/>
      <c r="G5689" s="2"/>
      <c r="I5689" s="2"/>
      <c r="J5689" s="2"/>
      <c r="K5689" s="2"/>
      <c r="L5689" s="2"/>
      <c r="M5689" s="2"/>
      <c r="N5689" s="2"/>
      <c r="O5689" s="2"/>
      <c r="P5689" s="2"/>
      <c r="Q5689" s="2"/>
      <c r="R5689" s="2"/>
      <c r="S5689" s="2"/>
      <c r="T5689" s="2"/>
      <c r="U5689" s="2"/>
      <c r="V5689" s="2"/>
      <c r="W5689" s="2"/>
      <c r="X5689" s="2"/>
      <c r="Y5689" s="2"/>
      <c r="AB5689" s="2"/>
      <c r="AC5689" s="2"/>
      <c r="AD5689" s="2"/>
      <c r="AE5689" s="2"/>
      <c r="AF5689" s="2"/>
      <c r="AG5689" s="2"/>
      <c r="AH5689" s="2"/>
      <c r="AI5689" s="2"/>
      <c r="AJ5689" s="2"/>
      <c r="AK5689" s="2"/>
      <c r="BK5689" s="2"/>
      <c r="BL5689" s="2"/>
      <c r="BN5689" s="2"/>
      <c r="BO5689" s="2"/>
    </row>
    <row r="5690" ht="12.75" customHeight="1">
      <c r="D5690" s="2"/>
      <c r="G5690" s="2"/>
      <c r="I5690" s="2"/>
      <c r="J5690" s="2"/>
      <c r="K5690" s="2"/>
      <c r="L5690" s="2"/>
      <c r="M5690" s="2"/>
      <c r="N5690" s="2"/>
      <c r="O5690" s="2"/>
      <c r="P5690" s="2"/>
      <c r="Q5690" s="2"/>
      <c r="R5690" s="2"/>
      <c r="S5690" s="2"/>
      <c r="T5690" s="2"/>
      <c r="U5690" s="2"/>
      <c r="V5690" s="2"/>
      <c r="W5690" s="2"/>
      <c r="X5690" s="2"/>
      <c r="Y5690" s="2"/>
      <c r="AB5690" s="2"/>
      <c r="AC5690" s="2"/>
      <c r="AD5690" s="2"/>
      <c r="AE5690" s="2"/>
      <c r="AF5690" s="2"/>
      <c r="AG5690" s="2"/>
      <c r="AH5690" s="2"/>
      <c r="AI5690" s="2"/>
      <c r="AJ5690" s="2"/>
      <c r="AK5690" s="2"/>
      <c r="BK5690" s="2"/>
      <c r="BL5690" s="2"/>
      <c r="BN5690" s="2"/>
      <c r="BO5690" s="2"/>
    </row>
    <row r="5691" ht="12.75" customHeight="1">
      <c r="D5691" s="2"/>
      <c r="G5691" s="2"/>
      <c r="I5691" s="2"/>
      <c r="J5691" s="2"/>
      <c r="K5691" s="2"/>
      <c r="L5691" s="2"/>
      <c r="M5691" s="2"/>
      <c r="N5691" s="2"/>
      <c r="O5691" s="2"/>
      <c r="P5691" s="2"/>
      <c r="Q5691" s="2"/>
      <c r="R5691" s="2"/>
      <c r="S5691" s="2"/>
      <c r="T5691" s="2"/>
      <c r="U5691" s="2"/>
      <c r="V5691" s="2"/>
      <c r="W5691" s="2"/>
      <c r="X5691" s="2"/>
      <c r="Y5691" s="2"/>
      <c r="AB5691" s="2"/>
      <c r="AC5691" s="2"/>
      <c r="AD5691" s="2"/>
      <c r="AE5691" s="2"/>
      <c r="AF5691" s="2"/>
      <c r="AG5691" s="2"/>
      <c r="AH5691" s="2"/>
      <c r="AI5691" s="2"/>
      <c r="AJ5691" s="2"/>
      <c r="AK5691" s="2"/>
      <c r="BK5691" s="2"/>
      <c r="BL5691" s="2"/>
      <c r="BN5691" s="2"/>
      <c r="BO5691" s="2"/>
    </row>
    <row r="5692" ht="12.75" customHeight="1">
      <c r="D5692" s="2"/>
      <c r="G5692" s="2"/>
      <c r="I5692" s="2"/>
      <c r="J5692" s="2"/>
      <c r="K5692" s="2"/>
      <c r="L5692" s="2"/>
      <c r="M5692" s="2"/>
      <c r="N5692" s="2"/>
      <c r="O5692" s="2"/>
      <c r="P5692" s="2"/>
      <c r="Q5692" s="2"/>
      <c r="R5692" s="2"/>
      <c r="S5692" s="2"/>
      <c r="T5692" s="2"/>
      <c r="U5692" s="2"/>
      <c r="V5692" s="2"/>
      <c r="W5692" s="2"/>
      <c r="X5692" s="2"/>
      <c r="Y5692" s="2"/>
      <c r="AB5692" s="2"/>
      <c r="AC5692" s="2"/>
      <c r="AD5692" s="2"/>
      <c r="AE5692" s="2"/>
      <c r="AF5692" s="2"/>
      <c r="AG5692" s="2"/>
      <c r="AH5692" s="2"/>
      <c r="AI5692" s="2"/>
      <c r="AJ5692" s="2"/>
      <c r="AK5692" s="2"/>
      <c r="BK5692" s="2"/>
      <c r="BL5692" s="2"/>
      <c r="BN5692" s="2"/>
      <c r="BO5692" s="2"/>
    </row>
    <row r="5693" ht="12.75" customHeight="1">
      <c r="D5693" s="2"/>
      <c r="G5693" s="2"/>
      <c r="I5693" s="2"/>
      <c r="J5693" s="2"/>
      <c r="K5693" s="2"/>
      <c r="L5693" s="2"/>
      <c r="M5693" s="2"/>
      <c r="N5693" s="2"/>
      <c r="O5693" s="2"/>
      <c r="P5693" s="2"/>
      <c r="Q5693" s="2"/>
      <c r="R5693" s="2"/>
      <c r="S5693" s="2"/>
      <c r="T5693" s="2"/>
      <c r="U5693" s="2"/>
      <c r="V5693" s="2"/>
      <c r="W5693" s="2"/>
      <c r="X5693" s="2"/>
      <c r="Y5693" s="2"/>
      <c r="AB5693" s="2"/>
      <c r="AC5693" s="2"/>
      <c r="AD5693" s="2"/>
      <c r="AE5693" s="2"/>
      <c r="AF5693" s="2"/>
      <c r="AG5693" s="2"/>
      <c r="AH5693" s="2"/>
      <c r="AI5693" s="2"/>
      <c r="AJ5693" s="2"/>
      <c r="AK5693" s="2"/>
      <c r="BK5693" s="2"/>
      <c r="BL5693" s="2"/>
      <c r="BN5693" s="2"/>
      <c r="BO5693" s="2"/>
    </row>
    <row r="5694" ht="12.75" customHeight="1">
      <c r="D5694" s="2"/>
      <c r="G5694" s="2"/>
      <c r="I5694" s="2"/>
      <c r="J5694" s="2"/>
      <c r="K5694" s="2"/>
      <c r="L5694" s="2"/>
      <c r="M5694" s="2"/>
      <c r="N5694" s="2"/>
      <c r="O5694" s="2"/>
      <c r="P5694" s="2"/>
      <c r="Q5694" s="2"/>
      <c r="R5694" s="2"/>
      <c r="S5694" s="2"/>
      <c r="T5694" s="2"/>
      <c r="U5694" s="2"/>
      <c r="V5694" s="2"/>
      <c r="W5694" s="2"/>
      <c r="X5694" s="2"/>
      <c r="Y5694" s="2"/>
      <c r="AB5694" s="2"/>
      <c r="AC5694" s="2"/>
      <c r="AD5694" s="2"/>
      <c r="AE5694" s="2"/>
      <c r="AF5694" s="2"/>
      <c r="AG5694" s="2"/>
      <c r="AH5694" s="2"/>
      <c r="AI5694" s="2"/>
      <c r="AJ5694" s="2"/>
      <c r="AK5694" s="2"/>
      <c r="BK5694" s="2"/>
      <c r="BL5694" s="2"/>
      <c r="BN5694" s="2"/>
      <c r="BO5694" s="2"/>
    </row>
    <row r="5695" ht="12.75" customHeight="1">
      <c r="D5695" s="2"/>
      <c r="G5695" s="2"/>
      <c r="I5695" s="2"/>
      <c r="J5695" s="2"/>
      <c r="K5695" s="2"/>
      <c r="L5695" s="2"/>
      <c r="M5695" s="2"/>
      <c r="N5695" s="2"/>
      <c r="O5695" s="2"/>
      <c r="P5695" s="2"/>
      <c r="Q5695" s="2"/>
      <c r="R5695" s="2"/>
      <c r="S5695" s="2"/>
      <c r="T5695" s="2"/>
      <c r="U5695" s="2"/>
      <c r="V5695" s="2"/>
      <c r="W5695" s="2"/>
      <c r="X5695" s="2"/>
      <c r="Y5695" s="2"/>
      <c r="AB5695" s="2"/>
      <c r="AC5695" s="2"/>
      <c r="AD5695" s="2"/>
      <c r="AE5695" s="2"/>
      <c r="AF5695" s="2"/>
      <c r="AG5695" s="2"/>
      <c r="AH5695" s="2"/>
      <c r="AI5695" s="2"/>
      <c r="AJ5695" s="2"/>
      <c r="AK5695" s="2"/>
      <c r="BK5695" s="2"/>
      <c r="BL5695" s="2"/>
      <c r="BN5695" s="2"/>
      <c r="BO5695" s="2"/>
    </row>
    <row r="5696" ht="12.75" customHeight="1">
      <c r="D5696" s="2"/>
      <c r="G5696" s="2"/>
      <c r="I5696" s="2"/>
      <c r="J5696" s="2"/>
      <c r="K5696" s="2"/>
      <c r="L5696" s="2"/>
      <c r="M5696" s="2"/>
      <c r="N5696" s="2"/>
      <c r="O5696" s="2"/>
      <c r="P5696" s="2"/>
      <c r="Q5696" s="2"/>
      <c r="R5696" s="2"/>
      <c r="S5696" s="2"/>
      <c r="T5696" s="2"/>
      <c r="U5696" s="2"/>
      <c r="V5696" s="2"/>
      <c r="W5696" s="2"/>
      <c r="X5696" s="2"/>
      <c r="Y5696" s="2"/>
      <c r="AB5696" s="2"/>
      <c r="AC5696" s="2"/>
      <c r="AD5696" s="2"/>
      <c r="AE5696" s="2"/>
      <c r="AF5696" s="2"/>
      <c r="AG5696" s="2"/>
      <c r="AH5696" s="2"/>
      <c r="AI5696" s="2"/>
      <c r="AJ5696" s="2"/>
      <c r="AK5696" s="2"/>
      <c r="BK5696" s="2"/>
      <c r="BL5696" s="2"/>
      <c r="BN5696" s="2"/>
      <c r="BO5696" s="2"/>
    </row>
    <row r="5697" ht="12.75" customHeight="1">
      <c r="D5697" s="2"/>
      <c r="G5697" s="2"/>
      <c r="I5697" s="2"/>
      <c r="J5697" s="2"/>
      <c r="K5697" s="2"/>
      <c r="L5697" s="2"/>
      <c r="M5697" s="2"/>
      <c r="N5697" s="2"/>
      <c r="O5697" s="2"/>
      <c r="P5697" s="2"/>
      <c r="Q5697" s="2"/>
      <c r="R5697" s="2"/>
      <c r="S5697" s="2"/>
      <c r="T5697" s="2"/>
      <c r="U5697" s="2"/>
      <c r="V5697" s="2"/>
      <c r="W5697" s="2"/>
      <c r="X5697" s="2"/>
      <c r="Y5697" s="2"/>
      <c r="AB5697" s="2"/>
      <c r="AC5697" s="2"/>
      <c r="AD5697" s="2"/>
      <c r="AE5697" s="2"/>
      <c r="AF5697" s="2"/>
      <c r="AG5697" s="2"/>
      <c r="AH5697" s="2"/>
      <c r="AI5697" s="2"/>
      <c r="AJ5697" s="2"/>
      <c r="AK5697" s="2"/>
      <c r="BK5697" s="2"/>
      <c r="BL5697" s="2"/>
      <c r="BN5697" s="2"/>
      <c r="BO5697" s="2"/>
    </row>
    <row r="5698" ht="12.75" customHeight="1">
      <c r="D5698" s="2"/>
      <c r="G5698" s="2"/>
      <c r="I5698" s="2"/>
      <c r="J5698" s="2"/>
      <c r="K5698" s="2"/>
      <c r="L5698" s="2"/>
      <c r="M5698" s="2"/>
      <c r="N5698" s="2"/>
      <c r="O5698" s="2"/>
      <c r="P5698" s="2"/>
      <c r="Q5698" s="2"/>
      <c r="R5698" s="2"/>
      <c r="S5698" s="2"/>
      <c r="T5698" s="2"/>
      <c r="U5698" s="2"/>
      <c r="V5698" s="2"/>
      <c r="W5698" s="2"/>
      <c r="X5698" s="2"/>
      <c r="Y5698" s="2"/>
      <c r="AB5698" s="2"/>
      <c r="AC5698" s="2"/>
      <c r="AD5698" s="2"/>
      <c r="AE5698" s="2"/>
      <c r="AF5698" s="2"/>
      <c r="AG5698" s="2"/>
      <c r="AH5698" s="2"/>
      <c r="AI5698" s="2"/>
      <c r="AJ5698" s="2"/>
      <c r="AK5698" s="2"/>
      <c r="BK5698" s="2"/>
      <c r="BL5698" s="2"/>
      <c r="BN5698" s="2"/>
      <c r="BO5698" s="2"/>
    </row>
    <row r="5699" ht="12.75" customHeight="1">
      <c r="D5699" s="2"/>
      <c r="G5699" s="2"/>
      <c r="I5699" s="2"/>
      <c r="J5699" s="2"/>
      <c r="K5699" s="2"/>
      <c r="L5699" s="2"/>
      <c r="M5699" s="2"/>
      <c r="N5699" s="2"/>
      <c r="O5699" s="2"/>
      <c r="P5699" s="2"/>
      <c r="Q5699" s="2"/>
      <c r="R5699" s="2"/>
      <c r="S5699" s="2"/>
      <c r="T5699" s="2"/>
      <c r="U5699" s="2"/>
      <c r="V5699" s="2"/>
      <c r="W5699" s="2"/>
      <c r="X5699" s="2"/>
      <c r="Y5699" s="2"/>
      <c r="AB5699" s="2"/>
      <c r="AC5699" s="2"/>
      <c r="AD5699" s="2"/>
      <c r="AE5699" s="2"/>
      <c r="AF5699" s="2"/>
      <c r="AG5699" s="2"/>
      <c r="AH5699" s="2"/>
      <c r="AI5699" s="2"/>
      <c r="AJ5699" s="2"/>
      <c r="AK5699" s="2"/>
      <c r="BK5699" s="2"/>
      <c r="BL5699" s="2"/>
      <c r="BN5699" s="2"/>
      <c r="BO5699" s="2"/>
    </row>
    <row r="5700" ht="12.75" customHeight="1">
      <c r="D5700" s="2"/>
      <c r="G5700" s="2"/>
      <c r="I5700" s="2"/>
      <c r="J5700" s="2"/>
      <c r="K5700" s="2"/>
      <c r="L5700" s="2"/>
      <c r="M5700" s="2"/>
      <c r="N5700" s="2"/>
      <c r="O5700" s="2"/>
      <c r="P5700" s="2"/>
      <c r="Q5700" s="2"/>
      <c r="R5700" s="2"/>
      <c r="S5700" s="2"/>
      <c r="T5700" s="2"/>
      <c r="U5700" s="2"/>
      <c r="V5700" s="2"/>
      <c r="W5700" s="2"/>
      <c r="X5700" s="2"/>
      <c r="Y5700" s="2"/>
      <c r="AB5700" s="2"/>
      <c r="AC5700" s="2"/>
      <c r="AD5700" s="2"/>
      <c r="AE5700" s="2"/>
      <c r="AF5700" s="2"/>
      <c r="AG5700" s="2"/>
      <c r="AH5700" s="2"/>
      <c r="AI5700" s="2"/>
      <c r="AJ5700" s="2"/>
      <c r="AK5700" s="2"/>
      <c r="BK5700" s="2"/>
      <c r="BL5700" s="2"/>
      <c r="BN5700" s="2"/>
      <c r="BO5700" s="2"/>
    </row>
    <row r="5701" ht="12.75" customHeight="1">
      <c r="D5701" s="2"/>
      <c r="G5701" s="2"/>
      <c r="I5701" s="2"/>
      <c r="J5701" s="2"/>
      <c r="K5701" s="2"/>
      <c r="L5701" s="2"/>
      <c r="M5701" s="2"/>
      <c r="N5701" s="2"/>
      <c r="O5701" s="2"/>
      <c r="P5701" s="2"/>
      <c r="Q5701" s="2"/>
      <c r="R5701" s="2"/>
      <c r="S5701" s="2"/>
      <c r="T5701" s="2"/>
      <c r="U5701" s="2"/>
      <c r="V5701" s="2"/>
      <c r="W5701" s="2"/>
      <c r="X5701" s="2"/>
      <c r="Y5701" s="2"/>
      <c r="AB5701" s="2"/>
      <c r="AC5701" s="2"/>
      <c r="AD5701" s="2"/>
      <c r="AE5701" s="2"/>
      <c r="AF5701" s="2"/>
      <c r="AG5701" s="2"/>
      <c r="AH5701" s="2"/>
      <c r="AI5701" s="2"/>
      <c r="AJ5701" s="2"/>
      <c r="AK5701" s="2"/>
      <c r="BK5701" s="2"/>
      <c r="BL5701" s="2"/>
      <c r="BN5701" s="2"/>
      <c r="BO5701" s="2"/>
    </row>
    <row r="5702" ht="12.75" customHeight="1">
      <c r="D5702" s="2"/>
      <c r="G5702" s="2"/>
      <c r="I5702" s="2"/>
      <c r="J5702" s="2"/>
      <c r="K5702" s="2"/>
      <c r="L5702" s="2"/>
      <c r="M5702" s="2"/>
      <c r="N5702" s="2"/>
      <c r="O5702" s="2"/>
      <c r="P5702" s="2"/>
      <c r="Q5702" s="2"/>
      <c r="R5702" s="2"/>
      <c r="S5702" s="2"/>
      <c r="T5702" s="2"/>
      <c r="U5702" s="2"/>
      <c r="V5702" s="2"/>
      <c r="W5702" s="2"/>
      <c r="X5702" s="2"/>
      <c r="Y5702" s="2"/>
      <c r="AB5702" s="2"/>
      <c r="AC5702" s="2"/>
      <c r="AD5702" s="2"/>
      <c r="AE5702" s="2"/>
      <c r="AF5702" s="2"/>
      <c r="AG5702" s="2"/>
      <c r="AH5702" s="2"/>
      <c r="AI5702" s="2"/>
      <c r="AJ5702" s="2"/>
      <c r="AK5702" s="2"/>
      <c r="BK5702" s="2"/>
      <c r="BL5702" s="2"/>
      <c r="BN5702" s="2"/>
      <c r="BO5702" s="2"/>
    </row>
    <row r="5703" ht="12.75" customHeight="1">
      <c r="D5703" s="2"/>
      <c r="G5703" s="2"/>
      <c r="I5703" s="2"/>
      <c r="J5703" s="2"/>
      <c r="K5703" s="2"/>
      <c r="L5703" s="2"/>
      <c r="M5703" s="2"/>
      <c r="N5703" s="2"/>
      <c r="O5703" s="2"/>
      <c r="P5703" s="2"/>
      <c r="Q5703" s="2"/>
      <c r="R5703" s="2"/>
      <c r="S5703" s="2"/>
      <c r="T5703" s="2"/>
      <c r="U5703" s="2"/>
      <c r="V5703" s="2"/>
      <c r="W5703" s="2"/>
      <c r="X5703" s="2"/>
      <c r="Y5703" s="2"/>
      <c r="AB5703" s="2"/>
      <c r="AC5703" s="2"/>
      <c r="AD5703" s="2"/>
      <c r="AE5703" s="2"/>
      <c r="AF5703" s="2"/>
      <c r="AG5703" s="2"/>
      <c r="AH5703" s="2"/>
      <c r="AI5703" s="2"/>
      <c r="AJ5703" s="2"/>
      <c r="AK5703" s="2"/>
      <c r="BK5703" s="2"/>
      <c r="BL5703" s="2"/>
      <c r="BN5703" s="2"/>
      <c r="BO5703" s="2"/>
    </row>
    <row r="5704" ht="12.75" customHeight="1">
      <c r="D5704" s="2"/>
      <c r="G5704" s="2"/>
      <c r="I5704" s="2"/>
      <c r="J5704" s="2"/>
      <c r="K5704" s="2"/>
      <c r="L5704" s="2"/>
      <c r="M5704" s="2"/>
      <c r="N5704" s="2"/>
      <c r="O5704" s="2"/>
      <c r="P5704" s="2"/>
      <c r="Q5704" s="2"/>
      <c r="R5704" s="2"/>
      <c r="S5704" s="2"/>
      <c r="T5704" s="2"/>
      <c r="U5704" s="2"/>
      <c r="V5704" s="2"/>
      <c r="W5704" s="2"/>
      <c r="X5704" s="2"/>
      <c r="Y5704" s="2"/>
      <c r="AB5704" s="2"/>
      <c r="AC5704" s="2"/>
      <c r="AD5704" s="2"/>
      <c r="AE5704" s="2"/>
      <c r="AF5704" s="2"/>
      <c r="AG5704" s="2"/>
      <c r="AH5704" s="2"/>
      <c r="AI5704" s="2"/>
      <c r="AJ5704" s="2"/>
      <c r="AK5704" s="2"/>
      <c r="BK5704" s="2"/>
      <c r="BL5704" s="2"/>
      <c r="BN5704" s="2"/>
      <c r="BO5704" s="2"/>
    </row>
    <row r="5705" ht="12.75" customHeight="1">
      <c r="D5705" s="2"/>
      <c r="G5705" s="2"/>
      <c r="I5705" s="2"/>
      <c r="J5705" s="2"/>
      <c r="K5705" s="2"/>
      <c r="L5705" s="2"/>
      <c r="M5705" s="2"/>
      <c r="N5705" s="2"/>
      <c r="O5705" s="2"/>
      <c r="P5705" s="2"/>
      <c r="Q5705" s="2"/>
      <c r="R5705" s="2"/>
      <c r="S5705" s="2"/>
      <c r="T5705" s="2"/>
      <c r="U5705" s="2"/>
      <c r="V5705" s="2"/>
      <c r="W5705" s="2"/>
      <c r="X5705" s="2"/>
      <c r="Y5705" s="2"/>
      <c r="AB5705" s="2"/>
      <c r="AC5705" s="2"/>
      <c r="AD5705" s="2"/>
      <c r="AE5705" s="2"/>
      <c r="AF5705" s="2"/>
      <c r="AG5705" s="2"/>
      <c r="AH5705" s="2"/>
      <c r="AI5705" s="2"/>
      <c r="AJ5705" s="2"/>
      <c r="AK5705" s="2"/>
      <c r="BK5705" s="2"/>
      <c r="BL5705" s="2"/>
      <c r="BN5705" s="2"/>
      <c r="BO5705" s="2"/>
    </row>
    <row r="5706" ht="12.75" customHeight="1">
      <c r="D5706" s="2"/>
      <c r="G5706" s="2"/>
      <c r="I5706" s="2"/>
      <c r="J5706" s="2"/>
      <c r="K5706" s="2"/>
      <c r="L5706" s="2"/>
      <c r="M5706" s="2"/>
      <c r="N5706" s="2"/>
      <c r="O5706" s="2"/>
      <c r="P5706" s="2"/>
      <c r="Q5706" s="2"/>
      <c r="R5706" s="2"/>
      <c r="S5706" s="2"/>
      <c r="T5706" s="2"/>
      <c r="U5706" s="2"/>
      <c r="V5706" s="2"/>
      <c r="W5706" s="2"/>
      <c r="X5706" s="2"/>
      <c r="Y5706" s="2"/>
      <c r="AB5706" s="2"/>
      <c r="AC5706" s="2"/>
      <c r="AD5706" s="2"/>
      <c r="AE5706" s="2"/>
      <c r="AF5706" s="2"/>
      <c r="AG5706" s="2"/>
      <c r="AH5706" s="2"/>
      <c r="AI5706" s="2"/>
      <c r="AJ5706" s="2"/>
      <c r="AK5706" s="2"/>
      <c r="BK5706" s="2"/>
      <c r="BL5706" s="2"/>
      <c r="BN5706" s="2"/>
      <c r="BO5706" s="2"/>
    </row>
    <row r="5707" ht="12.75" customHeight="1">
      <c r="D5707" s="2"/>
      <c r="G5707" s="2"/>
      <c r="I5707" s="2"/>
      <c r="J5707" s="2"/>
      <c r="K5707" s="2"/>
      <c r="L5707" s="2"/>
      <c r="M5707" s="2"/>
      <c r="N5707" s="2"/>
      <c r="O5707" s="2"/>
      <c r="P5707" s="2"/>
      <c r="Q5707" s="2"/>
      <c r="R5707" s="2"/>
      <c r="S5707" s="2"/>
      <c r="T5707" s="2"/>
      <c r="U5707" s="2"/>
      <c r="V5707" s="2"/>
      <c r="W5707" s="2"/>
      <c r="X5707" s="2"/>
      <c r="Y5707" s="2"/>
      <c r="AB5707" s="2"/>
      <c r="AC5707" s="2"/>
      <c r="AD5707" s="2"/>
      <c r="AE5707" s="2"/>
      <c r="AF5707" s="2"/>
      <c r="AG5707" s="2"/>
      <c r="AH5707" s="2"/>
      <c r="AI5707" s="2"/>
      <c r="AJ5707" s="2"/>
      <c r="AK5707" s="2"/>
      <c r="BK5707" s="2"/>
      <c r="BL5707" s="2"/>
      <c r="BN5707" s="2"/>
      <c r="BO5707" s="2"/>
    </row>
    <row r="5708" ht="12.75" customHeight="1">
      <c r="D5708" s="2"/>
      <c r="G5708" s="2"/>
      <c r="I5708" s="2"/>
      <c r="J5708" s="2"/>
      <c r="K5708" s="2"/>
      <c r="L5708" s="2"/>
      <c r="M5708" s="2"/>
      <c r="N5708" s="2"/>
      <c r="O5708" s="2"/>
      <c r="P5708" s="2"/>
      <c r="Q5708" s="2"/>
      <c r="R5708" s="2"/>
      <c r="S5708" s="2"/>
      <c r="T5708" s="2"/>
      <c r="U5708" s="2"/>
      <c r="V5708" s="2"/>
      <c r="W5708" s="2"/>
      <c r="X5708" s="2"/>
      <c r="Y5708" s="2"/>
      <c r="AB5708" s="2"/>
      <c r="AC5708" s="2"/>
      <c r="AD5708" s="2"/>
      <c r="AE5708" s="2"/>
      <c r="AF5708" s="2"/>
      <c r="AG5708" s="2"/>
      <c r="AH5708" s="2"/>
      <c r="AI5708" s="2"/>
      <c r="AJ5708" s="2"/>
      <c r="AK5708" s="2"/>
      <c r="BK5708" s="2"/>
      <c r="BL5708" s="2"/>
      <c r="BN5708" s="2"/>
      <c r="BO5708" s="2"/>
    </row>
    <row r="5709" ht="12.75" customHeight="1">
      <c r="D5709" s="2"/>
      <c r="G5709" s="2"/>
      <c r="I5709" s="2"/>
      <c r="J5709" s="2"/>
      <c r="K5709" s="2"/>
      <c r="L5709" s="2"/>
      <c r="M5709" s="2"/>
      <c r="N5709" s="2"/>
      <c r="O5709" s="2"/>
      <c r="P5709" s="2"/>
      <c r="Q5709" s="2"/>
      <c r="R5709" s="2"/>
      <c r="S5709" s="2"/>
      <c r="T5709" s="2"/>
      <c r="U5709" s="2"/>
      <c r="V5709" s="2"/>
      <c r="W5709" s="2"/>
      <c r="X5709" s="2"/>
      <c r="Y5709" s="2"/>
      <c r="AB5709" s="2"/>
      <c r="AC5709" s="2"/>
      <c r="AD5709" s="2"/>
      <c r="AE5709" s="2"/>
      <c r="AF5709" s="2"/>
      <c r="AG5709" s="2"/>
      <c r="AH5709" s="2"/>
      <c r="AI5709" s="2"/>
      <c r="AJ5709" s="2"/>
      <c r="AK5709" s="2"/>
      <c r="BK5709" s="2"/>
      <c r="BL5709" s="2"/>
      <c r="BN5709" s="2"/>
      <c r="BO5709" s="2"/>
    </row>
    <row r="5710" ht="12.75" customHeight="1">
      <c r="D5710" s="2"/>
      <c r="G5710" s="2"/>
      <c r="I5710" s="2"/>
      <c r="J5710" s="2"/>
      <c r="K5710" s="2"/>
      <c r="L5710" s="2"/>
      <c r="M5710" s="2"/>
      <c r="N5710" s="2"/>
      <c r="O5710" s="2"/>
      <c r="P5710" s="2"/>
      <c r="Q5710" s="2"/>
      <c r="R5710" s="2"/>
      <c r="S5710" s="2"/>
      <c r="T5710" s="2"/>
      <c r="U5710" s="2"/>
      <c r="V5710" s="2"/>
      <c r="W5710" s="2"/>
      <c r="X5710" s="2"/>
      <c r="Y5710" s="2"/>
      <c r="AB5710" s="2"/>
      <c r="AC5710" s="2"/>
      <c r="AD5710" s="2"/>
      <c r="AE5710" s="2"/>
      <c r="AF5710" s="2"/>
      <c r="AG5710" s="2"/>
      <c r="AH5710" s="2"/>
      <c r="AI5710" s="2"/>
      <c r="AJ5710" s="2"/>
      <c r="AK5710" s="2"/>
      <c r="BK5710" s="2"/>
      <c r="BL5710" s="2"/>
      <c r="BN5710" s="2"/>
      <c r="BO5710" s="2"/>
    </row>
    <row r="5711" ht="12.75" customHeight="1">
      <c r="D5711" s="2"/>
      <c r="G5711" s="2"/>
      <c r="I5711" s="2"/>
      <c r="J5711" s="2"/>
      <c r="K5711" s="2"/>
      <c r="L5711" s="2"/>
      <c r="M5711" s="2"/>
      <c r="N5711" s="2"/>
      <c r="O5711" s="2"/>
      <c r="P5711" s="2"/>
      <c r="Q5711" s="2"/>
      <c r="R5711" s="2"/>
      <c r="S5711" s="2"/>
      <c r="T5711" s="2"/>
      <c r="U5711" s="2"/>
      <c r="V5711" s="2"/>
      <c r="W5711" s="2"/>
      <c r="X5711" s="2"/>
      <c r="Y5711" s="2"/>
      <c r="AB5711" s="2"/>
      <c r="AC5711" s="2"/>
      <c r="AD5711" s="2"/>
      <c r="AE5711" s="2"/>
      <c r="AF5711" s="2"/>
      <c r="AG5711" s="2"/>
      <c r="AH5711" s="2"/>
      <c r="AI5711" s="2"/>
      <c r="AJ5711" s="2"/>
      <c r="AK5711" s="2"/>
      <c r="BK5711" s="2"/>
      <c r="BL5711" s="2"/>
      <c r="BN5711" s="2"/>
      <c r="BO5711" s="2"/>
    </row>
    <row r="5712" ht="12.75" customHeight="1">
      <c r="D5712" s="2"/>
      <c r="G5712" s="2"/>
      <c r="I5712" s="2"/>
      <c r="J5712" s="2"/>
      <c r="K5712" s="2"/>
      <c r="L5712" s="2"/>
      <c r="M5712" s="2"/>
      <c r="N5712" s="2"/>
      <c r="O5712" s="2"/>
      <c r="P5712" s="2"/>
      <c r="Q5712" s="2"/>
      <c r="R5712" s="2"/>
      <c r="S5712" s="2"/>
      <c r="T5712" s="2"/>
      <c r="U5712" s="2"/>
      <c r="V5712" s="2"/>
      <c r="W5712" s="2"/>
      <c r="X5712" s="2"/>
      <c r="Y5712" s="2"/>
      <c r="AB5712" s="2"/>
      <c r="AC5712" s="2"/>
      <c r="AD5712" s="2"/>
      <c r="AE5712" s="2"/>
      <c r="AF5712" s="2"/>
      <c r="AG5712" s="2"/>
      <c r="AH5712" s="2"/>
      <c r="AI5712" s="2"/>
      <c r="AJ5712" s="2"/>
      <c r="AK5712" s="2"/>
      <c r="BK5712" s="2"/>
      <c r="BL5712" s="2"/>
      <c r="BN5712" s="2"/>
      <c r="BO5712" s="2"/>
    </row>
    <row r="5713" ht="12.75" customHeight="1">
      <c r="D5713" s="2"/>
      <c r="G5713" s="2"/>
      <c r="I5713" s="2"/>
      <c r="J5713" s="2"/>
      <c r="K5713" s="2"/>
      <c r="L5713" s="2"/>
      <c r="M5713" s="2"/>
      <c r="N5713" s="2"/>
      <c r="O5713" s="2"/>
      <c r="P5713" s="2"/>
      <c r="Q5713" s="2"/>
      <c r="R5713" s="2"/>
      <c r="S5713" s="2"/>
      <c r="T5713" s="2"/>
      <c r="U5713" s="2"/>
      <c r="V5713" s="2"/>
      <c r="W5713" s="2"/>
      <c r="X5713" s="2"/>
      <c r="Y5713" s="2"/>
      <c r="AB5713" s="2"/>
      <c r="AC5713" s="2"/>
      <c r="AD5713" s="2"/>
      <c r="AE5713" s="2"/>
      <c r="AF5713" s="2"/>
      <c r="AG5713" s="2"/>
      <c r="AH5713" s="2"/>
      <c r="AI5713" s="2"/>
      <c r="AJ5713" s="2"/>
      <c r="AK5713" s="2"/>
      <c r="BK5713" s="2"/>
      <c r="BL5713" s="2"/>
      <c r="BN5713" s="2"/>
      <c r="BO5713" s="2"/>
    </row>
    <row r="5714" ht="12.75" customHeight="1">
      <c r="D5714" s="2"/>
      <c r="G5714" s="2"/>
      <c r="I5714" s="2"/>
      <c r="J5714" s="2"/>
      <c r="K5714" s="2"/>
      <c r="L5714" s="2"/>
      <c r="M5714" s="2"/>
      <c r="N5714" s="2"/>
      <c r="O5714" s="2"/>
      <c r="P5714" s="2"/>
      <c r="Q5714" s="2"/>
      <c r="R5714" s="2"/>
      <c r="S5714" s="2"/>
      <c r="T5714" s="2"/>
      <c r="U5714" s="2"/>
      <c r="V5714" s="2"/>
      <c r="W5714" s="2"/>
      <c r="X5714" s="2"/>
      <c r="Y5714" s="2"/>
      <c r="AB5714" s="2"/>
      <c r="AC5714" s="2"/>
      <c r="AD5714" s="2"/>
      <c r="AE5714" s="2"/>
      <c r="AF5714" s="2"/>
      <c r="AG5714" s="2"/>
      <c r="AH5714" s="2"/>
      <c r="AI5714" s="2"/>
      <c r="AJ5714" s="2"/>
      <c r="AK5714" s="2"/>
      <c r="BK5714" s="2"/>
      <c r="BL5714" s="2"/>
      <c r="BN5714" s="2"/>
      <c r="BO5714" s="2"/>
    </row>
    <row r="5715" ht="12.75" customHeight="1">
      <c r="D5715" s="2"/>
      <c r="G5715" s="2"/>
      <c r="I5715" s="2"/>
      <c r="J5715" s="2"/>
      <c r="K5715" s="2"/>
      <c r="L5715" s="2"/>
      <c r="M5715" s="2"/>
      <c r="N5715" s="2"/>
      <c r="O5715" s="2"/>
      <c r="P5715" s="2"/>
      <c r="Q5715" s="2"/>
      <c r="R5715" s="2"/>
      <c r="S5715" s="2"/>
      <c r="T5715" s="2"/>
      <c r="U5715" s="2"/>
      <c r="V5715" s="2"/>
      <c r="W5715" s="2"/>
      <c r="X5715" s="2"/>
      <c r="Y5715" s="2"/>
      <c r="AB5715" s="2"/>
      <c r="AC5715" s="2"/>
      <c r="AD5715" s="2"/>
      <c r="AE5715" s="2"/>
      <c r="AF5715" s="2"/>
      <c r="AG5715" s="2"/>
      <c r="AH5715" s="2"/>
      <c r="AI5715" s="2"/>
      <c r="AJ5715" s="2"/>
      <c r="AK5715" s="2"/>
      <c r="BK5715" s="2"/>
      <c r="BL5715" s="2"/>
      <c r="BN5715" s="2"/>
      <c r="BO5715" s="2"/>
    </row>
    <row r="5716" ht="12.75" customHeight="1">
      <c r="D5716" s="2"/>
      <c r="G5716" s="2"/>
      <c r="I5716" s="2"/>
      <c r="J5716" s="2"/>
      <c r="K5716" s="2"/>
      <c r="L5716" s="2"/>
      <c r="M5716" s="2"/>
      <c r="N5716" s="2"/>
      <c r="O5716" s="2"/>
      <c r="P5716" s="2"/>
      <c r="Q5716" s="2"/>
      <c r="R5716" s="2"/>
      <c r="S5716" s="2"/>
      <c r="T5716" s="2"/>
      <c r="U5716" s="2"/>
      <c r="V5716" s="2"/>
      <c r="W5716" s="2"/>
      <c r="X5716" s="2"/>
      <c r="Y5716" s="2"/>
      <c r="AB5716" s="2"/>
      <c r="AC5716" s="2"/>
      <c r="AD5716" s="2"/>
      <c r="AE5716" s="2"/>
      <c r="AF5716" s="2"/>
      <c r="AG5716" s="2"/>
      <c r="AH5716" s="2"/>
      <c r="AI5716" s="2"/>
      <c r="AJ5716" s="2"/>
      <c r="AK5716" s="2"/>
      <c r="BK5716" s="2"/>
      <c r="BL5716" s="2"/>
      <c r="BN5716" s="2"/>
      <c r="BO5716" s="2"/>
    </row>
    <row r="5717" ht="12.75" customHeight="1">
      <c r="D5717" s="2"/>
      <c r="G5717" s="2"/>
      <c r="I5717" s="2"/>
      <c r="J5717" s="2"/>
      <c r="K5717" s="2"/>
      <c r="L5717" s="2"/>
      <c r="M5717" s="2"/>
      <c r="N5717" s="2"/>
      <c r="O5717" s="2"/>
      <c r="P5717" s="2"/>
      <c r="Q5717" s="2"/>
      <c r="R5717" s="2"/>
      <c r="S5717" s="2"/>
      <c r="T5717" s="2"/>
      <c r="U5717" s="2"/>
      <c r="V5717" s="2"/>
      <c r="W5717" s="2"/>
      <c r="X5717" s="2"/>
      <c r="Y5717" s="2"/>
      <c r="AB5717" s="2"/>
      <c r="AC5717" s="2"/>
      <c r="AD5717" s="2"/>
      <c r="AE5717" s="2"/>
      <c r="AF5717" s="2"/>
      <c r="AG5717" s="2"/>
      <c r="AH5717" s="2"/>
      <c r="AI5717" s="2"/>
      <c r="AJ5717" s="2"/>
      <c r="AK5717" s="2"/>
      <c r="BK5717" s="2"/>
      <c r="BL5717" s="2"/>
      <c r="BN5717" s="2"/>
      <c r="BO5717" s="2"/>
    </row>
    <row r="5718" ht="12.75" customHeight="1">
      <c r="D5718" s="2"/>
      <c r="G5718" s="2"/>
      <c r="I5718" s="2"/>
      <c r="J5718" s="2"/>
      <c r="K5718" s="2"/>
      <c r="L5718" s="2"/>
      <c r="M5718" s="2"/>
      <c r="N5718" s="2"/>
      <c r="O5718" s="2"/>
      <c r="P5718" s="2"/>
      <c r="Q5718" s="2"/>
      <c r="R5718" s="2"/>
      <c r="S5718" s="2"/>
      <c r="T5718" s="2"/>
      <c r="U5718" s="2"/>
      <c r="V5718" s="2"/>
      <c r="W5718" s="2"/>
      <c r="X5718" s="2"/>
      <c r="Y5718" s="2"/>
      <c r="AB5718" s="2"/>
      <c r="AC5718" s="2"/>
      <c r="AD5718" s="2"/>
      <c r="AE5718" s="2"/>
      <c r="AF5718" s="2"/>
      <c r="AG5718" s="2"/>
      <c r="AH5718" s="2"/>
      <c r="AI5718" s="2"/>
      <c r="AJ5718" s="2"/>
      <c r="AK5718" s="2"/>
      <c r="BK5718" s="2"/>
      <c r="BL5718" s="2"/>
      <c r="BN5718" s="2"/>
      <c r="BO5718" s="2"/>
    </row>
    <row r="5719" ht="12.75" customHeight="1">
      <c r="D5719" s="2"/>
      <c r="G5719" s="2"/>
      <c r="I5719" s="2"/>
      <c r="J5719" s="2"/>
      <c r="K5719" s="2"/>
      <c r="L5719" s="2"/>
      <c r="M5719" s="2"/>
      <c r="N5719" s="2"/>
      <c r="O5719" s="2"/>
      <c r="P5719" s="2"/>
      <c r="Q5719" s="2"/>
      <c r="R5719" s="2"/>
      <c r="S5719" s="2"/>
      <c r="T5719" s="2"/>
      <c r="U5719" s="2"/>
      <c r="V5719" s="2"/>
      <c r="W5719" s="2"/>
      <c r="X5719" s="2"/>
      <c r="Y5719" s="2"/>
      <c r="AB5719" s="2"/>
      <c r="AC5719" s="2"/>
      <c r="AD5719" s="2"/>
      <c r="AE5719" s="2"/>
      <c r="AF5719" s="2"/>
      <c r="AG5719" s="2"/>
      <c r="AH5719" s="2"/>
      <c r="AI5719" s="2"/>
      <c r="AJ5719" s="2"/>
      <c r="AK5719" s="2"/>
      <c r="BK5719" s="2"/>
      <c r="BL5719" s="2"/>
      <c r="BN5719" s="2"/>
      <c r="BO5719" s="2"/>
    </row>
    <row r="5720" ht="12.75" customHeight="1">
      <c r="D5720" s="2"/>
      <c r="G5720" s="2"/>
      <c r="I5720" s="2"/>
      <c r="J5720" s="2"/>
      <c r="K5720" s="2"/>
      <c r="L5720" s="2"/>
      <c r="M5720" s="2"/>
      <c r="N5720" s="2"/>
      <c r="O5720" s="2"/>
      <c r="P5720" s="2"/>
      <c r="Q5720" s="2"/>
      <c r="R5720" s="2"/>
      <c r="S5720" s="2"/>
      <c r="T5720" s="2"/>
      <c r="U5720" s="2"/>
      <c r="V5720" s="2"/>
      <c r="W5720" s="2"/>
      <c r="X5720" s="2"/>
      <c r="Y5720" s="2"/>
      <c r="AB5720" s="2"/>
      <c r="AC5720" s="2"/>
      <c r="AD5720" s="2"/>
      <c r="AE5720" s="2"/>
      <c r="AF5720" s="2"/>
      <c r="AG5720" s="2"/>
      <c r="AH5720" s="2"/>
      <c r="AI5720" s="2"/>
      <c r="AJ5720" s="2"/>
      <c r="AK5720" s="2"/>
      <c r="BK5720" s="2"/>
      <c r="BL5720" s="2"/>
      <c r="BN5720" s="2"/>
      <c r="BO5720" s="2"/>
    </row>
    <row r="5721" ht="12.75" customHeight="1">
      <c r="D5721" s="2"/>
      <c r="G5721" s="2"/>
      <c r="I5721" s="2"/>
      <c r="J5721" s="2"/>
      <c r="K5721" s="2"/>
      <c r="L5721" s="2"/>
      <c r="M5721" s="2"/>
      <c r="N5721" s="2"/>
      <c r="O5721" s="2"/>
      <c r="P5721" s="2"/>
      <c r="Q5721" s="2"/>
      <c r="R5721" s="2"/>
      <c r="S5721" s="2"/>
      <c r="T5721" s="2"/>
      <c r="U5721" s="2"/>
      <c r="V5721" s="2"/>
      <c r="W5721" s="2"/>
      <c r="X5721" s="2"/>
      <c r="Y5721" s="2"/>
      <c r="AB5721" s="2"/>
      <c r="AC5721" s="2"/>
      <c r="AD5721" s="2"/>
      <c r="AE5721" s="2"/>
      <c r="AF5721" s="2"/>
      <c r="AG5721" s="2"/>
      <c r="AH5721" s="2"/>
      <c r="AI5721" s="2"/>
      <c r="AJ5721" s="2"/>
      <c r="AK5721" s="2"/>
      <c r="BK5721" s="2"/>
      <c r="BL5721" s="2"/>
      <c r="BN5721" s="2"/>
      <c r="BO5721" s="2"/>
    </row>
    <row r="5722" ht="12.75" customHeight="1">
      <c r="D5722" s="2"/>
      <c r="G5722" s="2"/>
      <c r="I5722" s="2"/>
      <c r="J5722" s="2"/>
      <c r="K5722" s="2"/>
      <c r="L5722" s="2"/>
      <c r="M5722" s="2"/>
      <c r="N5722" s="2"/>
      <c r="O5722" s="2"/>
      <c r="P5722" s="2"/>
      <c r="Q5722" s="2"/>
      <c r="R5722" s="2"/>
      <c r="S5722" s="2"/>
      <c r="T5722" s="2"/>
      <c r="U5722" s="2"/>
      <c r="V5722" s="2"/>
      <c r="W5722" s="2"/>
      <c r="X5722" s="2"/>
      <c r="Y5722" s="2"/>
      <c r="AB5722" s="2"/>
      <c r="AC5722" s="2"/>
      <c r="AD5722" s="2"/>
      <c r="AE5722" s="2"/>
      <c r="AF5722" s="2"/>
      <c r="AG5722" s="2"/>
      <c r="AH5722" s="2"/>
      <c r="AI5722" s="2"/>
      <c r="AJ5722" s="2"/>
      <c r="AK5722" s="2"/>
      <c r="BK5722" s="2"/>
      <c r="BL5722" s="2"/>
      <c r="BN5722" s="2"/>
      <c r="BO5722" s="2"/>
    </row>
    <row r="5723" ht="12.75" customHeight="1">
      <c r="D5723" s="2"/>
      <c r="G5723" s="2"/>
      <c r="I5723" s="2"/>
      <c r="J5723" s="2"/>
      <c r="K5723" s="2"/>
      <c r="L5723" s="2"/>
      <c r="M5723" s="2"/>
      <c r="N5723" s="2"/>
      <c r="O5723" s="2"/>
      <c r="P5723" s="2"/>
      <c r="Q5723" s="2"/>
      <c r="R5723" s="2"/>
      <c r="S5723" s="2"/>
      <c r="T5723" s="2"/>
      <c r="U5723" s="2"/>
      <c r="V5723" s="2"/>
      <c r="W5723" s="2"/>
      <c r="X5723" s="2"/>
      <c r="Y5723" s="2"/>
      <c r="AB5723" s="2"/>
      <c r="AC5723" s="2"/>
      <c r="AD5723" s="2"/>
      <c r="AE5723" s="2"/>
      <c r="AF5723" s="2"/>
      <c r="AG5723" s="2"/>
      <c r="AH5723" s="2"/>
      <c r="AI5723" s="2"/>
      <c r="AJ5723" s="2"/>
      <c r="AK5723" s="2"/>
      <c r="BK5723" s="2"/>
      <c r="BL5723" s="2"/>
      <c r="BN5723" s="2"/>
      <c r="BO5723" s="2"/>
    </row>
    <row r="5724" ht="12.75" customHeight="1">
      <c r="D5724" s="2"/>
      <c r="G5724" s="2"/>
      <c r="I5724" s="2"/>
      <c r="J5724" s="2"/>
      <c r="K5724" s="2"/>
      <c r="L5724" s="2"/>
      <c r="M5724" s="2"/>
      <c r="N5724" s="2"/>
      <c r="O5724" s="2"/>
      <c r="P5724" s="2"/>
      <c r="Q5724" s="2"/>
      <c r="R5724" s="2"/>
      <c r="S5724" s="2"/>
      <c r="T5724" s="2"/>
      <c r="U5724" s="2"/>
      <c r="V5724" s="2"/>
      <c r="W5724" s="2"/>
      <c r="X5724" s="2"/>
      <c r="Y5724" s="2"/>
      <c r="AB5724" s="2"/>
      <c r="AC5724" s="2"/>
      <c r="AD5724" s="2"/>
      <c r="AE5724" s="2"/>
      <c r="AF5724" s="2"/>
      <c r="AG5724" s="2"/>
      <c r="AH5724" s="2"/>
      <c r="AI5724" s="2"/>
      <c r="AJ5724" s="2"/>
      <c r="AK5724" s="2"/>
      <c r="BK5724" s="2"/>
      <c r="BL5724" s="2"/>
      <c r="BN5724" s="2"/>
      <c r="BO5724" s="2"/>
    </row>
    <row r="5725" ht="12.75" customHeight="1">
      <c r="D5725" s="2"/>
      <c r="G5725" s="2"/>
      <c r="I5725" s="2"/>
      <c r="J5725" s="2"/>
      <c r="K5725" s="2"/>
      <c r="L5725" s="2"/>
      <c r="M5725" s="2"/>
      <c r="N5725" s="2"/>
      <c r="O5725" s="2"/>
      <c r="P5725" s="2"/>
      <c r="Q5725" s="2"/>
      <c r="R5725" s="2"/>
      <c r="S5725" s="2"/>
      <c r="T5725" s="2"/>
      <c r="U5725" s="2"/>
      <c r="V5725" s="2"/>
      <c r="W5725" s="2"/>
      <c r="X5725" s="2"/>
      <c r="Y5725" s="2"/>
      <c r="AB5725" s="2"/>
      <c r="AC5725" s="2"/>
      <c r="AD5725" s="2"/>
      <c r="AE5725" s="2"/>
      <c r="AF5725" s="2"/>
      <c r="AG5725" s="2"/>
      <c r="AH5725" s="2"/>
      <c r="AI5725" s="2"/>
      <c r="AJ5725" s="2"/>
      <c r="AK5725" s="2"/>
      <c r="BK5725" s="2"/>
      <c r="BL5725" s="2"/>
      <c r="BN5725" s="2"/>
      <c r="BO5725" s="2"/>
    </row>
    <row r="5726" ht="12.75" customHeight="1">
      <c r="D5726" s="2"/>
      <c r="G5726" s="2"/>
      <c r="I5726" s="2"/>
      <c r="J5726" s="2"/>
      <c r="K5726" s="2"/>
      <c r="L5726" s="2"/>
      <c r="M5726" s="2"/>
      <c r="N5726" s="2"/>
      <c r="O5726" s="2"/>
      <c r="P5726" s="2"/>
      <c r="Q5726" s="2"/>
      <c r="R5726" s="2"/>
      <c r="S5726" s="2"/>
      <c r="T5726" s="2"/>
      <c r="U5726" s="2"/>
      <c r="V5726" s="2"/>
      <c r="W5726" s="2"/>
      <c r="X5726" s="2"/>
      <c r="Y5726" s="2"/>
      <c r="AB5726" s="2"/>
      <c r="AC5726" s="2"/>
      <c r="AD5726" s="2"/>
      <c r="AE5726" s="2"/>
      <c r="AF5726" s="2"/>
      <c r="AG5726" s="2"/>
      <c r="AH5726" s="2"/>
      <c r="AI5726" s="2"/>
      <c r="AJ5726" s="2"/>
      <c r="AK5726" s="2"/>
      <c r="BK5726" s="2"/>
      <c r="BL5726" s="2"/>
      <c r="BN5726" s="2"/>
      <c r="BO5726" s="2"/>
    </row>
    <row r="5727" ht="12.75" customHeight="1">
      <c r="D5727" s="2"/>
      <c r="G5727" s="2"/>
      <c r="I5727" s="2"/>
      <c r="J5727" s="2"/>
      <c r="K5727" s="2"/>
      <c r="L5727" s="2"/>
      <c r="M5727" s="2"/>
      <c r="N5727" s="2"/>
      <c r="O5727" s="2"/>
      <c r="P5727" s="2"/>
      <c r="Q5727" s="2"/>
      <c r="R5727" s="2"/>
      <c r="S5727" s="2"/>
      <c r="T5727" s="2"/>
      <c r="U5727" s="2"/>
      <c r="V5727" s="2"/>
      <c r="W5727" s="2"/>
      <c r="X5727" s="2"/>
      <c r="Y5727" s="2"/>
      <c r="AB5727" s="2"/>
      <c r="AC5727" s="2"/>
      <c r="AD5727" s="2"/>
      <c r="AE5727" s="2"/>
      <c r="AF5727" s="2"/>
      <c r="AG5727" s="2"/>
      <c r="AH5727" s="2"/>
      <c r="AI5727" s="2"/>
      <c r="AJ5727" s="2"/>
      <c r="AK5727" s="2"/>
      <c r="BK5727" s="2"/>
      <c r="BL5727" s="2"/>
      <c r="BN5727" s="2"/>
      <c r="BO5727" s="2"/>
    </row>
    <row r="5728" ht="12.75" customHeight="1">
      <c r="D5728" s="2"/>
      <c r="G5728" s="2"/>
      <c r="I5728" s="2"/>
      <c r="J5728" s="2"/>
      <c r="K5728" s="2"/>
      <c r="L5728" s="2"/>
      <c r="M5728" s="2"/>
      <c r="N5728" s="2"/>
      <c r="O5728" s="2"/>
      <c r="P5728" s="2"/>
      <c r="Q5728" s="2"/>
      <c r="R5728" s="2"/>
      <c r="S5728" s="2"/>
      <c r="T5728" s="2"/>
      <c r="U5728" s="2"/>
      <c r="V5728" s="2"/>
      <c r="W5728" s="2"/>
      <c r="X5728" s="2"/>
      <c r="Y5728" s="2"/>
      <c r="AB5728" s="2"/>
      <c r="AC5728" s="2"/>
      <c r="AD5728" s="2"/>
      <c r="AE5728" s="2"/>
      <c r="AF5728" s="2"/>
      <c r="AG5728" s="2"/>
      <c r="AH5728" s="2"/>
      <c r="AI5728" s="2"/>
      <c r="AJ5728" s="2"/>
      <c r="AK5728" s="2"/>
      <c r="BK5728" s="2"/>
      <c r="BL5728" s="2"/>
      <c r="BN5728" s="2"/>
      <c r="BO5728" s="2"/>
    </row>
    <row r="5729" ht="12.75" customHeight="1">
      <c r="D5729" s="2"/>
      <c r="G5729" s="2"/>
      <c r="I5729" s="2"/>
      <c r="J5729" s="2"/>
      <c r="K5729" s="2"/>
      <c r="L5729" s="2"/>
      <c r="M5729" s="2"/>
      <c r="N5729" s="2"/>
      <c r="O5729" s="2"/>
      <c r="P5729" s="2"/>
      <c r="Q5729" s="2"/>
      <c r="R5729" s="2"/>
      <c r="S5729" s="2"/>
      <c r="T5729" s="2"/>
      <c r="U5729" s="2"/>
      <c r="V5729" s="2"/>
      <c r="W5729" s="2"/>
      <c r="X5729" s="2"/>
      <c r="Y5729" s="2"/>
      <c r="AB5729" s="2"/>
      <c r="AC5729" s="2"/>
      <c r="AD5729" s="2"/>
      <c r="AE5729" s="2"/>
      <c r="AF5729" s="2"/>
      <c r="AG5729" s="2"/>
      <c r="AH5729" s="2"/>
      <c r="AI5729" s="2"/>
      <c r="AJ5729" s="2"/>
      <c r="AK5729" s="2"/>
      <c r="BK5729" s="2"/>
      <c r="BL5729" s="2"/>
      <c r="BN5729" s="2"/>
      <c r="BO5729" s="2"/>
    </row>
    <row r="5730" ht="12.75" customHeight="1">
      <c r="D5730" s="2"/>
      <c r="G5730" s="2"/>
      <c r="I5730" s="2"/>
      <c r="J5730" s="2"/>
      <c r="K5730" s="2"/>
      <c r="L5730" s="2"/>
      <c r="M5730" s="2"/>
      <c r="N5730" s="2"/>
      <c r="O5730" s="2"/>
      <c r="P5730" s="2"/>
      <c r="Q5730" s="2"/>
      <c r="R5730" s="2"/>
      <c r="S5730" s="2"/>
      <c r="T5730" s="2"/>
      <c r="U5730" s="2"/>
      <c r="V5730" s="2"/>
      <c r="W5730" s="2"/>
      <c r="X5730" s="2"/>
      <c r="Y5730" s="2"/>
      <c r="AB5730" s="2"/>
      <c r="AC5730" s="2"/>
      <c r="AD5730" s="2"/>
      <c r="AE5730" s="2"/>
      <c r="AF5730" s="2"/>
      <c r="AG5730" s="2"/>
      <c r="AH5730" s="2"/>
      <c r="AI5730" s="2"/>
      <c r="AJ5730" s="2"/>
      <c r="AK5730" s="2"/>
      <c r="BK5730" s="2"/>
      <c r="BL5730" s="2"/>
      <c r="BN5730" s="2"/>
      <c r="BO5730" s="2"/>
    </row>
    <row r="5731" ht="12.75" customHeight="1">
      <c r="D5731" s="2"/>
      <c r="G5731" s="2"/>
      <c r="I5731" s="2"/>
      <c r="J5731" s="2"/>
      <c r="K5731" s="2"/>
      <c r="L5731" s="2"/>
      <c r="M5731" s="2"/>
      <c r="N5731" s="2"/>
      <c r="O5731" s="2"/>
      <c r="P5731" s="2"/>
      <c r="Q5731" s="2"/>
      <c r="R5731" s="2"/>
      <c r="S5731" s="2"/>
      <c r="T5731" s="2"/>
      <c r="U5731" s="2"/>
      <c r="V5731" s="2"/>
      <c r="W5731" s="2"/>
      <c r="X5731" s="2"/>
      <c r="Y5731" s="2"/>
      <c r="AB5731" s="2"/>
      <c r="AC5731" s="2"/>
      <c r="AD5731" s="2"/>
      <c r="AE5731" s="2"/>
      <c r="AF5731" s="2"/>
      <c r="AG5731" s="2"/>
      <c r="AH5731" s="2"/>
      <c r="AI5731" s="2"/>
      <c r="AJ5731" s="2"/>
      <c r="AK5731" s="2"/>
      <c r="BK5731" s="2"/>
      <c r="BL5731" s="2"/>
      <c r="BN5731" s="2"/>
      <c r="BO5731" s="2"/>
    </row>
    <row r="5732" ht="12.75" customHeight="1">
      <c r="D5732" s="2"/>
      <c r="G5732" s="2"/>
      <c r="I5732" s="2"/>
      <c r="J5732" s="2"/>
      <c r="K5732" s="2"/>
      <c r="L5732" s="2"/>
      <c r="M5732" s="2"/>
      <c r="N5732" s="2"/>
      <c r="O5732" s="2"/>
      <c r="P5732" s="2"/>
      <c r="Q5732" s="2"/>
      <c r="R5732" s="2"/>
      <c r="S5732" s="2"/>
      <c r="T5732" s="2"/>
      <c r="U5732" s="2"/>
      <c r="V5732" s="2"/>
      <c r="W5732" s="2"/>
      <c r="X5732" s="2"/>
      <c r="Y5732" s="2"/>
      <c r="AB5732" s="2"/>
      <c r="AC5732" s="2"/>
      <c r="AD5732" s="2"/>
      <c r="AE5732" s="2"/>
      <c r="AF5732" s="2"/>
      <c r="AG5732" s="2"/>
      <c r="AH5732" s="2"/>
      <c r="AI5732" s="2"/>
      <c r="AJ5732" s="2"/>
      <c r="AK5732" s="2"/>
      <c r="BK5732" s="2"/>
      <c r="BL5732" s="2"/>
      <c r="BN5732" s="2"/>
      <c r="BO5732" s="2"/>
    </row>
    <row r="5733" ht="12.75" customHeight="1">
      <c r="D5733" s="2"/>
      <c r="G5733" s="2"/>
      <c r="I5733" s="2"/>
      <c r="J5733" s="2"/>
      <c r="K5733" s="2"/>
      <c r="L5733" s="2"/>
      <c r="M5733" s="2"/>
      <c r="N5733" s="2"/>
      <c r="O5733" s="2"/>
      <c r="P5733" s="2"/>
      <c r="Q5733" s="2"/>
      <c r="R5733" s="2"/>
      <c r="S5733" s="2"/>
      <c r="T5733" s="2"/>
      <c r="U5733" s="2"/>
      <c r="V5733" s="2"/>
      <c r="W5733" s="2"/>
      <c r="X5733" s="2"/>
      <c r="Y5733" s="2"/>
      <c r="AB5733" s="2"/>
      <c r="AC5733" s="2"/>
      <c r="AD5733" s="2"/>
      <c r="AE5733" s="2"/>
      <c r="AF5733" s="2"/>
      <c r="AG5733" s="2"/>
      <c r="AH5733" s="2"/>
      <c r="AI5733" s="2"/>
      <c r="AJ5733" s="2"/>
      <c r="AK5733" s="2"/>
      <c r="BK5733" s="2"/>
      <c r="BL5733" s="2"/>
      <c r="BN5733" s="2"/>
      <c r="BO5733" s="2"/>
    </row>
    <row r="5734" ht="12.75" customHeight="1">
      <c r="D5734" s="2"/>
      <c r="G5734" s="2"/>
      <c r="I5734" s="2"/>
      <c r="J5734" s="2"/>
      <c r="K5734" s="2"/>
      <c r="L5734" s="2"/>
      <c r="M5734" s="2"/>
      <c r="N5734" s="2"/>
      <c r="O5734" s="2"/>
      <c r="P5734" s="2"/>
      <c r="Q5734" s="2"/>
      <c r="R5734" s="2"/>
      <c r="S5734" s="2"/>
      <c r="T5734" s="2"/>
      <c r="U5734" s="2"/>
      <c r="V5734" s="2"/>
      <c r="W5734" s="2"/>
      <c r="X5734" s="2"/>
      <c r="Y5734" s="2"/>
      <c r="AB5734" s="2"/>
      <c r="AC5734" s="2"/>
      <c r="AD5734" s="2"/>
      <c r="AE5734" s="2"/>
      <c r="AF5734" s="2"/>
      <c r="AG5734" s="2"/>
      <c r="AH5734" s="2"/>
      <c r="AI5734" s="2"/>
      <c r="AJ5734" s="2"/>
      <c r="AK5734" s="2"/>
      <c r="BK5734" s="2"/>
      <c r="BL5734" s="2"/>
      <c r="BN5734" s="2"/>
      <c r="BO5734" s="2"/>
    </row>
    <row r="5735" ht="12.75" customHeight="1">
      <c r="D5735" s="2"/>
      <c r="G5735" s="2"/>
      <c r="I5735" s="2"/>
      <c r="J5735" s="2"/>
      <c r="K5735" s="2"/>
      <c r="L5735" s="2"/>
      <c r="M5735" s="2"/>
      <c r="N5735" s="2"/>
      <c r="O5735" s="2"/>
      <c r="P5735" s="2"/>
      <c r="Q5735" s="2"/>
      <c r="R5735" s="2"/>
      <c r="S5735" s="2"/>
      <c r="T5735" s="2"/>
      <c r="U5735" s="2"/>
      <c r="V5735" s="2"/>
      <c r="W5735" s="2"/>
      <c r="X5735" s="2"/>
      <c r="Y5735" s="2"/>
      <c r="AB5735" s="2"/>
      <c r="AC5735" s="2"/>
      <c r="AD5735" s="2"/>
      <c r="AE5735" s="2"/>
      <c r="AF5735" s="2"/>
      <c r="AG5735" s="2"/>
      <c r="AH5735" s="2"/>
      <c r="AI5735" s="2"/>
      <c r="AJ5735" s="2"/>
      <c r="AK5735" s="2"/>
      <c r="BK5735" s="2"/>
      <c r="BL5735" s="2"/>
      <c r="BN5735" s="2"/>
      <c r="BO5735" s="2"/>
    </row>
    <row r="5736" ht="12.75" customHeight="1">
      <c r="D5736" s="2"/>
      <c r="G5736" s="2"/>
      <c r="I5736" s="2"/>
      <c r="J5736" s="2"/>
      <c r="K5736" s="2"/>
      <c r="L5736" s="2"/>
      <c r="M5736" s="2"/>
      <c r="N5736" s="2"/>
      <c r="O5736" s="2"/>
      <c r="P5736" s="2"/>
      <c r="Q5736" s="2"/>
      <c r="R5736" s="2"/>
      <c r="S5736" s="2"/>
      <c r="T5736" s="2"/>
      <c r="U5736" s="2"/>
      <c r="V5736" s="2"/>
      <c r="W5736" s="2"/>
      <c r="X5736" s="2"/>
      <c r="Y5736" s="2"/>
      <c r="AB5736" s="2"/>
      <c r="AC5736" s="2"/>
      <c r="AD5736" s="2"/>
      <c r="AE5736" s="2"/>
      <c r="AF5736" s="2"/>
      <c r="AG5736" s="2"/>
      <c r="AH5736" s="2"/>
      <c r="AI5736" s="2"/>
      <c r="AJ5736" s="2"/>
      <c r="AK5736" s="2"/>
      <c r="BK5736" s="2"/>
      <c r="BL5736" s="2"/>
      <c r="BN5736" s="2"/>
      <c r="BO5736" s="2"/>
    </row>
    <row r="5737" ht="12.75" customHeight="1">
      <c r="D5737" s="2"/>
      <c r="G5737" s="2"/>
      <c r="I5737" s="2"/>
      <c r="J5737" s="2"/>
      <c r="K5737" s="2"/>
      <c r="L5737" s="2"/>
      <c r="M5737" s="2"/>
      <c r="N5737" s="2"/>
      <c r="O5737" s="2"/>
      <c r="P5737" s="2"/>
      <c r="Q5737" s="2"/>
      <c r="R5737" s="2"/>
      <c r="S5737" s="2"/>
      <c r="T5737" s="2"/>
      <c r="U5737" s="2"/>
      <c r="V5737" s="2"/>
      <c r="W5737" s="2"/>
      <c r="X5737" s="2"/>
      <c r="Y5737" s="2"/>
      <c r="AB5737" s="2"/>
      <c r="AC5737" s="2"/>
      <c r="AD5737" s="2"/>
      <c r="AE5737" s="2"/>
      <c r="AF5737" s="2"/>
      <c r="AG5737" s="2"/>
      <c r="AH5737" s="2"/>
      <c r="AI5737" s="2"/>
      <c r="AJ5737" s="2"/>
      <c r="AK5737" s="2"/>
      <c r="BK5737" s="2"/>
      <c r="BL5737" s="2"/>
      <c r="BN5737" s="2"/>
      <c r="BO5737" s="2"/>
    </row>
    <row r="5738" ht="12.75" customHeight="1">
      <c r="D5738" s="2"/>
      <c r="G5738" s="2"/>
      <c r="I5738" s="2"/>
      <c r="J5738" s="2"/>
      <c r="K5738" s="2"/>
      <c r="L5738" s="2"/>
      <c r="M5738" s="2"/>
      <c r="N5738" s="2"/>
      <c r="O5738" s="2"/>
      <c r="P5738" s="2"/>
      <c r="Q5738" s="2"/>
      <c r="R5738" s="2"/>
      <c r="S5738" s="2"/>
      <c r="T5738" s="2"/>
      <c r="U5738" s="2"/>
      <c r="V5738" s="2"/>
      <c r="W5738" s="2"/>
      <c r="X5738" s="2"/>
      <c r="Y5738" s="2"/>
      <c r="AB5738" s="2"/>
      <c r="AC5738" s="2"/>
      <c r="AD5738" s="2"/>
      <c r="AE5738" s="2"/>
      <c r="AF5738" s="2"/>
      <c r="AG5738" s="2"/>
      <c r="AH5738" s="2"/>
      <c r="AI5738" s="2"/>
      <c r="AJ5738" s="2"/>
      <c r="AK5738" s="2"/>
      <c r="BK5738" s="2"/>
      <c r="BL5738" s="2"/>
      <c r="BN5738" s="2"/>
      <c r="BO5738" s="2"/>
    </row>
    <row r="5739" ht="12.75" customHeight="1">
      <c r="D5739" s="2"/>
      <c r="G5739" s="2"/>
      <c r="I5739" s="2"/>
      <c r="J5739" s="2"/>
      <c r="K5739" s="2"/>
      <c r="L5739" s="2"/>
      <c r="M5739" s="2"/>
      <c r="N5739" s="2"/>
      <c r="O5739" s="2"/>
      <c r="P5739" s="2"/>
      <c r="Q5739" s="2"/>
      <c r="R5739" s="2"/>
      <c r="S5739" s="2"/>
      <c r="T5739" s="2"/>
      <c r="U5739" s="2"/>
      <c r="V5739" s="2"/>
      <c r="W5739" s="2"/>
      <c r="X5739" s="2"/>
      <c r="Y5739" s="2"/>
      <c r="AB5739" s="2"/>
      <c r="AC5739" s="2"/>
      <c r="AD5739" s="2"/>
      <c r="AE5739" s="2"/>
      <c r="AF5739" s="2"/>
      <c r="AG5739" s="2"/>
      <c r="AH5739" s="2"/>
      <c r="AI5739" s="2"/>
      <c r="AJ5739" s="2"/>
      <c r="AK5739" s="2"/>
      <c r="BK5739" s="2"/>
      <c r="BL5739" s="2"/>
      <c r="BN5739" s="2"/>
      <c r="BO5739" s="2"/>
    </row>
    <row r="5740" ht="12.75" customHeight="1">
      <c r="D5740" s="2"/>
      <c r="G5740" s="2"/>
      <c r="I5740" s="2"/>
      <c r="J5740" s="2"/>
      <c r="K5740" s="2"/>
      <c r="L5740" s="2"/>
      <c r="M5740" s="2"/>
      <c r="N5740" s="2"/>
      <c r="O5740" s="2"/>
      <c r="P5740" s="2"/>
      <c r="Q5740" s="2"/>
      <c r="R5740" s="2"/>
      <c r="S5740" s="2"/>
      <c r="T5740" s="2"/>
      <c r="U5740" s="2"/>
      <c r="V5740" s="2"/>
      <c r="W5740" s="2"/>
      <c r="X5740" s="2"/>
      <c r="Y5740" s="2"/>
      <c r="AB5740" s="2"/>
      <c r="AC5740" s="2"/>
      <c r="AD5740" s="2"/>
      <c r="AE5740" s="2"/>
      <c r="AF5740" s="2"/>
      <c r="AG5740" s="2"/>
      <c r="AH5740" s="2"/>
      <c r="AI5740" s="2"/>
      <c r="AJ5740" s="2"/>
      <c r="AK5740" s="2"/>
      <c r="BK5740" s="2"/>
      <c r="BL5740" s="2"/>
      <c r="BN5740" s="2"/>
      <c r="BO5740" s="2"/>
    </row>
    <row r="5741" ht="12.75" customHeight="1">
      <c r="D5741" s="2"/>
      <c r="G5741" s="2"/>
      <c r="I5741" s="2"/>
      <c r="J5741" s="2"/>
      <c r="K5741" s="2"/>
      <c r="L5741" s="2"/>
      <c r="M5741" s="2"/>
      <c r="N5741" s="2"/>
      <c r="O5741" s="2"/>
      <c r="P5741" s="2"/>
      <c r="Q5741" s="2"/>
      <c r="R5741" s="2"/>
      <c r="S5741" s="2"/>
      <c r="T5741" s="2"/>
      <c r="U5741" s="2"/>
      <c r="V5741" s="2"/>
      <c r="W5741" s="2"/>
      <c r="X5741" s="2"/>
      <c r="Y5741" s="2"/>
      <c r="AB5741" s="2"/>
      <c r="AC5741" s="2"/>
      <c r="AD5741" s="2"/>
      <c r="AE5741" s="2"/>
      <c r="AF5741" s="2"/>
      <c r="AG5741" s="2"/>
      <c r="AH5741" s="2"/>
      <c r="AI5741" s="2"/>
      <c r="AJ5741" s="2"/>
      <c r="AK5741" s="2"/>
      <c r="BK5741" s="2"/>
      <c r="BL5741" s="2"/>
      <c r="BN5741" s="2"/>
      <c r="BO5741" s="2"/>
    </row>
    <row r="5742" ht="12.75" customHeight="1">
      <c r="D5742" s="2"/>
      <c r="G5742" s="2"/>
      <c r="I5742" s="2"/>
      <c r="J5742" s="2"/>
      <c r="K5742" s="2"/>
      <c r="L5742" s="2"/>
      <c r="M5742" s="2"/>
      <c r="N5742" s="2"/>
      <c r="O5742" s="2"/>
      <c r="P5742" s="2"/>
      <c r="Q5742" s="2"/>
      <c r="R5742" s="2"/>
      <c r="S5742" s="2"/>
      <c r="T5742" s="2"/>
      <c r="U5742" s="2"/>
      <c r="V5742" s="2"/>
      <c r="W5742" s="2"/>
      <c r="X5742" s="2"/>
      <c r="Y5742" s="2"/>
      <c r="AB5742" s="2"/>
      <c r="AC5742" s="2"/>
      <c r="AD5742" s="2"/>
      <c r="AE5742" s="2"/>
      <c r="AF5742" s="2"/>
      <c r="AG5742" s="2"/>
      <c r="AH5742" s="2"/>
      <c r="AI5742" s="2"/>
      <c r="AJ5742" s="2"/>
      <c r="AK5742" s="2"/>
      <c r="BK5742" s="2"/>
      <c r="BL5742" s="2"/>
      <c r="BN5742" s="2"/>
      <c r="BO5742" s="2"/>
    </row>
    <row r="5743" ht="12.75" customHeight="1">
      <c r="D5743" s="2"/>
      <c r="G5743" s="2"/>
      <c r="I5743" s="2"/>
      <c r="J5743" s="2"/>
      <c r="K5743" s="2"/>
      <c r="L5743" s="2"/>
      <c r="M5743" s="2"/>
      <c r="N5743" s="2"/>
      <c r="O5743" s="2"/>
      <c r="P5743" s="2"/>
      <c r="Q5743" s="2"/>
      <c r="R5743" s="2"/>
      <c r="S5743" s="2"/>
      <c r="T5743" s="2"/>
      <c r="U5743" s="2"/>
      <c r="V5743" s="2"/>
      <c r="W5743" s="2"/>
      <c r="X5743" s="2"/>
      <c r="Y5743" s="2"/>
      <c r="AB5743" s="2"/>
      <c r="AC5743" s="2"/>
      <c r="AD5743" s="2"/>
      <c r="AE5743" s="2"/>
      <c r="AF5743" s="2"/>
      <c r="AG5743" s="2"/>
      <c r="AH5743" s="2"/>
      <c r="AI5743" s="2"/>
      <c r="AJ5743" s="2"/>
      <c r="AK5743" s="2"/>
      <c r="BK5743" s="2"/>
      <c r="BL5743" s="2"/>
      <c r="BN5743" s="2"/>
      <c r="BO5743" s="2"/>
    </row>
    <row r="5744" ht="12.75" customHeight="1">
      <c r="D5744" s="2"/>
      <c r="G5744" s="2"/>
      <c r="I5744" s="2"/>
      <c r="J5744" s="2"/>
      <c r="K5744" s="2"/>
      <c r="L5744" s="2"/>
      <c r="M5744" s="2"/>
      <c r="N5744" s="2"/>
      <c r="O5744" s="2"/>
      <c r="P5744" s="2"/>
      <c r="Q5744" s="2"/>
      <c r="R5744" s="2"/>
      <c r="S5744" s="2"/>
      <c r="T5744" s="2"/>
      <c r="U5744" s="2"/>
      <c r="V5744" s="2"/>
      <c r="W5744" s="2"/>
      <c r="X5744" s="2"/>
      <c r="Y5744" s="2"/>
      <c r="AB5744" s="2"/>
      <c r="AC5744" s="2"/>
      <c r="AD5744" s="2"/>
      <c r="AE5744" s="2"/>
      <c r="AF5744" s="2"/>
      <c r="AG5744" s="2"/>
      <c r="AH5744" s="2"/>
      <c r="AI5744" s="2"/>
      <c r="AJ5744" s="2"/>
      <c r="AK5744" s="2"/>
      <c r="BK5744" s="2"/>
      <c r="BL5744" s="2"/>
      <c r="BN5744" s="2"/>
      <c r="BO5744" s="2"/>
    </row>
    <row r="5745" ht="12.75" customHeight="1">
      <c r="D5745" s="2"/>
      <c r="G5745" s="2"/>
      <c r="I5745" s="2"/>
      <c r="J5745" s="2"/>
      <c r="K5745" s="2"/>
      <c r="L5745" s="2"/>
      <c r="M5745" s="2"/>
      <c r="N5745" s="2"/>
      <c r="O5745" s="2"/>
      <c r="P5745" s="2"/>
      <c r="Q5745" s="2"/>
      <c r="R5745" s="2"/>
      <c r="S5745" s="2"/>
      <c r="T5745" s="2"/>
      <c r="U5745" s="2"/>
      <c r="V5745" s="2"/>
      <c r="W5745" s="2"/>
      <c r="X5745" s="2"/>
      <c r="Y5745" s="2"/>
      <c r="AB5745" s="2"/>
      <c r="AC5745" s="2"/>
      <c r="AD5745" s="2"/>
      <c r="AE5745" s="2"/>
      <c r="AF5745" s="2"/>
      <c r="AG5745" s="2"/>
      <c r="AH5745" s="2"/>
      <c r="AI5745" s="2"/>
      <c r="AJ5745" s="2"/>
      <c r="AK5745" s="2"/>
      <c r="BK5745" s="2"/>
      <c r="BL5745" s="2"/>
      <c r="BN5745" s="2"/>
      <c r="BO5745" s="2"/>
    </row>
    <row r="5746" ht="12.75" customHeight="1">
      <c r="D5746" s="2"/>
      <c r="G5746" s="2"/>
      <c r="I5746" s="2"/>
      <c r="J5746" s="2"/>
      <c r="K5746" s="2"/>
      <c r="L5746" s="2"/>
      <c r="M5746" s="2"/>
      <c r="N5746" s="2"/>
      <c r="O5746" s="2"/>
      <c r="P5746" s="2"/>
      <c r="Q5746" s="2"/>
      <c r="R5746" s="2"/>
      <c r="S5746" s="2"/>
      <c r="T5746" s="2"/>
      <c r="U5746" s="2"/>
      <c r="V5746" s="2"/>
      <c r="W5746" s="2"/>
      <c r="X5746" s="2"/>
      <c r="Y5746" s="2"/>
      <c r="AB5746" s="2"/>
      <c r="AC5746" s="2"/>
      <c r="AD5746" s="2"/>
      <c r="AE5746" s="2"/>
      <c r="AF5746" s="2"/>
      <c r="AG5746" s="2"/>
      <c r="AH5746" s="2"/>
      <c r="AI5746" s="2"/>
      <c r="AJ5746" s="2"/>
      <c r="AK5746" s="2"/>
      <c r="BK5746" s="2"/>
      <c r="BL5746" s="2"/>
      <c r="BN5746" s="2"/>
      <c r="BO5746" s="2"/>
    </row>
    <row r="5747" ht="12.75" customHeight="1">
      <c r="D5747" s="2"/>
      <c r="G5747" s="2"/>
      <c r="I5747" s="2"/>
      <c r="J5747" s="2"/>
      <c r="K5747" s="2"/>
      <c r="L5747" s="2"/>
      <c r="M5747" s="2"/>
      <c r="N5747" s="2"/>
      <c r="O5747" s="2"/>
      <c r="P5747" s="2"/>
      <c r="Q5747" s="2"/>
      <c r="R5747" s="2"/>
      <c r="S5747" s="2"/>
      <c r="T5747" s="2"/>
      <c r="U5747" s="2"/>
      <c r="V5747" s="2"/>
      <c r="W5747" s="2"/>
      <c r="X5747" s="2"/>
      <c r="Y5747" s="2"/>
      <c r="AB5747" s="2"/>
      <c r="AC5747" s="2"/>
      <c r="AD5747" s="2"/>
      <c r="AE5747" s="2"/>
      <c r="AF5747" s="2"/>
      <c r="AG5747" s="2"/>
      <c r="AH5747" s="2"/>
      <c r="AI5747" s="2"/>
      <c r="AJ5747" s="2"/>
      <c r="AK5747" s="2"/>
      <c r="BK5747" s="2"/>
      <c r="BL5747" s="2"/>
      <c r="BN5747" s="2"/>
      <c r="BO5747" s="2"/>
    </row>
    <row r="5748" ht="12.75" customHeight="1">
      <c r="D5748" s="2"/>
      <c r="G5748" s="2"/>
      <c r="I5748" s="2"/>
      <c r="J5748" s="2"/>
      <c r="K5748" s="2"/>
      <c r="L5748" s="2"/>
      <c r="M5748" s="2"/>
      <c r="N5748" s="2"/>
      <c r="O5748" s="2"/>
      <c r="P5748" s="2"/>
      <c r="Q5748" s="2"/>
      <c r="R5748" s="2"/>
      <c r="S5748" s="2"/>
      <c r="T5748" s="2"/>
      <c r="U5748" s="2"/>
      <c r="V5748" s="2"/>
      <c r="W5748" s="2"/>
      <c r="X5748" s="2"/>
      <c r="Y5748" s="2"/>
      <c r="AB5748" s="2"/>
      <c r="AC5748" s="2"/>
      <c r="AD5748" s="2"/>
      <c r="AE5748" s="2"/>
      <c r="AF5748" s="2"/>
      <c r="AG5748" s="2"/>
      <c r="AH5748" s="2"/>
      <c r="AI5748" s="2"/>
      <c r="AJ5748" s="2"/>
      <c r="AK5748" s="2"/>
      <c r="BK5748" s="2"/>
      <c r="BL5748" s="2"/>
      <c r="BN5748" s="2"/>
      <c r="BO5748" s="2"/>
    </row>
    <row r="5749" ht="12.75" customHeight="1">
      <c r="D5749" s="2"/>
      <c r="G5749" s="2"/>
      <c r="I5749" s="2"/>
      <c r="J5749" s="2"/>
      <c r="K5749" s="2"/>
      <c r="L5749" s="2"/>
      <c r="M5749" s="2"/>
      <c r="N5749" s="2"/>
      <c r="O5749" s="2"/>
      <c r="P5749" s="2"/>
      <c r="Q5749" s="2"/>
      <c r="R5749" s="2"/>
      <c r="S5749" s="2"/>
      <c r="T5749" s="2"/>
      <c r="U5749" s="2"/>
      <c r="V5749" s="2"/>
      <c r="W5749" s="2"/>
      <c r="X5749" s="2"/>
      <c r="Y5749" s="2"/>
      <c r="AB5749" s="2"/>
      <c r="AC5749" s="2"/>
      <c r="AD5749" s="2"/>
      <c r="AE5749" s="2"/>
      <c r="AF5749" s="2"/>
      <c r="AG5749" s="2"/>
      <c r="AH5749" s="2"/>
      <c r="AI5749" s="2"/>
      <c r="AJ5749" s="2"/>
      <c r="AK5749" s="2"/>
      <c r="BK5749" s="2"/>
      <c r="BL5749" s="2"/>
      <c r="BN5749" s="2"/>
      <c r="BO5749" s="2"/>
    </row>
    <row r="5750" ht="12.75" customHeight="1">
      <c r="D5750" s="2"/>
      <c r="G5750" s="2"/>
      <c r="I5750" s="2"/>
      <c r="J5750" s="2"/>
      <c r="K5750" s="2"/>
      <c r="L5750" s="2"/>
      <c r="M5750" s="2"/>
      <c r="N5750" s="2"/>
      <c r="O5750" s="2"/>
      <c r="P5750" s="2"/>
      <c r="Q5750" s="2"/>
      <c r="R5750" s="2"/>
      <c r="S5750" s="2"/>
      <c r="T5750" s="2"/>
      <c r="U5750" s="2"/>
      <c r="V5750" s="2"/>
      <c r="W5750" s="2"/>
      <c r="X5750" s="2"/>
      <c r="Y5750" s="2"/>
      <c r="AB5750" s="2"/>
      <c r="AC5750" s="2"/>
      <c r="AD5750" s="2"/>
      <c r="AE5750" s="2"/>
      <c r="AF5750" s="2"/>
      <c r="AG5750" s="2"/>
      <c r="AH5750" s="2"/>
      <c r="AI5750" s="2"/>
      <c r="AJ5750" s="2"/>
      <c r="AK5750" s="2"/>
      <c r="BK5750" s="2"/>
      <c r="BL5750" s="2"/>
      <c r="BN5750" s="2"/>
      <c r="BO5750" s="2"/>
    </row>
    <row r="5751" ht="12.75" customHeight="1">
      <c r="D5751" s="2"/>
      <c r="G5751" s="2"/>
      <c r="I5751" s="2"/>
      <c r="J5751" s="2"/>
      <c r="K5751" s="2"/>
      <c r="L5751" s="2"/>
      <c r="M5751" s="2"/>
      <c r="N5751" s="2"/>
      <c r="O5751" s="2"/>
      <c r="P5751" s="2"/>
      <c r="Q5751" s="2"/>
      <c r="R5751" s="2"/>
      <c r="S5751" s="2"/>
      <c r="T5751" s="2"/>
      <c r="U5751" s="2"/>
      <c r="V5751" s="2"/>
      <c r="W5751" s="2"/>
      <c r="X5751" s="2"/>
      <c r="Y5751" s="2"/>
      <c r="AB5751" s="2"/>
      <c r="AC5751" s="2"/>
      <c r="AD5751" s="2"/>
      <c r="AE5751" s="2"/>
      <c r="AF5751" s="2"/>
      <c r="AG5751" s="2"/>
      <c r="AH5751" s="2"/>
      <c r="AI5751" s="2"/>
      <c r="AJ5751" s="2"/>
      <c r="AK5751" s="2"/>
      <c r="BK5751" s="2"/>
      <c r="BL5751" s="2"/>
      <c r="BN5751" s="2"/>
      <c r="BO5751" s="2"/>
    </row>
    <row r="5752" ht="12.75" customHeight="1">
      <c r="D5752" s="2"/>
      <c r="G5752" s="2"/>
      <c r="I5752" s="2"/>
      <c r="J5752" s="2"/>
      <c r="K5752" s="2"/>
      <c r="L5752" s="2"/>
      <c r="M5752" s="2"/>
      <c r="N5752" s="2"/>
      <c r="O5752" s="2"/>
      <c r="P5752" s="2"/>
      <c r="Q5752" s="2"/>
      <c r="R5752" s="2"/>
      <c r="S5752" s="2"/>
      <c r="T5752" s="2"/>
      <c r="U5752" s="2"/>
      <c r="V5752" s="2"/>
      <c r="W5752" s="2"/>
      <c r="X5752" s="2"/>
      <c r="Y5752" s="2"/>
      <c r="AB5752" s="2"/>
      <c r="AC5752" s="2"/>
      <c r="AD5752" s="2"/>
      <c r="AE5752" s="2"/>
      <c r="AF5752" s="2"/>
      <c r="AG5752" s="2"/>
      <c r="AH5752" s="2"/>
      <c r="AI5752" s="2"/>
      <c r="AJ5752" s="2"/>
      <c r="AK5752" s="2"/>
      <c r="BK5752" s="2"/>
      <c r="BL5752" s="2"/>
      <c r="BN5752" s="2"/>
      <c r="BO5752" s="2"/>
    </row>
    <row r="5753" ht="12.75" customHeight="1">
      <c r="D5753" s="2"/>
      <c r="G5753" s="2"/>
      <c r="I5753" s="2"/>
      <c r="J5753" s="2"/>
      <c r="K5753" s="2"/>
      <c r="L5753" s="2"/>
      <c r="M5753" s="2"/>
      <c r="N5753" s="2"/>
      <c r="O5753" s="2"/>
      <c r="P5753" s="2"/>
      <c r="Q5753" s="2"/>
      <c r="R5753" s="2"/>
      <c r="S5753" s="2"/>
      <c r="T5753" s="2"/>
      <c r="U5753" s="2"/>
      <c r="V5753" s="2"/>
      <c r="W5753" s="2"/>
      <c r="X5753" s="2"/>
      <c r="Y5753" s="2"/>
      <c r="AB5753" s="2"/>
      <c r="AC5753" s="2"/>
      <c r="AD5753" s="2"/>
      <c r="AE5753" s="2"/>
      <c r="AF5753" s="2"/>
      <c r="AG5753" s="2"/>
      <c r="AH5753" s="2"/>
      <c r="AI5753" s="2"/>
      <c r="AJ5753" s="2"/>
      <c r="AK5753" s="2"/>
      <c r="BK5753" s="2"/>
      <c r="BL5753" s="2"/>
      <c r="BN5753" s="2"/>
      <c r="BO5753" s="2"/>
    </row>
    <row r="5754" ht="12.75" customHeight="1">
      <c r="D5754" s="2"/>
      <c r="G5754" s="2"/>
      <c r="I5754" s="2"/>
      <c r="J5754" s="2"/>
      <c r="K5754" s="2"/>
      <c r="L5754" s="2"/>
      <c r="M5754" s="2"/>
      <c r="N5754" s="2"/>
      <c r="O5754" s="2"/>
      <c r="P5754" s="2"/>
      <c r="Q5754" s="2"/>
      <c r="R5754" s="2"/>
      <c r="S5754" s="2"/>
      <c r="T5754" s="2"/>
      <c r="U5754" s="2"/>
      <c r="V5754" s="2"/>
      <c r="W5754" s="2"/>
      <c r="X5754" s="2"/>
      <c r="Y5754" s="2"/>
      <c r="AB5754" s="2"/>
      <c r="AC5754" s="2"/>
      <c r="AD5754" s="2"/>
      <c r="AE5754" s="2"/>
      <c r="AF5754" s="2"/>
      <c r="AG5754" s="2"/>
      <c r="AH5754" s="2"/>
      <c r="AI5754" s="2"/>
      <c r="AJ5754" s="2"/>
      <c r="AK5754" s="2"/>
      <c r="BK5754" s="2"/>
      <c r="BL5754" s="2"/>
      <c r="BN5754" s="2"/>
      <c r="BO5754" s="2"/>
    </row>
    <row r="5755" ht="12.75" customHeight="1">
      <c r="D5755" s="2"/>
      <c r="G5755" s="2"/>
      <c r="I5755" s="2"/>
      <c r="J5755" s="2"/>
      <c r="K5755" s="2"/>
      <c r="L5755" s="2"/>
      <c r="M5755" s="2"/>
      <c r="N5755" s="2"/>
      <c r="O5755" s="2"/>
      <c r="P5755" s="2"/>
      <c r="Q5755" s="2"/>
      <c r="R5755" s="2"/>
      <c r="S5755" s="2"/>
      <c r="T5755" s="2"/>
      <c r="U5755" s="2"/>
      <c r="V5755" s="2"/>
      <c r="W5755" s="2"/>
      <c r="X5755" s="2"/>
      <c r="Y5755" s="2"/>
      <c r="AB5755" s="2"/>
      <c r="AC5755" s="2"/>
      <c r="AD5755" s="2"/>
      <c r="AE5755" s="2"/>
      <c r="AF5755" s="2"/>
      <c r="AG5755" s="2"/>
      <c r="AH5755" s="2"/>
      <c r="AI5755" s="2"/>
      <c r="AJ5755" s="2"/>
      <c r="AK5755" s="2"/>
      <c r="BK5755" s="2"/>
      <c r="BL5755" s="2"/>
      <c r="BN5755" s="2"/>
      <c r="BO5755" s="2"/>
    </row>
    <row r="5756" ht="12.75" customHeight="1">
      <c r="D5756" s="2"/>
      <c r="G5756" s="2"/>
      <c r="I5756" s="2"/>
      <c r="J5756" s="2"/>
      <c r="K5756" s="2"/>
      <c r="L5756" s="2"/>
      <c r="M5756" s="2"/>
      <c r="N5756" s="2"/>
      <c r="O5756" s="2"/>
      <c r="P5756" s="2"/>
      <c r="Q5756" s="2"/>
      <c r="R5756" s="2"/>
      <c r="S5756" s="2"/>
      <c r="T5756" s="2"/>
      <c r="U5756" s="2"/>
      <c r="V5756" s="2"/>
      <c r="W5756" s="2"/>
      <c r="X5756" s="2"/>
      <c r="Y5756" s="2"/>
      <c r="AB5756" s="2"/>
      <c r="AC5756" s="2"/>
      <c r="AD5756" s="2"/>
      <c r="AE5756" s="2"/>
      <c r="AF5756" s="2"/>
      <c r="AG5756" s="2"/>
      <c r="AH5756" s="2"/>
      <c r="AI5756" s="2"/>
      <c r="AJ5756" s="2"/>
      <c r="AK5756" s="2"/>
      <c r="BK5756" s="2"/>
      <c r="BL5756" s="2"/>
      <c r="BN5756" s="2"/>
      <c r="BO5756" s="2"/>
    </row>
    <row r="5757" ht="12.75" customHeight="1">
      <c r="D5757" s="2"/>
      <c r="G5757" s="2"/>
      <c r="I5757" s="2"/>
      <c r="J5757" s="2"/>
      <c r="K5757" s="2"/>
      <c r="L5757" s="2"/>
      <c r="M5757" s="2"/>
      <c r="N5757" s="2"/>
      <c r="O5757" s="2"/>
      <c r="P5757" s="2"/>
      <c r="Q5757" s="2"/>
      <c r="R5757" s="2"/>
      <c r="S5757" s="2"/>
      <c r="T5757" s="2"/>
      <c r="U5757" s="2"/>
      <c r="V5757" s="2"/>
      <c r="W5757" s="2"/>
      <c r="X5757" s="2"/>
      <c r="Y5757" s="2"/>
      <c r="AB5757" s="2"/>
      <c r="AC5757" s="2"/>
      <c r="AD5757" s="2"/>
      <c r="AE5757" s="2"/>
      <c r="AF5757" s="2"/>
      <c r="AG5757" s="2"/>
      <c r="AH5757" s="2"/>
      <c r="AI5757" s="2"/>
      <c r="AJ5757" s="2"/>
      <c r="AK5757" s="2"/>
      <c r="BK5757" s="2"/>
      <c r="BL5757" s="2"/>
      <c r="BN5757" s="2"/>
      <c r="BO5757" s="2"/>
    </row>
    <row r="5758" ht="12.75" customHeight="1">
      <c r="D5758" s="2"/>
      <c r="G5758" s="2"/>
      <c r="I5758" s="2"/>
      <c r="J5758" s="2"/>
      <c r="K5758" s="2"/>
      <c r="L5758" s="2"/>
      <c r="M5758" s="2"/>
      <c r="N5758" s="2"/>
      <c r="O5758" s="2"/>
      <c r="P5758" s="2"/>
      <c r="Q5758" s="2"/>
      <c r="R5758" s="2"/>
      <c r="S5758" s="2"/>
      <c r="T5758" s="2"/>
      <c r="U5758" s="2"/>
      <c r="V5758" s="2"/>
      <c r="W5758" s="2"/>
      <c r="X5758" s="2"/>
      <c r="Y5758" s="2"/>
      <c r="AB5758" s="2"/>
      <c r="AC5758" s="2"/>
      <c r="AD5758" s="2"/>
      <c r="AE5758" s="2"/>
      <c r="AF5758" s="2"/>
      <c r="AG5758" s="2"/>
      <c r="AH5758" s="2"/>
      <c r="AI5758" s="2"/>
      <c r="AJ5758" s="2"/>
      <c r="AK5758" s="2"/>
      <c r="BK5758" s="2"/>
      <c r="BL5758" s="2"/>
      <c r="BN5758" s="2"/>
      <c r="BO5758" s="2"/>
    </row>
    <row r="5759" ht="12.75" customHeight="1">
      <c r="D5759" s="2"/>
      <c r="G5759" s="2"/>
      <c r="I5759" s="2"/>
      <c r="J5759" s="2"/>
      <c r="K5759" s="2"/>
      <c r="L5759" s="2"/>
      <c r="M5759" s="2"/>
      <c r="N5759" s="2"/>
      <c r="O5759" s="2"/>
      <c r="P5759" s="2"/>
      <c r="Q5759" s="2"/>
      <c r="R5759" s="2"/>
      <c r="S5759" s="2"/>
      <c r="T5759" s="2"/>
      <c r="U5759" s="2"/>
      <c r="V5759" s="2"/>
      <c r="W5759" s="2"/>
      <c r="X5759" s="2"/>
      <c r="Y5759" s="2"/>
      <c r="AB5759" s="2"/>
      <c r="AC5759" s="2"/>
      <c r="AD5759" s="2"/>
      <c r="AE5759" s="2"/>
      <c r="AF5759" s="2"/>
      <c r="AG5759" s="2"/>
      <c r="AH5759" s="2"/>
      <c r="AI5759" s="2"/>
      <c r="AJ5759" s="2"/>
      <c r="AK5759" s="2"/>
      <c r="BK5759" s="2"/>
      <c r="BL5759" s="2"/>
      <c r="BN5759" s="2"/>
      <c r="BO5759" s="2"/>
    </row>
    <row r="5760" ht="12.75" customHeight="1">
      <c r="D5760" s="2"/>
      <c r="G5760" s="2"/>
      <c r="I5760" s="2"/>
      <c r="J5760" s="2"/>
      <c r="K5760" s="2"/>
      <c r="L5760" s="2"/>
      <c r="M5760" s="2"/>
      <c r="N5760" s="2"/>
      <c r="O5760" s="2"/>
      <c r="P5760" s="2"/>
      <c r="Q5760" s="2"/>
      <c r="R5760" s="2"/>
      <c r="S5760" s="2"/>
      <c r="T5760" s="2"/>
      <c r="U5760" s="2"/>
      <c r="V5760" s="2"/>
      <c r="W5760" s="2"/>
      <c r="X5760" s="2"/>
      <c r="Y5760" s="2"/>
      <c r="AB5760" s="2"/>
      <c r="AC5760" s="2"/>
      <c r="AD5760" s="2"/>
      <c r="AE5760" s="2"/>
      <c r="AF5760" s="2"/>
      <c r="AG5760" s="2"/>
      <c r="AH5760" s="2"/>
      <c r="AI5760" s="2"/>
      <c r="AJ5760" s="2"/>
      <c r="AK5760" s="2"/>
      <c r="BK5760" s="2"/>
      <c r="BL5760" s="2"/>
      <c r="BN5760" s="2"/>
      <c r="BO5760" s="2"/>
    </row>
    <row r="5761" ht="12.75" customHeight="1">
      <c r="D5761" s="2"/>
      <c r="G5761" s="2"/>
      <c r="I5761" s="2"/>
      <c r="J5761" s="2"/>
      <c r="K5761" s="2"/>
      <c r="L5761" s="2"/>
      <c r="M5761" s="2"/>
      <c r="N5761" s="2"/>
      <c r="O5761" s="2"/>
      <c r="P5761" s="2"/>
      <c r="Q5761" s="2"/>
      <c r="R5761" s="2"/>
      <c r="S5761" s="2"/>
      <c r="T5761" s="2"/>
      <c r="U5761" s="2"/>
      <c r="V5761" s="2"/>
      <c r="W5761" s="2"/>
      <c r="X5761" s="2"/>
      <c r="Y5761" s="2"/>
      <c r="AB5761" s="2"/>
      <c r="AC5761" s="2"/>
      <c r="AD5761" s="2"/>
      <c r="AE5761" s="2"/>
      <c r="AF5761" s="2"/>
      <c r="AG5761" s="2"/>
      <c r="AH5761" s="2"/>
      <c r="AI5761" s="2"/>
      <c r="AJ5761" s="2"/>
      <c r="AK5761" s="2"/>
      <c r="BK5761" s="2"/>
      <c r="BL5761" s="2"/>
      <c r="BN5761" s="2"/>
      <c r="BO5761" s="2"/>
    </row>
    <row r="5762" ht="12.75" customHeight="1">
      <c r="D5762" s="2"/>
      <c r="G5762" s="2"/>
      <c r="I5762" s="2"/>
      <c r="J5762" s="2"/>
      <c r="K5762" s="2"/>
      <c r="L5762" s="2"/>
      <c r="M5762" s="2"/>
      <c r="N5762" s="2"/>
      <c r="O5762" s="2"/>
      <c r="P5762" s="2"/>
      <c r="Q5762" s="2"/>
      <c r="R5762" s="2"/>
      <c r="S5762" s="2"/>
      <c r="T5762" s="2"/>
      <c r="U5762" s="2"/>
      <c r="V5762" s="2"/>
      <c r="W5762" s="2"/>
      <c r="X5762" s="2"/>
      <c r="Y5762" s="2"/>
      <c r="AB5762" s="2"/>
      <c r="AC5762" s="2"/>
      <c r="AD5762" s="2"/>
      <c r="AE5762" s="2"/>
      <c r="AF5762" s="2"/>
      <c r="AG5762" s="2"/>
      <c r="AH5762" s="2"/>
      <c r="AI5762" s="2"/>
      <c r="AJ5762" s="2"/>
      <c r="AK5762" s="2"/>
      <c r="BK5762" s="2"/>
      <c r="BL5762" s="2"/>
      <c r="BN5762" s="2"/>
      <c r="BO5762" s="2"/>
    </row>
    <row r="5763" ht="12.75" customHeight="1">
      <c r="D5763" s="2"/>
      <c r="G5763" s="2"/>
      <c r="I5763" s="2"/>
      <c r="J5763" s="2"/>
      <c r="K5763" s="2"/>
      <c r="L5763" s="2"/>
      <c r="M5763" s="2"/>
      <c r="N5763" s="2"/>
      <c r="O5763" s="2"/>
      <c r="P5763" s="2"/>
      <c r="Q5763" s="2"/>
      <c r="R5763" s="2"/>
      <c r="S5763" s="2"/>
      <c r="T5763" s="2"/>
      <c r="U5763" s="2"/>
      <c r="V5763" s="2"/>
      <c r="W5763" s="2"/>
      <c r="X5763" s="2"/>
      <c r="Y5763" s="2"/>
      <c r="AB5763" s="2"/>
      <c r="AC5763" s="2"/>
      <c r="AD5763" s="2"/>
      <c r="AE5763" s="2"/>
      <c r="AF5763" s="2"/>
      <c r="AG5763" s="2"/>
      <c r="AH5763" s="2"/>
      <c r="AI5763" s="2"/>
      <c r="AJ5763" s="2"/>
      <c r="AK5763" s="2"/>
      <c r="BK5763" s="2"/>
      <c r="BL5763" s="2"/>
      <c r="BN5763" s="2"/>
      <c r="BO5763" s="2"/>
    </row>
    <row r="5764" ht="12.75" customHeight="1">
      <c r="D5764" s="2"/>
      <c r="G5764" s="2"/>
      <c r="I5764" s="2"/>
      <c r="J5764" s="2"/>
      <c r="K5764" s="2"/>
      <c r="L5764" s="2"/>
      <c r="M5764" s="2"/>
      <c r="N5764" s="2"/>
      <c r="O5764" s="2"/>
      <c r="P5764" s="2"/>
      <c r="Q5764" s="2"/>
      <c r="R5764" s="2"/>
      <c r="S5764" s="2"/>
      <c r="T5764" s="2"/>
      <c r="U5764" s="2"/>
      <c r="V5764" s="2"/>
      <c r="W5764" s="2"/>
      <c r="X5764" s="2"/>
      <c r="Y5764" s="2"/>
      <c r="AB5764" s="2"/>
      <c r="AC5764" s="2"/>
      <c r="AD5764" s="2"/>
      <c r="AE5764" s="2"/>
      <c r="AF5764" s="2"/>
      <c r="AG5764" s="2"/>
      <c r="AH5764" s="2"/>
      <c r="AI5764" s="2"/>
      <c r="AJ5764" s="2"/>
      <c r="AK5764" s="2"/>
      <c r="BK5764" s="2"/>
      <c r="BL5764" s="2"/>
      <c r="BN5764" s="2"/>
      <c r="BO5764" s="2"/>
    </row>
    <row r="5765" ht="12.75" customHeight="1">
      <c r="D5765" s="2"/>
      <c r="G5765" s="2"/>
      <c r="I5765" s="2"/>
      <c r="J5765" s="2"/>
      <c r="K5765" s="2"/>
      <c r="L5765" s="2"/>
      <c r="M5765" s="2"/>
      <c r="N5765" s="2"/>
      <c r="O5765" s="2"/>
      <c r="P5765" s="2"/>
      <c r="Q5765" s="2"/>
      <c r="R5765" s="2"/>
      <c r="S5765" s="2"/>
      <c r="T5765" s="2"/>
      <c r="U5765" s="2"/>
      <c r="V5765" s="2"/>
      <c r="W5765" s="2"/>
      <c r="X5765" s="2"/>
      <c r="Y5765" s="2"/>
      <c r="AB5765" s="2"/>
      <c r="AC5765" s="2"/>
      <c r="AD5765" s="2"/>
      <c r="AE5765" s="2"/>
      <c r="AF5765" s="2"/>
      <c r="AG5765" s="2"/>
      <c r="AH5765" s="2"/>
      <c r="AI5765" s="2"/>
      <c r="AJ5765" s="2"/>
      <c r="AK5765" s="2"/>
      <c r="BK5765" s="2"/>
      <c r="BL5765" s="2"/>
      <c r="BN5765" s="2"/>
      <c r="BO5765" s="2"/>
    </row>
    <row r="5766" ht="12.75" customHeight="1">
      <c r="D5766" s="2"/>
      <c r="G5766" s="2"/>
      <c r="I5766" s="2"/>
      <c r="J5766" s="2"/>
      <c r="K5766" s="2"/>
      <c r="L5766" s="2"/>
      <c r="M5766" s="2"/>
      <c r="N5766" s="2"/>
      <c r="O5766" s="2"/>
      <c r="P5766" s="2"/>
      <c r="Q5766" s="2"/>
      <c r="R5766" s="2"/>
      <c r="S5766" s="2"/>
      <c r="T5766" s="2"/>
      <c r="U5766" s="2"/>
      <c r="V5766" s="2"/>
      <c r="W5766" s="2"/>
      <c r="X5766" s="2"/>
      <c r="Y5766" s="2"/>
      <c r="AB5766" s="2"/>
      <c r="AC5766" s="2"/>
      <c r="AD5766" s="2"/>
      <c r="AE5766" s="2"/>
      <c r="AF5766" s="2"/>
      <c r="AG5766" s="2"/>
      <c r="AH5766" s="2"/>
      <c r="AI5766" s="2"/>
      <c r="AJ5766" s="2"/>
      <c r="AK5766" s="2"/>
      <c r="BK5766" s="2"/>
      <c r="BL5766" s="2"/>
      <c r="BN5766" s="2"/>
      <c r="BO5766" s="2"/>
    </row>
    <row r="5767" ht="12.75" customHeight="1">
      <c r="D5767" s="2"/>
      <c r="G5767" s="2"/>
      <c r="I5767" s="2"/>
      <c r="J5767" s="2"/>
      <c r="K5767" s="2"/>
      <c r="L5767" s="2"/>
      <c r="M5767" s="2"/>
      <c r="N5767" s="2"/>
      <c r="O5767" s="2"/>
      <c r="P5767" s="2"/>
      <c r="Q5767" s="2"/>
      <c r="R5767" s="2"/>
      <c r="S5767" s="2"/>
      <c r="T5767" s="2"/>
      <c r="U5767" s="2"/>
      <c r="V5767" s="2"/>
      <c r="W5767" s="2"/>
      <c r="X5767" s="2"/>
      <c r="Y5767" s="2"/>
      <c r="AB5767" s="2"/>
      <c r="AC5767" s="2"/>
      <c r="AD5767" s="2"/>
      <c r="AE5767" s="2"/>
      <c r="AF5767" s="2"/>
      <c r="AG5767" s="2"/>
      <c r="AH5767" s="2"/>
      <c r="AI5767" s="2"/>
      <c r="AJ5767" s="2"/>
      <c r="AK5767" s="2"/>
      <c r="BK5767" s="2"/>
      <c r="BL5767" s="2"/>
      <c r="BN5767" s="2"/>
      <c r="BO5767" s="2"/>
    </row>
    <row r="5768" ht="12.75" customHeight="1">
      <c r="D5768" s="2"/>
      <c r="G5768" s="2"/>
      <c r="I5768" s="2"/>
      <c r="J5768" s="2"/>
      <c r="K5768" s="2"/>
      <c r="L5768" s="2"/>
      <c r="M5768" s="2"/>
      <c r="N5768" s="2"/>
      <c r="O5768" s="2"/>
      <c r="P5768" s="2"/>
      <c r="Q5768" s="2"/>
      <c r="R5768" s="2"/>
      <c r="S5768" s="2"/>
      <c r="T5768" s="2"/>
      <c r="U5768" s="2"/>
      <c r="V5768" s="2"/>
      <c r="W5768" s="2"/>
      <c r="X5768" s="2"/>
      <c r="Y5768" s="2"/>
      <c r="AB5768" s="2"/>
      <c r="AC5768" s="2"/>
      <c r="AD5768" s="2"/>
      <c r="AE5768" s="2"/>
      <c r="AF5768" s="2"/>
      <c r="AG5768" s="2"/>
      <c r="AH5768" s="2"/>
      <c r="AI5768" s="2"/>
      <c r="AJ5768" s="2"/>
      <c r="AK5768" s="2"/>
      <c r="BK5768" s="2"/>
      <c r="BL5768" s="2"/>
      <c r="BN5768" s="2"/>
      <c r="BO5768" s="2"/>
    </row>
    <row r="5769" ht="12.75" customHeight="1">
      <c r="D5769" s="2"/>
      <c r="G5769" s="2"/>
      <c r="I5769" s="2"/>
      <c r="J5769" s="2"/>
      <c r="K5769" s="2"/>
      <c r="L5769" s="2"/>
      <c r="M5769" s="2"/>
      <c r="N5769" s="2"/>
      <c r="O5769" s="2"/>
      <c r="P5769" s="2"/>
      <c r="Q5769" s="2"/>
      <c r="R5769" s="2"/>
      <c r="S5769" s="2"/>
      <c r="T5769" s="2"/>
      <c r="U5769" s="2"/>
      <c r="V5769" s="2"/>
      <c r="W5769" s="2"/>
      <c r="X5769" s="2"/>
      <c r="Y5769" s="2"/>
      <c r="AB5769" s="2"/>
      <c r="AC5769" s="2"/>
      <c r="AD5769" s="2"/>
      <c r="AE5769" s="2"/>
      <c r="AF5769" s="2"/>
      <c r="AG5769" s="2"/>
      <c r="AH5769" s="2"/>
      <c r="AI5769" s="2"/>
      <c r="AJ5769" s="2"/>
      <c r="AK5769" s="2"/>
      <c r="BK5769" s="2"/>
      <c r="BL5769" s="2"/>
      <c r="BN5769" s="2"/>
      <c r="BO5769" s="2"/>
    </row>
    <row r="5770" ht="12.75" customHeight="1">
      <c r="D5770" s="2"/>
      <c r="G5770" s="2"/>
      <c r="I5770" s="2"/>
      <c r="J5770" s="2"/>
      <c r="K5770" s="2"/>
      <c r="L5770" s="2"/>
      <c r="M5770" s="2"/>
      <c r="N5770" s="2"/>
      <c r="O5770" s="2"/>
      <c r="P5770" s="2"/>
      <c r="Q5770" s="2"/>
      <c r="R5770" s="2"/>
      <c r="S5770" s="2"/>
      <c r="T5770" s="2"/>
      <c r="U5770" s="2"/>
      <c r="V5770" s="2"/>
      <c r="W5770" s="2"/>
      <c r="X5770" s="2"/>
      <c r="Y5770" s="2"/>
      <c r="AB5770" s="2"/>
      <c r="AC5770" s="2"/>
      <c r="AD5770" s="2"/>
      <c r="AE5770" s="2"/>
      <c r="AF5770" s="2"/>
      <c r="AG5770" s="2"/>
      <c r="AH5770" s="2"/>
      <c r="AI5770" s="2"/>
      <c r="AJ5770" s="2"/>
      <c r="AK5770" s="2"/>
      <c r="BK5770" s="2"/>
      <c r="BL5770" s="2"/>
      <c r="BN5770" s="2"/>
      <c r="BO5770" s="2"/>
    </row>
    <row r="5771" ht="12.75" customHeight="1">
      <c r="D5771" s="2"/>
      <c r="G5771" s="2"/>
      <c r="I5771" s="2"/>
      <c r="J5771" s="2"/>
      <c r="K5771" s="2"/>
      <c r="L5771" s="2"/>
      <c r="M5771" s="2"/>
      <c r="N5771" s="2"/>
      <c r="O5771" s="2"/>
      <c r="P5771" s="2"/>
      <c r="Q5771" s="2"/>
      <c r="R5771" s="2"/>
      <c r="S5771" s="2"/>
      <c r="T5771" s="2"/>
      <c r="U5771" s="2"/>
      <c r="V5771" s="2"/>
      <c r="W5771" s="2"/>
      <c r="X5771" s="2"/>
      <c r="Y5771" s="2"/>
      <c r="AB5771" s="2"/>
      <c r="AC5771" s="2"/>
      <c r="AD5771" s="2"/>
      <c r="AE5771" s="2"/>
      <c r="AF5771" s="2"/>
      <c r="AG5771" s="2"/>
      <c r="AH5771" s="2"/>
      <c r="AI5771" s="2"/>
      <c r="AJ5771" s="2"/>
      <c r="AK5771" s="2"/>
      <c r="BK5771" s="2"/>
      <c r="BL5771" s="2"/>
      <c r="BN5771" s="2"/>
      <c r="BO5771" s="2"/>
    </row>
    <row r="5772" ht="12.75" customHeight="1">
      <c r="D5772" s="2"/>
      <c r="G5772" s="2"/>
      <c r="I5772" s="2"/>
      <c r="J5772" s="2"/>
      <c r="K5772" s="2"/>
      <c r="L5772" s="2"/>
      <c r="M5772" s="2"/>
      <c r="N5772" s="2"/>
      <c r="O5772" s="2"/>
      <c r="P5772" s="2"/>
      <c r="Q5772" s="2"/>
      <c r="R5772" s="2"/>
      <c r="S5772" s="2"/>
      <c r="T5772" s="2"/>
      <c r="U5772" s="2"/>
      <c r="V5772" s="2"/>
      <c r="W5772" s="2"/>
      <c r="X5772" s="2"/>
      <c r="Y5772" s="2"/>
      <c r="AB5772" s="2"/>
      <c r="AC5772" s="2"/>
      <c r="AD5772" s="2"/>
      <c r="AE5772" s="2"/>
      <c r="AF5772" s="2"/>
      <c r="AG5772" s="2"/>
      <c r="AH5772" s="2"/>
      <c r="AI5772" s="2"/>
      <c r="AJ5772" s="2"/>
      <c r="AK5772" s="2"/>
      <c r="BK5772" s="2"/>
      <c r="BL5772" s="2"/>
      <c r="BN5772" s="2"/>
      <c r="BO5772" s="2"/>
    </row>
    <row r="5773" ht="12.75" customHeight="1">
      <c r="D5773" s="2"/>
      <c r="G5773" s="2"/>
      <c r="I5773" s="2"/>
      <c r="J5773" s="2"/>
      <c r="K5773" s="2"/>
      <c r="L5773" s="2"/>
      <c r="M5773" s="2"/>
      <c r="N5773" s="2"/>
      <c r="O5773" s="2"/>
      <c r="P5773" s="2"/>
      <c r="Q5773" s="2"/>
      <c r="R5773" s="2"/>
      <c r="S5773" s="2"/>
      <c r="T5773" s="2"/>
      <c r="U5773" s="2"/>
      <c r="V5773" s="2"/>
      <c r="W5773" s="2"/>
      <c r="X5773" s="2"/>
      <c r="Y5773" s="2"/>
      <c r="AB5773" s="2"/>
      <c r="AC5773" s="2"/>
      <c r="AD5773" s="2"/>
      <c r="AE5773" s="2"/>
      <c r="AF5773" s="2"/>
      <c r="AG5773" s="2"/>
      <c r="AH5773" s="2"/>
      <c r="AI5773" s="2"/>
      <c r="AJ5773" s="2"/>
      <c r="AK5773" s="2"/>
      <c r="BK5773" s="2"/>
      <c r="BL5773" s="2"/>
      <c r="BN5773" s="2"/>
      <c r="BO5773" s="2"/>
    </row>
    <row r="5774" ht="12.75" customHeight="1">
      <c r="D5774" s="2"/>
      <c r="G5774" s="2"/>
      <c r="I5774" s="2"/>
      <c r="J5774" s="2"/>
      <c r="K5774" s="2"/>
      <c r="L5774" s="2"/>
      <c r="M5774" s="2"/>
      <c r="N5774" s="2"/>
      <c r="O5774" s="2"/>
      <c r="P5774" s="2"/>
      <c r="Q5774" s="2"/>
      <c r="R5774" s="2"/>
      <c r="S5774" s="2"/>
      <c r="T5774" s="2"/>
      <c r="U5774" s="2"/>
      <c r="V5774" s="2"/>
      <c r="W5774" s="2"/>
      <c r="X5774" s="2"/>
      <c r="Y5774" s="2"/>
      <c r="AB5774" s="2"/>
      <c r="AC5774" s="2"/>
      <c r="AD5774" s="2"/>
      <c r="AE5774" s="2"/>
      <c r="AF5774" s="2"/>
      <c r="AG5774" s="2"/>
      <c r="AH5774" s="2"/>
      <c r="AI5774" s="2"/>
      <c r="AJ5774" s="2"/>
      <c r="AK5774" s="2"/>
      <c r="BK5774" s="2"/>
      <c r="BL5774" s="2"/>
      <c r="BN5774" s="2"/>
      <c r="BO5774" s="2"/>
    </row>
    <row r="5775" ht="12.75" customHeight="1">
      <c r="D5775" s="2"/>
      <c r="G5775" s="2"/>
      <c r="I5775" s="2"/>
      <c r="J5775" s="2"/>
      <c r="K5775" s="2"/>
      <c r="L5775" s="2"/>
      <c r="M5775" s="2"/>
      <c r="N5775" s="2"/>
      <c r="O5775" s="2"/>
      <c r="P5775" s="2"/>
      <c r="Q5775" s="2"/>
      <c r="R5775" s="2"/>
      <c r="S5775" s="2"/>
      <c r="T5775" s="2"/>
      <c r="U5775" s="2"/>
      <c r="V5775" s="2"/>
      <c r="W5775" s="2"/>
      <c r="X5775" s="2"/>
      <c r="Y5775" s="2"/>
      <c r="AB5775" s="2"/>
      <c r="AC5775" s="2"/>
      <c r="AD5775" s="2"/>
      <c r="AE5775" s="2"/>
      <c r="AF5775" s="2"/>
      <c r="AG5775" s="2"/>
      <c r="AH5775" s="2"/>
      <c r="AI5775" s="2"/>
      <c r="AJ5775" s="2"/>
      <c r="AK5775" s="2"/>
      <c r="BK5775" s="2"/>
      <c r="BL5775" s="2"/>
      <c r="BN5775" s="2"/>
      <c r="BO5775" s="2"/>
    </row>
    <row r="5776" ht="12.75" customHeight="1">
      <c r="D5776" s="2"/>
      <c r="G5776" s="2"/>
      <c r="I5776" s="2"/>
      <c r="J5776" s="2"/>
      <c r="K5776" s="2"/>
      <c r="L5776" s="2"/>
      <c r="M5776" s="2"/>
      <c r="N5776" s="2"/>
      <c r="O5776" s="2"/>
      <c r="P5776" s="2"/>
      <c r="Q5776" s="2"/>
      <c r="R5776" s="2"/>
      <c r="S5776" s="2"/>
      <c r="T5776" s="2"/>
      <c r="U5776" s="2"/>
      <c r="V5776" s="2"/>
      <c r="W5776" s="2"/>
      <c r="X5776" s="2"/>
      <c r="Y5776" s="2"/>
      <c r="AB5776" s="2"/>
      <c r="AC5776" s="2"/>
      <c r="AD5776" s="2"/>
      <c r="AE5776" s="2"/>
      <c r="AF5776" s="2"/>
      <c r="AG5776" s="2"/>
      <c r="AH5776" s="2"/>
      <c r="AI5776" s="2"/>
      <c r="AJ5776" s="2"/>
      <c r="AK5776" s="2"/>
      <c r="BK5776" s="2"/>
      <c r="BL5776" s="2"/>
      <c r="BN5776" s="2"/>
      <c r="BO5776" s="2"/>
    </row>
    <row r="5777" ht="12.75" customHeight="1">
      <c r="D5777" s="2"/>
      <c r="G5777" s="2"/>
      <c r="I5777" s="2"/>
      <c r="J5777" s="2"/>
      <c r="K5777" s="2"/>
      <c r="L5777" s="2"/>
      <c r="M5777" s="2"/>
      <c r="N5777" s="2"/>
      <c r="O5777" s="2"/>
      <c r="P5777" s="2"/>
      <c r="Q5777" s="2"/>
      <c r="R5777" s="2"/>
      <c r="S5777" s="2"/>
      <c r="T5777" s="2"/>
      <c r="U5777" s="2"/>
      <c r="V5777" s="2"/>
      <c r="W5777" s="2"/>
      <c r="X5777" s="2"/>
      <c r="Y5777" s="2"/>
      <c r="AB5777" s="2"/>
      <c r="AC5777" s="2"/>
      <c r="AD5777" s="2"/>
      <c r="AE5777" s="2"/>
      <c r="AF5777" s="2"/>
      <c r="AG5777" s="2"/>
      <c r="AH5777" s="2"/>
      <c r="AI5777" s="2"/>
      <c r="AJ5777" s="2"/>
      <c r="AK5777" s="2"/>
      <c r="BK5777" s="2"/>
      <c r="BL5777" s="2"/>
      <c r="BN5777" s="2"/>
      <c r="BO5777" s="2"/>
    </row>
    <row r="5778" ht="12.75" customHeight="1">
      <c r="D5778" s="2"/>
      <c r="G5778" s="2"/>
      <c r="I5778" s="2"/>
      <c r="J5778" s="2"/>
      <c r="K5778" s="2"/>
      <c r="L5778" s="2"/>
      <c r="M5778" s="2"/>
      <c r="N5778" s="2"/>
      <c r="O5778" s="2"/>
      <c r="P5778" s="2"/>
      <c r="Q5778" s="2"/>
      <c r="R5778" s="2"/>
      <c r="S5778" s="2"/>
      <c r="T5778" s="2"/>
      <c r="U5778" s="2"/>
      <c r="V5778" s="2"/>
      <c r="W5778" s="2"/>
      <c r="X5778" s="2"/>
      <c r="Y5778" s="2"/>
      <c r="AB5778" s="2"/>
      <c r="AC5778" s="2"/>
      <c r="AD5778" s="2"/>
      <c r="AE5778" s="2"/>
      <c r="AF5778" s="2"/>
      <c r="AG5778" s="2"/>
      <c r="AH5778" s="2"/>
      <c r="AI5778" s="2"/>
      <c r="AJ5778" s="2"/>
      <c r="AK5778" s="2"/>
      <c r="BK5778" s="2"/>
      <c r="BL5778" s="2"/>
      <c r="BN5778" s="2"/>
      <c r="BO5778" s="2"/>
    </row>
    <row r="5779" ht="12.75" customHeight="1">
      <c r="D5779" s="2"/>
      <c r="G5779" s="2"/>
      <c r="I5779" s="2"/>
      <c r="J5779" s="2"/>
      <c r="K5779" s="2"/>
      <c r="L5779" s="2"/>
      <c r="M5779" s="2"/>
      <c r="N5779" s="2"/>
      <c r="O5779" s="2"/>
      <c r="P5779" s="2"/>
      <c r="Q5779" s="2"/>
      <c r="R5779" s="2"/>
      <c r="S5779" s="2"/>
      <c r="T5779" s="2"/>
      <c r="U5779" s="2"/>
      <c r="V5779" s="2"/>
      <c r="W5779" s="2"/>
      <c r="X5779" s="2"/>
      <c r="Y5779" s="2"/>
      <c r="AB5779" s="2"/>
      <c r="AC5779" s="2"/>
      <c r="AD5779" s="2"/>
      <c r="AE5779" s="2"/>
      <c r="AF5779" s="2"/>
      <c r="AG5779" s="2"/>
      <c r="AH5779" s="2"/>
      <c r="AI5779" s="2"/>
      <c r="AJ5779" s="2"/>
      <c r="AK5779" s="2"/>
      <c r="BK5779" s="2"/>
      <c r="BL5779" s="2"/>
      <c r="BN5779" s="2"/>
      <c r="BO5779" s="2"/>
    </row>
    <row r="5780" ht="12.75" customHeight="1">
      <c r="D5780" s="2"/>
      <c r="G5780" s="2"/>
      <c r="I5780" s="2"/>
      <c r="J5780" s="2"/>
      <c r="K5780" s="2"/>
      <c r="L5780" s="2"/>
      <c r="M5780" s="2"/>
      <c r="N5780" s="2"/>
      <c r="O5780" s="2"/>
      <c r="P5780" s="2"/>
      <c r="Q5780" s="2"/>
      <c r="R5780" s="2"/>
      <c r="S5780" s="2"/>
      <c r="T5780" s="2"/>
      <c r="U5780" s="2"/>
      <c r="V5780" s="2"/>
      <c r="W5780" s="2"/>
      <c r="X5780" s="2"/>
      <c r="Y5780" s="2"/>
      <c r="AB5780" s="2"/>
      <c r="AC5780" s="2"/>
      <c r="AD5780" s="2"/>
      <c r="AE5780" s="2"/>
      <c r="AF5780" s="2"/>
      <c r="AG5780" s="2"/>
      <c r="AH5780" s="2"/>
      <c r="AI5780" s="2"/>
      <c r="AJ5780" s="2"/>
      <c r="AK5780" s="2"/>
      <c r="BK5780" s="2"/>
      <c r="BL5780" s="2"/>
      <c r="BN5780" s="2"/>
      <c r="BO5780" s="2"/>
    </row>
    <row r="5781" ht="12.75" customHeight="1">
      <c r="D5781" s="2"/>
      <c r="G5781" s="2"/>
      <c r="I5781" s="2"/>
      <c r="J5781" s="2"/>
      <c r="K5781" s="2"/>
      <c r="L5781" s="2"/>
      <c r="M5781" s="2"/>
      <c r="N5781" s="2"/>
      <c r="O5781" s="2"/>
      <c r="P5781" s="2"/>
      <c r="Q5781" s="2"/>
      <c r="R5781" s="2"/>
      <c r="S5781" s="2"/>
      <c r="T5781" s="2"/>
      <c r="U5781" s="2"/>
      <c r="V5781" s="2"/>
      <c r="W5781" s="2"/>
      <c r="X5781" s="2"/>
      <c r="Y5781" s="2"/>
      <c r="AB5781" s="2"/>
      <c r="AC5781" s="2"/>
      <c r="AD5781" s="2"/>
      <c r="AE5781" s="2"/>
      <c r="AF5781" s="2"/>
      <c r="AG5781" s="2"/>
      <c r="AH5781" s="2"/>
      <c r="AI5781" s="2"/>
      <c r="AJ5781" s="2"/>
      <c r="AK5781" s="2"/>
      <c r="BK5781" s="2"/>
      <c r="BL5781" s="2"/>
      <c r="BN5781" s="2"/>
      <c r="BO5781" s="2"/>
    </row>
    <row r="5782" ht="12.75" customHeight="1">
      <c r="D5782" s="2"/>
      <c r="G5782" s="2"/>
      <c r="I5782" s="2"/>
      <c r="J5782" s="2"/>
      <c r="K5782" s="2"/>
      <c r="L5782" s="2"/>
      <c r="M5782" s="2"/>
      <c r="N5782" s="2"/>
      <c r="O5782" s="2"/>
      <c r="P5782" s="2"/>
      <c r="Q5782" s="2"/>
      <c r="R5782" s="2"/>
      <c r="S5782" s="2"/>
      <c r="T5782" s="2"/>
      <c r="U5782" s="2"/>
      <c r="V5782" s="2"/>
      <c r="W5782" s="2"/>
      <c r="X5782" s="2"/>
      <c r="Y5782" s="2"/>
      <c r="AB5782" s="2"/>
      <c r="AC5782" s="2"/>
      <c r="AD5782" s="2"/>
      <c r="AE5782" s="2"/>
      <c r="AF5782" s="2"/>
      <c r="AG5782" s="2"/>
      <c r="AH5782" s="2"/>
      <c r="AI5782" s="2"/>
      <c r="AJ5782" s="2"/>
      <c r="AK5782" s="2"/>
      <c r="BK5782" s="2"/>
      <c r="BL5782" s="2"/>
      <c r="BN5782" s="2"/>
      <c r="BO5782" s="2"/>
    </row>
    <row r="5783" ht="12.75" customHeight="1">
      <c r="D5783" s="2"/>
      <c r="G5783" s="2"/>
      <c r="I5783" s="2"/>
      <c r="J5783" s="2"/>
      <c r="K5783" s="2"/>
      <c r="L5783" s="2"/>
      <c r="M5783" s="2"/>
      <c r="N5783" s="2"/>
      <c r="O5783" s="2"/>
      <c r="P5783" s="2"/>
      <c r="Q5783" s="2"/>
      <c r="R5783" s="2"/>
      <c r="S5783" s="2"/>
      <c r="T5783" s="2"/>
      <c r="U5783" s="2"/>
      <c r="V5783" s="2"/>
      <c r="W5783" s="2"/>
      <c r="X5783" s="2"/>
      <c r="Y5783" s="2"/>
      <c r="AB5783" s="2"/>
      <c r="AC5783" s="2"/>
      <c r="AD5783" s="2"/>
      <c r="AE5783" s="2"/>
      <c r="AF5783" s="2"/>
      <c r="AG5783" s="2"/>
      <c r="AH5783" s="2"/>
      <c r="AI5783" s="2"/>
      <c r="AJ5783" s="2"/>
      <c r="AK5783" s="2"/>
      <c r="BK5783" s="2"/>
      <c r="BL5783" s="2"/>
      <c r="BN5783" s="2"/>
      <c r="BO5783" s="2"/>
    </row>
    <row r="5784" ht="12.75" customHeight="1">
      <c r="D5784" s="2"/>
      <c r="G5784" s="2"/>
      <c r="I5784" s="2"/>
      <c r="J5784" s="2"/>
      <c r="K5784" s="2"/>
      <c r="L5784" s="2"/>
      <c r="M5784" s="2"/>
      <c r="N5784" s="2"/>
      <c r="O5784" s="2"/>
      <c r="P5784" s="2"/>
      <c r="Q5784" s="2"/>
      <c r="R5784" s="2"/>
      <c r="S5784" s="2"/>
      <c r="T5784" s="2"/>
      <c r="U5784" s="2"/>
      <c r="V5784" s="2"/>
      <c r="W5784" s="2"/>
      <c r="X5784" s="2"/>
      <c r="Y5784" s="2"/>
      <c r="AB5784" s="2"/>
      <c r="AC5784" s="2"/>
      <c r="AD5784" s="2"/>
      <c r="AE5784" s="2"/>
      <c r="AF5784" s="2"/>
      <c r="AG5784" s="2"/>
      <c r="AH5784" s="2"/>
      <c r="AI5784" s="2"/>
      <c r="AJ5784" s="2"/>
      <c r="AK5784" s="2"/>
      <c r="BK5784" s="2"/>
      <c r="BL5784" s="2"/>
      <c r="BN5784" s="2"/>
      <c r="BO5784" s="2"/>
    </row>
    <row r="5785" ht="12.75" customHeight="1">
      <c r="D5785" s="2"/>
      <c r="G5785" s="2"/>
      <c r="I5785" s="2"/>
      <c r="J5785" s="2"/>
      <c r="K5785" s="2"/>
      <c r="L5785" s="2"/>
      <c r="M5785" s="2"/>
      <c r="N5785" s="2"/>
      <c r="O5785" s="2"/>
      <c r="P5785" s="2"/>
      <c r="Q5785" s="2"/>
      <c r="R5785" s="2"/>
      <c r="S5785" s="2"/>
      <c r="T5785" s="2"/>
      <c r="U5785" s="2"/>
      <c r="V5785" s="2"/>
      <c r="W5785" s="2"/>
      <c r="X5785" s="2"/>
      <c r="Y5785" s="2"/>
      <c r="AB5785" s="2"/>
      <c r="AC5785" s="2"/>
      <c r="AD5785" s="2"/>
      <c r="AE5785" s="2"/>
      <c r="AF5785" s="2"/>
      <c r="AG5785" s="2"/>
      <c r="AH5785" s="2"/>
      <c r="AI5785" s="2"/>
      <c r="AJ5785" s="2"/>
      <c r="AK5785" s="2"/>
      <c r="BK5785" s="2"/>
      <c r="BL5785" s="2"/>
      <c r="BN5785" s="2"/>
      <c r="BO5785" s="2"/>
    </row>
    <row r="5786" ht="12.75" customHeight="1">
      <c r="D5786" s="2"/>
      <c r="G5786" s="2"/>
      <c r="I5786" s="2"/>
      <c r="J5786" s="2"/>
      <c r="K5786" s="2"/>
      <c r="L5786" s="2"/>
      <c r="M5786" s="2"/>
      <c r="N5786" s="2"/>
      <c r="O5786" s="2"/>
      <c r="P5786" s="2"/>
      <c r="Q5786" s="2"/>
      <c r="R5786" s="2"/>
      <c r="S5786" s="2"/>
      <c r="T5786" s="2"/>
      <c r="U5786" s="2"/>
      <c r="V5786" s="2"/>
      <c r="W5786" s="2"/>
      <c r="X5786" s="2"/>
      <c r="Y5786" s="2"/>
      <c r="AB5786" s="2"/>
      <c r="AC5786" s="2"/>
      <c r="AD5786" s="2"/>
      <c r="AE5786" s="2"/>
      <c r="AF5786" s="2"/>
      <c r="AG5786" s="2"/>
      <c r="AH5786" s="2"/>
      <c r="AI5786" s="2"/>
      <c r="AJ5786" s="2"/>
      <c r="AK5786" s="2"/>
      <c r="BK5786" s="2"/>
      <c r="BL5786" s="2"/>
      <c r="BN5786" s="2"/>
      <c r="BO5786" s="2"/>
    </row>
    <row r="5787" ht="12.75" customHeight="1">
      <c r="D5787" s="2"/>
      <c r="G5787" s="2"/>
      <c r="I5787" s="2"/>
      <c r="J5787" s="2"/>
      <c r="K5787" s="2"/>
      <c r="L5787" s="2"/>
      <c r="M5787" s="2"/>
      <c r="N5787" s="2"/>
      <c r="O5787" s="2"/>
      <c r="P5787" s="2"/>
      <c r="Q5787" s="2"/>
      <c r="R5787" s="2"/>
      <c r="S5787" s="2"/>
      <c r="T5787" s="2"/>
      <c r="U5787" s="2"/>
      <c r="V5787" s="2"/>
      <c r="W5787" s="2"/>
      <c r="X5787" s="2"/>
      <c r="Y5787" s="2"/>
      <c r="AB5787" s="2"/>
      <c r="AC5787" s="2"/>
      <c r="AD5787" s="2"/>
      <c r="AE5787" s="2"/>
      <c r="AF5787" s="2"/>
      <c r="AG5787" s="2"/>
      <c r="AH5787" s="2"/>
      <c r="AI5787" s="2"/>
      <c r="AJ5787" s="2"/>
      <c r="AK5787" s="2"/>
      <c r="BK5787" s="2"/>
      <c r="BL5787" s="2"/>
      <c r="BN5787" s="2"/>
      <c r="BO5787" s="2"/>
    </row>
    <row r="5788" ht="12.75" customHeight="1">
      <c r="D5788" s="2"/>
      <c r="G5788" s="2"/>
      <c r="I5788" s="2"/>
      <c r="J5788" s="2"/>
      <c r="K5788" s="2"/>
      <c r="L5788" s="2"/>
      <c r="M5788" s="2"/>
      <c r="N5788" s="2"/>
      <c r="O5788" s="2"/>
      <c r="P5788" s="2"/>
      <c r="Q5788" s="2"/>
      <c r="R5788" s="2"/>
      <c r="S5788" s="2"/>
      <c r="T5788" s="2"/>
      <c r="U5788" s="2"/>
      <c r="V5788" s="2"/>
      <c r="W5788" s="2"/>
      <c r="X5788" s="2"/>
      <c r="Y5788" s="2"/>
      <c r="AB5788" s="2"/>
      <c r="AC5788" s="2"/>
      <c r="AD5788" s="2"/>
      <c r="AE5788" s="2"/>
      <c r="AF5788" s="2"/>
      <c r="AG5788" s="2"/>
      <c r="AH5788" s="2"/>
      <c r="AI5788" s="2"/>
      <c r="AJ5788" s="2"/>
      <c r="AK5788" s="2"/>
      <c r="BK5788" s="2"/>
      <c r="BL5788" s="2"/>
      <c r="BN5788" s="2"/>
      <c r="BO5788" s="2"/>
    </row>
    <row r="5789" ht="12.75" customHeight="1">
      <c r="D5789" s="2"/>
      <c r="G5789" s="2"/>
      <c r="I5789" s="2"/>
      <c r="J5789" s="2"/>
      <c r="K5789" s="2"/>
      <c r="L5789" s="2"/>
      <c r="M5789" s="2"/>
      <c r="N5789" s="2"/>
      <c r="O5789" s="2"/>
      <c r="P5789" s="2"/>
      <c r="Q5789" s="2"/>
      <c r="R5789" s="2"/>
      <c r="S5789" s="2"/>
      <c r="T5789" s="2"/>
      <c r="U5789" s="2"/>
      <c r="V5789" s="2"/>
      <c r="W5789" s="2"/>
      <c r="X5789" s="2"/>
      <c r="Y5789" s="2"/>
      <c r="AB5789" s="2"/>
      <c r="AC5789" s="2"/>
      <c r="AD5789" s="2"/>
      <c r="AE5789" s="2"/>
      <c r="AF5789" s="2"/>
      <c r="AG5789" s="2"/>
      <c r="AH5789" s="2"/>
      <c r="AI5789" s="2"/>
      <c r="AJ5789" s="2"/>
      <c r="AK5789" s="2"/>
      <c r="BK5789" s="2"/>
      <c r="BL5789" s="2"/>
      <c r="BN5789" s="2"/>
      <c r="BO5789" s="2"/>
    </row>
    <row r="5790" ht="12.75" customHeight="1">
      <c r="D5790" s="2"/>
      <c r="G5790" s="2"/>
      <c r="I5790" s="2"/>
      <c r="J5790" s="2"/>
      <c r="K5790" s="2"/>
      <c r="L5790" s="2"/>
      <c r="M5790" s="2"/>
      <c r="N5790" s="2"/>
      <c r="O5790" s="2"/>
      <c r="P5790" s="2"/>
      <c r="Q5790" s="2"/>
      <c r="R5790" s="2"/>
      <c r="S5790" s="2"/>
      <c r="T5790" s="2"/>
      <c r="U5790" s="2"/>
      <c r="V5790" s="2"/>
      <c r="W5790" s="2"/>
      <c r="X5790" s="2"/>
      <c r="Y5790" s="2"/>
      <c r="AB5790" s="2"/>
      <c r="AC5790" s="2"/>
      <c r="AD5790" s="2"/>
      <c r="AE5790" s="2"/>
      <c r="AF5790" s="2"/>
      <c r="AG5790" s="2"/>
      <c r="AH5790" s="2"/>
      <c r="AI5790" s="2"/>
      <c r="AJ5790" s="2"/>
      <c r="AK5790" s="2"/>
      <c r="BK5790" s="2"/>
      <c r="BL5790" s="2"/>
      <c r="BN5790" s="2"/>
      <c r="BO5790" s="2"/>
    </row>
    <row r="5791" ht="12.75" customHeight="1">
      <c r="D5791" s="2"/>
      <c r="G5791" s="2"/>
      <c r="I5791" s="2"/>
      <c r="J5791" s="2"/>
      <c r="K5791" s="2"/>
      <c r="L5791" s="2"/>
      <c r="M5791" s="2"/>
      <c r="N5791" s="2"/>
      <c r="O5791" s="2"/>
      <c r="P5791" s="2"/>
      <c r="Q5791" s="2"/>
      <c r="R5791" s="2"/>
      <c r="S5791" s="2"/>
      <c r="T5791" s="2"/>
      <c r="U5791" s="2"/>
      <c r="V5791" s="2"/>
      <c r="W5791" s="2"/>
      <c r="X5791" s="2"/>
      <c r="Y5791" s="2"/>
      <c r="AB5791" s="2"/>
      <c r="AC5791" s="2"/>
      <c r="AD5791" s="2"/>
      <c r="AE5791" s="2"/>
      <c r="AF5791" s="2"/>
      <c r="AG5791" s="2"/>
      <c r="AH5791" s="2"/>
      <c r="AI5791" s="2"/>
      <c r="AJ5791" s="2"/>
      <c r="AK5791" s="2"/>
      <c r="BK5791" s="2"/>
      <c r="BL5791" s="2"/>
      <c r="BN5791" s="2"/>
      <c r="BO5791" s="2"/>
    </row>
    <row r="5792" ht="12.75" customHeight="1">
      <c r="D5792" s="2"/>
      <c r="G5792" s="2"/>
      <c r="I5792" s="2"/>
      <c r="J5792" s="2"/>
      <c r="K5792" s="2"/>
      <c r="L5792" s="2"/>
      <c r="M5792" s="2"/>
      <c r="N5792" s="2"/>
      <c r="O5792" s="2"/>
      <c r="P5792" s="2"/>
      <c r="Q5792" s="2"/>
      <c r="R5792" s="2"/>
      <c r="S5792" s="2"/>
      <c r="T5792" s="2"/>
      <c r="U5792" s="2"/>
      <c r="V5792" s="2"/>
      <c r="W5792" s="2"/>
      <c r="X5792" s="2"/>
      <c r="Y5792" s="2"/>
      <c r="AB5792" s="2"/>
      <c r="AC5792" s="2"/>
      <c r="AD5792" s="2"/>
      <c r="AE5792" s="2"/>
      <c r="AF5792" s="2"/>
      <c r="AG5792" s="2"/>
      <c r="AH5792" s="2"/>
      <c r="AI5792" s="2"/>
      <c r="AJ5792" s="2"/>
      <c r="AK5792" s="2"/>
      <c r="BK5792" s="2"/>
      <c r="BL5792" s="2"/>
      <c r="BN5792" s="2"/>
      <c r="BO5792" s="2"/>
    </row>
    <row r="5793" ht="12.75" customHeight="1">
      <c r="D5793" s="2"/>
      <c r="G5793" s="2"/>
      <c r="I5793" s="2"/>
      <c r="J5793" s="2"/>
      <c r="K5793" s="2"/>
      <c r="L5793" s="2"/>
      <c r="M5793" s="2"/>
      <c r="N5793" s="2"/>
      <c r="O5793" s="2"/>
      <c r="P5793" s="2"/>
      <c r="Q5793" s="2"/>
      <c r="R5793" s="2"/>
      <c r="S5793" s="2"/>
      <c r="T5793" s="2"/>
      <c r="U5793" s="2"/>
      <c r="V5793" s="2"/>
      <c r="W5793" s="2"/>
      <c r="X5793" s="2"/>
      <c r="Y5793" s="2"/>
      <c r="AB5793" s="2"/>
      <c r="AC5793" s="2"/>
      <c r="AD5793" s="2"/>
      <c r="AE5793" s="2"/>
      <c r="AF5793" s="2"/>
      <c r="AG5793" s="2"/>
      <c r="AH5793" s="2"/>
      <c r="AI5793" s="2"/>
      <c r="AJ5793" s="2"/>
      <c r="AK5793" s="2"/>
      <c r="BK5793" s="2"/>
      <c r="BL5793" s="2"/>
      <c r="BN5793" s="2"/>
      <c r="BO5793" s="2"/>
    </row>
    <row r="5794" ht="12.75" customHeight="1">
      <c r="D5794" s="2"/>
      <c r="G5794" s="2"/>
      <c r="I5794" s="2"/>
      <c r="J5794" s="2"/>
      <c r="K5794" s="2"/>
      <c r="L5794" s="2"/>
      <c r="M5794" s="2"/>
      <c r="N5794" s="2"/>
      <c r="O5794" s="2"/>
      <c r="P5794" s="2"/>
      <c r="Q5794" s="2"/>
      <c r="R5794" s="2"/>
      <c r="S5794" s="2"/>
      <c r="T5794" s="2"/>
      <c r="U5794" s="2"/>
      <c r="V5794" s="2"/>
      <c r="W5794" s="2"/>
      <c r="X5794" s="2"/>
      <c r="Y5794" s="2"/>
      <c r="AB5794" s="2"/>
      <c r="AC5794" s="2"/>
      <c r="AD5794" s="2"/>
      <c r="AE5794" s="2"/>
      <c r="AF5794" s="2"/>
      <c r="AG5794" s="2"/>
      <c r="AH5794" s="2"/>
      <c r="AI5794" s="2"/>
      <c r="AJ5794" s="2"/>
      <c r="AK5794" s="2"/>
      <c r="BK5794" s="2"/>
      <c r="BL5794" s="2"/>
      <c r="BN5794" s="2"/>
      <c r="BO5794" s="2"/>
    </row>
    <row r="5795" ht="12.75" customHeight="1">
      <c r="D5795" s="2"/>
      <c r="G5795" s="2"/>
      <c r="I5795" s="2"/>
      <c r="J5795" s="2"/>
      <c r="K5795" s="2"/>
      <c r="L5795" s="2"/>
      <c r="M5795" s="2"/>
      <c r="N5795" s="2"/>
      <c r="O5795" s="2"/>
      <c r="P5795" s="2"/>
      <c r="Q5795" s="2"/>
      <c r="R5795" s="2"/>
      <c r="S5795" s="2"/>
      <c r="T5795" s="2"/>
      <c r="U5795" s="2"/>
      <c r="V5795" s="2"/>
      <c r="W5795" s="2"/>
      <c r="X5795" s="2"/>
      <c r="Y5795" s="2"/>
      <c r="AB5795" s="2"/>
      <c r="AC5795" s="2"/>
      <c r="AD5795" s="2"/>
      <c r="AE5795" s="2"/>
      <c r="AF5795" s="2"/>
      <c r="AG5795" s="2"/>
      <c r="AH5795" s="2"/>
      <c r="AI5795" s="2"/>
      <c r="AJ5795" s="2"/>
      <c r="AK5795" s="2"/>
      <c r="BK5795" s="2"/>
      <c r="BL5795" s="2"/>
      <c r="BN5795" s="2"/>
      <c r="BO5795" s="2"/>
    </row>
    <row r="5796" ht="12.75" customHeight="1">
      <c r="D5796" s="2"/>
      <c r="G5796" s="2"/>
      <c r="I5796" s="2"/>
      <c r="J5796" s="2"/>
      <c r="K5796" s="2"/>
      <c r="L5796" s="2"/>
      <c r="M5796" s="2"/>
      <c r="N5796" s="2"/>
      <c r="O5796" s="2"/>
      <c r="P5796" s="2"/>
      <c r="Q5796" s="2"/>
      <c r="R5796" s="2"/>
      <c r="S5796" s="2"/>
      <c r="T5796" s="2"/>
      <c r="U5796" s="2"/>
      <c r="V5796" s="2"/>
      <c r="W5796" s="2"/>
      <c r="X5796" s="2"/>
      <c r="Y5796" s="2"/>
      <c r="AB5796" s="2"/>
      <c r="AC5796" s="2"/>
      <c r="AD5796" s="2"/>
      <c r="AE5796" s="2"/>
      <c r="AF5796" s="2"/>
      <c r="AG5796" s="2"/>
      <c r="AH5796" s="2"/>
      <c r="AI5796" s="2"/>
      <c r="AJ5796" s="2"/>
      <c r="AK5796" s="2"/>
      <c r="BK5796" s="2"/>
      <c r="BL5796" s="2"/>
      <c r="BN5796" s="2"/>
      <c r="BO5796" s="2"/>
    </row>
    <row r="5797" ht="12.75" customHeight="1">
      <c r="D5797" s="2"/>
      <c r="G5797" s="2"/>
      <c r="I5797" s="2"/>
      <c r="J5797" s="2"/>
      <c r="K5797" s="2"/>
      <c r="L5797" s="2"/>
      <c r="M5797" s="2"/>
      <c r="N5797" s="2"/>
      <c r="O5797" s="2"/>
      <c r="P5797" s="2"/>
      <c r="Q5797" s="2"/>
      <c r="R5797" s="2"/>
      <c r="S5797" s="2"/>
      <c r="T5797" s="2"/>
      <c r="U5797" s="2"/>
      <c r="V5797" s="2"/>
      <c r="W5797" s="2"/>
      <c r="X5797" s="2"/>
      <c r="Y5797" s="2"/>
      <c r="AB5797" s="2"/>
      <c r="AC5797" s="2"/>
      <c r="AD5797" s="2"/>
      <c r="AE5797" s="2"/>
      <c r="AF5797" s="2"/>
      <c r="AG5797" s="2"/>
      <c r="AH5797" s="2"/>
      <c r="AI5797" s="2"/>
      <c r="AJ5797" s="2"/>
      <c r="AK5797" s="2"/>
      <c r="BK5797" s="2"/>
      <c r="BL5797" s="2"/>
      <c r="BN5797" s="2"/>
      <c r="BO5797" s="2"/>
    </row>
    <row r="5798" ht="12.75" customHeight="1">
      <c r="D5798" s="2"/>
      <c r="G5798" s="2"/>
      <c r="I5798" s="2"/>
      <c r="J5798" s="2"/>
      <c r="K5798" s="2"/>
      <c r="L5798" s="2"/>
      <c r="M5798" s="2"/>
      <c r="N5798" s="2"/>
      <c r="O5798" s="2"/>
      <c r="P5798" s="2"/>
      <c r="Q5798" s="2"/>
      <c r="R5798" s="2"/>
      <c r="S5798" s="2"/>
      <c r="T5798" s="2"/>
      <c r="U5798" s="2"/>
      <c r="V5798" s="2"/>
      <c r="W5798" s="2"/>
      <c r="X5798" s="2"/>
      <c r="Y5798" s="2"/>
      <c r="AB5798" s="2"/>
      <c r="AC5798" s="2"/>
      <c r="AD5798" s="2"/>
      <c r="AE5798" s="2"/>
      <c r="AF5798" s="2"/>
      <c r="AG5798" s="2"/>
      <c r="AH5798" s="2"/>
      <c r="AI5798" s="2"/>
      <c r="AJ5798" s="2"/>
      <c r="AK5798" s="2"/>
      <c r="BK5798" s="2"/>
      <c r="BL5798" s="2"/>
      <c r="BN5798" s="2"/>
      <c r="BO5798" s="2"/>
    </row>
    <row r="5799" ht="12.75" customHeight="1">
      <c r="D5799" s="2"/>
      <c r="G5799" s="2"/>
      <c r="I5799" s="2"/>
      <c r="J5799" s="2"/>
      <c r="K5799" s="2"/>
      <c r="L5799" s="2"/>
      <c r="M5799" s="2"/>
      <c r="N5799" s="2"/>
      <c r="O5799" s="2"/>
      <c r="P5799" s="2"/>
      <c r="Q5799" s="2"/>
      <c r="R5799" s="2"/>
      <c r="S5799" s="2"/>
      <c r="T5799" s="2"/>
      <c r="U5799" s="2"/>
      <c r="V5799" s="2"/>
      <c r="W5799" s="2"/>
      <c r="X5799" s="2"/>
      <c r="Y5799" s="2"/>
      <c r="AB5799" s="2"/>
      <c r="AC5799" s="2"/>
      <c r="AD5799" s="2"/>
      <c r="AE5799" s="2"/>
      <c r="AF5799" s="2"/>
      <c r="AG5799" s="2"/>
      <c r="AH5799" s="2"/>
      <c r="AI5799" s="2"/>
      <c r="AJ5799" s="2"/>
      <c r="AK5799" s="2"/>
      <c r="BK5799" s="2"/>
      <c r="BL5799" s="2"/>
      <c r="BN5799" s="2"/>
      <c r="BO5799" s="2"/>
    </row>
    <row r="5800" ht="12.75" customHeight="1">
      <c r="D5800" s="2"/>
      <c r="G5800" s="2"/>
      <c r="I5800" s="2"/>
      <c r="J5800" s="2"/>
      <c r="K5800" s="2"/>
      <c r="L5800" s="2"/>
      <c r="M5800" s="2"/>
      <c r="N5800" s="2"/>
      <c r="O5800" s="2"/>
      <c r="P5800" s="2"/>
      <c r="Q5800" s="2"/>
      <c r="R5800" s="2"/>
      <c r="S5800" s="2"/>
      <c r="T5800" s="2"/>
      <c r="U5800" s="2"/>
      <c r="V5800" s="2"/>
      <c r="W5800" s="2"/>
      <c r="X5800" s="2"/>
      <c r="Y5800" s="2"/>
      <c r="AB5800" s="2"/>
      <c r="AC5800" s="2"/>
      <c r="AD5800" s="2"/>
      <c r="AE5800" s="2"/>
      <c r="AF5800" s="2"/>
      <c r="AG5800" s="2"/>
      <c r="AH5800" s="2"/>
      <c r="AI5800" s="2"/>
      <c r="AJ5800" s="2"/>
      <c r="AK5800" s="2"/>
      <c r="BK5800" s="2"/>
      <c r="BL5800" s="2"/>
      <c r="BN5800" s="2"/>
      <c r="BO5800" s="2"/>
    </row>
    <row r="5801" ht="12.75" customHeight="1">
      <c r="D5801" s="2"/>
      <c r="G5801" s="2"/>
      <c r="I5801" s="2"/>
      <c r="J5801" s="2"/>
      <c r="K5801" s="2"/>
      <c r="L5801" s="2"/>
      <c r="M5801" s="2"/>
      <c r="N5801" s="2"/>
      <c r="O5801" s="2"/>
      <c r="P5801" s="2"/>
      <c r="Q5801" s="2"/>
      <c r="R5801" s="2"/>
      <c r="S5801" s="2"/>
      <c r="T5801" s="2"/>
      <c r="U5801" s="2"/>
      <c r="V5801" s="2"/>
      <c r="W5801" s="2"/>
      <c r="X5801" s="2"/>
      <c r="Y5801" s="2"/>
      <c r="AB5801" s="2"/>
      <c r="AC5801" s="2"/>
      <c r="AD5801" s="2"/>
      <c r="AE5801" s="2"/>
      <c r="AF5801" s="2"/>
      <c r="AG5801" s="2"/>
      <c r="AH5801" s="2"/>
      <c r="AI5801" s="2"/>
      <c r="AJ5801" s="2"/>
      <c r="AK5801" s="2"/>
      <c r="BK5801" s="2"/>
      <c r="BL5801" s="2"/>
      <c r="BN5801" s="2"/>
      <c r="BO5801" s="2"/>
    </row>
    <row r="5802" ht="12.75" customHeight="1">
      <c r="D5802" s="2"/>
      <c r="G5802" s="2"/>
      <c r="I5802" s="2"/>
      <c r="J5802" s="2"/>
      <c r="K5802" s="2"/>
      <c r="L5802" s="2"/>
      <c r="M5802" s="2"/>
      <c r="N5802" s="2"/>
      <c r="O5802" s="2"/>
      <c r="P5802" s="2"/>
      <c r="Q5802" s="2"/>
      <c r="R5802" s="2"/>
      <c r="S5802" s="2"/>
      <c r="T5802" s="2"/>
      <c r="U5802" s="2"/>
      <c r="V5802" s="2"/>
      <c r="W5802" s="2"/>
      <c r="X5802" s="2"/>
      <c r="Y5802" s="2"/>
      <c r="AB5802" s="2"/>
      <c r="AC5802" s="2"/>
      <c r="AD5802" s="2"/>
      <c r="AE5802" s="2"/>
      <c r="AF5802" s="2"/>
      <c r="AG5802" s="2"/>
      <c r="AH5802" s="2"/>
      <c r="AI5802" s="2"/>
      <c r="AJ5802" s="2"/>
      <c r="AK5802" s="2"/>
      <c r="BK5802" s="2"/>
      <c r="BL5802" s="2"/>
      <c r="BN5802" s="2"/>
      <c r="BO5802" s="2"/>
    </row>
    <row r="5803" ht="12.75" customHeight="1">
      <c r="D5803" s="2"/>
      <c r="G5803" s="2"/>
      <c r="I5803" s="2"/>
      <c r="J5803" s="2"/>
      <c r="K5803" s="2"/>
      <c r="L5803" s="2"/>
      <c r="M5803" s="2"/>
      <c r="N5803" s="2"/>
      <c r="O5803" s="2"/>
      <c r="P5803" s="2"/>
      <c r="Q5803" s="2"/>
      <c r="R5803" s="2"/>
      <c r="S5803" s="2"/>
      <c r="T5803" s="2"/>
      <c r="U5803" s="2"/>
      <c r="V5803" s="2"/>
      <c r="W5803" s="2"/>
      <c r="X5803" s="2"/>
      <c r="Y5803" s="2"/>
      <c r="AB5803" s="2"/>
      <c r="AC5803" s="2"/>
      <c r="AD5803" s="2"/>
      <c r="AE5803" s="2"/>
      <c r="AF5803" s="2"/>
      <c r="AG5803" s="2"/>
      <c r="AH5803" s="2"/>
      <c r="AI5803" s="2"/>
      <c r="AJ5803" s="2"/>
      <c r="AK5803" s="2"/>
      <c r="BK5803" s="2"/>
      <c r="BL5803" s="2"/>
      <c r="BN5803" s="2"/>
      <c r="BO5803" s="2"/>
    </row>
    <row r="5804" ht="12.75" customHeight="1">
      <c r="D5804" s="2"/>
      <c r="G5804" s="2"/>
      <c r="I5804" s="2"/>
      <c r="J5804" s="2"/>
      <c r="K5804" s="2"/>
      <c r="L5804" s="2"/>
      <c r="M5804" s="2"/>
      <c r="N5804" s="2"/>
      <c r="O5804" s="2"/>
      <c r="P5804" s="2"/>
      <c r="Q5804" s="2"/>
      <c r="R5804" s="2"/>
      <c r="S5804" s="2"/>
      <c r="T5804" s="2"/>
      <c r="U5804" s="2"/>
      <c r="V5804" s="2"/>
      <c r="W5804" s="2"/>
      <c r="X5804" s="2"/>
      <c r="Y5804" s="2"/>
      <c r="AB5804" s="2"/>
      <c r="AC5804" s="2"/>
      <c r="AD5804" s="2"/>
      <c r="AE5804" s="2"/>
      <c r="AF5804" s="2"/>
      <c r="AG5804" s="2"/>
      <c r="AH5804" s="2"/>
      <c r="AI5804" s="2"/>
      <c r="AJ5804" s="2"/>
      <c r="AK5804" s="2"/>
      <c r="BK5804" s="2"/>
      <c r="BL5804" s="2"/>
      <c r="BN5804" s="2"/>
      <c r="BO5804" s="2"/>
    </row>
    <row r="5805" ht="12.75" customHeight="1">
      <c r="D5805" s="2"/>
      <c r="G5805" s="2"/>
      <c r="I5805" s="2"/>
      <c r="J5805" s="2"/>
      <c r="K5805" s="2"/>
      <c r="L5805" s="2"/>
      <c r="M5805" s="2"/>
      <c r="N5805" s="2"/>
      <c r="O5805" s="2"/>
      <c r="P5805" s="2"/>
      <c r="Q5805" s="2"/>
      <c r="R5805" s="2"/>
      <c r="S5805" s="2"/>
      <c r="T5805" s="2"/>
      <c r="U5805" s="2"/>
      <c r="V5805" s="2"/>
      <c r="W5805" s="2"/>
      <c r="X5805" s="2"/>
      <c r="Y5805" s="2"/>
      <c r="AB5805" s="2"/>
      <c r="AC5805" s="2"/>
      <c r="AD5805" s="2"/>
      <c r="AE5805" s="2"/>
      <c r="AF5805" s="2"/>
      <c r="AG5805" s="2"/>
      <c r="AH5805" s="2"/>
      <c r="AI5805" s="2"/>
      <c r="AJ5805" s="2"/>
      <c r="AK5805" s="2"/>
      <c r="BK5805" s="2"/>
      <c r="BL5805" s="2"/>
      <c r="BN5805" s="2"/>
      <c r="BO5805" s="2"/>
    </row>
    <row r="5806" ht="12.75" customHeight="1">
      <c r="D5806" s="2"/>
      <c r="G5806" s="2"/>
      <c r="I5806" s="2"/>
      <c r="J5806" s="2"/>
      <c r="K5806" s="2"/>
      <c r="L5806" s="2"/>
      <c r="M5806" s="2"/>
      <c r="N5806" s="2"/>
      <c r="O5806" s="2"/>
      <c r="P5806" s="2"/>
      <c r="Q5806" s="2"/>
      <c r="R5806" s="2"/>
      <c r="S5806" s="2"/>
      <c r="T5806" s="2"/>
      <c r="U5806" s="2"/>
      <c r="V5806" s="2"/>
      <c r="W5806" s="2"/>
      <c r="X5806" s="2"/>
      <c r="Y5806" s="2"/>
      <c r="AB5806" s="2"/>
      <c r="AC5806" s="2"/>
      <c r="AD5806" s="2"/>
      <c r="AE5806" s="2"/>
      <c r="AF5806" s="2"/>
      <c r="AG5806" s="2"/>
      <c r="AH5806" s="2"/>
      <c r="AI5806" s="2"/>
      <c r="AJ5806" s="2"/>
      <c r="AK5806" s="2"/>
      <c r="BK5806" s="2"/>
      <c r="BL5806" s="2"/>
      <c r="BN5806" s="2"/>
      <c r="BO5806" s="2"/>
    </row>
    <row r="5807" ht="12.75" customHeight="1">
      <c r="D5807" s="2"/>
      <c r="G5807" s="2"/>
      <c r="I5807" s="2"/>
      <c r="J5807" s="2"/>
      <c r="K5807" s="2"/>
      <c r="L5807" s="2"/>
      <c r="M5807" s="2"/>
      <c r="N5807" s="2"/>
      <c r="O5807" s="2"/>
      <c r="P5807" s="2"/>
      <c r="Q5807" s="2"/>
      <c r="R5807" s="2"/>
      <c r="S5807" s="2"/>
      <c r="T5807" s="2"/>
      <c r="U5807" s="2"/>
      <c r="V5807" s="2"/>
      <c r="W5807" s="2"/>
      <c r="X5807" s="2"/>
      <c r="Y5807" s="2"/>
      <c r="AB5807" s="2"/>
      <c r="AC5807" s="2"/>
      <c r="AD5807" s="2"/>
      <c r="AE5807" s="2"/>
      <c r="AF5807" s="2"/>
      <c r="AG5807" s="2"/>
      <c r="AH5807" s="2"/>
      <c r="AI5807" s="2"/>
      <c r="AJ5807" s="2"/>
      <c r="AK5807" s="2"/>
      <c r="BK5807" s="2"/>
      <c r="BL5807" s="2"/>
      <c r="BN5807" s="2"/>
      <c r="BO5807" s="2"/>
    </row>
    <row r="5808" ht="12.75" customHeight="1">
      <c r="D5808" s="2"/>
      <c r="G5808" s="2"/>
      <c r="I5808" s="2"/>
      <c r="J5808" s="2"/>
      <c r="K5808" s="2"/>
      <c r="L5808" s="2"/>
      <c r="M5808" s="2"/>
      <c r="N5808" s="2"/>
      <c r="O5808" s="2"/>
      <c r="P5808" s="2"/>
      <c r="Q5808" s="2"/>
      <c r="R5808" s="2"/>
      <c r="S5808" s="2"/>
      <c r="T5808" s="2"/>
      <c r="U5808" s="2"/>
      <c r="V5808" s="2"/>
      <c r="W5808" s="2"/>
      <c r="X5808" s="2"/>
      <c r="Y5808" s="2"/>
      <c r="AB5808" s="2"/>
      <c r="AC5808" s="2"/>
      <c r="AD5808" s="2"/>
      <c r="AE5808" s="2"/>
      <c r="AF5808" s="2"/>
      <c r="AG5808" s="2"/>
      <c r="AH5808" s="2"/>
      <c r="AI5808" s="2"/>
      <c r="AJ5808" s="2"/>
      <c r="AK5808" s="2"/>
      <c r="BK5808" s="2"/>
      <c r="BL5808" s="2"/>
      <c r="BN5808" s="2"/>
      <c r="BO5808" s="2"/>
    </row>
    <row r="5809" ht="12.75" customHeight="1">
      <c r="D5809" s="2"/>
      <c r="G5809" s="2"/>
      <c r="I5809" s="2"/>
      <c r="J5809" s="2"/>
      <c r="K5809" s="2"/>
      <c r="L5809" s="2"/>
      <c r="M5809" s="2"/>
      <c r="N5809" s="2"/>
      <c r="O5809" s="2"/>
      <c r="P5809" s="2"/>
      <c r="Q5809" s="2"/>
      <c r="R5809" s="2"/>
      <c r="S5809" s="2"/>
      <c r="T5809" s="2"/>
      <c r="U5809" s="2"/>
      <c r="V5809" s="2"/>
      <c r="W5809" s="2"/>
      <c r="X5809" s="2"/>
      <c r="Y5809" s="2"/>
      <c r="AB5809" s="2"/>
      <c r="AC5809" s="2"/>
      <c r="AD5809" s="2"/>
      <c r="AE5809" s="2"/>
      <c r="AF5809" s="2"/>
      <c r="AG5809" s="2"/>
      <c r="AH5809" s="2"/>
      <c r="AI5809" s="2"/>
      <c r="AJ5809" s="2"/>
      <c r="AK5809" s="2"/>
      <c r="BK5809" s="2"/>
      <c r="BL5809" s="2"/>
      <c r="BN5809" s="2"/>
      <c r="BO5809" s="2"/>
    </row>
    <row r="5810" ht="12.75" customHeight="1">
      <c r="D5810" s="2"/>
      <c r="G5810" s="2"/>
      <c r="I5810" s="2"/>
      <c r="J5810" s="2"/>
      <c r="K5810" s="2"/>
      <c r="L5810" s="2"/>
      <c r="M5810" s="2"/>
      <c r="N5810" s="2"/>
      <c r="O5810" s="2"/>
      <c r="P5810" s="2"/>
      <c r="Q5810" s="2"/>
      <c r="R5810" s="2"/>
      <c r="S5810" s="2"/>
      <c r="T5810" s="2"/>
      <c r="U5810" s="2"/>
      <c r="V5810" s="2"/>
      <c r="W5810" s="2"/>
      <c r="X5810" s="2"/>
      <c r="Y5810" s="2"/>
      <c r="AB5810" s="2"/>
      <c r="AC5810" s="2"/>
      <c r="AD5810" s="2"/>
      <c r="AE5810" s="2"/>
      <c r="AF5810" s="2"/>
      <c r="AG5810" s="2"/>
      <c r="AH5810" s="2"/>
      <c r="AI5810" s="2"/>
      <c r="AJ5810" s="2"/>
      <c r="AK5810" s="2"/>
      <c r="BK5810" s="2"/>
      <c r="BL5810" s="2"/>
      <c r="BN5810" s="2"/>
      <c r="BO5810" s="2"/>
    </row>
    <row r="5811" ht="12.75" customHeight="1">
      <c r="D5811" s="2"/>
      <c r="G5811" s="2"/>
      <c r="I5811" s="2"/>
      <c r="J5811" s="2"/>
      <c r="K5811" s="2"/>
      <c r="L5811" s="2"/>
      <c r="M5811" s="2"/>
      <c r="N5811" s="2"/>
      <c r="O5811" s="2"/>
      <c r="P5811" s="2"/>
      <c r="Q5811" s="2"/>
      <c r="R5811" s="2"/>
      <c r="S5811" s="2"/>
      <c r="T5811" s="2"/>
      <c r="U5811" s="2"/>
      <c r="V5811" s="2"/>
      <c r="W5811" s="2"/>
      <c r="X5811" s="2"/>
      <c r="Y5811" s="2"/>
      <c r="AB5811" s="2"/>
      <c r="AC5811" s="2"/>
      <c r="AD5811" s="2"/>
      <c r="AE5811" s="2"/>
      <c r="AF5811" s="2"/>
      <c r="AG5811" s="2"/>
      <c r="AH5811" s="2"/>
      <c r="AI5811" s="2"/>
      <c r="AJ5811" s="2"/>
      <c r="AK5811" s="2"/>
      <c r="BK5811" s="2"/>
      <c r="BL5811" s="2"/>
      <c r="BN5811" s="2"/>
      <c r="BO5811" s="2"/>
    </row>
    <row r="5812" ht="12.75" customHeight="1">
      <c r="D5812" s="2"/>
      <c r="G5812" s="2"/>
      <c r="I5812" s="2"/>
      <c r="J5812" s="2"/>
      <c r="K5812" s="2"/>
      <c r="L5812" s="2"/>
      <c r="M5812" s="2"/>
      <c r="N5812" s="2"/>
      <c r="O5812" s="2"/>
      <c r="P5812" s="2"/>
      <c r="Q5812" s="2"/>
      <c r="R5812" s="2"/>
      <c r="S5812" s="2"/>
      <c r="T5812" s="2"/>
      <c r="U5812" s="2"/>
      <c r="V5812" s="2"/>
      <c r="W5812" s="2"/>
      <c r="X5812" s="2"/>
      <c r="Y5812" s="2"/>
      <c r="AB5812" s="2"/>
      <c r="AC5812" s="2"/>
      <c r="AD5812" s="2"/>
      <c r="AE5812" s="2"/>
      <c r="AF5812" s="2"/>
      <c r="AG5812" s="2"/>
      <c r="AH5812" s="2"/>
      <c r="AI5812" s="2"/>
      <c r="AJ5812" s="2"/>
      <c r="AK5812" s="2"/>
      <c r="BK5812" s="2"/>
      <c r="BL5812" s="2"/>
      <c r="BN5812" s="2"/>
      <c r="BO5812" s="2"/>
    </row>
    <row r="5813" ht="12.75" customHeight="1">
      <c r="D5813" s="2"/>
      <c r="G5813" s="2"/>
      <c r="I5813" s="2"/>
      <c r="J5813" s="2"/>
      <c r="K5813" s="2"/>
      <c r="L5813" s="2"/>
      <c r="M5813" s="2"/>
      <c r="N5813" s="2"/>
      <c r="O5813" s="2"/>
      <c r="P5813" s="2"/>
      <c r="Q5813" s="2"/>
      <c r="R5813" s="2"/>
      <c r="S5813" s="2"/>
      <c r="T5813" s="2"/>
      <c r="U5813" s="2"/>
      <c r="V5813" s="2"/>
      <c r="W5813" s="2"/>
      <c r="X5813" s="2"/>
      <c r="Y5813" s="2"/>
      <c r="AB5813" s="2"/>
      <c r="AC5813" s="2"/>
      <c r="AD5813" s="2"/>
      <c r="AE5813" s="2"/>
      <c r="AF5813" s="2"/>
      <c r="AG5813" s="2"/>
      <c r="AH5813" s="2"/>
      <c r="AI5813" s="2"/>
      <c r="AJ5813" s="2"/>
      <c r="AK5813" s="2"/>
      <c r="BK5813" s="2"/>
      <c r="BL5813" s="2"/>
      <c r="BN5813" s="2"/>
      <c r="BO5813" s="2"/>
    </row>
    <row r="5814" ht="12.75" customHeight="1">
      <c r="D5814" s="2"/>
      <c r="G5814" s="2"/>
      <c r="I5814" s="2"/>
      <c r="J5814" s="2"/>
      <c r="K5814" s="2"/>
      <c r="L5814" s="2"/>
      <c r="M5814" s="2"/>
      <c r="N5814" s="2"/>
      <c r="O5814" s="2"/>
      <c r="P5814" s="2"/>
      <c r="Q5814" s="2"/>
      <c r="R5814" s="2"/>
      <c r="S5814" s="2"/>
      <c r="T5814" s="2"/>
      <c r="U5814" s="2"/>
      <c r="V5814" s="2"/>
      <c r="W5814" s="2"/>
      <c r="X5814" s="2"/>
      <c r="Y5814" s="2"/>
      <c r="AB5814" s="2"/>
      <c r="AC5814" s="2"/>
      <c r="AD5814" s="2"/>
      <c r="AE5814" s="2"/>
      <c r="AF5814" s="2"/>
      <c r="AG5814" s="2"/>
      <c r="AH5814" s="2"/>
      <c r="AI5814" s="2"/>
      <c r="AJ5814" s="2"/>
      <c r="AK5814" s="2"/>
      <c r="BK5814" s="2"/>
      <c r="BL5814" s="2"/>
      <c r="BN5814" s="2"/>
      <c r="BO5814" s="2"/>
    </row>
    <row r="5815" ht="12.75" customHeight="1">
      <c r="D5815" s="2"/>
      <c r="G5815" s="2"/>
      <c r="I5815" s="2"/>
      <c r="J5815" s="2"/>
      <c r="K5815" s="2"/>
      <c r="L5815" s="2"/>
      <c r="M5815" s="2"/>
      <c r="N5815" s="2"/>
      <c r="O5815" s="2"/>
      <c r="P5815" s="2"/>
      <c r="Q5815" s="2"/>
      <c r="R5815" s="2"/>
      <c r="S5815" s="2"/>
      <c r="T5815" s="2"/>
      <c r="U5815" s="2"/>
      <c r="V5815" s="2"/>
      <c r="W5815" s="2"/>
      <c r="X5815" s="2"/>
      <c r="Y5815" s="2"/>
      <c r="AB5815" s="2"/>
      <c r="AC5815" s="2"/>
      <c r="AD5815" s="2"/>
      <c r="AE5815" s="2"/>
      <c r="AF5815" s="2"/>
      <c r="AG5815" s="2"/>
      <c r="AH5815" s="2"/>
      <c r="AI5815" s="2"/>
      <c r="AJ5815" s="2"/>
      <c r="AK5815" s="2"/>
      <c r="BK5815" s="2"/>
      <c r="BL5815" s="2"/>
      <c r="BN5815" s="2"/>
      <c r="BO5815" s="2"/>
    </row>
    <row r="5816" ht="12.75" customHeight="1">
      <c r="D5816" s="2"/>
      <c r="G5816" s="2"/>
      <c r="I5816" s="2"/>
      <c r="J5816" s="2"/>
      <c r="K5816" s="2"/>
      <c r="L5816" s="2"/>
      <c r="M5816" s="2"/>
      <c r="N5816" s="2"/>
      <c r="O5816" s="2"/>
      <c r="P5816" s="2"/>
      <c r="Q5816" s="2"/>
      <c r="R5816" s="2"/>
      <c r="S5816" s="2"/>
      <c r="T5816" s="2"/>
      <c r="U5816" s="2"/>
      <c r="V5816" s="2"/>
      <c r="W5816" s="2"/>
      <c r="X5816" s="2"/>
      <c r="Y5816" s="2"/>
      <c r="AB5816" s="2"/>
      <c r="AC5816" s="2"/>
      <c r="AD5816" s="2"/>
      <c r="AE5816" s="2"/>
      <c r="AF5816" s="2"/>
      <c r="AG5816" s="2"/>
      <c r="AH5816" s="2"/>
      <c r="AI5816" s="2"/>
      <c r="AJ5816" s="2"/>
      <c r="AK5816" s="2"/>
      <c r="BK5816" s="2"/>
      <c r="BL5816" s="2"/>
      <c r="BN5816" s="2"/>
      <c r="BO5816" s="2"/>
    </row>
    <row r="5817" ht="12.75" customHeight="1">
      <c r="D5817" s="2"/>
      <c r="G5817" s="2"/>
      <c r="I5817" s="2"/>
      <c r="J5817" s="2"/>
      <c r="K5817" s="2"/>
      <c r="L5817" s="2"/>
      <c r="M5817" s="2"/>
      <c r="N5817" s="2"/>
      <c r="O5817" s="2"/>
      <c r="P5817" s="2"/>
      <c r="Q5817" s="2"/>
      <c r="R5817" s="2"/>
      <c r="S5817" s="2"/>
      <c r="T5817" s="2"/>
      <c r="U5817" s="2"/>
      <c r="V5817" s="2"/>
      <c r="W5817" s="2"/>
      <c r="X5817" s="2"/>
      <c r="Y5817" s="2"/>
      <c r="AB5817" s="2"/>
      <c r="AC5817" s="2"/>
      <c r="AD5817" s="2"/>
      <c r="AE5817" s="2"/>
      <c r="AF5817" s="2"/>
      <c r="AG5817" s="2"/>
      <c r="AH5817" s="2"/>
      <c r="AI5817" s="2"/>
      <c r="AJ5817" s="2"/>
      <c r="AK5817" s="2"/>
      <c r="BK5817" s="2"/>
      <c r="BL5817" s="2"/>
      <c r="BN5817" s="2"/>
      <c r="BO5817" s="2"/>
    </row>
    <row r="5818" ht="12.75" customHeight="1">
      <c r="D5818" s="2"/>
      <c r="G5818" s="2"/>
      <c r="I5818" s="2"/>
      <c r="J5818" s="2"/>
      <c r="K5818" s="2"/>
      <c r="L5818" s="2"/>
      <c r="M5818" s="2"/>
      <c r="N5818" s="2"/>
      <c r="O5818" s="2"/>
      <c r="P5818" s="2"/>
      <c r="Q5818" s="2"/>
      <c r="R5818" s="2"/>
      <c r="S5818" s="2"/>
      <c r="T5818" s="2"/>
      <c r="U5818" s="2"/>
      <c r="V5818" s="2"/>
      <c r="W5818" s="2"/>
      <c r="X5818" s="2"/>
      <c r="Y5818" s="2"/>
      <c r="AB5818" s="2"/>
      <c r="AC5818" s="2"/>
      <c r="AD5818" s="2"/>
      <c r="AE5818" s="2"/>
      <c r="AF5818" s="2"/>
      <c r="AG5818" s="2"/>
      <c r="AH5818" s="2"/>
      <c r="AI5818" s="2"/>
      <c r="AJ5818" s="2"/>
      <c r="AK5818" s="2"/>
      <c r="BK5818" s="2"/>
      <c r="BL5818" s="2"/>
      <c r="BN5818" s="2"/>
      <c r="BO5818" s="2"/>
    </row>
    <row r="5819" ht="12.75" customHeight="1">
      <c r="D5819" s="2"/>
      <c r="G5819" s="2"/>
      <c r="I5819" s="2"/>
      <c r="J5819" s="2"/>
      <c r="K5819" s="2"/>
      <c r="L5819" s="2"/>
      <c r="M5819" s="2"/>
      <c r="N5819" s="2"/>
      <c r="O5819" s="2"/>
      <c r="P5819" s="2"/>
      <c r="Q5819" s="2"/>
      <c r="R5819" s="2"/>
      <c r="S5819" s="2"/>
      <c r="T5819" s="2"/>
      <c r="U5819" s="2"/>
      <c r="V5819" s="2"/>
      <c r="W5819" s="2"/>
      <c r="X5819" s="2"/>
      <c r="Y5819" s="2"/>
      <c r="AB5819" s="2"/>
      <c r="AC5819" s="2"/>
      <c r="AD5819" s="2"/>
      <c r="AE5819" s="2"/>
      <c r="AF5819" s="2"/>
      <c r="AG5819" s="2"/>
      <c r="AH5819" s="2"/>
      <c r="AI5819" s="2"/>
      <c r="AJ5819" s="2"/>
      <c r="AK5819" s="2"/>
      <c r="BK5819" s="2"/>
      <c r="BL5819" s="2"/>
      <c r="BN5819" s="2"/>
      <c r="BO5819" s="2"/>
    </row>
    <row r="5820" ht="12.75" customHeight="1">
      <c r="D5820" s="2"/>
      <c r="G5820" s="2"/>
      <c r="I5820" s="2"/>
      <c r="J5820" s="2"/>
      <c r="K5820" s="2"/>
      <c r="L5820" s="2"/>
      <c r="M5820" s="2"/>
      <c r="N5820" s="2"/>
      <c r="O5820" s="2"/>
      <c r="P5820" s="2"/>
      <c r="Q5820" s="2"/>
      <c r="R5820" s="2"/>
      <c r="S5820" s="2"/>
      <c r="T5820" s="2"/>
      <c r="U5820" s="2"/>
      <c r="V5820" s="2"/>
      <c r="W5820" s="2"/>
      <c r="X5820" s="2"/>
      <c r="Y5820" s="2"/>
      <c r="AB5820" s="2"/>
      <c r="AC5820" s="2"/>
      <c r="AD5820" s="2"/>
      <c r="AE5820" s="2"/>
      <c r="AF5820" s="2"/>
      <c r="AG5820" s="2"/>
      <c r="AH5820" s="2"/>
      <c r="AI5820" s="2"/>
      <c r="AJ5820" s="2"/>
      <c r="AK5820" s="2"/>
      <c r="BK5820" s="2"/>
      <c r="BL5820" s="2"/>
      <c r="BN5820" s="2"/>
      <c r="BO5820" s="2"/>
    </row>
    <row r="5821" ht="12.75" customHeight="1">
      <c r="D5821" s="2"/>
      <c r="G5821" s="2"/>
      <c r="I5821" s="2"/>
      <c r="J5821" s="2"/>
      <c r="K5821" s="2"/>
      <c r="L5821" s="2"/>
      <c r="M5821" s="2"/>
      <c r="N5821" s="2"/>
      <c r="O5821" s="2"/>
      <c r="P5821" s="2"/>
      <c r="Q5821" s="2"/>
      <c r="R5821" s="2"/>
      <c r="S5821" s="2"/>
      <c r="T5821" s="2"/>
      <c r="U5821" s="2"/>
      <c r="V5821" s="2"/>
      <c r="W5821" s="2"/>
      <c r="X5821" s="2"/>
      <c r="Y5821" s="2"/>
      <c r="AB5821" s="2"/>
      <c r="AC5821" s="2"/>
      <c r="AD5821" s="2"/>
      <c r="AE5821" s="2"/>
      <c r="AF5821" s="2"/>
      <c r="AG5821" s="2"/>
      <c r="AH5821" s="2"/>
      <c r="AI5821" s="2"/>
      <c r="AJ5821" s="2"/>
      <c r="AK5821" s="2"/>
      <c r="BK5821" s="2"/>
      <c r="BL5821" s="2"/>
      <c r="BN5821" s="2"/>
      <c r="BO5821" s="2"/>
    </row>
    <row r="5822" ht="12.75" customHeight="1">
      <c r="D5822" s="2"/>
      <c r="G5822" s="2"/>
      <c r="I5822" s="2"/>
      <c r="J5822" s="2"/>
      <c r="K5822" s="2"/>
      <c r="L5822" s="2"/>
      <c r="M5822" s="2"/>
      <c r="N5822" s="2"/>
      <c r="O5822" s="2"/>
      <c r="P5822" s="2"/>
      <c r="Q5822" s="2"/>
      <c r="R5822" s="2"/>
      <c r="S5822" s="2"/>
      <c r="T5822" s="2"/>
      <c r="U5822" s="2"/>
      <c r="V5822" s="2"/>
      <c r="W5822" s="2"/>
      <c r="X5822" s="2"/>
      <c r="Y5822" s="2"/>
      <c r="AB5822" s="2"/>
      <c r="AC5822" s="2"/>
      <c r="AD5822" s="2"/>
      <c r="AE5822" s="2"/>
      <c r="AF5822" s="2"/>
      <c r="AG5822" s="2"/>
      <c r="AH5822" s="2"/>
      <c r="AI5822" s="2"/>
      <c r="AJ5822" s="2"/>
      <c r="AK5822" s="2"/>
      <c r="BK5822" s="2"/>
      <c r="BL5822" s="2"/>
      <c r="BN5822" s="2"/>
      <c r="BO5822" s="2"/>
    </row>
    <row r="5823" ht="12.75" customHeight="1">
      <c r="D5823" s="2"/>
      <c r="G5823" s="2"/>
      <c r="I5823" s="2"/>
      <c r="J5823" s="2"/>
      <c r="K5823" s="2"/>
      <c r="L5823" s="2"/>
      <c r="M5823" s="2"/>
      <c r="N5823" s="2"/>
      <c r="O5823" s="2"/>
      <c r="P5823" s="2"/>
      <c r="Q5823" s="2"/>
      <c r="R5823" s="2"/>
      <c r="S5823" s="2"/>
      <c r="T5823" s="2"/>
      <c r="U5823" s="2"/>
      <c r="V5823" s="2"/>
      <c r="W5823" s="2"/>
      <c r="X5823" s="2"/>
      <c r="Y5823" s="2"/>
      <c r="AB5823" s="2"/>
      <c r="AC5823" s="2"/>
      <c r="AD5823" s="2"/>
      <c r="AE5823" s="2"/>
      <c r="AF5823" s="2"/>
      <c r="AG5823" s="2"/>
      <c r="AH5823" s="2"/>
      <c r="AI5823" s="2"/>
      <c r="AJ5823" s="2"/>
      <c r="AK5823" s="2"/>
      <c r="BK5823" s="2"/>
      <c r="BL5823" s="2"/>
      <c r="BN5823" s="2"/>
      <c r="BO5823" s="2"/>
    </row>
    <row r="5824" ht="12.75" customHeight="1">
      <c r="D5824" s="2"/>
      <c r="G5824" s="2"/>
      <c r="I5824" s="2"/>
      <c r="J5824" s="2"/>
      <c r="K5824" s="2"/>
      <c r="L5824" s="2"/>
      <c r="M5824" s="2"/>
      <c r="N5824" s="2"/>
      <c r="O5824" s="2"/>
      <c r="P5824" s="2"/>
      <c r="Q5824" s="2"/>
      <c r="R5824" s="2"/>
      <c r="S5824" s="2"/>
      <c r="T5824" s="2"/>
      <c r="U5824" s="2"/>
      <c r="V5824" s="2"/>
      <c r="W5824" s="2"/>
      <c r="X5824" s="2"/>
      <c r="Y5824" s="2"/>
      <c r="AB5824" s="2"/>
      <c r="AC5824" s="2"/>
      <c r="AD5824" s="2"/>
      <c r="AE5824" s="2"/>
      <c r="AF5824" s="2"/>
      <c r="AG5824" s="2"/>
      <c r="AH5824" s="2"/>
      <c r="AI5824" s="2"/>
      <c r="AJ5824" s="2"/>
      <c r="AK5824" s="2"/>
      <c r="BK5824" s="2"/>
      <c r="BL5824" s="2"/>
      <c r="BN5824" s="2"/>
      <c r="BO5824" s="2"/>
    </row>
    <row r="5825" ht="12.75" customHeight="1">
      <c r="D5825" s="2"/>
      <c r="G5825" s="2"/>
      <c r="I5825" s="2"/>
      <c r="J5825" s="2"/>
      <c r="K5825" s="2"/>
      <c r="L5825" s="2"/>
      <c r="M5825" s="2"/>
      <c r="N5825" s="2"/>
      <c r="O5825" s="2"/>
      <c r="P5825" s="2"/>
      <c r="Q5825" s="2"/>
      <c r="R5825" s="2"/>
      <c r="S5825" s="2"/>
      <c r="T5825" s="2"/>
      <c r="U5825" s="2"/>
      <c r="V5825" s="2"/>
      <c r="W5825" s="2"/>
      <c r="X5825" s="2"/>
      <c r="Y5825" s="2"/>
      <c r="AB5825" s="2"/>
      <c r="AC5825" s="2"/>
      <c r="AD5825" s="2"/>
      <c r="AE5825" s="2"/>
      <c r="AF5825" s="2"/>
      <c r="AG5825" s="2"/>
      <c r="AH5825" s="2"/>
      <c r="AI5825" s="2"/>
      <c r="AJ5825" s="2"/>
      <c r="AK5825" s="2"/>
      <c r="BK5825" s="2"/>
      <c r="BL5825" s="2"/>
      <c r="BN5825" s="2"/>
      <c r="BO5825" s="2"/>
    </row>
    <row r="5826" ht="12.75" customHeight="1">
      <c r="D5826" s="2"/>
      <c r="G5826" s="2"/>
      <c r="I5826" s="2"/>
      <c r="J5826" s="2"/>
      <c r="K5826" s="2"/>
      <c r="L5826" s="2"/>
      <c r="M5826" s="2"/>
      <c r="N5826" s="2"/>
      <c r="O5826" s="2"/>
      <c r="P5826" s="2"/>
      <c r="Q5826" s="2"/>
      <c r="R5826" s="2"/>
      <c r="S5826" s="2"/>
      <c r="T5826" s="2"/>
      <c r="U5826" s="2"/>
      <c r="V5826" s="2"/>
      <c r="W5826" s="2"/>
      <c r="X5826" s="2"/>
      <c r="Y5826" s="2"/>
      <c r="AB5826" s="2"/>
      <c r="AC5826" s="2"/>
      <c r="AD5826" s="2"/>
      <c r="AE5826" s="2"/>
      <c r="AF5826" s="2"/>
      <c r="AG5826" s="2"/>
      <c r="AH5826" s="2"/>
      <c r="AI5826" s="2"/>
      <c r="AJ5826" s="2"/>
      <c r="AK5826" s="2"/>
      <c r="BK5826" s="2"/>
      <c r="BL5826" s="2"/>
      <c r="BN5826" s="2"/>
      <c r="BO5826" s="2"/>
    </row>
    <row r="5827" ht="12.75" customHeight="1">
      <c r="D5827" s="2"/>
      <c r="G5827" s="2"/>
      <c r="I5827" s="2"/>
      <c r="J5827" s="2"/>
      <c r="K5827" s="2"/>
      <c r="L5827" s="2"/>
      <c r="M5827" s="2"/>
      <c r="N5827" s="2"/>
      <c r="O5827" s="2"/>
      <c r="P5827" s="2"/>
      <c r="Q5827" s="2"/>
      <c r="R5827" s="2"/>
      <c r="S5827" s="2"/>
      <c r="T5827" s="2"/>
      <c r="U5827" s="2"/>
      <c r="V5827" s="2"/>
      <c r="W5827" s="2"/>
      <c r="X5827" s="2"/>
      <c r="Y5827" s="2"/>
      <c r="AB5827" s="2"/>
      <c r="AC5827" s="2"/>
      <c r="AD5827" s="2"/>
      <c r="AE5827" s="2"/>
      <c r="AF5827" s="2"/>
      <c r="AG5827" s="2"/>
      <c r="AH5827" s="2"/>
      <c r="AI5827" s="2"/>
      <c r="AJ5827" s="2"/>
      <c r="AK5827" s="2"/>
      <c r="BK5827" s="2"/>
      <c r="BL5827" s="2"/>
      <c r="BN5827" s="2"/>
      <c r="BO5827" s="2"/>
    </row>
    <row r="5828" ht="12.75" customHeight="1">
      <c r="D5828" s="2"/>
      <c r="G5828" s="2"/>
      <c r="I5828" s="2"/>
      <c r="J5828" s="2"/>
      <c r="K5828" s="2"/>
      <c r="L5828" s="2"/>
      <c r="M5828" s="2"/>
      <c r="N5828" s="2"/>
      <c r="O5828" s="2"/>
      <c r="P5828" s="2"/>
      <c r="Q5828" s="2"/>
      <c r="R5828" s="2"/>
      <c r="S5828" s="2"/>
      <c r="T5828" s="2"/>
      <c r="U5828" s="2"/>
      <c r="V5828" s="2"/>
      <c r="W5828" s="2"/>
      <c r="X5828" s="2"/>
      <c r="Y5828" s="2"/>
      <c r="AB5828" s="2"/>
      <c r="AC5828" s="2"/>
      <c r="AD5828" s="2"/>
      <c r="AE5828" s="2"/>
      <c r="AF5828" s="2"/>
      <c r="AG5828" s="2"/>
      <c r="AH5828" s="2"/>
      <c r="AI5828" s="2"/>
      <c r="AJ5828" s="2"/>
      <c r="AK5828" s="2"/>
      <c r="BK5828" s="2"/>
      <c r="BL5828" s="2"/>
      <c r="BN5828" s="2"/>
      <c r="BO5828" s="2"/>
    </row>
    <row r="5829" ht="12.75" customHeight="1">
      <c r="D5829" s="2"/>
      <c r="G5829" s="2"/>
      <c r="I5829" s="2"/>
      <c r="J5829" s="2"/>
      <c r="K5829" s="2"/>
      <c r="L5829" s="2"/>
      <c r="M5829" s="2"/>
      <c r="N5829" s="2"/>
      <c r="O5829" s="2"/>
      <c r="P5829" s="2"/>
      <c r="Q5829" s="2"/>
      <c r="R5829" s="2"/>
      <c r="S5829" s="2"/>
      <c r="T5829" s="2"/>
      <c r="U5829" s="2"/>
      <c r="V5829" s="2"/>
      <c r="W5829" s="2"/>
      <c r="X5829" s="2"/>
      <c r="Y5829" s="2"/>
      <c r="AB5829" s="2"/>
      <c r="AC5829" s="2"/>
      <c r="AD5829" s="2"/>
      <c r="AE5829" s="2"/>
      <c r="AF5829" s="2"/>
      <c r="AG5829" s="2"/>
      <c r="AH5829" s="2"/>
      <c r="AI5829" s="2"/>
      <c r="AJ5829" s="2"/>
      <c r="AK5829" s="2"/>
      <c r="BK5829" s="2"/>
      <c r="BL5829" s="2"/>
      <c r="BN5829" s="2"/>
      <c r="BO5829" s="2"/>
    </row>
    <row r="5830" ht="12.75" customHeight="1">
      <c r="D5830" s="2"/>
      <c r="G5830" s="2"/>
      <c r="I5830" s="2"/>
      <c r="J5830" s="2"/>
      <c r="K5830" s="2"/>
      <c r="L5830" s="2"/>
      <c r="M5830" s="2"/>
      <c r="N5830" s="2"/>
      <c r="O5830" s="2"/>
      <c r="P5830" s="2"/>
      <c r="Q5830" s="2"/>
      <c r="R5830" s="2"/>
      <c r="S5830" s="2"/>
      <c r="T5830" s="2"/>
      <c r="U5830" s="2"/>
      <c r="V5830" s="2"/>
      <c r="W5830" s="2"/>
      <c r="X5830" s="2"/>
      <c r="Y5830" s="2"/>
      <c r="AB5830" s="2"/>
      <c r="AC5830" s="2"/>
      <c r="AD5830" s="2"/>
      <c r="AE5830" s="2"/>
      <c r="AF5830" s="2"/>
      <c r="AG5830" s="2"/>
      <c r="AH5830" s="2"/>
      <c r="AI5830" s="2"/>
      <c r="AJ5830" s="2"/>
      <c r="AK5830" s="2"/>
      <c r="BK5830" s="2"/>
      <c r="BL5830" s="2"/>
      <c r="BN5830" s="2"/>
      <c r="BO5830" s="2"/>
    </row>
    <row r="5831" ht="12.75" customHeight="1">
      <c r="D5831" s="2"/>
      <c r="G5831" s="2"/>
      <c r="I5831" s="2"/>
      <c r="J5831" s="2"/>
      <c r="K5831" s="2"/>
      <c r="L5831" s="2"/>
      <c r="M5831" s="2"/>
      <c r="N5831" s="2"/>
      <c r="O5831" s="2"/>
      <c r="P5831" s="2"/>
      <c r="Q5831" s="2"/>
      <c r="R5831" s="2"/>
      <c r="S5831" s="2"/>
      <c r="T5831" s="2"/>
      <c r="U5831" s="2"/>
      <c r="V5831" s="2"/>
      <c r="W5831" s="2"/>
      <c r="X5831" s="2"/>
      <c r="Y5831" s="2"/>
      <c r="AB5831" s="2"/>
      <c r="AC5831" s="2"/>
      <c r="AD5831" s="2"/>
      <c r="AE5831" s="2"/>
      <c r="AF5831" s="2"/>
      <c r="AG5831" s="2"/>
      <c r="AH5831" s="2"/>
      <c r="AI5831" s="2"/>
      <c r="AJ5831" s="2"/>
      <c r="AK5831" s="2"/>
      <c r="BK5831" s="2"/>
      <c r="BL5831" s="2"/>
      <c r="BN5831" s="2"/>
      <c r="BO5831" s="2"/>
    </row>
    <row r="5832" ht="12.75" customHeight="1">
      <c r="D5832" s="2"/>
      <c r="G5832" s="2"/>
      <c r="I5832" s="2"/>
      <c r="J5832" s="2"/>
      <c r="K5832" s="2"/>
      <c r="L5832" s="2"/>
      <c r="M5832" s="2"/>
      <c r="N5832" s="2"/>
      <c r="O5832" s="2"/>
      <c r="P5832" s="2"/>
      <c r="Q5832" s="2"/>
      <c r="R5832" s="2"/>
      <c r="S5832" s="2"/>
      <c r="T5832" s="2"/>
      <c r="U5832" s="2"/>
      <c r="V5832" s="2"/>
      <c r="W5832" s="2"/>
      <c r="X5832" s="2"/>
      <c r="Y5832" s="2"/>
      <c r="AB5832" s="2"/>
      <c r="AC5832" s="2"/>
      <c r="AD5832" s="2"/>
      <c r="AE5832" s="2"/>
      <c r="AF5832" s="2"/>
      <c r="AG5832" s="2"/>
      <c r="AH5832" s="2"/>
      <c r="AI5832" s="2"/>
      <c r="AJ5832" s="2"/>
      <c r="AK5832" s="2"/>
      <c r="BK5832" s="2"/>
      <c r="BL5832" s="2"/>
      <c r="BN5832" s="2"/>
      <c r="BO5832" s="2"/>
    </row>
    <row r="5833" ht="12.75" customHeight="1">
      <c r="D5833" s="2"/>
      <c r="G5833" s="2"/>
      <c r="I5833" s="2"/>
      <c r="J5833" s="2"/>
      <c r="K5833" s="2"/>
      <c r="L5833" s="2"/>
      <c r="M5833" s="2"/>
      <c r="N5833" s="2"/>
      <c r="O5833" s="2"/>
      <c r="P5833" s="2"/>
      <c r="Q5833" s="2"/>
      <c r="R5833" s="2"/>
      <c r="S5833" s="2"/>
      <c r="T5833" s="2"/>
      <c r="U5833" s="2"/>
      <c r="V5833" s="2"/>
      <c r="W5833" s="2"/>
      <c r="X5833" s="2"/>
      <c r="Y5833" s="2"/>
      <c r="AB5833" s="2"/>
      <c r="AC5833" s="2"/>
      <c r="AD5833" s="2"/>
      <c r="AE5833" s="2"/>
      <c r="AF5833" s="2"/>
      <c r="AG5833" s="2"/>
      <c r="AH5833" s="2"/>
      <c r="AI5833" s="2"/>
      <c r="AJ5833" s="2"/>
      <c r="AK5833" s="2"/>
      <c r="BK5833" s="2"/>
      <c r="BL5833" s="2"/>
      <c r="BN5833" s="2"/>
      <c r="BO5833" s="2"/>
    </row>
    <row r="5834" ht="12.75" customHeight="1">
      <c r="D5834" s="2"/>
      <c r="G5834" s="2"/>
      <c r="I5834" s="2"/>
      <c r="J5834" s="2"/>
      <c r="K5834" s="2"/>
      <c r="L5834" s="2"/>
      <c r="M5834" s="2"/>
      <c r="N5834" s="2"/>
      <c r="O5834" s="2"/>
      <c r="P5834" s="2"/>
      <c r="Q5834" s="2"/>
      <c r="R5834" s="2"/>
      <c r="S5834" s="2"/>
      <c r="T5834" s="2"/>
      <c r="U5834" s="2"/>
      <c r="V5834" s="2"/>
      <c r="W5834" s="2"/>
      <c r="X5834" s="2"/>
      <c r="Y5834" s="2"/>
      <c r="AB5834" s="2"/>
      <c r="AC5834" s="2"/>
      <c r="AD5834" s="2"/>
      <c r="AE5834" s="2"/>
      <c r="AF5834" s="2"/>
      <c r="AG5834" s="2"/>
      <c r="AH5834" s="2"/>
      <c r="AI5834" s="2"/>
      <c r="AJ5834" s="2"/>
      <c r="AK5834" s="2"/>
      <c r="BK5834" s="2"/>
      <c r="BL5834" s="2"/>
      <c r="BN5834" s="2"/>
      <c r="BO5834" s="2"/>
    </row>
    <row r="5835" ht="12.75" customHeight="1">
      <c r="D5835" s="2"/>
      <c r="G5835" s="2"/>
      <c r="I5835" s="2"/>
      <c r="J5835" s="2"/>
      <c r="K5835" s="2"/>
      <c r="L5835" s="2"/>
      <c r="M5835" s="2"/>
      <c r="N5835" s="2"/>
      <c r="O5835" s="2"/>
      <c r="P5835" s="2"/>
      <c r="Q5835" s="2"/>
      <c r="R5835" s="2"/>
      <c r="S5835" s="2"/>
      <c r="T5835" s="2"/>
      <c r="U5835" s="2"/>
      <c r="V5835" s="2"/>
      <c r="W5835" s="2"/>
      <c r="X5835" s="2"/>
      <c r="Y5835" s="2"/>
      <c r="AB5835" s="2"/>
      <c r="AC5835" s="2"/>
      <c r="AD5835" s="2"/>
      <c r="AE5835" s="2"/>
      <c r="AF5835" s="2"/>
      <c r="AG5835" s="2"/>
      <c r="AH5835" s="2"/>
      <c r="AI5835" s="2"/>
      <c r="AJ5835" s="2"/>
      <c r="AK5835" s="2"/>
      <c r="BK5835" s="2"/>
      <c r="BL5835" s="2"/>
      <c r="BN5835" s="2"/>
      <c r="BO5835" s="2"/>
    </row>
    <row r="5836" ht="12.75" customHeight="1">
      <c r="D5836" s="2"/>
      <c r="G5836" s="2"/>
      <c r="I5836" s="2"/>
      <c r="J5836" s="2"/>
      <c r="K5836" s="2"/>
      <c r="L5836" s="2"/>
      <c r="M5836" s="2"/>
      <c r="N5836" s="2"/>
      <c r="O5836" s="2"/>
      <c r="P5836" s="2"/>
      <c r="Q5836" s="2"/>
      <c r="R5836" s="2"/>
      <c r="S5836" s="2"/>
      <c r="T5836" s="2"/>
      <c r="U5836" s="2"/>
      <c r="V5836" s="2"/>
      <c r="W5836" s="2"/>
      <c r="X5836" s="2"/>
      <c r="Y5836" s="2"/>
      <c r="AB5836" s="2"/>
      <c r="AC5836" s="2"/>
      <c r="AD5836" s="2"/>
      <c r="AE5836" s="2"/>
      <c r="AF5836" s="2"/>
      <c r="AG5836" s="2"/>
      <c r="AH5836" s="2"/>
      <c r="AI5836" s="2"/>
      <c r="AJ5836" s="2"/>
      <c r="AK5836" s="2"/>
      <c r="BK5836" s="2"/>
      <c r="BL5836" s="2"/>
      <c r="BN5836" s="2"/>
      <c r="BO5836" s="2"/>
    </row>
    <row r="5837" ht="12.75" customHeight="1">
      <c r="D5837" s="2"/>
      <c r="G5837" s="2"/>
      <c r="I5837" s="2"/>
      <c r="J5837" s="2"/>
      <c r="K5837" s="2"/>
      <c r="L5837" s="2"/>
      <c r="M5837" s="2"/>
      <c r="N5837" s="2"/>
      <c r="O5837" s="2"/>
      <c r="P5837" s="2"/>
      <c r="Q5837" s="2"/>
      <c r="R5837" s="2"/>
      <c r="S5837" s="2"/>
      <c r="T5837" s="2"/>
      <c r="U5837" s="2"/>
      <c r="V5837" s="2"/>
      <c r="W5837" s="2"/>
      <c r="X5837" s="2"/>
      <c r="Y5837" s="2"/>
      <c r="AB5837" s="2"/>
      <c r="AC5837" s="2"/>
      <c r="AD5837" s="2"/>
      <c r="AE5837" s="2"/>
      <c r="AF5837" s="2"/>
      <c r="AG5837" s="2"/>
      <c r="AH5837" s="2"/>
      <c r="AI5837" s="2"/>
      <c r="AJ5837" s="2"/>
      <c r="AK5837" s="2"/>
      <c r="BK5837" s="2"/>
      <c r="BL5837" s="2"/>
      <c r="BN5837" s="2"/>
      <c r="BO5837" s="2"/>
    </row>
    <row r="5838" ht="12.75" customHeight="1">
      <c r="D5838" s="2"/>
      <c r="G5838" s="2"/>
      <c r="I5838" s="2"/>
      <c r="J5838" s="2"/>
      <c r="K5838" s="2"/>
      <c r="L5838" s="2"/>
      <c r="M5838" s="2"/>
      <c r="N5838" s="2"/>
      <c r="O5838" s="2"/>
      <c r="P5838" s="2"/>
      <c r="Q5838" s="2"/>
      <c r="R5838" s="2"/>
      <c r="S5838" s="2"/>
      <c r="T5838" s="2"/>
      <c r="U5838" s="2"/>
      <c r="V5838" s="2"/>
      <c r="W5838" s="2"/>
      <c r="X5838" s="2"/>
      <c r="Y5838" s="2"/>
      <c r="AB5838" s="2"/>
      <c r="AC5838" s="2"/>
      <c r="AD5838" s="2"/>
      <c r="AE5838" s="2"/>
      <c r="AF5838" s="2"/>
      <c r="AG5838" s="2"/>
      <c r="AH5838" s="2"/>
      <c r="AI5838" s="2"/>
      <c r="AJ5838" s="2"/>
      <c r="AK5838" s="2"/>
      <c r="BK5838" s="2"/>
      <c r="BL5838" s="2"/>
      <c r="BN5838" s="2"/>
      <c r="BO5838" s="2"/>
    </row>
    <row r="5839" ht="12.75" customHeight="1">
      <c r="D5839" s="2"/>
      <c r="G5839" s="2"/>
      <c r="I5839" s="2"/>
      <c r="J5839" s="2"/>
      <c r="K5839" s="2"/>
      <c r="L5839" s="2"/>
      <c r="M5839" s="2"/>
      <c r="N5839" s="2"/>
      <c r="O5839" s="2"/>
      <c r="P5839" s="2"/>
      <c r="Q5839" s="2"/>
      <c r="R5839" s="2"/>
      <c r="S5839" s="2"/>
      <c r="T5839" s="2"/>
      <c r="U5839" s="2"/>
      <c r="V5839" s="2"/>
      <c r="W5839" s="2"/>
      <c r="X5839" s="2"/>
      <c r="Y5839" s="2"/>
      <c r="AB5839" s="2"/>
      <c r="AC5839" s="2"/>
      <c r="AD5839" s="2"/>
      <c r="AE5839" s="2"/>
      <c r="AF5839" s="2"/>
      <c r="AG5839" s="2"/>
      <c r="AH5839" s="2"/>
      <c r="AI5839" s="2"/>
      <c r="AJ5839" s="2"/>
      <c r="AK5839" s="2"/>
      <c r="BK5839" s="2"/>
      <c r="BL5839" s="2"/>
      <c r="BN5839" s="2"/>
      <c r="BO5839" s="2"/>
    </row>
    <row r="5840" ht="12.75" customHeight="1">
      <c r="D5840" s="2"/>
      <c r="G5840" s="2"/>
      <c r="I5840" s="2"/>
      <c r="J5840" s="2"/>
      <c r="K5840" s="2"/>
      <c r="L5840" s="2"/>
      <c r="M5840" s="2"/>
      <c r="N5840" s="2"/>
      <c r="O5840" s="2"/>
      <c r="P5840" s="2"/>
      <c r="Q5840" s="2"/>
      <c r="R5840" s="2"/>
      <c r="S5840" s="2"/>
      <c r="T5840" s="2"/>
      <c r="U5840" s="2"/>
      <c r="V5840" s="2"/>
      <c r="W5840" s="2"/>
      <c r="X5840" s="2"/>
      <c r="Y5840" s="2"/>
      <c r="AB5840" s="2"/>
      <c r="AC5840" s="2"/>
      <c r="AD5840" s="2"/>
      <c r="AE5840" s="2"/>
      <c r="AF5840" s="2"/>
      <c r="AG5840" s="2"/>
      <c r="AH5840" s="2"/>
      <c r="AI5840" s="2"/>
      <c r="AJ5840" s="2"/>
      <c r="AK5840" s="2"/>
      <c r="BK5840" s="2"/>
      <c r="BL5840" s="2"/>
      <c r="BN5840" s="2"/>
      <c r="BO5840" s="2"/>
    </row>
    <row r="5841" ht="12.75" customHeight="1">
      <c r="D5841" s="2"/>
      <c r="G5841" s="2"/>
      <c r="I5841" s="2"/>
      <c r="J5841" s="2"/>
      <c r="K5841" s="2"/>
      <c r="L5841" s="2"/>
      <c r="M5841" s="2"/>
      <c r="N5841" s="2"/>
      <c r="O5841" s="2"/>
      <c r="P5841" s="2"/>
      <c r="Q5841" s="2"/>
      <c r="R5841" s="2"/>
      <c r="S5841" s="2"/>
      <c r="T5841" s="2"/>
      <c r="U5841" s="2"/>
      <c r="V5841" s="2"/>
      <c r="W5841" s="2"/>
      <c r="X5841" s="2"/>
      <c r="Y5841" s="2"/>
      <c r="AB5841" s="2"/>
      <c r="AC5841" s="2"/>
      <c r="AD5841" s="2"/>
      <c r="AE5841" s="2"/>
      <c r="AF5841" s="2"/>
      <c r="AG5841" s="2"/>
      <c r="AH5841" s="2"/>
      <c r="AI5841" s="2"/>
      <c r="AJ5841" s="2"/>
      <c r="AK5841" s="2"/>
      <c r="BK5841" s="2"/>
      <c r="BL5841" s="2"/>
      <c r="BN5841" s="2"/>
      <c r="BO5841" s="2"/>
    </row>
    <row r="5842" ht="12.75" customHeight="1">
      <c r="D5842" s="2"/>
      <c r="G5842" s="2"/>
      <c r="I5842" s="2"/>
      <c r="J5842" s="2"/>
      <c r="K5842" s="2"/>
      <c r="L5842" s="2"/>
      <c r="M5842" s="2"/>
      <c r="N5842" s="2"/>
      <c r="O5842" s="2"/>
      <c r="P5842" s="2"/>
      <c r="Q5842" s="2"/>
      <c r="R5842" s="2"/>
      <c r="S5842" s="2"/>
      <c r="T5842" s="2"/>
      <c r="U5842" s="2"/>
      <c r="V5842" s="2"/>
      <c r="W5842" s="2"/>
      <c r="X5842" s="2"/>
      <c r="Y5842" s="2"/>
      <c r="AB5842" s="2"/>
      <c r="AC5842" s="2"/>
      <c r="AD5842" s="2"/>
      <c r="AE5842" s="2"/>
      <c r="AF5842" s="2"/>
      <c r="AG5842" s="2"/>
      <c r="AH5842" s="2"/>
      <c r="AI5842" s="2"/>
      <c r="AJ5842" s="2"/>
      <c r="AK5842" s="2"/>
      <c r="BK5842" s="2"/>
      <c r="BL5842" s="2"/>
      <c r="BN5842" s="2"/>
      <c r="BO5842" s="2"/>
    </row>
    <row r="5843" ht="12.75" customHeight="1">
      <c r="D5843" s="2"/>
      <c r="G5843" s="2"/>
      <c r="I5843" s="2"/>
      <c r="J5843" s="2"/>
      <c r="K5843" s="2"/>
      <c r="L5843" s="2"/>
      <c r="M5843" s="2"/>
      <c r="N5843" s="2"/>
      <c r="O5843" s="2"/>
      <c r="P5843" s="2"/>
      <c r="Q5843" s="2"/>
      <c r="R5843" s="2"/>
      <c r="S5843" s="2"/>
      <c r="T5843" s="2"/>
      <c r="U5843" s="2"/>
      <c r="V5843" s="2"/>
      <c r="W5843" s="2"/>
      <c r="X5843" s="2"/>
      <c r="Y5843" s="2"/>
      <c r="AB5843" s="2"/>
      <c r="AC5843" s="2"/>
      <c r="AD5843" s="2"/>
      <c r="AE5843" s="2"/>
      <c r="AF5843" s="2"/>
      <c r="AG5843" s="2"/>
      <c r="AH5843" s="2"/>
      <c r="AI5843" s="2"/>
      <c r="AJ5843" s="2"/>
      <c r="AK5843" s="2"/>
      <c r="BK5843" s="2"/>
      <c r="BL5843" s="2"/>
      <c r="BN5843" s="2"/>
      <c r="BO5843" s="2"/>
    </row>
    <row r="5844" ht="12.75" customHeight="1">
      <c r="D5844" s="2"/>
      <c r="G5844" s="2"/>
      <c r="I5844" s="2"/>
      <c r="J5844" s="2"/>
      <c r="K5844" s="2"/>
      <c r="L5844" s="2"/>
      <c r="M5844" s="2"/>
      <c r="N5844" s="2"/>
      <c r="O5844" s="2"/>
      <c r="P5844" s="2"/>
      <c r="Q5844" s="2"/>
      <c r="R5844" s="2"/>
      <c r="S5844" s="2"/>
      <c r="T5844" s="2"/>
      <c r="U5844" s="2"/>
      <c r="V5844" s="2"/>
      <c r="W5844" s="2"/>
      <c r="X5844" s="2"/>
      <c r="Y5844" s="2"/>
      <c r="AB5844" s="2"/>
      <c r="AC5844" s="2"/>
      <c r="AD5844" s="2"/>
      <c r="AE5844" s="2"/>
      <c r="AF5844" s="2"/>
      <c r="AG5844" s="2"/>
      <c r="AH5844" s="2"/>
      <c r="AI5844" s="2"/>
      <c r="AJ5844" s="2"/>
      <c r="AK5844" s="2"/>
      <c r="BK5844" s="2"/>
      <c r="BL5844" s="2"/>
      <c r="BN5844" s="2"/>
      <c r="BO5844" s="2"/>
    </row>
    <row r="5845" ht="12.75" customHeight="1">
      <c r="D5845" s="2"/>
      <c r="G5845" s="2"/>
      <c r="I5845" s="2"/>
      <c r="J5845" s="2"/>
      <c r="K5845" s="2"/>
      <c r="L5845" s="2"/>
      <c r="M5845" s="2"/>
      <c r="N5845" s="2"/>
      <c r="O5845" s="2"/>
      <c r="P5845" s="2"/>
      <c r="Q5845" s="2"/>
      <c r="R5845" s="2"/>
      <c r="S5845" s="2"/>
      <c r="T5845" s="2"/>
      <c r="U5845" s="2"/>
      <c r="V5845" s="2"/>
      <c r="W5845" s="2"/>
      <c r="X5845" s="2"/>
      <c r="Y5845" s="2"/>
      <c r="AB5845" s="2"/>
      <c r="AC5845" s="2"/>
      <c r="AD5845" s="2"/>
      <c r="AE5845" s="2"/>
      <c r="AF5845" s="2"/>
      <c r="AG5845" s="2"/>
      <c r="AH5845" s="2"/>
      <c r="AI5845" s="2"/>
      <c r="AJ5845" s="2"/>
      <c r="AK5845" s="2"/>
      <c r="BK5845" s="2"/>
      <c r="BL5845" s="2"/>
      <c r="BN5845" s="2"/>
      <c r="BO5845" s="2"/>
    </row>
    <row r="5846" ht="12.75" customHeight="1">
      <c r="D5846" s="2"/>
      <c r="G5846" s="2"/>
      <c r="I5846" s="2"/>
      <c r="J5846" s="2"/>
      <c r="K5846" s="2"/>
      <c r="L5846" s="2"/>
      <c r="M5846" s="2"/>
      <c r="N5846" s="2"/>
      <c r="O5846" s="2"/>
      <c r="P5846" s="2"/>
      <c r="Q5846" s="2"/>
      <c r="R5846" s="2"/>
      <c r="S5846" s="2"/>
      <c r="T5846" s="2"/>
      <c r="U5846" s="2"/>
      <c r="V5846" s="2"/>
      <c r="W5846" s="2"/>
      <c r="X5846" s="2"/>
      <c r="Y5846" s="2"/>
      <c r="AB5846" s="2"/>
      <c r="AC5846" s="2"/>
      <c r="AD5846" s="2"/>
      <c r="AE5846" s="2"/>
      <c r="AF5846" s="2"/>
      <c r="AG5846" s="2"/>
      <c r="AH5846" s="2"/>
      <c r="AI5846" s="2"/>
      <c r="AJ5846" s="2"/>
      <c r="AK5846" s="2"/>
      <c r="BK5846" s="2"/>
      <c r="BL5846" s="2"/>
      <c r="BN5846" s="2"/>
      <c r="BO5846" s="2"/>
    </row>
    <row r="5847" ht="12.75" customHeight="1">
      <c r="D5847" s="2"/>
      <c r="G5847" s="2"/>
      <c r="I5847" s="2"/>
      <c r="J5847" s="2"/>
      <c r="K5847" s="2"/>
      <c r="L5847" s="2"/>
      <c r="M5847" s="2"/>
      <c r="N5847" s="2"/>
      <c r="O5847" s="2"/>
      <c r="P5847" s="2"/>
      <c r="Q5847" s="2"/>
      <c r="R5847" s="2"/>
      <c r="S5847" s="2"/>
      <c r="T5847" s="2"/>
      <c r="U5847" s="2"/>
      <c r="V5847" s="2"/>
      <c r="W5847" s="2"/>
      <c r="X5847" s="2"/>
      <c r="Y5847" s="2"/>
      <c r="AB5847" s="2"/>
      <c r="AC5847" s="2"/>
      <c r="AD5847" s="2"/>
      <c r="AE5847" s="2"/>
      <c r="AF5847" s="2"/>
      <c r="AG5847" s="2"/>
      <c r="AH5847" s="2"/>
      <c r="AI5847" s="2"/>
      <c r="AJ5847" s="2"/>
      <c r="AK5847" s="2"/>
      <c r="BK5847" s="2"/>
      <c r="BL5847" s="2"/>
      <c r="BN5847" s="2"/>
      <c r="BO5847" s="2"/>
    </row>
    <row r="5848" ht="12.75" customHeight="1">
      <c r="D5848" s="2"/>
      <c r="G5848" s="2"/>
      <c r="I5848" s="2"/>
      <c r="J5848" s="2"/>
      <c r="K5848" s="2"/>
      <c r="L5848" s="2"/>
      <c r="M5848" s="2"/>
      <c r="N5848" s="2"/>
      <c r="O5848" s="2"/>
      <c r="P5848" s="2"/>
      <c r="Q5848" s="2"/>
      <c r="R5848" s="2"/>
      <c r="S5848" s="2"/>
      <c r="T5848" s="2"/>
      <c r="U5848" s="2"/>
      <c r="V5848" s="2"/>
      <c r="W5848" s="2"/>
      <c r="X5848" s="2"/>
      <c r="Y5848" s="2"/>
      <c r="AB5848" s="2"/>
      <c r="AC5848" s="2"/>
      <c r="AD5848" s="2"/>
      <c r="AE5848" s="2"/>
      <c r="AF5848" s="2"/>
      <c r="AG5848" s="2"/>
      <c r="AH5848" s="2"/>
      <c r="AI5848" s="2"/>
      <c r="AJ5848" s="2"/>
      <c r="AK5848" s="2"/>
      <c r="BK5848" s="2"/>
      <c r="BL5848" s="2"/>
      <c r="BN5848" s="2"/>
      <c r="BO5848" s="2"/>
    </row>
    <row r="5849" ht="12.75" customHeight="1">
      <c r="D5849" s="2"/>
      <c r="G5849" s="2"/>
      <c r="I5849" s="2"/>
      <c r="J5849" s="2"/>
      <c r="K5849" s="2"/>
      <c r="L5849" s="2"/>
      <c r="M5849" s="2"/>
      <c r="N5849" s="2"/>
      <c r="O5849" s="2"/>
      <c r="P5849" s="2"/>
      <c r="Q5849" s="2"/>
      <c r="R5849" s="2"/>
      <c r="S5849" s="2"/>
      <c r="T5849" s="2"/>
      <c r="U5849" s="2"/>
      <c r="V5849" s="2"/>
      <c r="W5849" s="2"/>
      <c r="X5849" s="2"/>
      <c r="Y5849" s="2"/>
      <c r="AB5849" s="2"/>
      <c r="AC5849" s="2"/>
      <c r="AD5849" s="2"/>
      <c r="AE5849" s="2"/>
      <c r="AF5849" s="2"/>
      <c r="AG5849" s="2"/>
      <c r="AH5849" s="2"/>
      <c r="AI5849" s="2"/>
      <c r="AJ5849" s="2"/>
      <c r="AK5849" s="2"/>
      <c r="BK5849" s="2"/>
      <c r="BL5849" s="2"/>
      <c r="BN5849" s="2"/>
      <c r="BO5849" s="2"/>
    </row>
    <row r="5850" ht="12.75" customHeight="1">
      <c r="D5850" s="2"/>
      <c r="G5850" s="2"/>
      <c r="I5850" s="2"/>
      <c r="J5850" s="2"/>
      <c r="K5850" s="2"/>
      <c r="L5850" s="2"/>
      <c r="M5850" s="2"/>
      <c r="N5850" s="2"/>
      <c r="O5850" s="2"/>
      <c r="P5850" s="2"/>
      <c r="Q5850" s="2"/>
      <c r="R5850" s="2"/>
      <c r="S5850" s="2"/>
      <c r="T5850" s="2"/>
      <c r="U5850" s="2"/>
      <c r="V5850" s="2"/>
      <c r="W5850" s="2"/>
      <c r="X5850" s="2"/>
      <c r="Y5850" s="2"/>
      <c r="AB5850" s="2"/>
      <c r="AC5850" s="2"/>
      <c r="AD5850" s="2"/>
      <c r="AE5850" s="2"/>
      <c r="AF5850" s="2"/>
      <c r="AG5850" s="2"/>
      <c r="AH5850" s="2"/>
      <c r="AI5850" s="2"/>
      <c r="AJ5850" s="2"/>
      <c r="AK5850" s="2"/>
      <c r="BK5850" s="2"/>
      <c r="BL5850" s="2"/>
      <c r="BN5850" s="2"/>
      <c r="BO5850" s="2"/>
    </row>
    <row r="5851" ht="12.75" customHeight="1">
      <c r="D5851" s="2"/>
      <c r="G5851" s="2"/>
      <c r="I5851" s="2"/>
      <c r="J5851" s="2"/>
      <c r="K5851" s="2"/>
      <c r="L5851" s="2"/>
      <c r="M5851" s="2"/>
      <c r="N5851" s="2"/>
      <c r="O5851" s="2"/>
      <c r="P5851" s="2"/>
      <c r="Q5851" s="2"/>
      <c r="R5851" s="2"/>
      <c r="S5851" s="2"/>
      <c r="T5851" s="2"/>
      <c r="U5851" s="2"/>
      <c r="V5851" s="2"/>
      <c r="W5851" s="2"/>
      <c r="X5851" s="2"/>
      <c r="Y5851" s="2"/>
      <c r="AB5851" s="2"/>
      <c r="AC5851" s="2"/>
      <c r="AD5851" s="2"/>
      <c r="AE5851" s="2"/>
      <c r="AF5851" s="2"/>
      <c r="AG5851" s="2"/>
      <c r="AH5851" s="2"/>
      <c r="AI5851" s="2"/>
      <c r="AJ5851" s="2"/>
      <c r="AK5851" s="2"/>
      <c r="BK5851" s="2"/>
      <c r="BL5851" s="2"/>
      <c r="BN5851" s="2"/>
      <c r="BO5851" s="2"/>
    </row>
    <row r="5852" ht="12.75" customHeight="1">
      <c r="D5852" s="2"/>
      <c r="G5852" s="2"/>
      <c r="I5852" s="2"/>
      <c r="J5852" s="2"/>
      <c r="K5852" s="2"/>
      <c r="L5852" s="2"/>
      <c r="M5852" s="2"/>
      <c r="N5852" s="2"/>
      <c r="O5852" s="2"/>
      <c r="P5852" s="2"/>
      <c r="Q5852" s="2"/>
      <c r="R5852" s="2"/>
      <c r="S5852" s="2"/>
      <c r="T5852" s="2"/>
      <c r="U5852" s="2"/>
      <c r="V5852" s="2"/>
      <c r="W5852" s="2"/>
      <c r="X5852" s="2"/>
      <c r="Y5852" s="2"/>
      <c r="AB5852" s="2"/>
      <c r="AC5852" s="2"/>
      <c r="AD5852" s="2"/>
      <c r="AE5852" s="2"/>
      <c r="AF5852" s="2"/>
      <c r="AG5852" s="2"/>
      <c r="AH5852" s="2"/>
      <c r="AI5852" s="2"/>
      <c r="AJ5852" s="2"/>
      <c r="AK5852" s="2"/>
      <c r="BK5852" s="2"/>
      <c r="BL5852" s="2"/>
      <c r="BN5852" s="2"/>
      <c r="BO5852" s="2"/>
    </row>
    <row r="5853" ht="12.75" customHeight="1">
      <c r="D5853" s="2"/>
      <c r="G5853" s="2"/>
      <c r="I5853" s="2"/>
      <c r="J5853" s="2"/>
      <c r="K5853" s="2"/>
      <c r="L5853" s="2"/>
      <c r="M5853" s="2"/>
      <c r="N5853" s="2"/>
      <c r="O5853" s="2"/>
      <c r="P5853" s="2"/>
      <c r="Q5853" s="2"/>
      <c r="R5853" s="2"/>
      <c r="S5853" s="2"/>
      <c r="T5853" s="2"/>
      <c r="U5853" s="2"/>
      <c r="V5853" s="2"/>
      <c r="W5853" s="2"/>
      <c r="X5853" s="2"/>
      <c r="Y5853" s="2"/>
      <c r="AB5853" s="2"/>
      <c r="AC5853" s="2"/>
      <c r="AD5853" s="2"/>
      <c r="AE5853" s="2"/>
      <c r="AF5853" s="2"/>
      <c r="AG5853" s="2"/>
      <c r="AH5853" s="2"/>
      <c r="AI5853" s="2"/>
      <c r="AJ5853" s="2"/>
      <c r="AK5853" s="2"/>
      <c r="BK5853" s="2"/>
      <c r="BL5853" s="2"/>
      <c r="BN5853" s="2"/>
      <c r="BO5853" s="2"/>
    </row>
    <row r="5854" ht="12.75" customHeight="1">
      <c r="D5854" s="2"/>
      <c r="G5854" s="2"/>
      <c r="I5854" s="2"/>
      <c r="J5854" s="2"/>
      <c r="K5854" s="2"/>
      <c r="L5854" s="2"/>
      <c r="M5854" s="2"/>
      <c r="N5854" s="2"/>
      <c r="O5854" s="2"/>
      <c r="P5854" s="2"/>
      <c r="Q5854" s="2"/>
      <c r="R5854" s="2"/>
      <c r="S5854" s="2"/>
      <c r="T5854" s="2"/>
      <c r="U5854" s="2"/>
      <c r="V5854" s="2"/>
      <c r="W5854" s="2"/>
      <c r="X5854" s="2"/>
      <c r="Y5854" s="2"/>
      <c r="AB5854" s="2"/>
      <c r="AC5854" s="2"/>
      <c r="AD5854" s="2"/>
      <c r="AE5854" s="2"/>
      <c r="AF5854" s="2"/>
      <c r="AG5854" s="2"/>
      <c r="AH5854" s="2"/>
      <c r="AI5854" s="2"/>
      <c r="AJ5854" s="2"/>
      <c r="AK5854" s="2"/>
      <c r="BK5854" s="2"/>
      <c r="BL5854" s="2"/>
      <c r="BN5854" s="2"/>
      <c r="BO5854" s="2"/>
    </row>
    <row r="5855" ht="12.75" customHeight="1">
      <c r="D5855" s="2"/>
      <c r="G5855" s="2"/>
      <c r="I5855" s="2"/>
      <c r="J5855" s="2"/>
      <c r="K5855" s="2"/>
      <c r="L5855" s="2"/>
      <c r="M5855" s="2"/>
      <c r="N5855" s="2"/>
      <c r="O5855" s="2"/>
      <c r="P5855" s="2"/>
      <c r="Q5855" s="2"/>
      <c r="R5855" s="2"/>
      <c r="S5855" s="2"/>
      <c r="T5855" s="2"/>
      <c r="U5855" s="2"/>
      <c r="V5855" s="2"/>
      <c r="W5855" s="2"/>
      <c r="X5855" s="2"/>
      <c r="Y5855" s="2"/>
      <c r="AB5855" s="2"/>
      <c r="AC5855" s="2"/>
      <c r="AD5855" s="2"/>
      <c r="AE5855" s="2"/>
      <c r="AF5855" s="2"/>
      <c r="AG5855" s="2"/>
      <c r="AH5855" s="2"/>
      <c r="AI5855" s="2"/>
      <c r="AJ5855" s="2"/>
      <c r="AK5855" s="2"/>
      <c r="BK5855" s="2"/>
      <c r="BL5855" s="2"/>
      <c r="BN5855" s="2"/>
      <c r="BO5855" s="2"/>
    </row>
    <row r="5856" ht="12.75" customHeight="1">
      <c r="D5856" s="2"/>
      <c r="G5856" s="2"/>
      <c r="I5856" s="2"/>
      <c r="J5856" s="2"/>
      <c r="K5856" s="2"/>
      <c r="L5856" s="2"/>
      <c r="M5856" s="2"/>
      <c r="N5856" s="2"/>
      <c r="O5856" s="2"/>
      <c r="P5856" s="2"/>
      <c r="Q5856" s="2"/>
      <c r="R5856" s="2"/>
      <c r="S5856" s="2"/>
      <c r="T5856" s="2"/>
      <c r="U5856" s="2"/>
      <c r="V5856" s="2"/>
      <c r="W5856" s="2"/>
      <c r="X5856" s="2"/>
      <c r="Y5856" s="2"/>
      <c r="AB5856" s="2"/>
      <c r="AC5856" s="2"/>
      <c r="AD5856" s="2"/>
      <c r="AE5856" s="2"/>
      <c r="AF5856" s="2"/>
      <c r="AG5856" s="2"/>
      <c r="AH5856" s="2"/>
      <c r="AI5856" s="2"/>
      <c r="AJ5856" s="2"/>
      <c r="AK5856" s="2"/>
      <c r="BK5856" s="2"/>
      <c r="BL5856" s="2"/>
      <c r="BN5856" s="2"/>
      <c r="BO5856" s="2"/>
    </row>
    <row r="5857" ht="12.75" customHeight="1">
      <c r="D5857" s="2"/>
      <c r="G5857" s="2"/>
      <c r="I5857" s="2"/>
      <c r="J5857" s="2"/>
      <c r="K5857" s="2"/>
      <c r="L5857" s="2"/>
      <c r="M5857" s="2"/>
      <c r="N5857" s="2"/>
      <c r="O5857" s="2"/>
      <c r="P5857" s="2"/>
      <c r="Q5857" s="2"/>
      <c r="R5857" s="2"/>
      <c r="S5857" s="2"/>
      <c r="T5857" s="2"/>
      <c r="U5857" s="2"/>
      <c r="V5857" s="2"/>
      <c r="W5857" s="2"/>
      <c r="X5857" s="2"/>
      <c r="Y5857" s="2"/>
      <c r="AB5857" s="2"/>
      <c r="AC5857" s="2"/>
      <c r="AD5857" s="2"/>
      <c r="AE5857" s="2"/>
      <c r="AF5857" s="2"/>
      <c r="AG5857" s="2"/>
      <c r="AH5857" s="2"/>
      <c r="AI5857" s="2"/>
      <c r="AJ5857" s="2"/>
      <c r="AK5857" s="2"/>
      <c r="BK5857" s="2"/>
      <c r="BL5857" s="2"/>
      <c r="BN5857" s="2"/>
      <c r="BO5857" s="2"/>
    </row>
    <row r="5858" ht="12.75" customHeight="1">
      <c r="D5858" s="2"/>
      <c r="G5858" s="2"/>
      <c r="I5858" s="2"/>
      <c r="J5858" s="2"/>
      <c r="K5858" s="2"/>
      <c r="L5858" s="2"/>
      <c r="M5858" s="2"/>
      <c r="N5858" s="2"/>
      <c r="O5858" s="2"/>
      <c r="P5858" s="2"/>
      <c r="Q5858" s="2"/>
      <c r="R5858" s="2"/>
      <c r="S5858" s="2"/>
      <c r="T5858" s="2"/>
      <c r="U5858" s="2"/>
      <c r="V5858" s="2"/>
      <c r="W5858" s="2"/>
      <c r="X5858" s="2"/>
      <c r="Y5858" s="2"/>
      <c r="AB5858" s="2"/>
      <c r="AC5858" s="2"/>
      <c r="AD5858" s="2"/>
      <c r="AE5858" s="2"/>
      <c r="AF5858" s="2"/>
      <c r="AG5858" s="2"/>
      <c r="AH5858" s="2"/>
      <c r="AI5858" s="2"/>
      <c r="AJ5858" s="2"/>
      <c r="AK5858" s="2"/>
      <c r="BK5858" s="2"/>
      <c r="BL5858" s="2"/>
      <c r="BN5858" s="2"/>
      <c r="BO5858" s="2"/>
    </row>
    <row r="5859" ht="12.75" customHeight="1">
      <c r="D5859" s="2"/>
      <c r="G5859" s="2"/>
      <c r="I5859" s="2"/>
      <c r="J5859" s="2"/>
      <c r="K5859" s="2"/>
      <c r="L5859" s="2"/>
      <c r="M5859" s="2"/>
      <c r="N5859" s="2"/>
      <c r="O5859" s="2"/>
      <c r="P5859" s="2"/>
      <c r="Q5859" s="2"/>
      <c r="R5859" s="2"/>
      <c r="S5859" s="2"/>
      <c r="T5859" s="2"/>
      <c r="U5859" s="2"/>
      <c r="V5859" s="2"/>
      <c r="W5859" s="2"/>
      <c r="X5859" s="2"/>
      <c r="Y5859" s="2"/>
      <c r="AB5859" s="2"/>
      <c r="AC5859" s="2"/>
      <c r="AD5859" s="2"/>
      <c r="AE5859" s="2"/>
      <c r="AF5859" s="2"/>
      <c r="AG5859" s="2"/>
      <c r="AH5859" s="2"/>
      <c r="AI5859" s="2"/>
      <c r="AJ5859" s="2"/>
      <c r="AK5859" s="2"/>
      <c r="BK5859" s="2"/>
      <c r="BL5859" s="2"/>
      <c r="BN5859" s="2"/>
      <c r="BO5859" s="2"/>
    </row>
    <row r="5860" ht="12.75" customHeight="1">
      <c r="D5860" s="2"/>
      <c r="G5860" s="2"/>
      <c r="I5860" s="2"/>
      <c r="J5860" s="2"/>
      <c r="K5860" s="2"/>
      <c r="L5860" s="2"/>
      <c r="M5860" s="2"/>
      <c r="N5860" s="2"/>
      <c r="O5860" s="2"/>
      <c r="P5860" s="2"/>
      <c r="Q5860" s="2"/>
      <c r="R5860" s="2"/>
      <c r="S5860" s="2"/>
      <c r="T5860" s="2"/>
      <c r="U5860" s="2"/>
      <c r="V5860" s="2"/>
      <c r="W5860" s="2"/>
      <c r="X5860" s="2"/>
      <c r="Y5860" s="2"/>
      <c r="AB5860" s="2"/>
      <c r="AC5860" s="2"/>
      <c r="AD5860" s="2"/>
      <c r="AE5860" s="2"/>
      <c r="AF5860" s="2"/>
      <c r="AG5860" s="2"/>
      <c r="AH5860" s="2"/>
      <c r="AI5860" s="2"/>
      <c r="AJ5860" s="2"/>
      <c r="AK5860" s="2"/>
      <c r="BK5860" s="2"/>
      <c r="BL5860" s="2"/>
      <c r="BN5860" s="2"/>
      <c r="BO5860" s="2"/>
    </row>
    <row r="5861" ht="12.75" customHeight="1">
      <c r="D5861" s="2"/>
      <c r="G5861" s="2"/>
      <c r="I5861" s="2"/>
      <c r="J5861" s="2"/>
      <c r="K5861" s="2"/>
      <c r="L5861" s="2"/>
      <c r="M5861" s="2"/>
      <c r="N5861" s="2"/>
      <c r="O5861" s="2"/>
      <c r="P5861" s="2"/>
      <c r="Q5861" s="2"/>
      <c r="R5861" s="2"/>
      <c r="S5861" s="2"/>
      <c r="T5861" s="2"/>
      <c r="U5861" s="2"/>
      <c r="V5861" s="2"/>
      <c r="W5861" s="2"/>
      <c r="X5861" s="2"/>
      <c r="Y5861" s="2"/>
      <c r="AB5861" s="2"/>
      <c r="AC5861" s="2"/>
      <c r="AD5861" s="2"/>
      <c r="AE5861" s="2"/>
      <c r="AF5861" s="2"/>
      <c r="AG5861" s="2"/>
      <c r="AH5861" s="2"/>
      <c r="AI5861" s="2"/>
      <c r="AJ5861" s="2"/>
      <c r="AK5861" s="2"/>
      <c r="BK5861" s="2"/>
      <c r="BL5861" s="2"/>
      <c r="BN5861" s="2"/>
      <c r="BO5861" s="2"/>
    </row>
    <row r="5862" ht="12.75" customHeight="1">
      <c r="D5862" s="2"/>
      <c r="G5862" s="2"/>
      <c r="I5862" s="2"/>
      <c r="J5862" s="2"/>
      <c r="K5862" s="2"/>
      <c r="L5862" s="2"/>
      <c r="M5862" s="2"/>
      <c r="N5862" s="2"/>
      <c r="O5862" s="2"/>
      <c r="P5862" s="2"/>
      <c r="Q5862" s="2"/>
      <c r="R5862" s="2"/>
      <c r="S5862" s="2"/>
      <c r="T5862" s="2"/>
      <c r="U5862" s="2"/>
      <c r="V5862" s="2"/>
      <c r="W5862" s="2"/>
      <c r="X5862" s="2"/>
      <c r="Y5862" s="2"/>
      <c r="AB5862" s="2"/>
      <c r="AC5862" s="2"/>
      <c r="AD5862" s="2"/>
      <c r="AE5862" s="2"/>
      <c r="AF5862" s="2"/>
      <c r="AG5862" s="2"/>
      <c r="AH5862" s="2"/>
      <c r="AI5862" s="2"/>
      <c r="AJ5862" s="2"/>
      <c r="AK5862" s="2"/>
      <c r="BK5862" s="2"/>
      <c r="BL5862" s="2"/>
      <c r="BN5862" s="2"/>
      <c r="BO5862" s="2"/>
    </row>
    <row r="5863" ht="12.75" customHeight="1">
      <c r="D5863" s="2"/>
      <c r="G5863" s="2"/>
      <c r="I5863" s="2"/>
      <c r="J5863" s="2"/>
      <c r="K5863" s="2"/>
      <c r="L5863" s="2"/>
      <c r="M5863" s="2"/>
      <c r="N5863" s="2"/>
      <c r="O5863" s="2"/>
      <c r="P5863" s="2"/>
      <c r="Q5863" s="2"/>
      <c r="R5863" s="2"/>
      <c r="S5863" s="2"/>
      <c r="T5863" s="2"/>
      <c r="U5863" s="2"/>
      <c r="V5863" s="2"/>
      <c r="W5863" s="2"/>
      <c r="X5863" s="2"/>
      <c r="Y5863" s="2"/>
      <c r="AB5863" s="2"/>
      <c r="AC5863" s="2"/>
      <c r="AD5863" s="2"/>
      <c r="AE5863" s="2"/>
      <c r="AF5863" s="2"/>
      <c r="AG5863" s="2"/>
      <c r="AH5863" s="2"/>
      <c r="AI5863" s="2"/>
      <c r="AJ5863" s="2"/>
      <c r="AK5863" s="2"/>
      <c r="BK5863" s="2"/>
      <c r="BL5863" s="2"/>
      <c r="BN5863" s="2"/>
      <c r="BO5863" s="2"/>
    </row>
    <row r="5864" ht="12.75" customHeight="1">
      <c r="D5864" s="2"/>
      <c r="G5864" s="2"/>
      <c r="I5864" s="2"/>
      <c r="J5864" s="2"/>
      <c r="K5864" s="2"/>
      <c r="L5864" s="2"/>
      <c r="M5864" s="2"/>
      <c r="N5864" s="2"/>
      <c r="O5864" s="2"/>
      <c r="P5864" s="2"/>
      <c r="Q5864" s="2"/>
      <c r="R5864" s="2"/>
      <c r="S5864" s="2"/>
      <c r="T5864" s="2"/>
      <c r="U5864" s="2"/>
      <c r="V5864" s="2"/>
      <c r="W5864" s="2"/>
      <c r="X5864" s="2"/>
      <c r="Y5864" s="2"/>
      <c r="AB5864" s="2"/>
      <c r="AC5864" s="2"/>
      <c r="AD5864" s="2"/>
      <c r="AE5864" s="2"/>
      <c r="AF5864" s="2"/>
      <c r="AG5864" s="2"/>
      <c r="AH5864" s="2"/>
      <c r="AI5864" s="2"/>
      <c r="AJ5864" s="2"/>
      <c r="AK5864" s="2"/>
      <c r="BK5864" s="2"/>
      <c r="BL5864" s="2"/>
      <c r="BN5864" s="2"/>
      <c r="BO5864" s="2"/>
    </row>
    <row r="5865" ht="12.75" customHeight="1">
      <c r="D5865" s="2"/>
      <c r="G5865" s="2"/>
      <c r="I5865" s="2"/>
      <c r="J5865" s="2"/>
      <c r="K5865" s="2"/>
      <c r="L5865" s="2"/>
      <c r="M5865" s="2"/>
      <c r="N5865" s="2"/>
      <c r="O5865" s="2"/>
      <c r="P5865" s="2"/>
      <c r="Q5865" s="2"/>
      <c r="R5865" s="2"/>
      <c r="S5865" s="2"/>
      <c r="T5865" s="2"/>
      <c r="U5865" s="2"/>
      <c r="V5865" s="2"/>
      <c r="W5865" s="2"/>
      <c r="X5865" s="2"/>
      <c r="Y5865" s="2"/>
      <c r="AB5865" s="2"/>
      <c r="AC5865" s="2"/>
      <c r="AD5865" s="2"/>
      <c r="AE5865" s="2"/>
      <c r="AF5865" s="2"/>
      <c r="AG5865" s="2"/>
      <c r="AH5865" s="2"/>
      <c r="AI5865" s="2"/>
      <c r="AJ5865" s="2"/>
      <c r="AK5865" s="2"/>
      <c r="BK5865" s="2"/>
      <c r="BL5865" s="2"/>
      <c r="BN5865" s="2"/>
      <c r="BO5865" s="2"/>
    </row>
    <row r="5866" ht="12.75" customHeight="1">
      <c r="D5866" s="2"/>
      <c r="G5866" s="2"/>
      <c r="I5866" s="2"/>
      <c r="J5866" s="2"/>
      <c r="K5866" s="2"/>
      <c r="L5866" s="2"/>
      <c r="M5866" s="2"/>
      <c r="N5866" s="2"/>
      <c r="O5866" s="2"/>
      <c r="P5866" s="2"/>
      <c r="Q5866" s="2"/>
      <c r="R5866" s="2"/>
      <c r="S5866" s="2"/>
      <c r="T5866" s="2"/>
      <c r="U5866" s="2"/>
      <c r="V5866" s="2"/>
      <c r="W5866" s="2"/>
      <c r="X5866" s="2"/>
      <c r="Y5866" s="2"/>
      <c r="AB5866" s="2"/>
      <c r="AC5866" s="2"/>
      <c r="AD5866" s="2"/>
      <c r="AE5866" s="2"/>
      <c r="AF5866" s="2"/>
      <c r="AG5866" s="2"/>
      <c r="AH5866" s="2"/>
      <c r="AI5866" s="2"/>
      <c r="AJ5866" s="2"/>
      <c r="AK5866" s="2"/>
      <c r="BK5866" s="2"/>
      <c r="BL5866" s="2"/>
      <c r="BN5866" s="2"/>
      <c r="BO5866" s="2"/>
    </row>
    <row r="5867" ht="12.75" customHeight="1">
      <c r="D5867" s="2"/>
      <c r="G5867" s="2"/>
      <c r="I5867" s="2"/>
      <c r="J5867" s="2"/>
      <c r="K5867" s="2"/>
      <c r="L5867" s="2"/>
      <c r="M5867" s="2"/>
      <c r="N5867" s="2"/>
      <c r="O5867" s="2"/>
      <c r="P5867" s="2"/>
      <c r="Q5867" s="2"/>
      <c r="R5867" s="2"/>
      <c r="S5867" s="2"/>
      <c r="T5867" s="2"/>
      <c r="U5867" s="2"/>
      <c r="V5867" s="2"/>
      <c r="W5867" s="2"/>
      <c r="X5867" s="2"/>
      <c r="Y5867" s="2"/>
      <c r="AB5867" s="2"/>
      <c r="AC5867" s="2"/>
      <c r="AD5867" s="2"/>
      <c r="AE5867" s="2"/>
      <c r="AF5867" s="2"/>
      <c r="AG5867" s="2"/>
      <c r="AH5867" s="2"/>
      <c r="AI5867" s="2"/>
      <c r="AJ5867" s="2"/>
      <c r="AK5867" s="2"/>
      <c r="BK5867" s="2"/>
      <c r="BL5867" s="2"/>
      <c r="BN5867" s="2"/>
      <c r="BO5867" s="2"/>
    </row>
    <row r="5868" ht="12.75" customHeight="1">
      <c r="D5868" s="2"/>
      <c r="G5868" s="2"/>
      <c r="I5868" s="2"/>
      <c r="J5868" s="2"/>
      <c r="K5868" s="2"/>
      <c r="L5868" s="2"/>
      <c r="M5868" s="2"/>
      <c r="N5868" s="2"/>
      <c r="O5868" s="2"/>
      <c r="P5868" s="2"/>
      <c r="Q5868" s="2"/>
      <c r="R5868" s="2"/>
      <c r="S5868" s="2"/>
      <c r="T5868" s="2"/>
      <c r="U5868" s="2"/>
      <c r="V5868" s="2"/>
      <c r="W5868" s="2"/>
      <c r="X5868" s="2"/>
      <c r="Y5868" s="2"/>
      <c r="AB5868" s="2"/>
      <c r="AC5868" s="2"/>
      <c r="AD5868" s="2"/>
      <c r="AE5868" s="2"/>
      <c r="AF5868" s="2"/>
      <c r="AG5868" s="2"/>
      <c r="AH5868" s="2"/>
      <c r="AI5868" s="2"/>
      <c r="AJ5868" s="2"/>
      <c r="AK5868" s="2"/>
      <c r="BK5868" s="2"/>
      <c r="BL5868" s="2"/>
      <c r="BN5868" s="2"/>
      <c r="BO5868" s="2"/>
    </row>
    <row r="5869" ht="12.75" customHeight="1">
      <c r="D5869" s="2"/>
      <c r="G5869" s="2"/>
      <c r="I5869" s="2"/>
      <c r="J5869" s="2"/>
      <c r="K5869" s="2"/>
      <c r="L5869" s="2"/>
      <c r="M5869" s="2"/>
      <c r="N5869" s="2"/>
      <c r="O5869" s="2"/>
      <c r="P5869" s="2"/>
      <c r="Q5869" s="2"/>
      <c r="R5869" s="2"/>
      <c r="S5869" s="2"/>
      <c r="T5869" s="2"/>
      <c r="U5869" s="2"/>
      <c r="V5869" s="2"/>
      <c r="W5869" s="2"/>
      <c r="X5869" s="2"/>
      <c r="Y5869" s="2"/>
      <c r="AB5869" s="2"/>
      <c r="AC5869" s="2"/>
      <c r="AD5869" s="2"/>
      <c r="AE5869" s="2"/>
      <c r="AF5869" s="2"/>
      <c r="AG5869" s="2"/>
      <c r="AH5869" s="2"/>
      <c r="AI5869" s="2"/>
      <c r="AJ5869" s="2"/>
      <c r="AK5869" s="2"/>
      <c r="BK5869" s="2"/>
      <c r="BL5869" s="2"/>
      <c r="BN5869" s="2"/>
      <c r="BO5869" s="2"/>
    </row>
    <row r="5870" ht="12.75" customHeight="1">
      <c r="D5870" s="2"/>
      <c r="G5870" s="2"/>
      <c r="I5870" s="2"/>
      <c r="J5870" s="2"/>
      <c r="K5870" s="2"/>
      <c r="L5870" s="2"/>
      <c r="M5870" s="2"/>
      <c r="N5870" s="2"/>
      <c r="O5870" s="2"/>
      <c r="P5870" s="2"/>
      <c r="Q5870" s="2"/>
      <c r="R5870" s="2"/>
      <c r="S5870" s="2"/>
      <c r="T5870" s="2"/>
      <c r="U5870" s="2"/>
      <c r="V5870" s="2"/>
      <c r="W5870" s="2"/>
      <c r="X5870" s="2"/>
      <c r="Y5870" s="2"/>
      <c r="AB5870" s="2"/>
      <c r="AC5870" s="2"/>
      <c r="AD5870" s="2"/>
      <c r="AE5870" s="2"/>
      <c r="AF5870" s="2"/>
      <c r="AG5870" s="2"/>
      <c r="AH5870" s="2"/>
      <c r="AI5870" s="2"/>
      <c r="AJ5870" s="2"/>
      <c r="AK5870" s="2"/>
      <c r="BK5870" s="2"/>
      <c r="BL5870" s="2"/>
      <c r="BN5870" s="2"/>
      <c r="BO5870" s="2"/>
    </row>
    <row r="5871" ht="12.75" customHeight="1">
      <c r="D5871" s="2"/>
      <c r="G5871" s="2"/>
      <c r="I5871" s="2"/>
      <c r="J5871" s="2"/>
      <c r="K5871" s="2"/>
      <c r="L5871" s="2"/>
      <c r="M5871" s="2"/>
      <c r="N5871" s="2"/>
      <c r="O5871" s="2"/>
      <c r="P5871" s="2"/>
      <c r="Q5871" s="2"/>
      <c r="R5871" s="2"/>
      <c r="S5871" s="2"/>
      <c r="T5871" s="2"/>
      <c r="U5871" s="2"/>
      <c r="V5871" s="2"/>
      <c r="W5871" s="2"/>
      <c r="X5871" s="2"/>
      <c r="Y5871" s="2"/>
      <c r="AB5871" s="2"/>
      <c r="AC5871" s="2"/>
      <c r="AD5871" s="2"/>
      <c r="AE5871" s="2"/>
      <c r="AF5871" s="2"/>
      <c r="AG5871" s="2"/>
      <c r="AH5871" s="2"/>
      <c r="AI5871" s="2"/>
      <c r="AJ5871" s="2"/>
      <c r="AK5871" s="2"/>
      <c r="BK5871" s="2"/>
      <c r="BL5871" s="2"/>
      <c r="BN5871" s="2"/>
      <c r="BO5871" s="2"/>
    </row>
    <row r="5872" ht="12.75" customHeight="1">
      <c r="D5872" s="2"/>
      <c r="G5872" s="2"/>
      <c r="I5872" s="2"/>
      <c r="J5872" s="2"/>
      <c r="K5872" s="2"/>
      <c r="L5872" s="2"/>
      <c r="M5872" s="2"/>
      <c r="N5872" s="2"/>
      <c r="O5872" s="2"/>
      <c r="P5872" s="2"/>
      <c r="Q5872" s="2"/>
      <c r="R5872" s="2"/>
      <c r="S5872" s="2"/>
      <c r="T5872" s="2"/>
      <c r="U5872" s="2"/>
      <c r="V5872" s="2"/>
      <c r="W5872" s="2"/>
      <c r="X5872" s="2"/>
      <c r="Y5872" s="2"/>
      <c r="AB5872" s="2"/>
      <c r="AC5872" s="2"/>
      <c r="AD5872" s="2"/>
      <c r="AE5872" s="2"/>
      <c r="AF5872" s="2"/>
      <c r="AG5872" s="2"/>
      <c r="AH5872" s="2"/>
      <c r="AI5872" s="2"/>
      <c r="AJ5872" s="2"/>
      <c r="AK5872" s="2"/>
      <c r="BK5872" s="2"/>
      <c r="BL5872" s="2"/>
      <c r="BN5872" s="2"/>
      <c r="BO5872" s="2"/>
    </row>
    <row r="5873" ht="12.75" customHeight="1">
      <c r="D5873" s="2"/>
      <c r="G5873" s="2"/>
      <c r="I5873" s="2"/>
      <c r="J5873" s="2"/>
      <c r="K5873" s="2"/>
      <c r="L5873" s="2"/>
      <c r="M5873" s="2"/>
      <c r="N5873" s="2"/>
      <c r="O5873" s="2"/>
      <c r="P5873" s="2"/>
      <c r="Q5873" s="2"/>
      <c r="R5873" s="2"/>
      <c r="S5873" s="2"/>
      <c r="T5873" s="2"/>
      <c r="U5873" s="2"/>
      <c r="V5873" s="2"/>
      <c r="W5873" s="2"/>
      <c r="X5873" s="2"/>
      <c r="Y5873" s="2"/>
      <c r="AB5873" s="2"/>
      <c r="AC5873" s="2"/>
      <c r="AD5873" s="2"/>
      <c r="AE5873" s="2"/>
      <c r="AF5873" s="2"/>
      <c r="AG5873" s="2"/>
      <c r="AH5873" s="2"/>
      <c r="AI5873" s="2"/>
      <c r="AJ5873" s="2"/>
      <c r="AK5873" s="2"/>
      <c r="BK5873" s="2"/>
      <c r="BL5873" s="2"/>
      <c r="BN5873" s="2"/>
      <c r="BO5873" s="2"/>
    </row>
    <row r="5874" ht="12.75" customHeight="1">
      <c r="D5874" s="2"/>
      <c r="G5874" s="2"/>
      <c r="I5874" s="2"/>
      <c r="J5874" s="2"/>
      <c r="K5874" s="2"/>
      <c r="L5874" s="2"/>
      <c r="M5874" s="2"/>
      <c r="N5874" s="2"/>
      <c r="O5874" s="2"/>
      <c r="P5874" s="2"/>
      <c r="Q5874" s="2"/>
      <c r="R5874" s="2"/>
      <c r="S5874" s="2"/>
      <c r="T5874" s="2"/>
      <c r="U5874" s="2"/>
      <c r="V5874" s="2"/>
      <c r="W5874" s="2"/>
      <c r="X5874" s="2"/>
      <c r="Y5874" s="2"/>
      <c r="AB5874" s="2"/>
      <c r="AC5874" s="2"/>
      <c r="AD5874" s="2"/>
      <c r="AE5874" s="2"/>
      <c r="AF5874" s="2"/>
      <c r="AG5874" s="2"/>
      <c r="AH5874" s="2"/>
      <c r="AI5874" s="2"/>
      <c r="AJ5874" s="2"/>
      <c r="AK5874" s="2"/>
      <c r="BK5874" s="2"/>
      <c r="BL5874" s="2"/>
      <c r="BN5874" s="2"/>
      <c r="BO5874" s="2"/>
    </row>
    <row r="5875" ht="12.75" customHeight="1">
      <c r="D5875" s="2"/>
      <c r="G5875" s="2"/>
      <c r="I5875" s="2"/>
      <c r="J5875" s="2"/>
      <c r="K5875" s="2"/>
      <c r="L5875" s="2"/>
      <c r="M5875" s="2"/>
      <c r="N5875" s="2"/>
      <c r="O5875" s="2"/>
      <c r="P5875" s="2"/>
      <c r="Q5875" s="2"/>
      <c r="R5875" s="2"/>
      <c r="S5875" s="2"/>
      <c r="T5875" s="2"/>
      <c r="U5875" s="2"/>
      <c r="V5875" s="2"/>
      <c r="W5875" s="2"/>
      <c r="X5875" s="2"/>
      <c r="Y5875" s="2"/>
      <c r="AB5875" s="2"/>
      <c r="AC5875" s="2"/>
      <c r="AD5875" s="2"/>
      <c r="AE5875" s="2"/>
      <c r="AF5875" s="2"/>
      <c r="AG5875" s="2"/>
      <c r="AH5875" s="2"/>
      <c r="AI5875" s="2"/>
      <c r="AJ5875" s="2"/>
      <c r="AK5875" s="2"/>
      <c r="BK5875" s="2"/>
      <c r="BL5875" s="2"/>
      <c r="BN5875" s="2"/>
      <c r="BO5875" s="2"/>
    </row>
    <row r="5876" ht="12.75" customHeight="1">
      <c r="D5876" s="2"/>
      <c r="G5876" s="2"/>
      <c r="I5876" s="2"/>
      <c r="J5876" s="2"/>
      <c r="K5876" s="2"/>
      <c r="L5876" s="2"/>
      <c r="M5876" s="2"/>
      <c r="N5876" s="2"/>
      <c r="O5876" s="2"/>
      <c r="P5876" s="2"/>
      <c r="Q5876" s="2"/>
      <c r="R5876" s="2"/>
      <c r="S5876" s="2"/>
      <c r="T5876" s="2"/>
      <c r="U5876" s="2"/>
      <c r="V5876" s="2"/>
      <c r="W5876" s="2"/>
      <c r="X5876" s="2"/>
      <c r="Y5876" s="2"/>
      <c r="AB5876" s="2"/>
      <c r="AC5876" s="2"/>
      <c r="AD5876" s="2"/>
      <c r="AE5876" s="2"/>
      <c r="AF5876" s="2"/>
      <c r="AG5876" s="2"/>
      <c r="AH5876" s="2"/>
      <c r="AI5876" s="2"/>
      <c r="AJ5876" s="2"/>
      <c r="AK5876" s="2"/>
      <c r="BK5876" s="2"/>
      <c r="BL5876" s="2"/>
      <c r="BN5876" s="2"/>
      <c r="BO5876" s="2"/>
    </row>
    <row r="5877" ht="12.75" customHeight="1">
      <c r="D5877" s="2"/>
      <c r="G5877" s="2"/>
      <c r="I5877" s="2"/>
      <c r="J5877" s="2"/>
      <c r="K5877" s="2"/>
      <c r="L5877" s="2"/>
      <c r="M5877" s="2"/>
      <c r="N5877" s="2"/>
      <c r="O5877" s="2"/>
      <c r="P5877" s="2"/>
      <c r="Q5877" s="2"/>
      <c r="R5877" s="2"/>
      <c r="S5877" s="2"/>
      <c r="T5877" s="2"/>
      <c r="U5877" s="2"/>
      <c r="V5877" s="2"/>
      <c r="W5877" s="2"/>
      <c r="X5877" s="2"/>
      <c r="Y5877" s="2"/>
      <c r="AB5877" s="2"/>
      <c r="AC5877" s="2"/>
      <c r="AD5877" s="2"/>
      <c r="AE5877" s="2"/>
      <c r="AF5877" s="2"/>
      <c r="AG5877" s="2"/>
      <c r="AH5877" s="2"/>
      <c r="AI5877" s="2"/>
      <c r="AJ5877" s="2"/>
      <c r="AK5877" s="2"/>
      <c r="BK5877" s="2"/>
      <c r="BL5877" s="2"/>
      <c r="BN5877" s="2"/>
      <c r="BO5877" s="2"/>
    </row>
    <row r="5878" ht="12.75" customHeight="1">
      <c r="D5878" s="2"/>
      <c r="G5878" s="2"/>
      <c r="I5878" s="2"/>
      <c r="J5878" s="2"/>
      <c r="K5878" s="2"/>
      <c r="L5878" s="2"/>
      <c r="M5878" s="2"/>
      <c r="N5878" s="2"/>
      <c r="O5878" s="2"/>
      <c r="P5878" s="2"/>
      <c r="Q5878" s="2"/>
      <c r="R5878" s="2"/>
      <c r="S5878" s="2"/>
      <c r="T5878" s="2"/>
      <c r="U5878" s="2"/>
      <c r="V5878" s="2"/>
      <c r="W5878" s="2"/>
      <c r="X5878" s="2"/>
      <c r="Y5878" s="2"/>
      <c r="AB5878" s="2"/>
      <c r="AC5878" s="2"/>
      <c r="AD5878" s="2"/>
      <c r="AE5878" s="2"/>
      <c r="AF5878" s="2"/>
      <c r="AG5878" s="2"/>
      <c r="AH5878" s="2"/>
      <c r="AI5878" s="2"/>
      <c r="AJ5878" s="2"/>
      <c r="AK5878" s="2"/>
      <c r="BK5878" s="2"/>
      <c r="BL5878" s="2"/>
      <c r="BN5878" s="2"/>
      <c r="BO5878" s="2"/>
    </row>
    <row r="5879" ht="12.75" customHeight="1">
      <c r="D5879" s="2"/>
      <c r="G5879" s="2"/>
      <c r="I5879" s="2"/>
      <c r="J5879" s="2"/>
      <c r="K5879" s="2"/>
      <c r="L5879" s="2"/>
      <c r="M5879" s="2"/>
      <c r="N5879" s="2"/>
      <c r="O5879" s="2"/>
      <c r="P5879" s="2"/>
      <c r="Q5879" s="2"/>
      <c r="R5879" s="2"/>
      <c r="S5879" s="2"/>
      <c r="T5879" s="2"/>
      <c r="U5879" s="2"/>
      <c r="V5879" s="2"/>
      <c r="W5879" s="2"/>
      <c r="X5879" s="2"/>
      <c r="Y5879" s="2"/>
      <c r="AB5879" s="2"/>
      <c r="AC5879" s="2"/>
      <c r="AD5879" s="2"/>
      <c r="AE5879" s="2"/>
      <c r="AF5879" s="2"/>
      <c r="AG5879" s="2"/>
      <c r="AH5879" s="2"/>
      <c r="AI5879" s="2"/>
      <c r="AJ5879" s="2"/>
      <c r="AK5879" s="2"/>
      <c r="BK5879" s="2"/>
      <c r="BL5879" s="2"/>
      <c r="BN5879" s="2"/>
      <c r="BO5879" s="2"/>
    </row>
    <row r="5880" ht="12.75" customHeight="1">
      <c r="D5880" s="2"/>
      <c r="G5880" s="2"/>
      <c r="I5880" s="2"/>
      <c r="J5880" s="2"/>
      <c r="K5880" s="2"/>
      <c r="L5880" s="2"/>
      <c r="M5880" s="2"/>
      <c r="N5880" s="2"/>
      <c r="O5880" s="2"/>
      <c r="P5880" s="2"/>
      <c r="Q5880" s="2"/>
      <c r="R5880" s="2"/>
      <c r="S5880" s="2"/>
      <c r="T5880" s="2"/>
      <c r="U5880" s="2"/>
      <c r="V5880" s="2"/>
      <c r="W5880" s="2"/>
      <c r="X5880" s="2"/>
      <c r="Y5880" s="2"/>
      <c r="AB5880" s="2"/>
      <c r="AC5880" s="2"/>
      <c r="AD5880" s="2"/>
      <c r="AE5880" s="2"/>
      <c r="AF5880" s="2"/>
      <c r="AG5880" s="2"/>
      <c r="AH5880" s="2"/>
      <c r="AI5880" s="2"/>
      <c r="AJ5880" s="2"/>
      <c r="AK5880" s="2"/>
      <c r="BK5880" s="2"/>
      <c r="BL5880" s="2"/>
      <c r="BN5880" s="2"/>
      <c r="BO5880" s="2"/>
    </row>
    <row r="5881" ht="12.75" customHeight="1">
      <c r="D5881" s="2"/>
      <c r="G5881" s="2"/>
      <c r="I5881" s="2"/>
      <c r="J5881" s="2"/>
      <c r="K5881" s="2"/>
      <c r="L5881" s="2"/>
      <c r="M5881" s="2"/>
      <c r="N5881" s="2"/>
      <c r="O5881" s="2"/>
      <c r="P5881" s="2"/>
      <c r="Q5881" s="2"/>
      <c r="R5881" s="2"/>
      <c r="S5881" s="2"/>
      <c r="T5881" s="2"/>
      <c r="U5881" s="2"/>
      <c r="V5881" s="2"/>
      <c r="W5881" s="2"/>
      <c r="X5881" s="2"/>
      <c r="Y5881" s="2"/>
      <c r="AB5881" s="2"/>
      <c r="AC5881" s="2"/>
      <c r="AD5881" s="2"/>
      <c r="AE5881" s="2"/>
      <c r="AF5881" s="2"/>
      <c r="AG5881" s="2"/>
      <c r="AH5881" s="2"/>
      <c r="AI5881" s="2"/>
      <c r="AJ5881" s="2"/>
      <c r="AK5881" s="2"/>
      <c r="BK5881" s="2"/>
      <c r="BL5881" s="2"/>
      <c r="BN5881" s="2"/>
      <c r="BO5881" s="2"/>
    </row>
    <row r="5882" ht="12.75" customHeight="1">
      <c r="D5882" s="2"/>
      <c r="G5882" s="2"/>
      <c r="I5882" s="2"/>
      <c r="J5882" s="2"/>
      <c r="K5882" s="2"/>
      <c r="L5882" s="2"/>
      <c r="M5882" s="2"/>
      <c r="N5882" s="2"/>
      <c r="O5882" s="2"/>
      <c r="P5882" s="2"/>
      <c r="Q5882" s="2"/>
      <c r="R5882" s="2"/>
      <c r="S5882" s="2"/>
      <c r="T5882" s="2"/>
      <c r="U5882" s="2"/>
      <c r="V5882" s="2"/>
      <c r="W5882" s="2"/>
      <c r="X5882" s="2"/>
      <c r="Y5882" s="2"/>
      <c r="AB5882" s="2"/>
      <c r="AC5882" s="2"/>
      <c r="AD5882" s="2"/>
      <c r="AE5882" s="2"/>
      <c r="AF5882" s="2"/>
      <c r="AG5882" s="2"/>
      <c r="AH5882" s="2"/>
      <c r="AI5882" s="2"/>
      <c r="AJ5882" s="2"/>
      <c r="AK5882" s="2"/>
      <c r="BK5882" s="2"/>
      <c r="BL5882" s="2"/>
      <c r="BN5882" s="2"/>
      <c r="BO5882" s="2"/>
    </row>
    <row r="5883" ht="12.75" customHeight="1">
      <c r="D5883" s="2"/>
      <c r="G5883" s="2"/>
      <c r="I5883" s="2"/>
      <c r="J5883" s="2"/>
      <c r="K5883" s="2"/>
      <c r="L5883" s="2"/>
      <c r="M5883" s="2"/>
      <c r="N5883" s="2"/>
      <c r="O5883" s="2"/>
      <c r="P5883" s="2"/>
      <c r="Q5883" s="2"/>
      <c r="R5883" s="2"/>
      <c r="S5883" s="2"/>
      <c r="T5883" s="2"/>
      <c r="U5883" s="2"/>
      <c r="V5883" s="2"/>
      <c r="W5883" s="2"/>
      <c r="X5883" s="2"/>
      <c r="Y5883" s="2"/>
      <c r="AB5883" s="2"/>
      <c r="AC5883" s="2"/>
      <c r="AD5883" s="2"/>
      <c r="AE5883" s="2"/>
      <c r="AF5883" s="2"/>
      <c r="AG5883" s="2"/>
      <c r="AH5883" s="2"/>
      <c r="AI5883" s="2"/>
      <c r="AJ5883" s="2"/>
      <c r="AK5883" s="2"/>
      <c r="BK5883" s="2"/>
      <c r="BL5883" s="2"/>
      <c r="BN5883" s="2"/>
      <c r="BO5883" s="2"/>
    </row>
    <row r="5884" ht="12.75" customHeight="1">
      <c r="D5884" s="2"/>
      <c r="G5884" s="2"/>
      <c r="I5884" s="2"/>
      <c r="J5884" s="2"/>
      <c r="K5884" s="2"/>
      <c r="L5884" s="2"/>
      <c r="M5884" s="2"/>
      <c r="N5884" s="2"/>
      <c r="O5884" s="2"/>
      <c r="P5884" s="2"/>
      <c r="Q5884" s="2"/>
      <c r="R5884" s="2"/>
      <c r="S5884" s="2"/>
      <c r="T5884" s="2"/>
      <c r="U5884" s="2"/>
      <c r="V5884" s="2"/>
      <c r="W5884" s="2"/>
      <c r="X5884" s="2"/>
      <c r="Y5884" s="2"/>
      <c r="AB5884" s="2"/>
      <c r="AC5884" s="2"/>
      <c r="AD5884" s="2"/>
      <c r="AE5884" s="2"/>
      <c r="AF5884" s="2"/>
      <c r="AG5884" s="2"/>
      <c r="AH5884" s="2"/>
      <c r="AI5884" s="2"/>
      <c r="AJ5884" s="2"/>
      <c r="AK5884" s="2"/>
      <c r="BK5884" s="2"/>
      <c r="BL5884" s="2"/>
      <c r="BN5884" s="2"/>
      <c r="BO5884" s="2"/>
    </row>
    <row r="5885" ht="12.75" customHeight="1">
      <c r="D5885" s="2"/>
      <c r="G5885" s="2"/>
      <c r="I5885" s="2"/>
      <c r="J5885" s="2"/>
      <c r="K5885" s="2"/>
      <c r="L5885" s="2"/>
      <c r="M5885" s="2"/>
      <c r="N5885" s="2"/>
      <c r="O5885" s="2"/>
      <c r="P5885" s="2"/>
      <c r="Q5885" s="2"/>
      <c r="R5885" s="2"/>
      <c r="S5885" s="2"/>
      <c r="T5885" s="2"/>
      <c r="U5885" s="2"/>
      <c r="V5885" s="2"/>
      <c r="W5885" s="2"/>
      <c r="X5885" s="2"/>
      <c r="Y5885" s="2"/>
      <c r="AB5885" s="2"/>
      <c r="AC5885" s="2"/>
      <c r="AD5885" s="2"/>
      <c r="AE5885" s="2"/>
      <c r="AF5885" s="2"/>
      <c r="AG5885" s="2"/>
      <c r="AH5885" s="2"/>
      <c r="AI5885" s="2"/>
      <c r="AJ5885" s="2"/>
      <c r="AK5885" s="2"/>
      <c r="BK5885" s="2"/>
      <c r="BL5885" s="2"/>
      <c r="BN5885" s="2"/>
      <c r="BO5885" s="2"/>
    </row>
    <row r="5886" ht="12.75" customHeight="1">
      <c r="D5886" s="2"/>
      <c r="G5886" s="2"/>
      <c r="I5886" s="2"/>
      <c r="J5886" s="2"/>
      <c r="K5886" s="2"/>
      <c r="L5886" s="2"/>
      <c r="M5886" s="2"/>
      <c r="N5886" s="2"/>
      <c r="O5886" s="2"/>
      <c r="P5886" s="2"/>
      <c r="Q5886" s="2"/>
      <c r="R5886" s="2"/>
      <c r="S5886" s="2"/>
      <c r="T5886" s="2"/>
      <c r="U5886" s="2"/>
      <c r="V5886" s="2"/>
      <c r="W5886" s="2"/>
      <c r="X5886" s="2"/>
      <c r="Y5886" s="2"/>
      <c r="AB5886" s="2"/>
      <c r="AC5886" s="2"/>
      <c r="AD5886" s="2"/>
      <c r="AE5886" s="2"/>
      <c r="AF5886" s="2"/>
      <c r="AG5886" s="2"/>
      <c r="AH5886" s="2"/>
      <c r="AI5886" s="2"/>
      <c r="AJ5886" s="2"/>
      <c r="AK5886" s="2"/>
      <c r="BK5886" s="2"/>
      <c r="BL5886" s="2"/>
      <c r="BN5886" s="2"/>
      <c r="BO5886" s="2"/>
    </row>
    <row r="5887" ht="12.75" customHeight="1">
      <c r="D5887" s="2"/>
      <c r="G5887" s="2"/>
      <c r="I5887" s="2"/>
      <c r="J5887" s="2"/>
      <c r="K5887" s="2"/>
      <c r="L5887" s="2"/>
      <c r="M5887" s="2"/>
      <c r="N5887" s="2"/>
      <c r="O5887" s="2"/>
      <c r="P5887" s="2"/>
      <c r="Q5887" s="2"/>
      <c r="R5887" s="2"/>
      <c r="S5887" s="2"/>
      <c r="T5887" s="2"/>
      <c r="U5887" s="2"/>
      <c r="V5887" s="2"/>
      <c r="W5887" s="2"/>
      <c r="X5887" s="2"/>
      <c r="Y5887" s="2"/>
      <c r="AB5887" s="2"/>
      <c r="AC5887" s="2"/>
      <c r="AD5887" s="2"/>
      <c r="AE5887" s="2"/>
      <c r="AF5887" s="2"/>
      <c r="AG5887" s="2"/>
      <c r="AH5887" s="2"/>
      <c r="AI5887" s="2"/>
      <c r="AJ5887" s="2"/>
      <c r="AK5887" s="2"/>
      <c r="BK5887" s="2"/>
      <c r="BL5887" s="2"/>
      <c r="BN5887" s="2"/>
      <c r="BO5887" s="2"/>
    </row>
    <row r="5888" ht="12.75" customHeight="1">
      <c r="D5888" s="2"/>
      <c r="G5888" s="2"/>
      <c r="I5888" s="2"/>
      <c r="J5888" s="2"/>
      <c r="K5888" s="2"/>
      <c r="L5888" s="2"/>
      <c r="M5888" s="2"/>
      <c r="N5888" s="2"/>
      <c r="O5888" s="2"/>
      <c r="P5888" s="2"/>
      <c r="Q5888" s="2"/>
      <c r="R5888" s="2"/>
      <c r="S5888" s="2"/>
      <c r="T5888" s="2"/>
      <c r="U5888" s="2"/>
      <c r="V5888" s="2"/>
      <c r="W5888" s="2"/>
      <c r="X5888" s="2"/>
      <c r="Y5888" s="2"/>
      <c r="AB5888" s="2"/>
      <c r="AC5888" s="2"/>
      <c r="AD5888" s="2"/>
      <c r="AE5888" s="2"/>
      <c r="AF5888" s="2"/>
      <c r="AG5888" s="2"/>
      <c r="AH5888" s="2"/>
      <c r="AI5888" s="2"/>
      <c r="AJ5888" s="2"/>
      <c r="AK5888" s="2"/>
      <c r="BK5888" s="2"/>
      <c r="BL5888" s="2"/>
      <c r="BN5888" s="2"/>
      <c r="BO5888" s="2"/>
    </row>
    <row r="5889" ht="12.75" customHeight="1">
      <c r="D5889" s="2"/>
      <c r="G5889" s="2"/>
      <c r="I5889" s="2"/>
      <c r="J5889" s="2"/>
      <c r="K5889" s="2"/>
      <c r="L5889" s="2"/>
      <c r="M5889" s="2"/>
      <c r="N5889" s="2"/>
      <c r="O5889" s="2"/>
      <c r="P5889" s="2"/>
      <c r="Q5889" s="2"/>
      <c r="R5889" s="2"/>
      <c r="S5889" s="2"/>
      <c r="T5889" s="2"/>
      <c r="U5889" s="2"/>
      <c r="V5889" s="2"/>
      <c r="W5889" s="2"/>
      <c r="X5889" s="2"/>
      <c r="Y5889" s="2"/>
      <c r="AB5889" s="2"/>
      <c r="AC5889" s="2"/>
      <c r="AD5889" s="2"/>
      <c r="AE5889" s="2"/>
      <c r="AF5889" s="2"/>
      <c r="AG5889" s="2"/>
      <c r="AH5889" s="2"/>
      <c r="AI5889" s="2"/>
      <c r="AJ5889" s="2"/>
      <c r="AK5889" s="2"/>
      <c r="BK5889" s="2"/>
      <c r="BL5889" s="2"/>
      <c r="BN5889" s="2"/>
      <c r="BO5889" s="2"/>
    </row>
    <row r="5890" ht="12.75" customHeight="1">
      <c r="D5890" s="2"/>
      <c r="G5890" s="2"/>
      <c r="I5890" s="2"/>
      <c r="J5890" s="2"/>
      <c r="K5890" s="2"/>
      <c r="L5890" s="2"/>
      <c r="M5890" s="2"/>
      <c r="N5890" s="2"/>
      <c r="O5890" s="2"/>
      <c r="P5890" s="2"/>
      <c r="Q5890" s="2"/>
      <c r="R5890" s="2"/>
      <c r="S5890" s="2"/>
      <c r="T5890" s="2"/>
      <c r="U5890" s="2"/>
      <c r="V5890" s="2"/>
      <c r="W5890" s="2"/>
      <c r="X5890" s="2"/>
      <c r="Y5890" s="2"/>
      <c r="AB5890" s="2"/>
      <c r="AC5890" s="2"/>
      <c r="AD5890" s="2"/>
      <c r="AE5890" s="2"/>
      <c r="AF5890" s="2"/>
      <c r="AG5890" s="2"/>
      <c r="AH5890" s="2"/>
      <c r="AI5890" s="2"/>
      <c r="AJ5890" s="2"/>
      <c r="AK5890" s="2"/>
      <c r="BK5890" s="2"/>
      <c r="BL5890" s="2"/>
      <c r="BN5890" s="2"/>
      <c r="BO5890" s="2"/>
    </row>
    <row r="5891" ht="12.75" customHeight="1">
      <c r="D5891" s="2"/>
      <c r="G5891" s="2"/>
      <c r="I5891" s="2"/>
      <c r="J5891" s="2"/>
      <c r="K5891" s="2"/>
      <c r="L5891" s="2"/>
      <c r="M5891" s="2"/>
      <c r="N5891" s="2"/>
      <c r="O5891" s="2"/>
      <c r="P5891" s="2"/>
      <c r="Q5891" s="2"/>
      <c r="R5891" s="2"/>
      <c r="S5891" s="2"/>
      <c r="T5891" s="2"/>
      <c r="U5891" s="2"/>
      <c r="V5891" s="2"/>
      <c r="W5891" s="2"/>
      <c r="X5891" s="2"/>
      <c r="Y5891" s="2"/>
      <c r="AB5891" s="2"/>
      <c r="AC5891" s="2"/>
      <c r="AD5891" s="2"/>
      <c r="AE5891" s="2"/>
      <c r="AF5891" s="2"/>
      <c r="AG5891" s="2"/>
      <c r="AH5891" s="2"/>
      <c r="AI5891" s="2"/>
      <c r="AJ5891" s="2"/>
      <c r="AK5891" s="2"/>
      <c r="BK5891" s="2"/>
      <c r="BL5891" s="2"/>
      <c r="BN5891" s="2"/>
      <c r="BO5891" s="2"/>
    </row>
    <row r="5892" ht="12.75" customHeight="1">
      <c r="D5892" s="2"/>
      <c r="G5892" s="2"/>
      <c r="I5892" s="2"/>
      <c r="J5892" s="2"/>
      <c r="K5892" s="2"/>
      <c r="L5892" s="2"/>
      <c r="M5892" s="2"/>
      <c r="N5892" s="2"/>
      <c r="O5892" s="2"/>
      <c r="P5892" s="2"/>
      <c r="Q5892" s="2"/>
      <c r="R5892" s="2"/>
      <c r="S5892" s="2"/>
      <c r="T5892" s="2"/>
      <c r="U5892" s="2"/>
      <c r="V5892" s="2"/>
      <c r="W5892" s="2"/>
      <c r="X5892" s="2"/>
      <c r="Y5892" s="2"/>
      <c r="AB5892" s="2"/>
      <c r="AC5892" s="2"/>
      <c r="AD5892" s="2"/>
      <c r="AE5892" s="2"/>
      <c r="AF5892" s="2"/>
      <c r="AG5892" s="2"/>
      <c r="AH5892" s="2"/>
      <c r="AI5892" s="2"/>
      <c r="AJ5892" s="2"/>
      <c r="AK5892" s="2"/>
      <c r="BK5892" s="2"/>
      <c r="BL5892" s="2"/>
      <c r="BN5892" s="2"/>
      <c r="BO5892" s="2"/>
    </row>
    <row r="5893" ht="12.75" customHeight="1">
      <c r="D5893" s="2"/>
      <c r="G5893" s="2"/>
      <c r="I5893" s="2"/>
      <c r="J5893" s="2"/>
      <c r="K5893" s="2"/>
      <c r="L5893" s="2"/>
      <c r="M5893" s="2"/>
      <c r="N5893" s="2"/>
      <c r="O5893" s="2"/>
      <c r="P5893" s="2"/>
      <c r="Q5893" s="2"/>
      <c r="R5893" s="2"/>
      <c r="S5893" s="2"/>
      <c r="T5893" s="2"/>
      <c r="U5893" s="2"/>
      <c r="V5893" s="2"/>
      <c r="W5893" s="2"/>
      <c r="X5893" s="2"/>
      <c r="Y5893" s="2"/>
      <c r="AB5893" s="2"/>
      <c r="AC5893" s="2"/>
      <c r="AD5893" s="2"/>
      <c r="AE5893" s="2"/>
      <c r="AF5893" s="2"/>
      <c r="AG5893" s="2"/>
      <c r="AH5893" s="2"/>
      <c r="AI5893" s="2"/>
      <c r="AJ5893" s="2"/>
      <c r="AK5893" s="2"/>
      <c r="BK5893" s="2"/>
      <c r="BL5893" s="2"/>
      <c r="BN5893" s="2"/>
      <c r="BO5893" s="2"/>
    </row>
    <row r="5894" ht="12.75" customHeight="1">
      <c r="D5894" s="2"/>
      <c r="G5894" s="2"/>
      <c r="I5894" s="2"/>
      <c r="J5894" s="2"/>
      <c r="K5894" s="2"/>
      <c r="L5894" s="2"/>
      <c r="M5894" s="2"/>
      <c r="N5894" s="2"/>
      <c r="O5894" s="2"/>
      <c r="P5894" s="2"/>
      <c r="Q5894" s="2"/>
      <c r="R5894" s="2"/>
      <c r="S5894" s="2"/>
      <c r="T5894" s="2"/>
      <c r="U5894" s="2"/>
      <c r="V5894" s="2"/>
      <c r="W5894" s="2"/>
      <c r="X5894" s="2"/>
      <c r="Y5894" s="2"/>
      <c r="AB5894" s="2"/>
      <c r="AC5894" s="2"/>
      <c r="AD5894" s="2"/>
      <c r="AE5894" s="2"/>
      <c r="AF5894" s="2"/>
      <c r="AG5894" s="2"/>
      <c r="AH5894" s="2"/>
      <c r="AI5894" s="2"/>
      <c r="AJ5894" s="2"/>
      <c r="AK5894" s="2"/>
      <c r="BK5894" s="2"/>
      <c r="BL5894" s="2"/>
      <c r="BN5894" s="2"/>
      <c r="BO5894" s="2"/>
    </row>
    <row r="5895" ht="12.75" customHeight="1">
      <c r="D5895" s="2"/>
      <c r="G5895" s="2"/>
      <c r="I5895" s="2"/>
      <c r="J5895" s="2"/>
      <c r="K5895" s="2"/>
      <c r="L5895" s="2"/>
      <c r="M5895" s="2"/>
      <c r="N5895" s="2"/>
      <c r="O5895" s="2"/>
      <c r="P5895" s="2"/>
      <c r="Q5895" s="2"/>
      <c r="R5895" s="2"/>
      <c r="S5895" s="2"/>
      <c r="T5895" s="2"/>
      <c r="U5895" s="2"/>
      <c r="V5895" s="2"/>
      <c r="W5895" s="2"/>
      <c r="X5895" s="2"/>
      <c r="Y5895" s="2"/>
      <c r="AB5895" s="2"/>
      <c r="AC5895" s="2"/>
      <c r="AD5895" s="2"/>
      <c r="AE5895" s="2"/>
      <c r="AF5895" s="2"/>
      <c r="AG5895" s="2"/>
      <c r="AH5895" s="2"/>
      <c r="AI5895" s="2"/>
      <c r="AJ5895" s="2"/>
      <c r="AK5895" s="2"/>
      <c r="BK5895" s="2"/>
      <c r="BL5895" s="2"/>
      <c r="BN5895" s="2"/>
      <c r="BO5895" s="2"/>
    </row>
    <row r="5896" ht="12.75" customHeight="1">
      <c r="D5896" s="2"/>
      <c r="G5896" s="2"/>
      <c r="I5896" s="2"/>
      <c r="J5896" s="2"/>
      <c r="K5896" s="2"/>
      <c r="L5896" s="2"/>
      <c r="M5896" s="2"/>
      <c r="N5896" s="2"/>
      <c r="O5896" s="2"/>
      <c r="P5896" s="2"/>
      <c r="Q5896" s="2"/>
      <c r="R5896" s="2"/>
      <c r="S5896" s="2"/>
      <c r="T5896" s="2"/>
      <c r="U5896" s="2"/>
      <c r="V5896" s="2"/>
      <c r="W5896" s="2"/>
      <c r="X5896" s="2"/>
      <c r="Y5896" s="2"/>
      <c r="AB5896" s="2"/>
      <c r="AC5896" s="2"/>
      <c r="AD5896" s="2"/>
      <c r="AE5896" s="2"/>
      <c r="AF5896" s="2"/>
      <c r="AG5896" s="2"/>
      <c r="AH5896" s="2"/>
      <c r="AI5896" s="2"/>
      <c r="AJ5896" s="2"/>
      <c r="AK5896" s="2"/>
      <c r="BK5896" s="2"/>
      <c r="BL5896" s="2"/>
      <c r="BN5896" s="2"/>
      <c r="BO5896" s="2"/>
    </row>
    <row r="5897" ht="12.75" customHeight="1">
      <c r="D5897" s="2"/>
      <c r="G5897" s="2"/>
      <c r="I5897" s="2"/>
      <c r="J5897" s="2"/>
      <c r="K5897" s="2"/>
      <c r="L5897" s="2"/>
      <c r="M5897" s="2"/>
      <c r="N5897" s="2"/>
      <c r="O5897" s="2"/>
      <c r="P5897" s="2"/>
      <c r="Q5897" s="2"/>
      <c r="R5897" s="2"/>
      <c r="S5897" s="2"/>
      <c r="T5897" s="2"/>
      <c r="U5897" s="2"/>
      <c r="V5897" s="2"/>
      <c r="W5897" s="2"/>
      <c r="X5897" s="2"/>
      <c r="Y5897" s="2"/>
      <c r="AB5897" s="2"/>
      <c r="AC5897" s="2"/>
      <c r="AD5897" s="2"/>
      <c r="AE5897" s="2"/>
      <c r="AF5897" s="2"/>
      <c r="AG5897" s="2"/>
      <c r="AH5897" s="2"/>
      <c r="AI5897" s="2"/>
      <c r="AJ5897" s="2"/>
      <c r="AK5897" s="2"/>
      <c r="BK5897" s="2"/>
      <c r="BL5897" s="2"/>
      <c r="BN5897" s="2"/>
      <c r="BO5897" s="2"/>
    </row>
    <row r="5898" ht="12.75" customHeight="1">
      <c r="D5898" s="2"/>
      <c r="G5898" s="2"/>
      <c r="I5898" s="2"/>
      <c r="J5898" s="2"/>
      <c r="K5898" s="2"/>
      <c r="L5898" s="2"/>
      <c r="M5898" s="2"/>
      <c r="N5898" s="2"/>
      <c r="O5898" s="2"/>
      <c r="P5898" s="2"/>
      <c r="Q5898" s="2"/>
      <c r="R5898" s="2"/>
      <c r="S5898" s="2"/>
      <c r="T5898" s="2"/>
      <c r="U5898" s="2"/>
      <c r="V5898" s="2"/>
      <c r="W5898" s="2"/>
      <c r="X5898" s="2"/>
      <c r="Y5898" s="2"/>
      <c r="AB5898" s="2"/>
      <c r="AC5898" s="2"/>
      <c r="AD5898" s="2"/>
      <c r="AE5898" s="2"/>
      <c r="AF5898" s="2"/>
      <c r="AG5898" s="2"/>
      <c r="AH5898" s="2"/>
      <c r="AI5898" s="2"/>
      <c r="AJ5898" s="2"/>
      <c r="AK5898" s="2"/>
      <c r="BK5898" s="2"/>
      <c r="BL5898" s="2"/>
      <c r="BN5898" s="2"/>
      <c r="BO5898" s="2"/>
    </row>
    <row r="5899" ht="12.75" customHeight="1">
      <c r="D5899" s="2"/>
      <c r="G5899" s="2"/>
      <c r="I5899" s="2"/>
      <c r="J5899" s="2"/>
      <c r="K5899" s="2"/>
      <c r="L5899" s="2"/>
      <c r="M5899" s="2"/>
      <c r="N5899" s="2"/>
      <c r="O5899" s="2"/>
      <c r="P5899" s="2"/>
      <c r="Q5899" s="2"/>
      <c r="R5899" s="2"/>
      <c r="S5899" s="2"/>
      <c r="T5899" s="2"/>
      <c r="U5899" s="2"/>
      <c r="V5899" s="2"/>
      <c r="W5899" s="2"/>
      <c r="X5899" s="2"/>
      <c r="Y5899" s="2"/>
      <c r="AB5899" s="2"/>
      <c r="AC5899" s="2"/>
      <c r="AD5899" s="2"/>
      <c r="AE5899" s="2"/>
      <c r="AF5899" s="2"/>
      <c r="AG5899" s="2"/>
      <c r="AH5899" s="2"/>
      <c r="AI5899" s="2"/>
      <c r="AJ5899" s="2"/>
      <c r="AK5899" s="2"/>
      <c r="BK5899" s="2"/>
      <c r="BL5899" s="2"/>
      <c r="BN5899" s="2"/>
      <c r="BO5899" s="2"/>
    </row>
    <row r="5900" ht="12.75" customHeight="1">
      <c r="D5900" s="2"/>
      <c r="G5900" s="2"/>
      <c r="I5900" s="2"/>
      <c r="J5900" s="2"/>
      <c r="K5900" s="2"/>
      <c r="L5900" s="2"/>
      <c r="M5900" s="2"/>
      <c r="N5900" s="2"/>
      <c r="O5900" s="2"/>
      <c r="P5900" s="2"/>
      <c r="Q5900" s="2"/>
      <c r="R5900" s="2"/>
      <c r="S5900" s="2"/>
      <c r="T5900" s="2"/>
      <c r="U5900" s="2"/>
      <c r="V5900" s="2"/>
      <c r="W5900" s="2"/>
      <c r="X5900" s="2"/>
      <c r="Y5900" s="2"/>
      <c r="AB5900" s="2"/>
      <c r="AC5900" s="2"/>
      <c r="AD5900" s="2"/>
      <c r="AE5900" s="2"/>
      <c r="AF5900" s="2"/>
      <c r="AG5900" s="2"/>
      <c r="AH5900" s="2"/>
      <c r="AI5900" s="2"/>
      <c r="AJ5900" s="2"/>
      <c r="AK5900" s="2"/>
      <c r="BK5900" s="2"/>
      <c r="BL5900" s="2"/>
      <c r="BN5900" s="2"/>
      <c r="BO5900" s="2"/>
    </row>
    <row r="5901" ht="12.75" customHeight="1">
      <c r="D5901" s="2"/>
      <c r="G5901" s="2"/>
      <c r="I5901" s="2"/>
      <c r="J5901" s="2"/>
      <c r="K5901" s="2"/>
      <c r="L5901" s="2"/>
      <c r="M5901" s="2"/>
      <c r="N5901" s="2"/>
      <c r="O5901" s="2"/>
      <c r="P5901" s="2"/>
      <c r="Q5901" s="2"/>
      <c r="R5901" s="2"/>
      <c r="S5901" s="2"/>
      <c r="T5901" s="2"/>
      <c r="U5901" s="2"/>
      <c r="V5901" s="2"/>
      <c r="W5901" s="2"/>
      <c r="X5901" s="2"/>
      <c r="Y5901" s="2"/>
      <c r="AB5901" s="2"/>
      <c r="AC5901" s="2"/>
      <c r="AD5901" s="2"/>
      <c r="AE5901" s="2"/>
      <c r="AF5901" s="2"/>
      <c r="AG5901" s="2"/>
      <c r="AH5901" s="2"/>
      <c r="AI5901" s="2"/>
      <c r="AJ5901" s="2"/>
      <c r="AK5901" s="2"/>
      <c r="BK5901" s="2"/>
      <c r="BL5901" s="2"/>
      <c r="BN5901" s="2"/>
      <c r="BO5901" s="2"/>
    </row>
    <row r="5902" ht="12.75" customHeight="1">
      <c r="D5902" s="2"/>
      <c r="G5902" s="2"/>
      <c r="I5902" s="2"/>
      <c r="J5902" s="2"/>
      <c r="K5902" s="2"/>
      <c r="L5902" s="2"/>
      <c r="M5902" s="2"/>
      <c r="N5902" s="2"/>
      <c r="O5902" s="2"/>
      <c r="P5902" s="2"/>
      <c r="Q5902" s="2"/>
      <c r="R5902" s="2"/>
      <c r="S5902" s="2"/>
      <c r="T5902" s="2"/>
      <c r="U5902" s="2"/>
      <c r="V5902" s="2"/>
      <c r="W5902" s="2"/>
      <c r="X5902" s="2"/>
      <c r="Y5902" s="2"/>
      <c r="AB5902" s="2"/>
      <c r="AC5902" s="2"/>
      <c r="AD5902" s="2"/>
      <c r="AE5902" s="2"/>
      <c r="AF5902" s="2"/>
      <c r="AG5902" s="2"/>
      <c r="AH5902" s="2"/>
      <c r="AI5902" s="2"/>
      <c r="AJ5902" s="2"/>
      <c r="AK5902" s="2"/>
      <c r="BK5902" s="2"/>
      <c r="BL5902" s="2"/>
      <c r="BN5902" s="2"/>
      <c r="BO5902" s="2"/>
    </row>
    <row r="5903" ht="12.75" customHeight="1">
      <c r="D5903" s="2"/>
      <c r="G5903" s="2"/>
      <c r="I5903" s="2"/>
      <c r="J5903" s="2"/>
      <c r="K5903" s="2"/>
      <c r="L5903" s="2"/>
      <c r="M5903" s="2"/>
      <c r="N5903" s="2"/>
      <c r="O5903" s="2"/>
      <c r="P5903" s="2"/>
      <c r="Q5903" s="2"/>
      <c r="R5903" s="2"/>
      <c r="S5903" s="2"/>
      <c r="T5903" s="2"/>
      <c r="U5903" s="2"/>
      <c r="V5903" s="2"/>
      <c r="W5903" s="2"/>
      <c r="X5903" s="2"/>
      <c r="Y5903" s="2"/>
      <c r="AB5903" s="2"/>
      <c r="AC5903" s="2"/>
      <c r="AD5903" s="2"/>
      <c r="AE5903" s="2"/>
      <c r="AF5903" s="2"/>
      <c r="AG5903" s="2"/>
      <c r="AH5903" s="2"/>
      <c r="AI5903" s="2"/>
      <c r="AJ5903" s="2"/>
      <c r="AK5903" s="2"/>
      <c r="BK5903" s="2"/>
      <c r="BL5903" s="2"/>
      <c r="BN5903" s="2"/>
      <c r="BO5903" s="2"/>
    </row>
    <row r="5904" ht="12.75" customHeight="1">
      <c r="D5904" s="2"/>
      <c r="G5904" s="2"/>
      <c r="I5904" s="2"/>
      <c r="J5904" s="2"/>
      <c r="K5904" s="2"/>
      <c r="L5904" s="2"/>
      <c r="M5904" s="2"/>
      <c r="N5904" s="2"/>
      <c r="O5904" s="2"/>
      <c r="P5904" s="2"/>
      <c r="Q5904" s="2"/>
      <c r="R5904" s="2"/>
      <c r="S5904" s="2"/>
      <c r="T5904" s="2"/>
      <c r="U5904" s="2"/>
      <c r="V5904" s="2"/>
      <c r="W5904" s="2"/>
      <c r="X5904" s="2"/>
      <c r="Y5904" s="2"/>
      <c r="AB5904" s="2"/>
      <c r="AC5904" s="2"/>
      <c r="AD5904" s="2"/>
      <c r="AE5904" s="2"/>
      <c r="AF5904" s="2"/>
      <c r="AG5904" s="2"/>
      <c r="AH5904" s="2"/>
      <c r="AI5904" s="2"/>
      <c r="AJ5904" s="2"/>
      <c r="AK5904" s="2"/>
      <c r="BK5904" s="2"/>
      <c r="BL5904" s="2"/>
      <c r="BN5904" s="2"/>
      <c r="BO5904" s="2"/>
    </row>
    <row r="5905" ht="12.75" customHeight="1">
      <c r="D5905" s="2"/>
      <c r="G5905" s="2"/>
      <c r="I5905" s="2"/>
      <c r="J5905" s="2"/>
      <c r="K5905" s="2"/>
      <c r="L5905" s="2"/>
      <c r="M5905" s="2"/>
      <c r="N5905" s="2"/>
      <c r="O5905" s="2"/>
      <c r="P5905" s="2"/>
      <c r="Q5905" s="2"/>
      <c r="R5905" s="2"/>
      <c r="S5905" s="2"/>
      <c r="T5905" s="2"/>
      <c r="U5905" s="2"/>
      <c r="V5905" s="2"/>
      <c r="W5905" s="2"/>
      <c r="X5905" s="2"/>
      <c r="Y5905" s="2"/>
      <c r="AB5905" s="2"/>
      <c r="AC5905" s="2"/>
      <c r="AD5905" s="2"/>
      <c r="AE5905" s="2"/>
      <c r="AF5905" s="2"/>
      <c r="AG5905" s="2"/>
      <c r="AH5905" s="2"/>
      <c r="AI5905" s="2"/>
      <c r="AJ5905" s="2"/>
      <c r="AK5905" s="2"/>
      <c r="BK5905" s="2"/>
      <c r="BL5905" s="2"/>
      <c r="BN5905" s="2"/>
      <c r="BO5905" s="2"/>
    </row>
    <row r="5906" ht="12.75" customHeight="1">
      <c r="D5906" s="2"/>
      <c r="G5906" s="2"/>
      <c r="I5906" s="2"/>
      <c r="J5906" s="2"/>
      <c r="K5906" s="2"/>
      <c r="L5906" s="2"/>
      <c r="M5906" s="2"/>
      <c r="N5906" s="2"/>
      <c r="O5906" s="2"/>
      <c r="P5906" s="2"/>
      <c r="Q5906" s="2"/>
      <c r="R5906" s="2"/>
      <c r="S5906" s="2"/>
      <c r="T5906" s="2"/>
      <c r="U5906" s="2"/>
      <c r="V5906" s="2"/>
      <c r="W5906" s="2"/>
      <c r="X5906" s="2"/>
      <c r="Y5906" s="2"/>
      <c r="AB5906" s="2"/>
      <c r="AC5906" s="2"/>
      <c r="AD5906" s="2"/>
      <c r="AE5906" s="2"/>
      <c r="AF5906" s="2"/>
      <c r="AG5906" s="2"/>
      <c r="AH5906" s="2"/>
      <c r="AI5906" s="2"/>
      <c r="AJ5906" s="2"/>
      <c r="AK5906" s="2"/>
      <c r="BK5906" s="2"/>
      <c r="BL5906" s="2"/>
      <c r="BN5906" s="2"/>
      <c r="BO5906" s="2"/>
    </row>
    <row r="5907" ht="12.75" customHeight="1">
      <c r="D5907" s="2"/>
      <c r="G5907" s="2"/>
      <c r="I5907" s="2"/>
      <c r="J5907" s="2"/>
      <c r="K5907" s="2"/>
      <c r="L5907" s="2"/>
      <c r="M5907" s="2"/>
      <c r="N5907" s="2"/>
      <c r="O5907" s="2"/>
      <c r="P5907" s="2"/>
      <c r="Q5907" s="2"/>
      <c r="R5907" s="2"/>
      <c r="S5907" s="2"/>
      <c r="T5907" s="2"/>
      <c r="U5907" s="2"/>
      <c r="V5907" s="2"/>
      <c r="W5907" s="2"/>
      <c r="X5907" s="2"/>
      <c r="Y5907" s="2"/>
      <c r="AB5907" s="2"/>
      <c r="AC5907" s="2"/>
      <c r="AD5907" s="2"/>
      <c r="AE5907" s="2"/>
      <c r="AF5907" s="2"/>
      <c r="AG5907" s="2"/>
      <c r="AH5907" s="2"/>
      <c r="AI5907" s="2"/>
      <c r="AJ5907" s="2"/>
      <c r="AK5907" s="2"/>
      <c r="BK5907" s="2"/>
      <c r="BL5907" s="2"/>
      <c r="BN5907" s="2"/>
      <c r="BO5907" s="2"/>
    </row>
    <row r="5908" ht="12.75" customHeight="1">
      <c r="D5908" s="2"/>
      <c r="G5908" s="2"/>
      <c r="I5908" s="2"/>
      <c r="J5908" s="2"/>
      <c r="K5908" s="2"/>
      <c r="L5908" s="2"/>
      <c r="M5908" s="2"/>
      <c r="N5908" s="2"/>
      <c r="O5908" s="2"/>
      <c r="P5908" s="2"/>
      <c r="Q5908" s="2"/>
      <c r="R5908" s="2"/>
      <c r="S5908" s="2"/>
      <c r="T5908" s="2"/>
      <c r="U5908" s="2"/>
      <c r="V5908" s="2"/>
      <c r="W5908" s="2"/>
      <c r="X5908" s="2"/>
      <c r="Y5908" s="2"/>
      <c r="AB5908" s="2"/>
      <c r="AC5908" s="2"/>
      <c r="AD5908" s="2"/>
      <c r="AE5908" s="2"/>
      <c r="AF5908" s="2"/>
      <c r="AG5908" s="2"/>
      <c r="AH5908" s="2"/>
      <c r="AI5908" s="2"/>
      <c r="AJ5908" s="2"/>
      <c r="AK5908" s="2"/>
      <c r="BK5908" s="2"/>
      <c r="BL5908" s="2"/>
      <c r="BN5908" s="2"/>
      <c r="BO5908" s="2"/>
    </row>
    <row r="5909" ht="12.75" customHeight="1">
      <c r="D5909" s="2"/>
      <c r="G5909" s="2"/>
      <c r="I5909" s="2"/>
      <c r="J5909" s="2"/>
      <c r="K5909" s="2"/>
      <c r="L5909" s="2"/>
      <c r="M5909" s="2"/>
      <c r="N5909" s="2"/>
      <c r="O5909" s="2"/>
      <c r="P5909" s="2"/>
      <c r="Q5909" s="2"/>
      <c r="R5909" s="2"/>
      <c r="S5909" s="2"/>
      <c r="T5909" s="2"/>
      <c r="U5909" s="2"/>
      <c r="V5909" s="2"/>
      <c r="W5909" s="2"/>
      <c r="X5909" s="2"/>
      <c r="Y5909" s="2"/>
      <c r="AB5909" s="2"/>
      <c r="AC5909" s="2"/>
      <c r="AD5909" s="2"/>
      <c r="AE5909" s="2"/>
      <c r="AF5909" s="2"/>
      <c r="AG5909" s="2"/>
      <c r="AH5909" s="2"/>
      <c r="AI5909" s="2"/>
      <c r="AJ5909" s="2"/>
      <c r="AK5909" s="2"/>
      <c r="BK5909" s="2"/>
      <c r="BL5909" s="2"/>
      <c r="BN5909" s="2"/>
      <c r="BO5909" s="2"/>
    </row>
    <row r="5910" ht="12.75" customHeight="1">
      <c r="D5910" s="2"/>
      <c r="G5910" s="2"/>
      <c r="I5910" s="2"/>
      <c r="J5910" s="2"/>
      <c r="K5910" s="2"/>
      <c r="L5910" s="2"/>
      <c r="M5910" s="2"/>
      <c r="N5910" s="2"/>
      <c r="O5910" s="2"/>
      <c r="P5910" s="2"/>
      <c r="Q5910" s="2"/>
      <c r="R5910" s="2"/>
      <c r="S5910" s="2"/>
      <c r="T5910" s="2"/>
      <c r="U5910" s="2"/>
      <c r="V5910" s="2"/>
      <c r="W5910" s="2"/>
      <c r="X5910" s="2"/>
      <c r="Y5910" s="2"/>
      <c r="AB5910" s="2"/>
      <c r="AC5910" s="2"/>
      <c r="AD5910" s="2"/>
      <c r="AE5910" s="2"/>
      <c r="AF5910" s="2"/>
      <c r="AG5910" s="2"/>
      <c r="AH5910" s="2"/>
      <c r="AI5910" s="2"/>
      <c r="AJ5910" s="2"/>
      <c r="AK5910" s="2"/>
      <c r="BK5910" s="2"/>
      <c r="BL5910" s="2"/>
      <c r="BN5910" s="2"/>
      <c r="BO5910" s="2"/>
    </row>
    <row r="5911" ht="12.75" customHeight="1">
      <c r="D5911" s="2"/>
      <c r="G5911" s="2"/>
      <c r="I5911" s="2"/>
      <c r="J5911" s="2"/>
      <c r="K5911" s="2"/>
      <c r="L5911" s="2"/>
      <c r="M5911" s="2"/>
      <c r="N5911" s="2"/>
      <c r="O5911" s="2"/>
      <c r="P5911" s="2"/>
      <c r="Q5911" s="2"/>
      <c r="R5911" s="2"/>
      <c r="S5911" s="2"/>
      <c r="T5911" s="2"/>
      <c r="U5911" s="2"/>
      <c r="V5911" s="2"/>
      <c r="W5911" s="2"/>
      <c r="X5911" s="2"/>
      <c r="Y5911" s="2"/>
      <c r="AB5911" s="2"/>
      <c r="AC5911" s="2"/>
      <c r="AD5911" s="2"/>
      <c r="AE5911" s="2"/>
      <c r="AF5911" s="2"/>
      <c r="AG5911" s="2"/>
      <c r="AH5911" s="2"/>
      <c r="AI5911" s="2"/>
      <c r="AJ5911" s="2"/>
      <c r="AK5911" s="2"/>
      <c r="BK5911" s="2"/>
      <c r="BL5911" s="2"/>
      <c r="BN5911" s="2"/>
      <c r="BO5911" s="2"/>
    </row>
    <row r="5912" ht="12.75" customHeight="1">
      <c r="D5912" s="2"/>
      <c r="G5912" s="2"/>
      <c r="I5912" s="2"/>
      <c r="J5912" s="2"/>
      <c r="K5912" s="2"/>
      <c r="L5912" s="2"/>
      <c r="M5912" s="2"/>
      <c r="N5912" s="2"/>
      <c r="O5912" s="2"/>
      <c r="P5912" s="2"/>
      <c r="Q5912" s="2"/>
      <c r="R5912" s="2"/>
      <c r="S5912" s="2"/>
      <c r="T5912" s="2"/>
      <c r="U5912" s="2"/>
      <c r="V5912" s="2"/>
      <c r="W5912" s="2"/>
      <c r="X5912" s="2"/>
      <c r="Y5912" s="2"/>
      <c r="AB5912" s="2"/>
      <c r="AC5912" s="2"/>
      <c r="AD5912" s="2"/>
      <c r="AE5912" s="2"/>
      <c r="AF5912" s="2"/>
      <c r="AG5912" s="2"/>
      <c r="AH5912" s="2"/>
      <c r="AI5912" s="2"/>
      <c r="AJ5912" s="2"/>
      <c r="AK5912" s="2"/>
      <c r="BK5912" s="2"/>
      <c r="BL5912" s="2"/>
      <c r="BN5912" s="2"/>
      <c r="BO5912" s="2"/>
    </row>
    <row r="5913" ht="12.75" customHeight="1">
      <c r="D5913" s="2"/>
      <c r="G5913" s="2"/>
      <c r="I5913" s="2"/>
      <c r="J5913" s="2"/>
      <c r="K5913" s="2"/>
      <c r="L5913" s="2"/>
      <c r="M5913" s="2"/>
      <c r="N5913" s="2"/>
      <c r="O5913" s="2"/>
      <c r="P5913" s="2"/>
      <c r="Q5913" s="2"/>
      <c r="R5913" s="2"/>
      <c r="S5913" s="2"/>
      <c r="T5913" s="2"/>
      <c r="U5913" s="2"/>
      <c r="V5913" s="2"/>
      <c r="W5913" s="2"/>
      <c r="X5913" s="2"/>
      <c r="Y5913" s="2"/>
      <c r="AB5913" s="2"/>
      <c r="AC5913" s="2"/>
      <c r="AD5913" s="2"/>
      <c r="AE5913" s="2"/>
      <c r="AF5913" s="2"/>
      <c r="AG5913" s="2"/>
      <c r="AH5913" s="2"/>
      <c r="AI5913" s="2"/>
      <c r="AJ5913" s="2"/>
      <c r="AK5913" s="2"/>
      <c r="BK5913" s="2"/>
      <c r="BL5913" s="2"/>
      <c r="BN5913" s="2"/>
      <c r="BO5913" s="2"/>
    </row>
    <row r="5914" ht="12.75" customHeight="1">
      <c r="D5914" s="2"/>
      <c r="G5914" s="2"/>
      <c r="I5914" s="2"/>
      <c r="J5914" s="2"/>
      <c r="K5914" s="2"/>
      <c r="L5914" s="2"/>
      <c r="M5914" s="2"/>
      <c r="N5914" s="2"/>
      <c r="O5914" s="2"/>
      <c r="P5914" s="2"/>
      <c r="Q5914" s="2"/>
      <c r="R5914" s="2"/>
      <c r="S5914" s="2"/>
      <c r="T5914" s="2"/>
      <c r="U5914" s="2"/>
      <c r="V5914" s="2"/>
      <c r="W5914" s="2"/>
      <c r="X5914" s="2"/>
      <c r="Y5914" s="2"/>
      <c r="AB5914" s="2"/>
      <c r="AC5914" s="2"/>
      <c r="AD5914" s="2"/>
      <c r="AE5914" s="2"/>
      <c r="AF5914" s="2"/>
      <c r="AG5914" s="2"/>
      <c r="AH5914" s="2"/>
      <c r="AI5914" s="2"/>
      <c r="AJ5914" s="2"/>
      <c r="AK5914" s="2"/>
      <c r="BK5914" s="2"/>
      <c r="BL5914" s="2"/>
      <c r="BN5914" s="2"/>
      <c r="BO5914" s="2"/>
    </row>
    <row r="5915" ht="12.75" customHeight="1">
      <c r="D5915" s="2"/>
      <c r="G5915" s="2"/>
      <c r="I5915" s="2"/>
      <c r="J5915" s="2"/>
      <c r="K5915" s="2"/>
      <c r="L5915" s="2"/>
      <c r="M5915" s="2"/>
      <c r="N5915" s="2"/>
      <c r="O5915" s="2"/>
      <c r="P5915" s="2"/>
      <c r="Q5915" s="2"/>
      <c r="R5915" s="2"/>
      <c r="S5915" s="2"/>
      <c r="T5915" s="2"/>
      <c r="U5915" s="2"/>
      <c r="V5915" s="2"/>
      <c r="W5915" s="2"/>
      <c r="X5915" s="2"/>
      <c r="Y5915" s="2"/>
      <c r="AB5915" s="2"/>
      <c r="AC5915" s="2"/>
      <c r="AD5915" s="2"/>
      <c r="AE5915" s="2"/>
      <c r="AF5915" s="2"/>
      <c r="AG5915" s="2"/>
      <c r="AH5915" s="2"/>
      <c r="AI5915" s="2"/>
      <c r="AJ5915" s="2"/>
      <c r="AK5915" s="2"/>
      <c r="BK5915" s="2"/>
      <c r="BL5915" s="2"/>
      <c r="BN5915" s="2"/>
      <c r="BO5915" s="2"/>
    </row>
    <row r="5916" ht="12.75" customHeight="1">
      <c r="D5916" s="2"/>
      <c r="G5916" s="2"/>
      <c r="I5916" s="2"/>
      <c r="J5916" s="2"/>
      <c r="K5916" s="2"/>
      <c r="L5916" s="2"/>
      <c r="M5916" s="2"/>
      <c r="N5916" s="2"/>
      <c r="O5916" s="2"/>
      <c r="P5916" s="2"/>
      <c r="Q5916" s="2"/>
      <c r="R5916" s="2"/>
      <c r="S5916" s="2"/>
      <c r="T5916" s="2"/>
      <c r="U5916" s="2"/>
      <c r="V5916" s="2"/>
      <c r="W5916" s="2"/>
      <c r="X5916" s="2"/>
      <c r="Y5916" s="2"/>
      <c r="AB5916" s="2"/>
      <c r="AC5916" s="2"/>
      <c r="AD5916" s="2"/>
      <c r="AE5916" s="2"/>
      <c r="AF5916" s="2"/>
      <c r="AG5916" s="2"/>
      <c r="AH5916" s="2"/>
      <c r="AI5916" s="2"/>
      <c r="AJ5916" s="2"/>
      <c r="AK5916" s="2"/>
      <c r="BK5916" s="2"/>
      <c r="BL5916" s="2"/>
      <c r="BN5916" s="2"/>
      <c r="BO5916" s="2"/>
    </row>
    <row r="5917" ht="12.75" customHeight="1">
      <c r="D5917" s="2"/>
      <c r="G5917" s="2"/>
      <c r="I5917" s="2"/>
      <c r="J5917" s="2"/>
      <c r="K5917" s="2"/>
      <c r="L5917" s="2"/>
      <c r="M5917" s="2"/>
      <c r="N5917" s="2"/>
      <c r="O5917" s="2"/>
      <c r="P5917" s="2"/>
      <c r="Q5917" s="2"/>
      <c r="R5917" s="2"/>
      <c r="S5917" s="2"/>
      <c r="T5917" s="2"/>
      <c r="U5917" s="2"/>
      <c r="V5917" s="2"/>
      <c r="W5917" s="2"/>
      <c r="X5917" s="2"/>
      <c r="Y5917" s="2"/>
      <c r="AB5917" s="2"/>
      <c r="AC5917" s="2"/>
      <c r="AD5917" s="2"/>
      <c r="AE5917" s="2"/>
      <c r="AF5917" s="2"/>
      <c r="AG5917" s="2"/>
      <c r="AH5917" s="2"/>
      <c r="AI5917" s="2"/>
      <c r="AJ5917" s="2"/>
      <c r="AK5917" s="2"/>
      <c r="BK5917" s="2"/>
      <c r="BL5917" s="2"/>
      <c r="BN5917" s="2"/>
      <c r="BO5917" s="2"/>
    </row>
    <row r="5918" ht="12.75" customHeight="1">
      <c r="D5918" s="2"/>
      <c r="G5918" s="2"/>
      <c r="I5918" s="2"/>
      <c r="J5918" s="2"/>
      <c r="K5918" s="2"/>
      <c r="L5918" s="2"/>
      <c r="M5918" s="2"/>
      <c r="N5918" s="2"/>
      <c r="O5918" s="2"/>
      <c r="P5918" s="2"/>
      <c r="Q5918" s="2"/>
      <c r="R5918" s="2"/>
      <c r="S5918" s="2"/>
      <c r="T5918" s="2"/>
      <c r="U5918" s="2"/>
      <c r="V5918" s="2"/>
      <c r="W5918" s="2"/>
      <c r="X5918" s="2"/>
      <c r="Y5918" s="2"/>
      <c r="AB5918" s="2"/>
      <c r="AC5918" s="2"/>
      <c r="AD5918" s="2"/>
      <c r="AE5918" s="2"/>
      <c r="AF5918" s="2"/>
      <c r="AG5918" s="2"/>
      <c r="AH5918" s="2"/>
      <c r="AI5918" s="2"/>
      <c r="AJ5918" s="2"/>
      <c r="AK5918" s="2"/>
      <c r="BK5918" s="2"/>
      <c r="BL5918" s="2"/>
      <c r="BN5918" s="2"/>
      <c r="BO5918" s="2"/>
    </row>
    <row r="5919" ht="12.75" customHeight="1">
      <c r="D5919" s="2"/>
      <c r="G5919" s="2"/>
      <c r="I5919" s="2"/>
      <c r="J5919" s="2"/>
      <c r="K5919" s="2"/>
      <c r="L5919" s="2"/>
      <c r="M5919" s="2"/>
      <c r="N5919" s="2"/>
      <c r="O5919" s="2"/>
      <c r="P5919" s="2"/>
      <c r="Q5919" s="2"/>
      <c r="R5919" s="2"/>
      <c r="S5919" s="2"/>
      <c r="T5919" s="2"/>
      <c r="U5919" s="2"/>
      <c r="V5919" s="2"/>
      <c r="W5919" s="2"/>
      <c r="X5919" s="2"/>
      <c r="Y5919" s="2"/>
      <c r="AB5919" s="2"/>
      <c r="AC5919" s="2"/>
      <c r="AD5919" s="2"/>
      <c r="AE5919" s="2"/>
      <c r="AF5919" s="2"/>
      <c r="AG5919" s="2"/>
      <c r="AH5919" s="2"/>
      <c r="AI5919" s="2"/>
      <c r="AJ5919" s="2"/>
      <c r="AK5919" s="2"/>
      <c r="BK5919" s="2"/>
      <c r="BL5919" s="2"/>
      <c r="BN5919" s="2"/>
      <c r="BO5919" s="2"/>
    </row>
    <row r="5920" ht="12.75" customHeight="1">
      <c r="D5920" s="2"/>
      <c r="G5920" s="2"/>
      <c r="I5920" s="2"/>
      <c r="J5920" s="2"/>
      <c r="K5920" s="2"/>
      <c r="L5920" s="2"/>
      <c r="M5920" s="2"/>
      <c r="N5920" s="2"/>
      <c r="O5920" s="2"/>
      <c r="P5920" s="2"/>
      <c r="Q5920" s="2"/>
      <c r="R5920" s="2"/>
      <c r="S5920" s="2"/>
      <c r="T5920" s="2"/>
      <c r="U5920" s="2"/>
      <c r="V5920" s="2"/>
      <c r="W5920" s="2"/>
      <c r="X5920" s="2"/>
      <c r="Y5920" s="2"/>
      <c r="AB5920" s="2"/>
      <c r="AC5920" s="2"/>
      <c r="AD5920" s="2"/>
      <c r="AE5920" s="2"/>
      <c r="AF5920" s="2"/>
      <c r="AG5920" s="2"/>
      <c r="AH5920" s="2"/>
      <c r="AI5920" s="2"/>
      <c r="AJ5920" s="2"/>
      <c r="AK5920" s="2"/>
      <c r="BK5920" s="2"/>
      <c r="BL5920" s="2"/>
      <c r="BN5920" s="2"/>
      <c r="BO5920" s="2"/>
    </row>
    <row r="5921" ht="12.75" customHeight="1">
      <c r="D5921" s="2"/>
      <c r="G5921" s="2"/>
      <c r="I5921" s="2"/>
      <c r="J5921" s="2"/>
      <c r="K5921" s="2"/>
      <c r="L5921" s="2"/>
      <c r="M5921" s="2"/>
      <c r="N5921" s="2"/>
      <c r="O5921" s="2"/>
      <c r="P5921" s="2"/>
      <c r="Q5921" s="2"/>
      <c r="R5921" s="2"/>
      <c r="S5921" s="2"/>
      <c r="T5921" s="2"/>
      <c r="U5921" s="2"/>
      <c r="V5921" s="2"/>
      <c r="W5921" s="2"/>
      <c r="X5921" s="2"/>
      <c r="Y5921" s="2"/>
      <c r="AB5921" s="2"/>
      <c r="AC5921" s="2"/>
      <c r="AD5921" s="2"/>
      <c r="AE5921" s="2"/>
      <c r="AF5921" s="2"/>
      <c r="AG5921" s="2"/>
      <c r="AH5921" s="2"/>
      <c r="AI5921" s="2"/>
      <c r="AJ5921" s="2"/>
      <c r="AK5921" s="2"/>
      <c r="BK5921" s="2"/>
      <c r="BL5921" s="2"/>
      <c r="BN5921" s="2"/>
      <c r="BO5921" s="2"/>
    </row>
    <row r="5922" ht="12.75" customHeight="1">
      <c r="D5922" s="2"/>
      <c r="G5922" s="2"/>
      <c r="I5922" s="2"/>
      <c r="J5922" s="2"/>
      <c r="K5922" s="2"/>
      <c r="L5922" s="2"/>
      <c r="M5922" s="2"/>
      <c r="N5922" s="2"/>
      <c r="O5922" s="2"/>
      <c r="P5922" s="2"/>
      <c r="Q5922" s="2"/>
      <c r="R5922" s="2"/>
      <c r="S5922" s="2"/>
      <c r="T5922" s="2"/>
      <c r="U5922" s="2"/>
      <c r="V5922" s="2"/>
      <c r="W5922" s="2"/>
      <c r="X5922" s="2"/>
      <c r="Y5922" s="2"/>
      <c r="AB5922" s="2"/>
      <c r="AC5922" s="2"/>
      <c r="AD5922" s="2"/>
      <c r="AE5922" s="2"/>
      <c r="AF5922" s="2"/>
      <c r="AG5922" s="2"/>
      <c r="AH5922" s="2"/>
      <c r="AI5922" s="2"/>
      <c r="AJ5922" s="2"/>
      <c r="AK5922" s="2"/>
      <c r="BK5922" s="2"/>
      <c r="BL5922" s="2"/>
      <c r="BN5922" s="2"/>
      <c r="BO5922" s="2"/>
    </row>
    <row r="5923" ht="12.75" customHeight="1">
      <c r="D5923" s="2"/>
      <c r="G5923" s="2"/>
      <c r="I5923" s="2"/>
      <c r="J5923" s="2"/>
      <c r="K5923" s="2"/>
      <c r="L5923" s="2"/>
      <c r="M5923" s="2"/>
      <c r="N5923" s="2"/>
      <c r="O5923" s="2"/>
      <c r="P5923" s="2"/>
      <c r="Q5923" s="2"/>
      <c r="R5923" s="2"/>
      <c r="S5923" s="2"/>
      <c r="T5923" s="2"/>
      <c r="U5923" s="2"/>
      <c r="V5923" s="2"/>
      <c r="W5923" s="2"/>
      <c r="X5923" s="2"/>
      <c r="Y5923" s="2"/>
      <c r="AB5923" s="2"/>
      <c r="AC5923" s="2"/>
      <c r="AD5923" s="2"/>
      <c r="AE5923" s="2"/>
      <c r="AF5923" s="2"/>
      <c r="AG5923" s="2"/>
      <c r="AH5923" s="2"/>
      <c r="AI5923" s="2"/>
      <c r="AJ5923" s="2"/>
      <c r="AK5923" s="2"/>
      <c r="BK5923" s="2"/>
      <c r="BL5923" s="2"/>
      <c r="BN5923" s="2"/>
      <c r="BO5923" s="2"/>
    </row>
    <row r="5924" ht="12.75" customHeight="1">
      <c r="D5924" s="2"/>
      <c r="G5924" s="2"/>
      <c r="I5924" s="2"/>
      <c r="J5924" s="2"/>
      <c r="K5924" s="2"/>
      <c r="L5924" s="2"/>
      <c r="M5924" s="2"/>
      <c r="N5924" s="2"/>
      <c r="O5924" s="2"/>
      <c r="P5924" s="2"/>
      <c r="Q5924" s="2"/>
      <c r="R5924" s="2"/>
      <c r="S5924" s="2"/>
      <c r="T5924" s="2"/>
      <c r="U5924" s="2"/>
      <c r="V5924" s="2"/>
      <c r="W5924" s="2"/>
      <c r="X5924" s="2"/>
      <c r="Y5924" s="2"/>
      <c r="AB5924" s="2"/>
      <c r="AC5924" s="2"/>
      <c r="AD5924" s="2"/>
      <c r="AE5924" s="2"/>
      <c r="AF5924" s="2"/>
      <c r="AG5924" s="2"/>
      <c r="AH5924" s="2"/>
      <c r="AI5924" s="2"/>
      <c r="AJ5924" s="2"/>
      <c r="AK5924" s="2"/>
      <c r="BK5924" s="2"/>
      <c r="BL5924" s="2"/>
      <c r="BN5924" s="2"/>
      <c r="BO5924" s="2"/>
    </row>
    <row r="5925" ht="12.75" customHeight="1">
      <c r="D5925" s="2"/>
      <c r="G5925" s="2"/>
      <c r="I5925" s="2"/>
      <c r="J5925" s="2"/>
      <c r="K5925" s="2"/>
      <c r="L5925" s="2"/>
      <c r="M5925" s="2"/>
      <c r="N5925" s="2"/>
      <c r="O5925" s="2"/>
      <c r="P5925" s="2"/>
      <c r="Q5925" s="2"/>
      <c r="R5925" s="2"/>
      <c r="S5925" s="2"/>
      <c r="T5925" s="2"/>
      <c r="U5925" s="2"/>
      <c r="V5925" s="2"/>
      <c r="W5925" s="2"/>
      <c r="X5925" s="2"/>
      <c r="Y5925" s="2"/>
      <c r="AB5925" s="2"/>
      <c r="AC5925" s="2"/>
      <c r="AD5925" s="2"/>
      <c r="AE5925" s="2"/>
      <c r="AF5925" s="2"/>
      <c r="AG5925" s="2"/>
      <c r="AH5925" s="2"/>
      <c r="AI5925" s="2"/>
      <c r="AJ5925" s="2"/>
      <c r="AK5925" s="2"/>
      <c r="BK5925" s="2"/>
      <c r="BL5925" s="2"/>
      <c r="BN5925" s="2"/>
      <c r="BO5925" s="2"/>
    </row>
    <row r="5926" ht="12.75" customHeight="1">
      <c r="D5926" s="2"/>
      <c r="G5926" s="2"/>
      <c r="I5926" s="2"/>
      <c r="J5926" s="2"/>
      <c r="K5926" s="2"/>
      <c r="L5926" s="2"/>
      <c r="M5926" s="2"/>
      <c r="N5926" s="2"/>
      <c r="O5926" s="2"/>
      <c r="P5926" s="2"/>
      <c r="Q5926" s="2"/>
      <c r="R5926" s="2"/>
      <c r="S5926" s="2"/>
      <c r="T5926" s="2"/>
      <c r="U5926" s="2"/>
      <c r="V5926" s="2"/>
      <c r="W5926" s="2"/>
      <c r="X5926" s="2"/>
      <c r="Y5926" s="2"/>
      <c r="AB5926" s="2"/>
      <c r="AC5926" s="2"/>
      <c r="AD5926" s="2"/>
      <c r="AE5926" s="2"/>
      <c r="AF5926" s="2"/>
      <c r="AG5926" s="2"/>
      <c r="AH5926" s="2"/>
      <c r="AI5926" s="2"/>
      <c r="AJ5926" s="2"/>
      <c r="AK5926" s="2"/>
      <c r="BK5926" s="2"/>
      <c r="BL5926" s="2"/>
      <c r="BN5926" s="2"/>
      <c r="BO5926" s="2"/>
    </row>
    <row r="5927" ht="12.75" customHeight="1">
      <c r="D5927" s="2"/>
      <c r="G5927" s="2"/>
      <c r="I5927" s="2"/>
      <c r="J5927" s="2"/>
      <c r="K5927" s="2"/>
      <c r="L5927" s="2"/>
      <c r="M5927" s="2"/>
      <c r="N5927" s="2"/>
      <c r="O5927" s="2"/>
      <c r="P5927" s="2"/>
      <c r="Q5927" s="2"/>
      <c r="R5927" s="2"/>
      <c r="S5927" s="2"/>
      <c r="T5927" s="2"/>
      <c r="U5927" s="2"/>
      <c r="V5927" s="2"/>
      <c r="W5927" s="2"/>
      <c r="X5927" s="2"/>
      <c r="Y5927" s="2"/>
      <c r="AB5927" s="2"/>
      <c r="AC5927" s="2"/>
      <c r="AD5927" s="2"/>
      <c r="AE5927" s="2"/>
      <c r="AF5927" s="2"/>
      <c r="AG5927" s="2"/>
      <c r="AH5927" s="2"/>
      <c r="AI5927" s="2"/>
      <c r="AJ5927" s="2"/>
      <c r="AK5927" s="2"/>
      <c r="BK5927" s="2"/>
      <c r="BL5927" s="2"/>
      <c r="BN5927" s="2"/>
      <c r="BO5927" s="2"/>
    </row>
    <row r="5928" ht="12.75" customHeight="1">
      <c r="D5928" s="2"/>
      <c r="G5928" s="2"/>
      <c r="I5928" s="2"/>
      <c r="J5928" s="2"/>
      <c r="K5928" s="2"/>
      <c r="L5928" s="2"/>
      <c r="M5928" s="2"/>
      <c r="N5928" s="2"/>
      <c r="O5928" s="2"/>
      <c r="P5928" s="2"/>
      <c r="Q5928" s="2"/>
      <c r="R5928" s="2"/>
      <c r="S5928" s="2"/>
      <c r="T5928" s="2"/>
      <c r="U5928" s="2"/>
      <c r="V5928" s="2"/>
      <c r="W5928" s="2"/>
      <c r="X5928" s="2"/>
      <c r="Y5928" s="2"/>
      <c r="AB5928" s="2"/>
      <c r="AC5928" s="2"/>
      <c r="AD5928" s="2"/>
      <c r="AE5928" s="2"/>
      <c r="AF5928" s="2"/>
      <c r="AG5928" s="2"/>
      <c r="AH5928" s="2"/>
      <c r="AI5928" s="2"/>
      <c r="AJ5928" s="2"/>
      <c r="AK5928" s="2"/>
      <c r="BK5928" s="2"/>
      <c r="BL5928" s="2"/>
      <c r="BN5928" s="2"/>
      <c r="BO5928" s="2"/>
    </row>
    <row r="5929" ht="12.75" customHeight="1">
      <c r="D5929" s="2"/>
      <c r="G5929" s="2"/>
      <c r="I5929" s="2"/>
      <c r="J5929" s="2"/>
      <c r="K5929" s="2"/>
      <c r="L5929" s="2"/>
      <c r="M5929" s="2"/>
      <c r="N5929" s="2"/>
      <c r="O5929" s="2"/>
      <c r="P5929" s="2"/>
      <c r="Q5929" s="2"/>
      <c r="R5929" s="2"/>
      <c r="S5929" s="2"/>
      <c r="T5929" s="2"/>
      <c r="U5929" s="2"/>
      <c r="V5929" s="2"/>
      <c r="W5929" s="2"/>
      <c r="X5929" s="2"/>
      <c r="Y5929" s="2"/>
      <c r="AB5929" s="2"/>
      <c r="AC5929" s="2"/>
      <c r="AD5929" s="2"/>
      <c r="AE5929" s="2"/>
      <c r="AF5929" s="2"/>
      <c r="AG5929" s="2"/>
      <c r="AH5929" s="2"/>
      <c r="AI5929" s="2"/>
      <c r="AJ5929" s="2"/>
      <c r="AK5929" s="2"/>
      <c r="BK5929" s="2"/>
      <c r="BL5929" s="2"/>
      <c r="BN5929" s="2"/>
      <c r="BO5929" s="2"/>
    </row>
    <row r="5930" ht="12.75" customHeight="1">
      <c r="D5930" s="2"/>
      <c r="G5930" s="2"/>
      <c r="I5930" s="2"/>
      <c r="J5930" s="2"/>
      <c r="K5930" s="2"/>
      <c r="L5930" s="2"/>
      <c r="M5930" s="2"/>
      <c r="N5930" s="2"/>
      <c r="O5930" s="2"/>
      <c r="P5930" s="2"/>
      <c r="Q5930" s="2"/>
      <c r="R5930" s="2"/>
      <c r="S5930" s="2"/>
      <c r="T5930" s="2"/>
      <c r="U5930" s="2"/>
      <c r="V5930" s="2"/>
      <c r="W5930" s="2"/>
      <c r="X5930" s="2"/>
      <c r="Y5930" s="2"/>
      <c r="AB5930" s="2"/>
      <c r="AC5930" s="2"/>
      <c r="AD5930" s="2"/>
      <c r="AE5930" s="2"/>
      <c r="AF5930" s="2"/>
      <c r="AG5930" s="2"/>
      <c r="AH5930" s="2"/>
      <c r="AI5930" s="2"/>
      <c r="AJ5930" s="2"/>
      <c r="AK5930" s="2"/>
      <c r="BK5930" s="2"/>
      <c r="BL5930" s="2"/>
      <c r="BN5930" s="2"/>
      <c r="BO5930" s="2"/>
    </row>
    <row r="5931" ht="12.75" customHeight="1">
      <c r="D5931" s="2"/>
      <c r="G5931" s="2"/>
      <c r="I5931" s="2"/>
      <c r="J5931" s="2"/>
      <c r="K5931" s="2"/>
      <c r="L5931" s="2"/>
      <c r="M5931" s="2"/>
      <c r="N5931" s="2"/>
      <c r="O5931" s="2"/>
      <c r="P5931" s="2"/>
      <c r="Q5931" s="2"/>
      <c r="R5931" s="2"/>
      <c r="S5931" s="2"/>
      <c r="T5931" s="2"/>
      <c r="U5931" s="2"/>
      <c r="V5931" s="2"/>
      <c r="W5931" s="2"/>
      <c r="X5931" s="2"/>
      <c r="Y5931" s="2"/>
      <c r="AB5931" s="2"/>
      <c r="AC5931" s="2"/>
      <c r="AD5931" s="2"/>
      <c r="AE5931" s="2"/>
      <c r="AF5931" s="2"/>
      <c r="AG5931" s="2"/>
      <c r="AH5931" s="2"/>
      <c r="AI5931" s="2"/>
      <c r="AJ5931" s="2"/>
      <c r="AK5931" s="2"/>
      <c r="BK5931" s="2"/>
      <c r="BL5931" s="2"/>
      <c r="BN5931" s="2"/>
      <c r="BO5931" s="2"/>
    </row>
    <row r="5932" ht="12.75" customHeight="1">
      <c r="D5932" s="2"/>
      <c r="G5932" s="2"/>
      <c r="I5932" s="2"/>
      <c r="J5932" s="2"/>
      <c r="K5932" s="2"/>
      <c r="L5932" s="2"/>
      <c r="M5932" s="2"/>
      <c r="N5932" s="2"/>
      <c r="O5932" s="2"/>
      <c r="P5932" s="2"/>
      <c r="Q5932" s="2"/>
      <c r="R5932" s="2"/>
      <c r="S5932" s="2"/>
      <c r="T5932" s="2"/>
      <c r="U5932" s="2"/>
      <c r="V5932" s="2"/>
      <c r="W5932" s="2"/>
      <c r="X5932" s="2"/>
      <c r="Y5932" s="2"/>
      <c r="AB5932" s="2"/>
      <c r="AC5932" s="2"/>
      <c r="AD5932" s="2"/>
      <c r="AE5932" s="2"/>
      <c r="AF5932" s="2"/>
      <c r="AG5932" s="2"/>
      <c r="AH5932" s="2"/>
      <c r="AI5932" s="2"/>
      <c r="AJ5932" s="2"/>
      <c r="AK5932" s="2"/>
      <c r="BK5932" s="2"/>
      <c r="BL5932" s="2"/>
      <c r="BN5932" s="2"/>
      <c r="BO5932" s="2"/>
    </row>
    <row r="5933" ht="12.75" customHeight="1">
      <c r="D5933" s="2"/>
      <c r="G5933" s="2"/>
      <c r="I5933" s="2"/>
      <c r="J5933" s="2"/>
      <c r="K5933" s="2"/>
      <c r="L5933" s="2"/>
      <c r="M5933" s="2"/>
      <c r="N5933" s="2"/>
      <c r="O5933" s="2"/>
      <c r="P5933" s="2"/>
      <c r="Q5933" s="2"/>
      <c r="R5933" s="2"/>
      <c r="S5933" s="2"/>
      <c r="T5933" s="2"/>
      <c r="U5933" s="2"/>
      <c r="V5933" s="2"/>
      <c r="W5933" s="2"/>
      <c r="X5933" s="2"/>
      <c r="Y5933" s="2"/>
      <c r="AB5933" s="2"/>
      <c r="AC5933" s="2"/>
      <c r="AD5933" s="2"/>
      <c r="AE5933" s="2"/>
      <c r="AF5933" s="2"/>
      <c r="AG5933" s="2"/>
      <c r="AH5933" s="2"/>
      <c r="AI5933" s="2"/>
      <c r="AJ5933" s="2"/>
      <c r="AK5933" s="2"/>
      <c r="BK5933" s="2"/>
      <c r="BL5933" s="2"/>
      <c r="BN5933" s="2"/>
      <c r="BO5933" s="2"/>
    </row>
    <row r="5934" ht="12.75" customHeight="1">
      <c r="D5934" s="2"/>
      <c r="G5934" s="2"/>
      <c r="I5934" s="2"/>
      <c r="J5934" s="2"/>
      <c r="K5934" s="2"/>
      <c r="L5934" s="2"/>
      <c r="M5934" s="2"/>
      <c r="N5934" s="2"/>
      <c r="O5934" s="2"/>
      <c r="P5934" s="2"/>
      <c r="Q5934" s="2"/>
      <c r="R5934" s="2"/>
      <c r="S5934" s="2"/>
      <c r="T5934" s="2"/>
      <c r="U5934" s="2"/>
      <c r="V5934" s="2"/>
      <c r="W5934" s="2"/>
      <c r="X5934" s="2"/>
      <c r="Y5934" s="2"/>
      <c r="AB5934" s="2"/>
      <c r="AC5934" s="2"/>
      <c r="AD5934" s="2"/>
      <c r="AE5934" s="2"/>
      <c r="AF5934" s="2"/>
      <c r="AG5934" s="2"/>
      <c r="AH5934" s="2"/>
      <c r="AI5934" s="2"/>
      <c r="AJ5934" s="2"/>
      <c r="AK5934" s="2"/>
      <c r="BK5934" s="2"/>
      <c r="BL5934" s="2"/>
      <c r="BN5934" s="2"/>
      <c r="BO5934" s="2"/>
    </row>
    <row r="5935" ht="12.75" customHeight="1">
      <c r="D5935" s="2"/>
      <c r="G5935" s="2"/>
      <c r="I5935" s="2"/>
      <c r="J5935" s="2"/>
      <c r="K5935" s="2"/>
      <c r="L5935" s="2"/>
      <c r="M5935" s="2"/>
      <c r="N5935" s="2"/>
      <c r="O5935" s="2"/>
      <c r="P5935" s="2"/>
      <c r="Q5935" s="2"/>
      <c r="R5935" s="2"/>
      <c r="S5935" s="2"/>
      <c r="T5935" s="2"/>
      <c r="U5935" s="2"/>
      <c r="V5935" s="2"/>
      <c r="W5935" s="2"/>
      <c r="X5935" s="2"/>
      <c r="Y5935" s="2"/>
      <c r="AB5935" s="2"/>
      <c r="AC5935" s="2"/>
      <c r="AD5935" s="2"/>
      <c r="AE5935" s="2"/>
      <c r="AF5935" s="2"/>
      <c r="AG5935" s="2"/>
      <c r="AH5935" s="2"/>
      <c r="AI5935" s="2"/>
      <c r="AJ5935" s="2"/>
      <c r="AK5935" s="2"/>
      <c r="BK5935" s="2"/>
      <c r="BL5935" s="2"/>
      <c r="BN5935" s="2"/>
      <c r="BO5935" s="2"/>
    </row>
    <row r="5936" ht="12.75" customHeight="1">
      <c r="D5936" s="2"/>
      <c r="G5936" s="2"/>
      <c r="I5936" s="2"/>
      <c r="J5936" s="2"/>
      <c r="K5936" s="2"/>
      <c r="L5936" s="2"/>
      <c r="M5936" s="2"/>
      <c r="N5936" s="2"/>
      <c r="O5936" s="2"/>
      <c r="P5936" s="2"/>
      <c r="Q5936" s="2"/>
      <c r="R5936" s="2"/>
      <c r="S5936" s="2"/>
      <c r="T5936" s="2"/>
      <c r="U5936" s="2"/>
      <c r="V5936" s="2"/>
      <c r="W5936" s="2"/>
      <c r="X5936" s="2"/>
      <c r="Y5936" s="2"/>
      <c r="AB5936" s="2"/>
      <c r="AC5936" s="2"/>
      <c r="AD5936" s="2"/>
      <c r="AE5936" s="2"/>
      <c r="AF5936" s="2"/>
      <c r="AG5936" s="2"/>
      <c r="AH5936" s="2"/>
      <c r="AI5936" s="2"/>
      <c r="AJ5936" s="2"/>
      <c r="AK5936" s="2"/>
      <c r="BK5936" s="2"/>
      <c r="BL5936" s="2"/>
      <c r="BN5936" s="2"/>
      <c r="BO5936" s="2"/>
    </row>
    <row r="5937" ht="12.75" customHeight="1">
      <c r="D5937" s="2"/>
      <c r="G5937" s="2"/>
      <c r="I5937" s="2"/>
      <c r="J5937" s="2"/>
      <c r="K5937" s="2"/>
      <c r="L5937" s="2"/>
      <c r="M5937" s="2"/>
      <c r="N5937" s="2"/>
      <c r="O5937" s="2"/>
      <c r="P5937" s="2"/>
      <c r="Q5937" s="2"/>
      <c r="R5937" s="2"/>
      <c r="S5937" s="2"/>
      <c r="T5937" s="2"/>
      <c r="U5937" s="2"/>
      <c r="V5937" s="2"/>
      <c r="W5937" s="2"/>
      <c r="X5937" s="2"/>
      <c r="Y5937" s="2"/>
      <c r="AB5937" s="2"/>
      <c r="AC5937" s="2"/>
      <c r="AD5937" s="2"/>
      <c r="AE5937" s="2"/>
      <c r="AF5937" s="2"/>
      <c r="AG5937" s="2"/>
      <c r="AH5937" s="2"/>
      <c r="AI5937" s="2"/>
      <c r="AJ5937" s="2"/>
      <c r="AK5937" s="2"/>
      <c r="BK5937" s="2"/>
      <c r="BL5937" s="2"/>
      <c r="BN5937" s="2"/>
      <c r="BO5937" s="2"/>
    </row>
    <row r="5938" ht="12.75" customHeight="1">
      <c r="D5938" s="2"/>
      <c r="G5938" s="2"/>
      <c r="I5938" s="2"/>
      <c r="J5938" s="2"/>
      <c r="K5938" s="2"/>
      <c r="L5938" s="2"/>
      <c r="M5938" s="2"/>
      <c r="N5938" s="2"/>
      <c r="O5938" s="2"/>
      <c r="P5938" s="2"/>
      <c r="Q5938" s="2"/>
      <c r="R5938" s="2"/>
      <c r="S5938" s="2"/>
      <c r="T5938" s="2"/>
      <c r="U5938" s="2"/>
      <c r="V5938" s="2"/>
      <c r="W5938" s="2"/>
      <c r="X5938" s="2"/>
      <c r="Y5938" s="2"/>
      <c r="AB5938" s="2"/>
      <c r="AC5938" s="2"/>
      <c r="AD5938" s="2"/>
      <c r="AE5938" s="2"/>
      <c r="AF5938" s="2"/>
      <c r="AG5938" s="2"/>
      <c r="AH5938" s="2"/>
      <c r="AI5938" s="2"/>
      <c r="AJ5938" s="2"/>
      <c r="AK5938" s="2"/>
      <c r="BK5938" s="2"/>
      <c r="BL5938" s="2"/>
      <c r="BN5938" s="2"/>
      <c r="BO5938" s="2"/>
    </row>
    <row r="5939" ht="12.75" customHeight="1">
      <c r="D5939" s="2"/>
      <c r="G5939" s="2"/>
      <c r="I5939" s="2"/>
      <c r="J5939" s="2"/>
      <c r="K5939" s="2"/>
      <c r="L5939" s="2"/>
      <c r="M5939" s="2"/>
      <c r="N5939" s="2"/>
      <c r="O5939" s="2"/>
      <c r="P5939" s="2"/>
      <c r="Q5939" s="2"/>
      <c r="R5939" s="2"/>
      <c r="S5939" s="2"/>
      <c r="T5939" s="2"/>
      <c r="U5939" s="2"/>
      <c r="V5939" s="2"/>
      <c r="W5939" s="2"/>
      <c r="X5939" s="2"/>
      <c r="Y5939" s="2"/>
      <c r="AB5939" s="2"/>
      <c r="AC5939" s="2"/>
      <c r="AD5939" s="2"/>
      <c r="AE5939" s="2"/>
      <c r="AF5939" s="2"/>
      <c r="AG5939" s="2"/>
      <c r="AH5939" s="2"/>
      <c r="AI5939" s="2"/>
      <c r="AJ5939" s="2"/>
      <c r="AK5939" s="2"/>
      <c r="BK5939" s="2"/>
      <c r="BL5939" s="2"/>
      <c r="BN5939" s="2"/>
      <c r="BO5939" s="2"/>
    </row>
    <row r="5940" ht="12.75" customHeight="1">
      <c r="D5940" s="2"/>
      <c r="G5940" s="2"/>
      <c r="I5940" s="2"/>
      <c r="J5940" s="2"/>
      <c r="K5940" s="2"/>
      <c r="L5940" s="2"/>
      <c r="M5940" s="2"/>
      <c r="N5940" s="2"/>
      <c r="O5940" s="2"/>
      <c r="P5940" s="2"/>
      <c r="Q5940" s="2"/>
      <c r="R5940" s="2"/>
      <c r="S5940" s="2"/>
      <c r="T5940" s="2"/>
      <c r="U5940" s="2"/>
      <c r="V5940" s="2"/>
      <c r="W5940" s="2"/>
      <c r="X5940" s="2"/>
      <c r="Y5940" s="2"/>
      <c r="AB5940" s="2"/>
      <c r="AC5940" s="2"/>
      <c r="AD5940" s="2"/>
      <c r="AE5940" s="2"/>
      <c r="AF5940" s="2"/>
      <c r="AG5940" s="2"/>
      <c r="AH5940" s="2"/>
      <c r="AI5940" s="2"/>
      <c r="AJ5940" s="2"/>
      <c r="AK5940" s="2"/>
      <c r="BK5940" s="2"/>
      <c r="BL5940" s="2"/>
      <c r="BN5940" s="2"/>
      <c r="BO5940" s="2"/>
    </row>
    <row r="5941" ht="12.75" customHeight="1">
      <c r="D5941" s="2"/>
      <c r="G5941" s="2"/>
      <c r="I5941" s="2"/>
      <c r="J5941" s="2"/>
      <c r="K5941" s="2"/>
      <c r="L5941" s="2"/>
      <c r="M5941" s="2"/>
      <c r="N5941" s="2"/>
      <c r="O5941" s="2"/>
      <c r="P5941" s="2"/>
      <c r="Q5941" s="2"/>
      <c r="R5941" s="2"/>
      <c r="S5941" s="2"/>
      <c r="T5941" s="2"/>
      <c r="U5941" s="2"/>
      <c r="V5941" s="2"/>
      <c r="W5941" s="2"/>
      <c r="X5941" s="2"/>
      <c r="Y5941" s="2"/>
      <c r="AB5941" s="2"/>
      <c r="AC5941" s="2"/>
      <c r="AD5941" s="2"/>
      <c r="AE5941" s="2"/>
      <c r="AF5941" s="2"/>
      <c r="AG5941" s="2"/>
      <c r="AH5941" s="2"/>
      <c r="AI5941" s="2"/>
      <c r="AJ5941" s="2"/>
      <c r="AK5941" s="2"/>
      <c r="BK5941" s="2"/>
      <c r="BL5941" s="2"/>
      <c r="BN5941" s="2"/>
      <c r="BO5941" s="2"/>
    </row>
    <row r="5942" ht="12.75" customHeight="1">
      <c r="D5942" s="2"/>
      <c r="G5942" s="2"/>
      <c r="I5942" s="2"/>
      <c r="J5942" s="2"/>
      <c r="K5942" s="2"/>
      <c r="L5942" s="2"/>
      <c r="M5942" s="2"/>
      <c r="N5942" s="2"/>
      <c r="O5942" s="2"/>
      <c r="P5942" s="2"/>
      <c r="Q5942" s="2"/>
      <c r="R5942" s="2"/>
      <c r="S5942" s="2"/>
      <c r="T5942" s="2"/>
      <c r="U5942" s="2"/>
      <c r="V5942" s="2"/>
      <c r="W5942" s="2"/>
      <c r="X5942" s="2"/>
      <c r="Y5942" s="2"/>
      <c r="AB5942" s="2"/>
      <c r="AC5942" s="2"/>
      <c r="AD5942" s="2"/>
      <c r="AE5942" s="2"/>
      <c r="AF5942" s="2"/>
      <c r="AG5942" s="2"/>
      <c r="AH5942" s="2"/>
      <c r="AI5942" s="2"/>
      <c r="AJ5942" s="2"/>
      <c r="AK5942" s="2"/>
      <c r="BK5942" s="2"/>
      <c r="BL5942" s="2"/>
      <c r="BN5942" s="2"/>
      <c r="BO5942" s="2"/>
    </row>
    <row r="5943" ht="12.75" customHeight="1">
      <c r="D5943" s="2"/>
      <c r="G5943" s="2"/>
      <c r="I5943" s="2"/>
      <c r="J5943" s="2"/>
      <c r="K5943" s="2"/>
      <c r="L5943" s="2"/>
      <c r="M5943" s="2"/>
      <c r="N5943" s="2"/>
      <c r="O5943" s="2"/>
      <c r="P5943" s="2"/>
      <c r="Q5943" s="2"/>
      <c r="R5943" s="2"/>
      <c r="S5943" s="2"/>
      <c r="T5943" s="2"/>
      <c r="U5943" s="2"/>
      <c r="V5943" s="2"/>
      <c r="W5943" s="2"/>
      <c r="X5943" s="2"/>
      <c r="Y5943" s="2"/>
      <c r="AB5943" s="2"/>
      <c r="AC5943" s="2"/>
      <c r="AD5943" s="2"/>
      <c r="AE5943" s="2"/>
      <c r="AF5943" s="2"/>
      <c r="AG5943" s="2"/>
      <c r="AH5943" s="2"/>
      <c r="AI5943" s="2"/>
      <c r="AJ5943" s="2"/>
      <c r="AK5943" s="2"/>
      <c r="BK5943" s="2"/>
      <c r="BL5943" s="2"/>
      <c r="BN5943" s="2"/>
      <c r="BO5943" s="2"/>
    </row>
    <row r="5944" ht="12.75" customHeight="1">
      <c r="D5944" s="2"/>
      <c r="G5944" s="2"/>
      <c r="I5944" s="2"/>
      <c r="J5944" s="2"/>
      <c r="K5944" s="2"/>
      <c r="L5944" s="2"/>
      <c r="M5944" s="2"/>
      <c r="N5944" s="2"/>
      <c r="O5944" s="2"/>
      <c r="P5944" s="2"/>
      <c r="Q5944" s="2"/>
      <c r="R5944" s="2"/>
      <c r="S5944" s="2"/>
      <c r="T5944" s="2"/>
      <c r="U5944" s="2"/>
      <c r="V5944" s="2"/>
      <c r="W5944" s="2"/>
      <c r="X5944" s="2"/>
      <c r="Y5944" s="2"/>
      <c r="AB5944" s="2"/>
      <c r="AC5944" s="2"/>
      <c r="AD5944" s="2"/>
      <c r="AE5944" s="2"/>
      <c r="AF5944" s="2"/>
      <c r="AG5944" s="2"/>
      <c r="AH5944" s="2"/>
      <c r="AI5944" s="2"/>
      <c r="AJ5944" s="2"/>
      <c r="AK5944" s="2"/>
      <c r="BK5944" s="2"/>
      <c r="BL5944" s="2"/>
      <c r="BN5944" s="2"/>
      <c r="BO5944" s="2"/>
    </row>
    <row r="5945" ht="12.75" customHeight="1">
      <c r="D5945" s="2"/>
      <c r="G5945" s="2"/>
      <c r="I5945" s="2"/>
      <c r="J5945" s="2"/>
      <c r="K5945" s="2"/>
      <c r="L5945" s="2"/>
      <c r="M5945" s="2"/>
      <c r="N5945" s="2"/>
      <c r="O5945" s="2"/>
      <c r="P5945" s="2"/>
      <c r="Q5945" s="2"/>
      <c r="R5945" s="2"/>
      <c r="S5945" s="2"/>
      <c r="T5945" s="2"/>
      <c r="U5945" s="2"/>
      <c r="V5945" s="2"/>
      <c r="W5945" s="2"/>
      <c r="X5945" s="2"/>
      <c r="Y5945" s="2"/>
      <c r="AB5945" s="2"/>
      <c r="AC5945" s="2"/>
      <c r="AD5945" s="2"/>
      <c r="AE5945" s="2"/>
      <c r="AF5945" s="2"/>
      <c r="AG5945" s="2"/>
      <c r="AH5945" s="2"/>
      <c r="AI5945" s="2"/>
      <c r="AJ5945" s="2"/>
      <c r="AK5945" s="2"/>
      <c r="BK5945" s="2"/>
      <c r="BL5945" s="2"/>
      <c r="BN5945" s="2"/>
      <c r="BO5945" s="2"/>
    </row>
    <row r="5946" ht="12.75" customHeight="1">
      <c r="D5946" s="2"/>
      <c r="G5946" s="2"/>
      <c r="I5946" s="2"/>
      <c r="J5946" s="2"/>
      <c r="K5946" s="2"/>
      <c r="L5946" s="2"/>
      <c r="M5946" s="2"/>
      <c r="N5946" s="2"/>
      <c r="O5946" s="2"/>
      <c r="P5946" s="2"/>
      <c r="Q5946" s="2"/>
      <c r="R5946" s="2"/>
      <c r="S5946" s="2"/>
      <c r="T5946" s="2"/>
      <c r="U5946" s="2"/>
      <c r="V5946" s="2"/>
      <c r="W5946" s="2"/>
      <c r="X5946" s="2"/>
      <c r="Y5946" s="2"/>
      <c r="AB5946" s="2"/>
      <c r="AC5946" s="2"/>
      <c r="AD5946" s="2"/>
      <c r="AE5946" s="2"/>
      <c r="AF5946" s="2"/>
      <c r="AG5946" s="2"/>
      <c r="AH5946" s="2"/>
      <c r="AI5946" s="2"/>
      <c r="AJ5946" s="2"/>
      <c r="AK5946" s="2"/>
      <c r="BK5946" s="2"/>
      <c r="BL5946" s="2"/>
      <c r="BN5946" s="2"/>
      <c r="BO5946" s="2"/>
    </row>
    <row r="5947" ht="12.75" customHeight="1">
      <c r="D5947" s="2"/>
      <c r="G5947" s="2"/>
      <c r="I5947" s="2"/>
      <c r="J5947" s="2"/>
      <c r="K5947" s="2"/>
      <c r="L5947" s="2"/>
      <c r="M5947" s="2"/>
      <c r="N5947" s="2"/>
      <c r="O5947" s="2"/>
      <c r="P5947" s="2"/>
      <c r="Q5947" s="2"/>
      <c r="R5947" s="2"/>
      <c r="S5947" s="2"/>
      <c r="T5947" s="2"/>
      <c r="U5947" s="2"/>
      <c r="V5947" s="2"/>
      <c r="W5947" s="2"/>
      <c r="X5947" s="2"/>
      <c r="Y5947" s="2"/>
      <c r="AB5947" s="2"/>
      <c r="AC5947" s="2"/>
      <c r="AD5947" s="2"/>
      <c r="AE5947" s="2"/>
      <c r="AF5947" s="2"/>
      <c r="AG5947" s="2"/>
      <c r="AH5947" s="2"/>
      <c r="AI5947" s="2"/>
      <c r="AJ5947" s="2"/>
      <c r="AK5947" s="2"/>
      <c r="BK5947" s="2"/>
      <c r="BL5947" s="2"/>
      <c r="BN5947" s="2"/>
      <c r="BO5947" s="2"/>
    </row>
    <row r="5948" ht="12.75" customHeight="1">
      <c r="D5948" s="2"/>
      <c r="G5948" s="2"/>
      <c r="I5948" s="2"/>
      <c r="J5948" s="2"/>
      <c r="K5948" s="2"/>
      <c r="L5948" s="2"/>
      <c r="M5948" s="2"/>
      <c r="N5948" s="2"/>
      <c r="O5948" s="2"/>
      <c r="P5948" s="2"/>
      <c r="Q5948" s="2"/>
      <c r="R5948" s="2"/>
      <c r="S5948" s="2"/>
      <c r="T5948" s="2"/>
      <c r="U5948" s="2"/>
      <c r="V5948" s="2"/>
      <c r="W5948" s="2"/>
      <c r="X5948" s="2"/>
      <c r="Y5948" s="2"/>
      <c r="AB5948" s="2"/>
      <c r="AC5948" s="2"/>
      <c r="AD5948" s="2"/>
      <c r="AE5948" s="2"/>
      <c r="AF5948" s="2"/>
      <c r="AG5948" s="2"/>
      <c r="AH5948" s="2"/>
      <c r="AI5948" s="2"/>
      <c r="AJ5948" s="2"/>
      <c r="AK5948" s="2"/>
      <c r="BK5948" s="2"/>
      <c r="BL5948" s="2"/>
      <c r="BN5948" s="2"/>
      <c r="BO5948" s="2"/>
    </row>
    <row r="5949" ht="12.75" customHeight="1">
      <c r="D5949" s="2"/>
      <c r="G5949" s="2"/>
      <c r="I5949" s="2"/>
      <c r="J5949" s="2"/>
      <c r="K5949" s="2"/>
      <c r="L5949" s="2"/>
      <c r="M5949" s="2"/>
      <c r="N5949" s="2"/>
      <c r="O5949" s="2"/>
      <c r="P5949" s="2"/>
      <c r="Q5949" s="2"/>
      <c r="R5949" s="2"/>
      <c r="S5949" s="2"/>
      <c r="T5949" s="2"/>
      <c r="U5949" s="2"/>
      <c r="V5949" s="2"/>
      <c r="W5949" s="2"/>
      <c r="X5949" s="2"/>
      <c r="Y5949" s="2"/>
      <c r="AB5949" s="2"/>
      <c r="AC5949" s="2"/>
      <c r="AD5949" s="2"/>
      <c r="AE5949" s="2"/>
      <c r="AF5949" s="2"/>
      <c r="AG5949" s="2"/>
      <c r="AH5949" s="2"/>
      <c r="AI5949" s="2"/>
      <c r="AJ5949" s="2"/>
      <c r="AK5949" s="2"/>
      <c r="BK5949" s="2"/>
      <c r="BL5949" s="2"/>
      <c r="BN5949" s="2"/>
      <c r="BO5949" s="2"/>
    </row>
    <row r="5950" ht="12.75" customHeight="1">
      <c r="D5950" s="2"/>
      <c r="G5950" s="2"/>
      <c r="I5950" s="2"/>
      <c r="J5950" s="2"/>
      <c r="K5950" s="2"/>
      <c r="L5950" s="2"/>
      <c r="M5950" s="2"/>
      <c r="N5950" s="2"/>
      <c r="O5950" s="2"/>
      <c r="P5950" s="2"/>
      <c r="Q5950" s="2"/>
      <c r="R5950" s="2"/>
      <c r="S5950" s="2"/>
      <c r="T5950" s="2"/>
      <c r="U5950" s="2"/>
      <c r="V5950" s="2"/>
      <c r="W5950" s="2"/>
      <c r="X5950" s="2"/>
      <c r="Y5950" s="2"/>
      <c r="AB5950" s="2"/>
      <c r="AC5950" s="2"/>
      <c r="AD5950" s="2"/>
      <c r="AE5950" s="2"/>
      <c r="AF5950" s="2"/>
      <c r="AG5950" s="2"/>
      <c r="AH5950" s="2"/>
      <c r="AI5950" s="2"/>
      <c r="AJ5950" s="2"/>
      <c r="AK5950" s="2"/>
      <c r="BK5950" s="2"/>
      <c r="BL5950" s="2"/>
      <c r="BN5950" s="2"/>
      <c r="BO5950" s="2"/>
    </row>
    <row r="5951" ht="12.75" customHeight="1">
      <c r="D5951" s="2"/>
      <c r="G5951" s="2"/>
      <c r="I5951" s="2"/>
      <c r="J5951" s="2"/>
      <c r="K5951" s="2"/>
      <c r="L5951" s="2"/>
      <c r="M5951" s="2"/>
      <c r="N5951" s="2"/>
      <c r="O5951" s="2"/>
      <c r="P5951" s="2"/>
      <c r="Q5951" s="2"/>
      <c r="R5951" s="2"/>
      <c r="S5951" s="2"/>
      <c r="T5951" s="2"/>
      <c r="U5951" s="2"/>
      <c r="V5951" s="2"/>
      <c r="W5951" s="2"/>
      <c r="X5951" s="2"/>
      <c r="Y5951" s="2"/>
      <c r="AB5951" s="2"/>
      <c r="AC5951" s="2"/>
      <c r="AD5951" s="2"/>
      <c r="AE5951" s="2"/>
      <c r="AF5951" s="2"/>
      <c r="AG5951" s="2"/>
      <c r="AH5951" s="2"/>
      <c r="AI5951" s="2"/>
      <c r="AJ5951" s="2"/>
      <c r="AK5951" s="2"/>
      <c r="BK5951" s="2"/>
      <c r="BL5951" s="2"/>
      <c r="BN5951" s="2"/>
      <c r="BO5951" s="2"/>
    </row>
    <row r="5952" ht="12.75" customHeight="1">
      <c r="D5952" s="2"/>
      <c r="G5952" s="2"/>
      <c r="I5952" s="2"/>
      <c r="J5952" s="2"/>
      <c r="K5952" s="2"/>
      <c r="L5952" s="2"/>
      <c r="M5952" s="2"/>
      <c r="N5952" s="2"/>
      <c r="O5952" s="2"/>
      <c r="P5952" s="2"/>
      <c r="Q5952" s="2"/>
      <c r="R5952" s="2"/>
      <c r="S5952" s="2"/>
      <c r="T5952" s="2"/>
      <c r="U5952" s="2"/>
      <c r="V5952" s="2"/>
      <c r="W5952" s="2"/>
      <c r="X5952" s="2"/>
      <c r="Y5952" s="2"/>
      <c r="AB5952" s="2"/>
      <c r="AC5952" s="2"/>
      <c r="AD5952" s="2"/>
      <c r="AE5952" s="2"/>
      <c r="AF5952" s="2"/>
      <c r="AG5952" s="2"/>
      <c r="AH5952" s="2"/>
      <c r="AI5952" s="2"/>
      <c r="AJ5952" s="2"/>
      <c r="AK5952" s="2"/>
      <c r="BK5952" s="2"/>
      <c r="BL5952" s="2"/>
      <c r="BN5952" s="2"/>
      <c r="BO5952" s="2"/>
    </row>
    <row r="5953" ht="12.75" customHeight="1">
      <c r="D5953" s="2"/>
      <c r="G5953" s="2"/>
      <c r="I5953" s="2"/>
      <c r="J5953" s="2"/>
      <c r="K5953" s="2"/>
      <c r="L5953" s="2"/>
      <c r="M5953" s="2"/>
      <c r="N5953" s="2"/>
      <c r="O5953" s="2"/>
      <c r="P5953" s="2"/>
      <c r="Q5953" s="2"/>
      <c r="R5953" s="2"/>
      <c r="S5953" s="2"/>
      <c r="T5953" s="2"/>
      <c r="U5953" s="2"/>
      <c r="V5953" s="2"/>
      <c r="W5953" s="2"/>
      <c r="X5953" s="2"/>
      <c r="Y5953" s="2"/>
      <c r="AB5953" s="2"/>
      <c r="AC5953" s="2"/>
      <c r="AD5953" s="2"/>
      <c r="AE5953" s="2"/>
      <c r="AF5953" s="2"/>
      <c r="AG5953" s="2"/>
      <c r="AH5953" s="2"/>
      <c r="AI5953" s="2"/>
      <c r="AJ5953" s="2"/>
      <c r="AK5953" s="2"/>
      <c r="BK5953" s="2"/>
      <c r="BL5953" s="2"/>
      <c r="BN5953" s="2"/>
      <c r="BO5953" s="2"/>
    </row>
    <row r="5954" ht="12.75" customHeight="1">
      <c r="D5954" s="2"/>
      <c r="G5954" s="2"/>
      <c r="I5954" s="2"/>
      <c r="J5954" s="2"/>
      <c r="K5954" s="2"/>
      <c r="L5954" s="2"/>
      <c r="M5954" s="2"/>
      <c r="N5954" s="2"/>
      <c r="O5954" s="2"/>
      <c r="P5954" s="2"/>
      <c r="Q5954" s="2"/>
      <c r="R5954" s="2"/>
      <c r="S5954" s="2"/>
      <c r="T5954" s="2"/>
      <c r="U5954" s="2"/>
      <c r="V5954" s="2"/>
      <c r="W5954" s="2"/>
      <c r="X5954" s="2"/>
      <c r="Y5954" s="2"/>
      <c r="AB5954" s="2"/>
      <c r="AC5954" s="2"/>
      <c r="AD5954" s="2"/>
      <c r="AE5954" s="2"/>
      <c r="AF5954" s="2"/>
      <c r="AG5954" s="2"/>
      <c r="AH5954" s="2"/>
      <c r="AI5954" s="2"/>
      <c r="AJ5954" s="2"/>
      <c r="AK5954" s="2"/>
      <c r="BK5954" s="2"/>
      <c r="BL5954" s="2"/>
      <c r="BN5954" s="2"/>
      <c r="BO5954" s="2"/>
    </row>
    <row r="5955" ht="12.75" customHeight="1">
      <c r="D5955" s="2"/>
      <c r="G5955" s="2"/>
      <c r="I5955" s="2"/>
      <c r="J5955" s="2"/>
      <c r="K5955" s="2"/>
      <c r="L5955" s="2"/>
      <c r="M5955" s="2"/>
      <c r="N5955" s="2"/>
      <c r="O5955" s="2"/>
      <c r="P5955" s="2"/>
      <c r="Q5955" s="2"/>
      <c r="R5955" s="2"/>
      <c r="S5955" s="2"/>
      <c r="T5955" s="2"/>
      <c r="U5955" s="2"/>
      <c r="V5955" s="2"/>
      <c r="W5955" s="2"/>
      <c r="X5955" s="2"/>
      <c r="Y5955" s="2"/>
      <c r="AB5955" s="2"/>
      <c r="AC5955" s="2"/>
      <c r="AD5955" s="2"/>
      <c r="AE5955" s="2"/>
      <c r="AF5955" s="2"/>
      <c r="AG5955" s="2"/>
      <c r="AH5955" s="2"/>
      <c r="AI5955" s="2"/>
      <c r="AJ5955" s="2"/>
      <c r="AK5955" s="2"/>
      <c r="BK5955" s="2"/>
      <c r="BL5955" s="2"/>
      <c r="BN5955" s="2"/>
      <c r="BO5955" s="2"/>
    </row>
    <row r="5956" ht="12.75" customHeight="1">
      <c r="D5956" s="2"/>
      <c r="G5956" s="2"/>
      <c r="I5956" s="2"/>
      <c r="J5956" s="2"/>
      <c r="K5956" s="2"/>
      <c r="L5956" s="2"/>
      <c r="M5956" s="2"/>
      <c r="N5956" s="2"/>
      <c r="O5956" s="2"/>
      <c r="P5956" s="2"/>
      <c r="Q5956" s="2"/>
      <c r="R5956" s="2"/>
      <c r="S5956" s="2"/>
      <c r="T5956" s="2"/>
      <c r="U5956" s="2"/>
      <c r="V5956" s="2"/>
      <c r="W5956" s="2"/>
      <c r="X5956" s="2"/>
      <c r="Y5956" s="2"/>
      <c r="AB5956" s="2"/>
      <c r="AC5956" s="2"/>
      <c r="AD5956" s="2"/>
      <c r="AE5956" s="2"/>
      <c r="AF5956" s="2"/>
      <c r="AG5956" s="2"/>
      <c r="AH5956" s="2"/>
      <c r="AI5956" s="2"/>
      <c r="AJ5956" s="2"/>
      <c r="AK5956" s="2"/>
      <c r="BK5956" s="2"/>
      <c r="BL5956" s="2"/>
      <c r="BN5956" s="2"/>
      <c r="BO5956" s="2"/>
    </row>
    <row r="5957" ht="12.75" customHeight="1">
      <c r="D5957" s="2"/>
      <c r="G5957" s="2"/>
      <c r="I5957" s="2"/>
      <c r="J5957" s="2"/>
      <c r="K5957" s="2"/>
      <c r="L5957" s="2"/>
      <c r="M5957" s="2"/>
      <c r="N5957" s="2"/>
      <c r="O5957" s="2"/>
      <c r="P5957" s="2"/>
      <c r="Q5957" s="2"/>
      <c r="R5957" s="2"/>
      <c r="S5957" s="2"/>
      <c r="T5957" s="2"/>
      <c r="U5957" s="2"/>
      <c r="V5957" s="2"/>
      <c r="W5957" s="2"/>
      <c r="X5957" s="2"/>
      <c r="Y5957" s="2"/>
      <c r="AB5957" s="2"/>
      <c r="AC5957" s="2"/>
      <c r="AD5957" s="2"/>
      <c r="AE5957" s="2"/>
      <c r="AF5957" s="2"/>
      <c r="AG5957" s="2"/>
      <c r="AH5957" s="2"/>
      <c r="AI5957" s="2"/>
      <c r="AJ5957" s="2"/>
      <c r="AK5957" s="2"/>
      <c r="BK5957" s="2"/>
      <c r="BL5957" s="2"/>
      <c r="BN5957" s="2"/>
      <c r="BO5957" s="2"/>
    </row>
    <row r="5958" ht="12.75" customHeight="1">
      <c r="D5958" s="2"/>
      <c r="G5958" s="2"/>
      <c r="I5958" s="2"/>
      <c r="J5958" s="2"/>
      <c r="K5958" s="2"/>
      <c r="L5958" s="2"/>
      <c r="M5958" s="2"/>
      <c r="N5958" s="2"/>
      <c r="O5958" s="2"/>
      <c r="P5958" s="2"/>
      <c r="Q5958" s="2"/>
      <c r="R5958" s="2"/>
      <c r="S5958" s="2"/>
      <c r="T5958" s="2"/>
      <c r="U5958" s="2"/>
      <c r="V5958" s="2"/>
      <c r="W5958" s="2"/>
      <c r="X5958" s="2"/>
      <c r="Y5958" s="2"/>
      <c r="AB5958" s="2"/>
      <c r="AC5958" s="2"/>
      <c r="AD5958" s="2"/>
      <c r="AE5958" s="2"/>
      <c r="AF5958" s="2"/>
      <c r="AG5958" s="2"/>
      <c r="AH5958" s="2"/>
      <c r="AI5958" s="2"/>
      <c r="AJ5958" s="2"/>
      <c r="AK5958" s="2"/>
      <c r="BK5958" s="2"/>
      <c r="BL5958" s="2"/>
      <c r="BN5958" s="2"/>
      <c r="BO5958" s="2"/>
    </row>
    <row r="5959" ht="12.75" customHeight="1">
      <c r="D5959" s="2"/>
      <c r="G5959" s="2"/>
      <c r="I5959" s="2"/>
      <c r="J5959" s="2"/>
      <c r="K5959" s="2"/>
      <c r="L5959" s="2"/>
      <c r="M5959" s="2"/>
      <c r="N5959" s="2"/>
      <c r="O5959" s="2"/>
      <c r="P5959" s="2"/>
      <c r="Q5959" s="2"/>
      <c r="R5959" s="2"/>
      <c r="S5959" s="2"/>
      <c r="T5959" s="2"/>
      <c r="U5959" s="2"/>
      <c r="V5959" s="2"/>
      <c r="W5959" s="2"/>
      <c r="X5959" s="2"/>
      <c r="Y5959" s="2"/>
      <c r="AB5959" s="2"/>
      <c r="AC5959" s="2"/>
      <c r="AD5959" s="2"/>
      <c r="AE5959" s="2"/>
      <c r="AF5959" s="2"/>
      <c r="AG5959" s="2"/>
      <c r="AH5959" s="2"/>
      <c r="AI5959" s="2"/>
      <c r="AJ5959" s="2"/>
      <c r="AK5959" s="2"/>
      <c r="BK5959" s="2"/>
      <c r="BL5959" s="2"/>
      <c r="BN5959" s="2"/>
      <c r="BO5959" s="2"/>
    </row>
    <row r="5960" ht="12.75" customHeight="1">
      <c r="D5960" s="2"/>
      <c r="G5960" s="2"/>
      <c r="I5960" s="2"/>
      <c r="J5960" s="2"/>
      <c r="K5960" s="2"/>
      <c r="L5960" s="2"/>
      <c r="M5960" s="2"/>
      <c r="N5960" s="2"/>
      <c r="O5960" s="2"/>
      <c r="P5960" s="2"/>
      <c r="Q5960" s="2"/>
      <c r="R5960" s="2"/>
      <c r="S5960" s="2"/>
      <c r="T5960" s="2"/>
      <c r="U5960" s="2"/>
      <c r="V5960" s="2"/>
      <c r="W5960" s="2"/>
      <c r="X5960" s="2"/>
      <c r="Y5960" s="2"/>
      <c r="AB5960" s="2"/>
      <c r="AC5960" s="2"/>
      <c r="AD5960" s="2"/>
      <c r="AE5960" s="2"/>
      <c r="AF5960" s="2"/>
      <c r="AG5960" s="2"/>
      <c r="AH5960" s="2"/>
      <c r="AI5960" s="2"/>
      <c r="AJ5960" s="2"/>
      <c r="AK5960" s="2"/>
      <c r="BK5960" s="2"/>
      <c r="BL5960" s="2"/>
      <c r="BN5960" s="2"/>
      <c r="BO5960" s="2"/>
    </row>
    <row r="5961" ht="12.75" customHeight="1">
      <c r="D5961" s="2"/>
      <c r="G5961" s="2"/>
      <c r="I5961" s="2"/>
      <c r="J5961" s="2"/>
      <c r="K5961" s="2"/>
      <c r="L5961" s="2"/>
      <c r="M5961" s="2"/>
      <c r="N5961" s="2"/>
      <c r="O5961" s="2"/>
      <c r="P5961" s="2"/>
      <c r="Q5961" s="2"/>
      <c r="R5961" s="2"/>
      <c r="S5961" s="2"/>
      <c r="T5961" s="2"/>
      <c r="U5961" s="2"/>
      <c r="V5961" s="2"/>
      <c r="W5961" s="2"/>
      <c r="X5961" s="2"/>
      <c r="Y5961" s="2"/>
      <c r="AB5961" s="2"/>
      <c r="AC5961" s="2"/>
      <c r="AD5961" s="2"/>
      <c r="AE5961" s="2"/>
      <c r="AF5961" s="2"/>
      <c r="AG5961" s="2"/>
      <c r="AH5961" s="2"/>
      <c r="AI5961" s="2"/>
      <c r="AJ5961" s="2"/>
      <c r="AK5961" s="2"/>
      <c r="BK5961" s="2"/>
      <c r="BL5961" s="2"/>
      <c r="BN5961" s="2"/>
      <c r="BO5961" s="2"/>
    </row>
    <row r="5962" ht="12.75" customHeight="1">
      <c r="D5962" s="2"/>
      <c r="G5962" s="2"/>
      <c r="I5962" s="2"/>
      <c r="J5962" s="2"/>
      <c r="K5962" s="2"/>
      <c r="L5962" s="2"/>
      <c r="M5962" s="2"/>
      <c r="N5962" s="2"/>
      <c r="O5962" s="2"/>
      <c r="P5962" s="2"/>
      <c r="Q5962" s="2"/>
      <c r="R5962" s="2"/>
      <c r="S5962" s="2"/>
      <c r="T5962" s="2"/>
      <c r="U5962" s="2"/>
      <c r="V5962" s="2"/>
      <c r="W5962" s="2"/>
      <c r="X5962" s="2"/>
      <c r="Y5962" s="2"/>
      <c r="AB5962" s="2"/>
      <c r="AC5962" s="2"/>
      <c r="AD5962" s="2"/>
      <c r="AE5962" s="2"/>
      <c r="AF5962" s="2"/>
      <c r="AG5962" s="2"/>
      <c r="AH5962" s="2"/>
      <c r="AI5962" s="2"/>
      <c r="AJ5962" s="2"/>
      <c r="AK5962" s="2"/>
      <c r="BK5962" s="2"/>
      <c r="BL5962" s="2"/>
      <c r="BN5962" s="2"/>
      <c r="BO5962" s="2"/>
    </row>
    <row r="5963" ht="12.75" customHeight="1">
      <c r="D5963" s="2"/>
      <c r="G5963" s="2"/>
      <c r="I5963" s="2"/>
      <c r="J5963" s="2"/>
      <c r="K5963" s="2"/>
      <c r="L5963" s="2"/>
      <c r="M5963" s="2"/>
      <c r="N5963" s="2"/>
      <c r="O5963" s="2"/>
      <c r="P5963" s="2"/>
      <c r="Q5963" s="2"/>
      <c r="R5963" s="2"/>
      <c r="S5963" s="2"/>
      <c r="T5963" s="2"/>
      <c r="U5963" s="2"/>
      <c r="V5963" s="2"/>
      <c r="W5963" s="2"/>
      <c r="X5963" s="2"/>
      <c r="Y5963" s="2"/>
      <c r="AB5963" s="2"/>
      <c r="AC5963" s="2"/>
      <c r="AD5963" s="2"/>
      <c r="AE5963" s="2"/>
      <c r="AF5963" s="2"/>
      <c r="AG5963" s="2"/>
      <c r="AH5963" s="2"/>
      <c r="AI5963" s="2"/>
      <c r="AJ5963" s="2"/>
      <c r="AK5963" s="2"/>
      <c r="BK5963" s="2"/>
      <c r="BL5963" s="2"/>
      <c r="BN5963" s="2"/>
      <c r="BO5963" s="2"/>
    </row>
    <row r="5964" ht="12.75" customHeight="1">
      <c r="D5964" s="2"/>
      <c r="G5964" s="2"/>
      <c r="I5964" s="2"/>
      <c r="J5964" s="2"/>
      <c r="K5964" s="2"/>
      <c r="L5964" s="2"/>
      <c r="M5964" s="2"/>
      <c r="N5964" s="2"/>
      <c r="O5964" s="2"/>
      <c r="P5964" s="2"/>
      <c r="Q5964" s="2"/>
      <c r="R5964" s="2"/>
      <c r="S5964" s="2"/>
      <c r="T5964" s="2"/>
      <c r="U5964" s="2"/>
      <c r="V5964" s="2"/>
      <c r="W5964" s="2"/>
      <c r="X5964" s="2"/>
      <c r="Y5964" s="2"/>
      <c r="AB5964" s="2"/>
      <c r="AC5964" s="2"/>
      <c r="AD5964" s="2"/>
      <c r="AE5964" s="2"/>
      <c r="AF5964" s="2"/>
      <c r="AG5964" s="2"/>
      <c r="AH5964" s="2"/>
      <c r="AI5964" s="2"/>
      <c r="AJ5964" s="2"/>
      <c r="AK5964" s="2"/>
      <c r="BK5964" s="2"/>
      <c r="BL5964" s="2"/>
      <c r="BN5964" s="2"/>
      <c r="BO5964" s="2"/>
    </row>
    <row r="5965" ht="12.75" customHeight="1">
      <c r="D5965" s="2"/>
      <c r="G5965" s="2"/>
      <c r="I5965" s="2"/>
      <c r="J5965" s="2"/>
      <c r="K5965" s="2"/>
      <c r="L5965" s="2"/>
      <c r="M5965" s="2"/>
      <c r="N5965" s="2"/>
      <c r="O5965" s="2"/>
      <c r="P5965" s="2"/>
      <c r="Q5965" s="2"/>
      <c r="R5965" s="2"/>
      <c r="S5965" s="2"/>
      <c r="T5965" s="2"/>
      <c r="U5965" s="2"/>
      <c r="V5965" s="2"/>
      <c r="W5965" s="2"/>
      <c r="X5965" s="2"/>
      <c r="Y5965" s="2"/>
      <c r="AB5965" s="2"/>
      <c r="AC5965" s="2"/>
      <c r="AD5965" s="2"/>
      <c r="AE5965" s="2"/>
      <c r="AF5965" s="2"/>
      <c r="AG5965" s="2"/>
      <c r="AH5965" s="2"/>
      <c r="AI5965" s="2"/>
      <c r="AJ5965" s="2"/>
      <c r="AK5965" s="2"/>
      <c r="BK5965" s="2"/>
      <c r="BL5965" s="2"/>
      <c r="BN5965" s="2"/>
      <c r="BO5965" s="2"/>
    </row>
    <row r="5966" ht="12.75" customHeight="1">
      <c r="D5966" s="2"/>
      <c r="G5966" s="2"/>
      <c r="I5966" s="2"/>
      <c r="J5966" s="2"/>
      <c r="K5966" s="2"/>
      <c r="L5966" s="2"/>
      <c r="M5966" s="2"/>
      <c r="N5966" s="2"/>
      <c r="O5966" s="2"/>
      <c r="P5966" s="2"/>
      <c r="Q5966" s="2"/>
      <c r="R5966" s="2"/>
      <c r="S5966" s="2"/>
      <c r="T5966" s="2"/>
      <c r="U5966" s="2"/>
      <c r="V5966" s="2"/>
      <c r="W5966" s="2"/>
      <c r="X5966" s="2"/>
      <c r="Y5966" s="2"/>
      <c r="AB5966" s="2"/>
      <c r="AC5966" s="2"/>
      <c r="AD5966" s="2"/>
      <c r="AE5966" s="2"/>
      <c r="AF5966" s="2"/>
      <c r="AG5966" s="2"/>
      <c r="AH5966" s="2"/>
      <c r="AI5966" s="2"/>
      <c r="AJ5966" s="2"/>
      <c r="AK5966" s="2"/>
      <c r="BK5966" s="2"/>
      <c r="BL5966" s="2"/>
      <c r="BN5966" s="2"/>
      <c r="BO5966" s="2"/>
    </row>
    <row r="5967" ht="12.75" customHeight="1">
      <c r="D5967" s="2"/>
      <c r="G5967" s="2"/>
      <c r="I5967" s="2"/>
      <c r="J5967" s="2"/>
      <c r="K5967" s="2"/>
      <c r="L5967" s="2"/>
      <c r="M5967" s="2"/>
      <c r="N5967" s="2"/>
      <c r="O5967" s="2"/>
      <c r="P5967" s="2"/>
      <c r="Q5967" s="2"/>
      <c r="R5967" s="2"/>
      <c r="S5967" s="2"/>
      <c r="T5967" s="2"/>
      <c r="U5967" s="2"/>
      <c r="V5967" s="2"/>
      <c r="W5967" s="2"/>
      <c r="X5967" s="2"/>
      <c r="Y5967" s="2"/>
      <c r="AB5967" s="2"/>
      <c r="AC5967" s="2"/>
      <c r="AD5967" s="2"/>
      <c r="AE5967" s="2"/>
      <c r="AF5967" s="2"/>
      <c r="AG5967" s="2"/>
      <c r="AH5967" s="2"/>
      <c r="AI5967" s="2"/>
      <c r="AJ5967" s="2"/>
      <c r="AK5967" s="2"/>
      <c r="BK5967" s="2"/>
      <c r="BL5967" s="2"/>
      <c r="BN5967" s="2"/>
      <c r="BO5967" s="2"/>
    </row>
    <row r="5968" ht="12.75" customHeight="1">
      <c r="D5968" s="2"/>
      <c r="G5968" s="2"/>
      <c r="I5968" s="2"/>
      <c r="J5968" s="2"/>
      <c r="K5968" s="2"/>
      <c r="L5968" s="2"/>
      <c r="M5968" s="2"/>
      <c r="N5968" s="2"/>
      <c r="O5968" s="2"/>
      <c r="P5968" s="2"/>
      <c r="Q5968" s="2"/>
      <c r="R5968" s="2"/>
      <c r="S5968" s="2"/>
      <c r="T5968" s="2"/>
      <c r="U5968" s="2"/>
      <c r="V5968" s="2"/>
      <c r="W5968" s="2"/>
      <c r="X5968" s="2"/>
      <c r="Y5968" s="2"/>
      <c r="AB5968" s="2"/>
      <c r="AC5968" s="2"/>
      <c r="AD5968" s="2"/>
      <c r="AE5968" s="2"/>
      <c r="AF5968" s="2"/>
      <c r="AG5968" s="2"/>
      <c r="AH5968" s="2"/>
      <c r="AI5968" s="2"/>
      <c r="AJ5968" s="2"/>
      <c r="AK5968" s="2"/>
      <c r="BK5968" s="2"/>
      <c r="BL5968" s="2"/>
      <c r="BN5968" s="2"/>
      <c r="BO5968" s="2"/>
    </row>
    <row r="5969" ht="12.75" customHeight="1">
      <c r="D5969" s="2"/>
      <c r="G5969" s="2"/>
      <c r="I5969" s="2"/>
      <c r="J5969" s="2"/>
      <c r="K5969" s="2"/>
      <c r="L5969" s="2"/>
      <c r="M5969" s="2"/>
      <c r="N5969" s="2"/>
      <c r="O5969" s="2"/>
      <c r="P5969" s="2"/>
      <c r="Q5969" s="2"/>
      <c r="R5969" s="2"/>
      <c r="S5969" s="2"/>
      <c r="T5969" s="2"/>
      <c r="U5969" s="2"/>
      <c r="V5969" s="2"/>
      <c r="W5969" s="2"/>
      <c r="X5969" s="2"/>
      <c r="Y5969" s="2"/>
      <c r="AB5969" s="2"/>
      <c r="AC5969" s="2"/>
      <c r="AD5969" s="2"/>
      <c r="AE5969" s="2"/>
      <c r="AF5969" s="2"/>
      <c r="AG5969" s="2"/>
      <c r="AH5969" s="2"/>
      <c r="AI5969" s="2"/>
      <c r="AJ5969" s="2"/>
      <c r="AK5969" s="2"/>
      <c r="BK5969" s="2"/>
      <c r="BL5969" s="2"/>
      <c r="BN5969" s="2"/>
      <c r="BO5969" s="2"/>
    </row>
    <row r="5970" ht="12.75" customHeight="1">
      <c r="D5970" s="2"/>
      <c r="G5970" s="2"/>
      <c r="I5970" s="2"/>
      <c r="J5970" s="2"/>
      <c r="K5970" s="2"/>
      <c r="L5970" s="2"/>
      <c r="M5970" s="2"/>
      <c r="N5970" s="2"/>
      <c r="O5970" s="2"/>
      <c r="P5970" s="2"/>
      <c r="Q5970" s="2"/>
      <c r="R5970" s="2"/>
      <c r="S5970" s="2"/>
      <c r="T5970" s="2"/>
      <c r="U5970" s="2"/>
      <c r="V5970" s="2"/>
      <c r="W5970" s="2"/>
      <c r="X5970" s="2"/>
      <c r="Y5970" s="2"/>
      <c r="AB5970" s="2"/>
      <c r="AC5970" s="2"/>
      <c r="AD5970" s="2"/>
      <c r="AE5970" s="2"/>
      <c r="AF5970" s="2"/>
      <c r="AG5970" s="2"/>
      <c r="AH5970" s="2"/>
      <c r="AI5970" s="2"/>
      <c r="AJ5970" s="2"/>
      <c r="AK5970" s="2"/>
      <c r="BK5970" s="2"/>
      <c r="BL5970" s="2"/>
      <c r="BN5970" s="2"/>
      <c r="BO5970" s="2"/>
    </row>
    <row r="5971" ht="12.75" customHeight="1">
      <c r="D5971" s="2"/>
      <c r="G5971" s="2"/>
      <c r="I5971" s="2"/>
      <c r="J5971" s="2"/>
      <c r="K5971" s="2"/>
      <c r="L5971" s="2"/>
      <c r="M5971" s="2"/>
      <c r="N5971" s="2"/>
      <c r="O5971" s="2"/>
      <c r="P5971" s="2"/>
      <c r="Q5971" s="2"/>
      <c r="R5971" s="2"/>
      <c r="S5971" s="2"/>
      <c r="T5971" s="2"/>
      <c r="U5971" s="2"/>
      <c r="V5971" s="2"/>
      <c r="W5971" s="2"/>
      <c r="X5971" s="2"/>
      <c r="Y5971" s="2"/>
      <c r="AB5971" s="2"/>
      <c r="AC5971" s="2"/>
      <c r="AD5971" s="2"/>
      <c r="AE5971" s="2"/>
      <c r="AF5971" s="2"/>
      <c r="AG5971" s="2"/>
      <c r="AH5971" s="2"/>
      <c r="AI5971" s="2"/>
      <c r="AJ5971" s="2"/>
      <c r="AK5971" s="2"/>
      <c r="BK5971" s="2"/>
      <c r="BL5971" s="2"/>
      <c r="BN5971" s="2"/>
      <c r="BO5971" s="2"/>
    </row>
    <row r="5972" ht="12.75" customHeight="1">
      <c r="D5972" s="2"/>
      <c r="G5972" s="2"/>
      <c r="I5972" s="2"/>
      <c r="J5972" s="2"/>
      <c r="K5972" s="2"/>
      <c r="L5972" s="2"/>
      <c r="M5972" s="2"/>
      <c r="N5972" s="2"/>
      <c r="O5972" s="2"/>
      <c r="P5972" s="2"/>
      <c r="Q5972" s="2"/>
      <c r="R5972" s="2"/>
      <c r="S5972" s="2"/>
      <c r="T5972" s="2"/>
      <c r="U5972" s="2"/>
      <c r="V5972" s="2"/>
      <c r="W5972" s="2"/>
      <c r="X5972" s="2"/>
      <c r="Y5972" s="2"/>
      <c r="AB5972" s="2"/>
      <c r="AC5972" s="2"/>
      <c r="AD5972" s="2"/>
      <c r="AE5972" s="2"/>
      <c r="AF5972" s="2"/>
      <c r="AG5972" s="2"/>
      <c r="AH5972" s="2"/>
      <c r="AI5972" s="2"/>
      <c r="AJ5972" s="2"/>
      <c r="AK5972" s="2"/>
      <c r="BK5972" s="2"/>
      <c r="BL5972" s="2"/>
      <c r="BN5972" s="2"/>
      <c r="BO5972" s="2"/>
    </row>
    <row r="5973" ht="12.75" customHeight="1">
      <c r="D5973" s="2"/>
      <c r="G5973" s="2"/>
      <c r="I5973" s="2"/>
      <c r="J5973" s="2"/>
      <c r="K5973" s="2"/>
      <c r="L5973" s="2"/>
      <c r="M5973" s="2"/>
      <c r="N5973" s="2"/>
      <c r="O5973" s="2"/>
      <c r="P5973" s="2"/>
      <c r="Q5973" s="2"/>
      <c r="R5973" s="2"/>
      <c r="S5973" s="2"/>
      <c r="T5973" s="2"/>
      <c r="U5973" s="2"/>
      <c r="V5973" s="2"/>
      <c r="W5973" s="2"/>
      <c r="X5973" s="2"/>
      <c r="Y5973" s="2"/>
      <c r="AB5973" s="2"/>
      <c r="AC5973" s="2"/>
      <c r="AD5973" s="2"/>
      <c r="AE5973" s="2"/>
      <c r="AF5973" s="2"/>
      <c r="AG5973" s="2"/>
      <c r="AH5973" s="2"/>
      <c r="AI5973" s="2"/>
      <c r="AJ5973" s="2"/>
      <c r="AK5973" s="2"/>
      <c r="BK5973" s="2"/>
      <c r="BL5973" s="2"/>
      <c r="BN5973" s="2"/>
      <c r="BO5973" s="2"/>
    </row>
    <row r="5974" ht="12.75" customHeight="1">
      <c r="D5974" s="2"/>
      <c r="G5974" s="2"/>
      <c r="I5974" s="2"/>
      <c r="J5974" s="2"/>
      <c r="K5974" s="2"/>
      <c r="L5974" s="2"/>
      <c r="M5974" s="2"/>
      <c r="N5974" s="2"/>
      <c r="O5974" s="2"/>
      <c r="P5974" s="2"/>
      <c r="Q5974" s="2"/>
      <c r="R5974" s="2"/>
      <c r="S5974" s="2"/>
      <c r="T5974" s="2"/>
      <c r="U5974" s="2"/>
      <c r="V5974" s="2"/>
      <c r="W5974" s="2"/>
      <c r="X5974" s="2"/>
      <c r="Y5974" s="2"/>
      <c r="AB5974" s="2"/>
      <c r="AC5974" s="2"/>
      <c r="AD5974" s="2"/>
      <c r="AE5974" s="2"/>
      <c r="AF5974" s="2"/>
      <c r="AG5974" s="2"/>
      <c r="AH5974" s="2"/>
      <c r="AI5974" s="2"/>
      <c r="AJ5974" s="2"/>
      <c r="AK5974" s="2"/>
      <c r="BK5974" s="2"/>
      <c r="BL5974" s="2"/>
      <c r="BN5974" s="2"/>
      <c r="BO5974" s="2"/>
    </row>
    <row r="5975" ht="12.75" customHeight="1">
      <c r="D5975" s="2"/>
      <c r="G5975" s="2"/>
      <c r="I5975" s="2"/>
      <c r="J5975" s="2"/>
      <c r="K5975" s="2"/>
      <c r="L5975" s="2"/>
      <c r="M5975" s="2"/>
      <c r="N5975" s="2"/>
      <c r="O5975" s="2"/>
      <c r="P5975" s="2"/>
      <c r="Q5975" s="2"/>
      <c r="R5975" s="2"/>
      <c r="S5975" s="2"/>
      <c r="T5975" s="2"/>
      <c r="U5975" s="2"/>
      <c r="V5975" s="2"/>
      <c r="W5975" s="2"/>
      <c r="X5975" s="2"/>
      <c r="Y5975" s="2"/>
      <c r="AB5975" s="2"/>
      <c r="AC5975" s="2"/>
      <c r="AD5975" s="2"/>
      <c r="AE5975" s="2"/>
      <c r="AF5975" s="2"/>
      <c r="AG5975" s="2"/>
      <c r="AH5975" s="2"/>
      <c r="AI5975" s="2"/>
      <c r="AJ5975" s="2"/>
      <c r="AK5975" s="2"/>
      <c r="BK5975" s="2"/>
      <c r="BL5975" s="2"/>
      <c r="BN5975" s="2"/>
      <c r="BO5975" s="2"/>
    </row>
    <row r="5976" ht="12.75" customHeight="1">
      <c r="D5976" s="2"/>
      <c r="G5976" s="2"/>
      <c r="I5976" s="2"/>
      <c r="J5976" s="2"/>
      <c r="K5976" s="2"/>
      <c r="L5976" s="2"/>
      <c r="M5976" s="2"/>
      <c r="N5976" s="2"/>
      <c r="O5976" s="2"/>
      <c r="P5976" s="2"/>
      <c r="Q5976" s="2"/>
      <c r="R5976" s="2"/>
      <c r="S5976" s="2"/>
      <c r="T5976" s="2"/>
      <c r="U5976" s="2"/>
      <c r="V5976" s="2"/>
      <c r="W5976" s="2"/>
      <c r="X5976" s="2"/>
      <c r="Y5976" s="2"/>
      <c r="AB5976" s="2"/>
      <c r="AC5976" s="2"/>
      <c r="AD5976" s="2"/>
      <c r="AE5976" s="2"/>
      <c r="AF5976" s="2"/>
      <c r="AG5976" s="2"/>
      <c r="AH5976" s="2"/>
      <c r="AI5976" s="2"/>
      <c r="AJ5976" s="2"/>
      <c r="AK5976" s="2"/>
      <c r="BK5976" s="2"/>
      <c r="BL5976" s="2"/>
      <c r="BN5976" s="2"/>
      <c r="BO5976" s="2"/>
    </row>
    <row r="5977" ht="12.75" customHeight="1">
      <c r="D5977" s="2"/>
      <c r="G5977" s="2"/>
      <c r="I5977" s="2"/>
      <c r="J5977" s="2"/>
      <c r="K5977" s="2"/>
      <c r="L5977" s="2"/>
      <c r="M5977" s="2"/>
      <c r="N5977" s="2"/>
      <c r="O5977" s="2"/>
      <c r="P5977" s="2"/>
      <c r="Q5977" s="2"/>
      <c r="R5977" s="2"/>
      <c r="S5977" s="2"/>
      <c r="T5977" s="2"/>
      <c r="U5977" s="2"/>
      <c r="V5977" s="2"/>
      <c r="W5977" s="2"/>
      <c r="X5977" s="2"/>
      <c r="Y5977" s="2"/>
      <c r="AB5977" s="2"/>
      <c r="AC5977" s="2"/>
      <c r="AD5977" s="2"/>
      <c r="AE5977" s="2"/>
      <c r="AF5977" s="2"/>
      <c r="AG5977" s="2"/>
      <c r="AH5977" s="2"/>
      <c r="AI5977" s="2"/>
      <c r="AJ5977" s="2"/>
      <c r="AK5977" s="2"/>
      <c r="BK5977" s="2"/>
      <c r="BL5977" s="2"/>
      <c r="BN5977" s="2"/>
      <c r="BO5977" s="2"/>
    </row>
    <row r="5978" ht="12.75" customHeight="1">
      <c r="D5978" s="2"/>
      <c r="G5978" s="2"/>
      <c r="I5978" s="2"/>
      <c r="J5978" s="2"/>
      <c r="K5978" s="2"/>
      <c r="L5978" s="2"/>
      <c r="M5978" s="2"/>
      <c r="N5978" s="2"/>
      <c r="O5978" s="2"/>
      <c r="P5978" s="2"/>
      <c r="Q5978" s="2"/>
      <c r="R5978" s="2"/>
      <c r="S5978" s="2"/>
      <c r="T5978" s="2"/>
      <c r="U5978" s="2"/>
      <c r="V5978" s="2"/>
      <c r="W5978" s="2"/>
      <c r="X5978" s="2"/>
      <c r="Y5978" s="2"/>
      <c r="AB5978" s="2"/>
      <c r="AC5978" s="2"/>
      <c r="AD5978" s="2"/>
      <c r="AE5978" s="2"/>
      <c r="AF5978" s="2"/>
      <c r="AG5978" s="2"/>
      <c r="AH5978" s="2"/>
      <c r="AI5978" s="2"/>
      <c r="AJ5978" s="2"/>
      <c r="AK5978" s="2"/>
      <c r="BK5978" s="2"/>
      <c r="BL5978" s="2"/>
      <c r="BN5978" s="2"/>
      <c r="BO5978" s="2"/>
    </row>
    <row r="5979" ht="12.75" customHeight="1">
      <c r="D5979" s="2"/>
      <c r="G5979" s="2"/>
      <c r="I5979" s="2"/>
      <c r="J5979" s="2"/>
      <c r="K5979" s="2"/>
      <c r="L5979" s="2"/>
      <c r="M5979" s="2"/>
      <c r="N5979" s="2"/>
      <c r="O5979" s="2"/>
      <c r="P5979" s="2"/>
      <c r="Q5979" s="2"/>
      <c r="R5979" s="2"/>
      <c r="S5979" s="2"/>
      <c r="T5979" s="2"/>
      <c r="U5979" s="2"/>
      <c r="V5979" s="2"/>
      <c r="W5979" s="2"/>
      <c r="X5979" s="2"/>
      <c r="Y5979" s="2"/>
      <c r="AB5979" s="2"/>
      <c r="AC5979" s="2"/>
      <c r="AD5979" s="2"/>
      <c r="AE5979" s="2"/>
      <c r="AF5979" s="2"/>
      <c r="AG5979" s="2"/>
      <c r="AH5979" s="2"/>
      <c r="AI5979" s="2"/>
      <c r="AJ5979" s="2"/>
      <c r="AK5979" s="2"/>
      <c r="BK5979" s="2"/>
      <c r="BL5979" s="2"/>
      <c r="BN5979" s="2"/>
      <c r="BO5979" s="2"/>
    </row>
    <row r="5980" ht="12.75" customHeight="1">
      <c r="D5980" s="2"/>
      <c r="G5980" s="2"/>
      <c r="I5980" s="2"/>
      <c r="J5980" s="2"/>
      <c r="K5980" s="2"/>
      <c r="L5980" s="2"/>
      <c r="M5980" s="2"/>
      <c r="N5980" s="2"/>
      <c r="O5980" s="2"/>
      <c r="P5980" s="2"/>
      <c r="Q5980" s="2"/>
      <c r="R5980" s="2"/>
      <c r="S5980" s="2"/>
      <c r="T5980" s="2"/>
      <c r="U5980" s="2"/>
      <c r="V5980" s="2"/>
      <c r="W5980" s="2"/>
      <c r="X5980" s="2"/>
      <c r="Y5980" s="2"/>
      <c r="AB5980" s="2"/>
      <c r="AC5980" s="2"/>
      <c r="AD5980" s="2"/>
      <c r="AE5980" s="2"/>
      <c r="AF5980" s="2"/>
      <c r="AG5980" s="2"/>
      <c r="AH5980" s="2"/>
      <c r="AI5980" s="2"/>
      <c r="AJ5980" s="2"/>
      <c r="AK5980" s="2"/>
      <c r="BK5980" s="2"/>
      <c r="BL5980" s="2"/>
      <c r="BN5980" s="2"/>
      <c r="BO5980" s="2"/>
    </row>
    <row r="5981" ht="12.75" customHeight="1">
      <c r="D5981" s="2"/>
      <c r="G5981" s="2"/>
      <c r="I5981" s="2"/>
      <c r="J5981" s="2"/>
      <c r="K5981" s="2"/>
      <c r="L5981" s="2"/>
      <c r="M5981" s="2"/>
      <c r="N5981" s="2"/>
      <c r="O5981" s="2"/>
      <c r="P5981" s="2"/>
      <c r="Q5981" s="2"/>
      <c r="R5981" s="2"/>
      <c r="S5981" s="2"/>
      <c r="T5981" s="2"/>
      <c r="U5981" s="2"/>
      <c r="V5981" s="2"/>
      <c r="W5981" s="2"/>
      <c r="X5981" s="2"/>
      <c r="Y5981" s="2"/>
      <c r="AB5981" s="2"/>
      <c r="AC5981" s="2"/>
      <c r="AD5981" s="2"/>
      <c r="AE5981" s="2"/>
      <c r="AF5981" s="2"/>
      <c r="AG5981" s="2"/>
      <c r="AH5981" s="2"/>
      <c r="AI5981" s="2"/>
      <c r="AJ5981" s="2"/>
      <c r="AK5981" s="2"/>
      <c r="BK5981" s="2"/>
      <c r="BL5981" s="2"/>
      <c r="BN5981" s="2"/>
      <c r="BO5981" s="2"/>
    </row>
    <row r="5982" ht="12.75" customHeight="1">
      <c r="D5982" s="2"/>
      <c r="G5982" s="2"/>
      <c r="I5982" s="2"/>
      <c r="J5982" s="2"/>
      <c r="K5982" s="2"/>
      <c r="L5982" s="2"/>
      <c r="M5982" s="2"/>
      <c r="N5982" s="2"/>
      <c r="O5982" s="2"/>
      <c r="P5982" s="2"/>
      <c r="Q5982" s="2"/>
      <c r="R5982" s="2"/>
      <c r="S5982" s="2"/>
      <c r="T5982" s="2"/>
      <c r="U5982" s="2"/>
      <c r="V5982" s="2"/>
      <c r="W5982" s="2"/>
      <c r="X5982" s="2"/>
      <c r="Y5982" s="2"/>
      <c r="AB5982" s="2"/>
      <c r="AC5982" s="2"/>
      <c r="AD5982" s="2"/>
      <c r="AE5982" s="2"/>
      <c r="AF5982" s="2"/>
      <c r="AG5982" s="2"/>
      <c r="AH5982" s="2"/>
      <c r="AI5982" s="2"/>
      <c r="AJ5982" s="2"/>
      <c r="AK5982" s="2"/>
      <c r="BK5982" s="2"/>
      <c r="BL5982" s="2"/>
      <c r="BN5982" s="2"/>
      <c r="BO5982" s="2"/>
    </row>
    <row r="5983" ht="12.75" customHeight="1">
      <c r="D5983" s="2"/>
      <c r="G5983" s="2"/>
      <c r="I5983" s="2"/>
      <c r="J5983" s="2"/>
      <c r="K5983" s="2"/>
      <c r="L5983" s="2"/>
      <c r="M5983" s="2"/>
      <c r="N5983" s="2"/>
      <c r="O5983" s="2"/>
      <c r="P5983" s="2"/>
      <c r="Q5983" s="2"/>
      <c r="R5983" s="2"/>
      <c r="S5983" s="2"/>
      <c r="T5983" s="2"/>
      <c r="U5983" s="2"/>
      <c r="V5983" s="2"/>
      <c r="W5983" s="2"/>
      <c r="X5983" s="2"/>
      <c r="Y5983" s="2"/>
      <c r="AB5983" s="2"/>
      <c r="AC5983" s="2"/>
      <c r="AD5983" s="2"/>
      <c r="AE5983" s="2"/>
      <c r="AF5983" s="2"/>
      <c r="AG5983" s="2"/>
      <c r="AH5983" s="2"/>
      <c r="AI5983" s="2"/>
      <c r="AJ5983" s="2"/>
      <c r="AK5983" s="2"/>
      <c r="BK5983" s="2"/>
      <c r="BL5983" s="2"/>
      <c r="BN5983" s="2"/>
      <c r="BO5983" s="2"/>
    </row>
    <row r="5984" ht="12.75" customHeight="1">
      <c r="D5984" s="2"/>
      <c r="G5984" s="2"/>
      <c r="I5984" s="2"/>
      <c r="J5984" s="2"/>
      <c r="K5984" s="2"/>
      <c r="L5984" s="2"/>
      <c r="M5984" s="2"/>
      <c r="N5984" s="2"/>
      <c r="O5984" s="2"/>
      <c r="P5984" s="2"/>
      <c r="Q5984" s="2"/>
      <c r="R5984" s="2"/>
      <c r="S5984" s="2"/>
      <c r="T5984" s="2"/>
      <c r="U5984" s="2"/>
      <c r="V5984" s="2"/>
      <c r="W5984" s="2"/>
      <c r="X5984" s="2"/>
      <c r="Y5984" s="2"/>
      <c r="AB5984" s="2"/>
      <c r="AC5984" s="2"/>
      <c r="AD5984" s="2"/>
      <c r="AE5984" s="2"/>
      <c r="AF5984" s="2"/>
      <c r="AG5984" s="2"/>
      <c r="AH5984" s="2"/>
      <c r="AI5984" s="2"/>
      <c r="AJ5984" s="2"/>
      <c r="AK5984" s="2"/>
      <c r="BK5984" s="2"/>
      <c r="BL5984" s="2"/>
      <c r="BN5984" s="2"/>
      <c r="BO5984" s="2"/>
    </row>
    <row r="5985" ht="12.75" customHeight="1">
      <c r="D5985" s="2"/>
      <c r="G5985" s="2"/>
      <c r="I5985" s="2"/>
      <c r="J5985" s="2"/>
      <c r="K5985" s="2"/>
      <c r="L5985" s="2"/>
      <c r="M5985" s="2"/>
      <c r="N5985" s="2"/>
      <c r="O5985" s="2"/>
      <c r="P5985" s="2"/>
      <c r="Q5985" s="2"/>
      <c r="R5985" s="2"/>
      <c r="S5985" s="2"/>
      <c r="T5985" s="2"/>
      <c r="U5985" s="2"/>
      <c r="V5985" s="2"/>
      <c r="W5985" s="2"/>
      <c r="X5985" s="2"/>
      <c r="Y5985" s="2"/>
      <c r="AB5985" s="2"/>
      <c r="AC5985" s="2"/>
      <c r="AD5985" s="2"/>
      <c r="AE5985" s="2"/>
      <c r="AF5985" s="2"/>
      <c r="AG5985" s="2"/>
      <c r="AH5985" s="2"/>
      <c r="AI5985" s="2"/>
      <c r="AJ5985" s="2"/>
      <c r="AK5985" s="2"/>
      <c r="BK5985" s="2"/>
      <c r="BL5985" s="2"/>
      <c r="BN5985" s="2"/>
      <c r="BO5985" s="2"/>
    </row>
    <row r="5986" ht="12.75" customHeight="1">
      <c r="D5986" s="2"/>
      <c r="G5986" s="2"/>
      <c r="I5986" s="2"/>
      <c r="J5986" s="2"/>
      <c r="K5986" s="2"/>
      <c r="L5986" s="2"/>
      <c r="M5986" s="2"/>
      <c r="N5986" s="2"/>
      <c r="O5986" s="2"/>
      <c r="P5986" s="2"/>
      <c r="Q5986" s="2"/>
      <c r="R5986" s="2"/>
      <c r="S5986" s="2"/>
      <c r="T5986" s="2"/>
      <c r="U5986" s="2"/>
      <c r="V5986" s="2"/>
      <c r="W5986" s="2"/>
      <c r="X5986" s="2"/>
      <c r="Y5986" s="2"/>
      <c r="AB5986" s="2"/>
      <c r="AC5986" s="2"/>
      <c r="AD5986" s="2"/>
      <c r="AE5986" s="2"/>
      <c r="AF5986" s="2"/>
      <c r="AG5986" s="2"/>
      <c r="AH5986" s="2"/>
      <c r="AI5986" s="2"/>
      <c r="AJ5986" s="2"/>
      <c r="AK5986" s="2"/>
      <c r="BK5986" s="2"/>
      <c r="BL5986" s="2"/>
      <c r="BN5986" s="2"/>
      <c r="BO5986" s="2"/>
    </row>
    <row r="5987" ht="12.75" customHeight="1">
      <c r="D5987" s="2"/>
      <c r="G5987" s="2"/>
      <c r="I5987" s="2"/>
      <c r="J5987" s="2"/>
      <c r="K5987" s="2"/>
      <c r="L5987" s="2"/>
      <c r="M5987" s="2"/>
      <c r="N5987" s="2"/>
      <c r="O5987" s="2"/>
      <c r="P5987" s="2"/>
      <c r="Q5987" s="2"/>
      <c r="R5987" s="2"/>
      <c r="S5987" s="2"/>
      <c r="T5987" s="2"/>
      <c r="U5987" s="2"/>
      <c r="V5987" s="2"/>
      <c r="W5987" s="2"/>
      <c r="X5987" s="2"/>
      <c r="Y5987" s="2"/>
      <c r="AB5987" s="2"/>
      <c r="AC5987" s="2"/>
      <c r="AD5987" s="2"/>
      <c r="AE5987" s="2"/>
      <c r="AF5987" s="2"/>
      <c r="AG5987" s="2"/>
      <c r="AH5987" s="2"/>
      <c r="AI5987" s="2"/>
      <c r="AJ5987" s="2"/>
      <c r="AK5987" s="2"/>
      <c r="BK5987" s="2"/>
      <c r="BL5987" s="2"/>
      <c r="BN5987" s="2"/>
      <c r="BO5987" s="2"/>
    </row>
    <row r="5988" ht="12.75" customHeight="1">
      <c r="D5988" s="2"/>
      <c r="G5988" s="2"/>
      <c r="I5988" s="2"/>
      <c r="J5988" s="2"/>
      <c r="K5988" s="2"/>
      <c r="L5988" s="2"/>
      <c r="M5988" s="2"/>
      <c r="N5988" s="2"/>
      <c r="O5988" s="2"/>
      <c r="P5988" s="2"/>
      <c r="Q5988" s="2"/>
      <c r="R5988" s="2"/>
      <c r="S5988" s="2"/>
      <c r="T5988" s="2"/>
      <c r="U5988" s="2"/>
      <c r="V5988" s="2"/>
      <c r="W5988" s="2"/>
      <c r="X5988" s="2"/>
      <c r="Y5988" s="2"/>
      <c r="AB5988" s="2"/>
      <c r="AC5988" s="2"/>
      <c r="AD5988" s="2"/>
      <c r="AE5988" s="2"/>
      <c r="AF5988" s="2"/>
      <c r="AG5988" s="2"/>
      <c r="AH5988" s="2"/>
      <c r="AI5988" s="2"/>
      <c r="AJ5988" s="2"/>
      <c r="AK5988" s="2"/>
      <c r="BK5988" s="2"/>
      <c r="BL5988" s="2"/>
      <c r="BN5988" s="2"/>
      <c r="BO5988" s="2"/>
    </row>
    <row r="5989" ht="12.75" customHeight="1">
      <c r="D5989" s="2"/>
      <c r="G5989" s="2"/>
      <c r="I5989" s="2"/>
      <c r="J5989" s="2"/>
      <c r="K5989" s="2"/>
      <c r="L5989" s="2"/>
      <c r="M5989" s="2"/>
      <c r="N5989" s="2"/>
      <c r="O5989" s="2"/>
      <c r="P5989" s="2"/>
      <c r="Q5989" s="2"/>
      <c r="R5989" s="2"/>
      <c r="S5989" s="2"/>
      <c r="T5989" s="2"/>
      <c r="U5989" s="2"/>
      <c r="V5989" s="2"/>
      <c r="W5989" s="2"/>
      <c r="X5989" s="2"/>
      <c r="Y5989" s="2"/>
      <c r="AB5989" s="2"/>
      <c r="AC5989" s="2"/>
      <c r="AD5989" s="2"/>
      <c r="AE5989" s="2"/>
      <c r="AF5989" s="2"/>
      <c r="AG5989" s="2"/>
      <c r="AH5989" s="2"/>
      <c r="AI5989" s="2"/>
      <c r="AJ5989" s="2"/>
      <c r="AK5989" s="2"/>
      <c r="BK5989" s="2"/>
      <c r="BL5989" s="2"/>
      <c r="BN5989" s="2"/>
      <c r="BO5989" s="2"/>
    </row>
    <row r="5990" ht="12.75" customHeight="1">
      <c r="D5990" s="2"/>
      <c r="G5990" s="2"/>
      <c r="I5990" s="2"/>
      <c r="J5990" s="2"/>
      <c r="K5990" s="2"/>
      <c r="L5990" s="2"/>
      <c r="M5990" s="2"/>
      <c r="N5990" s="2"/>
      <c r="O5990" s="2"/>
      <c r="P5990" s="2"/>
      <c r="Q5990" s="2"/>
      <c r="R5990" s="2"/>
      <c r="S5990" s="2"/>
      <c r="T5990" s="2"/>
      <c r="U5990" s="2"/>
      <c r="V5990" s="2"/>
      <c r="W5990" s="2"/>
      <c r="X5990" s="2"/>
      <c r="Y5990" s="2"/>
      <c r="AB5990" s="2"/>
      <c r="AC5990" s="2"/>
      <c r="AD5990" s="2"/>
      <c r="AE5990" s="2"/>
      <c r="AF5990" s="2"/>
      <c r="AG5990" s="2"/>
      <c r="AH5990" s="2"/>
      <c r="AI5990" s="2"/>
      <c r="AJ5990" s="2"/>
      <c r="AK5990" s="2"/>
      <c r="BK5990" s="2"/>
      <c r="BL5990" s="2"/>
      <c r="BN5990" s="2"/>
      <c r="BO5990" s="2"/>
    </row>
    <row r="5991" ht="12.75" customHeight="1">
      <c r="D5991" s="2"/>
      <c r="G5991" s="2"/>
      <c r="I5991" s="2"/>
      <c r="J5991" s="2"/>
      <c r="K5991" s="2"/>
      <c r="L5991" s="2"/>
      <c r="M5991" s="2"/>
      <c r="N5991" s="2"/>
      <c r="O5991" s="2"/>
      <c r="P5991" s="2"/>
      <c r="Q5991" s="2"/>
      <c r="R5991" s="2"/>
      <c r="S5991" s="2"/>
      <c r="T5991" s="2"/>
      <c r="U5991" s="2"/>
      <c r="V5991" s="2"/>
      <c r="W5991" s="2"/>
      <c r="X5991" s="2"/>
      <c r="Y5991" s="2"/>
      <c r="AB5991" s="2"/>
      <c r="AC5991" s="2"/>
      <c r="AD5991" s="2"/>
      <c r="AE5991" s="2"/>
      <c r="AF5991" s="2"/>
      <c r="AG5991" s="2"/>
      <c r="AH5991" s="2"/>
      <c r="AI5991" s="2"/>
      <c r="AJ5991" s="2"/>
      <c r="AK5991" s="2"/>
      <c r="BK5991" s="2"/>
      <c r="BL5991" s="2"/>
      <c r="BN5991" s="2"/>
      <c r="BO5991" s="2"/>
    </row>
    <row r="5992" ht="12.75" customHeight="1">
      <c r="D5992" s="2"/>
      <c r="G5992" s="2"/>
      <c r="I5992" s="2"/>
      <c r="J5992" s="2"/>
      <c r="K5992" s="2"/>
      <c r="L5992" s="2"/>
      <c r="M5992" s="2"/>
      <c r="N5992" s="2"/>
      <c r="O5992" s="2"/>
      <c r="P5992" s="2"/>
      <c r="Q5992" s="2"/>
      <c r="R5992" s="2"/>
      <c r="S5992" s="2"/>
      <c r="T5992" s="2"/>
      <c r="U5992" s="2"/>
      <c r="V5992" s="2"/>
      <c r="W5992" s="2"/>
      <c r="X5992" s="2"/>
      <c r="Y5992" s="2"/>
      <c r="AB5992" s="2"/>
      <c r="AC5992" s="2"/>
      <c r="AD5992" s="2"/>
      <c r="AE5992" s="2"/>
      <c r="AF5992" s="2"/>
      <c r="AG5992" s="2"/>
      <c r="AH5992" s="2"/>
      <c r="AI5992" s="2"/>
      <c r="AJ5992" s="2"/>
      <c r="AK5992" s="2"/>
      <c r="BK5992" s="2"/>
      <c r="BL5992" s="2"/>
      <c r="BN5992" s="2"/>
      <c r="BO5992" s="2"/>
    </row>
    <row r="5993" ht="12.75" customHeight="1">
      <c r="D5993" s="2"/>
      <c r="G5993" s="2"/>
      <c r="I5993" s="2"/>
      <c r="J5993" s="2"/>
      <c r="K5993" s="2"/>
      <c r="L5993" s="2"/>
      <c r="M5993" s="2"/>
      <c r="N5993" s="2"/>
      <c r="O5993" s="2"/>
      <c r="P5993" s="2"/>
      <c r="Q5993" s="2"/>
      <c r="R5993" s="2"/>
      <c r="S5993" s="2"/>
      <c r="T5993" s="2"/>
      <c r="U5993" s="2"/>
      <c r="V5993" s="2"/>
      <c r="W5993" s="2"/>
      <c r="X5993" s="2"/>
      <c r="Y5993" s="2"/>
      <c r="AB5993" s="2"/>
      <c r="AC5993" s="2"/>
      <c r="AD5993" s="2"/>
      <c r="AE5993" s="2"/>
      <c r="AF5993" s="2"/>
      <c r="AG5993" s="2"/>
      <c r="AH5993" s="2"/>
      <c r="AI5993" s="2"/>
      <c r="AJ5993" s="2"/>
      <c r="AK5993" s="2"/>
      <c r="BK5993" s="2"/>
      <c r="BL5993" s="2"/>
      <c r="BN5993" s="2"/>
      <c r="BO5993" s="2"/>
    </row>
    <row r="5994" ht="12.75" customHeight="1">
      <c r="D5994" s="2"/>
      <c r="G5994" s="2"/>
      <c r="I5994" s="2"/>
      <c r="J5994" s="2"/>
      <c r="K5994" s="2"/>
      <c r="L5994" s="2"/>
      <c r="M5994" s="2"/>
      <c r="N5994" s="2"/>
      <c r="O5994" s="2"/>
      <c r="P5994" s="2"/>
      <c r="Q5994" s="2"/>
      <c r="R5994" s="2"/>
      <c r="S5994" s="2"/>
      <c r="T5994" s="2"/>
      <c r="U5994" s="2"/>
      <c r="V5994" s="2"/>
      <c r="W5994" s="2"/>
      <c r="X5994" s="2"/>
      <c r="Y5994" s="2"/>
      <c r="AB5994" s="2"/>
      <c r="AC5994" s="2"/>
      <c r="AD5994" s="2"/>
      <c r="AE5994" s="2"/>
      <c r="AF5994" s="2"/>
      <c r="AG5994" s="2"/>
      <c r="AH5994" s="2"/>
      <c r="AI5994" s="2"/>
      <c r="AJ5994" s="2"/>
      <c r="AK5994" s="2"/>
      <c r="BK5994" s="2"/>
      <c r="BL5994" s="2"/>
      <c r="BN5994" s="2"/>
      <c r="BO5994" s="2"/>
    </row>
    <row r="5995" ht="12.75" customHeight="1">
      <c r="D5995" s="2"/>
      <c r="G5995" s="2"/>
      <c r="I5995" s="2"/>
      <c r="J5995" s="2"/>
      <c r="K5995" s="2"/>
      <c r="L5995" s="2"/>
      <c r="M5995" s="2"/>
      <c r="N5995" s="2"/>
      <c r="O5995" s="2"/>
      <c r="P5995" s="2"/>
      <c r="Q5995" s="2"/>
      <c r="R5995" s="2"/>
      <c r="S5995" s="2"/>
      <c r="T5995" s="2"/>
      <c r="U5995" s="2"/>
      <c r="V5995" s="2"/>
      <c r="W5995" s="2"/>
      <c r="X5995" s="2"/>
      <c r="Y5995" s="2"/>
      <c r="AB5995" s="2"/>
      <c r="AC5995" s="2"/>
      <c r="AD5995" s="2"/>
      <c r="AE5995" s="2"/>
      <c r="AF5995" s="2"/>
      <c r="AG5995" s="2"/>
      <c r="AH5995" s="2"/>
      <c r="AI5995" s="2"/>
      <c r="AJ5995" s="2"/>
      <c r="AK5995" s="2"/>
      <c r="BK5995" s="2"/>
      <c r="BL5995" s="2"/>
      <c r="BN5995" s="2"/>
      <c r="BO5995" s="2"/>
    </row>
    <row r="5996" ht="12.75" customHeight="1">
      <c r="D5996" s="2"/>
      <c r="G5996" s="2"/>
      <c r="I5996" s="2"/>
      <c r="J5996" s="2"/>
      <c r="K5996" s="2"/>
      <c r="L5996" s="2"/>
      <c r="M5996" s="2"/>
      <c r="N5996" s="2"/>
      <c r="O5996" s="2"/>
      <c r="P5996" s="2"/>
      <c r="Q5996" s="2"/>
      <c r="R5996" s="2"/>
      <c r="S5996" s="2"/>
      <c r="T5996" s="2"/>
      <c r="U5996" s="2"/>
      <c r="V5996" s="2"/>
      <c r="W5996" s="2"/>
      <c r="X5996" s="2"/>
      <c r="Y5996" s="2"/>
      <c r="AB5996" s="2"/>
      <c r="AC5996" s="2"/>
      <c r="AD5996" s="2"/>
      <c r="AE5996" s="2"/>
      <c r="AF5996" s="2"/>
      <c r="AG5996" s="2"/>
      <c r="AH5996" s="2"/>
      <c r="AI5996" s="2"/>
      <c r="AJ5996" s="2"/>
      <c r="AK5996" s="2"/>
      <c r="BK5996" s="2"/>
      <c r="BL5996" s="2"/>
      <c r="BN5996" s="2"/>
      <c r="BO5996" s="2"/>
    </row>
    <row r="5997" ht="12.75" customHeight="1">
      <c r="D5997" s="2"/>
      <c r="G5997" s="2"/>
      <c r="I5997" s="2"/>
      <c r="J5997" s="2"/>
      <c r="K5997" s="2"/>
      <c r="L5997" s="2"/>
      <c r="M5997" s="2"/>
      <c r="N5997" s="2"/>
      <c r="O5997" s="2"/>
      <c r="P5997" s="2"/>
      <c r="Q5997" s="2"/>
      <c r="R5997" s="2"/>
      <c r="S5997" s="2"/>
      <c r="T5997" s="2"/>
      <c r="U5997" s="2"/>
      <c r="V5997" s="2"/>
      <c r="W5997" s="2"/>
      <c r="X5997" s="2"/>
      <c r="Y5997" s="2"/>
      <c r="AB5997" s="2"/>
      <c r="AC5997" s="2"/>
      <c r="AD5997" s="2"/>
      <c r="AE5997" s="2"/>
      <c r="AF5997" s="2"/>
      <c r="AG5997" s="2"/>
      <c r="AH5997" s="2"/>
      <c r="AI5997" s="2"/>
      <c r="AJ5997" s="2"/>
      <c r="AK5997" s="2"/>
      <c r="BK5997" s="2"/>
      <c r="BL5997" s="2"/>
      <c r="BN5997" s="2"/>
      <c r="BO5997" s="2"/>
    </row>
    <row r="5998" ht="12.75" customHeight="1">
      <c r="D5998" s="2"/>
      <c r="G5998" s="2"/>
      <c r="I5998" s="2"/>
      <c r="J5998" s="2"/>
      <c r="K5998" s="2"/>
      <c r="L5998" s="2"/>
      <c r="M5998" s="2"/>
      <c r="N5998" s="2"/>
      <c r="O5998" s="2"/>
      <c r="P5998" s="2"/>
      <c r="Q5998" s="2"/>
      <c r="R5998" s="2"/>
      <c r="S5998" s="2"/>
      <c r="T5998" s="2"/>
      <c r="U5998" s="2"/>
      <c r="V5998" s="2"/>
      <c r="W5998" s="2"/>
      <c r="X5998" s="2"/>
      <c r="Y5998" s="2"/>
      <c r="AB5998" s="2"/>
      <c r="AC5998" s="2"/>
      <c r="AD5998" s="2"/>
      <c r="AE5998" s="2"/>
      <c r="AF5998" s="2"/>
      <c r="AG5998" s="2"/>
      <c r="AH5998" s="2"/>
      <c r="AI5998" s="2"/>
      <c r="AJ5998" s="2"/>
      <c r="AK5998" s="2"/>
      <c r="BK5998" s="2"/>
      <c r="BL5998" s="2"/>
      <c r="BN5998" s="2"/>
      <c r="BO5998" s="2"/>
    </row>
    <row r="5999" ht="12.75" customHeight="1">
      <c r="D5999" s="2"/>
      <c r="G5999" s="2"/>
      <c r="I5999" s="2"/>
      <c r="J5999" s="2"/>
      <c r="K5999" s="2"/>
      <c r="L5999" s="2"/>
      <c r="M5999" s="2"/>
      <c r="N5999" s="2"/>
      <c r="O5999" s="2"/>
      <c r="P5999" s="2"/>
      <c r="Q5999" s="2"/>
      <c r="R5999" s="2"/>
      <c r="S5999" s="2"/>
      <c r="T5999" s="2"/>
      <c r="U5999" s="2"/>
      <c r="V5999" s="2"/>
      <c r="W5999" s="2"/>
      <c r="X5999" s="2"/>
      <c r="Y5999" s="2"/>
      <c r="AB5999" s="2"/>
      <c r="AC5999" s="2"/>
      <c r="AD5999" s="2"/>
      <c r="AE5999" s="2"/>
      <c r="AF5999" s="2"/>
      <c r="AG5999" s="2"/>
      <c r="AH5999" s="2"/>
      <c r="AI5999" s="2"/>
      <c r="AJ5999" s="2"/>
      <c r="AK5999" s="2"/>
      <c r="BK5999" s="2"/>
      <c r="BL5999" s="2"/>
      <c r="BN5999" s="2"/>
      <c r="BO5999" s="2"/>
    </row>
    <row r="6000" ht="12.75" customHeight="1">
      <c r="D6000" s="2"/>
      <c r="G6000" s="2"/>
      <c r="I6000" s="2"/>
      <c r="J6000" s="2"/>
      <c r="K6000" s="2"/>
      <c r="L6000" s="2"/>
      <c r="M6000" s="2"/>
      <c r="N6000" s="2"/>
      <c r="O6000" s="2"/>
      <c r="P6000" s="2"/>
      <c r="Q6000" s="2"/>
      <c r="R6000" s="2"/>
      <c r="S6000" s="2"/>
      <c r="T6000" s="2"/>
      <c r="U6000" s="2"/>
      <c r="V6000" s="2"/>
      <c r="W6000" s="2"/>
      <c r="X6000" s="2"/>
      <c r="Y6000" s="2"/>
      <c r="AB6000" s="2"/>
      <c r="AC6000" s="2"/>
      <c r="AD6000" s="2"/>
      <c r="AE6000" s="2"/>
      <c r="AF6000" s="2"/>
      <c r="AG6000" s="2"/>
      <c r="AH6000" s="2"/>
      <c r="AI6000" s="2"/>
      <c r="AJ6000" s="2"/>
      <c r="AK6000" s="2"/>
      <c r="BK6000" s="2"/>
      <c r="BL6000" s="2"/>
      <c r="BN6000" s="2"/>
      <c r="BO6000" s="2"/>
    </row>
    <row r="6001" ht="12.75" customHeight="1">
      <c r="D6001" s="2"/>
      <c r="G6001" s="2"/>
      <c r="I6001" s="2"/>
      <c r="J6001" s="2"/>
      <c r="K6001" s="2"/>
      <c r="L6001" s="2"/>
      <c r="M6001" s="2"/>
      <c r="N6001" s="2"/>
      <c r="O6001" s="2"/>
      <c r="P6001" s="2"/>
      <c r="Q6001" s="2"/>
      <c r="R6001" s="2"/>
      <c r="S6001" s="2"/>
      <c r="T6001" s="2"/>
      <c r="U6001" s="2"/>
      <c r="V6001" s="2"/>
      <c r="W6001" s="2"/>
      <c r="X6001" s="2"/>
      <c r="Y6001" s="2"/>
      <c r="AB6001" s="2"/>
      <c r="AC6001" s="2"/>
      <c r="AD6001" s="2"/>
      <c r="AE6001" s="2"/>
      <c r="AF6001" s="2"/>
      <c r="AG6001" s="2"/>
      <c r="AH6001" s="2"/>
      <c r="AI6001" s="2"/>
      <c r="AJ6001" s="2"/>
      <c r="AK6001" s="2"/>
      <c r="BK6001" s="2"/>
      <c r="BL6001" s="2"/>
      <c r="BN6001" s="2"/>
      <c r="BO6001" s="2"/>
    </row>
    <row r="6002" ht="12.75" customHeight="1">
      <c r="D6002" s="2"/>
      <c r="G6002" s="2"/>
      <c r="I6002" s="2"/>
      <c r="J6002" s="2"/>
      <c r="K6002" s="2"/>
      <c r="L6002" s="2"/>
      <c r="M6002" s="2"/>
      <c r="N6002" s="2"/>
      <c r="O6002" s="2"/>
      <c r="P6002" s="2"/>
      <c r="Q6002" s="2"/>
      <c r="R6002" s="2"/>
      <c r="S6002" s="2"/>
      <c r="T6002" s="2"/>
      <c r="U6002" s="2"/>
      <c r="V6002" s="2"/>
      <c r="W6002" s="2"/>
      <c r="X6002" s="2"/>
      <c r="Y6002" s="2"/>
      <c r="AB6002" s="2"/>
      <c r="AC6002" s="2"/>
      <c r="AD6002" s="2"/>
      <c r="AE6002" s="2"/>
      <c r="AF6002" s="2"/>
      <c r="AG6002" s="2"/>
      <c r="AH6002" s="2"/>
      <c r="AI6002" s="2"/>
      <c r="AJ6002" s="2"/>
      <c r="AK6002" s="2"/>
      <c r="BK6002" s="2"/>
      <c r="BL6002" s="2"/>
      <c r="BN6002" s="2"/>
      <c r="BO6002" s="2"/>
    </row>
    <row r="6003" ht="12.75" customHeight="1">
      <c r="D6003" s="2"/>
      <c r="G6003" s="2"/>
      <c r="I6003" s="2"/>
      <c r="J6003" s="2"/>
      <c r="K6003" s="2"/>
      <c r="L6003" s="2"/>
      <c r="M6003" s="2"/>
      <c r="N6003" s="2"/>
      <c r="O6003" s="2"/>
      <c r="P6003" s="2"/>
      <c r="Q6003" s="2"/>
      <c r="R6003" s="2"/>
      <c r="S6003" s="2"/>
      <c r="T6003" s="2"/>
      <c r="U6003" s="2"/>
      <c r="V6003" s="2"/>
      <c r="W6003" s="2"/>
      <c r="X6003" s="2"/>
      <c r="Y6003" s="2"/>
      <c r="AB6003" s="2"/>
      <c r="AC6003" s="2"/>
      <c r="AD6003" s="2"/>
      <c r="AE6003" s="2"/>
      <c r="AF6003" s="2"/>
      <c r="AG6003" s="2"/>
      <c r="AH6003" s="2"/>
      <c r="AI6003" s="2"/>
      <c r="AJ6003" s="2"/>
      <c r="AK6003" s="2"/>
      <c r="BK6003" s="2"/>
      <c r="BL6003" s="2"/>
      <c r="BN6003" s="2"/>
      <c r="BO6003" s="2"/>
    </row>
    <row r="6004" ht="12.75" customHeight="1">
      <c r="D6004" s="2"/>
      <c r="G6004" s="2"/>
      <c r="I6004" s="2"/>
      <c r="J6004" s="2"/>
      <c r="K6004" s="2"/>
      <c r="L6004" s="2"/>
      <c r="M6004" s="2"/>
      <c r="N6004" s="2"/>
      <c r="O6004" s="2"/>
      <c r="P6004" s="2"/>
      <c r="Q6004" s="2"/>
      <c r="R6004" s="2"/>
      <c r="S6004" s="2"/>
      <c r="T6004" s="2"/>
      <c r="U6004" s="2"/>
      <c r="V6004" s="2"/>
      <c r="W6004" s="2"/>
      <c r="X6004" s="2"/>
      <c r="Y6004" s="2"/>
      <c r="AB6004" s="2"/>
      <c r="AC6004" s="2"/>
      <c r="AD6004" s="2"/>
      <c r="AE6004" s="2"/>
      <c r="AF6004" s="2"/>
      <c r="AG6004" s="2"/>
      <c r="AH6004" s="2"/>
      <c r="AI6004" s="2"/>
      <c r="AJ6004" s="2"/>
      <c r="AK6004" s="2"/>
      <c r="BK6004" s="2"/>
      <c r="BL6004" s="2"/>
      <c r="BN6004" s="2"/>
      <c r="BO6004" s="2"/>
    </row>
    <row r="6005" ht="12.75" customHeight="1">
      <c r="D6005" s="2"/>
      <c r="G6005" s="2"/>
      <c r="I6005" s="2"/>
      <c r="J6005" s="2"/>
      <c r="K6005" s="2"/>
      <c r="L6005" s="2"/>
      <c r="M6005" s="2"/>
      <c r="N6005" s="2"/>
      <c r="O6005" s="2"/>
      <c r="P6005" s="2"/>
      <c r="Q6005" s="2"/>
      <c r="R6005" s="2"/>
      <c r="S6005" s="2"/>
      <c r="T6005" s="2"/>
      <c r="U6005" s="2"/>
      <c r="V6005" s="2"/>
      <c r="W6005" s="2"/>
      <c r="X6005" s="2"/>
      <c r="Y6005" s="2"/>
      <c r="AB6005" s="2"/>
      <c r="AC6005" s="2"/>
      <c r="AD6005" s="2"/>
      <c r="AE6005" s="2"/>
      <c r="AF6005" s="2"/>
      <c r="AG6005" s="2"/>
      <c r="AH6005" s="2"/>
      <c r="AI6005" s="2"/>
      <c r="AJ6005" s="2"/>
      <c r="AK6005" s="2"/>
      <c r="BK6005" s="2"/>
      <c r="BL6005" s="2"/>
      <c r="BN6005" s="2"/>
      <c r="BO6005" s="2"/>
    </row>
    <row r="6006" ht="12.75" customHeight="1">
      <c r="D6006" s="2"/>
      <c r="G6006" s="2"/>
      <c r="I6006" s="2"/>
      <c r="J6006" s="2"/>
      <c r="K6006" s="2"/>
      <c r="L6006" s="2"/>
      <c r="M6006" s="2"/>
      <c r="N6006" s="2"/>
      <c r="O6006" s="2"/>
      <c r="P6006" s="2"/>
      <c r="Q6006" s="2"/>
      <c r="R6006" s="2"/>
      <c r="S6006" s="2"/>
      <c r="T6006" s="2"/>
      <c r="U6006" s="2"/>
      <c r="V6006" s="2"/>
      <c r="W6006" s="2"/>
      <c r="X6006" s="2"/>
      <c r="Y6006" s="2"/>
      <c r="AB6006" s="2"/>
      <c r="AC6006" s="2"/>
      <c r="AD6006" s="2"/>
      <c r="AE6006" s="2"/>
      <c r="AF6006" s="2"/>
      <c r="AG6006" s="2"/>
      <c r="AH6006" s="2"/>
      <c r="AI6006" s="2"/>
      <c r="AJ6006" s="2"/>
      <c r="AK6006" s="2"/>
      <c r="BK6006" s="2"/>
      <c r="BL6006" s="2"/>
      <c r="BN6006" s="2"/>
      <c r="BO6006" s="2"/>
    </row>
    <row r="6007" ht="12.75" customHeight="1">
      <c r="D6007" s="2"/>
      <c r="G6007" s="2"/>
      <c r="I6007" s="2"/>
      <c r="J6007" s="2"/>
      <c r="K6007" s="2"/>
      <c r="L6007" s="2"/>
      <c r="M6007" s="2"/>
      <c r="N6007" s="2"/>
      <c r="O6007" s="2"/>
      <c r="P6007" s="2"/>
      <c r="Q6007" s="2"/>
      <c r="R6007" s="2"/>
      <c r="S6007" s="2"/>
      <c r="T6007" s="2"/>
      <c r="U6007" s="2"/>
      <c r="V6007" s="2"/>
      <c r="W6007" s="2"/>
      <c r="X6007" s="2"/>
      <c r="Y6007" s="2"/>
      <c r="AB6007" s="2"/>
      <c r="AC6007" s="2"/>
      <c r="AD6007" s="2"/>
      <c r="AE6007" s="2"/>
      <c r="AF6007" s="2"/>
      <c r="AG6007" s="2"/>
      <c r="AH6007" s="2"/>
      <c r="AI6007" s="2"/>
      <c r="AJ6007" s="2"/>
      <c r="AK6007" s="2"/>
      <c r="BK6007" s="2"/>
      <c r="BL6007" s="2"/>
      <c r="BN6007" s="2"/>
      <c r="BO6007" s="2"/>
    </row>
    <row r="6008" ht="12.75" customHeight="1">
      <c r="D6008" s="2"/>
      <c r="G6008" s="2"/>
      <c r="I6008" s="2"/>
      <c r="J6008" s="2"/>
      <c r="K6008" s="2"/>
      <c r="L6008" s="2"/>
      <c r="M6008" s="2"/>
      <c r="N6008" s="2"/>
      <c r="O6008" s="2"/>
      <c r="P6008" s="2"/>
      <c r="Q6008" s="2"/>
      <c r="R6008" s="2"/>
      <c r="S6008" s="2"/>
      <c r="T6008" s="2"/>
      <c r="U6008" s="2"/>
      <c r="V6008" s="2"/>
      <c r="W6008" s="2"/>
      <c r="X6008" s="2"/>
      <c r="Y6008" s="2"/>
      <c r="AB6008" s="2"/>
      <c r="AC6008" s="2"/>
      <c r="AD6008" s="2"/>
      <c r="AE6008" s="2"/>
      <c r="AF6008" s="2"/>
      <c r="AG6008" s="2"/>
      <c r="AH6008" s="2"/>
      <c r="AI6008" s="2"/>
      <c r="AJ6008" s="2"/>
      <c r="AK6008" s="2"/>
      <c r="BK6008" s="2"/>
      <c r="BL6008" s="2"/>
      <c r="BN6008" s="2"/>
      <c r="BO6008" s="2"/>
    </row>
    <row r="6009" ht="12.75" customHeight="1">
      <c r="D6009" s="2"/>
      <c r="G6009" s="2"/>
      <c r="I6009" s="2"/>
      <c r="J6009" s="2"/>
      <c r="K6009" s="2"/>
      <c r="L6009" s="2"/>
      <c r="M6009" s="2"/>
      <c r="N6009" s="2"/>
      <c r="O6009" s="2"/>
      <c r="P6009" s="2"/>
      <c r="Q6009" s="2"/>
      <c r="R6009" s="2"/>
      <c r="S6009" s="2"/>
      <c r="T6009" s="2"/>
      <c r="U6009" s="2"/>
      <c r="V6009" s="2"/>
      <c r="W6009" s="2"/>
      <c r="X6009" s="2"/>
      <c r="Y6009" s="2"/>
      <c r="AB6009" s="2"/>
      <c r="AC6009" s="2"/>
      <c r="AD6009" s="2"/>
      <c r="AE6009" s="2"/>
      <c r="AF6009" s="2"/>
      <c r="AG6009" s="2"/>
      <c r="AH6009" s="2"/>
      <c r="AI6009" s="2"/>
      <c r="AJ6009" s="2"/>
      <c r="AK6009" s="2"/>
      <c r="BK6009" s="2"/>
      <c r="BL6009" s="2"/>
      <c r="BN6009" s="2"/>
      <c r="BO6009" s="2"/>
    </row>
    <row r="6010" ht="12.75" customHeight="1">
      <c r="D6010" s="2"/>
      <c r="G6010" s="2"/>
      <c r="I6010" s="2"/>
      <c r="J6010" s="2"/>
      <c r="K6010" s="2"/>
      <c r="L6010" s="2"/>
      <c r="M6010" s="2"/>
      <c r="N6010" s="2"/>
      <c r="O6010" s="2"/>
      <c r="P6010" s="2"/>
      <c r="Q6010" s="2"/>
      <c r="R6010" s="2"/>
      <c r="S6010" s="2"/>
      <c r="T6010" s="2"/>
      <c r="U6010" s="2"/>
      <c r="V6010" s="2"/>
      <c r="W6010" s="2"/>
      <c r="X6010" s="2"/>
      <c r="Y6010" s="2"/>
      <c r="AB6010" s="2"/>
      <c r="AC6010" s="2"/>
      <c r="AD6010" s="2"/>
      <c r="AE6010" s="2"/>
      <c r="AF6010" s="2"/>
      <c r="AG6010" s="2"/>
      <c r="AH6010" s="2"/>
      <c r="AI6010" s="2"/>
      <c r="AJ6010" s="2"/>
      <c r="AK6010" s="2"/>
      <c r="BK6010" s="2"/>
      <c r="BL6010" s="2"/>
      <c r="BN6010" s="2"/>
      <c r="BO6010" s="2"/>
    </row>
    <row r="6011" ht="12.75" customHeight="1">
      <c r="D6011" s="2"/>
      <c r="G6011" s="2"/>
      <c r="I6011" s="2"/>
      <c r="J6011" s="2"/>
      <c r="K6011" s="2"/>
      <c r="L6011" s="2"/>
      <c r="M6011" s="2"/>
      <c r="N6011" s="2"/>
      <c r="O6011" s="2"/>
      <c r="P6011" s="2"/>
      <c r="Q6011" s="2"/>
      <c r="R6011" s="2"/>
      <c r="S6011" s="2"/>
      <c r="T6011" s="2"/>
      <c r="U6011" s="2"/>
      <c r="V6011" s="2"/>
      <c r="W6011" s="2"/>
      <c r="X6011" s="2"/>
      <c r="Y6011" s="2"/>
      <c r="AB6011" s="2"/>
      <c r="AC6011" s="2"/>
      <c r="AD6011" s="2"/>
      <c r="AE6011" s="2"/>
      <c r="AF6011" s="2"/>
      <c r="AG6011" s="2"/>
      <c r="AH6011" s="2"/>
      <c r="AI6011" s="2"/>
      <c r="AJ6011" s="2"/>
      <c r="AK6011" s="2"/>
      <c r="BK6011" s="2"/>
      <c r="BL6011" s="2"/>
      <c r="BN6011" s="2"/>
      <c r="BO6011" s="2"/>
    </row>
    <row r="6012" ht="12.75" customHeight="1">
      <c r="D6012" s="2"/>
      <c r="G6012" s="2"/>
      <c r="I6012" s="2"/>
      <c r="J6012" s="2"/>
      <c r="K6012" s="2"/>
      <c r="L6012" s="2"/>
      <c r="M6012" s="2"/>
      <c r="N6012" s="2"/>
      <c r="O6012" s="2"/>
      <c r="P6012" s="2"/>
      <c r="Q6012" s="2"/>
      <c r="R6012" s="2"/>
      <c r="S6012" s="2"/>
      <c r="T6012" s="2"/>
      <c r="U6012" s="2"/>
      <c r="V6012" s="2"/>
      <c r="W6012" s="2"/>
      <c r="X6012" s="2"/>
      <c r="Y6012" s="2"/>
      <c r="AB6012" s="2"/>
      <c r="AC6012" s="2"/>
      <c r="AD6012" s="2"/>
      <c r="AE6012" s="2"/>
      <c r="AF6012" s="2"/>
      <c r="AG6012" s="2"/>
      <c r="AH6012" s="2"/>
      <c r="AI6012" s="2"/>
      <c r="AJ6012" s="2"/>
      <c r="AK6012" s="2"/>
      <c r="BK6012" s="2"/>
      <c r="BL6012" s="2"/>
      <c r="BN6012" s="2"/>
      <c r="BO6012" s="2"/>
    </row>
    <row r="6013" ht="12.75" customHeight="1">
      <c r="D6013" s="2"/>
      <c r="G6013" s="2"/>
      <c r="I6013" s="2"/>
      <c r="J6013" s="2"/>
      <c r="K6013" s="2"/>
      <c r="L6013" s="2"/>
      <c r="M6013" s="2"/>
      <c r="N6013" s="2"/>
      <c r="O6013" s="2"/>
      <c r="P6013" s="2"/>
      <c r="Q6013" s="2"/>
      <c r="R6013" s="2"/>
      <c r="S6013" s="2"/>
      <c r="T6013" s="2"/>
      <c r="U6013" s="2"/>
      <c r="V6013" s="2"/>
      <c r="W6013" s="2"/>
      <c r="X6013" s="2"/>
      <c r="Y6013" s="2"/>
      <c r="AB6013" s="2"/>
      <c r="AC6013" s="2"/>
      <c r="AD6013" s="2"/>
      <c r="AE6013" s="2"/>
      <c r="AF6013" s="2"/>
      <c r="AG6013" s="2"/>
      <c r="AH6013" s="2"/>
      <c r="AI6013" s="2"/>
      <c r="AJ6013" s="2"/>
      <c r="AK6013" s="2"/>
      <c r="BK6013" s="2"/>
      <c r="BL6013" s="2"/>
      <c r="BN6013" s="2"/>
      <c r="BO6013" s="2"/>
    </row>
    <row r="6014" ht="12.75" customHeight="1">
      <c r="D6014" s="2"/>
      <c r="G6014" s="2"/>
      <c r="I6014" s="2"/>
      <c r="J6014" s="2"/>
      <c r="K6014" s="2"/>
      <c r="L6014" s="2"/>
      <c r="M6014" s="2"/>
      <c r="N6014" s="2"/>
      <c r="O6014" s="2"/>
      <c r="P6014" s="2"/>
      <c r="Q6014" s="2"/>
      <c r="R6014" s="2"/>
      <c r="S6014" s="2"/>
      <c r="T6014" s="2"/>
      <c r="U6014" s="2"/>
      <c r="V6014" s="2"/>
      <c r="W6014" s="2"/>
      <c r="X6014" s="2"/>
      <c r="Y6014" s="2"/>
      <c r="AB6014" s="2"/>
      <c r="AC6014" s="2"/>
      <c r="AD6014" s="2"/>
      <c r="AE6014" s="2"/>
      <c r="AF6014" s="2"/>
      <c r="AG6014" s="2"/>
      <c r="AH6014" s="2"/>
      <c r="AI6014" s="2"/>
      <c r="AJ6014" s="2"/>
      <c r="AK6014" s="2"/>
      <c r="BK6014" s="2"/>
      <c r="BL6014" s="2"/>
      <c r="BN6014" s="2"/>
      <c r="BO6014" s="2"/>
    </row>
    <row r="6015" ht="12.75" customHeight="1">
      <c r="D6015" s="2"/>
      <c r="G6015" s="2"/>
      <c r="I6015" s="2"/>
      <c r="J6015" s="2"/>
      <c r="K6015" s="2"/>
      <c r="L6015" s="2"/>
      <c r="M6015" s="2"/>
      <c r="N6015" s="2"/>
      <c r="O6015" s="2"/>
      <c r="P6015" s="2"/>
      <c r="Q6015" s="2"/>
      <c r="R6015" s="2"/>
      <c r="S6015" s="2"/>
      <c r="T6015" s="2"/>
      <c r="U6015" s="2"/>
      <c r="V6015" s="2"/>
      <c r="W6015" s="2"/>
      <c r="X6015" s="2"/>
      <c r="Y6015" s="2"/>
      <c r="AB6015" s="2"/>
      <c r="AC6015" s="2"/>
      <c r="AD6015" s="2"/>
      <c r="AE6015" s="2"/>
      <c r="AF6015" s="2"/>
      <c r="AG6015" s="2"/>
      <c r="AH6015" s="2"/>
      <c r="AI6015" s="2"/>
      <c r="AJ6015" s="2"/>
      <c r="AK6015" s="2"/>
      <c r="BK6015" s="2"/>
      <c r="BL6015" s="2"/>
      <c r="BN6015" s="2"/>
      <c r="BO6015" s="2"/>
    </row>
    <row r="6016" ht="12.75" customHeight="1">
      <c r="D6016" s="2"/>
      <c r="G6016" s="2"/>
      <c r="I6016" s="2"/>
      <c r="J6016" s="2"/>
      <c r="K6016" s="2"/>
      <c r="L6016" s="2"/>
      <c r="M6016" s="2"/>
      <c r="N6016" s="2"/>
      <c r="O6016" s="2"/>
      <c r="P6016" s="2"/>
      <c r="Q6016" s="2"/>
      <c r="R6016" s="2"/>
      <c r="S6016" s="2"/>
      <c r="T6016" s="2"/>
      <c r="U6016" s="2"/>
      <c r="V6016" s="2"/>
      <c r="W6016" s="2"/>
      <c r="X6016" s="2"/>
      <c r="Y6016" s="2"/>
      <c r="AB6016" s="2"/>
      <c r="AC6016" s="2"/>
      <c r="AD6016" s="2"/>
      <c r="AE6016" s="2"/>
      <c r="AF6016" s="2"/>
      <c r="AG6016" s="2"/>
      <c r="AH6016" s="2"/>
      <c r="AI6016" s="2"/>
      <c r="AJ6016" s="2"/>
      <c r="AK6016" s="2"/>
      <c r="BK6016" s="2"/>
      <c r="BL6016" s="2"/>
      <c r="BN6016" s="2"/>
      <c r="BO6016" s="2"/>
    </row>
    <row r="6017" ht="12.75" customHeight="1">
      <c r="D6017" s="2"/>
      <c r="G6017" s="2"/>
      <c r="I6017" s="2"/>
      <c r="J6017" s="2"/>
      <c r="K6017" s="2"/>
      <c r="L6017" s="2"/>
      <c r="M6017" s="2"/>
      <c r="N6017" s="2"/>
      <c r="O6017" s="2"/>
      <c r="P6017" s="2"/>
      <c r="Q6017" s="2"/>
      <c r="R6017" s="2"/>
      <c r="S6017" s="2"/>
      <c r="T6017" s="2"/>
      <c r="U6017" s="2"/>
      <c r="V6017" s="2"/>
      <c r="W6017" s="2"/>
      <c r="X6017" s="2"/>
      <c r="Y6017" s="2"/>
      <c r="AB6017" s="2"/>
      <c r="AC6017" s="2"/>
      <c r="AD6017" s="2"/>
      <c r="AE6017" s="2"/>
      <c r="AF6017" s="2"/>
      <c r="AG6017" s="2"/>
      <c r="AH6017" s="2"/>
      <c r="AI6017" s="2"/>
      <c r="AJ6017" s="2"/>
      <c r="AK6017" s="2"/>
      <c r="BK6017" s="2"/>
      <c r="BL6017" s="2"/>
      <c r="BN6017" s="2"/>
      <c r="BO6017" s="2"/>
    </row>
    <row r="6018" ht="12.75" customHeight="1">
      <c r="D6018" s="2"/>
      <c r="G6018" s="2"/>
      <c r="I6018" s="2"/>
      <c r="J6018" s="2"/>
      <c r="K6018" s="2"/>
      <c r="L6018" s="2"/>
      <c r="M6018" s="2"/>
      <c r="N6018" s="2"/>
      <c r="O6018" s="2"/>
      <c r="P6018" s="2"/>
      <c r="Q6018" s="2"/>
      <c r="R6018" s="2"/>
      <c r="S6018" s="2"/>
      <c r="T6018" s="2"/>
      <c r="U6018" s="2"/>
      <c r="V6018" s="2"/>
      <c r="W6018" s="2"/>
      <c r="X6018" s="2"/>
      <c r="Y6018" s="2"/>
      <c r="AB6018" s="2"/>
      <c r="AC6018" s="2"/>
      <c r="AD6018" s="2"/>
      <c r="AE6018" s="2"/>
      <c r="AF6018" s="2"/>
      <c r="AG6018" s="2"/>
      <c r="AH6018" s="2"/>
      <c r="AI6018" s="2"/>
      <c r="AJ6018" s="2"/>
      <c r="AK6018" s="2"/>
      <c r="BK6018" s="2"/>
      <c r="BL6018" s="2"/>
      <c r="BN6018" s="2"/>
      <c r="BO6018" s="2"/>
    </row>
    <row r="6019" ht="12.75" customHeight="1">
      <c r="D6019" s="2"/>
      <c r="G6019" s="2"/>
      <c r="I6019" s="2"/>
      <c r="J6019" s="2"/>
      <c r="K6019" s="2"/>
      <c r="L6019" s="2"/>
      <c r="M6019" s="2"/>
      <c r="N6019" s="2"/>
      <c r="O6019" s="2"/>
      <c r="P6019" s="2"/>
      <c r="Q6019" s="2"/>
      <c r="R6019" s="2"/>
      <c r="S6019" s="2"/>
      <c r="T6019" s="2"/>
      <c r="U6019" s="2"/>
      <c r="V6019" s="2"/>
      <c r="W6019" s="2"/>
      <c r="X6019" s="2"/>
      <c r="Y6019" s="2"/>
      <c r="AB6019" s="2"/>
      <c r="AC6019" s="2"/>
      <c r="AD6019" s="2"/>
      <c r="AE6019" s="2"/>
      <c r="AF6019" s="2"/>
      <c r="AG6019" s="2"/>
      <c r="AH6019" s="2"/>
      <c r="AI6019" s="2"/>
      <c r="AJ6019" s="2"/>
      <c r="AK6019" s="2"/>
      <c r="BK6019" s="2"/>
      <c r="BL6019" s="2"/>
      <c r="BN6019" s="2"/>
      <c r="BO6019" s="2"/>
    </row>
    <row r="6020" ht="12.75" customHeight="1">
      <c r="D6020" s="2"/>
      <c r="G6020" s="2"/>
      <c r="I6020" s="2"/>
      <c r="J6020" s="2"/>
      <c r="K6020" s="2"/>
      <c r="L6020" s="2"/>
      <c r="M6020" s="2"/>
      <c r="N6020" s="2"/>
      <c r="O6020" s="2"/>
      <c r="P6020" s="2"/>
      <c r="Q6020" s="2"/>
      <c r="R6020" s="2"/>
      <c r="S6020" s="2"/>
      <c r="T6020" s="2"/>
      <c r="U6020" s="2"/>
      <c r="V6020" s="2"/>
      <c r="W6020" s="2"/>
      <c r="X6020" s="2"/>
      <c r="Y6020" s="2"/>
      <c r="AB6020" s="2"/>
      <c r="AC6020" s="2"/>
      <c r="AD6020" s="2"/>
      <c r="AE6020" s="2"/>
      <c r="AF6020" s="2"/>
      <c r="AG6020" s="2"/>
      <c r="AH6020" s="2"/>
      <c r="AI6020" s="2"/>
      <c r="AJ6020" s="2"/>
      <c r="AK6020" s="2"/>
      <c r="BK6020" s="2"/>
      <c r="BL6020" s="2"/>
      <c r="BN6020" s="2"/>
      <c r="BO6020" s="2"/>
    </row>
    <row r="6021" ht="12.75" customHeight="1">
      <c r="D6021" s="2"/>
      <c r="G6021" s="2"/>
      <c r="I6021" s="2"/>
      <c r="J6021" s="2"/>
      <c r="K6021" s="2"/>
      <c r="L6021" s="2"/>
      <c r="M6021" s="2"/>
      <c r="N6021" s="2"/>
      <c r="O6021" s="2"/>
      <c r="P6021" s="2"/>
      <c r="Q6021" s="2"/>
      <c r="R6021" s="2"/>
      <c r="S6021" s="2"/>
      <c r="T6021" s="2"/>
      <c r="U6021" s="2"/>
      <c r="V6021" s="2"/>
      <c r="W6021" s="2"/>
      <c r="X6021" s="2"/>
      <c r="Y6021" s="2"/>
      <c r="AB6021" s="2"/>
      <c r="AC6021" s="2"/>
      <c r="AD6021" s="2"/>
      <c r="AE6021" s="2"/>
      <c r="AF6021" s="2"/>
      <c r="AG6021" s="2"/>
      <c r="AH6021" s="2"/>
      <c r="AI6021" s="2"/>
      <c r="AJ6021" s="2"/>
      <c r="AK6021" s="2"/>
      <c r="BK6021" s="2"/>
      <c r="BL6021" s="2"/>
      <c r="BN6021" s="2"/>
      <c r="BO6021" s="2"/>
    </row>
    <row r="6022" ht="12.75" customHeight="1">
      <c r="D6022" s="2"/>
      <c r="G6022" s="2"/>
      <c r="I6022" s="2"/>
      <c r="J6022" s="2"/>
      <c r="K6022" s="2"/>
      <c r="L6022" s="2"/>
      <c r="M6022" s="2"/>
      <c r="N6022" s="2"/>
      <c r="O6022" s="2"/>
      <c r="P6022" s="2"/>
      <c r="Q6022" s="2"/>
      <c r="R6022" s="2"/>
      <c r="S6022" s="2"/>
      <c r="T6022" s="2"/>
      <c r="U6022" s="2"/>
      <c r="V6022" s="2"/>
      <c r="W6022" s="2"/>
      <c r="X6022" s="2"/>
      <c r="Y6022" s="2"/>
      <c r="AB6022" s="2"/>
      <c r="AC6022" s="2"/>
      <c r="AD6022" s="2"/>
      <c r="AE6022" s="2"/>
      <c r="AF6022" s="2"/>
      <c r="AG6022" s="2"/>
      <c r="AH6022" s="2"/>
      <c r="AI6022" s="2"/>
      <c r="AJ6022" s="2"/>
      <c r="AK6022" s="2"/>
      <c r="BK6022" s="2"/>
      <c r="BL6022" s="2"/>
      <c r="BN6022" s="2"/>
      <c r="BO6022" s="2"/>
    </row>
    <row r="6023" ht="12.75" customHeight="1">
      <c r="D6023" s="2"/>
      <c r="G6023" s="2"/>
      <c r="I6023" s="2"/>
      <c r="J6023" s="2"/>
      <c r="K6023" s="2"/>
      <c r="L6023" s="2"/>
      <c r="M6023" s="2"/>
      <c r="N6023" s="2"/>
      <c r="O6023" s="2"/>
      <c r="P6023" s="2"/>
      <c r="Q6023" s="2"/>
      <c r="R6023" s="2"/>
      <c r="S6023" s="2"/>
      <c r="T6023" s="2"/>
      <c r="U6023" s="2"/>
      <c r="V6023" s="2"/>
      <c r="W6023" s="2"/>
      <c r="X6023" s="2"/>
      <c r="Y6023" s="2"/>
      <c r="AB6023" s="2"/>
      <c r="AC6023" s="2"/>
      <c r="AD6023" s="2"/>
      <c r="AE6023" s="2"/>
      <c r="AF6023" s="2"/>
      <c r="AG6023" s="2"/>
      <c r="AH6023" s="2"/>
      <c r="AI6023" s="2"/>
      <c r="AJ6023" s="2"/>
      <c r="AK6023" s="2"/>
      <c r="BK6023" s="2"/>
      <c r="BL6023" s="2"/>
      <c r="BN6023" s="2"/>
      <c r="BO6023" s="2"/>
    </row>
    <row r="6024" ht="12.75" customHeight="1">
      <c r="D6024" s="2"/>
      <c r="G6024" s="2"/>
      <c r="I6024" s="2"/>
      <c r="J6024" s="2"/>
      <c r="K6024" s="2"/>
      <c r="L6024" s="2"/>
      <c r="M6024" s="2"/>
      <c r="N6024" s="2"/>
      <c r="O6024" s="2"/>
      <c r="P6024" s="2"/>
      <c r="Q6024" s="2"/>
      <c r="R6024" s="2"/>
      <c r="S6024" s="2"/>
      <c r="T6024" s="2"/>
      <c r="U6024" s="2"/>
      <c r="V6024" s="2"/>
      <c r="W6024" s="2"/>
      <c r="X6024" s="2"/>
      <c r="Y6024" s="2"/>
      <c r="AB6024" s="2"/>
      <c r="AC6024" s="2"/>
      <c r="AD6024" s="2"/>
      <c r="AE6024" s="2"/>
      <c r="AF6024" s="2"/>
      <c r="AG6024" s="2"/>
      <c r="AH6024" s="2"/>
      <c r="AI6024" s="2"/>
      <c r="AJ6024" s="2"/>
      <c r="AK6024" s="2"/>
      <c r="BK6024" s="2"/>
      <c r="BL6024" s="2"/>
      <c r="BN6024" s="2"/>
      <c r="BO6024" s="2"/>
    </row>
    <row r="6025" ht="12.75" customHeight="1">
      <c r="D6025" s="2"/>
      <c r="G6025" s="2"/>
      <c r="I6025" s="2"/>
      <c r="J6025" s="2"/>
      <c r="K6025" s="2"/>
      <c r="L6025" s="2"/>
      <c r="M6025" s="2"/>
      <c r="N6025" s="2"/>
      <c r="O6025" s="2"/>
      <c r="P6025" s="2"/>
      <c r="Q6025" s="2"/>
      <c r="R6025" s="2"/>
      <c r="S6025" s="2"/>
      <c r="T6025" s="2"/>
      <c r="U6025" s="2"/>
      <c r="V6025" s="2"/>
      <c r="W6025" s="2"/>
      <c r="X6025" s="2"/>
      <c r="Y6025" s="2"/>
      <c r="AB6025" s="2"/>
      <c r="AC6025" s="2"/>
      <c r="AD6025" s="2"/>
      <c r="AE6025" s="2"/>
      <c r="AF6025" s="2"/>
      <c r="AG6025" s="2"/>
      <c r="AH6025" s="2"/>
      <c r="AI6025" s="2"/>
      <c r="AJ6025" s="2"/>
      <c r="AK6025" s="2"/>
      <c r="BK6025" s="2"/>
      <c r="BL6025" s="2"/>
      <c r="BN6025" s="2"/>
      <c r="BO6025" s="2"/>
    </row>
    <row r="6026" ht="12.75" customHeight="1">
      <c r="D6026" s="2"/>
      <c r="G6026" s="2"/>
      <c r="I6026" s="2"/>
      <c r="J6026" s="2"/>
      <c r="K6026" s="2"/>
      <c r="L6026" s="2"/>
      <c r="M6026" s="2"/>
      <c r="N6026" s="2"/>
      <c r="O6026" s="2"/>
      <c r="P6026" s="2"/>
      <c r="Q6026" s="2"/>
      <c r="R6026" s="2"/>
      <c r="S6026" s="2"/>
      <c r="T6026" s="2"/>
      <c r="U6026" s="2"/>
      <c r="V6026" s="2"/>
      <c r="W6026" s="2"/>
      <c r="X6026" s="2"/>
      <c r="Y6026" s="2"/>
      <c r="AB6026" s="2"/>
      <c r="AC6026" s="2"/>
      <c r="AD6026" s="2"/>
      <c r="AE6026" s="2"/>
      <c r="AF6026" s="2"/>
      <c r="AG6026" s="2"/>
      <c r="AH6026" s="2"/>
      <c r="AI6026" s="2"/>
      <c r="AJ6026" s="2"/>
      <c r="AK6026" s="2"/>
      <c r="BK6026" s="2"/>
      <c r="BL6026" s="2"/>
      <c r="BN6026" s="2"/>
      <c r="BO6026" s="2"/>
    </row>
    <row r="6027" ht="12.75" customHeight="1">
      <c r="D6027" s="2"/>
      <c r="G6027" s="2"/>
      <c r="I6027" s="2"/>
      <c r="J6027" s="2"/>
      <c r="K6027" s="2"/>
      <c r="L6027" s="2"/>
      <c r="M6027" s="2"/>
      <c r="N6027" s="2"/>
      <c r="O6027" s="2"/>
      <c r="P6027" s="2"/>
      <c r="Q6027" s="2"/>
      <c r="R6027" s="2"/>
      <c r="S6027" s="2"/>
      <c r="T6027" s="2"/>
      <c r="U6027" s="2"/>
      <c r="V6027" s="2"/>
      <c r="W6027" s="2"/>
      <c r="X6027" s="2"/>
      <c r="Y6027" s="2"/>
      <c r="AB6027" s="2"/>
      <c r="AC6027" s="2"/>
      <c r="AD6027" s="2"/>
      <c r="AE6027" s="2"/>
      <c r="AF6027" s="2"/>
      <c r="AG6027" s="2"/>
      <c r="AH6027" s="2"/>
      <c r="AI6027" s="2"/>
      <c r="AJ6027" s="2"/>
      <c r="AK6027" s="2"/>
      <c r="BK6027" s="2"/>
      <c r="BL6027" s="2"/>
      <c r="BN6027" s="2"/>
      <c r="BO6027" s="2"/>
    </row>
    <row r="6028" ht="12.75" customHeight="1">
      <c r="D6028" s="2"/>
      <c r="G6028" s="2"/>
      <c r="I6028" s="2"/>
      <c r="J6028" s="2"/>
      <c r="K6028" s="2"/>
      <c r="L6028" s="2"/>
      <c r="M6028" s="2"/>
      <c r="N6028" s="2"/>
      <c r="O6028" s="2"/>
      <c r="P6028" s="2"/>
      <c r="Q6028" s="2"/>
      <c r="R6028" s="2"/>
      <c r="S6028" s="2"/>
      <c r="T6028" s="2"/>
      <c r="U6028" s="2"/>
      <c r="V6028" s="2"/>
      <c r="W6028" s="2"/>
      <c r="X6028" s="2"/>
      <c r="Y6028" s="2"/>
      <c r="AB6028" s="2"/>
      <c r="AC6028" s="2"/>
      <c r="AD6028" s="2"/>
      <c r="AE6028" s="2"/>
      <c r="AF6028" s="2"/>
      <c r="AG6028" s="2"/>
      <c r="AH6028" s="2"/>
      <c r="AI6028" s="2"/>
      <c r="AJ6028" s="2"/>
      <c r="AK6028" s="2"/>
      <c r="BK6028" s="2"/>
      <c r="BL6028" s="2"/>
      <c r="BN6028" s="2"/>
      <c r="BO6028" s="2"/>
    </row>
    <row r="6029" ht="12.75" customHeight="1">
      <c r="D6029" s="2"/>
      <c r="G6029" s="2"/>
      <c r="I6029" s="2"/>
      <c r="J6029" s="2"/>
      <c r="K6029" s="2"/>
      <c r="L6029" s="2"/>
      <c r="M6029" s="2"/>
      <c r="N6029" s="2"/>
      <c r="O6029" s="2"/>
      <c r="P6029" s="2"/>
      <c r="Q6029" s="2"/>
      <c r="R6029" s="2"/>
      <c r="S6029" s="2"/>
      <c r="T6029" s="2"/>
      <c r="U6029" s="2"/>
      <c r="V6029" s="2"/>
      <c r="W6029" s="2"/>
      <c r="X6029" s="2"/>
      <c r="Y6029" s="2"/>
      <c r="AB6029" s="2"/>
      <c r="AC6029" s="2"/>
      <c r="AD6029" s="2"/>
      <c r="AE6029" s="2"/>
      <c r="AF6029" s="2"/>
      <c r="AG6029" s="2"/>
      <c r="AH6029" s="2"/>
      <c r="AI6029" s="2"/>
      <c r="AJ6029" s="2"/>
      <c r="AK6029" s="2"/>
      <c r="BK6029" s="2"/>
      <c r="BL6029" s="2"/>
      <c r="BN6029" s="2"/>
      <c r="BO6029" s="2"/>
    </row>
    <row r="6030" ht="12.75" customHeight="1">
      <c r="D6030" s="2"/>
      <c r="G6030" s="2"/>
      <c r="I6030" s="2"/>
      <c r="J6030" s="2"/>
      <c r="K6030" s="2"/>
      <c r="L6030" s="2"/>
      <c r="M6030" s="2"/>
      <c r="N6030" s="2"/>
      <c r="O6030" s="2"/>
      <c r="P6030" s="2"/>
      <c r="Q6030" s="2"/>
      <c r="R6030" s="2"/>
      <c r="S6030" s="2"/>
      <c r="T6030" s="2"/>
      <c r="U6030" s="2"/>
      <c r="V6030" s="2"/>
      <c r="W6030" s="2"/>
      <c r="X6030" s="2"/>
      <c r="Y6030" s="2"/>
      <c r="AB6030" s="2"/>
      <c r="AC6030" s="2"/>
      <c r="AD6030" s="2"/>
      <c r="AE6030" s="2"/>
      <c r="AF6030" s="2"/>
      <c r="AG6030" s="2"/>
      <c r="AH6030" s="2"/>
      <c r="AI6030" s="2"/>
      <c r="AJ6030" s="2"/>
      <c r="AK6030" s="2"/>
      <c r="BK6030" s="2"/>
      <c r="BL6030" s="2"/>
      <c r="BN6030" s="2"/>
      <c r="BO6030" s="2"/>
    </row>
    <row r="6031" ht="12.75" customHeight="1">
      <c r="D6031" s="2"/>
      <c r="G6031" s="2"/>
      <c r="I6031" s="2"/>
      <c r="J6031" s="2"/>
      <c r="K6031" s="2"/>
      <c r="L6031" s="2"/>
      <c r="M6031" s="2"/>
      <c r="N6031" s="2"/>
      <c r="O6031" s="2"/>
      <c r="P6031" s="2"/>
      <c r="Q6031" s="2"/>
      <c r="R6031" s="2"/>
      <c r="S6031" s="2"/>
      <c r="T6031" s="2"/>
      <c r="U6031" s="2"/>
      <c r="V6031" s="2"/>
      <c r="W6031" s="2"/>
      <c r="X6031" s="2"/>
      <c r="Y6031" s="2"/>
      <c r="AB6031" s="2"/>
      <c r="AC6031" s="2"/>
      <c r="AD6031" s="2"/>
      <c r="AE6031" s="2"/>
      <c r="AF6031" s="2"/>
      <c r="AG6031" s="2"/>
      <c r="AH6031" s="2"/>
      <c r="AI6031" s="2"/>
      <c r="AJ6031" s="2"/>
      <c r="AK6031" s="2"/>
      <c r="BK6031" s="2"/>
      <c r="BL6031" s="2"/>
      <c r="BN6031" s="2"/>
      <c r="BO6031" s="2"/>
    </row>
    <row r="6032" ht="12.75" customHeight="1">
      <c r="D6032" s="2"/>
      <c r="G6032" s="2"/>
      <c r="I6032" s="2"/>
      <c r="J6032" s="2"/>
      <c r="K6032" s="2"/>
      <c r="L6032" s="2"/>
      <c r="M6032" s="2"/>
      <c r="N6032" s="2"/>
      <c r="O6032" s="2"/>
      <c r="P6032" s="2"/>
      <c r="Q6032" s="2"/>
      <c r="R6032" s="2"/>
      <c r="S6032" s="2"/>
      <c r="T6032" s="2"/>
      <c r="U6032" s="2"/>
      <c r="V6032" s="2"/>
      <c r="W6032" s="2"/>
      <c r="X6032" s="2"/>
      <c r="Y6032" s="2"/>
      <c r="AB6032" s="2"/>
      <c r="AC6032" s="2"/>
      <c r="AD6032" s="2"/>
      <c r="AE6032" s="2"/>
      <c r="AF6032" s="2"/>
      <c r="AG6032" s="2"/>
      <c r="AH6032" s="2"/>
      <c r="AI6032" s="2"/>
      <c r="AJ6032" s="2"/>
      <c r="AK6032" s="2"/>
      <c r="BK6032" s="2"/>
      <c r="BL6032" s="2"/>
      <c r="BN6032" s="2"/>
      <c r="BO6032" s="2"/>
    </row>
    <row r="6033" ht="12.75" customHeight="1">
      <c r="D6033" s="2"/>
      <c r="G6033" s="2"/>
      <c r="I6033" s="2"/>
      <c r="J6033" s="2"/>
      <c r="K6033" s="2"/>
      <c r="L6033" s="2"/>
      <c r="M6033" s="2"/>
      <c r="N6033" s="2"/>
      <c r="O6033" s="2"/>
      <c r="P6033" s="2"/>
      <c r="Q6033" s="2"/>
      <c r="R6033" s="2"/>
      <c r="S6033" s="2"/>
      <c r="T6033" s="2"/>
      <c r="U6033" s="2"/>
      <c r="V6033" s="2"/>
      <c r="W6033" s="2"/>
      <c r="X6033" s="2"/>
      <c r="Y6033" s="2"/>
      <c r="AB6033" s="2"/>
      <c r="AC6033" s="2"/>
      <c r="AD6033" s="2"/>
      <c r="AE6033" s="2"/>
      <c r="AF6033" s="2"/>
      <c r="AG6033" s="2"/>
      <c r="AH6033" s="2"/>
      <c r="AI6033" s="2"/>
      <c r="AJ6033" s="2"/>
      <c r="AK6033" s="2"/>
      <c r="BK6033" s="2"/>
      <c r="BL6033" s="2"/>
      <c r="BN6033" s="2"/>
      <c r="BO6033" s="2"/>
    </row>
    <row r="6034" ht="12.75" customHeight="1">
      <c r="D6034" s="2"/>
      <c r="G6034" s="2"/>
      <c r="I6034" s="2"/>
      <c r="J6034" s="2"/>
      <c r="K6034" s="2"/>
      <c r="L6034" s="2"/>
      <c r="M6034" s="2"/>
      <c r="N6034" s="2"/>
      <c r="O6034" s="2"/>
      <c r="P6034" s="2"/>
      <c r="Q6034" s="2"/>
      <c r="R6034" s="2"/>
      <c r="S6034" s="2"/>
      <c r="T6034" s="2"/>
      <c r="U6034" s="2"/>
      <c r="V6034" s="2"/>
      <c r="W6034" s="2"/>
      <c r="X6034" s="2"/>
      <c r="Y6034" s="2"/>
      <c r="AB6034" s="2"/>
      <c r="AC6034" s="2"/>
      <c r="AD6034" s="2"/>
      <c r="AE6034" s="2"/>
      <c r="AF6034" s="2"/>
      <c r="AG6034" s="2"/>
      <c r="AH6034" s="2"/>
      <c r="AI6034" s="2"/>
      <c r="AJ6034" s="2"/>
      <c r="AK6034" s="2"/>
      <c r="BK6034" s="2"/>
      <c r="BL6034" s="2"/>
      <c r="BN6034" s="2"/>
      <c r="BO6034" s="2"/>
    </row>
    <row r="6035" ht="12.75" customHeight="1">
      <c r="D6035" s="2"/>
      <c r="G6035" s="2"/>
      <c r="I6035" s="2"/>
      <c r="J6035" s="2"/>
      <c r="K6035" s="2"/>
      <c r="L6035" s="2"/>
      <c r="M6035" s="2"/>
      <c r="N6035" s="2"/>
      <c r="O6035" s="2"/>
      <c r="P6035" s="2"/>
      <c r="Q6035" s="2"/>
      <c r="R6035" s="2"/>
      <c r="S6035" s="2"/>
      <c r="T6035" s="2"/>
      <c r="U6035" s="2"/>
      <c r="V6035" s="2"/>
      <c r="W6035" s="2"/>
      <c r="X6035" s="2"/>
      <c r="Y6035" s="2"/>
      <c r="AB6035" s="2"/>
      <c r="AC6035" s="2"/>
      <c r="AD6035" s="2"/>
      <c r="AE6035" s="2"/>
      <c r="AF6035" s="2"/>
      <c r="AG6035" s="2"/>
      <c r="AH6035" s="2"/>
      <c r="AI6035" s="2"/>
      <c r="AJ6035" s="2"/>
      <c r="AK6035" s="2"/>
      <c r="BK6035" s="2"/>
      <c r="BL6035" s="2"/>
      <c r="BN6035" s="2"/>
      <c r="BO6035" s="2"/>
    </row>
    <row r="6036" ht="12.75" customHeight="1">
      <c r="D6036" s="2"/>
      <c r="G6036" s="2"/>
      <c r="I6036" s="2"/>
      <c r="J6036" s="2"/>
      <c r="K6036" s="2"/>
      <c r="L6036" s="2"/>
      <c r="M6036" s="2"/>
      <c r="N6036" s="2"/>
      <c r="O6036" s="2"/>
      <c r="P6036" s="2"/>
      <c r="Q6036" s="2"/>
      <c r="R6036" s="2"/>
      <c r="S6036" s="2"/>
      <c r="T6036" s="2"/>
      <c r="U6036" s="2"/>
      <c r="V6036" s="2"/>
      <c r="W6036" s="2"/>
      <c r="X6036" s="2"/>
      <c r="Y6036" s="2"/>
      <c r="AB6036" s="2"/>
      <c r="AC6036" s="2"/>
      <c r="AD6036" s="2"/>
      <c r="AE6036" s="2"/>
      <c r="AF6036" s="2"/>
      <c r="AG6036" s="2"/>
      <c r="AH6036" s="2"/>
      <c r="AI6036" s="2"/>
      <c r="AJ6036" s="2"/>
      <c r="AK6036" s="2"/>
      <c r="BK6036" s="2"/>
      <c r="BL6036" s="2"/>
      <c r="BN6036" s="2"/>
      <c r="BO6036" s="2"/>
    </row>
    <row r="6037" ht="12.75" customHeight="1">
      <c r="D6037" s="2"/>
      <c r="G6037" s="2"/>
      <c r="I6037" s="2"/>
      <c r="J6037" s="2"/>
      <c r="K6037" s="2"/>
      <c r="L6037" s="2"/>
      <c r="M6037" s="2"/>
      <c r="N6037" s="2"/>
      <c r="O6037" s="2"/>
      <c r="P6037" s="2"/>
      <c r="Q6037" s="2"/>
      <c r="R6037" s="2"/>
      <c r="S6037" s="2"/>
      <c r="T6037" s="2"/>
      <c r="U6037" s="2"/>
      <c r="V6037" s="2"/>
      <c r="W6037" s="2"/>
      <c r="X6037" s="2"/>
      <c r="Y6037" s="2"/>
      <c r="AB6037" s="2"/>
      <c r="AC6037" s="2"/>
      <c r="AD6037" s="2"/>
      <c r="AE6037" s="2"/>
      <c r="AF6037" s="2"/>
      <c r="AG6037" s="2"/>
      <c r="AH6037" s="2"/>
      <c r="AI6037" s="2"/>
      <c r="AJ6037" s="2"/>
      <c r="AK6037" s="2"/>
      <c r="BK6037" s="2"/>
      <c r="BL6037" s="2"/>
      <c r="BN6037" s="2"/>
      <c r="BO6037" s="2"/>
    </row>
    <row r="6038" ht="12.75" customHeight="1">
      <c r="D6038" s="2"/>
      <c r="G6038" s="2"/>
      <c r="I6038" s="2"/>
      <c r="J6038" s="2"/>
      <c r="K6038" s="2"/>
      <c r="L6038" s="2"/>
      <c r="M6038" s="2"/>
      <c r="N6038" s="2"/>
      <c r="O6038" s="2"/>
      <c r="P6038" s="2"/>
      <c r="Q6038" s="2"/>
      <c r="R6038" s="2"/>
      <c r="S6038" s="2"/>
      <c r="T6038" s="2"/>
      <c r="U6038" s="2"/>
      <c r="V6038" s="2"/>
      <c r="W6038" s="2"/>
      <c r="X6038" s="2"/>
      <c r="Y6038" s="2"/>
      <c r="AB6038" s="2"/>
      <c r="AC6038" s="2"/>
      <c r="AD6038" s="2"/>
      <c r="AE6038" s="2"/>
      <c r="AF6038" s="2"/>
      <c r="AG6038" s="2"/>
      <c r="AH6038" s="2"/>
      <c r="AI6038" s="2"/>
      <c r="AJ6038" s="2"/>
      <c r="AK6038" s="2"/>
      <c r="BK6038" s="2"/>
      <c r="BL6038" s="2"/>
      <c r="BN6038" s="2"/>
      <c r="BO6038" s="2"/>
    </row>
    <row r="6039" ht="12.75" customHeight="1">
      <c r="D6039" s="2"/>
      <c r="G6039" s="2"/>
      <c r="I6039" s="2"/>
      <c r="J6039" s="2"/>
      <c r="K6039" s="2"/>
      <c r="L6039" s="2"/>
      <c r="M6039" s="2"/>
      <c r="N6039" s="2"/>
      <c r="O6039" s="2"/>
      <c r="P6039" s="2"/>
      <c r="Q6039" s="2"/>
      <c r="R6039" s="2"/>
      <c r="S6039" s="2"/>
      <c r="T6039" s="2"/>
      <c r="U6039" s="2"/>
      <c r="V6039" s="2"/>
      <c r="W6039" s="2"/>
      <c r="X6039" s="2"/>
      <c r="Y6039" s="2"/>
      <c r="AB6039" s="2"/>
      <c r="AC6039" s="2"/>
      <c r="AD6039" s="2"/>
      <c r="AE6039" s="2"/>
      <c r="AF6039" s="2"/>
      <c r="AG6039" s="2"/>
      <c r="AH6039" s="2"/>
      <c r="AI6039" s="2"/>
      <c r="AJ6039" s="2"/>
      <c r="AK6039" s="2"/>
      <c r="BK6039" s="2"/>
      <c r="BL6039" s="2"/>
      <c r="BN6039" s="2"/>
      <c r="BO6039" s="2"/>
    </row>
    <row r="6040" ht="12.75" customHeight="1">
      <c r="D6040" s="2"/>
      <c r="G6040" s="2"/>
      <c r="I6040" s="2"/>
      <c r="J6040" s="2"/>
      <c r="K6040" s="2"/>
      <c r="L6040" s="2"/>
      <c r="M6040" s="2"/>
      <c r="N6040" s="2"/>
      <c r="O6040" s="2"/>
      <c r="P6040" s="2"/>
      <c r="Q6040" s="2"/>
      <c r="R6040" s="2"/>
      <c r="S6040" s="2"/>
      <c r="T6040" s="2"/>
      <c r="U6040" s="2"/>
      <c r="V6040" s="2"/>
      <c r="W6040" s="2"/>
      <c r="X6040" s="2"/>
      <c r="Y6040" s="2"/>
      <c r="AB6040" s="2"/>
      <c r="AC6040" s="2"/>
      <c r="AD6040" s="2"/>
      <c r="AE6040" s="2"/>
      <c r="AF6040" s="2"/>
      <c r="AG6040" s="2"/>
      <c r="AH6040" s="2"/>
      <c r="AI6040" s="2"/>
      <c r="AJ6040" s="2"/>
      <c r="AK6040" s="2"/>
      <c r="BK6040" s="2"/>
      <c r="BL6040" s="2"/>
      <c r="BN6040" s="2"/>
      <c r="BO6040" s="2"/>
    </row>
    <row r="6041" ht="12.75" customHeight="1">
      <c r="D6041" s="2"/>
      <c r="G6041" s="2"/>
      <c r="I6041" s="2"/>
      <c r="J6041" s="2"/>
      <c r="K6041" s="2"/>
      <c r="L6041" s="2"/>
      <c r="M6041" s="2"/>
      <c r="N6041" s="2"/>
      <c r="O6041" s="2"/>
      <c r="P6041" s="2"/>
      <c r="Q6041" s="2"/>
      <c r="R6041" s="2"/>
      <c r="S6041" s="2"/>
      <c r="T6041" s="2"/>
      <c r="U6041" s="2"/>
      <c r="V6041" s="2"/>
      <c r="W6041" s="2"/>
      <c r="X6041" s="2"/>
      <c r="Y6041" s="2"/>
      <c r="AB6041" s="2"/>
      <c r="AC6041" s="2"/>
      <c r="AD6041" s="2"/>
      <c r="AE6041" s="2"/>
      <c r="AF6041" s="2"/>
      <c r="AG6041" s="2"/>
      <c r="AH6041" s="2"/>
      <c r="AI6041" s="2"/>
      <c r="AJ6041" s="2"/>
      <c r="AK6041" s="2"/>
      <c r="BK6041" s="2"/>
      <c r="BL6041" s="2"/>
      <c r="BN6041" s="2"/>
      <c r="BO6041" s="2"/>
    </row>
    <row r="6042" ht="12.75" customHeight="1">
      <c r="D6042" s="2"/>
      <c r="G6042" s="2"/>
      <c r="I6042" s="2"/>
      <c r="J6042" s="2"/>
      <c r="K6042" s="2"/>
      <c r="L6042" s="2"/>
      <c r="M6042" s="2"/>
      <c r="N6042" s="2"/>
      <c r="O6042" s="2"/>
      <c r="P6042" s="2"/>
      <c r="Q6042" s="2"/>
      <c r="R6042" s="2"/>
      <c r="S6042" s="2"/>
      <c r="T6042" s="2"/>
      <c r="U6042" s="2"/>
      <c r="V6042" s="2"/>
      <c r="W6042" s="2"/>
      <c r="X6042" s="2"/>
      <c r="Y6042" s="2"/>
      <c r="AB6042" s="2"/>
      <c r="AC6042" s="2"/>
      <c r="AD6042" s="2"/>
      <c r="AE6042" s="2"/>
      <c r="AF6042" s="2"/>
      <c r="AG6042" s="2"/>
      <c r="AH6042" s="2"/>
      <c r="AI6042" s="2"/>
      <c r="AJ6042" s="2"/>
      <c r="AK6042" s="2"/>
      <c r="BK6042" s="2"/>
      <c r="BL6042" s="2"/>
      <c r="BN6042" s="2"/>
      <c r="BO6042" s="2"/>
    </row>
    <row r="6043" ht="12.75" customHeight="1">
      <c r="D6043" s="2"/>
      <c r="G6043" s="2"/>
      <c r="I6043" s="2"/>
      <c r="J6043" s="2"/>
      <c r="K6043" s="2"/>
      <c r="L6043" s="2"/>
      <c r="M6043" s="2"/>
      <c r="N6043" s="2"/>
      <c r="O6043" s="2"/>
      <c r="P6043" s="2"/>
      <c r="Q6043" s="2"/>
      <c r="R6043" s="2"/>
      <c r="S6043" s="2"/>
      <c r="T6043" s="2"/>
      <c r="U6043" s="2"/>
      <c r="V6043" s="2"/>
      <c r="W6043" s="2"/>
      <c r="X6043" s="2"/>
      <c r="Y6043" s="2"/>
      <c r="AB6043" s="2"/>
      <c r="AC6043" s="2"/>
      <c r="AD6043" s="2"/>
      <c r="AE6043" s="2"/>
      <c r="AF6043" s="2"/>
      <c r="AG6043" s="2"/>
      <c r="AH6043" s="2"/>
      <c r="AI6043" s="2"/>
      <c r="AJ6043" s="2"/>
      <c r="AK6043" s="2"/>
      <c r="BK6043" s="2"/>
      <c r="BL6043" s="2"/>
      <c r="BN6043" s="2"/>
      <c r="BO6043" s="2"/>
    </row>
    <row r="6044" ht="12.75" customHeight="1">
      <c r="D6044" s="2"/>
      <c r="G6044" s="2"/>
      <c r="I6044" s="2"/>
      <c r="J6044" s="2"/>
      <c r="K6044" s="2"/>
      <c r="L6044" s="2"/>
      <c r="M6044" s="2"/>
      <c r="N6044" s="2"/>
      <c r="O6044" s="2"/>
      <c r="P6044" s="2"/>
      <c r="Q6044" s="2"/>
      <c r="R6044" s="2"/>
      <c r="S6044" s="2"/>
      <c r="T6044" s="2"/>
      <c r="U6044" s="2"/>
      <c r="V6044" s="2"/>
      <c r="W6044" s="2"/>
      <c r="X6044" s="2"/>
      <c r="Y6044" s="2"/>
      <c r="AB6044" s="2"/>
      <c r="AC6044" s="2"/>
      <c r="AD6044" s="2"/>
      <c r="AE6044" s="2"/>
      <c r="AF6044" s="2"/>
      <c r="AG6044" s="2"/>
      <c r="AH6044" s="2"/>
      <c r="AI6044" s="2"/>
      <c r="AJ6044" s="2"/>
      <c r="AK6044" s="2"/>
      <c r="BK6044" s="2"/>
      <c r="BL6044" s="2"/>
      <c r="BN6044" s="2"/>
      <c r="BO6044" s="2"/>
    </row>
    <row r="6045" ht="12.75" customHeight="1">
      <c r="D6045" s="2"/>
      <c r="G6045" s="2"/>
      <c r="I6045" s="2"/>
      <c r="J6045" s="2"/>
      <c r="K6045" s="2"/>
      <c r="L6045" s="2"/>
      <c r="M6045" s="2"/>
      <c r="N6045" s="2"/>
      <c r="O6045" s="2"/>
      <c r="P6045" s="2"/>
      <c r="Q6045" s="2"/>
      <c r="R6045" s="2"/>
      <c r="S6045" s="2"/>
      <c r="T6045" s="2"/>
      <c r="U6045" s="2"/>
      <c r="V6045" s="2"/>
      <c r="W6045" s="2"/>
      <c r="X6045" s="2"/>
      <c r="Y6045" s="2"/>
      <c r="AB6045" s="2"/>
      <c r="AC6045" s="2"/>
      <c r="AD6045" s="2"/>
      <c r="AE6045" s="2"/>
      <c r="AF6045" s="2"/>
      <c r="AG6045" s="2"/>
      <c r="AH6045" s="2"/>
      <c r="AI6045" s="2"/>
      <c r="AJ6045" s="2"/>
      <c r="AK6045" s="2"/>
      <c r="BK6045" s="2"/>
      <c r="BL6045" s="2"/>
      <c r="BN6045" s="2"/>
      <c r="BO6045" s="2"/>
    </row>
    <row r="6046" ht="12.75" customHeight="1">
      <c r="D6046" s="2"/>
      <c r="G6046" s="2"/>
      <c r="I6046" s="2"/>
      <c r="J6046" s="2"/>
      <c r="K6046" s="2"/>
      <c r="L6046" s="2"/>
      <c r="M6046" s="2"/>
      <c r="N6046" s="2"/>
      <c r="O6046" s="2"/>
      <c r="P6046" s="2"/>
      <c r="Q6046" s="2"/>
      <c r="R6046" s="2"/>
      <c r="S6046" s="2"/>
      <c r="T6046" s="2"/>
      <c r="U6046" s="2"/>
      <c r="V6046" s="2"/>
      <c r="W6046" s="2"/>
      <c r="X6046" s="2"/>
      <c r="Y6046" s="2"/>
      <c r="AB6046" s="2"/>
      <c r="AC6046" s="2"/>
      <c r="AD6046" s="2"/>
      <c r="AE6046" s="2"/>
      <c r="AF6046" s="2"/>
      <c r="AG6046" s="2"/>
      <c r="AH6046" s="2"/>
      <c r="AI6046" s="2"/>
      <c r="AJ6046" s="2"/>
      <c r="AK6046" s="2"/>
      <c r="BK6046" s="2"/>
      <c r="BL6046" s="2"/>
      <c r="BN6046" s="2"/>
      <c r="BO6046" s="2"/>
    </row>
    <row r="6047" ht="12.75" customHeight="1">
      <c r="D6047" s="2"/>
      <c r="G6047" s="2"/>
      <c r="I6047" s="2"/>
      <c r="J6047" s="2"/>
      <c r="K6047" s="2"/>
      <c r="L6047" s="2"/>
      <c r="M6047" s="2"/>
      <c r="N6047" s="2"/>
      <c r="O6047" s="2"/>
      <c r="P6047" s="2"/>
      <c r="Q6047" s="2"/>
      <c r="R6047" s="2"/>
      <c r="S6047" s="2"/>
      <c r="T6047" s="2"/>
      <c r="U6047" s="2"/>
      <c r="V6047" s="2"/>
      <c r="W6047" s="2"/>
      <c r="X6047" s="2"/>
      <c r="Y6047" s="2"/>
      <c r="AB6047" s="2"/>
      <c r="AC6047" s="2"/>
      <c r="AD6047" s="2"/>
      <c r="AE6047" s="2"/>
      <c r="AF6047" s="2"/>
      <c r="AG6047" s="2"/>
      <c r="AH6047" s="2"/>
      <c r="AI6047" s="2"/>
      <c r="AJ6047" s="2"/>
      <c r="AK6047" s="2"/>
      <c r="BK6047" s="2"/>
      <c r="BL6047" s="2"/>
      <c r="BN6047" s="2"/>
      <c r="BO6047" s="2"/>
    </row>
    <row r="6048" ht="12.75" customHeight="1">
      <c r="D6048" s="2"/>
      <c r="G6048" s="2"/>
      <c r="I6048" s="2"/>
      <c r="J6048" s="2"/>
      <c r="K6048" s="2"/>
      <c r="L6048" s="2"/>
      <c r="M6048" s="2"/>
      <c r="N6048" s="2"/>
      <c r="O6048" s="2"/>
      <c r="P6048" s="2"/>
      <c r="Q6048" s="2"/>
      <c r="R6048" s="2"/>
      <c r="S6048" s="2"/>
      <c r="T6048" s="2"/>
      <c r="U6048" s="2"/>
      <c r="V6048" s="2"/>
      <c r="W6048" s="2"/>
      <c r="X6048" s="2"/>
      <c r="Y6048" s="2"/>
      <c r="AB6048" s="2"/>
      <c r="AC6048" s="2"/>
      <c r="AD6048" s="2"/>
      <c r="AE6048" s="2"/>
      <c r="AF6048" s="2"/>
      <c r="AG6048" s="2"/>
      <c r="AH6048" s="2"/>
      <c r="AI6048" s="2"/>
      <c r="AJ6048" s="2"/>
      <c r="AK6048" s="2"/>
      <c r="BK6048" s="2"/>
      <c r="BL6048" s="2"/>
      <c r="BN6048" s="2"/>
      <c r="BO6048" s="2"/>
    </row>
    <row r="6049" ht="12.75" customHeight="1">
      <c r="D6049" s="2"/>
      <c r="G6049" s="2"/>
      <c r="I6049" s="2"/>
      <c r="J6049" s="2"/>
      <c r="K6049" s="2"/>
      <c r="L6049" s="2"/>
      <c r="M6049" s="2"/>
      <c r="N6049" s="2"/>
      <c r="O6049" s="2"/>
      <c r="P6049" s="2"/>
      <c r="Q6049" s="2"/>
      <c r="R6049" s="2"/>
      <c r="S6049" s="2"/>
      <c r="T6049" s="2"/>
      <c r="U6049" s="2"/>
      <c r="V6049" s="2"/>
      <c r="W6049" s="2"/>
      <c r="X6049" s="2"/>
      <c r="Y6049" s="2"/>
      <c r="AB6049" s="2"/>
      <c r="AC6049" s="2"/>
      <c r="AD6049" s="2"/>
      <c r="AE6049" s="2"/>
      <c r="AF6049" s="2"/>
      <c r="AG6049" s="2"/>
      <c r="AH6049" s="2"/>
      <c r="AI6049" s="2"/>
      <c r="AJ6049" s="2"/>
      <c r="AK6049" s="2"/>
      <c r="BK6049" s="2"/>
      <c r="BL6049" s="2"/>
      <c r="BN6049" s="2"/>
      <c r="BO6049" s="2"/>
    </row>
    <row r="6050" ht="12.75" customHeight="1">
      <c r="D6050" s="2"/>
      <c r="G6050" s="2"/>
      <c r="I6050" s="2"/>
      <c r="J6050" s="2"/>
      <c r="K6050" s="2"/>
      <c r="L6050" s="2"/>
      <c r="M6050" s="2"/>
      <c r="N6050" s="2"/>
      <c r="O6050" s="2"/>
      <c r="P6050" s="2"/>
      <c r="Q6050" s="2"/>
      <c r="R6050" s="2"/>
      <c r="S6050" s="2"/>
      <c r="T6050" s="2"/>
      <c r="U6050" s="2"/>
      <c r="V6050" s="2"/>
      <c r="W6050" s="2"/>
      <c r="X6050" s="2"/>
      <c r="Y6050" s="2"/>
      <c r="AB6050" s="2"/>
      <c r="AC6050" s="2"/>
      <c r="AD6050" s="2"/>
      <c r="AE6050" s="2"/>
      <c r="AF6050" s="2"/>
      <c r="AG6050" s="2"/>
      <c r="AH6050" s="2"/>
      <c r="AI6050" s="2"/>
      <c r="AJ6050" s="2"/>
      <c r="AK6050" s="2"/>
      <c r="BK6050" s="2"/>
      <c r="BL6050" s="2"/>
      <c r="BN6050" s="2"/>
      <c r="BO6050" s="2"/>
    </row>
    <row r="6051" ht="12.75" customHeight="1">
      <c r="D6051" s="2"/>
      <c r="G6051" s="2"/>
      <c r="I6051" s="2"/>
      <c r="J6051" s="2"/>
      <c r="K6051" s="2"/>
      <c r="L6051" s="2"/>
      <c r="M6051" s="2"/>
      <c r="N6051" s="2"/>
      <c r="O6051" s="2"/>
      <c r="P6051" s="2"/>
      <c r="Q6051" s="2"/>
      <c r="R6051" s="2"/>
      <c r="S6051" s="2"/>
      <c r="T6051" s="2"/>
      <c r="U6051" s="2"/>
      <c r="V6051" s="2"/>
      <c r="W6051" s="2"/>
      <c r="X6051" s="2"/>
      <c r="Y6051" s="2"/>
      <c r="AB6051" s="2"/>
      <c r="AC6051" s="2"/>
      <c r="AD6051" s="2"/>
      <c r="AE6051" s="2"/>
      <c r="AF6051" s="2"/>
      <c r="AG6051" s="2"/>
      <c r="AH6051" s="2"/>
      <c r="AI6051" s="2"/>
      <c r="AJ6051" s="2"/>
      <c r="AK6051" s="2"/>
      <c r="BK6051" s="2"/>
      <c r="BL6051" s="2"/>
      <c r="BN6051" s="2"/>
      <c r="BO6051" s="2"/>
    </row>
    <row r="6052" ht="12.75" customHeight="1">
      <c r="D6052" s="2"/>
      <c r="G6052" s="2"/>
      <c r="I6052" s="2"/>
      <c r="J6052" s="2"/>
      <c r="K6052" s="2"/>
      <c r="L6052" s="2"/>
      <c r="M6052" s="2"/>
      <c r="N6052" s="2"/>
      <c r="O6052" s="2"/>
      <c r="P6052" s="2"/>
      <c r="Q6052" s="2"/>
      <c r="R6052" s="2"/>
      <c r="S6052" s="2"/>
      <c r="T6052" s="2"/>
      <c r="U6052" s="2"/>
      <c r="V6052" s="2"/>
      <c r="W6052" s="2"/>
      <c r="X6052" s="2"/>
      <c r="Y6052" s="2"/>
      <c r="AB6052" s="2"/>
      <c r="AC6052" s="2"/>
      <c r="AD6052" s="2"/>
      <c r="AE6052" s="2"/>
      <c r="AF6052" s="2"/>
      <c r="AG6052" s="2"/>
      <c r="AH6052" s="2"/>
      <c r="AI6052" s="2"/>
      <c r="AJ6052" s="2"/>
      <c r="AK6052" s="2"/>
      <c r="BK6052" s="2"/>
      <c r="BL6052" s="2"/>
      <c r="BN6052" s="2"/>
      <c r="BO6052" s="2"/>
    </row>
    <row r="6053" ht="12.75" customHeight="1">
      <c r="D6053" s="2"/>
      <c r="G6053" s="2"/>
      <c r="I6053" s="2"/>
      <c r="J6053" s="2"/>
      <c r="K6053" s="2"/>
      <c r="L6053" s="2"/>
      <c r="M6053" s="2"/>
      <c r="N6053" s="2"/>
      <c r="O6053" s="2"/>
      <c r="P6053" s="2"/>
      <c r="Q6053" s="2"/>
      <c r="R6053" s="2"/>
      <c r="S6053" s="2"/>
      <c r="T6053" s="2"/>
      <c r="U6053" s="2"/>
      <c r="V6053" s="2"/>
      <c r="W6053" s="2"/>
      <c r="X6053" s="2"/>
      <c r="Y6053" s="2"/>
      <c r="AB6053" s="2"/>
      <c r="AC6053" s="2"/>
      <c r="AD6053" s="2"/>
      <c r="AE6053" s="2"/>
      <c r="AF6053" s="2"/>
      <c r="AG6053" s="2"/>
      <c r="AH6053" s="2"/>
      <c r="AI6053" s="2"/>
      <c r="AJ6053" s="2"/>
      <c r="AK6053" s="2"/>
      <c r="BK6053" s="2"/>
      <c r="BL6053" s="2"/>
      <c r="BN6053" s="2"/>
      <c r="BO6053" s="2"/>
    </row>
    <row r="6054" ht="12.75" customHeight="1">
      <c r="D6054" s="2"/>
      <c r="G6054" s="2"/>
      <c r="I6054" s="2"/>
      <c r="J6054" s="2"/>
      <c r="K6054" s="2"/>
      <c r="L6054" s="2"/>
      <c r="M6054" s="2"/>
      <c r="N6054" s="2"/>
      <c r="O6054" s="2"/>
      <c r="P6054" s="2"/>
      <c r="Q6054" s="2"/>
      <c r="R6054" s="2"/>
      <c r="S6054" s="2"/>
      <c r="T6054" s="2"/>
      <c r="U6054" s="2"/>
      <c r="V6054" s="2"/>
      <c r="W6054" s="2"/>
      <c r="X6054" s="2"/>
      <c r="Y6054" s="2"/>
      <c r="AB6054" s="2"/>
      <c r="AC6054" s="2"/>
      <c r="AD6054" s="2"/>
      <c r="AE6054" s="2"/>
      <c r="AF6054" s="2"/>
      <c r="AG6054" s="2"/>
      <c r="AH6054" s="2"/>
      <c r="AI6054" s="2"/>
      <c r="AJ6054" s="2"/>
      <c r="AK6054" s="2"/>
      <c r="BK6054" s="2"/>
      <c r="BL6054" s="2"/>
      <c r="BN6054" s="2"/>
      <c r="BO6054" s="2"/>
    </row>
    <row r="6055" ht="12.75" customHeight="1">
      <c r="D6055" s="2"/>
      <c r="G6055" s="2"/>
      <c r="I6055" s="2"/>
      <c r="J6055" s="2"/>
      <c r="K6055" s="2"/>
      <c r="L6055" s="2"/>
      <c r="M6055" s="2"/>
      <c r="N6055" s="2"/>
      <c r="O6055" s="2"/>
      <c r="P6055" s="2"/>
      <c r="Q6055" s="2"/>
      <c r="R6055" s="2"/>
      <c r="S6055" s="2"/>
      <c r="T6055" s="2"/>
      <c r="U6055" s="2"/>
      <c r="V6055" s="2"/>
      <c r="W6055" s="2"/>
      <c r="X6055" s="2"/>
      <c r="Y6055" s="2"/>
      <c r="AB6055" s="2"/>
      <c r="AC6055" s="2"/>
      <c r="AD6055" s="2"/>
      <c r="AE6055" s="2"/>
      <c r="AF6055" s="2"/>
      <c r="AG6055" s="2"/>
      <c r="AH6055" s="2"/>
      <c r="AI6055" s="2"/>
      <c r="AJ6055" s="2"/>
      <c r="AK6055" s="2"/>
      <c r="BK6055" s="2"/>
      <c r="BL6055" s="2"/>
      <c r="BN6055" s="2"/>
      <c r="BO6055" s="2"/>
    </row>
    <row r="6056" ht="12.75" customHeight="1">
      <c r="D6056" s="2"/>
      <c r="G6056" s="2"/>
      <c r="I6056" s="2"/>
      <c r="J6056" s="2"/>
      <c r="K6056" s="2"/>
      <c r="L6056" s="2"/>
      <c r="M6056" s="2"/>
      <c r="N6056" s="2"/>
      <c r="O6056" s="2"/>
      <c r="P6056" s="2"/>
      <c r="Q6056" s="2"/>
      <c r="R6056" s="2"/>
      <c r="S6056" s="2"/>
      <c r="T6056" s="2"/>
      <c r="U6056" s="2"/>
      <c r="V6056" s="2"/>
      <c r="W6056" s="2"/>
      <c r="X6056" s="2"/>
      <c r="Y6056" s="2"/>
      <c r="AB6056" s="2"/>
      <c r="AC6056" s="2"/>
      <c r="AD6056" s="2"/>
      <c r="AE6056" s="2"/>
      <c r="AF6056" s="2"/>
      <c r="AG6056" s="2"/>
      <c r="AH6056" s="2"/>
      <c r="AI6056" s="2"/>
      <c r="AJ6056" s="2"/>
      <c r="AK6056" s="2"/>
      <c r="BK6056" s="2"/>
      <c r="BL6056" s="2"/>
      <c r="BN6056" s="2"/>
      <c r="BO6056" s="2"/>
    </row>
    <row r="6057" ht="12.75" customHeight="1">
      <c r="D6057" s="2"/>
      <c r="G6057" s="2"/>
      <c r="I6057" s="2"/>
      <c r="J6057" s="2"/>
      <c r="K6057" s="2"/>
      <c r="L6057" s="2"/>
      <c r="M6057" s="2"/>
      <c r="N6057" s="2"/>
      <c r="O6057" s="2"/>
      <c r="P6057" s="2"/>
      <c r="Q6057" s="2"/>
      <c r="R6057" s="2"/>
      <c r="S6057" s="2"/>
      <c r="T6057" s="2"/>
      <c r="U6057" s="2"/>
      <c r="V6057" s="2"/>
      <c r="W6057" s="2"/>
      <c r="X6057" s="2"/>
      <c r="Y6057" s="2"/>
      <c r="AB6057" s="2"/>
      <c r="AC6057" s="2"/>
      <c r="AD6057" s="2"/>
      <c r="AE6057" s="2"/>
      <c r="AF6057" s="2"/>
      <c r="AG6057" s="2"/>
      <c r="AH6057" s="2"/>
      <c r="AI6057" s="2"/>
      <c r="AJ6057" s="2"/>
      <c r="AK6057" s="2"/>
      <c r="BK6057" s="2"/>
      <c r="BL6057" s="2"/>
      <c r="BN6057" s="2"/>
      <c r="BO6057" s="2"/>
    </row>
    <row r="6058" ht="12.75" customHeight="1">
      <c r="D6058" s="2"/>
      <c r="G6058" s="2"/>
      <c r="I6058" s="2"/>
      <c r="J6058" s="2"/>
      <c r="K6058" s="2"/>
      <c r="L6058" s="2"/>
      <c r="M6058" s="2"/>
      <c r="N6058" s="2"/>
      <c r="O6058" s="2"/>
      <c r="P6058" s="2"/>
      <c r="Q6058" s="2"/>
      <c r="R6058" s="2"/>
      <c r="S6058" s="2"/>
      <c r="T6058" s="2"/>
      <c r="U6058" s="2"/>
      <c r="V6058" s="2"/>
      <c r="W6058" s="2"/>
      <c r="X6058" s="2"/>
      <c r="Y6058" s="2"/>
      <c r="AB6058" s="2"/>
      <c r="AC6058" s="2"/>
      <c r="AD6058" s="2"/>
      <c r="AE6058" s="2"/>
      <c r="AF6058" s="2"/>
      <c r="AG6058" s="2"/>
      <c r="AH6058" s="2"/>
      <c r="AI6058" s="2"/>
      <c r="AJ6058" s="2"/>
      <c r="AK6058" s="2"/>
      <c r="BK6058" s="2"/>
      <c r="BL6058" s="2"/>
      <c r="BN6058" s="2"/>
      <c r="BO6058" s="2"/>
    </row>
    <row r="6059" ht="12.75" customHeight="1">
      <c r="D6059" s="2"/>
      <c r="G6059" s="2"/>
      <c r="I6059" s="2"/>
      <c r="J6059" s="2"/>
      <c r="K6059" s="2"/>
      <c r="L6059" s="2"/>
      <c r="M6059" s="2"/>
      <c r="N6059" s="2"/>
      <c r="O6059" s="2"/>
      <c r="P6059" s="2"/>
      <c r="Q6059" s="2"/>
      <c r="R6059" s="2"/>
      <c r="S6059" s="2"/>
      <c r="T6059" s="2"/>
      <c r="U6059" s="2"/>
      <c r="V6059" s="2"/>
      <c r="W6059" s="2"/>
      <c r="X6059" s="2"/>
      <c r="Y6059" s="2"/>
      <c r="AB6059" s="2"/>
      <c r="AC6059" s="2"/>
      <c r="AD6059" s="2"/>
      <c r="AE6059" s="2"/>
      <c r="AF6059" s="2"/>
      <c r="AG6059" s="2"/>
      <c r="AH6059" s="2"/>
      <c r="AI6059" s="2"/>
      <c r="AJ6059" s="2"/>
      <c r="AK6059" s="2"/>
      <c r="BK6059" s="2"/>
      <c r="BL6059" s="2"/>
      <c r="BN6059" s="2"/>
      <c r="BO6059" s="2"/>
    </row>
    <row r="6060" ht="12.75" customHeight="1">
      <c r="D6060" s="2"/>
      <c r="G6060" s="2"/>
      <c r="I6060" s="2"/>
      <c r="J6060" s="2"/>
      <c r="K6060" s="2"/>
      <c r="L6060" s="2"/>
      <c r="M6060" s="2"/>
      <c r="N6060" s="2"/>
      <c r="O6060" s="2"/>
      <c r="P6060" s="2"/>
      <c r="Q6060" s="2"/>
      <c r="R6060" s="2"/>
      <c r="S6060" s="2"/>
      <c r="T6060" s="2"/>
      <c r="U6060" s="2"/>
      <c r="V6060" s="2"/>
      <c r="W6060" s="2"/>
      <c r="X6060" s="2"/>
      <c r="Y6060" s="2"/>
      <c r="AB6060" s="2"/>
      <c r="AC6060" s="2"/>
      <c r="AD6060" s="2"/>
      <c r="AE6060" s="2"/>
      <c r="AF6060" s="2"/>
      <c r="AG6060" s="2"/>
      <c r="AH6060" s="2"/>
      <c r="AI6060" s="2"/>
      <c r="AJ6060" s="2"/>
      <c r="AK6060" s="2"/>
      <c r="BK6060" s="2"/>
      <c r="BL6060" s="2"/>
      <c r="BN6060" s="2"/>
      <c r="BO6060" s="2"/>
    </row>
    <row r="6061" ht="12.75" customHeight="1">
      <c r="D6061" s="2"/>
      <c r="G6061" s="2"/>
      <c r="I6061" s="2"/>
      <c r="J6061" s="2"/>
      <c r="K6061" s="2"/>
      <c r="L6061" s="2"/>
      <c r="M6061" s="2"/>
      <c r="N6061" s="2"/>
      <c r="O6061" s="2"/>
      <c r="P6061" s="2"/>
      <c r="Q6061" s="2"/>
      <c r="R6061" s="2"/>
      <c r="S6061" s="2"/>
      <c r="T6061" s="2"/>
      <c r="U6061" s="2"/>
      <c r="V6061" s="2"/>
      <c r="W6061" s="2"/>
      <c r="X6061" s="2"/>
      <c r="Y6061" s="2"/>
      <c r="AB6061" s="2"/>
      <c r="AC6061" s="2"/>
      <c r="AD6061" s="2"/>
      <c r="AE6061" s="2"/>
      <c r="AF6061" s="2"/>
      <c r="AG6061" s="2"/>
      <c r="AH6061" s="2"/>
      <c r="AI6061" s="2"/>
      <c r="AJ6061" s="2"/>
      <c r="AK6061" s="2"/>
      <c r="BK6061" s="2"/>
      <c r="BL6061" s="2"/>
      <c r="BN6061" s="2"/>
      <c r="BO6061" s="2"/>
    </row>
    <row r="6062" ht="12.75" customHeight="1">
      <c r="D6062" s="2"/>
      <c r="G6062" s="2"/>
      <c r="I6062" s="2"/>
      <c r="J6062" s="2"/>
      <c r="K6062" s="2"/>
      <c r="L6062" s="2"/>
      <c r="M6062" s="2"/>
      <c r="N6062" s="2"/>
      <c r="O6062" s="2"/>
      <c r="P6062" s="2"/>
      <c r="Q6062" s="2"/>
      <c r="R6062" s="2"/>
      <c r="S6062" s="2"/>
      <c r="T6062" s="2"/>
      <c r="U6062" s="2"/>
      <c r="V6062" s="2"/>
      <c r="W6062" s="2"/>
      <c r="X6062" s="2"/>
      <c r="Y6062" s="2"/>
      <c r="AB6062" s="2"/>
      <c r="AC6062" s="2"/>
      <c r="AD6062" s="2"/>
      <c r="AE6062" s="2"/>
      <c r="AF6062" s="2"/>
      <c r="AG6062" s="2"/>
      <c r="AH6062" s="2"/>
      <c r="AI6062" s="2"/>
      <c r="AJ6062" s="2"/>
      <c r="AK6062" s="2"/>
      <c r="BK6062" s="2"/>
      <c r="BL6062" s="2"/>
      <c r="BN6062" s="2"/>
      <c r="BO6062" s="2"/>
    </row>
    <row r="6063" ht="12.75" customHeight="1">
      <c r="D6063" s="2"/>
      <c r="G6063" s="2"/>
      <c r="I6063" s="2"/>
      <c r="J6063" s="2"/>
      <c r="K6063" s="2"/>
      <c r="L6063" s="2"/>
      <c r="M6063" s="2"/>
      <c r="N6063" s="2"/>
      <c r="O6063" s="2"/>
      <c r="P6063" s="2"/>
      <c r="Q6063" s="2"/>
      <c r="R6063" s="2"/>
      <c r="S6063" s="2"/>
      <c r="T6063" s="2"/>
      <c r="U6063" s="2"/>
      <c r="V6063" s="2"/>
      <c r="W6063" s="2"/>
      <c r="X6063" s="2"/>
      <c r="Y6063" s="2"/>
      <c r="AB6063" s="2"/>
      <c r="AC6063" s="2"/>
      <c r="AD6063" s="2"/>
      <c r="AE6063" s="2"/>
      <c r="AF6063" s="2"/>
      <c r="AG6063" s="2"/>
      <c r="AH6063" s="2"/>
      <c r="AI6063" s="2"/>
      <c r="AJ6063" s="2"/>
      <c r="AK6063" s="2"/>
      <c r="BK6063" s="2"/>
      <c r="BL6063" s="2"/>
      <c r="BN6063" s="2"/>
      <c r="BO6063" s="2"/>
    </row>
    <row r="6064" ht="12.75" customHeight="1">
      <c r="D6064" s="2"/>
      <c r="G6064" s="2"/>
      <c r="I6064" s="2"/>
      <c r="J6064" s="2"/>
      <c r="K6064" s="2"/>
      <c r="L6064" s="2"/>
      <c r="M6064" s="2"/>
      <c r="N6064" s="2"/>
      <c r="O6064" s="2"/>
      <c r="P6064" s="2"/>
      <c r="Q6064" s="2"/>
      <c r="R6064" s="2"/>
      <c r="S6064" s="2"/>
      <c r="T6064" s="2"/>
      <c r="U6064" s="2"/>
      <c r="V6064" s="2"/>
      <c r="W6064" s="2"/>
      <c r="X6064" s="2"/>
      <c r="Y6064" s="2"/>
      <c r="AB6064" s="2"/>
      <c r="AC6064" s="2"/>
      <c r="AD6064" s="2"/>
      <c r="AE6064" s="2"/>
      <c r="AF6064" s="2"/>
      <c r="AG6064" s="2"/>
      <c r="AH6064" s="2"/>
      <c r="AI6064" s="2"/>
      <c r="AJ6064" s="2"/>
      <c r="AK6064" s="2"/>
      <c r="BK6064" s="2"/>
      <c r="BL6064" s="2"/>
      <c r="BN6064" s="2"/>
      <c r="BO6064" s="2"/>
    </row>
    <row r="6065" ht="12.75" customHeight="1">
      <c r="D6065" s="2"/>
      <c r="G6065" s="2"/>
      <c r="I6065" s="2"/>
      <c r="J6065" s="2"/>
      <c r="K6065" s="2"/>
      <c r="L6065" s="2"/>
      <c r="M6065" s="2"/>
      <c r="N6065" s="2"/>
      <c r="O6065" s="2"/>
      <c r="P6065" s="2"/>
      <c r="Q6065" s="2"/>
      <c r="R6065" s="2"/>
      <c r="S6065" s="2"/>
      <c r="T6065" s="2"/>
      <c r="U6065" s="2"/>
      <c r="V6065" s="2"/>
      <c r="W6065" s="2"/>
      <c r="X6065" s="2"/>
      <c r="Y6065" s="2"/>
      <c r="AB6065" s="2"/>
      <c r="AC6065" s="2"/>
      <c r="AD6065" s="2"/>
      <c r="AE6065" s="2"/>
      <c r="AF6065" s="2"/>
      <c r="AG6065" s="2"/>
      <c r="AH6065" s="2"/>
      <c r="AI6065" s="2"/>
      <c r="AJ6065" s="2"/>
      <c r="AK6065" s="2"/>
      <c r="BK6065" s="2"/>
      <c r="BL6065" s="2"/>
      <c r="BN6065" s="2"/>
      <c r="BO6065" s="2"/>
    </row>
    <row r="6066" ht="12.75" customHeight="1">
      <c r="D6066" s="2"/>
      <c r="G6066" s="2"/>
      <c r="I6066" s="2"/>
      <c r="J6066" s="2"/>
      <c r="K6066" s="2"/>
      <c r="L6066" s="2"/>
      <c r="M6066" s="2"/>
      <c r="N6066" s="2"/>
      <c r="O6066" s="2"/>
      <c r="P6066" s="2"/>
      <c r="Q6066" s="2"/>
      <c r="R6066" s="2"/>
      <c r="S6066" s="2"/>
      <c r="T6066" s="2"/>
      <c r="U6066" s="2"/>
      <c r="V6066" s="2"/>
      <c r="W6066" s="2"/>
      <c r="X6066" s="2"/>
      <c r="Y6066" s="2"/>
      <c r="AB6066" s="2"/>
      <c r="AC6066" s="2"/>
      <c r="AD6066" s="2"/>
      <c r="AE6066" s="2"/>
      <c r="AF6066" s="2"/>
      <c r="AG6066" s="2"/>
      <c r="AH6066" s="2"/>
      <c r="AI6066" s="2"/>
      <c r="AJ6066" s="2"/>
      <c r="AK6066" s="2"/>
      <c r="BK6066" s="2"/>
      <c r="BL6066" s="2"/>
      <c r="BN6066" s="2"/>
      <c r="BO6066" s="2"/>
    </row>
    <row r="6067" ht="12.75" customHeight="1">
      <c r="D6067" s="2"/>
      <c r="G6067" s="2"/>
      <c r="I6067" s="2"/>
      <c r="J6067" s="2"/>
      <c r="K6067" s="2"/>
      <c r="L6067" s="2"/>
      <c r="M6067" s="2"/>
      <c r="N6067" s="2"/>
      <c r="O6067" s="2"/>
      <c r="P6067" s="2"/>
      <c r="Q6067" s="2"/>
      <c r="R6067" s="2"/>
      <c r="S6067" s="2"/>
      <c r="T6067" s="2"/>
      <c r="U6067" s="2"/>
      <c r="V6067" s="2"/>
      <c r="W6067" s="2"/>
      <c r="X6067" s="2"/>
      <c r="Y6067" s="2"/>
      <c r="AB6067" s="2"/>
      <c r="AC6067" s="2"/>
      <c r="AD6067" s="2"/>
      <c r="AE6067" s="2"/>
      <c r="AF6067" s="2"/>
      <c r="AG6067" s="2"/>
      <c r="AH6067" s="2"/>
      <c r="AI6067" s="2"/>
      <c r="AJ6067" s="2"/>
      <c r="AK6067" s="2"/>
      <c r="BK6067" s="2"/>
      <c r="BL6067" s="2"/>
      <c r="BN6067" s="2"/>
      <c r="BO6067" s="2"/>
    </row>
    <row r="6068" ht="12.75" customHeight="1">
      <c r="D6068" s="2"/>
      <c r="G6068" s="2"/>
      <c r="I6068" s="2"/>
      <c r="J6068" s="2"/>
      <c r="K6068" s="2"/>
      <c r="L6068" s="2"/>
      <c r="M6068" s="2"/>
      <c r="N6068" s="2"/>
      <c r="O6068" s="2"/>
      <c r="P6068" s="2"/>
      <c r="Q6068" s="2"/>
      <c r="R6068" s="2"/>
      <c r="S6068" s="2"/>
      <c r="T6068" s="2"/>
      <c r="U6068" s="2"/>
      <c r="V6068" s="2"/>
      <c r="W6068" s="2"/>
      <c r="X6068" s="2"/>
      <c r="Y6068" s="2"/>
      <c r="AB6068" s="2"/>
      <c r="AC6068" s="2"/>
      <c r="AD6068" s="2"/>
      <c r="AE6068" s="2"/>
      <c r="AF6068" s="2"/>
      <c r="AG6068" s="2"/>
      <c r="AH6068" s="2"/>
      <c r="AI6068" s="2"/>
      <c r="AJ6068" s="2"/>
      <c r="AK6068" s="2"/>
      <c r="BK6068" s="2"/>
      <c r="BL6068" s="2"/>
      <c r="BN6068" s="2"/>
      <c r="BO6068" s="2"/>
    </row>
    <row r="6069" ht="12.75" customHeight="1">
      <c r="D6069" s="2"/>
      <c r="G6069" s="2"/>
      <c r="I6069" s="2"/>
      <c r="J6069" s="2"/>
      <c r="K6069" s="2"/>
      <c r="L6069" s="2"/>
      <c r="M6069" s="2"/>
      <c r="N6069" s="2"/>
      <c r="O6069" s="2"/>
      <c r="P6069" s="2"/>
      <c r="Q6069" s="2"/>
      <c r="R6069" s="2"/>
      <c r="S6069" s="2"/>
      <c r="T6069" s="2"/>
      <c r="U6069" s="2"/>
      <c r="V6069" s="2"/>
      <c r="W6069" s="2"/>
      <c r="X6069" s="2"/>
      <c r="Y6069" s="2"/>
      <c r="AB6069" s="2"/>
      <c r="AC6069" s="2"/>
      <c r="AD6069" s="2"/>
      <c r="AE6069" s="2"/>
      <c r="AF6069" s="2"/>
      <c r="AG6069" s="2"/>
      <c r="AH6069" s="2"/>
      <c r="AI6069" s="2"/>
      <c r="AJ6069" s="2"/>
      <c r="AK6069" s="2"/>
      <c r="BK6069" s="2"/>
      <c r="BL6069" s="2"/>
      <c r="BN6069" s="2"/>
      <c r="BO6069" s="2"/>
    </row>
    <row r="6070" ht="12.75" customHeight="1">
      <c r="D6070" s="2"/>
      <c r="G6070" s="2"/>
      <c r="I6070" s="2"/>
      <c r="J6070" s="2"/>
      <c r="K6070" s="2"/>
      <c r="L6070" s="2"/>
      <c r="M6070" s="2"/>
      <c r="N6070" s="2"/>
      <c r="O6070" s="2"/>
      <c r="P6070" s="2"/>
      <c r="Q6070" s="2"/>
      <c r="R6070" s="2"/>
      <c r="S6070" s="2"/>
      <c r="T6070" s="2"/>
      <c r="U6070" s="2"/>
      <c r="V6070" s="2"/>
      <c r="W6070" s="2"/>
      <c r="X6070" s="2"/>
      <c r="Y6070" s="2"/>
      <c r="AB6070" s="2"/>
      <c r="AC6070" s="2"/>
      <c r="AD6070" s="2"/>
      <c r="AE6070" s="2"/>
      <c r="AF6070" s="2"/>
      <c r="AG6070" s="2"/>
      <c r="AH6070" s="2"/>
      <c r="AI6070" s="2"/>
      <c r="AJ6070" s="2"/>
      <c r="AK6070" s="2"/>
      <c r="BK6070" s="2"/>
      <c r="BL6070" s="2"/>
      <c r="BN6070" s="2"/>
      <c r="BO6070" s="2"/>
    </row>
    <row r="6071" ht="12.75" customHeight="1">
      <c r="D6071" s="2"/>
      <c r="G6071" s="2"/>
      <c r="I6071" s="2"/>
      <c r="J6071" s="2"/>
      <c r="K6071" s="2"/>
      <c r="L6071" s="2"/>
      <c r="M6071" s="2"/>
      <c r="N6071" s="2"/>
      <c r="O6071" s="2"/>
      <c r="P6071" s="2"/>
      <c r="Q6071" s="2"/>
      <c r="R6071" s="2"/>
      <c r="S6071" s="2"/>
      <c r="T6071" s="2"/>
      <c r="U6071" s="2"/>
      <c r="V6071" s="2"/>
      <c r="W6071" s="2"/>
      <c r="X6071" s="2"/>
      <c r="Y6071" s="2"/>
      <c r="AB6071" s="2"/>
      <c r="AC6071" s="2"/>
      <c r="AD6071" s="2"/>
      <c r="AE6071" s="2"/>
      <c r="AF6071" s="2"/>
      <c r="AG6071" s="2"/>
      <c r="AH6071" s="2"/>
      <c r="AI6071" s="2"/>
      <c r="AJ6071" s="2"/>
      <c r="AK6071" s="2"/>
      <c r="BK6071" s="2"/>
      <c r="BL6071" s="2"/>
      <c r="BN6071" s="2"/>
      <c r="BO6071" s="2"/>
    </row>
    <row r="6072" ht="12.75" customHeight="1">
      <c r="D6072" s="2"/>
      <c r="G6072" s="2"/>
      <c r="I6072" s="2"/>
      <c r="J6072" s="2"/>
      <c r="K6072" s="2"/>
      <c r="L6072" s="2"/>
      <c r="M6072" s="2"/>
      <c r="N6072" s="2"/>
      <c r="O6072" s="2"/>
      <c r="P6072" s="2"/>
      <c r="Q6072" s="2"/>
      <c r="R6072" s="2"/>
      <c r="S6072" s="2"/>
      <c r="T6072" s="2"/>
      <c r="U6072" s="2"/>
      <c r="V6072" s="2"/>
      <c r="W6072" s="2"/>
      <c r="X6072" s="2"/>
      <c r="Y6072" s="2"/>
      <c r="AB6072" s="2"/>
      <c r="AC6072" s="2"/>
      <c r="AD6072" s="2"/>
      <c r="AE6072" s="2"/>
      <c r="AF6072" s="2"/>
      <c r="AG6072" s="2"/>
      <c r="AH6072" s="2"/>
      <c r="AI6072" s="2"/>
      <c r="AJ6072" s="2"/>
      <c r="AK6072" s="2"/>
      <c r="BK6072" s="2"/>
      <c r="BL6072" s="2"/>
      <c r="BN6072" s="2"/>
      <c r="BO6072" s="2"/>
    </row>
    <row r="6073" ht="12.75" customHeight="1">
      <c r="D6073" s="2"/>
      <c r="G6073" s="2"/>
      <c r="I6073" s="2"/>
      <c r="J6073" s="2"/>
      <c r="K6073" s="2"/>
      <c r="L6073" s="2"/>
      <c r="M6073" s="2"/>
      <c r="N6073" s="2"/>
      <c r="O6073" s="2"/>
      <c r="P6073" s="2"/>
      <c r="Q6073" s="2"/>
      <c r="R6073" s="2"/>
      <c r="S6073" s="2"/>
      <c r="T6073" s="2"/>
      <c r="U6073" s="2"/>
      <c r="V6073" s="2"/>
      <c r="W6073" s="2"/>
      <c r="X6073" s="2"/>
      <c r="Y6073" s="2"/>
      <c r="AB6073" s="2"/>
      <c r="AC6073" s="2"/>
      <c r="AD6073" s="2"/>
      <c r="AE6073" s="2"/>
      <c r="AF6073" s="2"/>
      <c r="AG6073" s="2"/>
      <c r="AH6073" s="2"/>
      <c r="AI6073" s="2"/>
      <c r="AJ6073" s="2"/>
      <c r="AK6073" s="2"/>
      <c r="BK6073" s="2"/>
      <c r="BL6073" s="2"/>
      <c r="BN6073" s="2"/>
      <c r="BO6073" s="2"/>
    </row>
    <row r="6074" ht="12.75" customHeight="1">
      <c r="D6074" s="2"/>
      <c r="G6074" s="2"/>
      <c r="I6074" s="2"/>
      <c r="J6074" s="2"/>
      <c r="K6074" s="2"/>
      <c r="L6074" s="2"/>
      <c r="M6074" s="2"/>
      <c r="N6074" s="2"/>
      <c r="O6074" s="2"/>
      <c r="P6074" s="2"/>
      <c r="Q6074" s="2"/>
      <c r="R6074" s="2"/>
      <c r="S6074" s="2"/>
      <c r="T6074" s="2"/>
      <c r="U6074" s="2"/>
      <c r="V6074" s="2"/>
      <c r="W6074" s="2"/>
      <c r="X6074" s="2"/>
      <c r="Y6074" s="2"/>
      <c r="AB6074" s="2"/>
      <c r="AC6074" s="2"/>
      <c r="AD6074" s="2"/>
      <c r="AE6074" s="2"/>
      <c r="AF6074" s="2"/>
      <c r="AG6074" s="2"/>
      <c r="AH6074" s="2"/>
      <c r="AI6074" s="2"/>
      <c r="AJ6074" s="2"/>
      <c r="AK6074" s="2"/>
      <c r="BK6074" s="2"/>
      <c r="BL6074" s="2"/>
      <c r="BN6074" s="2"/>
      <c r="BO6074" s="2"/>
    </row>
    <row r="6075" ht="12.75" customHeight="1">
      <c r="D6075" s="2"/>
      <c r="G6075" s="2"/>
      <c r="I6075" s="2"/>
      <c r="J6075" s="2"/>
      <c r="K6075" s="2"/>
      <c r="L6075" s="2"/>
      <c r="M6075" s="2"/>
      <c r="N6075" s="2"/>
      <c r="O6075" s="2"/>
      <c r="P6075" s="2"/>
      <c r="Q6075" s="2"/>
      <c r="R6075" s="2"/>
      <c r="S6075" s="2"/>
      <c r="T6075" s="2"/>
      <c r="U6075" s="2"/>
      <c r="V6075" s="2"/>
      <c r="W6075" s="2"/>
      <c r="X6075" s="2"/>
      <c r="Y6075" s="2"/>
      <c r="AB6075" s="2"/>
      <c r="AC6075" s="2"/>
      <c r="AD6075" s="2"/>
      <c r="AE6075" s="2"/>
      <c r="AF6075" s="2"/>
      <c r="AG6075" s="2"/>
      <c r="AH6075" s="2"/>
      <c r="AI6075" s="2"/>
      <c r="AJ6075" s="2"/>
      <c r="AK6075" s="2"/>
      <c r="BK6075" s="2"/>
      <c r="BL6075" s="2"/>
      <c r="BN6075" s="2"/>
      <c r="BO6075" s="2"/>
    </row>
    <row r="6076" ht="12.75" customHeight="1">
      <c r="D6076" s="2"/>
      <c r="G6076" s="2"/>
      <c r="I6076" s="2"/>
      <c r="J6076" s="2"/>
      <c r="K6076" s="2"/>
      <c r="L6076" s="2"/>
      <c r="M6076" s="2"/>
      <c r="N6076" s="2"/>
      <c r="O6076" s="2"/>
      <c r="P6076" s="2"/>
      <c r="Q6076" s="2"/>
      <c r="R6076" s="2"/>
      <c r="S6076" s="2"/>
      <c r="T6076" s="2"/>
      <c r="U6076" s="2"/>
      <c r="V6076" s="2"/>
      <c r="W6076" s="2"/>
      <c r="X6076" s="2"/>
      <c r="Y6076" s="2"/>
      <c r="AB6076" s="2"/>
      <c r="AC6076" s="2"/>
      <c r="AD6076" s="2"/>
      <c r="AE6076" s="2"/>
      <c r="AF6076" s="2"/>
      <c r="AG6076" s="2"/>
      <c r="AH6076" s="2"/>
      <c r="AI6076" s="2"/>
      <c r="AJ6076" s="2"/>
      <c r="AK6076" s="2"/>
      <c r="BK6076" s="2"/>
      <c r="BL6076" s="2"/>
      <c r="BN6076" s="2"/>
      <c r="BO6076" s="2"/>
    </row>
    <row r="6077" ht="12.75" customHeight="1">
      <c r="D6077" s="2"/>
      <c r="G6077" s="2"/>
      <c r="I6077" s="2"/>
      <c r="J6077" s="2"/>
      <c r="K6077" s="2"/>
      <c r="L6077" s="2"/>
      <c r="M6077" s="2"/>
      <c r="N6077" s="2"/>
      <c r="O6077" s="2"/>
      <c r="P6077" s="2"/>
      <c r="Q6077" s="2"/>
      <c r="R6077" s="2"/>
      <c r="S6077" s="2"/>
      <c r="T6077" s="2"/>
      <c r="U6077" s="2"/>
      <c r="V6077" s="2"/>
      <c r="W6077" s="2"/>
      <c r="X6077" s="2"/>
      <c r="Y6077" s="2"/>
      <c r="AB6077" s="2"/>
      <c r="AC6077" s="2"/>
      <c r="AD6077" s="2"/>
      <c r="AE6077" s="2"/>
      <c r="AF6077" s="2"/>
      <c r="AG6077" s="2"/>
      <c r="AH6077" s="2"/>
      <c r="AI6077" s="2"/>
      <c r="AJ6077" s="2"/>
      <c r="AK6077" s="2"/>
      <c r="BK6077" s="2"/>
      <c r="BL6077" s="2"/>
      <c r="BN6077" s="2"/>
      <c r="BO6077" s="2"/>
    </row>
    <row r="6078" ht="12.75" customHeight="1">
      <c r="D6078" s="2"/>
      <c r="G6078" s="2"/>
      <c r="I6078" s="2"/>
      <c r="J6078" s="2"/>
      <c r="K6078" s="2"/>
      <c r="L6078" s="2"/>
      <c r="M6078" s="2"/>
      <c r="N6078" s="2"/>
      <c r="O6078" s="2"/>
      <c r="P6078" s="2"/>
      <c r="Q6078" s="2"/>
      <c r="R6078" s="2"/>
      <c r="S6078" s="2"/>
      <c r="T6078" s="2"/>
      <c r="U6078" s="2"/>
      <c r="V6078" s="2"/>
      <c r="W6078" s="2"/>
      <c r="X6078" s="2"/>
      <c r="Y6078" s="2"/>
      <c r="AB6078" s="2"/>
      <c r="AC6078" s="2"/>
      <c r="AD6078" s="2"/>
      <c r="AE6078" s="2"/>
      <c r="AF6078" s="2"/>
      <c r="AG6078" s="2"/>
      <c r="AH6078" s="2"/>
      <c r="AI6078" s="2"/>
      <c r="AJ6078" s="2"/>
      <c r="AK6078" s="2"/>
      <c r="BK6078" s="2"/>
      <c r="BL6078" s="2"/>
      <c r="BN6078" s="2"/>
      <c r="BO6078" s="2"/>
    </row>
    <row r="6079" ht="12.75" customHeight="1">
      <c r="D6079" s="2"/>
      <c r="G6079" s="2"/>
      <c r="I6079" s="2"/>
      <c r="J6079" s="2"/>
      <c r="K6079" s="2"/>
      <c r="L6079" s="2"/>
      <c r="M6079" s="2"/>
      <c r="N6079" s="2"/>
      <c r="O6079" s="2"/>
      <c r="P6079" s="2"/>
      <c r="Q6079" s="2"/>
      <c r="R6079" s="2"/>
      <c r="S6079" s="2"/>
      <c r="T6079" s="2"/>
      <c r="U6079" s="2"/>
      <c r="V6079" s="2"/>
      <c r="W6079" s="2"/>
      <c r="X6079" s="2"/>
      <c r="Y6079" s="2"/>
      <c r="AB6079" s="2"/>
      <c r="AC6079" s="2"/>
      <c r="AD6079" s="2"/>
      <c r="AE6079" s="2"/>
      <c r="AF6079" s="2"/>
      <c r="AG6079" s="2"/>
      <c r="AH6079" s="2"/>
      <c r="AI6079" s="2"/>
      <c r="AJ6079" s="2"/>
      <c r="AK6079" s="2"/>
      <c r="BK6079" s="2"/>
      <c r="BL6079" s="2"/>
      <c r="BN6079" s="2"/>
      <c r="BO6079" s="2"/>
    </row>
    <row r="6080" ht="12.75" customHeight="1">
      <c r="D6080" s="2"/>
      <c r="G6080" s="2"/>
      <c r="I6080" s="2"/>
      <c r="J6080" s="2"/>
      <c r="K6080" s="2"/>
      <c r="L6080" s="2"/>
      <c r="M6080" s="2"/>
      <c r="N6080" s="2"/>
      <c r="O6080" s="2"/>
      <c r="P6080" s="2"/>
      <c r="Q6080" s="2"/>
      <c r="R6080" s="2"/>
      <c r="S6080" s="2"/>
      <c r="T6080" s="2"/>
      <c r="U6080" s="2"/>
      <c r="V6080" s="2"/>
      <c r="W6080" s="2"/>
      <c r="X6080" s="2"/>
      <c r="Y6080" s="2"/>
      <c r="AB6080" s="2"/>
      <c r="AC6080" s="2"/>
      <c r="AD6080" s="2"/>
      <c r="AE6080" s="2"/>
      <c r="AF6080" s="2"/>
      <c r="AG6080" s="2"/>
      <c r="AH6080" s="2"/>
      <c r="AI6080" s="2"/>
      <c r="AJ6080" s="2"/>
      <c r="AK6080" s="2"/>
      <c r="BK6080" s="2"/>
      <c r="BL6080" s="2"/>
      <c r="BN6080" s="2"/>
      <c r="BO6080" s="2"/>
    </row>
    <row r="6081" ht="12.75" customHeight="1">
      <c r="D6081" s="2"/>
      <c r="G6081" s="2"/>
      <c r="I6081" s="2"/>
      <c r="J6081" s="2"/>
      <c r="K6081" s="2"/>
      <c r="L6081" s="2"/>
      <c r="M6081" s="2"/>
      <c r="N6081" s="2"/>
      <c r="O6081" s="2"/>
      <c r="P6081" s="2"/>
      <c r="Q6081" s="2"/>
      <c r="R6081" s="2"/>
      <c r="S6081" s="2"/>
      <c r="T6081" s="2"/>
      <c r="U6081" s="2"/>
      <c r="V6081" s="2"/>
      <c r="W6081" s="2"/>
      <c r="X6081" s="2"/>
      <c r="Y6081" s="2"/>
      <c r="AB6081" s="2"/>
      <c r="AC6081" s="2"/>
      <c r="AD6081" s="2"/>
      <c r="AE6081" s="2"/>
      <c r="AF6081" s="2"/>
      <c r="AG6081" s="2"/>
      <c r="AH6081" s="2"/>
      <c r="AI6081" s="2"/>
      <c r="AJ6081" s="2"/>
      <c r="AK6081" s="2"/>
      <c r="BK6081" s="2"/>
      <c r="BL6081" s="2"/>
      <c r="BN6081" s="2"/>
      <c r="BO6081" s="2"/>
    </row>
    <row r="6082" ht="12.75" customHeight="1">
      <c r="D6082" s="2"/>
      <c r="G6082" s="2"/>
      <c r="I6082" s="2"/>
      <c r="J6082" s="2"/>
      <c r="K6082" s="2"/>
      <c r="L6082" s="2"/>
      <c r="M6082" s="2"/>
      <c r="N6082" s="2"/>
      <c r="O6082" s="2"/>
      <c r="P6082" s="2"/>
      <c r="Q6082" s="2"/>
      <c r="R6082" s="2"/>
      <c r="S6082" s="2"/>
      <c r="T6082" s="2"/>
      <c r="U6082" s="2"/>
      <c r="V6082" s="2"/>
      <c r="W6082" s="2"/>
      <c r="X6082" s="2"/>
      <c r="Y6082" s="2"/>
      <c r="AB6082" s="2"/>
      <c r="AC6082" s="2"/>
      <c r="AD6082" s="2"/>
      <c r="AE6082" s="2"/>
      <c r="AF6082" s="2"/>
      <c r="AG6082" s="2"/>
      <c r="AH6082" s="2"/>
      <c r="AI6082" s="2"/>
      <c r="AJ6082" s="2"/>
      <c r="AK6082" s="2"/>
      <c r="BK6082" s="2"/>
      <c r="BL6082" s="2"/>
      <c r="BN6082" s="2"/>
      <c r="BO6082" s="2"/>
    </row>
    <row r="6083" ht="12.75" customHeight="1">
      <c r="D6083" s="2"/>
      <c r="G6083" s="2"/>
      <c r="I6083" s="2"/>
      <c r="J6083" s="2"/>
      <c r="K6083" s="2"/>
      <c r="L6083" s="2"/>
      <c r="M6083" s="2"/>
      <c r="N6083" s="2"/>
      <c r="O6083" s="2"/>
      <c r="P6083" s="2"/>
      <c r="Q6083" s="2"/>
      <c r="R6083" s="2"/>
      <c r="S6083" s="2"/>
      <c r="T6083" s="2"/>
      <c r="U6083" s="2"/>
      <c r="V6083" s="2"/>
      <c r="W6083" s="2"/>
      <c r="X6083" s="2"/>
      <c r="Y6083" s="2"/>
      <c r="AB6083" s="2"/>
      <c r="AC6083" s="2"/>
      <c r="AD6083" s="2"/>
      <c r="AE6083" s="2"/>
      <c r="AF6083" s="2"/>
      <c r="AG6083" s="2"/>
      <c r="AH6083" s="2"/>
      <c r="AI6083" s="2"/>
      <c r="AJ6083" s="2"/>
      <c r="AK6083" s="2"/>
      <c r="BK6083" s="2"/>
      <c r="BL6083" s="2"/>
      <c r="BN6083" s="2"/>
      <c r="BO6083" s="2"/>
    </row>
    <row r="6084" ht="12.75" customHeight="1">
      <c r="D6084" s="2"/>
      <c r="G6084" s="2"/>
      <c r="I6084" s="2"/>
      <c r="J6084" s="2"/>
      <c r="K6084" s="2"/>
      <c r="L6084" s="2"/>
      <c r="M6084" s="2"/>
      <c r="N6084" s="2"/>
      <c r="O6084" s="2"/>
      <c r="P6084" s="2"/>
      <c r="Q6084" s="2"/>
      <c r="R6084" s="2"/>
      <c r="S6084" s="2"/>
      <c r="T6084" s="2"/>
      <c r="U6084" s="2"/>
      <c r="V6084" s="2"/>
      <c r="W6084" s="2"/>
      <c r="X6084" s="2"/>
      <c r="Y6084" s="2"/>
      <c r="AB6084" s="2"/>
      <c r="AC6084" s="2"/>
      <c r="AD6084" s="2"/>
      <c r="AE6084" s="2"/>
      <c r="AF6084" s="2"/>
      <c r="AG6084" s="2"/>
      <c r="AH6084" s="2"/>
      <c r="AI6084" s="2"/>
      <c r="AJ6084" s="2"/>
      <c r="AK6084" s="2"/>
      <c r="BK6084" s="2"/>
      <c r="BL6084" s="2"/>
      <c r="BN6084" s="2"/>
      <c r="BO6084" s="2"/>
    </row>
    <row r="6085" ht="12.75" customHeight="1">
      <c r="D6085" s="2"/>
      <c r="G6085" s="2"/>
      <c r="I6085" s="2"/>
      <c r="J6085" s="2"/>
      <c r="K6085" s="2"/>
      <c r="L6085" s="2"/>
      <c r="M6085" s="2"/>
      <c r="N6085" s="2"/>
      <c r="O6085" s="2"/>
      <c r="P6085" s="2"/>
      <c r="Q6085" s="2"/>
      <c r="R6085" s="2"/>
      <c r="S6085" s="2"/>
      <c r="T6085" s="2"/>
      <c r="U6085" s="2"/>
      <c r="V6085" s="2"/>
      <c r="W6085" s="2"/>
      <c r="X6085" s="2"/>
      <c r="Y6085" s="2"/>
      <c r="AB6085" s="2"/>
      <c r="AC6085" s="2"/>
      <c r="AD6085" s="2"/>
      <c r="AE6085" s="2"/>
      <c r="AF6085" s="2"/>
      <c r="AG6085" s="2"/>
      <c r="AH6085" s="2"/>
      <c r="AI6085" s="2"/>
      <c r="AJ6085" s="2"/>
      <c r="AK6085" s="2"/>
      <c r="BK6085" s="2"/>
      <c r="BL6085" s="2"/>
      <c r="BN6085" s="2"/>
      <c r="BO6085" s="2"/>
    </row>
    <row r="6086" ht="12.75" customHeight="1">
      <c r="D6086" s="2"/>
      <c r="G6086" s="2"/>
      <c r="I6086" s="2"/>
      <c r="J6086" s="2"/>
      <c r="K6086" s="2"/>
      <c r="L6086" s="2"/>
      <c r="M6086" s="2"/>
      <c r="N6086" s="2"/>
      <c r="O6086" s="2"/>
      <c r="P6086" s="2"/>
      <c r="Q6086" s="2"/>
      <c r="R6086" s="2"/>
      <c r="S6086" s="2"/>
      <c r="T6086" s="2"/>
      <c r="U6086" s="2"/>
      <c r="V6086" s="2"/>
      <c r="W6086" s="2"/>
      <c r="X6086" s="2"/>
      <c r="Y6086" s="2"/>
      <c r="AB6086" s="2"/>
      <c r="AC6086" s="2"/>
      <c r="AD6086" s="2"/>
      <c r="AE6086" s="2"/>
      <c r="AF6086" s="2"/>
      <c r="AG6086" s="2"/>
      <c r="AH6086" s="2"/>
      <c r="AI6086" s="2"/>
      <c r="AJ6086" s="2"/>
      <c r="AK6086" s="2"/>
      <c r="BK6086" s="2"/>
      <c r="BL6086" s="2"/>
      <c r="BN6086" s="2"/>
      <c r="BO6086" s="2"/>
    </row>
    <row r="6087" ht="12.75" customHeight="1">
      <c r="D6087" s="2"/>
      <c r="G6087" s="2"/>
      <c r="I6087" s="2"/>
      <c r="J6087" s="2"/>
      <c r="K6087" s="2"/>
      <c r="L6087" s="2"/>
      <c r="M6087" s="2"/>
      <c r="N6087" s="2"/>
      <c r="O6087" s="2"/>
      <c r="P6087" s="2"/>
      <c r="Q6087" s="2"/>
      <c r="R6087" s="2"/>
      <c r="S6087" s="2"/>
      <c r="T6087" s="2"/>
      <c r="U6087" s="2"/>
      <c r="V6087" s="2"/>
      <c r="W6087" s="2"/>
      <c r="X6087" s="2"/>
      <c r="Y6087" s="2"/>
      <c r="AB6087" s="2"/>
      <c r="AC6087" s="2"/>
      <c r="AD6087" s="2"/>
      <c r="AE6087" s="2"/>
      <c r="AF6087" s="2"/>
      <c r="AG6087" s="2"/>
      <c r="AH6087" s="2"/>
      <c r="AI6087" s="2"/>
      <c r="AJ6087" s="2"/>
      <c r="AK6087" s="2"/>
      <c r="BK6087" s="2"/>
      <c r="BL6087" s="2"/>
      <c r="BN6087" s="2"/>
      <c r="BO6087" s="2"/>
    </row>
    <row r="6088" ht="12.75" customHeight="1">
      <c r="D6088" s="2"/>
      <c r="G6088" s="2"/>
      <c r="I6088" s="2"/>
      <c r="J6088" s="2"/>
      <c r="K6088" s="2"/>
      <c r="L6088" s="2"/>
      <c r="M6088" s="2"/>
      <c r="N6088" s="2"/>
      <c r="O6088" s="2"/>
      <c r="P6088" s="2"/>
      <c r="Q6088" s="2"/>
      <c r="R6088" s="2"/>
      <c r="S6088" s="2"/>
      <c r="T6088" s="2"/>
      <c r="U6088" s="2"/>
      <c r="V6088" s="2"/>
      <c r="W6088" s="2"/>
      <c r="X6088" s="2"/>
      <c r="Y6088" s="2"/>
      <c r="AB6088" s="2"/>
      <c r="AC6088" s="2"/>
      <c r="AD6088" s="2"/>
      <c r="AE6088" s="2"/>
      <c r="AF6088" s="2"/>
      <c r="AG6088" s="2"/>
      <c r="AH6088" s="2"/>
      <c r="AI6088" s="2"/>
      <c r="AJ6088" s="2"/>
      <c r="AK6088" s="2"/>
      <c r="BK6088" s="2"/>
      <c r="BL6088" s="2"/>
      <c r="BN6088" s="2"/>
      <c r="BO6088" s="2"/>
    </row>
    <row r="6089" ht="12.75" customHeight="1">
      <c r="D6089" s="2"/>
      <c r="G6089" s="2"/>
      <c r="I6089" s="2"/>
      <c r="J6089" s="2"/>
      <c r="K6089" s="2"/>
      <c r="L6089" s="2"/>
      <c r="M6089" s="2"/>
      <c r="N6089" s="2"/>
      <c r="O6089" s="2"/>
      <c r="P6089" s="2"/>
      <c r="Q6089" s="2"/>
      <c r="R6089" s="2"/>
      <c r="S6089" s="2"/>
      <c r="T6089" s="2"/>
      <c r="U6089" s="2"/>
      <c r="V6089" s="2"/>
      <c r="W6089" s="2"/>
      <c r="X6089" s="2"/>
      <c r="Y6089" s="2"/>
      <c r="AB6089" s="2"/>
      <c r="AC6089" s="2"/>
      <c r="AD6089" s="2"/>
      <c r="AE6089" s="2"/>
      <c r="AF6089" s="2"/>
      <c r="AG6089" s="2"/>
      <c r="AH6089" s="2"/>
      <c r="AI6089" s="2"/>
      <c r="AJ6089" s="2"/>
      <c r="AK6089" s="2"/>
      <c r="BK6089" s="2"/>
      <c r="BL6089" s="2"/>
      <c r="BN6089" s="2"/>
      <c r="BO6089" s="2"/>
    </row>
    <row r="6090" ht="12.75" customHeight="1">
      <c r="D6090" s="2"/>
      <c r="G6090" s="2"/>
      <c r="I6090" s="2"/>
      <c r="J6090" s="2"/>
      <c r="K6090" s="2"/>
      <c r="L6090" s="2"/>
      <c r="M6090" s="2"/>
      <c r="N6090" s="2"/>
      <c r="O6090" s="2"/>
      <c r="P6090" s="2"/>
      <c r="Q6090" s="2"/>
      <c r="R6090" s="2"/>
      <c r="S6090" s="2"/>
      <c r="T6090" s="2"/>
      <c r="U6090" s="2"/>
      <c r="V6090" s="2"/>
      <c r="W6090" s="2"/>
      <c r="X6090" s="2"/>
      <c r="Y6090" s="2"/>
      <c r="AB6090" s="2"/>
      <c r="AC6090" s="2"/>
      <c r="AD6090" s="2"/>
      <c r="AE6090" s="2"/>
      <c r="AF6090" s="2"/>
      <c r="AG6090" s="2"/>
      <c r="AH6090" s="2"/>
      <c r="AI6090" s="2"/>
      <c r="AJ6090" s="2"/>
      <c r="AK6090" s="2"/>
      <c r="BK6090" s="2"/>
      <c r="BL6090" s="2"/>
      <c r="BN6090" s="2"/>
      <c r="BO6090" s="2"/>
    </row>
    <row r="6091" ht="12.75" customHeight="1">
      <c r="D6091" s="2"/>
      <c r="G6091" s="2"/>
      <c r="I6091" s="2"/>
      <c r="J6091" s="2"/>
      <c r="K6091" s="2"/>
      <c r="L6091" s="2"/>
      <c r="M6091" s="2"/>
      <c r="N6091" s="2"/>
      <c r="O6091" s="2"/>
      <c r="P6091" s="2"/>
      <c r="Q6091" s="2"/>
      <c r="R6091" s="2"/>
      <c r="S6091" s="2"/>
      <c r="T6091" s="2"/>
      <c r="U6091" s="2"/>
      <c r="V6091" s="2"/>
      <c r="W6091" s="2"/>
      <c r="X6091" s="2"/>
      <c r="Y6091" s="2"/>
      <c r="AB6091" s="2"/>
      <c r="AC6091" s="2"/>
      <c r="AD6091" s="2"/>
      <c r="AE6091" s="2"/>
      <c r="AF6091" s="2"/>
      <c r="AG6091" s="2"/>
      <c r="AH6091" s="2"/>
      <c r="AI6091" s="2"/>
      <c r="AJ6091" s="2"/>
      <c r="AK6091" s="2"/>
      <c r="BK6091" s="2"/>
      <c r="BL6091" s="2"/>
      <c r="BN6091" s="2"/>
      <c r="BO6091" s="2"/>
    </row>
    <row r="6092" ht="12.75" customHeight="1">
      <c r="D6092" s="2"/>
      <c r="G6092" s="2"/>
      <c r="I6092" s="2"/>
      <c r="J6092" s="2"/>
      <c r="K6092" s="2"/>
      <c r="L6092" s="2"/>
      <c r="M6092" s="2"/>
      <c r="N6092" s="2"/>
      <c r="O6092" s="2"/>
      <c r="P6092" s="2"/>
      <c r="Q6092" s="2"/>
      <c r="R6092" s="2"/>
      <c r="S6092" s="2"/>
      <c r="T6092" s="2"/>
      <c r="U6092" s="2"/>
      <c r="V6092" s="2"/>
      <c r="W6092" s="2"/>
      <c r="X6092" s="2"/>
      <c r="Y6092" s="2"/>
      <c r="AB6092" s="2"/>
      <c r="AC6092" s="2"/>
      <c r="AD6092" s="2"/>
      <c r="AE6092" s="2"/>
      <c r="AF6092" s="2"/>
      <c r="AG6092" s="2"/>
      <c r="AH6092" s="2"/>
      <c r="AI6092" s="2"/>
      <c r="AJ6092" s="2"/>
      <c r="AK6092" s="2"/>
      <c r="BK6092" s="2"/>
      <c r="BL6092" s="2"/>
      <c r="BN6092" s="2"/>
      <c r="BO6092" s="2"/>
    </row>
    <row r="6093" ht="12.75" customHeight="1">
      <c r="D6093" s="2"/>
      <c r="G6093" s="2"/>
      <c r="I6093" s="2"/>
      <c r="J6093" s="2"/>
      <c r="K6093" s="2"/>
      <c r="L6093" s="2"/>
      <c r="M6093" s="2"/>
      <c r="N6093" s="2"/>
      <c r="O6093" s="2"/>
      <c r="P6093" s="2"/>
      <c r="Q6093" s="2"/>
      <c r="R6093" s="2"/>
      <c r="S6093" s="2"/>
      <c r="T6093" s="2"/>
      <c r="U6093" s="2"/>
      <c r="V6093" s="2"/>
      <c r="W6093" s="2"/>
      <c r="X6093" s="2"/>
      <c r="Y6093" s="2"/>
      <c r="AB6093" s="2"/>
      <c r="AC6093" s="2"/>
      <c r="AD6093" s="2"/>
      <c r="AE6093" s="2"/>
      <c r="AF6093" s="2"/>
      <c r="AG6093" s="2"/>
      <c r="AH6093" s="2"/>
      <c r="AI6093" s="2"/>
      <c r="AJ6093" s="2"/>
      <c r="AK6093" s="2"/>
      <c r="BK6093" s="2"/>
      <c r="BL6093" s="2"/>
      <c r="BN6093" s="2"/>
      <c r="BO6093" s="2"/>
    </row>
    <row r="6094" ht="12.75" customHeight="1">
      <c r="D6094" s="2"/>
      <c r="G6094" s="2"/>
      <c r="I6094" s="2"/>
      <c r="J6094" s="2"/>
      <c r="K6094" s="2"/>
      <c r="L6094" s="2"/>
      <c r="M6094" s="2"/>
      <c r="N6094" s="2"/>
      <c r="O6094" s="2"/>
      <c r="P6094" s="2"/>
      <c r="Q6094" s="2"/>
      <c r="R6094" s="2"/>
      <c r="S6094" s="2"/>
      <c r="T6094" s="2"/>
      <c r="U6094" s="2"/>
      <c r="V6094" s="2"/>
      <c r="W6094" s="2"/>
      <c r="X6094" s="2"/>
      <c r="Y6094" s="2"/>
      <c r="AB6094" s="2"/>
      <c r="AC6094" s="2"/>
      <c r="AD6094" s="2"/>
      <c r="AE6094" s="2"/>
      <c r="AF6094" s="2"/>
      <c r="AG6094" s="2"/>
      <c r="AH6094" s="2"/>
      <c r="AI6094" s="2"/>
      <c r="AJ6094" s="2"/>
      <c r="AK6094" s="2"/>
      <c r="BK6094" s="2"/>
      <c r="BL6094" s="2"/>
      <c r="BN6094" s="2"/>
      <c r="BO6094" s="2"/>
    </row>
    <row r="6095" ht="12.75" customHeight="1">
      <c r="D6095" s="2"/>
      <c r="G6095" s="2"/>
      <c r="I6095" s="2"/>
      <c r="J6095" s="2"/>
      <c r="K6095" s="2"/>
      <c r="L6095" s="2"/>
      <c r="M6095" s="2"/>
      <c r="N6095" s="2"/>
      <c r="O6095" s="2"/>
      <c r="P6095" s="2"/>
      <c r="Q6095" s="2"/>
      <c r="R6095" s="2"/>
      <c r="S6095" s="2"/>
      <c r="T6095" s="2"/>
      <c r="U6095" s="2"/>
      <c r="V6095" s="2"/>
      <c r="W6095" s="2"/>
      <c r="X6095" s="2"/>
      <c r="Y6095" s="2"/>
      <c r="AB6095" s="2"/>
      <c r="AC6095" s="2"/>
      <c r="AD6095" s="2"/>
      <c r="AE6095" s="2"/>
      <c r="AF6095" s="2"/>
      <c r="AG6095" s="2"/>
      <c r="AH6095" s="2"/>
      <c r="AI6095" s="2"/>
      <c r="AJ6095" s="2"/>
      <c r="AK6095" s="2"/>
      <c r="BK6095" s="2"/>
      <c r="BL6095" s="2"/>
      <c r="BN6095" s="2"/>
      <c r="BO6095" s="2"/>
    </row>
    <row r="6096" ht="12.75" customHeight="1">
      <c r="D6096" s="2"/>
      <c r="G6096" s="2"/>
      <c r="I6096" s="2"/>
      <c r="J6096" s="2"/>
      <c r="K6096" s="2"/>
      <c r="L6096" s="2"/>
      <c r="M6096" s="2"/>
      <c r="N6096" s="2"/>
      <c r="O6096" s="2"/>
      <c r="P6096" s="2"/>
      <c r="Q6096" s="2"/>
      <c r="R6096" s="2"/>
      <c r="S6096" s="2"/>
      <c r="T6096" s="2"/>
      <c r="U6096" s="2"/>
      <c r="V6096" s="2"/>
      <c r="W6096" s="2"/>
      <c r="X6096" s="2"/>
      <c r="Y6096" s="2"/>
      <c r="AB6096" s="2"/>
      <c r="AC6096" s="2"/>
      <c r="AD6096" s="2"/>
      <c r="AE6096" s="2"/>
      <c r="AF6096" s="2"/>
      <c r="AG6096" s="2"/>
      <c r="AH6096" s="2"/>
      <c r="AI6096" s="2"/>
      <c r="AJ6096" s="2"/>
      <c r="AK6096" s="2"/>
      <c r="BK6096" s="2"/>
      <c r="BL6096" s="2"/>
      <c r="BN6096" s="2"/>
      <c r="BO6096" s="2"/>
    </row>
    <row r="6097" ht="12.75" customHeight="1">
      <c r="D6097" s="2"/>
      <c r="G6097" s="2"/>
      <c r="I6097" s="2"/>
      <c r="J6097" s="2"/>
      <c r="K6097" s="2"/>
      <c r="L6097" s="2"/>
      <c r="M6097" s="2"/>
      <c r="N6097" s="2"/>
      <c r="O6097" s="2"/>
      <c r="P6097" s="2"/>
      <c r="Q6097" s="2"/>
      <c r="R6097" s="2"/>
      <c r="S6097" s="2"/>
      <c r="T6097" s="2"/>
      <c r="U6097" s="2"/>
      <c r="V6097" s="2"/>
      <c r="W6097" s="2"/>
      <c r="X6097" s="2"/>
      <c r="Y6097" s="2"/>
      <c r="AB6097" s="2"/>
      <c r="AC6097" s="2"/>
      <c r="AD6097" s="2"/>
      <c r="AE6097" s="2"/>
      <c r="AF6097" s="2"/>
      <c r="AG6097" s="2"/>
      <c r="AH6097" s="2"/>
      <c r="AI6097" s="2"/>
      <c r="AJ6097" s="2"/>
      <c r="AK6097" s="2"/>
      <c r="BK6097" s="2"/>
      <c r="BL6097" s="2"/>
      <c r="BN6097" s="2"/>
      <c r="BO6097" s="2"/>
    </row>
    <row r="6098" ht="12.75" customHeight="1">
      <c r="D6098" s="2"/>
      <c r="G6098" s="2"/>
      <c r="I6098" s="2"/>
      <c r="J6098" s="2"/>
      <c r="K6098" s="2"/>
      <c r="L6098" s="2"/>
      <c r="M6098" s="2"/>
      <c r="N6098" s="2"/>
      <c r="O6098" s="2"/>
      <c r="P6098" s="2"/>
      <c r="Q6098" s="2"/>
      <c r="R6098" s="2"/>
      <c r="S6098" s="2"/>
      <c r="T6098" s="2"/>
      <c r="U6098" s="2"/>
      <c r="V6098" s="2"/>
      <c r="W6098" s="2"/>
      <c r="X6098" s="2"/>
      <c r="Y6098" s="2"/>
      <c r="AB6098" s="2"/>
      <c r="AC6098" s="2"/>
      <c r="AD6098" s="2"/>
      <c r="AE6098" s="2"/>
      <c r="AF6098" s="2"/>
      <c r="AG6098" s="2"/>
      <c r="AH6098" s="2"/>
      <c r="AI6098" s="2"/>
      <c r="AJ6098" s="2"/>
      <c r="AK6098" s="2"/>
      <c r="BK6098" s="2"/>
      <c r="BL6098" s="2"/>
      <c r="BN6098" s="2"/>
      <c r="BO6098" s="2"/>
    </row>
    <row r="6099" ht="12.75" customHeight="1">
      <c r="D6099" s="2"/>
      <c r="G6099" s="2"/>
      <c r="I6099" s="2"/>
      <c r="J6099" s="2"/>
      <c r="K6099" s="2"/>
      <c r="L6099" s="2"/>
      <c r="M6099" s="2"/>
      <c r="N6099" s="2"/>
      <c r="O6099" s="2"/>
      <c r="P6099" s="2"/>
      <c r="Q6099" s="2"/>
      <c r="R6099" s="2"/>
      <c r="S6099" s="2"/>
      <c r="T6099" s="2"/>
      <c r="U6099" s="2"/>
      <c r="V6099" s="2"/>
      <c r="W6099" s="2"/>
      <c r="X6099" s="2"/>
      <c r="Y6099" s="2"/>
      <c r="AB6099" s="2"/>
      <c r="AC6099" s="2"/>
      <c r="AD6099" s="2"/>
      <c r="AE6099" s="2"/>
      <c r="AF6099" s="2"/>
      <c r="AG6099" s="2"/>
      <c r="AH6099" s="2"/>
      <c r="AI6099" s="2"/>
      <c r="AJ6099" s="2"/>
      <c r="AK6099" s="2"/>
      <c r="BK6099" s="2"/>
      <c r="BL6099" s="2"/>
      <c r="BN6099" s="2"/>
      <c r="BO6099" s="2"/>
    </row>
    <row r="6100" ht="12.75" customHeight="1">
      <c r="D6100" s="2"/>
      <c r="G6100" s="2"/>
      <c r="I6100" s="2"/>
      <c r="J6100" s="2"/>
      <c r="K6100" s="2"/>
      <c r="L6100" s="2"/>
      <c r="M6100" s="2"/>
      <c r="N6100" s="2"/>
      <c r="O6100" s="2"/>
      <c r="P6100" s="2"/>
      <c r="Q6100" s="2"/>
      <c r="R6100" s="2"/>
      <c r="S6100" s="2"/>
      <c r="T6100" s="2"/>
      <c r="U6100" s="2"/>
      <c r="V6100" s="2"/>
      <c r="W6100" s="2"/>
      <c r="X6100" s="2"/>
      <c r="Y6100" s="2"/>
      <c r="AB6100" s="2"/>
      <c r="AC6100" s="2"/>
      <c r="AD6100" s="2"/>
      <c r="AE6100" s="2"/>
      <c r="AF6100" s="2"/>
      <c r="AG6100" s="2"/>
      <c r="AH6100" s="2"/>
      <c r="AI6100" s="2"/>
      <c r="AJ6100" s="2"/>
      <c r="AK6100" s="2"/>
      <c r="BK6100" s="2"/>
      <c r="BL6100" s="2"/>
      <c r="BN6100" s="2"/>
      <c r="BO6100" s="2"/>
    </row>
    <row r="6101" ht="12.75" customHeight="1">
      <c r="D6101" s="2"/>
      <c r="G6101" s="2"/>
      <c r="I6101" s="2"/>
      <c r="J6101" s="2"/>
      <c r="K6101" s="2"/>
      <c r="L6101" s="2"/>
      <c r="M6101" s="2"/>
      <c r="N6101" s="2"/>
      <c r="O6101" s="2"/>
      <c r="P6101" s="2"/>
      <c r="Q6101" s="2"/>
      <c r="R6101" s="2"/>
      <c r="S6101" s="2"/>
      <c r="T6101" s="2"/>
      <c r="U6101" s="2"/>
      <c r="V6101" s="2"/>
      <c r="W6101" s="2"/>
      <c r="X6101" s="2"/>
      <c r="Y6101" s="2"/>
      <c r="AB6101" s="2"/>
      <c r="AC6101" s="2"/>
      <c r="AD6101" s="2"/>
      <c r="AE6101" s="2"/>
      <c r="AF6101" s="2"/>
      <c r="AG6101" s="2"/>
      <c r="AH6101" s="2"/>
      <c r="AI6101" s="2"/>
      <c r="AJ6101" s="2"/>
      <c r="AK6101" s="2"/>
      <c r="BK6101" s="2"/>
      <c r="BL6101" s="2"/>
      <c r="BN6101" s="2"/>
      <c r="BO6101" s="2"/>
    </row>
    <row r="6102" ht="12.75" customHeight="1">
      <c r="D6102" s="2"/>
      <c r="G6102" s="2"/>
      <c r="I6102" s="2"/>
      <c r="J6102" s="2"/>
      <c r="K6102" s="2"/>
      <c r="L6102" s="2"/>
      <c r="M6102" s="2"/>
      <c r="N6102" s="2"/>
      <c r="O6102" s="2"/>
      <c r="P6102" s="2"/>
      <c r="Q6102" s="2"/>
      <c r="R6102" s="2"/>
      <c r="S6102" s="2"/>
      <c r="T6102" s="2"/>
      <c r="U6102" s="2"/>
      <c r="V6102" s="2"/>
      <c r="W6102" s="2"/>
      <c r="X6102" s="2"/>
      <c r="Y6102" s="2"/>
      <c r="AB6102" s="2"/>
      <c r="AC6102" s="2"/>
      <c r="AD6102" s="2"/>
      <c r="AE6102" s="2"/>
      <c r="AF6102" s="2"/>
      <c r="AG6102" s="2"/>
      <c r="AH6102" s="2"/>
      <c r="AI6102" s="2"/>
      <c r="AJ6102" s="2"/>
      <c r="AK6102" s="2"/>
      <c r="BK6102" s="2"/>
      <c r="BL6102" s="2"/>
      <c r="BN6102" s="2"/>
      <c r="BO6102" s="2"/>
    </row>
    <row r="6103" ht="12.75" customHeight="1">
      <c r="D6103" s="2"/>
      <c r="G6103" s="2"/>
      <c r="I6103" s="2"/>
      <c r="J6103" s="2"/>
      <c r="K6103" s="2"/>
      <c r="L6103" s="2"/>
      <c r="M6103" s="2"/>
      <c r="N6103" s="2"/>
      <c r="O6103" s="2"/>
      <c r="P6103" s="2"/>
      <c r="Q6103" s="2"/>
      <c r="R6103" s="2"/>
      <c r="S6103" s="2"/>
      <c r="T6103" s="2"/>
      <c r="U6103" s="2"/>
      <c r="V6103" s="2"/>
      <c r="W6103" s="2"/>
      <c r="X6103" s="2"/>
      <c r="Y6103" s="2"/>
      <c r="AB6103" s="2"/>
      <c r="AC6103" s="2"/>
      <c r="AD6103" s="2"/>
      <c r="AE6103" s="2"/>
      <c r="AF6103" s="2"/>
      <c r="AG6103" s="2"/>
      <c r="AH6103" s="2"/>
      <c r="AI6103" s="2"/>
      <c r="AJ6103" s="2"/>
      <c r="AK6103" s="2"/>
      <c r="BK6103" s="2"/>
      <c r="BL6103" s="2"/>
      <c r="BN6103" s="2"/>
      <c r="BO6103" s="2"/>
    </row>
    <row r="6104" ht="12.75" customHeight="1">
      <c r="D6104" s="2"/>
      <c r="G6104" s="2"/>
      <c r="I6104" s="2"/>
      <c r="J6104" s="2"/>
      <c r="K6104" s="2"/>
      <c r="L6104" s="2"/>
      <c r="M6104" s="2"/>
      <c r="N6104" s="2"/>
      <c r="O6104" s="2"/>
      <c r="P6104" s="2"/>
      <c r="Q6104" s="2"/>
      <c r="R6104" s="2"/>
      <c r="S6104" s="2"/>
      <c r="T6104" s="2"/>
      <c r="U6104" s="2"/>
      <c r="V6104" s="2"/>
      <c r="W6104" s="2"/>
      <c r="X6104" s="2"/>
      <c r="Y6104" s="2"/>
      <c r="AB6104" s="2"/>
      <c r="AC6104" s="2"/>
      <c r="AD6104" s="2"/>
      <c r="AE6104" s="2"/>
      <c r="AF6104" s="2"/>
      <c r="AG6104" s="2"/>
      <c r="AH6104" s="2"/>
      <c r="AI6104" s="2"/>
      <c r="AJ6104" s="2"/>
      <c r="AK6104" s="2"/>
      <c r="BK6104" s="2"/>
      <c r="BL6104" s="2"/>
      <c r="BN6104" s="2"/>
      <c r="BO6104" s="2"/>
    </row>
    <row r="6105" ht="12.75" customHeight="1">
      <c r="D6105" s="2"/>
      <c r="G6105" s="2"/>
      <c r="I6105" s="2"/>
      <c r="J6105" s="2"/>
      <c r="K6105" s="2"/>
      <c r="L6105" s="2"/>
      <c r="M6105" s="2"/>
      <c r="N6105" s="2"/>
      <c r="O6105" s="2"/>
      <c r="P6105" s="2"/>
      <c r="Q6105" s="2"/>
      <c r="R6105" s="2"/>
      <c r="S6105" s="2"/>
      <c r="T6105" s="2"/>
      <c r="U6105" s="2"/>
      <c r="V6105" s="2"/>
      <c r="W6105" s="2"/>
      <c r="X6105" s="2"/>
      <c r="Y6105" s="2"/>
      <c r="AB6105" s="2"/>
      <c r="AC6105" s="2"/>
      <c r="AD6105" s="2"/>
      <c r="AE6105" s="2"/>
      <c r="AF6105" s="2"/>
      <c r="AG6105" s="2"/>
      <c r="AH6105" s="2"/>
      <c r="AI6105" s="2"/>
      <c r="AJ6105" s="2"/>
      <c r="AK6105" s="2"/>
      <c r="BK6105" s="2"/>
      <c r="BL6105" s="2"/>
      <c r="BN6105" s="2"/>
      <c r="BO6105" s="2"/>
    </row>
    <row r="6106" ht="12.75" customHeight="1">
      <c r="D6106" s="2"/>
      <c r="G6106" s="2"/>
      <c r="I6106" s="2"/>
      <c r="J6106" s="2"/>
      <c r="K6106" s="2"/>
      <c r="L6106" s="2"/>
      <c r="M6106" s="2"/>
      <c r="N6106" s="2"/>
      <c r="O6106" s="2"/>
      <c r="P6106" s="2"/>
      <c r="Q6106" s="2"/>
      <c r="R6106" s="2"/>
      <c r="S6106" s="2"/>
      <c r="T6106" s="2"/>
      <c r="U6106" s="2"/>
      <c r="V6106" s="2"/>
      <c r="W6106" s="2"/>
      <c r="X6106" s="2"/>
      <c r="Y6106" s="2"/>
      <c r="AB6106" s="2"/>
      <c r="AC6106" s="2"/>
      <c r="AD6106" s="2"/>
      <c r="AE6106" s="2"/>
      <c r="AF6106" s="2"/>
      <c r="AG6106" s="2"/>
      <c r="AH6106" s="2"/>
      <c r="AI6106" s="2"/>
      <c r="AJ6106" s="2"/>
      <c r="AK6106" s="2"/>
      <c r="BK6106" s="2"/>
      <c r="BL6106" s="2"/>
      <c r="BN6106" s="2"/>
      <c r="BO6106" s="2"/>
    </row>
    <row r="6107" ht="12.75" customHeight="1">
      <c r="D6107" s="2"/>
      <c r="G6107" s="2"/>
      <c r="I6107" s="2"/>
      <c r="J6107" s="2"/>
      <c r="K6107" s="2"/>
      <c r="L6107" s="2"/>
      <c r="M6107" s="2"/>
      <c r="N6107" s="2"/>
      <c r="O6107" s="2"/>
      <c r="P6107" s="2"/>
      <c r="Q6107" s="2"/>
      <c r="R6107" s="2"/>
      <c r="S6107" s="2"/>
      <c r="T6107" s="2"/>
      <c r="U6107" s="2"/>
      <c r="V6107" s="2"/>
      <c r="W6107" s="2"/>
      <c r="X6107" s="2"/>
      <c r="Y6107" s="2"/>
      <c r="AB6107" s="2"/>
      <c r="AC6107" s="2"/>
      <c r="AD6107" s="2"/>
      <c r="AE6107" s="2"/>
      <c r="AF6107" s="2"/>
      <c r="AG6107" s="2"/>
      <c r="AH6107" s="2"/>
      <c r="AI6107" s="2"/>
      <c r="AJ6107" s="2"/>
      <c r="AK6107" s="2"/>
      <c r="BK6107" s="2"/>
      <c r="BL6107" s="2"/>
      <c r="BN6107" s="2"/>
      <c r="BO6107" s="2"/>
    </row>
    <row r="6108" ht="12.75" customHeight="1">
      <c r="D6108" s="2"/>
      <c r="G6108" s="2"/>
      <c r="I6108" s="2"/>
      <c r="J6108" s="2"/>
      <c r="K6108" s="2"/>
      <c r="L6108" s="2"/>
      <c r="M6108" s="2"/>
      <c r="N6108" s="2"/>
      <c r="O6108" s="2"/>
      <c r="P6108" s="2"/>
      <c r="Q6108" s="2"/>
      <c r="R6108" s="2"/>
      <c r="S6108" s="2"/>
      <c r="T6108" s="2"/>
      <c r="U6108" s="2"/>
      <c r="V6108" s="2"/>
      <c r="W6108" s="2"/>
      <c r="X6108" s="2"/>
      <c r="Y6108" s="2"/>
      <c r="AB6108" s="2"/>
      <c r="AC6108" s="2"/>
      <c r="AD6108" s="2"/>
      <c r="AE6108" s="2"/>
      <c r="AF6108" s="2"/>
      <c r="AG6108" s="2"/>
      <c r="AH6108" s="2"/>
      <c r="AI6108" s="2"/>
      <c r="AJ6108" s="2"/>
      <c r="AK6108" s="2"/>
      <c r="BK6108" s="2"/>
      <c r="BL6108" s="2"/>
      <c r="BN6108" s="2"/>
      <c r="BO6108" s="2"/>
    </row>
    <row r="6109" ht="12.75" customHeight="1">
      <c r="D6109" s="2"/>
      <c r="G6109" s="2"/>
      <c r="I6109" s="2"/>
      <c r="J6109" s="2"/>
      <c r="K6109" s="2"/>
      <c r="L6109" s="2"/>
      <c r="M6109" s="2"/>
      <c r="N6109" s="2"/>
      <c r="O6109" s="2"/>
      <c r="P6109" s="2"/>
      <c r="Q6109" s="2"/>
      <c r="R6109" s="2"/>
      <c r="S6109" s="2"/>
      <c r="T6109" s="2"/>
      <c r="U6109" s="2"/>
      <c r="V6109" s="2"/>
      <c r="W6109" s="2"/>
      <c r="X6109" s="2"/>
      <c r="Y6109" s="2"/>
      <c r="AB6109" s="2"/>
      <c r="AC6109" s="2"/>
      <c r="AD6109" s="2"/>
      <c r="AE6109" s="2"/>
      <c r="AF6109" s="2"/>
      <c r="AG6109" s="2"/>
      <c r="AH6109" s="2"/>
      <c r="AI6109" s="2"/>
      <c r="AJ6109" s="2"/>
      <c r="AK6109" s="2"/>
      <c r="BK6109" s="2"/>
      <c r="BL6109" s="2"/>
      <c r="BN6109" s="2"/>
      <c r="BO6109" s="2"/>
    </row>
    <row r="6110" ht="12.75" customHeight="1">
      <c r="D6110" s="2"/>
      <c r="G6110" s="2"/>
      <c r="I6110" s="2"/>
      <c r="J6110" s="2"/>
      <c r="K6110" s="2"/>
      <c r="L6110" s="2"/>
      <c r="M6110" s="2"/>
      <c r="N6110" s="2"/>
      <c r="O6110" s="2"/>
      <c r="P6110" s="2"/>
      <c r="Q6110" s="2"/>
      <c r="R6110" s="2"/>
      <c r="S6110" s="2"/>
      <c r="T6110" s="2"/>
      <c r="U6110" s="2"/>
      <c r="V6110" s="2"/>
      <c r="W6110" s="2"/>
      <c r="X6110" s="2"/>
      <c r="Y6110" s="2"/>
      <c r="AB6110" s="2"/>
      <c r="AC6110" s="2"/>
      <c r="AD6110" s="2"/>
      <c r="AE6110" s="2"/>
      <c r="AF6110" s="2"/>
      <c r="AG6110" s="2"/>
      <c r="AH6110" s="2"/>
      <c r="AI6110" s="2"/>
      <c r="AJ6110" s="2"/>
      <c r="AK6110" s="2"/>
      <c r="BK6110" s="2"/>
      <c r="BL6110" s="2"/>
      <c r="BN6110" s="2"/>
      <c r="BO6110" s="2"/>
    </row>
    <row r="6111" ht="12.75" customHeight="1">
      <c r="D6111" s="2"/>
      <c r="G6111" s="2"/>
      <c r="I6111" s="2"/>
      <c r="J6111" s="2"/>
      <c r="K6111" s="2"/>
      <c r="L6111" s="2"/>
      <c r="M6111" s="2"/>
      <c r="N6111" s="2"/>
      <c r="O6111" s="2"/>
      <c r="P6111" s="2"/>
      <c r="Q6111" s="2"/>
      <c r="R6111" s="2"/>
      <c r="S6111" s="2"/>
      <c r="T6111" s="2"/>
      <c r="U6111" s="2"/>
      <c r="V6111" s="2"/>
      <c r="W6111" s="2"/>
      <c r="X6111" s="2"/>
      <c r="Y6111" s="2"/>
      <c r="AB6111" s="2"/>
      <c r="AC6111" s="2"/>
      <c r="AD6111" s="2"/>
      <c r="AE6111" s="2"/>
      <c r="AF6111" s="2"/>
      <c r="AG6111" s="2"/>
      <c r="AH6111" s="2"/>
      <c r="AI6111" s="2"/>
      <c r="AJ6111" s="2"/>
      <c r="AK6111" s="2"/>
      <c r="BK6111" s="2"/>
      <c r="BL6111" s="2"/>
      <c r="BN6111" s="2"/>
      <c r="BO6111" s="2"/>
    </row>
    <row r="6112" ht="12.75" customHeight="1">
      <c r="D6112" s="2"/>
      <c r="G6112" s="2"/>
      <c r="I6112" s="2"/>
      <c r="J6112" s="2"/>
      <c r="K6112" s="2"/>
      <c r="L6112" s="2"/>
      <c r="M6112" s="2"/>
      <c r="N6112" s="2"/>
      <c r="O6112" s="2"/>
      <c r="P6112" s="2"/>
      <c r="Q6112" s="2"/>
      <c r="R6112" s="2"/>
      <c r="S6112" s="2"/>
      <c r="T6112" s="2"/>
      <c r="U6112" s="2"/>
      <c r="V6112" s="2"/>
      <c r="W6112" s="2"/>
      <c r="X6112" s="2"/>
      <c r="Y6112" s="2"/>
      <c r="AB6112" s="2"/>
      <c r="AC6112" s="2"/>
      <c r="AD6112" s="2"/>
      <c r="AE6112" s="2"/>
      <c r="AF6112" s="2"/>
      <c r="AG6112" s="2"/>
      <c r="AH6112" s="2"/>
      <c r="AI6112" s="2"/>
      <c r="AJ6112" s="2"/>
      <c r="AK6112" s="2"/>
      <c r="BK6112" s="2"/>
      <c r="BL6112" s="2"/>
      <c r="BN6112" s="2"/>
      <c r="BO6112" s="2"/>
    </row>
    <row r="6113" ht="12.75" customHeight="1">
      <c r="D6113" s="2"/>
      <c r="G6113" s="2"/>
      <c r="I6113" s="2"/>
      <c r="J6113" s="2"/>
      <c r="K6113" s="2"/>
      <c r="L6113" s="2"/>
      <c r="M6113" s="2"/>
      <c r="N6113" s="2"/>
      <c r="O6113" s="2"/>
      <c r="P6113" s="2"/>
      <c r="Q6113" s="2"/>
      <c r="R6113" s="2"/>
      <c r="S6113" s="2"/>
      <c r="T6113" s="2"/>
      <c r="U6113" s="2"/>
      <c r="V6113" s="2"/>
      <c r="W6113" s="2"/>
      <c r="X6113" s="2"/>
      <c r="Y6113" s="2"/>
      <c r="AB6113" s="2"/>
      <c r="AC6113" s="2"/>
      <c r="AD6113" s="2"/>
      <c r="AE6113" s="2"/>
      <c r="AF6113" s="2"/>
      <c r="AG6113" s="2"/>
      <c r="AH6113" s="2"/>
      <c r="AI6113" s="2"/>
      <c r="AJ6113" s="2"/>
      <c r="AK6113" s="2"/>
      <c r="BK6113" s="2"/>
      <c r="BL6113" s="2"/>
      <c r="BN6113" s="2"/>
      <c r="BO6113" s="2"/>
    </row>
    <row r="6114" ht="12.75" customHeight="1">
      <c r="D6114" s="2"/>
      <c r="G6114" s="2"/>
      <c r="I6114" s="2"/>
      <c r="J6114" s="2"/>
      <c r="K6114" s="2"/>
      <c r="L6114" s="2"/>
      <c r="M6114" s="2"/>
      <c r="N6114" s="2"/>
      <c r="O6114" s="2"/>
      <c r="P6114" s="2"/>
      <c r="Q6114" s="2"/>
      <c r="R6114" s="2"/>
      <c r="S6114" s="2"/>
      <c r="T6114" s="2"/>
      <c r="U6114" s="2"/>
      <c r="V6114" s="2"/>
      <c r="W6114" s="2"/>
      <c r="X6114" s="2"/>
      <c r="Y6114" s="2"/>
      <c r="AB6114" s="2"/>
      <c r="AC6114" s="2"/>
      <c r="AD6114" s="2"/>
      <c r="AE6114" s="2"/>
      <c r="AF6114" s="2"/>
      <c r="AG6114" s="2"/>
      <c r="AH6114" s="2"/>
      <c r="AI6114" s="2"/>
      <c r="AJ6114" s="2"/>
      <c r="AK6114" s="2"/>
      <c r="BK6114" s="2"/>
      <c r="BL6114" s="2"/>
      <c r="BN6114" s="2"/>
      <c r="BO6114" s="2"/>
    </row>
    <row r="6115" ht="12.75" customHeight="1">
      <c r="D6115" s="2"/>
      <c r="G6115" s="2"/>
      <c r="I6115" s="2"/>
      <c r="J6115" s="2"/>
      <c r="K6115" s="2"/>
      <c r="L6115" s="2"/>
      <c r="M6115" s="2"/>
      <c r="N6115" s="2"/>
      <c r="O6115" s="2"/>
      <c r="P6115" s="2"/>
      <c r="Q6115" s="2"/>
      <c r="R6115" s="2"/>
      <c r="S6115" s="2"/>
      <c r="T6115" s="2"/>
      <c r="U6115" s="2"/>
      <c r="V6115" s="2"/>
      <c r="W6115" s="2"/>
      <c r="X6115" s="2"/>
      <c r="Y6115" s="2"/>
      <c r="AB6115" s="2"/>
      <c r="AC6115" s="2"/>
      <c r="AD6115" s="2"/>
      <c r="AE6115" s="2"/>
      <c r="AF6115" s="2"/>
      <c r="AG6115" s="2"/>
      <c r="AH6115" s="2"/>
      <c r="AI6115" s="2"/>
      <c r="AJ6115" s="2"/>
      <c r="AK6115" s="2"/>
      <c r="BK6115" s="2"/>
      <c r="BL6115" s="2"/>
      <c r="BN6115" s="2"/>
      <c r="BO6115" s="2"/>
    </row>
    <row r="6116" ht="12.75" customHeight="1">
      <c r="D6116" s="2"/>
      <c r="G6116" s="2"/>
      <c r="I6116" s="2"/>
      <c r="J6116" s="2"/>
      <c r="K6116" s="2"/>
      <c r="L6116" s="2"/>
      <c r="M6116" s="2"/>
      <c r="N6116" s="2"/>
      <c r="O6116" s="2"/>
      <c r="P6116" s="2"/>
      <c r="Q6116" s="2"/>
      <c r="R6116" s="2"/>
      <c r="S6116" s="2"/>
      <c r="T6116" s="2"/>
      <c r="U6116" s="2"/>
      <c r="V6116" s="2"/>
      <c r="W6116" s="2"/>
      <c r="X6116" s="2"/>
      <c r="Y6116" s="2"/>
      <c r="AB6116" s="2"/>
      <c r="AC6116" s="2"/>
      <c r="AD6116" s="2"/>
      <c r="AE6116" s="2"/>
      <c r="AF6116" s="2"/>
      <c r="AG6116" s="2"/>
      <c r="AH6116" s="2"/>
      <c r="AI6116" s="2"/>
      <c r="AJ6116" s="2"/>
      <c r="AK6116" s="2"/>
      <c r="BK6116" s="2"/>
      <c r="BL6116" s="2"/>
      <c r="BN6116" s="2"/>
      <c r="BO6116" s="2"/>
    </row>
    <row r="6117" ht="12.75" customHeight="1">
      <c r="D6117" s="2"/>
      <c r="G6117" s="2"/>
      <c r="I6117" s="2"/>
      <c r="J6117" s="2"/>
      <c r="K6117" s="2"/>
      <c r="L6117" s="2"/>
      <c r="M6117" s="2"/>
      <c r="N6117" s="2"/>
      <c r="O6117" s="2"/>
      <c r="P6117" s="2"/>
      <c r="Q6117" s="2"/>
      <c r="R6117" s="2"/>
      <c r="S6117" s="2"/>
      <c r="T6117" s="2"/>
      <c r="U6117" s="2"/>
      <c r="V6117" s="2"/>
      <c r="W6117" s="2"/>
      <c r="X6117" s="2"/>
      <c r="Y6117" s="2"/>
      <c r="AB6117" s="2"/>
      <c r="AC6117" s="2"/>
      <c r="AD6117" s="2"/>
      <c r="AE6117" s="2"/>
      <c r="AF6117" s="2"/>
      <c r="AG6117" s="2"/>
      <c r="AH6117" s="2"/>
      <c r="AI6117" s="2"/>
      <c r="AJ6117" s="2"/>
      <c r="AK6117" s="2"/>
      <c r="BK6117" s="2"/>
      <c r="BL6117" s="2"/>
      <c r="BN6117" s="2"/>
      <c r="BO6117" s="2"/>
    </row>
    <row r="6118" ht="12.75" customHeight="1">
      <c r="D6118" s="2"/>
      <c r="G6118" s="2"/>
      <c r="I6118" s="2"/>
      <c r="J6118" s="2"/>
      <c r="K6118" s="2"/>
      <c r="L6118" s="2"/>
      <c r="M6118" s="2"/>
      <c r="N6118" s="2"/>
      <c r="O6118" s="2"/>
      <c r="P6118" s="2"/>
      <c r="Q6118" s="2"/>
      <c r="R6118" s="2"/>
      <c r="S6118" s="2"/>
      <c r="T6118" s="2"/>
      <c r="U6118" s="2"/>
      <c r="V6118" s="2"/>
      <c r="W6118" s="2"/>
      <c r="X6118" s="2"/>
      <c r="Y6118" s="2"/>
      <c r="AB6118" s="2"/>
      <c r="AC6118" s="2"/>
      <c r="AD6118" s="2"/>
      <c r="AE6118" s="2"/>
      <c r="AF6118" s="2"/>
      <c r="AG6118" s="2"/>
      <c r="AH6118" s="2"/>
      <c r="AI6118" s="2"/>
      <c r="AJ6118" s="2"/>
      <c r="AK6118" s="2"/>
      <c r="BK6118" s="2"/>
      <c r="BL6118" s="2"/>
      <c r="BN6118" s="2"/>
      <c r="BO6118" s="2"/>
    </row>
    <row r="6119" ht="12.75" customHeight="1">
      <c r="D6119" s="2"/>
      <c r="G6119" s="2"/>
      <c r="I6119" s="2"/>
      <c r="J6119" s="2"/>
      <c r="K6119" s="2"/>
      <c r="L6119" s="2"/>
      <c r="M6119" s="2"/>
      <c r="N6119" s="2"/>
      <c r="O6119" s="2"/>
      <c r="P6119" s="2"/>
      <c r="Q6119" s="2"/>
      <c r="R6119" s="2"/>
      <c r="S6119" s="2"/>
      <c r="T6119" s="2"/>
      <c r="U6119" s="2"/>
      <c r="V6119" s="2"/>
      <c r="W6119" s="2"/>
      <c r="X6119" s="2"/>
      <c r="Y6119" s="2"/>
      <c r="AB6119" s="2"/>
      <c r="AC6119" s="2"/>
      <c r="AD6119" s="2"/>
      <c r="AE6119" s="2"/>
      <c r="AF6119" s="2"/>
      <c r="AG6119" s="2"/>
      <c r="AH6119" s="2"/>
      <c r="AI6119" s="2"/>
      <c r="AJ6119" s="2"/>
      <c r="AK6119" s="2"/>
      <c r="BK6119" s="2"/>
      <c r="BL6119" s="2"/>
      <c r="BN6119" s="2"/>
      <c r="BO6119" s="2"/>
    </row>
    <row r="6120" ht="12.75" customHeight="1">
      <c r="D6120" s="2"/>
      <c r="G6120" s="2"/>
      <c r="I6120" s="2"/>
      <c r="J6120" s="2"/>
      <c r="K6120" s="2"/>
      <c r="L6120" s="2"/>
      <c r="M6120" s="2"/>
      <c r="N6120" s="2"/>
      <c r="O6120" s="2"/>
      <c r="P6120" s="2"/>
      <c r="Q6120" s="2"/>
      <c r="R6120" s="2"/>
      <c r="S6120" s="2"/>
      <c r="T6120" s="2"/>
      <c r="U6120" s="2"/>
      <c r="V6120" s="2"/>
      <c r="W6120" s="2"/>
      <c r="X6120" s="2"/>
      <c r="Y6120" s="2"/>
      <c r="AB6120" s="2"/>
      <c r="AC6120" s="2"/>
      <c r="AD6120" s="2"/>
      <c r="AE6120" s="2"/>
      <c r="AF6120" s="2"/>
      <c r="AG6120" s="2"/>
      <c r="AH6120" s="2"/>
      <c r="AI6120" s="2"/>
      <c r="AJ6120" s="2"/>
      <c r="AK6120" s="2"/>
      <c r="BK6120" s="2"/>
      <c r="BL6120" s="2"/>
      <c r="BN6120" s="2"/>
      <c r="BO6120" s="2"/>
    </row>
    <row r="6121" ht="12.75" customHeight="1">
      <c r="D6121" s="2"/>
      <c r="G6121" s="2"/>
      <c r="I6121" s="2"/>
      <c r="J6121" s="2"/>
      <c r="K6121" s="2"/>
      <c r="L6121" s="2"/>
      <c r="M6121" s="2"/>
      <c r="N6121" s="2"/>
      <c r="O6121" s="2"/>
      <c r="P6121" s="2"/>
      <c r="Q6121" s="2"/>
      <c r="R6121" s="2"/>
      <c r="S6121" s="2"/>
      <c r="T6121" s="2"/>
      <c r="U6121" s="2"/>
      <c r="V6121" s="2"/>
      <c r="W6121" s="2"/>
      <c r="X6121" s="2"/>
      <c r="Y6121" s="2"/>
      <c r="AB6121" s="2"/>
      <c r="AC6121" s="2"/>
      <c r="AD6121" s="2"/>
      <c r="AE6121" s="2"/>
      <c r="AF6121" s="2"/>
      <c r="AG6121" s="2"/>
      <c r="AH6121" s="2"/>
      <c r="AI6121" s="2"/>
      <c r="AJ6121" s="2"/>
      <c r="AK6121" s="2"/>
      <c r="BK6121" s="2"/>
      <c r="BL6121" s="2"/>
      <c r="BN6121" s="2"/>
      <c r="BO6121" s="2"/>
    </row>
    <row r="6122" ht="12.75" customHeight="1">
      <c r="D6122" s="2"/>
      <c r="G6122" s="2"/>
      <c r="I6122" s="2"/>
      <c r="J6122" s="2"/>
      <c r="K6122" s="2"/>
      <c r="L6122" s="2"/>
      <c r="M6122" s="2"/>
      <c r="N6122" s="2"/>
      <c r="O6122" s="2"/>
      <c r="P6122" s="2"/>
      <c r="Q6122" s="2"/>
      <c r="R6122" s="2"/>
      <c r="S6122" s="2"/>
      <c r="T6122" s="2"/>
      <c r="U6122" s="2"/>
      <c r="V6122" s="2"/>
      <c r="W6122" s="2"/>
      <c r="X6122" s="2"/>
      <c r="Y6122" s="2"/>
      <c r="AB6122" s="2"/>
      <c r="AC6122" s="2"/>
      <c r="AD6122" s="2"/>
      <c r="AE6122" s="2"/>
      <c r="AF6122" s="2"/>
      <c r="AG6122" s="2"/>
      <c r="AH6122" s="2"/>
      <c r="AI6122" s="2"/>
      <c r="AJ6122" s="2"/>
      <c r="AK6122" s="2"/>
      <c r="BK6122" s="2"/>
      <c r="BL6122" s="2"/>
      <c r="BN6122" s="2"/>
      <c r="BO6122" s="2"/>
    </row>
    <row r="6123" ht="12.75" customHeight="1">
      <c r="D6123" s="2"/>
      <c r="G6123" s="2"/>
      <c r="I6123" s="2"/>
      <c r="J6123" s="2"/>
      <c r="K6123" s="2"/>
      <c r="L6123" s="2"/>
      <c r="M6123" s="2"/>
      <c r="N6123" s="2"/>
      <c r="O6123" s="2"/>
      <c r="P6123" s="2"/>
      <c r="Q6123" s="2"/>
      <c r="R6123" s="2"/>
      <c r="S6123" s="2"/>
      <c r="T6123" s="2"/>
      <c r="U6123" s="2"/>
      <c r="V6123" s="2"/>
      <c r="W6123" s="2"/>
      <c r="X6123" s="2"/>
      <c r="Y6123" s="2"/>
      <c r="AB6123" s="2"/>
      <c r="AC6123" s="2"/>
      <c r="AD6123" s="2"/>
      <c r="AE6123" s="2"/>
      <c r="AF6123" s="2"/>
      <c r="AG6123" s="2"/>
      <c r="AH6123" s="2"/>
      <c r="AI6123" s="2"/>
      <c r="AJ6123" s="2"/>
      <c r="AK6123" s="2"/>
      <c r="BK6123" s="2"/>
      <c r="BL6123" s="2"/>
      <c r="BN6123" s="2"/>
      <c r="BO6123" s="2"/>
    </row>
    <row r="6124" ht="12.75" customHeight="1">
      <c r="D6124" s="2"/>
      <c r="G6124" s="2"/>
      <c r="I6124" s="2"/>
      <c r="J6124" s="2"/>
      <c r="K6124" s="2"/>
      <c r="L6124" s="2"/>
      <c r="M6124" s="2"/>
      <c r="N6124" s="2"/>
      <c r="O6124" s="2"/>
      <c r="P6124" s="2"/>
      <c r="Q6124" s="2"/>
      <c r="R6124" s="2"/>
      <c r="S6124" s="2"/>
      <c r="T6124" s="2"/>
      <c r="U6124" s="2"/>
      <c r="V6124" s="2"/>
      <c r="W6124" s="2"/>
      <c r="X6124" s="2"/>
      <c r="Y6124" s="2"/>
      <c r="AB6124" s="2"/>
      <c r="AC6124" s="2"/>
      <c r="AD6124" s="2"/>
      <c r="AE6124" s="2"/>
      <c r="AF6124" s="2"/>
      <c r="AG6124" s="2"/>
      <c r="AH6124" s="2"/>
      <c r="AI6124" s="2"/>
      <c r="AJ6124" s="2"/>
      <c r="AK6124" s="2"/>
      <c r="BK6124" s="2"/>
      <c r="BL6124" s="2"/>
      <c r="BN6124" s="2"/>
      <c r="BO6124" s="2"/>
    </row>
    <row r="6125" ht="12.75" customHeight="1">
      <c r="D6125" s="2"/>
      <c r="G6125" s="2"/>
      <c r="I6125" s="2"/>
      <c r="J6125" s="2"/>
      <c r="K6125" s="2"/>
      <c r="L6125" s="2"/>
      <c r="M6125" s="2"/>
      <c r="N6125" s="2"/>
      <c r="O6125" s="2"/>
      <c r="P6125" s="2"/>
      <c r="Q6125" s="2"/>
      <c r="R6125" s="2"/>
      <c r="S6125" s="2"/>
      <c r="T6125" s="2"/>
      <c r="U6125" s="2"/>
      <c r="V6125" s="2"/>
      <c r="W6125" s="2"/>
      <c r="X6125" s="2"/>
      <c r="Y6125" s="2"/>
      <c r="AB6125" s="2"/>
      <c r="AC6125" s="2"/>
      <c r="AD6125" s="2"/>
      <c r="AE6125" s="2"/>
      <c r="AF6125" s="2"/>
      <c r="AG6125" s="2"/>
      <c r="AH6125" s="2"/>
      <c r="AI6125" s="2"/>
      <c r="AJ6125" s="2"/>
      <c r="AK6125" s="2"/>
      <c r="BK6125" s="2"/>
      <c r="BL6125" s="2"/>
      <c r="BN6125" s="2"/>
      <c r="BO6125" s="2"/>
    </row>
    <row r="6126" ht="12.75" customHeight="1">
      <c r="D6126" s="2"/>
      <c r="G6126" s="2"/>
      <c r="I6126" s="2"/>
      <c r="J6126" s="2"/>
      <c r="K6126" s="2"/>
      <c r="L6126" s="2"/>
      <c r="M6126" s="2"/>
      <c r="N6126" s="2"/>
      <c r="O6126" s="2"/>
      <c r="P6126" s="2"/>
      <c r="Q6126" s="2"/>
      <c r="R6126" s="2"/>
      <c r="S6126" s="2"/>
      <c r="T6126" s="2"/>
      <c r="U6126" s="2"/>
      <c r="V6126" s="2"/>
      <c r="W6126" s="2"/>
      <c r="X6126" s="2"/>
      <c r="Y6126" s="2"/>
      <c r="AB6126" s="2"/>
      <c r="AC6126" s="2"/>
      <c r="AD6126" s="2"/>
      <c r="AE6126" s="2"/>
      <c r="AF6126" s="2"/>
      <c r="AG6126" s="2"/>
      <c r="AH6126" s="2"/>
      <c r="AI6126" s="2"/>
      <c r="AJ6126" s="2"/>
      <c r="AK6126" s="2"/>
      <c r="BK6126" s="2"/>
      <c r="BL6126" s="2"/>
      <c r="BN6126" s="2"/>
      <c r="BO6126" s="2"/>
    </row>
    <row r="6127" ht="12.75" customHeight="1">
      <c r="D6127" s="2"/>
      <c r="G6127" s="2"/>
      <c r="I6127" s="2"/>
      <c r="J6127" s="2"/>
      <c r="K6127" s="2"/>
      <c r="L6127" s="2"/>
      <c r="M6127" s="2"/>
      <c r="N6127" s="2"/>
      <c r="O6127" s="2"/>
      <c r="P6127" s="2"/>
      <c r="Q6127" s="2"/>
      <c r="R6127" s="2"/>
      <c r="S6127" s="2"/>
      <c r="T6127" s="2"/>
      <c r="U6127" s="2"/>
      <c r="V6127" s="2"/>
      <c r="W6127" s="2"/>
      <c r="X6127" s="2"/>
      <c r="Y6127" s="2"/>
      <c r="AB6127" s="2"/>
      <c r="AC6127" s="2"/>
      <c r="AD6127" s="2"/>
      <c r="AE6127" s="2"/>
      <c r="AF6127" s="2"/>
      <c r="AG6127" s="2"/>
      <c r="AH6127" s="2"/>
      <c r="AI6127" s="2"/>
      <c r="AJ6127" s="2"/>
      <c r="AK6127" s="2"/>
      <c r="BK6127" s="2"/>
      <c r="BL6127" s="2"/>
      <c r="BN6127" s="2"/>
      <c r="BO6127" s="2"/>
    </row>
    <row r="6128" ht="12.75" customHeight="1">
      <c r="D6128" s="2"/>
      <c r="G6128" s="2"/>
      <c r="I6128" s="2"/>
      <c r="J6128" s="2"/>
      <c r="K6128" s="2"/>
      <c r="L6128" s="2"/>
      <c r="M6128" s="2"/>
      <c r="N6128" s="2"/>
      <c r="O6128" s="2"/>
      <c r="P6128" s="2"/>
      <c r="Q6128" s="2"/>
      <c r="R6128" s="2"/>
      <c r="S6128" s="2"/>
      <c r="T6128" s="2"/>
      <c r="U6128" s="2"/>
      <c r="V6128" s="2"/>
      <c r="W6128" s="2"/>
      <c r="X6128" s="2"/>
      <c r="Y6128" s="2"/>
      <c r="AB6128" s="2"/>
      <c r="AC6128" s="2"/>
      <c r="AD6128" s="2"/>
      <c r="AE6128" s="2"/>
      <c r="AF6128" s="2"/>
      <c r="AG6128" s="2"/>
      <c r="AH6128" s="2"/>
      <c r="AI6128" s="2"/>
      <c r="AJ6128" s="2"/>
      <c r="AK6128" s="2"/>
      <c r="BK6128" s="2"/>
      <c r="BL6128" s="2"/>
      <c r="BN6128" s="2"/>
      <c r="BO6128" s="2"/>
    </row>
    <row r="6129" ht="12.75" customHeight="1">
      <c r="D6129" s="2"/>
      <c r="G6129" s="2"/>
      <c r="I6129" s="2"/>
      <c r="J6129" s="2"/>
      <c r="K6129" s="2"/>
      <c r="L6129" s="2"/>
      <c r="M6129" s="2"/>
      <c r="N6129" s="2"/>
      <c r="O6129" s="2"/>
      <c r="P6129" s="2"/>
      <c r="Q6129" s="2"/>
      <c r="R6129" s="2"/>
      <c r="S6129" s="2"/>
      <c r="T6129" s="2"/>
      <c r="U6129" s="2"/>
      <c r="V6129" s="2"/>
      <c r="W6129" s="2"/>
      <c r="X6129" s="2"/>
      <c r="Y6129" s="2"/>
      <c r="AB6129" s="2"/>
      <c r="AC6129" s="2"/>
      <c r="AD6129" s="2"/>
      <c r="AE6129" s="2"/>
      <c r="AF6129" s="2"/>
      <c r="AG6129" s="2"/>
      <c r="AH6129" s="2"/>
      <c r="AI6129" s="2"/>
      <c r="AJ6129" s="2"/>
      <c r="AK6129" s="2"/>
      <c r="BK6129" s="2"/>
      <c r="BL6129" s="2"/>
      <c r="BN6129" s="2"/>
      <c r="BO6129" s="2"/>
    </row>
    <row r="6130" ht="12.75" customHeight="1">
      <c r="D6130" s="2"/>
      <c r="G6130" s="2"/>
      <c r="I6130" s="2"/>
      <c r="J6130" s="2"/>
      <c r="K6130" s="2"/>
      <c r="L6130" s="2"/>
      <c r="M6130" s="2"/>
      <c r="N6130" s="2"/>
      <c r="O6130" s="2"/>
      <c r="P6130" s="2"/>
      <c r="Q6130" s="2"/>
      <c r="R6130" s="2"/>
      <c r="S6130" s="2"/>
      <c r="T6130" s="2"/>
      <c r="U6130" s="2"/>
      <c r="V6130" s="2"/>
      <c r="W6130" s="2"/>
      <c r="X6130" s="2"/>
      <c r="Y6130" s="2"/>
      <c r="AB6130" s="2"/>
      <c r="AC6130" s="2"/>
      <c r="AD6130" s="2"/>
      <c r="AE6130" s="2"/>
      <c r="AF6130" s="2"/>
      <c r="AG6130" s="2"/>
      <c r="AH6130" s="2"/>
      <c r="AI6130" s="2"/>
      <c r="AJ6130" s="2"/>
      <c r="AK6130" s="2"/>
      <c r="BK6130" s="2"/>
      <c r="BL6130" s="2"/>
      <c r="BN6130" s="2"/>
      <c r="BO6130" s="2"/>
    </row>
    <row r="6131" ht="12.75" customHeight="1">
      <c r="D6131" s="2"/>
      <c r="G6131" s="2"/>
      <c r="I6131" s="2"/>
      <c r="J6131" s="2"/>
      <c r="K6131" s="2"/>
      <c r="L6131" s="2"/>
      <c r="M6131" s="2"/>
      <c r="N6131" s="2"/>
      <c r="O6131" s="2"/>
      <c r="P6131" s="2"/>
      <c r="Q6131" s="2"/>
      <c r="R6131" s="2"/>
      <c r="S6131" s="2"/>
      <c r="T6131" s="2"/>
      <c r="U6131" s="2"/>
      <c r="V6131" s="2"/>
      <c r="W6131" s="2"/>
      <c r="X6131" s="2"/>
      <c r="Y6131" s="2"/>
      <c r="AB6131" s="2"/>
      <c r="AC6131" s="2"/>
      <c r="AD6131" s="2"/>
      <c r="AE6131" s="2"/>
      <c r="AF6131" s="2"/>
      <c r="AG6131" s="2"/>
      <c r="AH6131" s="2"/>
      <c r="AI6131" s="2"/>
      <c r="AJ6131" s="2"/>
      <c r="AK6131" s="2"/>
      <c r="BK6131" s="2"/>
      <c r="BL6131" s="2"/>
      <c r="BN6131" s="2"/>
      <c r="BO6131" s="2"/>
    </row>
    <row r="6132" ht="12.75" customHeight="1">
      <c r="D6132" s="2"/>
      <c r="G6132" s="2"/>
      <c r="I6132" s="2"/>
      <c r="J6132" s="2"/>
      <c r="K6132" s="2"/>
      <c r="L6132" s="2"/>
      <c r="M6132" s="2"/>
      <c r="N6132" s="2"/>
      <c r="O6132" s="2"/>
      <c r="P6132" s="2"/>
      <c r="Q6132" s="2"/>
      <c r="R6132" s="2"/>
      <c r="S6132" s="2"/>
      <c r="T6132" s="2"/>
      <c r="U6132" s="2"/>
      <c r="V6132" s="2"/>
      <c r="W6132" s="2"/>
      <c r="X6132" s="2"/>
      <c r="Y6132" s="2"/>
      <c r="AB6132" s="2"/>
      <c r="AC6132" s="2"/>
      <c r="AD6132" s="2"/>
      <c r="AE6132" s="2"/>
      <c r="AF6132" s="2"/>
      <c r="AG6132" s="2"/>
      <c r="AH6132" s="2"/>
      <c r="AI6132" s="2"/>
      <c r="AJ6132" s="2"/>
      <c r="AK6132" s="2"/>
      <c r="BK6132" s="2"/>
      <c r="BL6132" s="2"/>
      <c r="BN6132" s="2"/>
      <c r="BO6132" s="2"/>
    </row>
    <row r="6133" ht="12.75" customHeight="1">
      <c r="D6133" s="2"/>
      <c r="G6133" s="2"/>
      <c r="I6133" s="2"/>
      <c r="J6133" s="2"/>
      <c r="K6133" s="2"/>
      <c r="L6133" s="2"/>
      <c r="M6133" s="2"/>
      <c r="N6133" s="2"/>
      <c r="O6133" s="2"/>
      <c r="P6133" s="2"/>
      <c r="Q6133" s="2"/>
      <c r="R6133" s="2"/>
      <c r="S6133" s="2"/>
      <c r="T6133" s="2"/>
      <c r="U6133" s="2"/>
      <c r="V6133" s="2"/>
      <c r="W6133" s="2"/>
      <c r="X6133" s="2"/>
      <c r="Y6133" s="2"/>
      <c r="AB6133" s="2"/>
      <c r="AC6133" s="2"/>
      <c r="AD6133" s="2"/>
      <c r="AE6133" s="2"/>
      <c r="AF6133" s="2"/>
      <c r="AG6133" s="2"/>
      <c r="AH6133" s="2"/>
      <c r="AI6133" s="2"/>
      <c r="AJ6133" s="2"/>
      <c r="AK6133" s="2"/>
      <c r="BK6133" s="2"/>
      <c r="BL6133" s="2"/>
      <c r="BN6133" s="2"/>
      <c r="BO6133" s="2"/>
    </row>
    <row r="6134" ht="12.75" customHeight="1">
      <c r="D6134" s="2"/>
      <c r="G6134" s="2"/>
      <c r="I6134" s="2"/>
      <c r="J6134" s="2"/>
      <c r="K6134" s="2"/>
      <c r="L6134" s="2"/>
      <c r="M6134" s="2"/>
      <c r="N6134" s="2"/>
      <c r="O6134" s="2"/>
      <c r="P6134" s="2"/>
      <c r="Q6134" s="2"/>
      <c r="R6134" s="2"/>
      <c r="S6134" s="2"/>
      <c r="T6134" s="2"/>
      <c r="U6134" s="2"/>
      <c r="V6134" s="2"/>
      <c r="W6134" s="2"/>
      <c r="X6134" s="2"/>
      <c r="Y6134" s="2"/>
      <c r="AB6134" s="2"/>
      <c r="AC6134" s="2"/>
      <c r="AD6134" s="2"/>
      <c r="AE6134" s="2"/>
      <c r="AF6134" s="2"/>
      <c r="AG6134" s="2"/>
      <c r="AH6134" s="2"/>
      <c r="AI6134" s="2"/>
      <c r="AJ6134" s="2"/>
      <c r="AK6134" s="2"/>
      <c r="BK6134" s="2"/>
      <c r="BL6134" s="2"/>
      <c r="BN6134" s="2"/>
      <c r="BO6134" s="2"/>
    </row>
    <row r="6135" ht="12.75" customHeight="1">
      <c r="D6135" s="2"/>
      <c r="G6135" s="2"/>
      <c r="I6135" s="2"/>
      <c r="J6135" s="2"/>
      <c r="K6135" s="2"/>
      <c r="L6135" s="2"/>
      <c r="M6135" s="2"/>
      <c r="N6135" s="2"/>
      <c r="O6135" s="2"/>
      <c r="P6135" s="2"/>
      <c r="Q6135" s="2"/>
      <c r="R6135" s="2"/>
      <c r="S6135" s="2"/>
      <c r="T6135" s="2"/>
      <c r="U6135" s="2"/>
      <c r="V6135" s="2"/>
      <c r="W6135" s="2"/>
      <c r="X6135" s="2"/>
      <c r="Y6135" s="2"/>
      <c r="AB6135" s="2"/>
      <c r="AC6135" s="2"/>
      <c r="AD6135" s="2"/>
      <c r="AE6135" s="2"/>
      <c r="AF6135" s="2"/>
      <c r="AG6135" s="2"/>
      <c r="AH6135" s="2"/>
      <c r="AI6135" s="2"/>
      <c r="AJ6135" s="2"/>
      <c r="AK6135" s="2"/>
      <c r="BK6135" s="2"/>
      <c r="BL6135" s="2"/>
      <c r="BN6135" s="2"/>
      <c r="BO6135" s="2"/>
    </row>
    <row r="6136" ht="12.75" customHeight="1">
      <c r="D6136" s="2"/>
      <c r="G6136" s="2"/>
      <c r="I6136" s="2"/>
      <c r="J6136" s="2"/>
      <c r="K6136" s="2"/>
      <c r="L6136" s="2"/>
      <c r="M6136" s="2"/>
      <c r="N6136" s="2"/>
      <c r="O6136" s="2"/>
      <c r="P6136" s="2"/>
      <c r="Q6136" s="2"/>
      <c r="R6136" s="2"/>
      <c r="S6136" s="2"/>
      <c r="T6136" s="2"/>
      <c r="U6136" s="2"/>
      <c r="V6136" s="2"/>
      <c r="W6136" s="2"/>
      <c r="X6136" s="2"/>
      <c r="Y6136" s="2"/>
      <c r="AB6136" s="2"/>
      <c r="AC6136" s="2"/>
      <c r="AD6136" s="2"/>
      <c r="AE6136" s="2"/>
      <c r="AF6136" s="2"/>
      <c r="AG6136" s="2"/>
      <c r="AH6136" s="2"/>
      <c r="AI6136" s="2"/>
      <c r="AJ6136" s="2"/>
      <c r="AK6136" s="2"/>
      <c r="BK6136" s="2"/>
      <c r="BL6136" s="2"/>
      <c r="BN6136" s="2"/>
      <c r="BO6136" s="2"/>
    </row>
    <row r="6137" ht="12.75" customHeight="1">
      <c r="D6137" s="2"/>
      <c r="G6137" s="2"/>
      <c r="I6137" s="2"/>
      <c r="J6137" s="2"/>
      <c r="K6137" s="2"/>
      <c r="L6137" s="2"/>
      <c r="M6137" s="2"/>
      <c r="N6137" s="2"/>
      <c r="O6137" s="2"/>
      <c r="P6137" s="2"/>
      <c r="Q6137" s="2"/>
      <c r="R6137" s="2"/>
      <c r="S6137" s="2"/>
      <c r="T6137" s="2"/>
      <c r="U6137" s="2"/>
      <c r="V6137" s="2"/>
      <c r="W6137" s="2"/>
      <c r="X6137" s="2"/>
      <c r="Y6137" s="2"/>
      <c r="AB6137" s="2"/>
      <c r="AC6137" s="2"/>
      <c r="AD6137" s="2"/>
      <c r="AE6137" s="2"/>
      <c r="AF6137" s="2"/>
      <c r="AG6137" s="2"/>
      <c r="AH6137" s="2"/>
      <c r="AI6137" s="2"/>
      <c r="AJ6137" s="2"/>
      <c r="AK6137" s="2"/>
      <c r="BK6137" s="2"/>
      <c r="BL6137" s="2"/>
      <c r="BN6137" s="2"/>
      <c r="BO6137" s="2"/>
    </row>
    <row r="6138" ht="12.75" customHeight="1">
      <c r="D6138" s="2"/>
      <c r="G6138" s="2"/>
      <c r="I6138" s="2"/>
      <c r="J6138" s="2"/>
      <c r="K6138" s="2"/>
      <c r="L6138" s="2"/>
      <c r="M6138" s="2"/>
      <c r="N6138" s="2"/>
      <c r="O6138" s="2"/>
      <c r="P6138" s="2"/>
      <c r="Q6138" s="2"/>
      <c r="R6138" s="2"/>
      <c r="S6138" s="2"/>
      <c r="T6138" s="2"/>
      <c r="U6138" s="2"/>
      <c r="V6138" s="2"/>
      <c r="W6138" s="2"/>
      <c r="X6138" s="2"/>
      <c r="Y6138" s="2"/>
      <c r="AB6138" s="2"/>
      <c r="AC6138" s="2"/>
      <c r="AD6138" s="2"/>
      <c r="AE6138" s="2"/>
      <c r="AF6138" s="2"/>
      <c r="AG6138" s="2"/>
      <c r="AH6138" s="2"/>
      <c r="AI6138" s="2"/>
      <c r="AJ6138" s="2"/>
      <c r="AK6138" s="2"/>
      <c r="BK6138" s="2"/>
      <c r="BL6138" s="2"/>
      <c r="BN6138" s="2"/>
      <c r="BO6138" s="2"/>
    </row>
    <row r="6139" ht="12.75" customHeight="1">
      <c r="D6139" s="2"/>
      <c r="G6139" s="2"/>
      <c r="I6139" s="2"/>
      <c r="J6139" s="2"/>
      <c r="K6139" s="2"/>
      <c r="L6139" s="2"/>
      <c r="M6139" s="2"/>
      <c r="N6139" s="2"/>
      <c r="O6139" s="2"/>
      <c r="P6139" s="2"/>
      <c r="Q6139" s="2"/>
      <c r="R6139" s="2"/>
      <c r="S6139" s="2"/>
      <c r="T6139" s="2"/>
      <c r="U6139" s="2"/>
      <c r="V6139" s="2"/>
      <c r="W6139" s="2"/>
      <c r="X6139" s="2"/>
      <c r="Y6139" s="2"/>
      <c r="AB6139" s="2"/>
      <c r="AC6139" s="2"/>
      <c r="AD6139" s="2"/>
      <c r="AE6139" s="2"/>
      <c r="AF6139" s="2"/>
      <c r="AG6139" s="2"/>
      <c r="AH6139" s="2"/>
      <c r="AI6139" s="2"/>
      <c r="AJ6139" s="2"/>
      <c r="AK6139" s="2"/>
      <c r="BK6139" s="2"/>
      <c r="BL6139" s="2"/>
      <c r="BN6139" s="2"/>
      <c r="BO6139" s="2"/>
    </row>
    <row r="6140" ht="12.75" customHeight="1">
      <c r="D6140" s="2"/>
      <c r="G6140" s="2"/>
      <c r="I6140" s="2"/>
      <c r="J6140" s="2"/>
      <c r="K6140" s="2"/>
      <c r="L6140" s="2"/>
      <c r="M6140" s="2"/>
      <c r="N6140" s="2"/>
      <c r="O6140" s="2"/>
      <c r="P6140" s="2"/>
      <c r="Q6140" s="2"/>
      <c r="R6140" s="2"/>
      <c r="S6140" s="2"/>
      <c r="T6140" s="2"/>
      <c r="U6140" s="2"/>
      <c r="V6140" s="2"/>
      <c r="W6140" s="2"/>
      <c r="X6140" s="2"/>
      <c r="Y6140" s="2"/>
      <c r="AB6140" s="2"/>
      <c r="AC6140" s="2"/>
      <c r="AD6140" s="2"/>
      <c r="AE6140" s="2"/>
      <c r="AF6140" s="2"/>
      <c r="AG6140" s="2"/>
      <c r="AH6140" s="2"/>
      <c r="AI6140" s="2"/>
      <c r="AJ6140" s="2"/>
      <c r="AK6140" s="2"/>
      <c r="BK6140" s="2"/>
      <c r="BL6140" s="2"/>
      <c r="BN6140" s="2"/>
      <c r="BO6140" s="2"/>
    </row>
    <row r="6141" ht="12.75" customHeight="1">
      <c r="D6141" s="2"/>
      <c r="G6141" s="2"/>
      <c r="I6141" s="2"/>
      <c r="J6141" s="2"/>
      <c r="K6141" s="2"/>
      <c r="L6141" s="2"/>
      <c r="M6141" s="2"/>
      <c r="N6141" s="2"/>
      <c r="O6141" s="2"/>
      <c r="P6141" s="2"/>
      <c r="Q6141" s="2"/>
      <c r="R6141" s="2"/>
      <c r="S6141" s="2"/>
      <c r="T6141" s="2"/>
      <c r="U6141" s="2"/>
      <c r="V6141" s="2"/>
      <c r="W6141" s="2"/>
      <c r="X6141" s="2"/>
      <c r="Y6141" s="2"/>
      <c r="AB6141" s="2"/>
      <c r="AC6141" s="2"/>
      <c r="AD6141" s="2"/>
      <c r="AE6141" s="2"/>
      <c r="AF6141" s="2"/>
      <c r="AG6141" s="2"/>
      <c r="AH6141" s="2"/>
      <c r="AI6141" s="2"/>
      <c r="AJ6141" s="2"/>
      <c r="AK6141" s="2"/>
      <c r="BK6141" s="2"/>
      <c r="BL6141" s="2"/>
      <c r="BN6141" s="2"/>
      <c r="BO6141" s="2"/>
    </row>
    <row r="6142" ht="12.75" customHeight="1">
      <c r="D6142" s="2"/>
      <c r="G6142" s="2"/>
      <c r="I6142" s="2"/>
      <c r="J6142" s="2"/>
      <c r="K6142" s="2"/>
      <c r="L6142" s="2"/>
      <c r="M6142" s="2"/>
      <c r="N6142" s="2"/>
      <c r="O6142" s="2"/>
      <c r="P6142" s="2"/>
      <c r="Q6142" s="2"/>
      <c r="R6142" s="2"/>
      <c r="S6142" s="2"/>
      <c r="T6142" s="2"/>
      <c r="U6142" s="2"/>
      <c r="V6142" s="2"/>
      <c r="W6142" s="2"/>
      <c r="X6142" s="2"/>
      <c r="Y6142" s="2"/>
      <c r="AB6142" s="2"/>
      <c r="AC6142" s="2"/>
      <c r="AD6142" s="2"/>
      <c r="AE6142" s="2"/>
      <c r="AF6142" s="2"/>
      <c r="AG6142" s="2"/>
      <c r="AH6142" s="2"/>
      <c r="AI6142" s="2"/>
      <c r="AJ6142" s="2"/>
      <c r="AK6142" s="2"/>
      <c r="BK6142" s="2"/>
      <c r="BL6142" s="2"/>
      <c r="BN6142" s="2"/>
      <c r="BO6142" s="2"/>
    </row>
    <row r="6143" ht="12.75" customHeight="1">
      <c r="D6143" s="2"/>
      <c r="G6143" s="2"/>
      <c r="I6143" s="2"/>
      <c r="J6143" s="2"/>
      <c r="K6143" s="2"/>
      <c r="L6143" s="2"/>
      <c r="M6143" s="2"/>
      <c r="N6143" s="2"/>
      <c r="O6143" s="2"/>
      <c r="P6143" s="2"/>
      <c r="Q6143" s="2"/>
      <c r="R6143" s="2"/>
      <c r="S6143" s="2"/>
      <c r="T6143" s="2"/>
      <c r="U6143" s="2"/>
      <c r="V6143" s="2"/>
      <c r="W6143" s="2"/>
      <c r="X6143" s="2"/>
      <c r="Y6143" s="2"/>
      <c r="AB6143" s="2"/>
      <c r="AC6143" s="2"/>
      <c r="AD6143" s="2"/>
      <c r="AE6143" s="2"/>
      <c r="AF6143" s="2"/>
      <c r="AG6143" s="2"/>
      <c r="AH6143" s="2"/>
      <c r="AI6143" s="2"/>
      <c r="AJ6143" s="2"/>
      <c r="AK6143" s="2"/>
      <c r="BK6143" s="2"/>
      <c r="BL6143" s="2"/>
      <c r="BN6143" s="2"/>
      <c r="BO6143" s="2"/>
    </row>
    <row r="6144" ht="12.75" customHeight="1">
      <c r="D6144" s="2"/>
      <c r="G6144" s="2"/>
      <c r="I6144" s="2"/>
      <c r="J6144" s="2"/>
      <c r="K6144" s="2"/>
      <c r="L6144" s="2"/>
      <c r="M6144" s="2"/>
      <c r="N6144" s="2"/>
      <c r="O6144" s="2"/>
      <c r="P6144" s="2"/>
      <c r="Q6144" s="2"/>
      <c r="R6144" s="2"/>
      <c r="S6144" s="2"/>
      <c r="T6144" s="2"/>
      <c r="U6144" s="2"/>
      <c r="V6144" s="2"/>
      <c r="W6144" s="2"/>
      <c r="X6144" s="2"/>
      <c r="Y6144" s="2"/>
      <c r="AB6144" s="2"/>
      <c r="AC6144" s="2"/>
      <c r="AD6144" s="2"/>
      <c r="AE6144" s="2"/>
      <c r="AF6144" s="2"/>
      <c r="AG6144" s="2"/>
      <c r="AH6144" s="2"/>
      <c r="AI6144" s="2"/>
      <c r="AJ6144" s="2"/>
      <c r="AK6144" s="2"/>
      <c r="BK6144" s="2"/>
      <c r="BL6144" s="2"/>
      <c r="BN6144" s="2"/>
      <c r="BO6144" s="2"/>
    </row>
    <row r="6145" ht="12.75" customHeight="1">
      <c r="D6145" s="2"/>
      <c r="G6145" s="2"/>
      <c r="I6145" s="2"/>
      <c r="J6145" s="2"/>
      <c r="K6145" s="2"/>
      <c r="L6145" s="2"/>
      <c r="M6145" s="2"/>
      <c r="N6145" s="2"/>
      <c r="O6145" s="2"/>
      <c r="P6145" s="2"/>
      <c r="Q6145" s="2"/>
      <c r="R6145" s="2"/>
      <c r="S6145" s="2"/>
      <c r="T6145" s="2"/>
      <c r="U6145" s="2"/>
      <c r="V6145" s="2"/>
      <c r="W6145" s="2"/>
      <c r="X6145" s="2"/>
      <c r="Y6145" s="2"/>
      <c r="AB6145" s="2"/>
      <c r="AC6145" s="2"/>
      <c r="AD6145" s="2"/>
      <c r="AE6145" s="2"/>
      <c r="AF6145" s="2"/>
      <c r="AG6145" s="2"/>
      <c r="AH6145" s="2"/>
      <c r="AI6145" s="2"/>
      <c r="AJ6145" s="2"/>
      <c r="AK6145" s="2"/>
      <c r="BK6145" s="2"/>
      <c r="BL6145" s="2"/>
      <c r="BN6145" s="2"/>
      <c r="BO6145" s="2"/>
    </row>
    <row r="6146" ht="12.75" customHeight="1">
      <c r="D6146" s="2"/>
      <c r="G6146" s="2"/>
      <c r="I6146" s="2"/>
      <c r="J6146" s="2"/>
      <c r="K6146" s="2"/>
      <c r="L6146" s="2"/>
      <c r="M6146" s="2"/>
      <c r="N6146" s="2"/>
      <c r="O6146" s="2"/>
      <c r="P6146" s="2"/>
      <c r="Q6146" s="2"/>
      <c r="R6146" s="2"/>
      <c r="S6146" s="2"/>
      <c r="T6146" s="2"/>
      <c r="U6146" s="2"/>
      <c r="V6146" s="2"/>
      <c r="W6146" s="2"/>
      <c r="X6146" s="2"/>
      <c r="Y6146" s="2"/>
      <c r="AB6146" s="2"/>
      <c r="AC6146" s="2"/>
      <c r="AD6146" s="2"/>
      <c r="AE6146" s="2"/>
      <c r="AF6146" s="2"/>
      <c r="AG6146" s="2"/>
      <c r="AH6146" s="2"/>
      <c r="AI6146" s="2"/>
      <c r="AJ6146" s="2"/>
      <c r="AK6146" s="2"/>
      <c r="BK6146" s="2"/>
      <c r="BL6146" s="2"/>
      <c r="BN6146" s="2"/>
      <c r="BO6146" s="2"/>
    </row>
    <row r="6147" ht="12.75" customHeight="1">
      <c r="D6147" s="2"/>
      <c r="G6147" s="2"/>
      <c r="I6147" s="2"/>
      <c r="J6147" s="2"/>
      <c r="K6147" s="2"/>
      <c r="L6147" s="2"/>
      <c r="M6147" s="2"/>
      <c r="N6147" s="2"/>
      <c r="O6147" s="2"/>
      <c r="P6147" s="2"/>
      <c r="Q6147" s="2"/>
      <c r="R6147" s="2"/>
      <c r="S6147" s="2"/>
      <c r="T6147" s="2"/>
      <c r="U6147" s="2"/>
      <c r="V6147" s="2"/>
      <c r="W6147" s="2"/>
      <c r="X6147" s="2"/>
      <c r="Y6147" s="2"/>
      <c r="AB6147" s="2"/>
      <c r="AC6147" s="2"/>
      <c r="AD6147" s="2"/>
      <c r="AE6147" s="2"/>
      <c r="AF6147" s="2"/>
      <c r="AG6147" s="2"/>
      <c r="AH6147" s="2"/>
      <c r="AI6147" s="2"/>
      <c r="AJ6147" s="2"/>
      <c r="AK6147" s="2"/>
      <c r="BK6147" s="2"/>
      <c r="BL6147" s="2"/>
      <c r="BN6147" s="2"/>
      <c r="BO6147" s="2"/>
    </row>
    <row r="6148" ht="12.75" customHeight="1">
      <c r="D6148" s="2"/>
      <c r="G6148" s="2"/>
      <c r="I6148" s="2"/>
      <c r="J6148" s="2"/>
      <c r="K6148" s="2"/>
      <c r="L6148" s="2"/>
      <c r="M6148" s="2"/>
      <c r="N6148" s="2"/>
      <c r="O6148" s="2"/>
      <c r="P6148" s="2"/>
      <c r="Q6148" s="2"/>
      <c r="R6148" s="2"/>
      <c r="S6148" s="2"/>
      <c r="T6148" s="2"/>
      <c r="U6148" s="2"/>
      <c r="V6148" s="2"/>
      <c r="W6148" s="2"/>
      <c r="X6148" s="2"/>
      <c r="Y6148" s="2"/>
      <c r="AB6148" s="2"/>
      <c r="AC6148" s="2"/>
      <c r="AD6148" s="2"/>
      <c r="AE6148" s="2"/>
      <c r="AF6148" s="2"/>
      <c r="AG6148" s="2"/>
      <c r="AH6148" s="2"/>
      <c r="AI6148" s="2"/>
      <c r="AJ6148" s="2"/>
      <c r="AK6148" s="2"/>
      <c r="BK6148" s="2"/>
      <c r="BL6148" s="2"/>
      <c r="BN6148" s="2"/>
      <c r="BO6148" s="2"/>
    </row>
    <row r="6149" ht="12.75" customHeight="1">
      <c r="D6149" s="2"/>
      <c r="G6149" s="2"/>
      <c r="I6149" s="2"/>
      <c r="J6149" s="2"/>
      <c r="K6149" s="2"/>
      <c r="L6149" s="2"/>
      <c r="M6149" s="2"/>
      <c r="N6149" s="2"/>
      <c r="O6149" s="2"/>
      <c r="P6149" s="2"/>
      <c r="Q6149" s="2"/>
      <c r="R6149" s="2"/>
      <c r="S6149" s="2"/>
      <c r="T6149" s="2"/>
      <c r="U6149" s="2"/>
      <c r="V6149" s="2"/>
      <c r="W6149" s="2"/>
      <c r="X6149" s="2"/>
      <c r="Y6149" s="2"/>
      <c r="AB6149" s="2"/>
      <c r="AC6149" s="2"/>
      <c r="AD6149" s="2"/>
      <c r="AE6149" s="2"/>
      <c r="AF6149" s="2"/>
      <c r="AG6149" s="2"/>
      <c r="AH6149" s="2"/>
      <c r="AI6149" s="2"/>
      <c r="AJ6149" s="2"/>
      <c r="AK6149" s="2"/>
      <c r="BK6149" s="2"/>
      <c r="BL6149" s="2"/>
      <c r="BN6149" s="2"/>
      <c r="BO6149" s="2"/>
    </row>
    <row r="6150" ht="12.75" customHeight="1">
      <c r="D6150" s="2"/>
      <c r="G6150" s="2"/>
      <c r="I6150" s="2"/>
      <c r="J6150" s="2"/>
      <c r="K6150" s="2"/>
      <c r="L6150" s="2"/>
      <c r="M6150" s="2"/>
      <c r="N6150" s="2"/>
      <c r="O6150" s="2"/>
      <c r="P6150" s="2"/>
      <c r="Q6150" s="2"/>
      <c r="R6150" s="2"/>
      <c r="S6150" s="2"/>
      <c r="T6150" s="2"/>
      <c r="U6150" s="2"/>
      <c r="V6150" s="2"/>
      <c r="W6150" s="2"/>
      <c r="X6150" s="2"/>
      <c r="Y6150" s="2"/>
      <c r="AB6150" s="2"/>
      <c r="AC6150" s="2"/>
      <c r="AD6150" s="2"/>
      <c r="AE6150" s="2"/>
      <c r="AF6150" s="2"/>
      <c r="AG6150" s="2"/>
      <c r="AH6150" s="2"/>
      <c r="AI6150" s="2"/>
      <c r="AJ6150" s="2"/>
      <c r="AK6150" s="2"/>
      <c r="BK6150" s="2"/>
      <c r="BL6150" s="2"/>
      <c r="BN6150" s="2"/>
      <c r="BO6150" s="2"/>
    </row>
    <row r="6151" ht="12.75" customHeight="1">
      <c r="D6151" s="2"/>
      <c r="G6151" s="2"/>
      <c r="I6151" s="2"/>
      <c r="J6151" s="2"/>
      <c r="K6151" s="2"/>
      <c r="L6151" s="2"/>
      <c r="M6151" s="2"/>
      <c r="N6151" s="2"/>
      <c r="O6151" s="2"/>
      <c r="P6151" s="2"/>
      <c r="Q6151" s="2"/>
      <c r="R6151" s="2"/>
      <c r="S6151" s="2"/>
      <c r="T6151" s="2"/>
      <c r="U6151" s="2"/>
      <c r="V6151" s="2"/>
      <c r="W6151" s="2"/>
      <c r="X6151" s="2"/>
      <c r="Y6151" s="2"/>
      <c r="AB6151" s="2"/>
      <c r="AC6151" s="2"/>
      <c r="AD6151" s="2"/>
      <c r="AE6151" s="2"/>
      <c r="AF6151" s="2"/>
      <c r="AG6151" s="2"/>
      <c r="AH6151" s="2"/>
      <c r="AI6151" s="2"/>
      <c r="AJ6151" s="2"/>
      <c r="AK6151" s="2"/>
      <c r="BK6151" s="2"/>
      <c r="BL6151" s="2"/>
      <c r="BN6151" s="2"/>
      <c r="BO6151" s="2"/>
    </row>
    <row r="6152" ht="12.75" customHeight="1">
      <c r="D6152" s="2"/>
      <c r="G6152" s="2"/>
      <c r="I6152" s="2"/>
      <c r="J6152" s="2"/>
      <c r="K6152" s="2"/>
      <c r="L6152" s="2"/>
      <c r="M6152" s="2"/>
      <c r="N6152" s="2"/>
      <c r="O6152" s="2"/>
      <c r="P6152" s="2"/>
      <c r="Q6152" s="2"/>
      <c r="R6152" s="2"/>
      <c r="S6152" s="2"/>
      <c r="T6152" s="2"/>
      <c r="U6152" s="2"/>
      <c r="V6152" s="2"/>
      <c r="W6152" s="2"/>
      <c r="X6152" s="2"/>
      <c r="Y6152" s="2"/>
      <c r="AB6152" s="2"/>
      <c r="AC6152" s="2"/>
      <c r="AD6152" s="2"/>
      <c r="AE6152" s="2"/>
      <c r="AF6152" s="2"/>
      <c r="AG6152" s="2"/>
      <c r="AH6152" s="2"/>
      <c r="AI6152" s="2"/>
      <c r="AJ6152" s="2"/>
      <c r="AK6152" s="2"/>
      <c r="BK6152" s="2"/>
      <c r="BL6152" s="2"/>
      <c r="BN6152" s="2"/>
      <c r="BO6152" s="2"/>
    </row>
    <row r="6153" ht="12.75" customHeight="1">
      <c r="D6153" s="2"/>
      <c r="G6153" s="2"/>
      <c r="I6153" s="2"/>
      <c r="J6153" s="2"/>
      <c r="K6153" s="2"/>
      <c r="L6153" s="2"/>
      <c r="M6153" s="2"/>
      <c r="N6153" s="2"/>
      <c r="O6153" s="2"/>
      <c r="P6153" s="2"/>
      <c r="Q6153" s="2"/>
      <c r="R6153" s="2"/>
      <c r="S6153" s="2"/>
      <c r="T6153" s="2"/>
      <c r="U6153" s="2"/>
      <c r="V6153" s="2"/>
      <c r="W6153" s="2"/>
      <c r="X6153" s="2"/>
      <c r="Y6153" s="2"/>
      <c r="AB6153" s="2"/>
      <c r="AC6153" s="2"/>
      <c r="AD6153" s="2"/>
      <c r="AE6153" s="2"/>
      <c r="AF6153" s="2"/>
      <c r="AG6153" s="2"/>
      <c r="AH6153" s="2"/>
      <c r="AI6153" s="2"/>
      <c r="AJ6153" s="2"/>
      <c r="AK6153" s="2"/>
      <c r="BK6153" s="2"/>
      <c r="BL6153" s="2"/>
      <c r="BN6153" s="2"/>
      <c r="BO6153" s="2"/>
    </row>
    <row r="6154" ht="12.75" customHeight="1">
      <c r="D6154" s="2"/>
      <c r="G6154" s="2"/>
      <c r="I6154" s="2"/>
      <c r="J6154" s="2"/>
      <c r="K6154" s="2"/>
      <c r="L6154" s="2"/>
      <c r="M6154" s="2"/>
      <c r="N6154" s="2"/>
      <c r="O6154" s="2"/>
      <c r="P6154" s="2"/>
      <c r="Q6154" s="2"/>
      <c r="R6154" s="2"/>
      <c r="S6154" s="2"/>
      <c r="T6154" s="2"/>
      <c r="U6154" s="2"/>
      <c r="V6154" s="2"/>
      <c r="W6154" s="2"/>
      <c r="X6154" s="2"/>
      <c r="Y6154" s="2"/>
      <c r="AB6154" s="2"/>
      <c r="AC6154" s="2"/>
      <c r="AD6154" s="2"/>
      <c r="AE6154" s="2"/>
      <c r="AF6154" s="2"/>
      <c r="AG6154" s="2"/>
      <c r="AH6154" s="2"/>
      <c r="AI6154" s="2"/>
      <c r="AJ6154" s="2"/>
      <c r="AK6154" s="2"/>
      <c r="BK6154" s="2"/>
      <c r="BL6154" s="2"/>
      <c r="BN6154" s="2"/>
      <c r="BO6154" s="2"/>
    </row>
    <row r="6155" ht="12.75" customHeight="1">
      <c r="D6155" s="2"/>
      <c r="G6155" s="2"/>
      <c r="I6155" s="2"/>
      <c r="J6155" s="2"/>
      <c r="K6155" s="2"/>
      <c r="L6155" s="2"/>
      <c r="M6155" s="2"/>
      <c r="N6155" s="2"/>
      <c r="O6155" s="2"/>
      <c r="P6155" s="2"/>
      <c r="Q6155" s="2"/>
      <c r="R6155" s="2"/>
      <c r="S6155" s="2"/>
      <c r="T6155" s="2"/>
      <c r="U6155" s="2"/>
      <c r="V6155" s="2"/>
      <c r="W6155" s="2"/>
      <c r="X6155" s="2"/>
      <c r="Y6155" s="2"/>
      <c r="AB6155" s="2"/>
      <c r="AC6155" s="2"/>
      <c r="AD6155" s="2"/>
      <c r="AE6155" s="2"/>
      <c r="AF6155" s="2"/>
      <c r="AG6155" s="2"/>
      <c r="AH6155" s="2"/>
      <c r="AI6155" s="2"/>
      <c r="AJ6155" s="2"/>
      <c r="AK6155" s="2"/>
      <c r="BK6155" s="2"/>
      <c r="BL6155" s="2"/>
      <c r="BN6155" s="2"/>
      <c r="BO6155" s="2"/>
    </row>
    <row r="6156" ht="12.75" customHeight="1">
      <c r="D6156" s="2"/>
      <c r="G6156" s="2"/>
      <c r="I6156" s="2"/>
      <c r="J6156" s="2"/>
      <c r="K6156" s="2"/>
      <c r="L6156" s="2"/>
      <c r="M6156" s="2"/>
      <c r="N6156" s="2"/>
      <c r="O6156" s="2"/>
      <c r="P6156" s="2"/>
      <c r="Q6156" s="2"/>
      <c r="R6156" s="2"/>
      <c r="S6156" s="2"/>
      <c r="T6156" s="2"/>
      <c r="U6156" s="2"/>
      <c r="V6156" s="2"/>
      <c r="W6156" s="2"/>
      <c r="X6156" s="2"/>
      <c r="Y6156" s="2"/>
      <c r="AB6156" s="2"/>
      <c r="AC6156" s="2"/>
      <c r="AD6156" s="2"/>
      <c r="AE6156" s="2"/>
      <c r="AF6156" s="2"/>
      <c r="AG6156" s="2"/>
      <c r="AH6156" s="2"/>
      <c r="AI6156" s="2"/>
      <c r="AJ6156" s="2"/>
      <c r="AK6156" s="2"/>
      <c r="BK6156" s="2"/>
      <c r="BL6156" s="2"/>
      <c r="BN6156" s="2"/>
      <c r="BO6156" s="2"/>
    </row>
    <row r="6157" ht="12.75" customHeight="1">
      <c r="D6157" s="2"/>
      <c r="G6157" s="2"/>
      <c r="I6157" s="2"/>
      <c r="J6157" s="2"/>
      <c r="K6157" s="2"/>
      <c r="L6157" s="2"/>
      <c r="M6157" s="2"/>
      <c r="N6157" s="2"/>
      <c r="O6157" s="2"/>
      <c r="P6157" s="2"/>
      <c r="Q6157" s="2"/>
      <c r="R6157" s="2"/>
      <c r="S6157" s="2"/>
      <c r="T6157" s="2"/>
      <c r="U6157" s="2"/>
      <c r="V6157" s="2"/>
      <c r="W6157" s="2"/>
      <c r="X6157" s="2"/>
      <c r="Y6157" s="2"/>
      <c r="AB6157" s="2"/>
      <c r="AC6157" s="2"/>
      <c r="AD6157" s="2"/>
      <c r="AE6157" s="2"/>
      <c r="AF6157" s="2"/>
      <c r="AG6157" s="2"/>
      <c r="AH6157" s="2"/>
      <c r="AI6157" s="2"/>
      <c r="AJ6157" s="2"/>
      <c r="AK6157" s="2"/>
      <c r="BK6157" s="2"/>
      <c r="BL6157" s="2"/>
      <c r="BN6157" s="2"/>
      <c r="BO6157" s="2"/>
    </row>
    <row r="6158" ht="12.75" customHeight="1">
      <c r="D6158" s="2"/>
      <c r="G6158" s="2"/>
      <c r="I6158" s="2"/>
      <c r="J6158" s="2"/>
      <c r="K6158" s="2"/>
      <c r="L6158" s="2"/>
      <c r="M6158" s="2"/>
      <c r="N6158" s="2"/>
      <c r="O6158" s="2"/>
      <c r="P6158" s="2"/>
      <c r="Q6158" s="2"/>
      <c r="R6158" s="2"/>
      <c r="S6158" s="2"/>
      <c r="T6158" s="2"/>
      <c r="U6158" s="2"/>
      <c r="V6158" s="2"/>
      <c r="W6158" s="2"/>
      <c r="X6158" s="2"/>
      <c r="Y6158" s="2"/>
      <c r="AB6158" s="2"/>
      <c r="AC6158" s="2"/>
      <c r="AD6158" s="2"/>
      <c r="AE6158" s="2"/>
      <c r="AF6158" s="2"/>
      <c r="AG6158" s="2"/>
      <c r="AH6158" s="2"/>
      <c r="AI6158" s="2"/>
      <c r="AJ6158" s="2"/>
      <c r="AK6158" s="2"/>
      <c r="BK6158" s="2"/>
      <c r="BL6158" s="2"/>
      <c r="BN6158" s="2"/>
      <c r="BO6158" s="2"/>
    </row>
    <row r="6159" ht="12.75" customHeight="1">
      <c r="D6159" s="2"/>
      <c r="G6159" s="2"/>
      <c r="I6159" s="2"/>
      <c r="J6159" s="2"/>
      <c r="K6159" s="2"/>
      <c r="L6159" s="2"/>
      <c r="M6159" s="2"/>
      <c r="N6159" s="2"/>
      <c r="O6159" s="2"/>
      <c r="P6159" s="2"/>
      <c r="Q6159" s="2"/>
      <c r="R6159" s="2"/>
      <c r="S6159" s="2"/>
      <c r="T6159" s="2"/>
      <c r="U6159" s="2"/>
      <c r="V6159" s="2"/>
      <c r="W6159" s="2"/>
      <c r="X6159" s="2"/>
      <c r="Y6159" s="2"/>
      <c r="AB6159" s="2"/>
      <c r="AC6159" s="2"/>
      <c r="AD6159" s="2"/>
      <c r="AE6159" s="2"/>
      <c r="AF6159" s="2"/>
      <c r="AG6159" s="2"/>
      <c r="AH6159" s="2"/>
      <c r="AI6159" s="2"/>
      <c r="AJ6159" s="2"/>
      <c r="AK6159" s="2"/>
      <c r="BK6159" s="2"/>
      <c r="BL6159" s="2"/>
      <c r="BN6159" s="2"/>
      <c r="BO6159" s="2"/>
    </row>
    <row r="6160" ht="12.75" customHeight="1">
      <c r="D6160" s="2"/>
      <c r="G6160" s="2"/>
      <c r="I6160" s="2"/>
      <c r="J6160" s="2"/>
      <c r="K6160" s="2"/>
      <c r="L6160" s="2"/>
      <c r="M6160" s="2"/>
      <c r="N6160" s="2"/>
      <c r="O6160" s="2"/>
      <c r="P6160" s="2"/>
      <c r="Q6160" s="2"/>
      <c r="R6160" s="2"/>
      <c r="S6160" s="2"/>
      <c r="T6160" s="2"/>
      <c r="U6160" s="2"/>
      <c r="V6160" s="2"/>
      <c r="W6160" s="2"/>
      <c r="X6160" s="2"/>
      <c r="Y6160" s="2"/>
      <c r="AB6160" s="2"/>
      <c r="AC6160" s="2"/>
      <c r="AD6160" s="2"/>
      <c r="AE6160" s="2"/>
      <c r="AF6160" s="2"/>
      <c r="AG6160" s="2"/>
      <c r="AH6160" s="2"/>
      <c r="AI6160" s="2"/>
      <c r="AJ6160" s="2"/>
      <c r="AK6160" s="2"/>
      <c r="BK6160" s="2"/>
      <c r="BL6160" s="2"/>
      <c r="BN6160" s="2"/>
      <c r="BO6160" s="2"/>
    </row>
    <row r="6161" ht="12.75" customHeight="1">
      <c r="D6161" s="2"/>
      <c r="G6161" s="2"/>
      <c r="I6161" s="2"/>
      <c r="J6161" s="2"/>
      <c r="K6161" s="2"/>
      <c r="L6161" s="2"/>
      <c r="M6161" s="2"/>
      <c r="N6161" s="2"/>
      <c r="O6161" s="2"/>
      <c r="P6161" s="2"/>
      <c r="Q6161" s="2"/>
      <c r="R6161" s="2"/>
      <c r="S6161" s="2"/>
      <c r="T6161" s="2"/>
      <c r="U6161" s="2"/>
      <c r="V6161" s="2"/>
      <c r="W6161" s="2"/>
      <c r="X6161" s="2"/>
      <c r="Y6161" s="2"/>
      <c r="AB6161" s="2"/>
      <c r="AC6161" s="2"/>
      <c r="AD6161" s="2"/>
      <c r="AE6161" s="2"/>
      <c r="AF6161" s="2"/>
      <c r="AG6161" s="2"/>
      <c r="AH6161" s="2"/>
      <c r="AI6161" s="2"/>
      <c r="AJ6161" s="2"/>
      <c r="AK6161" s="2"/>
      <c r="BK6161" s="2"/>
      <c r="BL6161" s="2"/>
      <c r="BN6161" s="2"/>
      <c r="BO6161" s="2"/>
    </row>
    <row r="6162" ht="12.75" customHeight="1">
      <c r="D6162" s="2"/>
      <c r="G6162" s="2"/>
      <c r="I6162" s="2"/>
      <c r="J6162" s="2"/>
      <c r="K6162" s="2"/>
      <c r="L6162" s="2"/>
      <c r="M6162" s="2"/>
      <c r="N6162" s="2"/>
      <c r="O6162" s="2"/>
      <c r="P6162" s="2"/>
      <c r="Q6162" s="2"/>
      <c r="R6162" s="2"/>
      <c r="S6162" s="2"/>
      <c r="T6162" s="2"/>
      <c r="U6162" s="2"/>
      <c r="V6162" s="2"/>
      <c r="W6162" s="2"/>
      <c r="X6162" s="2"/>
      <c r="Y6162" s="2"/>
      <c r="AB6162" s="2"/>
      <c r="AC6162" s="2"/>
      <c r="AD6162" s="2"/>
      <c r="AE6162" s="2"/>
      <c r="AF6162" s="2"/>
      <c r="AG6162" s="2"/>
      <c r="AH6162" s="2"/>
      <c r="AI6162" s="2"/>
      <c r="AJ6162" s="2"/>
      <c r="AK6162" s="2"/>
      <c r="BK6162" s="2"/>
      <c r="BL6162" s="2"/>
      <c r="BN6162" s="2"/>
      <c r="BO6162" s="2"/>
    </row>
    <row r="6163" ht="12.75" customHeight="1">
      <c r="D6163" s="2"/>
      <c r="G6163" s="2"/>
      <c r="I6163" s="2"/>
      <c r="J6163" s="2"/>
      <c r="K6163" s="2"/>
      <c r="L6163" s="2"/>
      <c r="M6163" s="2"/>
      <c r="N6163" s="2"/>
      <c r="O6163" s="2"/>
      <c r="P6163" s="2"/>
      <c r="Q6163" s="2"/>
      <c r="R6163" s="2"/>
      <c r="S6163" s="2"/>
      <c r="T6163" s="2"/>
      <c r="U6163" s="2"/>
      <c r="V6163" s="2"/>
      <c r="W6163" s="2"/>
      <c r="X6163" s="2"/>
      <c r="Y6163" s="2"/>
      <c r="AB6163" s="2"/>
      <c r="AC6163" s="2"/>
      <c r="AD6163" s="2"/>
      <c r="AE6163" s="2"/>
      <c r="AF6163" s="2"/>
      <c r="AG6163" s="2"/>
      <c r="AH6163" s="2"/>
      <c r="AI6163" s="2"/>
      <c r="AJ6163" s="2"/>
      <c r="AK6163" s="2"/>
      <c r="BK6163" s="2"/>
      <c r="BL6163" s="2"/>
      <c r="BN6163" s="2"/>
      <c r="BO6163" s="2"/>
    </row>
    <row r="6164" ht="12.75" customHeight="1">
      <c r="D6164" s="2"/>
      <c r="G6164" s="2"/>
      <c r="I6164" s="2"/>
      <c r="J6164" s="2"/>
      <c r="K6164" s="2"/>
      <c r="L6164" s="2"/>
      <c r="M6164" s="2"/>
      <c r="N6164" s="2"/>
      <c r="O6164" s="2"/>
      <c r="P6164" s="2"/>
      <c r="Q6164" s="2"/>
      <c r="R6164" s="2"/>
      <c r="S6164" s="2"/>
      <c r="T6164" s="2"/>
      <c r="U6164" s="2"/>
      <c r="V6164" s="2"/>
      <c r="W6164" s="2"/>
      <c r="X6164" s="2"/>
      <c r="Y6164" s="2"/>
      <c r="AB6164" s="2"/>
      <c r="AC6164" s="2"/>
      <c r="AD6164" s="2"/>
      <c r="AE6164" s="2"/>
      <c r="AF6164" s="2"/>
      <c r="AG6164" s="2"/>
      <c r="AH6164" s="2"/>
      <c r="AI6164" s="2"/>
      <c r="AJ6164" s="2"/>
      <c r="AK6164" s="2"/>
      <c r="BK6164" s="2"/>
      <c r="BL6164" s="2"/>
      <c r="BN6164" s="2"/>
      <c r="BO6164" s="2"/>
    </row>
    <row r="6165" ht="12.75" customHeight="1">
      <c r="D6165" s="2"/>
      <c r="G6165" s="2"/>
      <c r="I6165" s="2"/>
      <c r="J6165" s="2"/>
      <c r="K6165" s="2"/>
      <c r="L6165" s="2"/>
      <c r="M6165" s="2"/>
      <c r="N6165" s="2"/>
      <c r="O6165" s="2"/>
      <c r="P6165" s="2"/>
      <c r="Q6165" s="2"/>
      <c r="R6165" s="2"/>
      <c r="S6165" s="2"/>
      <c r="T6165" s="2"/>
      <c r="U6165" s="2"/>
      <c r="V6165" s="2"/>
      <c r="W6165" s="2"/>
      <c r="X6165" s="2"/>
      <c r="Y6165" s="2"/>
      <c r="AB6165" s="2"/>
      <c r="AC6165" s="2"/>
      <c r="AD6165" s="2"/>
      <c r="AE6165" s="2"/>
      <c r="AF6165" s="2"/>
      <c r="AG6165" s="2"/>
      <c r="AH6165" s="2"/>
      <c r="AI6165" s="2"/>
      <c r="AJ6165" s="2"/>
      <c r="AK6165" s="2"/>
      <c r="BK6165" s="2"/>
      <c r="BL6165" s="2"/>
      <c r="BN6165" s="2"/>
      <c r="BO6165" s="2"/>
    </row>
    <row r="6166" ht="12.75" customHeight="1">
      <c r="D6166" s="2"/>
      <c r="G6166" s="2"/>
      <c r="I6166" s="2"/>
      <c r="J6166" s="2"/>
      <c r="K6166" s="2"/>
      <c r="L6166" s="2"/>
      <c r="M6166" s="2"/>
      <c r="N6166" s="2"/>
      <c r="O6166" s="2"/>
      <c r="P6166" s="2"/>
      <c r="Q6166" s="2"/>
      <c r="R6166" s="2"/>
      <c r="S6166" s="2"/>
      <c r="T6166" s="2"/>
      <c r="U6166" s="2"/>
      <c r="V6166" s="2"/>
      <c r="W6166" s="2"/>
      <c r="X6166" s="2"/>
      <c r="Y6166" s="2"/>
      <c r="AB6166" s="2"/>
      <c r="AC6166" s="2"/>
      <c r="AD6166" s="2"/>
      <c r="AE6166" s="2"/>
      <c r="AF6166" s="2"/>
      <c r="AG6166" s="2"/>
      <c r="AH6166" s="2"/>
      <c r="AI6166" s="2"/>
      <c r="AJ6166" s="2"/>
      <c r="AK6166" s="2"/>
      <c r="BK6166" s="2"/>
      <c r="BL6166" s="2"/>
      <c r="BN6166" s="2"/>
      <c r="BO6166" s="2"/>
    </row>
    <row r="6167" ht="12.75" customHeight="1">
      <c r="D6167" s="2"/>
      <c r="G6167" s="2"/>
      <c r="I6167" s="2"/>
      <c r="J6167" s="2"/>
      <c r="K6167" s="2"/>
      <c r="L6167" s="2"/>
      <c r="M6167" s="2"/>
      <c r="N6167" s="2"/>
      <c r="O6167" s="2"/>
      <c r="P6167" s="2"/>
      <c r="Q6167" s="2"/>
      <c r="R6167" s="2"/>
      <c r="S6167" s="2"/>
      <c r="T6167" s="2"/>
      <c r="U6167" s="2"/>
      <c r="V6167" s="2"/>
      <c r="W6167" s="2"/>
      <c r="X6167" s="2"/>
      <c r="Y6167" s="2"/>
      <c r="AB6167" s="2"/>
      <c r="AC6167" s="2"/>
      <c r="AD6167" s="2"/>
      <c r="AE6167" s="2"/>
      <c r="AF6167" s="2"/>
      <c r="AG6167" s="2"/>
      <c r="AH6167" s="2"/>
      <c r="AI6167" s="2"/>
      <c r="AJ6167" s="2"/>
      <c r="AK6167" s="2"/>
      <c r="BK6167" s="2"/>
      <c r="BL6167" s="2"/>
      <c r="BN6167" s="2"/>
      <c r="BO6167" s="2"/>
    </row>
    <row r="6168" ht="12.75" customHeight="1">
      <c r="D6168" s="2"/>
      <c r="G6168" s="2"/>
      <c r="I6168" s="2"/>
      <c r="J6168" s="2"/>
      <c r="K6168" s="2"/>
      <c r="L6168" s="2"/>
      <c r="M6168" s="2"/>
      <c r="N6168" s="2"/>
      <c r="O6168" s="2"/>
      <c r="P6168" s="2"/>
      <c r="Q6168" s="2"/>
      <c r="R6168" s="2"/>
      <c r="S6168" s="2"/>
      <c r="T6168" s="2"/>
      <c r="U6168" s="2"/>
      <c r="V6168" s="2"/>
      <c r="W6168" s="2"/>
      <c r="X6168" s="2"/>
      <c r="Y6168" s="2"/>
      <c r="AB6168" s="2"/>
      <c r="AC6168" s="2"/>
      <c r="AD6168" s="2"/>
      <c r="AE6168" s="2"/>
      <c r="AF6168" s="2"/>
      <c r="AG6168" s="2"/>
      <c r="AH6168" s="2"/>
      <c r="AI6168" s="2"/>
      <c r="AJ6168" s="2"/>
      <c r="AK6168" s="2"/>
      <c r="BK6168" s="2"/>
      <c r="BL6168" s="2"/>
      <c r="BN6168" s="2"/>
      <c r="BO6168" s="2"/>
    </row>
    <row r="6169" ht="12.75" customHeight="1">
      <c r="D6169" s="2"/>
      <c r="G6169" s="2"/>
      <c r="I6169" s="2"/>
      <c r="J6169" s="2"/>
      <c r="K6169" s="2"/>
      <c r="L6169" s="2"/>
      <c r="M6169" s="2"/>
      <c r="N6169" s="2"/>
      <c r="O6169" s="2"/>
      <c r="P6169" s="2"/>
      <c r="Q6169" s="2"/>
      <c r="R6169" s="2"/>
      <c r="S6169" s="2"/>
      <c r="T6169" s="2"/>
      <c r="U6169" s="2"/>
      <c r="V6169" s="2"/>
      <c r="W6169" s="2"/>
      <c r="X6169" s="2"/>
      <c r="Y6169" s="2"/>
      <c r="AB6169" s="2"/>
      <c r="AC6169" s="2"/>
      <c r="AD6169" s="2"/>
      <c r="AE6169" s="2"/>
      <c r="AF6169" s="2"/>
      <c r="AG6169" s="2"/>
      <c r="AH6169" s="2"/>
      <c r="AI6169" s="2"/>
      <c r="AJ6169" s="2"/>
      <c r="AK6169" s="2"/>
      <c r="BK6169" s="2"/>
      <c r="BL6169" s="2"/>
      <c r="BN6169" s="2"/>
      <c r="BO6169" s="2"/>
    </row>
    <row r="6170" ht="12.75" customHeight="1">
      <c r="D6170" s="2"/>
      <c r="G6170" s="2"/>
      <c r="I6170" s="2"/>
      <c r="J6170" s="2"/>
      <c r="K6170" s="2"/>
      <c r="L6170" s="2"/>
      <c r="M6170" s="2"/>
      <c r="N6170" s="2"/>
      <c r="O6170" s="2"/>
      <c r="P6170" s="2"/>
      <c r="Q6170" s="2"/>
      <c r="R6170" s="2"/>
      <c r="S6170" s="2"/>
      <c r="T6170" s="2"/>
      <c r="U6170" s="2"/>
      <c r="V6170" s="2"/>
      <c r="W6170" s="2"/>
      <c r="X6170" s="2"/>
      <c r="Y6170" s="2"/>
      <c r="AB6170" s="2"/>
      <c r="AC6170" s="2"/>
      <c r="AD6170" s="2"/>
      <c r="AE6170" s="2"/>
      <c r="AF6170" s="2"/>
      <c r="AG6170" s="2"/>
      <c r="AH6170" s="2"/>
      <c r="AI6170" s="2"/>
      <c r="AJ6170" s="2"/>
      <c r="AK6170" s="2"/>
      <c r="BK6170" s="2"/>
      <c r="BL6170" s="2"/>
      <c r="BN6170" s="2"/>
      <c r="BO6170" s="2"/>
    </row>
    <row r="6171" ht="12.75" customHeight="1">
      <c r="D6171" s="2"/>
      <c r="G6171" s="2"/>
      <c r="I6171" s="2"/>
      <c r="J6171" s="2"/>
      <c r="K6171" s="2"/>
      <c r="L6171" s="2"/>
      <c r="M6171" s="2"/>
      <c r="N6171" s="2"/>
      <c r="O6171" s="2"/>
      <c r="P6171" s="2"/>
      <c r="Q6171" s="2"/>
      <c r="R6171" s="2"/>
      <c r="S6171" s="2"/>
      <c r="T6171" s="2"/>
      <c r="U6171" s="2"/>
      <c r="V6171" s="2"/>
      <c r="W6171" s="2"/>
      <c r="X6171" s="2"/>
      <c r="Y6171" s="2"/>
      <c r="AB6171" s="2"/>
      <c r="AC6171" s="2"/>
      <c r="AD6171" s="2"/>
      <c r="AE6171" s="2"/>
      <c r="AF6171" s="2"/>
      <c r="AG6171" s="2"/>
      <c r="AH6171" s="2"/>
      <c r="AI6171" s="2"/>
      <c r="AJ6171" s="2"/>
      <c r="AK6171" s="2"/>
      <c r="BK6171" s="2"/>
      <c r="BL6171" s="2"/>
      <c r="BN6171" s="2"/>
      <c r="BO6171" s="2"/>
    </row>
    <row r="6172" ht="12.75" customHeight="1">
      <c r="D6172" s="2"/>
      <c r="G6172" s="2"/>
      <c r="I6172" s="2"/>
      <c r="J6172" s="2"/>
      <c r="K6172" s="2"/>
      <c r="L6172" s="2"/>
      <c r="M6172" s="2"/>
      <c r="N6172" s="2"/>
      <c r="O6172" s="2"/>
      <c r="P6172" s="2"/>
      <c r="Q6172" s="2"/>
      <c r="R6172" s="2"/>
      <c r="S6172" s="2"/>
      <c r="T6172" s="2"/>
      <c r="U6172" s="2"/>
      <c r="V6172" s="2"/>
      <c r="W6172" s="2"/>
      <c r="X6172" s="2"/>
      <c r="Y6172" s="2"/>
      <c r="AB6172" s="2"/>
      <c r="AC6172" s="2"/>
      <c r="AD6172" s="2"/>
      <c r="AE6172" s="2"/>
      <c r="AF6172" s="2"/>
      <c r="AG6172" s="2"/>
      <c r="AH6172" s="2"/>
      <c r="AI6172" s="2"/>
      <c r="AJ6172" s="2"/>
      <c r="AK6172" s="2"/>
      <c r="BK6172" s="2"/>
      <c r="BL6172" s="2"/>
      <c r="BN6172" s="2"/>
      <c r="BO6172" s="2"/>
    </row>
    <row r="6173" ht="12.75" customHeight="1">
      <c r="D6173" s="2"/>
      <c r="G6173" s="2"/>
      <c r="I6173" s="2"/>
      <c r="J6173" s="2"/>
      <c r="K6173" s="2"/>
      <c r="L6173" s="2"/>
      <c r="M6173" s="2"/>
      <c r="N6173" s="2"/>
      <c r="O6173" s="2"/>
      <c r="P6173" s="2"/>
      <c r="Q6173" s="2"/>
      <c r="R6173" s="2"/>
      <c r="S6173" s="2"/>
      <c r="T6173" s="2"/>
      <c r="U6173" s="2"/>
      <c r="V6173" s="2"/>
      <c r="W6173" s="2"/>
      <c r="X6173" s="2"/>
      <c r="Y6173" s="2"/>
      <c r="AB6173" s="2"/>
      <c r="AC6173" s="2"/>
      <c r="AD6173" s="2"/>
      <c r="AE6173" s="2"/>
      <c r="AF6173" s="2"/>
      <c r="AG6173" s="2"/>
      <c r="AH6173" s="2"/>
      <c r="AI6173" s="2"/>
      <c r="AJ6173" s="2"/>
      <c r="AK6173" s="2"/>
      <c r="BK6173" s="2"/>
      <c r="BL6173" s="2"/>
      <c r="BN6173" s="2"/>
      <c r="BO6173" s="2"/>
    </row>
    <row r="6174" ht="12.75" customHeight="1">
      <c r="D6174" s="2"/>
      <c r="G6174" s="2"/>
      <c r="I6174" s="2"/>
      <c r="J6174" s="2"/>
      <c r="K6174" s="2"/>
      <c r="L6174" s="2"/>
      <c r="M6174" s="2"/>
      <c r="N6174" s="2"/>
      <c r="O6174" s="2"/>
      <c r="P6174" s="2"/>
      <c r="Q6174" s="2"/>
      <c r="R6174" s="2"/>
      <c r="S6174" s="2"/>
      <c r="T6174" s="2"/>
      <c r="U6174" s="2"/>
      <c r="V6174" s="2"/>
      <c r="W6174" s="2"/>
      <c r="X6174" s="2"/>
      <c r="Y6174" s="2"/>
      <c r="AB6174" s="2"/>
      <c r="AC6174" s="2"/>
      <c r="AD6174" s="2"/>
      <c r="AE6174" s="2"/>
      <c r="AF6174" s="2"/>
      <c r="AG6174" s="2"/>
      <c r="AH6174" s="2"/>
      <c r="AI6174" s="2"/>
      <c r="AJ6174" s="2"/>
      <c r="AK6174" s="2"/>
      <c r="BK6174" s="2"/>
      <c r="BL6174" s="2"/>
      <c r="BN6174" s="2"/>
      <c r="BO6174" s="2"/>
    </row>
    <row r="6175" ht="12.75" customHeight="1">
      <c r="D6175" s="2"/>
      <c r="G6175" s="2"/>
      <c r="I6175" s="2"/>
      <c r="J6175" s="2"/>
      <c r="K6175" s="2"/>
      <c r="L6175" s="2"/>
      <c r="M6175" s="2"/>
      <c r="N6175" s="2"/>
      <c r="O6175" s="2"/>
      <c r="P6175" s="2"/>
      <c r="Q6175" s="2"/>
      <c r="R6175" s="2"/>
      <c r="S6175" s="2"/>
      <c r="T6175" s="2"/>
      <c r="U6175" s="2"/>
      <c r="V6175" s="2"/>
      <c r="W6175" s="2"/>
      <c r="X6175" s="2"/>
      <c r="Y6175" s="2"/>
      <c r="AB6175" s="2"/>
      <c r="AC6175" s="2"/>
      <c r="AD6175" s="2"/>
      <c r="AE6175" s="2"/>
      <c r="AF6175" s="2"/>
      <c r="AG6175" s="2"/>
      <c r="AH6175" s="2"/>
      <c r="AI6175" s="2"/>
      <c r="AJ6175" s="2"/>
      <c r="AK6175" s="2"/>
      <c r="BK6175" s="2"/>
      <c r="BL6175" s="2"/>
      <c r="BN6175" s="2"/>
      <c r="BO6175" s="2"/>
    </row>
    <row r="6176" ht="12.75" customHeight="1">
      <c r="D6176" s="2"/>
      <c r="G6176" s="2"/>
      <c r="I6176" s="2"/>
      <c r="J6176" s="2"/>
      <c r="K6176" s="2"/>
      <c r="L6176" s="2"/>
      <c r="M6176" s="2"/>
      <c r="N6176" s="2"/>
      <c r="O6176" s="2"/>
      <c r="P6176" s="2"/>
      <c r="Q6176" s="2"/>
      <c r="R6176" s="2"/>
      <c r="S6176" s="2"/>
      <c r="T6176" s="2"/>
      <c r="U6176" s="2"/>
      <c r="V6176" s="2"/>
      <c r="W6176" s="2"/>
      <c r="X6176" s="2"/>
      <c r="Y6176" s="2"/>
      <c r="AB6176" s="2"/>
      <c r="AC6176" s="2"/>
      <c r="AD6176" s="2"/>
      <c r="AE6176" s="2"/>
      <c r="AF6176" s="2"/>
      <c r="AG6176" s="2"/>
      <c r="AH6176" s="2"/>
      <c r="AI6176" s="2"/>
      <c r="AJ6176" s="2"/>
      <c r="AK6176" s="2"/>
      <c r="BK6176" s="2"/>
      <c r="BL6176" s="2"/>
      <c r="BN6176" s="2"/>
      <c r="BO6176" s="2"/>
    </row>
    <row r="6177" ht="12.75" customHeight="1">
      <c r="D6177" s="2"/>
      <c r="G6177" s="2"/>
      <c r="I6177" s="2"/>
      <c r="J6177" s="2"/>
      <c r="K6177" s="2"/>
      <c r="L6177" s="2"/>
      <c r="M6177" s="2"/>
      <c r="N6177" s="2"/>
      <c r="O6177" s="2"/>
      <c r="P6177" s="2"/>
      <c r="Q6177" s="2"/>
      <c r="R6177" s="2"/>
      <c r="S6177" s="2"/>
      <c r="T6177" s="2"/>
      <c r="U6177" s="2"/>
      <c r="V6177" s="2"/>
      <c r="W6177" s="2"/>
      <c r="X6177" s="2"/>
      <c r="Y6177" s="2"/>
      <c r="AB6177" s="2"/>
      <c r="AC6177" s="2"/>
      <c r="AD6177" s="2"/>
      <c r="AE6177" s="2"/>
      <c r="AF6177" s="2"/>
      <c r="AG6177" s="2"/>
      <c r="AH6177" s="2"/>
      <c r="AI6177" s="2"/>
      <c r="AJ6177" s="2"/>
      <c r="AK6177" s="2"/>
      <c r="BK6177" s="2"/>
      <c r="BL6177" s="2"/>
      <c r="BN6177" s="2"/>
      <c r="BO6177" s="2"/>
    </row>
    <row r="6178" ht="12.75" customHeight="1">
      <c r="D6178" s="2"/>
      <c r="G6178" s="2"/>
      <c r="I6178" s="2"/>
      <c r="J6178" s="2"/>
      <c r="K6178" s="2"/>
      <c r="L6178" s="2"/>
      <c r="M6178" s="2"/>
      <c r="N6178" s="2"/>
      <c r="O6178" s="2"/>
      <c r="P6178" s="2"/>
      <c r="Q6178" s="2"/>
      <c r="R6178" s="2"/>
      <c r="S6178" s="2"/>
      <c r="T6178" s="2"/>
      <c r="U6178" s="2"/>
      <c r="V6178" s="2"/>
      <c r="W6178" s="2"/>
      <c r="X6178" s="2"/>
      <c r="Y6178" s="2"/>
      <c r="AB6178" s="2"/>
      <c r="AC6178" s="2"/>
      <c r="AD6178" s="2"/>
      <c r="AE6178" s="2"/>
      <c r="AF6178" s="2"/>
      <c r="AG6178" s="2"/>
      <c r="AH6178" s="2"/>
      <c r="AI6178" s="2"/>
      <c r="AJ6178" s="2"/>
      <c r="AK6178" s="2"/>
      <c r="BK6178" s="2"/>
      <c r="BL6178" s="2"/>
      <c r="BN6178" s="2"/>
      <c r="BO6178" s="2"/>
    </row>
    <row r="6179" ht="12.75" customHeight="1">
      <c r="D6179" s="2"/>
      <c r="G6179" s="2"/>
      <c r="I6179" s="2"/>
      <c r="J6179" s="2"/>
      <c r="K6179" s="2"/>
      <c r="L6179" s="2"/>
      <c r="M6179" s="2"/>
      <c r="N6179" s="2"/>
      <c r="O6179" s="2"/>
      <c r="P6179" s="2"/>
      <c r="Q6179" s="2"/>
      <c r="R6179" s="2"/>
      <c r="S6179" s="2"/>
      <c r="T6179" s="2"/>
      <c r="U6179" s="2"/>
      <c r="V6179" s="2"/>
      <c r="W6179" s="2"/>
      <c r="X6179" s="2"/>
      <c r="Y6179" s="2"/>
      <c r="AB6179" s="2"/>
      <c r="AC6179" s="2"/>
      <c r="AD6179" s="2"/>
      <c r="AE6179" s="2"/>
      <c r="AF6179" s="2"/>
      <c r="AG6179" s="2"/>
      <c r="AH6179" s="2"/>
      <c r="AI6179" s="2"/>
      <c r="AJ6179" s="2"/>
      <c r="AK6179" s="2"/>
      <c r="BK6179" s="2"/>
      <c r="BL6179" s="2"/>
      <c r="BN6179" s="2"/>
      <c r="BO6179" s="2"/>
    </row>
    <row r="6180" ht="12.75" customHeight="1">
      <c r="D6180" s="2"/>
      <c r="G6180" s="2"/>
      <c r="I6180" s="2"/>
      <c r="J6180" s="2"/>
      <c r="K6180" s="2"/>
      <c r="L6180" s="2"/>
      <c r="M6180" s="2"/>
      <c r="N6180" s="2"/>
      <c r="O6180" s="2"/>
      <c r="P6180" s="2"/>
      <c r="Q6180" s="2"/>
      <c r="R6180" s="2"/>
      <c r="S6180" s="2"/>
      <c r="T6180" s="2"/>
      <c r="U6180" s="2"/>
      <c r="V6180" s="2"/>
      <c r="W6180" s="2"/>
      <c r="X6180" s="2"/>
      <c r="Y6180" s="2"/>
      <c r="AB6180" s="2"/>
      <c r="AC6180" s="2"/>
      <c r="AD6180" s="2"/>
      <c r="AE6180" s="2"/>
      <c r="AF6180" s="2"/>
      <c r="AG6180" s="2"/>
      <c r="AH6180" s="2"/>
      <c r="AI6180" s="2"/>
      <c r="AJ6180" s="2"/>
      <c r="AK6180" s="2"/>
      <c r="BK6180" s="2"/>
      <c r="BL6180" s="2"/>
      <c r="BN6180" s="2"/>
      <c r="BO6180" s="2"/>
    </row>
    <row r="6181" ht="12.75" customHeight="1">
      <c r="D6181" s="2"/>
      <c r="G6181" s="2"/>
      <c r="I6181" s="2"/>
      <c r="J6181" s="2"/>
      <c r="K6181" s="2"/>
      <c r="L6181" s="2"/>
      <c r="M6181" s="2"/>
      <c r="N6181" s="2"/>
      <c r="O6181" s="2"/>
      <c r="P6181" s="2"/>
      <c r="Q6181" s="2"/>
      <c r="R6181" s="2"/>
      <c r="S6181" s="2"/>
      <c r="T6181" s="2"/>
      <c r="U6181" s="2"/>
      <c r="V6181" s="2"/>
      <c r="W6181" s="2"/>
      <c r="X6181" s="2"/>
      <c r="Y6181" s="2"/>
      <c r="AB6181" s="2"/>
      <c r="AC6181" s="2"/>
      <c r="AD6181" s="2"/>
      <c r="AE6181" s="2"/>
      <c r="AF6181" s="2"/>
      <c r="AG6181" s="2"/>
      <c r="AH6181" s="2"/>
      <c r="AI6181" s="2"/>
      <c r="AJ6181" s="2"/>
      <c r="AK6181" s="2"/>
      <c r="BK6181" s="2"/>
      <c r="BL6181" s="2"/>
      <c r="BN6181" s="2"/>
      <c r="BO6181" s="2"/>
    </row>
    <row r="6182" ht="12.75" customHeight="1">
      <c r="D6182" s="2"/>
      <c r="G6182" s="2"/>
      <c r="I6182" s="2"/>
      <c r="J6182" s="2"/>
      <c r="K6182" s="2"/>
      <c r="L6182" s="2"/>
      <c r="M6182" s="2"/>
      <c r="N6182" s="2"/>
      <c r="O6182" s="2"/>
      <c r="P6182" s="2"/>
      <c r="Q6182" s="2"/>
      <c r="R6182" s="2"/>
      <c r="S6182" s="2"/>
      <c r="T6182" s="2"/>
      <c r="U6182" s="2"/>
      <c r="V6182" s="2"/>
      <c r="W6182" s="2"/>
      <c r="X6182" s="2"/>
      <c r="Y6182" s="2"/>
      <c r="AB6182" s="2"/>
      <c r="AC6182" s="2"/>
      <c r="AD6182" s="2"/>
      <c r="AE6182" s="2"/>
      <c r="AF6182" s="2"/>
      <c r="AG6182" s="2"/>
      <c r="AH6182" s="2"/>
      <c r="AI6182" s="2"/>
      <c r="AJ6182" s="2"/>
      <c r="AK6182" s="2"/>
      <c r="BK6182" s="2"/>
      <c r="BL6182" s="2"/>
      <c r="BN6182" s="2"/>
      <c r="BO6182" s="2"/>
    </row>
    <row r="6183" ht="12.75" customHeight="1">
      <c r="D6183" s="2"/>
      <c r="G6183" s="2"/>
      <c r="I6183" s="2"/>
      <c r="J6183" s="2"/>
      <c r="K6183" s="2"/>
      <c r="L6183" s="2"/>
      <c r="M6183" s="2"/>
      <c r="N6183" s="2"/>
      <c r="O6183" s="2"/>
      <c r="P6183" s="2"/>
      <c r="Q6183" s="2"/>
      <c r="R6183" s="2"/>
      <c r="S6183" s="2"/>
      <c r="T6183" s="2"/>
      <c r="U6183" s="2"/>
      <c r="V6183" s="2"/>
      <c r="W6183" s="2"/>
      <c r="X6183" s="2"/>
      <c r="Y6183" s="2"/>
      <c r="AB6183" s="2"/>
      <c r="AC6183" s="2"/>
      <c r="AD6183" s="2"/>
      <c r="AE6183" s="2"/>
      <c r="AF6183" s="2"/>
      <c r="AG6183" s="2"/>
      <c r="AH6183" s="2"/>
      <c r="AI6183" s="2"/>
      <c r="AJ6183" s="2"/>
      <c r="AK6183" s="2"/>
      <c r="BK6183" s="2"/>
      <c r="BL6183" s="2"/>
      <c r="BN6183" s="2"/>
      <c r="BO6183" s="2"/>
    </row>
    <row r="6184" ht="12.75" customHeight="1">
      <c r="D6184" s="2"/>
      <c r="G6184" s="2"/>
      <c r="I6184" s="2"/>
      <c r="J6184" s="2"/>
      <c r="K6184" s="2"/>
      <c r="L6184" s="2"/>
      <c r="M6184" s="2"/>
      <c r="N6184" s="2"/>
      <c r="O6184" s="2"/>
      <c r="P6184" s="2"/>
      <c r="Q6184" s="2"/>
      <c r="R6184" s="2"/>
      <c r="S6184" s="2"/>
      <c r="T6184" s="2"/>
      <c r="U6184" s="2"/>
      <c r="V6184" s="2"/>
      <c r="W6184" s="2"/>
      <c r="X6184" s="2"/>
      <c r="Y6184" s="2"/>
      <c r="AB6184" s="2"/>
      <c r="AC6184" s="2"/>
      <c r="AD6184" s="2"/>
      <c r="AE6184" s="2"/>
      <c r="AF6184" s="2"/>
      <c r="AG6184" s="2"/>
      <c r="AH6184" s="2"/>
      <c r="AI6184" s="2"/>
      <c r="AJ6184" s="2"/>
      <c r="AK6184" s="2"/>
      <c r="BK6184" s="2"/>
      <c r="BL6184" s="2"/>
      <c r="BN6184" s="2"/>
      <c r="BO6184" s="2"/>
    </row>
    <row r="6185" ht="12.75" customHeight="1">
      <c r="D6185" s="2"/>
      <c r="G6185" s="2"/>
      <c r="I6185" s="2"/>
      <c r="J6185" s="2"/>
      <c r="K6185" s="2"/>
      <c r="L6185" s="2"/>
      <c r="M6185" s="2"/>
      <c r="N6185" s="2"/>
      <c r="O6185" s="2"/>
      <c r="P6185" s="2"/>
      <c r="Q6185" s="2"/>
      <c r="R6185" s="2"/>
      <c r="S6185" s="2"/>
      <c r="T6185" s="2"/>
      <c r="U6185" s="2"/>
      <c r="V6185" s="2"/>
      <c r="W6185" s="2"/>
      <c r="X6185" s="2"/>
      <c r="Y6185" s="2"/>
      <c r="AB6185" s="2"/>
      <c r="AC6185" s="2"/>
      <c r="AD6185" s="2"/>
      <c r="AE6185" s="2"/>
      <c r="AF6185" s="2"/>
      <c r="AG6185" s="2"/>
      <c r="AH6185" s="2"/>
      <c r="AI6185" s="2"/>
      <c r="AJ6185" s="2"/>
      <c r="AK6185" s="2"/>
      <c r="BK6185" s="2"/>
      <c r="BL6185" s="2"/>
      <c r="BN6185" s="2"/>
      <c r="BO6185" s="2"/>
    </row>
    <row r="6186" ht="12.75" customHeight="1">
      <c r="D6186" s="2"/>
      <c r="G6186" s="2"/>
      <c r="I6186" s="2"/>
      <c r="J6186" s="2"/>
      <c r="K6186" s="2"/>
      <c r="L6186" s="2"/>
      <c r="M6186" s="2"/>
      <c r="N6186" s="2"/>
      <c r="O6186" s="2"/>
      <c r="P6186" s="2"/>
      <c r="Q6186" s="2"/>
      <c r="R6186" s="2"/>
      <c r="S6186" s="2"/>
      <c r="T6186" s="2"/>
      <c r="U6186" s="2"/>
      <c r="V6186" s="2"/>
      <c r="W6186" s="2"/>
      <c r="X6186" s="2"/>
      <c r="Y6186" s="2"/>
      <c r="AB6186" s="2"/>
      <c r="AC6186" s="2"/>
      <c r="AD6186" s="2"/>
      <c r="AE6186" s="2"/>
      <c r="AF6186" s="2"/>
      <c r="AG6186" s="2"/>
      <c r="AH6186" s="2"/>
      <c r="AI6186" s="2"/>
      <c r="AJ6186" s="2"/>
      <c r="AK6186" s="2"/>
      <c r="BK6186" s="2"/>
      <c r="BL6186" s="2"/>
      <c r="BN6186" s="2"/>
      <c r="BO6186" s="2"/>
    </row>
    <row r="6187" ht="12.75" customHeight="1">
      <c r="D6187" s="2"/>
      <c r="G6187" s="2"/>
      <c r="I6187" s="2"/>
      <c r="J6187" s="2"/>
      <c r="K6187" s="2"/>
      <c r="L6187" s="2"/>
      <c r="M6187" s="2"/>
      <c r="N6187" s="2"/>
      <c r="O6187" s="2"/>
      <c r="P6187" s="2"/>
      <c r="Q6187" s="2"/>
      <c r="R6187" s="2"/>
      <c r="S6187" s="2"/>
      <c r="T6187" s="2"/>
      <c r="U6187" s="2"/>
      <c r="V6187" s="2"/>
      <c r="W6187" s="2"/>
      <c r="X6187" s="2"/>
      <c r="Y6187" s="2"/>
      <c r="AB6187" s="2"/>
      <c r="AC6187" s="2"/>
      <c r="AD6187" s="2"/>
      <c r="AE6187" s="2"/>
      <c r="AF6187" s="2"/>
      <c r="AG6187" s="2"/>
      <c r="AH6187" s="2"/>
      <c r="AI6187" s="2"/>
      <c r="AJ6187" s="2"/>
      <c r="AK6187" s="2"/>
      <c r="BK6187" s="2"/>
      <c r="BL6187" s="2"/>
      <c r="BN6187" s="2"/>
      <c r="BO6187" s="2"/>
    </row>
    <row r="6188" ht="12.75" customHeight="1">
      <c r="D6188" s="2"/>
      <c r="G6188" s="2"/>
      <c r="I6188" s="2"/>
      <c r="J6188" s="2"/>
      <c r="K6188" s="2"/>
      <c r="L6188" s="2"/>
      <c r="M6188" s="2"/>
      <c r="N6188" s="2"/>
      <c r="O6188" s="2"/>
      <c r="P6188" s="2"/>
      <c r="Q6188" s="2"/>
      <c r="R6188" s="2"/>
      <c r="S6188" s="2"/>
      <c r="T6188" s="2"/>
      <c r="U6188" s="2"/>
      <c r="V6188" s="2"/>
      <c r="W6188" s="2"/>
      <c r="X6188" s="2"/>
      <c r="Y6188" s="2"/>
      <c r="AB6188" s="2"/>
      <c r="AC6188" s="2"/>
      <c r="AD6188" s="2"/>
      <c r="AE6188" s="2"/>
      <c r="AF6188" s="2"/>
      <c r="AG6188" s="2"/>
      <c r="AH6188" s="2"/>
      <c r="AI6188" s="2"/>
      <c r="AJ6188" s="2"/>
      <c r="AK6188" s="2"/>
      <c r="BK6188" s="2"/>
      <c r="BL6188" s="2"/>
      <c r="BN6188" s="2"/>
      <c r="BO6188" s="2"/>
    </row>
    <row r="6189" ht="12.75" customHeight="1">
      <c r="D6189" s="2"/>
      <c r="G6189" s="2"/>
      <c r="I6189" s="2"/>
      <c r="J6189" s="2"/>
      <c r="K6189" s="2"/>
      <c r="L6189" s="2"/>
      <c r="M6189" s="2"/>
      <c r="N6189" s="2"/>
      <c r="O6189" s="2"/>
      <c r="P6189" s="2"/>
      <c r="Q6189" s="2"/>
      <c r="R6189" s="2"/>
      <c r="S6189" s="2"/>
      <c r="T6189" s="2"/>
      <c r="U6189" s="2"/>
      <c r="V6189" s="2"/>
      <c r="W6189" s="2"/>
      <c r="X6189" s="2"/>
      <c r="Y6189" s="2"/>
      <c r="AB6189" s="2"/>
      <c r="AC6189" s="2"/>
      <c r="AD6189" s="2"/>
      <c r="AE6189" s="2"/>
      <c r="AF6189" s="2"/>
      <c r="AG6189" s="2"/>
      <c r="AH6189" s="2"/>
      <c r="AI6189" s="2"/>
      <c r="AJ6189" s="2"/>
      <c r="AK6189" s="2"/>
      <c r="BK6189" s="2"/>
      <c r="BL6189" s="2"/>
      <c r="BN6189" s="2"/>
      <c r="BO6189" s="2"/>
    </row>
    <row r="6190" ht="12.75" customHeight="1">
      <c r="D6190" s="2"/>
      <c r="G6190" s="2"/>
      <c r="I6190" s="2"/>
      <c r="J6190" s="2"/>
      <c r="K6190" s="2"/>
      <c r="L6190" s="2"/>
      <c r="M6190" s="2"/>
      <c r="N6190" s="2"/>
      <c r="O6190" s="2"/>
      <c r="P6190" s="2"/>
      <c r="Q6190" s="2"/>
      <c r="R6190" s="2"/>
      <c r="S6190" s="2"/>
      <c r="T6190" s="2"/>
      <c r="U6190" s="2"/>
      <c r="V6190" s="2"/>
      <c r="W6190" s="2"/>
      <c r="X6190" s="2"/>
      <c r="Y6190" s="2"/>
      <c r="AB6190" s="2"/>
      <c r="AC6190" s="2"/>
      <c r="AD6190" s="2"/>
      <c r="AE6190" s="2"/>
      <c r="AF6190" s="2"/>
      <c r="AG6190" s="2"/>
      <c r="AH6190" s="2"/>
      <c r="AI6190" s="2"/>
      <c r="AJ6190" s="2"/>
      <c r="AK6190" s="2"/>
      <c r="BK6190" s="2"/>
      <c r="BL6190" s="2"/>
      <c r="BN6190" s="2"/>
      <c r="BO6190" s="2"/>
    </row>
    <row r="6191" ht="12.75" customHeight="1">
      <c r="D6191" s="2"/>
      <c r="G6191" s="2"/>
      <c r="I6191" s="2"/>
      <c r="J6191" s="2"/>
      <c r="K6191" s="2"/>
      <c r="L6191" s="2"/>
      <c r="M6191" s="2"/>
      <c r="N6191" s="2"/>
      <c r="O6191" s="2"/>
      <c r="P6191" s="2"/>
      <c r="Q6191" s="2"/>
      <c r="R6191" s="2"/>
      <c r="S6191" s="2"/>
      <c r="T6191" s="2"/>
      <c r="U6191" s="2"/>
      <c r="V6191" s="2"/>
      <c r="W6191" s="2"/>
      <c r="X6191" s="2"/>
      <c r="Y6191" s="2"/>
      <c r="AB6191" s="2"/>
      <c r="AC6191" s="2"/>
      <c r="AD6191" s="2"/>
      <c r="AE6191" s="2"/>
      <c r="AF6191" s="2"/>
      <c r="AG6191" s="2"/>
      <c r="AH6191" s="2"/>
      <c r="AI6191" s="2"/>
      <c r="AJ6191" s="2"/>
      <c r="AK6191" s="2"/>
      <c r="BK6191" s="2"/>
      <c r="BL6191" s="2"/>
      <c r="BN6191" s="2"/>
      <c r="BO6191" s="2"/>
    </row>
    <row r="6192" ht="12.75" customHeight="1">
      <c r="D6192" s="2"/>
      <c r="G6192" s="2"/>
      <c r="I6192" s="2"/>
      <c r="J6192" s="2"/>
      <c r="K6192" s="2"/>
      <c r="L6192" s="2"/>
      <c r="M6192" s="2"/>
      <c r="N6192" s="2"/>
      <c r="O6192" s="2"/>
      <c r="P6192" s="2"/>
      <c r="Q6192" s="2"/>
      <c r="R6192" s="2"/>
      <c r="S6192" s="2"/>
      <c r="T6192" s="2"/>
      <c r="U6192" s="2"/>
      <c r="V6192" s="2"/>
      <c r="W6192" s="2"/>
      <c r="X6192" s="2"/>
      <c r="Y6192" s="2"/>
      <c r="AB6192" s="2"/>
      <c r="AC6192" s="2"/>
      <c r="AD6192" s="2"/>
      <c r="AE6192" s="2"/>
      <c r="AF6192" s="2"/>
      <c r="AG6192" s="2"/>
      <c r="AH6192" s="2"/>
      <c r="AI6192" s="2"/>
      <c r="AJ6192" s="2"/>
      <c r="AK6192" s="2"/>
      <c r="BK6192" s="2"/>
      <c r="BL6192" s="2"/>
      <c r="BN6192" s="2"/>
      <c r="BO6192" s="2"/>
    </row>
    <row r="6193" ht="12.75" customHeight="1">
      <c r="D6193" s="2"/>
      <c r="G6193" s="2"/>
      <c r="I6193" s="2"/>
      <c r="J6193" s="2"/>
      <c r="K6193" s="2"/>
      <c r="L6193" s="2"/>
      <c r="M6193" s="2"/>
      <c r="N6193" s="2"/>
      <c r="O6193" s="2"/>
      <c r="P6193" s="2"/>
      <c r="Q6193" s="2"/>
      <c r="R6193" s="2"/>
      <c r="S6193" s="2"/>
      <c r="T6193" s="2"/>
      <c r="U6193" s="2"/>
      <c r="V6193" s="2"/>
      <c r="W6193" s="2"/>
      <c r="X6193" s="2"/>
      <c r="Y6193" s="2"/>
      <c r="AB6193" s="2"/>
      <c r="AC6193" s="2"/>
      <c r="AD6193" s="2"/>
      <c r="AE6193" s="2"/>
      <c r="AF6193" s="2"/>
      <c r="AG6193" s="2"/>
      <c r="AH6193" s="2"/>
      <c r="AI6193" s="2"/>
      <c r="AJ6193" s="2"/>
      <c r="AK6193" s="2"/>
      <c r="BK6193" s="2"/>
      <c r="BL6193" s="2"/>
      <c r="BN6193" s="2"/>
      <c r="BO6193" s="2"/>
    </row>
    <row r="6194" ht="12.75" customHeight="1">
      <c r="D6194" s="2"/>
      <c r="G6194" s="2"/>
      <c r="I6194" s="2"/>
      <c r="J6194" s="2"/>
      <c r="K6194" s="2"/>
      <c r="L6194" s="2"/>
      <c r="M6194" s="2"/>
      <c r="N6194" s="2"/>
      <c r="O6194" s="2"/>
      <c r="P6194" s="2"/>
      <c r="Q6194" s="2"/>
      <c r="R6194" s="2"/>
      <c r="S6194" s="2"/>
      <c r="T6194" s="2"/>
      <c r="U6194" s="2"/>
      <c r="V6194" s="2"/>
      <c r="W6194" s="2"/>
      <c r="X6194" s="2"/>
      <c r="Y6194" s="2"/>
      <c r="AB6194" s="2"/>
      <c r="AC6194" s="2"/>
      <c r="AD6194" s="2"/>
      <c r="AE6194" s="2"/>
      <c r="AF6194" s="2"/>
      <c r="AG6194" s="2"/>
      <c r="AH6194" s="2"/>
      <c r="AI6194" s="2"/>
      <c r="AJ6194" s="2"/>
      <c r="AK6194" s="2"/>
      <c r="BK6194" s="2"/>
      <c r="BL6194" s="2"/>
      <c r="BN6194" s="2"/>
      <c r="BO6194" s="2"/>
    </row>
    <row r="6195" ht="12.75" customHeight="1">
      <c r="D6195" s="2"/>
      <c r="G6195" s="2"/>
      <c r="I6195" s="2"/>
      <c r="J6195" s="2"/>
      <c r="K6195" s="2"/>
      <c r="L6195" s="2"/>
      <c r="M6195" s="2"/>
      <c r="N6195" s="2"/>
      <c r="O6195" s="2"/>
      <c r="P6195" s="2"/>
      <c r="Q6195" s="2"/>
      <c r="R6195" s="2"/>
      <c r="S6195" s="2"/>
      <c r="T6195" s="2"/>
      <c r="U6195" s="2"/>
      <c r="V6195" s="2"/>
      <c r="W6195" s="2"/>
      <c r="X6195" s="2"/>
      <c r="Y6195" s="2"/>
      <c r="AB6195" s="2"/>
      <c r="AC6195" s="2"/>
      <c r="AD6195" s="2"/>
      <c r="AE6195" s="2"/>
      <c r="AF6195" s="2"/>
      <c r="AG6195" s="2"/>
      <c r="AH6195" s="2"/>
      <c r="AI6195" s="2"/>
      <c r="AJ6195" s="2"/>
      <c r="AK6195" s="2"/>
      <c r="BK6195" s="2"/>
      <c r="BL6195" s="2"/>
      <c r="BN6195" s="2"/>
      <c r="BO6195" s="2"/>
    </row>
    <row r="6196" ht="12.75" customHeight="1">
      <c r="D6196" s="2"/>
      <c r="G6196" s="2"/>
      <c r="I6196" s="2"/>
      <c r="J6196" s="2"/>
      <c r="K6196" s="2"/>
      <c r="L6196" s="2"/>
      <c r="M6196" s="2"/>
      <c r="N6196" s="2"/>
      <c r="O6196" s="2"/>
      <c r="P6196" s="2"/>
      <c r="Q6196" s="2"/>
      <c r="R6196" s="2"/>
      <c r="S6196" s="2"/>
      <c r="T6196" s="2"/>
      <c r="U6196" s="2"/>
      <c r="V6196" s="2"/>
      <c r="W6196" s="2"/>
      <c r="X6196" s="2"/>
      <c r="Y6196" s="2"/>
      <c r="AB6196" s="2"/>
      <c r="AC6196" s="2"/>
      <c r="AD6196" s="2"/>
      <c r="AE6196" s="2"/>
      <c r="AF6196" s="2"/>
      <c r="AG6196" s="2"/>
      <c r="AH6196" s="2"/>
      <c r="AI6196" s="2"/>
      <c r="AJ6196" s="2"/>
      <c r="AK6196" s="2"/>
      <c r="BK6196" s="2"/>
      <c r="BL6196" s="2"/>
      <c r="BN6196" s="2"/>
      <c r="BO6196" s="2"/>
    </row>
    <row r="6197" ht="12.75" customHeight="1">
      <c r="D6197" s="2"/>
      <c r="G6197" s="2"/>
      <c r="I6197" s="2"/>
      <c r="J6197" s="2"/>
      <c r="K6197" s="2"/>
      <c r="L6197" s="2"/>
      <c r="M6197" s="2"/>
      <c r="N6197" s="2"/>
      <c r="O6197" s="2"/>
      <c r="P6197" s="2"/>
      <c r="Q6197" s="2"/>
      <c r="R6197" s="2"/>
      <c r="S6197" s="2"/>
      <c r="T6197" s="2"/>
      <c r="U6197" s="2"/>
      <c r="V6197" s="2"/>
      <c r="W6197" s="2"/>
      <c r="X6197" s="2"/>
      <c r="Y6197" s="2"/>
      <c r="AB6197" s="2"/>
      <c r="AC6197" s="2"/>
      <c r="AD6197" s="2"/>
      <c r="AE6197" s="2"/>
      <c r="AF6197" s="2"/>
      <c r="AG6197" s="2"/>
      <c r="AH6197" s="2"/>
      <c r="AI6197" s="2"/>
      <c r="AJ6197" s="2"/>
      <c r="AK6197" s="2"/>
      <c r="BK6197" s="2"/>
      <c r="BL6197" s="2"/>
      <c r="BN6197" s="2"/>
      <c r="BO6197" s="2"/>
    </row>
    <row r="6198" ht="12.75" customHeight="1">
      <c r="D6198" s="2"/>
      <c r="G6198" s="2"/>
      <c r="I6198" s="2"/>
      <c r="J6198" s="2"/>
      <c r="K6198" s="2"/>
      <c r="L6198" s="2"/>
      <c r="M6198" s="2"/>
      <c r="N6198" s="2"/>
      <c r="O6198" s="2"/>
      <c r="P6198" s="2"/>
      <c r="Q6198" s="2"/>
      <c r="R6198" s="2"/>
      <c r="S6198" s="2"/>
      <c r="T6198" s="2"/>
      <c r="U6198" s="2"/>
      <c r="V6198" s="2"/>
      <c r="W6198" s="2"/>
      <c r="X6198" s="2"/>
      <c r="Y6198" s="2"/>
      <c r="AB6198" s="2"/>
      <c r="AC6198" s="2"/>
      <c r="AD6198" s="2"/>
      <c r="AE6198" s="2"/>
      <c r="AF6198" s="2"/>
      <c r="AG6198" s="2"/>
      <c r="AH6198" s="2"/>
      <c r="AI6198" s="2"/>
      <c r="AJ6198" s="2"/>
      <c r="AK6198" s="2"/>
      <c r="BK6198" s="2"/>
      <c r="BL6198" s="2"/>
      <c r="BN6198" s="2"/>
      <c r="BO6198" s="2"/>
    </row>
    <row r="6199" ht="12.75" customHeight="1">
      <c r="D6199" s="2"/>
      <c r="G6199" s="2"/>
      <c r="I6199" s="2"/>
      <c r="J6199" s="2"/>
      <c r="K6199" s="2"/>
      <c r="L6199" s="2"/>
      <c r="M6199" s="2"/>
      <c r="N6199" s="2"/>
      <c r="O6199" s="2"/>
      <c r="P6199" s="2"/>
      <c r="Q6199" s="2"/>
      <c r="R6199" s="2"/>
      <c r="S6199" s="2"/>
      <c r="T6199" s="2"/>
      <c r="U6199" s="2"/>
      <c r="V6199" s="2"/>
      <c r="W6199" s="2"/>
      <c r="X6199" s="2"/>
      <c r="Y6199" s="2"/>
      <c r="AB6199" s="2"/>
      <c r="AC6199" s="2"/>
      <c r="AD6199" s="2"/>
      <c r="AE6199" s="2"/>
      <c r="AF6199" s="2"/>
      <c r="AG6199" s="2"/>
      <c r="AH6199" s="2"/>
      <c r="AI6199" s="2"/>
      <c r="AJ6199" s="2"/>
      <c r="AK6199" s="2"/>
      <c r="BK6199" s="2"/>
      <c r="BL6199" s="2"/>
      <c r="BN6199" s="2"/>
      <c r="BO6199" s="2"/>
    </row>
    <row r="6200" ht="12.75" customHeight="1">
      <c r="D6200" s="2"/>
      <c r="G6200" s="2"/>
      <c r="I6200" s="2"/>
      <c r="J6200" s="2"/>
      <c r="K6200" s="2"/>
      <c r="L6200" s="2"/>
      <c r="M6200" s="2"/>
      <c r="N6200" s="2"/>
      <c r="O6200" s="2"/>
      <c r="P6200" s="2"/>
      <c r="Q6200" s="2"/>
      <c r="R6200" s="2"/>
      <c r="S6200" s="2"/>
      <c r="T6200" s="2"/>
      <c r="U6200" s="2"/>
      <c r="V6200" s="2"/>
      <c r="W6200" s="2"/>
      <c r="X6200" s="2"/>
      <c r="Y6200" s="2"/>
      <c r="AB6200" s="2"/>
      <c r="AC6200" s="2"/>
      <c r="AD6200" s="2"/>
      <c r="AE6200" s="2"/>
      <c r="AF6200" s="2"/>
      <c r="AG6200" s="2"/>
      <c r="AH6200" s="2"/>
      <c r="AI6200" s="2"/>
      <c r="AJ6200" s="2"/>
      <c r="AK6200" s="2"/>
      <c r="BK6200" s="2"/>
      <c r="BL6200" s="2"/>
      <c r="BN6200" s="2"/>
      <c r="BO6200" s="2"/>
    </row>
    <row r="6201" ht="12.75" customHeight="1">
      <c r="D6201" s="2"/>
      <c r="G6201" s="2"/>
      <c r="I6201" s="2"/>
      <c r="J6201" s="2"/>
      <c r="K6201" s="2"/>
      <c r="L6201" s="2"/>
      <c r="M6201" s="2"/>
      <c r="N6201" s="2"/>
      <c r="O6201" s="2"/>
      <c r="P6201" s="2"/>
      <c r="Q6201" s="2"/>
      <c r="R6201" s="2"/>
      <c r="S6201" s="2"/>
      <c r="T6201" s="2"/>
      <c r="U6201" s="2"/>
      <c r="V6201" s="2"/>
      <c r="W6201" s="2"/>
      <c r="X6201" s="2"/>
      <c r="Y6201" s="2"/>
      <c r="AB6201" s="2"/>
      <c r="AC6201" s="2"/>
      <c r="AD6201" s="2"/>
      <c r="AE6201" s="2"/>
      <c r="AF6201" s="2"/>
      <c r="AG6201" s="2"/>
      <c r="AH6201" s="2"/>
      <c r="AI6201" s="2"/>
      <c r="AJ6201" s="2"/>
      <c r="AK6201" s="2"/>
      <c r="BK6201" s="2"/>
      <c r="BL6201" s="2"/>
      <c r="BN6201" s="2"/>
      <c r="BO6201" s="2"/>
    </row>
    <row r="6202" ht="12.75" customHeight="1">
      <c r="D6202" s="2"/>
      <c r="G6202" s="2"/>
      <c r="I6202" s="2"/>
      <c r="J6202" s="2"/>
      <c r="K6202" s="2"/>
      <c r="L6202" s="2"/>
      <c r="M6202" s="2"/>
      <c r="N6202" s="2"/>
      <c r="O6202" s="2"/>
      <c r="P6202" s="2"/>
      <c r="Q6202" s="2"/>
      <c r="R6202" s="2"/>
      <c r="S6202" s="2"/>
      <c r="T6202" s="2"/>
      <c r="U6202" s="2"/>
      <c r="V6202" s="2"/>
      <c r="W6202" s="2"/>
      <c r="X6202" s="2"/>
      <c r="Y6202" s="2"/>
      <c r="AB6202" s="2"/>
      <c r="AC6202" s="2"/>
      <c r="AD6202" s="2"/>
      <c r="AE6202" s="2"/>
      <c r="AF6202" s="2"/>
      <c r="AG6202" s="2"/>
      <c r="AH6202" s="2"/>
      <c r="AI6202" s="2"/>
      <c r="AJ6202" s="2"/>
      <c r="AK6202" s="2"/>
      <c r="BK6202" s="2"/>
      <c r="BL6202" s="2"/>
      <c r="BN6202" s="2"/>
      <c r="BO6202" s="2"/>
    </row>
    <row r="6203" ht="12.75" customHeight="1">
      <c r="D6203" s="2"/>
      <c r="G6203" s="2"/>
      <c r="I6203" s="2"/>
      <c r="J6203" s="2"/>
      <c r="K6203" s="2"/>
      <c r="L6203" s="2"/>
      <c r="M6203" s="2"/>
      <c r="N6203" s="2"/>
      <c r="O6203" s="2"/>
      <c r="P6203" s="2"/>
      <c r="Q6203" s="2"/>
      <c r="R6203" s="2"/>
      <c r="S6203" s="2"/>
      <c r="T6203" s="2"/>
      <c r="U6203" s="2"/>
      <c r="V6203" s="2"/>
      <c r="W6203" s="2"/>
      <c r="X6203" s="2"/>
      <c r="Y6203" s="2"/>
      <c r="AB6203" s="2"/>
      <c r="AC6203" s="2"/>
      <c r="AD6203" s="2"/>
      <c r="AE6203" s="2"/>
      <c r="AF6203" s="2"/>
      <c r="AG6203" s="2"/>
      <c r="AH6203" s="2"/>
      <c r="AI6203" s="2"/>
      <c r="AJ6203" s="2"/>
      <c r="AK6203" s="2"/>
      <c r="BK6203" s="2"/>
      <c r="BL6203" s="2"/>
      <c r="BN6203" s="2"/>
      <c r="BO6203" s="2"/>
    </row>
    <row r="6204" ht="12.75" customHeight="1">
      <c r="D6204" s="2"/>
      <c r="G6204" s="2"/>
      <c r="I6204" s="2"/>
      <c r="J6204" s="2"/>
      <c r="K6204" s="2"/>
      <c r="L6204" s="2"/>
      <c r="M6204" s="2"/>
      <c r="N6204" s="2"/>
      <c r="O6204" s="2"/>
      <c r="P6204" s="2"/>
      <c r="Q6204" s="2"/>
      <c r="R6204" s="2"/>
      <c r="S6204" s="2"/>
      <c r="T6204" s="2"/>
      <c r="U6204" s="2"/>
      <c r="V6204" s="2"/>
      <c r="W6204" s="2"/>
      <c r="X6204" s="2"/>
      <c r="Y6204" s="2"/>
      <c r="AB6204" s="2"/>
      <c r="AC6204" s="2"/>
      <c r="AD6204" s="2"/>
      <c r="AE6204" s="2"/>
      <c r="AF6204" s="2"/>
      <c r="AG6204" s="2"/>
      <c r="AH6204" s="2"/>
      <c r="AI6204" s="2"/>
      <c r="AJ6204" s="2"/>
      <c r="AK6204" s="2"/>
      <c r="BK6204" s="2"/>
      <c r="BL6204" s="2"/>
      <c r="BN6204" s="2"/>
      <c r="BO6204" s="2"/>
    </row>
    <row r="6205" ht="12.75" customHeight="1">
      <c r="D6205" s="2"/>
      <c r="G6205" s="2"/>
      <c r="I6205" s="2"/>
      <c r="J6205" s="2"/>
      <c r="K6205" s="2"/>
      <c r="L6205" s="2"/>
      <c r="M6205" s="2"/>
      <c r="N6205" s="2"/>
      <c r="O6205" s="2"/>
      <c r="P6205" s="2"/>
      <c r="Q6205" s="2"/>
      <c r="R6205" s="2"/>
      <c r="S6205" s="2"/>
      <c r="T6205" s="2"/>
      <c r="U6205" s="2"/>
      <c r="V6205" s="2"/>
      <c r="W6205" s="2"/>
      <c r="X6205" s="2"/>
      <c r="Y6205" s="2"/>
      <c r="AB6205" s="2"/>
      <c r="AC6205" s="2"/>
      <c r="AD6205" s="2"/>
      <c r="AE6205" s="2"/>
      <c r="AF6205" s="2"/>
      <c r="AG6205" s="2"/>
      <c r="AH6205" s="2"/>
      <c r="AI6205" s="2"/>
      <c r="AJ6205" s="2"/>
      <c r="AK6205" s="2"/>
      <c r="BK6205" s="2"/>
      <c r="BL6205" s="2"/>
      <c r="BN6205" s="2"/>
      <c r="BO6205" s="2"/>
    </row>
    <row r="6206" ht="12.75" customHeight="1">
      <c r="D6206" s="2"/>
      <c r="G6206" s="2"/>
      <c r="I6206" s="2"/>
      <c r="J6206" s="2"/>
      <c r="K6206" s="2"/>
      <c r="L6206" s="2"/>
      <c r="M6206" s="2"/>
      <c r="N6206" s="2"/>
      <c r="O6206" s="2"/>
      <c r="P6206" s="2"/>
      <c r="Q6206" s="2"/>
      <c r="R6206" s="2"/>
      <c r="S6206" s="2"/>
      <c r="T6206" s="2"/>
      <c r="U6206" s="2"/>
      <c r="V6206" s="2"/>
      <c r="W6206" s="2"/>
      <c r="X6206" s="2"/>
      <c r="Y6206" s="2"/>
      <c r="AB6206" s="2"/>
      <c r="AC6206" s="2"/>
      <c r="AD6206" s="2"/>
      <c r="AE6206" s="2"/>
      <c r="AF6206" s="2"/>
      <c r="AG6206" s="2"/>
      <c r="AH6206" s="2"/>
      <c r="AI6206" s="2"/>
      <c r="AJ6206" s="2"/>
      <c r="AK6206" s="2"/>
      <c r="BK6206" s="2"/>
      <c r="BL6206" s="2"/>
      <c r="BN6206" s="2"/>
      <c r="BO6206" s="2"/>
    </row>
    <row r="6207" ht="12.75" customHeight="1">
      <c r="D6207" s="2"/>
      <c r="G6207" s="2"/>
      <c r="I6207" s="2"/>
      <c r="J6207" s="2"/>
      <c r="K6207" s="2"/>
      <c r="L6207" s="2"/>
      <c r="M6207" s="2"/>
      <c r="N6207" s="2"/>
      <c r="O6207" s="2"/>
      <c r="P6207" s="2"/>
      <c r="Q6207" s="2"/>
      <c r="R6207" s="2"/>
      <c r="S6207" s="2"/>
      <c r="T6207" s="2"/>
      <c r="U6207" s="2"/>
      <c r="V6207" s="2"/>
      <c r="W6207" s="2"/>
      <c r="X6207" s="2"/>
      <c r="Y6207" s="2"/>
      <c r="AB6207" s="2"/>
      <c r="AC6207" s="2"/>
      <c r="AD6207" s="2"/>
      <c r="AE6207" s="2"/>
      <c r="AF6207" s="2"/>
      <c r="AG6207" s="2"/>
      <c r="AH6207" s="2"/>
      <c r="AI6207" s="2"/>
      <c r="AJ6207" s="2"/>
      <c r="AK6207" s="2"/>
      <c r="BK6207" s="2"/>
      <c r="BL6207" s="2"/>
      <c r="BN6207" s="2"/>
      <c r="BO6207" s="2"/>
    </row>
    <row r="6208" ht="12.75" customHeight="1">
      <c r="D6208" s="2"/>
      <c r="G6208" s="2"/>
      <c r="I6208" s="2"/>
      <c r="J6208" s="2"/>
      <c r="K6208" s="2"/>
      <c r="L6208" s="2"/>
      <c r="M6208" s="2"/>
      <c r="N6208" s="2"/>
      <c r="O6208" s="2"/>
      <c r="P6208" s="2"/>
      <c r="Q6208" s="2"/>
      <c r="R6208" s="2"/>
      <c r="S6208" s="2"/>
      <c r="T6208" s="2"/>
      <c r="U6208" s="2"/>
      <c r="V6208" s="2"/>
      <c r="W6208" s="2"/>
      <c r="X6208" s="2"/>
      <c r="Y6208" s="2"/>
      <c r="AB6208" s="2"/>
      <c r="AC6208" s="2"/>
      <c r="AD6208" s="2"/>
      <c r="AE6208" s="2"/>
      <c r="AF6208" s="2"/>
      <c r="AG6208" s="2"/>
      <c r="AH6208" s="2"/>
      <c r="AI6208" s="2"/>
      <c r="AJ6208" s="2"/>
      <c r="AK6208" s="2"/>
      <c r="BK6208" s="2"/>
      <c r="BL6208" s="2"/>
      <c r="BN6208" s="2"/>
      <c r="BO6208" s="2"/>
    </row>
    <row r="6209" ht="12.75" customHeight="1">
      <c r="D6209" s="2"/>
      <c r="G6209" s="2"/>
      <c r="I6209" s="2"/>
      <c r="J6209" s="2"/>
      <c r="K6209" s="2"/>
      <c r="L6209" s="2"/>
      <c r="M6209" s="2"/>
      <c r="N6209" s="2"/>
      <c r="O6209" s="2"/>
      <c r="P6209" s="2"/>
      <c r="Q6209" s="2"/>
      <c r="R6209" s="2"/>
      <c r="S6209" s="2"/>
      <c r="T6209" s="2"/>
      <c r="U6209" s="2"/>
      <c r="V6209" s="2"/>
      <c r="W6209" s="2"/>
      <c r="X6209" s="2"/>
      <c r="Y6209" s="2"/>
      <c r="AB6209" s="2"/>
      <c r="AC6209" s="2"/>
      <c r="AD6209" s="2"/>
      <c r="AE6209" s="2"/>
      <c r="AF6209" s="2"/>
      <c r="AG6209" s="2"/>
      <c r="AH6209" s="2"/>
      <c r="AI6209" s="2"/>
      <c r="AJ6209" s="2"/>
      <c r="AK6209" s="2"/>
      <c r="BK6209" s="2"/>
      <c r="BL6209" s="2"/>
      <c r="BN6209" s="2"/>
      <c r="BO6209" s="2"/>
    </row>
    <row r="6210" ht="12.75" customHeight="1">
      <c r="D6210" s="2"/>
      <c r="G6210" s="2"/>
      <c r="I6210" s="2"/>
      <c r="J6210" s="2"/>
      <c r="K6210" s="2"/>
      <c r="L6210" s="2"/>
      <c r="M6210" s="2"/>
      <c r="N6210" s="2"/>
      <c r="O6210" s="2"/>
      <c r="P6210" s="2"/>
      <c r="Q6210" s="2"/>
      <c r="R6210" s="2"/>
      <c r="S6210" s="2"/>
      <c r="T6210" s="2"/>
      <c r="U6210" s="2"/>
      <c r="V6210" s="2"/>
      <c r="W6210" s="2"/>
      <c r="X6210" s="2"/>
      <c r="Y6210" s="2"/>
      <c r="AB6210" s="2"/>
      <c r="AC6210" s="2"/>
      <c r="AD6210" s="2"/>
      <c r="AE6210" s="2"/>
      <c r="AF6210" s="2"/>
      <c r="AG6210" s="2"/>
      <c r="AH6210" s="2"/>
      <c r="AI6210" s="2"/>
      <c r="AJ6210" s="2"/>
      <c r="AK6210" s="2"/>
      <c r="BK6210" s="2"/>
      <c r="BL6210" s="2"/>
      <c r="BN6210" s="2"/>
      <c r="BO6210" s="2"/>
    </row>
    <row r="6211" ht="12.75" customHeight="1">
      <c r="D6211" s="2"/>
      <c r="G6211" s="2"/>
      <c r="I6211" s="2"/>
      <c r="J6211" s="2"/>
      <c r="K6211" s="2"/>
      <c r="L6211" s="2"/>
      <c r="M6211" s="2"/>
      <c r="N6211" s="2"/>
      <c r="O6211" s="2"/>
      <c r="P6211" s="2"/>
      <c r="Q6211" s="2"/>
      <c r="R6211" s="2"/>
      <c r="S6211" s="2"/>
      <c r="T6211" s="2"/>
      <c r="U6211" s="2"/>
      <c r="V6211" s="2"/>
      <c r="W6211" s="2"/>
      <c r="X6211" s="2"/>
      <c r="Y6211" s="2"/>
      <c r="AB6211" s="2"/>
      <c r="AC6211" s="2"/>
      <c r="AD6211" s="2"/>
      <c r="AE6211" s="2"/>
      <c r="AF6211" s="2"/>
      <c r="AG6211" s="2"/>
      <c r="AH6211" s="2"/>
      <c r="AI6211" s="2"/>
      <c r="AJ6211" s="2"/>
      <c r="AK6211" s="2"/>
      <c r="BK6211" s="2"/>
      <c r="BL6211" s="2"/>
      <c r="BN6211" s="2"/>
      <c r="BO6211" s="2"/>
    </row>
    <row r="6212" ht="12.75" customHeight="1">
      <c r="D6212" s="2"/>
      <c r="G6212" s="2"/>
      <c r="I6212" s="2"/>
      <c r="J6212" s="2"/>
      <c r="K6212" s="2"/>
      <c r="L6212" s="2"/>
      <c r="M6212" s="2"/>
      <c r="N6212" s="2"/>
      <c r="O6212" s="2"/>
      <c r="P6212" s="2"/>
      <c r="Q6212" s="2"/>
      <c r="R6212" s="2"/>
      <c r="S6212" s="2"/>
      <c r="T6212" s="2"/>
      <c r="U6212" s="2"/>
      <c r="V6212" s="2"/>
      <c r="W6212" s="2"/>
      <c r="X6212" s="2"/>
      <c r="Y6212" s="2"/>
      <c r="AB6212" s="2"/>
      <c r="AC6212" s="2"/>
      <c r="AD6212" s="2"/>
      <c r="AE6212" s="2"/>
      <c r="AF6212" s="2"/>
      <c r="AG6212" s="2"/>
      <c r="AH6212" s="2"/>
      <c r="AI6212" s="2"/>
      <c r="AJ6212" s="2"/>
      <c r="AK6212" s="2"/>
      <c r="BK6212" s="2"/>
      <c r="BL6212" s="2"/>
      <c r="BN6212" s="2"/>
      <c r="BO6212" s="2"/>
    </row>
    <row r="6213" ht="12.75" customHeight="1">
      <c r="D6213" s="2"/>
      <c r="G6213" s="2"/>
      <c r="I6213" s="2"/>
      <c r="J6213" s="2"/>
      <c r="K6213" s="2"/>
      <c r="L6213" s="2"/>
      <c r="M6213" s="2"/>
      <c r="N6213" s="2"/>
      <c r="O6213" s="2"/>
      <c r="P6213" s="2"/>
      <c r="Q6213" s="2"/>
      <c r="R6213" s="2"/>
      <c r="S6213" s="2"/>
      <c r="T6213" s="2"/>
      <c r="U6213" s="2"/>
      <c r="V6213" s="2"/>
      <c r="W6213" s="2"/>
      <c r="X6213" s="2"/>
      <c r="Y6213" s="2"/>
      <c r="AB6213" s="2"/>
      <c r="AC6213" s="2"/>
      <c r="AD6213" s="2"/>
      <c r="AE6213" s="2"/>
      <c r="AF6213" s="2"/>
      <c r="AG6213" s="2"/>
      <c r="AH6213" s="2"/>
      <c r="AI6213" s="2"/>
      <c r="AJ6213" s="2"/>
      <c r="AK6213" s="2"/>
      <c r="BK6213" s="2"/>
      <c r="BL6213" s="2"/>
      <c r="BN6213" s="2"/>
      <c r="BO6213" s="2"/>
    </row>
    <row r="6214" ht="12.75" customHeight="1">
      <c r="D6214" s="2"/>
      <c r="G6214" s="2"/>
      <c r="I6214" s="2"/>
      <c r="J6214" s="2"/>
      <c r="K6214" s="2"/>
      <c r="L6214" s="2"/>
      <c r="M6214" s="2"/>
      <c r="N6214" s="2"/>
      <c r="O6214" s="2"/>
      <c r="P6214" s="2"/>
      <c r="Q6214" s="2"/>
      <c r="R6214" s="2"/>
      <c r="S6214" s="2"/>
      <c r="T6214" s="2"/>
      <c r="U6214" s="2"/>
      <c r="V6214" s="2"/>
      <c r="W6214" s="2"/>
      <c r="X6214" s="2"/>
      <c r="Y6214" s="2"/>
      <c r="AB6214" s="2"/>
      <c r="AC6214" s="2"/>
      <c r="AD6214" s="2"/>
      <c r="AE6214" s="2"/>
      <c r="AF6214" s="2"/>
      <c r="AG6214" s="2"/>
      <c r="AH6214" s="2"/>
      <c r="AI6214" s="2"/>
      <c r="AJ6214" s="2"/>
      <c r="AK6214" s="2"/>
      <c r="BK6214" s="2"/>
      <c r="BL6214" s="2"/>
      <c r="BN6214" s="2"/>
      <c r="BO6214" s="2"/>
    </row>
    <row r="6215" ht="12.75" customHeight="1">
      <c r="D6215" s="2"/>
      <c r="G6215" s="2"/>
      <c r="I6215" s="2"/>
      <c r="J6215" s="2"/>
      <c r="K6215" s="2"/>
      <c r="L6215" s="2"/>
      <c r="M6215" s="2"/>
      <c r="N6215" s="2"/>
      <c r="O6215" s="2"/>
      <c r="P6215" s="2"/>
      <c r="Q6215" s="2"/>
      <c r="R6215" s="2"/>
      <c r="S6215" s="2"/>
      <c r="T6215" s="2"/>
      <c r="U6215" s="2"/>
      <c r="V6215" s="2"/>
      <c r="W6215" s="2"/>
      <c r="X6215" s="2"/>
      <c r="Y6215" s="2"/>
      <c r="AB6215" s="2"/>
      <c r="AC6215" s="2"/>
      <c r="AD6215" s="2"/>
      <c r="AE6215" s="2"/>
      <c r="AF6215" s="2"/>
      <c r="AG6215" s="2"/>
      <c r="AH6215" s="2"/>
      <c r="AI6215" s="2"/>
      <c r="AJ6215" s="2"/>
      <c r="AK6215" s="2"/>
      <c r="BK6215" s="2"/>
      <c r="BL6215" s="2"/>
      <c r="BN6215" s="2"/>
      <c r="BO6215" s="2"/>
    </row>
    <row r="6216" ht="12.75" customHeight="1">
      <c r="D6216" s="2"/>
      <c r="G6216" s="2"/>
      <c r="I6216" s="2"/>
      <c r="J6216" s="2"/>
      <c r="K6216" s="2"/>
      <c r="L6216" s="2"/>
      <c r="M6216" s="2"/>
      <c r="N6216" s="2"/>
      <c r="O6216" s="2"/>
      <c r="P6216" s="2"/>
      <c r="Q6216" s="2"/>
      <c r="R6216" s="2"/>
      <c r="S6216" s="2"/>
      <c r="T6216" s="2"/>
      <c r="U6216" s="2"/>
      <c r="V6216" s="2"/>
      <c r="W6216" s="2"/>
      <c r="X6216" s="2"/>
      <c r="Y6216" s="2"/>
      <c r="AB6216" s="2"/>
      <c r="AC6216" s="2"/>
      <c r="AD6216" s="2"/>
      <c r="AE6216" s="2"/>
      <c r="AF6216" s="2"/>
      <c r="AG6216" s="2"/>
      <c r="AH6216" s="2"/>
      <c r="AI6216" s="2"/>
      <c r="AJ6216" s="2"/>
      <c r="AK6216" s="2"/>
      <c r="BK6216" s="2"/>
      <c r="BL6216" s="2"/>
      <c r="BN6216" s="2"/>
      <c r="BO6216" s="2"/>
    </row>
    <row r="6217" ht="12.75" customHeight="1">
      <c r="D6217" s="2"/>
      <c r="G6217" s="2"/>
      <c r="I6217" s="2"/>
      <c r="J6217" s="2"/>
      <c r="K6217" s="2"/>
      <c r="L6217" s="2"/>
      <c r="M6217" s="2"/>
      <c r="N6217" s="2"/>
      <c r="O6217" s="2"/>
      <c r="P6217" s="2"/>
      <c r="Q6217" s="2"/>
      <c r="R6217" s="2"/>
      <c r="S6217" s="2"/>
      <c r="T6217" s="2"/>
      <c r="U6217" s="2"/>
      <c r="V6217" s="2"/>
      <c r="W6217" s="2"/>
      <c r="X6217" s="2"/>
      <c r="Y6217" s="2"/>
      <c r="AB6217" s="2"/>
      <c r="AC6217" s="2"/>
      <c r="AD6217" s="2"/>
      <c r="AE6217" s="2"/>
      <c r="AF6217" s="2"/>
      <c r="AG6217" s="2"/>
      <c r="AH6217" s="2"/>
      <c r="AI6217" s="2"/>
      <c r="AJ6217" s="2"/>
      <c r="AK6217" s="2"/>
      <c r="BK6217" s="2"/>
      <c r="BL6217" s="2"/>
      <c r="BN6217" s="2"/>
      <c r="BO6217" s="2"/>
    </row>
    <row r="6218" ht="12.75" customHeight="1">
      <c r="D6218" s="2"/>
      <c r="G6218" s="2"/>
      <c r="I6218" s="2"/>
      <c r="J6218" s="2"/>
      <c r="K6218" s="2"/>
      <c r="L6218" s="2"/>
      <c r="M6218" s="2"/>
      <c r="N6218" s="2"/>
      <c r="O6218" s="2"/>
      <c r="P6218" s="2"/>
      <c r="Q6218" s="2"/>
      <c r="R6218" s="2"/>
      <c r="S6218" s="2"/>
      <c r="T6218" s="2"/>
      <c r="U6218" s="2"/>
      <c r="V6218" s="2"/>
      <c r="W6218" s="2"/>
      <c r="X6218" s="2"/>
      <c r="Y6218" s="2"/>
      <c r="AB6218" s="2"/>
      <c r="AC6218" s="2"/>
      <c r="AD6218" s="2"/>
      <c r="AE6218" s="2"/>
      <c r="AF6218" s="2"/>
      <c r="AG6218" s="2"/>
      <c r="AH6218" s="2"/>
      <c r="AI6218" s="2"/>
      <c r="AJ6218" s="2"/>
      <c r="AK6218" s="2"/>
      <c r="BK6218" s="2"/>
      <c r="BL6218" s="2"/>
      <c r="BN6218" s="2"/>
      <c r="BO6218" s="2"/>
    </row>
    <row r="6219" ht="12.75" customHeight="1">
      <c r="D6219" s="2"/>
      <c r="G6219" s="2"/>
      <c r="I6219" s="2"/>
      <c r="J6219" s="2"/>
      <c r="K6219" s="2"/>
      <c r="L6219" s="2"/>
      <c r="M6219" s="2"/>
      <c r="N6219" s="2"/>
      <c r="O6219" s="2"/>
      <c r="P6219" s="2"/>
      <c r="Q6219" s="2"/>
      <c r="R6219" s="2"/>
      <c r="S6219" s="2"/>
      <c r="T6219" s="2"/>
      <c r="U6219" s="2"/>
      <c r="V6219" s="2"/>
      <c r="W6219" s="2"/>
      <c r="X6219" s="2"/>
      <c r="Y6219" s="2"/>
      <c r="AB6219" s="2"/>
      <c r="AC6219" s="2"/>
      <c r="AD6219" s="2"/>
      <c r="AE6219" s="2"/>
      <c r="AF6219" s="2"/>
      <c r="AG6219" s="2"/>
      <c r="AH6219" s="2"/>
      <c r="AI6219" s="2"/>
      <c r="AJ6219" s="2"/>
      <c r="AK6219" s="2"/>
      <c r="BK6219" s="2"/>
      <c r="BL6219" s="2"/>
      <c r="BN6219" s="2"/>
      <c r="BO6219" s="2"/>
    </row>
    <row r="6220" ht="12.75" customHeight="1">
      <c r="D6220" s="2"/>
      <c r="G6220" s="2"/>
      <c r="I6220" s="2"/>
      <c r="J6220" s="2"/>
      <c r="K6220" s="2"/>
      <c r="L6220" s="2"/>
      <c r="M6220" s="2"/>
      <c r="N6220" s="2"/>
      <c r="O6220" s="2"/>
      <c r="P6220" s="2"/>
      <c r="Q6220" s="2"/>
      <c r="R6220" s="2"/>
      <c r="S6220" s="2"/>
      <c r="T6220" s="2"/>
      <c r="U6220" s="2"/>
      <c r="V6220" s="2"/>
      <c r="W6220" s="2"/>
      <c r="X6220" s="2"/>
      <c r="Y6220" s="2"/>
      <c r="AB6220" s="2"/>
      <c r="AC6220" s="2"/>
      <c r="AD6220" s="2"/>
      <c r="AE6220" s="2"/>
      <c r="AF6220" s="2"/>
      <c r="AG6220" s="2"/>
      <c r="AH6220" s="2"/>
      <c r="AI6220" s="2"/>
      <c r="AJ6220" s="2"/>
      <c r="AK6220" s="2"/>
      <c r="BK6220" s="2"/>
      <c r="BL6220" s="2"/>
      <c r="BN6220" s="2"/>
      <c r="BO6220" s="2"/>
    </row>
    <row r="6221" ht="12.75" customHeight="1">
      <c r="D6221" s="2"/>
      <c r="G6221" s="2"/>
      <c r="I6221" s="2"/>
      <c r="J6221" s="2"/>
      <c r="K6221" s="2"/>
      <c r="L6221" s="2"/>
      <c r="M6221" s="2"/>
      <c r="N6221" s="2"/>
      <c r="O6221" s="2"/>
      <c r="P6221" s="2"/>
      <c r="Q6221" s="2"/>
      <c r="R6221" s="2"/>
      <c r="S6221" s="2"/>
      <c r="T6221" s="2"/>
      <c r="U6221" s="2"/>
      <c r="V6221" s="2"/>
      <c r="W6221" s="2"/>
      <c r="X6221" s="2"/>
      <c r="Y6221" s="2"/>
      <c r="AB6221" s="2"/>
      <c r="AC6221" s="2"/>
      <c r="AD6221" s="2"/>
      <c r="AE6221" s="2"/>
      <c r="AF6221" s="2"/>
      <c r="AG6221" s="2"/>
      <c r="AH6221" s="2"/>
      <c r="AI6221" s="2"/>
      <c r="AJ6221" s="2"/>
      <c r="AK6221" s="2"/>
      <c r="BK6221" s="2"/>
      <c r="BL6221" s="2"/>
      <c r="BN6221" s="2"/>
      <c r="BO6221" s="2"/>
    </row>
    <row r="6222" ht="12.75" customHeight="1">
      <c r="D6222" s="2"/>
      <c r="G6222" s="2"/>
      <c r="I6222" s="2"/>
      <c r="J6222" s="2"/>
      <c r="K6222" s="2"/>
      <c r="L6222" s="2"/>
      <c r="M6222" s="2"/>
      <c r="N6222" s="2"/>
      <c r="O6222" s="2"/>
      <c r="P6222" s="2"/>
      <c r="Q6222" s="2"/>
      <c r="R6222" s="2"/>
      <c r="S6222" s="2"/>
      <c r="T6222" s="2"/>
      <c r="U6222" s="2"/>
      <c r="V6222" s="2"/>
      <c r="W6222" s="2"/>
      <c r="X6222" s="2"/>
      <c r="Y6222" s="2"/>
      <c r="AB6222" s="2"/>
      <c r="AC6222" s="2"/>
      <c r="AD6222" s="2"/>
      <c r="AE6222" s="2"/>
      <c r="AF6222" s="2"/>
      <c r="AG6222" s="2"/>
      <c r="AH6222" s="2"/>
      <c r="AI6222" s="2"/>
      <c r="AJ6222" s="2"/>
      <c r="AK6222" s="2"/>
      <c r="BK6222" s="2"/>
      <c r="BL6222" s="2"/>
      <c r="BN6222" s="2"/>
      <c r="BO6222" s="2"/>
    </row>
    <row r="6223" ht="12.75" customHeight="1">
      <c r="D6223" s="2"/>
      <c r="G6223" s="2"/>
      <c r="I6223" s="2"/>
      <c r="J6223" s="2"/>
      <c r="K6223" s="2"/>
      <c r="L6223" s="2"/>
      <c r="M6223" s="2"/>
      <c r="N6223" s="2"/>
      <c r="O6223" s="2"/>
      <c r="P6223" s="2"/>
      <c r="Q6223" s="2"/>
      <c r="R6223" s="2"/>
      <c r="S6223" s="2"/>
      <c r="T6223" s="2"/>
      <c r="U6223" s="2"/>
      <c r="V6223" s="2"/>
      <c r="W6223" s="2"/>
      <c r="X6223" s="2"/>
      <c r="Y6223" s="2"/>
      <c r="AB6223" s="2"/>
      <c r="AC6223" s="2"/>
      <c r="AD6223" s="2"/>
      <c r="AE6223" s="2"/>
      <c r="AF6223" s="2"/>
      <c r="AG6223" s="2"/>
      <c r="AH6223" s="2"/>
      <c r="AI6223" s="2"/>
      <c r="AJ6223" s="2"/>
      <c r="AK6223" s="2"/>
      <c r="BK6223" s="2"/>
      <c r="BL6223" s="2"/>
      <c r="BN6223" s="2"/>
      <c r="BO6223" s="2"/>
    </row>
    <row r="6224" ht="12.75" customHeight="1">
      <c r="D6224" s="2"/>
      <c r="G6224" s="2"/>
      <c r="I6224" s="2"/>
      <c r="J6224" s="2"/>
      <c r="K6224" s="2"/>
      <c r="L6224" s="2"/>
      <c r="M6224" s="2"/>
      <c r="N6224" s="2"/>
      <c r="O6224" s="2"/>
      <c r="P6224" s="2"/>
      <c r="Q6224" s="2"/>
      <c r="R6224" s="2"/>
      <c r="S6224" s="2"/>
      <c r="T6224" s="2"/>
      <c r="U6224" s="2"/>
      <c r="V6224" s="2"/>
      <c r="W6224" s="2"/>
      <c r="X6224" s="2"/>
      <c r="Y6224" s="2"/>
      <c r="AB6224" s="2"/>
      <c r="AC6224" s="2"/>
      <c r="AD6224" s="2"/>
      <c r="AE6224" s="2"/>
      <c r="AF6224" s="2"/>
      <c r="AG6224" s="2"/>
      <c r="AH6224" s="2"/>
      <c r="AI6224" s="2"/>
      <c r="AJ6224" s="2"/>
      <c r="AK6224" s="2"/>
      <c r="BK6224" s="2"/>
      <c r="BL6224" s="2"/>
      <c r="BN6224" s="2"/>
      <c r="BO6224" s="2"/>
    </row>
    <row r="6225" ht="12.75" customHeight="1">
      <c r="D6225" s="2"/>
      <c r="G6225" s="2"/>
      <c r="I6225" s="2"/>
      <c r="J6225" s="2"/>
      <c r="K6225" s="2"/>
      <c r="L6225" s="2"/>
      <c r="M6225" s="2"/>
      <c r="N6225" s="2"/>
      <c r="O6225" s="2"/>
      <c r="P6225" s="2"/>
      <c r="Q6225" s="2"/>
      <c r="R6225" s="2"/>
      <c r="S6225" s="2"/>
      <c r="T6225" s="2"/>
      <c r="U6225" s="2"/>
      <c r="V6225" s="2"/>
      <c r="W6225" s="2"/>
      <c r="X6225" s="2"/>
      <c r="Y6225" s="2"/>
      <c r="AB6225" s="2"/>
      <c r="AC6225" s="2"/>
      <c r="AD6225" s="2"/>
      <c r="AE6225" s="2"/>
      <c r="AF6225" s="2"/>
      <c r="AG6225" s="2"/>
      <c r="AH6225" s="2"/>
      <c r="AI6225" s="2"/>
      <c r="AJ6225" s="2"/>
      <c r="AK6225" s="2"/>
      <c r="BK6225" s="2"/>
      <c r="BL6225" s="2"/>
      <c r="BN6225" s="2"/>
      <c r="BO6225" s="2"/>
    </row>
    <row r="6226" ht="12.75" customHeight="1">
      <c r="D6226" s="2"/>
      <c r="G6226" s="2"/>
      <c r="I6226" s="2"/>
      <c r="J6226" s="2"/>
      <c r="K6226" s="2"/>
      <c r="L6226" s="2"/>
      <c r="M6226" s="2"/>
      <c r="N6226" s="2"/>
      <c r="O6226" s="2"/>
      <c r="P6226" s="2"/>
      <c r="Q6226" s="2"/>
      <c r="R6226" s="2"/>
      <c r="S6226" s="2"/>
      <c r="T6226" s="2"/>
      <c r="U6226" s="2"/>
      <c r="V6226" s="2"/>
      <c r="W6226" s="2"/>
      <c r="X6226" s="2"/>
      <c r="Y6226" s="2"/>
      <c r="AB6226" s="2"/>
      <c r="AC6226" s="2"/>
      <c r="AD6226" s="2"/>
      <c r="AE6226" s="2"/>
      <c r="AF6226" s="2"/>
      <c r="AG6226" s="2"/>
      <c r="AH6226" s="2"/>
      <c r="AI6226" s="2"/>
      <c r="AJ6226" s="2"/>
      <c r="AK6226" s="2"/>
      <c r="BK6226" s="2"/>
      <c r="BL6226" s="2"/>
      <c r="BN6226" s="2"/>
      <c r="BO6226" s="2"/>
    </row>
    <row r="6227" ht="12.75" customHeight="1">
      <c r="D6227" s="2"/>
      <c r="G6227" s="2"/>
      <c r="I6227" s="2"/>
      <c r="J6227" s="2"/>
      <c r="K6227" s="2"/>
      <c r="L6227" s="2"/>
      <c r="M6227" s="2"/>
      <c r="N6227" s="2"/>
      <c r="O6227" s="2"/>
      <c r="P6227" s="2"/>
      <c r="Q6227" s="2"/>
      <c r="R6227" s="2"/>
      <c r="S6227" s="2"/>
      <c r="T6227" s="2"/>
      <c r="U6227" s="2"/>
      <c r="V6227" s="2"/>
      <c r="W6227" s="2"/>
      <c r="X6227" s="2"/>
      <c r="Y6227" s="2"/>
      <c r="AB6227" s="2"/>
      <c r="AC6227" s="2"/>
      <c r="AD6227" s="2"/>
      <c r="AE6227" s="2"/>
      <c r="AF6227" s="2"/>
      <c r="AG6227" s="2"/>
      <c r="AH6227" s="2"/>
      <c r="AI6227" s="2"/>
      <c r="AJ6227" s="2"/>
      <c r="AK6227" s="2"/>
      <c r="BK6227" s="2"/>
      <c r="BL6227" s="2"/>
      <c r="BN6227" s="2"/>
      <c r="BO6227" s="2"/>
    </row>
    <row r="6228" ht="12.75" customHeight="1">
      <c r="D6228" s="2"/>
      <c r="G6228" s="2"/>
      <c r="I6228" s="2"/>
      <c r="J6228" s="2"/>
      <c r="K6228" s="2"/>
      <c r="L6228" s="2"/>
      <c r="M6228" s="2"/>
      <c r="N6228" s="2"/>
      <c r="O6228" s="2"/>
      <c r="P6228" s="2"/>
      <c r="Q6228" s="2"/>
      <c r="R6228" s="2"/>
      <c r="S6228" s="2"/>
      <c r="T6228" s="2"/>
      <c r="U6228" s="2"/>
      <c r="V6228" s="2"/>
      <c r="W6228" s="2"/>
      <c r="X6228" s="2"/>
      <c r="Y6228" s="2"/>
      <c r="AB6228" s="2"/>
      <c r="AC6228" s="2"/>
      <c r="AD6228" s="2"/>
      <c r="AE6228" s="2"/>
      <c r="AF6228" s="2"/>
      <c r="AG6228" s="2"/>
      <c r="AH6228" s="2"/>
      <c r="AI6228" s="2"/>
      <c r="AJ6228" s="2"/>
      <c r="AK6228" s="2"/>
      <c r="BK6228" s="2"/>
      <c r="BL6228" s="2"/>
      <c r="BN6228" s="2"/>
      <c r="BO6228" s="2"/>
    </row>
    <row r="6229" ht="12.75" customHeight="1">
      <c r="D6229" s="2"/>
      <c r="G6229" s="2"/>
      <c r="I6229" s="2"/>
      <c r="J6229" s="2"/>
      <c r="K6229" s="2"/>
      <c r="L6229" s="2"/>
      <c r="M6229" s="2"/>
      <c r="N6229" s="2"/>
      <c r="O6229" s="2"/>
      <c r="P6229" s="2"/>
      <c r="Q6229" s="2"/>
      <c r="R6229" s="2"/>
      <c r="S6229" s="2"/>
      <c r="T6229" s="2"/>
      <c r="U6229" s="2"/>
      <c r="V6229" s="2"/>
      <c r="W6229" s="2"/>
      <c r="X6229" s="2"/>
      <c r="Y6229" s="2"/>
      <c r="AB6229" s="2"/>
      <c r="AC6229" s="2"/>
      <c r="AD6229" s="2"/>
      <c r="AE6229" s="2"/>
      <c r="AF6229" s="2"/>
      <c r="AG6229" s="2"/>
      <c r="AH6229" s="2"/>
      <c r="AI6229" s="2"/>
      <c r="AJ6229" s="2"/>
      <c r="AK6229" s="2"/>
      <c r="BK6229" s="2"/>
      <c r="BL6229" s="2"/>
      <c r="BN6229" s="2"/>
      <c r="BO6229" s="2"/>
    </row>
    <row r="6230" ht="12.75" customHeight="1">
      <c r="D6230" s="2"/>
      <c r="G6230" s="2"/>
      <c r="I6230" s="2"/>
      <c r="J6230" s="2"/>
      <c r="K6230" s="2"/>
      <c r="L6230" s="2"/>
      <c r="M6230" s="2"/>
      <c r="N6230" s="2"/>
      <c r="O6230" s="2"/>
      <c r="P6230" s="2"/>
      <c r="Q6230" s="2"/>
      <c r="R6230" s="2"/>
      <c r="S6230" s="2"/>
      <c r="T6230" s="2"/>
      <c r="U6230" s="2"/>
      <c r="V6230" s="2"/>
      <c r="W6230" s="2"/>
      <c r="X6230" s="2"/>
      <c r="Y6230" s="2"/>
      <c r="AB6230" s="2"/>
      <c r="AC6230" s="2"/>
      <c r="AD6230" s="2"/>
      <c r="AE6230" s="2"/>
      <c r="AF6230" s="2"/>
      <c r="AG6230" s="2"/>
      <c r="AH6230" s="2"/>
      <c r="AI6230" s="2"/>
      <c r="AJ6230" s="2"/>
      <c r="AK6230" s="2"/>
      <c r="BK6230" s="2"/>
      <c r="BL6230" s="2"/>
      <c r="BN6230" s="2"/>
      <c r="BO6230" s="2"/>
    </row>
    <row r="6231" ht="12.75" customHeight="1">
      <c r="D6231" s="2"/>
      <c r="G6231" s="2"/>
      <c r="I6231" s="2"/>
      <c r="J6231" s="2"/>
      <c r="K6231" s="2"/>
      <c r="L6231" s="2"/>
      <c r="M6231" s="2"/>
      <c r="N6231" s="2"/>
      <c r="O6231" s="2"/>
      <c r="P6231" s="2"/>
      <c r="Q6231" s="2"/>
      <c r="R6231" s="2"/>
      <c r="S6231" s="2"/>
      <c r="T6231" s="2"/>
      <c r="U6231" s="2"/>
      <c r="V6231" s="2"/>
      <c r="W6231" s="2"/>
      <c r="X6231" s="2"/>
      <c r="Y6231" s="2"/>
      <c r="AB6231" s="2"/>
      <c r="AC6231" s="2"/>
      <c r="AD6231" s="2"/>
      <c r="AE6231" s="2"/>
      <c r="AF6231" s="2"/>
      <c r="AG6231" s="2"/>
      <c r="AH6231" s="2"/>
      <c r="AI6231" s="2"/>
      <c r="AJ6231" s="2"/>
      <c r="AK6231" s="2"/>
      <c r="BK6231" s="2"/>
      <c r="BL6231" s="2"/>
      <c r="BN6231" s="2"/>
      <c r="BO6231" s="2"/>
    </row>
    <row r="6232" ht="12.75" customHeight="1">
      <c r="D6232" s="2"/>
      <c r="G6232" s="2"/>
      <c r="I6232" s="2"/>
      <c r="J6232" s="2"/>
      <c r="K6232" s="2"/>
      <c r="L6232" s="2"/>
      <c r="M6232" s="2"/>
      <c r="N6232" s="2"/>
      <c r="O6232" s="2"/>
      <c r="P6232" s="2"/>
      <c r="Q6232" s="2"/>
      <c r="R6232" s="2"/>
      <c r="S6232" s="2"/>
      <c r="T6232" s="2"/>
      <c r="U6232" s="2"/>
      <c r="V6232" s="2"/>
      <c r="W6232" s="2"/>
      <c r="X6232" s="2"/>
      <c r="Y6232" s="2"/>
      <c r="AB6232" s="2"/>
      <c r="AC6232" s="2"/>
      <c r="AD6232" s="2"/>
      <c r="AE6232" s="2"/>
      <c r="AF6232" s="2"/>
      <c r="AG6232" s="2"/>
      <c r="AH6232" s="2"/>
      <c r="AI6232" s="2"/>
      <c r="AJ6232" s="2"/>
      <c r="AK6232" s="2"/>
      <c r="BK6232" s="2"/>
      <c r="BL6232" s="2"/>
      <c r="BN6232" s="2"/>
      <c r="BO6232" s="2"/>
    </row>
    <row r="6233" ht="12.75" customHeight="1">
      <c r="D6233" s="2"/>
      <c r="G6233" s="2"/>
      <c r="I6233" s="2"/>
      <c r="J6233" s="2"/>
      <c r="K6233" s="2"/>
      <c r="L6233" s="2"/>
      <c r="M6233" s="2"/>
      <c r="N6233" s="2"/>
      <c r="O6233" s="2"/>
      <c r="P6233" s="2"/>
      <c r="Q6233" s="2"/>
      <c r="R6233" s="2"/>
      <c r="S6233" s="2"/>
      <c r="T6233" s="2"/>
      <c r="U6233" s="2"/>
      <c r="V6233" s="2"/>
      <c r="W6233" s="2"/>
      <c r="X6233" s="2"/>
      <c r="Y6233" s="2"/>
      <c r="AB6233" s="2"/>
      <c r="AC6233" s="2"/>
      <c r="AD6233" s="2"/>
      <c r="AE6233" s="2"/>
      <c r="AF6233" s="2"/>
      <c r="AG6233" s="2"/>
      <c r="AH6233" s="2"/>
      <c r="AI6233" s="2"/>
      <c r="AJ6233" s="2"/>
      <c r="AK6233" s="2"/>
      <c r="BK6233" s="2"/>
      <c r="BL6233" s="2"/>
      <c r="BN6233" s="2"/>
      <c r="BO6233" s="2"/>
    </row>
    <row r="6234" ht="12.75" customHeight="1">
      <c r="D6234" s="2"/>
      <c r="G6234" s="2"/>
      <c r="I6234" s="2"/>
      <c r="J6234" s="2"/>
      <c r="K6234" s="2"/>
      <c r="L6234" s="2"/>
      <c r="M6234" s="2"/>
      <c r="N6234" s="2"/>
      <c r="O6234" s="2"/>
      <c r="P6234" s="2"/>
      <c r="Q6234" s="2"/>
      <c r="R6234" s="2"/>
      <c r="S6234" s="2"/>
      <c r="T6234" s="2"/>
      <c r="U6234" s="2"/>
      <c r="V6234" s="2"/>
      <c r="W6234" s="2"/>
      <c r="X6234" s="2"/>
      <c r="Y6234" s="2"/>
      <c r="AB6234" s="2"/>
      <c r="AC6234" s="2"/>
      <c r="AD6234" s="2"/>
      <c r="AE6234" s="2"/>
      <c r="AF6234" s="2"/>
      <c r="AG6234" s="2"/>
      <c r="AH6234" s="2"/>
      <c r="AI6234" s="2"/>
      <c r="AJ6234" s="2"/>
      <c r="AK6234" s="2"/>
      <c r="BK6234" s="2"/>
      <c r="BL6234" s="2"/>
      <c r="BN6234" s="2"/>
      <c r="BO6234" s="2"/>
    </row>
    <row r="6235" ht="12.75" customHeight="1">
      <c r="D6235" s="2"/>
      <c r="G6235" s="2"/>
      <c r="I6235" s="2"/>
      <c r="J6235" s="2"/>
      <c r="K6235" s="2"/>
      <c r="L6235" s="2"/>
      <c r="M6235" s="2"/>
      <c r="N6235" s="2"/>
      <c r="O6235" s="2"/>
      <c r="P6235" s="2"/>
      <c r="Q6235" s="2"/>
      <c r="R6235" s="2"/>
      <c r="S6235" s="2"/>
      <c r="T6235" s="2"/>
      <c r="U6235" s="2"/>
      <c r="V6235" s="2"/>
      <c r="W6235" s="2"/>
      <c r="X6235" s="2"/>
      <c r="Y6235" s="2"/>
      <c r="AB6235" s="2"/>
      <c r="AC6235" s="2"/>
      <c r="AD6235" s="2"/>
      <c r="AE6235" s="2"/>
      <c r="AF6235" s="2"/>
      <c r="AG6235" s="2"/>
      <c r="AH6235" s="2"/>
      <c r="AI6235" s="2"/>
      <c r="AJ6235" s="2"/>
      <c r="AK6235" s="2"/>
      <c r="BK6235" s="2"/>
      <c r="BL6235" s="2"/>
      <c r="BN6235" s="2"/>
      <c r="BO6235" s="2"/>
    </row>
    <row r="6236" ht="12.75" customHeight="1">
      <c r="D6236" s="2"/>
      <c r="G6236" s="2"/>
      <c r="I6236" s="2"/>
      <c r="J6236" s="2"/>
      <c r="K6236" s="2"/>
      <c r="L6236" s="2"/>
      <c r="M6236" s="2"/>
      <c r="N6236" s="2"/>
      <c r="O6236" s="2"/>
      <c r="P6236" s="2"/>
      <c r="Q6236" s="2"/>
      <c r="R6236" s="2"/>
      <c r="S6236" s="2"/>
      <c r="T6236" s="2"/>
      <c r="U6236" s="2"/>
      <c r="V6236" s="2"/>
      <c r="W6236" s="2"/>
      <c r="X6236" s="2"/>
      <c r="Y6236" s="2"/>
      <c r="AB6236" s="2"/>
      <c r="AC6236" s="2"/>
      <c r="AD6236" s="2"/>
      <c r="AE6236" s="2"/>
      <c r="AF6236" s="2"/>
      <c r="AG6236" s="2"/>
      <c r="AH6236" s="2"/>
      <c r="AI6236" s="2"/>
      <c r="AJ6236" s="2"/>
      <c r="AK6236" s="2"/>
      <c r="BK6236" s="2"/>
      <c r="BL6236" s="2"/>
      <c r="BN6236" s="2"/>
      <c r="BO6236" s="2"/>
    </row>
    <row r="6237" ht="12.75" customHeight="1">
      <c r="D6237" s="2"/>
      <c r="G6237" s="2"/>
      <c r="I6237" s="2"/>
      <c r="J6237" s="2"/>
      <c r="K6237" s="2"/>
      <c r="L6237" s="2"/>
      <c r="M6237" s="2"/>
      <c r="N6237" s="2"/>
      <c r="O6237" s="2"/>
      <c r="P6237" s="2"/>
      <c r="Q6237" s="2"/>
      <c r="R6237" s="2"/>
      <c r="S6237" s="2"/>
      <c r="T6237" s="2"/>
      <c r="U6237" s="2"/>
      <c r="V6237" s="2"/>
      <c r="W6237" s="2"/>
      <c r="X6237" s="2"/>
      <c r="Y6237" s="2"/>
      <c r="AB6237" s="2"/>
      <c r="AC6237" s="2"/>
      <c r="AD6237" s="2"/>
      <c r="AE6237" s="2"/>
      <c r="AF6237" s="2"/>
      <c r="AG6237" s="2"/>
      <c r="AH6237" s="2"/>
      <c r="AI6237" s="2"/>
      <c r="AJ6237" s="2"/>
      <c r="AK6237" s="2"/>
      <c r="BK6237" s="2"/>
      <c r="BL6237" s="2"/>
      <c r="BN6237" s="2"/>
      <c r="BO6237" s="2"/>
    </row>
    <row r="6238" ht="12.75" customHeight="1">
      <c r="D6238" s="2"/>
      <c r="G6238" s="2"/>
      <c r="I6238" s="2"/>
      <c r="J6238" s="2"/>
      <c r="K6238" s="2"/>
      <c r="L6238" s="2"/>
      <c r="M6238" s="2"/>
      <c r="N6238" s="2"/>
      <c r="O6238" s="2"/>
      <c r="P6238" s="2"/>
      <c r="Q6238" s="2"/>
      <c r="R6238" s="2"/>
      <c r="S6238" s="2"/>
      <c r="T6238" s="2"/>
      <c r="U6238" s="2"/>
      <c r="V6238" s="2"/>
      <c r="W6238" s="2"/>
      <c r="X6238" s="2"/>
      <c r="Y6238" s="2"/>
      <c r="AB6238" s="2"/>
      <c r="AC6238" s="2"/>
      <c r="AD6238" s="2"/>
      <c r="AE6238" s="2"/>
      <c r="AF6238" s="2"/>
      <c r="AG6238" s="2"/>
      <c r="AH6238" s="2"/>
      <c r="AI6238" s="2"/>
      <c r="AJ6238" s="2"/>
      <c r="AK6238" s="2"/>
      <c r="BK6238" s="2"/>
      <c r="BL6238" s="2"/>
      <c r="BN6238" s="2"/>
      <c r="BO6238" s="2"/>
    </row>
    <row r="6239" ht="12.75" customHeight="1">
      <c r="D6239" s="2"/>
      <c r="G6239" s="2"/>
      <c r="I6239" s="2"/>
      <c r="J6239" s="2"/>
      <c r="K6239" s="2"/>
      <c r="L6239" s="2"/>
      <c r="M6239" s="2"/>
      <c r="N6239" s="2"/>
      <c r="O6239" s="2"/>
      <c r="P6239" s="2"/>
      <c r="Q6239" s="2"/>
      <c r="R6239" s="2"/>
      <c r="S6239" s="2"/>
      <c r="T6239" s="2"/>
      <c r="U6239" s="2"/>
      <c r="V6239" s="2"/>
      <c r="W6239" s="2"/>
      <c r="X6239" s="2"/>
      <c r="Y6239" s="2"/>
      <c r="AB6239" s="2"/>
      <c r="AC6239" s="2"/>
      <c r="AD6239" s="2"/>
      <c r="AE6239" s="2"/>
      <c r="AF6239" s="2"/>
      <c r="AG6239" s="2"/>
      <c r="AH6239" s="2"/>
      <c r="AI6239" s="2"/>
      <c r="AJ6239" s="2"/>
      <c r="AK6239" s="2"/>
      <c r="BK6239" s="2"/>
      <c r="BL6239" s="2"/>
      <c r="BN6239" s="2"/>
      <c r="BO6239" s="2"/>
    </row>
    <row r="6240" ht="12.75" customHeight="1">
      <c r="D6240" s="2"/>
      <c r="G6240" s="2"/>
      <c r="I6240" s="2"/>
      <c r="J6240" s="2"/>
      <c r="K6240" s="2"/>
      <c r="L6240" s="2"/>
      <c r="M6240" s="2"/>
      <c r="N6240" s="2"/>
      <c r="O6240" s="2"/>
      <c r="P6240" s="2"/>
      <c r="Q6240" s="2"/>
      <c r="R6240" s="2"/>
      <c r="S6240" s="2"/>
      <c r="T6240" s="2"/>
      <c r="U6240" s="2"/>
      <c r="V6240" s="2"/>
      <c r="W6240" s="2"/>
      <c r="X6240" s="2"/>
      <c r="Y6240" s="2"/>
      <c r="AB6240" s="2"/>
      <c r="AC6240" s="2"/>
      <c r="AD6240" s="2"/>
      <c r="AE6240" s="2"/>
      <c r="AF6240" s="2"/>
      <c r="AG6240" s="2"/>
      <c r="AH6240" s="2"/>
      <c r="AI6240" s="2"/>
      <c r="AJ6240" s="2"/>
      <c r="AK6240" s="2"/>
      <c r="BK6240" s="2"/>
      <c r="BL6240" s="2"/>
      <c r="BN6240" s="2"/>
      <c r="BO6240" s="2"/>
    </row>
    <row r="6241" ht="12.75" customHeight="1">
      <c r="D6241" s="2"/>
      <c r="G6241" s="2"/>
      <c r="I6241" s="2"/>
      <c r="J6241" s="2"/>
      <c r="K6241" s="2"/>
      <c r="L6241" s="2"/>
      <c r="M6241" s="2"/>
      <c r="N6241" s="2"/>
      <c r="O6241" s="2"/>
      <c r="P6241" s="2"/>
      <c r="Q6241" s="2"/>
      <c r="R6241" s="2"/>
      <c r="S6241" s="2"/>
      <c r="T6241" s="2"/>
      <c r="U6241" s="2"/>
      <c r="V6241" s="2"/>
      <c r="W6241" s="2"/>
      <c r="X6241" s="2"/>
      <c r="Y6241" s="2"/>
      <c r="AB6241" s="2"/>
      <c r="AC6241" s="2"/>
      <c r="AD6241" s="2"/>
      <c r="AE6241" s="2"/>
      <c r="AF6241" s="2"/>
      <c r="AG6241" s="2"/>
      <c r="AH6241" s="2"/>
      <c r="AI6241" s="2"/>
      <c r="AJ6241" s="2"/>
      <c r="AK6241" s="2"/>
      <c r="BK6241" s="2"/>
      <c r="BL6241" s="2"/>
      <c r="BN6241" s="2"/>
      <c r="BO6241" s="2"/>
    </row>
    <row r="6242" ht="12.75" customHeight="1">
      <c r="D6242" s="2"/>
      <c r="G6242" s="2"/>
      <c r="I6242" s="2"/>
      <c r="J6242" s="2"/>
      <c r="K6242" s="2"/>
      <c r="L6242" s="2"/>
      <c r="M6242" s="2"/>
      <c r="N6242" s="2"/>
      <c r="O6242" s="2"/>
      <c r="P6242" s="2"/>
      <c r="Q6242" s="2"/>
      <c r="R6242" s="2"/>
      <c r="S6242" s="2"/>
      <c r="T6242" s="2"/>
      <c r="U6242" s="2"/>
      <c r="V6242" s="2"/>
      <c r="W6242" s="2"/>
      <c r="X6242" s="2"/>
      <c r="Y6242" s="2"/>
      <c r="AB6242" s="2"/>
      <c r="AC6242" s="2"/>
      <c r="AD6242" s="2"/>
      <c r="AE6242" s="2"/>
      <c r="AF6242" s="2"/>
      <c r="AG6242" s="2"/>
      <c r="AH6242" s="2"/>
      <c r="AI6242" s="2"/>
      <c r="AJ6242" s="2"/>
      <c r="AK6242" s="2"/>
      <c r="BK6242" s="2"/>
      <c r="BL6242" s="2"/>
      <c r="BN6242" s="2"/>
      <c r="BO6242" s="2"/>
    </row>
    <row r="6243" ht="12.75" customHeight="1">
      <c r="D6243" s="2"/>
      <c r="G6243" s="2"/>
      <c r="I6243" s="2"/>
      <c r="J6243" s="2"/>
      <c r="K6243" s="2"/>
      <c r="L6243" s="2"/>
      <c r="M6243" s="2"/>
      <c r="N6243" s="2"/>
      <c r="O6243" s="2"/>
      <c r="P6243" s="2"/>
      <c r="Q6243" s="2"/>
      <c r="R6243" s="2"/>
      <c r="S6243" s="2"/>
      <c r="T6243" s="2"/>
      <c r="U6243" s="2"/>
      <c r="V6243" s="2"/>
      <c r="W6243" s="2"/>
      <c r="X6243" s="2"/>
      <c r="Y6243" s="2"/>
      <c r="AB6243" s="2"/>
      <c r="AC6243" s="2"/>
      <c r="AD6243" s="2"/>
      <c r="AE6243" s="2"/>
      <c r="AF6243" s="2"/>
      <c r="AG6243" s="2"/>
      <c r="AH6243" s="2"/>
      <c r="AI6243" s="2"/>
      <c r="AJ6243" s="2"/>
      <c r="AK6243" s="2"/>
      <c r="BK6243" s="2"/>
      <c r="BL6243" s="2"/>
      <c r="BN6243" s="2"/>
      <c r="BO6243" s="2"/>
    </row>
    <row r="6244" ht="12.75" customHeight="1">
      <c r="D6244" s="2"/>
      <c r="G6244" s="2"/>
      <c r="I6244" s="2"/>
      <c r="J6244" s="2"/>
      <c r="K6244" s="2"/>
      <c r="L6244" s="2"/>
      <c r="M6244" s="2"/>
      <c r="N6244" s="2"/>
      <c r="O6244" s="2"/>
      <c r="P6244" s="2"/>
      <c r="Q6244" s="2"/>
      <c r="R6244" s="2"/>
      <c r="S6244" s="2"/>
      <c r="T6244" s="2"/>
      <c r="U6244" s="2"/>
      <c r="V6244" s="2"/>
      <c r="W6244" s="2"/>
      <c r="X6244" s="2"/>
      <c r="Y6244" s="2"/>
      <c r="AB6244" s="2"/>
      <c r="AC6244" s="2"/>
      <c r="AD6244" s="2"/>
      <c r="AE6244" s="2"/>
      <c r="AF6244" s="2"/>
      <c r="AG6244" s="2"/>
      <c r="AH6244" s="2"/>
      <c r="AI6244" s="2"/>
      <c r="AJ6244" s="2"/>
      <c r="AK6244" s="2"/>
      <c r="BK6244" s="2"/>
      <c r="BL6244" s="2"/>
      <c r="BN6244" s="2"/>
      <c r="BO6244" s="2"/>
    </row>
    <row r="6245" ht="12.75" customHeight="1">
      <c r="D6245" s="2"/>
      <c r="G6245" s="2"/>
      <c r="I6245" s="2"/>
      <c r="J6245" s="2"/>
      <c r="K6245" s="2"/>
      <c r="L6245" s="2"/>
      <c r="M6245" s="2"/>
      <c r="N6245" s="2"/>
      <c r="O6245" s="2"/>
      <c r="P6245" s="2"/>
      <c r="Q6245" s="2"/>
      <c r="R6245" s="2"/>
      <c r="S6245" s="2"/>
      <c r="T6245" s="2"/>
      <c r="U6245" s="2"/>
      <c r="V6245" s="2"/>
      <c r="W6245" s="2"/>
      <c r="X6245" s="2"/>
      <c r="Y6245" s="2"/>
      <c r="AB6245" s="2"/>
      <c r="AC6245" s="2"/>
      <c r="AD6245" s="2"/>
      <c r="AE6245" s="2"/>
      <c r="AF6245" s="2"/>
      <c r="AG6245" s="2"/>
      <c r="AH6245" s="2"/>
      <c r="AI6245" s="2"/>
      <c r="AJ6245" s="2"/>
      <c r="AK6245" s="2"/>
      <c r="BK6245" s="2"/>
      <c r="BL6245" s="2"/>
      <c r="BN6245" s="2"/>
      <c r="BO6245" s="2"/>
    </row>
    <row r="6246" ht="12.75" customHeight="1">
      <c r="D6246" s="2"/>
      <c r="G6246" s="2"/>
      <c r="I6246" s="2"/>
      <c r="J6246" s="2"/>
      <c r="K6246" s="2"/>
      <c r="L6246" s="2"/>
      <c r="M6246" s="2"/>
      <c r="N6246" s="2"/>
      <c r="O6246" s="2"/>
      <c r="P6246" s="2"/>
      <c r="Q6246" s="2"/>
      <c r="R6246" s="2"/>
      <c r="S6246" s="2"/>
      <c r="T6246" s="2"/>
      <c r="U6246" s="2"/>
      <c r="V6246" s="2"/>
      <c r="W6246" s="2"/>
      <c r="X6246" s="2"/>
      <c r="Y6246" s="2"/>
      <c r="AB6246" s="2"/>
      <c r="AC6246" s="2"/>
      <c r="AD6246" s="2"/>
      <c r="AE6246" s="2"/>
      <c r="AF6246" s="2"/>
      <c r="AG6246" s="2"/>
      <c r="AH6246" s="2"/>
      <c r="AI6246" s="2"/>
      <c r="AJ6246" s="2"/>
      <c r="AK6246" s="2"/>
      <c r="BK6246" s="2"/>
      <c r="BL6246" s="2"/>
      <c r="BN6246" s="2"/>
      <c r="BO6246" s="2"/>
    </row>
    <row r="6247" ht="12.75" customHeight="1">
      <c r="D6247" s="2"/>
      <c r="G6247" s="2"/>
      <c r="I6247" s="2"/>
      <c r="J6247" s="2"/>
      <c r="K6247" s="2"/>
      <c r="L6247" s="2"/>
      <c r="M6247" s="2"/>
      <c r="N6247" s="2"/>
      <c r="O6247" s="2"/>
      <c r="P6247" s="2"/>
      <c r="Q6247" s="2"/>
      <c r="R6247" s="2"/>
      <c r="S6247" s="2"/>
      <c r="T6247" s="2"/>
      <c r="U6247" s="2"/>
      <c r="V6247" s="2"/>
      <c r="W6247" s="2"/>
      <c r="X6247" s="2"/>
      <c r="Y6247" s="2"/>
      <c r="AB6247" s="2"/>
      <c r="AC6247" s="2"/>
      <c r="AD6247" s="2"/>
      <c r="AE6247" s="2"/>
      <c r="AF6247" s="2"/>
      <c r="AG6247" s="2"/>
      <c r="AH6247" s="2"/>
      <c r="AI6247" s="2"/>
      <c r="AJ6247" s="2"/>
      <c r="AK6247" s="2"/>
      <c r="BK6247" s="2"/>
      <c r="BL6247" s="2"/>
      <c r="BN6247" s="2"/>
      <c r="BO6247" s="2"/>
    </row>
    <row r="6248" ht="12.75" customHeight="1">
      <c r="D6248" s="2"/>
      <c r="G6248" s="2"/>
      <c r="I6248" s="2"/>
      <c r="J6248" s="2"/>
      <c r="K6248" s="2"/>
      <c r="L6248" s="2"/>
      <c r="M6248" s="2"/>
      <c r="N6248" s="2"/>
      <c r="O6248" s="2"/>
      <c r="P6248" s="2"/>
      <c r="Q6248" s="2"/>
      <c r="R6248" s="2"/>
      <c r="S6248" s="2"/>
      <c r="T6248" s="2"/>
      <c r="U6248" s="2"/>
      <c r="V6248" s="2"/>
      <c r="W6248" s="2"/>
      <c r="X6248" s="2"/>
      <c r="Y6248" s="2"/>
      <c r="AB6248" s="2"/>
      <c r="AC6248" s="2"/>
      <c r="AD6248" s="2"/>
      <c r="AE6248" s="2"/>
      <c r="AF6248" s="2"/>
      <c r="AG6248" s="2"/>
      <c r="AH6248" s="2"/>
      <c r="AI6248" s="2"/>
      <c r="AJ6248" s="2"/>
      <c r="AK6248" s="2"/>
      <c r="BK6248" s="2"/>
      <c r="BL6248" s="2"/>
      <c r="BN6248" s="2"/>
      <c r="BO6248" s="2"/>
    </row>
    <row r="6249" ht="12.75" customHeight="1">
      <c r="D6249" s="2"/>
      <c r="G6249" s="2"/>
      <c r="I6249" s="2"/>
      <c r="J6249" s="2"/>
      <c r="K6249" s="2"/>
      <c r="L6249" s="2"/>
      <c r="M6249" s="2"/>
      <c r="N6249" s="2"/>
      <c r="O6249" s="2"/>
      <c r="P6249" s="2"/>
      <c r="Q6249" s="2"/>
      <c r="R6249" s="2"/>
      <c r="S6249" s="2"/>
      <c r="T6249" s="2"/>
      <c r="U6249" s="2"/>
      <c r="V6249" s="2"/>
      <c r="W6249" s="2"/>
      <c r="X6249" s="2"/>
      <c r="Y6249" s="2"/>
      <c r="AB6249" s="2"/>
      <c r="AC6249" s="2"/>
      <c r="AD6249" s="2"/>
      <c r="AE6249" s="2"/>
      <c r="AF6249" s="2"/>
      <c r="AG6249" s="2"/>
      <c r="AH6249" s="2"/>
      <c r="AI6249" s="2"/>
      <c r="AJ6249" s="2"/>
      <c r="AK6249" s="2"/>
      <c r="BK6249" s="2"/>
      <c r="BL6249" s="2"/>
      <c r="BN6249" s="2"/>
      <c r="BO6249" s="2"/>
    </row>
    <row r="6250" ht="12.75" customHeight="1">
      <c r="D6250" s="2"/>
      <c r="G6250" s="2"/>
      <c r="I6250" s="2"/>
      <c r="J6250" s="2"/>
      <c r="K6250" s="2"/>
      <c r="L6250" s="2"/>
      <c r="M6250" s="2"/>
      <c r="N6250" s="2"/>
      <c r="O6250" s="2"/>
      <c r="P6250" s="2"/>
      <c r="Q6250" s="2"/>
      <c r="R6250" s="2"/>
      <c r="S6250" s="2"/>
      <c r="T6250" s="2"/>
      <c r="U6250" s="2"/>
      <c r="V6250" s="2"/>
      <c r="W6250" s="2"/>
      <c r="X6250" s="2"/>
      <c r="Y6250" s="2"/>
      <c r="AB6250" s="2"/>
      <c r="AC6250" s="2"/>
      <c r="AD6250" s="2"/>
      <c r="AE6250" s="2"/>
      <c r="AF6250" s="2"/>
      <c r="AG6250" s="2"/>
      <c r="AH6250" s="2"/>
      <c r="AI6250" s="2"/>
      <c r="AJ6250" s="2"/>
      <c r="AK6250" s="2"/>
      <c r="BK6250" s="2"/>
      <c r="BL6250" s="2"/>
      <c r="BN6250" s="2"/>
      <c r="BO6250" s="2"/>
    </row>
    <row r="6251" ht="12.75" customHeight="1">
      <c r="D6251" s="2"/>
      <c r="G6251" s="2"/>
      <c r="I6251" s="2"/>
      <c r="J6251" s="2"/>
      <c r="K6251" s="2"/>
      <c r="L6251" s="2"/>
      <c r="M6251" s="2"/>
      <c r="N6251" s="2"/>
      <c r="O6251" s="2"/>
      <c r="P6251" s="2"/>
      <c r="Q6251" s="2"/>
      <c r="R6251" s="2"/>
      <c r="S6251" s="2"/>
      <c r="T6251" s="2"/>
      <c r="U6251" s="2"/>
      <c r="V6251" s="2"/>
      <c r="W6251" s="2"/>
      <c r="X6251" s="2"/>
      <c r="Y6251" s="2"/>
      <c r="AB6251" s="2"/>
      <c r="AC6251" s="2"/>
      <c r="AD6251" s="2"/>
      <c r="AE6251" s="2"/>
      <c r="AF6251" s="2"/>
      <c r="AG6251" s="2"/>
      <c r="AH6251" s="2"/>
      <c r="AI6251" s="2"/>
      <c r="AJ6251" s="2"/>
      <c r="AK6251" s="2"/>
      <c r="BK6251" s="2"/>
      <c r="BL6251" s="2"/>
      <c r="BN6251" s="2"/>
      <c r="BO6251" s="2"/>
    </row>
    <row r="6252" ht="12.75" customHeight="1">
      <c r="D6252" s="2"/>
      <c r="G6252" s="2"/>
      <c r="I6252" s="2"/>
      <c r="J6252" s="2"/>
      <c r="K6252" s="2"/>
      <c r="L6252" s="2"/>
      <c r="M6252" s="2"/>
      <c r="N6252" s="2"/>
      <c r="O6252" s="2"/>
      <c r="P6252" s="2"/>
      <c r="Q6252" s="2"/>
      <c r="R6252" s="2"/>
      <c r="S6252" s="2"/>
      <c r="T6252" s="2"/>
      <c r="U6252" s="2"/>
      <c r="V6252" s="2"/>
      <c r="W6252" s="2"/>
      <c r="X6252" s="2"/>
      <c r="Y6252" s="2"/>
      <c r="AB6252" s="2"/>
      <c r="AC6252" s="2"/>
      <c r="AD6252" s="2"/>
      <c r="AE6252" s="2"/>
      <c r="AF6252" s="2"/>
      <c r="AG6252" s="2"/>
      <c r="AH6252" s="2"/>
      <c r="AI6252" s="2"/>
      <c r="AJ6252" s="2"/>
      <c r="AK6252" s="2"/>
      <c r="BK6252" s="2"/>
      <c r="BL6252" s="2"/>
      <c r="BN6252" s="2"/>
      <c r="BO6252" s="2"/>
    </row>
    <row r="6253" ht="12.75" customHeight="1">
      <c r="D6253" s="2"/>
      <c r="G6253" s="2"/>
      <c r="I6253" s="2"/>
      <c r="J6253" s="2"/>
      <c r="K6253" s="2"/>
      <c r="L6253" s="2"/>
      <c r="M6253" s="2"/>
      <c r="N6253" s="2"/>
      <c r="O6253" s="2"/>
      <c r="P6253" s="2"/>
      <c r="Q6253" s="2"/>
      <c r="R6253" s="2"/>
      <c r="S6253" s="2"/>
      <c r="T6253" s="2"/>
      <c r="U6253" s="2"/>
      <c r="V6253" s="2"/>
      <c r="W6253" s="2"/>
      <c r="X6253" s="2"/>
      <c r="Y6253" s="2"/>
      <c r="AB6253" s="2"/>
      <c r="AC6253" s="2"/>
      <c r="AD6253" s="2"/>
      <c r="AE6253" s="2"/>
      <c r="AF6253" s="2"/>
      <c r="AG6253" s="2"/>
      <c r="AH6253" s="2"/>
      <c r="AI6253" s="2"/>
      <c r="AJ6253" s="2"/>
      <c r="AK6253" s="2"/>
      <c r="BK6253" s="2"/>
      <c r="BL6253" s="2"/>
      <c r="BN6253" s="2"/>
      <c r="BO6253" s="2"/>
    </row>
    <row r="6254" ht="12.75" customHeight="1">
      <c r="D6254" s="2"/>
      <c r="G6254" s="2"/>
      <c r="I6254" s="2"/>
      <c r="J6254" s="2"/>
      <c r="K6254" s="2"/>
      <c r="L6254" s="2"/>
      <c r="M6254" s="2"/>
      <c r="N6254" s="2"/>
      <c r="O6254" s="2"/>
      <c r="P6254" s="2"/>
      <c r="Q6254" s="2"/>
      <c r="R6254" s="2"/>
      <c r="S6254" s="2"/>
      <c r="T6254" s="2"/>
      <c r="U6254" s="2"/>
      <c r="V6254" s="2"/>
      <c r="W6254" s="2"/>
      <c r="X6254" s="2"/>
      <c r="Y6254" s="2"/>
      <c r="AB6254" s="2"/>
      <c r="AC6254" s="2"/>
      <c r="AD6254" s="2"/>
      <c r="AE6254" s="2"/>
      <c r="AF6254" s="2"/>
      <c r="AG6254" s="2"/>
      <c r="AH6254" s="2"/>
      <c r="AI6254" s="2"/>
      <c r="AJ6254" s="2"/>
      <c r="AK6254" s="2"/>
      <c r="BK6254" s="2"/>
      <c r="BL6254" s="2"/>
      <c r="BN6254" s="2"/>
      <c r="BO6254" s="2"/>
    </row>
    <row r="6255" ht="12.75" customHeight="1">
      <c r="D6255" s="2"/>
      <c r="G6255" s="2"/>
      <c r="I6255" s="2"/>
      <c r="J6255" s="2"/>
      <c r="K6255" s="2"/>
      <c r="L6255" s="2"/>
      <c r="M6255" s="2"/>
      <c r="N6255" s="2"/>
      <c r="O6255" s="2"/>
      <c r="P6255" s="2"/>
      <c r="Q6255" s="2"/>
      <c r="R6255" s="2"/>
      <c r="S6255" s="2"/>
      <c r="T6255" s="2"/>
      <c r="U6255" s="2"/>
      <c r="V6255" s="2"/>
      <c r="W6255" s="2"/>
      <c r="X6255" s="2"/>
      <c r="Y6255" s="2"/>
      <c r="AB6255" s="2"/>
      <c r="AC6255" s="2"/>
      <c r="AD6255" s="2"/>
      <c r="AE6255" s="2"/>
      <c r="AF6255" s="2"/>
      <c r="AG6255" s="2"/>
      <c r="AH6255" s="2"/>
      <c r="AI6255" s="2"/>
      <c r="AJ6255" s="2"/>
      <c r="AK6255" s="2"/>
      <c r="BK6255" s="2"/>
      <c r="BL6255" s="2"/>
      <c r="BN6255" s="2"/>
      <c r="BO6255" s="2"/>
    </row>
    <row r="6256" ht="12.75" customHeight="1">
      <c r="D6256" s="2"/>
      <c r="G6256" s="2"/>
      <c r="I6256" s="2"/>
      <c r="J6256" s="2"/>
      <c r="K6256" s="2"/>
      <c r="L6256" s="2"/>
      <c r="M6256" s="2"/>
      <c r="N6256" s="2"/>
      <c r="O6256" s="2"/>
      <c r="P6256" s="2"/>
      <c r="Q6256" s="2"/>
      <c r="R6256" s="2"/>
      <c r="S6256" s="2"/>
      <c r="T6256" s="2"/>
      <c r="U6256" s="2"/>
      <c r="V6256" s="2"/>
      <c r="W6256" s="2"/>
      <c r="X6256" s="2"/>
      <c r="Y6256" s="2"/>
      <c r="AB6256" s="2"/>
      <c r="AC6256" s="2"/>
      <c r="AD6256" s="2"/>
      <c r="AE6256" s="2"/>
      <c r="AF6256" s="2"/>
      <c r="AG6256" s="2"/>
      <c r="AH6256" s="2"/>
      <c r="AI6256" s="2"/>
      <c r="AJ6256" s="2"/>
      <c r="AK6256" s="2"/>
      <c r="BK6256" s="2"/>
      <c r="BL6256" s="2"/>
      <c r="BN6256" s="2"/>
      <c r="BO6256" s="2"/>
    </row>
    <row r="6257" ht="12.75" customHeight="1">
      <c r="D6257" s="2"/>
      <c r="G6257" s="2"/>
      <c r="I6257" s="2"/>
      <c r="J6257" s="2"/>
      <c r="K6257" s="2"/>
      <c r="L6257" s="2"/>
      <c r="M6257" s="2"/>
      <c r="N6257" s="2"/>
      <c r="O6257" s="2"/>
      <c r="P6257" s="2"/>
      <c r="Q6257" s="2"/>
      <c r="R6257" s="2"/>
      <c r="S6257" s="2"/>
      <c r="T6257" s="2"/>
      <c r="U6257" s="2"/>
      <c r="V6257" s="2"/>
      <c r="W6257" s="2"/>
      <c r="X6257" s="2"/>
      <c r="Y6257" s="2"/>
      <c r="AB6257" s="2"/>
      <c r="AC6257" s="2"/>
      <c r="AD6257" s="2"/>
      <c r="AE6257" s="2"/>
      <c r="AF6257" s="2"/>
      <c r="AG6257" s="2"/>
      <c r="AH6257" s="2"/>
      <c r="AI6257" s="2"/>
      <c r="AJ6257" s="2"/>
      <c r="AK6257" s="2"/>
      <c r="BK6257" s="2"/>
      <c r="BL6257" s="2"/>
      <c r="BN6257" s="2"/>
      <c r="BO6257" s="2"/>
    </row>
    <row r="6258" ht="12.75" customHeight="1">
      <c r="D6258" s="2"/>
      <c r="G6258" s="2"/>
      <c r="I6258" s="2"/>
      <c r="J6258" s="2"/>
      <c r="K6258" s="2"/>
      <c r="L6258" s="2"/>
      <c r="M6258" s="2"/>
      <c r="N6258" s="2"/>
      <c r="O6258" s="2"/>
      <c r="P6258" s="2"/>
      <c r="Q6258" s="2"/>
      <c r="R6258" s="2"/>
      <c r="S6258" s="2"/>
      <c r="T6258" s="2"/>
      <c r="U6258" s="2"/>
      <c r="V6258" s="2"/>
      <c r="W6258" s="2"/>
      <c r="X6258" s="2"/>
      <c r="Y6258" s="2"/>
      <c r="AB6258" s="2"/>
      <c r="AC6258" s="2"/>
      <c r="AD6258" s="2"/>
      <c r="AE6258" s="2"/>
      <c r="AF6258" s="2"/>
      <c r="AG6258" s="2"/>
      <c r="AH6258" s="2"/>
      <c r="AI6258" s="2"/>
      <c r="AJ6258" s="2"/>
      <c r="AK6258" s="2"/>
      <c r="BK6258" s="2"/>
      <c r="BL6258" s="2"/>
      <c r="BN6258" s="2"/>
      <c r="BO6258" s="2"/>
    </row>
    <row r="6259" ht="12.75" customHeight="1">
      <c r="D6259" s="2"/>
      <c r="G6259" s="2"/>
      <c r="I6259" s="2"/>
      <c r="J6259" s="2"/>
      <c r="K6259" s="2"/>
      <c r="L6259" s="2"/>
      <c r="M6259" s="2"/>
      <c r="N6259" s="2"/>
      <c r="O6259" s="2"/>
      <c r="P6259" s="2"/>
      <c r="Q6259" s="2"/>
      <c r="R6259" s="2"/>
      <c r="S6259" s="2"/>
      <c r="T6259" s="2"/>
      <c r="U6259" s="2"/>
      <c r="V6259" s="2"/>
      <c r="W6259" s="2"/>
      <c r="X6259" s="2"/>
      <c r="Y6259" s="2"/>
      <c r="AB6259" s="2"/>
      <c r="AC6259" s="2"/>
      <c r="AD6259" s="2"/>
      <c r="AE6259" s="2"/>
      <c r="AF6259" s="2"/>
      <c r="AG6259" s="2"/>
      <c r="AH6259" s="2"/>
      <c r="AI6259" s="2"/>
      <c r="AJ6259" s="2"/>
      <c r="AK6259" s="2"/>
      <c r="BK6259" s="2"/>
      <c r="BL6259" s="2"/>
      <c r="BN6259" s="2"/>
      <c r="BO6259" s="2"/>
    </row>
    <row r="6260" ht="12.75" customHeight="1">
      <c r="D6260" s="2"/>
      <c r="G6260" s="2"/>
      <c r="I6260" s="2"/>
      <c r="J6260" s="2"/>
      <c r="K6260" s="2"/>
      <c r="L6260" s="2"/>
      <c r="M6260" s="2"/>
      <c r="N6260" s="2"/>
      <c r="O6260" s="2"/>
      <c r="P6260" s="2"/>
      <c r="Q6260" s="2"/>
      <c r="R6260" s="2"/>
      <c r="S6260" s="2"/>
      <c r="T6260" s="2"/>
      <c r="U6260" s="2"/>
      <c r="V6260" s="2"/>
      <c r="W6260" s="2"/>
      <c r="X6260" s="2"/>
      <c r="Y6260" s="2"/>
      <c r="AB6260" s="2"/>
      <c r="AC6260" s="2"/>
      <c r="AD6260" s="2"/>
      <c r="AE6260" s="2"/>
      <c r="AF6260" s="2"/>
      <c r="AG6260" s="2"/>
      <c r="AH6260" s="2"/>
      <c r="AI6260" s="2"/>
      <c r="AJ6260" s="2"/>
      <c r="AK6260" s="2"/>
      <c r="BK6260" s="2"/>
      <c r="BL6260" s="2"/>
      <c r="BN6260" s="2"/>
      <c r="BO6260" s="2"/>
    </row>
    <row r="6261" ht="12.75" customHeight="1">
      <c r="D6261" s="2"/>
      <c r="G6261" s="2"/>
      <c r="I6261" s="2"/>
      <c r="J6261" s="2"/>
      <c r="K6261" s="2"/>
      <c r="L6261" s="2"/>
      <c r="M6261" s="2"/>
      <c r="N6261" s="2"/>
      <c r="O6261" s="2"/>
      <c r="P6261" s="2"/>
      <c r="Q6261" s="2"/>
      <c r="R6261" s="2"/>
      <c r="S6261" s="2"/>
      <c r="T6261" s="2"/>
      <c r="U6261" s="2"/>
      <c r="V6261" s="2"/>
      <c r="W6261" s="2"/>
      <c r="X6261" s="2"/>
      <c r="Y6261" s="2"/>
      <c r="AB6261" s="2"/>
      <c r="AC6261" s="2"/>
      <c r="AD6261" s="2"/>
      <c r="AE6261" s="2"/>
      <c r="AF6261" s="2"/>
      <c r="AG6261" s="2"/>
      <c r="AH6261" s="2"/>
      <c r="AI6261" s="2"/>
      <c r="AJ6261" s="2"/>
      <c r="AK6261" s="2"/>
      <c r="BK6261" s="2"/>
      <c r="BL6261" s="2"/>
      <c r="BN6261" s="2"/>
      <c r="BO6261" s="2"/>
    </row>
    <row r="6262" ht="12.75" customHeight="1">
      <c r="D6262" s="2"/>
      <c r="G6262" s="2"/>
      <c r="I6262" s="2"/>
      <c r="J6262" s="2"/>
      <c r="K6262" s="2"/>
      <c r="L6262" s="2"/>
      <c r="M6262" s="2"/>
      <c r="N6262" s="2"/>
      <c r="O6262" s="2"/>
      <c r="P6262" s="2"/>
      <c r="Q6262" s="2"/>
      <c r="R6262" s="2"/>
      <c r="S6262" s="2"/>
      <c r="T6262" s="2"/>
      <c r="U6262" s="2"/>
      <c r="V6262" s="2"/>
      <c r="W6262" s="2"/>
      <c r="X6262" s="2"/>
      <c r="Y6262" s="2"/>
      <c r="AB6262" s="2"/>
      <c r="AC6262" s="2"/>
      <c r="AD6262" s="2"/>
      <c r="AE6262" s="2"/>
      <c r="AF6262" s="2"/>
      <c r="AG6262" s="2"/>
      <c r="AH6262" s="2"/>
      <c r="AI6262" s="2"/>
      <c r="AJ6262" s="2"/>
      <c r="AK6262" s="2"/>
      <c r="BK6262" s="2"/>
      <c r="BL6262" s="2"/>
      <c r="BN6262" s="2"/>
      <c r="BO6262" s="2"/>
    </row>
    <row r="6263" ht="12.75" customHeight="1">
      <c r="D6263" s="2"/>
      <c r="G6263" s="2"/>
      <c r="I6263" s="2"/>
      <c r="J6263" s="2"/>
      <c r="K6263" s="2"/>
      <c r="L6263" s="2"/>
      <c r="M6263" s="2"/>
      <c r="N6263" s="2"/>
      <c r="O6263" s="2"/>
      <c r="P6263" s="2"/>
      <c r="Q6263" s="2"/>
      <c r="R6263" s="2"/>
      <c r="S6263" s="2"/>
      <c r="T6263" s="2"/>
      <c r="U6263" s="2"/>
      <c r="V6263" s="2"/>
      <c r="W6263" s="2"/>
      <c r="X6263" s="2"/>
      <c r="Y6263" s="2"/>
      <c r="AB6263" s="2"/>
      <c r="AC6263" s="2"/>
      <c r="AD6263" s="2"/>
      <c r="AE6263" s="2"/>
      <c r="AF6263" s="2"/>
      <c r="AG6263" s="2"/>
      <c r="AH6263" s="2"/>
      <c r="AI6263" s="2"/>
      <c r="AJ6263" s="2"/>
      <c r="AK6263" s="2"/>
      <c r="BK6263" s="2"/>
      <c r="BL6263" s="2"/>
      <c r="BN6263" s="2"/>
      <c r="BO6263" s="2"/>
    </row>
    <row r="6264" ht="12.75" customHeight="1">
      <c r="D6264" s="2"/>
      <c r="G6264" s="2"/>
      <c r="I6264" s="2"/>
      <c r="J6264" s="2"/>
      <c r="K6264" s="2"/>
      <c r="L6264" s="2"/>
      <c r="M6264" s="2"/>
      <c r="N6264" s="2"/>
      <c r="O6264" s="2"/>
      <c r="P6264" s="2"/>
      <c r="Q6264" s="2"/>
      <c r="R6264" s="2"/>
      <c r="S6264" s="2"/>
      <c r="T6264" s="2"/>
      <c r="U6264" s="2"/>
      <c r="V6264" s="2"/>
      <c r="W6264" s="2"/>
      <c r="X6264" s="2"/>
      <c r="Y6264" s="2"/>
      <c r="AB6264" s="2"/>
      <c r="AC6264" s="2"/>
      <c r="AD6264" s="2"/>
      <c r="AE6264" s="2"/>
      <c r="AF6264" s="2"/>
      <c r="AG6264" s="2"/>
      <c r="AH6264" s="2"/>
      <c r="AI6264" s="2"/>
      <c r="AJ6264" s="2"/>
      <c r="AK6264" s="2"/>
      <c r="BK6264" s="2"/>
      <c r="BL6264" s="2"/>
      <c r="BN6264" s="2"/>
      <c r="BO6264" s="2"/>
    </row>
    <row r="6265" ht="12.75" customHeight="1">
      <c r="D6265" s="2"/>
      <c r="G6265" s="2"/>
      <c r="I6265" s="2"/>
      <c r="J6265" s="2"/>
      <c r="K6265" s="2"/>
      <c r="L6265" s="2"/>
      <c r="M6265" s="2"/>
      <c r="N6265" s="2"/>
      <c r="O6265" s="2"/>
      <c r="P6265" s="2"/>
      <c r="Q6265" s="2"/>
      <c r="R6265" s="2"/>
      <c r="S6265" s="2"/>
      <c r="T6265" s="2"/>
      <c r="U6265" s="2"/>
      <c r="V6265" s="2"/>
      <c r="W6265" s="2"/>
      <c r="X6265" s="2"/>
      <c r="Y6265" s="2"/>
      <c r="AB6265" s="2"/>
      <c r="AC6265" s="2"/>
      <c r="AD6265" s="2"/>
      <c r="AE6265" s="2"/>
      <c r="AF6265" s="2"/>
      <c r="AG6265" s="2"/>
      <c r="AH6265" s="2"/>
      <c r="AI6265" s="2"/>
      <c r="AJ6265" s="2"/>
      <c r="AK6265" s="2"/>
      <c r="BK6265" s="2"/>
      <c r="BL6265" s="2"/>
      <c r="BN6265" s="2"/>
      <c r="BO6265" s="2"/>
    </row>
    <row r="6266" ht="12.75" customHeight="1">
      <c r="D6266" s="2"/>
      <c r="G6266" s="2"/>
      <c r="I6266" s="2"/>
      <c r="J6266" s="2"/>
      <c r="K6266" s="2"/>
      <c r="L6266" s="2"/>
      <c r="M6266" s="2"/>
      <c r="N6266" s="2"/>
      <c r="O6266" s="2"/>
      <c r="P6266" s="2"/>
      <c r="Q6266" s="2"/>
      <c r="R6266" s="2"/>
      <c r="S6266" s="2"/>
      <c r="T6266" s="2"/>
      <c r="U6266" s="2"/>
      <c r="V6266" s="2"/>
      <c r="W6266" s="2"/>
      <c r="X6266" s="2"/>
      <c r="Y6266" s="2"/>
      <c r="AB6266" s="2"/>
      <c r="AC6266" s="2"/>
      <c r="AD6266" s="2"/>
      <c r="AE6266" s="2"/>
      <c r="AF6266" s="2"/>
      <c r="AG6266" s="2"/>
      <c r="AH6266" s="2"/>
      <c r="AI6266" s="2"/>
      <c r="AJ6266" s="2"/>
      <c r="AK6266" s="2"/>
      <c r="BK6266" s="2"/>
      <c r="BL6266" s="2"/>
      <c r="BN6266" s="2"/>
      <c r="BO6266" s="2"/>
    </row>
    <row r="6267" ht="12.75" customHeight="1">
      <c r="D6267" s="2"/>
      <c r="G6267" s="2"/>
      <c r="I6267" s="2"/>
      <c r="J6267" s="2"/>
      <c r="K6267" s="2"/>
      <c r="L6267" s="2"/>
      <c r="M6267" s="2"/>
      <c r="N6267" s="2"/>
      <c r="O6267" s="2"/>
      <c r="P6267" s="2"/>
      <c r="Q6267" s="2"/>
      <c r="R6267" s="2"/>
      <c r="S6267" s="2"/>
      <c r="T6267" s="2"/>
      <c r="U6267" s="2"/>
      <c r="V6267" s="2"/>
      <c r="W6267" s="2"/>
      <c r="X6267" s="2"/>
      <c r="Y6267" s="2"/>
      <c r="AB6267" s="2"/>
      <c r="AC6267" s="2"/>
      <c r="AD6267" s="2"/>
      <c r="AE6267" s="2"/>
      <c r="AF6267" s="2"/>
      <c r="AG6267" s="2"/>
      <c r="AH6267" s="2"/>
      <c r="AI6267" s="2"/>
      <c r="AJ6267" s="2"/>
      <c r="AK6267" s="2"/>
      <c r="BK6267" s="2"/>
      <c r="BL6267" s="2"/>
      <c r="BN6267" s="2"/>
      <c r="BO6267" s="2"/>
    </row>
    <row r="6268" ht="12.75" customHeight="1">
      <c r="D6268" s="2"/>
      <c r="G6268" s="2"/>
      <c r="I6268" s="2"/>
      <c r="J6268" s="2"/>
      <c r="K6268" s="2"/>
      <c r="L6268" s="2"/>
      <c r="M6268" s="2"/>
      <c r="N6268" s="2"/>
      <c r="O6268" s="2"/>
      <c r="P6268" s="2"/>
      <c r="Q6268" s="2"/>
      <c r="R6268" s="2"/>
      <c r="S6268" s="2"/>
      <c r="T6268" s="2"/>
      <c r="U6268" s="2"/>
      <c r="V6268" s="2"/>
      <c r="W6268" s="2"/>
      <c r="X6268" s="2"/>
      <c r="Y6268" s="2"/>
      <c r="AB6268" s="2"/>
      <c r="AC6268" s="2"/>
      <c r="AD6268" s="2"/>
      <c r="AE6268" s="2"/>
      <c r="AF6268" s="2"/>
      <c r="AG6268" s="2"/>
      <c r="AH6268" s="2"/>
      <c r="AI6268" s="2"/>
      <c r="AJ6268" s="2"/>
      <c r="AK6268" s="2"/>
      <c r="BK6268" s="2"/>
      <c r="BL6268" s="2"/>
      <c r="BN6268" s="2"/>
      <c r="BO6268" s="2"/>
    </row>
    <row r="6269" ht="12.75" customHeight="1">
      <c r="D6269" s="2"/>
      <c r="G6269" s="2"/>
      <c r="I6269" s="2"/>
      <c r="J6269" s="2"/>
      <c r="K6269" s="2"/>
      <c r="L6269" s="2"/>
      <c r="M6269" s="2"/>
      <c r="N6269" s="2"/>
      <c r="O6269" s="2"/>
      <c r="P6269" s="2"/>
      <c r="Q6269" s="2"/>
      <c r="R6269" s="2"/>
      <c r="S6269" s="2"/>
      <c r="T6269" s="2"/>
      <c r="U6269" s="2"/>
      <c r="V6269" s="2"/>
      <c r="W6269" s="2"/>
      <c r="X6269" s="2"/>
      <c r="Y6269" s="2"/>
      <c r="AB6269" s="2"/>
      <c r="AC6269" s="2"/>
      <c r="AD6269" s="2"/>
      <c r="AE6269" s="2"/>
      <c r="AF6269" s="2"/>
      <c r="AG6269" s="2"/>
      <c r="AH6269" s="2"/>
      <c r="AI6269" s="2"/>
      <c r="AJ6269" s="2"/>
      <c r="AK6269" s="2"/>
      <c r="BK6269" s="2"/>
      <c r="BL6269" s="2"/>
      <c r="BN6269" s="2"/>
      <c r="BO6269" s="2"/>
    </row>
    <row r="6270" ht="12.75" customHeight="1">
      <c r="D6270" s="2"/>
      <c r="G6270" s="2"/>
      <c r="I6270" s="2"/>
      <c r="J6270" s="2"/>
      <c r="K6270" s="2"/>
      <c r="L6270" s="2"/>
      <c r="M6270" s="2"/>
      <c r="N6270" s="2"/>
      <c r="O6270" s="2"/>
      <c r="P6270" s="2"/>
      <c r="Q6270" s="2"/>
      <c r="R6270" s="2"/>
      <c r="S6270" s="2"/>
      <c r="T6270" s="2"/>
      <c r="U6270" s="2"/>
      <c r="V6270" s="2"/>
      <c r="W6270" s="2"/>
      <c r="X6270" s="2"/>
      <c r="Y6270" s="2"/>
      <c r="AB6270" s="2"/>
      <c r="AC6270" s="2"/>
      <c r="AD6270" s="2"/>
      <c r="AE6270" s="2"/>
      <c r="AF6270" s="2"/>
      <c r="AG6270" s="2"/>
      <c r="AH6270" s="2"/>
      <c r="AI6270" s="2"/>
      <c r="AJ6270" s="2"/>
      <c r="AK6270" s="2"/>
      <c r="BK6270" s="2"/>
      <c r="BL6270" s="2"/>
      <c r="BN6270" s="2"/>
      <c r="BO6270" s="2"/>
    </row>
    <row r="6271" ht="12.75" customHeight="1">
      <c r="D6271" s="2"/>
      <c r="G6271" s="2"/>
      <c r="I6271" s="2"/>
      <c r="J6271" s="2"/>
      <c r="K6271" s="2"/>
      <c r="L6271" s="2"/>
      <c r="M6271" s="2"/>
      <c r="N6271" s="2"/>
      <c r="O6271" s="2"/>
      <c r="P6271" s="2"/>
      <c r="Q6271" s="2"/>
      <c r="R6271" s="2"/>
      <c r="S6271" s="2"/>
      <c r="T6271" s="2"/>
      <c r="U6271" s="2"/>
      <c r="V6271" s="2"/>
      <c r="W6271" s="2"/>
      <c r="X6271" s="2"/>
      <c r="Y6271" s="2"/>
      <c r="AB6271" s="2"/>
      <c r="AC6271" s="2"/>
      <c r="AD6271" s="2"/>
      <c r="AE6271" s="2"/>
      <c r="AF6271" s="2"/>
      <c r="AG6271" s="2"/>
      <c r="AH6271" s="2"/>
      <c r="AI6271" s="2"/>
      <c r="AJ6271" s="2"/>
      <c r="AK6271" s="2"/>
      <c r="BK6271" s="2"/>
      <c r="BL6271" s="2"/>
      <c r="BN6271" s="2"/>
      <c r="BO6271" s="2"/>
    </row>
    <row r="6272" ht="12.75" customHeight="1">
      <c r="D6272" s="2"/>
      <c r="G6272" s="2"/>
      <c r="I6272" s="2"/>
      <c r="J6272" s="2"/>
      <c r="K6272" s="2"/>
      <c r="L6272" s="2"/>
      <c r="M6272" s="2"/>
      <c r="N6272" s="2"/>
      <c r="O6272" s="2"/>
      <c r="P6272" s="2"/>
      <c r="Q6272" s="2"/>
      <c r="R6272" s="2"/>
      <c r="S6272" s="2"/>
      <c r="T6272" s="2"/>
      <c r="U6272" s="2"/>
      <c r="V6272" s="2"/>
      <c r="W6272" s="2"/>
      <c r="X6272" s="2"/>
      <c r="Y6272" s="2"/>
      <c r="AB6272" s="2"/>
      <c r="AC6272" s="2"/>
      <c r="AD6272" s="2"/>
      <c r="AE6272" s="2"/>
      <c r="AF6272" s="2"/>
      <c r="AG6272" s="2"/>
      <c r="AH6272" s="2"/>
      <c r="AI6272" s="2"/>
      <c r="AJ6272" s="2"/>
      <c r="AK6272" s="2"/>
      <c r="BK6272" s="2"/>
      <c r="BL6272" s="2"/>
      <c r="BN6272" s="2"/>
      <c r="BO6272" s="2"/>
    </row>
    <row r="6273" ht="12.75" customHeight="1">
      <c r="D6273" s="2"/>
      <c r="G6273" s="2"/>
      <c r="I6273" s="2"/>
      <c r="J6273" s="2"/>
      <c r="K6273" s="2"/>
      <c r="L6273" s="2"/>
      <c r="M6273" s="2"/>
      <c r="N6273" s="2"/>
      <c r="O6273" s="2"/>
      <c r="P6273" s="2"/>
      <c r="Q6273" s="2"/>
      <c r="R6273" s="2"/>
      <c r="S6273" s="2"/>
      <c r="T6273" s="2"/>
      <c r="U6273" s="2"/>
      <c r="V6273" s="2"/>
      <c r="W6273" s="2"/>
      <c r="X6273" s="2"/>
      <c r="Y6273" s="2"/>
      <c r="AB6273" s="2"/>
      <c r="AC6273" s="2"/>
      <c r="AD6273" s="2"/>
      <c r="AE6273" s="2"/>
      <c r="AF6273" s="2"/>
      <c r="AG6273" s="2"/>
      <c r="AH6273" s="2"/>
      <c r="AI6273" s="2"/>
      <c r="AJ6273" s="2"/>
      <c r="AK6273" s="2"/>
      <c r="BK6273" s="2"/>
      <c r="BL6273" s="2"/>
      <c r="BN6273" s="2"/>
      <c r="BO6273" s="2"/>
    </row>
    <row r="6274" ht="12.75" customHeight="1">
      <c r="D6274" s="2"/>
      <c r="G6274" s="2"/>
      <c r="I6274" s="2"/>
      <c r="J6274" s="2"/>
      <c r="K6274" s="2"/>
      <c r="L6274" s="2"/>
      <c r="M6274" s="2"/>
      <c r="N6274" s="2"/>
      <c r="O6274" s="2"/>
      <c r="P6274" s="2"/>
      <c r="Q6274" s="2"/>
      <c r="R6274" s="2"/>
      <c r="S6274" s="2"/>
      <c r="T6274" s="2"/>
      <c r="U6274" s="2"/>
      <c r="V6274" s="2"/>
      <c r="W6274" s="2"/>
      <c r="X6274" s="2"/>
      <c r="Y6274" s="2"/>
      <c r="AB6274" s="2"/>
      <c r="AC6274" s="2"/>
      <c r="AD6274" s="2"/>
      <c r="AE6274" s="2"/>
      <c r="AF6274" s="2"/>
      <c r="AG6274" s="2"/>
      <c r="AH6274" s="2"/>
      <c r="AI6274" s="2"/>
      <c r="AJ6274" s="2"/>
      <c r="AK6274" s="2"/>
      <c r="BK6274" s="2"/>
      <c r="BL6274" s="2"/>
      <c r="BN6274" s="2"/>
      <c r="BO6274" s="2"/>
    </row>
    <row r="6275" ht="12.75" customHeight="1">
      <c r="D6275" s="2"/>
      <c r="G6275" s="2"/>
      <c r="I6275" s="2"/>
      <c r="J6275" s="2"/>
      <c r="K6275" s="2"/>
      <c r="L6275" s="2"/>
      <c r="M6275" s="2"/>
      <c r="N6275" s="2"/>
      <c r="O6275" s="2"/>
      <c r="P6275" s="2"/>
      <c r="Q6275" s="2"/>
      <c r="R6275" s="2"/>
      <c r="S6275" s="2"/>
      <c r="T6275" s="2"/>
      <c r="U6275" s="2"/>
      <c r="V6275" s="2"/>
      <c r="W6275" s="2"/>
      <c r="X6275" s="2"/>
      <c r="Y6275" s="2"/>
      <c r="AB6275" s="2"/>
      <c r="AC6275" s="2"/>
      <c r="AD6275" s="2"/>
      <c r="AE6275" s="2"/>
      <c r="AF6275" s="2"/>
      <c r="AG6275" s="2"/>
      <c r="AH6275" s="2"/>
      <c r="AI6275" s="2"/>
      <c r="AJ6275" s="2"/>
      <c r="AK6275" s="2"/>
      <c r="BK6275" s="2"/>
      <c r="BL6275" s="2"/>
      <c r="BN6275" s="2"/>
      <c r="BO6275" s="2"/>
    </row>
    <row r="6276" ht="12.75" customHeight="1">
      <c r="D6276" s="2"/>
      <c r="G6276" s="2"/>
      <c r="I6276" s="2"/>
      <c r="J6276" s="2"/>
      <c r="K6276" s="2"/>
      <c r="L6276" s="2"/>
      <c r="M6276" s="2"/>
      <c r="N6276" s="2"/>
      <c r="O6276" s="2"/>
      <c r="P6276" s="2"/>
      <c r="Q6276" s="2"/>
      <c r="R6276" s="2"/>
      <c r="S6276" s="2"/>
      <c r="T6276" s="2"/>
      <c r="U6276" s="2"/>
      <c r="V6276" s="2"/>
      <c r="W6276" s="2"/>
      <c r="X6276" s="2"/>
      <c r="Y6276" s="2"/>
      <c r="AB6276" s="2"/>
      <c r="AC6276" s="2"/>
      <c r="AD6276" s="2"/>
      <c r="AE6276" s="2"/>
      <c r="AF6276" s="2"/>
      <c r="AG6276" s="2"/>
      <c r="AH6276" s="2"/>
      <c r="AI6276" s="2"/>
      <c r="AJ6276" s="2"/>
      <c r="AK6276" s="2"/>
      <c r="BK6276" s="2"/>
      <c r="BL6276" s="2"/>
      <c r="BN6276" s="2"/>
      <c r="BO6276" s="2"/>
    </row>
    <row r="6277" ht="12.75" customHeight="1">
      <c r="D6277" s="2"/>
      <c r="G6277" s="2"/>
      <c r="I6277" s="2"/>
      <c r="J6277" s="2"/>
      <c r="K6277" s="2"/>
      <c r="L6277" s="2"/>
      <c r="M6277" s="2"/>
      <c r="N6277" s="2"/>
      <c r="O6277" s="2"/>
      <c r="P6277" s="2"/>
      <c r="Q6277" s="2"/>
      <c r="R6277" s="2"/>
      <c r="S6277" s="2"/>
      <c r="T6277" s="2"/>
      <c r="U6277" s="2"/>
      <c r="V6277" s="2"/>
      <c r="W6277" s="2"/>
      <c r="X6277" s="2"/>
      <c r="Y6277" s="2"/>
      <c r="AB6277" s="2"/>
      <c r="AC6277" s="2"/>
      <c r="AD6277" s="2"/>
      <c r="AE6277" s="2"/>
      <c r="AF6277" s="2"/>
      <c r="AG6277" s="2"/>
      <c r="AH6277" s="2"/>
      <c r="AI6277" s="2"/>
      <c r="AJ6277" s="2"/>
      <c r="AK6277" s="2"/>
      <c r="BK6277" s="2"/>
      <c r="BL6277" s="2"/>
      <c r="BN6277" s="2"/>
      <c r="BO6277" s="2"/>
    </row>
    <row r="6278" ht="12.75" customHeight="1">
      <c r="D6278" s="2"/>
      <c r="G6278" s="2"/>
      <c r="I6278" s="2"/>
      <c r="J6278" s="2"/>
      <c r="K6278" s="2"/>
      <c r="L6278" s="2"/>
      <c r="M6278" s="2"/>
      <c r="N6278" s="2"/>
      <c r="O6278" s="2"/>
      <c r="P6278" s="2"/>
      <c r="Q6278" s="2"/>
      <c r="R6278" s="2"/>
      <c r="S6278" s="2"/>
      <c r="T6278" s="2"/>
      <c r="U6278" s="2"/>
      <c r="V6278" s="2"/>
      <c r="W6278" s="2"/>
      <c r="X6278" s="2"/>
      <c r="Y6278" s="2"/>
      <c r="AB6278" s="2"/>
      <c r="AC6278" s="2"/>
      <c r="AD6278" s="2"/>
      <c r="AE6278" s="2"/>
      <c r="AF6278" s="2"/>
      <c r="AG6278" s="2"/>
      <c r="AH6278" s="2"/>
      <c r="AI6278" s="2"/>
      <c r="AJ6278" s="2"/>
      <c r="AK6278" s="2"/>
      <c r="BK6278" s="2"/>
      <c r="BL6278" s="2"/>
      <c r="BN6278" s="2"/>
      <c r="BO6278" s="2"/>
    </row>
    <row r="6279" ht="12.75" customHeight="1">
      <c r="D6279" s="2"/>
      <c r="G6279" s="2"/>
      <c r="I6279" s="2"/>
      <c r="J6279" s="2"/>
      <c r="K6279" s="2"/>
      <c r="L6279" s="2"/>
      <c r="M6279" s="2"/>
      <c r="N6279" s="2"/>
      <c r="O6279" s="2"/>
      <c r="P6279" s="2"/>
      <c r="Q6279" s="2"/>
      <c r="R6279" s="2"/>
      <c r="S6279" s="2"/>
      <c r="T6279" s="2"/>
      <c r="U6279" s="2"/>
      <c r="V6279" s="2"/>
      <c r="W6279" s="2"/>
      <c r="X6279" s="2"/>
      <c r="Y6279" s="2"/>
      <c r="AB6279" s="2"/>
      <c r="AC6279" s="2"/>
      <c r="AD6279" s="2"/>
      <c r="AE6279" s="2"/>
      <c r="AF6279" s="2"/>
      <c r="AG6279" s="2"/>
      <c r="AH6279" s="2"/>
      <c r="AI6279" s="2"/>
      <c r="AJ6279" s="2"/>
      <c r="AK6279" s="2"/>
      <c r="BK6279" s="2"/>
      <c r="BL6279" s="2"/>
      <c r="BN6279" s="2"/>
      <c r="BO6279" s="2"/>
    </row>
    <row r="6280" ht="12.75" customHeight="1">
      <c r="D6280" s="2"/>
      <c r="G6280" s="2"/>
      <c r="I6280" s="2"/>
      <c r="J6280" s="2"/>
      <c r="K6280" s="2"/>
      <c r="L6280" s="2"/>
      <c r="M6280" s="2"/>
      <c r="N6280" s="2"/>
      <c r="O6280" s="2"/>
      <c r="P6280" s="2"/>
      <c r="Q6280" s="2"/>
      <c r="R6280" s="2"/>
      <c r="S6280" s="2"/>
      <c r="T6280" s="2"/>
      <c r="U6280" s="2"/>
      <c r="V6280" s="2"/>
      <c r="W6280" s="2"/>
      <c r="X6280" s="2"/>
      <c r="Y6280" s="2"/>
      <c r="AB6280" s="2"/>
      <c r="AC6280" s="2"/>
      <c r="AD6280" s="2"/>
      <c r="AE6280" s="2"/>
      <c r="AF6280" s="2"/>
      <c r="AG6280" s="2"/>
      <c r="AH6280" s="2"/>
      <c r="AI6280" s="2"/>
      <c r="AJ6280" s="2"/>
      <c r="AK6280" s="2"/>
      <c r="BK6280" s="2"/>
      <c r="BL6280" s="2"/>
      <c r="BN6280" s="2"/>
      <c r="BO6280" s="2"/>
    </row>
    <row r="6281" ht="12.75" customHeight="1">
      <c r="D6281" s="2"/>
      <c r="G6281" s="2"/>
      <c r="I6281" s="2"/>
      <c r="J6281" s="2"/>
      <c r="K6281" s="2"/>
      <c r="L6281" s="2"/>
      <c r="M6281" s="2"/>
      <c r="N6281" s="2"/>
      <c r="O6281" s="2"/>
      <c r="P6281" s="2"/>
      <c r="Q6281" s="2"/>
      <c r="R6281" s="2"/>
      <c r="S6281" s="2"/>
      <c r="T6281" s="2"/>
      <c r="U6281" s="2"/>
      <c r="V6281" s="2"/>
      <c r="W6281" s="2"/>
      <c r="X6281" s="2"/>
      <c r="Y6281" s="2"/>
      <c r="AB6281" s="2"/>
      <c r="AC6281" s="2"/>
      <c r="AD6281" s="2"/>
      <c r="AE6281" s="2"/>
      <c r="AF6281" s="2"/>
      <c r="AG6281" s="2"/>
      <c r="AH6281" s="2"/>
      <c r="AI6281" s="2"/>
      <c r="AJ6281" s="2"/>
      <c r="AK6281" s="2"/>
      <c r="BK6281" s="2"/>
      <c r="BL6281" s="2"/>
      <c r="BN6281" s="2"/>
      <c r="BO6281" s="2"/>
    </row>
    <row r="6282" ht="12.75" customHeight="1">
      <c r="D6282" s="2"/>
      <c r="G6282" s="2"/>
      <c r="I6282" s="2"/>
      <c r="J6282" s="2"/>
      <c r="K6282" s="2"/>
      <c r="L6282" s="2"/>
      <c r="M6282" s="2"/>
      <c r="N6282" s="2"/>
      <c r="O6282" s="2"/>
      <c r="P6282" s="2"/>
      <c r="Q6282" s="2"/>
      <c r="R6282" s="2"/>
      <c r="S6282" s="2"/>
      <c r="T6282" s="2"/>
      <c r="U6282" s="2"/>
      <c r="V6282" s="2"/>
      <c r="W6282" s="2"/>
      <c r="X6282" s="2"/>
      <c r="Y6282" s="2"/>
      <c r="AB6282" s="2"/>
      <c r="AC6282" s="2"/>
      <c r="AD6282" s="2"/>
      <c r="AE6282" s="2"/>
      <c r="AF6282" s="2"/>
      <c r="AG6282" s="2"/>
      <c r="AH6282" s="2"/>
      <c r="AI6282" s="2"/>
      <c r="AJ6282" s="2"/>
      <c r="AK6282" s="2"/>
      <c r="BK6282" s="2"/>
      <c r="BL6282" s="2"/>
      <c r="BN6282" s="2"/>
      <c r="BO6282" s="2"/>
    </row>
    <row r="6283" ht="12.75" customHeight="1">
      <c r="D6283" s="2"/>
      <c r="G6283" s="2"/>
      <c r="I6283" s="2"/>
      <c r="J6283" s="2"/>
      <c r="K6283" s="2"/>
      <c r="L6283" s="2"/>
      <c r="M6283" s="2"/>
      <c r="N6283" s="2"/>
      <c r="O6283" s="2"/>
      <c r="P6283" s="2"/>
      <c r="Q6283" s="2"/>
      <c r="R6283" s="2"/>
      <c r="S6283" s="2"/>
      <c r="T6283" s="2"/>
      <c r="U6283" s="2"/>
      <c r="V6283" s="2"/>
      <c r="W6283" s="2"/>
      <c r="X6283" s="2"/>
      <c r="Y6283" s="2"/>
      <c r="AB6283" s="2"/>
      <c r="AC6283" s="2"/>
      <c r="AD6283" s="2"/>
      <c r="AE6283" s="2"/>
      <c r="AF6283" s="2"/>
      <c r="AG6283" s="2"/>
      <c r="AH6283" s="2"/>
      <c r="AI6283" s="2"/>
      <c r="AJ6283" s="2"/>
      <c r="AK6283" s="2"/>
      <c r="BK6283" s="2"/>
      <c r="BL6283" s="2"/>
      <c r="BN6283" s="2"/>
      <c r="BO6283" s="2"/>
    </row>
    <row r="6284" ht="12.75" customHeight="1">
      <c r="D6284" s="2"/>
      <c r="G6284" s="2"/>
      <c r="I6284" s="2"/>
      <c r="J6284" s="2"/>
      <c r="K6284" s="2"/>
      <c r="L6284" s="2"/>
      <c r="M6284" s="2"/>
      <c r="N6284" s="2"/>
      <c r="O6284" s="2"/>
      <c r="P6284" s="2"/>
      <c r="Q6284" s="2"/>
      <c r="R6284" s="2"/>
      <c r="S6284" s="2"/>
      <c r="T6284" s="2"/>
      <c r="U6284" s="2"/>
      <c r="V6284" s="2"/>
      <c r="W6284" s="2"/>
      <c r="X6284" s="2"/>
      <c r="Y6284" s="2"/>
      <c r="AB6284" s="2"/>
      <c r="AC6284" s="2"/>
      <c r="AD6284" s="2"/>
      <c r="AE6284" s="2"/>
      <c r="AF6284" s="2"/>
      <c r="AG6284" s="2"/>
      <c r="AH6284" s="2"/>
      <c r="AI6284" s="2"/>
      <c r="AJ6284" s="2"/>
      <c r="AK6284" s="2"/>
      <c r="BK6284" s="2"/>
      <c r="BL6284" s="2"/>
      <c r="BN6284" s="2"/>
      <c r="BO6284" s="2"/>
    </row>
    <row r="6285" ht="12.75" customHeight="1">
      <c r="D6285" s="2"/>
      <c r="G6285" s="2"/>
      <c r="I6285" s="2"/>
      <c r="J6285" s="2"/>
      <c r="K6285" s="2"/>
      <c r="L6285" s="2"/>
      <c r="M6285" s="2"/>
      <c r="N6285" s="2"/>
      <c r="O6285" s="2"/>
      <c r="P6285" s="2"/>
      <c r="Q6285" s="2"/>
      <c r="R6285" s="2"/>
      <c r="S6285" s="2"/>
      <c r="T6285" s="2"/>
      <c r="U6285" s="2"/>
      <c r="V6285" s="2"/>
      <c r="W6285" s="2"/>
      <c r="X6285" s="2"/>
      <c r="Y6285" s="2"/>
      <c r="AB6285" s="2"/>
      <c r="AC6285" s="2"/>
      <c r="AD6285" s="2"/>
      <c r="AE6285" s="2"/>
      <c r="AF6285" s="2"/>
      <c r="AG6285" s="2"/>
      <c r="AH6285" s="2"/>
      <c r="AI6285" s="2"/>
      <c r="AJ6285" s="2"/>
      <c r="AK6285" s="2"/>
      <c r="BK6285" s="2"/>
      <c r="BL6285" s="2"/>
      <c r="BN6285" s="2"/>
      <c r="BO6285" s="2"/>
    </row>
    <row r="6286" ht="12.75" customHeight="1">
      <c r="D6286" s="2"/>
      <c r="G6286" s="2"/>
      <c r="I6286" s="2"/>
      <c r="J6286" s="2"/>
      <c r="K6286" s="2"/>
      <c r="L6286" s="2"/>
      <c r="M6286" s="2"/>
      <c r="N6286" s="2"/>
      <c r="O6286" s="2"/>
      <c r="P6286" s="2"/>
      <c r="Q6286" s="2"/>
      <c r="R6286" s="2"/>
      <c r="S6286" s="2"/>
      <c r="T6286" s="2"/>
      <c r="U6286" s="2"/>
      <c r="V6286" s="2"/>
      <c r="W6286" s="2"/>
      <c r="X6286" s="2"/>
      <c r="Y6286" s="2"/>
      <c r="AB6286" s="2"/>
      <c r="AC6286" s="2"/>
      <c r="AD6286" s="2"/>
      <c r="AE6286" s="2"/>
      <c r="AF6286" s="2"/>
      <c r="AG6286" s="2"/>
      <c r="AH6286" s="2"/>
      <c r="AI6286" s="2"/>
      <c r="AJ6286" s="2"/>
      <c r="AK6286" s="2"/>
      <c r="BK6286" s="2"/>
      <c r="BL6286" s="2"/>
      <c r="BN6286" s="2"/>
      <c r="BO6286" s="2"/>
    </row>
    <row r="6287" ht="12.75" customHeight="1">
      <c r="D6287" s="2"/>
      <c r="G6287" s="2"/>
      <c r="I6287" s="2"/>
      <c r="J6287" s="2"/>
      <c r="K6287" s="2"/>
      <c r="L6287" s="2"/>
      <c r="M6287" s="2"/>
      <c r="N6287" s="2"/>
      <c r="O6287" s="2"/>
      <c r="P6287" s="2"/>
      <c r="Q6287" s="2"/>
      <c r="R6287" s="2"/>
      <c r="S6287" s="2"/>
      <c r="T6287" s="2"/>
      <c r="U6287" s="2"/>
      <c r="V6287" s="2"/>
      <c r="W6287" s="2"/>
      <c r="X6287" s="2"/>
      <c r="Y6287" s="2"/>
      <c r="AB6287" s="2"/>
      <c r="AC6287" s="2"/>
      <c r="AD6287" s="2"/>
      <c r="AE6287" s="2"/>
      <c r="AF6287" s="2"/>
      <c r="AG6287" s="2"/>
      <c r="AH6287" s="2"/>
      <c r="AI6287" s="2"/>
      <c r="AJ6287" s="2"/>
      <c r="AK6287" s="2"/>
      <c r="BK6287" s="2"/>
      <c r="BL6287" s="2"/>
      <c r="BN6287" s="2"/>
      <c r="BO6287" s="2"/>
    </row>
    <row r="6288" ht="12.75" customHeight="1">
      <c r="D6288" s="2"/>
      <c r="G6288" s="2"/>
      <c r="I6288" s="2"/>
      <c r="J6288" s="2"/>
      <c r="K6288" s="2"/>
      <c r="L6288" s="2"/>
      <c r="M6288" s="2"/>
      <c r="N6288" s="2"/>
      <c r="O6288" s="2"/>
      <c r="P6288" s="2"/>
      <c r="Q6288" s="2"/>
      <c r="R6288" s="2"/>
      <c r="S6288" s="2"/>
      <c r="T6288" s="2"/>
      <c r="U6288" s="2"/>
      <c r="V6288" s="2"/>
      <c r="W6288" s="2"/>
      <c r="X6288" s="2"/>
      <c r="Y6288" s="2"/>
      <c r="AB6288" s="2"/>
      <c r="AC6288" s="2"/>
      <c r="AD6288" s="2"/>
      <c r="AE6288" s="2"/>
      <c r="AF6288" s="2"/>
      <c r="AG6288" s="2"/>
      <c r="AH6288" s="2"/>
      <c r="AI6288" s="2"/>
      <c r="AJ6288" s="2"/>
      <c r="AK6288" s="2"/>
      <c r="BK6288" s="2"/>
      <c r="BL6288" s="2"/>
      <c r="BN6288" s="2"/>
      <c r="BO6288" s="2"/>
    </row>
    <row r="6289" ht="12.75" customHeight="1">
      <c r="D6289" s="2"/>
      <c r="G6289" s="2"/>
      <c r="I6289" s="2"/>
      <c r="J6289" s="2"/>
      <c r="K6289" s="2"/>
      <c r="L6289" s="2"/>
      <c r="M6289" s="2"/>
      <c r="N6289" s="2"/>
      <c r="O6289" s="2"/>
      <c r="P6289" s="2"/>
      <c r="Q6289" s="2"/>
      <c r="R6289" s="2"/>
      <c r="S6289" s="2"/>
      <c r="T6289" s="2"/>
      <c r="U6289" s="2"/>
      <c r="V6289" s="2"/>
      <c r="W6289" s="2"/>
      <c r="X6289" s="2"/>
      <c r="Y6289" s="2"/>
      <c r="AB6289" s="2"/>
      <c r="AC6289" s="2"/>
      <c r="AD6289" s="2"/>
      <c r="AE6289" s="2"/>
      <c r="AF6289" s="2"/>
      <c r="AG6289" s="2"/>
      <c r="AH6289" s="2"/>
      <c r="AI6289" s="2"/>
      <c r="AJ6289" s="2"/>
      <c r="AK6289" s="2"/>
      <c r="BK6289" s="2"/>
      <c r="BL6289" s="2"/>
      <c r="BN6289" s="2"/>
      <c r="BO6289" s="2"/>
    </row>
    <row r="6290" ht="12.75" customHeight="1">
      <c r="D6290" s="2"/>
      <c r="G6290" s="2"/>
      <c r="I6290" s="2"/>
      <c r="J6290" s="2"/>
      <c r="K6290" s="2"/>
      <c r="L6290" s="2"/>
      <c r="M6290" s="2"/>
      <c r="N6290" s="2"/>
      <c r="O6290" s="2"/>
      <c r="P6290" s="2"/>
      <c r="Q6290" s="2"/>
      <c r="R6290" s="2"/>
      <c r="S6290" s="2"/>
      <c r="T6290" s="2"/>
      <c r="U6290" s="2"/>
      <c r="V6290" s="2"/>
      <c r="W6290" s="2"/>
      <c r="X6290" s="2"/>
      <c r="Y6290" s="2"/>
      <c r="AB6290" s="2"/>
      <c r="AC6290" s="2"/>
      <c r="AD6290" s="2"/>
      <c r="AE6290" s="2"/>
      <c r="AF6290" s="2"/>
      <c r="AG6290" s="2"/>
      <c r="AH6290" s="2"/>
      <c r="AI6290" s="2"/>
      <c r="AJ6290" s="2"/>
      <c r="AK6290" s="2"/>
      <c r="BK6290" s="2"/>
      <c r="BL6290" s="2"/>
      <c r="BN6290" s="2"/>
      <c r="BO6290" s="2"/>
    </row>
    <row r="6291" ht="12.75" customHeight="1">
      <c r="D6291" s="2"/>
      <c r="G6291" s="2"/>
      <c r="I6291" s="2"/>
      <c r="J6291" s="2"/>
      <c r="K6291" s="2"/>
      <c r="L6291" s="2"/>
      <c r="M6291" s="2"/>
      <c r="N6291" s="2"/>
      <c r="O6291" s="2"/>
      <c r="P6291" s="2"/>
      <c r="Q6291" s="2"/>
      <c r="R6291" s="2"/>
      <c r="S6291" s="2"/>
      <c r="T6291" s="2"/>
      <c r="U6291" s="2"/>
      <c r="V6291" s="2"/>
      <c r="W6291" s="2"/>
      <c r="X6291" s="2"/>
      <c r="Y6291" s="2"/>
      <c r="AB6291" s="2"/>
      <c r="AC6291" s="2"/>
      <c r="AD6291" s="2"/>
      <c r="AE6291" s="2"/>
      <c r="AF6291" s="2"/>
      <c r="AG6291" s="2"/>
      <c r="AH6291" s="2"/>
      <c r="AI6291" s="2"/>
      <c r="AJ6291" s="2"/>
      <c r="AK6291" s="2"/>
      <c r="BK6291" s="2"/>
      <c r="BL6291" s="2"/>
      <c r="BN6291" s="2"/>
      <c r="BO6291" s="2"/>
    </row>
    <row r="6292" ht="12.75" customHeight="1">
      <c r="D6292" s="2"/>
      <c r="G6292" s="2"/>
      <c r="I6292" s="2"/>
      <c r="J6292" s="2"/>
      <c r="K6292" s="2"/>
      <c r="L6292" s="2"/>
      <c r="M6292" s="2"/>
      <c r="N6292" s="2"/>
      <c r="O6292" s="2"/>
      <c r="P6292" s="2"/>
      <c r="Q6292" s="2"/>
      <c r="R6292" s="2"/>
      <c r="S6292" s="2"/>
      <c r="T6292" s="2"/>
      <c r="U6292" s="2"/>
      <c r="V6292" s="2"/>
      <c r="W6292" s="2"/>
      <c r="X6292" s="2"/>
      <c r="Y6292" s="2"/>
      <c r="AB6292" s="2"/>
      <c r="AC6292" s="2"/>
      <c r="AD6292" s="2"/>
      <c r="AE6292" s="2"/>
      <c r="AF6292" s="2"/>
      <c r="AG6292" s="2"/>
      <c r="AH6292" s="2"/>
      <c r="AI6292" s="2"/>
      <c r="AJ6292" s="2"/>
      <c r="AK6292" s="2"/>
      <c r="BK6292" s="2"/>
      <c r="BL6292" s="2"/>
      <c r="BN6292" s="2"/>
      <c r="BO6292" s="2"/>
    </row>
    <row r="6293" ht="12.75" customHeight="1">
      <c r="D6293" s="2"/>
      <c r="G6293" s="2"/>
      <c r="I6293" s="2"/>
      <c r="J6293" s="2"/>
      <c r="K6293" s="2"/>
      <c r="L6293" s="2"/>
      <c r="M6293" s="2"/>
      <c r="N6293" s="2"/>
      <c r="O6293" s="2"/>
      <c r="P6293" s="2"/>
      <c r="Q6293" s="2"/>
      <c r="R6293" s="2"/>
      <c r="S6293" s="2"/>
      <c r="T6293" s="2"/>
      <c r="U6293" s="2"/>
      <c r="V6293" s="2"/>
      <c r="W6293" s="2"/>
      <c r="X6293" s="2"/>
      <c r="Y6293" s="2"/>
      <c r="AB6293" s="2"/>
      <c r="AC6293" s="2"/>
      <c r="AD6293" s="2"/>
      <c r="AE6293" s="2"/>
      <c r="AF6293" s="2"/>
      <c r="AG6293" s="2"/>
      <c r="AH6293" s="2"/>
      <c r="AI6293" s="2"/>
      <c r="AJ6293" s="2"/>
      <c r="AK6293" s="2"/>
      <c r="BK6293" s="2"/>
      <c r="BL6293" s="2"/>
      <c r="BN6293" s="2"/>
      <c r="BO6293" s="2"/>
    </row>
    <row r="6294" ht="12.75" customHeight="1">
      <c r="D6294" s="2"/>
      <c r="G6294" s="2"/>
      <c r="I6294" s="2"/>
      <c r="J6294" s="2"/>
      <c r="K6294" s="2"/>
      <c r="L6294" s="2"/>
      <c r="M6294" s="2"/>
      <c r="N6294" s="2"/>
      <c r="O6294" s="2"/>
      <c r="P6294" s="2"/>
      <c r="Q6294" s="2"/>
      <c r="R6294" s="2"/>
      <c r="S6294" s="2"/>
      <c r="T6294" s="2"/>
      <c r="U6294" s="2"/>
      <c r="V6294" s="2"/>
      <c r="W6294" s="2"/>
      <c r="X6294" s="2"/>
      <c r="Y6294" s="2"/>
      <c r="AB6294" s="2"/>
      <c r="AC6294" s="2"/>
      <c r="AD6294" s="2"/>
      <c r="AE6294" s="2"/>
      <c r="AF6294" s="2"/>
      <c r="AG6294" s="2"/>
      <c r="AH6294" s="2"/>
      <c r="AI6294" s="2"/>
      <c r="AJ6294" s="2"/>
      <c r="AK6294" s="2"/>
      <c r="BK6294" s="2"/>
      <c r="BL6294" s="2"/>
      <c r="BN6294" s="2"/>
      <c r="BO6294" s="2"/>
    </row>
    <row r="6295" ht="12.75" customHeight="1">
      <c r="D6295" s="2"/>
      <c r="G6295" s="2"/>
      <c r="I6295" s="2"/>
      <c r="J6295" s="2"/>
      <c r="K6295" s="2"/>
      <c r="L6295" s="2"/>
      <c r="M6295" s="2"/>
      <c r="N6295" s="2"/>
      <c r="O6295" s="2"/>
      <c r="P6295" s="2"/>
      <c r="Q6295" s="2"/>
      <c r="R6295" s="2"/>
      <c r="S6295" s="2"/>
      <c r="T6295" s="2"/>
      <c r="U6295" s="2"/>
      <c r="V6295" s="2"/>
      <c r="W6295" s="2"/>
      <c r="X6295" s="2"/>
      <c r="Y6295" s="2"/>
      <c r="AB6295" s="2"/>
      <c r="AC6295" s="2"/>
      <c r="AD6295" s="2"/>
      <c r="AE6295" s="2"/>
      <c r="AF6295" s="2"/>
      <c r="AG6295" s="2"/>
      <c r="AH6295" s="2"/>
      <c r="AI6295" s="2"/>
      <c r="AJ6295" s="2"/>
      <c r="AK6295" s="2"/>
      <c r="BK6295" s="2"/>
      <c r="BL6295" s="2"/>
      <c r="BN6295" s="2"/>
      <c r="BO6295" s="2"/>
    </row>
    <row r="6296" ht="12.75" customHeight="1">
      <c r="D6296" s="2"/>
      <c r="G6296" s="2"/>
      <c r="I6296" s="2"/>
      <c r="J6296" s="2"/>
      <c r="K6296" s="2"/>
      <c r="L6296" s="2"/>
      <c r="M6296" s="2"/>
      <c r="N6296" s="2"/>
      <c r="O6296" s="2"/>
      <c r="P6296" s="2"/>
      <c r="Q6296" s="2"/>
      <c r="R6296" s="2"/>
      <c r="S6296" s="2"/>
      <c r="T6296" s="2"/>
      <c r="U6296" s="2"/>
      <c r="V6296" s="2"/>
      <c r="W6296" s="2"/>
      <c r="X6296" s="2"/>
      <c r="Y6296" s="2"/>
      <c r="AB6296" s="2"/>
      <c r="AC6296" s="2"/>
      <c r="AD6296" s="2"/>
      <c r="AE6296" s="2"/>
      <c r="AF6296" s="2"/>
      <c r="AG6296" s="2"/>
      <c r="AH6296" s="2"/>
      <c r="AI6296" s="2"/>
      <c r="AJ6296" s="2"/>
      <c r="AK6296" s="2"/>
      <c r="BK6296" s="2"/>
      <c r="BL6296" s="2"/>
      <c r="BN6296" s="2"/>
      <c r="BO6296" s="2"/>
    </row>
    <row r="6297" ht="12.75" customHeight="1">
      <c r="D6297" s="2"/>
      <c r="G6297" s="2"/>
      <c r="I6297" s="2"/>
      <c r="J6297" s="2"/>
      <c r="K6297" s="2"/>
      <c r="L6297" s="2"/>
      <c r="M6297" s="2"/>
      <c r="N6297" s="2"/>
      <c r="O6297" s="2"/>
      <c r="P6297" s="2"/>
      <c r="Q6297" s="2"/>
      <c r="R6297" s="2"/>
      <c r="S6297" s="2"/>
      <c r="T6297" s="2"/>
      <c r="U6297" s="2"/>
      <c r="V6297" s="2"/>
      <c r="W6297" s="2"/>
      <c r="X6297" s="2"/>
      <c r="Y6297" s="2"/>
      <c r="AB6297" s="2"/>
      <c r="AC6297" s="2"/>
      <c r="AD6297" s="2"/>
      <c r="AE6297" s="2"/>
      <c r="AF6297" s="2"/>
      <c r="AG6297" s="2"/>
      <c r="AH6297" s="2"/>
      <c r="AI6297" s="2"/>
      <c r="AJ6297" s="2"/>
      <c r="AK6297" s="2"/>
      <c r="BK6297" s="2"/>
      <c r="BL6297" s="2"/>
      <c r="BN6297" s="2"/>
      <c r="BO6297" s="2"/>
    </row>
    <row r="6298" ht="12.75" customHeight="1">
      <c r="D6298" s="2"/>
      <c r="G6298" s="2"/>
      <c r="I6298" s="2"/>
      <c r="J6298" s="2"/>
      <c r="K6298" s="2"/>
      <c r="L6298" s="2"/>
      <c r="M6298" s="2"/>
      <c r="N6298" s="2"/>
      <c r="O6298" s="2"/>
      <c r="P6298" s="2"/>
      <c r="Q6298" s="2"/>
      <c r="R6298" s="2"/>
      <c r="S6298" s="2"/>
      <c r="T6298" s="2"/>
      <c r="U6298" s="2"/>
      <c r="V6298" s="2"/>
      <c r="W6298" s="2"/>
      <c r="X6298" s="2"/>
      <c r="Y6298" s="2"/>
      <c r="AB6298" s="2"/>
      <c r="AC6298" s="2"/>
      <c r="AD6298" s="2"/>
      <c r="AE6298" s="2"/>
      <c r="AF6298" s="2"/>
      <c r="AG6298" s="2"/>
      <c r="AH6298" s="2"/>
      <c r="AI6298" s="2"/>
      <c r="AJ6298" s="2"/>
      <c r="AK6298" s="2"/>
      <c r="BK6298" s="2"/>
      <c r="BL6298" s="2"/>
      <c r="BN6298" s="2"/>
      <c r="BO6298" s="2"/>
    </row>
    <row r="6299" ht="12.75" customHeight="1">
      <c r="D6299" s="2"/>
      <c r="G6299" s="2"/>
      <c r="I6299" s="2"/>
      <c r="J6299" s="2"/>
      <c r="K6299" s="2"/>
      <c r="L6299" s="2"/>
      <c r="M6299" s="2"/>
      <c r="N6299" s="2"/>
      <c r="O6299" s="2"/>
      <c r="P6299" s="2"/>
      <c r="Q6299" s="2"/>
      <c r="R6299" s="2"/>
      <c r="S6299" s="2"/>
      <c r="T6299" s="2"/>
      <c r="U6299" s="2"/>
      <c r="V6299" s="2"/>
      <c r="W6299" s="2"/>
      <c r="X6299" s="2"/>
      <c r="Y6299" s="2"/>
      <c r="AB6299" s="2"/>
      <c r="AC6299" s="2"/>
      <c r="AD6299" s="2"/>
      <c r="AE6299" s="2"/>
      <c r="AF6299" s="2"/>
      <c r="AG6299" s="2"/>
      <c r="AH6299" s="2"/>
      <c r="AI6299" s="2"/>
      <c r="AJ6299" s="2"/>
      <c r="AK6299" s="2"/>
      <c r="BK6299" s="2"/>
      <c r="BL6299" s="2"/>
      <c r="BN6299" s="2"/>
      <c r="BO6299" s="2"/>
    </row>
    <row r="6300" ht="12.75" customHeight="1">
      <c r="D6300" s="2"/>
      <c r="G6300" s="2"/>
      <c r="I6300" s="2"/>
      <c r="J6300" s="2"/>
      <c r="K6300" s="2"/>
      <c r="L6300" s="2"/>
      <c r="M6300" s="2"/>
      <c r="N6300" s="2"/>
      <c r="O6300" s="2"/>
      <c r="P6300" s="2"/>
      <c r="Q6300" s="2"/>
      <c r="R6300" s="2"/>
      <c r="S6300" s="2"/>
      <c r="T6300" s="2"/>
      <c r="U6300" s="2"/>
      <c r="V6300" s="2"/>
      <c r="W6300" s="2"/>
      <c r="X6300" s="2"/>
      <c r="Y6300" s="2"/>
      <c r="AB6300" s="2"/>
      <c r="AC6300" s="2"/>
      <c r="AD6300" s="2"/>
      <c r="AE6300" s="2"/>
      <c r="AF6300" s="2"/>
      <c r="AG6300" s="2"/>
      <c r="AH6300" s="2"/>
      <c r="AI6300" s="2"/>
      <c r="AJ6300" s="2"/>
      <c r="AK6300" s="2"/>
      <c r="BK6300" s="2"/>
      <c r="BL6300" s="2"/>
      <c r="BN6300" s="2"/>
      <c r="BO6300" s="2"/>
    </row>
    <row r="6301" ht="12.75" customHeight="1">
      <c r="D6301" s="2"/>
      <c r="G6301" s="2"/>
      <c r="I6301" s="2"/>
      <c r="J6301" s="2"/>
      <c r="K6301" s="2"/>
      <c r="L6301" s="2"/>
      <c r="M6301" s="2"/>
      <c r="N6301" s="2"/>
      <c r="O6301" s="2"/>
      <c r="P6301" s="2"/>
      <c r="Q6301" s="2"/>
      <c r="R6301" s="2"/>
      <c r="S6301" s="2"/>
      <c r="T6301" s="2"/>
      <c r="U6301" s="2"/>
      <c r="V6301" s="2"/>
      <c r="W6301" s="2"/>
      <c r="X6301" s="2"/>
      <c r="Y6301" s="2"/>
      <c r="AB6301" s="2"/>
      <c r="AC6301" s="2"/>
      <c r="AD6301" s="2"/>
      <c r="AE6301" s="2"/>
      <c r="AF6301" s="2"/>
      <c r="AG6301" s="2"/>
      <c r="AH6301" s="2"/>
      <c r="AI6301" s="2"/>
      <c r="AJ6301" s="2"/>
      <c r="AK6301" s="2"/>
      <c r="BK6301" s="2"/>
      <c r="BL6301" s="2"/>
      <c r="BN6301" s="2"/>
      <c r="BO6301" s="2"/>
    </row>
    <row r="6302" ht="12.75" customHeight="1">
      <c r="D6302" s="2"/>
      <c r="G6302" s="2"/>
      <c r="I6302" s="2"/>
      <c r="J6302" s="2"/>
      <c r="K6302" s="2"/>
      <c r="L6302" s="2"/>
      <c r="M6302" s="2"/>
      <c r="N6302" s="2"/>
      <c r="O6302" s="2"/>
      <c r="P6302" s="2"/>
      <c r="Q6302" s="2"/>
      <c r="R6302" s="2"/>
      <c r="S6302" s="2"/>
      <c r="T6302" s="2"/>
      <c r="U6302" s="2"/>
      <c r="V6302" s="2"/>
      <c r="W6302" s="2"/>
      <c r="X6302" s="2"/>
      <c r="Y6302" s="2"/>
      <c r="AB6302" s="2"/>
      <c r="AC6302" s="2"/>
      <c r="AD6302" s="2"/>
      <c r="AE6302" s="2"/>
      <c r="AF6302" s="2"/>
      <c r="AG6302" s="2"/>
      <c r="AH6302" s="2"/>
      <c r="AI6302" s="2"/>
      <c r="AJ6302" s="2"/>
      <c r="AK6302" s="2"/>
      <c r="BK6302" s="2"/>
      <c r="BL6302" s="2"/>
      <c r="BN6302" s="2"/>
      <c r="BO6302" s="2"/>
    </row>
    <row r="6303" ht="12.75" customHeight="1">
      <c r="D6303" s="2"/>
      <c r="G6303" s="2"/>
      <c r="I6303" s="2"/>
      <c r="J6303" s="2"/>
      <c r="K6303" s="2"/>
      <c r="L6303" s="2"/>
      <c r="M6303" s="2"/>
      <c r="N6303" s="2"/>
      <c r="O6303" s="2"/>
      <c r="P6303" s="2"/>
      <c r="Q6303" s="2"/>
      <c r="R6303" s="2"/>
      <c r="S6303" s="2"/>
      <c r="T6303" s="2"/>
      <c r="U6303" s="2"/>
      <c r="V6303" s="2"/>
      <c r="W6303" s="2"/>
      <c r="X6303" s="2"/>
      <c r="Y6303" s="2"/>
      <c r="AB6303" s="2"/>
      <c r="AC6303" s="2"/>
      <c r="AD6303" s="2"/>
      <c r="AE6303" s="2"/>
      <c r="AF6303" s="2"/>
      <c r="AG6303" s="2"/>
      <c r="AH6303" s="2"/>
      <c r="AI6303" s="2"/>
      <c r="AJ6303" s="2"/>
      <c r="AK6303" s="2"/>
      <c r="BK6303" s="2"/>
      <c r="BL6303" s="2"/>
      <c r="BN6303" s="2"/>
      <c r="BO6303" s="2"/>
    </row>
    <row r="6304" ht="12.75" customHeight="1">
      <c r="D6304" s="2"/>
      <c r="G6304" s="2"/>
      <c r="I6304" s="2"/>
      <c r="J6304" s="2"/>
      <c r="K6304" s="2"/>
      <c r="L6304" s="2"/>
      <c r="M6304" s="2"/>
      <c r="N6304" s="2"/>
      <c r="O6304" s="2"/>
      <c r="P6304" s="2"/>
      <c r="Q6304" s="2"/>
      <c r="R6304" s="2"/>
      <c r="S6304" s="2"/>
      <c r="T6304" s="2"/>
      <c r="U6304" s="2"/>
      <c r="V6304" s="2"/>
      <c r="W6304" s="2"/>
      <c r="X6304" s="2"/>
      <c r="Y6304" s="2"/>
      <c r="AB6304" s="2"/>
      <c r="AC6304" s="2"/>
      <c r="AD6304" s="2"/>
      <c r="AE6304" s="2"/>
      <c r="AF6304" s="2"/>
      <c r="AG6304" s="2"/>
      <c r="AH6304" s="2"/>
      <c r="AI6304" s="2"/>
      <c r="AJ6304" s="2"/>
      <c r="AK6304" s="2"/>
      <c r="BK6304" s="2"/>
      <c r="BL6304" s="2"/>
      <c r="BN6304" s="2"/>
      <c r="BO6304" s="2"/>
    </row>
    <row r="6305" ht="12.75" customHeight="1">
      <c r="D6305" s="2"/>
      <c r="G6305" s="2"/>
      <c r="I6305" s="2"/>
      <c r="J6305" s="2"/>
      <c r="K6305" s="2"/>
      <c r="L6305" s="2"/>
      <c r="M6305" s="2"/>
      <c r="N6305" s="2"/>
      <c r="O6305" s="2"/>
      <c r="P6305" s="2"/>
      <c r="Q6305" s="2"/>
      <c r="R6305" s="2"/>
      <c r="S6305" s="2"/>
      <c r="T6305" s="2"/>
      <c r="U6305" s="2"/>
      <c r="V6305" s="2"/>
      <c r="W6305" s="2"/>
      <c r="X6305" s="2"/>
      <c r="Y6305" s="2"/>
      <c r="AB6305" s="2"/>
      <c r="AC6305" s="2"/>
      <c r="AD6305" s="2"/>
      <c r="AE6305" s="2"/>
      <c r="AF6305" s="2"/>
      <c r="AG6305" s="2"/>
      <c r="AH6305" s="2"/>
      <c r="AI6305" s="2"/>
      <c r="AJ6305" s="2"/>
      <c r="AK6305" s="2"/>
      <c r="BK6305" s="2"/>
      <c r="BL6305" s="2"/>
      <c r="BN6305" s="2"/>
      <c r="BO6305" s="2"/>
    </row>
    <row r="6306" ht="12.75" customHeight="1">
      <c r="D6306" s="2"/>
      <c r="G6306" s="2"/>
      <c r="I6306" s="2"/>
      <c r="J6306" s="2"/>
      <c r="K6306" s="2"/>
      <c r="L6306" s="2"/>
      <c r="M6306" s="2"/>
      <c r="N6306" s="2"/>
      <c r="O6306" s="2"/>
      <c r="P6306" s="2"/>
      <c r="Q6306" s="2"/>
      <c r="R6306" s="2"/>
      <c r="S6306" s="2"/>
      <c r="T6306" s="2"/>
      <c r="U6306" s="2"/>
      <c r="V6306" s="2"/>
      <c r="W6306" s="2"/>
      <c r="X6306" s="2"/>
      <c r="Y6306" s="2"/>
      <c r="AB6306" s="2"/>
      <c r="AC6306" s="2"/>
      <c r="AD6306" s="2"/>
      <c r="AE6306" s="2"/>
      <c r="AF6306" s="2"/>
      <c r="AG6306" s="2"/>
      <c r="AH6306" s="2"/>
      <c r="AI6306" s="2"/>
      <c r="AJ6306" s="2"/>
      <c r="AK6306" s="2"/>
      <c r="BK6306" s="2"/>
      <c r="BL6306" s="2"/>
      <c r="BN6306" s="2"/>
      <c r="BO6306" s="2"/>
    </row>
    <row r="6307" ht="12.75" customHeight="1">
      <c r="D6307" s="2"/>
      <c r="G6307" s="2"/>
      <c r="I6307" s="2"/>
      <c r="J6307" s="2"/>
      <c r="K6307" s="2"/>
      <c r="L6307" s="2"/>
      <c r="M6307" s="2"/>
      <c r="N6307" s="2"/>
      <c r="O6307" s="2"/>
      <c r="P6307" s="2"/>
      <c r="Q6307" s="2"/>
      <c r="R6307" s="2"/>
      <c r="S6307" s="2"/>
      <c r="T6307" s="2"/>
      <c r="U6307" s="2"/>
      <c r="V6307" s="2"/>
      <c r="W6307" s="2"/>
      <c r="X6307" s="2"/>
      <c r="Y6307" s="2"/>
      <c r="AB6307" s="2"/>
      <c r="AC6307" s="2"/>
      <c r="AD6307" s="2"/>
      <c r="AE6307" s="2"/>
      <c r="AF6307" s="2"/>
      <c r="AG6307" s="2"/>
      <c r="AH6307" s="2"/>
      <c r="AI6307" s="2"/>
      <c r="AJ6307" s="2"/>
      <c r="AK6307" s="2"/>
      <c r="BK6307" s="2"/>
      <c r="BL6307" s="2"/>
      <c r="BN6307" s="2"/>
      <c r="BO6307" s="2"/>
    </row>
    <row r="6308" ht="12.75" customHeight="1">
      <c r="D6308" s="2"/>
      <c r="G6308" s="2"/>
      <c r="I6308" s="2"/>
      <c r="J6308" s="2"/>
      <c r="K6308" s="2"/>
      <c r="L6308" s="2"/>
      <c r="M6308" s="2"/>
      <c r="N6308" s="2"/>
      <c r="O6308" s="2"/>
      <c r="P6308" s="2"/>
      <c r="Q6308" s="2"/>
      <c r="R6308" s="2"/>
      <c r="S6308" s="2"/>
      <c r="T6308" s="2"/>
      <c r="U6308" s="2"/>
      <c r="V6308" s="2"/>
      <c r="W6308" s="2"/>
      <c r="X6308" s="2"/>
      <c r="Y6308" s="2"/>
      <c r="AB6308" s="2"/>
      <c r="AC6308" s="2"/>
      <c r="AD6308" s="2"/>
      <c r="AE6308" s="2"/>
      <c r="AF6308" s="2"/>
      <c r="AG6308" s="2"/>
      <c r="AH6308" s="2"/>
      <c r="AI6308" s="2"/>
      <c r="AJ6308" s="2"/>
      <c r="AK6308" s="2"/>
      <c r="BK6308" s="2"/>
      <c r="BL6308" s="2"/>
      <c r="BN6308" s="2"/>
      <c r="BO6308" s="2"/>
    </row>
    <row r="6309" ht="12.75" customHeight="1">
      <c r="D6309" s="2"/>
      <c r="G6309" s="2"/>
      <c r="I6309" s="2"/>
      <c r="J6309" s="2"/>
      <c r="K6309" s="2"/>
      <c r="L6309" s="2"/>
      <c r="M6309" s="2"/>
      <c r="N6309" s="2"/>
      <c r="O6309" s="2"/>
      <c r="P6309" s="2"/>
      <c r="Q6309" s="2"/>
      <c r="R6309" s="2"/>
      <c r="S6309" s="2"/>
      <c r="T6309" s="2"/>
      <c r="U6309" s="2"/>
      <c r="V6309" s="2"/>
      <c r="W6309" s="2"/>
      <c r="X6309" s="2"/>
      <c r="Y6309" s="2"/>
      <c r="AB6309" s="2"/>
      <c r="AC6309" s="2"/>
      <c r="AD6309" s="2"/>
      <c r="AE6309" s="2"/>
      <c r="AF6309" s="2"/>
      <c r="AG6309" s="2"/>
      <c r="AH6309" s="2"/>
      <c r="AI6309" s="2"/>
      <c r="AJ6309" s="2"/>
      <c r="AK6309" s="2"/>
      <c r="BK6309" s="2"/>
      <c r="BL6309" s="2"/>
      <c r="BN6309" s="2"/>
      <c r="BO6309" s="2"/>
    </row>
    <row r="6310" ht="12.75" customHeight="1">
      <c r="D6310" s="2"/>
      <c r="G6310" s="2"/>
      <c r="I6310" s="2"/>
      <c r="J6310" s="2"/>
      <c r="K6310" s="2"/>
      <c r="L6310" s="2"/>
      <c r="M6310" s="2"/>
      <c r="N6310" s="2"/>
      <c r="O6310" s="2"/>
      <c r="P6310" s="2"/>
      <c r="Q6310" s="2"/>
      <c r="R6310" s="2"/>
      <c r="S6310" s="2"/>
      <c r="T6310" s="2"/>
      <c r="U6310" s="2"/>
      <c r="V6310" s="2"/>
      <c r="W6310" s="2"/>
      <c r="X6310" s="2"/>
      <c r="Y6310" s="2"/>
      <c r="AB6310" s="2"/>
      <c r="AC6310" s="2"/>
      <c r="AD6310" s="2"/>
      <c r="AE6310" s="2"/>
      <c r="AF6310" s="2"/>
      <c r="AG6310" s="2"/>
      <c r="AH6310" s="2"/>
      <c r="AI6310" s="2"/>
      <c r="AJ6310" s="2"/>
      <c r="AK6310" s="2"/>
      <c r="BK6310" s="2"/>
      <c r="BL6310" s="2"/>
      <c r="BN6310" s="2"/>
      <c r="BO6310" s="2"/>
    </row>
    <row r="6311" ht="12.75" customHeight="1">
      <c r="D6311" s="2"/>
      <c r="G6311" s="2"/>
      <c r="I6311" s="2"/>
      <c r="J6311" s="2"/>
      <c r="K6311" s="2"/>
      <c r="L6311" s="2"/>
      <c r="M6311" s="2"/>
      <c r="N6311" s="2"/>
      <c r="O6311" s="2"/>
      <c r="P6311" s="2"/>
      <c r="Q6311" s="2"/>
      <c r="R6311" s="2"/>
      <c r="S6311" s="2"/>
      <c r="T6311" s="2"/>
      <c r="U6311" s="2"/>
      <c r="V6311" s="2"/>
      <c r="W6311" s="2"/>
      <c r="X6311" s="2"/>
      <c r="Y6311" s="2"/>
      <c r="AB6311" s="2"/>
      <c r="AC6311" s="2"/>
      <c r="AD6311" s="2"/>
      <c r="AE6311" s="2"/>
      <c r="AF6311" s="2"/>
      <c r="AG6311" s="2"/>
      <c r="AH6311" s="2"/>
      <c r="AI6311" s="2"/>
      <c r="AJ6311" s="2"/>
      <c r="AK6311" s="2"/>
      <c r="BK6311" s="2"/>
      <c r="BL6311" s="2"/>
      <c r="BN6311" s="2"/>
      <c r="BO6311" s="2"/>
    </row>
    <row r="6312" ht="12.75" customHeight="1">
      <c r="D6312" s="2"/>
      <c r="G6312" s="2"/>
      <c r="I6312" s="2"/>
      <c r="J6312" s="2"/>
      <c r="K6312" s="2"/>
      <c r="L6312" s="2"/>
      <c r="M6312" s="2"/>
      <c r="N6312" s="2"/>
      <c r="O6312" s="2"/>
      <c r="P6312" s="2"/>
      <c r="Q6312" s="2"/>
      <c r="R6312" s="2"/>
      <c r="S6312" s="2"/>
      <c r="T6312" s="2"/>
      <c r="U6312" s="2"/>
      <c r="V6312" s="2"/>
      <c r="W6312" s="2"/>
      <c r="X6312" s="2"/>
      <c r="Y6312" s="2"/>
      <c r="AB6312" s="2"/>
      <c r="AC6312" s="2"/>
      <c r="AD6312" s="2"/>
      <c r="AE6312" s="2"/>
      <c r="AF6312" s="2"/>
      <c r="AG6312" s="2"/>
      <c r="AH6312" s="2"/>
      <c r="AI6312" s="2"/>
      <c r="AJ6312" s="2"/>
      <c r="AK6312" s="2"/>
      <c r="BK6312" s="2"/>
      <c r="BL6312" s="2"/>
      <c r="BN6312" s="2"/>
      <c r="BO6312" s="2"/>
    </row>
    <row r="6313" ht="12.75" customHeight="1">
      <c r="D6313" s="2"/>
      <c r="G6313" s="2"/>
      <c r="I6313" s="2"/>
      <c r="J6313" s="2"/>
      <c r="K6313" s="2"/>
      <c r="L6313" s="2"/>
      <c r="M6313" s="2"/>
      <c r="N6313" s="2"/>
      <c r="O6313" s="2"/>
      <c r="P6313" s="2"/>
      <c r="Q6313" s="2"/>
      <c r="R6313" s="2"/>
      <c r="S6313" s="2"/>
      <c r="T6313" s="2"/>
      <c r="U6313" s="2"/>
      <c r="V6313" s="2"/>
      <c r="W6313" s="2"/>
      <c r="X6313" s="2"/>
      <c r="Y6313" s="2"/>
      <c r="AB6313" s="2"/>
      <c r="AC6313" s="2"/>
      <c r="AD6313" s="2"/>
      <c r="AE6313" s="2"/>
      <c r="AF6313" s="2"/>
      <c r="AG6313" s="2"/>
      <c r="AH6313" s="2"/>
      <c r="AI6313" s="2"/>
      <c r="AJ6313" s="2"/>
      <c r="AK6313" s="2"/>
      <c r="BK6313" s="2"/>
      <c r="BL6313" s="2"/>
      <c r="BN6313" s="2"/>
      <c r="BO6313" s="2"/>
    </row>
    <row r="6314" ht="12.75" customHeight="1">
      <c r="D6314" s="2"/>
      <c r="G6314" s="2"/>
      <c r="I6314" s="2"/>
      <c r="J6314" s="2"/>
      <c r="K6314" s="2"/>
      <c r="L6314" s="2"/>
      <c r="M6314" s="2"/>
      <c r="N6314" s="2"/>
      <c r="O6314" s="2"/>
      <c r="P6314" s="2"/>
      <c r="Q6314" s="2"/>
      <c r="R6314" s="2"/>
      <c r="S6314" s="2"/>
      <c r="T6314" s="2"/>
      <c r="U6314" s="2"/>
      <c r="V6314" s="2"/>
      <c r="W6314" s="2"/>
      <c r="X6314" s="2"/>
      <c r="Y6314" s="2"/>
      <c r="AB6314" s="2"/>
      <c r="AC6314" s="2"/>
      <c r="AD6314" s="2"/>
      <c r="AE6314" s="2"/>
      <c r="AF6314" s="2"/>
      <c r="AG6314" s="2"/>
      <c r="AH6314" s="2"/>
      <c r="AI6314" s="2"/>
      <c r="AJ6314" s="2"/>
      <c r="AK6314" s="2"/>
      <c r="BK6314" s="2"/>
      <c r="BL6314" s="2"/>
      <c r="BN6314" s="2"/>
      <c r="BO6314" s="2"/>
    </row>
    <row r="6315" ht="12.75" customHeight="1">
      <c r="D6315" s="2"/>
      <c r="G6315" s="2"/>
      <c r="I6315" s="2"/>
      <c r="J6315" s="2"/>
      <c r="K6315" s="2"/>
      <c r="L6315" s="2"/>
      <c r="M6315" s="2"/>
      <c r="N6315" s="2"/>
      <c r="O6315" s="2"/>
      <c r="P6315" s="2"/>
      <c r="Q6315" s="2"/>
      <c r="R6315" s="2"/>
      <c r="S6315" s="2"/>
      <c r="T6315" s="2"/>
      <c r="U6315" s="2"/>
      <c r="V6315" s="2"/>
      <c r="W6315" s="2"/>
      <c r="X6315" s="2"/>
      <c r="Y6315" s="2"/>
      <c r="AB6315" s="2"/>
      <c r="AC6315" s="2"/>
      <c r="AD6315" s="2"/>
      <c r="AE6315" s="2"/>
      <c r="AF6315" s="2"/>
      <c r="AG6315" s="2"/>
      <c r="AH6315" s="2"/>
      <c r="AI6315" s="2"/>
      <c r="AJ6315" s="2"/>
      <c r="AK6315" s="2"/>
      <c r="BK6315" s="2"/>
      <c r="BL6315" s="2"/>
      <c r="BN6315" s="2"/>
      <c r="BO6315" s="2"/>
    </row>
    <row r="6316" ht="12.75" customHeight="1">
      <c r="D6316" s="2"/>
      <c r="G6316" s="2"/>
      <c r="I6316" s="2"/>
      <c r="J6316" s="2"/>
      <c r="K6316" s="2"/>
      <c r="L6316" s="2"/>
      <c r="M6316" s="2"/>
      <c r="N6316" s="2"/>
      <c r="O6316" s="2"/>
      <c r="P6316" s="2"/>
      <c r="Q6316" s="2"/>
      <c r="R6316" s="2"/>
      <c r="S6316" s="2"/>
      <c r="T6316" s="2"/>
      <c r="U6316" s="2"/>
      <c r="V6316" s="2"/>
      <c r="W6316" s="2"/>
      <c r="X6316" s="2"/>
      <c r="Y6316" s="2"/>
      <c r="AB6316" s="2"/>
      <c r="AC6316" s="2"/>
      <c r="AD6316" s="2"/>
      <c r="AE6316" s="2"/>
      <c r="AF6316" s="2"/>
      <c r="AG6316" s="2"/>
      <c r="AH6316" s="2"/>
      <c r="AI6316" s="2"/>
      <c r="AJ6316" s="2"/>
      <c r="AK6316" s="2"/>
      <c r="BK6316" s="2"/>
      <c r="BL6316" s="2"/>
      <c r="BN6316" s="2"/>
      <c r="BO6316" s="2"/>
    </row>
    <row r="6317" ht="12.75" customHeight="1">
      <c r="D6317" s="2"/>
      <c r="G6317" s="2"/>
      <c r="I6317" s="2"/>
      <c r="J6317" s="2"/>
      <c r="K6317" s="2"/>
      <c r="L6317" s="2"/>
      <c r="M6317" s="2"/>
      <c r="N6317" s="2"/>
      <c r="O6317" s="2"/>
      <c r="P6317" s="2"/>
      <c r="Q6317" s="2"/>
      <c r="R6317" s="2"/>
      <c r="S6317" s="2"/>
      <c r="T6317" s="2"/>
      <c r="U6317" s="2"/>
      <c r="V6317" s="2"/>
      <c r="W6317" s="2"/>
      <c r="X6317" s="2"/>
      <c r="Y6317" s="2"/>
      <c r="AB6317" s="2"/>
      <c r="AC6317" s="2"/>
      <c r="AD6317" s="2"/>
      <c r="AE6317" s="2"/>
      <c r="AF6317" s="2"/>
      <c r="AG6317" s="2"/>
      <c r="AH6317" s="2"/>
      <c r="AI6317" s="2"/>
      <c r="AJ6317" s="2"/>
      <c r="AK6317" s="2"/>
      <c r="BK6317" s="2"/>
      <c r="BL6317" s="2"/>
      <c r="BN6317" s="2"/>
      <c r="BO6317" s="2"/>
    </row>
    <row r="6318" ht="12.75" customHeight="1">
      <c r="D6318" s="2"/>
      <c r="G6318" s="2"/>
      <c r="I6318" s="2"/>
      <c r="J6318" s="2"/>
      <c r="K6318" s="2"/>
      <c r="L6318" s="2"/>
      <c r="M6318" s="2"/>
      <c r="N6318" s="2"/>
      <c r="O6318" s="2"/>
      <c r="P6318" s="2"/>
      <c r="Q6318" s="2"/>
      <c r="R6318" s="2"/>
      <c r="S6318" s="2"/>
      <c r="T6318" s="2"/>
      <c r="U6318" s="2"/>
      <c r="V6318" s="2"/>
      <c r="W6318" s="2"/>
      <c r="X6318" s="2"/>
      <c r="Y6318" s="2"/>
      <c r="AB6318" s="2"/>
      <c r="AC6318" s="2"/>
      <c r="AD6318" s="2"/>
      <c r="AE6318" s="2"/>
      <c r="AF6318" s="2"/>
      <c r="AG6318" s="2"/>
      <c r="AH6318" s="2"/>
      <c r="AI6318" s="2"/>
      <c r="AJ6318" s="2"/>
      <c r="AK6318" s="2"/>
      <c r="BK6318" s="2"/>
      <c r="BL6318" s="2"/>
      <c r="BN6318" s="2"/>
      <c r="BO6318" s="2"/>
    </row>
    <row r="6319" ht="12.75" customHeight="1">
      <c r="D6319" s="2"/>
      <c r="G6319" s="2"/>
      <c r="I6319" s="2"/>
      <c r="J6319" s="2"/>
      <c r="K6319" s="2"/>
      <c r="L6319" s="2"/>
      <c r="M6319" s="2"/>
      <c r="N6319" s="2"/>
      <c r="O6319" s="2"/>
      <c r="P6319" s="2"/>
      <c r="Q6319" s="2"/>
      <c r="R6319" s="2"/>
      <c r="S6319" s="2"/>
      <c r="T6319" s="2"/>
      <c r="U6319" s="2"/>
      <c r="V6319" s="2"/>
      <c r="W6319" s="2"/>
      <c r="X6319" s="2"/>
      <c r="Y6319" s="2"/>
      <c r="AB6319" s="2"/>
      <c r="AC6319" s="2"/>
      <c r="AD6319" s="2"/>
      <c r="AE6319" s="2"/>
      <c r="AF6319" s="2"/>
      <c r="AG6319" s="2"/>
      <c r="AH6319" s="2"/>
      <c r="AI6319" s="2"/>
      <c r="AJ6319" s="2"/>
      <c r="AK6319" s="2"/>
      <c r="BK6319" s="2"/>
      <c r="BL6319" s="2"/>
      <c r="BN6319" s="2"/>
      <c r="BO6319" s="2"/>
    </row>
    <row r="6320" ht="12.75" customHeight="1">
      <c r="D6320" s="2"/>
      <c r="G6320" s="2"/>
      <c r="I6320" s="2"/>
      <c r="J6320" s="2"/>
      <c r="K6320" s="2"/>
      <c r="L6320" s="2"/>
      <c r="M6320" s="2"/>
      <c r="N6320" s="2"/>
      <c r="O6320" s="2"/>
      <c r="P6320" s="2"/>
      <c r="Q6320" s="2"/>
      <c r="R6320" s="2"/>
      <c r="S6320" s="2"/>
      <c r="T6320" s="2"/>
      <c r="U6320" s="2"/>
      <c r="V6320" s="2"/>
      <c r="W6320" s="2"/>
      <c r="X6320" s="2"/>
      <c r="Y6320" s="2"/>
      <c r="AB6320" s="2"/>
      <c r="AC6320" s="2"/>
      <c r="AD6320" s="2"/>
      <c r="AE6320" s="2"/>
      <c r="AF6320" s="2"/>
      <c r="AG6320" s="2"/>
      <c r="AH6320" s="2"/>
      <c r="AI6320" s="2"/>
      <c r="AJ6320" s="2"/>
      <c r="AK6320" s="2"/>
      <c r="BK6320" s="2"/>
      <c r="BL6320" s="2"/>
      <c r="BN6320" s="2"/>
      <c r="BO6320" s="2"/>
    </row>
    <row r="6321" ht="12.75" customHeight="1">
      <c r="D6321" s="2"/>
      <c r="G6321" s="2"/>
      <c r="I6321" s="2"/>
      <c r="J6321" s="2"/>
      <c r="K6321" s="2"/>
      <c r="L6321" s="2"/>
      <c r="M6321" s="2"/>
      <c r="N6321" s="2"/>
      <c r="O6321" s="2"/>
      <c r="P6321" s="2"/>
      <c r="Q6321" s="2"/>
      <c r="R6321" s="2"/>
      <c r="S6321" s="2"/>
      <c r="T6321" s="2"/>
      <c r="U6321" s="2"/>
      <c r="V6321" s="2"/>
      <c r="W6321" s="2"/>
      <c r="X6321" s="2"/>
      <c r="Y6321" s="2"/>
      <c r="AB6321" s="2"/>
      <c r="AC6321" s="2"/>
      <c r="AD6321" s="2"/>
      <c r="AE6321" s="2"/>
      <c r="AF6321" s="2"/>
      <c r="AG6321" s="2"/>
      <c r="AH6321" s="2"/>
      <c r="AI6321" s="2"/>
      <c r="AJ6321" s="2"/>
      <c r="AK6321" s="2"/>
      <c r="BK6321" s="2"/>
      <c r="BL6321" s="2"/>
      <c r="BN6321" s="2"/>
      <c r="BO6321" s="2"/>
    </row>
    <row r="6322" ht="12.75" customHeight="1">
      <c r="D6322" s="2"/>
      <c r="G6322" s="2"/>
      <c r="I6322" s="2"/>
      <c r="J6322" s="2"/>
      <c r="K6322" s="2"/>
      <c r="L6322" s="2"/>
      <c r="M6322" s="2"/>
      <c r="N6322" s="2"/>
      <c r="O6322" s="2"/>
      <c r="P6322" s="2"/>
      <c r="Q6322" s="2"/>
      <c r="R6322" s="2"/>
      <c r="S6322" s="2"/>
      <c r="T6322" s="2"/>
      <c r="U6322" s="2"/>
      <c r="V6322" s="2"/>
      <c r="W6322" s="2"/>
      <c r="X6322" s="2"/>
      <c r="Y6322" s="2"/>
      <c r="AB6322" s="2"/>
      <c r="AC6322" s="2"/>
      <c r="AD6322" s="2"/>
      <c r="AE6322" s="2"/>
      <c r="AF6322" s="2"/>
      <c r="AG6322" s="2"/>
      <c r="AH6322" s="2"/>
      <c r="AI6322" s="2"/>
      <c r="AJ6322" s="2"/>
      <c r="AK6322" s="2"/>
      <c r="BK6322" s="2"/>
      <c r="BL6322" s="2"/>
      <c r="BN6322" s="2"/>
      <c r="BO6322" s="2"/>
    </row>
    <row r="6323" ht="12.75" customHeight="1">
      <c r="D6323" s="2"/>
      <c r="G6323" s="2"/>
      <c r="I6323" s="2"/>
      <c r="J6323" s="2"/>
      <c r="K6323" s="2"/>
      <c r="L6323" s="2"/>
      <c r="M6323" s="2"/>
      <c r="N6323" s="2"/>
      <c r="O6323" s="2"/>
      <c r="P6323" s="2"/>
      <c r="Q6323" s="2"/>
      <c r="R6323" s="2"/>
      <c r="S6323" s="2"/>
      <c r="T6323" s="2"/>
      <c r="U6323" s="2"/>
      <c r="V6323" s="2"/>
      <c r="W6323" s="2"/>
      <c r="X6323" s="2"/>
      <c r="Y6323" s="2"/>
      <c r="AB6323" s="2"/>
      <c r="AC6323" s="2"/>
      <c r="AD6323" s="2"/>
      <c r="AE6323" s="2"/>
      <c r="AF6323" s="2"/>
      <c r="AG6323" s="2"/>
      <c r="AH6323" s="2"/>
      <c r="AI6323" s="2"/>
      <c r="AJ6323" s="2"/>
      <c r="AK6323" s="2"/>
      <c r="BK6323" s="2"/>
      <c r="BL6323" s="2"/>
      <c r="BN6323" s="2"/>
      <c r="BO6323" s="2"/>
    </row>
    <row r="6324" ht="12.75" customHeight="1">
      <c r="D6324" s="2"/>
      <c r="G6324" s="2"/>
      <c r="I6324" s="2"/>
      <c r="J6324" s="2"/>
      <c r="K6324" s="2"/>
      <c r="L6324" s="2"/>
      <c r="M6324" s="2"/>
      <c r="N6324" s="2"/>
      <c r="O6324" s="2"/>
      <c r="P6324" s="2"/>
      <c r="Q6324" s="2"/>
      <c r="R6324" s="2"/>
      <c r="S6324" s="2"/>
      <c r="T6324" s="2"/>
      <c r="U6324" s="2"/>
      <c r="V6324" s="2"/>
      <c r="W6324" s="2"/>
      <c r="X6324" s="2"/>
      <c r="Y6324" s="2"/>
      <c r="AB6324" s="2"/>
      <c r="AC6324" s="2"/>
      <c r="AD6324" s="2"/>
      <c r="AE6324" s="2"/>
      <c r="AF6324" s="2"/>
      <c r="AG6324" s="2"/>
      <c r="AH6324" s="2"/>
      <c r="AI6324" s="2"/>
      <c r="AJ6324" s="2"/>
      <c r="AK6324" s="2"/>
      <c r="BK6324" s="2"/>
      <c r="BL6324" s="2"/>
      <c r="BN6324" s="2"/>
      <c r="BO6324" s="2"/>
    </row>
    <row r="6325" ht="12.75" customHeight="1">
      <c r="D6325" s="2"/>
      <c r="G6325" s="2"/>
      <c r="I6325" s="2"/>
      <c r="J6325" s="2"/>
      <c r="K6325" s="2"/>
      <c r="L6325" s="2"/>
      <c r="M6325" s="2"/>
      <c r="N6325" s="2"/>
      <c r="O6325" s="2"/>
      <c r="P6325" s="2"/>
      <c r="Q6325" s="2"/>
      <c r="R6325" s="2"/>
      <c r="S6325" s="2"/>
      <c r="T6325" s="2"/>
      <c r="U6325" s="2"/>
      <c r="V6325" s="2"/>
      <c r="W6325" s="2"/>
      <c r="X6325" s="2"/>
      <c r="Y6325" s="2"/>
      <c r="AB6325" s="2"/>
      <c r="AC6325" s="2"/>
      <c r="AD6325" s="2"/>
      <c r="AE6325" s="2"/>
      <c r="AF6325" s="2"/>
      <c r="AG6325" s="2"/>
      <c r="AH6325" s="2"/>
      <c r="AI6325" s="2"/>
      <c r="AJ6325" s="2"/>
      <c r="AK6325" s="2"/>
      <c r="BK6325" s="2"/>
      <c r="BL6325" s="2"/>
      <c r="BN6325" s="2"/>
      <c r="BO6325" s="2"/>
    </row>
    <row r="6326" ht="12.75" customHeight="1">
      <c r="D6326" s="2"/>
      <c r="G6326" s="2"/>
      <c r="I6326" s="2"/>
      <c r="J6326" s="2"/>
      <c r="K6326" s="2"/>
      <c r="L6326" s="2"/>
      <c r="M6326" s="2"/>
      <c r="N6326" s="2"/>
      <c r="O6326" s="2"/>
      <c r="P6326" s="2"/>
      <c r="Q6326" s="2"/>
      <c r="R6326" s="2"/>
      <c r="S6326" s="2"/>
      <c r="T6326" s="2"/>
      <c r="U6326" s="2"/>
      <c r="V6326" s="2"/>
      <c r="W6326" s="2"/>
      <c r="X6326" s="2"/>
      <c r="Y6326" s="2"/>
      <c r="AB6326" s="2"/>
      <c r="AC6326" s="2"/>
      <c r="AD6326" s="2"/>
      <c r="AE6326" s="2"/>
      <c r="AF6326" s="2"/>
      <c r="AG6326" s="2"/>
      <c r="AH6326" s="2"/>
      <c r="AI6326" s="2"/>
      <c r="AJ6326" s="2"/>
      <c r="AK6326" s="2"/>
      <c r="BK6326" s="2"/>
      <c r="BL6326" s="2"/>
      <c r="BN6326" s="2"/>
      <c r="BO6326" s="2"/>
    </row>
    <row r="6327" ht="12.75" customHeight="1">
      <c r="D6327" s="2"/>
      <c r="G6327" s="2"/>
      <c r="I6327" s="2"/>
      <c r="J6327" s="2"/>
      <c r="K6327" s="2"/>
      <c r="L6327" s="2"/>
      <c r="M6327" s="2"/>
      <c r="N6327" s="2"/>
      <c r="O6327" s="2"/>
      <c r="P6327" s="2"/>
      <c r="Q6327" s="2"/>
      <c r="R6327" s="2"/>
      <c r="S6327" s="2"/>
      <c r="T6327" s="2"/>
      <c r="U6327" s="2"/>
      <c r="V6327" s="2"/>
      <c r="W6327" s="2"/>
      <c r="X6327" s="2"/>
      <c r="Y6327" s="2"/>
      <c r="AB6327" s="2"/>
      <c r="AC6327" s="2"/>
      <c r="AD6327" s="2"/>
      <c r="AE6327" s="2"/>
      <c r="AF6327" s="2"/>
      <c r="AG6327" s="2"/>
      <c r="AH6327" s="2"/>
      <c r="AI6327" s="2"/>
      <c r="AJ6327" s="2"/>
      <c r="AK6327" s="2"/>
      <c r="BK6327" s="2"/>
      <c r="BL6327" s="2"/>
      <c r="BN6327" s="2"/>
      <c r="BO6327" s="2"/>
    </row>
    <row r="6328" ht="12.75" customHeight="1">
      <c r="D6328" s="2"/>
      <c r="G6328" s="2"/>
      <c r="I6328" s="2"/>
      <c r="J6328" s="2"/>
      <c r="K6328" s="2"/>
      <c r="L6328" s="2"/>
      <c r="M6328" s="2"/>
      <c r="N6328" s="2"/>
      <c r="O6328" s="2"/>
      <c r="P6328" s="2"/>
      <c r="Q6328" s="2"/>
      <c r="R6328" s="2"/>
      <c r="S6328" s="2"/>
      <c r="T6328" s="2"/>
      <c r="U6328" s="2"/>
      <c r="V6328" s="2"/>
      <c r="W6328" s="2"/>
      <c r="X6328" s="2"/>
      <c r="Y6328" s="2"/>
      <c r="AB6328" s="2"/>
      <c r="AC6328" s="2"/>
      <c r="AD6328" s="2"/>
      <c r="AE6328" s="2"/>
      <c r="AF6328" s="2"/>
      <c r="AG6328" s="2"/>
      <c r="AH6328" s="2"/>
      <c r="AI6328" s="2"/>
      <c r="AJ6328" s="2"/>
      <c r="AK6328" s="2"/>
      <c r="BK6328" s="2"/>
      <c r="BL6328" s="2"/>
      <c r="BN6328" s="2"/>
      <c r="BO6328" s="2"/>
    </row>
    <row r="6329" ht="12.75" customHeight="1">
      <c r="D6329" s="2"/>
      <c r="G6329" s="2"/>
      <c r="I6329" s="2"/>
      <c r="J6329" s="2"/>
      <c r="K6329" s="2"/>
      <c r="L6329" s="2"/>
      <c r="M6329" s="2"/>
      <c r="N6329" s="2"/>
      <c r="O6329" s="2"/>
      <c r="P6329" s="2"/>
      <c r="Q6329" s="2"/>
      <c r="R6329" s="2"/>
      <c r="S6329" s="2"/>
      <c r="T6329" s="2"/>
      <c r="U6329" s="2"/>
      <c r="V6329" s="2"/>
      <c r="W6329" s="2"/>
      <c r="X6329" s="2"/>
      <c r="Y6329" s="2"/>
      <c r="AB6329" s="2"/>
      <c r="AC6329" s="2"/>
      <c r="AD6329" s="2"/>
      <c r="AE6329" s="2"/>
      <c r="AF6329" s="2"/>
      <c r="AG6329" s="2"/>
      <c r="AH6329" s="2"/>
      <c r="AI6329" s="2"/>
      <c r="AJ6329" s="2"/>
      <c r="AK6329" s="2"/>
      <c r="BK6329" s="2"/>
      <c r="BL6329" s="2"/>
      <c r="BN6329" s="2"/>
      <c r="BO6329" s="2"/>
    </row>
    <row r="6330" ht="12.75" customHeight="1">
      <c r="D6330" s="2"/>
      <c r="G6330" s="2"/>
      <c r="I6330" s="2"/>
      <c r="J6330" s="2"/>
      <c r="K6330" s="2"/>
      <c r="L6330" s="2"/>
      <c r="M6330" s="2"/>
      <c r="N6330" s="2"/>
      <c r="O6330" s="2"/>
      <c r="P6330" s="2"/>
      <c r="Q6330" s="2"/>
      <c r="R6330" s="2"/>
      <c r="S6330" s="2"/>
      <c r="T6330" s="2"/>
      <c r="U6330" s="2"/>
      <c r="V6330" s="2"/>
      <c r="W6330" s="2"/>
      <c r="X6330" s="2"/>
      <c r="Y6330" s="2"/>
      <c r="AB6330" s="2"/>
      <c r="AC6330" s="2"/>
      <c r="AD6330" s="2"/>
      <c r="AE6330" s="2"/>
      <c r="AF6330" s="2"/>
      <c r="AG6330" s="2"/>
      <c r="AH6330" s="2"/>
      <c r="AI6330" s="2"/>
      <c r="AJ6330" s="2"/>
      <c r="AK6330" s="2"/>
      <c r="BK6330" s="2"/>
      <c r="BL6330" s="2"/>
      <c r="BN6330" s="2"/>
      <c r="BO6330" s="2"/>
    </row>
    <row r="6331" ht="12.75" customHeight="1">
      <c r="D6331" s="2"/>
      <c r="G6331" s="2"/>
      <c r="I6331" s="2"/>
      <c r="J6331" s="2"/>
      <c r="K6331" s="2"/>
      <c r="L6331" s="2"/>
      <c r="M6331" s="2"/>
      <c r="N6331" s="2"/>
      <c r="O6331" s="2"/>
      <c r="P6331" s="2"/>
      <c r="Q6331" s="2"/>
      <c r="R6331" s="2"/>
      <c r="S6331" s="2"/>
      <c r="T6331" s="2"/>
      <c r="U6331" s="2"/>
      <c r="V6331" s="2"/>
      <c r="W6331" s="2"/>
      <c r="X6331" s="2"/>
      <c r="Y6331" s="2"/>
      <c r="AB6331" s="2"/>
      <c r="AC6331" s="2"/>
      <c r="AD6331" s="2"/>
      <c r="AE6331" s="2"/>
      <c r="AF6331" s="2"/>
      <c r="AG6331" s="2"/>
      <c r="AH6331" s="2"/>
      <c r="AI6331" s="2"/>
      <c r="AJ6331" s="2"/>
      <c r="AK6331" s="2"/>
      <c r="BK6331" s="2"/>
      <c r="BL6331" s="2"/>
      <c r="BN6331" s="2"/>
      <c r="BO6331" s="2"/>
    </row>
    <row r="6332" ht="12.75" customHeight="1">
      <c r="D6332" s="2"/>
      <c r="G6332" s="2"/>
      <c r="I6332" s="2"/>
      <c r="J6332" s="2"/>
      <c r="K6332" s="2"/>
      <c r="L6332" s="2"/>
      <c r="M6332" s="2"/>
      <c r="N6332" s="2"/>
      <c r="O6332" s="2"/>
      <c r="P6332" s="2"/>
      <c r="Q6332" s="2"/>
      <c r="R6332" s="2"/>
      <c r="S6332" s="2"/>
      <c r="T6332" s="2"/>
      <c r="U6332" s="2"/>
      <c r="V6332" s="2"/>
      <c r="W6332" s="2"/>
      <c r="X6332" s="2"/>
      <c r="Y6332" s="2"/>
      <c r="AB6332" s="2"/>
      <c r="AC6332" s="2"/>
      <c r="AD6332" s="2"/>
      <c r="AE6332" s="2"/>
      <c r="AF6332" s="2"/>
      <c r="AG6332" s="2"/>
      <c r="AH6332" s="2"/>
      <c r="AI6332" s="2"/>
      <c r="AJ6332" s="2"/>
      <c r="AK6332" s="2"/>
      <c r="BK6332" s="2"/>
      <c r="BL6332" s="2"/>
      <c r="BN6332" s="2"/>
      <c r="BO6332" s="2"/>
    </row>
    <row r="6333" ht="12.75" customHeight="1">
      <c r="D6333" s="2"/>
      <c r="G6333" s="2"/>
      <c r="I6333" s="2"/>
      <c r="J6333" s="2"/>
      <c r="K6333" s="2"/>
      <c r="L6333" s="2"/>
      <c r="M6333" s="2"/>
      <c r="N6333" s="2"/>
      <c r="O6333" s="2"/>
      <c r="P6333" s="2"/>
      <c r="Q6333" s="2"/>
      <c r="R6333" s="2"/>
      <c r="S6333" s="2"/>
      <c r="T6333" s="2"/>
      <c r="U6333" s="2"/>
      <c r="V6333" s="2"/>
      <c r="W6333" s="2"/>
      <c r="X6333" s="2"/>
      <c r="Y6333" s="2"/>
      <c r="AB6333" s="2"/>
      <c r="AC6333" s="2"/>
      <c r="AD6333" s="2"/>
      <c r="AE6333" s="2"/>
      <c r="AF6333" s="2"/>
      <c r="AG6333" s="2"/>
      <c r="AH6333" s="2"/>
      <c r="AI6333" s="2"/>
      <c r="AJ6333" s="2"/>
      <c r="AK6333" s="2"/>
      <c r="BK6333" s="2"/>
      <c r="BL6333" s="2"/>
      <c r="BN6333" s="2"/>
      <c r="BO6333" s="2"/>
    </row>
    <row r="6334" ht="12.75" customHeight="1">
      <c r="D6334" s="2"/>
      <c r="G6334" s="2"/>
      <c r="I6334" s="2"/>
      <c r="J6334" s="2"/>
      <c r="K6334" s="2"/>
      <c r="L6334" s="2"/>
      <c r="M6334" s="2"/>
      <c r="N6334" s="2"/>
      <c r="O6334" s="2"/>
      <c r="P6334" s="2"/>
      <c r="Q6334" s="2"/>
      <c r="R6334" s="2"/>
      <c r="S6334" s="2"/>
      <c r="T6334" s="2"/>
      <c r="U6334" s="2"/>
      <c r="V6334" s="2"/>
      <c r="W6334" s="2"/>
      <c r="X6334" s="2"/>
      <c r="Y6334" s="2"/>
      <c r="AB6334" s="2"/>
      <c r="AC6334" s="2"/>
      <c r="AD6334" s="2"/>
      <c r="AE6334" s="2"/>
      <c r="AF6334" s="2"/>
      <c r="AG6334" s="2"/>
      <c r="AH6334" s="2"/>
      <c r="AI6334" s="2"/>
      <c r="AJ6334" s="2"/>
      <c r="AK6334" s="2"/>
      <c r="BK6334" s="2"/>
      <c r="BL6334" s="2"/>
      <c r="BN6334" s="2"/>
      <c r="BO6334" s="2"/>
    </row>
    <row r="6335" ht="12.75" customHeight="1">
      <c r="D6335" s="2"/>
      <c r="G6335" s="2"/>
      <c r="I6335" s="2"/>
      <c r="J6335" s="2"/>
      <c r="K6335" s="2"/>
      <c r="L6335" s="2"/>
      <c r="M6335" s="2"/>
      <c r="N6335" s="2"/>
      <c r="O6335" s="2"/>
      <c r="P6335" s="2"/>
      <c r="Q6335" s="2"/>
      <c r="R6335" s="2"/>
      <c r="S6335" s="2"/>
      <c r="T6335" s="2"/>
      <c r="U6335" s="2"/>
      <c r="V6335" s="2"/>
      <c r="W6335" s="2"/>
      <c r="X6335" s="2"/>
      <c r="Y6335" s="2"/>
      <c r="AB6335" s="2"/>
      <c r="AC6335" s="2"/>
      <c r="AD6335" s="2"/>
      <c r="AE6335" s="2"/>
      <c r="AF6335" s="2"/>
      <c r="AG6335" s="2"/>
      <c r="AH6335" s="2"/>
      <c r="AI6335" s="2"/>
      <c r="AJ6335" s="2"/>
      <c r="AK6335" s="2"/>
      <c r="BK6335" s="2"/>
      <c r="BL6335" s="2"/>
      <c r="BN6335" s="2"/>
      <c r="BO6335" s="2"/>
    </row>
    <row r="6336" ht="12.75" customHeight="1">
      <c r="D6336" s="2"/>
      <c r="G6336" s="2"/>
      <c r="I6336" s="2"/>
      <c r="J6336" s="2"/>
      <c r="K6336" s="2"/>
      <c r="L6336" s="2"/>
      <c r="M6336" s="2"/>
      <c r="N6336" s="2"/>
      <c r="O6336" s="2"/>
      <c r="P6336" s="2"/>
      <c r="Q6336" s="2"/>
      <c r="R6336" s="2"/>
      <c r="S6336" s="2"/>
      <c r="T6336" s="2"/>
      <c r="U6336" s="2"/>
      <c r="V6336" s="2"/>
      <c r="W6336" s="2"/>
      <c r="X6336" s="2"/>
      <c r="Y6336" s="2"/>
      <c r="AB6336" s="2"/>
      <c r="AC6336" s="2"/>
      <c r="AD6336" s="2"/>
      <c r="AE6336" s="2"/>
      <c r="AF6336" s="2"/>
      <c r="AG6336" s="2"/>
      <c r="AH6336" s="2"/>
      <c r="AI6336" s="2"/>
      <c r="AJ6336" s="2"/>
      <c r="AK6336" s="2"/>
      <c r="BK6336" s="2"/>
      <c r="BL6336" s="2"/>
      <c r="BN6336" s="2"/>
      <c r="BO6336" s="2"/>
    </row>
    <row r="6337" ht="12.75" customHeight="1">
      <c r="D6337" s="2"/>
      <c r="G6337" s="2"/>
      <c r="I6337" s="2"/>
      <c r="J6337" s="2"/>
      <c r="K6337" s="2"/>
      <c r="L6337" s="2"/>
      <c r="M6337" s="2"/>
      <c r="N6337" s="2"/>
      <c r="O6337" s="2"/>
      <c r="P6337" s="2"/>
      <c r="Q6337" s="2"/>
      <c r="R6337" s="2"/>
      <c r="S6337" s="2"/>
      <c r="T6337" s="2"/>
      <c r="U6337" s="2"/>
      <c r="V6337" s="2"/>
      <c r="W6337" s="2"/>
      <c r="X6337" s="2"/>
      <c r="Y6337" s="2"/>
      <c r="AB6337" s="2"/>
      <c r="AC6337" s="2"/>
      <c r="AD6337" s="2"/>
      <c r="AE6337" s="2"/>
      <c r="AF6337" s="2"/>
      <c r="AG6337" s="2"/>
      <c r="AH6337" s="2"/>
      <c r="AI6337" s="2"/>
      <c r="AJ6337" s="2"/>
      <c r="AK6337" s="2"/>
      <c r="BK6337" s="2"/>
      <c r="BL6337" s="2"/>
      <c r="BN6337" s="2"/>
      <c r="BO6337" s="2"/>
    </row>
    <row r="6338" ht="12.75" customHeight="1">
      <c r="D6338" s="2"/>
      <c r="G6338" s="2"/>
      <c r="I6338" s="2"/>
      <c r="J6338" s="2"/>
      <c r="K6338" s="2"/>
      <c r="L6338" s="2"/>
      <c r="M6338" s="2"/>
      <c r="N6338" s="2"/>
      <c r="O6338" s="2"/>
      <c r="P6338" s="2"/>
      <c r="Q6338" s="2"/>
      <c r="R6338" s="2"/>
      <c r="S6338" s="2"/>
      <c r="T6338" s="2"/>
      <c r="U6338" s="2"/>
      <c r="V6338" s="2"/>
      <c r="W6338" s="2"/>
      <c r="X6338" s="2"/>
      <c r="Y6338" s="2"/>
      <c r="AB6338" s="2"/>
      <c r="AC6338" s="2"/>
      <c r="AD6338" s="2"/>
      <c r="AE6338" s="2"/>
      <c r="AF6338" s="2"/>
      <c r="AG6338" s="2"/>
      <c r="AH6338" s="2"/>
      <c r="AI6338" s="2"/>
      <c r="AJ6338" s="2"/>
      <c r="AK6338" s="2"/>
      <c r="BK6338" s="2"/>
      <c r="BL6338" s="2"/>
      <c r="BN6338" s="2"/>
      <c r="BO6338" s="2"/>
    </row>
    <row r="6339" ht="12.75" customHeight="1">
      <c r="D6339" s="2"/>
      <c r="G6339" s="2"/>
      <c r="I6339" s="2"/>
      <c r="J6339" s="2"/>
      <c r="K6339" s="2"/>
      <c r="L6339" s="2"/>
      <c r="M6339" s="2"/>
      <c r="N6339" s="2"/>
      <c r="O6339" s="2"/>
      <c r="P6339" s="2"/>
      <c r="Q6339" s="2"/>
      <c r="R6339" s="2"/>
      <c r="S6339" s="2"/>
      <c r="T6339" s="2"/>
      <c r="U6339" s="2"/>
      <c r="V6339" s="2"/>
      <c r="W6339" s="2"/>
      <c r="X6339" s="2"/>
      <c r="Y6339" s="2"/>
      <c r="AB6339" s="2"/>
      <c r="AC6339" s="2"/>
      <c r="AD6339" s="2"/>
      <c r="AE6339" s="2"/>
      <c r="AF6339" s="2"/>
      <c r="AG6339" s="2"/>
      <c r="AH6339" s="2"/>
      <c r="AI6339" s="2"/>
      <c r="AJ6339" s="2"/>
      <c r="AK6339" s="2"/>
      <c r="BK6339" s="2"/>
      <c r="BL6339" s="2"/>
      <c r="BN6339" s="2"/>
      <c r="BO6339" s="2"/>
    </row>
    <row r="6340" ht="12.75" customHeight="1">
      <c r="D6340" s="2"/>
      <c r="G6340" s="2"/>
      <c r="I6340" s="2"/>
      <c r="J6340" s="2"/>
      <c r="K6340" s="2"/>
      <c r="L6340" s="2"/>
      <c r="M6340" s="2"/>
      <c r="N6340" s="2"/>
      <c r="O6340" s="2"/>
      <c r="P6340" s="2"/>
      <c r="Q6340" s="2"/>
      <c r="R6340" s="2"/>
      <c r="S6340" s="2"/>
      <c r="T6340" s="2"/>
      <c r="U6340" s="2"/>
      <c r="V6340" s="2"/>
      <c r="W6340" s="2"/>
      <c r="X6340" s="2"/>
      <c r="Y6340" s="2"/>
      <c r="AB6340" s="2"/>
      <c r="AC6340" s="2"/>
      <c r="AD6340" s="2"/>
      <c r="AE6340" s="2"/>
      <c r="AF6340" s="2"/>
      <c r="AG6340" s="2"/>
      <c r="AH6340" s="2"/>
      <c r="AI6340" s="2"/>
      <c r="AJ6340" s="2"/>
      <c r="AK6340" s="2"/>
      <c r="BK6340" s="2"/>
      <c r="BL6340" s="2"/>
      <c r="BN6340" s="2"/>
      <c r="BO6340" s="2"/>
    </row>
    <row r="6341" ht="12.75" customHeight="1">
      <c r="D6341" s="2"/>
      <c r="G6341" s="2"/>
      <c r="I6341" s="2"/>
      <c r="J6341" s="2"/>
      <c r="K6341" s="2"/>
      <c r="L6341" s="2"/>
      <c r="M6341" s="2"/>
      <c r="N6341" s="2"/>
      <c r="O6341" s="2"/>
      <c r="P6341" s="2"/>
      <c r="Q6341" s="2"/>
      <c r="R6341" s="2"/>
      <c r="S6341" s="2"/>
      <c r="T6341" s="2"/>
      <c r="U6341" s="2"/>
      <c r="V6341" s="2"/>
      <c r="W6341" s="2"/>
      <c r="X6341" s="2"/>
      <c r="Y6341" s="2"/>
      <c r="AB6341" s="2"/>
      <c r="AC6341" s="2"/>
      <c r="AD6341" s="2"/>
      <c r="AE6341" s="2"/>
      <c r="AF6341" s="2"/>
      <c r="AG6341" s="2"/>
      <c r="AH6341" s="2"/>
      <c r="AI6341" s="2"/>
      <c r="AJ6341" s="2"/>
      <c r="AK6341" s="2"/>
      <c r="BK6341" s="2"/>
      <c r="BL6341" s="2"/>
      <c r="BN6341" s="2"/>
      <c r="BO6341" s="2"/>
    </row>
    <row r="6342" ht="12.75" customHeight="1">
      <c r="D6342" s="2"/>
      <c r="G6342" s="2"/>
      <c r="I6342" s="2"/>
      <c r="J6342" s="2"/>
      <c r="K6342" s="2"/>
      <c r="L6342" s="2"/>
      <c r="M6342" s="2"/>
      <c r="N6342" s="2"/>
      <c r="O6342" s="2"/>
      <c r="P6342" s="2"/>
      <c r="Q6342" s="2"/>
      <c r="R6342" s="2"/>
      <c r="S6342" s="2"/>
      <c r="T6342" s="2"/>
      <c r="U6342" s="2"/>
      <c r="V6342" s="2"/>
      <c r="W6342" s="2"/>
      <c r="X6342" s="2"/>
      <c r="Y6342" s="2"/>
      <c r="AB6342" s="2"/>
      <c r="AC6342" s="2"/>
      <c r="AD6342" s="2"/>
      <c r="AE6342" s="2"/>
      <c r="AF6342" s="2"/>
      <c r="AG6342" s="2"/>
      <c r="AH6342" s="2"/>
      <c r="AI6342" s="2"/>
      <c r="AJ6342" s="2"/>
      <c r="AK6342" s="2"/>
      <c r="BK6342" s="2"/>
      <c r="BL6342" s="2"/>
      <c r="BN6342" s="2"/>
      <c r="BO6342" s="2"/>
    </row>
    <row r="6343" ht="12.75" customHeight="1">
      <c r="D6343" s="2"/>
      <c r="G6343" s="2"/>
      <c r="I6343" s="2"/>
      <c r="J6343" s="2"/>
      <c r="K6343" s="2"/>
      <c r="L6343" s="2"/>
      <c r="M6343" s="2"/>
      <c r="N6343" s="2"/>
      <c r="O6343" s="2"/>
      <c r="P6343" s="2"/>
      <c r="Q6343" s="2"/>
      <c r="R6343" s="2"/>
      <c r="S6343" s="2"/>
      <c r="T6343" s="2"/>
      <c r="U6343" s="2"/>
      <c r="V6343" s="2"/>
      <c r="W6343" s="2"/>
      <c r="X6343" s="2"/>
      <c r="Y6343" s="2"/>
      <c r="AB6343" s="2"/>
      <c r="AC6343" s="2"/>
      <c r="AD6343" s="2"/>
      <c r="AE6343" s="2"/>
      <c r="AF6343" s="2"/>
      <c r="AG6343" s="2"/>
      <c r="AH6343" s="2"/>
      <c r="AI6343" s="2"/>
      <c r="AJ6343" s="2"/>
      <c r="AK6343" s="2"/>
      <c r="BK6343" s="2"/>
      <c r="BL6343" s="2"/>
      <c r="BN6343" s="2"/>
      <c r="BO6343" s="2"/>
    </row>
    <row r="6344" ht="12.75" customHeight="1">
      <c r="D6344" s="2"/>
      <c r="G6344" s="2"/>
      <c r="I6344" s="2"/>
      <c r="J6344" s="2"/>
      <c r="K6344" s="2"/>
      <c r="L6344" s="2"/>
      <c r="M6344" s="2"/>
      <c r="N6344" s="2"/>
      <c r="O6344" s="2"/>
      <c r="P6344" s="2"/>
      <c r="Q6344" s="2"/>
      <c r="R6344" s="2"/>
      <c r="S6344" s="2"/>
      <c r="T6344" s="2"/>
      <c r="U6344" s="2"/>
      <c r="V6344" s="2"/>
      <c r="W6344" s="2"/>
      <c r="X6344" s="2"/>
      <c r="Y6344" s="2"/>
      <c r="AB6344" s="2"/>
      <c r="AC6344" s="2"/>
      <c r="AD6344" s="2"/>
      <c r="AE6344" s="2"/>
      <c r="AF6344" s="2"/>
      <c r="AG6344" s="2"/>
      <c r="AH6344" s="2"/>
      <c r="AI6344" s="2"/>
      <c r="AJ6344" s="2"/>
      <c r="AK6344" s="2"/>
      <c r="BK6344" s="2"/>
      <c r="BL6344" s="2"/>
      <c r="BN6344" s="2"/>
      <c r="BO6344" s="2"/>
    </row>
    <row r="6345" ht="12.75" customHeight="1">
      <c r="D6345" s="2"/>
      <c r="G6345" s="2"/>
      <c r="I6345" s="2"/>
      <c r="J6345" s="2"/>
      <c r="K6345" s="2"/>
      <c r="L6345" s="2"/>
      <c r="M6345" s="2"/>
      <c r="N6345" s="2"/>
      <c r="O6345" s="2"/>
      <c r="P6345" s="2"/>
      <c r="Q6345" s="2"/>
      <c r="R6345" s="2"/>
      <c r="S6345" s="2"/>
      <c r="T6345" s="2"/>
      <c r="U6345" s="2"/>
      <c r="V6345" s="2"/>
      <c r="W6345" s="2"/>
      <c r="X6345" s="2"/>
      <c r="Y6345" s="2"/>
      <c r="AB6345" s="2"/>
      <c r="AC6345" s="2"/>
      <c r="AD6345" s="2"/>
      <c r="AE6345" s="2"/>
      <c r="AF6345" s="2"/>
      <c r="AG6345" s="2"/>
      <c r="AH6345" s="2"/>
      <c r="AI6345" s="2"/>
      <c r="AJ6345" s="2"/>
      <c r="AK6345" s="2"/>
      <c r="BK6345" s="2"/>
      <c r="BL6345" s="2"/>
      <c r="BN6345" s="2"/>
      <c r="BO6345" s="2"/>
    </row>
    <row r="6346" ht="12.75" customHeight="1">
      <c r="D6346" s="2"/>
      <c r="G6346" s="2"/>
      <c r="I6346" s="2"/>
      <c r="J6346" s="2"/>
      <c r="K6346" s="2"/>
      <c r="L6346" s="2"/>
      <c r="M6346" s="2"/>
      <c r="N6346" s="2"/>
      <c r="O6346" s="2"/>
      <c r="P6346" s="2"/>
      <c r="Q6346" s="2"/>
      <c r="R6346" s="2"/>
      <c r="S6346" s="2"/>
      <c r="T6346" s="2"/>
      <c r="U6346" s="2"/>
      <c r="V6346" s="2"/>
      <c r="W6346" s="2"/>
      <c r="X6346" s="2"/>
      <c r="Y6346" s="2"/>
      <c r="AB6346" s="2"/>
      <c r="AC6346" s="2"/>
      <c r="AD6346" s="2"/>
      <c r="AE6346" s="2"/>
      <c r="AF6346" s="2"/>
      <c r="AG6346" s="2"/>
      <c r="AH6346" s="2"/>
      <c r="AI6346" s="2"/>
      <c r="AJ6346" s="2"/>
      <c r="AK6346" s="2"/>
      <c r="BK6346" s="2"/>
      <c r="BL6346" s="2"/>
      <c r="BN6346" s="2"/>
      <c r="BO6346" s="2"/>
    </row>
    <row r="6347" ht="12.75" customHeight="1">
      <c r="D6347" s="2"/>
      <c r="G6347" s="2"/>
      <c r="I6347" s="2"/>
      <c r="J6347" s="2"/>
      <c r="K6347" s="2"/>
      <c r="L6347" s="2"/>
      <c r="M6347" s="2"/>
      <c r="N6347" s="2"/>
      <c r="O6347" s="2"/>
      <c r="P6347" s="2"/>
      <c r="Q6347" s="2"/>
      <c r="R6347" s="2"/>
      <c r="S6347" s="2"/>
      <c r="T6347" s="2"/>
      <c r="U6347" s="2"/>
      <c r="V6347" s="2"/>
      <c r="W6347" s="2"/>
      <c r="X6347" s="2"/>
      <c r="Y6347" s="2"/>
      <c r="AB6347" s="2"/>
      <c r="AC6347" s="2"/>
      <c r="AD6347" s="2"/>
      <c r="AE6347" s="2"/>
      <c r="AF6347" s="2"/>
      <c r="AG6347" s="2"/>
      <c r="AH6347" s="2"/>
      <c r="AI6347" s="2"/>
      <c r="AJ6347" s="2"/>
      <c r="AK6347" s="2"/>
      <c r="BK6347" s="2"/>
      <c r="BL6347" s="2"/>
      <c r="BN6347" s="2"/>
      <c r="BO6347" s="2"/>
    </row>
    <row r="6348" ht="12.75" customHeight="1">
      <c r="D6348" s="2"/>
      <c r="G6348" s="2"/>
      <c r="I6348" s="2"/>
      <c r="J6348" s="2"/>
      <c r="K6348" s="2"/>
      <c r="L6348" s="2"/>
      <c r="M6348" s="2"/>
      <c r="N6348" s="2"/>
      <c r="O6348" s="2"/>
      <c r="P6348" s="2"/>
      <c r="Q6348" s="2"/>
      <c r="R6348" s="2"/>
      <c r="S6348" s="2"/>
      <c r="T6348" s="2"/>
      <c r="U6348" s="2"/>
      <c r="V6348" s="2"/>
      <c r="W6348" s="2"/>
      <c r="X6348" s="2"/>
      <c r="Y6348" s="2"/>
      <c r="AB6348" s="2"/>
      <c r="AC6348" s="2"/>
      <c r="AD6348" s="2"/>
      <c r="AE6348" s="2"/>
      <c r="AF6348" s="2"/>
      <c r="AG6348" s="2"/>
      <c r="AH6348" s="2"/>
      <c r="AI6348" s="2"/>
      <c r="AJ6348" s="2"/>
      <c r="AK6348" s="2"/>
      <c r="BK6348" s="2"/>
      <c r="BL6348" s="2"/>
      <c r="BN6348" s="2"/>
      <c r="BO6348" s="2"/>
    </row>
    <row r="6349" ht="12.75" customHeight="1">
      <c r="D6349" s="2"/>
      <c r="G6349" s="2"/>
      <c r="I6349" s="2"/>
      <c r="J6349" s="2"/>
      <c r="K6349" s="2"/>
      <c r="L6349" s="2"/>
      <c r="M6349" s="2"/>
      <c r="N6349" s="2"/>
      <c r="O6349" s="2"/>
      <c r="P6349" s="2"/>
      <c r="Q6349" s="2"/>
      <c r="R6349" s="2"/>
      <c r="S6349" s="2"/>
      <c r="T6349" s="2"/>
      <c r="U6349" s="2"/>
      <c r="V6349" s="2"/>
      <c r="W6349" s="2"/>
      <c r="X6349" s="2"/>
      <c r="Y6349" s="2"/>
      <c r="AB6349" s="2"/>
      <c r="AC6349" s="2"/>
      <c r="AD6349" s="2"/>
      <c r="AE6349" s="2"/>
      <c r="AF6349" s="2"/>
      <c r="AG6349" s="2"/>
      <c r="AH6349" s="2"/>
      <c r="AI6349" s="2"/>
      <c r="AJ6349" s="2"/>
      <c r="AK6349" s="2"/>
      <c r="BK6349" s="2"/>
      <c r="BL6349" s="2"/>
      <c r="BN6349" s="2"/>
      <c r="BO6349" s="2"/>
    </row>
    <row r="6350" ht="12.75" customHeight="1">
      <c r="D6350" s="2"/>
      <c r="G6350" s="2"/>
      <c r="I6350" s="2"/>
      <c r="J6350" s="2"/>
      <c r="K6350" s="2"/>
      <c r="L6350" s="2"/>
      <c r="M6350" s="2"/>
      <c r="N6350" s="2"/>
      <c r="O6350" s="2"/>
      <c r="P6350" s="2"/>
      <c r="Q6350" s="2"/>
      <c r="R6350" s="2"/>
      <c r="S6350" s="2"/>
      <c r="T6350" s="2"/>
      <c r="U6350" s="2"/>
      <c r="V6350" s="2"/>
      <c r="W6350" s="2"/>
      <c r="X6350" s="2"/>
      <c r="Y6350" s="2"/>
      <c r="AB6350" s="2"/>
      <c r="AC6350" s="2"/>
      <c r="AD6350" s="2"/>
      <c r="AE6350" s="2"/>
      <c r="AF6350" s="2"/>
      <c r="AG6350" s="2"/>
      <c r="AH6350" s="2"/>
      <c r="AI6350" s="2"/>
      <c r="AJ6350" s="2"/>
      <c r="AK6350" s="2"/>
      <c r="BK6350" s="2"/>
      <c r="BL6350" s="2"/>
      <c r="BN6350" s="2"/>
      <c r="BO6350" s="2"/>
    </row>
    <row r="6351" ht="12.75" customHeight="1">
      <c r="D6351" s="2"/>
      <c r="G6351" s="2"/>
      <c r="I6351" s="2"/>
      <c r="J6351" s="2"/>
      <c r="K6351" s="2"/>
      <c r="L6351" s="2"/>
      <c r="M6351" s="2"/>
      <c r="N6351" s="2"/>
      <c r="O6351" s="2"/>
      <c r="P6351" s="2"/>
      <c r="Q6351" s="2"/>
      <c r="R6351" s="2"/>
      <c r="S6351" s="2"/>
      <c r="T6351" s="2"/>
      <c r="U6351" s="2"/>
      <c r="V6351" s="2"/>
      <c r="W6351" s="2"/>
      <c r="X6351" s="2"/>
      <c r="Y6351" s="2"/>
      <c r="AB6351" s="2"/>
      <c r="AC6351" s="2"/>
      <c r="AD6351" s="2"/>
      <c r="AE6351" s="2"/>
      <c r="AF6351" s="2"/>
      <c r="AG6351" s="2"/>
      <c r="AH6351" s="2"/>
      <c r="AI6351" s="2"/>
      <c r="AJ6351" s="2"/>
      <c r="AK6351" s="2"/>
      <c r="BK6351" s="2"/>
      <c r="BL6351" s="2"/>
      <c r="BN6351" s="2"/>
      <c r="BO6351" s="2"/>
    </row>
    <row r="6352" ht="12.75" customHeight="1">
      <c r="D6352" s="2"/>
      <c r="G6352" s="2"/>
      <c r="I6352" s="2"/>
      <c r="J6352" s="2"/>
      <c r="K6352" s="2"/>
      <c r="L6352" s="2"/>
      <c r="M6352" s="2"/>
      <c r="N6352" s="2"/>
      <c r="O6352" s="2"/>
      <c r="P6352" s="2"/>
      <c r="Q6352" s="2"/>
      <c r="R6352" s="2"/>
      <c r="S6352" s="2"/>
      <c r="T6352" s="2"/>
      <c r="U6352" s="2"/>
      <c r="V6352" s="2"/>
      <c r="W6352" s="2"/>
      <c r="X6352" s="2"/>
      <c r="Y6352" s="2"/>
      <c r="AB6352" s="2"/>
      <c r="AC6352" s="2"/>
      <c r="AD6352" s="2"/>
      <c r="AE6352" s="2"/>
      <c r="AF6352" s="2"/>
      <c r="AG6352" s="2"/>
      <c r="AH6352" s="2"/>
      <c r="AI6352" s="2"/>
      <c r="AJ6352" s="2"/>
      <c r="AK6352" s="2"/>
      <c r="BK6352" s="2"/>
      <c r="BL6352" s="2"/>
      <c r="BN6352" s="2"/>
      <c r="BO6352" s="2"/>
    </row>
    <row r="6353" ht="12.75" customHeight="1">
      <c r="D6353" s="2"/>
      <c r="G6353" s="2"/>
      <c r="I6353" s="2"/>
      <c r="J6353" s="2"/>
      <c r="K6353" s="2"/>
      <c r="L6353" s="2"/>
      <c r="M6353" s="2"/>
      <c r="N6353" s="2"/>
      <c r="O6353" s="2"/>
      <c r="P6353" s="2"/>
      <c r="Q6353" s="2"/>
      <c r="R6353" s="2"/>
      <c r="S6353" s="2"/>
      <c r="T6353" s="2"/>
      <c r="U6353" s="2"/>
      <c r="V6353" s="2"/>
      <c r="W6353" s="2"/>
      <c r="X6353" s="2"/>
      <c r="Y6353" s="2"/>
      <c r="AB6353" s="2"/>
      <c r="AC6353" s="2"/>
      <c r="AD6353" s="2"/>
      <c r="AE6353" s="2"/>
      <c r="AF6353" s="2"/>
      <c r="AG6353" s="2"/>
      <c r="AH6353" s="2"/>
      <c r="AI6353" s="2"/>
      <c r="AJ6353" s="2"/>
      <c r="AK6353" s="2"/>
      <c r="BK6353" s="2"/>
      <c r="BL6353" s="2"/>
      <c r="BN6353" s="2"/>
      <c r="BO6353" s="2"/>
    </row>
    <row r="6354" ht="12.75" customHeight="1">
      <c r="D6354" s="2"/>
      <c r="G6354" s="2"/>
      <c r="I6354" s="2"/>
      <c r="J6354" s="2"/>
      <c r="K6354" s="2"/>
      <c r="L6354" s="2"/>
      <c r="M6354" s="2"/>
      <c r="N6354" s="2"/>
      <c r="O6354" s="2"/>
      <c r="P6354" s="2"/>
      <c r="Q6354" s="2"/>
      <c r="R6354" s="2"/>
      <c r="S6354" s="2"/>
      <c r="T6354" s="2"/>
      <c r="U6354" s="2"/>
      <c r="V6354" s="2"/>
      <c r="W6354" s="2"/>
      <c r="X6354" s="2"/>
      <c r="Y6354" s="2"/>
      <c r="AB6354" s="2"/>
      <c r="AC6354" s="2"/>
      <c r="AD6354" s="2"/>
      <c r="AE6354" s="2"/>
      <c r="AF6354" s="2"/>
      <c r="AG6354" s="2"/>
      <c r="AH6354" s="2"/>
      <c r="AI6354" s="2"/>
      <c r="AJ6354" s="2"/>
      <c r="AK6354" s="2"/>
      <c r="BK6354" s="2"/>
      <c r="BL6354" s="2"/>
      <c r="BN6354" s="2"/>
      <c r="BO6354" s="2"/>
    </row>
    <row r="6355" ht="12.75" customHeight="1">
      <c r="D6355" s="2"/>
      <c r="G6355" s="2"/>
      <c r="I6355" s="2"/>
      <c r="J6355" s="2"/>
      <c r="K6355" s="2"/>
      <c r="L6355" s="2"/>
      <c r="M6355" s="2"/>
      <c r="N6355" s="2"/>
      <c r="O6355" s="2"/>
      <c r="P6355" s="2"/>
      <c r="Q6355" s="2"/>
      <c r="R6355" s="2"/>
      <c r="S6355" s="2"/>
      <c r="T6355" s="2"/>
      <c r="U6355" s="2"/>
      <c r="V6355" s="2"/>
      <c r="W6355" s="2"/>
      <c r="X6355" s="2"/>
      <c r="Y6355" s="2"/>
      <c r="AB6355" s="2"/>
      <c r="AC6355" s="2"/>
      <c r="AD6355" s="2"/>
      <c r="AE6355" s="2"/>
      <c r="AF6355" s="2"/>
      <c r="AG6355" s="2"/>
      <c r="AH6355" s="2"/>
      <c r="AI6355" s="2"/>
      <c r="AJ6355" s="2"/>
      <c r="AK6355" s="2"/>
      <c r="BK6355" s="2"/>
      <c r="BL6355" s="2"/>
      <c r="BN6355" s="2"/>
      <c r="BO6355" s="2"/>
    </row>
    <row r="6356" ht="12.75" customHeight="1">
      <c r="D6356" s="2"/>
      <c r="G6356" s="2"/>
      <c r="I6356" s="2"/>
      <c r="J6356" s="2"/>
      <c r="K6356" s="2"/>
      <c r="L6356" s="2"/>
      <c r="M6356" s="2"/>
      <c r="N6356" s="2"/>
      <c r="O6356" s="2"/>
      <c r="P6356" s="2"/>
      <c r="Q6356" s="2"/>
      <c r="R6356" s="2"/>
      <c r="S6356" s="2"/>
      <c r="T6356" s="2"/>
      <c r="U6356" s="2"/>
      <c r="V6356" s="2"/>
      <c r="W6356" s="2"/>
      <c r="X6356" s="2"/>
      <c r="Y6356" s="2"/>
      <c r="AB6356" s="2"/>
      <c r="AC6356" s="2"/>
      <c r="AD6356" s="2"/>
      <c r="AE6356" s="2"/>
      <c r="AF6356" s="2"/>
      <c r="AG6356" s="2"/>
      <c r="AH6356" s="2"/>
      <c r="AI6356" s="2"/>
      <c r="AJ6356" s="2"/>
      <c r="AK6356" s="2"/>
      <c r="BK6356" s="2"/>
      <c r="BL6356" s="2"/>
      <c r="BN6356" s="2"/>
      <c r="BO6356" s="2"/>
    </row>
    <row r="6357" ht="12.75" customHeight="1">
      <c r="D6357" s="2"/>
      <c r="G6357" s="2"/>
      <c r="I6357" s="2"/>
      <c r="J6357" s="2"/>
      <c r="K6357" s="2"/>
      <c r="L6357" s="2"/>
      <c r="M6357" s="2"/>
      <c r="N6357" s="2"/>
      <c r="O6357" s="2"/>
      <c r="P6357" s="2"/>
      <c r="Q6357" s="2"/>
      <c r="R6357" s="2"/>
      <c r="S6357" s="2"/>
      <c r="T6357" s="2"/>
      <c r="U6357" s="2"/>
      <c r="V6357" s="2"/>
      <c r="W6357" s="2"/>
      <c r="X6357" s="2"/>
      <c r="Y6357" s="2"/>
      <c r="AB6357" s="2"/>
      <c r="AC6357" s="2"/>
      <c r="AD6357" s="2"/>
      <c r="AE6357" s="2"/>
      <c r="AF6357" s="2"/>
      <c r="AG6357" s="2"/>
      <c r="AH6357" s="2"/>
      <c r="AI6357" s="2"/>
      <c r="AJ6357" s="2"/>
      <c r="AK6357" s="2"/>
      <c r="BK6357" s="2"/>
      <c r="BL6357" s="2"/>
      <c r="BN6357" s="2"/>
      <c r="BO6357" s="2"/>
    </row>
    <row r="6358" ht="12.75" customHeight="1">
      <c r="D6358" s="2"/>
      <c r="G6358" s="2"/>
      <c r="I6358" s="2"/>
      <c r="J6358" s="2"/>
      <c r="K6358" s="2"/>
      <c r="L6358" s="2"/>
      <c r="M6358" s="2"/>
      <c r="N6358" s="2"/>
      <c r="O6358" s="2"/>
      <c r="P6358" s="2"/>
      <c r="Q6358" s="2"/>
      <c r="R6358" s="2"/>
      <c r="S6358" s="2"/>
      <c r="T6358" s="2"/>
      <c r="U6358" s="2"/>
      <c r="V6358" s="2"/>
      <c r="W6358" s="2"/>
      <c r="X6358" s="2"/>
      <c r="Y6358" s="2"/>
      <c r="AB6358" s="2"/>
      <c r="AC6358" s="2"/>
      <c r="AD6358" s="2"/>
      <c r="AE6358" s="2"/>
      <c r="AF6358" s="2"/>
      <c r="AG6358" s="2"/>
      <c r="AH6358" s="2"/>
      <c r="AI6358" s="2"/>
      <c r="AJ6358" s="2"/>
      <c r="AK6358" s="2"/>
      <c r="BK6358" s="2"/>
      <c r="BL6358" s="2"/>
      <c r="BN6358" s="2"/>
      <c r="BO6358" s="2"/>
    </row>
    <row r="6359" ht="12.75" customHeight="1">
      <c r="D6359" s="2"/>
      <c r="G6359" s="2"/>
      <c r="I6359" s="2"/>
      <c r="J6359" s="2"/>
      <c r="K6359" s="2"/>
      <c r="L6359" s="2"/>
      <c r="M6359" s="2"/>
      <c r="N6359" s="2"/>
      <c r="O6359" s="2"/>
      <c r="P6359" s="2"/>
      <c r="Q6359" s="2"/>
      <c r="R6359" s="2"/>
      <c r="S6359" s="2"/>
      <c r="T6359" s="2"/>
      <c r="U6359" s="2"/>
      <c r="V6359" s="2"/>
      <c r="W6359" s="2"/>
      <c r="X6359" s="2"/>
      <c r="Y6359" s="2"/>
      <c r="AB6359" s="2"/>
      <c r="AC6359" s="2"/>
      <c r="AD6359" s="2"/>
      <c r="AE6359" s="2"/>
      <c r="AF6359" s="2"/>
      <c r="AG6359" s="2"/>
      <c r="AH6359" s="2"/>
      <c r="AI6359" s="2"/>
      <c r="AJ6359" s="2"/>
      <c r="AK6359" s="2"/>
      <c r="BK6359" s="2"/>
      <c r="BL6359" s="2"/>
      <c r="BN6359" s="2"/>
      <c r="BO6359" s="2"/>
    </row>
    <row r="6360" ht="12.75" customHeight="1">
      <c r="D6360" s="2"/>
      <c r="G6360" s="2"/>
      <c r="I6360" s="2"/>
      <c r="J6360" s="2"/>
      <c r="K6360" s="2"/>
      <c r="L6360" s="2"/>
      <c r="M6360" s="2"/>
      <c r="N6360" s="2"/>
      <c r="O6360" s="2"/>
      <c r="P6360" s="2"/>
      <c r="Q6360" s="2"/>
      <c r="R6360" s="2"/>
      <c r="S6360" s="2"/>
      <c r="T6360" s="2"/>
      <c r="U6360" s="2"/>
      <c r="V6360" s="2"/>
      <c r="W6360" s="2"/>
      <c r="X6360" s="2"/>
      <c r="Y6360" s="2"/>
      <c r="AB6360" s="2"/>
      <c r="AC6360" s="2"/>
      <c r="AD6360" s="2"/>
      <c r="AE6360" s="2"/>
      <c r="AF6360" s="2"/>
      <c r="AG6360" s="2"/>
      <c r="AH6360" s="2"/>
      <c r="AI6360" s="2"/>
      <c r="AJ6360" s="2"/>
      <c r="AK6360" s="2"/>
      <c r="BK6360" s="2"/>
      <c r="BL6360" s="2"/>
      <c r="BN6360" s="2"/>
      <c r="BO6360" s="2"/>
    </row>
    <row r="6361" ht="12.75" customHeight="1">
      <c r="D6361" s="2"/>
      <c r="G6361" s="2"/>
      <c r="I6361" s="2"/>
      <c r="J6361" s="2"/>
      <c r="K6361" s="2"/>
      <c r="L6361" s="2"/>
      <c r="M6361" s="2"/>
      <c r="N6361" s="2"/>
      <c r="O6361" s="2"/>
      <c r="P6361" s="2"/>
      <c r="Q6361" s="2"/>
      <c r="R6361" s="2"/>
      <c r="S6361" s="2"/>
      <c r="T6361" s="2"/>
      <c r="U6361" s="2"/>
      <c r="V6361" s="2"/>
      <c r="W6361" s="2"/>
      <c r="X6361" s="2"/>
      <c r="Y6361" s="2"/>
      <c r="AB6361" s="2"/>
      <c r="AC6361" s="2"/>
      <c r="AD6361" s="2"/>
      <c r="AE6361" s="2"/>
      <c r="AF6361" s="2"/>
      <c r="AG6361" s="2"/>
      <c r="AH6361" s="2"/>
      <c r="AI6361" s="2"/>
      <c r="AJ6361" s="2"/>
      <c r="AK6361" s="2"/>
      <c r="BK6361" s="2"/>
      <c r="BL6361" s="2"/>
      <c r="BN6361" s="2"/>
      <c r="BO6361" s="2"/>
    </row>
    <row r="6362" ht="12.75" customHeight="1">
      <c r="D6362" s="2"/>
      <c r="G6362" s="2"/>
      <c r="I6362" s="2"/>
      <c r="J6362" s="2"/>
      <c r="K6362" s="2"/>
      <c r="L6362" s="2"/>
      <c r="M6362" s="2"/>
      <c r="N6362" s="2"/>
      <c r="O6362" s="2"/>
      <c r="P6362" s="2"/>
      <c r="Q6362" s="2"/>
      <c r="R6362" s="2"/>
      <c r="S6362" s="2"/>
      <c r="T6362" s="2"/>
      <c r="U6362" s="2"/>
      <c r="V6362" s="2"/>
      <c r="W6362" s="2"/>
      <c r="X6362" s="2"/>
      <c r="Y6362" s="2"/>
      <c r="AB6362" s="2"/>
      <c r="AC6362" s="2"/>
      <c r="AD6362" s="2"/>
      <c r="AE6362" s="2"/>
      <c r="AF6362" s="2"/>
      <c r="AG6362" s="2"/>
      <c r="AH6362" s="2"/>
      <c r="AI6362" s="2"/>
      <c r="AJ6362" s="2"/>
      <c r="AK6362" s="2"/>
      <c r="BK6362" s="2"/>
      <c r="BL6362" s="2"/>
      <c r="BN6362" s="2"/>
      <c r="BO6362" s="2"/>
    </row>
    <row r="6363" ht="12.75" customHeight="1">
      <c r="D6363" s="2"/>
      <c r="G6363" s="2"/>
      <c r="I6363" s="2"/>
      <c r="J6363" s="2"/>
      <c r="K6363" s="2"/>
      <c r="L6363" s="2"/>
      <c r="M6363" s="2"/>
      <c r="N6363" s="2"/>
      <c r="O6363" s="2"/>
      <c r="P6363" s="2"/>
      <c r="Q6363" s="2"/>
      <c r="R6363" s="2"/>
      <c r="S6363" s="2"/>
      <c r="T6363" s="2"/>
      <c r="U6363" s="2"/>
      <c r="V6363" s="2"/>
      <c r="W6363" s="2"/>
      <c r="X6363" s="2"/>
      <c r="Y6363" s="2"/>
      <c r="AB6363" s="2"/>
      <c r="AC6363" s="2"/>
      <c r="AD6363" s="2"/>
      <c r="AE6363" s="2"/>
      <c r="AF6363" s="2"/>
      <c r="AG6363" s="2"/>
      <c r="AH6363" s="2"/>
      <c r="AI6363" s="2"/>
      <c r="AJ6363" s="2"/>
      <c r="AK6363" s="2"/>
      <c r="BK6363" s="2"/>
      <c r="BL6363" s="2"/>
      <c r="BN6363" s="2"/>
      <c r="BO6363" s="2"/>
    </row>
    <row r="6364" ht="12.75" customHeight="1">
      <c r="D6364" s="2"/>
      <c r="G6364" s="2"/>
      <c r="I6364" s="2"/>
      <c r="J6364" s="2"/>
      <c r="K6364" s="2"/>
      <c r="L6364" s="2"/>
      <c r="M6364" s="2"/>
      <c r="N6364" s="2"/>
      <c r="O6364" s="2"/>
      <c r="P6364" s="2"/>
      <c r="Q6364" s="2"/>
      <c r="R6364" s="2"/>
      <c r="S6364" s="2"/>
      <c r="T6364" s="2"/>
      <c r="U6364" s="2"/>
      <c r="V6364" s="2"/>
      <c r="W6364" s="2"/>
      <c r="X6364" s="2"/>
      <c r="Y6364" s="2"/>
      <c r="AB6364" s="2"/>
      <c r="AC6364" s="2"/>
      <c r="AD6364" s="2"/>
      <c r="AE6364" s="2"/>
      <c r="AF6364" s="2"/>
      <c r="AG6364" s="2"/>
      <c r="AH6364" s="2"/>
      <c r="AI6364" s="2"/>
      <c r="AJ6364" s="2"/>
      <c r="AK6364" s="2"/>
      <c r="BK6364" s="2"/>
      <c r="BL6364" s="2"/>
      <c r="BN6364" s="2"/>
      <c r="BO6364" s="2"/>
    </row>
    <row r="6365" ht="12.75" customHeight="1">
      <c r="D6365" s="2"/>
      <c r="G6365" s="2"/>
      <c r="I6365" s="2"/>
      <c r="J6365" s="2"/>
      <c r="K6365" s="2"/>
      <c r="L6365" s="2"/>
      <c r="M6365" s="2"/>
      <c r="N6365" s="2"/>
      <c r="O6365" s="2"/>
      <c r="P6365" s="2"/>
      <c r="Q6365" s="2"/>
      <c r="R6365" s="2"/>
      <c r="S6365" s="2"/>
      <c r="T6365" s="2"/>
      <c r="U6365" s="2"/>
      <c r="V6365" s="2"/>
      <c r="W6365" s="2"/>
      <c r="X6365" s="2"/>
      <c r="Y6365" s="2"/>
      <c r="AB6365" s="2"/>
      <c r="AC6365" s="2"/>
      <c r="AD6365" s="2"/>
      <c r="AE6365" s="2"/>
      <c r="AF6365" s="2"/>
      <c r="AG6365" s="2"/>
      <c r="AH6365" s="2"/>
      <c r="AI6365" s="2"/>
      <c r="AJ6365" s="2"/>
      <c r="AK6365" s="2"/>
      <c r="BK6365" s="2"/>
      <c r="BL6365" s="2"/>
      <c r="BN6365" s="2"/>
      <c r="BO6365" s="2"/>
    </row>
    <row r="6366" ht="12.75" customHeight="1">
      <c r="D6366" s="2"/>
      <c r="G6366" s="2"/>
      <c r="I6366" s="2"/>
      <c r="J6366" s="2"/>
      <c r="K6366" s="2"/>
      <c r="L6366" s="2"/>
      <c r="M6366" s="2"/>
      <c r="N6366" s="2"/>
      <c r="O6366" s="2"/>
      <c r="P6366" s="2"/>
      <c r="Q6366" s="2"/>
      <c r="R6366" s="2"/>
      <c r="S6366" s="2"/>
      <c r="T6366" s="2"/>
      <c r="U6366" s="2"/>
      <c r="V6366" s="2"/>
      <c r="W6366" s="2"/>
      <c r="X6366" s="2"/>
      <c r="Y6366" s="2"/>
      <c r="AB6366" s="2"/>
      <c r="AC6366" s="2"/>
      <c r="AD6366" s="2"/>
      <c r="AE6366" s="2"/>
      <c r="AF6366" s="2"/>
      <c r="AG6366" s="2"/>
      <c r="AH6366" s="2"/>
      <c r="AI6366" s="2"/>
      <c r="AJ6366" s="2"/>
      <c r="AK6366" s="2"/>
      <c r="BK6366" s="2"/>
      <c r="BL6366" s="2"/>
      <c r="BN6366" s="2"/>
      <c r="BO6366" s="2"/>
    </row>
    <row r="6367" ht="12.75" customHeight="1">
      <c r="D6367" s="2"/>
      <c r="G6367" s="2"/>
      <c r="I6367" s="2"/>
      <c r="J6367" s="2"/>
      <c r="K6367" s="2"/>
      <c r="L6367" s="2"/>
      <c r="M6367" s="2"/>
      <c r="N6367" s="2"/>
      <c r="O6367" s="2"/>
      <c r="P6367" s="2"/>
      <c r="Q6367" s="2"/>
      <c r="R6367" s="2"/>
      <c r="S6367" s="2"/>
      <c r="T6367" s="2"/>
      <c r="U6367" s="2"/>
      <c r="V6367" s="2"/>
      <c r="W6367" s="2"/>
      <c r="X6367" s="2"/>
      <c r="Y6367" s="2"/>
      <c r="AB6367" s="2"/>
      <c r="AC6367" s="2"/>
      <c r="AD6367" s="2"/>
      <c r="AE6367" s="2"/>
      <c r="AF6367" s="2"/>
      <c r="AG6367" s="2"/>
      <c r="AH6367" s="2"/>
      <c r="AI6367" s="2"/>
      <c r="AJ6367" s="2"/>
      <c r="AK6367" s="2"/>
      <c r="BK6367" s="2"/>
      <c r="BL6367" s="2"/>
      <c r="BN6367" s="2"/>
      <c r="BO6367" s="2"/>
    </row>
    <row r="6368" ht="12.75" customHeight="1">
      <c r="D6368" s="2"/>
      <c r="G6368" s="2"/>
      <c r="I6368" s="2"/>
      <c r="J6368" s="2"/>
      <c r="K6368" s="2"/>
      <c r="L6368" s="2"/>
      <c r="M6368" s="2"/>
      <c r="N6368" s="2"/>
      <c r="O6368" s="2"/>
      <c r="P6368" s="2"/>
      <c r="Q6368" s="2"/>
      <c r="R6368" s="2"/>
      <c r="S6368" s="2"/>
      <c r="T6368" s="2"/>
      <c r="U6368" s="2"/>
      <c r="V6368" s="2"/>
      <c r="W6368" s="2"/>
      <c r="X6368" s="2"/>
      <c r="Y6368" s="2"/>
      <c r="AB6368" s="2"/>
      <c r="AC6368" s="2"/>
      <c r="AD6368" s="2"/>
      <c r="AE6368" s="2"/>
      <c r="AF6368" s="2"/>
      <c r="AG6368" s="2"/>
      <c r="AH6368" s="2"/>
      <c r="AI6368" s="2"/>
      <c r="AJ6368" s="2"/>
      <c r="AK6368" s="2"/>
      <c r="BK6368" s="2"/>
      <c r="BL6368" s="2"/>
      <c r="BN6368" s="2"/>
      <c r="BO6368" s="2"/>
    </row>
    <row r="6369" ht="12.75" customHeight="1">
      <c r="D6369" s="2"/>
      <c r="G6369" s="2"/>
      <c r="I6369" s="2"/>
      <c r="J6369" s="2"/>
      <c r="K6369" s="2"/>
      <c r="L6369" s="2"/>
      <c r="M6369" s="2"/>
      <c r="N6369" s="2"/>
      <c r="O6369" s="2"/>
      <c r="P6369" s="2"/>
      <c r="Q6369" s="2"/>
      <c r="R6369" s="2"/>
      <c r="S6369" s="2"/>
      <c r="T6369" s="2"/>
      <c r="U6369" s="2"/>
      <c r="V6369" s="2"/>
      <c r="W6369" s="2"/>
      <c r="X6369" s="2"/>
      <c r="Y6369" s="2"/>
      <c r="AB6369" s="2"/>
      <c r="AC6369" s="2"/>
      <c r="AD6369" s="2"/>
      <c r="AE6369" s="2"/>
      <c r="AF6369" s="2"/>
      <c r="AG6369" s="2"/>
      <c r="AH6369" s="2"/>
      <c r="AI6369" s="2"/>
      <c r="AJ6369" s="2"/>
      <c r="AK6369" s="2"/>
      <c r="BK6369" s="2"/>
      <c r="BL6369" s="2"/>
      <c r="BN6369" s="2"/>
      <c r="BO6369" s="2"/>
    </row>
    <row r="6370" ht="12.75" customHeight="1">
      <c r="D6370" s="2"/>
      <c r="G6370" s="2"/>
      <c r="I6370" s="2"/>
      <c r="J6370" s="2"/>
      <c r="K6370" s="2"/>
      <c r="L6370" s="2"/>
      <c r="M6370" s="2"/>
      <c r="N6370" s="2"/>
      <c r="O6370" s="2"/>
      <c r="P6370" s="2"/>
      <c r="Q6370" s="2"/>
      <c r="R6370" s="2"/>
      <c r="S6370" s="2"/>
      <c r="T6370" s="2"/>
      <c r="U6370" s="2"/>
      <c r="V6370" s="2"/>
      <c r="W6370" s="2"/>
      <c r="X6370" s="2"/>
      <c r="Y6370" s="2"/>
      <c r="AB6370" s="2"/>
      <c r="AC6370" s="2"/>
      <c r="AD6370" s="2"/>
      <c r="AE6370" s="2"/>
      <c r="AF6370" s="2"/>
      <c r="AG6370" s="2"/>
      <c r="AH6370" s="2"/>
      <c r="AI6370" s="2"/>
      <c r="AJ6370" s="2"/>
      <c r="AK6370" s="2"/>
      <c r="BK6370" s="2"/>
      <c r="BL6370" s="2"/>
      <c r="BN6370" s="2"/>
      <c r="BO6370" s="2"/>
    </row>
    <row r="6371" ht="12.75" customHeight="1">
      <c r="D6371" s="2"/>
      <c r="G6371" s="2"/>
      <c r="I6371" s="2"/>
      <c r="J6371" s="2"/>
      <c r="K6371" s="2"/>
      <c r="L6371" s="2"/>
      <c r="M6371" s="2"/>
      <c r="N6371" s="2"/>
      <c r="O6371" s="2"/>
      <c r="P6371" s="2"/>
      <c r="Q6371" s="2"/>
      <c r="R6371" s="2"/>
      <c r="S6371" s="2"/>
      <c r="T6371" s="2"/>
      <c r="U6371" s="2"/>
      <c r="V6371" s="2"/>
      <c r="W6371" s="2"/>
      <c r="X6371" s="2"/>
      <c r="Y6371" s="2"/>
      <c r="AB6371" s="2"/>
      <c r="AC6371" s="2"/>
      <c r="AD6371" s="2"/>
      <c r="AE6371" s="2"/>
      <c r="AF6371" s="2"/>
      <c r="AG6371" s="2"/>
      <c r="AH6371" s="2"/>
      <c r="AI6371" s="2"/>
      <c r="AJ6371" s="2"/>
      <c r="AK6371" s="2"/>
      <c r="BK6371" s="2"/>
      <c r="BL6371" s="2"/>
      <c r="BN6371" s="2"/>
      <c r="BO6371" s="2"/>
    </row>
    <row r="6372" ht="12.75" customHeight="1">
      <c r="D6372" s="2"/>
      <c r="G6372" s="2"/>
      <c r="I6372" s="2"/>
      <c r="J6372" s="2"/>
      <c r="K6372" s="2"/>
      <c r="L6372" s="2"/>
      <c r="M6372" s="2"/>
      <c r="N6372" s="2"/>
      <c r="O6372" s="2"/>
      <c r="P6372" s="2"/>
      <c r="Q6372" s="2"/>
      <c r="R6372" s="2"/>
      <c r="S6372" s="2"/>
      <c r="T6372" s="2"/>
      <c r="U6372" s="2"/>
      <c r="V6372" s="2"/>
      <c r="W6372" s="2"/>
      <c r="X6372" s="2"/>
      <c r="Y6372" s="2"/>
      <c r="AB6372" s="2"/>
      <c r="AC6372" s="2"/>
      <c r="AD6372" s="2"/>
      <c r="AE6372" s="2"/>
      <c r="AF6372" s="2"/>
      <c r="AG6372" s="2"/>
      <c r="AH6372" s="2"/>
      <c r="AI6372" s="2"/>
      <c r="AJ6372" s="2"/>
      <c r="AK6372" s="2"/>
      <c r="BK6372" s="2"/>
      <c r="BL6372" s="2"/>
      <c r="BN6372" s="2"/>
      <c r="BO6372" s="2"/>
    </row>
    <row r="6373" ht="12.75" customHeight="1">
      <c r="D6373" s="2"/>
      <c r="G6373" s="2"/>
      <c r="I6373" s="2"/>
      <c r="J6373" s="2"/>
      <c r="K6373" s="2"/>
      <c r="L6373" s="2"/>
      <c r="M6373" s="2"/>
      <c r="N6373" s="2"/>
      <c r="O6373" s="2"/>
      <c r="P6373" s="2"/>
      <c r="Q6373" s="2"/>
      <c r="R6373" s="2"/>
      <c r="S6373" s="2"/>
      <c r="T6373" s="2"/>
      <c r="U6373" s="2"/>
      <c r="V6373" s="2"/>
      <c r="W6373" s="2"/>
      <c r="X6373" s="2"/>
      <c r="Y6373" s="2"/>
      <c r="AB6373" s="2"/>
      <c r="AC6373" s="2"/>
      <c r="AD6373" s="2"/>
      <c r="AE6373" s="2"/>
      <c r="AF6373" s="2"/>
      <c r="AG6373" s="2"/>
      <c r="AH6373" s="2"/>
      <c r="AI6373" s="2"/>
      <c r="AJ6373" s="2"/>
      <c r="AK6373" s="2"/>
      <c r="BK6373" s="2"/>
      <c r="BL6373" s="2"/>
      <c r="BN6373" s="2"/>
      <c r="BO6373" s="2"/>
    </row>
    <row r="6374" ht="12.75" customHeight="1">
      <c r="D6374" s="2"/>
      <c r="G6374" s="2"/>
      <c r="I6374" s="2"/>
      <c r="J6374" s="2"/>
      <c r="K6374" s="2"/>
      <c r="L6374" s="2"/>
      <c r="M6374" s="2"/>
      <c r="N6374" s="2"/>
      <c r="O6374" s="2"/>
      <c r="P6374" s="2"/>
      <c r="Q6374" s="2"/>
      <c r="R6374" s="2"/>
      <c r="S6374" s="2"/>
      <c r="T6374" s="2"/>
      <c r="U6374" s="2"/>
      <c r="V6374" s="2"/>
      <c r="W6374" s="2"/>
      <c r="X6374" s="2"/>
      <c r="Y6374" s="2"/>
      <c r="AB6374" s="2"/>
      <c r="AC6374" s="2"/>
      <c r="AD6374" s="2"/>
      <c r="AE6374" s="2"/>
      <c r="AF6374" s="2"/>
      <c r="AG6374" s="2"/>
      <c r="AH6374" s="2"/>
      <c r="AI6374" s="2"/>
      <c r="AJ6374" s="2"/>
      <c r="AK6374" s="2"/>
      <c r="BK6374" s="2"/>
      <c r="BL6374" s="2"/>
      <c r="BN6374" s="2"/>
      <c r="BO6374" s="2"/>
    </row>
    <row r="6375" ht="12.75" customHeight="1">
      <c r="D6375" s="2"/>
      <c r="G6375" s="2"/>
      <c r="I6375" s="2"/>
      <c r="J6375" s="2"/>
      <c r="K6375" s="2"/>
      <c r="L6375" s="2"/>
      <c r="M6375" s="2"/>
      <c r="N6375" s="2"/>
      <c r="O6375" s="2"/>
      <c r="P6375" s="2"/>
      <c r="Q6375" s="2"/>
      <c r="R6375" s="2"/>
      <c r="S6375" s="2"/>
      <c r="T6375" s="2"/>
      <c r="U6375" s="2"/>
      <c r="V6375" s="2"/>
      <c r="W6375" s="2"/>
      <c r="X6375" s="2"/>
      <c r="Y6375" s="2"/>
      <c r="AB6375" s="2"/>
      <c r="AC6375" s="2"/>
      <c r="AD6375" s="2"/>
      <c r="AE6375" s="2"/>
      <c r="AF6375" s="2"/>
      <c r="AG6375" s="2"/>
      <c r="AH6375" s="2"/>
      <c r="AI6375" s="2"/>
      <c r="AJ6375" s="2"/>
      <c r="AK6375" s="2"/>
      <c r="BK6375" s="2"/>
      <c r="BL6375" s="2"/>
      <c r="BN6375" s="2"/>
      <c r="BO6375" s="2"/>
    </row>
    <row r="6376" ht="12.75" customHeight="1">
      <c r="D6376" s="2"/>
      <c r="G6376" s="2"/>
      <c r="I6376" s="2"/>
      <c r="J6376" s="2"/>
      <c r="K6376" s="2"/>
      <c r="L6376" s="2"/>
      <c r="M6376" s="2"/>
      <c r="N6376" s="2"/>
      <c r="O6376" s="2"/>
      <c r="P6376" s="2"/>
      <c r="Q6376" s="2"/>
      <c r="R6376" s="2"/>
      <c r="S6376" s="2"/>
      <c r="T6376" s="2"/>
      <c r="U6376" s="2"/>
      <c r="V6376" s="2"/>
      <c r="W6376" s="2"/>
      <c r="X6376" s="2"/>
      <c r="Y6376" s="2"/>
      <c r="AB6376" s="2"/>
      <c r="AC6376" s="2"/>
      <c r="AD6376" s="2"/>
      <c r="AE6376" s="2"/>
      <c r="AF6376" s="2"/>
      <c r="AG6376" s="2"/>
      <c r="AH6376" s="2"/>
      <c r="AI6376" s="2"/>
      <c r="AJ6376" s="2"/>
      <c r="AK6376" s="2"/>
      <c r="BK6376" s="2"/>
      <c r="BL6376" s="2"/>
      <c r="BN6376" s="2"/>
      <c r="BO6376" s="2"/>
    </row>
    <row r="6377" ht="12.75" customHeight="1">
      <c r="D6377" s="2"/>
      <c r="G6377" s="2"/>
      <c r="I6377" s="2"/>
      <c r="J6377" s="2"/>
      <c r="K6377" s="2"/>
      <c r="L6377" s="2"/>
      <c r="M6377" s="2"/>
      <c r="N6377" s="2"/>
      <c r="O6377" s="2"/>
      <c r="P6377" s="2"/>
      <c r="Q6377" s="2"/>
      <c r="R6377" s="2"/>
      <c r="S6377" s="2"/>
      <c r="T6377" s="2"/>
      <c r="U6377" s="2"/>
      <c r="V6377" s="2"/>
      <c r="W6377" s="2"/>
      <c r="X6377" s="2"/>
      <c r="Y6377" s="2"/>
      <c r="AB6377" s="2"/>
      <c r="AC6377" s="2"/>
      <c r="AD6377" s="2"/>
      <c r="AE6377" s="2"/>
      <c r="AF6377" s="2"/>
      <c r="AG6377" s="2"/>
      <c r="AH6377" s="2"/>
      <c r="AI6377" s="2"/>
      <c r="AJ6377" s="2"/>
      <c r="AK6377" s="2"/>
      <c r="BK6377" s="2"/>
      <c r="BL6377" s="2"/>
      <c r="BN6377" s="2"/>
      <c r="BO6377" s="2"/>
    </row>
    <row r="6378" ht="12.75" customHeight="1">
      <c r="D6378" s="2"/>
      <c r="G6378" s="2"/>
      <c r="I6378" s="2"/>
      <c r="J6378" s="2"/>
      <c r="K6378" s="2"/>
      <c r="L6378" s="2"/>
      <c r="M6378" s="2"/>
      <c r="N6378" s="2"/>
      <c r="O6378" s="2"/>
      <c r="P6378" s="2"/>
      <c r="Q6378" s="2"/>
      <c r="R6378" s="2"/>
      <c r="S6378" s="2"/>
      <c r="T6378" s="2"/>
      <c r="U6378" s="2"/>
      <c r="V6378" s="2"/>
      <c r="W6378" s="2"/>
      <c r="X6378" s="2"/>
      <c r="Y6378" s="2"/>
      <c r="AB6378" s="2"/>
      <c r="AC6378" s="2"/>
      <c r="AD6378" s="2"/>
      <c r="AE6378" s="2"/>
      <c r="AF6378" s="2"/>
      <c r="AG6378" s="2"/>
      <c r="AH6378" s="2"/>
      <c r="AI6378" s="2"/>
      <c r="AJ6378" s="2"/>
      <c r="AK6378" s="2"/>
      <c r="BK6378" s="2"/>
      <c r="BL6378" s="2"/>
      <c r="BN6378" s="2"/>
      <c r="BO6378" s="2"/>
    </row>
    <row r="6379" ht="12.75" customHeight="1">
      <c r="D6379" s="2"/>
      <c r="G6379" s="2"/>
      <c r="I6379" s="2"/>
      <c r="J6379" s="2"/>
      <c r="K6379" s="2"/>
      <c r="L6379" s="2"/>
      <c r="M6379" s="2"/>
      <c r="N6379" s="2"/>
      <c r="O6379" s="2"/>
      <c r="P6379" s="2"/>
      <c r="Q6379" s="2"/>
      <c r="R6379" s="2"/>
      <c r="S6379" s="2"/>
      <c r="T6379" s="2"/>
      <c r="U6379" s="2"/>
      <c r="V6379" s="2"/>
      <c r="W6379" s="2"/>
      <c r="X6379" s="2"/>
      <c r="Y6379" s="2"/>
      <c r="AB6379" s="2"/>
      <c r="AC6379" s="2"/>
      <c r="AD6379" s="2"/>
      <c r="AE6379" s="2"/>
      <c r="AF6379" s="2"/>
      <c r="AG6379" s="2"/>
      <c r="AH6379" s="2"/>
      <c r="AI6379" s="2"/>
      <c r="AJ6379" s="2"/>
      <c r="AK6379" s="2"/>
      <c r="BK6379" s="2"/>
      <c r="BL6379" s="2"/>
      <c r="BN6379" s="2"/>
      <c r="BO6379" s="2"/>
    </row>
    <row r="6380" ht="12.75" customHeight="1">
      <c r="D6380" s="2"/>
      <c r="G6380" s="2"/>
      <c r="I6380" s="2"/>
      <c r="J6380" s="2"/>
      <c r="K6380" s="2"/>
      <c r="L6380" s="2"/>
      <c r="M6380" s="2"/>
      <c r="N6380" s="2"/>
      <c r="O6380" s="2"/>
      <c r="P6380" s="2"/>
      <c r="Q6380" s="2"/>
      <c r="R6380" s="2"/>
      <c r="S6380" s="2"/>
      <c r="T6380" s="2"/>
      <c r="U6380" s="2"/>
      <c r="V6380" s="2"/>
      <c r="W6380" s="2"/>
      <c r="X6380" s="2"/>
      <c r="Y6380" s="2"/>
      <c r="AB6380" s="2"/>
      <c r="AC6380" s="2"/>
      <c r="AD6380" s="2"/>
      <c r="AE6380" s="2"/>
      <c r="AF6380" s="2"/>
      <c r="AG6380" s="2"/>
      <c r="AH6380" s="2"/>
      <c r="AI6380" s="2"/>
      <c r="AJ6380" s="2"/>
      <c r="AK6380" s="2"/>
      <c r="BK6380" s="2"/>
      <c r="BL6380" s="2"/>
      <c r="BN6380" s="2"/>
      <c r="BO6380" s="2"/>
    </row>
    <row r="6381" ht="12.75" customHeight="1">
      <c r="D6381" s="2"/>
      <c r="G6381" s="2"/>
      <c r="I6381" s="2"/>
      <c r="J6381" s="2"/>
      <c r="K6381" s="2"/>
      <c r="L6381" s="2"/>
      <c r="M6381" s="2"/>
      <c r="N6381" s="2"/>
      <c r="O6381" s="2"/>
      <c r="P6381" s="2"/>
      <c r="Q6381" s="2"/>
      <c r="R6381" s="2"/>
      <c r="S6381" s="2"/>
      <c r="T6381" s="2"/>
      <c r="U6381" s="2"/>
      <c r="V6381" s="2"/>
      <c r="W6381" s="2"/>
      <c r="X6381" s="2"/>
      <c r="Y6381" s="2"/>
      <c r="AB6381" s="2"/>
      <c r="AC6381" s="2"/>
      <c r="AD6381" s="2"/>
      <c r="AE6381" s="2"/>
      <c r="AF6381" s="2"/>
      <c r="AG6381" s="2"/>
      <c r="AH6381" s="2"/>
      <c r="AI6381" s="2"/>
      <c r="AJ6381" s="2"/>
      <c r="AK6381" s="2"/>
      <c r="BK6381" s="2"/>
      <c r="BL6381" s="2"/>
      <c r="BN6381" s="2"/>
      <c r="BO6381" s="2"/>
    </row>
    <row r="6382" ht="12.75" customHeight="1">
      <c r="D6382" s="2"/>
      <c r="G6382" s="2"/>
      <c r="I6382" s="2"/>
      <c r="J6382" s="2"/>
      <c r="K6382" s="2"/>
      <c r="L6382" s="2"/>
      <c r="M6382" s="2"/>
      <c r="N6382" s="2"/>
      <c r="O6382" s="2"/>
      <c r="P6382" s="2"/>
      <c r="Q6382" s="2"/>
      <c r="R6382" s="2"/>
      <c r="S6382" s="2"/>
      <c r="T6382" s="2"/>
      <c r="U6382" s="2"/>
      <c r="V6382" s="2"/>
      <c r="W6382" s="2"/>
      <c r="X6382" s="2"/>
      <c r="Y6382" s="2"/>
      <c r="AB6382" s="2"/>
      <c r="AC6382" s="2"/>
      <c r="AD6382" s="2"/>
      <c r="AE6382" s="2"/>
      <c r="AF6382" s="2"/>
      <c r="AG6382" s="2"/>
      <c r="AH6382" s="2"/>
      <c r="AI6382" s="2"/>
      <c r="AJ6382" s="2"/>
      <c r="AK6382" s="2"/>
      <c r="BK6382" s="2"/>
      <c r="BL6382" s="2"/>
      <c r="BN6382" s="2"/>
      <c r="BO6382" s="2"/>
    </row>
    <row r="6383" ht="12.75" customHeight="1">
      <c r="D6383" s="2"/>
      <c r="G6383" s="2"/>
      <c r="I6383" s="2"/>
      <c r="J6383" s="2"/>
      <c r="K6383" s="2"/>
      <c r="L6383" s="2"/>
      <c r="M6383" s="2"/>
      <c r="N6383" s="2"/>
      <c r="O6383" s="2"/>
      <c r="P6383" s="2"/>
      <c r="Q6383" s="2"/>
      <c r="R6383" s="2"/>
      <c r="S6383" s="2"/>
      <c r="T6383" s="2"/>
      <c r="U6383" s="2"/>
      <c r="V6383" s="2"/>
      <c r="W6383" s="2"/>
      <c r="X6383" s="2"/>
      <c r="Y6383" s="2"/>
      <c r="AB6383" s="2"/>
      <c r="AC6383" s="2"/>
      <c r="AD6383" s="2"/>
      <c r="AE6383" s="2"/>
      <c r="AF6383" s="2"/>
      <c r="AG6383" s="2"/>
      <c r="AH6383" s="2"/>
      <c r="AI6383" s="2"/>
      <c r="AJ6383" s="2"/>
      <c r="AK6383" s="2"/>
      <c r="BK6383" s="2"/>
      <c r="BL6383" s="2"/>
      <c r="BN6383" s="2"/>
      <c r="BO6383" s="2"/>
    </row>
    <row r="6384" ht="12.75" customHeight="1">
      <c r="D6384" s="2"/>
      <c r="G6384" s="2"/>
      <c r="I6384" s="2"/>
      <c r="J6384" s="2"/>
      <c r="K6384" s="2"/>
      <c r="L6384" s="2"/>
      <c r="M6384" s="2"/>
      <c r="N6384" s="2"/>
      <c r="O6384" s="2"/>
      <c r="P6384" s="2"/>
      <c r="Q6384" s="2"/>
      <c r="R6384" s="2"/>
      <c r="S6384" s="2"/>
      <c r="T6384" s="2"/>
      <c r="U6384" s="2"/>
      <c r="V6384" s="2"/>
      <c r="W6384" s="2"/>
      <c r="X6384" s="2"/>
      <c r="Y6384" s="2"/>
      <c r="AB6384" s="2"/>
      <c r="AC6384" s="2"/>
      <c r="AD6384" s="2"/>
      <c r="AE6384" s="2"/>
      <c r="AF6384" s="2"/>
      <c r="AG6384" s="2"/>
      <c r="AH6384" s="2"/>
      <c r="AI6384" s="2"/>
      <c r="AJ6384" s="2"/>
      <c r="AK6384" s="2"/>
      <c r="BK6384" s="2"/>
      <c r="BL6384" s="2"/>
      <c r="BN6384" s="2"/>
      <c r="BO6384" s="2"/>
    </row>
    <row r="6385" ht="12.75" customHeight="1">
      <c r="D6385" s="2"/>
      <c r="G6385" s="2"/>
      <c r="I6385" s="2"/>
      <c r="J6385" s="2"/>
      <c r="K6385" s="2"/>
      <c r="L6385" s="2"/>
      <c r="M6385" s="2"/>
      <c r="N6385" s="2"/>
      <c r="O6385" s="2"/>
      <c r="P6385" s="2"/>
      <c r="Q6385" s="2"/>
      <c r="R6385" s="2"/>
      <c r="S6385" s="2"/>
      <c r="T6385" s="2"/>
      <c r="U6385" s="2"/>
      <c r="V6385" s="2"/>
      <c r="W6385" s="2"/>
      <c r="X6385" s="2"/>
      <c r="Y6385" s="2"/>
      <c r="AB6385" s="2"/>
      <c r="AC6385" s="2"/>
      <c r="AD6385" s="2"/>
      <c r="AE6385" s="2"/>
      <c r="AF6385" s="2"/>
      <c r="AG6385" s="2"/>
      <c r="AH6385" s="2"/>
      <c r="AI6385" s="2"/>
      <c r="AJ6385" s="2"/>
      <c r="AK6385" s="2"/>
      <c r="BK6385" s="2"/>
      <c r="BL6385" s="2"/>
      <c r="BN6385" s="2"/>
      <c r="BO6385" s="2"/>
    </row>
    <row r="6386" ht="12.75" customHeight="1">
      <c r="D6386" s="2"/>
      <c r="G6386" s="2"/>
      <c r="I6386" s="2"/>
      <c r="J6386" s="2"/>
      <c r="K6386" s="2"/>
      <c r="L6386" s="2"/>
      <c r="M6386" s="2"/>
      <c r="N6386" s="2"/>
      <c r="O6386" s="2"/>
      <c r="P6386" s="2"/>
      <c r="Q6386" s="2"/>
      <c r="R6386" s="2"/>
      <c r="S6386" s="2"/>
      <c r="T6386" s="2"/>
      <c r="U6386" s="2"/>
      <c r="V6386" s="2"/>
      <c r="W6386" s="2"/>
      <c r="X6386" s="2"/>
      <c r="Y6386" s="2"/>
      <c r="AB6386" s="2"/>
      <c r="AC6386" s="2"/>
      <c r="AD6386" s="2"/>
      <c r="AE6386" s="2"/>
      <c r="AF6386" s="2"/>
      <c r="AG6386" s="2"/>
      <c r="AH6386" s="2"/>
      <c r="AI6386" s="2"/>
      <c r="AJ6386" s="2"/>
      <c r="AK6386" s="2"/>
      <c r="BK6386" s="2"/>
      <c r="BL6386" s="2"/>
      <c r="BN6386" s="2"/>
      <c r="BO6386" s="2"/>
    </row>
    <row r="6387" ht="12.75" customHeight="1">
      <c r="D6387" s="2"/>
      <c r="G6387" s="2"/>
      <c r="I6387" s="2"/>
      <c r="J6387" s="2"/>
      <c r="K6387" s="2"/>
      <c r="L6387" s="2"/>
      <c r="M6387" s="2"/>
      <c r="N6387" s="2"/>
      <c r="O6387" s="2"/>
      <c r="P6387" s="2"/>
      <c r="Q6387" s="2"/>
      <c r="R6387" s="2"/>
      <c r="S6387" s="2"/>
      <c r="T6387" s="2"/>
      <c r="U6387" s="2"/>
      <c r="V6387" s="2"/>
      <c r="W6387" s="2"/>
      <c r="X6387" s="2"/>
      <c r="Y6387" s="2"/>
      <c r="AB6387" s="2"/>
      <c r="AC6387" s="2"/>
      <c r="AD6387" s="2"/>
      <c r="AE6387" s="2"/>
      <c r="AF6387" s="2"/>
      <c r="AG6387" s="2"/>
      <c r="AH6387" s="2"/>
      <c r="AI6387" s="2"/>
      <c r="AJ6387" s="2"/>
      <c r="AK6387" s="2"/>
      <c r="BK6387" s="2"/>
      <c r="BL6387" s="2"/>
      <c r="BN6387" s="2"/>
      <c r="BO6387" s="2"/>
    </row>
    <row r="6388" ht="12.75" customHeight="1">
      <c r="D6388" s="2"/>
      <c r="G6388" s="2"/>
      <c r="I6388" s="2"/>
      <c r="J6388" s="2"/>
      <c r="K6388" s="2"/>
      <c r="L6388" s="2"/>
      <c r="M6388" s="2"/>
      <c r="N6388" s="2"/>
      <c r="O6388" s="2"/>
      <c r="P6388" s="2"/>
      <c r="Q6388" s="2"/>
      <c r="R6388" s="2"/>
      <c r="S6388" s="2"/>
      <c r="T6388" s="2"/>
      <c r="U6388" s="2"/>
      <c r="V6388" s="2"/>
      <c r="W6388" s="2"/>
      <c r="X6388" s="2"/>
      <c r="Y6388" s="2"/>
      <c r="AB6388" s="2"/>
      <c r="AC6388" s="2"/>
      <c r="AD6388" s="2"/>
      <c r="AE6388" s="2"/>
      <c r="AF6388" s="2"/>
      <c r="AG6388" s="2"/>
      <c r="AH6388" s="2"/>
      <c r="AI6388" s="2"/>
      <c r="AJ6388" s="2"/>
      <c r="AK6388" s="2"/>
      <c r="BK6388" s="2"/>
      <c r="BL6388" s="2"/>
      <c r="BN6388" s="2"/>
      <c r="BO6388" s="2"/>
    </row>
    <row r="6389" ht="12.75" customHeight="1">
      <c r="D6389" s="2"/>
      <c r="G6389" s="2"/>
      <c r="I6389" s="2"/>
      <c r="J6389" s="2"/>
      <c r="K6389" s="2"/>
      <c r="L6389" s="2"/>
      <c r="M6389" s="2"/>
      <c r="N6389" s="2"/>
      <c r="O6389" s="2"/>
      <c r="P6389" s="2"/>
      <c r="Q6389" s="2"/>
      <c r="R6389" s="2"/>
      <c r="S6389" s="2"/>
      <c r="T6389" s="2"/>
      <c r="U6389" s="2"/>
      <c r="V6389" s="2"/>
      <c r="W6389" s="2"/>
      <c r="X6389" s="2"/>
      <c r="Y6389" s="2"/>
      <c r="AB6389" s="2"/>
      <c r="AC6389" s="2"/>
      <c r="AD6389" s="2"/>
      <c r="AE6389" s="2"/>
      <c r="AF6389" s="2"/>
      <c r="AG6389" s="2"/>
      <c r="AH6389" s="2"/>
      <c r="AI6389" s="2"/>
      <c r="AJ6389" s="2"/>
      <c r="AK6389" s="2"/>
      <c r="BK6389" s="2"/>
      <c r="BL6389" s="2"/>
      <c r="BN6389" s="2"/>
      <c r="BO6389" s="2"/>
    </row>
    <row r="6390" ht="12.75" customHeight="1">
      <c r="D6390" s="2"/>
      <c r="G6390" s="2"/>
      <c r="I6390" s="2"/>
      <c r="J6390" s="2"/>
      <c r="K6390" s="2"/>
      <c r="L6390" s="2"/>
      <c r="M6390" s="2"/>
      <c r="N6390" s="2"/>
      <c r="O6390" s="2"/>
      <c r="P6390" s="2"/>
      <c r="Q6390" s="2"/>
      <c r="R6390" s="2"/>
      <c r="S6390" s="2"/>
      <c r="T6390" s="2"/>
      <c r="U6390" s="2"/>
      <c r="V6390" s="2"/>
      <c r="W6390" s="2"/>
      <c r="X6390" s="2"/>
      <c r="Y6390" s="2"/>
      <c r="AB6390" s="2"/>
      <c r="AC6390" s="2"/>
      <c r="AD6390" s="2"/>
      <c r="AE6390" s="2"/>
      <c r="AF6390" s="2"/>
      <c r="AG6390" s="2"/>
      <c r="AH6390" s="2"/>
      <c r="AI6390" s="2"/>
      <c r="AJ6390" s="2"/>
      <c r="AK6390" s="2"/>
      <c r="BK6390" s="2"/>
      <c r="BL6390" s="2"/>
      <c r="BN6390" s="2"/>
      <c r="BO6390" s="2"/>
    </row>
    <row r="6391" ht="12.75" customHeight="1">
      <c r="D6391" s="2"/>
      <c r="G6391" s="2"/>
      <c r="I6391" s="2"/>
      <c r="J6391" s="2"/>
      <c r="K6391" s="2"/>
      <c r="L6391" s="2"/>
      <c r="M6391" s="2"/>
      <c r="N6391" s="2"/>
      <c r="O6391" s="2"/>
      <c r="P6391" s="2"/>
      <c r="Q6391" s="2"/>
      <c r="R6391" s="2"/>
      <c r="S6391" s="2"/>
      <c r="T6391" s="2"/>
      <c r="U6391" s="2"/>
      <c r="V6391" s="2"/>
      <c r="W6391" s="2"/>
      <c r="X6391" s="2"/>
      <c r="Y6391" s="2"/>
      <c r="AB6391" s="2"/>
      <c r="AC6391" s="2"/>
      <c r="AD6391" s="2"/>
      <c r="AE6391" s="2"/>
      <c r="AF6391" s="2"/>
      <c r="AG6391" s="2"/>
      <c r="AH6391" s="2"/>
      <c r="AI6391" s="2"/>
      <c r="AJ6391" s="2"/>
      <c r="AK6391" s="2"/>
      <c r="BK6391" s="2"/>
      <c r="BL6391" s="2"/>
      <c r="BN6391" s="2"/>
      <c r="BO6391" s="2"/>
    </row>
    <row r="6392" ht="12.75" customHeight="1">
      <c r="D6392" s="2"/>
      <c r="G6392" s="2"/>
      <c r="I6392" s="2"/>
      <c r="J6392" s="2"/>
      <c r="K6392" s="2"/>
      <c r="L6392" s="2"/>
      <c r="M6392" s="2"/>
      <c r="N6392" s="2"/>
      <c r="O6392" s="2"/>
      <c r="P6392" s="2"/>
      <c r="Q6392" s="2"/>
      <c r="R6392" s="2"/>
      <c r="S6392" s="2"/>
      <c r="T6392" s="2"/>
      <c r="U6392" s="2"/>
      <c r="V6392" s="2"/>
      <c r="W6392" s="2"/>
      <c r="X6392" s="2"/>
      <c r="Y6392" s="2"/>
      <c r="AB6392" s="2"/>
      <c r="AC6392" s="2"/>
      <c r="AD6392" s="2"/>
      <c r="AE6392" s="2"/>
      <c r="AF6392" s="2"/>
      <c r="AG6392" s="2"/>
      <c r="AH6392" s="2"/>
      <c r="AI6392" s="2"/>
      <c r="AJ6392" s="2"/>
      <c r="AK6392" s="2"/>
      <c r="BK6392" s="2"/>
      <c r="BL6392" s="2"/>
      <c r="BN6392" s="2"/>
      <c r="BO6392" s="2"/>
    </row>
    <row r="6393" ht="12.75" customHeight="1">
      <c r="D6393" s="2"/>
      <c r="G6393" s="2"/>
      <c r="I6393" s="2"/>
      <c r="J6393" s="2"/>
      <c r="K6393" s="2"/>
      <c r="L6393" s="2"/>
      <c r="M6393" s="2"/>
      <c r="N6393" s="2"/>
      <c r="O6393" s="2"/>
      <c r="P6393" s="2"/>
      <c r="Q6393" s="2"/>
      <c r="R6393" s="2"/>
      <c r="S6393" s="2"/>
      <c r="T6393" s="2"/>
      <c r="U6393" s="2"/>
      <c r="V6393" s="2"/>
      <c r="W6393" s="2"/>
      <c r="X6393" s="2"/>
      <c r="Y6393" s="2"/>
      <c r="AB6393" s="2"/>
      <c r="AC6393" s="2"/>
      <c r="AD6393" s="2"/>
      <c r="AE6393" s="2"/>
      <c r="AF6393" s="2"/>
      <c r="AG6393" s="2"/>
      <c r="AH6393" s="2"/>
      <c r="AI6393" s="2"/>
      <c r="AJ6393" s="2"/>
      <c r="AK6393" s="2"/>
      <c r="BK6393" s="2"/>
      <c r="BL6393" s="2"/>
      <c r="BN6393" s="2"/>
      <c r="BO6393" s="2"/>
    </row>
    <row r="6394" ht="12.75" customHeight="1">
      <c r="D6394" s="2"/>
      <c r="G6394" s="2"/>
      <c r="I6394" s="2"/>
      <c r="J6394" s="2"/>
      <c r="K6394" s="2"/>
      <c r="L6394" s="2"/>
      <c r="M6394" s="2"/>
      <c r="N6394" s="2"/>
      <c r="O6394" s="2"/>
      <c r="P6394" s="2"/>
      <c r="Q6394" s="2"/>
      <c r="R6394" s="2"/>
      <c r="S6394" s="2"/>
      <c r="T6394" s="2"/>
      <c r="U6394" s="2"/>
      <c r="V6394" s="2"/>
      <c r="W6394" s="2"/>
      <c r="X6394" s="2"/>
      <c r="Y6394" s="2"/>
      <c r="AB6394" s="2"/>
      <c r="AC6394" s="2"/>
      <c r="AD6394" s="2"/>
      <c r="AE6394" s="2"/>
      <c r="AF6394" s="2"/>
      <c r="AG6394" s="2"/>
      <c r="AH6394" s="2"/>
      <c r="AI6394" s="2"/>
      <c r="AJ6394" s="2"/>
      <c r="AK6394" s="2"/>
      <c r="BK6394" s="2"/>
      <c r="BL6394" s="2"/>
      <c r="BN6394" s="2"/>
      <c r="BO6394" s="2"/>
    </row>
    <row r="6395" ht="12.75" customHeight="1">
      <c r="D6395" s="2"/>
      <c r="G6395" s="2"/>
      <c r="I6395" s="2"/>
      <c r="J6395" s="2"/>
      <c r="K6395" s="2"/>
      <c r="L6395" s="2"/>
      <c r="M6395" s="2"/>
      <c r="N6395" s="2"/>
      <c r="O6395" s="2"/>
      <c r="P6395" s="2"/>
      <c r="Q6395" s="2"/>
      <c r="R6395" s="2"/>
      <c r="S6395" s="2"/>
      <c r="T6395" s="2"/>
      <c r="U6395" s="2"/>
      <c r="V6395" s="2"/>
      <c r="W6395" s="2"/>
      <c r="X6395" s="2"/>
      <c r="Y6395" s="2"/>
      <c r="AB6395" s="2"/>
      <c r="AC6395" s="2"/>
      <c r="AD6395" s="2"/>
      <c r="AE6395" s="2"/>
      <c r="AF6395" s="2"/>
      <c r="AG6395" s="2"/>
      <c r="AH6395" s="2"/>
      <c r="AI6395" s="2"/>
      <c r="AJ6395" s="2"/>
      <c r="AK6395" s="2"/>
      <c r="BK6395" s="2"/>
      <c r="BL6395" s="2"/>
      <c r="BN6395" s="2"/>
      <c r="BO6395" s="2"/>
    </row>
    <row r="6396" ht="12.75" customHeight="1">
      <c r="D6396" s="2"/>
      <c r="G6396" s="2"/>
      <c r="I6396" s="2"/>
      <c r="J6396" s="2"/>
      <c r="K6396" s="2"/>
      <c r="L6396" s="2"/>
      <c r="M6396" s="2"/>
      <c r="N6396" s="2"/>
      <c r="O6396" s="2"/>
      <c r="P6396" s="2"/>
      <c r="Q6396" s="2"/>
      <c r="R6396" s="2"/>
      <c r="S6396" s="2"/>
      <c r="T6396" s="2"/>
      <c r="U6396" s="2"/>
      <c r="V6396" s="2"/>
      <c r="W6396" s="2"/>
      <c r="X6396" s="2"/>
      <c r="Y6396" s="2"/>
      <c r="AB6396" s="2"/>
      <c r="AC6396" s="2"/>
      <c r="AD6396" s="2"/>
      <c r="AE6396" s="2"/>
      <c r="AF6396" s="2"/>
      <c r="AG6396" s="2"/>
      <c r="AH6396" s="2"/>
      <c r="AI6396" s="2"/>
      <c r="AJ6396" s="2"/>
      <c r="AK6396" s="2"/>
      <c r="BK6396" s="2"/>
      <c r="BL6396" s="2"/>
      <c r="BN6396" s="2"/>
      <c r="BO6396" s="2"/>
    </row>
    <row r="6397" ht="12.75" customHeight="1">
      <c r="D6397" s="2"/>
      <c r="G6397" s="2"/>
      <c r="I6397" s="2"/>
      <c r="J6397" s="2"/>
      <c r="K6397" s="2"/>
      <c r="L6397" s="2"/>
      <c r="M6397" s="2"/>
      <c r="N6397" s="2"/>
      <c r="O6397" s="2"/>
      <c r="P6397" s="2"/>
      <c r="Q6397" s="2"/>
      <c r="R6397" s="2"/>
      <c r="S6397" s="2"/>
      <c r="T6397" s="2"/>
      <c r="U6397" s="2"/>
      <c r="V6397" s="2"/>
      <c r="W6397" s="2"/>
      <c r="X6397" s="2"/>
      <c r="Y6397" s="2"/>
      <c r="AB6397" s="2"/>
      <c r="AC6397" s="2"/>
      <c r="AD6397" s="2"/>
      <c r="AE6397" s="2"/>
      <c r="AF6397" s="2"/>
      <c r="AG6397" s="2"/>
      <c r="AH6397" s="2"/>
      <c r="AI6397" s="2"/>
      <c r="AJ6397" s="2"/>
      <c r="AK6397" s="2"/>
      <c r="BK6397" s="2"/>
      <c r="BL6397" s="2"/>
      <c r="BN6397" s="2"/>
      <c r="BO6397" s="2"/>
    </row>
    <row r="6398" ht="12.75" customHeight="1">
      <c r="D6398" s="2"/>
      <c r="G6398" s="2"/>
      <c r="I6398" s="2"/>
      <c r="J6398" s="2"/>
      <c r="K6398" s="2"/>
      <c r="L6398" s="2"/>
      <c r="M6398" s="2"/>
      <c r="N6398" s="2"/>
      <c r="O6398" s="2"/>
      <c r="P6398" s="2"/>
      <c r="Q6398" s="2"/>
      <c r="R6398" s="2"/>
      <c r="S6398" s="2"/>
      <c r="T6398" s="2"/>
      <c r="U6398" s="2"/>
      <c r="V6398" s="2"/>
      <c r="W6398" s="2"/>
      <c r="X6398" s="2"/>
      <c r="Y6398" s="2"/>
      <c r="AB6398" s="2"/>
      <c r="AC6398" s="2"/>
      <c r="AD6398" s="2"/>
      <c r="AE6398" s="2"/>
      <c r="AF6398" s="2"/>
      <c r="AG6398" s="2"/>
      <c r="AH6398" s="2"/>
      <c r="AI6398" s="2"/>
      <c r="AJ6398" s="2"/>
      <c r="AK6398" s="2"/>
      <c r="BK6398" s="2"/>
      <c r="BL6398" s="2"/>
      <c r="BN6398" s="2"/>
      <c r="BO6398" s="2"/>
    </row>
    <row r="6399" ht="12.75" customHeight="1">
      <c r="D6399" s="2"/>
      <c r="G6399" s="2"/>
      <c r="I6399" s="2"/>
      <c r="J6399" s="2"/>
      <c r="K6399" s="2"/>
      <c r="L6399" s="2"/>
      <c r="M6399" s="2"/>
      <c r="N6399" s="2"/>
      <c r="O6399" s="2"/>
      <c r="P6399" s="2"/>
      <c r="Q6399" s="2"/>
      <c r="R6399" s="2"/>
      <c r="S6399" s="2"/>
      <c r="T6399" s="2"/>
      <c r="U6399" s="2"/>
      <c r="V6399" s="2"/>
      <c r="W6399" s="2"/>
      <c r="X6399" s="2"/>
      <c r="Y6399" s="2"/>
      <c r="AB6399" s="2"/>
      <c r="AC6399" s="2"/>
      <c r="AD6399" s="2"/>
      <c r="AE6399" s="2"/>
      <c r="AF6399" s="2"/>
      <c r="AG6399" s="2"/>
      <c r="AH6399" s="2"/>
      <c r="AI6399" s="2"/>
      <c r="AJ6399" s="2"/>
      <c r="AK6399" s="2"/>
      <c r="BK6399" s="2"/>
      <c r="BL6399" s="2"/>
      <c r="BN6399" s="2"/>
      <c r="BO6399" s="2"/>
    </row>
    <row r="6400" ht="12.75" customHeight="1">
      <c r="D6400" s="2"/>
      <c r="G6400" s="2"/>
      <c r="I6400" s="2"/>
      <c r="J6400" s="2"/>
      <c r="K6400" s="2"/>
      <c r="L6400" s="2"/>
      <c r="M6400" s="2"/>
      <c r="N6400" s="2"/>
      <c r="O6400" s="2"/>
      <c r="P6400" s="2"/>
      <c r="Q6400" s="2"/>
      <c r="R6400" s="2"/>
      <c r="S6400" s="2"/>
      <c r="T6400" s="2"/>
      <c r="U6400" s="2"/>
      <c r="V6400" s="2"/>
      <c r="W6400" s="2"/>
      <c r="X6400" s="2"/>
      <c r="Y6400" s="2"/>
      <c r="AB6400" s="2"/>
      <c r="AC6400" s="2"/>
      <c r="AD6400" s="2"/>
      <c r="AE6400" s="2"/>
      <c r="AF6400" s="2"/>
      <c r="AG6400" s="2"/>
      <c r="AH6400" s="2"/>
      <c r="AI6400" s="2"/>
      <c r="AJ6400" s="2"/>
      <c r="AK6400" s="2"/>
      <c r="BK6400" s="2"/>
      <c r="BL6400" s="2"/>
      <c r="BN6400" s="2"/>
      <c r="BO6400" s="2"/>
    </row>
    <row r="6401" ht="12.75" customHeight="1">
      <c r="D6401" s="2"/>
      <c r="G6401" s="2"/>
      <c r="I6401" s="2"/>
      <c r="J6401" s="2"/>
      <c r="K6401" s="2"/>
      <c r="L6401" s="2"/>
      <c r="M6401" s="2"/>
      <c r="N6401" s="2"/>
      <c r="O6401" s="2"/>
      <c r="P6401" s="2"/>
      <c r="Q6401" s="2"/>
      <c r="R6401" s="2"/>
      <c r="S6401" s="2"/>
      <c r="T6401" s="2"/>
      <c r="U6401" s="2"/>
      <c r="V6401" s="2"/>
      <c r="W6401" s="2"/>
      <c r="X6401" s="2"/>
      <c r="Y6401" s="2"/>
      <c r="AB6401" s="2"/>
      <c r="AC6401" s="2"/>
      <c r="AD6401" s="2"/>
      <c r="AE6401" s="2"/>
      <c r="AF6401" s="2"/>
      <c r="AG6401" s="2"/>
      <c r="AH6401" s="2"/>
      <c r="AI6401" s="2"/>
      <c r="AJ6401" s="2"/>
      <c r="AK6401" s="2"/>
      <c r="BK6401" s="2"/>
      <c r="BL6401" s="2"/>
      <c r="BN6401" s="2"/>
      <c r="BO6401" s="2"/>
    </row>
    <row r="6402" ht="12.75" customHeight="1">
      <c r="D6402" s="2"/>
      <c r="G6402" s="2"/>
      <c r="I6402" s="2"/>
      <c r="J6402" s="2"/>
      <c r="K6402" s="2"/>
      <c r="L6402" s="2"/>
      <c r="M6402" s="2"/>
      <c r="N6402" s="2"/>
      <c r="O6402" s="2"/>
      <c r="P6402" s="2"/>
      <c r="Q6402" s="2"/>
      <c r="R6402" s="2"/>
      <c r="S6402" s="2"/>
      <c r="T6402" s="2"/>
      <c r="U6402" s="2"/>
      <c r="V6402" s="2"/>
      <c r="W6402" s="2"/>
      <c r="X6402" s="2"/>
      <c r="Y6402" s="2"/>
      <c r="AB6402" s="2"/>
      <c r="AC6402" s="2"/>
      <c r="AD6402" s="2"/>
      <c r="AE6402" s="2"/>
      <c r="AF6402" s="2"/>
      <c r="AG6402" s="2"/>
      <c r="AH6402" s="2"/>
      <c r="AI6402" s="2"/>
      <c r="AJ6402" s="2"/>
      <c r="AK6402" s="2"/>
      <c r="BK6402" s="2"/>
      <c r="BL6402" s="2"/>
      <c r="BN6402" s="2"/>
      <c r="BO6402" s="2"/>
    </row>
    <row r="6403" ht="12.75" customHeight="1">
      <c r="D6403" s="2"/>
      <c r="G6403" s="2"/>
      <c r="I6403" s="2"/>
      <c r="J6403" s="2"/>
      <c r="K6403" s="2"/>
      <c r="L6403" s="2"/>
      <c r="M6403" s="2"/>
      <c r="N6403" s="2"/>
      <c r="O6403" s="2"/>
      <c r="P6403" s="2"/>
      <c r="Q6403" s="2"/>
      <c r="R6403" s="2"/>
      <c r="S6403" s="2"/>
      <c r="T6403" s="2"/>
      <c r="U6403" s="2"/>
      <c r="V6403" s="2"/>
      <c r="W6403" s="2"/>
      <c r="X6403" s="2"/>
      <c r="Y6403" s="2"/>
      <c r="AB6403" s="2"/>
      <c r="AC6403" s="2"/>
      <c r="AD6403" s="2"/>
      <c r="AE6403" s="2"/>
      <c r="AF6403" s="2"/>
      <c r="AG6403" s="2"/>
      <c r="AH6403" s="2"/>
      <c r="AI6403" s="2"/>
      <c r="AJ6403" s="2"/>
      <c r="AK6403" s="2"/>
      <c r="BK6403" s="2"/>
      <c r="BL6403" s="2"/>
      <c r="BN6403" s="2"/>
      <c r="BO6403" s="2"/>
    </row>
    <row r="6404" ht="12.75" customHeight="1">
      <c r="D6404" s="2"/>
      <c r="G6404" s="2"/>
      <c r="I6404" s="2"/>
      <c r="J6404" s="2"/>
      <c r="K6404" s="2"/>
      <c r="L6404" s="2"/>
      <c r="M6404" s="2"/>
      <c r="N6404" s="2"/>
      <c r="O6404" s="2"/>
      <c r="P6404" s="2"/>
      <c r="Q6404" s="2"/>
      <c r="R6404" s="2"/>
      <c r="S6404" s="2"/>
      <c r="T6404" s="2"/>
      <c r="U6404" s="2"/>
      <c r="V6404" s="2"/>
      <c r="W6404" s="2"/>
      <c r="X6404" s="2"/>
      <c r="Y6404" s="2"/>
      <c r="AB6404" s="2"/>
      <c r="AC6404" s="2"/>
      <c r="AD6404" s="2"/>
      <c r="AE6404" s="2"/>
      <c r="AF6404" s="2"/>
      <c r="AG6404" s="2"/>
      <c r="AH6404" s="2"/>
      <c r="AI6404" s="2"/>
      <c r="AJ6404" s="2"/>
      <c r="AK6404" s="2"/>
      <c r="BK6404" s="2"/>
      <c r="BL6404" s="2"/>
      <c r="BN6404" s="2"/>
      <c r="BO6404" s="2"/>
    </row>
    <row r="6405" ht="12.75" customHeight="1">
      <c r="D6405" s="2"/>
      <c r="G6405" s="2"/>
      <c r="I6405" s="2"/>
      <c r="J6405" s="2"/>
      <c r="K6405" s="2"/>
      <c r="L6405" s="2"/>
      <c r="M6405" s="2"/>
      <c r="N6405" s="2"/>
      <c r="O6405" s="2"/>
      <c r="P6405" s="2"/>
      <c r="Q6405" s="2"/>
      <c r="R6405" s="2"/>
      <c r="S6405" s="2"/>
      <c r="T6405" s="2"/>
      <c r="U6405" s="2"/>
      <c r="V6405" s="2"/>
      <c r="W6405" s="2"/>
      <c r="X6405" s="2"/>
      <c r="Y6405" s="2"/>
      <c r="AB6405" s="2"/>
      <c r="AC6405" s="2"/>
      <c r="AD6405" s="2"/>
      <c r="AE6405" s="2"/>
      <c r="AF6405" s="2"/>
      <c r="AG6405" s="2"/>
      <c r="AH6405" s="2"/>
      <c r="AI6405" s="2"/>
      <c r="AJ6405" s="2"/>
      <c r="AK6405" s="2"/>
      <c r="BK6405" s="2"/>
      <c r="BL6405" s="2"/>
      <c r="BN6405" s="2"/>
      <c r="BO6405" s="2"/>
    </row>
    <row r="6406" ht="12.75" customHeight="1">
      <c r="D6406" s="2"/>
      <c r="G6406" s="2"/>
      <c r="I6406" s="2"/>
      <c r="J6406" s="2"/>
      <c r="K6406" s="2"/>
      <c r="L6406" s="2"/>
      <c r="M6406" s="2"/>
      <c r="N6406" s="2"/>
      <c r="O6406" s="2"/>
      <c r="P6406" s="2"/>
      <c r="Q6406" s="2"/>
      <c r="R6406" s="2"/>
      <c r="S6406" s="2"/>
      <c r="T6406" s="2"/>
      <c r="U6406" s="2"/>
      <c r="V6406" s="2"/>
      <c r="W6406" s="2"/>
      <c r="X6406" s="2"/>
      <c r="Y6406" s="2"/>
      <c r="AB6406" s="2"/>
      <c r="AC6406" s="2"/>
      <c r="AD6406" s="2"/>
      <c r="AE6406" s="2"/>
      <c r="AF6406" s="2"/>
      <c r="AG6406" s="2"/>
      <c r="AH6406" s="2"/>
      <c r="AI6406" s="2"/>
      <c r="AJ6406" s="2"/>
      <c r="AK6406" s="2"/>
      <c r="BK6406" s="2"/>
      <c r="BL6406" s="2"/>
      <c r="BN6406" s="2"/>
      <c r="BO6406" s="2"/>
    </row>
    <row r="6407" ht="12.75" customHeight="1">
      <c r="D6407" s="2"/>
      <c r="G6407" s="2"/>
      <c r="I6407" s="2"/>
      <c r="J6407" s="2"/>
      <c r="K6407" s="2"/>
      <c r="L6407" s="2"/>
      <c r="M6407" s="2"/>
      <c r="N6407" s="2"/>
      <c r="O6407" s="2"/>
      <c r="P6407" s="2"/>
      <c r="Q6407" s="2"/>
      <c r="R6407" s="2"/>
      <c r="S6407" s="2"/>
      <c r="T6407" s="2"/>
      <c r="U6407" s="2"/>
      <c r="V6407" s="2"/>
      <c r="W6407" s="2"/>
      <c r="X6407" s="2"/>
      <c r="Y6407" s="2"/>
      <c r="AB6407" s="2"/>
      <c r="AC6407" s="2"/>
      <c r="AD6407" s="2"/>
      <c r="AE6407" s="2"/>
      <c r="AF6407" s="2"/>
      <c r="AG6407" s="2"/>
      <c r="AH6407" s="2"/>
      <c r="AI6407" s="2"/>
      <c r="AJ6407" s="2"/>
      <c r="AK6407" s="2"/>
      <c r="BK6407" s="2"/>
      <c r="BL6407" s="2"/>
      <c r="BN6407" s="2"/>
      <c r="BO6407" s="2"/>
    </row>
    <row r="6408" ht="12.75" customHeight="1">
      <c r="D6408" s="2"/>
      <c r="G6408" s="2"/>
      <c r="I6408" s="2"/>
      <c r="J6408" s="2"/>
      <c r="K6408" s="2"/>
      <c r="L6408" s="2"/>
      <c r="M6408" s="2"/>
      <c r="N6408" s="2"/>
      <c r="O6408" s="2"/>
      <c r="P6408" s="2"/>
      <c r="Q6408" s="2"/>
      <c r="R6408" s="2"/>
      <c r="S6408" s="2"/>
      <c r="T6408" s="2"/>
      <c r="U6408" s="2"/>
      <c r="V6408" s="2"/>
      <c r="W6408" s="2"/>
      <c r="X6408" s="2"/>
      <c r="Y6408" s="2"/>
      <c r="AB6408" s="2"/>
      <c r="AC6408" s="2"/>
      <c r="AD6408" s="2"/>
      <c r="AE6408" s="2"/>
      <c r="AF6408" s="2"/>
      <c r="AG6408" s="2"/>
      <c r="AH6408" s="2"/>
      <c r="AI6408" s="2"/>
      <c r="AJ6408" s="2"/>
      <c r="AK6408" s="2"/>
      <c r="BK6408" s="2"/>
      <c r="BL6408" s="2"/>
      <c r="BN6408" s="2"/>
      <c r="BO6408" s="2"/>
    </row>
    <row r="6409" ht="12.75" customHeight="1">
      <c r="D6409" s="2"/>
      <c r="G6409" s="2"/>
      <c r="I6409" s="2"/>
      <c r="J6409" s="2"/>
      <c r="K6409" s="2"/>
      <c r="L6409" s="2"/>
      <c r="M6409" s="2"/>
      <c r="N6409" s="2"/>
      <c r="O6409" s="2"/>
      <c r="P6409" s="2"/>
      <c r="Q6409" s="2"/>
      <c r="R6409" s="2"/>
      <c r="S6409" s="2"/>
      <c r="T6409" s="2"/>
      <c r="U6409" s="2"/>
      <c r="V6409" s="2"/>
      <c r="W6409" s="2"/>
      <c r="X6409" s="2"/>
      <c r="Y6409" s="2"/>
      <c r="AB6409" s="2"/>
      <c r="AC6409" s="2"/>
      <c r="AD6409" s="2"/>
      <c r="AE6409" s="2"/>
      <c r="AF6409" s="2"/>
      <c r="AG6409" s="2"/>
      <c r="AH6409" s="2"/>
      <c r="AI6409" s="2"/>
      <c r="AJ6409" s="2"/>
      <c r="AK6409" s="2"/>
      <c r="BK6409" s="2"/>
      <c r="BL6409" s="2"/>
      <c r="BN6409" s="2"/>
      <c r="BO6409" s="2"/>
    </row>
    <row r="6410" ht="12.75" customHeight="1">
      <c r="D6410" s="2"/>
      <c r="G6410" s="2"/>
      <c r="I6410" s="2"/>
      <c r="J6410" s="2"/>
      <c r="K6410" s="2"/>
      <c r="L6410" s="2"/>
      <c r="M6410" s="2"/>
      <c r="N6410" s="2"/>
      <c r="O6410" s="2"/>
      <c r="P6410" s="2"/>
      <c r="Q6410" s="2"/>
      <c r="R6410" s="2"/>
      <c r="S6410" s="2"/>
      <c r="T6410" s="2"/>
      <c r="U6410" s="2"/>
      <c r="V6410" s="2"/>
      <c r="W6410" s="2"/>
      <c r="X6410" s="2"/>
      <c r="Y6410" s="2"/>
      <c r="AB6410" s="2"/>
      <c r="AC6410" s="2"/>
      <c r="AD6410" s="2"/>
      <c r="AE6410" s="2"/>
      <c r="AF6410" s="2"/>
      <c r="AG6410" s="2"/>
      <c r="AH6410" s="2"/>
      <c r="AI6410" s="2"/>
      <c r="AJ6410" s="2"/>
      <c r="AK6410" s="2"/>
      <c r="BK6410" s="2"/>
      <c r="BL6410" s="2"/>
      <c r="BN6410" s="2"/>
      <c r="BO6410" s="2"/>
    </row>
    <row r="6411" ht="12.75" customHeight="1">
      <c r="D6411" s="2"/>
      <c r="G6411" s="2"/>
      <c r="I6411" s="2"/>
      <c r="J6411" s="2"/>
      <c r="K6411" s="2"/>
      <c r="L6411" s="2"/>
      <c r="M6411" s="2"/>
      <c r="N6411" s="2"/>
      <c r="O6411" s="2"/>
      <c r="P6411" s="2"/>
      <c r="Q6411" s="2"/>
      <c r="R6411" s="2"/>
      <c r="S6411" s="2"/>
      <c r="T6411" s="2"/>
      <c r="U6411" s="2"/>
      <c r="V6411" s="2"/>
      <c r="W6411" s="2"/>
      <c r="X6411" s="2"/>
      <c r="Y6411" s="2"/>
      <c r="AB6411" s="2"/>
      <c r="AC6411" s="2"/>
      <c r="AD6411" s="2"/>
      <c r="AE6411" s="2"/>
      <c r="AF6411" s="2"/>
      <c r="AG6411" s="2"/>
      <c r="AH6411" s="2"/>
      <c r="AI6411" s="2"/>
      <c r="AJ6411" s="2"/>
      <c r="AK6411" s="2"/>
      <c r="BK6411" s="2"/>
      <c r="BL6411" s="2"/>
      <c r="BN6411" s="2"/>
      <c r="BO6411" s="2"/>
    </row>
    <row r="6412" ht="12.75" customHeight="1">
      <c r="D6412" s="2"/>
      <c r="G6412" s="2"/>
      <c r="I6412" s="2"/>
      <c r="J6412" s="2"/>
      <c r="K6412" s="2"/>
      <c r="L6412" s="2"/>
      <c r="M6412" s="2"/>
      <c r="N6412" s="2"/>
      <c r="O6412" s="2"/>
      <c r="P6412" s="2"/>
      <c r="Q6412" s="2"/>
      <c r="R6412" s="2"/>
      <c r="S6412" s="2"/>
      <c r="T6412" s="2"/>
      <c r="U6412" s="2"/>
      <c r="V6412" s="2"/>
      <c r="W6412" s="2"/>
      <c r="X6412" s="2"/>
      <c r="Y6412" s="2"/>
      <c r="AB6412" s="2"/>
      <c r="AC6412" s="2"/>
      <c r="AD6412" s="2"/>
      <c r="AE6412" s="2"/>
      <c r="AF6412" s="2"/>
      <c r="AG6412" s="2"/>
      <c r="AH6412" s="2"/>
      <c r="AI6412" s="2"/>
      <c r="AJ6412" s="2"/>
      <c r="AK6412" s="2"/>
      <c r="BK6412" s="2"/>
      <c r="BL6412" s="2"/>
      <c r="BN6412" s="2"/>
      <c r="BO6412" s="2"/>
    </row>
    <row r="6413" ht="12.75" customHeight="1">
      <c r="D6413" s="2"/>
      <c r="G6413" s="2"/>
      <c r="I6413" s="2"/>
      <c r="J6413" s="2"/>
      <c r="K6413" s="2"/>
      <c r="L6413" s="2"/>
      <c r="M6413" s="2"/>
      <c r="N6413" s="2"/>
      <c r="O6413" s="2"/>
      <c r="P6413" s="2"/>
      <c r="Q6413" s="2"/>
      <c r="R6413" s="2"/>
      <c r="S6413" s="2"/>
      <c r="T6413" s="2"/>
      <c r="U6413" s="2"/>
      <c r="V6413" s="2"/>
      <c r="W6413" s="2"/>
      <c r="X6413" s="2"/>
      <c r="Y6413" s="2"/>
      <c r="AB6413" s="2"/>
      <c r="AC6413" s="2"/>
      <c r="AD6413" s="2"/>
      <c r="AE6413" s="2"/>
      <c r="AF6413" s="2"/>
      <c r="AG6413" s="2"/>
      <c r="AH6413" s="2"/>
      <c r="AI6413" s="2"/>
      <c r="AJ6413" s="2"/>
      <c r="AK6413" s="2"/>
      <c r="BK6413" s="2"/>
      <c r="BL6413" s="2"/>
      <c r="BN6413" s="2"/>
      <c r="BO6413" s="2"/>
    </row>
    <row r="6414" ht="12.75" customHeight="1">
      <c r="D6414" s="2"/>
      <c r="G6414" s="2"/>
      <c r="I6414" s="2"/>
      <c r="J6414" s="2"/>
      <c r="K6414" s="2"/>
      <c r="L6414" s="2"/>
      <c r="M6414" s="2"/>
      <c r="N6414" s="2"/>
      <c r="O6414" s="2"/>
      <c r="P6414" s="2"/>
      <c r="Q6414" s="2"/>
      <c r="R6414" s="2"/>
      <c r="S6414" s="2"/>
      <c r="T6414" s="2"/>
      <c r="U6414" s="2"/>
      <c r="V6414" s="2"/>
      <c r="W6414" s="2"/>
      <c r="X6414" s="2"/>
      <c r="Y6414" s="2"/>
      <c r="AB6414" s="2"/>
      <c r="AC6414" s="2"/>
      <c r="AD6414" s="2"/>
      <c r="AE6414" s="2"/>
      <c r="AF6414" s="2"/>
      <c r="AG6414" s="2"/>
      <c r="AH6414" s="2"/>
      <c r="AI6414" s="2"/>
      <c r="AJ6414" s="2"/>
      <c r="AK6414" s="2"/>
      <c r="BK6414" s="2"/>
      <c r="BL6414" s="2"/>
      <c r="BN6414" s="2"/>
      <c r="BO6414" s="2"/>
    </row>
    <row r="6415" ht="12.75" customHeight="1">
      <c r="D6415" s="2"/>
      <c r="G6415" s="2"/>
      <c r="I6415" s="2"/>
      <c r="J6415" s="2"/>
      <c r="K6415" s="2"/>
      <c r="L6415" s="2"/>
      <c r="M6415" s="2"/>
      <c r="N6415" s="2"/>
      <c r="O6415" s="2"/>
      <c r="P6415" s="2"/>
      <c r="Q6415" s="2"/>
      <c r="R6415" s="2"/>
      <c r="S6415" s="2"/>
      <c r="T6415" s="2"/>
      <c r="U6415" s="2"/>
      <c r="V6415" s="2"/>
      <c r="W6415" s="2"/>
      <c r="X6415" s="2"/>
      <c r="Y6415" s="2"/>
      <c r="AB6415" s="2"/>
      <c r="AC6415" s="2"/>
      <c r="AD6415" s="2"/>
      <c r="AE6415" s="2"/>
      <c r="AF6415" s="2"/>
      <c r="AG6415" s="2"/>
      <c r="AH6415" s="2"/>
      <c r="AI6415" s="2"/>
      <c r="AJ6415" s="2"/>
      <c r="AK6415" s="2"/>
      <c r="BK6415" s="2"/>
      <c r="BL6415" s="2"/>
      <c r="BN6415" s="2"/>
      <c r="BO6415" s="2"/>
    </row>
    <row r="6416" ht="12.75" customHeight="1">
      <c r="D6416" s="2"/>
      <c r="G6416" s="2"/>
      <c r="I6416" s="2"/>
      <c r="J6416" s="2"/>
      <c r="K6416" s="2"/>
      <c r="L6416" s="2"/>
      <c r="M6416" s="2"/>
      <c r="N6416" s="2"/>
      <c r="O6416" s="2"/>
      <c r="P6416" s="2"/>
      <c r="Q6416" s="2"/>
      <c r="R6416" s="2"/>
      <c r="S6416" s="2"/>
      <c r="T6416" s="2"/>
      <c r="U6416" s="2"/>
      <c r="V6416" s="2"/>
      <c r="W6416" s="2"/>
      <c r="X6416" s="2"/>
      <c r="Y6416" s="2"/>
      <c r="AB6416" s="2"/>
      <c r="AC6416" s="2"/>
      <c r="AD6416" s="2"/>
      <c r="AE6416" s="2"/>
      <c r="AF6416" s="2"/>
      <c r="AG6416" s="2"/>
      <c r="AH6416" s="2"/>
      <c r="AI6416" s="2"/>
      <c r="AJ6416" s="2"/>
      <c r="AK6416" s="2"/>
      <c r="BK6416" s="2"/>
      <c r="BL6416" s="2"/>
      <c r="BN6416" s="2"/>
      <c r="BO6416" s="2"/>
    </row>
    <row r="6417" ht="12.75" customHeight="1">
      <c r="D6417" s="2"/>
      <c r="G6417" s="2"/>
      <c r="I6417" s="2"/>
      <c r="J6417" s="2"/>
      <c r="K6417" s="2"/>
      <c r="L6417" s="2"/>
      <c r="M6417" s="2"/>
      <c r="N6417" s="2"/>
      <c r="O6417" s="2"/>
      <c r="P6417" s="2"/>
      <c r="Q6417" s="2"/>
      <c r="R6417" s="2"/>
      <c r="S6417" s="2"/>
      <c r="T6417" s="2"/>
      <c r="U6417" s="2"/>
      <c r="V6417" s="2"/>
      <c r="W6417" s="2"/>
      <c r="X6417" s="2"/>
      <c r="Y6417" s="2"/>
      <c r="AB6417" s="2"/>
      <c r="AC6417" s="2"/>
      <c r="AD6417" s="2"/>
      <c r="AE6417" s="2"/>
      <c r="AF6417" s="2"/>
      <c r="AG6417" s="2"/>
      <c r="AH6417" s="2"/>
      <c r="AI6417" s="2"/>
      <c r="AJ6417" s="2"/>
      <c r="AK6417" s="2"/>
      <c r="BK6417" s="2"/>
      <c r="BL6417" s="2"/>
      <c r="BN6417" s="2"/>
      <c r="BO6417" s="2"/>
    </row>
    <row r="6418" ht="12.75" customHeight="1">
      <c r="D6418" s="2"/>
      <c r="G6418" s="2"/>
      <c r="I6418" s="2"/>
      <c r="J6418" s="2"/>
      <c r="K6418" s="2"/>
      <c r="L6418" s="2"/>
      <c r="M6418" s="2"/>
      <c r="N6418" s="2"/>
      <c r="O6418" s="2"/>
      <c r="P6418" s="2"/>
      <c r="Q6418" s="2"/>
      <c r="R6418" s="2"/>
      <c r="S6418" s="2"/>
      <c r="T6418" s="2"/>
      <c r="U6418" s="2"/>
      <c r="V6418" s="2"/>
      <c r="W6418" s="2"/>
      <c r="X6418" s="2"/>
      <c r="Y6418" s="2"/>
      <c r="AB6418" s="2"/>
      <c r="AC6418" s="2"/>
      <c r="AD6418" s="2"/>
      <c r="AE6418" s="2"/>
      <c r="AF6418" s="2"/>
      <c r="AG6418" s="2"/>
      <c r="AH6418" s="2"/>
      <c r="AI6418" s="2"/>
      <c r="AJ6418" s="2"/>
      <c r="AK6418" s="2"/>
      <c r="BK6418" s="2"/>
      <c r="BL6418" s="2"/>
      <c r="BN6418" s="2"/>
      <c r="BO6418" s="2"/>
    </row>
    <row r="6419" ht="12.75" customHeight="1">
      <c r="D6419" s="2"/>
      <c r="G6419" s="2"/>
      <c r="I6419" s="2"/>
      <c r="J6419" s="2"/>
      <c r="K6419" s="2"/>
      <c r="L6419" s="2"/>
      <c r="M6419" s="2"/>
      <c r="N6419" s="2"/>
      <c r="O6419" s="2"/>
      <c r="P6419" s="2"/>
      <c r="Q6419" s="2"/>
      <c r="R6419" s="2"/>
      <c r="S6419" s="2"/>
      <c r="T6419" s="2"/>
      <c r="U6419" s="2"/>
      <c r="V6419" s="2"/>
      <c r="W6419" s="2"/>
      <c r="X6419" s="2"/>
      <c r="Y6419" s="2"/>
      <c r="AB6419" s="2"/>
      <c r="AC6419" s="2"/>
      <c r="AD6419" s="2"/>
      <c r="AE6419" s="2"/>
      <c r="AF6419" s="2"/>
      <c r="AG6419" s="2"/>
      <c r="AH6419" s="2"/>
      <c r="AI6419" s="2"/>
      <c r="AJ6419" s="2"/>
      <c r="AK6419" s="2"/>
      <c r="BK6419" s="2"/>
      <c r="BL6419" s="2"/>
      <c r="BN6419" s="2"/>
      <c r="BO6419" s="2"/>
    </row>
    <row r="6420" ht="12.75" customHeight="1">
      <c r="D6420" s="2"/>
      <c r="G6420" s="2"/>
      <c r="I6420" s="2"/>
      <c r="J6420" s="2"/>
      <c r="K6420" s="2"/>
      <c r="L6420" s="2"/>
      <c r="M6420" s="2"/>
      <c r="N6420" s="2"/>
      <c r="O6420" s="2"/>
      <c r="P6420" s="2"/>
      <c r="Q6420" s="2"/>
      <c r="R6420" s="2"/>
      <c r="S6420" s="2"/>
      <c r="T6420" s="2"/>
      <c r="U6420" s="2"/>
      <c r="V6420" s="2"/>
      <c r="W6420" s="2"/>
      <c r="X6420" s="2"/>
      <c r="Y6420" s="2"/>
      <c r="AB6420" s="2"/>
      <c r="AC6420" s="2"/>
      <c r="AD6420" s="2"/>
      <c r="AE6420" s="2"/>
      <c r="AF6420" s="2"/>
      <c r="AG6420" s="2"/>
      <c r="AH6420" s="2"/>
      <c r="AI6420" s="2"/>
      <c r="AJ6420" s="2"/>
      <c r="AK6420" s="2"/>
      <c r="BK6420" s="2"/>
      <c r="BL6420" s="2"/>
      <c r="BN6420" s="2"/>
      <c r="BO6420" s="2"/>
    </row>
    <row r="6421" ht="12.75" customHeight="1">
      <c r="D6421" s="2"/>
      <c r="G6421" s="2"/>
      <c r="I6421" s="2"/>
      <c r="J6421" s="2"/>
      <c r="K6421" s="2"/>
      <c r="L6421" s="2"/>
      <c r="M6421" s="2"/>
      <c r="N6421" s="2"/>
      <c r="O6421" s="2"/>
      <c r="P6421" s="2"/>
      <c r="Q6421" s="2"/>
      <c r="R6421" s="2"/>
      <c r="S6421" s="2"/>
      <c r="T6421" s="2"/>
      <c r="U6421" s="2"/>
      <c r="V6421" s="2"/>
      <c r="W6421" s="2"/>
      <c r="X6421" s="2"/>
      <c r="Y6421" s="2"/>
      <c r="AB6421" s="2"/>
      <c r="AC6421" s="2"/>
      <c r="AD6421" s="2"/>
      <c r="AE6421" s="2"/>
      <c r="AF6421" s="2"/>
      <c r="AG6421" s="2"/>
      <c r="AH6421" s="2"/>
      <c r="AI6421" s="2"/>
      <c r="AJ6421" s="2"/>
      <c r="AK6421" s="2"/>
      <c r="BK6421" s="2"/>
      <c r="BL6421" s="2"/>
      <c r="BN6421" s="2"/>
      <c r="BO6421" s="2"/>
    </row>
    <row r="6422" ht="12.75" customHeight="1">
      <c r="D6422" s="2"/>
      <c r="G6422" s="2"/>
      <c r="I6422" s="2"/>
      <c r="J6422" s="2"/>
      <c r="K6422" s="2"/>
      <c r="L6422" s="2"/>
      <c r="M6422" s="2"/>
      <c r="N6422" s="2"/>
      <c r="O6422" s="2"/>
      <c r="P6422" s="2"/>
      <c r="Q6422" s="2"/>
      <c r="R6422" s="2"/>
      <c r="S6422" s="2"/>
      <c r="T6422" s="2"/>
      <c r="U6422" s="2"/>
      <c r="V6422" s="2"/>
      <c r="W6422" s="2"/>
      <c r="X6422" s="2"/>
      <c r="Y6422" s="2"/>
      <c r="AB6422" s="2"/>
      <c r="AC6422" s="2"/>
      <c r="AD6422" s="2"/>
      <c r="AE6422" s="2"/>
      <c r="AF6422" s="2"/>
      <c r="AG6422" s="2"/>
      <c r="AH6422" s="2"/>
      <c r="AI6422" s="2"/>
      <c r="AJ6422" s="2"/>
      <c r="AK6422" s="2"/>
      <c r="BK6422" s="2"/>
      <c r="BL6422" s="2"/>
      <c r="BN6422" s="2"/>
      <c r="BO6422" s="2"/>
    </row>
    <row r="6423" ht="12.75" customHeight="1">
      <c r="D6423" s="2"/>
      <c r="G6423" s="2"/>
      <c r="I6423" s="2"/>
      <c r="J6423" s="2"/>
      <c r="K6423" s="2"/>
      <c r="L6423" s="2"/>
      <c r="M6423" s="2"/>
      <c r="N6423" s="2"/>
      <c r="O6423" s="2"/>
      <c r="P6423" s="2"/>
      <c r="Q6423" s="2"/>
      <c r="R6423" s="2"/>
      <c r="S6423" s="2"/>
      <c r="T6423" s="2"/>
      <c r="U6423" s="2"/>
      <c r="V6423" s="2"/>
      <c r="W6423" s="2"/>
      <c r="X6423" s="2"/>
      <c r="Y6423" s="2"/>
      <c r="AB6423" s="2"/>
      <c r="AC6423" s="2"/>
      <c r="AD6423" s="2"/>
      <c r="AE6423" s="2"/>
      <c r="AF6423" s="2"/>
      <c r="AG6423" s="2"/>
      <c r="AH6423" s="2"/>
      <c r="AI6423" s="2"/>
      <c r="AJ6423" s="2"/>
      <c r="AK6423" s="2"/>
      <c r="BK6423" s="2"/>
      <c r="BL6423" s="2"/>
      <c r="BN6423" s="2"/>
      <c r="BO6423" s="2"/>
    </row>
    <row r="6424" ht="12.75" customHeight="1">
      <c r="D6424" s="2"/>
      <c r="G6424" s="2"/>
      <c r="I6424" s="2"/>
      <c r="J6424" s="2"/>
      <c r="K6424" s="2"/>
      <c r="L6424" s="2"/>
      <c r="M6424" s="2"/>
      <c r="N6424" s="2"/>
      <c r="O6424" s="2"/>
      <c r="P6424" s="2"/>
      <c r="Q6424" s="2"/>
      <c r="R6424" s="2"/>
      <c r="S6424" s="2"/>
      <c r="T6424" s="2"/>
      <c r="U6424" s="2"/>
      <c r="V6424" s="2"/>
      <c r="W6424" s="2"/>
      <c r="X6424" s="2"/>
      <c r="Y6424" s="2"/>
      <c r="AB6424" s="2"/>
      <c r="AC6424" s="2"/>
      <c r="AD6424" s="2"/>
      <c r="AE6424" s="2"/>
      <c r="AF6424" s="2"/>
      <c r="AG6424" s="2"/>
      <c r="AH6424" s="2"/>
      <c r="AI6424" s="2"/>
      <c r="AJ6424" s="2"/>
      <c r="AK6424" s="2"/>
      <c r="BK6424" s="2"/>
      <c r="BL6424" s="2"/>
      <c r="BN6424" s="2"/>
      <c r="BO6424" s="2"/>
    </row>
    <row r="6425" ht="12.75" customHeight="1">
      <c r="D6425" s="2"/>
      <c r="G6425" s="2"/>
      <c r="I6425" s="2"/>
      <c r="J6425" s="2"/>
      <c r="K6425" s="2"/>
      <c r="L6425" s="2"/>
      <c r="M6425" s="2"/>
      <c r="N6425" s="2"/>
      <c r="O6425" s="2"/>
      <c r="P6425" s="2"/>
      <c r="Q6425" s="2"/>
      <c r="R6425" s="2"/>
      <c r="S6425" s="2"/>
      <c r="T6425" s="2"/>
      <c r="U6425" s="2"/>
      <c r="V6425" s="2"/>
      <c r="W6425" s="2"/>
      <c r="X6425" s="2"/>
      <c r="Y6425" s="2"/>
      <c r="AB6425" s="2"/>
      <c r="AC6425" s="2"/>
      <c r="AD6425" s="2"/>
      <c r="AE6425" s="2"/>
      <c r="AF6425" s="2"/>
      <c r="AG6425" s="2"/>
      <c r="AH6425" s="2"/>
      <c r="AI6425" s="2"/>
      <c r="AJ6425" s="2"/>
      <c r="AK6425" s="2"/>
      <c r="BK6425" s="2"/>
      <c r="BL6425" s="2"/>
      <c r="BN6425" s="2"/>
      <c r="BO6425" s="2"/>
    </row>
    <row r="6426" ht="12.75" customHeight="1">
      <c r="D6426" s="2"/>
      <c r="G6426" s="2"/>
      <c r="I6426" s="2"/>
      <c r="J6426" s="2"/>
      <c r="K6426" s="2"/>
      <c r="L6426" s="2"/>
      <c r="M6426" s="2"/>
      <c r="N6426" s="2"/>
      <c r="O6426" s="2"/>
      <c r="P6426" s="2"/>
      <c r="Q6426" s="2"/>
      <c r="R6426" s="2"/>
      <c r="S6426" s="2"/>
      <c r="T6426" s="2"/>
      <c r="U6426" s="2"/>
      <c r="V6426" s="2"/>
      <c r="W6426" s="2"/>
      <c r="X6426" s="2"/>
      <c r="Y6426" s="2"/>
      <c r="AB6426" s="2"/>
      <c r="AC6426" s="2"/>
      <c r="AD6426" s="2"/>
      <c r="AE6426" s="2"/>
      <c r="AF6426" s="2"/>
      <c r="AG6426" s="2"/>
      <c r="AH6426" s="2"/>
      <c r="AI6426" s="2"/>
      <c r="AJ6426" s="2"/>
      <c r="AK6426" s="2"/>
      <c r="BK6426" s="2"/>
      <c r="BL6426" s="2"/>
      <c r="BN6426" s="2"/>
      <c r="BO6426" s="2"/>
    </row>
    <row r="6427" ht="12.75" customHeight="1">
      <c r="D6427" s="2"/>
      <c r="G6427" s="2"/>
      <c r="I6427" s="2"/>
      <c r="J6427" s="2"/>
      <c r="K6427" s="2"/>
      <c r="L6427" s="2"/>
      <c r="M6427" s="2"/>
      <c r="N6427" s="2"/>
      <c r="O6427" s="2"/>
      <c r="P6427" s="2"/>
      <c r="Q6427" s="2"/>
      <c r="R6427" s="2"/>
      <c r="S6427" s="2"/>
      <c r="T6427" s="2"/>
      <c r="U6427" s="2"/>
      <c r="V6427" s="2"/>
      <c r="W6427" s="2"/>
      <c r="X6427" s="2"/>
      <c r="Y6427" s="2"/>
      <c r="AB6427" s="2"/>
      <c r="AC6427" s="2"/>
      <c r="AD6427" s="2"/>
      <c r="AE6427" s="2"/>
      <c r="AF6427" s="2"/>
      <c r="AG6427" s="2"/>
      <c r="AH6427" s="2"/>
      <c r="AI6427" s="2"/>
      <c r="AJ6427" s="2"/>
      <c r="AK6427" s="2"/>
      <c r="BK6427" s="2"/>
      <c r="BL6427" s="2"/>
      <c r="BN6427" s="2"/>
      <c r="BO6427" s="2"/>
    </row>
    <row r="6428" ht="12.75" customHeight="1">
      <c r="D6428" s="2"/>
      <c r="G6428" s="2"/>
      <c r="I6428" s="2"/>
      <c r="J6428" s="2"/>
      <c r="K6428" s="2"/>
      <c r="L6428" s="2"/>
      <c r="M6428" s="2"/>
      <c r="N6428" s="2"/>
      <c r="O6428" s="2"/>
      <c r="P6428" s="2"/>
      <c r="Q6428" s="2"/>
      <c r="R6428" s="2"/>
      <c r="S6428" s="2"/>
      <c r="T6428" s="2"/>
      <c r="U6428" s="2"/>
      <c r="V6428" s="2"/>
      <c r="W6428" s="2"/>
      <c r="X6428" s="2"/>
      <c r="Y6428" s="2"/>
      <c r="AB6428" s="2"/>
      <c r="AC6428" s="2"/>
      <c r="AD6428" s="2"/>
      <c r="AE6428" s="2"/>
      <c r="AF6428" s="2"/>
      <c r="AG6428" s="2"/>
      <c r="AH6428" s="2"/>
      <c r="AI6428" s="2"/>
      <c r="AJ6428" s="2"/>
      <c r="AK6428" s="2"/>
      <c r="BK6428" s="2"/>
      <c r="BL6428" s="2"/>
      <c r="BN6428" s="2"/>
      <c r="BO6428" s="2"/>
    </row>
    <row r="6429" ht="12.75" customHeight="1">
      <c r="D6429" s="2"/>
      <c r="G6429" s="2"/>
      <c r="I6429" s="2"/>
      <c r="J6429" s="2"/>
      <c r="K6429" s="2"/>
      <c r="L6429" s="2"/>
      <c r="M6429" s="2"/>
      <c r="N6429" s="2"/>
      <c r="O6429" s="2"/>
      <c r="P6429" s="2"/>
      <c r="Q6429" s="2"/>
      <c r="R6429" s="2"/>
      <c r="S6429" s="2"/>
      <c r="T6429" s="2"/>
      <c r="U6429" s="2"/>
      <c r="V6429" s="2"/>
      <c r="W6429" s="2"/>
      <c r="X6429" s="2"/>
      <c r="Y6429" s="2"/>
      <c r="AB6429" s="2"/>
      <c r="AC6429" s="2"/>
      <c r="AD6429" s="2"/>
      <c r="AE6429" s="2"/>
      <c r="AF6429" s="2"/>
      <c r="AG6429" s="2"/>
      <c r="AH6429" s="2"/>
      <c r="AI6429" s="2"/>
      <c r="AJ6429" s="2"/>
      <c r="AK6429" s="2"/>
      <c r="BK6429" s="2"/>
      <c r="BL6429" s="2"/>
      <c r="BN6429" s="2"/>
      <c r="BO6429" s="2"/>
    </row>
    <row r="6430" ht="12.75" customHeight="1">
      <c r="D6430" s="2"/>
      <c r="G6430" s="2"/>
      <c r="I6430" s="2"/>
      <c r="J6430" s="2"/>
      <c r="K6430" s="2"/>
      <c r="L6430" s="2"/>
      <c r="M6430" s="2"/>
      <c r="N6430" s="2"/>
      <c r="O6430" s="2"/>
      <c r="P6430" s="2"/>
      <c r="Q6430" s="2"/>
      <c r="R6430" s="2"/>
      <c r="S6430" s="2"/>
      <c r="T6430" s="2"/>
      <c r="U6430" s="2"/>
      <c r="V6430" s="2"/>
      <c r="W6430" s="2"/>
      <c r="X6430" s="2"/>
      <c r="Y6430" s="2"/>
      <c r="AB6430" s="2"/>
      <c r="AC6430" s="2"/>
      <c r="AD6430" s="2"/>
      <c r="AE6430" s="2"/>
      <c r="AF6430" s="2"/>
      <c r="AG6430" s="2"/>
      <c r="AH6430" s="2"/>
      <c r="AI6430" s="2"/>
      <c r="AJ6430" s="2"/>
      <c r="AK6430" s="2"/>
      <c r="BK6430" s="2"/>
      <c r="BL6430" s="2"/>
      <c r="BN6430" s="2"/>
      <c r="BO6430" s="2"/>
    </row>
    <row r="6431" ht="12.75" customHeight="1">
      <c r="D6431" s="2"/>
      <c r="G6431" s="2"/>
      <c r="I6431" s="2"/>
      <c r="J6431" s="2"/>
      <c r="K6431" s="2"/>
      <c r="L6431" s="2"/>
      <c r="M6431" s="2"/>
      <c r="N6431" s="2"/>
      <c r="O6431" s="2"/>
      <c r="P6431" s="2"/>
      <c r="Q6431" s="2"/>
      <c r="R6431" s="2"/>
      <c r="S6431" s="2"/>
      <c r="T6431" s="2"/>
      <c r="U6431" s="2"/>
      <c r="V6431" s="2"/>
      <c r="W6431" s="2"/>
      <c r="X6431" s="2"/>
      <c r="Y6431" s="2"/>
      <c r="AB6431" s="2"/>
      <c r="AC6431" s="2"/>
      <c r="AD6431" s="2"/>
      <c r="AE6431" s="2"/>
      <c r="AF6431" s="2"/>
      <c r="AG6431" s="2"/>
      <c r="AH6431" s="2"/>
      <c r="AI6431" s="2"/>
      <c r="AJ6431" s="2"/>
      <c r="AK6431" s="2"/>
      <c r="BK6431" s="2"/>
      <c r="BL6431" s="2"/>
      <c r="BN6431" s="2"/>
      <c r="BO6431" s="2"/>
    </row>
    <row r="6432" ht="12.75" customHeight="1">
      <c r="D6432" s="2"/>
      <c r="G6432" s="2"/>
      <c r="I6432" s="2"/>
      <c r="J6432" s="2"/>
      <c r="K6432" s="2"/>
      <c r="L6432" s="2"/>
      <c r="M6432" s="2"/>
      <c r="N6432" s="2"/>
      <c r="O6432" s="2"/>
      <c r="P6432" s="2"/>
      <c r="Q6432" s="2"/>
      <c r="R6432" s="2"/>
      <c r="S6432" s="2"/>
      <c r="T6432" s="2"/>
      <c r="U6432" s="2"/>
      <c r="V6432" s="2"/>
      <c r="W6432" s="2"/>
      <c r="X6432" s="2"/>
      <c r="Y6432" s="2"/>
      <c r="AB6432" s="2"/>
      <c r="AC6432" s="2"/>
      <c r="AD6432" s="2"/>
      <c r="AE6432" s="2"/>
      <c r="AF6432" s="2"/>
      <c r="AG6432" s="2"/>
      <c r="AH6432" s="2"/>
      <c r="AI6432" s="2"/>
      <c r="AJ6432" s="2"/>
      <c r="AK6432" s="2"/>
      <c r="BK6432" s="2"/>
      <c r="BL6432" s="2"/>
      <c r="BN6432" s="2"/>
      <c r="BO6432" s="2"/>
    </row>
    <row r="6433" ht="12.75" customHeight="1">
      <c r="D6433" s="2"/>
      <c r="G6433" s="2"/>
      <c r="I6433" s="2"/>
      <c r="J6433" s="2"/>
      <c r="K6433" s="2"/>
      <c r="L6433" s="2"/>
      <c r="M6433" s="2"/>
      <c r="N6433" s="2"/>
      <c r="O6433" s="2"/>
      <c r="P6433" s="2"/>
      <c r="Q6433" s="2"/>
      <c r="R6433" s="2"/>
      <c r="S6433" s="2"/>
      <c r="T6433" s="2"/>
      <c r="U6433" s="2"/>
      <c r="V6433" s="2"/>
      <c r="W6433" s="2"/>
      <c r="X6433" s="2"/>
      <c r="Y6433" s="2"/>
      <c r="AB6433" s="2"/>
      <c r="AC6433" s="2"/>
      <c r="AD6433" s="2"/>
      <c r="AE6433" s="2"/>
      <c r="AF6433" s="2"/>
      <c r="AG6433" s="2"/>
      <c r="AH6433" s="2"/>
      <c r="AI6433" s="2"/>
      <c r="AJ6433" s="2"/>
      <c r="AK6433" s="2"/>
      <c r="BK6433" s="2"/>
      <c r="BL6433" s="2"/>
      <c r="BN6433" s="2"/>
      <c r="BO6433" s="2"/>
    </row>
    <row r="6434" ht="12.75" customHeight="1">
      <c r="D6434" s="2"/>
      <c r="G6434" s="2"/>
      <c r="I6434" s="2"/>
      <c r="J6434" s="2"/>
      <c r="K6434" s="2"/>
      <c r="L6434" s="2"/>
      <c r="M6434" s="2"/>
      <c r="N6434" s="2"/>
      <c r="O6434" s="2"/>
      <c r="P6434" s="2"/>
      <c r="Q6434" s="2"/>
      <c r="R6434" s="2"/>
      <c r="S6434" s="2"/>
      <c r="T6434" s="2"/>
      <c r="U6434" s="2"/>
      <c r="V6434" s="2"/>
      <c r="W6434" s="2"/>
      <c r="X6434" s="2"/>
      <c r="Y6434" s="2"/>
      <c r="AB6434" s="2"/>
      <c r="AC6434" s="2"/>
      <c r="AD6434" s="2"/>
      <c r="AE6434" s="2"/>
      <c r="AF6434" s="2"/>
      <c r="AG6434" s="2"/>
      <c r="AH6434" s="2"/>
      <c r="AI6434" s="2"/>
      <c r="AJ6434" s="2"/>
      <c r="AK6434" s="2"/>
      <c r="BK6434" s="2"/>
      <c r="BL6434" s="2"/>
      <c r="BN6434" s="2"/>
      <c r="BO6434" s="2"/>
    </row>
    <row r="6435" ht="12.75" customHeight="1">
      <c r="D6435" s="2"/>
      <c r="G6435" s="2"/>
      <c r="I6435" s="2"/>
      <c r="J6435" s="2"/>
      <c r="K6435" s="2"/>
      <c r="L6435" s="2"/>
      <c r="M6435" s="2"/>
      <c r="N6435" s="2"/>
      <c r="O6435" s="2"/>
      <c r="P6435" s="2"/>
      <c r="Q6435" s="2"/>
      <c r="R6435" s="2"/>
      <c r="S6435" s="2"/>
      <c r="T6435" s="2"/>
      <c r="U6435" s="2"/>
      <c r="V6435" s="2"/>
      <c r="W6435" s="2"/>
      <c r="X6435" s="2"/>
      <c r="Y6435" s="2"/>
      <c r="AB6435" s="2"/>
      <c r="AC6435" s="2"/>
      <c r="AD6435" s="2"/>
      <c r="AE6435" s="2"/>
      <c r="AF6435" s="2"/>
      <c r="AG6435" s="2"/>
      <c r="AH6435" s="2"/>
      <c r="AI6435" s="2"/>
      <c r="AJ6435" s="2"/>
      <c r="AK6435" s="2"/>
      <c r="BK6435" s="2"/>
      <c r="BL6435" s="2"/>
      <c r="BN6435" s="2"/>
      <c r="BO6435" s="2"/>
    </row>
    <row r="6436" ht="12.75" customHeight="1">
      <c r="D6436" s="2"/>
      <c r="G6436" s="2"/>
      <c r="I6436" s="2"/>
      <c r="J6436" s="2"/>
      <c r="K6436" s="2"/>
      <c r="L6436" s="2"/>
      <c r="M6436" s="2"/>
      <c r="N6436" s="2"/>
      <c r="O6436" s="2"/>
      <c r="P6436" s="2"/>
      <c r="Q6436" s="2"/>
      <c r="R6436" s="2"/>
      <c r="S6436" s="2"/>
      <c r="T6436" s="2"/>
      <c r="U6436" s="2"/>
      <c r="V6436" s="2"/>
      <c r="W6436" s="2"/>
      <c r="X6436" s="2"/>
      <c r="Y6436" s="2"/>
      <c r="AB6436" s="2"/>
      <c r="AC6436" s="2"/>
      <c r="AD6436" s="2"/>
      <c r="AE6436" s="2"/>
      <c r="AF6436" s="2"/>
      <c r="AG6436" s="2"/>
      <c r="AH6436" s="2"/>
      <c r="AI6436" s="2"/>
      <c r="AJ6436" s="2"/>
      <c r="AK6436" s="2"/>
      <c r="BK6436" s="2"/>
      <c r="BL6436" s="2"/>
      <c r="BN6436" s="2"/>
      <c r="BO6436" s="2"/>
    </row>
    <row r="6437" ht="12.75" customHeight="1">
      <c r="D6437" s="2"/>
      <c r="G6437" s="2"/>
      <c r="I6437" s="2"/>
      <c r="J6437" s="2"/>
      <c r="K6437" s="2"/>
      <c r="L6437" s="2"/>
      <c r="M6437" s="2"/>
      <c r="N6437" s="2"/>
      <c r="O6437" s="2"/>
      <c r="P6437" s="2"/>
      <c r="Q6437" s="2"/>
      <c r="R6437" s="2"/>
      <c r="S6437" s="2"/>
      <c r="T6437" s="2"/>
      <c r="U6437" s="2"/>
      <c r="V6437" s="2"/>
      <c r="W6437" s="2"/>
      <c r="X6437" s="2"/>
      <c r="Y6437" s="2"/>
      <c r="AB6437" s="2"/>
      <c r="AC6437" s="2"/>
      <c r="AD6437" s="2"/>
      <c r="AE6437" s="2"/>
      <c r="AF6437" s="2"/>
      <c r="AG6437" s="2"/>
      <c r="AH6437" s="2"/>
      <c r="AI6437" s="2"/>
      <c r="AJ6437" s="2"/>
      <c r="AK6437" s="2"/>
      <c r="BK6437" s="2"/>
      <c r="BL6437" s="2"/>
      <c r="BN6437" s="2"/>
      <c r="BO6437" s="2"/>
    </row>
    <row r="6438" ht="12.75" customHeight="1">
      <c r="D6438" s="2"/>
      <c r="G6438" s="2"/>
      <c r="I6438" s="2"/>
      <c r="J6438" s="2"/>
      <c r="K6438" s="2"/>
      <c r="L6438" s="2"/>
      <c r="M6438" s="2"/>
      <c r="N6438" s="2"/>
      <c r="O6438" s="2"/>
      <c r="P6438" s="2"/>
      <c r="Q6438" s="2"/>
      <c r="R6438" s="2"/>
      <c r="S6438" s="2"/>
      <c r="T6438" s="2"/>
      <c r="U6438" s="2"/>
      <c r="V6438" s="2"/>
      <c r="W6438" s="2"/>
      <c r="X6438" s="2"/>
      <c r="Y6438" s="2"/>
      <c r="AB6438" s="2"/>
      <c r="AC6438" s="2"/>
      <c r="AD6438" s="2"/>
      <c r="AE6438" s="2"/>
      <c r="AF6438" s="2"/>
      <c r="AG6438" s="2"/>
      <c r="AH6438" s="2"/>
      <c r="AI6438" s="2"/>
      <c r="AJ6438" s="2"/>
      <c r="AK6438" s="2"/>
      <c r="BK6438" s="2"/>
      <c r="BL6438" s="2"/>
      <c r="BN6438" s="2"/>
      <c r="BO6438" s="2"/>
    </row>
    <row r="6439" ht="12.75" customHeight="1">
      <c r="D6439" s="2"/>
      <c r="G6439" s="2"/>
      <c r="I6439" s="2"/>
      <c r="J6439" s="2"/>
      <c r="K6439" s="2"/>
      <c r="L6439" s="2"/>
      <c r="M6439" s="2"/>
      <c r="N6439" s="2"/>
      <c r="O6439" s="2"/>
      <c r="P6439" s="2"/>
      <c r="Q6439" s="2"/>
      <c r="R6439" s="2"/>
      <c r="S6439" s="2"/>
      <c r="T6439" s="2"/>
      <c r="U6439" s="2"/>
      <c r="V6439" s="2"/>
      <c r="W6439" s="2"/>
      <c r="X6439" s="2"/>
      <c r="Y6439" s="2"/>
      <c r="AB6439" s="2"/>
      <c r="AC6439" s="2"/>
      <c r="AD6439" s="2"/>
      <c r="AE6439" s="2"/>
      <c r="AF6439" s="2"/>
      <c r="AG6439" s="2"/>
      <c r="AH6439" s="2"/>
      <c r="AI6439" s="2"/>
      <c r="AJ6439" s="2"/>
      <c r="AK6439" s="2"/>
      <c r="BK6439" s="2"/>
      <c r="BL6439" s="2"/>
      <c r="BN6439" s="2"/>
      <c r="BO6439" s="2"/>
    </row>
    <row r="6440" ht="12.75" customHeight="1">
      <c r="D6440" s="2"/>
      <c r="G6440" s="2"/>
      <c r="I6440" s="2"/>
      <c r="J6440" s="2"/>
      <c r="K6440" s="2"/>
      <c r="L6440" s="2"/>
      <c r="M6440" s="2"/>
      <c r="N6440" s="2"/>
      <c r="O6440" s="2"/>
      <c r="P6440" s="2"/>
      <c r="Q6440" s="2"/>
      <c r="R6440" s="2"/>
      <c r="S6440" s="2"/>
      <c r="T6440" s="2"/>
      <c r="U6440" s="2"/>
      <c r="V6440" s="2"/>
      <c r="W6440" s="2"/>
      <c r="X6440" s="2"/>
      <c r="Y6440" s="2"/>
      <c r="AB6440" s="2"/>
      <c r="AC6440" s="2"/>
      <c r="AD6440" s="2"/>
      <c r="AE6440" s="2"/>
      <c r="AF6440" s="2"/>
      <c r="AG6440" s="2"/>
      <c r="AH6440" s="2"/>
      <c r="AI6440" s="2"/>
      <c r="AJ6440" s="2"/>
      <c r="AK6440" s="2"/>
      <c r="BK6440" s="2"/>
      <c r="BL6440" s="2"/>
      <c r="BN6440" s="2"/>
      <c r="BO6440" s="2"/>
    </row>
    <row r="6441" ht="12.75" customHeight="1">
      <c r="D6441" s="2"/>
      <c r="G6441" s="2"/>
      <c r="I6441" s="2"/>
      <c r="J6441" s="2"/>
      <c r="K6441" s="2"/>
      <c r="L6441" s="2"/>
      <c r="M6441" s="2"/>
      <c r="N6441" s="2"/>
      <c r="O6441" s="2"/>
      <c r="P6441" s="2"/>
      <c r="Q6441" s="2"/>
      <c r="R6441" s="2"/>
      <c r="S6441" s="2"/>
      <c r="T6441" s="2"/>
      <c r="U6441" s="2"/>
      <c r="V6441" s="2"/>
      <c r="W6441" s="2"/>
      <c r="X6441" s="2"/>
      <c r="Y6441" s="2"/>
      <c r="AB6441" s="2"/>
      <c r="AC6441" s="2"/>
      <c r="AD6441" s="2"/>
      <c r="AE6441" s="2"/>
      <c r="AF6441" s="2"/>
      <c r="AG6441" s="2"/>
      <c r="AH6441" s="2"/>
      <c r="AI6441" s="2"/>
      <c r="AJ6441" s="2"/>
      <c r="AK6441" s="2"/>
      <c r="BK6441" s="2"/>
      <c r="BL6441" s="2"/>
      <c r="BN6441" s="2"/>
      <c r="BO6441" s="2"/>
    </row>
    <row r="6442" ht="12.75" customHeight="1">
      <c r="D6442" s="2"/>
      <c r="G6442" s="2"/>
      <c r="I6442" s="2"/>
      <c r="J6442" s="2"/>
      <c r="K6442" s="2"/>
      <c r="L6442" s="2"/>
      <c r="M6442" s="2"/>
      <c r="N6442" s="2"/>
      <c r="O6442" s="2"/>
      <c r="P6442" s="2"/>
      <c r="Q6442" s="2"/>
      <c r="R6442" s="2"/>
      <c r="S6442" s="2"/>
      <c r="T6442" s="2"/>
      <c r="U6442" s="2"/>
      <c r="V6442" s="2"/>
      <c r="W6442" s="2"/>
      <c r="X6442" s="2"/>
      <c r="Y6442" s="2"/>
      <c r="AB6442" s="2"/>
      <c r="AC6442" s="2"/>
      <c r="AD6442" s="2"/>
      <c r="AE6442" s="2"/>
      <c r="AF6442" s="2"/>
      <c r="AG6442" s="2"/>
      <c r="AH6442" s="2"/>
      <c r="AI6442" s="2"/>
      <c r="AJ6442" s="2"/>
      <c r="AK6442" s="2"/>
      <c r="BK6442" s="2"/>
      <c r="BL6442" s="2"/>
      <c r="BN6442" s="2"/>
      <c r="BO6442" s="2"/>
    </row>
    <row r="6443" ht="12.75" customHeight="1">
      <c r="D6443" s="2"/>
      <c r="G6443" s="2"/>
      <c r="I6443" s="2"/>
      <c r="J6443" s="2"/>
      <c r="K6443" s="2"/>
      <c r="L6443" s="2"/>
      <c r="M6443" s="2"/>
      <c r="N6443" s="2"/>
      <c r="O6443" s="2"/>
      <c r="P6443" s="2"/>
      <c r="Q6443" s="2"/>
      <c r="R6443" s="2"/>
      <c r="S6443" s="2"/>
      <c r="T6443" s="2"/>
      <c r="U6443" s="2"/>
      <c r="V6443" s="2"/>
      <c r="W6443" s="2"/>
      <c r="X6443" s="2"/>
      <c r="Y6443" s="2"/>
      <c r="AB6443" s="2"/>
      <c r="AC6443" s="2"/>
      <c r="AD6443" s="2"/>
      <c r="AE6443" s="2"/>
      <c r="AF6443" s="2"/>
      <c r="AG6443" s="2"/>
      <c r="AH6443" s="2"/>
      <c r="AI6443" s="2"/>
      <c r="AJ6443" s="2"/>
      <c r="AK6443" s="2"/>
      <c r="BK6443" s="2"/>
      <c r="BL6443" s="2"/>
      <c r="BN6443" s="2"/>
      <c r="BO6443" s="2"/>
    </row>
    <row r="6444" ht="12.75" customHeight="1">
      <c r="D6444" s="2"/>
      <c r="G6444" s="2"/>
      <c r="I6444" s="2"/>
      <c r="J6444" s="2"/>
      <c r="K6444" s="2"/>
      <c r="L6444" s="2"/>
      <c r="M6444" s="2"/>
      <c r="N6444" s="2"/>
      <c r="O6444" s="2"/>
      <c r="P6444" s="2"/>
      <c r="Q6444" s="2"/>
      <c r="R6444" s="2"/>
      <c r="S6444" s="2"/>
      <c r="T6444" s="2"/>
      <c r="U6444" s="2"/>
      <c r="V6444" s="2"/>
      <c r="W6444" s="2"/>
      <c r="X6444" s="2"/>
      <c r="Y6444" s="2"/>
      <c r="AB6444" s="2"/>
      <c r="AC6444" s="2"/>
      <c r="AD6444" s="2"/>
      <c r="AE6444" s="2"/>
      <c r="AF6444" s="2"/>
      <c r="AG6444" s="2"/>
      <c r="AH6444" s="2"/>
      <c r="AI6444" s="2"/>
      <c r="AJ6444" s="2"/>
      <c r="AK6444" s="2"/>
      <c r="BK6444" s="2"/>
      <c r="BL6444" s="2"/>
      <c r="BN6444" s="2"/>
      <c r="BO6444" s="2"/>
    </row>
    <row r="6445" ht="12.75" customHeight="1">
      <c r="D6445" s="2"/>
      <c r="G6445" s="2"/>
      <c r="I6445" s="2"/>
      <c r="J6445" s="2"/>
      <c r="K6445" s="2"/>
      <c r="L6445" s="2"/>
      <c r="M6445" s="2"/>
      <c r="N6445" s="2"/>
      <c r="O6445" s="2"/>
      <c r="P6445" s="2"/>
      <c r="Q6445" s="2"/>
      <c r="R6445" s="2"/>
      <c r="S6445" s="2"/>
      <c r="T6445" s="2"/>
      <c r="U6445" s="2"/>
      <c r="V6445" s="2"/>
      <c r="W6445" s="2"/>
      <c r="X6445" s="2"/>
      <c r="Y6445" s="2"/>
      <c r="AB6445" s="2"/>
      <c r="AC6445" s="2"/>
      <c r="AD6445" s="2"/>
      <c r="AE6445" s="2"/>
      <c r="AF6445" s="2"/>
      <c r="AG6445" s="2"/>
      <c r="AH6445" s="2"/>
      <c r="AI6445" s="2"/>
      <c r="AJ6445" s="2"/>
      <c r="AK6445" s="2"/>
      <c r="BK6445" s="2"/>
      <c r="BL6445" s="2"/>
      <c r="BN6445" s="2"/>
      <c r="BO6445" s="2"/>
    </row>
    <row r="6446" ht="12.75" customHeight="1">
      <c r="D6446" s="2"/>
      <c r="G6446" s="2"/>
      <c r="I6446" s="2"/>
      <c r="J6446" s="2"/>
      <c r="K6446" s="2"/>
      <c r="L6446" s="2"/>
      <c r="M6446" s="2"/>
      <c r="N6446" s="2"/>
      <c r="O6446" s="2"/>
      <c r="P6446" s="2"/>
      <c r="Q6446" s="2"/>
      <c r="R6446" s="2"/>
      <c r="S6446" s="2"/>
      <c r="T6446" s="2"/>
      <c r="U6446" s="2"/>
      <c r="V6446" s="2"/>
      <c r="W6446" s="2"/>
      <c r="X6446" s="2"/>
      <c r="Y6446" s="2"/>
      <c r="AB6446" s="2"/>
      <c r="AC6446" s="2"/>
      <c r="AD6446" s="2"/>
      <c r="AE6446" s="2"/>
      <c r="AF6446" s="2"/>
      <c r="AG6446" s="2"/>
      <c r="AH6446" s="2"/>
      <c r="AI6446" s="2"/>
      <c r="AJ6446" s="2"/>
      <c r="AK6446" s="2"/>
      <c r="BK6446" s="2"/>
      <c r="BL6446" s="2"/>
      <c r="BN6446" s="2"/>
      <c r="BO6446" s="2"/>
    </row>
    <row r="6447" ht="12.75" customHeight="1">
      <c r="D6447" s="2"/>
      <c r="G6447" s="2"/>
      <c r="I6447" s="2"/>
      <c r="J6447" s="2"/>
      <c r="K6447" s="2"/>
      <c r="L6447" s="2"/>
      <c r="M6447" s="2"/>
      <c r="N6447" s="2"/>
      <c r="O6447" s="2"/>
      <c r="P6447" s="2"/>
      <c r="Q6447" s="2"/>
      <c r="R6447" s="2"/>
      <c r="S6447" s="2"/>
      <c r="T6447" s="2"/>
      <c r="U6447" s="2"/>
      <c r="V6447" s="2"/>
      <c r="W6447" s="2"/>
      <c r="X6447" s="2"/>
      <c r="Y6447" s="2"/>
      <c r="AB6447" s="2"/>
      <c r="AC6447" s="2"/>
      <c r="AD6447" s="2"/>
      <c r="AE6447" s="2"/>
      <c r="AF6447" s="2"/>
      <c r="AG6447" s="2"/>
      <c r="AH6447" s="2"/>
      <c r="AI6447" s="2"/>
      <c r="AJ6447" s="2"/>
      <c r="AK6447" s="2"/>
      <c r="BK6447" s="2"/>
      <c r="BL6447" s="2"/>
      <c r="BN6447" s="2"/>
      <c r="BO6447" s="2"/>
    </row>
    <row r="6448" ht="12.75" customHeight="1">
      <c r="D6448" s="2"/>
      <c r="G6448" s="2"/>
      <c r="I6448" s="2"/>
      <c r="J6448" s="2"/>
      <c r="K6448" s="2"/>
      <c r="L6448" s="2"/>
      <c r="M6448" s="2"/>
      <c r="N6448" s="2"/>
      <c r="O6448" s="2"/>
      <c r="P6448" s="2"/>
      <c r="Q6448" s="2"/>
      <c r="R6448" s="2"/>
      <c r="S6448" s="2"/>
      <c r="T6448" s="2"/>
      <c r="U6448" s="2"/>
      <c r="V6448" s="2"/>
      <c r="W6448" s="2"/>
      <c r="X6448" s="2"/>
      <c r="Y6448" s="2"/>
      <c r="AB6448" s="2"/>
      <c r="AC6448" s="2"/>
      <c r="AD6448" s="2"/>
      <c r="AE6448" s="2"/>
      <c r="AF6448" s="2"/>
      <c r="AG6448" s="2"/>
      <c r="AH6448" s="2"/>
      <c r="AI6448" s="2"/>
      <c r="AJ6448" s="2"/>
      <c r="AK6448" s="2"/>
      <c r="BK6448" s="2"/>
      <c r="BL6448" s="2"/>
      <c r="BN6448" s="2"/>
      <c r="BO6448" s="2"/>
    </row>
    <row r="6449" ht="12.75" customHeight="1">
      <c r="D6449" s="2"/>
      <c r="G6449" s="2"/>
      <c r="I6449" s="2"/>
      <c r="J6449" s="2"/>
      <c r="K6449" s="2"/>
      <c r="L6449" s="2"/>
      <c r="M6449" s="2"/>
      <c r="N6449" s="2"/>
      <c r="O6449" s="2"/>
      <c r="P6449" s="2"/>
      <c r="Q6449" s="2"/>
      <c r="R6449" s="2"/>
      <c r="S6449" s="2"/>
      <c r="T6449" s="2"/>
      <c r="U6449" s="2"/>
      <c r="V6449" s="2"/>
      <c r="W6449" s="2"/>
      <c r="X6449" s="2"/>
      <c r="Y6449" s="2"/>
      <c r="AB6449" s="2"/>
      <c r="AC6449" s="2"/>
      <c r="AD6449" s="2"/>
      <c r="AE6449" s="2"/>
      <c r="AF6449" s="2"/>
      <c r="AG6449" s="2"/>
      <c r="AH6449" s="2"/>
      <c r="AI6449" s="2"/>
      <c r="AJ6449" s="2"/>
      <c r="AK6449" s="2"/>
      <c r="BK6449" s="2"/>
      <c r="BL6449" s="2"/>
      <c r="BN6449" s="2"/>
      <c r="BO6449" s="2"/>
    </row>
    <row r="6450" ht="12.75" customHeight="1">
      <c r="D6450" s="2"/>
      <c r="G6450" s="2"/>
      <c r="I6450" s="2"/>
      <c r="J6450" s="2"/>
      <c r="K6450" s="2"/>
      <c r="L6450" s="2"/>
      <c r="M6450" s="2"/>
      <c r="N6450" s="2"/>
      <c r="O6450" s="2"/>
      <c r="P6450" s="2"/>
      <c r="Q6450" s="2"/>
      <c r="R6450" s="2"/>
      <c r="S6450" s="2"/>
      <c r="T6450" s="2"/>
      <c r="U6450" s="2"/>
      <c r="V6450" s="2"/>
      <c r="W6450" s="2"/>
      <c r="X6450" s="2"/>
      <c r="Y6450" s="2"/>
      <c r="AB6450" s="2"/>
      <c r="AC6450" s="2"/>
      <c r="AD6450" s="2"/>
      <c r="AE6450" s="2"/>
      <c r="AF6450" s="2"/>
      <c r="AG6450" s="2"/>
      <c r="AH6450" s="2"/>
      <c r="AI6450" s="2"/>
      <c r="AJ6450" s="2"/>
      <c r="AK6450" s="2"/>
      <c r="BK6450" s="2"/>
      <c r="BL6450" s="2"/>
      <c r="BN6450" s="2"/>
      <c r="BO6450" s="2"/>
    </row>
    <row r="6451" ht="12.75" customHeight="1">
      <c r="D6451" s="2"/>
      <c r="G6451" s="2"/>
      <c r="I6451" s="2"/>
      <c r="J6451" s="2"/>
      <c r="K6451" s="2"/>
      <c r="L6451" s="2"/>
      <c r="M6451" s="2"/>
      <c r="N6451" s="2"/>
      <c r="O6451" s="2"/>
      <c r="P6451" s="2"/>
      <c r="Q6451" s="2"/>
      <c r="R6451" s="2"/>
      <c r="S6451" s="2"/>
      <c r="T6451" s="2"/>
      <c r="U6451" s="2"/>
      <c r="V6451" s="2"/>
      <c r="W6451" s="2"/>
      <c r="X6451" s="2"/>
      <c r="Y6451" s="2"/>
      <c r="AB6451" s="2"/>
      <c r="AC6451" s="2"/>
      <c r="AD6451" s="2"/>
      <c r="AE6451" s="2"/>
      <c r="AF6451" s="2"/>
      <c r="AG6451" s="2"/>
      <c r="AH6451" s="2"/>
      <c r="AI6451" s="2"/>
      <c r="AJ6451" s="2"/>
      <c r="AK6451" s="2"/>
      <c r="BK6451" s="2"/>
      <c r="BL6451" s="2"/>
      <c r="BN6451" s="2"/>
      <c r="BO6451" s="2"/>
    </row>
    <row r="6452" ht="12.75" customHeight="1">
      <c r="D6452" s="2"/>
      <c r="G6452" s="2"/>
      <c r="I6452" s="2"/>
      <c r="J6452" s="2"/>
      <c r="K6452" s="2"/>
      <c r="L6452" s="2"/>
      <c r="M6452" s="2"/>
      <c r="N6452" s="2"/>
      <c r="O6452" s="2"/>
      <c r="P6452" s="2"/>
      <c r="Q6452" s="2"/>
      <c r="R6452" s="2"/>
      <c r="S6452" s="2"/>
      <c r="T6452" s="2"/>
      <c r="U6452" s="2"/>
      <c r="V6452" s="2"/>
      <c r="W6452" s="2"/>
      <c r="X6452" s="2"/>
      <c r="Y6452" s="2"/>
      <c r="AB6452" s="2"/>
      <c r="AC6452" s="2"/>
      <c r="AD6452" s="2"/>
      <c r="AE6452" s="2"/>
      <c r="AF6452" s="2"/>
      <c r="AG6452" s="2"/>
      <c r="AH6452" s="2"/>
      <c r="AI6452" s="2"/>
      <c r="AJ6452" s="2"/>
      <c r="AK6452" s="2"/>
      <c r="BK6452" s="2"/>
      <c r="BL6452" s="2"/>
      <c r="BN6452" s="2"/>
      <c r="BO6452" s="2"/>
    </row>
    <row r="6453" ht="12.75" customHeight="1">
      <c r="D6453" s="2"/>
      <c r="G6453" s="2"/>
      <c r="I6453" s="2"/>
      <c r="J6453" s="2"/>
      <c r="K6453" s="2"/>
      <c r="L6453" s="2"/>
      <c r="M6453" s="2"/>
      <c r="N6453" s="2"/>
      <c r="O6453" s="2"/>
      <c r="P6453" s="2"/>
      <c r="Q6453" s="2"/>
      <c r="R6453" s="2"/>
      <c r="S6453" s="2"/>
      <c r="T6453" s="2"/>
      <c r="U6453" s="2"/>
      <c r="V6453" s="2"/>
      <c r="W6453" s="2"/>
      <c r="X6453" s="2"/>
      <c r="Y6453" s="2"/>
      <c r="AB6453" s="2"/>
      <c r="AC6453" s="2"/>
      <c r="AD6453" s="2"/>
      <c r="AE6453" s="2"/>
      <c r="AF6453" s="2"/>
      <c r="AG6453" s="2"/>
      <c r="AH6453" s="2"/>
      <c r="AI6453" s="2"/>
      <c r="AJ6453" s="2"/>
      <c r="AK6453" s="2"/>
      <c r="BK6453" s="2"/>
      <c r="BL6453" s="2"/>
      <c r="BN6453" s="2"/>
      <c r="BO6453" s="2"/>
    </row>
    <row r="6454" ht="12.75" customHeight="1">
      <c r="D6454" s="2"/>
      <c r="G6454" s="2"/>
      <c r="I6454" s="2"/>
      <c r="J6454" s="2"/>
      <c r="K6454" s="2"/>
      <c r="L6454" s="2"/>
      <c r="M6454" s="2"/>
      <c r="N6454" s="2"/>
      <c r="O6454" s="2"/>
      <c r="P6454" s="2"/>
      <c r="Q6454" s="2"/>
      <c r="R6454" s="2"/>
      <c r="S6454" s="2"/>
      <c r="T6454" s="2"/>
      <c r="U6454" s="2"/>
      <c r="V6454" s="2"/>
      <c r="W6454" s="2"/>
      <c r="X6454" s="2"/>
      <c r="Y6454" s="2"/>
      <c r="AB6454" s="2"/>
      <c r="AC6454" s="2"/>
      <c r="AD6454" s="2"/>
      <c r="AE6454" s="2"/>
      <c r="AF6454" s="2"/>
      <c r="AG6454" s="2"/>
      <c r="AH6454" s="2"/>
      <c r="AI6454" s="2"/>
      <c r="AJ6454" s="2"/>
      <c r="AK6454" s="2"/>
      <c r="BK6454" s="2"/>
      <c r="BL6454" s="2"/>
      <c r="BN6454" s="2"/>
      <c r="BO6454" s="2"/>
    </row>
    <row r="6455" ht="12.75" customHeight="1">
      <c r="D6455" s="2"/>
      <c r="G6455" s="2"/>
      <c r="I6455" s="2"/>
      <c r="J6455" s="2"/>
      <c r="K6455" s="2"/>
      <c r="L6455" s="2"/>
      <c r="M6455" s="2"/>
      <c r="N6455" s="2"/>
      <c r="O6455" s="2"/>
      <c r="P6455" s="2"/>
      <c r="Q6455" s="2"/>
      <c r="R6455" s="2"/>
      <c r="S6455" s="2"/>
      <c r="T6455" s="2"/>
      <c r="U6455" s="2"/>
      <c r="V6455" s="2"/>
      <c r="W6455" s="2"/>
      <c r="X6455" s="2"/>
      <c r="Y6455" s="2"/>
      <c r="AB6455" s="2"/>
      <c r="AC6455" s="2"/>
      <c r="AD6455" s="2"/>
      <c r="AE6455" s="2"/>
      <c r="AF6455" s="2"/>
      <c r="AG6455" s="2"/>
      <c r="AH6455" s="2"/>
      <c r="AI6455" s="2"/>
      <c r="AJ6455" s="2"/>
      <c r="AK6455" s="2"/>
      <c r="BK6455" s="2"/>
      <c r="BL6455" s="2"/>
      <c r="BN6455" s="2"/>
      <c r="BO6455" s="2"/>
    </row>
    <row r="6456" ht="12.75" customHeight="1">
      <c r="D6456" s="2"/>
      <c r="G6456" s="2"/>
      <c r="I6456" s="2"/>
      <c r="J6456" s="2"/>
      <c r="K6456" s="2"/>
      <c r="L6456" s="2"/>
      <c r="M6456" s="2"/>
      <c r="N6456" s="2"/>
      <c r="O6456" s="2"/>
      <c r="P6456" s="2"/>
      <c r="Q6456" s="2"/>
      <c r="R6456" s="2"/>
      <c r="S6456" s="2"/>
      <c r="T6456" s="2"/>
      <c r="U6456" s="2"/>
      <c r="V6456" s="2"/>
      <c r="W6456" s="2"/>
      <c r="X6456" s="2"/>
      <c r="Y6456" s="2"/>
      <c r="AB6456" s="2"/>
      <c r="AC6456" s="2"/>
      <c r="AD6456" s="2"/>
      <c r="AE6456" s="2"/>
      <c r="AF6456" s="2"/>
      <c r="AG6456" s="2"/>
      <c r="AH6456" s="2"/>
      <c r="AI6456" s="2"/>
      <c r="AJ6456" s="2"/>
      <c r="AK6456" s="2"/>
      <c r="BK6456" s="2"/>
      <c r="BL6456" s="2"/>
      <c r="BN6456" s="2"/>
      <c r="BO6456" s="2"/>
    </row>
    <row r="6457" ht="12.75" customHeight="1">
      <c r="D6457" s="2"/>
      <c r="G6457" s="2"/>
      <c r="I6457" s="2"/>
      <c r="J6457" s="2"/>
      <c r="K6457" s="2"/>
      <c r="L6457" s="2"/>
      <c r="M6457" s="2"/>
      <c r="N6457" s="2"/>
      <c r="O6457" s="2"/>
      <c r="P6457" s="2"/>
      <c r="Q6457" s="2"/>
      <c r="R6457" s="2"/>
      <c r="S6457" s="2"/>
      <c r="T6457" s="2"/>
      <c r="U6457" s="2"/>
      <c r="V6457" s="2"/>
      <c r="W6457" s="2"/>
      <c r="X6457" s="2"/>
      <c r="Y6457" s="2"/>
      <c r="AB6457" s="2"/>
      <c r="AC6457" s="2"/>
      <c r="AD6457" s="2"/>
      <c r="AE6457" s="2"/>
      <c r="AF6457" s="2"/>
      <c r="AG6457" s="2"/>
      <c r="AH6457" s="2"/>
      <c r="AI6457" s="2"/>
      <c r="AJ6457" s="2"/>
      <c r="AK6457" s="2"/>
      <c r="BK6457" s="2"/>
      <c r="BL6457" s="2"/>
      <c r="BN6457" s="2"/>
      <c r="BO6457" s="2"/>
    </row>
    <row r="6458" ht="12.75" customHeight="1">
      <c r="D6458" s="2"/>
      <c r="G6458" s="2"/>
      <c r="I6458" s="2"/>
      <c r="J6458" s="2"/>
      <c r="K6458" s="2"/>
      <c r="L6458" s="2"/>
      <c r="M6458" s="2"/>
      <c r="N6458" s="2"/>
      <c r="O6458" s="2"/>
      <c r="P6458" s="2"/>
      <c r="Q6458" s="2"/>
      <c r="R6458" s="2"/>
      <c r="S6458" s="2"/>
      <c r="T6458" s="2"/>
      <c r="U6458" s="2"/>
      <c r="V6458" s="2"/>
      <c r="W6458" s="2"/>
      <c r="X6458" s="2"/>
      <c r="Y6458" s="2"/>
      <c r="AB6458" s="2"/>
      <c r="AC6458" s="2"/>
      <c r="AD6458" s="2"/>
      <c r="AE6458" s="2"/>
      <c r="AF6458" s="2"/>
      <c r="AG6458" s="2"/>
      <c r="AH6458" s="2"/>
      <c r="AI6458" s="2"/>
      <c r="AJ6458" s="2"/>
      <c r="AK6458" s="2"/>
      <c r="BK6458" s="2"/>
      <c r="BL6458" s="2"/>
      <c r="BN6458" s="2"/>
      <c r="BO6458" s="2"/>
    </row>
    <row r="6459" ht="12.75" customHeight="1">
      <c r="D6459" s="2"/>
      <c r="G6459" s="2"/>
      <c r="I6459" s="2"/>
      <c r="J6459" s="2"/>
      <c r="K6459" s="2"/>
      <c r="L6459" s="2"/>
      <c r="M6459" s="2"/>
      <c r="N6459" s="2"/>
      <c r="O6459" s="2"/>
      <c r="P6459" s="2"/>
      <c r="Q6459" s="2"/>
      <c r="R6459" s="2"/>
      <c r="S6459" s="2"/>
      <c r="T6459" s="2"/>
      <c r="U6459" s="2"/>
      <c r="V6459" s="2"/>
      <c r="W6459" s="2"/>
      <c r="X6459" s="2"/>
      <c r="Y6459" s="2"/>
      <c r="AB6459" s="2"/>
      <c r="AC6459" s="2"/>
      <c r="AD6459" s="2"/>
      <c r="AE6459" s="2"/>
      <c r="AF6459" s="2"/>
      <c r="AG6459" s="2"/>
      <c r="AH6459" s="2"/>
      <c r="AI6459" s="2"/>
      <c r="AJ6459" s="2"/>
      <c r="AK6459" s="2"/>
      <c r="BK6459" s="2"/>
      <c r="BL6459" s="2"/>
      <c r="BN6459" s="2"/>
      <c r="BO6459" s="2"/>
    </row>
    <row r="6460" ht="12.75" customHeight="1">
      <c r="D6460" s="2"/>
      <c r="G6460" s="2"/>
      <c r="I6460" s="2"/>
      <c r="J6460" s="2"/>
      <c r="K6460" s="2"/>
      <c r="L6460" s="2"/>
      <c r="M6460" s="2"/>
      <c r="N6460" s="2"/>
      <c r="O6460" s="2"/>
      <c r="P6460" s="2"/>
      <c r="Q6460" s="2"/>
      <c r="R6460" s="2"/>
      <c r="S6460" s="2"/>
      <c r="T6460" s="2"/>
      <c r="U6460" s="2"/>
      <c r="V6460" s="2"/>
      <c r="W6460" s="2"/>
      <c r="X6460" s="2"/>
      <c r="Y6460" s="2"/>
      <c r="AB6460" s="2"/>
      <c r="AC6460" s="2"/>
      <c r="AD6460" s="2"/>
      <c r="AE6460" s="2"/>
      <c r="AF6460" s="2"/>
      <c r="AG6460" s="2"/>
      <c r="AH6460" s="2"/>
      <c r="AI6460" s="2"/>
      <c r="AJ6460" s="2"/>
      <c r="AK6460" s="2"/>
      <c r="BK6460" s="2"/>
      <c r="BL6460" s="2"/>
      <c r="BN6460" s="2"/>
      <c r="BO6460" s="2"/>
    </row>
    <row r="6461" ht="12.75" customHeight="1">
      <c r="D6461" s="2"/>
      <c r="G6461" s="2"/>
      <c r="I6461" s="2"/>
      <c r="J6461" s="2"/>
      <c r="K6461" s="2"/>
      <c r="L6461" s="2"/>
      <c r="M6461" s="2"/>
      <c r="N6461" s="2"/>
      <c r="O6461" s="2"/>
      <c r="P6461" s="2"/>
      <c r="Q6461" s="2"/>
      <c r="R6461" s="2"/>
      <c r="S6461" s="2"/>
      <c r="T6461" s="2"/>
      <c r="U6461" s="2"/>
      <c r="V6461" s="2"/>
      <c r="W6461" s="2"/>
      <c r="X6461" s="2"/>
      <c r="Y6461" s="2"/>
      <c r="AB6461" s="2"/>
      <c r="AC6461" s="2"/>
      <c r="AD6461" s="2"/>
      <c r="AE6461" s="2"/>
      <c r="AF6461" s="2"/>
      <c r="AG6461" s="2"/>
      <c r="AH6461" s="2"/>
      <c r="AI6461" s="2"/>
      <c r="AJ6461" s="2"/>
      <c r="AK6461" s="2"/>
      <c r="BK6461" s="2"/>
      <c r="BL6461" s="2"/>
      <c r="BN6461" s="2"/>
      <c r="BO6461" s="2"/>
    </row>
    <row r="6462" ht="12.75" customHeight="1">
      <c r="D6462" s="2"/>
      <c r="G6462" s="2"/>
      <c r="I6462" s="2"/>
      <c r="J6462" s="2"/>
      <c r="K6462" s="2"/>
      <c r="L6462" s="2"/>
      <c r="M6462" s="2"/>
      <c r="N6462" s="2"/>
      <c r="O6462" s="2"/>
      <c r="P6462" s="2"/>
      <c r="Q6462" s="2"/>
      <c r="R6462" s="2"/>
      <c r="S6462" s="2"/>
      <c r="T6462" s="2"/>
      <c r="U6462" s="2"/>
      <c r="V6462" s="2"/>
      <c r="W6462" s="2"/>
      <c r="X6462" s="2"/>
      <c r="Y6462" s="2"/>
      <c r="AB6462" s="2"/>
      <c r="AC6462" s="2"/>
      <c r="AD6462" s="2"/>
      <c r="AE6462" s="2"/>
      <c r="AF6462" s="2"/>
      <c r="AG6462" s="2"/>
      <c r="AH6462" s="2"/>
      <c r="AI6462" s="2"/>
      <c r="AJ6462" s="2"/>
      <c r="AK6462" s="2"/>
      <c r="BK6462" s="2"/>
      <c r="BL6462" s="2"/>
      <c r="BN6462" s="2"/>
      <c r="BO6462" s="2"/>
    </row>
    <row r="6463" ht="12.75" customHeight="1">
      <c r="D6463" s="2"/>
      <c r="G6463" s="2"/>
      <c r="I6463" s="2"/>
      <c r="J6463" s="2"/>
      <c r="K6463" s="2"/>
      <c r="L6463" s="2"/>
      <c r="M6463" s="2"/>
      <c r="N6463" s="2"/>
      <c r="O6463" s="2"/>
      <c r="P6463" s="2"/>
      <c r="Q6463" s="2"/>
      <c r="R6463" s="2"/>
      <c r="S6463" s="2"/>
      <c r="T6463" s="2"/>
      <c r="U6463" s="2"/>
      <c r="V6463" s="2"/>
      <c r="W6463" s="2"/>
      <c r="X6463" s="2"/>
      <c r="Y6463" s="2"/>
      <c r="AB6463" s="2"/>
      <c r="AC6463" s="2"/>
      <c r="AD6463" s="2"/>
      <c r="AE6463" s="2"/>
      <c r="AF6463" s="2"/>
      <c r="AG6463" s="2"/>
      <c r="AH6463" s="2"/>
      <c r="AI6463" s="2"/>
      <c r="AJ6463" s="2"/>
      <c r="AK6463" s="2"/>
      <c r="BK6463" s="2"/>
      <c r="BL6463" s="2"/>
      <c r="BN6463" s="2"/>
      <c r="BO6463" s="2"/>
    </row>
    <row r="6464" ht="12.75" customHeight="1">
      <c r="D6464" s="2"/>
      <c r="G6464" s="2"/>
      <c r="I6464" s="2"/>
      <c r="J6464" s="2"/>
      <c r="K6464" s="2"/>
      <c r="L6464" s="2"/>
      <c r="M6464" s="2"/>
      <c r="N6464" s="2"/>
      <c r="O6464" s="2"/>
      <c r="P6464" s="2"/>
      <c r="Q6464" s="2"/>
      <c r="R6464" s="2"/>
      <c r="S6464" s="2"/>
      <c r="T6464" s="2"/>
      <c r="U6464" s="2"/>
      <c r="V6464" s="2"/>
      <c r="W6464" s="2"/>
      <c r="X6464" s="2"/>
      <c r="Y6464" s="2"/>
      <c r="AB6464" s="2"/>
      <c r="AC6464" s="2"/>
      <c r="AD6464" s="2"/>
      <c r="AE6464" s="2"/>
      <c r="AF6464" s="2"/>
      <c r="AG6464" s="2"/>
      <c r="AH6464" s="2"/>
      <c r="AI6464" s="2"/>
      <c r="AJ6464" s="2"/>
      <c r="AK6464" s="2"/>
      <c r="BK6464" s="2"/>
      <c r="BL6464" s="2"/>
      <c r="BN6464" s="2"/>
      <c r="BO6464" s="2"/>
    </row>
    <row r="6465" ht="12.75" customHeight="1">
      <c r="D6465" s="2"/>
      <c r="G6465" s="2"/>
      <c r="I6465" s="2"/>
      <c r="J6465" s="2"/>
      <c r="K6465" s="2"/>
      <c r="L6465" s="2"/>
      <c r="M6465" s="2"/>
      <c r="N6465" s="2"/>
      <c r="O6465" s="2"/>
      <c r="P6465" s="2"/>
      <c r="Q6465" s="2"/>
      <c r="R6465" s="2"/>
      <c r="S6465" s="2"/>
      <c r="T6465" s="2"/>
      <c r="U6465" s="2"/>
      <c r="V6465" s="2"/>
      <c r="W6465" s="2"/>
      <c r="X6465" s="2"/>
      <c r="Y6465" s="2"/>
      <c r="AB6465" s="2"/>
      <c r="AC6465" s="2"/>
      <c r="AD6465" s="2"/>
      <c r="AE6465" s="2"/>
      <c r="AF6465" s="2"/>
      <c r="AG6465" s="2"/>
      <c r="AH6465" s="2"/>
      <c r="AI6465" s="2"/>
      <c r="AJ6465" s="2"/>
      <c r="AK6465" s="2"/>
      <c r="BK6465" s="2"/>
      <c r="BL6465" s="2"/>
      <c r="BN6465" s="2"/>
      <c r="BO6465" s="2"/>
    </row>
    <row r="6466" ht="12.75" customHeight="1">
      <c r="D6466" s="2"/>
      <c r="G6466" s="2"/>
      <c r="I6466" s="2"/>
      <c r="J6466" s="2"/>
      <c r="K6466" s="2"/>
      <c r="L6466" s="2"/>
      <c r="M6466" s="2"/>
      <c r="N6466" s="2"/>
      <c r="O6466" s="2"/>
      <c r="P6466" s="2"/>
      <c r="Q6466" s="2"/>
      <c r="R6466" s="2"/>
      <c r="S6466" s="2"/>
      <c r="T6466" s="2"/>
      <c r="U6466" s="2"/>
      <c r="V6466" s="2"/>
      <c r="W6466" s="2"/>
      <c r="X6466" s="2"/>
      <c r="Y6466" s="2"/>
      <c r="AB6466" s="2"/>
      <c r="AC6466" s="2"/>
      <c r="AD6466" s="2"/>
      <c r="AE6466" s="2"/>
      <c r="AF6466" s="2"/>
      <c r="AG6466" s="2"/>
      <c r="AH6466" s="2"/>
      <c r="AI6466" s="2"/>
      <c r="AJ6466" s="2"/>
      <c r="AK6466" s="2"/>
      <c r="BK6466" s="2"/>
      <c r="BL6466" s="2"/>
      <c r="BN6466" s="2"/>
      <c r="BO6466" s="2"/>
    </row>
    <row r="6467" ht="12.75" customHeight="1">
      <c r="D6467" s="2"/>
      <c r="G6467" s="2"/>
      <c r="I6467" s="2"/>
      <c r="J6467" s="2"/>
      <c r="K6467" s="2"/>
      <c r="L6467" s="2"/>
      <c r="M6467" s="2"/>
      <c r="N6467" s="2"/>
      <c r="O6467" s="2"/>
      <c r="P6467" s="2"/>
      <c r="Q6467" s="2"/>
      <c r="R6467" s="2"/>
      <c r="S6467" s="2"/>
      <c r="T6467" s="2"/>
      <c r="U6467" s="2"/>
      <c r="V6467" s="2"/>
      <c r="W6467" s="2"/>
      <c r="X6467" s="2"/>
      <c r="Y6467" s="2"/>
      <c r="AB6467" s="2"/>
      <c r="AC6467" s="2"/>
      <c r="AD6467" s="2"/>
      <c r="AE6467" s="2"/>
      <c r="AF6467" s="2"/>
      <c r="AG6467" s="2"/>
      <c r="AH6467" s="2"/>
      <c r="AI6467" s="2"/>
      <c r="AJ6467" s="2"/>
      <c r="AK6467" s="2"/>
      <c r="BK6467" s="2"/>
      <c r="BL6467" s="2"/>
      <c r="BN6467" s="2"/>
      <c r="BO6467" s="2"/>
    </row>
    <row r="6468" ht="12.75" customHeight="1">
      <c r="D6468" s="2"/>
      <c r="G6468" s="2"/>
      <c r="I6468" s="2"/>
      <c r="J6468" s="2"/>
      <c r="K6468" s="2"/>
      <c r="L6468" s="2"/>
      <c r="M6468" s="2"/>
      <c r="N6468" s="2"/>
      <c r="O6468" s="2"/>
      <c r="P6468" s="2"/>
      <c r="Q6468" s="2"/>
      <c r="R6468" s="2"/>
      <c r="S6468" s="2"/>
      <c r="T6468" s="2"/>
      <c r="U6468" s="2"/>
      <c r="V6468" s="2"/>
      <c r="W6468" s="2"/>
      <c r="X6468" s="2"/>
      <c r="Y6468" s="2"/>
      <c r="AB6468" s="2"/>
      <c r="AC6468" s="2"/>
      <c r="AD6468" s="2"/>
      <c r="AE6468" s="2"/>
      <c r="AF6468" s="2"/>
      <c r="AG6468" s="2"/>
      <c r="AH6468" s="2"/>
      <c r="AI6468" s="2"/>
      <c r="AJ6468" s="2"/>
      <c r="AK6468" s="2"/>
      <c r="BK6468" s="2"/>
      <c r="BL6468" s="2"/>
      <c r="BN6468" s="2"/>
      <c r="BO6468" s="2"/>
    </row>
    <row r="6469" ht="12.75" customHeight="1">
      <c r="D6469" s="2"/>
      <c r="G6469" s="2"/>
      <c r="I6469" s="2"/>
      <c r="J6469" s="2"/>
      <c r="K6469" s="2"/>
      <c r="L6469" s="2"/>
      <c r="M6469" s="2"/>
      <c r="N6469" s="2"/>
      <c r="O6469" s="2"/>
      <c r="P6469" s="2"/>
      <c r="Q6469" s="2"/>
      <c r="R6469" s="2"/>
      <c r="S6469" s="2"/>
      <c r="T6469" s="2"/>
      <c r="U6469" s="2"/>
      <c r="V6469" s="2"/>
      <c r="W6469" s="2"/>
      <c r="X6469" s="2"/>
      <c r="Y6469" s="2"/>
      <c r="AB6469" s="2"/>
      <c r="AC6469" s="2"/>
      <c r="AD6469" s="2"/>
      <c r="AE6469" s="2"/>
      <c r="AF6469" s="2"/>
      <c r="AG6469" s="2"/>
      <c r="AH6469" s="2"/>
      <c r="AI6469" s="2"/>
      <c r="AJ6469" s="2"/>
      <c r="AK6469" s="2"/>
      <c r="BK6469" s="2"/>
      <c r="BL6469" s="2"/>
      <c r="BN6469" s="2"/>
      <c r="BO6469" s="2"/>
    </row>
    <row r="6470" ht="12.75" customHeight="1">
      <c r="D6470" s="2"/>
      <c r="G6470" s="2"/>
      <c r="I6470" s="2"/>
      <c r="J6470" s="2"/>
      <c r="K6470" s="2"/>
      <c r="L6470" s="2"/>
      <c r="M6470" s="2"/>
      <c r="N6470" s="2"/>
      <c r="O6470" s="2"/>
      <c r="P6470" s="2"/>
      <c r="Q6470" s="2"/>
      <c r="R6470" s="2"/>
      <c r="S6470" s="2"/>
      <c r="T6470" s="2"/>
      <c r="U6470" s="2"/>
      <c r="V6470" s="2"/>
      <c r="W6470" s="2"/>
      <c r="X6470" s="2"/>
      <c r="Y6470" s="2"/>
      <c r="AB6470" s="2"/>
      <c r="AC6470" s="2"/>
      <c r="AD6470" s="2"/>
      <c r="AE6470" s="2"/>
      <c r="AF6470" s="2"/>
      <c r="AG6470" s="2"/>
      <c r="AH6470" s="2"/>
      <c r="AI6470" s="2"/>
      <c r="AJ6470" s="2"/>
      <c r="AK6470" s="2"/>
      <c r="BK6470" s="2"/>
      <c r="BL6470" s="2"/>
      <c r="BN6470" s="2"/>
      <c r="BO6470" s="2"/>
    </row>
    <row r="6471" ht="12.75" customHeight="1">
      <c r="D6471" s="2"/>
      <c r="G6471" s="2"/>
      <c r="I6471" s="2"/>
      <c r="J6471" s="2"/>
      <c r="K6471" s="2"/>
      <c r="L6471" s="2"/>
      <c r="M6471" s="2"/>
      <c r="N6471" s="2"/>
      <c r="O6471" s="2"/>
      <c r="P6471" s="2"/>
      <c r="Q6471" s="2"/>
      <c r="R6471" s="2"/>
      <c r="S6471" s="2"/>
      <c r="T6471" s="2"/>
      <c r="U6471" s="2"/>
      <c r="V6471" s="2"/>
      <c r="W6471" s="2"/>
      <c r="X6471" s="2"/>
      <c r="Y6471" s="2"/>
      <c r="AB6471" s="2"/>
      <c r="AC6471" s="2"/>
      <c r="AD6471" s="2"/>
      <c r="AE6471" s="2"/>
      <c r="AF6471" s="2"/>
      <c r="AG6471" s="2"/>
      <c r="AH6471" s="2"/>
      <c r="AI6471" s="2"/>
      <c r="AJ6471" s="2"/>
      <c r="AK6471" s="2"/>
      <c r="BK6471" s="2"/>
      <c r="BL6471" s="2"/>
      <c r="BN6471" s="2"/>
      <c r="BO6471" s="2"/>
    </row>
    <row r="6472" ht="12.75" customHeight="1">
      <c r="D6472" s="2"/>
      <c r="G6472" s="2"/>
      <c r="I6472" s="2"/>
      <c r="J6472" s="2"/>
      <c r="K6472" s="2"/>
      <c r="L6472" s="2"/>
      <c r="M6472" s="2"/>
      <c r="N6472" s="2"/>
      <c r="O6472" s="2"/>
      <c r="P6472" s="2"/>
      <c r="Q6472" s="2"/>
      <c r="R6472" s="2"/>
      <c r="S6472" s="2"/>
      <c r="T6472" s="2"/>
      <c r="U6472" s="2"/>
      <c r="V6472" s="2"/>
      <c r="W6472" s="2"/>
      <c r="X6472" s="2"/>
      <c r="Y6472" s="2"/>
      <c r="AB6472" s="2"/>
      <c r="AC6472" s="2"/>
      <c r="AD6472" s="2"/>
      <c r="AE6472" s="2"/>
      <c r="AF6472" s="2"/>
      <c r="AG6472" s="2"/>
      <c r="AH6472" s="2"/>
      <c r="AI6472" s="2"/>
      <c r="AJ6472" s="2"/>
      <c r="AK6472" s="2"/>
      <c r="BK6472" s="2"/>
      <c r="BL6472" s="2"/>
      <c r="BN6472" s="2"/>
      <c r="BO6472" s="2"/>
    </row>
    <row r="6473" ht="12.75" customHeight="1">
      <c r="D6473" s="2"/>
      <c r="G6473" s="2"/>
      <c r="I6473" s="2"/>
      <c r="J6473" s="2"/>
      <c r="K6473" s="2"/>
      <c r="L6473" s="2"/>
      <c r="M6473" s="2"/>
      <c r="N6473" s="2"/>
      <c r="O6473" s="2"/>
      <c r="P6473" s="2"/>
      <c r="Q6473" s="2"/>
      <c r="R6473" s="2"/>
      <c r="S6473" s="2"/>
      <c r="T6473" s="2"/>
      <c r="U6473" s="2"/>
      <c r="V6473" s="2"/>
      <c r="W6473" s="2"/>
      <c r="X6473" s="2"/>
      <c r="Y6473" s="2"/>
      <c r="AB6473" s="2"/>
      <c r="AC6473" s="2"/>
      <c r="AD6473" s="2"/>
      <c r="AE6473" s="2"/>
      <c r="AF6473" s="2"/>
      <c r="AG6473" s="2"/>
      <c r="AH6473" s="2"/>
      <c r="AI6473" s="2"/>
      <c r="AJ6473" s="2"/>
      <c r="AK6473" s="2"/>
      <c r="BK6473" s="2"/>
      <c r="BL6473" s="2"/>
      <c r="BN6473" s="2"/>
      <c r="BO6473" s="2"/>
    </row>
    <row r="6474" ht="12.75" customHeight="1">
      <c r="D6474" s="2"/>
      <c r="G6474" s="2"/>
      <c r="I6474" s="2"/>
      <c r="J6474" s="2"/>
      <c r="K6474" s="2"/>
      <c r="L6474" s="2"/>
      <c r="M6474" s="2"/>
      <c r="N6474" s="2"/>
      <c r="O6474" s="2"/>
      <c r="P6474" s="2"/>
      <c r="Q6474" s="2"/>
      <c r="R6474" s="2"/>
      <c r="S6474" s="2"/>
      <c r="T6474" s="2"/>
      <c r="U6474" s="2"/>
      <c r="V6474" s="2"/>
      <c r="W6474" s="2"/>
      <c r="X6474" s="2"/>
      <c r="Y6474" s="2"/>
      <c r="AB6474" s="2"/>
      <c r="AC6474" s="2"/>
      <c r="AD6474" s="2"/>
      <c r="AE6474" s="2"/>
      <c r="AF6474" s="2"/>
      <c r="AG6474" s="2"/>
      <c r="AH6474" s="2"/>
      <c r="AI6474" s="2"/>
      <c r="AJ6474" s="2"/>
      <c r="AK6474" s="2"/>
      <c r="BK6474" s="2"/>
      <c r="BL6474" s="2"/>
      <c r="BN6474" s="2"/>
      <c r="BO6474" s="2"/>
    </row>
    <row r="6475" ht="12.75" customHeight="1">
      <c r="D6475" s="2"/>
      <c r="G6475" s="2"/>
      <c r="I6475" s="2"/>
      <c r="J6475" s="2"/>
      <c r="K6475" s="2"/>
      <c r="L6475" s="2"/>
      <c r="M6475" s="2"/>
      <c r="N6475" s="2"/>
      <c r="O6475" s="2"/>
      <c r="P6475" s="2"/>
      <c r="Q6475" s="2"/>
      <c r="R6475" s="2"/>
      <c r="S6475" s="2"/>
      <c r="T6475" s="2"/>
      <c r="U6475" s="2"/>
      <c r="V6475" s="2"/>
      <c r="W6475" s="2"/>
      <c r="X6475" s="2"/>
      <c r="Y6475" s="2"/>
      <c r="AB6475" s="2"/>
      <c r="AC6475" s="2"/>
      <c r="AD6475" s="2"/>
      <c r="AE6475" s="2"/>
      <c r="AF6475" s="2"/>
      <c r="AG6475" s="2"/>
      <c r="AH6475" s="2"/>
      <c r="AI6475" s="2"/>
      <c r="AJ6475" s="2"/>
      <c r="AK6475" s="2"/>
      <c r="BK6475" s="2"/>
      <c r="BL6475" s="2"/>
      <c r="BN6475" s="2"/>
      <c r="BO6475" s="2"/>
    </row>
    <row r="6476" ht="12.75" customHeight="1">
      <c r="D6476" s="2"/>
      <c r="G6476" s="2"/>
      <c r="I6476" s="2"/>
      <c r="J6476" s="2"/>
      <c r="K6476" s="2"/>
      <c r="L6476" s="2"/>
      <c r="M6476" s="2"/>
      <c r="N6476" s="2"/>
      <c r="O6476" s="2"/>
      <c r="P6476" s="2"/>
      <c r="Q6476" s="2"/>
      <c r="R6476" s="2"/>
      <c r="S6476" s="2"/>
      <c r="T6476" s="2"/>
      <c r="U6476" s="2"/>
      <c r="V6476" s="2"/>
      <c r="W6476" s="2"/>
      <c r="X6476" s="2"/>
      <c r="Y6476" s="2"/>
      <c r="AB6476" s="2"/>
      <c r="AC6476" s="2"/>
      <c r="AD6476" s="2"/>
      <c r="AE6476" s="2"/>
      <c r="AF6476" s="2"/>
      <c r="AG6476" s="2"/>
      <c r="AH6476" s="2"/>
      <c r="AI6476" s="2"/>
      <c r="AJ6476" s="2"/>
      <c r="AK6476" s="2"/>
      <c r="BK6476" s="2"/>
      <c r="BL6476" s="2"/>
      <c r="BN6476" s="2"/>
      <c r="BO6476" s="2"/>
    </row>
    <row r="6477" ht="12.75" customHeight="1">
      <c r="D6477" s="2"/>
      <c r="G6477" s="2"/>
      <c r="I6477" s="2"/>
      <c r="J6477" s="2"/>
      <c r="K6477" s="2"/>
      <c r="L6477" s="2"/>
      <c r="M6477" s="2"/>
      <c r="N6477" s="2"/>
      <c r="O6477" s="2"/>
      <c r="P6477" s="2"/>
      <c r="Q6477" s="2"/>
      <c r="R6477" s="2"/>
      <c r="S6477" s="2"/>
      <c r="T6477" s="2"/>
      <c r="U6477" s="2"/>
      <c r="V6477" s="2"/>
      <c r="W6477" s="2"/>
      <c r="X6477" s="2"/>
      <c r="Y6477" s="2"/>
      <c r="AB6477" s="2"/>
      <c r="AC6477" s="2"/>
      <c r="AD6477" s="2"/>
      <c r="AE6477" s="2"/>
      <c r="AF6477" s="2"/>
      <c r="AG6477" s="2"/>
      <c r="AH6477" s="2"/>
      <c r="AI6477" s="2"/>
      <c r="AJ6477" s="2"/>
      <c r="AK6477" s="2"/>
      <c r="BK6477" s="2"/>
      <c r="BL6477" s="2"/>
      <c r="BN6477" s="2"/>
      <c r="BO6477" s="2"/>
    </row>
    <row r="6478" ht="12.75" customHeight="1">
      <c r="D6478" s="2"/>
      <c r="G6478" s="2"/>
      <c r="I6478" s="2"/>
      <c r="J6478" s="2"/>
      <c r="K6478" s="2"/>
      <c r="L6478" s="2"/>
      <c r="M6478" s="2"/>
      <c r="N6478" s="2"/>
      <c r="O6478" s="2"/>
      <c r="P6478" s="2"/>
      <c r="Q6478" s="2"/>
      <c r="R6478" s="2"/>
      <c r="S6478" s="2"/>
      <c r="T6478" s="2"/>
      <c r="U6478" s="2"/>
      <c r="V6478" s="2"/>
      <c r="W6478" s="2"/>
      <c r="X6478" s="2"/>
      <c r="Y6478" s="2"/>
      <c r="AB6478" s="2"/>
      <c r="AC6478" s="2"/>
      <c r="AD6478" s="2"/>
      <c r="AE6478" s="2"/>
      <c r="AF6478" s="2"/>
      <c r="AG6478" s="2"/>
      <c r="AH6478" s="2"/>
      <c r="AI6478" s="2"/>
      <c r="AJ6478" s="2"/>
      <c r="AK6478" s="2"/>
      <c r="BK6478" s="2"/>
      <c r="BL6478" s="2"/>
      <c r="BN6478" s="2"/>
      <c r="BO6478" s="2"/>
    </row>
    <row r="6479" ht="12.75" customHeight="1">
      <c r="D6479" s="2"/>
      <c r="G6479" s="2"/>
      <c r="I6479" s="2"/>
      <c r="J6479" s="2"/>
      <c r="K6479" s="2"/>
      <c r="L6479" s="2"/>
      <c r="M6479" s="2"/>
      <c r="N6479" s="2"/>
      <c r="O6479" s="2"/>
      <c r="P6479" s="2"/>
      <c r="Q6479" s="2"/>
      <c r="R6479" s="2"/>
      <c r="S6479" s="2"/>
      <c r="T6479" s="2"/>
      <c r="U6479" s="2"/>
      <c r="V6479" s="2"/>
      <c r="W6479" s="2"/>
      <c r="X6479" s="2"/>
      <c r="Y6479" s="2"/>
      <c r="AB6479" s="2"/>
      <c r="AC6479" s="2"/>
      <c r="AD6479" s="2"/>
      <c r="AE6479" s="2"/>
      <c r="AF6479" s="2"/>
      <c r="AG6479" s="2"/>
      <c r="AH6479" s="2"/>
      <c r="AI6479" s="2"/>
      <c r="AJ6479" s="2"/>
      <c r="AK6479" s="2"/>
      <c r="BK6479" s="2"/>
      <c r="BL6479" s="2"/>
      <c r="BN6479" s="2"/>
      <c r="BO6479" s="2"/>
    </row>
    <row r="6480" ht="12.75" customHeight="1">
      <c r="D6480" s="2"/>
      <c r="G6480" s="2"/>
      <c r="I6480" s="2"/>
      <c r="J6480" s="2"/>
      <c r="K6480" s="2"/>
      <c r="L6480" s="2"/>
      <c r="M6480" s="2"/>
      <c r="N6480" s="2"/>
      <c r="O6480" s="2"/>
      <c r="P6480" s="2"/>
      <c r="Q6480" s="2"/>
      <c r="R6480" s="2"/>
      <c r="S6480" s="2"/>
      <c r="T6480" s="2"/>
      <c r="U6480" s="2"/>
      <c r="V6480" s="2"/>
      <c r="W6480" s="2"/>
      <c r="X6480" s="2"/>
      <c r="Y6480" s="2"/>
      <c r="AB6480" s="2"/>
      <c r="AC6480" s="2"/>
      <c r="AD6480" s="2"/>
      <c r="AE6480" s="2"/>
      <c r="AF6480" s="2"/>
      <c r="AG6480" s="2"/>
      <c r="AH6480" s="2"/>
      <c r="AI6480" s="2"/>
      <c r="AJ6480" s="2"/>
      <c r="AK6480" s="2"/>
      <c r="BK6480" s="2"/>
      <c r="BL6480" s="2"/>
      <c r="BN6480" s="2"/>
      <c r="BO6480" s="2"/>
    </row>
    <row r="6481" ht="12.75" customHeight="1">
      <c r="D6481" s="2"/>
      <c r="G6481" s="2"/>
      <c r="I6481" s="2"/>
      <c r="J6481" s="2"/>
      <c r="K6481" s="2"/>
      <c r="L6481" s="2"/>
      <c r="M6481" s="2"/>
      <c r="N6481" s="2"/>
      <c r="O6481" s="2"/>
      <c r="P6481" s="2"/>
      <c r="Q6481" s="2"/>
      <c r="R6481" s="2"/>
      <c r="S6481" s="2"/>
      <c r="T6481" s="2"/>
      <c r="U6481" s="2"/>
      <c r="V6481" s="2"/>
      <c r="W6481" s="2"/>
      <c r="X6481" s="2"/>
      <c r="Y6481" s="2"/>
      <c r="AB6481" s="2"/>
      <c r="AC6481" s="2"/>
      <c r="AD6481" s="2"/>
      <c r="AE6481" s="2"/>
      <c r="AF6481" s="2"/>
      <c r="AG6481" s="2"/>
      <c r="AH6481" s="2"/>
      <c r="AI6481" s="2"/>
      <c r="AJ6481" s="2"/>
      <c r="AK6481" s="2"/>
      <c r="BK6481" s="2"/>
      <c r="BL6481" s="2"/>
      <c r="BN6481" s="2"/>
      <c r="BO6481" s="2"/>
    </row>
    <row r="6482" ht="12.75" customHeight="1">
      <c r="D6482" s="2"/>
      <c r="G6482" s="2"/>
      <c r="I6482" s="2"/>
      <c r="J6482" s="2"/>
      <c r="K6482" s="2"/>
      <c r="L6482" s="2"/>
      <c r="M6482" s="2"/>
      <c r="N6482" s="2"/>
      <c r="O6482" s="2"/>
      <c r="P6482" s="2"/>
      <c r="Q6482" s="2"/>
      <c r="R6482" s="2"/>
      <c r="S6482" s="2"/>
      <c r="T6482" s="2"/>
      <c r="U6482" s="2"/>
      <c r="V6482" s="2"/>
      <c r="W6482" s="2"/>
      <c r="X6482" s="2"/>
      <c r="Y6482" s="2"/>
      <c r="AB6482" s="2"/>
      <c r="AC6482" s="2"/>
      <c r="AD6482" s="2"/>
      <c r="AE6482" s="2"/>
      <c r="AF6482" s="2"/>
      <c r="AG6482" s="2"/>
      <c r="AH6482" s="2"/>
      <c r="AI6482" s="2"/>
      <c r="AJ6482" s="2"/>
      <c r="AK6482" s="2"/>
      <c r="BK6482" s="2"/>
      <c r="BL6482" s="2"/>
      <c r="BN6482" s="2"/>
      <c r="BO6482" s="2"/>
    </row>
    <row r="6483" ht="12.75" customHeight="1">
      <c r="D6483" s="2"/>
      <c r="G6483" s="2"/>
      <c r="I6483" s="2"/>
      <c r="J6483" s="2"/>
      <c r="K6483" s="2"/>
      <c r="L6483" s="2"/>
      <c r="M6483" s="2"/>
      <c r="N6483" s="2"/>
      <c r="O6483" s="2"/>
      <c r="P6483" s="2"/>
      <c r="Q6483" s="2"/>
      <c r="R6483" s="2"/>
      <c r="S6483" s="2"/>
      <c r="T6483" s="2"/>
      <c r="U6483" s="2"/>
      <c r="V6483" s="2"/>
      <c r="W6483" s="2"/>
      <c r="X6483" s="2"/>
      <c r="Y6483" s="2"/>
      <c r="AB6483" s="2"/>
      <c r="AC6483" s="2"/>
      <c r="AD6483" s="2"/>
      <c r="AE6483" s="2"/>
      <c r="AF6483" s="2"/>
      <c r="AG6483" s="2"/>
      <c r="AH6483" s="2"/>
      <c r="AI6483" s="2"/>
      <c r="AJ6483" s="2"/>
      <c r="AK6483" s="2"/>
      <c r="BK6483" s="2"/>
      <c r="BL6483" s="2"/>
      <c r="BN6483" s="2"/>
      <c r="BO6483" s="2"/>
    </row>
    <row r="6484" ht="12.75" customHeight="1">
      <c r="D6484" s="2"/>
      <c r="G6484" s="2"/>
      <c r="I6484" s="2"/>
      <c r="J6484" s="2"/>
      <c r="K6484" s="2"/>
      <c r="L6484" s="2"/>
      <c r="M6484" s="2"/>
      <c r="N6484" s="2"/>
      <c r="O6484" s="2"/>
      <c r="P6484" s="2"/>
      <c r="Q6484" s="2"/>
      <c r="R6484" s="2"/>
      <c r="S6484" s="2"/>
      <c r="T6484" s="2"/>
      <c r="U6484" s="2"/>
      <c r="V6484" s="2"/>
      <c r="W6484" s="2"/>
      <c r="X6484" s="2"/>
      <c r="Y6484" s="2"/>
      <c r="AB6484" s="2"/>
      <c r="AC6484" s="2"/>
      <c r="AD6484" s="2"/>
      <c r="AE6484" s="2"/>
      <c r="AF6484" s="2"/>
      <c r="AG6484" s="2"/>
      <c r="AH6484" s="2"/>
      <c r="AI6484" s="2"/>
      <c r="AJ6484" s="2"/>
      <c r="AK6484" s="2"/>
      <c r="BK6484" s="2"/>
      <c r="BL6484" s="2"/>
      <c r="BN6484" s="2"/>
      <c r="BO6484" s="2"/>
    </row>
    <row r="6485" ht="12.75" customHeight="1">
      <c r="D6485" s="2"/>
      <c r="G6485" s="2"/>
      <c r="I6485" s="2"/>
      <c r="J6485" s="2"/>
      <c r="K6485" s="2"/>
      <c r="L6485" s="2"/>
      <c r="M6485" s="2"/>
      <c r="N6485" s="2"/>
      <c r="O6485" s="2"/>
      <c r="P6485" s="2"/>
      <c r="Q6485" s="2"/>
      <c r="R6485" s="2"/>
      <c r="S6485" s="2"/>
      <c r="T6485" s="2"/>
      <c r="U6485" s="2"/>
      <c r="V6485" s="2"/>
      <c r="W6485" s="2"/>
      <c r="X6485" s="2"/>
      <c r="Y6485" s="2"/>
      <c r="AB6485" s="2"/>
      <c r="AC6485" s="2"/>
      <c r="AD6485" s="2"/>
      <c r="AE6485" s="2"/>
      <c r="AF6485" s="2"/>
      <c r="AG6485" s="2"/>
      <c r="AH6485" s="2"/>
      <c r="AI6485" s="2"/>
      <c r="AJ6485" s="2"/>
      <c r="AK6485" s="2"/>
      <c r="BK6485" s="2"/>
      <c r="BL6485" s="2"/>
      <c r="BN6485" s="2"/>
      <c r="BO6485" s="2"/>
    </row>
    <row r="6486" ht="12.75" customHeight="1">
      <c r="D6486" s="2"/>
      <c r="G6486" s="2"/>
      <c r="I6486" s="2"/>
      <c r="J6486" s="2"/>
      <c r="K6486" s="2"/>
      <c r="L6486" s="2"/>
      <c r="M6486" s="2"/>
      <c r="N6486" s="2"/>
      <c r="O6486" s="2"/>
      <c r="P6486" s="2"/>
      <c r="Q6486" s="2"/>
      <c r="R6486" s="2"/>
      <c r="S6486" s="2"/>
      <c r="T6486" s="2"/>
      <c r="U6486" s="2"/>
      <c r="V6486" s="2"/>
      <c r="W6486" s="2"/>
      <c r="X6486" s="2"/>
      <c r="Y6486" s="2"/>
      <c r="AB6486" s="2"/>
      <c r="AC6486" s="2"/>
      <c r="AD6486" s="2"/>
      <c r="AE6486" s="2"/>
      <c r="AF6486" s="2"/>
      <c r="AG6486" s="2"/>
      <c r="AH6486" s="2"/>
      <c r="AI6486" s="2"/>
      <c r="AJ6486" s="2"/>
      <c r="AK6486" s="2"/>
      <c r="BK6486" s="2"/>
      <c r="BL6486" s="2"/>
      <c r="BN6486" s="2"/>
      <c r="BO6486" s="2"/>
    </row>
    <row r="6487" ht="12.75" customHeight="1">
      <c r="D6487" s="2"/>
      <c r="G6487" s="2"/>
      <c r="I6487" s="2"/>
      <c r="J6487" s="2"/>
      <c r="K6487" s="2"/>
      <c r="L6487" s="2"/>
      <c r="M6487" s="2"/>
      <c r="N6487" s="2"/>
      <c r="O6487" s="2"/>
      <c r="P6487" s="2"/>
      <c r="Q6487" s="2"/>
      <c r="R6487" s="2"/>
      <c r="S6487" s="2"/>
      <c r="T6487" s="2"/>
      <c r="U6487" s="2"/>
      <c r="V6487" s="2"/>
      <c r="W6487" s="2"/>
      <c r="X6487" s="2"/>
      <c r="Y6487" s="2"/>
      <c r="AB6487" s="2"/>
      <c r="AC6487" s="2"/>
      <c r="AD6487" s="2"/>
      <c r="AE6487" s="2"/>
      <c r="AF6487" s="2"/>
      <c r="AG6487" s="2"/>
      <c r="AH6487" s="2"/>
      <c r="AI6487" s="2"/>
      <c r="AJ6487" s="2"/>
      <c r="AK6487" s="2"/>
      <c r="BK6487" s="2"/>
      <c r="BL6487" s="2"/>
      <c r="BN6487" s="2"/>
      <c r="BO6487" s="2"/>
    </row>
    <row r="6488" ht="12.75" customHeight="1">
      <c r="D6488" s="2"/>
      <c r="G6488" s="2"/>
      <c r="I6488" s="2"/>
      <c r="J6488" s="2"/>
      <c r="K6488" s="2"/>
      <c r="L6488" s="2"/>
      <c r="M6488" s="2"/>
      <c r="N6488" s="2"/>
      <c r="O6488" s="2"/>
      <c r="P6488" s="2"/>
      <c r="Q6488" s="2"/>
      <c r="R6488" s="2"/>
      <c r="S6488" s="2"/>
      <c r="T6488" s="2"/>
      <c r="U6488" s="2"/>
      <c r="V6488" s="2"/>
      <c r="W6488" s="2"/>
      <c r="X6488" s="2"/>
      <c r="Y6488" s="2"/>
      <c r="AB6488" s="2"/>
      <c r="AC6488" s="2"/>
      <c r="AD6488" s="2"/>
      <c r="AE6488" s="2"/>
      <c r="AF6488" s="2"/>
      <c r="AG6488" s="2"/>
      <c r="AH6488" s="2"/>
      <c r="AI6488" s="2"/>
      <c r="AJ6488" s="2"/>
      <c r="AK6488" s="2"/>
      <c r="BK6488" s="2"/>
      <c r="BL6488" s="2"/>
      <c r="BN6488" s="2"/>
      <c r="BO6488" s="2"/>
    </row>
    <row r="6489" ht="12.75" customHeight="1">
      <c r="D6489" s="2"/>
      <c r="G6489" s="2"/>
      <c r="I6489" s="2"/>
      <c r="J6489" s="2"/>
      <c r="K6489" s="2"/>
      <c r="L6489" s="2"/>
      <c r="M6489" s="2"/>
      <c r="N6489" s="2"/>
      <c r="O6489" s="2"/>
      <c r="P6489" s="2"/>
      <c r="Q6489" s="2"/>
      <c r="R6489" s="2"/>
      <c r="S6489" s="2"/>
      <c r="T6489" s="2"/>
      <c r="U6489" s="2"/>
      <c r="V6489" s="2"/>
      <c r="W6489" s="2"/>
      <c r="X6489" s="2"/>
      <c r="Y6489" s="2"/>
      <c r="AB6489" s="2"/>
      <c r="AC6489" s="2"/>
      <c r="AD6489" s="2"/>
      <c r="AE6489" s="2"/>
      <c r="AF6489" s="2"/>
      <c r="AG6489" s="2"/>
      <c r="AH6489" s="2"/>
      <c r="AI6489" s="2"/>
      <c r="AJ6489" s="2"/>
      <c r="AK6489" s="2"/>
      <c r="BK6489" s="2"/>
      <c r="BL6489" s="2"/>
      <c r="BN6489" s="2"/>
      <c r="BO6489" s="2"/>
    </row>
    <row r="6490" ht="12.75" customHeight="1">
      <c r="D6490" s="2"/>
      <c r="G6490" s="2"/>
      <c r="I6490" s="2"/>
      <c r="J6490" s="2"/>
      <c r="K6490" s="2"/>
      <c r="L6490" s="2"/>
      <c r="M6490" s="2"/>
      <c r="N6490" s="2"/>
      <c r="O6490" s="2"/>
      <c r="P6490" s="2"/>
      <c r="Q6490" s="2"/>
      <c r="R6490" s="2"/>
      <c r="S6490" s="2"/>
      <c r="T6490" s="2"/>
      <c r="U6490" s="2"/>
      <c r="V6490" s="2"/>
      <c r="W6490" s="2"/>
      <c r="X6490" s="2"/>
      <c r="Y6490" s="2"/>
      <c r="AB6490" s="2"/>
      <c r="AC6490" s="2"/>
      <c r="AD6490" s="2"/>
      <c r="AE6490" s="2"/>
      <c r="AF6490" s="2"/>
      <c r="AG6490" s="2"/>
      <c r="AH6490" s="2"/>
      <c r="AI6490" s="2"/>
      <c r="AJ6490" s="2"/>
      <c r="AK6490" s="2"/>
      <c r="BK6490" s="2"/>
      <c r="BL6490" s="2"/>
      <c r="BN6490" s="2"/>
      <c r="BO6490" s="2"/>
    </row>
    <row r="6491" ht="12.75" customHeight="1">
      <c r="D6491" s="2"/>
      <c r="G6491" s="2"/>
      <c r="I6491" s="2"/>
      <c r="J6491" s="2"/>
      <c r="K6491" s="2"/>
      <c r="L6491" s="2"/>
      <c r="M6491" s="2"/>
      <c r="N6491" s="2"/>
      <c r="O6491" s="2"/>
      <c r="P6491" s="2"/>
      <c r="Q6491" s="2"/>
      <c r="R6491" s="2"/>
      <c r="S6491" s="2"/>
      <c r="T6491" s="2"/>
      <c r="U6491" s="2"/>
      <c r="V6491" s="2"/>
      <c r="W6491" s="2"/>
      <c r="X6491" s="2"/>
      <c r="Y6491" s="2"/>
      <c r="AB6491" s="2"/>
      <c r="AC6491" s="2"/>
      <c r="AD6491" s="2"/>
      <c r="AE6491" s="2"/>
      <c r="AF6491" s="2"/>
      <c r="AG6491" s="2"/>
      <c r="AH6491" s="2"/>
      <c r="AI6491" s="2"/>
      <c r="AJ6491" s="2"/>
      <c r="AK6491" s="2"/>
      <c r="BK6491" s="2"/>
      <c r="BL6491" s="2"/>
      <c r="BN6491" s="2"/>
      <c r="BO6491" s="2"/>
    </row>
    <row r="6492" ht="12.75" customHeight="1">
      <c r="D6492" s="2"/>
      <c r="G6492" s="2"/>
      <c r="I6492" s="2"/>
      <c r="J6492" s="2"/>
      <c r="K6492" s="2"/>
      <c r="L6492" s="2"/>
      <c r="M6492" s="2"/>
      <c r="N6492" s="2"/>
      <c r="O6492" s="2"/>
      <c r="P6492" s="2"/>
      <c r="Q6492" s="2"/>
      <c r="R6492" s="2"/>
      <c r="S6492" s="2"/>
      <c r="T6492" s="2"/>
      <c r="U6492" s="2"/>
      <c r="V6492" s="2"/>
      <c r="W6492" s="2"/>
      <c r="X6492" s="2"/>
      <c r="Y6492" s="2"/>
      <c r="AB6492" s="2"/>
      <c r="AC6492" s="2"/>
      <c r="AD6492" s="2"/>
      <c r="AE6492" s="2"/>
      <c r="AF6492" s="2"/>
      <c r="AG6492" s="2"/>
      <c r="AH6492" s="2"/>
      <c r="AI6492" s="2"/>
      <c r="AJ6492" s="2"/>
      <c r="AK6492" s="2"/>
      <c r="BK6492" s="2"/>
      <c r="BL6492" s="2"/>
      <c r="BN6492" s="2"/>
      <c r="BO6492" s="2"/>
    </row>
    <row r="6493" ht="12.75" customHeight="1">
      <c r="D6493" s="2"/>
      <c r="G6493" s="2"/>
      <c r="I6493" s="2"/>
      <c r="J6493" s="2"/>
      <c r="K6493" s="2"/>
      <c r="L6493" s="2"/>
      <c r="M6493" s="2"/>
      <c r="N6493" s="2"/>
      <c r="O6493" s="2"/>
      <c r="P6493" s="2"/>
      <c r="Q6493" s="2"/>
      <c r="R6493" s="2"/>
      <c r="S6493" s="2"/>
      <c r="T6493" s="2"/>
      <c r="U6493" s="2"/>
      <c r="V6493" s="2"/>
      <c r="W6493" s="2"/>
      <c r="X6493" s="2"/>
      <c r="Y6493" s="2"/>
      <c r="AB6493" s="2"/>
      <c r="AC6493" s="2"/>
      <c r="AD6493" s="2"/>
      <c r="AE6493" s="2"/>
      <c r="AF6493" s="2"/>
      <c r="AG6493" s="2"/>
      <c r="AH6493" s="2"/>
      <c r="AI6493" s="2"/>
      <c r="AJ6493" s="2"/>
      <c r="AK6493" s="2"/>
      <c r="BK6493" s="2"/>
      <c r="BL6493" s="2"/>
      <c r="BN6493" s="2"/>
      <c r="BO6493" s="2"/>
    </row>
    <row r="6494" ht="12.75" customHeight="1">
      <c r="D6494" s="2"/>
      <c r="G6494" s="2"/>
      <c r="I6494" s="2"/>
      <c r="J6494" s="2"/>
      <c r="K6494" s="2"/>
      <c r="L6494" s="2"/>
      <c r="M6494" s="2"/>
      <c r="N6494" s="2"/>
      <c r="O6494" s="2"/>
      <c r="P6494" s="2"/>
      <c r="Q6494" s="2"/>
      <c r="R6494" s="2"/>
      <c r="S6494" s="2"/>
      <c r="T6494" s="2"/>
      <c r="U6494" s="2"/>
      <c r="V6494" s="2"/>
      <c r="W6494" s="2"/>
      <c r="X6494" s="2"/>
      <c r="Y6494" s="2"/>
      <c r="AB6494" s="2"/>
      <c r="AC6494" s="2"/>
      <c r="AD6494" s="2"/>
      <c r="AE6494" s="2"/>
      <c r="AF6494" s="2"/>
      <c r="AG6494" s="2"/>
      <c r="AH6494" s="2"/>
      <c r="AI6494" s="2"/>
      <c r="AJ6494" s="2"/>
      <c r="AK6494" s="2"/>
      <c r="BK6494" s="2"/>
      <c r="BL6494" s="2"/>
      <c r="BN6494" s="2"/>
      <c r="BO6494" s="2"/>
    </row>
    <row r="6495" ht="12.75" customHeight="1">
      <c r="D6495" s="2"/>
      <c r="G6495" s="2"/>
      <c r="I6495" s="2"/>
      <c r="J6495" s="2"/>
      <c r="K6495" s="2"/>
      <c r="L6495" s="2"/>
      <c r="M6495" s="2"/>
      <c r="N6495" s="2"/>
      <c r="O6495" s="2"/>
      <c r="P6495" s="2"/>
      <c r="Q6495" s="2"/>
      <c r="R6495" s="2"/>
      <c r="S6495" s="2"/>
      <c r="T6495" s="2"/>
      <c r="U6495" s="2"/>
      <c r="V6495" s="2"/>
      <c r="W6495" s="2"/>
      <c r="X6495" s="2"/>
      <c r="Y6495" s="2"/>
      <c r="AB6495" s="2"/>
      <c r="AC6495" s="2"/>
      <c r="AD6495" s="2"/>
      <c r="AE6495" s="2"/>
      <c r="AF6495" s="2"/>
      <c r="AG6495" s="2"/>
      <c r="AH6495" s="2"/>
      <c r="AI6495" s="2"/>
      <c r="AJ6495" s="2"/>
      <c r="AK6495" s="2"/>
      <c r="BK6495" s="2"/>
      <c r="BL6495" s="2"/>
      <c r="BN6495" s="2"/>
      <c r="BO6495" s="2"/>
    </row>
    <row r="6496" ht="12.75" customHeight="1">
      <c r="D6496" s="2"/>
      <c r="G6496" s="2"/>
      <c r="I6496" s="2"/>
      <c r="J6496" s="2"/>
      <c r="K6496" s="2"/>
      <c r="L6496" s="2"/>
      <c r="M6496" s="2"/>
      <c r="N6496" s="2"/>
      <c r="O6496" s="2"/>
      <c r="P6496" s="2"/>
      <c r="Q6496" s="2"/>
      <c r="R6496" s="2"/>
      <c r="S6496" s="2"/>
      <c r="T6496" s="2"/>
      <c r="U6496" s="2"/>
      <c r="V6496" s="2"/>
      <c r="W6496" s="2"/>
      <c r="X6496" s="2"/>
      <c r="Y6496" s="2"/>
      <c r="AB6496" s="2"/>
      <c r="AC6496" s="2"/>
      <c r="AD6496" s="2"/>
      <c r="AE6496" s="2"/>
      <c r="AF6496" s="2"/>
      <c r="AG6496" s="2"/>
      <c r="AH6496" s="2"/>
      <c r="AI6496" s="2"/>
      <c r="AJ6496" s="2"/>
      <c r="AK6496" s="2"/>
      <c r="BK6496" s="2"/>
      <c r="BL6496" s="2"/>
      <c r="BN6496" s="2"/>
      <c r="BO6496" s="2"/>
    </row>
    <row r="6497" ht="12.75" customHeight="1">
      <c r="D6497" s="2"/>
      <c r="G6497" s="2"/>
      <c r="I6497" s="2"/>
      <c r="J6497" s="2"/>
      <c r="K6497" s="2"/>
      <c r="L6497" s="2"/>
      <c r="M6497" s="2"/>
      <c r="N6497" s="2"/>
      <c r="O6497" s="2"/>
      <c r="P6497" s="2"/>
      <c r="Q6497" s="2"/>
      <c r="R6497" s="2"/>
      <c r="S6497" s="2"/>
      <c r="T6497" s="2"/>
      <c r="U6497" s="2"/>
      <c r="V6497" s="2"/>
      <c r="W6497" s="2"/>
      <c r="X6497" s="2"/>
      <c r="Y6497" s="2"/>
      <c r="AB6497" s="2"/>
      <c r="AC6497" s="2"/>
      <c r="AD6497" s="2"/>
      <c r="AE6497" s="2"/>
      <c r="AF6497" s="2"/>
      <c r="AG6497" s="2"/>
      <c r="AH6497" s="2"/>
      <c r="AI6497" s="2"/>
      <c r="AJ6497" s="2"/>
      <c r="AK6497" s="2"/>
      <c r="BK6497" s="2"/>
      <c r="BL6497" s="2"/>
      <c r="BN6497" s="2"/>
      <c r="BO6497" s="2"/>
    </row>
    <row r="6498" ht="12.75" customHeight="1">
      <c r="D6498" s="2"/>
      <c r="G6498" s="2"/>
      <c r="I6498" s="2"/>
      <c r="J6498" s="2"/>
      <c r="K6498" s="2"/>
      <c r="L6498" s="2"/>
      <c r="M6498" s="2"/>
      <c r="N6498" s="2"/>
      <c r="O6498" s="2"/>
      <c r="P6498" s="2"/>
      <c r="Q6498" s="2"/>
      <c r="R6498" s="2"/>
      <c r="S6498" s="2"/>
      <c r="T6498" s="2"/>
      <c r="U6498" s="2"/>
      <c r="V6498" s="2"/>
      <c r="W6498" s="2"/>
      <c r="X6498" s="2"/>
      <c r="Y6498" s="2"/>
      <c r="AB6498" s="2"/>
      <c r="AC6498" s="2"/>
      <c r="AD6498" s="2"/>
      <c r="AE6498" s="2"/>
      <c r="AF6498" s="2"/>
      <c r="AG6498" s="2"/>
      <c r="AH6498" s="2"/>
      <c r="AI6498" s="2"/>
      <c r="AJ6498" s="2"/>
      <c r="AK6498" s="2"/>
      <c r="BK6498" s="2"/>
      <c r="BL6498" s="2"/>
      <c r="BN6498" s="2"/>
      <c r="BO6498" s="2"/>
    </row>
    <row r="6499" ht="12.75" customHeight="1">
      <c r="D6499" s="2"/>
      <c r="G6499" s="2"/>
      <c r="I6499" s="2"/>
      <c r="J6499" s="2"/>
      <c r="K6499" s="2"/>
      <c r="L6499" s="2"/>
      <c r="M6499" s="2"/>
      <c r="N6499" s="2"/>
      <c r="O6499" s="2"/>
      <c r="P6499" s="2"/>
      <c r="Q6499" s="2"/>
      <c r="R6499" s="2"/>
      <c r="S6499" s="2"/>
      <c r="T6499" s="2"/>
      <c r="U6499" s="2"/>
      <c r="V6499" s="2"/>
      <c r="W6499" s="2"/>
      <c r="X6499" s="2"/>
      <c r="Y6499" s="2"/>
      <c r="AB6499" s="2"/>
      <c r="AC6499" s="2"/>
      <c r="AD6499" s="2"/>
      <c r="AE6499" s="2"/>
      <c r="AF6499" s="2"/>
      <c r="AG6499" s="2"/>
      <c r="AH6499" s="2"/>
      <c r="AI6499" s="2"/>
      <c r="AJ6499" s="2"/>
      <c r="AK6499" s="2"/>
      <c r="BK6499" s="2"/>
      <c r="BL6499" s="2"/>
      <c r="BN6499" s="2"/>
      <c r="BO6499" s="2"/>
    </row>
    <row r="6500" ht="12.75" customHeight="1">
      <c r="D6500" s="2"/>
      <c r="G6500" s="2"/>
      <c r="I6500" s="2"/>
      <c r="J6500" s="2"/>
      <c r="K6500" s="2"/>
      <c r="L6500" s="2"/>
      <c r="M6500" s="2"/>
      <c r="N6500" s="2"/>
      <c r="O6500" s="2"/>
      <c r="P6500" s="2"/>
      <c r="Q6500" s="2"/>
      <c r="R6500" s="2"/>
      <c r="S6500" s="2"/>
      <c r="T6500" s="2"/>
      <c r="U6500" s="2"/>
      <c r="V6500" s="2"/>
      <c r="W6500" s="2"/>
      <c r="X6500" s="2"/>
      <c r="Y6500" s="2"/>
      <c r="AB6500" s="2"/>
      <c r="AC6500" s="2"/>
      <c r="AD6500" s="2"/>
      <c r="AE6500" s="2"/>
      <c r="AF6500" s="2"/>
      <c r="AG6500" s="2"/>
      <c r="AH6500" s="2"/>
      <c r="AI6500" s="2"/>
      <c r="AJ6500" s="2"/>
      <c r="AK6500" s="2"/>
      <c r="BK6500" s="2"/>
      <c r="BL6500" s="2"/>
      <c r="BN6500" s="2"/>
      <c r="BO6500" s="2"/>
    </row>
    <row r="6501" ht="12.75" customHeight="1">
      <c r="D6501" s="2"/>
      <c r="G6501" s="2"/>
      <c r="I6501" s="2"/>
      <c r="J6501" s="2"/>
      <c r="K6501" s="2"/>
      <c r="L6501" s="2"/>
      <c r="M6501" s="2"/>
      <c r="N6501" s="2"/>
      <c r="O6501" s="2"/>
      <c r="P6501" s="2"/>
      <c r="Q6501" s="2"/>
      <c r="R6501" s="2"/>
      <c r="S6501" s="2"/>
      <c r="T6501" s="2"/>
      <c r="U6501" s="2"/>
      <c r="V6501" s="2"/>
      <c r="W6501" s="2"/>
      <c r="X6501" s="2"/>
      <c r="Y6501" s="2"/>
      <c r="AB6501" s="2"/>
      <c r="AC6501" s="2"/>
      <c r="AD6501" s="2"/>
      <c r="AE6501" s="2"/>
      <c r="AF6501" s="2"/>
      <c r="AG6501" s="2"/>
      <c r="AH6501" s="2"/>
      <c r="AI6501" s="2"/>
      <c r="AJ6501" s="2"/>
      <c r="AK6501" s="2"/>
      <c r="BK6501" s="2"/>
      <c r="BL6501" s="2"/>
      <c r="BN6501" s="2"/>
      <c r="BO6501" s="2"/>
    </row>
    <row r="6502" ht="12.75" customHeight="1">
      <c r="D6502" s="2"/>
      <c r="G6502" s="2"/>
      <c r="I6502" s="2"/>
      <c r="J6502" s="2"/>
      <c r="K6502" s="2"/>
      <c r="L6502" s="2"/>
      <c r="M6502" s="2"/>
      <c r="N6502" s="2"/>
      <c r="O6502" s="2"/>
      <c r="P6502" s="2"/>
      <c r="Q6502" s="2"/>
      <c r="R6502" s="2"/>
      <c r="S6502" s="2"/>
      <c r="T6502" s="2"/>
      <c r="U6502" s="2"/>
      <c r="V6502" s="2"/>
      <c r="W6502" s="2"/>
      <c r="X6502" s="2"/>
      <c r="Y6502" s="2"/>
      <c r="AB6502" s="2"/>
      <c r="AC6502" s="2"/>
      <c r="AD6502" s="2"/>
      <c r="AE6502" s="2"/>
      <c r="AF6502" s="2"/>
      <c r="AG6502" s="2"/>
      <c r="AH6502" s="2"/>
      <c r="AI6502" s="2"/>
      <c r="AJ6502" s="2"/>
      <c r="AK6502" s="2"/>
      <c r="BK6502" s="2"/>
      <c r="BL6502" s="2"/>
      <c r="BN6502" s="2"/>
      <c r="BO6502" s="2"/>
    </row>
    <row r="6503" ht="12.75" customHeight="1">
      <c r="D6503" s="2"/>
      <c r="G6503" s="2"/>
      <c r="I6503" s="2"/>
      <c r="J6503" s="2"/>
      <c r="K6503" s="2"/>
      <c r="L6503" s="2"/>
      <c r="M6503" s="2"/>
      <c r="N6503" s="2"/>
      <c r="O6503" s="2"/>
      <c r="P6503" s="2"/>
      <c r="Q6503" s="2"/>
      <c r="R6503" s="2"/>
      <c r="S6503" s="2"/>
      <c r="T6503" s="2"/>
      <c r="U6503" s="2"/>
      <c r="V6503" s="2"/>
      <c r="W6503" s="2"/>
      <c r="X6503" s="2"/>
      <c r="Y6503" s="2"/>
      <c r="AB6503" s="2"/>
      <c r="AC6503" s="2"/>
      <c r="AD6503" s="2"/>
      <c r="AE6503" s="2"/>
      <c r="AF6503" s="2"/>
      <c r="AG6503" s="2"/>
      <c r="AH6503" s="2"/>
      <c r="AI6503" s="2"/>
      <c r="AJ6503" s="2"/>
      <c r="AK6503" s="2"/>
      <c r="BK6503" s="2"/>
      <c r="BL6503" s="2"/>
      <c r="BN6503" s="2"/>
      <c r="BO6503" s="2"/>
    </row>
    <row r="6504" ht="12.75" customHeight="1">
      <c r="D6504" s="2"/>
      <c r="G6504" s="2"/>
      <c r="I6504" s="2"/>
      <c r="J6504" s="2"/>
      <c r="K6504" s="2"/>
      <c r="L6504" s="2"/>
      <c r="M6504" s="2"/>
      <c r="N6504" s="2"/>
      <c r="O6504" s="2"/>
      <c r="P6504" s="2"/>
      <c r="Q6504" s="2"/>
      <c r="R6504" s="2"/>
      <c r="S6504" s="2"/>
      <c r="T6504" s="2"/>
      <c r="U6504" s="2"/>
      <c r="V6504" s="2"/>
      <c r="W6504" s="2"/>
      <c r="X6504" s="2"/>
      <c r="Y6504" s="2"/>
      <c r="AB6504" s="2"/>
      <c r="AC6504" s="2"/>
      <c r="AD6504" s="2"/>
      <c r="AE6504" s="2"/>
      <c r="AF6504" s="2"/>
      <c r="AG6504" s="2"/>
      <c r="AH6504" s="2"/>
      <c r="AI6504" s="2"/>
      <c r="AJ6504" s="2"/>
      <c r="AK6504" s="2"/>
      <c r="BK6504" s="2"/>
      <c r="BL6504" s="2"/>
      <c r="BN6504" s="2"/>
      <c r="BO6504" s="2"/>
    </row>
    <row r="6505" ht="12.75" customHeight="1">
      <c r="D6505" s="2"/>
      <c r="G6505" s="2"/>
      <c r="I6505" s="2"/>
      <c r="J6505" s="2"/>
      <c r="K6505" s="2"/>
      <c r="L6505" s="2"/>
      <c r="M6505" s="2"/>
      <c r="N6505" s="2"/>
      <c r="O6505" s="2"/>
      <c r="P6505" s="2"/>
      <c r="Q6505" s="2"/>
      <c r="R6505" s="2"/>
      <c r="S6505" s="2"/>
      <c r="T6505" s="2"/>
      <c r="U6505" s="2"/>
      <c r="V6505" s="2"/>
      <c r="W6505" s="2"/>
      <c r="X6505" s="2"/>
      <c r="Y6505" s="2"/>
      <c r="AB6505" s="2"/>
      <c r="AC6505" s="2"/>
      <c r="AD6505" s="2"/>
      <c r="AE6505" s="2"/>
      <c r="AF6505" s="2"/>
      <c r="AG6505" s="2"/>
      <c r="AH6505" s="2"/>
      <c r="AI6505" s="2"/>
      <c r="AJ6505" s="2"/>
      <c r="AK6505" s="2"/>
      <c r="BK6505" s="2"/>
      <c r="BL6505" s="2"/>
      <c r="BN6505" s="2"/>
      <c r="BO6505" s="2"/>
    </row>
    <row r="6506" ht="12.75" customHeight="1">
      <c r="D6506" s="2"/>
      <c r="G6506" s="2"/>
      <c r="I6506" s="2"/>
      <c r="J6506" s="2"/>
      <c r="K6506" s="2"/>
      <c r="L6506" s="2"/>
      <c r="M6506" s="2"/>
      <c r="N6506" s="2"/>
      <c r="O6506" s="2"/>
      <c r="P6506" s="2"/>
      <c r="Q6506" s="2"/>
      <c r="R6506" s="2"/>
      <c r="S6506" s="2"/>
      <c r="T6506" s="2"/>
      <c r="U6506" s="2"/>
      <c r="V6506" s="2"/>
      <c r="W6506" s="2"/>
      <c r="X6506" s="2"/>
      <c r="Y6506" s="2"/>
      <c r="AB6506" s="2"/>
      <c r="AC6506" s="2"/>
      <c r="AD6506" s="2"/>
      <c r="AE6506" s="2"/>
      <c r="AF6506" s="2"/>
      <c r="AG6506" s="2"/>
      <c r="AH6506" s="2"/>
      <c r="AI6506" s="2"/>
      <c r="AJ6506" s="2"/>
      <c r="AK6506" s="2"/>
      <c r="BK6506" s="2"/>
      <c r="BL6506" s="2"/>
      <c r="BN6506" s="2"/>
      <c r="BO6506" s="2"/>
    </row>
    <row r="6507" ht="12.75" customHeight="1">
      <c r="D6507" s="2"/>
      <c r="G6507" s="2"/>
      <c r="I6507" s="2"/>
      <c r="J6507" s="2"/>
      <c r="K6507" s="2"/>
      <c r="L6507" s="2"/>
      <c r="M6507" s="2"/>
      <c r="N6507" s="2"/>
      <c r="O6507" s="2"/>
      <c r="P6507" s="2"/>
      <c r="Q6507" s="2"/>
      <c r="R6507" s="2"/>
      <c r="S6507" s="2"/>
      <c r="T6507" s="2"/>
      <c r="U6507" s="2"/>
      <c r="V6507" s="2"/>
      <c r="W6507" s="2"/>
      <c r="X6507" s="2"/>
      <c r="Y6507" s="2"/>
      <c r="AB6507" s="2"/>
      <c r="AC6507" s="2"/>
      <c r="AD6507" s="2"/>
      <c r="AE6507" s="2"/>
      <c r="AF6507" s="2"/>
      <c r="AG6507" s="2"/>
      <c r="AH6507" s="2"/>
      <c r="AI6507" s="2"/>
      <c r="AJ6507" s="2"/>
      <c r="AK6507" s="2"/>
      <c r="BK6507" s="2"/>
      <c r="BL6507" s="2"/>
      <c r="BN6507" s="2"/>
      <c r="BO6507" s="2"/>
    </row>
    <row r="6508" ht="12.75" customHeight="1">
      <c r="D6508" s="2"/>
      <c r="G6508" s="2"/>
      <c r="I6508" s="2"/>
      <c r="J6508" s="2"/>
      <c r="K6508" s="2"/>
      <c r="L6508" s="2"/>
      <c r="M6508" s="2"/>
      <c r="N6508" s="2"/>
      <c r="O6508" s="2"/>
      <c r="P6508" s="2"/>
      <c r="Q6508" s="2"/>
      <c r="R6508" s="2"/>
      <c r="S6508" s="2"/>
      <c r="T6508" s="2"/>
      <c r="U6508" s="2"/>
      <c r="V6508" s="2"/>
      <c r="W6508" s="2"/>
      <c r="X6508" s="2"/>
      <c r="Y6508" s="2"/>
      <c r="AB6508" s="2"/>
      <c r="AC6508" s="2"/>
      <c r="AD6508" s="2"/>
      <c r="AE6508" s="2"/>
      <c r="AF6508" s="2"/>
      <c r="AG6508" s="2"/>
      <c r="AH6508" s="2"/>
      <c r="AI6508" s="2"/>
      <c r="AJ6508" s="2"/>
      <c r="AK6508" s="2"/>
      <c r="BK6508" s="2"/>
      <c r="BL6508" s="2"/>
      <c r="BN6508" s="2"/>
      <c r="BO6508" s="2"/>
    </row>
    <row r="6509" ht="12.75" customHeight="1">
      <c r="D6509" s="2"/>
      <c r="G6509" s="2"/>
      <c r="I6509" s="2"/>
      <c r="J6509" s="2"/>
      <c r="K6509" s="2"/>
      <c r="L6509" s="2"/>
      <c r="M6509" s="2"/>
      <c r="N6509" s="2"/>
      <c r="O6509" s="2"/>
      <c r="P6509" s="2"/>
      <c r="Q6509" s="2"/>
      <c r="R6509" s="2"/>
      <c r="S6509" s="2"/>
      <c r="T6509" s="2"/>
      <c r="U6509" s="2"/>
      <c r="V6509" s="2"/>
      <c r="W6509" s="2"/>
      <c r="X6509" s="2"/>
      <c r="Y6509" s="2"/>
      <c r="AB6509" s="2"/>
      <c r="AC6509" s="2"/>
      <c r="AD6509" s="2"/>
      <c r="AE6509" s="2"/>
      <c r="AF6509" s="2"/>
      <c r="AG6509" s="2"/>
      <c r="AH6509" s="2"/>
      <c r="AI6509" s="2"/>
      <c r="AJ6509" s="2"/>
      <c r="AK6509" s="2"/>
      <c r="BK6509" s="2"/>
      <c r="BL6509" s="2"/>
      <c r="BN6509" s="2"/>
      <c r="BO6509" s="2"/>
    </row>
    <row r="6510" ht="12.75" customHeight="1">
      <c r="D6510" s="2"/>
      <c r="G6510" s="2"/>
      <c r="I6510" s="2"/>
      <c r="J6510" s="2"/>
      <c r="K6510" s="2"/>
      <c r="L6510" s="2"/>
      <c r="M6510" s="2"/>
      <c r="N6510" s="2"/>
      <c r="O6510" s="2"/>
      <c r="P6510" s="2"/>
      <c r="Q6510" s="2"/>
      <c r="R6510" s="2"/>
      <c r="S6510" s="2"/>
      <c r="T6510" s="2"/>
      <c r="U6510" s="2"/>
      <c r="V6510" s="2"/>
      <c r="W6510" s="2"/>
      <c r="X6510" s="2"/>
      <c r="Y6510" s="2"/>
      <c r="AB6510" s="2"/>
      <c r="AC6510" s="2"/>
      <c r="AD6510" s="2"/>
      <c r="AE6510" s="2"/>
      <c r="AF6510" s="2"/>
      <c r="AG6510" s="2"/>
      <c r="AH6510" s="2"/>
      <c r="AI6510" s="2"/>
      <c r="AJ6510" s="2"/>
      <c r="AK6510" s="2"/>
      <c r="BK6510" s="2"/>
      <c r="BL6510" s="2"/>
      <c r="BN6510" s="2"/>
      <c r="BO6510" s="2"/>
    </row>
    <row r="6511" ht="12.75" customHeight="1">
      <c r="D6511" s="2"/>
      <c r="G6511" s="2"/>
      <c r="I6511" s="2"/>
      <c r="J6511" s="2"/>
      <c r="K6511" s="2"/>
      <c r="L6511" s="2"/>
      <c r="M6511" s="2"/>
      <c r="N6511" s="2"/>
      <c r="O6511" s="2"/>
      <c r="P6511" s="2"/>
      <c r="Q6511" s="2"/>
      <c r="R6511" s="2"/>
      <c r="S6511" s="2"/>
      <c r="T6511" s="2"/>
      <c r="U6511" s="2"/>
      <c r="V6511" s="2"/>
      <c r="W6511" s="2"/>
      <c r="X6511" s="2"/>
      <c r="Y6511" s="2"/>
      <c r="AB6511" s="2"/>
      <c r="AC6511" s="2"/>
      <c r="AD6511" s="2"/>
      <c r="AE6511" s="2"/>
      <c r="AF6511" s="2"/>
      <c r="AG6511" s="2"/>
      <c r="AH6511" s="2"/>
      <c r="AI6511" s="2"/>
      <c r="AJ6511" s="2"/>
      <c r="AK6511" s="2"/>
      <c r="BK6511" s="2"/>
      <c r="BL6511" s="2"/>
      <c r="BN6511" s="2"/>
      <c r="BO6511" s="2"/>
    </row>
    <row r="6512" ht="12.75" customHeight="1">
      <c r="D6512" s="2"/>
      <c r="G6512" s="2"/>
      <c r="I6512" s="2"/>
      <c r="J6512" s="2"/>
      <c r="K6512" s="2"/>
      <c r="L6512" s="2"/>
      <c r="M6512" s="2"/>
      <c r="N6512" s="2"/>
      <c r="O6512" s="2"/>
      <c r="P6512" s="2"/>
      <c r="Q6512" s="2"/>
      <c r="R6512" s="2"/>
      <c r="S6512" s="2"/>
      <c r="T6512" s="2"/>
      <c r="U6512" s="2"/>
      <c r="V6512" s="2"/>
      <c r="W6512" s="2"/>
      <c r="X6512" s="2"/>
      <c r="Y6512" s="2"/>
      <c r="AB6512" s="2"/>
      <c r="AC6512" s="2"/>
      <c r="AD6512" s="2"/>
      <c r="AE6512" s="2"/>
      <c r="AF6512" s="2"/>
      <c r="AG6512" s="2"/>
      <c r="AH6512" s="2"/>
      <c r="AI6512" s="2"/>
      <c r="AJ6512" s="2"/>
      <c r="AK6512" s="2"/>
      <c r="BK6512" s="2"/>
      <c r="BL6512" s="2"/>
      <c r="BN6512" s="2"/>
      <c r="BO6512" s="2"/>
    </row>
    <row r="6513" ht="12.75" customHeight="1">
      <c r="D6513" s="2"/>
      <c r="G6513" s="2"/>
      <c r="I6513" s="2"/>
      <c r="J6513" s="2"/>
      <c r="K6513" s="2"/>
      <c r="L6513" s="2"/>
      <c r="M6513" s="2"/>
      <c r="N6513" s="2"/>
      <c r="O6513" s="2"/>
      <c r="P6513" s="2"/>
      <c r="Q6513" s="2"/>
      <c r="R6513" s="2"/>
      <c r="S6513" s="2"/>
      <c r="T6513" s="2"/>
      <c r="U6513" s="2"/>
      <c r="V6513" s="2"/>
      <c r="W6513" s="2"/>
      <c r="X6513" s="2"/>
      <c r="Y6513" s="2"/>
      <c r="AB6513" s="2"/>
      <c r="AC6513" s="2"/>
      <c r="AD6513" s="2"/>
      <c r="AE6513" s="2"/>
      <c r="AF6513" s="2"/>
      <c r="AG6513" s="2"/>
      <c r="AH6513" s="2"/>
      <c r="AI6513" s="2"/>
      <c r="AJ6513" s="2"/>
      <c r="AK6513" s="2"/>
      <c r="BK6513" s="2"/>
      <c r="BL6513" s="2"/>
      <c r="BN6513" s="2"/>
      <c r="BO6513" s="2"/>
    </row>
    <row r="6514" ht="12.75" customHeight="1">
      <c r="D6514" s="2"/>
      <c r="G6514" s="2"/>
      <c r="I6514" s="2"/>
      <c r="J6514" s="2"/>
      <c r="K6514" s="2"/>
      <c r="L6514" s="2"/>
      <c r="M6514" s="2"/>
      <c r="N6514" s="2"/>
      <c r="O6514" s="2"/>
      <c r="P6514" s="2"/>
      <c r="Q6514" s="2"/>
      <c r="R6514" s="2"/>
      <c r="S6514" s="2"/>
      <c r="T6514" s="2"/>
      <c r="U6514" s="2"/>
      <c r="V6514" s="2"/>
      <c r="W6514" s="2"/>
      <c r="X6514" s="2"/>
      <c r="Y6514" s="2"/>
      <c r="AB6514" s="2"/>
      <c r="AC6514" s="2"/>
      <c r="AD6514" s="2"/>
      <c r="AE6514" s="2"/>
      <c r="AF6514" s="2"/>
      <c r="AG6514" s="2"/>
      <c r="AH6514" s="2"/>
      <c r="AI6514" s="2"/>
      <c r="AJ6514" s="2"/>
      <c r="AK6514" s="2"/>
      <c r="BK6514" s="2"/>
      <c r="BL6514" s="2"/>
      <c r="BN6514" s="2"/>
      <c r="BO6514" s="2"/>
    </row>
    <row r="6515" ht="12.75" customHeight="1">
      <c r="D6515" s="2"/>
      <c r="G6515" s="2"/>
      <c r="I6515" s="2"/>
      <c r="J6515" s="2"/>
      <c r="K6515" s="2"/>
      <c r="L6515" s="2"/>
      <c r="M6515" s="2"/>
      <c r="N6515" s="2"/>
      <c r="O6515" s="2"/>
      <c r="P6515" s="2"/>
      <c r="Q6515" s="2"/>
      <c r="R6515" s="2"/>
      <c r="S6515" s="2"/>
      <c r="T6515" s="2"/>
      <c r="U6515" s="2"/>
      <c r="V6515" s="2"/>
      <c r="W6515" s="2"/>
      <c r="X6515" s="2"/>
      <c r="Y6515" s="2"/>
      <c r="AB6515" s="2"/>
      <c r="AC6515" s="2"/>
      <c r="AD6515" s="2"/>
      <c r="AE6515" s="2"/>
      <c r="AF6515" s="2"/>
      <c r="AG6515" s="2"/>
      <c r="AH6515" s="2"/>
      <c r="AI6515" s="2"/>
      <c r="AJ6515" s="2"/>
      <c r="AK6515" s="2"/>
      <c r="BK6515" s="2"/>
      <c r="BL6515" s="2"/>
      <c r="BN6515" s="2"/>
      <c r="BO6515" s="2"/>
    </row>
    <row r="6516" ht="12.75" customHeight="1">
      <c r="D6516" s="2"/>
      <c r="G6516" s="2"/>
      <c r="I6516" s="2"/>
      <c r="J6516" s="2"/>
      <c r="K6516" s="2"/>
      <c r="L6516" s="2"/>
      <c r="M6516" s="2"/>
      <c r="N6516" s="2"/>
      <c r="O6516" s="2"/>
      <c r="P6516" s="2"/>
      <c r="Q6516" s="2"/>
      <c r="R6516" s="2"/>
      <c r="S6516" s="2"/>
      <c r="T6516" s="2"/>
      <c r="U6516" s="2"/>
      <c r="V6516" s="2"/>
      <c r="W6516" s="2"/>
      <c r="X6516" s="2"/>
      <c r="Y6516" s="2"/>
      <c r="AB6516" s="2"/>
      <c r="AC6516" s="2"/>
      <c r="AD6516" s="2"/>
      <c r="AE6516" s="2"/>
      <c r="AF6516" s="2"/>
      <c r="AG6516" s="2"/>
      <c r="AH6516" s="2"/>
      <c r="AI6516" s="2"/>
      <c r="AJ6516" s="2"/>
      <c r="AK6516" s="2"/>
      <c r="BK6516" s="2"/>
      <c r="BL6516" s="2"/>
      <c r="BN6516" s="2"/>
      <c r="BO6516" s="2"/>
    </row>
    <row r="6517" ht="12.75" customHeight="1">
      <c r="D6517" s="2"/>
      <c r="G6517" s="2"/>
      <c r="I6517" s="2"/>
      <c r="J6517" s="2"/>
      <c r="K6517" s="2"/>
      <c r="L6517" s="2"/>
      <c r="M6517" s="2"/>
      <c r="N6517" s="2"/>
      <c r="O6517" s="2"/>
      <c r="P6517" s="2"/>
      <c r="Q6517" s="2"/>
      <c r="R6517" s="2"/>
      <c r="S6517" s="2"/>
      <c r="T6517" s="2"/>
      <c r="U6517" s="2"/>
      <c r="V6517" s="2"/>
      <c r="W6517" s="2"/>
      <c r="X6517" s="2"/>
      <c r="Y6517" s="2"/>
      <c r="AB6517" s="2"/>
      <c r="AC6517" s="2"/>
      <c r="AD6517" s="2"/>
      <c r="AE6517" s="2"/>
      <c r="AF6517" s="2"/>
      <c r="AG6517" s="2"/>
      <c r="AH6517" s="2"/>
      <c r="AI6517" s="2"/>
      <c r="AJ6517" s="2"/>
      <c r="AK6517" s="2"/>
      <c r="BK6517" s="2"/>
      <c r="BL6517" s="2"/>
      <c r="BN6517" s="2"/>
      <c r="BO6517" s="2"/>
    </row>
    <row r="6518" ht="12.75" customHeight="1">
      <c r="D6518" s="2"/>
      <c r="G6518" s="2"/>
      <c r="I6518" s="2"/>
      <c r="J6518" s="2"/>
      <c r="K6518" s="2"/>
      <c r="L6518" s="2"/>
      <c r="M6518" s="2"/>
      <c r="N6518" s="2"/>
      <c r="O6518" s="2"/>
      <c r="P6518" s="2"/>
      <c r="Q6518" s="2"/>
      <c r="R6518" s="2"/>
      <c r="S6518" s="2"/>
      <c r="T6518" s="2"/>
      <c r="U6518" s="2"/>
      <c r="V6518" s="2"/>
      <c r="W6518" s="2"/>
      <c r="X6518" s="2"/>
      <c r="Y6518" s="2"/>
      <c r="AB6518" s="2"/>
      <c r="AC6518" s="2"/>
      <c r="AD6518" s="2"/>
      <c r="AE6518" s="2"/>
      <c r="AF6518" s="2"/>
      <c r="AG6518" s="2"/>
      <c r="AH6518" s="2"/>
      <c r="AI6518" s="2"/>
      <c r="AJ6518" s="2"/>
      <c r="AK6518" s="2"/>
      <c r="BK6518" s="2"/>
      <c r="BL6518" s="2"/>
      <c r="BN6518" s="2"/>
      <c r="BO6518" s="2"/>
    </row>
    <row r="6519" ht="12.75" customHeight="1">
      <c r="D6519" s="2"/>
      <c r="G6519" s="2"/>
      <c r="I6519" s="2"/>
      <c r="J6519" s="2"/>
      <c r="K6519" s="2"/>
      <c r="L6519" s="2"/>
      <c r="M6519" s="2"/>
      <c r="N6519" s="2"/>
      <c r="O6519" s="2"/>
      <c r="P6519" s="2"/>
      <c r="Q6519" s="2"/>
      <c r="R6519" s="2"/>
      <c r="S6519" s="2"/>
      <c r="T6519" s="2"/>
      <c r="U6519" s="2"/>
      <c r="V6519" s="2"/>
      <c r="W6519" s="2"/>
      <c r="X6519" s="2"/>
      <c r="Y6519" s="2"/>
      <c r="AB6519" s="2"/>
      <c r="AC6519" s="2"/>
      <c r="AD6519" s="2"/>
      <c r="AE6519" s="2"/>
      <c r="AF6519" s="2"/>
      <c r="AG6519" s="2"/>
      <c r="AH6519" s="2"/>
      <c r="AI6519" s="2"/>
      <c r="AJ6519" s="2"/>
      <c r="AK6519" s="2"/>
      <c r="BK6519" s="2"/>
      <c r="BL6519" s="2"/>
      <c r="BN6519" s="2"/>
      <c r="BO6519" s="2"/>
    </row>
    <row r="6520" ht="12.75" customHeight="1">
      <c r="D6520" s="2"/>
      <c r="G6520" s="2"/>
      <c r="I6520" s="2"/>
      <c r="J6520" s="2"/>
      <c r="K6520" s="2"/>
      <c r="L6520" s="2"/>
      <c r="M6520" s="2"/>
      <c r="N6520" s="2"/>
      <c r="O6520" s="2"/>
      <c r="P6520" s="2"/>
      <c r="Q6520" s="2"/>
      <c r="R6520" s="2"/>
      <c r="S6520" s="2"/>
      <c r="T6520" s="2"/>
      <c r="U6520" s="2"/>
      <c r="V6520" s="2"/>
      <c r="W6520" s="2"/>
      <c r="X6520" s="2"/>
      <c r="Y6520" s="2"/>
      <c r="AB6520" s="2"/>
      <c r="AC6520" s="2"/>
      <c r="AD6520" s="2"/>
      <c r="AE6520" s="2"/>
      <c r="AF6520" s="2"/>
      <c r="AG6520" s="2"/>
      <c r="AH6520" s="2"/>
      <c r="AI6520" s="2"/>
      <c r="AJ6520" s="2"/>
      <c r="AK6520" s="2"/>
      <c r="BK6520" s="2"/>
      <c r="BL6520" s="2"/>
      <c r="BN6520" s="2"/>
      <c r="BO6520" s="2"/>
    </row>
    <row r="6521" ht="12.75" customHeight="1">
      <c r="D6521" s="2"/>
      <c r="G6521" s="2"/>
      <c r="I6521" s="2"/>
      <c r="J6521" s="2"/>
      <c r="K6521" s="2"/>
      <c r="L6521" s="2"/>
      <c r="M6521" s="2"/>
      <c r="N6521" s="2"/>
      <c r="O6521" s="2"/>
      <c r="P6521" s="2"/>
      <c r="Q6521" s="2"/>
      <c r="R6521" s="2"/>
      <c r="S6521" s="2"/>
      <c r="T6521" s="2"/>
      <c r="U6521" s="2"/>
      <c r="V6521" s="2"/>
      <c r="W6521" s="2"/>
      <c r="X6521" s="2"/>
      <c r="Y6521" s="2"/>
      <c r="AB6521" s="2"/>
      <c r="AC6521" s="2"/>
      <c r="AD6521" s="2"/>
      <c r="AE6521" s="2"/>
      <c r="AF6521" s="2"/>
      <c r="AG6521" s="2"/>
      <c r="AH6521" s="2"/>
      <c r="AI6521" s="2"/>
      <c r="AJ6521" s="2"/>
      <c r="AK6521" s="2"/>
      <c r="BK6521" s="2"/>
      <c r="BL6521" s="2"/>
      <c r="BN6521" s="2"/>
      <c r="BO6521" s="2"/>
    </row>
    <row r="6522" ht="12.75" customHeight="1">
      <c r="D6522" s="2"/>
      <c r="G6522" s="2"/>
      <c r="I6522" s="2"/>
      <c r="J6522" s="2"/>
      <c r="K6522" s="2"/>
      <c r="L6522" s="2"/>
      <c r="M6522" s="2"/>
      <c r="N6522" s="2"/>
      <c r="O6522" s="2"/>
      <c r="P6522" s="2"/>
      <c r="Q6522" s="2"/>
      <c r="R6522" s="2"/>
      <c r="S6522" s="2"/>
      <c r="T6522" s="2"/>
      <c r="U6522" s="2"/>
      <c r="V6522" s="2"/>
      <c r="W6522" s="2"/>
      <c r="X6522" s="2"/>
      <c r="Y6522" s="2"/>
      <c r="AB6522" s="2"/>
      <c r="AC6522" s="2"/>
      <c r="AD6522" s="2"/>
      <c r="AE6522" s="2"/>
      <c r="AF6522" s="2"/>
      <c r="AG6522" s="2"/>
      <c r="AH6522" s="2"/>
      <c r="AI6522" s="2"/>
      <c r="AJ6522" s="2"/>
      <c r="AK6522" s="2"/>
      <c r="BK6522" s="2"/>
      <c r="BL6522" s="2"/>
      <c r="BN6522" s="2"/>
      <c r="BO6522" s="2"/>
    </row>
    <row r="6523" ht="12.75" customHeight="1">
      <c r="D6523" s="2"/>
      <c r="G6523" s="2"/>
      <c r="I6523" s="2"/>
      <c r="J6523" s="2"/>
      <c r="K6523" s="2"/>
      <c r="L6523" s="2"/>
      <c r="M6523" s="2"/>
      <c r="N6523" s="2"/>
      <c r="O6523" s="2"/>
      <c r="P6523" s="2"/>
      <c r="Q6523" s="2"/>
      <c r="R6523" s="2"/>
      <c r="S6523" s="2"/>
      <c r="T6523" s="2"/>
      <c r="U6523" s="2"/>
      <c r="V6523" s="2"/>
      <c r="W6523" s="2"/>
      <c r="X6523" s="2"/>
      <c r="Y6523" s="2"/>
      <c r="AB6523" s="2"/>
      <c r="AC6523" s="2"/>
      <c r="AD6523" s="2"/>
      <c r="AE6523" s="2"/>
      <c r="AF6523" s="2"/>
      <c r="AG6523" s="2"/>
      <c r="AH6523" s="2"/>
      <c r="AI6523" s="2"/>
      <c r="AJ6523" s="2"/>
      <c r="AK6523" s="2"/>
      <c r="BK6523" s="2"/>
      <c r="BL6523" s="2"/>
      <c r="BN6523" s="2"/>
      <c r="BO6523" s="2"/>
    </row>
    <row r="6524" ht="12.75" customHeight="1">
      <c r="D6524" s="2"/>
      <c r="G6524" s="2"/>
      <c r="I6524" s="2"/>
      <c r="J6524" s="2"/>
      <c r="K6524" s="2"/>
      <c r="L6524" s="2"/>
      <c r="M6524" s="2"/>
      <c r="N6524" s="2"/>
      <c r="O6524" s="2"/>
      <c r="P6524" s="2"/>
      <c r="Q6524" s="2"/>
      <c r="R6524" s="2"/>
      <c r="S6524" s="2"/>
      <c r="T6524" s="2"/>
      <c r="U6524" s="2"/>
      <c r="V6524" s="2"/>
      <c r="W6524" s="2"/>
      <c r="X6524" s="2"/>
      <c r="Y6524" s="2"/>
      <c r="AB6524" s="2"/>
      <c r="AC6524" s="2"/>
      <c r="AD6524" s="2"/>
      <c r="AE6524" s="2"/>
      <c r="AF6524" s="2"/>
      <c r="AG6524" s="2"/>
      <c r="AH6524" s="2"/>
      <c r="AI6524" s="2"/>
      <c r="AJ6524" s="2"/>
      <c r="AK6524" s="2"/>
      <c r="BK6524" s="2"/>
      <c r="BL6524" s="2"/>
      <c r="BN6524" s="2"/>
      <c r="BO6524" s="2"/>
    </row>
    <row r="6525" ht="12.75" customHeight="1">
      <c r="D6525" s="2"/>
      <c r="G6525" s="2"/>
      <c r="I6525" s="2"/>
      <c r="J6525" s="2"/>
      <c r="K6525" s="2"/>
      <c r="L6525" s="2"/>
      <c r="M6525" s="2"/>
      <c r="N6525" s="2"/>
      <c r="O6525" s="2"/>
      <c r="P6525" s="2"/>
      <c r="Q6525" s="2"/>
      <c r="R6525" s="2"/>
      <c r="S6525" s="2"/>
      <c r="T6525" s="2"/>
      <c r="U6525" s="2"/>
      <c r="V6525" s="2"/>
      <c r="W6525" s="2"/>
      <c r="X6525" s="2"/>
      <c r="Y6525" s="2"/>
      <c r="AB6525" s="2"/>
      <c r="AC6525" s="2"/>
      <c r="AD6525" s="2"/>
      <c r="AE6525" s="2"/>
      <c r="AF6525" s="2"/>
      <c r="AG6525" s="2"/>
      <c r="AH6525" s="2"/>
      <c r="AI6525" s="2"/>
      <c r="AJ6525" s="2"/>
      <c r="AK6525" s="2"/>
      <c r="BK6525" s="2"/>
      <c r="BL6525" s="2"/>
      <c r="BN6525" s="2"/>
      <c r="BO6525" s="2"/>
    </row>
    <row r="6526" ht="12.75" customHeight="1">
      <c r="D6526" s="2"/>
      <c r="G6526" s="2"/>
      <c r="I6526" s="2"/>
      <c r="J6526" s="2"/>
      <c r="K6526" s="2"/>
      <c r="L6526" s="2"/>
      <c r="M6526" s="2"/>
      <c r="N6526" s="2"/>
      <c r="O6526" s="2"/>
      <c r="P6526" s="2"/>
      <c r="Q6526" s="2"/>
      <c r="R6526" s="2"/>
      <c r="S6526" s="2"/>
      <c r="T6526" s="2"/>
      <c r="U6526" s="2"/>
      <c r="V6526" s="2"/>
      <c r="W6526" s="2"/>
      <c r="X6526" s="2"/>
      <c r="Y6526" s="2"/>
      <c r="AB6526" s="2"/>
      <c r="AC6526" s="2"/>
      <c r="AD6526" s="2"/>
      <c r="AE6526" s="2"/>
      <c r="AF6526" s="2"/>
      <c r="AG6526" s="2"/>
      <c r="AH6526" s="2"/>
      <c r="AI6526" s="2"/>
      <c r="AJ6526" s="2"/>
      <c r="AK6526" s="2"/>
      <c r="BK6526" s="2"/>
      <c r="BL6526" s="2"/>
      <c r="BN6526" s="2"/>
      <c r="BO6526" s="2"/>
    </row>
    <row r="6527" ht="12.75" customHeight="1">
      <c r="D6527" s="2"/>
      <c r="G6527" s="2"/>
      <c r="I6527" s="2"/>
      <c r="J6527" s="2"/>
      <c r="K6527" s="2"/>
      <c r="L6527" s="2"/>
      <c r="M6527" s="2"/>
      <c r="N6527" s="2"/>
      <c r="O6527" s="2"/>
      <c r="P6527" s="2"/>
      <c r="Q6527" s="2"/>
      <c r="R6527" s="2"/>
      <c r="S6527" s="2"/>
      <c r="T6527" s="2"/>
      <c r="U6527" s="2"/>
      <c r="V6527" s="2"/>
      <c r="W6527" s="2"/>
      <c r="X6527" s="2"/>
      <c r="Y6527" s="2"/>
      <c r="AB6527" s="2"/>
      <c r="AC6527" s="2"/>
      <c r="AD6527" s="2"/>
      <c r="AE6527" s="2"/>
      <c r="AF6527" s="2"/>
      <c r="AG6527" s="2"/>
      <c r="AH6527" s="2"/>
      <c r="AI6527" s="2"/>
      <c r="AJ6527" s="2"/>
      <c r="AK6527" s="2"/>
      <c r="BK6527" s="2"/>
      <c r="BL6527" s="2"/>
      <c r="BN6527" s="2"/>
      <c r="BO6527" s="2"/>
    </row>
    <row r="6528" ht="12.75" customHeight="1">
      <c r="D6528" s="2"/>
      <c r="G6528" s="2"/>
      <c r="I6528" s="2"/>
      <c r="J6528" s="2"/>
      <c r="K6528" s="2"/>
      <c r="L6528" s="2"/>
      <c r="M6528" s="2"/>
      <c r="N6528" s="2"/>
      <c r="O6528" s="2"/>
      <c r="P6528" s="2"/>
      <c r="Q6528" s="2"/>
      <c r="R6528" s="2"/>
      <c r="S6528" s="2"/>
      <c r="T6528" s="2"/>
      <c r="U6528" s="2"/>
      <c r="V6528" s="2"/>
      <c r="W6528" s="2"/>
      <c r="X6528" s="2"/>
      <c r="Y6528" s="2"/>
      <c r="AB6528" s="2"/>
      <c r="AC6528" s="2"/>
      <c r="AD6528" s="2"/>
      <c r="AE6528" s="2"/>
      <c r="AF6528" s="2"/>
      <c r="AG6528" s="2"/>
      <c r="AH6528" s="2"/>
      <c r="AI6528" s="2"/>
      <c r="AJ6528" s="2"/>
      <c r="AK6528" s="2"/>
      <c r="BK6528" s="2"/>
      <c r="BL6528" s="2"/>
      <c r="BN6528" s="2"/>
      <c r="BO6528" s="2"/>
    </row>
    <row r="6529" ht="12.75" customHeight="1">
      <c r="D6529" s="2"/>
      <c r="G6529" s="2"/>
      <c r="I6529" s="2"/>
      <c r="J6529" s="2"/>
      <c r="K6529" s="2"/>
      <c r="L6529" s="2"/>
      <c r="M6529" s="2"/>
      <c r="N6529" s="2"/>
      <c r="O6529" s="2"/>
      <c r="P6529" s="2"/>
      <c r="Q6529" s="2"/>
      <c r="R6529" s="2"/>
      <c r="S6529" s="2"/>
      <c r="T6529" s="2"/>
      <c r="U6529" s="2"/>
      <c r="V6529" s="2"/>
      <c r="W6529" s="2"/>
      <c r="X6529" s="2"/>
      <c r="Y6529" s="2"/>
      <c r="AB6529" s="2"/>
      <c r="AC6529" s="2"/>
      <c r="AD6529" s="2"/>
      <c r="AE6529" s="2"/>
      <c r="AF6529" s="2"/>
      <c r="AG6529" s="2"/>
      <c r="AH6529" s="2"/>
      <c r="AI6529" s="2"/>
      <c r="AJ6529" s="2"/>
      <c r="AK6529" s="2"/>
      <c r="BK6529" s="2"/>
      <c r="BL6529" s="2"/>
      <c r="BN6529" s="2"/>
      <c r="BO6529" s="2"/>
    </row>
    <row r="6530" ht="12.75" customHeight="1">
      <c r="D6530" s="2"/>
      <c r="G6530" s="2"/>
      <c r="I6530" s="2"/>
      <c r="J6530" s="2"/>
      <c r="K6530" s="2"/>
      <c r="L6530" s="2"/>
      <c r="M6530" s="2"/>
      <c r="N6530" s="2"/>
      <c r="O6530" s="2"/>
      <c r="P6530" s="2"/>
      <c r="Q6530" s="2"/>
      <c r="R6530" s="2"/>
      <c r="S6530" s="2"/>
      <c r="T6530" s="2"/>
      <c r="U6530" s="2"/>
      <c r="V6530" s="2"/>
      <c r="W6530" s="2"/>
      <c r="X6530" s="2"/>
      <c r="Y6530" s="2"/>
      <c r="AB6530" s="2"/>
      <c r="AC6530" s="2"/>
      <c r="AD6530" s="2"/>
      <c r="AE6530" s="2"/>
      <c r="AF6530" s="2"/>
      <c r="AG6530" s="2"/>
      <c r="AH6530" s="2"/>
      <c r="AI6530" s="2"/>
      <c r="AJ6530" s="2"/>
      <c r="AK6530" s="2"/>
      <c r="BK6530" s="2"/>
      <c r="BL6530" s="2"/>
      <c r="BN6530" s="2"/>
      <c r="BO6530" s="2"/>
    </row>
    <row r="6531" ht="12.75" customHeight="1">
      <c r="D6531" s="2"/>
      <c r="G6531" s="2"/>
      <c r="I6531" s="2"/>
      <c r="J6531" s="2"/>
      <c r="K6531" s="2"/>
      <c r="L6531" s="2"/>
      <c r="M6531" s="2"/>
      <c r="N6531" s="2"/>
      <c r="O6531" s="2"/>
      <c r="P6531" s="2"/>
      <c r="Q6531" s="2"/>
      <c r="R6531" s="2"/>
      <c r="S6531" s="2"/>
      <c r="T6531" s="2"/>
      <c r="U6531" s="2"/>
      <c r="V6531" s="2"/>
      <c r="W6531" s="2"/>
      <c r="X6531" s="2"/>
      <c r="Y6531" s="2"/>
      <c r="AB6531" s="2"/>
      <c r="AC6531" s="2"/>
      <c r="AD6531" s="2"/>
      <c r="AE6531" s="2"/>
      <c r="AF6531" s="2"/>
      <c r="AG6531" s="2"/>
      <c r="AH6531" s="2"/>
      <c r="AI6531" s="2"/>
      <c r="AJ6531" s="2"/>
      <c r="AK6531" s="2"/>
      <c r="BK6531" s="2"/>
      <c r="BL6531" s="2"/>
      <c r="BN6531" s="2"/>
      <c r="BO6531" s="2"/>
    </row>
    <row r="6532" ht="12.75" customHeight="1">
      <c r="D6532" s="2"/>
      <c r="G6532" s="2"/>
      <c r="I6532" s="2"/>
      <c r="J6532" s="2"/>
      <c r="K6532" s="2"/>
      <c r="L6532" s="2"/>
      <c r="M6532" s="2"/>
      <c r="N6532" s="2"/>
      <c r="O6532" s="2"/>
      <c r="P6532" s="2"/>
      <c r="Q6532" s="2"/>
      <c r="R6532" s="2"/>
      <c r="S6532" s="2"/>
      <c r="T6532" s="2"/>
      <c r="U6532" s="2"/>
      <c r="V6532" s="2"/>
      <c r="W6532" s="2"/>
      <c r="X6532" s="2"/>
      <c r="Y6532" s="2"/>
      <c r="AB6532" s="2"/>
      <c r="AC6532" s="2"/>
      <c r="AD6532" s="2"/>
      <c r="AE6532" s="2"/>
      <c r="AF6532" s="2"/>
      <c r="AG6532" s="2"/>
      <c r="AH6532" s="2"/>
      <c r="AI6532" s="2"/>
      <c r="AJ6532" s="2"/>
      <c r="AK6532" s="2"/>
      <c r="BK6532" s="2"/>
      <c r="BL6532" s="2"/>
      <c r="BN6532" s="2"/>
      <c r="BO6532" s="2"/>
    </row>
    <row r="6533" ht="12.75" customHeight="1">
      <c r="D6533" s="2"/>
      <c r="G6533" s="2"/>
      <c r="I6533" s="2"/>
      <c r="J6533" s="2"/>
      <c r="K6533" s="2"/>
      <c r="L6533" s="2"/>
      <c r="M6533" s="2"/>
      <c r="N6533" s="2"/>
      <c r="O6533" s="2"/>
      <c r="P6533" s="2"/>
      <c r="Q6533" s="2"/>
      <c r="R6533" s="2"/>
      <c r="S6533" s="2"/>
      <c r="T6533" s="2"/>
      <c r="U6533" s="2"/>
      <c r="V6533" s="2"/>
      <c r="W6533" s="2"/>
      <c r="X6533" s="2"/>
      <c r="Y6533" s="2"/>
      <c r="AB6533" s="2"/>
      <c r="AC6533" s="2"/>
      <c r="AD6533" s="2"/>
      <c r="AE6533" s="2"/>
      <c r="AF6533" s="2"/>
      <c r="AG6533" s="2"/>
      <c r="AH6533" s="2"/>
      <c r="AI6533" s="2"/>
      <c r="AJ6533" s="2"/>
      <c r="AK6533" s="2"/>
      <c r="BK6533" s="2"/>
      <c r="BL6533" s="2"/>
      <c r="BN6533" s="2"/>
      <c r="BO6533" s="2"/>
    </row>
    <row r="6534" ht="12.75" customHeight="1">
      <c r="D6534" s="2"/>
      <c r="G6534" s="2"/>
      <c r="I6534" s="2"/>
      <c r="J6534" s="2"/>
      <c r="K6534" s="2"/>
      <c r="L6534" s="2"/>
      <c r="M6534" s="2"/>
      <c r="N6534" s="2"/>
      <c r="O6534" s="2"/>
      <c r="P6534" s="2"/>
      <c r="Q6534" s="2"/>
      <c r="R6534" s="2"/>
      <c r="S6534" s="2"/>
      <c r="T6534" s="2"/>
      <c r="U6534" s="2"/>
      <c r="V6534" s="2"/>
      <c r="W6534" s="2"/>
      <c r="X6534" s="2"/>
      <c r="Y6534" s="2"/>
      <c r="AB6534" s="2"/>
      <c r="AC6534" s="2"/>
      <c r="AD6534" s="2"/>
      <c r="AE6534" s="2"/>
      <c r="AF6534" s="2"/>
      <c r="AG6534" s="2"/>
      <c r="AH6534" s="2"/>
      <c r="AI6534" s="2"/>
      <c r="AJ6534" s="2"/>
      <c r="AK6534" s="2"/>
      <c r="BK6534" s="2"/>
      <c r="BL6534" s="2"/>
      <c r="BN6534" s="2"/>
      <c r="BO6534" s="2"/>
    </row>
    <row r="6535" ht="12.75" customHeight="1">
      <c r="D6535" s="2"/>
      <c r="G6535" s="2"/>
      <c r="I6535" s="2"/>
      <c r="J6535" s="2"/>
      <c r="K6535" s="2"/>
      <c r="L6535" s="2"/>
      <c r="M6535" s="2"/>
      <c r="N6535" s="2"/>
      <c r="O6535" s="2"/>
      <c r="P6535" s="2"/>
      <c r="Q6535" s="2"/>
      <c r="R6535" s="2"/>
      <c r="S6535" s="2"/>
      <c r="T6535" s="2"/>
      <c r="U6535" s="2"/>
      <c r="V6535" s="2"/>
      <c r="W6535" s="2"/>
      <c r="X6535" s="2"/>
      <c r="Y6535" s="2"/>
      <c r="AB6535" s="2"/>
      <c r="AC6535" s="2"/>
      <c r="AD6535" s="2"/>
      <c r="AE6535" s="2"/>
      <c r="AF6535" s="2"/>
      <c r="AG6535" s="2"/>
      <c r="AH6535" s="2"/>
      <c r="AI6535" s="2"/>
      <c r="AJ6535" s="2"/>
      <c r="AK6535" s="2"/>
      <c r="BK6535" s="2"/>
      <c r="BL6535" s="2"/>
      <c r="BN6535" s="2"/>
      <c r="BO6535" s="2"/>
    </row>
    <row r="6536" ht="12.75" customHeight="1">
      <c r="D6536" s="2"/>
      <c r="G6536" s="2"/>
      <c r="I6536" s="2"/>
      <c r="J6536" s="2"/>
      <c r="K6536" s="2"/>
      <c r="L6536" s="2"/>
      <c r="M6536" s="2"/>
      <c r="N6536" s="2"/>
      <c r="O6536" s="2"/>
      <c r="P6536" s="2"/>
      <c r="Q6536" s="2"/>
      <c r="R6536" s="2"/>
      <c r="S6536" s="2"/>
      <c r="T6536" s="2"/>
      <c r="U6536" s="2"/>
      <c r="V6536" s="2"/>
      <c r="W6536" s="2"/>
      <c r="X6536" s="2"/>
      <c r="Y6536" s="2"/>
      <c r="AB6536" s="2"/>
      <c r="AC6536" s="2"/>
      <c r="AD6536" s="2"/>
      <c r="AE6536" s="2"/>
      <c r="AF6536" s="2"/>
      <c r="AG6536" s="2"/>
      <c r="AH6536" s="2"/>
      <c r="AI6536" s="2"/>
      <c r="AJ6536" s="2"/>
      <c r="AK6536" s="2"/>
      <c r="BK6536" s="2"/>
      <c r="BL6536" s="2"/>
      <c r="BN6536" s="2"/>
      <c r="BO6536" s="2"/>
    </row>
    <row r="6537" ht="12.75" customHeight="1">
      <c r="D6537" s="2"/>
      <c r="G6537" s="2"/>
      <c r="I6537" s="2"/>
      <c r="J6537" s="2"/>
      <c r="K6537" s="2"/>
      <c r="L6537" s="2"/>
      <c r="M6537" s="2"/>
      <c r="N6537" s="2"/>
      <c r="O6537" s="2"/>
      <c r="P6537" s="2"/>
      <c r="Q6537" s="2"/>
      <c r="R6537" s="2"/>
      <c r="S6537" s="2"/>
      <c r="T6537" s="2"/>
      <c r="U6537" s="2"/>
      <c r="V6537" s="2"/>
      <c r="W6537" s="2"/>
      <c r="X6537" s="2"/>
      <c r="Y6537" s="2"/>
      <c r="AB6537" s="2"/>
      <c r="AC6537" s="2"/>
      <c r="AD6537" s="2"/>
      <c r="AE6537" s="2"/>
      <c r="AF6537" s="2"/>
      <c r="AG6537" s="2"/>
      <c r="AH6537" s="2"/>
      <c r="AI6537" s="2"/>
      <c r="AJ6537" s="2"/>
      <c r="AK6537" s="2"/>
      <c r="BK6537" s="2"/>
      <c r="BL6537" s="2"/>
      <c r="BN6537" s="2"/>
      <c r="BO6537" s="2"/>
    </row>
    <row r="6538" ht="12.75" customHeight="1">
      <c r="D6538" s="2"/>
      <c r="G6538" s="2"/>
      <c r="I6538" s="2"/>
      <c r="J6538" s="2"/>
      <c r="K6538" s="2"/>
      <c r="L6538" s="2"/>
      <c r="M6538" s="2"/>
      <c r="N6538" s="2"/>
      <c r="O6538" s="2"/>
      <c r="P6538" s="2"/>
      <c r="Q6538" s="2"/>
      <c r="R6538" s="2"/>
      <c r="S6538" s="2"/>
      <c r="T6538" s="2"/>
      <c r="U6538" s="2"/>
      <c r="V6538" s="2"/>
      <c r="W6538" s="2"/>
      <c r="X6538" s="2"/>
      <c r="Y6538" s="2"/>
      <c r="AB6538" s="2"/>
      <c r="AC6538" s="2"/>
      <c r="AD6538" s="2"/>
      <c r="AE6538" s="2"/>
      <c r="AF6538" s="2"/>
      <c r="AG6538" s="2"/>
      <c r="AH6538" s="2"/>
      <c r="AI6538" s="2"/>
      <c r="AJ6538" s="2"/>
      <c r="AK6538" s="2"/>
      <c r="BK6538" s="2"/>
      <c r="BL6538" s="2"/>
      <c r="BN6538" s="2"/>
      <c r="BO6538" s="2"/>
    </row>
    <row r="6539" ht="12.75" customHeight="1">
      <c r="D6539" s="2"/>
      <c r="G6539" s="2"/>
      <c r="I6539" s="2"/>
      <c r="J6539" s="2"/>
      <c r="K6539" s="2"/>
      <c r="L6539" s="2"/>
      <c r="M6539" s="2"/>
      <c r="N6539" s="2"/>
      <c r="O6539" s="2"/>
      <c r="P6539" s="2"/>
      <c r="Q6539" s="2"/>
      <c r="R6539" s="2"/>
      <c r="S6539" s="2"/>
      <c r="T6539" s="2"/>
      <c r="U6539" s="2"/>
      <c r="V6539" s="2"/>
      <c r="W6539" s="2"/>
      <c r="X6539" s="2"/>
      <c r="Y6539" s="2"/>
      <c r="AB6539" s="2"/>
      <c r="AC6539" s="2"/>
      <c r="AD6539" s="2"/>
      <c r="AE6539" s="2"/>
      <c r="AF6539" s="2"/>
      <c r="AG6539" s="2"/>
      <c r="AH6539" s="2"/>
      <c r="AI6539" s="2"/>
      <c r="AJ6539" s="2"/>
      <c r="AK6539" s="2"/>
      <c r="BK6539" s="2"/>
      <c r="BL6539" s="2"/>
      <c r="BN6539" s="2"/>
      <c r="BO6539" s="2"/>
    </row>
    <row r="6540" ht="12.75" customHeight="1">
      <c r="D6540" s="2"/>
      <c r="G6540" s="2"/>
      <c r="I6540" s="2"/>
      <c r="J6540" s="2"/>
      <c r="K6540" s="2"/>
      <c r="L6540" s="2"/>
      <c r="M6540" s="2"/>
      <c r="N6540" s="2"/>
      <c r="O6540" s="2"/>
      <c r="P6540" s="2"/>
      <c r="Q6540" s="2"/>
      <c r="R6540" s="2"/>
      <c r="S6540" s="2"/>
      <c r="T6540" s="2"/>
      <c r="U6540" s="2"/>
      <c r="V6540" s="2"/>
      <c r="W6540" s="2"/>
      <c r="X6540" s="2"/>
      <c r="Y6540" s="2"/>
      <c r="AB6540" s="2"/>
      <c r="AC6540" s="2"/>
      <c r="AD6540" s="2"/>
      <c r="AE6540" s="2"/>
      <c r="AF6540" s="2"/>
      <c r="AG6540" s="2"/>
      <c r="AH6540" s="2"/>
      <c r="AI6540" s="2"/>
      <c r="AJ6540" s="2"/>
      <c r="AK6540" s="2"/>
      <c r="BK6540" s="2"/>
      <c r="BL6540" s="2"/>
      <c r="BN6540" s="2"/>
      <c r="BO6540" s="2"/>
    </row>
    <row r="6541" ht="12.75" customHeight="1">
      <c r="D6541" s="2"/>
      <c r="G6541" s="2"/>
      <c r="I6541" s="2"/>
      <c r="J6541" s="2"/>
      <c r="K6541" s="2"/>
      <c r="L6541" s="2"/>
      <c r="M6541" s="2"/>
      <c r="N6541" s="2"/>
      <c r="O6541" s="2"/>
      <c r="P6541" s="2"/>
      <c r="Q6541" s="2"/>
      <c r="R6541" s="2"/>
      <c r="S6541" s="2"/>
      <c r="T6541" s="2"/>
      <c r="U6541" s="2"/>
      <c r="V6541" s="2"/>
      <c r="W6541" s="2"/>
      <c r="X6541" s="2"/>
      <c r="Y6541" s="2"/>
      <c r="AB6541" s="2"/>
      <c r="AC6541" s="2"/>
      <c r="AD6541" s="2"/>
      <c r="AE6541" s="2"/>
      <c r="AF6541" s="2"/>
      <c r="AG6541" s="2"/>
      <c r="AH6541" s="2"/>
      <c r="AI6541" s="2"/>
      <c r="AJ6541" s="2"/>
      <c r="AK6541" s="2"/>
      <c r="BK6541" s="2"/>
      <c r="BL6541" s="2"/>
      <c r="BN6541" s="2"/>
      <c r="BO6541" s="2"/>
    </row>
    <row r="6542" ht="12.75" customHeight="1">
      <c r="D6542" s="2"/>
      <c r="G6542" s="2"/>
      <c r="I6542" s="2"/>
      <c r="J6542" s="2"/>
      <c r="K6542" s="2"/>
      <c r="L6542" s="2"/>
      <c r="M6542" s="2"/>
      <c r="N6542" s="2"/>
      <c r="O6542" s="2"/>
      <c r="P6542" s="2"/>
      <c r="Q6542" s="2"/>
      <c r="R6542" s="2"/>
      <c r="S6542" s="2"/>
      <c r="T6542" s="2"/>
      <c r="U6542" s="2"/>
      <c r="V6542" s="2"/>
      <c r="W6542" s="2"/>
      <c r="X6542" s="2"/>
      <c r="Y6542" s="2"/>
      <c r="AB6542" s="2"/>
      <c r="AC6542" s="2"/>
      <c r="AD6542" s="2"/>
      <c r="AE6542" s="2"/>
      <c r="AF6542" s="2"/>
      <c r="AG6542" s="2"/>
      <c r="AH6542" s="2"/>
      <c r="AI6542" s="2"/>
      <c r="AJ6542" s="2"/>
      <c r="AK6542" s="2"/>
      <c r="BK6542" s="2"/>
      <c r="BL6542" s="2"/>
      <c r="BN6542" s="2"/>
      <c r="BO6542" s="2"/>
    </row>
    <row r="6543" ht="12.75" customHeight="1">
      <c r="D6543" s="2"/>
      <c r="G6543" s="2"/>
      <c r="I6543" s="2"/>
      <c r="J6543" s="2"/>
      <c r="K6543" s="2"/>
      <c r="L6543" s="2"/>
      <c r="M6543" s="2"/>
      <c r="N6543" s="2"/>
      <c r="O6543" s="2"/>
      <c r="P6543" s="2"/>
      <c r="Q6543" s="2"/>
      <c r="R6543" s="2"/>
      <c r="S6543" s="2"/>
      <c r="T6543" s="2"/>
      <c r="U6543" s="2"/>
      <c r="V6543" s="2"/>
      <c r="W6543" s="2"/>
      <c r="X6543" s="2"/>
      <c r="Y6543" s="2"/>
      <c r="AB6543" s="2"/>
      <c r="AC6543" s="2"/>
      <c r="AD6543" s="2"/>
      <c r="AE6543" s="2"/>
      <c r="AF6543" s="2"/>
      <c r="AG6543" s="2"/>
      <c r="AH6543" s="2"/>
      <c r="AI6543" s="2"/>
      <c r="AJ6543" s="2"/>
      <c r="AK6543" s="2"/>
      <c r="BK6543" s="2"/>
      <c r="BL6543" s="2"/>
      <c r="BN6543" s="2"/>
      <c r="BO6543" s="2"/>
    </row>
    <row r="6544" ht="12.75" customHeight="1">
      <c r="D6544" s="2"/>
      <c r="G6544" s="2"/>
      <c r="I6544" s="2"/>
      <c r="J6544" s="2"/>
      <c r="K6544" s="2"/>
      <c r="L6544" s="2"/>
      <c r="M6544" s="2"/>
      <c r="N6544" s="2"/>
      <c r="O6544" s="2"/>
      <c r="P6544" s="2"/>
      <c r="Q6544" s="2"/>
      <c r="R6544" s="2"/>
      <c r="S6544" s="2"/>
      <c r="T6544" s="2"/>
      <c r="U6544" s="2"/>
      <c r="V6544" s="2"/>
      <c r="W6544" s="2"/>
      <c r="X6544" s="2"/>
      <c r="Y6544" s="2"/>
      <c r="AB6544" s="2"/>
      <c r="AC6544" s="2"/>
      <c r="AD6544" s="2"/>
      <c r="AE6544" s="2"/>
      <c r="AF6544" s="2"/>
      <c r="AG6544" s="2"/>
      <c r="AH6544" s="2"/>
      <c r="AI6544" s="2"/>
      <c r="AJ6544" s="2"/>
      <c r="AK6544" s="2"/>
      <c r="BK6544" s="2"/>
      <c r="BL6544" s="2"/>
      <c r="BN6544" s="2"/>
      <c r="BO6544" s="2"/>
    </row>
    <row r="6545" ht="12.75" customHeight="1">
      <c r="D6545" s="2"/>
      <c r="G6545" s="2"/>
      <c r="I6545" s="2"/>
      <c r="J6545" s="2"/>
      <c r="K6545" s="2"/>
      <c r="L6545" s="2"/>
      <c r="M6545" s="2"/>
      <c r="N6545" s="2"/>
      <c r="O6545" s="2"/>
      <c r="P6545" s="2"/>
      <c r="Q6545" s="2"/>
      <c r="R6545" s="2"/>
      <c r="S6545" s="2"/>
      <c r="T6545" s="2"/>
      <c r="U6545" s="2"/>
      <c r="V6545" s="2"/>
      <c r="W6545" s="2"/>
      <c r="X6545" s="2"/>
      <c r="Y6545" s="2"/>
      <c r="AB6545" s="2"/>
      <c r="AC6545" s="2"/>
      <c r="AD6545" s="2"/>
      <c r="AE6545" s="2"/>
      <c r="AF6545" s="2"/>
      <c r="AG6545" s="2"/>
      <c r="AH6545" s="2"/>
      <c r="AI6545" s="2"/>
      <c r="AJ6545" s="2"/>
      <c r="AK6545" s="2"/>
      <c r="BK6545" s="2"/>
      <c r="BL6545" s="2"/>
      <c r="BN6545" s="2"/>
      <c r="BO6545" s="2"/>
    </row>
    <row r="6546" ht="12.75" customHeight="1">
      <c r="D6546" s="2"/>
      <c r="G6546" s="2"/>
      <c r="I6546" s="2"/>
      <c r="J6546" s="2"/>
      <c r="K6546" s="2"/>
      <c r="L6546" s="2"/>
      <c r="M6546" s="2"/>
      <c r="N6546" s="2"/>
      <c r="O6546" s="2"/>
      <c r="P6546" s="2"/>
      <c r="Q6546" s="2"/>
      <c r="R6546" s="2"/>
      <c r="S6546" s="2"/>
      <c r="T6546" s="2"/>
      <c r="U6546" s="2"/>
      <c r="V6546" s="2"/>
      <c r="W6546" s="2"/>
      <c r="X6546" s="2"/>
      <c r="Y6546" s="2"/>
      <c r="AB6546" s="2"/>
      <c r="AC6546" s="2"/>
      <c r="AD6546" s="2"/>
      <c r="AE6546" s="2"/>
      <c r="AF6546" s="2"/>
      <c r="AG6546" s="2"/>
      <c r="AH6546" s="2"/>
      <c r="AI6546" s="2"/>
      <c r="AJ6546" s="2"/>
      <c r="AK6546" s="2"/>
      <c r="BK6546" s="2"/>
      <c r="BL6546" s="2"/>
      <c r="BN6546" s="2"/>
      <c r="BO6546" s="2"/>
    </row>
    <row r="6547" ht="12.75" customHeight="1">
      <c r="D6547" s="2"/>
      <c r="G6547" s="2"/>
      <c r="I6547" s="2"/>
      <c r="J6547" s="2"/>
      <c r="K6547" s="2"/>
      <c r="L6547" s="2"/>
      <c r="M6547" s="2"/>
      <c r="N6547" s="2"/>
      <c r="O6547" s="2"/>
      <c r="P6547" s="2"/>
      <c r="Q6547" s="2"/>
      <c r="R6547" s="2"/>
      <c r="S6547" s="2"/>
      <c r="T6547" s="2"/>
      <c r="U6547" s="2"/>
      <c r="V6547" s="2"/>
      <c r="W6547" s="2"/>
      <c r="X6547" s="2"/>
      <c r="Y6547" s="2"/>
      <c r="AB6547" s="2"/>
      <c r="AC6547" s="2"/>
      <c r="AD6547" s="2"/>
      <c r="AE6547" s="2"/>
      <c r="AF6547" s="2"/>
      <c r="AG6547" s="2"/>
      <c r="AH6547" s="2"/>
      <c r="AI6547" s="2"/>
      <c r="AJ6547" s="2"/>
      <c r="AK6547" s="2"/>
      <c r="BK6547" s="2"/>
      <c r="BL6547" s="2"/>
      <c r="BN6547" s="2"/>
      <c r="BO6547" s="2"/>
    </row>
    <row r="6548" ht="12.75" customHeight="1">
      <c r="D6548" s="2"/>
      <c r="G6548" s="2"/>
      <c r="I6548" s="2"/>
      <c r="J6548" s="2"/>
      <c r="K6548" s="2"/>
      <c r="L6548" s="2"/>
      <c r="M6548" s="2"/>
      <c r="N6548" s="2"/>
      <c r="O6548" s="2"/>
      <c r="P6548" s="2"/>
      <c r="Q6548" s="2"/>
      <c r="R6548" s="2"/>
      <c r="S6548" s="2"/>
      <c r="T6548" s="2"/>
      <c r="U6548" s="2"/>
      <c r="V6548" s="2"/>
      <c r="W6548" s="2"/>
      <c r="X6548" s="2"/>
      <c r="Y6548" s="2"/>
      <c r="AB6548" s="2"/>
      <c r="AC6548" s="2"/>
      <c r="AD6548" s="2"/>
      <c r="AE6548" s="2"/>
      <c r="AF6548" s="2"/>
      <c r="AG6548" s="2"/>
      <c r="AH6548" s="2"/>
      <c r="AI6548" s="2"/>
      <c r="AJ6548" s="2"/>
      <c r="AK6548" s="2"/>
      <c r="BK6548" s="2"/>
      <c r="BL6548" s="2"/>
      <c r="BN6548" s="2"/>
      <c r="BO6548" s="2"/>
    </row>
    <row r="6549" ht="12.75" customHeight="1">
      <c r="D6549" s="2"/>
      <c r="G6549" s="2"/>
      <c r="I6549" s="2"/>
      <c r="J6549" s="2"/>
      <c r="K6549" s="2"/>
      <c r="L6549" s="2"/>
      <c r="M6549" s="2"/>
      <c r="N6549" s="2"/>
      <c r="O6549" s="2"/>
      <c r="P6549" s="2"/>
      <c r="Q6549" s="2"/>
      <c r="R6549" s="2"/>
      <c r="S6549" s="2"/>
      <c r="T6549" s="2"/>
      <c r="U6549" s="2"/>
      <c r="V6549" s="2"/>
      <c r="W6549" s="2"/>
      <c r="X6549" s="2"/>
      <c r="Y6549" s="2"/>
      <c r="AB6549" s="2"/>
      <c r="AC6549" s="2"/>
      <c r="AD6549" s="2"/>
      <c r="AE6549" s="2"/>
      <c r="AF6549" s="2"/>
      <c r="AG6549" s="2"/>
      <c r="AH6549" s="2"/>
      <c r="AI6549" s="2"/>
      <c r="AJ6549" s="2"/>
      <c r="AK6549" s="2"/>
      <c r="BK6549" s="2"/>
      <c r="BL6549" s="2"/>
      <c r="BN6549" s="2"/>
      <c r="BO6549" s="2"/>
    </row>
    <row r="6550" ht="12.75" customHeight="1">
      <c r="D6550" s="2"/>
      <c r="G6550" s="2"/>
      <c r="I6550" s="2"/>
      <c r="J6550" s="2"/>
      <c r="K6550" s="2"/>
      <c r="L6550" s="2"/>
      <c r="M6550" s="2"/>
      <c r="N6550" s="2"/>
      <c r="O6550" s="2"/>
      <c r="P6550" s="2"/>
      <c r="Q6550" s="2"/>
      <c r="R6550" s="2"/>
      <c r="S6550" s="2"/>
      <c r="T6550" s="2"/>
      <c r="U6550" s="2"/>
      <c r="V6550" s="2"/>
      <c r="W6550" s="2"/>
      <c r="X6550" s="2"/>
      <c r="Y6550" s="2"/>
      <c r="AB6550" s="2"/>
      <c r="AC6550" s="2"/>
      <c r="AD6550" s="2"/>
      <c r="AE6550" s="2"/>
      <c r="AF6550" s="2"/>
      <c r="AG6550" s="2"/>
      <c r="AH6550" s="2"/>
      <c r="AI6550" s="2"/>
      <c r="AJ6550" s="2"/>
      <c r="AK6550" s="2"/>
      <c r="BK6550" s="2"/>
      <c r="BL6550" s="2"/>
      <c r="BN6550" s="2"/>
      <c r="BO6550" s="2"/>
    </row>
    <row r="6551" ht="12.75" customHeight="1">
      <c r="D6551" s="2"/>
      <c r="G6551" s="2"/>
      <c r="I6551" s="2"/>
      <c r="J6551" s="2"/>
      <c r="K6551" s="2"/>
      <c r="L6551" s="2"/>
      <c r="M6551" s="2"/>
      <c r="N6551" s="2"/>
      <c r="O6551" s="2"/>
      <c r="P6551" s="2"/>
      <c r="Q6551" s="2"/>
      <c r="R6551" s="2"/>
      <c r="S6551" s="2"/>
      <c r="T6551" s="2"/>
      <c r="U6551" s="2"/>
      <c r="V6551" s="2"/>
      <c r="W6551" s="2"/>
      <c r="X6551" s="2"/>
      <c r="Y6551" s="2"/>
      <c r="AB6551" s="2"/>
      <c r="AC6551" s="2"/>
      <c r="AD6551" s="2"/>
      <c r="AE6551" s="2"/>
      <c r="AF6551" s="2"/>
      <c r="AG6551" s="2"/>
      <c r="AH6551" s="2"/>
      <c r="AI6551" s="2"/>
      <c r="AJ6551" s="2"/>
      <c r="AK6551" s="2"/>
      <c r="BK6551" s="2"/>
      <c r="BL6551" s="2"/>
      <c r="BN6551" s="2"/>
      <c r="BO6551" s="2"/>
    </row>
    <row r="6552" ht="12.75" customHeight="1">
      <c r="D6552" s="2"/>
      <c r="G6552" s="2"/>
      <c r="I6552" s="2"/>
      <c r="J6552" s="2"/>
      <c r="K6552" s="2"/>
      <c r="L6552" s="2"/>
      <c r="M6552" s="2"/>
      <c r="N6552" s="2"/>
      <c r="O6552" s="2"/>
      <c r="P6552" s="2"/>
      <c r="Q6552" s="2"/>
      <c r="R6552" s="2"/>
      <c r="S6552" s="2"/>
      <c r="T6552" s="2"/>
      <c r="U6552" s="2"/>
      <c r="V6552" s="2"/>
      <c r="W6552" s="2"/>
      <c r="X6552" s="2"/>
      <c r="Y6552" s="2"/>
      <c r="AB6552" s="2"/>
      <c r="AC6552" s="2"/>
      <c r="AD6552" s="2"/>
      <c r="AE6552" s="2"/>
      <c r="AF6552" s="2"/>
      <c r="AG6552" s="2"/>
      <c r="AH6552" s="2"/>
      <c r="AI6552" s="2"/>
      <c r="AJ6552" s="2"/>
      <c r="AK6552" s="2"/>
      <c r="BK6552" s="2"/>
      <c r="BL6552" s="2"/>
      <c r="BN6552" s="2"/>
      <c r="BO6552" s="2"/>
    </row>
    <row r="6553" ht="12.75" customHeight="1">
      <c r="D6553" s="2"/>
      <c r="G6553" s="2"/>
      <c r="I6553" s="2"/>
      <c r="J6553" s="2"/>
      <c r="K6553" s="2"/>
      <c r="L6553" s="2"/>
      <c r="M6553" s="2"/>
      <c r="N6553" s="2"/>
      <c r="O6553" s="2"/>
      <c r="P6553" s="2"/>
      <c r="Q6553" s="2"/>
      <c r="R6553" s="2"/>
      <c r="S6553" s="2"/>
      <c r="T6553" s="2"/>
      <c r="U6553" s="2"/>
      <c r="V6553" s="2"/>
      <c r="W6553" s="2"/>
      <c r="X6553" s="2"/>
      <c r="Y6553" s="2"/>
      <c r="AB6553" s="2"/>
      <c r="AC6553" s="2"/>
      <c r="AD6553" s="2"/>
      <c r="AE6553" s="2"/>
      <c r="AF6553" s="2"/>
      <c r="AG6553" s="2"/>
      <c r="AH6553" s="2"/>
      <c r="AI6553" s="2"/>
      <c r="AJ6553" s="2"/>
      <c r="AK6553" s="2"/>
      <c r="BK6553" s="2"/>
      <c r="BL6553" s="2"/>
      <c r="BN6553" s="2"/>
      <c r="BO6553" s="2"/>
    </row>
    <row r="6554" ht="12.75" customHeight="1">
      <c r="D6554" s="2"/>
      <c r="G6554" s="2"/>
      <c r="I6554" s="2"/>
      <c r="J6554" s="2"/>
      <c r="K6554" s="2"/>
      <c r="L6554" s="2"/>
      <c r="M6554" s="2"/>
      <c r="N6554" s="2"/>
      <c r="O6554" s="2"/>
      <c r="P6554" s="2"/>
      <c r="Q6554" s="2"/>
      <c r="R6554" s="2"/>
      <c r="S6554" s="2"/>
      <c r="T6554" s="2"/>
      <c r="U6554" s="2"/>
      <c r="V6554" s="2"/>
      <c r="W6554" s="2"/>
      <c r="X6554" s="2"/>
      <c r="Y6554" s="2"/>
      <c r="AB6554" s="2"/>
      <c r="AC6554" s="2"/>
      <c r="AD6554" s="2"/>
      <c r="AE6554" s="2"/>
      <c r="AF6554" s="2"/>
      <c r="AG6554" s="2"/>
      <c r="AH6554" s="2"/>
      <c r="AI6554" s="2"/>
      <c r="AJ6554" s="2"/>
      <c r="AK6554" s="2"/>
      <c r="BK6554" s="2"/>
      <c r="BL6554" s="2"/>
      <c r="BN6554" s="2"/>
      <c r="BO6554" s="2"/>
    </row>
    <row r="6555" ht="12.75" customHeight="1">
      <c r="D6555" s="2"/>
      <c r="G6555" s="2"/>
      <c r="I6555" s="2"/>
      <c r="J6555" s="2"/>
      <c r="K6555" s="2"/>
      <c r="L6555" s="2"/>
      <c r="M6555" s="2"/>
      <c r="N6555" s="2"/>
      <c r="O6555" s="2"/>
      <c r="P6555" s="2"/>
      <c r="Q6555" s="2"/>
      <c r="R6555" s="2"/>
      <c r="S6555" s="2"/>
      <c r="T6555" s="2"/>
      <c r="U6555" s="2"/>
      <c r="V6555" s="2"/>
      <c r="W6555" s="2"/>
      <c r="X6555" s="2"/>
      <c r="Y6555" s="2"/>
      <c r="AB6555" s="2"/>
      <c r="AC6555" s="2"/>
      <c r="AD6555" s="2"/>
      <c r="AE6555" s="2"/>
      <c r="AF6555" s="2"/>
      <c r="AG6555" s="2"/>
      <c r="AH6555" s="2"/>
      <c r="AI6555" s="2"/>
      <c r="AJ6555" s="2"/>
      <c r="AK6555" s="2"/>
      <c r="BK6555" s="2"/>
      <c r="BL6555" s="2"/>
      <c r="BN6555" s="2"/>
      <c r="BO6555" s="2"/>
    </row>
    <row r="6556" ht="12.75" customHeight="1">
      <c r="D6556" s="2"/>
      <c r="G6556" s="2"/>
      <c r="I6556" s="2"/>
      <c r="J6556" s="2"/>
      <c r="K6556" s="2"/>
      <c r="L6556" s="2"/>
      <c r="M6556" s="2"/>
      <c r="N6556" s="2"/>
      <c r="O6556" s="2"/>
      <c r="P6556" s="2"/>
      <c r="Q6556" s="2"/>
      <c r="R6556" s="2"/>
      <c r="S6556" s="2"/>
      <c r="T6556" s="2"/>
      <c r="U6556" s="2"/>
      <c r="V6556" s="2"/>
      <c r="W6556" s="2"/>
      <c r="X6556" s="2"/>
      <c r="Y6556" s="2"/>
      <c r="AB6556" s="2"/>
      <c r="AC6556" s="2"/>
      <c r="AD6556" s="2"/>
      <c r="AE6556" s="2"/>
      <c r="AF6556" s="2"/>
      <c r="AG6556" s="2"/>
      <c r="AH6556" s="2"/>
      <c r="AI6556" s="2"/>
      <c r="AJ6556" s="2"/>
      <c r="AK6556" s="2"/>
      <c r="BK6556" s="2"/>
      <c r="BL6556" s="2"/>
      <c r="BN6556" s="2"/>
      <c r="BO6556" s="2"/>
    </row>
    <row r="6557" ht="12.75" customHeight="1">
      <c r="D6557" s="2"/>
      <c r="G6557" s="2"/>
      <c r="I6557" s="2"/>
      <c r="J6557" s="2"/>
      <c r="K6557" s="2"/>
      <c r="L6557" s="2"/>
      <c r="M6557" s="2"/>
      <c r="N6557" s="2"/>
      <c r="O6557" s="2"/>
      <c r="P6557" s="2"/>
      <c r="Q6557" s="2"/>
      <c r="R6557" s="2"/>
      <c r="S6557" s="2"/>
      <c r="T6557" s="2"/>
      <c r="U6557" s="2"/>
      <c r="V6557" s="2"/>
      <c r="W6557" s="2"/>
      <c r="X6557" s="2"/>
      <c r="Y6557" s="2"/>
      <c r="AB6557" s="2"/>
      <c r="AC6557" s="2"/>
      <c r="AD6557" s="2"/>
      <c r="AE6557" s="2"/>
      <c r="AF6557" s="2"/>
      <c r="AG6557" s="2"/>
      <c r="AH6557" s="2"/>
      <c r="AI6557" s="2"/>
      <c r="AJ6557" s="2"/>
      <c r="AK6557" s="2"/>
      <c r="BK6557" s="2"/>
      <c r="BL6557" s="2"/>
      <c r="BN6557" s="2"/>
      <c r="BO6557" s="2"/>
    </row>
    <row r="6558" ht="12.75" customHeight="1">
      <c r="D6558" s="2"/>
      <c r="G6558" s="2"/>
      <c r="I6558" s="2"/>
      <c r="J6558" s="2"/>
      <c r="K6558" s="2"/>
      <c r="L6558" s="2"/>
      <c r="M6558" s="2"/>
      <c r="N6558" s="2"/>
      <c r="O6558" s="2"/>
      <c r="P6558" s="2"/>
      <c r="Q6558" s="2"/>
      <c r="R6558" s="2"/>
      <c r="S6558" s="2"/>
      <c r="T6558" s="2"/>
      <c r="U6558" s="2"/>
      <c r="V6558" s="2"/>
      <c r="W6558" s="2"/>
      <c r="X6558" s="2"/>
      <c r="Y6558" s="2"/>
      <c r="AB6558" s="2"/>
      <c r="AC6558" s="2"/>
      <c r="AD6558" s="2"/>
      <c r="AE6558" s="2"/>
      <c r="AF6558" s="2"/>
      <c r="AG6558" s="2"/>
      <c r="AH6558" s="2"/>
      <c r="AI6558" s="2"/>
      <c r="AJ6558" s="2"/>
      <c r="AK6558" s="2"/>
      <c r="BK6558" s="2"/>
      <c r="BL6558" s="2"/>
      <c r="BN6558" s="2"/>
      <c r="BO6558" s="2"/>
    </row>
    <row r="6559" ht="12.75" customHeight="1">
      <c r="D6559" s="2"/>
      <c r="G6559" s="2"/>
      <c r="I6559" s="2"/>
      <c r="J6559" s="2"/>
      <c r="K6559" s="2"/>
      <c r="L6559" s="2"/>
      <c r="M6559" s="2"/>
      <c r="N6559" s="2"/>
      <c r="O6559" s="2"/>
      <c r="P6559" s="2"/>
      <c r="Q6559" s="2"/>
      <c r="R6559" s="2"/>
      <c r="S6559" s="2"/>
      <c r="T6559" s="2"/>
      <c r="U6559" s="2"/>
      <c r="V6559" s="2"/>
      <c r="W6559" s="2"/>
      <c r="X6559" s="2"/>
      <c r="Y6559" s="2"/>
      <c r="AB6559" s="2"/>
      <c r="AC6559" s="2"/>
      <c r="AD6559" s="2"/>
      <c r="AE6559" s="2"/>
      <c r="AF6559" s="2"/>
      <c r="AG6559" s="2"/>
      <c r="AH6559" s="2"/>
      <c r="AI6559" s="2"/>
      <c r="AJ6559" s="2"/>
      <c r="AK6559" s="2"/>
      <c r="BK6559" s="2"/>
      <c r="BL6559" s="2"/>
      <c r="BN6559" s="2"/>
      <c r="BO6559" s="2"/>
    </row>
    <row r="6560" ht="12.75" customHeight="1">
      <c r="D6560" s="2"/>
      <c r="G6560" s="2"/>
      <c r="I6560" s="2"/>
      <c r="J6560" s="2"/>
      <c r="K6560" s="2"/>
      <c r="L6560" s="2"/>
      <c r="M6560" s="2"/>
      <c r="N6560" s="2"/>
      <c r="O6560" s="2"/>
      <c r="P6560" s="2"/>
      <c r="Q6560" s="2"/>
      <c r="R6560" s="2"/>
      <c r="S6560" s="2"/>
      <c r="T6560" s="2"/>
      <c r="U6560" s="2"/>
      <c r="V6560" s="2"/>
      <c r="W6560" s="2"/>
      <c r="X6560" s="2"/>
      <c r="Y6560" s="2"/>
      <c r="AB6560" s="2"/>
      <c r="AC6560" s="2"/>
      <c r="AD6560" s="2"/>
      <c r="AE6560" s="2"/>
      <c r="AF6560" s="2"/>
      <c r="AG6560" s="2"/>
      <c r="AH6560" s="2"/>
      <c r="AI6560" s="2"/>
      <c r="AJ6560" s="2"/>
      <c r="AK6560" s="2"/>
      <c r="BK6560" s="2"/>
      <c r="BL6560" s="2"/>
      <c r="BN6560" s="2"/>
      <c r="BO6560" s="2"/>
    </row>
    <row r="6561" ht="12.75" customHeight="1">
      <c r="D6561" s="2"/>
      <c r="G6561" s="2"/>
      <c r="I6561" s="2"/>
      <c r="J6561" s="2"/>
      <c r="K6561" s="2"/>
      <c r="L6561" s="2"/>
      <c r="M6561" s="2"/>
      <c r="N6561" s="2"/>
      <c r="O6561" s="2"/>
      <c r="P6561" s="2"/>
      <c r="Q6561" s="2"/>
      <c r="R6561" s="2"/>
      <c r="S6561" s="2"/>
      <c r="T6561" s="2"/>
      <c r="U6561" s="2"/>
      <c r="V6561" s="2"/>
      <c r="W6561" s="2"/>
      <c r="X6561" s="2"/>
      <c r="Y6561" s="2"/>
      <c r="AB6561" s="2"/>
      <c r="AC6561" s="2"/>
      <c r="AD6561" s="2"/>
      <c r="AE6561" s="2"/>
      <c r="AF6561" s="2"/>
      <c r="AG6561" s="2"/>
      <c r="AH6561" s="2"/>
      <c r="AI6561" s="2"/>
      <c r="AJ6561" s="2"/>
      <c r="AK6561" s="2"/>
      <c r="BK6561" s="2"/>
      <c r="BL6561" s="2"/>
      <c r="BN6561" s="2"/>
      <c r="BO6561" s="2"/>
    </row>
    <row r="6562" ht="12.75" customHeight="1">
      <c r="D6562" s="2"/>
      <c r="G6562" s="2"/>
      <c r="I6562" s="2"/>
      <c r="J6562" s="2"/>
      <c r="K6562" s="2"/>
      <c r="L6562" s="2"/>
      <c r="M6562" s="2"/>
      <c r="N6562" s="2"/>
      <c r="O6562" s="2"/>
      <c r="P6562" s="2"/>
      <c r="Q6562" s="2"/>
      <c r="R6562" s="2"/>
      <c r="S6562" s="2"/>
      <c r="T6562" s="2"/>
      <c r="U6562" s="2"/>
      <c r="V6562" s="2"/>
      <c r="W6562" s="2"/>
      <c r="X6562" s="2"/>
      <c r="Y6562" s="2"/>
      <c r="AB6562" s="2"/>
      <c r="AC6562" s="2"/>
      <c r="AD6562" s="2"/>
      <c r="AE6562" s="2"/>
      <c r="AF6562" s="2"/>
      <c r="AG6562" s="2"/>
      <c r="AH6562" s="2"/>
      <c r="AI6562" s="2"/>
      <c r="AJ6562" s="2"/>
      <c r="AK6562" s="2"/>
      <c r="BK6562" s="2"/>
      <c r="BL6562" s="2"/>
      <c r="BN6562" s="2"/>
      <c r="BO6562" s="2"/>
    </row>
    <row r="6563" ht="12.75" customHeight="1">
      <c r="D6563" s="2"/>
      <c r="G6563" s="2"/>
      <c r="I6563" s="2"/>
      <c r="J6563" s="2"/>
      <c r="K6563" s="2"/>
      <c r="L6563" s="2"/>
      <c r="M6563" s="2"/>
      <c r="N6563" s="2"/>
      <c r="O6563" s="2"/>
      <c r="P6563" s="2"/>
      <c r="Q6563" s="2"/>
      <c r="R6563" s="2"/>
      <c r="S6563" s="2"/>
      <c r="T6563" s="2"/>
      <c r="U6563" s="2"/>
      <c r="V6563" s="2"/>
      <c r="W6563" s="2"/>
      <c r="X6563" s="2"/>
      <c r="Y6563" s="2"/>
      <c r="AB6563" s="2"/>
      <c r="AC6563" s="2"/>
      <c r="AD6563" s="2"/>
      <c r="AE6563" s="2"/>
      <c r="AF6563" s="2"/>
      <c r="AG6563" s="2"/>
      <c r="AH6563" s="2"/>
      <c r="AI6563" s="2"/>
      <c r="AJ6563" s="2"/>
      <c r="AK6563" s="2"/>
      <c r="BK6563" s="2"/>
      <c r="BL6563" s="2"/>
      <c r="BN6563" s="2"/>
      <c r="BO6563" s="2"/>
    </row>
    <row r="6564" ht="12.75" customHeight="1">
      <c r="D6564" s="2"/>
      <c r="G6564" s="2"/>
      <c r="I6564" s="2"/>
      <c r="J6564" s="2"/>
      <c r="K6564" s="2"/>
      <c r="L6564" s="2"/>
      <c r="M6564" s="2"/>
      <c r="N6564" s="2"/>
      <c r="O6564" s="2"/>
      <c r="P6564" s="2"/>
      <c r="Q6564" s="2"/>
      <c r="R6564" s="2"/>
      <c r="S6564" s="2"/>
      <c r="T6564" s="2"/>
      <c r="U6564" s="2"/>
      <c r="V6564" s="2"/>
      <c r="W6564" s="2"/>
      <c r="X6564" s="2"/>
      <c r="Y6564" s="2"/>
      <c r="AB6564" s="2"/>
      <c r="AC6564" s="2"/>
      <c r="AD6564" s="2"/>
      <c r="AE6564" s="2"/>
      <c r="AF6564" s="2"/>
      <c r="AG6564" s="2"/>
      <c r="AH6564" s="2"/>
      <c r="AI6564" s="2"/>
      <c r="AJ6564" s="2"/>
      <c r="AK6564" s="2"/>
      <c r="BK6564" s="2"/>
      <c r="BL6564" s="2"/>
      <c r="BN6564" s="2"/>
      <c r="BO6564" s="2"/>
    </row>
    <row r="6565" ht="12.75" customHeight="1">
      <c r="D6565" s="2"/>
      <c r="G6565" s="2"/>
      <c r="I6565" s="2"/>
      <c r="J6565" s="2"/>
      <c r="K6565" s="2"/>
      <c r="L6565" s="2"/>
      <c r="M6565" s="2"/>
      <c r="N6565" s="2"/>
      <c r="O6565" s="2"/>
      <c r="P6565" s="2"/>
      <c r="Q6565" s="2"/>
      <c r="R6565" s="2"/>
      <c r="S6565" s="2"/>
      <c r="T6565" s="2"/>
      <c r="U6565" s="2"/>
      <c r="V6565" s="2"/>
      <c r="W6565" s="2"/>
      <c r="X6565" s="2"/>
      <c r="Y6565" s="2"/>
      <c r="AB6565" s="2"/>
      <c r="AC6565" s="2"/>
      <c r="AD6565" s="2"/>
      <c r="AE6565" s="2"/>
      <c r="AF6565" s="2"/>
      <c r="AG6565" s="2"/>
      <c r="AH6565" s="2"/>
      <c r="AI6565" s="2"/>
      <c r="AJ6565" s="2"/>
      <c r="AK6565" s="2"/>
      <c r="BK6565" s="2"/>
      <c r="BL6565" s="2"/>
      <c r="BN6565" s="2"/>
      <c r="BO6565" s="2"/>
    </row>
    <row r="6566" ht="12.75" customHeight="1">
      <c r="D6566" s="2"/>
      <c r="G6566" s="2"/>
      <c r="I6566" s="2"/>
      <c r="J6566" s="2"/>
      <c r="K6566" s="2"/>
      <c r="L6566" s="2"/>
      <c r="M6566" s="2"/>
      <c r="N6566" s="2"/>
      <c r="O6566" s="2"/>
      <c r="P6566" s="2"/>
      <c r="Q6566" s="2"/>
      <c r="R6566" s="2"/>
      <c r="S6566" s="2"/>
      <c r="T6566" s="2"/>
      <c r="U6566" s="2"/>
      <c r="V6566" s="2"/>
      <c r="W6566" s="2"/>
      <c r="X6566" s="2"/>
      <c r="Y6566" s="2"/>
      <c r="AB6566" s="2"/>
      <c r="AC6566" s="2"/>
      <c r="AD6566" s="2"/>
      <c r="AE6566" s="2"/>
      <c r="AF6566" s="2"/>
      <c r="AG6566" s="2"/>
      <c r="AH6566" s="2"/>
      <c r="AI6566" s="2"/>
      <c r="AJ6566" s="2"/>
      <c r="AK6566" s="2"/>
      <c r="BK6566" s="2"/>
      <c r="BL6566" s="2"/>
      <c r="BN6566" s="2"/>
      <c r="BO6566" s="2"/>
    </row>
    <row r="6567" ht="12.75" customHeight="1">
      <c r="D6567" s="2"/>
      <c r="G6567" s="2"/>
      <c r="I6567" s="2"/>
      <c r="J6567" s="2"/>
      <c r="K6567" s="2"/>
      <c r="L6567" s="2"/>
      <c r="M6567" s="2"/>
      <c r="N6567" s="2"/>
      <c r="O6567" s="2"/>
      <c r="P6567" s="2"/>
      <c r="Q6567" s="2"/>
      <c r="R6567" s="2"/>
      <c r="S6567" s="2"/>
      <c r="T6567" s="2"/>
      <c r="U6567" s="2"/>
      <c r="V6567" s="2"/>
      <c r="W6567" s="2"/>
      <c r="X6567" s="2"/>
      <c r="Y6567" s="2"/>
      <c r="AB6567" s="2"/>
      <c r="AC6567" s="2"/>
      <c r="AD6567" s="2"/>
      <c r="AE6567" s="2"/>
      <c r="AF6567" s="2"/>
      <c r="AG6567" s="2"/>
      <c r="AH6567" s="2"/>
      <c r="AI6567" s="2"/>
      <c r="AJ6567" s="2"/>
      <c r="AK6567" s="2"/>
      <c r="BK6567" s="2"/>
      <c r="BL6567" s="2"/>
      <c r="BN6567" s="2"/>
      <c r="BO6567" s="2"/>
    </row>
    <row r="6568" ht="12.75" customHeight="1">
      <c r="D6568" s="2"/>
      <c r="G6568" s="2"/>
      <c r="I6568" s="2"/>
      <c r="J6568" s="2"/>
      <c r="K6568" s="2"/>
      <c r="L6568" s="2"/>
      <c r="M6568" s="2"/>
      <c r="N6568" s="2"/>
      <c r="O6568" s="2"/>
      <c r="P6568" s="2"/>
      <c r="Q6568" s="2"/>
      <c r="R6568" s="2"/>
      <c r="S6568" s="2"/>
      <c r="T6568" s="2"/>
      <c r="U6568" s="2"/>
      <c r="V6568" s="2"/>
      <c r="W6568" s="2"/>
      <c r="X6568" s="2"/>
      <c r="Y6568" s="2"/>
      <c r="AB6568" s="2"/>
      <c r="AC6568" s="2"/>
      <c r="AD6568" s="2"/>
      <c r="AE6568" s="2"/>
      <c r="AF6568" s="2"/>
      <c r="AG6568" s="2"/>
      <c r="AH6568" s="2"/>
      <c r="AI6568" s="2"/>
      <c r="AJ6568" s="2"/>
      <c r="AK6568" s="2"/>
      <c r="BK6568" s="2"/>
      <c r="BL6568" s="2"/>
      <c r="BN6568" s="2"/>
      <c r="BO6568" s="2"/>
    </row>
    <row r="6569" ht="12.75" customHeight="1">
      <c r="D6569" s="2"/>
      <c r="G6569" s="2"/>
      <c r="I6569" s="2"/>
      <c r="J6569" s="2"/>
      <c r="K6569" s="2"/>
      <c r="L6569" s="2"/>
      <c r="M6569" s="2"/>
      <c r="N6569" s="2"/>
      <c r="O6569" s="2"/>
      <c r="P6569" s="2"/>
      <c r="Q6569" s="2"/>
      <c r="R6569" s="2"/>
      <c r="S6569" s="2"/>
      <c r="T6569" s="2"/>
      <c r="U6569" s="2"/>
      <c r="V6569" s="2"/>
      <c r="W6569" s="2"/>
      <c r="X6569" s="2"/>
      <c r="Y6569" s="2"/>
      <c r="AB6569" s="2"/>
      <c r="AC6569" s="2"/>
      <c r="AD6569" s="2"/>
      <c r="AE6569" s="2"/>
      <c r="AF6569" s="2"/>
      <c r="AG6569" s="2"/>
      <c r="AH6569" s="2"/>
      <c r="AI6569" s="2"/>
      <c r="AJ6569" s="2"/>
      <c r="AK6569" s="2"/>
      <c r="BK6569" s="2"/>
      <c r="BL6569" s="2"/>
      <c r="BN6569" s="2"/>
      <c r="BO6569" s="2"/>
    </row>
    <row r="6570" ht="12.75" customHeight="1">
      <c r="D6570" s="2"/>
      <c r="G6570" s="2"/>
      <c r="I6570" s="2"/>
      <c r="J6570" s="2"/>
      <c r="K6570" s="2"/>
      <c r="L6570" s="2"/>
      <c r="M6570" s="2"/>
      <c r="N6570" s="2"/>
      <c r="O6570" s="2"/>
      <c r="P6570" s="2"/>
      <c r="Q6570" s="2"/>
      <c r="R6570" s="2"/>
      <c r="S6570" s="2"/>
      <c r="T6570" s="2"/>
      <c r="U6570" s="2"/>
      <c r="V6570" s="2"/>
      <c r="W6570" s="2"/>
      <c r="X6570" s="2"/>
      <c r="Y6570" s="2"/>
      <c r="AB6570" s="2"/>
      <c r="AC6570" s="2"/>
      <c r="AD6570" s="2"/>
      <c r="AE6570" s="2"/>
      <c r="AF6570" s="2"/>
      <c r="AG6570" s="2"/>
      <c r="AH6570" s="2"/>
      <c r="AI6570" s="2"/>
      <c r="AJ6570" s="2"/>
      <c r="AK6570" s="2"/>
      <c r="BK6570" s="2"/>
      <c r="BL6570" s="2"/>
      <c r="BN6570" s="2"/>
      <c r="BO6570" s="2"/>
    </row>
    <row r="6571" ht="12.75" customHeight="1">
      <c r="D6571" s="2"/>
      <c r="G6571" s="2"/>
      <c r="I6571" s="2"/>
      <c r="J6571" s="2"/>
      <c r="K6571" s="2"/>
      <c r="L6571" s="2"/>
      <c r="M6571" s="2"/>
      <c r="N6571" s="2"/>
      <c r="O6571" s="2"/>
      <c r="P6571" s="2"/>
      <c r="Q6571" s="2"/>
      <c r="R6571" s="2"/>
      <c r="S6571" s="2"/>
      <c r="T6571" s="2"/>
      <c r="U6571" s="2"/>
      <c r="V6571" s="2"/>
      <c r="W6571" s="2"/>
      <c r="X6571" s="2"/>
      <c r="Y6571" s="2"/>
      <c r="AB6571" s="2"/>
      <c r="AC6571" s="2"/>
      <c r="AD6571" s="2"/>
      <c r="AE6571" s="2"/>
      <c r="AF6571" s="2"/>
      <c r="AG6571" s="2"/>
      <c r="AH6571" s="2"/>
      <c r="AI6571" s="2"/>
      <c r="AJ6571" s="2"/>
      <c r="AK6571" s="2"/>
      <c r="BK6571" s="2"/>
      <c r="BL6571" s="2"/>
      <c r="BN6571" s="2"/>
      <c r="BO6571" s="2"/>
    </row>
    <row r="6572" ht="12.75" customHeight="1">
      <c r="D6572" s="2"/>
      <c r="G6572" s="2"/>
      <c r="I6572" s="2"/>
      <c r="J6572" s="2"/>
      <c r="K6572" s="2"/>
      <c r="L6572" s="2"/>
      <c r="M6572" s="2"/>
      <c r="N6572" s="2"/>
      <c r="O6572" s="2"/>
      <c r="P6572" s="2"/>
      <c r="Q6572" s="2"/>
      <c r="R6572" s="2"/>
      <c r="S6572" s="2"/>
      <c r="T6572" s="2"/>
      <c r="U6572" s="2"/>
      <c r="V6572" s="2"/>
      <c r="W6572" s="2"/>
      <c r="X6572" s="2"/>
      <c r="Y6572" s="2"/>
      <c r="AB6572" s="2"/>
      <c r="AC6572" s="2"/>
      <c r="AD6572" s="2"/>
      <c r="AE6572" s="2"/>
      <c r="AF6572" s="2"/>
      <c r="AG6572" s="2"/>
      <c r="AH6572" s="2"/>
      <c r="AI6572" s="2"/>
      <c r="AJ6572" s="2"/>
      <c r="AK6572" s="2"/>
      <c r="BK6572" s="2"/>
      <c r="BL6572" s="2"/>
      <c r="BN6572" s="2"/>
      <c r="BO6572" s="2"/>
    </row>
    <row r="6573" ht="12.75" customHeight="1">
      <c r="D6573" s="2"/>
      <c r="G6573" s="2"/>
      <c r="I6573" s="2"/>
      <c r="J6573" s="2"/>
      <c r="K6573" s="2"/>
      <c r="L6573" s="2"/>
      <c r="M6573" s="2"/>
      <c r="N6573" s="2"/>
      <c r="O6573" s="2"/>
      <c r="P6573" s="2"/>
      <c r="Q6573" s="2"/>
      <c r="R6573" s="2"/>
      <c r="S6573" s="2"/>
      <c r="T6573" s="2"/>
      <c r="U6573" s="2"/>
      <c r="V6573" s="2"/>
      <c r="W6573" s="2"/>
      <c r="X6573" s="2"/>
      <c r="Y6573" s="2"/>
      <c r="AB6573" s="2"/>
      <c r="AC6573" s="2"/>
      <c r="AD6573" s="2"/>
      <c r="AE6573" s="2"/>
      <c r="AF6573" s="2"/>
      <c r="AG6573" s="2"/>
      <c r="AH6573" s="2"/>
      <c r="AI6573" s="2"/>
      <c r="AJ6573" s="2"/>
      <c r="AK6573" s="2"/>
      <c r="BK6573" s="2"/>
      <c r="BL6573" s="2"/>
      <c r="BN6573" s="2"/>
      <c r="BO6573" s="2"/>
    </row>
    <row r="6574" ht="12.75" customHeight="1">
      <c r="D6574" s="2"/>
      <c r="G6574" s="2"/>
      <c r="I6574" s="2"/>
      <c r="J6574" s="2"/>
      <c r="K6574" s="2"/>
      <c r="L6574" s="2"/>
      <c r="M6574" s="2"/>
      <c r="N6574" s="2"/>
      <c r="O6574" s="2"/>
      <c r="P6574" s="2"/>
      <c r="Q6574" s="2"/>
      <c r="R6574" s="2"/>
      <c r="S6574" s="2"/>
      <c r="T6574" s="2"/>
      <c r="U6574" s="2"/>
      <c r="V6574" s="2"/>
      <c r="W6574" s="2"/>
      <c r="X6574" s="2"/>
      <c r="Y6574" s="2"/>
      <c r="AB6574" s="2"/>
      <c r="AC6574" s="2"/>
      <c r="AD6574" s="2"/>
      <c r="AE6574" s="2"/>
      <c r="AF6574" s="2"/>
      <c r="AG6574" s="2"/>
      <c r="AH6574" s="2"/>
      <c r="AI6574" s="2"/>
      <c r="AJ6574" s="2"/>
      <c r="AK6574" s="2"/>
      <c r="BK6574" s="2"/>
      <c r="BL6574" s="2"/>
      <c r="BN6574" s="2"/>
      <c r="BO6574" s="2"/>
    </row>
    <row r="6575" ht="12.75" customHeight="1">
      <c r="D6575" s="2"/>
      <c r="G6575" s="2"/>
      <c r="I6575" s="2"/>
      <c r="J6575" s="2"/>
      <c r="K6575" s="2"/>
      <c r="L6575" s="2"/>
      <c r="M6575" s="2"/>
      <c r="N6575" s="2"/>
      <c r="O6575" s="2"/>
      <c r="P6575" s="2"/>
      <c r="Q6575" s="2"/>
      <c r="R6575" s="2"/>
      <c r="S6575" s="2"/>
      <c r="T6575" s="2"/>
      <c r="U6575" s="2"/>
      <c r="V6575" s="2"/>
      <c r="W6575" s="2"/>
      <c r="X6575" s="2"/>
      <c r="Y6575" s="2"/>
      <c r="AB6575" s="2"/>
      <c r="AC6575" s="2"/>
      <c r="AD6575" s="2"/>
      <c r="AE6575" s="2"/>
      <c r="AF6575" s="2"/>
      <c r="AG6575" s="2"/>
      <c r="AH6575" s="2"/>
      <c r="AI6575" s="2"/>
      <c r="AJ6575" s="2"/>
      <c r="AK6575" s="2"/>
      <c r="BK6575" s="2"/>
      <c r="BL6575" s="2"/>
      <c r="BN6575" s="2"/>
      <c r="BO6575" s="2"/>
    </row>
    <row r="6576" ht="12.75" customHeight="1">
      <c r="D6576" s="2"/>
      <c r="G6576" s="2"/>
      <c r="I6576" s="2"/>
      <c r="J6576" s="2"/>
      <c r="K6576" s="2"/>
      <c r="L6576" s="2"/>
      <c r="M6576" s="2"/>
      <c r="N6576" s="2"/>
      <c r="O6576" s="2"/>
      <c r="P6576" s="2"/>
      <c r="Q6576" s="2"/>
      <c r="R6576" s="2"/>
      <c r="S6576" s="2"/>
      <c r="T6576" s="2"/>
      <c r="U6576" s="2"/>
      <c r="V6576" s="2"/>
      <c r="W6576" s="2"/>
      <c r="X6576" s="2"/>
      <c r="Y6576" s="2"/>
      <c r="AB6576" s="2"/>
      <c r="AC6576" s="2"/>
      <c r="AD6576" s="2"/>
      <c r="AE6576" s="2"/>
      <c r="AF6576" s="2"/>
      <c r="AG6576" s="2"/>
      <c r="AH6576" s="2"/>
      <c r="AI6576" s="2"/>
      <c r="AJ6576" s="2"/>
      <c r="AK6576" s="2"/>
      <c r="BK6576" s="2"/>
      <c r="BL6576" s="2"/>
      <c r="BN6576" s="2"/>
      <c r="BO6576" s="2"/>
    </row>
    <row r="6577" ht="12.75" customHeight="1">
      <c r="D6577" s="2"/>
      <c r="G6577" s="2"/>
      <c r="I6577" s="2"/>
      <c r="J6577" s="2"/>
      <c r="K6577" s="2"/>
      <c r="L6577" s="2"/>
      <c r="M6577" s="2"/>
      <c r="N6577" s="2"/>
      <c r="O6577" s="2"/>
      <c r="P6577" s="2"/>
      <c r="Q6577" s="2"/>
      <c r="R6577" s="2"/>
      <c r="S6577" s="2"/>
      <c r="T6577" s="2"/>
      <c r="U6577" s="2"/>
      <c r="V6577" s="2"/>
      <c r="W6577" s="2"/>
      <c r="X6577" s="2"/>
      <c r="Y6577" s="2"/>
      <c r="AB6577" s="2"/>
      <c r="AC6577" s="2"/>
      <c r="AD6577" s="2"/>
      <c r="AE6577" s="2"/>
      <c r="AF6577" s="2"/>
      <c r="AG6577" s="2"/>
      <c r="AH6577" s="2"/>
      <c r="AI6577" s="2"/>
      <c r="AJ6577" s="2"/>
      <c r="AK6577" s="2"/>
      <c r="BK6577" s="2"/>
      <c r="BL6577" s="2"/>
      <c r="BN6577" s="2"/>
      <c r="BO6577" s="2"/>
    </row>
    <row r="6578" ht="12.75" customHeight="1">
      <c r="D6578" s="2"/>
      <c r="G6578" s="2"/>
      <c r="I6578" s="2"/>
      <c r="J6578" s="2"/>
      <c r="K6578" s="2"/>
      <c r="L6578" s="2"/>
      <c r="M6578" s="2"/>
      <c r="N6578" s="2"/>
      <c r="O6578" s="2"/>
      <c r="P6578" s="2"/>
      <c r="Q6578" s="2"/>
      <c r="R6578" s="2"/>
      <c r="S6578" s="2"/>
      <c r="T6578" s="2"/>
      <c r="U6578" s="2"/>
      <c r="V6578" s="2"/>
      <c r="W6578" s="2"/>
      <c r="X6578" s="2"/>
      <c r="Y6578" s="2"/>
      <c r="AB6578" s="2"/>
      <c r="AC6578" s="2"/>
      <c r="AD6578" s="2"/>
      <c r="AE6578" s="2"/>
      <c r="AF6578" s="2"/>
      <c r="AG6578" s="2"/>
      <c r="AH6578" s="2"/>
      <c r="AI6578" s="2"/>
      <c r="AJ6578" s="2"/>
      <c r="AK6578" s="2"/>
      <c r="BK6578" s="2"/>
      <c r="BL6578" s="2"/>
      <c r="BN6578" s="2"/>
      <c r="BO6578" s="2"/>
    </row>
    <row r="6579" ht="12.75" customHeight="1">
      <c r="D6579" s="2"/>
      <c r="G6579" s="2"/>
      <c r="I6579" s="2"/>
      <c r="J6579" s="2"/>
      <c r="K6579" s="2"/>
      <c r="L6579" s="2"/>
      <c r="M6579" s="2"/>
      <c r="N6579" s="2"/>
      <c r="O6579" s="2"/>
      <c r="P6579" s="2"/>
      <c r="Q6579" s="2"/>
      <c r="R6579" s="2"/>
      <c r="S6579" s="2"/>
      <c r="T6579" s="2"/>
      <c r="U6579" s="2"/>
      <c r="V6579" s="2"/>
      <c r="W6579" s="2"/>
      <c r="X6579" s="2"/>
      <c r="Y6579" s="2"/>
      <c r="AB6579" s="2"/>
      <c r="AC6579" s="2"/>
      <c r="AD6579" s="2"/>
      <c r="AE6579" s="2"/>
      <c r="AF6579" s="2"/>
      <c r="AG6579" s="2"/>
      <c r="AH6579" s="2"/>
      <c r="AI6579" s="2"/>
      <c r="AJ6579" s="2"/>
      <c r="AK6579" s="2"/>
      <c r="BK6579" s="2"/>
      <c r="BL6579" s="2"/>
      <c r="BN6579" s="2"/>
      <c r="BO6579" s="2"/>
    </row>
    <row r="6580" ht="12.75" customHeight="1">
      <c r="D6580" s="2"/>
      <c r="G6580" s="2"/>
      <c r="I6580" s="2"/>
      <c r="J6580" s="2"/>
      <c r="K6580" s="2"/>
      <c r="L6580" s="2"/>
      <c r="M6580" s="2"/>
      <c r="N6580" s="2"/>
      <c r="O6580" s="2"/>
      <c r="P6580" s="2"/>
      <c r="Q6580" s="2"/>
      <c r="R6580" s="2"/>
      <c r="S6580" s="2"/>
      <c r="T6580" s="2"/>
      <c r="U6580" s="2"/>
      <c r="V6580" s="2"/>
      <c r="W6580" s="2"/>
      <c r="X6580" s="2"/>
      <c r="Y6580" s="2"/>
      <c r="AB6580" s="2"/>
      <c r="AC6580" s="2"/>
      <c r="AD6580" s="2"/>
      <c r="AE6580" s="2"/>
      <c r="AF6580" s="2"/>
      <c r="AG6580" s="2"/>
      <c r="AH6580" s="2"/>
      <c r="AI6580" s="2"/>
      <c r="AJ6580" s="2"/>
      <c r="AK6580" s="2"/>
      <c r="BK6580" s="2"/>
      <c r="BL6580" s="2"/>
      <c r="BN6580" s="2"/>
      <c r="BO6580" s="2"/>
    </row>
    <row r="6581" ht="12.75" customHeight="1">
      <c r="D6581" s="2"/>
      <c r="G6581" s="2"/>
      <c r="I6581" s="2"/>
      <c r="J6581" s="2"/>
      <c r="K6581" s="2"/>
      <c r="L6581" s="2"/>
      <c r="M6581" s="2"/>
      <c r="N6581" s="2"/>
      <c r="O6581" s="2"/>
      <c r="P6581" s="2"/>
      <c r="Q6581" s="2"/>
      <c r="R6581" s="2"/>
      <c r="S6581" s="2"/>
      <c r="T6581" s="2"/>
      <c r="U6581" s="2"/>
      <c r="V6581" s="2"/>
      <c r="W6581" s="2"/>
      <c r="X6581" s="2"/>
      <c r="Y6581" s="2"/>
      <c r="AB6581" s="2"/>
      <c r="AC6581" s="2"/>
      <c r="AD6581" s="2"/>
      <c r="AE6581" s="2"/>
      <c r="AF6581" s="2"/>
      <c r="AG6581" s="2"/>
      <c r="AH6581" s="2"/>
      <c r="AI6581" s="2"/>
      <c r="AJ6581" s="2"/>
      <c r="AK6581" s="2"/>
      <c r="BK6581" s="2"/>
      <c r="BL6581" s="2"/>
      <c r="BN6581" s="2"/>
      <c r="BO6581" s="2"/>
    </row>
    <row r="6582" ht="12.75" customHeight="1">
      <c r="D6582" s="2"/>
      <c r="G6582" s="2"/>
      <c r="I6582" s="2"/>
      <c r="J6582" s="2"/>
      <c r="K6582" s="2"/>
      <c r="L6582" s="2"/>
      <c r="M6582" s="2"/>
      <c r="N6582" s="2"/>
      <c r="O6582" s="2"/>
      <c r="P6582" s="2"/>
      <c r="Q6582" s="2"/>
      <c r="R6582" s="2"/>
      <c r="S6582" s="2"/>
      <c r="T6582" s="2"/>
      <c r="U6582" s="2"/>
      <c r="V6582" s="2"/>
      <c r="W6582" s="2"/>
      <c r="X6582" s="2"/>
      <c r="Y6582" s="2"/>
      <c r="AB6582" s="2"/>
      <c r="AC6582" s="2"/>
      <c r="AD6582" s="2"/>
      <c r="AE6582" s="2"/>
      <c r="AF6582" s="2"/>
      <c r="AG6582" s="2"/>
      <c r="AH6582" s="2"/>
      <c r="AI6582" s="2"/>
      <c r="AJ6582" s="2"/>
      <c r="AK6582" s="2"/>
      <c r="BK6582" s="2"/>
      <c r="BL6582" s="2"/>
      <c r="BN6582" s="2"/>
      <c r="BO6582" s="2"/>
    </row>
    <row r="6583" ht="12.75" customHeight="1">
      <c r="D6583" s="2"/>
      <c r="G6583" s="2"/>
      <c r="I6583" s="2"/>
      <c r="J6583" s="2"/>
      <c r="K6583" s="2"/>
      <c r="L6583" s="2"/>
      <c r="M6583" s="2"/>
      <c r="N6583" s="2"/>
      <c r="O6583" s="2"/>
      <c r="P6583" s="2"/>
      <c r="Q6583" s="2"/>
      <c r="R6583" s="2"/>
      <c r="S6583" s="2"/>
      <c r="T6583" s="2"/>
      <c r="U6583" s="2"/>
      <c r="V6583" s="2"/>
      <c r="W6583" s="2"/>
      <c r="X6583" s="2"/>
      <c r="Y6583" s="2"/>
      <c r="AB6583" s="2"/>
      <c r="AC6583" s="2"/>
      <c r="AD6583" s="2"/>
      <c r="AE6583" s="2"/>
      <c r="AF6583" s="2"/>
      <c r="AG6583" s="2"/>
      <c r="AH6583" s="2"/>
      <c r="AI6583" s="2"/>
      <c r="AJ6583" s="2"/>
      <c r="AK6583" s="2"/>
      <c r="BK6583" s="2"/>
      <c r="BL6583" s="2"/>
      <c r="BN6583" s="2"/>
      <c r="BO6583" s="2"/>
    </row>
    <row r="6584" ht="12.75" customHeight="1">
      <c r="D6584" s="2"/>
      <c r="G6584" s="2"/>
      <c r="I6584" s="2"/>
      <c r="J6584" s="2"/>
      <c r="K6584" s="2"/>
      <c r="L6584" s="2"/>
      <c r="M6584" s="2"/>
      <c r="N6584" s="2"/>
      <c r="O6584" s="2"/>
      <c r="P6584" s="2"/>
      <c r="Q6584" s="2"/>
      <c r="R6584" s="2"/>
      <c r="S6584" s="2"/>
      <c r="T6584" s="2"/>
      <c r="U6584" s="2"/>
      <c r="V6584" s="2"/>
      <c r="W6584" s="2"/>
      <c r="X6584" s="2"/>
      <c r="Y6584" s="2"/>
      <c r="AB6584" s="2"/>
      <c r="AC6584" s="2"/>
      <c r="AD6584" s="2"/>
      <c r="AE6584" s="2"/>
      <c r="AF6584" s="2"/>
      <c r="AG6584" s="2"/>
      <c r="AH6584" s="2"/>
      <c r="AI6584" s="2"/>
      <c r="AJ6584" s="2"/>
      <c r="AK6584" s="2"/>
      <c r="BK6584" s="2"/>
      <c r="BL6584" s="2"/>
      <c r="BN6584" s="2"/>
      <c r="BO6584" s="2"/>
    </row>
    <row r="6585" ht="12.75" customHeight="1">
      <c r="D6585" s="2"/>
      <c r="G6585" s="2"/>
      <c r="I6585" s="2"/>
      <c r="J6585" s="2"/>
      <c r="K6585" s="2"/>
      <c r="L6585" s="2"/>
      <c r="M6585" s="2"/>
      <c r="N6585" s="2"/>
      <c r="O6585" s="2"/>
      <c r="P6585" s="2"/>
      <c r="Q6585" s="2"/>
      <c r="R6585" s="2"/>
      <c r="S6585" s="2"/>
      <c r="T6585" s="2"/>
      <c r="U6585" s="2"/>
      <c r="V6585" s="2"/>
      <c r="W6585" s="2"/>
      <c r="X6585" s="2"/>
      <c r="Y6585" s="2"/>
      <c r="AB6585" s="2"/>
      <c r="AC6585" s="2"/>
      <c r="AD6585" s="2"/>
      <c r="AE6585" s="2"/>
      <c r="AF6585" s="2"/>
      <c r="AG6585" s="2"/>
      <c r="AH6585" s="2"/>
      <c r="AI6585" s="2"/>
      <c r="AJ6585" s="2"/>
      <c r="AK6585" s="2"/>
      <c r="BK6585" s="2"/>
      <c r="BL6585" s="2"/>
      <c r="BN6585" s="2"/>
      <c r="BO6585" s="2"/>
    </row>
    <row r="6586" ht="12.75" customHeight="1">
      <c r="D6586" s="2"/>
      <c r="G6586" s="2"/>
      <c r="I6586" s="2"/>
      <c r="J6586" s="2"/>
      <c r="K6586" s="2"/>
      <c r="L6586" s="2"/>
      <c r="M6586" s="2"/>
      <c r="N6586" s="2"/>
      <c r="O6586" s="2"/>
      <c r="P6586" s="2"/>
      <c r="Q6586" s="2"/>
      <c r="R6586" s="2"/>
      <c r="S6586" s="2"/>
      <c r="T6586" s="2"/>
      <c r="U6586" s="2"/>
      <c r="V6586" s="2"/>
      <c r="W6586" s="2"/>
      <c r="X6586" s="2"/>
      <c r="Y6586" s="2"/>
      <c r="AB6586" s="2"/>
      <c r="AC6586" s="2"/>
      <c r="AD6586" s="2"/>
      <c r="AE6586" s="2"/>
      <c r="AF6586" s="2"/>
      <c r="AG6586" s="2"/>
      <c r="AH6586" s="2"/>
      <c r="AI6586" s="2"/>
      <c r="AJ6586" s="2"/>
      <c r="AK6586" s="2"/>
      <c r="BK6586" s="2"/>
      <c r="BL6586" s="2"/>
      <c r="BN6586" s="2"/>
      <c r="BO6586" s="2"/>
    </row>
    <row r="6587" ht="12.75" customHeight="1">
      <c r="D6587" s="2"/>
      <c r="G6587" s="2"/>
      <c r="I6587" s="2"/>
      <c r="J6587" s="2"/>
      <c r="K6587" s="2"/>
      <c r="L6587" s="2"/>
      <c r="M6587" s="2"/>
      <c r="N6587" s="2"/>
      <c r="O6587" s="2"/>
      <c r="P6587" s="2"/>
      <c r="Q6587" s="2"/>
      <c r="R6587" s="2"/>
      <c r="S6587" s="2"/>
      <c r="T6587" s="2"/>
      <c r="U6587" s="2"/>
      <c r="V6587" s="2"/>
      <c r="W6587" s="2"/>
      <c r="X6587" s="2"/>
      <c r="Y6587" s="2"/>
      <c r="AB6587" s="2"/>
      <c r="AC6587" s="2"/>
      <c r="AD6587" s="2"/>
      <c r="AE6587" s="2"/>
      <c r="AF6587" s="2"/>
      <c r="AG6587" s="2"/>
      <c r="AH6587" s="2"/>
      <c r="AI6587" s="2"/>
      <c r="AJ6587" s="2"/>
      <c r="AK6587" s="2"/>
      <c r="BK6587" s="2"/>
      <c r="BL6587" s="2"/>
      <c r="BN6587" s="2"/>
      <c r="BO6587" s="2"/>
    </row>
    <row r="6588" ht="12.75" customHeight="1">
      <c r="D6588" s="2"/>
      <c r="G6588" s="2"/>
      <c r="I6588" s="2"/>
      <c r="J6588" s="2"/>
      <c r="K6588" s="2"/>
      <c r="L6588" s="2"/>
      <c r="M6588" s="2"/>
      <c r="N6588" s="2"/>
      <c r="O6588" s="2"/>
      <c r="P6588" s="2"/>
      <c r="Q6588" s="2"/>
      <c r="R6588" s="2"/>
      <c r="S6588" s="2"/>
      <c r="T6588" s="2"/>
      <c r="U6588" s="2"/>
      <c r="V6588" s="2"/>
      <c r="W6588" s="2"/>
      <c r="X6588" s="2"/>
      <c r="Y6588" s="2"/>
      <c r="AB6588" s="2"/>
      <c r="AC6588" s="2"/>
      <c r="AD6588" s="2"/>
      <c r="AE6588" s="2"/>
      <c r="AF6588" s="2"/>
      <c r="AG6588" s="2"/>
      <c r="AH6588" s="2"/>
      <c r="AI6588" s="2"/>
      <c r="AJ6588" s="2"/>
      <c r="AK6588" s="2"/>
      <c r="BK6588" s="2"/>
      <c r="BL6588" s="2"/>
      <c r="BN6588" s="2"/>
      <c r="BO6588" s="2"/>
    </row>
    <row r="6589" ht="12.75" customHeight="1">
      <c r="D6589" s="2"/>
      <c r="G6589" s="2"/>
      <c r="I6589" s="2"/>
      <c r="J6589" s="2"/>
      <c r="K6589" s="2"/>
      <c r="L6589" s="2"/>
      <c r="M6589" s="2"/>
      <c r="N6589" s="2"/>
      <c r="O6589" s="2"/>
      <c r="P6589" s="2"/>
      <c r="Q6589" s="2"/>
      <c r="R6589" s="2"/>
      <c r="S6589" s="2"/>
      <c r="T6589" s="2"/>
      <c r="U6589" s="2"/>
      <c r="V6589" s="2"/>
      <c r="W6589" s="2"/>
      <c r="X6589" s="2"/>
      <c r="Y6589" s="2"/>
      <c r="AB6589" s="2"/>
      <c r="AC6589" s="2"/>
      <c r="AD6589" s="2"/>
      <c r="AE6589" s="2"/>
      <c r="AF6589" s="2"/>
      <c r="AG6589" s="2"/>
      <c r="AH6589" s="2"/>
      <c r="AI6589" s="2"/>
      <c r="AJ6589" s="2"/>
      <c r="AK6589" s="2"/>
      <c r="BK6589" s="2"/>
      <c r="BL6589" s="2"/>
      <c r="BN6589" s="2"/>
      <c r="BO6589" s="2"/>
    </row>
    <row r="6590" ht="12.75" customHeight="1">
      <c r="D6590" s="2"/>
      <c r="G6590" s="2"/>
      <c r="I6590" s="2"/>
      <c r="J6590" s="2"/>
      <c r="K6590" s="2"/>
      <c r="L6590" s="2"/>
      <c r="M6590" s="2"/>
      <c r="N6590" s="2"/>
      <c r="O6590" s="2"/>
      <c r="P6590" s="2"/>
      <c r="Q6590" s="2"/>
      <c r="R6590" s="2"/>
      <c r="S6590" s="2"/>
      <c r="T6590" s="2"/>
      <c r="U6590" s="2"/>
      <c r="V6590" s="2"/>
      <c r="W6590" s="2"/>
      <c r="X6590" s="2"/>
      <c r="Y6590" s="2"/>
      <c r="AB6590" s="2"/>
      <c r="AC6590" s="2"/>
      <c r="AD6590" s="2"/>
      <c r="AE6590" s="2"/>
      <c r="AF6590" s="2"/>
      <c r="AG6590" s="2"/>
      <c r="AH6590" s="2"/>
      <c r="AI6590" s="2"/>
      <c r="AJ6590" s="2"/>
      <c r="AK6590" s="2"/>
      <c r="BK6590" s="2"/>
      <c r="BL6590" s="2"/>
      <c r="BN6590" s="2"/>
      <c r="BO6590" s="2"/>
    </row>
    <row r="6591" ht="12.75" customHeight="1">
      <c r="D6591" s="2"/>
      <c r="G6591" s="2"/>
      <c r="I6591" s="2"/>
      <c r="J6591" s="2"/>
      <c r="K6591" s="2"/>
      <c r="L6591" s="2"/>
      <c r="M6591" s="2"/>
      <c r="N6591" s="2"/>
      <c r="O6591" s="2"/>
      <c r="P6591" s="2"/>
      <c r="Q6591" s="2"/>
      <c r="R6591" s="2"/>
      <c r="S6591" s="2"/>
      <c r="T6591" s="2"/>
      <c r="U6591" s="2"/>
      <c r="V6591" s="2"/>
      <c r="W6591" s="2"/>
      <c r="X6591" s="2"/>
      <c r="Y6591" s="2"/>
      <c r="AB6591" s="2"/>
      <c r="AC6591" s="2"/>
      <c r="AD6591" s="2"/>
      <c r="AE6591" s="2"/>
      <c r="AF6591" s="2"/>
      <c r="AG6591" s="2"/>
      <c r="AH6591" s="2"/>
      <c r="AI6591" s="2"/>
      <c r="AJ6591" s="2"/>
      <c r="AK6591" s="2"/>
      <c r="BK6591" s="2"/>
      <c r="BL6591" s="2"/>
      <c r="BN6591" s="2"/>
      <c r="BO6591" s="2"/>
    </row>
    <row r="6592" ht="12.75" customHeight="1">
      <c r="D6592" s="2"/>
      <c r="G6592" s="2"/>
      <c r="I6592" s="2"/>
      <c r="J6592" s="2"/>
      <c r="K6592" s="2"/>
      <c r="L6592" s="2"/>
      <c r="M6592" s="2"/>
      <c r="N6592" s="2"/>
      <c r="O6592" s="2"/>
      <c r="P6592" s="2"/>
      <c r="Q6592" s="2"/>
      <c r="R6592" s="2"/>
      <c r="S6592" s="2"/>
      <c r="T6592" s="2"/>
      <c r="U6592" s="2"/>
      <c r="V6592" s="2"/>
      <c r="W6592" s="2"/>
      <c r="X6592" s="2"/>
      <c r="Y6592" s="2"/>
      <c r="AB6592" s="2"/>
      <c r="AC6592" s="2"/>
      <c r="AD6592" s="2"/>
      <c r="AE6592" s="2"/>
      <c r="AF6592" s="2"/>
      <c r="AG6592" s="2"/>
      <c r="AH6592" s="2"/>
      <c r="AI6592" s="2"/>
      <c r="AJ6592" s="2"/>
      <c r="AK6592" s="2"/>
      <c r="BK6592" s="2"/>
      <c r="BL6592" s="2"/>
      <c r="BN6592" s="2"/>
      <c r="BO6592" s="2"/>
    </row>
    <row r="6593" ht="12.75" customHeight="1">
      <c r="D6593" s="2"/>
      <c r="G6593" s="2"/>
      <c r="I6593" s="2"/>
      <c r="J6593" s="2"/>
      <c r="K6593" s="2"/>
      <c r="L6593" s="2"/>
      <c r="M6593" s="2"/>
      <c r="N6593" s="2"/>
      <c r="O6593" s="2"/>
      <c r="P6593" s="2"/>
      <c r="Q6593" s="2"/>
      <c r="R6593" s="2"/>
      <c r="S6593" s="2"/>
      <c r="T6593" s="2"/>
      <c r="U6593" s="2"/>
      <c r="V6593" s="2"/>
      <c r="W6593" s="2"/>
      <c r="X6593" s="2"/>
      <c r="Y6593" s="2"/>
      <c r="AB6593" s="2"/>
      <c r="AC6593" s="2"/>
      <c r="AD6593" s="2"/>
      <c r="AE6593" s="2"/>
      <c r="AF6593" s="2"/>
      <c r="AG6593" s="2"/>
      <c r="AH6593" s="2"/>
      <c r="AI6593" s="2"/>
      <c r="AJ6593" s="2"/>
      <c r="AK6593" s="2"/>
      <c r="BK6593" s="2"/>
      <c r="BL6593" s="2"/>
      <c r="BN6593" s="2"/>
      <c r="BO6593" s="2"/>
    </row>
    <row r="6594" ht="12.75" customHeight="1">
      <c r="D6594" s="2"/>
      <c r="G6594" s="2"/>
      <c r="I6594" s="2"/>
      <c r="J6594" s="2"/>
      <c r="K6594" s="2"/>
      <c r="L6594" s="2"/>
      <c r="M6594" s="2"/>
      <c r="N6594" s="2"/>
      <c r="O6594" s="2"/>
      <c r="P6594" s="2"/>
      <c r="Q6594" s="2"/>
      <c r="R6594" s="2"/>
      <c r="S6594" s="2"/>
      <c r="T6594" s="2"/>
      <c r="U6594" s="2"/>
      <c r="V6594" s="2"/>
      <c r="W6594" s="2"/>
      <c r="X6594" s="2"/>
      <c r="Y6594" s="2"/>
      <c r="AB6594" s="2"/>
      <c r="AC6594" s="2"/>
      <c r="AD6594" s="2"/>
      <c r="AE6594" s="2"/>
      <c r="AF6594" s="2"/>
      <c r="AG6594" s="2"/>
      <c r="AH6594" s="2"/>
      <c r="AI6594" s="2"/>
      <c r="AJ6594" s="2"/>
      <c r="AK6594" s="2"/>
      <c r="BK6594" s="2"/>
      <c r="BL6594" s="2"/>
      <c r="BN6594" s="2"/>
      <c r="BO6594" s="2"/>
    </row>
    <row r="6595" ht="12.75" customHeight="1">
      <c r="D6595" s="2"/>
      <c r="G6595" s="2"/>
      <c r="I6595" s="2"/>
      <c r="J6595" s="2"/>
      <c r="K6595" s="2"/>
      <c r="L6595" s="2"/>
      <c r="M6595" s="2"/>
      <c r="N6595" s="2"/>
      <c r="O6595" s="2"/>
      <c r="P6595" s="2"/>
      <c r="Q6595" s="2"/>
      <c r="R6595" s="2"/>
      <c r="S6595" s="2"/>
      <c r="T6595" s="2"/>
      <c r="U6595" s="2"/>
      <c r="V6595" s="2"/>
      <c r="W6595" s="2"/>
      <c r="X6595" s="2"/>
      <c r="Y6595" s="2"/>
      <c r="AB6595" s="2"/>
      <c r="AC6595" s="2"/>
      <c r="AD6595" s="2"/>
      <c r="AE6595" s="2"/>
      <c r="AF6595" s="2"/>
      <c r="AG6595" s="2"/>
      <c r="AH6595" s="2"/>
      <c r="AI6595" s="2"/>
      <c r="AJ6595" s="2"/>
      <c r="AK6595" s="2"/>
      <c r="BK6595" s="2"/>
      <c r="BL6595" s="2"/>
      <c r="BN6595" s="2"/>
      <c r="BO6595" s="2"/>
    </row>
    <row r="6596" ht="12.75" customHeight="1">
      <c r="D6596" s="2"/>
      <c r="G6596" s="2"/>
      <c r="I6596" s="2"/>
      <c r="J6596" s="2"/>
      <c r="K6596" s="2"/>
      <c r="L6596" s="2"/>
      <c r="M6596" s="2"/>
      <c r="N6596" s="2"/>
      <c r="O6596" s="2"/>
      <c r="P6596" s="2"/>
      <c r="Q6596" s="2"/>
      <c r="R6596" s="2"/>
      <c r="S6596" s="2"/>
      <c r="T6596" s="2"/>
      <c r="U6596" s="2"/>
      <c r="V6596" s="2"/>
      <c r="W6596" s="2"/>
      <c r="X6596" s="2"/>
      <c r="Y6596" s="2"/>
      <c r="AB6596" s="2"/>
      <c r="AC6596" s="2"/>
      <c r="AD6596" s="2"/>
      <c r="AE6596" s="2"/>
      <c r="AF6596" s="2"/>
      <c r="AG6596" s="2"/>
      <c r="AH6596" s="2"/>
      <c r="AI6596" s="2"/>
      <c r="AJ6596" s="2"/>
      <c r="AK6596" s="2"/>
      <c r="BK6596" s="2"/>
      <c r="BL6596" s="2"/>
      <c r="BN6596" s="2"/>
      <c r="BO6596" s="2"/>
    </row>
    <row r="6597" ht="12.75" customHeight="1">
      <c r="D6597" s="2"/>
      <c r="G6597" s="2"/>
      <c r="I6597" s="2"/>
      <c r="J6597" s="2"/>
      <c r="K6597" s="2"/>
      <c r="L6597" s="2"/>
      <c r="M6597" s="2"/>
      <c r="N6597" s="2"/>
      <c r="O6597" s="2"/>
      <c r="P6597" s="2"/>
      <c r="Q6597" s="2"/>
      <c r="R6597" s="2"/>
      <c r="S6597" s="2"/>
      <c r="T6597" s="2"/>
      <c r="U6597" s="2"/>
      <c r="V6597" s="2"/>
      <c r="W6597" s="2"/>
      <c r="X6597" s="2"/>
      <c r="Y6597" s="2"/>
      <c r="AB6597" s="2"/>
      <c r="AC6597" s="2"/>
      <c r="AD6597" s="2"/>
      <c r="AE6597" s="2"/>
      <c r="AF6597" s="2"/>
      <c r="AG6597" s="2"/>
      <c r="AH6597" s="2"/>
      <c r="AI6597" s="2"/>
      <c r="AJ6597" s="2"/>
      <c r="AK6597" s="2"/>
      <c r="BK6597" s="2"/>
      <c r="BL6597" s="2"/>
      <c r="BN6597" s="2"/>
      <c r="BO6597" s="2"/>
    </row>
    <row r="6598" ht="12.75" customHeight="1">
      <c r="D6598" s="2"/>
      <c r="G6598" s="2"/>
      <c r="I6598" s="2"/>
      <c r="J6598" s="2"/>
      <c r="K6598" s="2"/>
      <c r="L6598" s="2"/>
      <c r="M6598" s="2"/>
      <c r="N6598" s="2"/>
      <c r="O6598" s="2"/>
      <c r="P6598" s="2"/>
      <c r="Q6598" s="2"/>
      <c r="R6598" s="2"/>
      <c r="S6598" s="2"/>
      <c r="T6598" s="2"/>
      <c r="U6598" s="2"/>
      <c r="V6598" s="2"/>
      <c r="W6598" s="2"/>
      <c r="X6598" s="2"/>
      <c r="Y6598" s="2"/>
      <c r="AB6598" s="2"/>
      <c r="AC6598" s="2"/>
      <c r="AD6598" s="2"/>
      <c r="AE6598" s="2"/>
      <c r="AF6598" s="2"/>
      <c r="AG6598" s="2"/>
      <c r="AH6598" s="2"/>
      <c r="AI6598" s="2"/>
      <c r="AJ6598" s="2"/>
      <c r="AK6598" s="2"/>
      <c r="BK6598" s="2"/>
      <c r="BL6598" s="2"/>
      <c r="BN6598" s="2"/>
      <c r="BO6598" s="2"/>
    </row>
    <row r="6599" ht="12.75" customHeight="1">
      <c r="D6599" s="2"/>
      <c r="G6599" s="2"/>
      <c r="I6599" s="2"/>
      <c r="J6599" s="2"/>
      <c r="K6599" s="2"/>
      <c r="L6599" s="2"/>
      <c r="M6599" s="2"/>
      <c r="N6599" s="2"/>
      <c r="O6599" s="2"/>
      <c r="P6599" s="2"/>
      <c r="Q6599" s="2"/>
      <c r="R6599" s="2"/>
      <c r="S6599" s="2"/>
      <c r="T6599" s="2"/>
      <c r="U6599" s="2"/>
      <c r="V6599" s="2"/>
      <c r="W6599" s="2"/>
      <c r="X6599" s="2"/>
      <c r="Y6599" s="2"/>
      <c r="AB6599" s="2"/>
      <c r="AC6599" s="2"/>
      <c r="AD6599" s="2"/>
      <c r="AE6599" s="2"/>
      <c r="AF6599" s="2"/>
      <c r="AG6599" s="2"/>
      <c r="AH6599" s="2"/>
      <c r="AI6599" s="2"/>
      <c r="AJ6599" s="2"/>
      <c r="AK6599" s="2"/>
      <c r="BK6599" s="2"/>
      <c r="BL6599" s="2"/>
      <c r="BN6599" s="2"/>
      <c r="BO6599" s="2"/>
    </row>
    <row r="6600" ht="12.75" customHeight="1">
      <c r="D6600" s="2"/>
      <c r="G6600" s="2"/>
      <c r="I6600" s="2"/>
      <c r="J6600" s="2"/>
      <c r="K6600" s="2"/>
      <c r="L6600" s="2"/>
      <c r="M6600" s="2"/>
      <c r="N6600" s="2"/>
      <c r="O6600" s="2"/>
      <c r="P6600" s="2"/>
      <c r="Q6600" s="2"/>
      <c r="R6600" s="2"/>
      <c r="S6600" s="2"/>
      <c r="T6600" s="2"/>
      <c r="U6600" s="2"/>
      <c r="V6600" s="2"/>
      <c r="W6600" s="2"/>
      <c r="X6600" s="2"/>
      <c r="Y6600" s="2"/>
      <c r="AB6600" s="2"/>
      <c r="AC6600" s="2"/>
      <c r="AD6600" s="2"/>
      <c r="AE6600" s="2"/>
      <c r="AF6600" s="2"/>
      <c r="AG6600" s="2"/>
      <c r="AH6600" s="2"/>
      <c r="AI6600" s="2"/>
      <c r="AJ6600" s="2"/>
      <c r="AK6600" s="2"/>
      <c r="BK6600" s="2"/>
      <c r="BL6600" s="2"/>
      <c r="BN6600" s="2"/>
      <c r="BO6600" s="2"/>
    </row>
    <row r="6601" ht="12.75" customHeight="1">
      <c r="D6601" s="2"/>
      <c r="G6601" s="2"/>
      <c r="I6601" s="2"/>
      <c r="J6601" s="2"/>
      <c r="K6601" s="2"/>
      <c r="L6601" s="2"/>
      <c r="M6601" s="2"/>
      <c r="N6601" s="2"/>
      <c r="O6601" s="2"/>
      <c r="P6601" s="2"/>
      <c r="Q6601" s="2"/>
      <c r="R6601" s="2"/>
      <c r="S6601" s="2"/>
      <c r="T6601" s="2"/>
      <c r="U6601" s="2"/>
      <c r="V6601" s="2"/>
      <c r="W6601" s="2"/>
      <c r="X6601" s="2"/>
      <c r="Y6601" s="2"/>
      <c r="AB6601" s="2"/>
      <c r="AC6601" s="2"/>
      <c r="AD6601" s="2"/>
      <c r="AE6601" s="2"/>
      <c r="AF6601" s="2"/>
      <c r="AG6601" s="2"/>
      <c r="AH6601" s="2"/>
      <c r="AI6601" s="2"/>
      <c r="AJ6601" s="2"/>
      <c r="AK6601" s="2"/>
      <c r="BK6601" s="2"/>
      <c r="BL6601" s="2"/>
      <c r="BN6601" s="2"/>
      <c r="BO6601" s="2"/>
    </row>
    <row r="6602" ht="12.75" customHeight="1">
      <c r="D6602" s="2"/>
      <c r="G6602" s="2"/>
      <c r="I6602" s="2"/>
      <c r="J6602" s="2"/>
      <c r="K6602" s="2"/>
      <c r="L6602" s="2"/>
      <c r="M6602" s="2"/>
      <c r="N6602" s="2"/>
      <c r="O6602" s="2"/>
      <c r="P6602" s="2"/>
      <c r="Q6602" s="2"/>
      <c r="R6602" s="2"/>
      <c r="S6602" s="2"/>
      <c r="T6602" s="2"/>
      <c r="U6602" s="2"/>
      <c r="V6602" s="2"/>
      <c r="W6602" s="2"/>
      <c r="X6602" s="2"/>
      <c r="Y6602" s="2"/>
      <c r="AB6602" s="2"/>
      <c r="AC6602" s="2"/>
      <c r="AD6602" s="2"/>
      <c r="AE6602" s="2"/>
      <c r="AF6602" s="2"/>
      <c r="AG6602" s="2"/>
      <c r="AH6602" s="2"/>
      <c r="AI6602" s="2"/>
      <c r="AJ6602" s="2"/>
      <c r="AK6602" s="2"/>
      <c r="BK6602" s="2"/>
      <c r="BL6602" s="2"/>
      <c r="BN6602" s="2"/>
      <c r="BO6602" s="2"/>
    </row>
    <row r="6603" ht="12.75" customHeight="1">
      <c r="D6603" s="2"/>
      <c r="G6603" s="2"/>
      <c r="I6603" s="2"/>
      <c r="J6603" s="2"/>
      <c r="K6603" s="2"/>
      <c r="L6603" s="2"/>
      <c r="M6603" s="2"/>
      <c r="N6603" s="2"/>
      <c r="O6603" s="2"/>
      <c r="P6603" s="2"/>
      <c r="Q6603" s="2"/>
      <c r="R6603" s="2"/>
      <c r="S6603" s="2"/>
      <c r="T6603" s="2"/>
      <c r="U6603" s="2"/>
      <c r="V6603" s="2"/>
      <c r="W6603" s="2"/>
      <c r="X6603" s="2"/>
      <c r="Y6603" s="2"/>
      <c r="AB6603" s="2"/>
      <c r="AC6603" s="2"/>
      <c r="AD6603" s="2"/>
      <c r="AE6603" s="2"/>
      <c r="AF6603" s="2"/>
      <c r="AG6603" s="2"/>
      <c r="AH6603" s="2"/>
      <c r="AI6603" s="2"/>
      <c r="AJ6603" s="2"/>
      <c r="AK6603" s="2"/>
      <c r="BK6603" s="2"/>
      <c r="BL6603" s="2"/>
      <c r="BN6603" s="2"/>
      <c r="BO6603" s="2"/>
    </row>
    <row r="6604" ht="12.75" customHeight="1">
      <c r="D6604" s="2"/>
      <c r="G6604" s="2"/>
      <c r="I6604" s="2"/>
      <c r="J6604" s="2"/>
      <c r="K6604" s="2"/>
      <c r="L6604" s="2"/>
      <c r="M6604" s="2"/>
      <c r="N6604" s="2"/>
      <c r="O6604" s="2"/>
      <c r="P6604" s="2"/>
      <c r="Q6604" s="2"/>
      <c r="R6604" s="2"/>
      <c r="S6604" s="2"/>
      <c r="T6604" s="2"/>
      <c r="U6604" s="2"/>
      <c r="V6604" s="2"/>
      <c r="W6604" s="2"/>
      <c r="X6604" s="2"/>
      <c r="Y6604" s="2"/>
      <c r="AB6604" s="2"/>
      <c r="AC6604" s="2"/>
      <c r="AD6604" s="2"/>
      <c r="AE6604" s="2"/>
      <c r="AF6604" s="2"/>
      <c r="AG6604" s="2"/>
      <c r="AH6604" s="2"/>
      <c r="AI6604" s="2"/>
      <c r="AJ6604" s="2"/>
      <c r="AK6604" s="2"/>
      <c r="BK6604" s="2"/>
      <c r="BL6604" s="2"/>
      <c r="BN6604" s="2"/>
      <c r="BO6604" s="2"/>
    </row>
    <row r="6605" ht="12.75" customHeight="1">
      <c r="D6605" s="2"/>
      <c r="G6605" s="2"/>
      <c r="I6605" s="2"/>
      <c r="J6605" s="2"/>
      <c r="K6605" s="2"/>
      <c r="L6605" s="2"/>
      <c r="M6605" s="2"/>
      <c r="N6605" s="2"/>
      <c r="O6605" s="2"/>
      <c r="P6605" s="2"/>
      <c r="Q6605" s="2"/>
      <c r="R6605" s="2"/>
      <c r="S6605" s="2"/>
      <c r="T6605" s="2"/>
      <c r="U6605" s="2"/>
      <c r="V6605" s="2"/>
      <c r="W6605" s="2"/>
      <c r="X6605" s="2"/>
      <c r="Y6605" s="2"/>
      <c r="AB6605" s="2"/>
      <c r="AC6605" s="2"/>
      <c r="AD6605" s="2"/>
      <c r="AE6605" s="2"/>
      <c r="AF6605" s="2"/>
      <c r="AG6605" s="2"/>
      <c r="AH6605" s="2"/>
      <c r="AI6605" s="2"/>
      <c r="AJ6605" s="2"/>
      <c r="AK6605" s="2"/>
      <c r="BK6605" s="2"/>
      <c r="BL6605" s="2"/>
      <c r="BN6605" s="2"/>
      <c r="BO6605" s="2"/>
    </row>
    <row r="6606" ht="12.75" customHeight="1">
      <c r="D6606" s="2"/>
      <c r="G6606" s="2"/>
      <c r="I6606" s="2"/>
      <c r="J6606" s="2"/>
      <c r="K6606" s="2"/>
      <c r="L6606" s="2"/>
      <c r="M6606" s="2"/>
      <c r="N6606" s="2"/>
      <c r="O6606" s="2"/>
      <c r="P6606" s="2"/>
      <c r="Q6606" s="2"/>
      <c r="R6606" s="2"/>
      <c r="S6606" s="2"/>
      <c r="T6606" s="2"/>
      <c r="U6606" s="2"/>
      <c r="V6606" s="2"/>
      <c r="W6606" s="2"/>
      <c r="X6606" s="2"/>
      <c r="Y6606" s="2"/>
      <c r="AB6606" s="2"/>
      <c r="AC6606" s="2"/>
      <c r="AD6606" s="2"/>
      <c r="AE6606" s="2"/>
      <c r="AF6606" s="2"/>
      <c r="AG6606" s="2"/>
      <c r="AH6606" s="2"/>
      <c r="AI6606" s="2"/>
      <c r="AJ6606" s="2"/>
      <c r="AK6606" s="2"/>
      <c r="BK6606" s="2"/>
      <c r="BL6606" s="2"/>
      <c r="BN6606" s="2"/>
      <c r="BO6606" s="2"/>
    </row>
    <row r="6607" ht="12.75" customHeight="1">
      <c r="D6607" s="2"/>
      <c r="G6607" s="2"/>
      <c r="I6607" s="2"/>
      <c r="J6607" s="2"/>
      <c r="K6607" s="2"/>
      <c r="L6607" s="2"/>
      <c r="M6607" s="2"/>
      <c r="N6607" s="2"/>
      <c r="O6607" s="2"/>
      <c r="P6607" s="2"/>
      <c r="Q6607" s="2"/>
      <c r="R6607" s="2"/>
      <c r="S6607" s="2"/>
      <c r="T6607" s="2"/>
      <c r="U6607" s="2"/>
      <c r="V6607" s="2"/>
      <c r="W6607" s="2"/>
      <c r="X6607" s="2"/>
      <c r="Y6607" s="2"/>
      <c r="AB6607" s="2"/>
      <c r="AC6607" s="2"/>
      <c r="AD6607" s="2"/>
      <c r="AE6607" s="2"/>
      <c r="AF6607" s="2"/>
      <c r="AG6607" s="2"/>
      <c r="AH6607" s="2"/>
      <c r="AI6607" s="2"/>
      <c r="AJ6607" s="2"/>
      <c r="AK6607" s="2"/>
      <c r="BK6607" s="2"/>
      <c r="BL6607" s="2"/>
      <c r="BN6607" s="2"/>
      <c r="BO6607" s="2"/>
    </row>
    <row r="6608" ht="12.75" customHeight="1">
      <c r="D6608" s="2"/>
      <c r="G6608" s="2"/>
      <c r="I6608" s="2"/>
      <c r="J6608" s="2"/>
      <c r="K6608" s="2"/>
      <c r="L6608" s="2"/>
      <c r="M6608" s="2"/>
      <c r="N6608" s="2"/>
      <c r="O6608" s="2"/>
      <c r="P6608" s="2"/>
      <c r="Q6608" s="2"/>
      <c r="R6608" s="2"/>
      <c r="S6608" s="2"/>
      <c r="T6608" s="2"/>
      <c r="U6608" s="2"/>
      <c r="V6608" s="2"/>
      <c r="W6608" s="2"/>
      <c r="X6608" s="2"/>
      <c r="Y6608" s="2"/>
      <c r="AB6608" s="2"/>
      <c r="AC6608" s="2"/>
      <c r="AD6608" s="2"/>
      <c r="AE6608" s="2"/>
      <c r="AF6608" s="2"/>
      <c r="AG6608" s="2"/>
      <c r="AH6608" s="2"/>
      <c r="AI6608" s="2"/>
      <c r="AJ6608" s="2"/>
      <c r="AK6608" s="2"/>
      <c r="BK6608" s="2"/>
      <c r="BL6608" s="2"/>
      <c r="BN6608" s="2"/>
      <c r="BO6608" s="2"/>
    </row>
    <row r="6609" ht="12.75" customHeight="1">
      <c r="D6609" s="2"/>
      <c r="G6609" s="2"/>
      <c r="I6609" s="2"/>
      <c r="J6609" s="2"/>
      <c r="K6609" s="2"/>
      <c r="L6609" s="2"/>
      <c r="M6609" s="2"/>
      <c r="N6609" s="2"/>
      <c r="O6609" s="2"/>
      <c r="P6609" s="2"/>
      <c r="Q6609" s="2"/>
      <c r="R6609" s="2"/>
      <c r="S6609" s="2"/>
      <c r="T6609" s="2"/>
      <c r="U6609" s="2"/>
      <c r="V6609" s="2"/>
      <c r="W6609" s="2"/>
      <c r="X6609" s="2"/>
      <c r="Y6609" s="2"/>
      <c r="AB6609" s="2"/>
      <c r="AC6609" s="2"/>
      <c r="AD6609" s="2"/>
      <c r="AE6609" s="2"/>
      <c r="AF6609" s="2"/>
      <c r="AG6609" s="2"/>
      <c r="AH6609" s="2"/>
      <c r="AI6609" s="2"/>
      <c r="AJ6609" s="2"/>
      <c r="AK6609" s="2"/>
      <c r="BK6609" s="2"/>
      <c r="BL6609" s="2"/>
      <c r="BN6609" s="2"/>
      <c r="BO6609" s="2"/>
    </row>
    <row r="6610" ht="12.75" customHeight="1">
      <c r="D6610" s="2"/>
      <c r="G6610" s="2"/>
      <c r="I6610" s="2"/>
      <c r="J6610" s="2"/>
      <c r="K6610" s="2"/>
      <c r="L6610" s="2"/>
      <c r="M6610" s="2"/>
      <c r="N6610" s="2"/>
      <c r="O6610" s="2"/>
      <c r="P6610" s="2"/>
      <c r="Q6610" s="2"/>
      <c r="R6610" s="2"/>
      <c r="S6610" s="2"/>
      <c r="T6610" s="2"/>
      <c r="U6610" s="2"/>
      <c r="V6610" s="2"/>
      <c r="W6610" s="2"/>
      <c r="X6610" s="2"/>
      <c r="Y6610" s="2"/>
      <c r="AB6610" s="2"/>
      <c r="AC6610" s="2"/>
      <c r="AD6610" s="2"/>
      <c r="AE6610" s="2"/>
      <c r="AF6610" s="2"/>
      <c r="AG6610" s="2"/>
      <c r="AH6610" s="2"/>
      <c r="AI6610" s="2"/>
      <c r="AJ6610" s="2"/>
      <c r="AK6610" s="2"/>
      <c r="BK6610" s="2"/>
      <c r="BL6610" s="2"/>
      <c r="BN6610" s="2"/>
      <c r="BO6610" s="2"/>
    </row>
    <row r="6611" ht="12.75" customHeight="1">
      <c r="D6611" s="2"/>
      <c r="G6611" s="2"/>
      <c r="I6611" s="2"/>
      <c r="J6611" s="2"/>
      <c r="K6611" s="2"/>
      <c r="L6611" s="2"/>
      <c r="M6611" s="2"/>
      <c r="N6611" s="2"/>
      <c r="O6611" s="2"/>
      <c r="P6611" s="2"/>
      <c r="Q6611" s="2"/>
      <c r="R6611" s="2"/>
      <c r="S6611" s="2"/>
      <c r="T6611" s="2"/>
      <c r="U6611" s="2"/>
      <c r="V6611" s="2"/>
      <c r="W6611" s="2"/>
      <c r="X6611" s="2"/>
      <c r="Y6611" s="2"/>
      <c r="AB6611" s="2"/>
      <c r="AC6611" s="2"/>
      <c r="AD6611" s="2"/>
      <c r="AE6611" s="2"/>
      <c r="AF6611" s="2"/>
      <c r="AG6611" s="2"/>
      <c r="AH6611" s="2"/>
      <c r="AI6611" s="2"/>
      <c r="AJ6611" s="2"/>
      <c r="AK6611" s="2"/>
      <c r="BK6611" s="2"/>
      <c r="BL6611" s="2"/>
      <c r="BN6611" s="2"/>
      <c r="BO6611" s="2"/>
    </row>
    <row r="6612" ht="12.75" customHeight="1">
      <c r="D6612" s="2"/>
      <c r="G6612" s="2"/>
      <c r="I6612" s="2"/>
      <c r="J6612" s="2"/>
      <c r="K6612" s="2"/>
      <c r="L6612" s="2"/>
      <c r="M6612" s="2"/>
      <c r="N6612" s="2"/>
      <c r="O6612" s="2"/>
      <c r="P6612" s="2"/>
      <c r="Q6612" s="2"/>
      <c r="R6612" s="2"/>
      <c r="S6612" s="2"/>
      <c r="T6612" s="2"/>
      <c r="U6612" s="2"/>
      <c r="V6612" s="2"/>
      <c r="W6612" s="2"/>
      <c r="X6612" s="2"/>
      <c r="Y6612" s="2"/>
      <c r="AB6612" s="2"/>
      <c r="AC6612" s="2"/>
      <c r="AD6612" s="2"/>
      <c r="AE6612" s="2"/>
      <c r="AF6612" s="2"/>
      <c r="AG6612" s="2"/>
      <c r="AH6612" s="2"/>
      <c r="AI6612" s="2"/>
      <c r="AJ6612" s="2"/>
      <c r="AK6612" s="2"/>
      <c r="BK6612" s="2"/>
      <c r="BL6612" s="2"/>
      <c r="BN6612" s="2"/>
      <c r="BO6612" s="2"/>
    </row>
    <row r="6613" ht="12.75" customHeight="1">
      <c r="D6613" s="2"/>
      <c r="G6613" s="2"/>
      <c r="I6613" s="2"/>
      <c r="J6613" s="2"/>
      <c r="K6613" s="2"/>
      <c r="L6613" s="2"/>
      <c r="M6613" s="2"/>
      <c r="N6613" s="2"/>
      <c r="O6613" s="2"/>
      <c r="P6613" s="2"/>
      <c r="Q6613" s="2"/>
      <c r="R6613" s="2"/>
      <c r="S6613" s="2"/>
      <c r="T6613" s="2"/>
      <c r="U6613" s="2"/>
      <c r="V6613" s="2"/>
      <c r="W6613" s="2"/>
      <c r="X6613" s="2"/>
      <c r="Y6613" s="2"/>
      <c r="AB6613" s="2"/>
      <c r="AC6613" s="2"/>
      <c r="AD6613" s="2"/>
      <c r="AE6613" s="2"/>
      <c r="AF6613" s="2"/>
      <c r="AG6613" s="2"/>
      <c r="AH6613" s="2"/>
      <c r="AI6613" s="2"/>
      <c r="AJ6613" s="2"/>
      <c r="AK6613" s="2"/>
      <c r="BK6613" s="2"/>
      <c r="BL6613" s="2"/>
      <c r="BN6613" s="2"/>
      <c r="BO6613" s="2"/>
    </row>
    <row r="6614" ht="12.75" customHeight="1">
      <c r="D6614" s="2"/>
      <c r="G6614" s="2"/>
      <c r="I6614" s="2"/>
      <c r="J6614" s="2"/>
      <c r="K6614" s="2"/>
      <c r="L6614" s="2"/>
      <c r="M6614" s="2"/>
      <c r="N6614" s="2"/>
      <c r="O6614" s="2"/>
      <c r="P6614" s="2"/>
      <c r="Q6614" s="2"/>
      <c r="R6614" s="2"/>
      <c r="S6614" s="2"/>
      <c r="T6614" s="2"/>
      <c r="U6614" s="2"/>
      <c r="V6614" s="2"/>
      <c r="W6614" s="2"/>
      <c r="X6614" s="2"/>
      <c r="Y6614" s="2"/>
      <c r="AB6614" s="2"/>
      <c r="AC6614" s="2"/>
      <c r="AD6614" s="2"/>
      <c r="AE6614" s="2"/>
      <c r="AF6614" s="2"/>
      <c r="AG6614" s="2"/>
      <c r="AH6614" s="2"/>
      <c r="AI6614" s="2"/>
      <c r="AJ6614" s="2"/>
      <c r="AK6614" s="2"/>
      <c r="BK6614" s="2"/>
      <c r="BL6614" s="2"/>
      <c r="BN6614" s="2"/>
      <c r="BO6614" s="2"/>
    </row>
    <row r="6615" ht="12.75" customHeight="1">
      <c r="D6615" s="2"/>
      <c r="G6615" s="2"/>
      <c r="I6615" s="2"/>
      <c r="J6615" s="2"/>
      <c r="K6615" s="2"/>
      <c r="L6615" s="2"/>
      <c r="M6615" s="2"/>
      <c r="N6615" s="2"/>
      <c r="O6615" s="2"/>
      <c r="P6615" s="2"/>
      <c r="Q6615" s="2"/>
      <c r="R6615" s="2"/>
      <c r="S6615" s="2"/>
      <c r="T6615" s="2"/>
      <c r="U6615" s="2"/>
      <c r="V6615" s="2"/>
      <c r="W6615" s="2"/>
      <c r="X6615" s="2"/>
      <c r="Y6615" s="2"/>
      <c r="AB6615" s="2"/>
      <c r="AC6615" s="2"/>
      <c r="AD6615" s="2"/>
      <c r="AE6615" s="2"/>
      <c r="AF6615" s="2"/>
      <c r="AG6615" s="2"/>
      <c r="AH6615" s="2"/>
      <c r="AI6615" s="2"/>
      <c r="AJ6615" s="2"/>
      <c r="AK6615" s="2"/>
      <c r="BK6615" s="2"/>
      <c r="BL6615" s="2"/>
      <c r="BN6615" s="2"/>
      <c r="BO6615" s="2"/>
    </row>
    <row r="6616" ht="12.75" customHeight="1">
      <c r="D6616" s="2"/>
      <c r="G6616" s="2"/>
      <c r="I6616" s="2"/>
      <c r="J6616" s="2"/>
      <c r="K6616" s="2"/>
      <c r="L6616" s="2"/>
      <c r="M6616" s="2"/>
      <c r="N6616" s="2"/>
      <c r="O6616" s="2"/>
      <c r="P6616" s="2"/>
      <c r="Q6616" s="2"/>
      <c r="R6616" s="2"/>
      <c r="S6616" s="2"/>
      <c r="T6616" s="2"/>
      <c r="U6616" s="2"/>
      <c r="V6616" s="2"/>
      <c r="W6616" s="2"/>
      <c r="X6616" s="2"/>
      <c r="Y6616" s="2"/>
      <c r="AB6616" s="2"/>
      <c r="AC6616" s="2"/>
      <c r="AD6616" s="2"/>
      <c r="AE6616" s="2"/>
      <c r="AF6616" s="2"/>
      <c r="AG6616" s="2"/>
      <c r="AH6616" s="2"/>
      <c r="AI6616" s="2"/>
      <c r="AJ6616" s="2"/>
      <c r="AK6616" s="2"/>
      <c r="BK6616" s="2"/>
      <c r="BL6616" s="2"/>
      <c r="BN6616" s="2"/>
      <c r="BO6616" s="2"/>
    </row>
    <row r="6617" ht="12.75" customHeight="1">
      <c r="D6617" s="2"/>
      <c r="G6617" s="2"/>
      <c r="I6617" s="2"/>
      <c r="J6617" s="2"/>
      <c r="K6617" s="2"/>
      <c r="L6617" s="2"/>
      <c r="M6617" s="2"/>
      <c r="N6617" s="2"/>
      <c r="O6617" s="2"/>
      <c r="P6617" s="2"/>
      <c r="Q6617" s="2"/>
      <c r="R6617" s="2"/>
      <c r="S6617" s="2"/>
      <c r="T6617" s="2"/>
      <c r="U6617" s="2"/>
      <c r="V6617" s="2"/>
      <c r="W6617" s="2"/>
      <c r="X6617" s="2"/>
      <c r="Y6617" s="2"/>
      <c r="AB6617" s="2"/>
      <c r="AC6617" s="2"/>
      <c r="AD6617" s="2"/>
      <c r="AE6617" s="2"/>
      <c r="AF6617" s="2"/>
      <c r="AG6617" s="2"/>
      <c r="AH6617" s="2"/>
      <c r="AI6617" s="2"/>
      <c r="AJ6617" s="2"/>
      <c r="AK6617" s="2"/>
      <c r="BK6617" s="2"/>
      <c r="BL6617" s="2"/>
      <c r="BN6617" s="2"/>
      <c r="BO6617" s="2"/>
    </row>
    <row r="6618" ht="12.75" customHeight="1">
      <c r="D6618" s="2"/>
      <c r="G6618" s="2"/>
      <c r="I6618" s="2"/>
      <c r="J6618" s="2"/>
      <c r="K6618" s="2"/>
      <c r="L6618" s="2"/>
      <c r="M6618" s="2"/>
      <c r="N6618" s="2"/>
      <c r="O6618" s="2"/>
      <c r="P6618" s="2"/>
      <c r="Q6618" s="2"/>
      <c r="R6618" s="2"/>
      <c r="S6618" s="2"/>
      <c r="T6618" s="2"/>
      <c r="U6618" s="2"/>
      <c r="V6618" s="2"/>
      <c r="W6618" s="2"/>
      <c r="X6618" s="2"/>
      <c r="Y6618" s="2"/>
      <c r="AB6618" s="2"/>
      <c r="AC6618" s="2"/>
      <c r="AD6618" s="2"/>
      <c r="AE6618" s="2"/>
      <c r="AF6618" s="2"/>
      <c r="AG6618" s="2"/>
      <c r="AH6618" s="2"/>
      <c r="AI6618" s="2"/>
      <c r="AJ6618" s="2"/>
      <c r="AK6618" s="2"/>
      <c r="BK6618" s="2"/>
      <c r="BL6618" s="2"/>
      <c r="BN6618" s="2"/>
      <c r="BO6618" s="2"/>
    </row>
    <row r="6619" ht="12.75" customHeight="1">
      <c r="D6619" s="2"/>
      <c r="G6619" s="2"/>
      <c r="I6619" s="2"/>
      <c r="J6619" s="2"/>
      <c r="K6619" s="2"/>
      <c r="L6619" s="2"/>
      <c r="M6619" s="2"/>
      <c r="N6619" s="2"/>
      <c r="O6619" s="2"/>
      <c r="P6619" s="2"/>
      <c r="Q6619" s="2"/>
      <c r="R6619" s="2"/>
      <c r="S6619" s="2"/>
      <c r="T6619" s="2"/>
      <c r="U6619" s="2"/>
      <c r="V6619" s="2"/>
      <c r="W6619" s="2"/>
      <c r="X6619" s="2"/>
      <c r="Y6619" s="2"/>
      <c r="AB6619" s="2"/>
      <c r="AC6619" s="2"/>
      <c r="AD6619" s="2"/>
      <c r="AE6619" s="2"/>
      <c r="AF6619" s="2"/>
      <c r="AG6619" s="2"/>
      <c r="AH6619" s="2"/>
      <c r="AI6619" s="2"/>
      <c r="AJ6619" s="2"/>
      <c r="AK6619" s="2"/>
      <c r="BK6619" s="2"/>
      <c r="BL6619" s="2"/>
      <c r="BN6619" s="2"/>
      <c r="BO6619" s="2"/>
    </row>
    <row r="6620" ht="12.75" customHeight="1">
      <c r="D6620" s="2"/>
      <c r="G6620" s="2"/>
      <c r="I6620" s="2"/>
      <c r="J6620" s="2"/>
      <c r="K6620" s="2"/>
      <c r="L6620" s="2"/>
      <c r="M6620" s="2"/>
      <c r="N6620" s="2"/>
      <c r="O6620" s="2"/>
      <c r="P6620" s="2"/>
      <c r="Q6620" s="2"/>
      <c r="R6620" s="2"/>
      <c r="S6620" s="2"/>
      <c r="T6620" s="2"/>
      <c r="U6620" s="2"/>
      <c r="V6620" s="2"/>
      <c r="W6620" s="2"/>
      <c r="X6620" s="2"/>
      <c r="Y6620" s="2"/>
      <c r="AB6620" s="2"/>
      <c r="AC6620" s="2"/>
      <c r="AD6620" s="2"/>
      <c r="AE6620" s="2"/>
      <c r="AF6620" s="2"/>
      <c r="AG6620" s="2"/>
      <c r="AH6620" s="2"/>
      <c r="AI6620" s="2"/>
      <c r="AJ6620" s="2"/>
      <c r="AK6620" s="2"/>
      <c r="BK6620" s="2"/>
      <c r="BL6620" s="2"/>
      <c r="BN6620" s="2"/>
      <c r="BO6620" s="2"/>
    </row>
    <row r="6621" ht="12.75" customHeight="1">
      <c r="D6621" s="2"/>
      <c r="G6621" s="2"/>
      <c r="I6621" s="2"/>
      <c r="J6621" s="2"/>
      <c r="K6621" s="2"/>
      <c r="L6621" s="2"/>
      <c r="M6621" s="2"/>
      <c r="N6621" s="2"/>
      <c r="O6621" s="2"/>
      <c r="P6621" s="2"/>
      <c r="Q6621" s="2"/>
      <c r="R6621" s="2"/>
      <c r="S6621" s="2"/>
      <c r="T6621" s="2"/>
      <c r="U6621" s="2"/>
      <c r="V6621" s="2"/>
      <c r="W6621" s="2"/>
      <c r="X6621" s="2"/>
      <c r="Y6621" s="2"/>
      <c r="AB6621" s="2"/>
      <c r="AC6621" s="2"/>
      <c r="AD6621" s="2"/>
      <c r="AE6621" s="2"/>
      <c r="AF6621" s="2"/>
      <c r="AG6621" s="2"/>
      <c r="AH6621" s="2"/>
      <c r="AI6621" s="2"/>
      <c r="AJ6621" s="2"/>
      <c r="AK6621" s="2"/>
      <c r="BK6621" s="2"/>
      <c r="BL6621" s="2"/>
      <c r="BN6621" s="2"/>
      <c r="BO6621" s="2"/>
    </row>
    <row r="6622" ht="12.75" customHeight="1">
      <c r="D6622" s="2"/>
      <c r="G6622" s="2"/>
      <c r="I6622" s="2"/>
      <c r="J6622" s="2"/>
      <c r="K6622" s="2"/>
      <c r="L6622" s="2"/>
      <c r="M6622" s="2"/>
      <c r="N6622" s="2"/>
      <c r="O6622" s="2"/>
      <c r="P6622" s="2"/>
      <c r="Q6622" s="2"/>
      <c r="R6622" s="2"/>
      <c r="S6622" s="2"/>
      <c r="T6622" s="2"/>
      <c r="U6622" s="2"/>
      <c r="V6622" s="2"/>
      <c r="W6622" s="2"/>
      <c r="X6622" s="2"/>
      <c r="Y6622" s="2"/>
      <c r="AB6622" s="2"/>
      <c r="AC6622" s="2"/>
      <c r="AD6622" s="2"/>
      <c r="AE6622" s="2"/>
      <c r="AF6622" s="2"/>
      <c r="AG6622" s="2"/>
      <c r="AH6622" s="2"/>
      <c r="AI6622" s="2"/>
      <c r="AJ6622" s="2"/>
      <c r="AK6622" s="2"/>
      <c r="BK6622" s="2"/>
      <c r="BL6622" s="2"/>
      <c r="BN6622" s="2"/>
      <c r="BO6622" s="2"/>
    </row>
    <row r="6623" ht="12.75" customHeight="1">
      <c r="D6623" s="2"/>
      <c r="G6623" s="2"/>
      <c r="I6623" s="2"/>
      <c r="J6623" s="2"/>
      <c r="K6623" s="2"/>
      <c r="L6623" s="2"/>
      <c r="M6623" s="2"/>
      <c r="N6623" s="2"/>
      <c r="O6623" s="2"/>
      <c r="P6623" s="2"/>
      <c r="Q6623" s="2"/>
      <c r="R6623" s="2"/>
      <c r="S6623" s="2"/>
      <c r="T6623" s="2"/>
      <c r="U6623" s="2"/>
      <c r="V6623" s="2"/>
      <c r="W6623" s="2"/>
      <c r="X6623" s="2"/>
      <c r="Y6623" s="2"/>
      <c r="AB6623" s="2"/>
      <c r="AC6623" s="2"/>
      <c r="AD6623" s="2"/>
      <c r="AE6623" s="2"/>
      <c r="AF6623" s="2"/>
      <c r="AG6623" s="2"/>
      <c r="AH6623" s="2"/>
      <c r="AI6623" s="2"/>
      <c r="AJ6623" s="2"/>
      <c r="AK6623" s="2"/>
      <c r="BK6623" s="2"/>
      <c r="BL6623" s="2"/>
      <c r="BN6623" s="2"/>
      <c r="BO6623" s="2"/>
    </row>
    <row r="6624" ht="12.75" customHeight="1">
      <c r="D6624" s="2"/>
      <c r="G6624" s="2"/>
      <c r="I6624" s="2"/>
      <c r="J6624" s="2"/>
      <c r="K6624" s="2"/>
      <c r="L6624" s="2"/>
      <c r="M6624" s="2"/>
      <c r="N6624" s="2"/>
      <c r="O6624" s="2"/>
      <c r="P6624" s="2"/>
      <c r="Q6624" s="2"/>
      <c r="R6624" s="2"/>
      <c r="S6624" s="2"/>
      <c r="T6624" s="2"/>
      <c r="U6624" s="2"/>
      <c r="V6624" s="2"/>
      <c r="W6624" s="2"/>
      <c r="X6624" s="2"/>
      <c r="Y6624" s="2"/>
      <c r="AB6624" s="2"/>
      <c r="AC6624" s="2"/>
      <c r="AD6624" s="2"/>
      <c r="AE6624" s="2"/>
      <c r="AF6624" s="2"/>
      <c r="AG6624" s="2"/>
      <c r="AH6624" s="2"/>
      <c r="AI6624" s="2"/>
      <c r="AJ6624" s="2"/>
      <c r="AK6624" s="2"/>
      <c r="BK6624" s="2"/>
      <c r="BL6624" s="2"/>
      <c r="BN6624" s="2"/>
      <c r="BO6624" s="2"/>
    </row>
    <row r="6625" ht="12.75" customHeight="1">
      <c r="D6625" s="2"/>
      <c r="G6625" s="2"/>
      <c r="I6625" s="2"/>
      <c r="J6625" s="2"/>
      <c r="K6625" s="2"/>
      <c r="L6625" s="2"/>
      <c r="M6625" s="2"/>
      <c r="N6625" s="2"/>
      <c r="O6625" s="2"/>
      <c r="P6625" s="2"/>
      <c r="Q6625" s="2"/>
      <c r="R6625" s="2"/>
      <c r="S6625" s="2"/>
      <c r="T6625" s="2"/>
      <c r="U6625" s="2"/>
      <c r="V6625" s="2"/>
      <c r="W6625" s="2"/>
      <c r="X6625" s="2"/>
      <c r="Y6625" s="2"/>
      <c r="AB6625" s="2"/>
      <c r="AC6625" s="2"/>
      <c r="AD6625" s="2"/>
      <c r="AE6625" s="2"/>
      <c r="AF6625" s="2"/>
      <c r="AG6625" s="2"/>
      <c r="AH6625" s="2"/>
      <c r="AI6625" s="2"/>
      <c r="AJ6625" s="2"/>
      <c r="AK6625" s="2"/>
      <c r="BK6625" s="2"/>
      <c r="BL6625" s="2"/>
      <c r="BN6625" s="2"/>
      <c r="BO6625" s="2"/>
    </row>
    <row r="6626" ht="12.75" customHeight="1">
      <c r="D6626" s="2"/>
      <c r="G6626" s="2"/>
      <c r="I6626" s="2"/>
      <c r="J6626" s="2"/>
      <c r="K6626" s="2"/>
      <c r="L6626" s="2"/>
      <c r="M6626" s="2"/>
      <c r="N6626" s="2"/>
      <c r="O6626" s="2"/>
      <c r="P6626" s="2"/>
      <c r="Q6626" s="2"/>
      <c r="R6626" s="2"/>
      <c r="S6626" s="2"/>
      <c r="T6626" s="2"/>
      <c r="U6626" s="2"/>
      <c r="V6626" s="2"/>
      <c r="W6626" s="2"/>
      <c r="X6626" s="2"/>
      <c r="Y6626" s="2"/>
      <c r="AB6626" s="2"/>
      <c r="AC6626" s="2"/>
      <c r="AD6626" s="2"/>
      <c r="AE6626" s="2"/>
      <c r="AF6626" s="2"/>
      <c r="AG6626" s="2"/>
      <c r="AH6626" s="2"/>
      <c r="AI6626" s="2"/>
      <c r="AJ6626" s="2"/>
      <c r="AK6626" s="2"/>
      <c r="BK6626" s="2"/>
      <c r="BL6626" s="2"/>
      <c r="BN6626" s="2"/>
      <c r="BO6626" s="2"/>
    </row>
    <row r="6627" ht="12.75" customHeight="1">
      <c r="D6627" s="2"/>
      <c r="G6627" s="2"/>
      <c r="I6627" s="2"/>
      <c r="J6627" s="2"/>
      <c r="K6627" s="2"/>
      <c r="L6627" s="2"/>
      <c r="M6627" s="2"/>
      <c r="N6627" s="2"/>
      <c r="O6627" s="2"/>
      <c r="P6627" s="2"/>
      <c r="Q6627" s="2"/>
      <c r="R6627" s="2"/>
      <c r="S6627" s="2"/>
      <c r="T6627" s="2"/>
      <c r="U6627" s="2"/>
      <c r="V6627" s="2"/>
      <c r="W6627" s="2"/>
      <c r="X6627" s="2"/>
      <c r="Y6627" s="2"/>
      <c r="AB6627" s="2"/>
      <c r="AC6627" s="2"/>
      <c r="AD6627" s="2"/>
      <c r="AE6627" s="2"/>
      <c r="AF6627" s="2"/>
      <c r="AG6627" s="2"/>
      <c r="AH6627" s="2"/>
      <c r="AI6627" s="2"/>
      <c r="AJ6627" s="2"/>
      <c r="AK6627" s="2"/>
      <c r="BK6627" s="2"/>
      <c r="BL6627" s="2"/>
      <c r="BN6627" s="2"/>
      <c r="BO6627" s="2"/>
    </row>
    <row r="6628" ht="12.75" customHeight="1">
      <c r="D6628" s="2"/>
      <c r="G6628" s="2"/>
      <c r="I6628" s="2"/>
      <c r="J6628" s="2"/>
      <c r="K6628" s="2"/>
      <c r="L6628" s="2"/>
      <c r="M6628" s="2"/>
      <c r="N6628" s="2"/>
      <c r="O6628" s="2"/>
      <c r="P6628" s="2"/>
      <c r="Q6628" s="2"/>
      <c r="R6628" s="2"/>
      <c r="S6628" s="2"/>
      <c r="T6628" s="2"/>
      <c r="U6628" s="2"/>
      <c r="V6628" s="2"/>
      <c r="W6628" s="2"/>
      <c r="X6628" s="2"/>
      <c r="Y6628" s="2"/>
      <c r="AB6628" s="2"/>
      <c r="AC6628" s="2"/>
      <c r="AD6628" s="2"/>
      <c r="AE6628" s="2"/>
      <c r="AF6628" s="2"/>
      <c r="AG6628" s="2"/>
      <c r="AH6628" s="2"/>
      <c r="AI6628" s="2"/>
      <c r="AJ6628" s="2"/>
      <c r="AK6628" s="2"/>
      <c r="BK6628" s="2"/>
      <c r="BL6628" s="2"/>
      <c r="BN6628" s="2"/>
      <c r="BO6628" s="2"/>
    </row>
    <row r="6629" ht="12.75" customHeight="1">
      <c r="D6629" s="2"/>
      <c r="G6629" s="2"/>
      <c r="I6629" s="2"/>
      <c r="J6629" s="2"/>
      <c r="K6629" s="2"/>
      <c r="L6629" s="2"/>
      <c r="M6629" s="2"/>
      <c r="N6629" s="2"/>
      <c r="O6629" s="2"/>
      <c r="P6629" s="2"/>
      <c r="Q6629" s="2"/>
      <c r="R6629" s="2"/>
      <c r="S6629" s="2"/>
      <c r="T6629" s="2"/>
      <c r="U6629" s="2"/>
      <c r="V6629" s="2"/>
      <c r="W6629" s="2"/>
      <c r="X6629" s="2"/>
      <c r="Y6629" s="2"/>
      <c r="AB6629" s="2"/>
      <c r="AC6629" s="2"/>
      <c r="AD6629" s="2"/>
      <c r="AE6629" s="2"/>
      <c r="AF6629" s="2"/>
      <c r="AG6629" s="2"/>
      <c r="AH6629" s="2"/>
      <c r="AI6629" s="2"/>
      <c r="AJ6629" s="2"/>
      <c r="AK6629" s="2"/>
      <c r="BK6629" s="2"/>
      <c r="BL6629" s="2"/>
      <c r="BN6629" s="2"/>
      <c r="BO6629" s="2"/>
    </row>
    <row r="6630" ht="12.75" customHeight="1">
      <c r="D6630" s="2"/>
      <c r="G6630" s="2"/>
      <c r="I6630" s="2"/>
      <c r="J6630" s="2"/>
      <c r="K6630" s="2"/>
      <c r="L6630" s="2"/>
      <c r="M6630" s="2"/>
      <c r="N6630" s="2"/>
      <c r="O6630" s="2"/>
      <c r="P6630" s="2"/>
      <c r="Q6630" s="2"/>
      <c r="R6630" s="2"/>
      <c r="S6630" s="2"/>
      <c r="T6630" s="2"/>
      <c r="U6630" s="2"/>
      <c r="V6630" s="2"/>
      <c r="W6630" s="2"/>
      <c r="X6630" s="2"/>
      <c r="Y6630" s="2"/>
      <c r="AB6630" s="2"/>
      <c r="AC6630" s="2"/>
      <c r="AD6630" s="2"/>
      <c r="AE6630" s="2"/>
      <c r="AF6630" s="2"/>
      <c r="AG6630" s="2"/>
      <c r="AH6630" s="2"/>
      <c r="AI6630" s="2"/>
      <c r="AJ6630" s="2"/>
      <c r="AK6630" s="2"/>
      <c r="BK6630" s="2"/>
      <c r="BL6630" s="2"/>
      <c r="BN6630" s="2"/>
      <c r="BO6630" s="2"/>
    </row>
    <row r="6631" ht="12.75" customHeight="1">
      <c r="D6631" s="2"/>
      <c r="G6631" s="2"/>
      <c r="I6631" s="2"/>
      <c r="J6631" s="2"/>
      <c r="K6631" s="2"/>
      <c r="L6631" s="2"/>
      <c r="M6631" s="2"/>
      <c r="N6631" s="2"/>
      <c r="O6631" s="2"/>
      <c r="P6631" s="2"/>
      <c r="Q6631" s="2"/>
      <c r="R6631" s="2"/>
      <c r="S6631" s="2"/>
      <c r="T6631" s="2"/>
      <c r="U6631" s="2"/>
      <c r="V6631" s="2"/>
      <c r="W6631" s="2"/>
      <c r="X6631" s="2"/>
      <c r="Y6631" s="2"/>
      <c r="AB6631" s="2"/>
      <c r="AC6631" s="2"/>
      <c r="AD6631" s="2"/>
      <c r="AE6631" s="2"/>
      <c r="AF6631" s="2"/>
      <c r="AG6631" s="2"/>
      <c r="AH6631" s="2"/>
      <c r="AI6631" s="2"/>
      <c r="AJ6631" s="2"/>
      <c r="AK6631" s="2"/>
      <c r="BK6631" s="2"/>
      <c r="BL6631" s="2"/>
      <c r="BN6631" s="2"/>
      <c r="BO6631" s="2"/>
    </row>
    <row r="6632" ht="12.75" customHeight="1">
      <c r="D6632" s="2"/>
      <c r="G6632" s="2"/>
      <c r="I6632" s="2"/>
      <c r="J6632" s="2"/>
      <c r="K6632" s="2"/>
      <c r="L6632" s="2"/>
      <c r="M6632" s="2"/>
      <c r="N6632" s="2"/>
      <c r="O6632" s="2"/>
      <c r="P6632" s="2"/>
      <c r="Q6632" s="2"/>
      <c r="R6632" s="2"/>
      <c r="S6632" s="2"/>
      <c r="T6632" s="2"/>
      <c r="U6632" s="2"/>
      <c r="V6632" s="2"/>
      <c r="W6632" s="2"/>
      <c r="X6632" s="2"/>
      <c r="Y6632" s="2"/>
      <c r="AB6632" s="2"/>
      <c r="AC6632" s="2"/>
      <c r="AD6632" s="2"/>
      <c r="AE6632" s="2"/>
      <c r="AF6632" s="2"/>
      <c r="AG6632" s="2"/>
      <c r="AH6632" s="2"/>
      <c r="AI6632" s="2"/>
      <c r="AJ6632" s="2"/>
      <c r="AK6632" s="2"/>
      <c r="BK6632" s="2"/>
      <c r="BL6632" s="2"/>
      <c r="BN6632" s="2"/>
      <c r="BO6632" s="2"/>
    </row>
    <row r="6633" ht="12.75" customHeight="1">
      <c r="D6633" s="2"/>
      <c r="G6633" s="2"/>
      <c r="I6633" s="2"/>
      <c r="J6633" s="2"/>
      <c r="K6633" s="2"/>
      <c r="L6633" s="2"/>
      <c r="M6633" s="2"/>
      <c r="N6633" s="2"/>
      <c r="O6633" s="2"/>
      <c r="P6633" s="2"/>
      <c r="Q6633" s="2"/>
      <c r="R6633" s="2"/>
      <c r="S6633" s="2"/>
      <c r="T6633" s="2"/>
      <c r="U6633" s="2"/>
      <c r="V6633" s="2"/>
      <c r="W6633" s="2"/>
      <c r="X6633" s="2"/>
      <c r="Y6633" s="2"/>
      <c r="AB6633" s="2"/>
      <c r="AC6633" s="2"/>
      <c r="AD6633" s="2"/>
      <c r="AE6633" s="2"/>
      <c r="AF6633" s="2"/>
      <c r="AG6633" s="2"/>
      <c r="AH6633" s="2"/>
      <c r="AI6633" s="2"/>
      <c r="AJ6633" s="2"/>
      <c r="AK6633" s="2"/>
      <c r="BK6633" s="2"/>
      <c r="BL6633" s="2"/>
      <c r="BN6633" s="2"/>
      <c r="BO6633" s="2"/>
    </row>
    <row r="6634" ht="12.75" customHeight="1">
      <c r="D6634" s="2"/>
      <c r="G6634" s="2"/>
      <c r="I6634" s="2"/>
      <c r="J6634" s="2"/>
      <c r="K6634" s="2"/>
      <c r="L6634" s="2"/>
      <c r="M6634" s="2"/>
      <c r="N6634" s="2"/>
      <c r="O6634" s="2"/>
      <c r="P6634" s="2"/>
      <c r="Q6634" s="2"/>
      <c r="R6634" s="2"/>
      <c r="S6634" s="2"/>
      <c r="T6634" s="2"/>
      <c r="U6634" s="2"/>
      <c r="V6634" s="2"/>
      <c r="W6634" s="2"/>
      <c r="X6634" s="2"/>
      <c r="Y6634" s="2"/>
      <c r="AB6634" s="2"/>
      <c r="AC6634" s="2"/>
      <c r="AD6634" s="2"/>
      <c r="AE6634" s="2"/>
      <c r="AF6634" s="2"/>
      <c r="AG6634" s="2"/>
      <c r="AH6634" s="2"/>
      <c r="AI6634" s="2"/>
      <c r="AJ6634" s="2"/>
      <c r="AK6634" s="2"/>
      <c r="BK6634" s="2"/>
      <c r="BL6634" s="2"/>
      <c r="BN6634" s="2"/>
      <c r="BO6634" s="2"/>
    </row>
    <row r="6635" ht="12.75" customHeight="1">
      <c r="D6635" s="2"/>
      <c r="G6635" s="2"/>
      <c r="I6635" s="2"/>
      <c r="J6635" s="2"/>
      <c r="K6635" s="2"/>
      <c r="L6635" s="2"/>
      <c r="M6635" s="2"/>
      <c r="N6635" s="2"/>
      <c r="O6635" s="2"/>
      <c r="P6635" s="2"/>
      <c r="Q6635" s="2"/>
      <c r="R6635" s="2"/>
      <c r="S6635" s="2"/>
      <c r="T6635" s="2"/>
      <c r="U6635" s="2"/>
      <c r="V6635" s="2"/>
      <c r="W6635" s="2"/>
      <c r="X6635" s="2"/>
      <c r="Y6635" s="2"/>
      <c r="AB6635" s="2"/>
      <c r="AC6635" s="2"/>
      <c r="AD6635" s="2"/>
      <c r="AE6635" s="2"/>
      <c r="AF6635" s="2"/>
      <c r="AG6635" s="2"/>
      <c r="AH6635" s="2"/>
      <c r="AI6635" s="2"/>
      <c r="AJ6635" s="2"/>
      <c r="AK6635" s="2"/>
      <c r="BK6635" s="2"/>
      <c r="BL6635" s="2"/>
      <c r="BN6635" s="2"/>
      <c r="BO6635" s="2"/>
    </row>
    <row r="6636" ht="12.75" customHeight="1">
      <c r="D6636" s="2"/>
      <c r="G6636" s="2"/>
      <c r="I6636" s="2"/>
      <c r="J6636" s="2"/>
      <c r="K6636" s="2"/>
      <c r="L6636" s="2"/>
      <c r="M6636" s="2"/>
      <c r="N6636" s="2"/>
      <c r="O6636" s="2"/>
      <c r="P6636" s="2"/>
      <c r="Q6636" s="2"/>
      <c r="R6636" s="2"/>
      <c r="S6636" s="2"/>
      <c r="T6636" s="2"/>
      <c r="U6636" s="2"/>
      <c r="V6636" s="2"/>
      <c r="W6636" s="2"/>
      <c r="X6636" s="2"/>
      <c r="Y6636" s="2"/>
      <c r="AB6636" s="2"/>
      <c r="AC6636" s="2"/>
      <c r="AD6636" s="2"/>
      <c r="AE6636" s="2"/>
      <c r="AF6636" s="2"/>
      <c r="AG6636" s="2"/>
      <c r="AH6636" s="2"/>
      <c r="AI6636" s="2"/>
      <c r="AJ6636" s="2"/>
      <c r="AK6636" s="2"/>
      <c r="BK6636" s="2"/>
      <c r="BL6636" s="2"/>
      <c r="BN6636" s="2"/>
      <c r="BO6636" s="2"/>
    </row>
    <row r="6637" ht="12.75" customHeight="1">
      <c r="D6637" s="2"/>
      <c r="G6637" s="2"/>
      <c r="I6637" s="2"/>
      <c r="J6637" s="2"/>
      <c r="K6637" s="2"/>
      <c r="L6637" s="2"/>
      <c r="M6637" s="2"/>
      <c r="N6637" s="2"/>
      <c r="O6637" s="2"/>
      <c r="P6637" s="2"/>
      <c r="Q6637" s="2"/>
      <c r="R6637" s="2"/>
      <c r="S6637" s="2"/>
      <c r="T6637" s="2"/>
      <c r="U6637" s="2"/>
      <c r="V6637" s="2"/>
      <c r="W6637" s="2"/>
      <c r="X6637" s="2"/>
      <c r="Y6637" s="2"/>
      <c r="AB6637" s="2"/>
      <c r="AC6637" s="2"/>
      <c r="AD6637" s="2"/>
      <c r="AE6637" s="2"/>
      <c r="AF6637" s="2"/>
      <c r="AG6637" s="2"/>
      <c r="AH6637" s="2"/>
      <c r="AI6637" s="2"/>
      <c r="AJ6637" s="2"/>
      <c r="AK6637" s="2"/>
      <c r="BK6637" s="2"/>
      <c r="BL6637" s="2"/>
      <c r="BN6637" s="2"/>
      <c r="BO6637" s="2"/>
    </row>
    <row r="6638" ht="12.75" customHeight="1">
      <c r="D6638" s="2"/>
      <c r="G6638" s="2"/>
      <c r="I6638" s="2"/>
      <c r="J6638" s="2"/>
      <c r="K6638" s="2"/>
      <c r="L6638" s="2"/>
      <c r="M6638" s="2"/>
      <c r="N6638" s="2"/>
      <c r="O6638" s="2"/>
      <c r="P6638" s="2"/>
      <c r="Q6638" s="2"/>
      <c r="R6638" s="2"/>
      <c r="S6638" s="2"/>
      <c r="T6638" s="2"/>
      <c r="U6638" s="2"/>
      <c r="V6638" s="2"/>
      <c r="W6638" s="2"/>
      <c r="X6638" s="2"/>
      <c r="Y6638" s="2"/>
      <c r="AB6638" s="2"/>
      <c r="AC6638" s="2"/>
      <c r="AD6638" s="2"/>
      <c r="AE6638" s="2"/>
      <c r="AF6638" s="2"/>
      <c r="AG6638" s="2"/>
      <c r="AH6638" s="2"/>
      <c r="AI6638" s="2"/>
      <c r="AJ6638" s="2"/>
      <c r="AK6638" s="2"/>
      <c r="BK6638" s="2"/>
      <c r="BL6638" s="2"/>
      <c r="BN6638" s="2"/>
      <c r="BO6638" s="2"/>
    </row>
    <row r="6639" ht="12.75" customHeight="1">
      <c r="D6639" s="2"/>
      <c r="G6639" s="2"/>
      <c r="I6639" s="2"/>
      <c r="J6639" s="2"/>
      <c r="K6639" s="2"/>
      <c r="L6639" s="2"/>
      <c r="M6639" s="2"/>
      <c r="N6639" s="2"/>
      <c r="O6639" s="2"/>
      <c r="P6639" s="2"/>
      <c r="Q6639" s="2"/>
      <c r="R6639" s="2"/>
      <c r="S6639" s="2"/>
      <c r="T6639" s="2"/>
      <c r="U6639" s="2"/>
      <c r="V6639" s="2"/>
      <c r="W6639" s="2"/>
      <c r="X6639" s="2"/>
      <c r="Y6639" s="2"/>
      <c r="AB6639" s="2"/>
      <c r="AC6639" s="2"/>
      <c r="AD6639" s="2"/>
      <c r="AE6639" s="2"/>
      <c r="AF6639" s="2"/>
      <c r="AG6639" s="2"/>
      <c r="AH6639" s="2"/>
      <c r="AI6639" s="2"/>
      <c r="AJ6639" s="2"/>
      <c r="AK6639" s="2"/>
      <c r="BK6639" s="2"/>
      <c r="BL6639" s="2"/>
      <c r="BN6639" s="2"/>
      <c r="BO6639" s="2"/>
    </row>
    <row r="6640" ht="12.75" customHeight="1">
      <c r="D6640" s="2"/>
      <c r="G6640" s="2"/>
      <c r="I6640" s="2"/>
      <c r="J6640" s="2"/>
      <c r="K6640" s="2"/>
      <c r="L6640" s="2"/>
      <c r="M6640" s="2"/>
      <c r="N6640" s="2"/>
      <c r="O6640" s="2"/>
      <c r="P6640" s="2"/>
      <c r="Q6640" s="2"/>
      <c r="R6640" s="2"/>
      <c r="S6640" s="2"/>
      <c r="T6640" s="2"/>
      <c r="U6640" s="2"/>
      <c r="V6640" s="2"/>
      <c r="W6640" s="2"/>
      <c r="X6640" s="2"/>
      <c r="Y6640" s="2"/>
      <c r="AB6640" s="2"/>
      <c r="AC6640" s="2"/>
      <c r="AD6640" s="2"/>
      <c r="AE6640" s="2"/>
      <c r="AF6640" s="2"/>
      <c r="AG6640" s="2"/>
      <c r="AH6640" s="2"/>
      <c r="AI6640" s="2"/>
      <c r="AJ6640" s="2"/>
      <c r="AK6640" s="2"/>
      <c r="BK6640" s="2"/>
      <c r="BL6640" s="2"/>
      <c r="BN6640" s="2"/>
      <c r="BO6640" s="2"/>
    </row>
    <row r="6641" ht="12.75" customHeight="1">
      <c r="D6641" s="2"/>
      <c r="G6641" s="2"/>
      <c r="I6641" s="2"/>
      <c r="J6641" s="2"/>
      <c r="K6641" s="2"/>
      <c r="L6641" s="2"/>
      <c r="M6641" s="2"/>
      <c r="N6641" s="2"/>
      <c r="O6641" s="2"/>
      <c r="P6641" s="2"/>
      <c r="Q6641" s="2"/>
      <c r="R6641" s="2"/>
      <c r="S6641" s="2"/>
      <c r="T6641" s="2"/>
      <c r="U6641" s="2"/>
      <c r="V6641" s="2"/>
      <c r="W6641" s="2"/>
      <c r="X6641" s="2"/>
      <c r="Y6641" s="2"/>
      <c r="AB6641" s="2"/>
      <c r="AC6641" s="2"/>
      <c r="AD6641" s="2"/>
      <c r="AE6641" s="2"/>
      <c r="AF6641" s="2"/>
      <c r="AG6641" s="2"/>
      <c r="AH6641" s="2"/>
      <c r="AI6641" s="2"/>
      <c r="AJ6641" s="2"/>
      <c r="AK6641" s="2"/>
      <c r="BK6641" s="2"/>
      <c r="BL6641" s="2"/>
      <c r="BN6641" s="2"/>
      <c r="BO6641" s="2"/>
    </row>
    <row r="6642" ht="12.75" customHeight="1">
      <c r="D6642" s="2"/>
      <c r="G6642" s="2"/>
      <c r="I6642" s="2"/>
      <c r="J6642" s="2"/>
      <c r="K6642" s="2"/>
      <c r="L6642" s="2"/>
      <c r="M6642" s="2"/>
      <c r="N6642" s="2"/>
      <c r="O6642" s="2"/>
      <c r="P6642" s="2"/>
      <c r="Q6642" s="2"/>
      <c r="R6642" s="2"/>
      <c r="S6642" s="2"/>
      <c r="T6642" s="2"/>
      <c r="U6642" s="2"/>
      <c r="V6642" s="2"/>
      <c r="W6642" s="2"/>
      <c r="X6642" s="2"/>
      <c r="Y6642" s="2"/>
      <c r="AB6642" s="2"/>
      <c r="AC6642" s="2"/>
      <c r="AD6642" s="2"/>
      <c r="AE6642" s="2"/>
      <c r="AF6642" s="2"/>
      <c r="AG6642" s="2"/>
      <c r="AH6642" s="2"/>
      <c r="AI6642" s="2"/>
      <c r="AJ6642" s="2"/>
      <c r="AK6642" s="2"/>
      <c r="BK6642" s="2"/>
      <c r="BL6642" s="2"/>
      <c r="BN6642" s="2"/>
      <c r="BO6642" s="2"/>
    </row>
    <row r="6643" ht="12.75" customHeight="1">
      <c r="D6643" s="2"/>
      <c r="G6643" s="2"/>
      <c r="I6643" s="2"/>
      <c r="J6643" s="2"/>
      <c r="K6643" s="2"/>
      <c r="L6643" s="2"/>
      <c r="M6643" s="2"/>
      <c r="N6643" s="2"/>
      <c r="O6643" s="2"/>
      <c r="P6643" s="2"/>
      <c r="Q6643" s="2"/>
      <c r="R6643" s="2"/>
      <c r="S6643" s="2"/>
      <c r="T6643" s="2"/>
      <c r="U6643" s="2"/>
      <c r="V6643" s="2"/>
      <c r="W6643" s="2"/>
      <c r="X6643" s="2"/>
      <c r="Y6643" s="2"/>
      <c r="AB6643" s="2"/>
      <c r="AC6643" s="2"/>
      <c r="AD6643" s="2"/>
      <c r="AE6643" s="2"/>
      <c r="AF6643" s="2"/>
      <c r="AG6643" s="2"/>
      <c r="AH6643" s="2"/>
      <c r="AI6643" s="2"/>
      <c r="AJ6643" s="2"/>
      <c r="AK6643" s="2"/>
      <c r="BK6643" s="2"/>
      <c r="BL6643" s="2"/>
      <c r="BN6643" s="2"/>
      <c r="BO6643" s="2"/>
    </row>
    <row r="6644" ht="12.75" customHeight="1">
      <c r="D6644" s="2"/>
      <c r="G6644" s="2"/>
      <c r="I6644" s="2"/>
      <c r="J6644" s="2"/>
      <c r="K6644" s="2"/>
      <c r="L6644" s="2"/>
      <c r="M6644" s="2"/>
      <c r="N6644" s="2"/>
      <c r="O6644" s="2"/>
      <c r="P6644" s="2"/>
      <c r="Q6644" s="2"/>
      <c r="R6644" s="2"/>
      <c r="S6644" s="2"/>
      <c r="T6644" s="2"/>
      <c r="U6644" s="2"/>
      <c r="V6644" s="2"/>
      <c r="W6644" s="2"/>
      <c r="X6644" s="2"/>
      <c r="Y6644" s="2"/>
      <c r="AB6644" s="2"/>
      <c r="AC6644" s="2"/>
      <c r="AD6644" s="2"/>
      <c r="AE6644" s="2"/>
      <c r="AF6644" s="2"/>
      <c r="AG6644" s="2"/>
      <c r="AH6644" s="2"/>
      <c r="AI6644" s="2"/>
      <c r="AJ6644" s="2"/>
      <c r="AK6644" s="2"/>
      <c r="BK6644" s="2"/>
      <c r="BL6644" s="2"/>
      <c r="BN6644" s="2"/>
      <c r="BO6644" s="2"/>
    </row>
    <row r="6645" ht="12.75" customHeight="1">
      <c r="D6645" s="2"/>
      <c r="G6645" s="2"/>
      <c r="I6645" s="2"/>
      <c r="J6645" s="2"/>
      <c r="K6645" s="2"/>
      <c r="L6645" s="2"/>
      <c r="M6645" s="2"/>
      <c r="N6645" s="2"/>
      <c r="O6645" s="2"/>
      <c r="P6645" s="2"/>
      <c r="Q6645" s="2"/>
      <c r="R6645" s="2"/>
      <c r="S6645" s="2"/>
      <c r="T6645" s="2"/>
      <c r="U6645" s="2"/>
      <c r="V6645" s="2"/>
      <c r="W6645" s="2"/>
      <c r="X6645" s="2"/>
      <c r="Y6645" s="2"/>
      <c r="AB6645" s="2"/>
      <c r="AC6645" s="2"/>
      <c r="AD6645" s="2"/>
      <c r="AE6645" s="2"/>
      <c r="AF6645" s="2"/>
      <c r="AG6645" s="2"/>
      <c r="AH6645" s="2"/>
      <c r="AI6645" s="2"/>
      <c r="AJ6645" s="2"/>
      <c r="AK6645" s="2"/>
      <c r="BK6645" s="2"/>
      <c r="BL6645" s="2"/>
      <c r="BN6645" s="2"/>
      <c r="BO6645" s="2"/>
    </row>
    <row r="6646" ht="12.75" customHeight="1">
      <c r="D6646" s="2"/>
      <c r="G6646" s="2"/>
      <c r="I6646" s="2"/>
      <c r="J6646" s="2"/>
      <c r="K6646" s="2"/>
      <c r="L6646" s="2"/>
      <c r="M6646" s="2"/>
      <c r="N6646" s="2"/>
      <c r="O6646" s="2"/>
      <c r="P6646" s="2"/>
      <c r="Q6646" s="2"/>
      <c r="R6646" s="2"/>
      <c r="S6646" s="2"/>
      <c r="T6646" s="2"/>
      <c r="U6646" s="2"/>
      <c r="V6646" s="2"/>
      <c r="W6646" s="2"/>
      <c r="X6646" s="2"/>
      <c r="Y6646" s="2"/>
      <c r="AB6646" s="2"/>
      <c r="AC6646" s="2"/>
      <c r="AD6646" s="2"/>
      <c r="AE6646" s="2"/>
      <c r="AF6646" s="2"/>
      <c r="AG6646" s="2"/>
      <c r="AH6646" s="2"/>
      <c r="AI6646" s="2"/>
      <c r="AJ6646" s="2"/>
      <c r="AK6646" s="2"/>
      <c r="BK6646" s="2"/>
      <c r="BL6646" s="2"/>
      <c r="BN6646" s="2"/>
      <c r="BO6646" s="2"/>
    </row>
    <row r="6647" ht="12.75" customHeight="1">
      <c r="D6647" s="2"/>
      <c r="G6647" s="2"/>
      <c r="I6647" s="2"/>
      <c r="J6647" s="2"/>
      <c r="K6647" s="2"/>
      <c r="L6647" s="2"/>
      <c r="M6647" s="2"/>
      <c r="N6647" s="2"/>
      <c r="O6647" s="2"/>
      <c r="P6647" s="2"/>
      <c r="Q6647" s="2"/>
      <c r="R6647" s="2"/>
      <c r="S6647" s="2"/>
      <c r="T6647" s="2"/>
      <c r="U6647" s="2"/>
      <c r="V6647" s="2"/>
      <c r="W6647" s="2"/>
      <c r="X6647" s="2"/>
      <c r="Y6647" s="2"/>
      <c r="AB6647" s="2"/>
      <c r="AC6647" s="2"/>
      <c r="AD6647" s="2"/>
      <c r="AE6647" s="2"/>
      <c r="AF6647" s="2"/>
      <c r="AG6647" s="2"/>
      <c r="AH6647" s="2"/>
      <c r="AI6647" s="2"/>
      <c r="AJ6647" s="2"/>
      <c r="AK6647" s="2"/>
      <c r="BK6647" s="2"/>
      <c r="BL6647" s="2"/>
      <c r="BN6647" s="2"/>
      <c r="BO6647" s="2"/>
    </row>
    <row r="6648" ht="12.75" customHeight="1">
      <c r="D6648" s="2"/>
      <c r="G6648" s="2"/>
      <c r="I6648" s="2"/>
      <c r="J6648" s="2"/>
      <c r="K6648" s="2"/>
      <c r="L6648" s="2"/>
      <c r="M6648" s="2"/>
      <c r="N6648" s="2"/>
      <c r="O6648" s="2"/>
      <c r="P6648" s="2"/>
      <c r="Q6648" s="2"/>
      <c r="R6648" s="2"/>
      <c r="S6648" s="2"/>
      <c r="T6648" s="2"/>
      <c r="U6648" s="2"/>
      <c r="V6648" s="2"/>
      <c r="W6648" s="2"/>
      <c r="X6648" s="2"/>
      <c r="Y6648" s="2"/>
      <c r="AB6648" s="2"/>
      <c r="AC6648" s="2"/>
      <c r="AD6648" s="2"/>
      <c r="AE6648" s="2"/>
      <c r="AF6648" s="2"/>
      <c r="AG6648" s="2"/>
      <c r="AH6648" s="2"/>
      <c r="AI6648" s="2"/>
      <c r="AJ6648" s="2"/>
      <c r="AK6648" s="2"/>
      <c r="BK6648" s="2"/>
      <c r="BL6648" s="2"/>
      <c r="BN6648" s="2"/>
      <c r="BO6648" s="2"/>
    </row>
    <row r="6649" ht="12.75" customHeight="1">
      <c r="D6649" s="2"/>
      <c r="G6649" s="2"/>
      <c r="I6649" s="2"/>
      <c r="J6649" s="2"/>
      <c r="K6649" s="2"/>
      <c r="L6649" s="2"/>
      <c r="M6649" s="2"/>
      <c r="N6649" s="2"/>
      <c r="O6649" s="2"/>
      <c r="P6649" s="2"/>
      <c r="Q6649" s="2"/>
      <c r="R6649" s="2"/>
      <c r="S6649" s="2"/>
      <c r="T6649" s="2"/>
      <c r="U6649" s="2"/>
      <c r="V6649" s="2"/>
      <c r="W6649" s="2"/>
      <c r="X6649" s="2"/>
      <c r="Y6649" s="2"/>
      <c r="AB6649" s="2"/>
      <c r="AC6649" s="2"/>
      <c r="AD6649" s="2"/>
      <c r="AE6649" s="2"/>
      <c r="AF6649" s="2"/>
      <c r="AG6649" s="2"/>
      <c r="AH6649" s="2"/>
      <c r="AI6649" s="2"/>
      <c r="AJ6649" s="2"/>
      <c r="AK6649" s="2"/>
      <c r="BK6649" s="2"/>
      <c r="BL6649" s="2"/>
      <c r="BN6649" s="2"/>
      <c r="BO6649" s="2"/>
    </row>
    <row r="6650" ht="12.75" customHeight="1">
      <c r="D6650" s="2"/>
      <c r="G6650" s="2"/>
      <c r="I6650" s="2"/>
      <c r="J6650" s="2"/>
      <c r="K6650" s="2"/>
      <c r="L6650" s="2"/>
      <c r="M6650" s="2"/>
      <c r="N6650" s="2"/>
      <c r="O6650" s="2"/>
      <c r="P6650" s="2"/>
      <c r="Q6650" s="2"/>
      <c r="R6650" s="2"/>
      <c r="S6650" s="2"/>
      <c r="T6650" s="2"/>
      <c r="U6650" s="2"/>
      <c r="V6650" s="2"/>
      <c r="W6650" s="2"/>
      <c r="X6650" s="2"/>
      <c r="Y6650" s="2"/>
      <c r="AB6650" s="2"/>
      <c r="AC6650" s="2"/>
      <c r="AD6650" s="2"/>
      <c r="AE6650" s="2"/>
      <c r="AF6650" s="2"/>
      <c r="AG6650" s="2"/>
      <c r="AH6650" s="2"/>
      <c r="AI6650" s="2"/>
      <c r="AJ6650" s="2"/>
      <c r="AK6650" s="2"/>
      <c r="BK6650" s="2"/>
      <c r="BL6650" s="2"/>
      <c r="BN6650" s="2"/>
      <c r="BO6650" s="2"/>
    </row>
    <row r="6651" ht="12.75" customHeight="1">
      <c r="D6651" s="2"/>
      <c r="G6651" s="2"/>
      <c r="I6651" s="2"/>
      <c r="J6651" s="2"/>
      <c r="K6651" s="2"/>
      <c r="L6651" s="2"/>
      <c r="M6651" s="2"/>
      <c r="N6651" s="2"/>
      <c r="O6651" s="2"/>
      <c r="P6651" s="2"/>
      <c r="Q6651" s="2"/>
      <c r="R6651" s="2"/>
      <c r="S6651" s="2"/>
      <c r="T6651" s="2"/>
      <c r="U6651" s="2"/>
      <c r="V6651" s="2"/>
      <c r="W6651" s="2"/>
      <c r="X6651" s="2"/>
      <c r="Y6651" s="2"/>
      <c r="AB6651" s="2"/>
      <c r="AC6651" s="2"/>
      <c r="AD6651" s="2"/>
      <c r="AE6651" s="2"/>
      <c r="AF6651" s="2"/>
      <c r="AG6651" s="2"/>
      <c r="AH6651" s="2"/>
      <c r="AI6651" s="2"/>
      <c r="AJ6651" s="2"/>
      <c r="AK6651" s="2"/>
      <c r="BK6651" s="2"/>
      <c r="BL6651" s="2"/>
      <c r="BN6651" s="2"/>
      <c r="BO6651" s="2"/>
    </row>
    <row r="6652" ht="12.75" customHeight="1">
      <c r="D6652" s="2"/>
      <c r="G6652" s="2"/>
      <c r="I6652" s="2"/>
      <c r="J6652" s="2"/>
      <c r="K6652" s="2"/>
      <c r="L6652" s="2"/>
      <c r="M6652" s="2"/>
      <c r="N6652" s="2"/>
      <c r="O6652" s="2"/>
      <c r="P6652" s="2"/>
      <c r="Q6652" s="2"/>
      <c r="R6652" s="2"/>
      <c r="S6652" s="2"/>
      <c r="T6652" s="2"/>
      <c r="U6652" s="2"/>
      <c r="V6652" s="2"/>
      <c r="W6652" s="2"/>
      <c r="X6652" s="2"/>
      <c r="Y6652" s="2"/>
      <c r="AB6652" s="2"/>
      <c r="AC6652" s="2"/>
      <c r="AD6652" s="2"/>
      <c r="AE6652" s="2"/>
      <c r="AF6652" s="2"/>
      <c r="AG6652" s="2"/>
      <c r="AH6652" s="2"/>
      <c r="AI6652" s="2"/>
      <c r="AJ6652" s="2"/>
      <c r="AK6652" s="2"/>
      <c r="BK6652" s="2"/>
      <c r="BL6652" s="2"/>
      <c r="BN6652" s="2"/>
      <c r="BO6652" s="2"/>
    </row>
    <row r="6653" ht="12.75" customHeight="1">
      <c r="D6653" s="2"/>
      <c r="G6653" s="2"/>
      <c r="I6653" s="2"/>
      <c r="J6653" s="2"/>
      <c r="K6653" s="2"/>
      <c r="L6653" s="2"/>
      <c r="M6653" s="2"/>
      <c r="N6653" s="2"/>
      <c r="O6653" s="2"/>
      <c r="P6653" s="2"/>
      <c r="Q6653" s="2"/>
      <c r="R6653" s="2"/>
      <c r="S6653" s="2"/>
      <c r="T6653" s="2"/>
      <c r="U6653" s="2"/>
      <c r="V6653" s="2"/>
      <c r="W6653" s="2"/>
      <c r="X6653" s="2"/>
      <c r="Y6653" s="2"/>
      <c r="AB6653" s="2"/>
      <c r="AC6653" s="2"/>
      <c r="AD6653" s="2"/>
      <c r="AE6653" s="2"/>
      <c r="AF6653" s="2"/>
      <c r="AG6653" s="2"/>
      <c r="AH6653" s="2"/>
      <c r="AI6653" s="2"/>
      <c r="AJ6653" s="2"/>
      <c r="AK6653" s="2"/>
      <c r="BK6653" s="2"/>
      <c r="BL6653" s="2"/>
      <c r="BN6653" s="2"/>
      <c r="BO6653" s="2"/>
    </row>
    <row r="6654" ht="12.75" customHeight="1">
      <c r="D6654" s="2"/>
      <c r="G6654" s="2"/>
      <c r="I6654" s="2"/>
      <c r="J6654" s="2"/>
      <c r="K6654" s="2"/>
      <c r="L6654" s="2"/>
      <c r="M6654" s="2"/>
      <c r="N6654" s="2"/>
      <c r="O6654" s="2"/>
      <c r="P6654" s="2"/>
      <c r="Q6654" s="2"/>
      <c r="R6654" s="2"/>
      <c r="S6654" s="2"/>
      <c r="T6654" s="2"/>
      <c r="U6654" s="2"/>
      <c r="V6654" s="2"/>
      <c r="W6654" s="2"/>
      <c r="X6654" s="2"/>
      <c r="Y6654" s="2"/>
      <c r="AB6654" s="2"/>
      <c r="AC6654" s="2"/>
      <c r="AD6654" s="2"/>
      <c r="AE6654" s="2"/>
      <c r="AF6654" s="2"/>
      <c r="AG6654" s="2"/>
      <c r="AH6654" s="2"/>
      <c r="AI6654" s="2"/>
      <c r="AJ6654" s="2"/>
      <c r="AK6654" s="2"/>
      <c r="BK6654" s="2"/>
      <c r="BL6654" s="2"/>
      <c r="BN6654" s="2"/>
      <c r="BO6654" s="2"/>
    </row>
    <row r="6655" ht="12.75" customHeight="1">
      <c r="D6655" s="2"/>
      <c r="G6655" s="2"/>
      <c r="I6655" s="2"/>
      <c r="J6655" s="2"/>
      <c r="K6655" s="2"/>
      <c r="L6655" s="2"/>
      <c r="M6655" s="2"/>
      <c r="N6655" s="2"/>
      <c r="O6655" s="2"/>
      <c r="P6655" s="2"/>
      <c r="Q6655" s="2"/>
      <c r="R6655" s="2"/>
      <c r="S6655" s="2"/>
      <c r="T6655" s="2"/>
      <c r="U6655" s="2"/>
      <c r="V6655" s="2"/>
      <c r="W6655" s="2"/>
      <c r="X6655" s="2"/>
      <c r="Y6655" s="2"/>
      <c r="AB6655" s="2"/>
      <c r="AC6655" s="2"/>
      <c r="AD6655" s="2"/>
      <c r="AE6655" s="2"/>
      <c r="AF6655" s="2"/>
      <c r="AG6655" s="2"/>
      <c r="AH6655" s="2"/>
      <c r="AI6655" s="2"/>
      <c r="AJ6655" s="2"/>
      <c r="AK6655" s="2"/>
      <c r="BK6655" s="2"/>
      <c r="BL6655" s="2"/>
      <c r="BN6655" s="2"/>
      <c r="BO6655" s="2"/>
    </row>
    <row r="6656" ht="12.75" customHeight="1">
      <c r="D6656" s="2"/>
      <c r="G6656" s="2"/>
      <c r="I6656" s="2"/>
      <c r="J6656" s="2"/>
      <c r="K6656" s="2"/>
      <c r="L6656" s="2"/>
      <c r="M6656" s="2"/>
      <c r="N6656" s="2"/>
      <c r="O6656" s="2"/>
      <c r="P6656" s="2"/>
      <c r="Q6656" s="2"/>
      <c r="R6656" s="2"/>
      <c r="S6656" s="2"/>
      <c r="T6656" s="2"/>
      <c r="U6656" s="2"/>
      <c r="V6656" s="2"/>
      <c r="W6656" s="2"/>
      <c r="X6656" s="2"/>
      <c r="Y6656" s="2"/>
      <c r="AB6656" s="2"/>
      <c r="AC6656" s="2"/>
      <c r="AD6656" s="2"/>
      <c r="AE6656" s="2"/>
      <c r="AF6656" s="2"/>
      <c r="AG6656" s="2"/>
      <c r="AH6656" s="2"/>
      <c r="AI6656" s="2"/>
      <c r="AJ6656" s="2"/>
      <c r="AK6656" s="2"/>
      <c r="BK6656" s="2"/>
      <c r="BL6656" s="2"/>
      <c r="BN6656" s="2"/>
      <c r="BO6656" s="2"/>
    </row>
    <row r="6657" ht="12.75" customHeight="1">
      <c r="D6657" s="2"/>
      <c r="G6657" s="2"/>
      <c r="I6657" s="2"/>
      <c r="J6657" s="2"/>
      <c r="K6657" s="2"/>
      <c r="L6657" s="2"/>
      <c r="M6657" s="2"/>
      <c r="N6657" s="2"/>
      <c r="O6657" s="2"/>
      <c r="P6657" s="2"/>
      <c r="Q6657" s="2"/>
      <c r="R6657" s="2"/>
      <c r="S6657" s="2"/>
      <c r="T6657" s="2"/>
      <c r="U6657" s="2"/>
      <c r="V6657" s="2"/>
      <c r="W6657" s="2"/>
      <c r="X6657" s="2"/>
      <c r="Y6657" s="2"/>
      <c r="AB6657" s="2"/>
      <c r="AC6657" s="2"/>
      <c r="AD6657" s="2"/>
      <c r="AE6657" s="2"/>
      <c r="AF6657" s="2"/>
      <c r="AG6657" s="2"/>
      <c r="AH6657" s="2"/>
      <c r="AI6657" s="2"/>
      <c r="AJ6657" s="2"/>
      <c r="AK6657" s="2"/>
      <c r="BK6657" s="2"/>
      <c r="BL6657" s="2"/>
      <c r="BN6657" s="2"/>
      <c r="BO6657" s="2"/>
    </row>
    <row r="6658" ht="12.75" customHeight="1">
      <c r="D6658" s="2"/>
      <c r="G6658" s="2"/>
      <c r="I6658" s="2"/>
      <c r="J6658" s="2"/>
      <c r="K6658" s="2"/>
      <c r="L6658" s="2"/>
      <c r="M6658" s="2"/>
      <c r="N6658" s="2"/>
      <c r="O6658" s="2"/>
      <c r="P6658" s="2"/>
      <c r="Q6658" s="2"/>
      <c r="R6658" s="2"/>
      <c r="S6658" s="2"/>
      <c r="T6658" s="2"/>
      <c r="U6658" s="2"/>
      <c r="V6658" s="2"/>
      <c r="W6658" s="2"/>
      <c r="X6658" s="2"/>
      <c r="Y6658" s="2"/>
      <c r="AB6658" s="2"/>
      <c r="AC6658" s="2"/>
      <c r="AD6658" s="2"/>
      <c r="AE6658" s="2"/>
      <c r="AF6658" s="2"/>
      <c r="AG6658" s="2"/>
      <c r="AH6658" s="2"/>
      <c r="AI6658" s="2"/>
      <c r="AJ6658" s="2"/>
      <c r="AK6658" s="2"/>
      <c r="BK6658" s="2"/>
      <c r="BL6658" s="2"/>
      <c r="BN6658" s="2"/>
      <c r="BO6658" s="2"/>
    </row>
    <row r="6659" ht="12.75" customHeight="1">
      <c r="D6659" s="2"/>
      <c r="G6659" s="2"/>
      <c r="I6659" s="2"/>
      <c r="J6659" s="2"/>
      <c r="K6659" s="2"/>
      <c r="L6659" s="2"/>
      <c r="M6659" s="2"/>
      <c r="N6659" s="2"/>
      <c r="O6659" s="2"/>
      <c r="P6659" s="2"/>
      <c r="Q6659" s="2"/>
      <c r="R6659" s="2"/>
      <c r="S6659" s="2"/>
      <c r="T6659" s="2"/>
      <c r="U6659" s="2"/>
      <c r="V6659" s="2"/>
      <c r="W6659" s="2"/>
      <c r="X6659" s="2"/>
      <c r="Y6659" s="2"/>
      <c r="AB6659" s="2"/>
      <c r="AC6659" s="2"/>
      <c r="AD6659" s="2"/>
      <c r="AE6659" s="2"/>
      <c r="AF6659" s="2"/>
      <c r="AG6659" s="2"/>
      <c r="AH6659" s="2"/>
      <c r="AI6659" s="2"/>
      <c r="AJ6659" s="2"/>
      <c r="AK6659" s="2"/>
      <c r="BK6659" s="2"/>
      <c r="BL6659" s="2"/>
      <c r="BN6659" s="2"/>
      <c r="BO6659" s="2"/>
    </row>
    <row r="6660" ht="12.75" customHeight="1">
      <c r="D6660" s="2"/>
      <c r="G6660" s="2"/>
      <c r="I6660" s="2"/>
      <c r="J6660" s="2"/>
      <c r="K6660" s="2"/>
      <c r="L6660" s="2"/>
      <c r="M6660" s="2"/>
      <c r="N6660" s="2"/>
      <c r="O6660" s="2"/>
      <c r="P6660" s="2"/>
      <c r="Q6660" s="2"/>
      <c r="R6660" s="2"/>
      <c r="S6660" s="2"/>
      <c r="T6660" s="2"/>
      <c r="U6660" s="2"/>
      <c r="V6660" s="2"/>
      <c r="W6660" s="2"/>
      <c r="X6660" s="2"/>
      <c r="Y6660" s="2"/>
      <c r="AB6660" s="2"/>
      <c r="AC6660" s="2"/>
      <c r="AD6660" s="2"/>
      <c r="AE6660" s="2"/>
      <c r="AF6660" s="2"/>
      <c r="AG6660" s="2"/>
      <c r="AH6660" s="2"/>
      <c r="AI6660" s="2"/>
      <c r="AJ6660" s="2"/>
      <c r="AK6660" s="2"/>
      <c r="BK6660" s="2"/>
      <c r="BL6660" s="2"/>
      <c r="BN6660" s="2"/>
      <c r="BO6660" s="2"/>
    </row>
    <row r="6661" ht="12.75" customHeight="1">
      <c r="D6661" s="2"/>
      <c r="G6661" s="2"/>
      <c r="I6661" s="2"/>
      <c r="J6661" s="2"/>
      <c r="K6661" s="2"/>
      <c r="L6661" s="2"/>
      <c r="M6661" s="2"/>
      <c r="N6661" s="2"/>
      <c r="O6661" s="2"/>
      <c r="P6661" s="2"/>
      <c r="Q6661" s="2"/>
      <c r="R6661" s="2"/>
      <c r="S6661" s="2"/>
      <c r="T6661" s="2"/>
      <c r="U6661" s="2"/>
      <c r="V6661" s="2"/>
      <c r="W6661" s="2"/>
      <c r="X6661" s="2"/>
      <c r="Y6661" s="2"/>
      <c r="AB6661" s="2"/>
      <c r="AC6661" s="2"/>
      <c r="AD6661" s="2"/>
      <c r="AE6661" s="2"/>
      <c r="AF6661" s="2"/>
      <c r="AG6661" s="2"/>
      <c r="AH6661" s="2"/>
      <c r="AI6661" s="2"/>
      <c r="AJ6661" s="2"/>
      <c r="AK6661" s="2"/>
      <c r="BK6661" s="2"/>
      <c r="BL6661" s="2"/>
      <c r="BN6661" s="2"/>
      <c r="BO6661" s="2"/>
    </row>
    <row r="6662" ht="12.75" customHeight="1">
      <c r="D6662" s="2"/>
      <c r="G6662" s="2"/>
      <c r="I6662" s="2"/>
      <c r="J6662" s="2"/>
      <c r="K6662" s="2"/>
      <c r="L6662" s="2"/>
      <c r="M6662" s="2"/>
      <c r="N6662" s="2"/>
      <c r="O6662" s="2"/>
      <c r="P6662" s="2"/>
      <c r="Q6662" s="2"/>
      <c r="R6662" s="2"/>
      <c r="S6662" s="2"/>
      <c r="T6662" s="2"/>
      <c r="U6662" s="2"/>
      <c r="V6662" s="2"/>
      <c r="W6662" s="2"/>
      <c r="X6662" s="2"/>
      <c r="Y6662" s="2"/>
      <c r="AB6662" s="2"/>
      <c r="AC6662" s="2"/>
      <c r="AD6662" s="2"/>
      <c r="AE6662" s="2"/>
      <c r="AF6662" s="2"/>
      <c r="AG6662" s="2"/>
      <c r="AH6662" s="2"/>
      <c r="AI6662" s="2"/>
      <c r="AJ6662" s="2"/>
      <c r="AK6662" s="2"/>
      <c r="BK6662" s="2"/>
      <c r="BL6662" s="2"/>
      <c r="BN6662" s="2"/>
      <c r="BO6662" s="2"/>
    </row>
    <row r="6663" ht="12.75" customHeight="1">
      <c r="D6663" s="2"/>
      <c r="G6663" s="2"/>
      <c r="I6663" s="2"/>
      <c r="J6663" s="2"/>
      <c r="K6663" s="2"/>
      <c r="L6663" s="2"/>
      <c r="M6663" s="2"/>
      <c r="N6663" s="2"/>
      <c r="O6663" s="2"/>
      <c r="P6663" s="2"/>
      <c r="Q6663" s="2"/>
      <c r="R6663" s="2"/>
      <c r="S6663" s="2"/>
      <c r="T6663" s="2"/>
      <c r="U6663" s="2"/>
      <c r="V6663" s="2"/>
      <c r="W6663" s="2"/>
      <c r="X6663" s="2"/>
      <c r="Y6663" s="2"/>
      <c r="AB6663" s="2"/>
      <c r="AC6663" s="2"/>
      <c r="AD6663" s="2"/>
      <c r="AE6663" s="2"/>
      <c r="AF6663" s="2"/>
      <c r="AG6663" s="2"/>
      <c r="AH6663" s="2"/>
      <c r="AI6663" s="2"/>
      <c r="AJ6663" s="2"/>
      <c r="AK6663" s="2"/>
      <c r="BK6663" s="2"/>
      <c r="BL6663" s="2"/>
      <c r="BN6663" s="2"/>
      <c r="BO6663" s="2"/>
    </row>
    <row r="6664" ht="12.75" customHeight="1">
      <c r="D6664" s="2"/>
      <c r="G6664" s="2"/>
      <c r="I6664" s="2"/>
      <c r="J6664" s="2"/>
      <c r="K6664" s="2"/>
      <c r="L6664" s="2"/>
      <c r="M6664" s="2"/>
      <c r="N6664" s="2"/>
      <c r="O6664" s="2"/>
      <c r="P6664" s="2"/>
      <c r="Q6664" s="2"/>
      <c r="R6664" s="2"/>
      <c r="S6664" s="2"/>
      <c r="T6664" s="2"/>
      <c r="U6664" s="2"/>
      <c r="V6664" s="2"/>
      <c r="W6664" s="2"/>
      <c r="X6664" s="2"/>
      <c r="Y6664" s="2"/>
      <c r="AB6664" s="2"/>
      <c r="AC6664" s="2"/>
      <c r="AD6664" s="2"/>
      <c r="AE6664" s="2"/>
      <c r="AF6664" s="2"/>
      <c r="AG6664" s="2"/>
      <c r="AH6664" s="2"/>
      <c r="AI6664" s="2"/>
      <c r="AJ6664" s="2"/>
      <c r="AK6664" s="2"/>
      <c r="BK6664" s="2"/>
      <c r="BL6664" s="2"/>
      <c r="BN6664" s="2"/>
      <c r="BO6664" s="2"/>
    </row>
    <row r="6665" ht="12.75" customHeight="1">
      <c r="D6665" s="2"/>
      <c r="G6665" s="2"/>
      <c r="I6665" s="2"/>
      <c r="J6665" s="2"/>
      <c r="K6665" s="2"/>
      <c r="L6665" s="2"/>
      <c r="M6665" s="2"/>
      <c r="N6665" s="2"/>
      <c r="O6665" s="2"/>
      <c r="P6665" s="2"/>
      <c r="Q6665" s="2"/>
      <c r="R6665" s="2"/>
      <c r="S6665" s="2"/>
      <c r="T6665" s="2"/>
      <c r="U6665" s="2"/>
      <c r="V6665" s="2"/>
      <c r="W6665" s="2"/>
      <c r="X6665" s="2"/>
      <c r="Y6665" s="2"/>
      <c r="AB6665" s="2"/>
      <c r="AC6665" s="2"/>
      <c r="AD6665" s="2"/>
      <c r="AE6665" s="2"/>
      <c r="AF6665" s="2"/>
      <c r="AG6665" s="2"/>
      <c r="AH6665" s="2"/>
      <c r="AI6665" s="2"/>
      <c r="AJ6665" s="2"/>
      <c r="AK6665" s="2"/>
      <c r="BK6665" s="2"/>
      <c r="BL6665" s="2"/>
      <c r="BN6665" s="2"/>
      <c r="BO6665" s="2"/>
    </row>
    <row r="6666" ht="12.75" customHeight="1">
      <c r="D6666" s="2"/>
      <c r="G6666" s="2"/>
      <c r="I6666" s="2"/>
      <c r="J6666" s="2"/>
      <c r="K6666" s="2"/>
      <c r="L6666" s="2"/>
      <c r="M6666" s="2"/>
      <c r="N6666" s="2"/>
      <c r="O6666" s="2"/>
      <c r="P6666" s="2"/>
      <c r="Q6666" s="2"/>
      <c r="R6666" s="2"/>
      <c r="S6666" s="2"/>
      <c r="T6666" s="2"/>
      <c r="U6666" s="2"/>
      <c r="V6666" s="2"/>
      <c r="W6666" s="2"/>
      <c r="X6666" s="2"/>
      <c r="Y6666" s="2"/>
      <c r="AB6666" s="2"/>
      <c r="AC6666" s="2"/>
      <c r="AD6666" s="2"/>
      <c r="AE6666" s="2"/>
      <c r="AF6666" s="2"/>
      <c r="AG6666" s="2"/>
      <c r="AH6666" s="2"/>
      <c r="AI6666" s="2"/>
      <c r="AJ6666" s="2"/>
      <c r="AK6666" s="2"/>
      <c r="BK6666" s="2"/>
      <c r="BL6666" s="2"/>
      <c r="BN6666" s="2"/>
      <c r="BO6666" s="2"/>
    </row>
    <row r="6667" ht="12.75" customHeight="1">
      <c r="D6667" s="2"/>
      <c r="G6667" s="2"/>
      <c r="I6667" s="2"/>
      <c r="J6667" s="2"/>
      <c r="K6667" s="2"/>
      <c r="L6667" s="2"/>
      <c r="M6667" s="2"/>
      <c r="N6667" s="2"/>
      <c r="O6667" s="2"/>
      <c r="P6667" s="2"/>
      <c r="Q6667" s="2"/>
      <c r="R6667" s="2"/>
      <c r="S6667" s="2"/>
      <c r="T6667" s="2"/>
      <c r="U6667" s="2"/>
      <c r="V6667" s="2"/>
      <c r="W6667" s="2"/>
      <c r="X6667" s="2"/>
      <c r="Y6667" s="2"/>
      <c r="AB6667" s="2"/>
      <c r="AC6667" s="2"/>
      <c r="AD6667" s="2"/>
      <c r="AE6667" s="2"/>
      <c r="AF6667" s="2"/>
      <c r="AG6667" s="2"/>
      <c r="AH6667" s="2"/>
      <c r="AI6667" s="2"/>
      <c r="AJ6667" s="2"/>
      <c r="AK6667" s="2"/>
      <c r="BK6667" s="2"/>
      <c r="BL6667" s="2"/>
      <c r="BN6667" s="2"/>
      <c r="BO6667" s="2"/>
    </row>
    <row r="6668" ht="12.75" customHeight="1">
      <c r="D6668" s="2"/>
      <c r="G6668" s="2"/>
      <c r="I6668" s="2"/>
      <c r="J6668" s="2"/>
      <c r="K6668" s="2"/>
      <c r="L6668" s="2"/>
      <c r="M6668" s="2"/>
      <c r="N6668" s="2"/>
      <c r="O6668" s="2"/>
      <c r="P6668" s="2"/>
      <c r="Q6668" s="2"/>
      <c r="R6668" s="2"/>
      <c r="S6668" s="2"/>
      <c r="T6668" s="2"/>
      <c r="U6668" s="2"/>
      <c r="V6668" s="2"/>
      <c r="W6668" s="2"/>
      <c r="X6668" s="2"/>
      <c r="Y6668" s="2"/>
      <c r="AB6668" s="2"/>
      <c r="AC6668" s="2"/>
      <c r="AD6668" s="2"/>
      <c r="AE6668" s="2"/>
      <c r="AF6668" s="2"/>
      <c r="AG6668" s="2"/>
      <c r="AH6668" s="2"/>
      <c r="AI6668" s="2"/>
      <c r="AJ6668" s="2"/>
      <c r="AK6668" s="2"/>
      <c r="BK6668" s="2"/>
      <c r="BL6668" s="2"/>
      <c r="BN6668" s="2"/>
      <c r="BO6668" s="2"/>
    </row>
    <row r="6669" ht="12.75" customHeight="1">
      <c r="D6669" s="2"/>
      <c r="G6669" s="2"/>
      <c r="I6669" s="2"/>
      <c r="J6669" s="2"/>
      <c r="K6669" s="2"/>
      <c r="L6669" s="2"/>
      <c r="M6669" s="2"/>
      <c r="N6669" s="2"/>
      <c r="O6669" s="2"/>
      <c r="P6669" s="2"/>
      <c r="Q6669" s="2"/>
      <c r="R6669" s="2"/>
      <c r="S6669" s="2"/>
      <c r="T6669" s="2"/>
      <c r="U6669" s="2"/>
      <c r="V6669" s="2"/>
      <c r="W6669" s="2"/>
      <c r="X6669" s="2"/>
      <c r="Y6669" s="2"/>
      <c r="AB6669" s="2"/>
      <c r="AC6669" s="2"/>
      <c r="AD6669" s="2"/>
      <c r="AE6669" s="2"/>
      <c r="AF6669" s="2"/>
      <c r="AG6669" s="2"/>
      <c r="AH6669" s="2"/>
      <c r="AI6669" s="2"/>
      <c r="AJ6669" s="2"/>
      <c r="AK6669" s="2"/>
      <c r="BK6669" s="2"/>
      <c r="BL6669" s="2"/>
      <c r="BN6669" s="2"/>
      <c r="BO6669" s="2"/>
    </row>
    <row r="6670" ht="12.75" customHeight="1">
      <c r="D6670" s="2"/>
      <c r="G6670" s="2"/>
      <c r="I6670" s="2"/>
      <c r="J6670" s="2"/>
      <c r="K6670" s="2"/>
      <c r="L6670" s="2"/>
      <c r="M6670" s="2"/>
      <c r="N6670" s="2"/>
      <c r="O6670" s="2"/>
      <c r="P6670" s="2"/>
      <c r="Q6670" s="2"/>
      <c r="R6670" s="2"/>
      <c r="S6670" s="2"/>
      <c r="T6670" s="2"/>
      <c r="U6670" s="2"/>
      <c r="V6670" s="2"/>
      <c r="W6670" s="2"/>
      <c r="X6670" s="2"/>
      <c r="Y6670" s="2"/>
      <c r="AB6670" s="2"/>
      <c r="AC6670" s="2"/>
      <c r="AD6670" s="2"/>
      <c r="AE6670" s="2"/>
      <c r="AF6670" s="2"/>
      <c r="AG6670" s="2"/>
      <c r="AH6670" s="2"/>
      <c r="AI6670" s="2"/>
      <c r="AJ6670" s="2"/>
      <c r="AK6670" s="2"/>
      <c r="BK6670" s="2"/>
      <c r="BL6670" s="2"/>
      <c r="BN6670" s="2"/>
      <c r="BO6670" s="2"/>
    </row>
    <row r="6671" ht="12.75" customHeight="1">
      <c r="D6671" s="2"/>
      <c r="G6671" s="2"/>
      <c r="I6671" s="2"/>
      <c r="J6671" s="2"/>
      <c r="K6671" s="2"/>
      <c r="L6671" s="2"/>
      <c r="M6671" s="2"/>
      <c r="N6671" s="2"/>
      <c r="O6671" s="2"/>
      <c r="P6671" s="2"/>
      <c r="Q6671" s="2"/>
      <c r="R6671" s="2"/>
      <c r="S6671" s="2"/>
      <c r="T6671" s="2"/>
      <c r="U6671" s="2"/>
      <c r="V6671" s="2"/>
      <c r="W6671" s="2"/>
      <c r="X6671" s="2"/>
      <c r="Y6671" s="2"/>
      <c r="AB6671" s="2"/>
      <c r="AC6671" s="2"/>
      <c r="AD6671" s="2"/>
      <c r="AE6671" s="2"/>
      <c r="AF6671" s="2"/>
      <c r="AG6671" s="2"/>
      <c r="AH6671" s="2"/>
      <c r="AI6671" s="2"/>
      <c r="AJ6671" s="2"/>
      <c r="AK6671" s="2"/>
      <c r="BK6671" s="2"/>
      <c r="BL6671" s="2"/>
      <c r="BN6671" s="2"/>
      <c r="BO6671" s="2"/>
    </row>
    <row r="6672" ht="12.75" customHeight="1">
      <c r="D6672" s="2"/>
      <c r="G6672" s="2"/>
      <c r="I6672" s="2"/>
      <c r="J6672" s="2"/>
      <c r="K6672" s="2"/>
      <c r="L6672" s="2"/>
      <c r="M6672" s="2"/>
      <c r="N6672" s="2"/>
      <c r="O6672" s="2"/>
      <c r="P6672" s="2"/>
      <c r="Q6672" s="2"/>
      <c r="R6672" s="2"/>
      <c r="S6672" s="2"/>
      <c r="T6672" s="2"/>
      <c r="U6672" s="2"/>
      <c r="V6672" s="2"/>
      <c r="W6672" s="2"/>
      <c r="X6672" s="2"/>
      <c r="Y6672" s="2"/>
      <c r="AB6672" s="2"/>
      <c r="AC6672" s="2"/>
      <c r="AD6672" s="2"/>
      <c r="AE6672" s="2"/>
      <c r="AF6672" s="2"/>
      <c r="AG6672" s="2"/>
      <c r="AH6672" s="2"/>
      <c r="AI6672" s="2"/>
      <c r="AJ6672" s="2"/>
      <c r="AK6672" s="2"/>
      <c r="BK6672" s="2"/>
      <c r="BL6672" s="2"/>
      <c r="BN6672" s="2"/>
      <c r="BO6672" s="2"/>
    </row>
    <row r="6673" ht="12.75" customHeight="1">
      <c r="D6673" s="2"/>
      <c r="G6673" s="2"/>
      <c r="I6673" s="2"/>
      <c r="J6673" s="2"/>
      <c r="K6673" s="2"/>
      <c r="L6673" s="2"/>
      <c r="M6673" s="2"/>
      <c r="N6673" s="2"/>
      <c r="O6673" s="2"/>
      <c r="P6673" s="2"/>
      <c r="Q6673" s="2"/>
      <c r="R6673" s="2"/>
      <c r="S6673" s="2"/>
      <c r="T6673" s="2"/>
      <c r="U6673" s="2"/>
      <c r="V6673" s="2"/>
      <c r="W6673" s="2"/>
      <c r="X6673" s="2"/>
      <c r="Y6673" s="2"/>
      <c r="AB6673" s="2"/>
      <c r="AC6673" s="2"/>
      <c r="AD6673" s="2"/>
      <c r="AE6673" s="2"/>
      <c r="AF6673" s="2"/>
      <c r="AG6673" s="2"/>
      <c r="AH6673" s="2"/>
      <c r="AI6673" s="2"/>
      <c r="AJ6673" s="2"/>
      <c r="AK6673" s="2"/>
      <c r="BK6673" s="2"/>
      <c r="BL6673" s="2"/>
      <c r="BN6673" s="2"/>
      <c r="BO6673" s="2"/>
    </row>
    <row r="6674" ht="12.75" customHeight="1">
      <c r="D6674" s="2"/>
      <c r="G6674" s="2"/>
      <c r="I6674" s="2"/>
      <c r="J6674" s="2"/>
      <c r="K6674" s="2"/>
      <c r="L6674" s="2"/>
      <c r="M6674" s="2"/>
      <c r="N6674" s="2"/>
      <c r="O6674" s="2"/>
      <c r="P6674" s="2"/>
      <c r="Q6674" s="2"/>
      <c r="R6674" s="2"/>
      <c r="S6674" s="2"/>
      <c r="T6674" s="2"/>
      <c r="U6674" s="2"/>
      <c r="V6674" s="2"/>
      <c r="W6674" s="2"/>
      <c r="X6674" s="2"/>
      <c r="Y6674" s="2"/>
      <c r="AB6674" s="2"/>
      <c r="AC6674" s="2"/>
      <c r="AD6674" s="2"/>
      <c r="AE6674" s="2"/>
      <c r="AF6674" s="2"/>
      <c r="AG6674" s="2"/>
      <c r="AH6674" s="2"/>
      <c r="AI6674" s="2"/>
      <c r="AJ6674" s="2"/>
      <c r="AK6674" s="2"/>
      <c r="BK6674" s="2"/>
      <c r="BL6674" s="2"/>
      <c r="BN6674" s="2"/>
      <c r="BO6674" s="2"/>
    </row>
    <row r="6675" ht="12.75" customHeight="1">
      <c r="D6675" s="2"/>
      <c r="G6675" s="2"/>
      <c r="I6675" s="2"/>
      <c r="J6675" s="2"/>
      <c r="K6675" s="2"/>
      <c r="L6675" s="2"/>
      <c r="M6675" s="2"/>
      <c r="N6675" s="2"/>
      <c r="O6675" s="2"/>
      <c r="P6675" s="2"/>
      <c r="Q6675" s="2"/>
      <c r="R6675" s="2"/>
      <c r="S6675" s="2"/>
      <c r="T6675" s="2"/>
      <c r="U6675" s="2"/>
      <c r="V6675" s="2"/>
      <c r="W6675" s="2"/>
      <c r="X6675" s="2"/>
      <c r="Y6675" s="2"/>
      <c r="AB6675" s="2"/>
      <c r="AC6675" s="2"/>
      <c r="AD6675" s="2"/>
      <c r="AE6675" s="2"/>
      <c r="AF6675" s="2"/>
      <c r="AG6675" s="2"/>
      <c r="AH6675" s="2"/>
      <c r="AI6675" s="2"/>
      <c r="AJ6675" s="2"/>
      <c r="AK6675" s="2"/>
      <c r="BK6675" s="2"/>
      <c r="BL6675" s="2"/>
      <c r="BN6675" s="2"/>
      <c r="BO6675" s="2"/>
    </row>
    <row r="6676" ht="12.75" customHeight="1">
      <c r="D6676" s="2"/>
      <c r="G6676" s="2"/>
      <c r="I6676" s="2"/>
      <c r="J6676" s="2"/>
      <c r="K6676" s="2"/>
      <c r="L6676" s="2"/>
      <c r="M6676" s="2"/>
      <c r="N6676" s="2"/>
      <c r="O6676" s="2"/>
      <c r="P6676" s="2"/>
      <c r="Q6676" s="2"/>
      <c r="R6676" s="2"/>
      <c r="S6676" s="2"/>
      <c r="T6676" s="2"/>
      <c r="U6676" s="2"/>
      <c r="V6676" s="2"/>
      <c r="W6676" s="2"/>
      <c r="X6676" s="2"/>
      <c r="Y6676" s="2"/>
      <c r="AB6676" s="2"/>
      <c r="AC6676" s="2"/>
      <c r="AD6676" s="2"/>
      <c r="AE6676" s="2"/>
      <c r="AF6676" s="2"/>
      <c r="AG6676" s="2"/>
      <c r="AH6676" s="2"/>
      <c r="AI6676" s="2"/>
      <c r="AJ6676" s="2"/>
      <c r="AK6676" s="2"/>
      <c r="BK6676" s="2"/>
      <c r="BL6676" s="2"/>
      <c r="BN6676" s="2"/>
      <c r="BO6676" s="2"/>
    </row>
    <row r="6677" ht="12.75" customHeight="1">
      <c r="D6677" s="2"/>
      <c r="G6677" s="2"/>
      <c r="I6677" s="2"/>
      <c r="J6677" s="2"/>
      <c r="K6677" s="2"/>
      <c r="L6677" s="2"/>
      <c r="M6677" s="2"/>
      <c r="N6677" s="2"/>
      <c r="O6677" s="2"/>
      <c r="P6677" s="2"/>
      <c r="Q6677" s="2"/>
      <c r="R6677" s="2"/>
      <c r="S6677" s="2"/>
      <c r="T6677" s="2"/>
      <c r="U6677" s="2"/>
      <c r="V6677" s="2"/>
      <c r="W6677" s="2"/>
      <c r="X6677" s="2"/>
      <c r="Y6677" s="2"/>
      <c r="AB6677" s="2"/>
      <c r="AC6677" s="2"/>
      <c r="AD6677" s="2"/>
      <c r="AE6677" s="2"/>
      <c r="AF6677" s="2"/>
      <c r="AG6677" s="2"/>
      <c r="AH6677" s="2"/>
      <c r="AI6677" s="2"/>
      <c r="AJ6677" s="2"/>
      <c r="AK6677" s="2"/>
      <c r="BK6677" s="2"/>
      <c r="BL6677" s="2"/>
      <c r="BN6677" s="2"/>
      <c r="BO6677" s="2"/>
    </row>
    <row r="6678" ht="12.75" customHeight="1">
      <c r="D6678" s="2"/>
      <c r="G6678" s="2"/>
      <c r="I6678" s="2"/>
      <c r="J6678" s="2"/>
      <c r="K6678" s="2"/>
      <c r="L6678" s="2"/>
      <c r="M6678" s="2"/>
      <c r="N6678" s="2"/>
      <c r="O6678" s="2"/>
      <c r="P6678" s="2"/>
      <c r="Q6678" s="2"/>
      <c r="R6678" s="2"/>
      <c r="S6678" s="2"/>
      <c r="T6678" s="2"/>
      <c r="U6678" s="2"/>
      <c r="V6678" s="2"/>
      <c r="W6678" s="2"/>
      <c r="X6678" s="2"/>
      <c r="Y6678" s="2"/>
      <c r="AB6678" s="2"/>
      <c r="AC6678" s="2"/>
      <c r="AD6678" s="2"/>
      <c r="AE6678" s="2"/>
      <c r="AF6678" s="2"/>
      <c r="AG6678" s="2"/>
      <c r="AH6678" s="2"/>
      <c r="AI6678" s="2"/>
      <c r="AJ6678" s="2"/>
      <c r="AK6678" s="2"/>
      <c r="BK6678" s="2"/>
      <c r="BL6678" s="2"/>
      <c r="BN6678" s="2"/>
      <c r="BO6678" s="2"/>
    </row>
    <row r="6679" ht="12.75" customHeight="1">
      <c r="D6679" s="2"/>
      <c r="G6679" s="2"/>
      <c r="I6679" s="2"/>
      <c r="J6679" s="2"/>
      <c r="K6679" s="2"/>
      <c r="L6679" s="2"/>
      <c r="M6679" s="2"/>
      <c r="N6679" s="2"/>
      <c r="O6679" s="2"/>
      <c r="P6679" s="2"/>
      <c r="Q6679" s="2"/>
      <c r="R6679" s="2"/>
      <c r="S6679" s="2"/>
      <c r="T6679" s="2"/>
      <c r="U6679" s="2"/>
      <c r="V6679" s="2"/>
      <c r="W6679" s="2"/>
      <c r="X6679" s="2"/>
      <c r="Y6679" s="2"/>
      <c r="AB6679" s="2"/>
      <c r="AC6679" s="2"/>
      <c r="AD6679" s="2"/>
      <c r="AE6679" s="2"/>
      <c r="AF6679" s="2"/>
      <c r="AG6679" s="2"/>
      <c r="AH6679" s="2"/>
      <c r="AI6679" s="2"/>
      <c r="AJ6679" s="2"/>
      <c r="AK6679" s="2"/>
      <c r="BK6679" s="2"/>
      <c r="BL6679" s="2"/>
      <c r="BN6679" s="2"/>
      <c r="BO6679" s="2"/>
    </row>
    <row r="6680" ht="12.75" customHeight="1">
      <c r="D6680" s="2"/>
      <c r="G6680" s="2"/>
      <c r="I6680" s="2"/>
      <c r="J6680" s="2"/>
      <c r="K6680" s="2"/>
      <c r="L6680" s="2"/>
      <c r="M6680" s="2"/>
      <c r="N6680" s="2"/>
      <c r="O6680" s="2"/>
      <c r="P6680" s="2"/>
      <c r="Q6680" s="2"/>
      <c r="R6680" s="2"/>
      <c r="S6680" s="2"/>
      <c r="T6680" s="2"/>
      <c r="U6680" s="2"/>
      <c r="V6680" s="2"/>
      <c r="W6680" s="2"/>
      <c r="X6680" s="2"/>
      <c r="Y6680" s="2"/>
      <c r="AB6680" s="2"/>
      <c r="AC6680" s="2"/>
      <c r="AD6680" s="2"/>
      <c r="AE6680" s="2"/>
      <c r="AF6680" s="2"/>
      <c r="AG6680" s="2"/>
      <c r="AH6680" s="2"/>
      <c r="AI6680" s="2"/>
      <c r="AJ6680" s="2"/>
      <c r="AK6680" s="2"/>
      <c r="BK6680" s="2"/>
      <c r="BL6680" s="2"/>
      <c r="BN6680" s="2"/>
      <c r="BO6680" s="2"/>
    </row>
    <row r="6681" ht="12.75" customHeight="1">
      <c r="D6681" s="2"/>
      <c r="G6681" s="2"/>
      <c r="I6681" s="2"/>
      <c r="J6681" s="2"/>
      <c r="K6681" s="2"/>
      <c r="L6681" s="2"/>
      <c r="M6681" s="2"/>
      <c r="N6681" s="2"/>
      <c r="O6681" s="2"/>
      <c r="P6681" s="2"/>
      <c r="Q6681" s="2"/>
      <c r="R6681" s="2"/>
      <c r="S6681" s="2"/>
      <c r="T6681" s="2"/>
      <c r="U6681" s="2"/>
      <c r="V6681" s="2"/>
      <c r="W6681" s="2"/>
      <c r="X6681" s="2"/>
      <c r="Y6681" s="2"/>
      <c r="AB6681" s="2"/>
      <c r="AC6681" s="2"/>
      <c r="AD6681" s="2"/>
      <c r="AE6681" s="2"/>
      <c r="AF6681" s="2"/>
      <c r="AG6681" s="2"/>
      <c r="AH6681" s="2"/>
      <c r="AI6681" s="2"/>
      <c r="AJ6681" s="2"/>
      <c r="AK6681" s="2"/>
      <c r="BK6681" s="2"/>
      <c r="BL6681" s="2"/>
      <c r="BN6681" s="2"/>
      <c r="BO6681" s="2"/>
    </row>
    <row r="6682" ht="12.75" customHeight="1">
      <c r="D6682" s="2"/>
      <c r="G6682" s="2"/>
      <c r="I6682" s="2"/>
      <c r="J6682" s="2"/>
      <c r="K6682" s="2"/>
      <c r="L6682" s="2"/>
      <c r="M6682" s="2"/>
      <c r="N6682" s="2"/>
      <c r="O6682" s="2"/>
      <c r="P6682" s="2"/>
      <c r="Q6682" s="2"/>
      <c r="R6682" s="2"/>
      <c r="S6682" s="2"/>
      <c r="T6682" s="2"/>
      <c r="U6682" s="2"/>
      <c r="V6682" s="2"/>
      <c r="W6682" s="2"/>
      <c r="X6682" s="2"/>
      <c r="Y6682" s="2"/>
      <c r="AB6682" s="2"/>
      <c r="AC6682" s="2"/>
      <c r="AD6682" s="2"/>
      <c r="AE6682" s="2"/>
      <c r="AF6682" s="2"/>
      <c r="AG6682" s="2"/>
      <c r="AH6682" s="2"/>
      <c r="AI6682" s="2"/>
      <c r="AJ6682" s="2"/>
      <c r="AK6682" s="2"/>
      <c r="BK6682" s="2"/>
      <c r="BL6682" s="2"/>
      <c r="BN6682" s="2"/>
      <c r="BO6682" s="2"/>
    </row>
    <row r="6683" ht="12.75" customHeight="1">
      <c r="D6683" s="2"/>
      <c r="G6683" s="2"/>
      <c r="I6683" s="2"/>
      <c r="J6683" s="2"/>
      <c r="K6683" s="2"/>
      <c r="L6683" s="2"/>
      <c r="M6683" s="2"/>
      <c r="N6683" s="2"/>
      <c r="O6683" s="2"/>
      <c r="P6683" s="2"/>
      <c r="Q6683" s="2"/>
      <c r="R6683" s="2"/>
      <c r="S6683" s="2"/>
      <c r="T6683" s="2"/>
      <c r="U6683" s="2"/>
      <c r="V6683" s="2"/>
      <c r="W6683" s="2"/>
      <c r="X6683" s="2"/>
      <c r="Y6683" s="2"/>
      <c r="AB6683" s="2"/>
      <c r="AC6683" s="2"/>
      <c r="AD6683" s="2"/>
      <c r="AE6683" s="2"/>
      <c r="AF6683" s="2"/>
      <c r="AG6683" s="2"/>
      <c r="AH6683" s="2"/>
      <c r="AI6683" s="2"/>
      <c r="AJ6683" s="2"/>
      <c r="AK6683" s="2"/>
      <c r="BK6683" s="2"/>
      <c r="BL6683" s="2"/>
      <c r="BN6683" s="2"/>
      <c r="BO6683" s="2"/>
    </row>
    <row r="6684" ht="12.75" customHeight="1">
      <c r="D6684" s="2"/>
      <c r="G6684" s="2"/>
      <c r="I6684" s="2"/>
      <c r="J6684" s="2"/>
      <c r="K6684" s="2"/>
      <c r="L6684" s="2"/>
      <c r="M6684" s="2"/>
      <c r="N6684" s="2"/>
      <c r="O6684" s="2"/>
      <c r="P6684" s="2"/>
      <c r="Q6684" s="2"/>
      <c r="R6684" s="2"/>
      <c r="S6684" s="2"/>
      <c r="T6684" s="2"/>
      <c r="U6684" s="2"/>
      <c r="V6684" s="2"/>
      <c r="W6684" s="2"/>
      <c r="X6684" s="2"/>
      <c r="Y6684" s="2"/>
      <c r="AB6684" s="2"/>
      <c r="AC6684" s="2"/>
      <c r="AD6684" s="2"/>
      <c r="AE6684" s="2"/>
      <c r="AF6684" s="2"/>
      <c r="AG6684" s="2"/>
      <c r="AH6684" s="2"/>
      <c r="AI6684" s="2"/>
      <c r="AJ6684" s="2"/>
      <c r="AK6684" s="2"/>
      <c r="BK6684" s="2"/>
      <c r="BL6684" s="2"/>
      <c r="BN6684" s="2"/>
      <c r="BO6684" s="2"/>
    </row>
    <row r="6685" ht="12.75" customHeight="1">
      <c r="D6685" s="2"/>
      <c r="G6685" s="2"/>
      <c r="I6685" s="2"/>
      <c r="J6685" s="2"/>
      <c r="K6685" s="2"/>
      <c r="L6685" s="2"/>
      <c r="M6685" s="2"/>
      <c r="N6685" s="2"/>
      <c r="O6685" s="2"/>
      <c r="P6685" s="2"/>
      <c r="Q6685" s="2"/>
      <c r="R6685" s="2"/>
      <c r="S6685" s="2"/>
      <c r="T6685" s="2"/>
      <c r="U6685" s="2"/>
      <c r="V6685" s="2"/>
      <c r="W6685" s="2"/>
      <c r="X6685" s="2"/>
      <c r="Y6685" s="2"/>
      <c r="AB6685" s="2"/>
      <c r="AC6685" s="2"/>
      <c r="AD6685" s="2"/>
      <c r="AE6685" s="2"/>
      <c r="AF6685" s="2"/>
      <c r="AG6685" s="2"/>
      <c r="AH6685" s="2"/>
      <c r="AI6685" s="2"/>
      <c r="AJ6685" s="2"/>
      <c r="AK6685" s="2"/>
      <c r="BK6685" s="2"/>
      <c r="BL6685" s="2"/>
      <c r="BN6685" s="2"/>
      <c r="BO6685" s="2"/>
    </row>
    <row r="6686" ht="12.75" customHeight="1">
      <c r="D6686" s="2"/>
      <c r="G6686" s="2"/>
      <c r="I6686" s="2"/>
      <c r="J6686" s="2"/>
      <c r="K6686" s="2"/>
      <c r="L6686" s="2"/>
      <c r="M6686" s="2"/>
      <c r="N6686" s="2"/>
      <c r="O6686" s="2"/>
      <c r="P6686" s="2"/>
      <c r="Q6686" s="2"/>
      <c r="R6686" s="2"/>
      <c r="S6686" s="2"/>
      <c r="T6686" s="2"/>
      <c r="U6686" s="2"/>
      <c r="V6686" s="2"/>
      <c r="W6686" s="2"/>
      <c r="X6686" s="2"/>
      <c r="Y6686" s="2"/>
      <c r="AB6686" s="2"/>
      <c r="AC6686" s="2"/>
      <c r="AD6686" s="2"/>
      <c r="AE6686" s="2"/>
      <c r="AF6686" s="2"/>
      <c r="AG6686" s="2"/>
      <c r="AH6686" s="2"/>
      <c r="AI6686" s="2"/>
      <c r="AJ6686" s="2"/>
      <c r="AK6686" s="2"/>
      <c r="BK6686" s="2"/>
      <c r="BL6686" s="2"/>
      <c r="BN6686" s="2"/>
      <c r="BO6686" s="2"/>
    </row>
    <row r="6687" ht="12.75" customHeight="1">
      <c r="D6687" s="2"/>
      <c r="G6687" s="2"/>
      <c r="I6687" s="2"/>
      <c r="J6687" s="2"/>
      <c r="K6687" s="2"/>
      <c r="L6687" s="2"/>
      <c r="M6687" s="2"/>
      <c r="N6687" s="2"/>
      <c r="O6687" s="2"/>
      <c r="P6687" s="2"/>
      <c r="Q6687" s="2"/>
      <c r="R6687" s="2"/>
      <c r="S6687" s="2"/>
      <c r="T6687" s="2"/>
      <c r="U6687" s="2"/>
      <c r="V6687" s="2"/>
      <c r="W6687" s="2"/>
      <c r="X6687" s="2"/>
      <c r="Y6687" s="2"/>
      <c r="AB6687" s="2"/>
      <c r="AC6687" s="2"/>
      <c r="AD6687" s="2"/>
      <c r="AE6687" s="2"/>
      <c r="AF6687" s="2"/>
      <c r="AG6687" s="2"/>
      <c r="AH6687" s="2"/>
      <c r="AI6687" s="2"/>
      <c r="AJ6687" s="2"/>
      <c r="AK6687" s="2"/>
      <c r="BK6687" s="2"/>
      <c r="BL6687" s="2"/>
      <c r="BN6687" s="2"/>
      <c r="BO6687" s="2"/>
    </row>
    <row r="6688" ht="12.75" customHeight="1">
      <c r="D6688" s="2"/>
      <c r="G6688" s="2"/>
      <c r="I6688" s="2"/>
      <c r="J6688" s="2"/>
      <c r="K6688" s="2"/>
      <c r="L6688" s="2"/>
      <c r="M6688" s="2"/>
      <c r="N6688" s="2"/>
      <c r="O6688" s="2"/>
      <c r="P6688" s="2"/>
      <c r="Q6688" s="2"/>
      <c r="R6688" s="2"/>
      <c r="S6688" s="2"/>
      <c r="T6688" s="2"/>
      <c r="U6688" s="2"/>
      <c r="V6688" s="2"/>
      <c r="W6688" s="2"/>
      <c r="X6688" s="2"/>
      <c r="Y6688" s="2"/>
      <c r="AB6688" s="2"/>
      <c r="AC6688" s="2"/>
      <c r="AD6688" s="2"/>
      <c r="AE6688" s="2"/>
      <c r="AF6688" s="2"/>
      <c r="AG6688" s="2"/>
      <c r="AH6688" s="2"/>
      <c r="AI6688" s="2"/>
      <c r="AJ6688" s="2"/>
      <c r="AK6688" s="2"/>
      <c r="BK6688" s="2"/>
      <c r="BL6688" s="2"/>
      <c r="BN6688" s="2"/>
      <c r="BO6688" s="2"/>
    </row>
    <row r="6689" ht="12.75" customHeight="1">
      <c r="D6689" s="2"/>
      <c r="G6689" s="2"/>
      <c r="I6689" s="2"/>
      <c r="J6689" s="2"/>
      <c r="K6689" s="2"/>
      <c r="L6689" s="2"/>
      <c r="M6689" s="2"/>
      <c r="N6689" s="2"/>
      <c r="O6689" s="2"/>
      <c r="P6689" s="2"/>
      <c r="Q6689" s="2"/>
      <c r="R6689" s="2"/>
      <c r="S6689" s="2"/>
      <c r="T6689" s="2"/>
      <c r="U6689" s="2"/>
      <c r="V6689" s="2"/>
      <c r="W6689" s="2"/>
      <c r="X6689" s="2"/>
      <c r="Y6689" s="2"/>
      <c r="AB6689" s="2"/>
      <c r="AC6689" s="2"/>
      <c r="AD6689" s="2"/>
      <c r="AE6689" s="2"/>
      <c r="AF6689" s="2"/>
      <c r="AG6689" s="2"/>
      <c r="AH6689" s="2"/>
      <c r="AI6689" s="2"/>
      <c r="AJ6689" s="2"/>
      <c r="AK6689" s="2"/>
      <c r="BK6689" s="2"/>
      <c r="BL6689" s="2"/>
      <c r="BN6689" s="2"/>
      <c r="BO6689" s="2"/>
    </row>
    <row r="6690" ht="12.75" customHeight="1">
      <c r="D6690" s="2"/>
      <c r="G6690" s="2"/>
      <c r="I6690" s="2"/>
      <c r="J6690" s="2"/>
      <c r="K6690" s="2"/>
      <c r="L6690" s="2"/>
      <c r="M6690" s="2"/>
      <c r="N6690" s="2"/>
      <c r="O6690" s="2"/>
      <c r="P6690" s="2"/>
      <c r="Q6690" s="2"/>
      <c r="R6690" s="2"/>
      <c r="S6690" s="2"/>
      <c r="T6690" s="2"/>
      <c r="U6690" s="2"/>
      <c r="V6690" s="2"/>
      <c r="W6690" s="2"/>
      <c r="X6690" s="2"/>
      <c r="Y6690" s="2"/>
      <c r="AB6690" s="2"/>
      <c r="AC6690" s="2"/>
      <c r="AD6690" s="2"/>
      <c r="AE6690" s="2"/>
      <c r="AF6690" s="2"/>
      <c r="AG6690" s="2"/>
      <c r="AH6690" s="2"/>
      <c r="AI6690" s="2"/>
      <c r="AJ6690" s="2"/>
      <c r="AK6690" s="2"/>
      <c r="BK6690" s="2"/>
      <c r="BL6690" s="2"/>
      <c r="BN6690" s="2"/>
      <c r="BO6690" s="2"/>
    </row>
    <row r="6691" ht="12.75" customHeight="1">
      <c r="D6691" s="2"/>
      <c r="G6691" s="2"/>
      <c r="I6691" s="2"/>
      <c r="J6691" s="2"/>
      <c r="K6691" s="2"/>
      <c r="L6691" s="2"/>
      <c r="M6691" s="2"/>
      <c r="N6691" s="2"/>
      <c r="O6691" s="2"/>
      <c r="P6691" s="2"/>
      <c r="Q6691" s="2"/>
      <c r="R6691" s="2"/>
      <c r="S6691" s="2"/>
      <c r="T6691" s="2"/>
      <c r="U6691" s="2"/>
      <c r="V6691" s="2"/>
      <c r="W6691" s="2"/>
      <c r="X6691" s="2"/>
      <c r="Y6691" s="2"/>
      <c r="AB6691" s="2"/>
      <c r="AC6691" s="2"/>
      <c r="AD6691" s="2"/>
      <c r="AE6691" s="2"/>
      <c r="AF6691" s="2"/>
      <c r="AG6691" s="2"/>
      <c r="AH6691" s="2"/>
      <c r="AI6691" s="2"/>
      <c r="AJ6691" s="2"/>
      <c r="AK6691" s="2"/>
      <c r="BK6691" s="2"/>
      <c r="BL6691" s="2"/>
      <c r="BN6691" s="2"/>
      <c r="BO6691" s="2"/>
    </row>
    <row r="6692" ht="12.75" customHeight="1">
      <c r="D6692" s="2"/>
      <c r="G6692" s="2"/>
      <c r="I6692" s="2"/>
      <c r="J6692" s="2"/>
      <c r="K6692" s="2"/>
      <c r="L6692" s="2"/>
      <c r="M6692" s="2"/>
      <c r="N6692" s="2"/>
      <c r="O6692" s="2"/>
      <c r="P6692" s="2"/>
      <c r="Q6692" s="2"/>
      <c r="R6692" s="2"/>
      <c r="S6692" s="2"/>
      <c r="T6692" s="2"/>
      <c r="U6692" s="2"/>
      <c r="V6692" s="2"/>
      <c r="W6692" s="2"/>
      <c r="X6692" s="2"/>
      <c r="Y6692" s="2"/>
      <c r="AB6692" s="2"/>
      <c r="AC6692" s="2"/>
      <c r="AD6692" s="2"/>
      <c r="AE6692" s="2"/>
      <c r="AF6692" s="2"/>
      <c r="AG6692" s="2"/>
      <c r="AH6692" s="2"/>
      <c r="AI6692" s="2"/>
      <c r="AJ6692" s="2"/>
      <c r="AK6692" s="2"/>
      <c r="BK6692" s="2"/>
      <c r="BL6692" s="2"/>
      <c r="BN6692" s="2"/>
      <c r="BO6692" s="2"/>
    </row>
    <row r="6693" ht="12.75" customHeight="1">
      <c r="D6693" s="2"/>
      <c r="G6693" s="2"/>
      <c r="I6693" s="2"/>
      <c r="J6693" s="2"/>
      <c r="K6693" s="2"/>
      <c r="L6693" s="2"/>
      <c r="M6693" s="2"/>
      <c r="N6693" s="2"/>
      <c r="O6693" s="2"/>
      <c r="P6693" s="2"/>
      <c r="Q6693" s="2"/>
      <c r="R6693" s="2"/>
      <c r="S6693" s="2"/>
      <c r="T6693" s="2"/>
      <c r="U6693" s="2"/>
      <c r="V6693" s="2"/>
      <c r="W6693" s="2"/>
      <c r="X6693" s="2"/>
      <c r="Y6693" s="2"/>
      <c r="AB6693" s="2"/>
      <c r="AC6693" s="2"/>
      <c r="AD6693" s="2"/>
      <c r="AE6693" s="2"/>
      <c r="AF6693" s="2"/>
      <c r="AG6693" s="2"/>
      <c r="AH6693" s="2"/>
      <c r="AI6693" s="2"/>
      <c r="AJ6693" s="2"/>
      <c r="AK6693" s="2"/>
      <c r="BK6693" s="2"/>
      <c r="BL6693" s="2"/>
      <c r="BN6693" s="2"/>
      <c r="BO6693" s="2"/>
    </row>
    <row r="6694" ht="12.75" customHeight="1">
      <c r="D6694" s="2"/>
      <c r="G6694" s="2"/>
      <c r="I6694" s="2"/>
      <c r="J6694" s="2"/>
      <c r="K6694" s="2"/>
      <c r="L6694" s="2"/>
      <c r="M6694" s="2"/>
      <c r="N6694" s="2"/>
      <c r="O6694" s="2"/>
      <c r="P6694" s="2"/>
      <c r="Q6694" s="2"/>
      <c r="R6694" s="2"/>
      <c r="S6694" s="2"/>
      <c r="T6694" s="2"/>
      <c r="U6694" s="2"/>
      <c r="V6694" s="2"/>
      <c r="W6694" s="2"/>
      <c r="X6694" s="2"/>
      <c r="Y6694" s="2"/>
      <c r="AB6694" s="2"/>
      <c r="AC6694" s="2"/>
      <c r="AD6694" s="2"/>
      <c r="AE6694" s="2"/>
      <c r="AF6694" s="2"/>
      <c r="AG6694" s="2"/>
      <c r="AH6694" s="2"/>
      <c r="AI6694" s="2"/>
      <c r="AJ6694" s="2"/>
      <c r="AK6694" s="2"/>
      <c r="BK6694" s="2"/>
      <c r="BL6694" s="2"/>
      <c r="BN6694" s="2"/>
      <c r="BO6694" s="2"/>
    </row>
    <row r="6695" ht="12.75" customHeight="1">
      <c r="D6695" s="2"/>
      <c r="G6695" s="2"/>
      <c r="I6695" s="2"/>
      <c r="J6695" s="2"/>
      <c r="K6695" s="2"/>
      <c r="L6695" s="2"/>
      <c r="M6695" s="2"/>
      <c r="N6695" s="2"/>
      <c r="O6695" s="2"/>
      <c r="P6695" s="2"/>
      <c r="Q6695" s="2"/>
      <c r="R6695" s="2"/>
      <c r="S6695" s="2"/>
      <c r="T6695" s="2"/>
      <c r="U6695" s="2"/>
      <c r="V6695" s="2"/>
      <c r="W6695" s="2"/>
      <c r="X6695" s="2"/>
      <c r="Y6695" s="2"/>
      <c r="AB6695" s="2"/>
      <c r="AC6695" s="2"/>
      <c r="AD6695" s="2"/>
      <c r="AE6695" s="2"/>
      <c r="AF6695" s="2"/>
      <c r="AG6695" s="2"/>
      <c r="AH6695" s="2"/>
      <c r="AI6695" s="2"/>
      <c r="AJ6695" s="2"/>
      <c r="AK6695" s="2"/>
      <c r="BK6695" s="2"/>
      <c r="BL6695" s="2"/>
      <c r="BN6695" s="2"/>
      <c r="BO6695" s="2"/>
    </row>
    <row r="6696" ht="12.75" customHeight="1">
      <c r="D6696" s="2"/>
      <c r="G6696" s="2"/>
      <c r="I6696" s="2"/>
      <c r="J6696" s="2"/>
      <c r="K6696" s="2"/>
      <c r="L6696" s="2"/>
      <c r="M6696" s="2"/>
      <c r="N6696" s="2"/>
      <c r="O6696" s="2"/>
      <c r="P6696" s="2"/>
      <c r="Q6696" s="2"/>
      <c r="R6696" s="2"/>
      <c r="S6696" s="2"/>
      <c r="T6696" s="2"/>
      <c r="U6696" s="2"/>
      <c r="V6696" s="2"/>
      <c r="W6696" s="2"/>
      <c r="X6696" s="2"/>
      <c r="Y6696" s="2"/>
      <c r="AB6696" s="2"/>
      <c r="AC6696" s="2"/>
      <c r="AD6696" s="2"/>
      <c r="AE6696" s="2"/>
      <c r="AF6696" s="2"/>
      <c r="AG6696" s="2"/>
      <c r="AH6696" s="2"/>
      <c r="AI6696" s="2"/>
      <c r="AJ6696" s="2"/>
      <c r="AK6696" s="2"/>
      <c r="BK6696" s="2"/>
      <c r="BL6696" s="2"/>
      <c r="BN6696" s="2"/>
      <c r="BO6696" s="2"/>
    </row>
    <row r="6697" ht="12.75" customHeight="1">
      <c r="D6697" s="2"/>
      <c r="G6697" s="2"/>
      <c r="I6697" s="2"/>
      <c r="J6697" s="2"/>
      <c r="K6697" s="2"/>
      <c r="L6697" s="2"/>
      <c r="M6697" s="2"/>
      <c r="N6697" s="2"/>
      <c r="O6697" s="2"/>
      <c r="P6697" s="2"/>
      <c r="Q6697" s="2"/>
      <c r="R6697" s="2"/>
      <c r="S6697" s="2"/>
      <c r="T6697" s="2"/>
      <c r="U6697" s="2"/>
      <c r="V6697" s="2"/>
      <c r="W6697" s="2"/>
      <c r="X6697" s="2"/>
      <c r="Y6697" s="2"/>
      <c r="AB6697" s="2"/>
      <c r="AC6697" s="2"/>
      <c r="AD6697" s="2"/>
      <c r="AE6697" s="2"/>
      <c r="AF6697" s="2"/>
      <c r="AG6697" s="2"/>
      <c r="AH6697" s="2"/>
      <c r="AI6697" s="2"/>
      <c r="AJ6697" s="2"/>
      <c r="AK6697" s="2"/>
      <c r="BK6697" s="2"/>
      <c r="BL6697" s="2"/>
      <c r="BN6697" s="2"/>
      <c r="BO6697" s="2"/>
    </row>
    <row r="6698" ht="12.75" customHeight="1">
      <c r="D6698" s="2"/>
      <c r="G6698" s="2"/>
      <c r="I6698" s="2"/>
      <c r="J6698" s="2"/>
      <c r="K6698" s="2"/>
      <c r="L6698" s="2"/>
      <c r="M6698" s="2"/>
      <c r="N6698" s="2"/>
      <c r="O6698" s="2"/>
      <c r="P6698" s="2"/>
      <c r="Q6698" s="2"/>
      <c r="R6698" s="2"/>
      <c r="S6698" s="2"/>
      <c r="T6698" s="2"/>
      <c r="U6698" s="2"/>
      <c r="V6698" s="2"/>
      <c r="W6698" s="2"/>
      <c r="X6698" s="2"/>
      <c r="Y6698" s="2"/>
      <c r="AB6698" s="2"/>
      <c r="AC6698" s="2"/>
      <c r="AD6698" s="2"/>
      <c r="AE6698" s="2"/>
      <c r="AF6698" s="2"/>
      <c r="AG6698" s="2"/>
      <c r="AH6698" s="2"/>
      <c r="AI6698" s="2"/>
      <c r="AJ6698" s="2"/>
      <c r="AK6698" s="2"/>
      <c r="BK6698" s="2"/>
      <c r="BL6698" s="2"/>
      <c r="BN6698" s="2"/>
      <c r="BO6698" s="2"/>
    </row>
    <row r="6699" ht="12.75" customHeight="1">
      <c r="D6699" s="2"/>
      <c r="G6699" s="2"/>
      <c r="I6699" s="2"/>
      <c r="J6699" s="2"/>
      <c r="K6699" s="2"/>
      <c r="L6699" s="2"/>
      <c r="M6699" s="2"/>
      <c r="N6699" s="2"/>
      <c r="O6699" s="2"/>
      <c r="P6699" s="2"/>
      <c r="Q6699" s="2"/>
      <c r="R6699" s="2"/>
      <c r="S6699" s="2"/>
      <c r="T6699" s="2"/>
      <c r="U6699" s="2"/>
      <c r="V6699" s="2"/>
      <c r="W6699" s="2"/>
      <c r="X6699" s="2"/>
      <c r="Y6699" s="2"/>
      <c r="AB6699" s="2"/>
      <c r="AC6699" s="2"/>
      <c r="AD6699" s="2"/>
      <c r="AE6699" s="2"/>
      <c r="AF6699" s="2"/>
      <c r="AG6699" s="2"/>
      <c r="AH6699" s="2"/>
      <c r="AI6699" s="2"/>
      <c r="AJ6699" s="2"/>
      <c r="AK6699" s="2"/>
      <c r="BK6699" s="2"/>
      <c r="BL6699" s="2"/>
      <c r="BN6699" s="2"/>
      <c r="BO6699" s="2"/>
    </row>
    <row r="6700" ht="12.75" customHeight="1">
      <c r="D6700" s="2"/>
      <c r="G6700" s="2"/>
      <c r="I6700" s="2"/>
      <c r="J6700" s="2"/>
      <c r="K6700" s="2"/>
      <c r="L6700" s="2"/>
      <c r="M6700" s="2"/>
      <c r="N6700" s="2"/>
      <c r="O6700" s="2"/>
      <c r="P6700" s="2"/>
      <c r="Q6700" s="2"/>
      <c r="R6700" s="2"/>
      <c r="S6700" s="2"/>
      <c r="T6700" s="2"/>
      <c r="U6700" s="2"/>
      <c r="V6700" s="2"/>
      <c r="W6700" s="2"/>
      <c r="X6700" s="2"/>
      <c r="Y6700" s="2"/>
      <c r="AB6700" s="2"/>
      <c r="AC6700" s="2"/>
      <c r="AD6700" s="2"/>
      <c r="AE6700" s="2"/>
      <c r="AF6700" s="2"/>
      <c r="AG6700" s="2"/>
      <c r="AH6700" s="2"/>
      <c r="AI6700" s="2"/>
      <c r="AJ6700" s="2"/>
      <c r="AK6700" s="2"/>
      <c r="BK6700" s="2"/>
      <c r="BL6700" s="2"/>
      <c r="BN6700" s="2"/>
      <c r="BO6700" s="2"/>
    </row>
    <row r="6701" ht="12.75" customHeight="1">
      <c r="D6701" s="2"/>
      <c r="G6701" s="2"/>
      <c r="I6701" s="2"/>
      <c r="J6701" s="2"/>
      <c r="K6701" s="2"/>
      <c r="L6701" s="2"/>
      <c r="M6701" s="2"/>
      <c r="N6701" s="2"/>
      <c r="O6701" s="2"/>
      <c r="P6701" s="2"/>
      <c r="Q6701" s="2"/>
      <c r="R6701" s="2"/>
      <c r="S6701" s="2"/>
      <c r="T6701" s="2"/>
      <c r="U6701" s="2"/>
      <c r="V6701" s="2"/>
      <c r="W6701" s="2"/>
      <c r="X6701" s="2"/>
      <c r="Y6701" s="2"/>
      <c r="AB6701" s="2"/>
      <c r="AC6701" s="2"/>
      <c r="AD6701" s="2"/>
      <c r="AE6701" s="2"/>
      <c r="AF6701" s="2"/>
      <c r="AG6701" s="2"/>
      <c r="AH6701" s="2"/>
      <c r="AI6701" s="2"/>
      <c r="AJ6701" s="2"/>
      <c r="AK6701" s="2"/>
      <c r="BK6701" s="2"/>
      <c r="BL6701" s="2"/>
      <c r="BN6701" s="2"/>
      <c r="BO6701" s="2"/>
    </row>
    <row r="6702" ht="12.75" customHeight="1">
      <c r="D6702" s="2"/>
      <c r="G6702" s="2"/>
      <c r="I6702" s="2"/>
      <c r="J6702" s="2"/>
      <c r="K6702" s="2"/>
      <c r="L6702" s="2"/>
      <c r="M6702" s="2"/>
      <c r="N6702" s="2"/>
      <c r="O6702" s="2"/>
      <c r="P6702" s="2"/>
      <c r="Q6702" s="2"/>
      <c r="R6702" s="2"/>
      <c r="S6702" s="2"/>
      <c r="T6702" s="2"/>
      <c r="U6702" s="2"/>
      <c r="V6702" s="2"/>
      <c r="W6702" s="2"/>
      <c r="X6702" s="2"/>
      <c r="Y6702" s="2"/>
      <c r="AB6702" s="2"/>
      <c r="AC6702" s="2"/>
      <c r="AD6702" s="2"/>
      <c r="AE6702" s="2"/>
      <c r="AF6702" s="2"/>
      <c r="AG6702" s="2"/>
      <c r="AH6702" s="2"/>
      <c r="AI6702" s="2"/>
      <c r="AJ6702" s="2"/>
      <c r="AK6702" s="2"/>
      <c r="BK6702" s="2"/>
      <c r="BL6702" s="2"/>
      <c r="BN6702" s="2"/>
      <c r="BO6702" s="2"/>
    </row>
    <row r="6703" ht="12.75" customHeight="1">
      <c r="D6703" s="2"/>
      <c r="G6703" s="2"/>
      <c r="I6703" s="2"/>
      <c r="J6703" s="2"/>
      <c r="K6703" s="2"/>
      <c r="L6703" s="2"/>
      <c r="M6703" s="2"/>
      <c r="N6703" s="2"/>
      <c r="O6703" s="2"/>
      <c r="P6703" s="2"/>
      <c r="Q6703" s="2"/>
      <c r="R6703" s="2"/>
      <c r="S6703" s="2"/>
      <c r="T6703" s="2"/>
      <c r="U6703" s="2"/>
      <c r="V6703" s="2"/>
      <c r="W6703" s="2"/>
      <c r="X6703" s="2"/>
      <c r="Y6703" s="2"/>
      <c r="AB6703" s="2"/>
      <c r="AC6703" s="2"/>
      <c r="AD6703" s="2"/>
      <c r="AE6703" s="2"/>
      <c r="AF6703" s="2"/>
      <c r="AG6703" s="2"/>
      <c r="AH6703" s="2"/>
      <c r="AI6703" s="2"/>
      <c r="AJ6703" s="2"/>
      <c r="AK6703" s="2"/>
      <c r="BK6703" s="2"/>
      <c r="BL6703" s="2"/>
      <c r="BN6703" s="2"/>
      <c r="BO6703" s="2"/>
    </row>
    <row r="6704" ht="12.75" customHeight="1">
      <c r="D6704" s="2"/>
      <c r="G6704" s="2"/>
      <c r="I6704" s="2"/>
      <c r="J6704" s="2"/>
      <c r="K6704" s="2"/>
      <c r="L6704" s="2"/>
      <c r="M6704" s="2"/>
      <c r="N6704" s="2"/>
      <c r="O6704" s="2"/>
      <c r="P6704" s="2"/>
      <c r="Q6704" s="2"/>
      <c r="R6704" s="2"/>
      <c r="S6704" s="2"/>
      <c r="T6704" s="2"/>
      <c r="U6704" s="2"/>
      <c r="V6704" s="2"/>
      <c r="W6704" s="2"/>
      <c r="X6704" s="2"/>
      <c r="Y6704" s="2"/>
      <c r="AB6704" s="2"/>
      <c r="AC6704" s="2"/>
      <c r="AD6704" s="2"/>
      <c r="AE6704" s="2"/>
      <c r="AF6704" s="2"/>
      <c r="AG6704" s="2"/>
      <c r="AH6704" s="2"/>
      <c r="AI6704" s="2"/>
      <c r="AJ6704" s="2"/>
      <c r="AK6704" s="2"/>
      <c r="BK6704" s="2"/>
      <c r="BL6704" s="2"/>
      <c r="BN6704" s="2"/>
      <c r="BO6704" s="2"/>
    </row>
    <row r="6705" ht="12.75" customHeight="1">
      <c r="D6705" s="2"/>
      <c r="G6705" s="2"/>
      <c r="I6705" s="2"/>
      <c r="J6705" s="2"/>
      <c r="K6705" s="2"/>
      <c r="L6705" s="2"/>
      <c r="M6705" s="2"/>
      <c r="N6705" s="2"/>
      <c r="O6705" s="2"/>
      <c r="P6705" s="2"/>
      <c r="Q6705" s="2"/>
      <c r="R6705" s="2"/>
      <c r="S6705" s="2"/>
      <c r="T6705" s="2"/>
      <c r="U6705" s="2"/>
      <c r="V6705" s="2"/>
      <c r="W6705" s="2"/>
      <c r="X6705" s="2"/>
      <c r="Y6705" s="2"/>
      <c r="AB6705" s="2"/>
      <c r="AC6705" s="2"/>
      <c r="AD6705" s="2"/>
      <c r="AE6705" s="2"/>
      <c r="AF6705" s="2"/>
      <c r="AG6705" s="2"/>
      <c r="AH6705" s="2"/>
      <c r="AI6705" s="2"/>
      <c r="AJ6705" s="2"/>
      <c r="AK6705" s="2"/>
      <c r="BK6705" s="2"/>
      <c r="BL6705" s="2"/>
      <c r="BN6705" s="2"/>
      <c r="BO6705" s="2"/>
    </row>
    <row r="6706" ht="12.75" customHeight="1">
      <c r="D6706" s="2"/>
      <c r="G6706" s="2"/>
      <c r="I6706" s="2"/>
      <c r="J6706" s="2"/>
      <c r="K6706" s="2"/>
      <c r="L6706" s="2"/>
      <c r="M6706" s="2"/>
      <c r="N6706" s="2"/>
      <c r="O6706" s="2"/>
      <c r="P6706" s="2"/>
      <c r="Q6706" s="2"/>
      <c r="R6706" s="2"/>
      <c r="S6706" s="2"/>
      <c r="T6706" s="2"/>
      <c r="U6706" s="2"/>
      <c r="V6706" s="2"/>
      <c r="W6706" s="2"/>
      <c r="X6706" s="2"/>
      <c r="Y6706" s="2"/>
      <c r="AB6706" s="2"/>
      <c r="AC6706" s="2"/>
      <c r="AD6706" s="2"/>
      <c r="AE6706" s="2"/>
      <c r="AF6706" s="2"/>
      <c r="AG6706" s="2"/>
      <c r="AH6706" s="2"/>
      <c r="AI6706" s="2"/>
      <c r="AJ6706" s="2"/>
      <c r="AK6706" s="2"/>
      <c r="BK6706" s="2"/>
      <c r="BL6706" s="2"/>
      <c r="BN6706" s="2"/>
      <c r="BO6706" s="2"/>
    </row>
    <row r="6707" ht="12.75" customHeight="1">
      <c r="D6707" s="2"/>
      <c r="G6707" s="2"/>
      <c r="I6707" s="2"/>
      <c r="J6707" s="2"/>
      <c r="K6707" s="2"/>
      <c r="L6707" s="2"/>
      <c r="M6707" s="2"/>
      <c r="N6707" s="2"/>
      <c r="O6707" s="2"/>
      <c r="P6707" s="2"/>
      <c r="Q6707" s="2"/>
      <c r="R6707" s="2"/>
      <c r="S6707" s="2"/>
      <c r="T6707" s="2"/>
      <c r="U6707" s="2"/>
      <c r="V6707" s="2"/>
      <c r="W6707" s="2"/>
      <c r="X6707" s="2"/>
      <c r="Y6707" s="2"/>
      <c r="AB6707" s="2"/>
      <c r="AC6707" s="2"/>
      <c r="AD6707" s="2"/>
      <c r="AE6707" s="2"/>
      <c r="AF6707" s="2"/>
      <c r="AG6707" s="2"/>
      <c r="AH6707" s="2"/>
      <c r="AI6707" s="2"/>
      <c r="AJ6707" s="2"/>
      <c r="AK6707" s="2"/>
      <c r="BK6707" s="2"/>
      <c r="BL6707" s="2"/>
      <c r="BN6707" s="2"/>
      <c r="BO6707" s="2"/>
    </row>
    <row r="6708" ht="12.75" customHeight="1">
      <c r="D6708" s="2"/>
      <c r="G6708" s="2"/>
      <c r="I6708" s="2"/>
      <c r="J6708" s="2"/>
      <c r="K6708" s="2"/>
      <c r="L6708" s="2"/>
      <c r="M6708" s="2"/>
      <c r="N6708" s="2"/>
      <c r="O6708" s="2"/>
      <c r="P6708" s="2"/>
      <c r="Q6708" s="2"/>
      <c r="R6708" s="2"/>
      <c r="S6708" s="2"/>
      <c r="T6708" s="2"/>
      <c r="U6708" s="2"/>
      <c r="V6708" s="2"/>
      <c r="W6708" s="2"/>
      <c r="X6708" s="2"/>
      <c r="Y6708" s="2"/>
      <c r="AB6708" s="2"/>
      <c r="AC6708" s="2"/>
      <c r="AD6708" s="2"/>
      <c r="AE6708" s="2"/>
      <c r="AF6708" s="2"/>
      <c r="AG6708" s="2"/>
      <c r="AH6708" s="2"/>
      <c r="AI6708" s="2"/>
      <c r="AJ6708" s="2"/>
      <c r="AK6708" s="2"/>
      <c r="BK6708" s="2"/>
      <c r="BL6708" s="2"/>
      <c r="BN6708" s="2"/>
      <c r="BO6708" s="2"/>
    </row>
    <row r="6709" ht="12.75" customHeight="1">
      <c r="D6709" s="2"/>
      <c r="G6709" s="2"/>
      <c r="I6709" s="2"/>
      <c r="J6709" s="2"/>
      <c r="K6709" s="2"/>
      <c r="L6709" s="2"/>
      <c r="M6709" s="2"/>
      <c r="N6709" s="2"/>
      <c r="O6709" s="2"/>
      <c r="P6709" s="2"/>
      <c r="Q6709" s="2"/>
      <c r="R6709" s="2"/>
      <c r="S6709" s="2"/>
      <c r="T6709" s="2"/>
      <c r="U6709" s="2"/>
      <c r="V6709" s="2"/>
      <c r="W6709" s="2"/>
      <c r="X6709" s="2"/>
      <c r="Y6709" s="2"/>
      <c r="AB6709" s="2"/>
      <c r="AC6709" s="2"/>
      <c r="AD6709" s="2"/>
      <c r="AE6709" s="2"/>
      <c r="AF6709" s="2"/>
      <c r="AG6709" s="2"/>
      <c r="AH6709" s="2"/>
      <c r="AI6709" s="2"/>
      <c r="AJ6709" s="2"/>
      <c r="AK6709" s="2"/>
      <c r="BK6709" s="2"/>
      <c r="BL6709" s="2"/>
      <c r="BN6709" s="2"/>
      <c r="BO6709" s="2"/>
    </row>
    <row r="6710" ht="12.75" customHeight="1">
      <c r="D6710" s="2"/>
      <c r="G6710" s="2"/>
      <c r="I6710" s="2"/>
      <c r="J6710" s="2"/>
      <c r="K6710" s="2"/>
      <c r="L6710" s="2"/>
      <c r="M6710" s="2"/>
      <c r="N6710" s="2"/>
      <c r="O6710" s="2"/>
      <c r="P6710" s="2"/>
      <c r="Q6710" s="2"/>
      <c r="R6710" s="2"/>
      <c r="S6710" s="2"/>
      <c r="T6710" s="2"/>
      <c r="U6710" s="2"/>
      <c r="V6710" s="2"/>
      <c r="W6710" s="2"/>
      <c r="X6710" s="2"/>
      <c r="Y6710" s="2"/>
      <c r="AB6710" s="2"/>
      <c r="AC6710" s="2"/>
      <c r="AD6710" s="2"/>
      <c r="AE6710" s="2"/>
      <c r="AF6710" s="2"/>
      <c r="AG6710" s="2"/>
      <c r="AH6710" s="2"/>
      <c r="AI6710" s="2"/>
      <c r="AJ6710" s="2"/>
      <c r="AK6710" s="2"/>
      <c r="BK6710" s="2"/>
      <c r="BL6710" s="2"/>
      <c r="BN6710" s="2"/>
      <c r="BO6710" s="2"/>
    </row>
    <row r="6711" ht="12.75" customHeight="1">
      <c r="D6711" s="2"/>
      <c r="G6711" s="2"/>
      <c r="I6711" s="2"/>
      <c r="J6711" s="2"/>
      <c r="K6711" s="2"/>
      <c r="L6711" s="2"/>
      <c r="M6711" s="2"/>
      <c r="N6711" s="2"/>
      <c r="O6711" s="2"/>
      <c r="P6711" s="2"/>
      <c r="Q6711" s="2"/>
      <c r="R6711" s="2"/>
      <c r="S6711" s="2"/>
      <c r="T6711" s="2"/>
      <c r="U6711" s="2"/>
      <c r="V6711" s="2"/>
      <c r="W6711" s="2"/>
      <c r="X6711" s="2"/>
      <c r="Y6711" s="2"/>
      <c r="AB6711" s="2"/>
      <c r="AC6711" s="2"/>
      <c r="AD6711" s="2"/>
      <c r="AE6711" s="2"/>
      <c r="AF6711" s="2"/>
      <c r="AG6711" s="2"/>
      <c r="AH6711" s="2"/>
      <c r="AI6711" s="2"/>
      <c r="AJ6711" s="2"/>
      <c r="AK6711" s="2"/>
      <c r="BK6711" s="2"/>
      <c r="BL6711" s="2"/>
      <c r="BN6711" s="2"/>
      <c r="BO6711" s="2"/>
    </row>
    <row r="6712" ht="12.75" customHeight="1">
      <c r="D6712" s="2"/>
      <c r="G6712" s="2"/>
      <c r="I6712" s="2"/>
      <c r="J6712" s="2"/>
      <c r="K6712" s="2"/>
      <c r="L6712" s="2"/>
      <c r="M6712" s="2"/>
      <c r="N6712" s="2"/>
      <c r="O6712" s="2"/>
      <c r="P6712" s="2"/>
      <c r="Q6712" s="2"/>
      <c r="R6712" s="2"/>
      <c r="S6712" s="2"/>
      <c r="T6712" s="2"/>
      <c r="U6712" s="2"/>
      <c r="V6712" s="2"/>
      <c r="W6712" s="2"/>
      <c r="X6712" s="2"/>
      <c r="Y6712" s="2"/>
      <c r="AB6712" s="2"/>
      <c r="AC6712" s="2"/>
      <c r="AD6712" s="2"/>
      <c r="AE6712" s="2"/>
      <c r="AF6712" s="2"/>
      <c r="AG6712" s="2"/>
      <c r="AH6712" s="2"/>
      <c r="AI6712" s="2"/>
      <c r="AJ6712" s="2"/>
      <c r="AK6712" s="2"/>
      <c r="BK6712" s="2"/>
      <c r="BL6712" s="2"/>
      <c r="BN6712" s="2"/>
      <c r="BO6712" s="2"/>
    </row>
    <row r="6713" ht="12.75" customHeight="1">
      <c r="D6713" s="2"/>
      <c r="G6713" s="2"/>
      <c r="I6713" s="2"/>
      <c r="J6713" s="2"/>
      <c r="K6713" s="2"/>
      <c r="L6713" s="2"/>
      <c r="M6713" s="2"/>
      <c r="N6713" s="2"/>
      <c r="O6713" s="2"/>
      <c r="P6713" s="2"/>
      <c r="Q6713" s="2"/>
      <c r="R6713" s="2"/>
      <c r="S6713" s="2"/>
      <c r="T6713" s="2"/>
      <c r="U6713" s="2"/>
      <c r="V6713" s="2"/>
      <c r="W6713" s="2"/>
      <c r="X6713" s="2"/>
      <c r="Y6713" s="2"/>
      <c r="AB6713" s="2"/>
      <c r="AC6713" s="2"/>
      <c r="AD6713" s="2"/>
      <c r="AE6713" s="2"/>
      <c r="AF6713" s="2"/>
      <c r="AG6713" s="2"/>
      <c r="AH6713" s="2"/>
      <c r="AI6713" s="2"/>
      <c r="AJ6713" s="2"/>
      <c r="AK6713" s="2"/>
      <c r="BK6713" s="2"/>
      <c r="BL6713" s="2"/>
      <c r="BN6713" s="2"/>
      <c r="BO6713" s="2"/>
    </row>
    <row r="6714" ht="12.75" customHeight="1">
      <c r="D6714" s="2"/>
      <c r="G6714" s="2"/>
      <c r="I6714" s="2"/>
      <c r="J6714" s="2"/>
      <c r="K6714" s="2"/>
      <c r="L6714" s="2"/>
      <c r="M6714" s="2"/>
      <c r="N6714" s="2"/>
      <c r="O6714" s="2"/>
      <c r="P6714" s="2"/>
      <c r="Q6714" s="2"/>
      <c r="R6714" s="2"/>
      <c r="S6714" s="2"/>
      <c r="T6714" s="2"/>
      <c r="U6714" s="2"/>
      <c r="V6714" s="2"/>
      <c r="W6714" s="2"/>
      <c r="X6714" s="2"/>
      <c r="Y6714" s="2"/>
      <c r="AB6714" s="2"/>
      <c r="AC6714" s="2"/>
      <c r="AD6714" s="2"/>
      <c r="AE6714" s="2"/>
      <c r="AF6714" s="2"/>
      <c r="AG6714" s="2"/>
      <c r="AH6714" s="2"/>
      <c r="AI6714" s="2"/>
      <c r="AJ6714" s="2"/>
      <c r="AK6714" s="2"/>
      <c r="BK6714" s="2"/>
      <c r="BL6714" s="2"/>
      <c r="BN6714" s="2"/>
      <c r="BO6714" s="2"/>
    </row>
    <row r="6715" ht="12.75" customHeight="1">
      <c r="D6715" s="2"/>
      <c r="G6715" s="2"/>
      <c r="I6715" s="2"/>
      <c r="J6715" s="2"/>
      <c r="K6715" s="2"/>
      <c r="L6715" s="2"/>
      <c r="M6715" s="2"/>
      <c r="N6715" s="2"/>
      <c r="O6715" s="2"/>
      <c r="P6715" s="2"/>
      <c r="Q6715" s="2"/>
      <c r="R6715" s="2"/>
      <c r="S6715" s="2"/>
      <c r="T6715" s="2"/>
      <c r="U6715" s="2"/>
      <c r="V6715" s="2"/>
      <c r="W6715" s="2"/>
      <c r="X6715" s="2"/>
      <c r="Y6715" s="2"/>
      <c r="AB6715" s="2"/>
      <c r="AC6715" s="2"/>
      <c r="AD6715" s="2"/>
      <c r="AE6715" s="2"/>
      <c r="AF6715" s="2"/>
      <c r="AG6715" s="2"/>
      <c r="AH6715" s="2"/>
      <c r="AI6715" s="2"/>
      <c r="AJ6715" s="2"/>
      <c r="AK6715" s="2"/>
      <c r="BK6715" s="2"/>
      <c r="BL6715" s="2"/>
      <c r="BN6715" s="2"/>
      <c r="BO6715" s="2"/>
    </row>
    <row r="6716" ht="12.75" customHeight="1">
      <c r="D6716" s="2"/>
      <c r="G6716" s="2"/>
      <c r="I6716" s="2"/>
      <c r="J6716" s="2"/>
      <c r="K6716" s="2"/>
      <c r="L6716" s="2"/>
      <c r="M6716" s="2"/>
      <c r="N6716" s="2"/>
      <c r="O6716" s="2"/>
      <c r="P6716" s="2"/>
      <c r="Q6716" s="2"/>
      <c r="R6716" s="2"/>
      <c r="S6716" s="2"/>
      <c r="T6716" s="2"/>
      <c r="U6716" s="2"/>
      <c r="V6716" s="2"/>
      <c r="W6716" s="2"/>
      <c r="X6716" s="2"/>
      <c r="Y6716" s="2"/>
      <c r="AB6716" s="2"/>
      <c r="AC6716" s="2"/>
      <c r="AD6716" s="2"/>
      <c r="AE6716" s="2"/>
      <c r="AF6716" s="2"/>
      <c r="AG6716" s="2"/>
      <c r="AH6716" s="2"/>
      <c r="AI6716" s="2"/>
      <c r="AJ6716" s="2"/>
      <c r="AK6716" s="2"/>
      <c r="BK6716" s="2"/>
      <c r="BL6716" s="2"/>
      <c r="BN6716" s="2"/>
      <c r="BO6716" s="2"/>
    </row>
    <row r="6717" ht="12.75" customHeight="1">
      <c r="D6717" s="2"/>
      <c r="G6717" s="2"/>
      <c r="I6717" s="2"/>
      <c r="J6717" s="2"/>
      <c r="K6717" s="2"/>
      <c r="L6717" s="2"/>
      <c r="M6717" s="2"/>
      <c r="N6717" s="2"/>
      <c r="O6717" s="2"/>
      <c r="P6717" s="2"/>
      <c r="Q6717" s="2"/>
      <c r="R6717" s="2"/>
      <c r="S6717" s="2"/>
      <c r="T6717" s="2"/>
      <c r="U6717" s="2"/>
      <c r="V6717" s="2"/>
      <c r="W6717" s="2"/>
      <c r="X6717" s="2"/>
      <c r="Y6717" s="2"/>
      <c r="AB6717" s="2"/>
      <c r="AC6717" s="2"/>
      <c r="AD6717" s="2"/>
      <c r="AE6717" s="2"/>
      <c r="AF6717" s="2"/>
      <c r="AG6717" s="2"/>
      <c r="AH6717" s="2"/>
      <c r="AI6717" s="2"/>
      <c r="AJ6717" s="2"/>
      <c r="AK6717" s="2"/>
      <c r="BK6717" s="2"/>
      <c r="BL6717" s="2"/>
      <c r="BN6717" s="2"/>
      <c r="BO6717" s="2"/>
    </row>
    <row r="6718" ht="12.75" customHeight="1">
      <c r="D6718" s="2"/>
      <c r="G6718" s="2"/>
      <c r="I6718" s="2"/>
      <c r="J6718" s="2"/>
      <c r="K6718" s="2"/>
      <c r="L6718" s="2"/>
      <c r="M6718" s="2"/>
      <c r="N6718" s="2"/>
      <c r="O6718" s="2"/>
      <c r="P6718" s="2"/>
      <c r="Q6718" s="2"/>
      <c r="R6718" s="2"/>
      <c r="S6718" s="2"/>
      <c r="T6718" s="2"/>
      <c r="U6718" s="2"/>
      <c r="V6718" s="2"/>
      <c r="W6718" s="2"/>
      <c r="X6718" s="2"/>
      <c r="Y6718" s="2"/>
      <c r="AB6718" s="2"/>
      <c r="AC6718" s="2"/>
      <c r="AD6718" s="2"/>
      <c r="AE6718" s="2"/>
      <c r="AF6718" s="2"/>
      <c r="AG6718" s="2"/>
      <c r="AH6718" s="2"/>
      <c r="AI6718" s="2"/>
      <c r="AJ6718" s="2"/>
      <c r="AK6718" s="2"/>
      <c r="BK6718" s="2"/>
      <c r="BL6718" s="2"/>
      <c r="BN6718" s="2"/>
      <c r="BO6718" s="2"/>
    </row>
    <row r="6719" ht="12.75" customHeight="1">
      <c r="D6719" s="2"/>
      <c r="G6719" s="2"/>
      <c r="I6719" s="2"/>
      <c r="J6719" s="2"/>
      <c r="K6719" s="2"/>
      <c r="L6719" s="2"/>
      <c r="M6719" s="2"/>
      <c r="N6719" s="2"/>
      <c r="O6719" s="2"/>
      <c r="P6719" s="2"/>
      <c r="Q6719" s="2"/>
      <c r="R6719" s="2"/>
      <c r="S6719" s="2"/>
      <c r="T6719" s="2"/>
      <c r="U6719" s="2"/>
      <c r="V6719" s="2"/>
      <c r="W6719" s="2"/>
      <c r="X6719" s="2"/>
      <c r="Y6719" s="2"/>
      <c r="AB6719" s="2"/>
      <c r="AC6719" s="2"/>
      <c r="AD6719" s="2"/>
      <c r="AE6719" s="2"/>
      <c r="AF6719" s="2"/>
      <c r="AG6719" s="2"/>
      <c r="AH6719" s="2"/>
      <c r="AI6719" s="2"/>
      <c r="AJ6719" s="2"/>
      <c r="AK6719" s="2"/>
      <c r="BK6719" s="2"/>
      <c r="BL6719" s="2"/>
      <c r="BN6719" s="2"/>
      <c r="BO6719" s="2"/>
    </row>
    <row r="6720" ht="12.75" customHeight="1">
      <c r="D6720" s="2"/>
      <c r="G6720" s="2"/>
      <c r="I6720" s="2"/>
      <c r="J6720" s="2"/>
      <c r="K6720" s="2"/>
      <c r="L6720" s="2"/>
      <c r="M6720" s="2"/>
      <c r="N6720" s="2"/>
      <c r="O6720" s="2"/>
      <c r="P6720" s="2"/>
      <c r="Q6720" s="2"/>
      <c r="R6720" s="2"/>
      <c r="S6720" s="2"/>
      <c r="T6720" s="2"/>
      <c r="U6720" s="2"/>
      <c r="V6720" s="2"/>
      <c r="W6720" s="2"/>
      <c r="X6720" s="2"/>
      <c r="Y6720" s="2"/>
      <c r="AB6720" s="2"/>
      <c r="AC6720" s="2"/>
      <c r="AD6720" s="2"/>
      <c r="AE6720" s="2"/>
      <c r="AF6720" s="2"/>
      <c r="AG6720" s="2"/>
      <c r="AH6720" s="2"/>
      <c r="AI6720" s="2"/>
      <c r="AJ6720" s="2"/>
      <c r="AK6720" s="2"/>
      <c r="BK6720" s="2"/>
      <c r="BL6720" s="2"/>
      <c r="BN6720" s="2"/>
      <c r="BO6720" s="2"/>
    </row>
    <row r="6721" ht="12.75" customHeight="1">
      <c r="D6721" s="2"/>
      <c r="G6721" s="2"/>
      <c r="I6721" s="2"/>
      <c r="J6721" s="2"/>
      <c r="K6721" s="2"/>
      <c r="L6721" s="2"/>
      <c r="M6721" s="2"/>
      <c r="N6721" s="2"/>
      <c r="O6721" s="2"/>
      <c r="P6721" s="2"/>
      <c r="Q6721" s="2"/>
      <c r="R6721" s="2"/>
      <c r="S6721" s="2"/>
      <c r="T6721" s="2"/>
      <c r="U6721" s="2"/>
      <c r="V6721" s="2"/>
      <c r="W6721" s="2"/>
      <c r="X6721" s="2"/>
      <c r="Y6721" s="2"/>
      <c r="AB6721" s="2"/>
      <c r="AC6721" s="2"/>
      <c r="AD6721" s="2"/>
      <c r="AE6721" s="2"/>
      <c r="AF6721" s="2"/>
      <c r="AG6721" s="2"/>
      <c r="AH6721" s="2"/>
      <c r="AI6721" s="2"/>
      <c r="AJ6721" s="2"/>
      <c r="AK6721" s="2"/>
      <c r="BK6721" s="2"/>
      <c r="BL6721" s="2"/>
      <c r="BN6721" s="2"/>
      <c r="BO6721" s="2"/>
    </row>
    <row r="6722" ht="12.75" customHeight="1">
      <c r="D6722" s="2"/>
      <c r="G6722" s="2"/>
      <c r="I6722" s="2"/>
      <c r="J6722" s="2"/>
      <c r="K6722" s="2"/>
      <c r="L6722" s="2"/>
      <c r="M6722" s="2"/>
      <c r="N6722" s="2"/>
      <c r="O6722" s="2"/>
      <c r="P6722" s="2"/>
      <c r="Q6722" s="2"/>
      <c r="R6722" s="2"/>
      <c r="S6722" s="2"/>
      <c r="T6722" s="2"/>
      <c r="U6722" s="2"/>
      <c r="V6722" s="2"/>
      <c r="W6722" s="2"/>
      <c r="X6722" s="2"/>
      <c r="Y6722" s="2"/>
      <c r="AB6722" s="2"/>
      <c r="AC6722" s="2"/>
      <c r="AD6722" s="2"/>
      <c r="AE6722" s="2"/>
      <c r="AF6722" s="2"/>
      <c r="AG6722" s="2"/>
      <c r="AH6722" s="2"/>
      <c r="AI6722" s="2"/>
      <c r="AJ6722" s="2"/>
      <c r="AK6722" s="2"/>
      <c r="BK6722" s="2"/>
      <c r="BL6722" s="2"/>
      <c r="BN6722" s="2"/>
      <c r="BO6722" s="2"/>
    </row>
    <row r="6723" ht="12.75" customHeight="1">
      <c r="D6723" s="2"/>
      <c r="G6723" s="2"/>
      <c r="I6723" s="2"/>
      <c r="J6723" s="2"/>
      <c r="K6723" s="2"/>
      <c r="L6723" s="2"/>
      <c r="M6723" s="2"/>
      <c r="N6723" s="2"/>
      <c r="O6723" s="2"/>
      <c r="P6723" s="2"/>
      <c r="Q6723" s="2"/>
      <c r="R6723" s="2"/>
      <c r="S6723" s="2"/>
      <c r="T6723" s="2"/>
      <c r="U6723" s="2"/>
      <c r="V6723" s="2"/>
      <c r="W6723" s="2"/>
      <c r="X6723" s="2"/>
      <c r="Y6723" s="2"/>
      <c r="AB6723" s="2"/>
      <c r="AC6723" s="2"/>
      <c r="AD6723" s="2"/>
      <c r="AE6723" s="2"/>
      <c r="AF6723" s="2"/>
      <c r="AG6723" s="2"/>
      <c r="AH6723" s="2"/>
      <c r="AI6723" s="2"/>
      <c r="AJ6723" s="2"/>
      <c r="AK6723" s="2"/>
      <c r="BK6723" s="2"/>
      <c r="BL6723" s="2"/>
      <c r="BN6723" s="2"/>
      <c r="BO6723" s="2"/>
    </row>
    <row r="6724" ht="12.75" customHeight="1">
      <c r="D6724" s="2"/>
      <c r="G6724" s="2"/>
      <c r="I6724" s="2"/>
      <c r="J6724" s="2"/>
      <c r="K6724" s="2"/>
      <c r="L6724" s="2"/>
      <c r="M6724" s="2"/>
      <c r="N6724" s="2"/>
      <c r="O6724" s="2"/>
      <c r="P6724" s="2"/>
      <c r="Q6724" s="2"/>
      <c r="R6724" s="2"/>
      <c r="S6724" s="2"/>
      <c r="T6724" s="2"/>
      <c r="U6724" s="2"/>
      <c r="V6724" s="2"/>
      <c r="W6724" s="2"/>
      <c r="X6724" s="2"/>
      <c r="Y6724" s="2"/>
      <c r="AB6724" s="2"/>
      <c r="AC6724" s="2"/>
      <c r="AD6724" s="2"/>
      <c r="AE6724" s="2"/>
      <c r="AF6724" s="2"/>
      <c r="AG6724" s="2"/>
      <c r="AH6724" s="2"/>
      <c r="AI6724" s="2"/>
      <c r="AJ6724" s="2"/>
      <c r="AK6724" s="2"/>
      <c r="BK6724" s="2"/>
      <c r="BL6724" s="2"/>
      <c r="BN6724" s="2"/>
      <c r="BO6724" s="2"/>
    </row>
    <row r="6725" ht="12.75" customHeight="1">
      <c r="D6725" s="2"/>
      <c r="G6725" s="2"/>
      <c r="I6725" s="2"/>
      <c r="J6725" s="2"/>
      <c r="K6725" s="2"/>
      <c r="L6725" s="2"/>
      <c r="M6725" s="2"/>
      <c r="N6725" s="2"/>
      <c r="O6725" s="2"/>
      <c r="P6725" s="2"/>
      <c r="Q6725" s="2"/>
      <c r="R6725" s="2"/>
      <c r="S6725" s="2"/>
      <c r="T6725" s="2"/>
      <c r="U6725" s="2"/>
      <c r="V6725" s="2"/>
      <c r="W6725" s="2"/>
      <c r="X6725" s="2"/>
      <c r="Y6725" s="2"/>
      <c r="AB6725" s="2"/>
      <c r="AC6725" s="2"/>
      <c r="AD6725" s="2"/>
      <c r="AE6725" s="2"/>
      <c r="AF6725" s="2"/>
      <c r="AG6725" s="2"/>
      <c r="AH6725" s="2"/>
      <c r="AI6725" s="2"/>
      <c r="AJ6725" s="2"/>
      <c r="AK6725" s="2"/>
      <c r="BK6725" s="2"/>
      <c r="BL6725" s="2"/>
      <c r="BN6725" s="2"/>
      <c r="BO6725" s="2"/>
    </row>
    <row r="6726" ht="12.75" customHeight="1">
      <c r="D6726" s="2"/>
      <c r="G6726" s="2"/>
      <c r="I6726" s="2"/>
      <c r="J6726" s="2"/>
      <c r="K6726" s="2"/>
      <c r="L6726" s="2"/>
      <c r="M6726" s="2"/>
      <c r="N6726" s="2"/>
      <c r="O6726" s="2"/>
      <c r="P6726" s="2"/>
      <c r="Q6726" s="2"/>
      <c r="R6726" s="2"/>
      <c r="S6726" s="2"/>
      <c r="T6726" s="2"/>
      <c r="U6726" s="2"/>
      <c r="V6726" s="2"/>
      <c r="W6726" s="2"/>
      <c r="X6726" s="2"/>
      <c r="Y6726" s="2"/>
      <c r="AB6726" s="2"/>
      <c r="AC6726" s="2"/>
      <c r="AD6726" s="2"/>
      <c r="AE6726" s="2"/>
      <c r="AF6726" s="2"/>
      <c r="AG6726" s="2"/>
      <c r="AH6726" s="2"/>
      <c r="AI6726" s="2"/>
      <c r="AJ6726" s="2"/>
      <c r="AK6726" s="2"/>
      <c r="BK6726" s="2"/>
      <c r="BL6726" s="2"/>
      <c r="BN6726" s="2"/>
      <c r="BO6726" s="2"/>
    </row>
    <row r="6727" ht="12.75" customHeight="1">
      <c r="D6727" s="2"/>
      <c r="G6727" s="2"/>
      <c r="I6727" s="2"/>
      <c r="J6727" s="2"/>
      <c r="K6727" s="2"/>
      <c r="L6727" s="2"/>
      <c r="M6727" s="2"/>
      <c r="N6727" s="2"/>
      <c r="O6727" s="2"/>
      <c r="P6727" s="2"/>
      <c r="Q6727" s="2"/>
      <c r="R6727" s="2"/>
      <c r="S6727" s="2"/>
      <c r="T6727" s="2"/>
      <c r="U6727" s="2"/>
      <c r="V6727" s="2"/>
      <c r="W6727" s="2"/>
      <c r="X6727" s="2"/>
      <c r="Y6727" s="2"/>
      <c r="AB6727" s="2"/>
      <c r="AC6727" s="2"/>
      <c r="AD6727" s="2"/>
      <c r="AE6727" s="2"/>
      <c r="AF6727" s="2"/>
      <c r="AG6727" s="2"/>
      <c r="AH6727" s="2"/>
      <c r="AI6727" s="2"/>
      <c r="AJ6727" s="2"/>
      <c r="AK6727" s="2"/>
      <c r="BK6727" s="2"/>
      <c r="BL6727" s="2"/>
      <c r="BN6727" s="2"/>
      <c r="BO6727" s="2"/>
    </row>
    <row r="6728" ht="12.75" customHeight="1">
      <c r="D6728" s="2"/>
      <c r="G6728" s="2"/>
      <c r="I6728" s="2"/>
      <c r="J6728" s="2"/>
      <c r="K6728" s="2"/>
      <c r="L6728" s="2"/>
      <c r="M6728" s="2"/>
      <c r="N6728" s="2"/>
      <c r="O6728" s="2"/>
      <c r="P6728" s="2"/>
      <c r="Q6728" s="2"/>
      <c r="R6728" s="2"/>
      <c r="S6728" s="2"/>
      <c r="T6728" s="2"/>
      <c r="U6728" s="2"/>
      <c r="V6728" s="2"/>
      <c r="W6728" s="2"/>
      <c r="X6728" s="2"/>
      <c r="Y6728" s="2"/>
      <c r="AB6728" s="2"/>
      <c r="AC6728" s="2"/>
      <c r="AD6728" s="2"/>
      <c r="AE6728" s="2"/>
      <c r="AF6728" s="2"/>
      <c r="AG6728" s="2"/>
      <c r="AH6728" s="2"/>
      <c r="AI6728" s="2"/>
      <c r="AJ6728" s="2"/>
      <c r="AK6728" s="2"/>
      <c r="BK6728" s="2"/>
      <c r="BL6728" s="2"/>
      <c r="BN6728" s="2"/>
      <c r="BO6728" s="2"/>
    </row>
    <row r="6729" ht="12.75" customHeight="1">
      <c r="D6729" s="2"/>
      <c r="G6729" s="2"/>
      <c r="I6729" s="2"/>
      <c r="J6729" s="2"/>
      <c r="K6729" s="2"/>
      <c r="L6729" s="2"/>
      <c r="M6729" s="2"/>
      <c r="N6729" s="2"/>
      <c r="O6729" s="2"/>
      <c r="P6729" s="2"/>
      <c r="Q6729" s="2"/>
      <c r="R6729" s="2"/>
      <c r="S6729" s="2"/>
      <c r="T6729" s="2"/>
      <c r="U6729" s="2"/>
      <c r="V6729" s="2"/>
      <c r="W6729" s="2"/>
      <c r="X6729" s="2"/>
      <c r="Y6729" s="2"/>
      <c r="AB6729" s="2"/>
      <c r="AC6729" s="2"/>
      <c r="AD6729" s="2"/>
      <c r="AE6729" s="2"/>
      <c r="AF6729" s="2"/>
      <c r="AG6729" s="2"/>
      <c r="AH6729" s="2"/>
      <c r="AI6729" s="2"/>
      <c r="AJ6729" s="2"/>
      <c r="AK6729" s="2"/>
      <c r="BK6729" s="2"/>
      <c r="BL6729" s="2"/>
      <c r="BN6729" s="2"/>
      <c r="BO6729" s="2"/>
    </row>
    <row r="6730" ht="12.75" customHeight="1">
      <c r="D6730" s="2"/>
      <c r="G6730" s="2"/>
      <c r="I6730" s="2"/>
      <c r="J6730" s="2"/>
      <c r="K6730" s="2"/>
      <c r="L6730" s="2"/>
      <c r="M6730" s="2"/>
      <c r="N6730" s="2"/>
      <c r="O6730" s="2"/>
      <c r="P6730" s="2"/>
      <c r="Q6730" s="2"/>
      <c r="R6730" s="2"/>
      <c r="S6730" s="2"/>
      <c r="T6730" s="2"/>
      <c r="U6730" s="2"/>
      <c r="V6730" s="2"/>
      <c r="W6730" s="2"/>
      <c r="X6730" s="2"/>
      <c r="Y6730" s="2"/>
      <c r="AB6730" s="2"/>
      <c r="AC6730" s="2"/>
      <c r="AD6730" s="2"/>
      <c r="AE6730" s="2"/>
      <c r="AF6730" s="2"/>
      <c r="AG6730" s="2"/>
      <c r="AH6730" s="2"/>
      <c r="AI6730" s="2"/>
      <c r="AJ6730" s="2"/>
      <c r="AK6730" s="2"/>
      <c r="BK6730" s="2"/>
      <c r="BL6730" s="2"/>
      <c r="BN6730" s="2"/>
      <c r="BO6730" s="2"/>
    </row>
    <row r="6731" ht="12.75" customHeight="1">
      <c r="D6731" s="2"/>
      <c r="G6731" s="2"/>
      <c r="I6731" s="2"/>
      <c r="J6731" s="2"/>
      <c r="K6731" s="2"/>
      <c r="L6731" s="2"/>
      <c r="M6731" s="2"/>
      <c r="N6731" s="2"/>
      <c r="O6731" s="2"/>
      <c r="P6731" s="2"/>
      <c r="Q6731" s="2"/>
      <c r="R6731" s="2"/>
      <c r="S6731" s="2"/>
      <c r="T6731" s="2"/>
      <c r="U6731" s="2"/>
      <c r="V6731" s="2"/>
      <c r="W6731" s="2"/>
      <c r="X6731" s="2"/>
      <c r="Y6731" s="2"/>
      <c r="AB6731" s="2"/>
      <c r="AC6731" s="2"/>
      <c r="AD6731" s="2"/>
      <c r="AE6731" s="2"/>
      <c r="AF6731" s="2"/>
      <c r="AG6731" s="2"/>
      <c r="AH6731" s="2"/>
      <c r="AI6731" s="2"/>
      <c r="AJ6731" s="2"/>
      <c r="AK6731" s="2"/>
      <c r="BK6731" s="2"/>
      <c r="BL6731" s="2"/>
      <c r="BN6731" s="2"/>
      <c r="BO6731" s="2"/>
    </row>
    <row r="6732" ht="12.75" customHeight="1">
      <c r="D6732" s="2"/>
      <c r="G6732" s="2"/>
      <c r="I6732" s="2"/>
      <c r="J6732" s="2"/>
      <c r="K6732" s="2"/>
      <c r="L6732" s="2"/>
      <c r="M6732" s="2"/>
      <c r="N6732" s="2"/>
      <c r="O6732" s="2"/>
      <c r="P6732" s="2"/>
      <c r="Q6732" s="2"/>
      <c r="R6732" s="2"/>
      <c r="S6732" s="2"/>
      <c r="T6732" s="2"/>
      <c r="U6732" s="2"/>
      <c r="V6732" s="2"/>
      <c r="W6732" s="2"/>
      <c r="X6732" s="2"/>
      <c r="Y6732" s="2"/>
      <c r="AB6732" s="2"/>
      <c r="AC6732" s="2"/>
      <c r="AD6732" s="2"/>
      <c r="AE6732" s="2"/>
      <c r="AF6732" s="2"/>
      <c r="AG6732" s="2"/>
      <c r="AH6732" s="2"/>
      <c r="AI6732" s="2"/>
      <c r="AJ6732" s="2"/>
      <c r="AK6732" s="2"/>
      <c r="BK6732" s="2"/>
      <c r="BL6732" s="2"/>
      <c r="BN6732" s="2"/>
      <c r="BO6732" s="2"/>
    </row>
    <row r="6733" ht="12.75" customHeight="1">
      <c r="D6733" s="2"/>
      <c r="G6733" s="2"/>
      <c r="I6733" s="2"/>
      <c r="J6733" s="2"/>
      <c r="K6733" s="2"/>
      <c r="L6733" s="2"/>
      <c r="M6733" s="2"/>
      <c r="N6733" s="2"/>
      <c r="O6733" s="2"/>
      <c r="P6733" s="2"/>
      <c r="Q6733" s="2"/>
      <c r="R6733" s="2"/>
      <c r="S6733" s="2"/>
      <c r="T6733" s="2"/>
      <c r="U6733" s="2"/>
      <c r="V6733" s="2"/>
      <c r="W6733" s="2"/>
      <c r="X6733" s="2"/>
      <c r="Y6733" s="2"/>
      <c r="AB6733" s="2"/>
      <c r="AC6733" s="2"/>
      <c r="AD6733" s="2"/>
      <c r="AE6733" s="2"/>
      <c r="AF6733" s="2"/>
      <c r="AG6733" s="2"/>
      <c r="AH6733" s="2"/>
      <c r="AI6733" s="2"/>
      <c r="AJ6733" s="2"/>
      <c r="AK6733" s="2"/>
      <c r="BK6733" s="2"/>
      <c r="BL6733" s="2"/>
      <c r="BN6733" s="2"/>
      <c r="BO6733" s="2"/>
    </row>
    <row r="6734" ht="12.75" customHeight="1">
      <c r="D6734" s="2"/>
      <c r="G6734" s="2"/>
      <c r="I6734" s="2"/>
      <c r="J6734" s="2"/>
      <c r="K6734" s="2"/>
      <c r="L6734" s="2"/>
      <c r="M6734" s="2"/>
      <c r="N6734" s="2"/>
      <c r="O6734" s="2"/>
      <c r="P6734" s="2"/>
      <c r="Q6734" s="2"/>
      <c r="R6734" s="2"/>
      <c r="S6734" s="2"/>
      <c r="T6734" s="2"/>
      <c r="U6734" s="2"/>
      <c r="V6734" s="2"/>
      <c r="W6734" s="2"/>
      <c r="X6734" s="2"/>
      <c r="Y6734" s="2"/>
      <c r="AB6734" s="2"/>
      <c r="AC6734" s="2"/>
      <c r="AD6734" s="2"/>
      <c r="AE6734" s="2"/>
      <c r="AF6734" s="2"/>
      <c r="AG6734" s="2"/>
      <c r="AH6734" s="2"/>
      <c r="AI6734" s="2"/>
      <c r="AJ6734" s="2"/>
      <c r="AK6734" s="2"/>
      <c r="BK6734" s="2"/>
      <c r="BL6734" s="2"/>
      <c r="BN6734" s="2"/>
      <c r="BO6734" s="2"/>
    </row>
    <row r="6735" ht="12.75" customHeight="1">
      <c r="D6735" s="2"/>
      <c r="G6735" s="2"/>
      <c r="I6735" s="2"/>
      <c r="J6735" s="2"/>
      <c r="K6735" s="2"/>
      <c r="L6735" s="2"/>
      <c r="M6735" s="2"/>
      <c r="N6735" s="2"/>
      <c r="O6735" s="2"/>
      <c r="P6735" s="2"/>
      <c r="Q6735" s="2"/>
      <c r="R6735" s="2"/>
      <c r="S6735" s="2"/>
      <c r="T6735" s="2"/>
      <c r="U6735" s="2"/>
      <c r="V6735" s="2"/>
      <c r="W6735" s="2"/>
      <c r="X6735" s="2"/>
      <c r="Y6735" s="2"/>
      <c r="AB6735" s="2"/>
      <c r="AC6735" s="2"/>
      <c r="AD6735" s="2"/>
      <c r="AE6735" s="2"/>
      <c r="AF6735" s="2"/>
      <c r="AG6735" s="2"/>
      <c r="AH6735" s="2"/>
      <c r="AI6735" s="2"/>
      <c r="AJ6735" s="2"/>
      <c r="AK6735" s="2"/>
      <c r="BK6735" s="2"/>
      <c r="BL6735" s="2"/>
      <c r="BN6735" s="2"/>
      <c r="BO6735" s="2"/>
    </row>
    <row r="6736" ht="12.75" customHeight="1">
      <c r="D6736" s="2"/>
      <c r="G6736" s="2"/>
      <c r="I6736" s="2"/>
      <c r="J6736" s="2"/>
      <c r="K6736" s="2"/>
      <c r="L6736" s="2"/>
      <c r="M6736" s="2"/>
      <c r="N6736" s="2"/>
      <c r="O6736" s="2"/>
      <c r="P6736" s="2"/>
      <c r="Q6736" s="2"/>
      <c r="R6736" s="2"/>
      <c r="S6736" s="2"/>
      <c r="T6736" s="2"/>
      <c r="U6736" s="2"/>
      <c r="V6736" s="2"/>
      <c r="W6736" s="2"/>
      <c r="X6736" s="2"/>
      <c r="Y6736" s="2"/>
      <c r="AB6736" s="2"/>
      <c r="AC6736" s="2"/>
      <c r="AD6736" s="2"/>
      <c r="AE6736" s="2"/>
      <c r="AF6736" s="2"/>
      <c r="AG6736" s="2"/>
      <c r="AH6736" s="2"/>
      <c r="AI6736" s="2"/>
      <c r="AJ6736" s="2"/>
      <c r="AK6736" s="2"/>
      <c r="BK6736" s="2"/>
      <c r="BL6736" s="2"/>
      <c r="BN6736" s="2"/>
      <c r="BO6736" s="2"/>
    </row>
    <row r="6737" ht="12.75" customHeight="1">
      <c r="D6737" s="2"/>
      <c r="G6737" s="2"/>
      <c r="I6737" s="2"/>
      <c r="J6737" s="2"/>
      <c r="K6737" s="2"/>
      <c r="L6737" s="2"/>
      <c r="M6737" s="2"/>
      <c r="N6737" s="2"/>
      <c r="O6737" s="2"/>
      <c r="P6737" s="2"/>
      <c r="Q6737" s="2"/>
      <c r="R6737" s="2"/>
      <c r="S6737" s="2"/>
      <c r="T6737" s="2"/>
      <c r="U6737" s="2"/>
      <c r="V6737" s="2"/>
      <c r="W6737" s="2"/>
      <c r="X6737" s="2"/>
      <c r="Y6737" s="2"/>
      <c r="AB6737" s="2"/>
      <c r="AC6737" s="2"/>
      <c r="AD6737" s="2"/>
      <c r="AE6737" s="2"/>
      <c r="AF6737" s="2"/>
      <c r="AG6737" s="2"/>
      <c r="AH6737" s="2"/>
      <c r="AI6737" s="2"/>
      <c r="AJ6737" s="2"/>
      <c r="AK6737" s="2"/>
      <c r="BK6737" s="2"/>
      <c r="BL6737" s="2"/>
      <c r="BN6737" s="2"/>
      <c r="BO6737" s="2"/>
    </row>
    <row r="6738" ht="12.75" customHeight="1">
      <c r="D6738" s="2"/>
      <c r="G6738" s="2"/>
      <c r="I6738" s="2"/>
      <c r="J6738" s="2"/>
      <c r="K6738" s="2"/>
      <c r="L6738" s="2"/>
      <c r="M6738" s="2"/>
      <c r="N6738" s="2"/>
      <c r="O6738" s="2"/>
      <c r="P6738" s="2"/>
      <c r="Q6738" s="2"/>
      <c r="R6738" s="2"/>
      <c r="S6738" s="2"/>
      <c r="T6738" s="2"/>
      <c r="U6738" s="2"/>
      <c r="V6738" s="2"/>
      <c r="W6738" s="2"/>
      <c r="X6738" s="2"/>
      <c r="Y6738" s="2"/>
      <c r="AB6738" s="2"/>
      <c r="AC6738" s="2"/>
      <c r="AD6738" s="2"/>
      <c r="AE6738" s="2"/>
      <c r="AF6738" s="2"/>
      <c r="AG6738" s="2"/>
      <c r="AH6738" s="2"/>
      <c r="AI6738" s="2"/>
      <c r="AJ6738" s="2"/>
      <c r="AK6738" s="2"/>
      <c r="BK6738" s="2"/>
      <c r="BL6738" s="2"/>
      <c r="BN6738" s="2"/>
      <c r="BO6738" s="2"/>
    </row>
    <row r="6739" ht="12.75" customHeight="1">
      <c r="D6739" s="2"/>
      <c r="G6739" s="2"/>
      <c r="I6739" s="2"/>
      <c r="J6739" s="2"/>
      <c r="K6739" s="2"/>
      <c r="L6739" s="2"/>
      <c r="M6739" s="2"/>
      <c r="N6739" s="2"/>
      <c r="O6739" s="2"/>
      <c r="P6739" s="2"/>
      <c r="Q6739" s="2"/>
      <c r="R6739" s="2"/>
      <c r="S6739" s="2"/>
      <c r="T6739" s="2"/>
      <c r="U6739" s="2"/>
      <c r="V6739" s="2"/>
      <c r="W6739" s="2"/>
      <c r="X6739" s="2"/>
      <c r="Y6739" s="2"/>
      <c r="AB6739" s="2"/>
      <c r="AC6739" s="2"/>
      <c r="AD6739" s="2"/>
      <c r="AE6739" s="2"/>
      <c r="AF6739" s="2"/>
      <c r="AG6739" s="2"/>
      <c r="AH6739" s="2"/>
      <c r="AI6739" s="2"/>
      <c r="AJ6739" s="2"/>
      <c r="AK6739" s="2"/>
      <c r="BK6739" s="2"/>
      <c r="BL6739" s="2"/>
      <c r="BN6739" s="2"/>
      <c r="BO6739" s="2"/>
    </row>
    <row r="6740" ht="12.75" customHeight="1">
      <c r="D6740" s="2"/>
      <c r="G6740" s="2"/>
      <c r="I6740" s="2"/>
      <c r="J6740" s="2"/>
      <c r="K6740" s="2"/>
      <c r="L6740" s="2"/>
      <c r="M6740" s="2"/>
      <c r="N6740" s="2"/>
      <c r="O6740" s="2"/>
      <c r="P6740" s="2"/>
      <c r="Q6740" s="2"/>
      <c r="R6740" s="2"/>
      <c r="S6740" s="2"/>
      <c r="T6740" s="2"/>
      <c r="U6740" s="2"/>
      <c r="V6740" s="2"/>
      <c r="W6740" s="2"/>
      <c r="X6740" s="2"/>
      <c r="Y6740" s="2"/>
      <c r="AB6740" s="2"/>
      <c r="AC6740" s="2"/>
      <c r="AD6740" s="2"/>
      <c r="AE6740" s="2"/>
      <c r="AF6740" s="2"/>
      <c r="AG6740" s="2"/>
      <c r="AH6740" s="2"/>
      <c r="AI6740" s="2"/>
      <c r="AJ6740" s="2"/>
      <c r="AK6740" s="2"/>
      <c r="BK6740" s="2"/>
      <c r="BL6740" s="2"/>
      <c r="BN6740" s="2"/>
      <c r="BO6740" s="2"/>
    </row>
    <row r="6741" ht="12.75" customHeight="1">
      <c r="D6741" s="2"/>
      <c r="G6741" s="2"/>
      <c r="I6741" s="2"/>
      <c r="J6741" s="2"/>
      <c r="K6741" s="2"/>
      <c r="L6741" s="2"/>
      <c r="M6741" s="2"/>
      <c r="N6741" s="2"/>
      <c r="O6741" s="2"/>
      <c r="P6741" s="2"/>
      <c r="Q6741" s="2"/>
      <c r="R6741" s="2"/>
      <c r="S6741" s="2"/>
      <c r="T6741" s="2"/>
      <c r="U6741" s="2"/>
      <c r="V6741" s="2"/>
      <c r="W6741" s="2"/>
      <c r="X6741" s="2"/>
      <c r="Y6741" s="2"/>
      <c r="AB6741" s="2"/>
      <c r="AC6741" s="2"/>
      <c r="AD6741" s="2"/>
      <c r="AE6741" s="2"/>
      <c r="AF6741" s="2"/>
      <c r="AG6741" s="2"/>
      <c r="AH6741" s="2"/>
      <c r="AI6741" s="2"/>
      <c r="AJ6741" s="2"/>
      <c r="AK6741" s="2"/>
      <c r="BK6741" s="2"/>
      <c r="BL6741" s="2"/>
      <c r="BN6741" s="2"/>
      <c r="BO6741" s="2"/>
    </row>
    <row r="6742" ht="12.75" customHeight="1">
      <c r="D6742" s="2"/>
      <c r="G6742" s="2"/>
      <c r="I6742" s="2"/>
      <c r="J6742" s="2"/>
      <c r="K6742" s="2"/>
      <c r="L6742" s="2"/>
      <c r="M6742" s="2"/>
      <c r="N6742" s="2"/>
      <c r="O6742" s="2"/>
      <c r="P6742" s="2"/>
      <c r="Q6742" s="2"/>
      <c r="R6742" s="2"/>
      <c r="S6742" s="2"/>
      <c r="T6742" s="2"/>
      <c r="U6742" s="2"/>
      <c r="V6742" s="2"/>
      <c r="W6742" s="2"/>
      <c r="X6742" s="2"/>
      <c r="Y6742" s="2"/>
      <c r="AB6742" s="2"/>
      <c r="AC6742" s="2"/>
      <c r="AD6742" s="2"/>
      <c r="AE6742" s="2"/>
      <c r="AF6742" s="2"/>
      <c r="AG6742" s="2"/>
      <c r="AH6742" s="2"/>
      <c r="AI6742" s="2"/>
      <c r="AJ6742" s="2"/>
      <c r="AK6742" s="2"/>
      <c r="BK6742" s="2"/>
      <c r="BL6742" s="2"/>
      <c r="BN6742" s="2"/>
      <c r="BO6742" s="2"/>
    </row>
    <row r="6743" ht="12.75" customHeight="1">
      <c r="D6743" s="2"/>
      <c r="G6743" s="2"/>
      <c r="I6743" s="2"/>
      <c r="J6743" s="2"/>
      <c r="K6743" s="2"/>
      <c r="L6743" s="2"/>
      <c r="M6743" s="2"/>
      <c r="N6743" s="2"/>
      <c r="O6743" s="2"/>
      <c r="P6743" s="2"/>
      <c r="Q6743" s="2"/>
      <c r="R6743" s="2"/>
      <c r="S6743" s="2"/>
      <c r="T6743" s="2"/>
      <c r="U6743" s="2"/>
      <c r="V6743" s="2"/>
      <c r="W6743" s="2"/>
      <c r="X6743" s="2"/>
      <c r="Y6743" s="2"/>
      <c r="AB6743" s="2"/>
      <c r="AC6743" s="2"/>
      <c r="AD6743" s="2"/>
      <c r="AE6743" s="2"/>
      <c r="AF6743" s="2"/>
      <c r="AG6743" s="2"/>
      <c r="AH6743" s="2"/>
      <c r="AI6743" s="2"/>
      <c r="AJ6743" s="2"/>
      <c r="AK6743" s="2"/>
      <c r="BK6743" s="2"/>
      <c r="BL6743" s="2"/>
      <c r="BN6743" s="2"/>
      <c r="BO6743" s="2"/>
    </row>
    <row r="6744" ht="12.75" customHeight="1">
      <c r="D6744" s="2"/>
      <c r="G6744" s="2"/>
      <c r="I6744" s="2"/>
      <c r="J6744" s="2"/>
      <c r="K6744" s="2"/>
      <c r="L6744" s="2"/>
      <c r="M6744" s="2"/>
      <c r="N6744" s="2"/>
      <c r="O6744" s="2"/>
      <c r="P6744" s="2"/>
      <c r="Q6744" s="2"/>
      <c r="R6744" s="2"/>
      <c r="S6744" s="2"/>
      <c r="T6744" s="2"/>
      <c r="U6744" s="2"/>
      <c r="V6744" s="2"/>
      <c r="W6744" s="2"/>
      <c r="X6744" s="2"/>
      <c r="Y6744" s="2"/>
      <c r="AB6744" s="2"/>
      <c r="AC6744" s="2"/>
      <c r="AD6744" s="2"/>
      <c r="AE6744" s="2"/>
      <c r="AF6744" s="2"/>
      <c r="AG6744" s="2"/>
      <c r="AH6744" s="2"/>
      <c r="AI6744" s="2"/>
      <c r="AJ6744" s="2"/>
      <c r="AK6744" s="2"/>
      <c r="BK6744" s="2"/>
      <c r="BL6744" s="2"/>
      <c r="BN6744" s="2"/>
      <c r="BO6744" s="2"/>
    </row>
    <row r="6745" ht="12.75" customHeight="1">
      <c r="D6745" s="2"/>
      <c r="G6745" s="2"/>
      <c r="I6745" s="2"/>
      <c r="J6745" s="2"/>
      <c r="K6745" s="2"/>
      <c r="L6745" s="2"/>
      <c r="M6745" s="2"/>
      <c r="N6745" s="2"/>
      <c r="O6745" s="2"/>
      <c r="P6745" s="2"/>
      <c r="Q6745" s="2"/>
      <c r="R6745" s="2"/>
      <c r="S6745" s="2"/>
      <c r="T6745" s="2"/>
      <c r="U6745" s="2"/>
      <c r="V6745" s="2"/>
      <c r="W6745" s="2"/>
      <c r="X6745" s="2"/>
      <c r="Y6745" s="2"/>
      <c r="AB6745" s="2"/>
      <c r="AC6745" s="2"/>
      <c r="AD6745" s="2"/>
      <c r="AE6745" s="2"/>
      <c r="AF6745" s="2"/>
      <c r="AG6745" s="2"/>
      <c r="AH6745" s="2"/>
      <c r="AI6745" s="2"/>
      <c r="AJ6745" s="2"/>
      <c r="AK6745" s="2"/>
      <c r="BK6745" s="2"/>
      <c r="BL6745" s="2"/>
      <c r="BN6745" s="2"/>
      <c r="BO6745" s="2"/>
    </row>
    <row r="6746" ht="12.75" customHeight="1">
      <c r="D6746" s="2"/>
      <c r="G6746" s="2"/>
      <c r="I6746" s="2"/>
      <c r="J6746" s="2"/>
      <c r="K6746" s="2"/>
      <c r="L6746" s="2"/>
      <c r="M6746" s="2"/>
      <c r="N6746" s="2"/>
      <c r="O6746" s="2"/>
      <c r="P6746" s="2"/>
      <c r="Q6746" s="2"/>
      <c r="R6746" s="2"/>
      <c r="S6746" s="2"/>
      <c r="T6746" s="2"/>
      <c r="U6746" s="2"/>
      <c r="V6746" s="2"/>
      <c r="W6746" s="2"/>
      <c r="X6746" s="2"/>
      <c r="Y6746" s="2"/>
      <c r="AB6746" s="2"/>
      <c r="AC6746" s="2"/>
      <c r="AD6746" s="2"/>
      <c r="AE6746" s="2"/>
      <c r="AF6746" s="2"/>
      <c r="AG6746" s="2"/>
      <c r="AH6746" s="2"/>
      <c r="AI6746" s="2"/>
      <c r="AJ6746" s="2"/>
      <c r="AK6746" s="2"/>
      <c r="BK6746" s="2"/>
      <c r="BL6746" s="2"/>
      <c r="BN6746" s="2"/>
      <c r="BO6746" s="2"/>
    </row>
    <row r="6747" ht="12.75" customHeight="1">
      <c r="D6747" s="2"/>
      <c r="G6747" s="2"/>
      <c r="I6747" s="2"/>
      <c r="J6747" s="2"/>
      <c r="K6747" s="2"/>
      <c r="L6747" s="2"/>
      <c r="M6747" s="2"/>
      <c r="N6747" s="2"/>
      <c r="O6747" s="2"/>
      <c r="P6747" s="2"/>
      <c r="Q6747" s="2"/>
      <c r="R6747" s="2"/>
      <c r="S6747" s="2"/>
      <c r="T6747" s="2"/>
      <c r="U6747" s="2"/>
      <c r="V6747" s="2"/>
      <c r="W6747" s="2"/>
      <c r="X6747" s="2"/>
      <c r="Y6747" s="2"/>
      <c r="AB6747" s="2"/>
      <c r="AC6747" s="2"/>
      <c r="AD6747" s="2"/>
      <c r="AE6747" s="2"/>
      <c r="AF6747" s="2"/>
      <c r="AG6747" s="2"/>
      <c r="AH6747" s="2"/>
      <c r="AI6747" s="2"/>
      <c r="AJ6747" s="2"/>
      <c r="AK6747" s="2"/>
      <c r="BK6747" s="2"/>
      <c r="BL6747" s="2"/>
      <c r="BN6747" s="2"/>
      <c r="BO6747" s="2"/>
    </row>
    <row r="6748" ht="12.75" customHeight="1">
      <c r="D6748" s="2"/>
      <c r="G6748" s="2"/>
      <c r="I6748" s="2"/>
      <c r="J6748" s="2"/>
      <c r="K6748" s="2"/>
      <c r="L6748" s="2"/>
      <c r="M6748" s="2"/>
      <c r="N6748" s="2"/>
      <c r="O6748" s="2"/>
      <c r="P6748" s="2"/>
      <c r="Q6748" s="2"/>
      <c r="R6748" s="2"/>
      <c r="S6748" s="2"/>
      <c r="T6748" s="2"/>
      <c r="U6748" s="2"/>
      <c r="V6748" s="2"/>
      <c r="W6748" s="2"/>
      <c r="X6748" s="2"/>
      <c r="Y6748" s="2"/>
      <c r="AB6748" s="2"/>
      <c r="AC6748" s="2"/>
      <c r="AD6748" s="2"/>
      <c r="AE6748" s="2"/>
      <c r="AF6748" s="2"/>
      <c r="AG6748" s="2"/>
      <c r="AH6748" s="2"/>
      <c r="AI6748" s="2"/>
      <c r="AJ6748" s="2"/>
      <c r="AK6748" s="2"/>
      <c r="BK6748" s="2"/>
      <c r="BL6748" s="2"/>
      <c r="BN6748" s="2"/>
      <c r="BO6748" s="2"/>
    </row>
    <row r="6749" ht="12.75" customHeight="1">
      <c r="D6749" s="2"/>
      <c r="G6749" s="2"/>
      <c r="I6749" s="2"/>
      <c r="J6749" s="2"/>
      <c r="K6749" s="2"/>
      <c r="L6749" s="2"/>
      <c r="M6749" s="2"/>
      <c r="N6749" s="2"/>
      <c r="O6749" s="2"/>
      <c r="P6749" s="2"/>
      <c r="Q6749" s="2"/>
      <c r="R6749" s="2"/>
      <c r="S6749" s="2"/>
      <c r="T6749" s="2"/>
      <c r="U6749" s="2"/>
      <c r="V6749" s="2"/>
      <c r="W6749" s="2"/>
      <c r="X6749" s="2"/>
      <c r="Y6749" s="2"/>
      <c r="AB6749" s="2"/>
      <c r="AC6749" s="2"/>
      <c r="AD6749" s="2"/>
      <c r="AE6749" s="2"/>
      <c r="AF6749" s="2"/>
      <c r="AG6749" s="2"/>
      <c r="AH6749" s="2"/>
      <c r="AI6749" s="2"/>
      <c r="AJ6749" s="2"/>
      <c r="AK6749" s="2"/>
      <c r="BK6749" s="2"/>
      <c r="BL6749" s="2"/>
      <c r="BN6749" s="2"/>
      <c r="BO6749" s="2"/>
    </row>
    <row r="6750" ht="12.75" customHeight="1">
      <c r="D6750" s="2"/>
      <c r="G6750" s="2"/>
      <c r="I6750" s="2"/>
      <c r="J6750" s="2"/>
      <c r="K6750" s="2"/>
      <c r="L6750" s="2"/>
      <c r="M6750" s="2"/>
      <c r="N6750" s="2"/>
      <c r="O6750" s="2"/>
      <c r="P6750" s="2"/>
      <c r="Q6750" s="2"/>
      <c r="R6750" s="2"/>
      <c r="S6750" s="2"/>
      <c r="T6750" s="2"/>
      <c r="U6750" s="2"/>
      <c r="V6750" s="2"/>
      <c r="W6750" s="2"/>
      <c r="X6750" s="2"/>
      <c r="Y6750" s="2"/>
      <c r="AB6750" s="2"/>
      <c r="AC6750" s="2"/>
      <c r="AD6750" s="2"/>
      <c r="AE6750" s="2"/>
      <c r="AF6750" s="2"/>
      <c r="AG6750" s="2"/>
      <c r="AH6750" s="2"/>
      <c r="AI6750" s="2"/>
      <c r="AJ6750" s="2"/>
      <c r="AK6750" s="2"/>
      <c r="BK6750" s="2"/>
      <c r="BL6750" s="2"/>
      <c r="BN6750" s="2"/>
      <c r="BO6750" s="2"/>
    </row>
    <row r="6751" ht="12.75" customHeight="1">
      <c r="D6751" s="2"/>
      <c r="G6751" s="2"/>
      <c r="I6751" s="2"/>
      <c r="J6751" s="2"/>
      <c r="K6751" s="2"/>
      <c r="L6751" s="2"/>
      <c r="M6751" s="2"/>
      <c r="N6751" s="2"/>
      <c r="O6751" s="2"/>
      <c r="P6751" s="2"/>
      <c r="Q6751" s="2"/>
      <c r="R6751" s="2"/>
      <c r="S6751" s="2"/>
      <c r="T6751" s="2"/>
      <c r="U6751" s="2"/>
      <c r="V6751" s="2"/>
      <c r="W6751" s="2"/>
      <c r="X6751" s="2"/>
      <c r="Y6751" s="2"/>
      <c r="AB6751" s="2"/>
      <c r="AC6751" s="2"/>
      <c r="AD6751" s="2"/>
      <c r="AE6751" s="2"/>
      <c r="AF6751" s="2"/>
      <c r="AG6751" s="2"/>
      <c r="AH6751" s="2"/>
      <c r="AI6751" s="2"/>
      <c r="AJ6751" s="2"/>
      <c r="AK6751" s="2"/>
      <c r="BK6751" s="2"/>
      <c r="BL6751" s="2"/>
      <c r="BN6751" s="2"/>
      <c r="BO6751" s="2"/>
    </row>
    <row r="6752" ht="12.75" customHeight="1">
      <c r="D6752" s="2"/>
      <c r="G6752" s="2"/>
      <c r="I6752" s="2"/>
      <c r="J6752" s="2"/>
      <c r="K6752" s="2"/>
      <c r="L6752" s="2"/>
      <c r="M6752" s="2"/>
      <c r="N6752" s="2"/>
      <c r="O6752" s="2"/>
      <c r="P6752" s="2"/>
      <c r="Q6752" s="2"/>
      <c r="R6752" s="2"/>
      <c r="S6752" s="2"/>
      <c r="T6752" s="2"/>
      <c r="U6752" s="2"/>
      <c r="V6752" s="2"/>
      <c r="W6752" s="2"/>
      <c r="X6752" s="2"/>
      <c r="Y6752" s="2"/>
      <c r="AB6752" s="2"/>
      <c r="AC6752" s="2"/>
      <c r="AD6752" s="2"/>
      <c r="AE6752" s="2"/>
      <c r="AF6752" s="2"/>
      <c r="AG6752" s="2"/>
      <c r="AH6752" s="2"/>
      <c r="AI6752" s="2"/>
      <c r="AJ6752" s="2"/>
      <c r="AK6752" s="2"/>
      <c r="BK6752" s="2"/>
      <c r="BL6752" s="2"/>
      <c r="BN6752" s="2"/>
      <c r="BO6752" s="2"/>
    </row>
    <row r="6753" ht="12.75" customHeight="1">
      <c r="D6753" s="2"/>
      <c r="G6753" s="2"/>
      <c r="I6753" s="2"/>
      <c r="J6753" s="2"/>
      <c r="K6753" s="2"/>
      <c r="L6753" s="2"/>
      <c r="M6753" s="2"/>
      <c r="N6753" s="2"/>
      <c r="O6753" s="2"/>
      <c r="P6753" s="2"/>
      <c r="Q6753" s="2"/>
      <c r="R6753" s="2"/>
      <c r="S6753" s="2"/>
      <c r="T6753" s="2"/>
      <c r="U6753" s="2"/>
      <c r="V6753" s="2"/>
      <c r="W6753" s="2"/>
      <c r="X6753" s="2"/>
      <c r="Y6753" s="2"/>
      <c r="AB6753" s="2"/>
      <c r="AC6753" s="2"/>
      <c r="AD6753" s="2"/>
      <c r="AE6753" s="2"/>
      <c r="AF6753" s="2"/>
      <c r="AG6753" s="2"/>
      <c r="AH6753" s="2"/>
      <c r="AI6753" s="2"/>
      <c r="AJ6753" s="2"/>
      <c r="AK6753" s="2"/>
      <c r="BK6753" s="2"/>
      <c r="BL6753" s="2"/>
      <c r="BN6753" s="2"/>
      <c r="BO6753" s="2"/>
    </row>
    <row r="6754" ht="12.75" customHeight="1">
      <c r="D6754" s="2"/>
      <c r="G6754" s="2"/>
      <c r="I6754" s="2"/>
      <c r="J6754" s="2"/>
      <c r="K6754" s="2"/>
      <c r="L6754" s="2"/>
      <c r="M6754" s="2"/>
      <c r="N6754" s="2"/>
      <c r="O6754" s="2"/>
      <c r="P6754" s="2"/>
      <c r="Q6754" s="2"/>
      <c r="R6754" s="2"/>
      <c r="S6754" s="2"/>
      <c r="T6754" s="2"/>
      <c r="U6754" s="2"/>
      <c r="V6754" s="2"/>
      <c r="W6754" s="2"/>
      <c r="X6754" s="2"/>
      <c r="Y6754" s="2"/>
      <c r="AB6754" s="2"/>
      <c r="AC6754" s="2"/>
      <c r="AD6754" s="2"/>
      <c r="AE6754" s="2"/>
      <c r="AF6754" s="2"/>
      <c r="AG6754" s="2"/>
      <c r="AH6754" s="2"/>
      <c r="AI6754" s="2"/>
      <c r="AJ6754" s="2"/>
      <c r="AK6754" s="2"/>
      <c r="BK6754" s="2"/>
      <c r="BL6754" s="2"/>
      <c r="BN6754" s="2"/>
      <c r="BO6754" s="2"/>
    </row>
    <row r="6755" ht="12.75" customHeight="1">
      <c r="D6755" s="2"/>
      <c r="G6755" s="2"/>
      <c r="I6755" s="2"/>
      <c r="J6755" s="2"/>
      <c r="K6755" s="2"/>
      <c r="L6755" s="2"/>
      <c r="M6755" s="2"/>
      <c r="N6755" s="2"/>
      <c r="O6755" s="2"/>
      <c r="P6755" s="2"/>
      <c r="Q6755" s="2"/>
      <c r="R6755" s="2"/>
      <c r="S6755" s="2"/>
      <c r="T6755" s="2"/>
      <c r="U6755" s="2"/>
      <c r="V6755" s="2"/>
      <c r="W6755" s="2"/>
      <c r="X6755" s="2"/>
      <c r="Y6755" s="2"/>
      <c r="AB6755" s="2"/>
      <c r="AC6755" s="2"/>
      <c r="AD6755" s="2"/>
      <c r="AE6755" s="2"/>
      <c r="AF6755" s="2"/>
      <c r="AG6755" s="2"/>
      <c r="AH6755" s="2"/>
      <c r="AI6755" s="2"/>
      <c r="AJ6755" s="2"/>
      <c r="AK6755" s="2"/>
      <c r="BK6755" s="2"/>
      <c r="BL6755" s="2"/>
      <c r="BN6755" s="2"/>
      <c r="BO6755" s="2"/>
    </row>
    <row r="6756" ht="12.75" customHeight="1">
      <c r="D6756" s="2"/>
      <c r="G6756" s="2"/>
      <c r="I6756" s="2"/>
      <c r="J6756" s="2"/>
      <c r="K6756" s="2"/>
      <c r="L6756" s="2"/>
      <c r="M6756" s="2"/>
      <c r="N6756" s="2"/>
      <c r="O6756" s="2"/>
      <c r="P6756" s="2"/>
      <c r="Q6756" s="2"/>
      <c r="R6756" s="2"/>
      <c r="S6756" s="2"/>
      <c r="T6756" s="2"/>
      <c r="U6756" s="2"/>
      <c r="V6756" s="2"/>
      <c r="W6756" s="2"/>
      <c r="X6756" s="2"/>
      <c r="Y6756" s="2"/>
      <c r="AB6756" s="2"/>
      <c r="AC6756" s="2"/>
      <c r="AD6756" s="2"/>
      <c r="AE6756" s="2"/>
      <c r="AF6756" s="2"/>
      <c r="AG6756" s="2"/>
      <c r="AH6756" s="2"/>
      <c r="AI6756" s="2"/>
      <c r="AJ6756" s="2"/>
      <c r="AK6756" s="2"/>
      <c r="BK6756" s="2"/>
      <c r="BL6756" s="2"/>
      <c r="BN6756" s="2"/>
      <c r="BO6756" s="2"/>
    </row>
    <row r="6757" ht="12.75" customHeight="1">
      <c r="D6757" s="2"/>
      <c r="G6757" s="2"/>
      <c r="I6757" s="2"/>
      <c r="J6757" s="2"/>
      <c r="K6757" s="2"/>
      <c r="L6757" s="2"/>
      <c r="M6757" s="2"/>
      <c r="N6757" s="2"/>
      <c r="O6757" s="2"/>
      <c r="P6757" s="2"/>
      <c r="Q6757" s="2"/>
      <c r="R6757" s="2"/>
      <c r="S6757" s="2"/>
      <c r="T6757" s="2"/>
      <c r="U6757" s="2"/>
      <c r="V6757" s="2"/>
      <c r="W6757" s="2"/>
      <c r="X6757" s="2"/>
      <c r="Y6757" s="2"/>
      <c r="AB6757" s="2"/>
      <c r="AC6757" s="2"/>
      <c r="AD6757" s="2"/>
      <c r="AE6757" s="2"/>
      <c r="AF6757" s="2"/>
      <c r="AG6757" s="2"/>
      <c r="AH6757" s="2"/>
      <c r="AI6757" s="2"/>
      <c r="AJ6757" s="2"/>
      <c r="AK6757" s="2"/>
      <c r="BK6757" s="2"/>
      <c r="BL6757" s="2"/>
      <c r="BN6757" s="2"/>
      <c r="BO6757" s="2"/>
    </row>
    <row r="6758" ht="12.75" customHeight="1">
      <c r="D6758" s="2"/>
      <c r="G6758" s="2"/>
      <c r="I6758" s="2"/>
      <c r="J6758" s="2"/>
      <c r="K6758" s="2"/>
      <c r="L6758" s="2"/>
      <c r="M6758" s="2"/>
      <c r="N6758" s="2"/>
      <c r="O6758" s="2"/>
      <c r="P6758" s="2"/>
      <c r="Q6758" s="2"/>
      <c r="R6758" s="2"/>
      <c r="S6758" s="2"/>
      <c r="T6758" s="2"/>
      <c r="U6758" s="2"/>
      <c r="V6758" s="2"/>
      <c r="W6758" s="2"/>
      <c r="X6758" s="2"/>
      <c r="Y6758" s="2"/>
      <c r="AB6758" s="2"/>
      <c r="AC6758" s="2"/>
      <c r="AD6758" s="2"/>
      <c r="AE6758" s="2"/>
      <c r="AF6758" s="2"/>
      <c r="AG6758" s="2"/>
      <c r="AH6758" s="2"/>
      <c r="AI6758" s="2"/>
      <c r="AJ6758" s="2"/>
      <c r="AK6758" s="2"/>
      <c r="BK6758" s="2"/>
      <c r="BL6758" s="2"/>
      <c r="BN6758" s="2"/>
      <c r="BO6758" s="2"/>
    </row>
    <row r="6759" ht="12.75" customHeight="1">
      <c r="D6759" s="2"/>
      <c r="G6759" s="2"/>
      <c r="I6759" s="2"/>
      <c r="J6759" s="2"/>
      <c r="K6759" s="2"/>
      <c r="L6759" s="2"/>
      <c r="M6759" s="2"/>
      <c r="N6759" s="2"/>
      <c r="O6759" s="2"/>
      <c r="P6759" s="2"/>
      <c r="Q6759" s="2"/>
      <c r="R6759" s="2"/>
      <c r="S6759" s="2"/>
      <c r="T6759" s="2"/>
      <c r="U6759" s="2"/>
      <c r="V6759" s="2"/>
      <c r="W6759" s="2"/>
      <c r="X6759" s="2"/>
      <c r="Y6759" s="2"/>
      <c r="AB6759" s="2"/>
      <c r="AC6759" s="2"/>
      <c r="AD6759" s="2"/>
      <c r="AE6759" s="2"/>
      <c r="AF6759" s="2"/>
      <c r="AG6759" s="2"/>
      <c r="AH6759" s="2"/>
      <c r="AI6759" s="2"/>
      <c r="AJ6759" s="2"/>
      <c r="AK6759" s="2"/>
      <c r="BK6759" s="2"/>
      <c r="BL6759" s="2"/>
      <c r="BN6759" s="2"/>
      <c r="BO6759" s="2"/>
    </row>
    <row r="6760" ht="12.75" customHeight="1">
      <c r="D6760" s="2"/>
      <c r="G6760" s="2"/>
      <c r="I6760" s="2"/>
      <c r="J6760" s="2"/>
      <c r="K6760" s="2"/>
      <c r="L6760" s="2"/>
      <c r="M6760" s="2"/>
      <c r="N6760" s="2"/>
      <c r="O6760" s="2"/>
      <c r="P6760" s="2"/>
      <c r="Q6760" s="2"/>
      <c r="R6760" s="2"/>
      <c r="S6760" s="2"/>
      <c r="T6760" s="2"/>
      <c r="U6760" s="2"/>
      <c r="V6760" s="2"/>
      <c r="W6760" s="2"/>
      <c r="X6760" s="2"/>
      <c r="Y6760" s="2"/>
      <c r="AB6760" s="2"/>
      <c r="AC6760" s="2"/>
      <c r="AD6760" s="2"/>
      <c r="AE6760" s="2"/>
      <c r="AF6760" s="2"/>
      <c r="AG6760" s="2"/>
      <c r="AH6760" s="2"/>
      <c r="AI6760" s="2"/>
      <c r="AJ6760" s="2"/>
      <c r="AK6760" s="2"/>
      <c r="BK6760" s="2"/>
      <c r="BL6760" s="2"/>
      <c r="BN6760" s="2"/>
      <c r="BO6760" s="2"/>
    </row>
    <row r="6761" ht="12.75" customHeight="1">
      <c r="D6761" s="2"/>
      <c r="G6761" s="2"/>
      <c r="I6761" s="2"/>
      <c r="J6761" s="2"/>
      <c r="K6761" s="2"/>
      <c r="L6761" s="2"/>
      <c r="M6761" s="2"/>
      <c r="N6761" s="2"/>
      <c r="O6761" s="2"/>
      <c r="P6761" s="2"/>
      <c r="Q6761" s="2"/>
      <c r="R6761" s="2"/>
      <c r="S6761" s="2"/>
      <c r="T6761" s="2"/>
      <c r="U6761" s="2"/>
      <c r="V6761" s="2"/>
      <c r="W6761" s="2"/>
      <c r="X6761" s="2"/>
      <c r="Y6761" s="2"/>
      <c r="AB6761" s="2"/>
      <c r="AC6761" s="2"/>
      <c r="AD6761" s="2"/>
      <c r="AE6761" s="2"/>
      <c r="AF6761" s="2"/>
      <c r="AG6761" s="2"/>
      <c r="AH6761" s="2"/>
      <c r="AI6761" s="2"/>
      <c r="AJ6761" s="2"/>
      <c r="AK6761" s="2"/>
      <c r="BK6761" s="2"/>
      <c r="BL6761" s="2"/>
      <c r="BN6761" s="2"/>
      <c r="BO6761" s="2"/>
    </row>
    <row r="6762" ht="12.75" customHeight="1">
      <c r="D6762" s="2"/>
      <c r="G6762" s="2"/>
      <c r="I6762" s="2"/>
      <c r="J6762" s="2"/>
      <c r="K6762" s="2"/>
      <c r="L6762" s="2"/>
      <c r="M6762" s="2"/>
      <c r="N6762" s="2"/>
      <c r="O6762" s="2"/>
      <c r="P6762" s="2"/>
      <c r="Q6762" s="2"/>
      <c r="R6762" s="2"/>
      <c r="S6762" s="2"/>
      <c r="T6762" s="2"/>
      <c r="U6762" s="2"/>
      <c r="V6762" s="2"/>
      <c r="W6762" s="2"/>
      <c r="X6762" s="2"/>
      <c r="Y6762" s="2"/>
      <c r="AB6762" s="2"/>
      <c r="AC6762" s="2"/>
      <c r="AD6762" s="2"/>
      <c r="AE6762" s="2"/>
      <c r="AF6762" s="2"/>
      <c r="AG6762" s="2"/>
      <c r="AH6762" s="2"/>
      <c r="AI6762" s="2"/>
      <c r="AJ6762" s="2"/>
      <c r="AK6762" s="2"/>
      <c r="BK6762" s="2"/>
      <c r="BL6762" s="2"/>
      <c r="BN6762" s="2"/>
      <c r="BO6762" s="2"/>
    </row>
    <row r="6763" ht="12.75" customHeight="1">
      <c r="D6763" s="2"/>
      <c r="G6763" s="2"/>
      <c r="I6763" s="2"/>
      <c r="J6763" s="2"/>
      <c r="K6763" s="2"/>
      <c r="L6763" s="2"/>
      <c r="M6763" s="2"/>
      <c r="N6763" s="2"/>
      <c r="O6763" s="2"/>
      <c r="P6763" s="2"/>
      <c r="Q6763" s="2"/>
      <c r="R6763" s="2"/>
      <c r="S6763" s="2"/>
      <c r="T6763" s="2"/>
      <c r="U6763" s="2"/>
      <c r="V6763" s="2"/>
      <c r="W6763" s="2"/>
      <c r="X6763" s="2"/>
      <c r="Y6763" s="2"/>
      <c r="AB6763" s="2"/>
      <c r="AC6763" s="2"/>
      <c r="AD6763" s="2"/>
      <c r="AE6763" s="2"/>
      <c r="AF6763" s="2"/>
      <c r="AG6763" s="2"/>
      <c r="AH6763" s="2"/>
      <c r="AI6763" s="2"/>
      <c r="AJ6763" s="2"/>
      <c r="AK6763" s="2"/>
      <c r="BK6763" s="2"/>
      <c r="BL6763" s="2"/>
      <c r="BN6763" s="2"/>
      <c r="BO6763" s="2"/>
    </row>
    <row r="6764" ht="12.75" customHeight="1">
      <c r="D6764" s="2"/>
      <c r="G6764" s="2"/>
      <c r="I6764" s="2"/>
      <c r="J6764" s="2"/>
      <c r="K6764" s="2"/>
      <c r="L6764" s="2"/>
      <c r="M6764" s="2"/>
      <c r="N6764" s="2"/>
      <c r="O6764" s="2"/>
      <c r="P6764" s="2"/>
      <c r="Q6764" s="2"/>
      <c r="R6764" s="2"/>
      <c r="S6764" s="2"/>
      <c r="T6764" s="2"/>
      <c r="U6764" s="2"/>
      <c r="V6764" s="2"/>
      <c r="W6764" s="2"/>
      <c r="X6764" s="2"/>
      <c r="Y6764" s="2"/>
      <c r="AB6764" s="2"/>
      <c r="AC6764" s="2"/>
      <c r="AD6764" s="2"/>
      <c r="AE6764" s="2"/>
      <c r="AF6764" s="2"/>
      <c r="AG6764" s="2"/>
      <c r="AH6764" s="2"/>
      <c r="AI6764" s="2"/>
      <c r="AJ6764" s="2"/>
      <c r="AK6764" s="2"/>
      <c r="BK6764" s="2"/>
      <c r="BL6764" s="2"/>
      <c r="BN6764" s="2"/>
      <c r="BO6764" s="2"/>
    </row>
    <row r="6765" ht="12.75" customHeight="1">
      <c r="D6765" s="2"/>
      <c r="G6765" s="2"/>
      <c r="I6765" s="2"/>
      <c r="J6765" s="2"/>
      <c r="K6765" s="2"/>
      <c r="L6765" s="2"/>
      <c r="M6765" s="2"/>
      <c r="N6765" s="2"/>
      <c r="O6765" s="2"/>
      <c r="P6765" s="2"/>
      <c r="Q6765" s="2"/>
      <c r="R6765" s="2"/>
      <c r="S6765" s="2"/>
      <c r="T6765" s="2"/>
      <c r="U6765" s="2"/>
      <c r="V6765" s="2"/>
      <c r="W6765" s="2"/>
      <c r="X6765" s="2"/>
      <c r="Y6765" s="2"/>
      <c r="AB6765" s="2"/>
      <c r="AC6765" s="2"/>
      <c r="AD6765" s="2"/>
      <c r="AE6765" s="2"/>
      <c r="AF6765" s="2"/>
      <c r="AG6765" s="2"/>
      <c r="AH6765" s="2"/>
      <c r="AI6765" s="2"/>
      <c r="AJ6765" s="2"/>
      <c r="AK6765" s="2"/>
      <c r="BK6765" s="2"/>
      <c r="BL6765" s="2"/>
      <c r="BN6765" s="2"/>
      <c r="BO6765" s="2"/>
    </row>
    <row r="6766" ht="12.75" customHeight="1">
      <c r="D6766" s="2"/>
      <c r="G6766" s="2"/>
      <c r="I6766" s="2"/>
      <c r="J6766" s="2"/>
      <c r="K6766" s="2"/>
      <c r="L6766" s="2"/>
      <c r="M6766" s="2"/>
      <c r="N6766" s="2"/>
      <c r="O6766" s="2"/>
      <c r="P6766" s="2"/>
      <c r="Q6766" s="2"/>
      <c r="R6766" s="2"/>
      <c r="S6766" s="2"/>
      <c r="T6766" s="2"/>
      <c r="U6766" s="2"/>
      <c r="V6766" s="2"/>
      <c r="W6766" s="2"/>
      <c r="X6766" s="2"/>
      <c r="Y6766" s="2"/>
      <c r="AB6766" s="2"/>
      <c r="AC6766" s="2"/>
      <c r="AD6766" s="2"/>
      <c r="AE6766" s="2"/>
      <c r="AF6766" s="2"/>
      <c r="AG6766" s="2"/>
      <c r="AH6766" s="2"/>
      <c r="AI6766" s="2"/>
      <c r="AJ6766" s="2"/>
      <c r="AK6766" s="2"/>
      <c r="BK6766" s="2"/>
      <c r="BL6766" s="2"/>
      <c r="BN6766" s="2"/>
      <c r="BO6766" s="2"/>
    </row>
    <row r="6767" ht="12.75" customHeight="1">
      <c r="D6767" s="2"/>
      <c r="G6767" s="2"/>
      <c r="I6767" s="2"/>
      <c r="J6767" s="2"/>
      <c r="K6767" s="2"/>
      <c r="L6767" s="2"/>
      <c r="M6767" s="2"/>
      <c r="N6767" s="2"/>
      <c r="O6767" s="2"/>
      <c r="P6767" s="2"/>
      <c r="Q6767" s="2"/>
      <c r="R6767" s="2"/>
      <c r="S6767" s="2"/>
      <c r="T6767" s="2"/>
      <c r="U6767" s="2"/>
      <c r="V6767" s="2"/>
      <c r="W6767" s="2"/>
      <c r="X6767" s="2"/>
      <c r="Y6767" s="2"/>
      <c r="AB6767" s="2"/>
      <c r="AC6767" s="2"/>
      <c r="AD6767" s="2"/>
      <c r="AE6767" s="2"/>
      <c r="AF6767" s="2"/>
      <c r="AG6767" s="2"/>
      <c r="AH6767" s="2"/>
      <c r="AI6767" s="2"/>
      <c r="AJ6767" s="2"/>
      <c r="AK6767" s="2"/>
      <c r="BK6767" s="2"/>
      <c r="BL6767" s="2"/>
      <c r="BN6767" s="2"/>
      <c r="BO6767" s="2"/>
    </row>
    <row r="6768" ht="12.75" customHeight="1">
      <c r="D6768" s="2"/>
      <c r="G6768" s="2"/>
      <c r="I6768" s="2"/>
      <c r="J6768" s="2"/>
      <c r="K6768" s="2"/>
      <c r="L6768" s="2"/>
      <c r="M6768" s="2"/>
      <c r="N6768" s="2"/>
      <c r="O6768" s="2"/>
      <c r="P6768" s="2"/>
      <c r="Q6768" s="2"/>
      <c r="R6768" s="2"/>
      <c r="S6768" s="2"/>
      <c r="T6768" s="2"/>
      <c r="U6768" s="2"/>
      <c r="V6768" s="2"/>
      <c r="W6768" s="2"/>
      <c r="X6768" s="2"/>
      <c r="Y6768" s="2"/>
      <c r="AB6768" s="2"/>
      <c r="AC6768" s="2"/>
      <c r="AD6768" s="2"/>
      <c r="AE6768" s="2"/>
      <c r="AF6768" s="2"/>
      <c r="AG6768" s="2"/>
      <c r="AH6768" s="2"/>
      <c r="AI6768" s="2"/>
      <c r="AJ6768" s="2"/>
      <c r="AK6768" s="2"/>
      <c r="BK6768" s="2"/>
      <c r="BL6768" s="2"/>
      <c r="BN6768" s="2"/>
      <c r="BO6768" s="2"/>
    </row>
    <row r="6769" ht="12.75" customHeight="1">
      <c r="D6769" s="2"/>
      <c r="G6769" s="2"/>
      <c r="I6769" s="2"/>
      <c r="J6769" s="2"/>
      <c r="K6769" s="2"/>
      <c r="L6769" s="2"/>
      <c r="M6769" s="2"/>
      <c r="N6769" s="2"/>
      <c r="O6769" s="2"/>
      <c r="P6769" s="2"/>
      <c r="Q6769" s="2"/>
      <c r="R6769" s="2"/>
      <c r="S6769" s="2"/>
      <c r="T6769" s="2"/>
      <c r="U6769" s="2"/>
      <c r="V6769" s="2"/>
      <c r="W6769" s="2"/>
      <c r="X6769" s="2"/>
      <c r="Y6769" s="2"/>
      <c r="AB6769" s="2"/>
      <c r="AC6769" s="2"/>
      <c r="AD6769" s="2"/>
      <c r="AE6769" s="2"/>
      <c r="AF6769" s="2"/>
      <c r="AG6769" s="2"/>
      <c r="AH6769" s="2"/>
      <c r="AI6769" s="2"/>
      <c r="AJ6769" s="2"/>
      <c r="AK6769" s="2"/>
      <c r="BK6769" s="2"/>
      <c r="BL6769" s="2"/>
      <c r="BN6769" s="2"/>
      <c r="BO6769" s="2"/>
    </row>
    <row r="6770" ht="12.75" customHeight="1">
      <c r="D6770" s="2"/>
      <c r="G6770" s="2"/>
      <c r="I6770" s="2"/>
      <c r="J6770" s="2"/>
      <c r="K6770" s="2"/>
      <c r="L6770" s="2"/>
      <c r="M6770" s="2"/>
      <c r="N6770" s="2"/>
      <c r="O6770" s="2"/>
      <c r="P6770" s="2"/>
      <c r="Q6770" s="2"/>
      <c r="R6770" s="2"/>
      <c r="S6770" s="2"/>
      <c r="T6770" s="2"/>
      <c r="U6770" s="2"/>
      <c r="V6770" s="2"/>
      <c r="W6770" s="2"/>
      <c r="X6770" s="2"/>
      <c r="Y6770" s="2"/>
      <c r="AB6770" s="2"/>
      <c r="AC6770" s="2"/>
      <c r="AD6770" s="2"/>
      <c r="AE6770" s="2"/>
      <c r="AF6770" s="2"/>
      <c r="AG6770" s="2"/>
      <c r="AH6770" s="2"/>
      <c r="AI6770" s="2"/>
      <c r="AJ6770" s="2"/>
      <c r="AK6770" s="2"/>
      <c r="BK6770" s="2"/>
      <c r="BL6770" s="2"/>
      <c r="BN6770" s="2"/>
      <c r="BO6770" s="2"/>
    </row>
    <row r="6771" ht="12.75" customHeight="1">
      <c r="D6771" s="2"/>
      <c r="G6771" s="2"/>
      <c r="I6771" s="2"/>
      <c r="J6771" s="2"/>
      <c r="K6771" s="2"/>
      <c r="L6771" s="2"/>
      <c r="M6771" s="2"/>
      <c r="N6771" s="2"/>
      <c r="O6771" s="2"/>
      <c r="P6771" s="2"/>
      <c r="Q6771" s="2"/>
      <c r="R6771" s="2"/>
      <c r="S6771" s="2"/>
      <c r="T6771" s="2"/>
      <c r="U6771" s="2"/>
      <c r="V6771" s="2"/>
      <c r="W6771" s="2"/>
      <c r="X6771" s="2"/>
      <c r="Y6771" s="2"/>
      <c r="AB6771" s="2"/>
      <c r="AC6771" s="2"/>
      <c r="AD6771" s="2"/>
      <c r="AE6771" s="2"/>
      <c r="AF6771" s="2"/>
      <c r="AG6771" s="2"/>
      <c r="AH6771" s="2"/>
      <c r="AI6771" s="2"/>
      <c r="AJ6771" s="2"/>
      <c r="AK6771" s="2"/>
      <c r="BK6771" s="2"/>
      <c r="BL6771" s="2"/>
      <c r="BN6771" s="2"/>
      <c r="BO6771" s="2"/>
    </row>
    <row r="6772" ht="12.75" customHeight="1">
      <c r="D6772" s="2"/>
      <c r="G6772" s="2"/>
      <c r="I6772" s="2"/>
      <c r="J6772" s="2"/>
      <c r="K6772" s="2"/>
      <c r="L6772" s="2"/>
      <c r="M6772" s="2"/>
      <c r="N6772" s="2"/>
      <c r="O6772" s="2"/>
      <c r="P6772" s="2"/>
      <c r="Q6772" s="2"/>
      <c r="R6772" s="2"/>
      <c r="S6772" s="2"/>
      <c r="T6772" s="2"/>
      <c r="U6772" s="2"/>
      <c r="V6772" s="2"/>
      <c r="W6772" s="2"/>
      <c r="X6772" s="2"/>
      <c r="Y6772" s="2"/>
      <c r="AB6772" s="2"/>
      <c r="AC6772" s="2"/>
      <c r="AD6772" s="2"/>
      <c r="AE6772" s="2"/>
      <c r="AF6772" s="2"/>
      <c r="AG6772" s="2"/>
      <c r="AH6772" s="2"/>
      <c r="AI6772" s="2"/>
      <c r="AJ6772" s="2"/>
      <c r="AK6772" s="2"/>
      <c r="BK6772" s="2"/>
      <c r="BL6772" s="2"/>
      <c r="BN6772" s="2"/>
      <c r="BO6772" s="2"/>
    </row>
    <row r="6773" ht="12.75" customHeight="1">
      <c r="D6773" s="2"/>
      <c r="G6773" s="2"/>
      <c r="I6773" s="2"/>
      <c r="J6773" s="2"/>
      <c r="K6773" s="2"/>
      <c r="L6773" s="2"/>
      <c r="M6773" s="2"/>
      <c r="N6773" s="2"/>
      <c r="O6773" s="2"/>
      <c r="P6773" s="2"/>
      <c r="Q6773" s="2"/>
      <c r="R6773" s="2"/>
      <c r="S6773" s="2"/>
      <c r="T6773" s="2"/>
      <c r="U6773" s="2"/>
      <c r="V6773" s="2"/>
      <c r="W6773" s="2"/>
      <c r="X6773" s="2"/>
      <c r="Y6773" s="2"/>
      <c r="AB6773" s="2"/>
      <c r="AC6773" s="2"/>
      <c r="AD6773" s="2"/>
      <c r="AE6773" s="2"/>
      <c r="AF6773" s="2"/>
      <c r="AG6773" s="2"/>
      <c r="AH6773" s="2"/>
      <c r="AI6773" s="2"/>
      <c r="AJ6773" s="2"/>
      <c r="AK6773" s="2"/>
      <c r="BK6773" s="2"/>
      <c r="BL6773" s="2"/>
      <c r="BN6773" s="2"/>
      <c r="BO6773" s="2"/>
    </row>
    <row r="6774" ht="12.75" customHeight="1">
      <c r="D6774" s="2"/>
      <c r="G6774" s="2"/>
      <c r="I6774" s="2"/>
      <c r="J6774" s="2"/>
      <c r="K6774" s="2"/>
      <c r="L6774" s="2"/>
      <c r="M6774" s="2"/>
      <c r="N6774" s="2"/>
      <c r="O6774" s="2"/>
      <c r="P6774" s="2"/>
      <c r="Q6774" s="2"/>
      <c r="R6774" s="2"/>
      <c r="S6774" s="2"/>
      <c r="T6774" s="2"/>
      <c r="U6774" s="2"/>
      <c r="V6774" s="2"/>
      <c r="W6774" s="2"/>
      <c r="X6774" s="2"/>
      <c r="Y6774" s="2"/>
      <c r="AB6774" s="2"/>
      <c r="AC6774" s="2"/>
      <c r="AD6774" s="2"/>
      <c r="AE6774" s="2"/>
      <c r="AF6774" s="2"/>
      <c r="AG6774" s="2"/>
      <c r="AH6774" s="2"/>
      <c r="AI6774" s="2"/>
      <c r="AJ6774" s="2"/>
      <c r="AK6774" s="2"/>
      <c r="BK6774" s="2"/>
      <c r="BL6774" s="2"/>
      <c r="BN6774" s="2"/>
      <c r="BO6774" s="2"/>
    </row>
    <row r="6775" ht="12.75" customHeight="1">
      <c r="D6775" s="2"/>
      <c r="G6775" s="2"/>
      <c r="I6775" s="2"/>
      <c r="J6775" s="2"/>
      <c r="K6775" s="2"/>
      <c r="L6775" s="2"/>
      <c r="M6775" s="2"/>
      <c r="N6775" s="2"/>
      <c r="O6775" s="2"/>
      <c r="P6775" s="2"/>
      <c r="Q6775" s="2"/>
      <c r="R6775" s="2"/>
      <c r="S6775" s="2"/>
      <c r="T6775" s="2"/>
      <c r="U6775" s="2"/>
      <c r="V6775" s="2"/>
      <c r="W6775" s="2"/>
      <c r="X6775" s="2"/>
      <c r="Y6775" s="2"/>
      <c r="AB6775" s="2"/>
      <c r="AC6775" s="2"/>
      <c r="AD6775" s="2"/>
      <c r="AE6775" s="2"/>
      <c r="AF6775" s="2"/>
      <c r="AG6775" s="2"/>
      <c r="AH6775" s="2"/>
      <c r="AI6775" s="2"/>
      <c r="AJ6775" s="2"/>
      <c r="AK6775" s="2"/>
      <c r="BK6775" s="2"/>
      <c r="BL6775" s="2"/>
      <c r="BN6775" s="2"/>
      <c r="BO6775" s="2"/>
    </row>
    <row r="6776" ht="12.75" customHeight="1">
      <c r="D6776" s="2"/>
      <c r="G6776" s="2"/>
      <c r="I6776" s="2"/>
      <c r="J6776" s="2"/>
      <c r="K6776" s="2"/>
      <c r="L6776" s="2"/>
      <c r="M6776" s="2"/>
      <c r="N6776" s="2"/>
      <c r="O6776" s="2"/>
      <c r="P6776" s="2"/>
      <c r="Q6776" s="2"/>
      <c r="R6776" s="2"/>
      <c r="S6776" s="2"/>
      <c r="T6776" s="2"/>
      <c r="U6776" s="2"/>
      <c r="V6776" s="2"/>
      <c r="W6776" s="2"/>
      <c r="X6776" s="2"/>
      <c r="Y6776" s="2"/>
      <c r="AB6776" s="2"/>
      <c r="AC6776" s="2"/>
      <c r="AD6776" s="2"/>
      <c r="AE6776" s="2"/>
      <c r="AF6776" s="2"/>
      <c r="AG6776" s="2"/>
      <c r="AH6776" s="2"/>
      <c r="AI6776" s="2"/>
      <c r="AJ6776" s="2"/>
      <c r="AK6776" s="2"/>
      <c r="BK6776" s="2"/>
      <c r="BL6776" s="2"/>
      <c r="BN6776" s="2"/>
      <c r="BO6776" s="2"/>
    </row>
    <row r="6777" ht="12.75" customHeight="1">
      <c r="D6777" s="2"/>
      <c r="G6777" s="2"/>
      <c r="I6777" s="2"/>
      <c r="J6777" s="2"/>
      <c r="K6777" s="2"/>
      <c r="L6777" s="2"/>
      <c r="M6777" s="2"/>
      <c r="N6777" s="2"/>
      <c r="O6777" s="2"/>
      <c r="P6777" s="2"/>
      <c r="Q6777" s="2"/>
      <c r="R6777" s="2"/>
      <c r="S6777" s="2"/>
      <c r="T6777" s="2"/>
      <c r="U6777" s="2"/>
      <c r="V6777" s="2"/>
      <c r="W6777" s="2"/>
      <c r="X6777" s="2"/>
      <c r="Y6777" s="2"/>
      <c r="AB6777" s="2"/>
      <c r="AC6777" s="2"/>
      <c r="AD6777" s="2"/>
      <c r="AE6777" s="2"/>
      <c r="AF6777" s="2"/>
      <c r="AG6777" s="2"/>
      <c r="AH6777" s="2"/>
      <c r="AI6777" s="2"/>
      <c r="AJ6777" s="2"/>
      <c r="AK6777" s="2"/>
      <c r="BK6777" s="2"/>
      <c r="BL6777" s="2"/>
      <c r="BN6777" s="2"/>
      <c r="BO6777" s="2"/>
    </row>
    <row r="6778" ht="12.75" customHeight="1">
      <c r="D6778" s="2"/>
      <c r="G6778" s="2"/>
      <c r="I6778" s="2"/>
      <c r="J6778" s="2"/>
      <c r="K6778" s="2"/>
      <c r="L6778" s="2"/>
      <c r="M6778" s="2"/>
      <c r="N6778" s="2"/>
      <c r="O6778" s="2"/>
      <c r="P6778" s="2"/>
      <c r="Q6778" s="2"/>
      <c r="R6778" s="2"/>
      <c r="S6778" s="2"/>
      <c r="T6778" s="2"/>
      <c r="U6778" s="2"/>
      <c r="V6778" s="2"/>
      <c r="W6778" s="2"/>
      <c r="X6778" s="2"/>
      <c r="Y6778" s="2"/>
      <c r="AB6778" s="2"/>
      <c r="AC6778" s="2"/>
      <c r="AD6778" s="2"/>
      <c r="AE6778" s="2"/>
      <c r="AF6778" s="2"/>
      <c r="AG6778" s="2"/>
      <c r="AH6778" s="2"/>
      <c r="AI6778" s="2"/>
      <c r="AJ6778" s="2"/>
      <c r="AK6778" s="2"/>
      <c r="BK6778" s="2"/>
      <c r="BL6778" s="2"/>
      <c r="BN6778" s="2"/>
      <c r="BO6778" s="2"/>
    </row>
    <row r="6779" ht="12.75" customHeight="1">
      <c r="D6779" s="2"/>
      <c r="G6779" s="2"/>
      <c r="I6779" s="2"/>
      <c r="J6779" s="2"/>
      <c r="K6779" s="2"/>
      <c r="L6779" s="2"/>
      <c r="M6779" s="2"/>
      <c r="N6779" s="2"/>
      <c r="O6779" s="2"/>
      <c r="P6779" s="2"/>
      <c r="Q6779" s="2"/>
      <c r="R6779" s="2"/>
      <c r="S6779" s="2"/>
      <c r="T6779" s="2"/>
      <c r="U6779" s="2"/>
      <c r="V6779" s="2"/>
      <c r="W6779" s="2"/>
      <c r="X6779" s="2"/>
      <c r="Y6779" s="2"/>
      <c r="AB6779" s="2"/>
      <c r="AC6779" s="2"/>
      <c r="AD6779" s="2"/>
      <c r="AE6779" s="2"/>
      <c r="AF6779" s="2"/>
      <c r="AG6779" s="2"/>
      <c r="AH6779" s="2"/>
      <c r="AI6779" s="2"/>
      <c r="AJ6779" s="2"/>
      <c r="AK6779" s="2"/>
      <c r="BK6779" s="2"/>
      <c r="BL6779" s="2"/>
      <c r="BN6779" s="2"/>
      <c r="BO6779" s="2"/>
    </row>
    <row r="6780" ht="12.75" customHeight="1">
      <c r="D6780" s="2"/>
      <c r="G6780" s="2"/>
      <c r="I6780" s="2"/>
      <c r="J6780" s="2"/>
      <c r="K6780" s="2"/>
      <c r="L6780" s="2"/>
      <c r="M6780" s="2"/>
      <c r="N6780" s="2"/>
      <c r="O6780" s="2"/>
      <c r="P6780" s="2"/>
      <c r="Q6780" s="2"/>
      <c r="R6780" s="2"/>
      <c r="S6780" s="2"/>
      <c r="T6780" s="2"/>
      <c r="U6780" s="2"/>
      <c r="V6780" s="2"/>
      <c r="W6780" s="2"/>
      <c r="X6780" s="2"/>
      <c r="Y6780" s="2"/>
      <c r="AB6780" s="2"/>
      <c r="AC6780" s="2"/>
      <c r="AD6780" s="2"/>
      <c r="AE6780" s="2"/>
      <c r="AF6780" s="2"/>
      <c r="AG6780" s="2"/>
      <c r="AH6780" s="2"/>
      <c r="AI6780" s="2"/>
      <c r="AJ6780" s="2"/>
      <c r="AK6780" s="2"/>
      <c r="BK6780" s="2"/>
      <c r="BL6780" s="2"/>
      <c r="BN6780" s="2"/>
      <c r="BO6780" s="2"/>
    </row>
    <row r="6781" ht="12.75" customHeight="1">
      <c r="D6781" s="2"/>
      <c r="G6781" s="2"/>
      <c r="I6781" s="2"/>
      <c r="J6781" s="2"/>
      <c r="K6781" s="2"/>
      <c r="L6781" s="2"/>
      <c r="M6781" s="2"/>
      <c r="N6781" s="2"/>
      <c r="O6781" s="2"/>
      <c r="P6781" s="2"/>
      <c r="Q6781" s="2"/>
      <c r="R6781" s="2"/>
      <c r="S6781" s="2"/>
      <c r="T6781" s="2"/>
      <c r="U6781" s="2"/>
      <c r="V6781" s="2"/>
      <c r="W6781" s="2"/>
      <c r="X6781" s="2"/>
      <c r="Y6781" s="2"/>
      <c r="AB6781" s="2"/>
      <c r="AC6781" s="2"/>
      <c r="AD6781" s="2"/>
      <c r="AE6781" s="2"/>
      <c r="AF6781" s="2"/>
      <c r="AG6781" s="2"/>
      <c r="AH6781" s="2"/>
      <c r="AI6781" s="2"/>
      <c r="AJ6781" s="2"/>
      <c r="AK6781" s="2"/>
      <c r="BK6781" s="2"/>
      <c r="BL6781" s="2"/>
      <c r="BN6781" s="2"/>
      <c r="BO6781" s="2"/>
    </row>
    <row r="6782" ht="12.75" customHeight="1">
      <c r="D6782" s="2"/>
      <c r="G6782" s="2"/>
      <c r="I6782" s="2"/>
      <c r="J6782" s="2"/>
      <c r="K6782" s="2"/>
      <c r="L6782" s="2"/>
      <c r="M6782" s="2"/>
      <c r="N6782" s="2"/>
      <c r="O6782" s="2"/>
      <c r="P6782" s="2"/>
      <c r="Q6782" s="2"/>
      <c r="R6782" s="2"/>
      <c r="S6782" s="2"/>
      <c r="T6782" s="2"/>
      <c r="U6782" s="2"/>
      <c r="V6782" s="2"/>
      <c r="W6782" s="2"/>
      <c r="X6782" s="2"/>
      <c r="Y6782" s="2"/>
      <c r="AB6782" s="2"/>
      <c r="AC6782" s="2"/>
      <c r="AD6782" s="2"/>
      <c r="AE6782" s="2"/>
      <c r="AF6782" s="2"/>
      <c r="AG6782" s="2"/>
      <c r="AH6782" s="2"/>
      <c r="AI6782" s="2"/>
      <c r="AJ6782" s="2"/>
      <c r="AK6782" s="2"/>
      <c r="BK6782" s="2"/>
      <c r="BL6782" s="2"/>
      <c r="BN6782" s="2"/>
      <c r="BO6782" s="2"/>
    </row>
    <row r="6783" ht="12.75" customHeight="1">
      <c r="D6783" s="2"/>
      <c r="G6783" s="2"/>
      <c r="I6783" s="2"/>
      <c r="J6783" s="2"/>
      <c r="K6783" s="2"/>
      <c r="L6783" s="2"/>
      <c r="M6783" s="2"/>
      <c r="N6783" s="2"/>
      <c r="O6783" s="2"/>
      <c r="P6783" s="2"/>
      <c r="Q6783" s="2"/>
      <c r="R6783" s="2"/>
      <c r="S6783" s="2"/>
      <c r="T6783" s="2"/>
      <c r="U6783" s="2"/>
      <c r="V6783" s="2"/>
      <c r="W6783" s="2"/>
      <c r="X6783" s="2"/>
      <c r="Y6783" s="2"/>
      <c r="AB6783" s="2"/>
      <c r="AC6783" s="2"/>
      <c r="AD6783" s="2"/>
      <c r="AE6783" s="2"/>
      <c r="AF6783" s="2"/>
      <c r="AG6783" s="2"/>
      <c r="AH6783" s="2"/>
      <c r="AI6783" s="2"/>
      <c r="AJ6783" s="2"/>
      <c r="AK6783" s="2"/>
      <c r="BK6783" s="2"/>
      <c r="BL6783" s="2"/>
      <c r="BN6783" s="2"/>
      <c r="BO6783" s="2"/>
    </row>
    <row r="6784" ht="12.75" customHeight="1">
      <c r="D6784" s="2"/>
      <c r="G6784" s="2"/>
      <c r="I6784" s="2"/>
      <c r="J6784" s="2"/>
      <c r="K6784" s="2"/>
      <c r="L6784" s="2"/>
      <c r="M6784" s="2"/>
      <c r="N6784" s="2"/>
      <c r="O6784" s="2"/>
      <c r="P6784" s="2"/>
      <c r="Q6784" s="2"/>
      <c r="R6784" s="2"/>
      <c r="S6784" s="2"/>
      <c r="T6784" s="2"/>
      <c r="U6784" s="2"/>
      <c r="V6784" s="2"/>
      <c r="W6784" s="2"/>
      <c r="X6784" s="2"/>
      <c r="Y6784" s="2"/>
      <c r="AB6784" s="2"/>
      <c r="AC6784" s="2"/>
      <c r="AD6784" s="2"/>
      <c r="AE6784" s="2"/>
      <c r="AF6784" s="2"/>
      <c r="AG6784" s="2"/>
      <c r="AH6784" s="2"/>
      <c r="AI6784" s="2"/>
      <c r="AJ6784" s="2"/>
      <c r="AK6784" s="2"/>
      <c r="BK6784" s="2"/>
      <c r="BL6784" s="2"/>
      <c r="BN6784" s="2"/>
      <c r="BO6784" s="2"/>
    </row>
    <row r="6785" ht="12.75" customHeight="1">
      <c r="D6785" s="2"/>
      <c r="G6785" s="2"/>
      <c r="I6785" s="2"/>
      <c r="J6785" s="2"/>
      <c r="K6785" s="2"/>
      <c r="L6785" s="2"/>
      <c r="M6785" s="2"/>
      <c r="N6785" s="2"/>
      <c r="O6785" s="2"/>
      <c r="P6785" s="2"/>
      <c r="Q6785" s="2"/>
      <c r="R6785" s="2"/>
      <c r="S6785" s="2"/>
      <c r="T6785" s="2"/>
      <c r="U6785" s="2"/>
      <c r="V6785" s="2"/>
      <c r="W6785" s="2"/>
      <c r="X6785" s="2"/>
      <c r="Y6785" s="2"/>
      <c r="AB6785" s="2"/>
      <c r="AC6785" s="2"/>
      <c r="AD6785" s="2"/>
      <c r="AE6785" s="2"/>
      <c r="AF6785" s="2"/>
      <c r="AG6785" s="2"/>
      <c r="AH6785" s="2"/>
      <c r="AI6785" s="2"/>
      <c r="AJ6785" s="2"/>
      <c r="AK6785" s="2"/>
      <c r="BK6785" s="2"/>
      <c r="BL6785" s="2"/>
      <c r="BN6785" s="2"/>
      <c r="BO6785" s="2"/>
    </row>
    <row r="6786" ht="12.75" customHeight="1">
      <c r="D6786" s="2"/>
      <c r="G6786" s="2"/>
      <c r="I6786" s="2"/>
      <c r="J6786" s="2"/>
      <c r="K6786" s="2"/>
      <c r="L6786" s="2"/>
      <c r="M6786" s="2"/>
      <c r="N6786" s="2"/>
      <c r="O6786" s="2"/>
      <c r="P6786" s="2"/>
      <c r="Q6786" s="2"/>
      <c r="R6786" s="2"/>
      <c r="S6786" s="2"/>
      <c r="T6786" s="2"/>
      <c r="U6786" s="2"/>
      <c r="V6786" s="2"/>
      <c r="W6786" s="2"/>
      <c r="X6786" s="2"/>
      <c r="Y6786" s="2"/>
      <c r="AB6786" s="2"/>
      <c r="AC6786" s="2"/>
      <c r="AD6786" s="2"/>
      <c r="AE6786" s="2"/>
      <c r="AF6786" s="2"/>
      <c r="AG6786" s="2"/>
      <c r="AH6786" s="2"/>
      <c r="AI6786" s="2"/>
      <c r="AJ6786" s="2"/>
      <c r="AK6786" s="2"/>
      <c r="BK6786" s="2"/>
      <c r="BL6786" s="2"/>
      <c r="BN6786" s="2"/>
      <c r="BO6786" s="2"/>
    </row>
    <row r="6787" ht="12.75" customHeight="1">
      <c r="D6787" s="2"/>
      <c r="G6787" s="2"/>
      <c r="I6787" s="2"/>
      <c r="J6787" s="2"/>
      <c r="K6787" s="2"/>
      <c r="L6787" s="2"/>
      <c r="M6787" s="2"/>
      <c r="N6787" s="2"/>
      <c r="O6787" s="2"/>
      <c r="P6787" s="2"/>
      <c r="Q6787" s="2"/>
      <c r="R6787" s="2"/>
      <c r="S6787" s="2"/>
      <c r="T6787" s="2"/>
      <c r="U6787" s="2"/>
      <c r="V6787" s="2"/>
      <c r="W6787" s="2"/>
      <c r="X6787" s="2"/>
      <c r="Y6787" s="2"/>
      <c r="AB6787" s="2"/>
      <c r="AC6787" s="2"/>
      <c r="AD6787" s="2"/>
      <c r="AE6787" s="2"/>
      <c r="AF6787" s="2"/>
      <c r="AG6787" s="2"/>
      <c r="AH6787" s="2"/>
      <c r="AI6787" s="2"/>
      <c r="AJ6787" s="2"/>
      <c r="AK6787" s="2"/>
      <c r="BK6787" s="2"/>
      <c r="BL6787" s="2"/>
      <c r="BN6787" s="2"/>
      <c r="BO6787" s="2"/>
    </row>
    <row r="6788" ht="12.75" customHeight="1">
      <c r="D6788" s="2"/>
      <c r="G6788" s="2"/>
      <c r="I6788" s="2"/>
      <c r="J6788" s="2"/>
      <c r="K6788" s="2"/>
      <c r="L6788" s="2"/>
      <c r="M6788" s="2"/>
      <c r="N6788" s="2"/>
      <c r="O6788" s="2"/>
      <c r="P6788" s="2"/>
      <c r="Q6788" s="2"/>
      <c r="R6788" s="2"/>
      <c r="S6788" s="2"/>
      <c r="T6788" s="2"/>
      <c r="U6788" s="2"/>
      <c r="V6788" s="2"/>
      <c r="W6788" s="2"/>
      <c r="X6788" s="2"/>
      <c r="Y6788" s="2"/>
      <c r="AB6788" s="2"/>
      <c r="AC6788" s="2"/>
      <c r="AD6788" s="2"/>
      <c r="AE6788" s="2"/>
      <c r="AF6788" s="2"/>
      <c r="AG6788" s="2"/>
      <c r="AH6788" s="2"/>
      <c r="AI6788" s="2"/>
      <c r="AJ6788" s="2"/>
      <c r="AK6788" s="2"/>
      <c r="BK6788" s="2"/>
      <c r="BL6788" s="2"/>
      <c r="BN6788" s="2"/>
      <c r="BO6788" s="2"/>
    </row>
    <row r="6789" ht="12.75" customHeight="1">
      <c r="D6789" s="2"/>
      <c r="G6789" s="2"/>
      <c r="I6789" s="2"/>
      <c r="J6789" s="2"/>
      <c r="K6789" s="2"/>
      <c r="L6789" s="2"/>
      <c r="M6789" s="2"/>
      <c r="N6789" s="2"/>
      <c r="O6789" s="2"/>
      <c r="P6789" s="2"/>
      <c r="Q6789" s="2"/>
      <c r="R6789" s="2"/>
      <c r="S6789" s="2"/>
      <c r="T6789" s="2"/>
      <c r="U6789" s="2"/>
      <c r="V6789" s="2"/>
      <c r="W6789" s="2"/>
      <c r="X6789" s="2"/>
      <c r="Y6789" s="2"/>
      <c r="AB6789" s="2"/>
      <c r="AC6789" s="2"/>
      <c r="AD6789" s="2"/>
      <c r="AE6789" s="2"/>
      <c r="AF6789" s="2"/>
      <c r="AG6789" s="2"/>
      <c r="AH6789" s="2"/>
      <c r="AI6789" s="2"/>
      <c r="AJ6789" s="2"/>
      <c r="AK6789" s="2"/>
      <c r="BK6789" s="2"/>
      <c r="BL6789" s="2"/>
      <c r="BN6789" s="2"/>
      <c r="BO6789" s="2"/>
    </row>
    <row r="6790" ht="12.75" customHeight="1">
      <c r="D6790" s="2"/>
      <c r="G6790" s="2"/>
      <c r="I6790" s="2"/>
      <c r="J6790" s="2"/>
      <c r="K6790" s="2"/>
      <c r="L6790" s="2"/>
      <c r="M6790" s="2"/>
      <c r="N6790" s="2"/>
      <c r="O6790" s="2"/>
      <c r="P6790" s="2"/>
      <c r="Q6790" s="2"/>
      <c r="R6790" s="2"/>
      <c r="S6790" s="2"/>
      <c r="T6790" s="2"/>
      <c r="U6790" s="2"/>
      <c r="V6790" s="2"/>
      <c r="W6790" s="2"/>
      <c r="X6790" s="2"/>
      <c r="Y6790" s="2"/>
      <c r="AB6790" s="2"/>
      <c r="AC6790" s="2"/>
      <c r="AD6790" s="2"/>
      <c r="AE6790" s="2"/>
      <c r="AF6790" s="2"/>
      <c r="AG6790" s="2"/>
      <c r="AH6790" s="2"/>
      <c r="AI6790" s="2"/>
      <c r="AJ6790" s="2"/>
      <c r="AK6790" s="2"/>
      <c r="BK6790" s="2"/>
      <c r="BL6790" s="2"/>
      <c r="BN6790" s="2"/>
      <c r="BO6790" s="2"/>
    </row>
    <row r="6791" ht="12.75" customHeight="1">
      <c r="D6791" s="2"/>
      <c r="G6791" s="2"/>
      <c r="I6791" s="2"/>
      <c r="J6791" s="2"/>
      <c r="K6791" s="2"/>
      <c r="L6791" s="2"/>
      <c r="M6791" s="2"/>
      <c r="N6791" s="2"/>
      <c r="O6791" s="2"/>
      <c r="P6791" s="2"/>
      <c r="Q6791" s="2"/>
      <c r="R6791" s="2"/>
      <c r="S6791" s="2"/>
      <c r="T6791" s="2"/>
      <c r="U6791" s="2"/>
      <c r="V6791" s="2"/>
      <c r="W6791" s="2"/>
      <c r="X6791" s="2"/>
      <c r="Y6791" s="2"/>
      <c r="AB6791" s="2"/>
      <c r="AC6791" s="2"/>
      <c r="AD6791" s="2"/>
      <c r="AE6791" s="2"/>
      <c r="AF6791" s="2"/>
      <c r="AG6791" s="2"/>
      <c r="AH6791" s="2"/>
      <c r="AI6791" s="2"/>
      <c r="AJ6791" s="2"/>
      <c r="AK6791" s="2"/>
      <c r="BK6791" s="2"/>
      <c r="BL6791" s="2"/>
      <c r="BN6791" s="2"/>
      <c r="BO6791" s="2"/>
    </row>
    <row r="6792" ht="12.75" customHeight="1">
      <c r="D6792" s="2"/>
      <c r="G6792" s="2"/>
      <c r="I6792" s="2"/>
      <c r="J6792" s="2"/>
      <c r="K6792" s="2"/>
      <c r="L6792" s="2"/>
      <c r="M6792" s="2"/>
      <c r="N6792" s="2"/>
      <c r="O6792" s="2"/>
      <c r="P6792" s="2"/>
      <c r="Q6792" s="2"/>
      <c r="R6792" s="2"/>
      <c r="S6792" s="2"/>
      <c r="T6792" s="2"/>
      <c r="U6792" s="2"/>
      <c r="V6792" s="2"/>
      <c r="W6792" s="2"/>
      <c r="X6792" s="2"/>
      <c r="Y6792" s="2"/>
      <c r="AB6792" s="2"/>
      <c r="AC6792" s="2"/>
      <c r="AD6792" s="2"/>
      <c r="AE6792" s="2"/>
      <c r="AF6792" s="2"/>
      <c r="AG6792" s="2"/>
      <c r="AH6792" s="2"/>
      <c r="AI6792" s="2"/>
      <c r="AJ6792" s="2"/>
      <c r="AK6792" s="2"/>
      <c r="BK6792" s="2"/>
      <c r="BL6792" s="2"/>
      <c r="BN6792" s="2"/>
      <c r="BO6792" s="2"/>
    </row>
    <row r="6793" ht="12.75" customHeight="1">
      <c r="D6793" s="2"/>
      <c r="G6793" s="2"/>
      <c r="I6793" s="2"/>
      <c r="J6793" s="2"/>
      <c r="K6793" s="2"/>
      <c r="L6793" s="2"/>
      <c r="M6793" s="2"/>
      <c r="N6793" s="2"/>
      <c r="O6793" s="2"/>
      <c r="P6793" s="2"/>
      <c r="Q6793" s="2"/>
      <c r="R6793" s="2"/>
      <c r="S6793" s="2"/>
      <c r="T6793" s="2"/>
      <c r="U6793" s="2"/>
      <c r="V6793" s="2"/>
      <c r="W6793" s="2"/>
      <c r="X6793" s="2"/>
      <c r="Y6793" s="2"/>
      <c r="AB6793" s="2"/>
      <c r="AC6793" s="2"/>
      <c r="AD6793" s="2"/>
      <c r="AE6793" s="2"/>
      <c r="AF6793" s="2"/>
      <c r="AG6793" s="2"/>
      <c r="AH6793" s="2"/>
      <c r="AI6793" s="2"/>
      <c r="AJ6793" s="2"/>
      <c r="AK6793" s="2"/>
      <c r="BK6793" s="2"/>
      <c r="BL6793" s="2"/>
      <c r="BN6793" s="2"/>
      <c r="BO6793" s="2"/>
    </row>
    <row r="6794" ht="12.75" customHeight="1">
      <c r="D6794" s="2"/>
      <c r="G6794" s="2"/>
      <c r="I6794" s="2"/>
      <c r="J6794" s="2"/>
      <c r="K6794" s="2"/>
      <c r="L6794" s="2"/>
      <c r="M6794" s="2"/>
      <c r="N6794" s="2"/>
      <c r="O6794" s="2"/>
      <c r="P6794" s="2"/>
      <c r="Q6794" s="2"/>
      <c r="R6794" s="2"/>
      <c r="S6794" s="2"/>
      <c r="T6794" s="2"/>
      <c r="U6794" s="2"/>
      <c r="V6794" s="2"/>
      <c r="W6794" s="2"/>
      <c r="X6794" s="2"/>
      <c r="Y6794" s="2"/>
      <c r="AB6794" s="2"/>
      <c r="AC6794" s="2"/>
      <c r="AD6794" s="2"/>
      <c r="AE6794" s="2"/>
      <c r="AF6794" s="2"/>
      <c r="AG6794" s="2"/>
      <c r="AH6794" s="2"/>
      <c r="AI6794" s="2"/>
      <c r="AJ6794" s="2"/>
      <c r="AK6794" s="2"/>
      <c r="BK6794" s="2"/>
      <c r="BL6794" s="2"/>
      <c r="BN6794" s="2"/>
      <c r="BO6794" s="2"/>
    </row>
    <row r="6795" ht="12.75" customHeight="1">
      <c r="D6795" s="2"/>
      <c r="G6795" s="2"/>
      <c r="I6795" s="2"/>
      <c r="J6795" s="2"/>
      <c r="K6795" s="2"/>
      <c r="L6795" s="2"/>
      <c r="M6795" s="2"/>
      <c r="N6795" s="2"/>
      <c r="O6795" s="2"/>
      <c r="P6795" s="2"/>
      <c r="Q6795" s="2"/>
      <c r="R6795" s="2"/>
      <c r="S6795" s="2"/>
      <c r="T6795" s="2"/>
      <c r="U6795" s="2"/>
      <c r="V6795" s="2"/>
      <c r="W6795" s="2"/>
      <c r="X6795" s="2"/>
      <c r="Y6795" s="2"/>
      <c r="AB6795" s="2"/>
      <c r="AC6795" s="2"/>
      <c r="AD6795" s="2"/>
      <c r="AE6795" s="2"/>
      <c r="AF6795" s="2"/>
      <c r="AG6795" s="2"/>
      <c r="AH6795" s="2"/>
      <c r="AI6795" s="2"/>
      <c r="AJ6795" s="2"/>
      <c r="AK6795" s="2"/>
      <c r="BK6795" s="2"/>
      <c r="BL6795" s="2"/>
      <c r="BN6795" s="2"/>
      <c r="BO6795" s="2"/>
    </row>
    <row r="6796" ht="12.75" customHeight="1">
      <c r="D6796" s="2"/>
      <c r="G6796" s="2"/>
      <c r="I6796" s="2"/>
      <c r="J6796" s="2"/>
      <c r="K6796" s="2"/>
      <c r="L6796" s="2"/>
      <c r="M6796" s="2"/>
      <c r="N6796" s="2"/>
      <c r="O6796" s="2"/>
      <c r="P6796" s="2"/>
      <c r="Q6796" s="2"/>
      <c r="R6796" s="2"/>
      <c r="S6796" s="2"/>
      <c r="T6796" s="2"/>
      <c r="U6796" s="2"/>
      <c r="V6796" s="2"/>
      <c r="W6796" s="2"/>
      <c r="X6796" s="2"/>
      <c r="Y6796" s="2"/>
      <c r="AB6796" s="2"/>
      <c r="AC6796" s="2"/>
      <c r="AD6796" s="2"/>
      <c r="AE6796" s="2"/>
      <c r="AF6796" s="2"/>
      <c r="AG6796" s="2"/>
      <c r="AH6796" s="2"/>
      <c r="AI6796" s="2"/>
      <c r="AJ6796" s="2"/>
      <c r="AK6796" s="2"/>
      <c r="BK6796" s="2"/>
      <c r="BL6796" s="2"/>
      <c r="BN6796" s="2"/>
      <c r="BO6796" s="2"/>
    </row>
    <row r="6797" ht="12.75" customHeight="1">
      <c r="D6797" s="2"/>
      <c r="G6797" s="2"/>
      <c r="I6797" s="2"/>
      <c r="J6797" s="2"/>
      <c r="K6797" s="2"/>
      <c r="L6797" s="2"/>
      <c r="M6797" s="2"/>
      <c r="N6797" s="2"/>
      <c r="O6797" s="2"/>
      <c r="P6797" s="2"/>
      <c r="Q6797" s="2"/>
      <c r="R6797" s="2"/>
      <c r="S6797" s="2"/>
      <c r="T6797" s="2"/>
      <c r="U6797" s="2"/>
      <c r="V6797" s="2"/>
      <c r="W6797" s="2"/>
      <c r="X6797" s="2"/>
      <c r="Y6797" s="2"/>
      <c r="AB6797" s="2"/>
      <c r="AC6797" s="2"/>
      <c r="AD6797" s="2"/>
      <c r="AE6797" s="2"/>
      <c r="AF6797" s="2"/>
      <c r="AG6797" s="2"/>
      <c r="AH6797" s="2"/>
      <c r="AI6797" s="2"/>
      <c r="AJ6797" s="2"/>
      <c r="AK6797" s="2"/>
      <c r="BK6797" s="2"/>
      <c r="BL6797" s="2"/>
      <c r="BN6797" s="2"/>
      <c r="BO6797" s="2"/>
    </row>
    <row r="6798" ht="12.75" customHeight="1">
      <c r="D6798" s="2"/>
      <c r="G6798" s="2"/>
      <c r="I6798" s="2"/>
      <c r="J6798" s="2"/>
      <c r="K6798" s="2"/>
      <c r="L6798" s="2"/>
      <c r="M6798" s="2"/>
      <c r="N6798" s="2"/>
      <c r="O6798" s="2"/>
      <c r="P6798" s="2"/>
      <c r="Q6798" s="2"/>
      <c r="R6798" s="2"/>
      <c r="S6798" s="2"/>
      <c r="T6798" s="2"/>
      <c r="U6798" s="2"/>
      <c r="V6798" s="2"/>
      <c r="W6798" s="2"/>
      <c r="X6798" s="2"/>
      <c r="Y6798" s="2"/>
      <c r="AB6798" s="2"/>
      <c r="AC6798" s="2"/>
      <c r="AD6798" s="2"/>
      <c r="AE6798" s="2"/>
      <c r="AF6798" s="2"/>
      <c r="AG6798" s="2"/>
      <c r="AH6798" s="2"/>
      <c r="AI6798" s="2"/>
      <c r="AJ6798" s="2"/>
      <c r="AK6798" s="2"/>
      <c r="BK6798" s="2"/>
      <c r="BL6798" s="2"/>
      <c r="BN6798" s="2"/>
      <c r="BO6798" s="2"/>
    </row>
    <row r="6799" ht="12.75" customHeight="1">
      <c r="D6799" s="2"/>
      <c r="G6799" s="2"/>
      <c r="I6799" s="2"/>
      <c r="J6799" s="2"/>
      <c r="K6799" s="2"/>
      <c r="L6799" s="2"/>
      <c r="M6799" s="2"/>
      <c r="N6799" s="2"/>
      <c r="O6799" s="2"/>
      <c r="P6799" s="2"/>
      <c r="Q6799" s="2"/>
      <c r="R6799" s="2"/>
      <c r="S6799" s="2"/>
      <c r="T6799" s="2"/>
      <c r="U6799" s="2"/>
      <c r="V6799" s="2"/>
      <c r="W6799" s="2"/>
      <c r="X6799" s="2"/>
      <c r="Y6799" s="2"/>
      <c r="AB6799" s="2"/>
      <c r="AC6799" s="2"/>
      <c r="AD6799" s="2"/>
      <c r="AE6799" s="2"/>
      <c r="AF6799" s="2"/>
      <c r="AG6799" s="2"/>
      <c r="AH6799" s="2"/>
      <c r="AI6799" s="2"/>
      <c r="AJ6799" s="2"/>
      <c r="AK6799" s="2"/>
      <c r="BK6799" s="2"/>
      <c r="BL6799" s="2"/>
      <c r="BN6799" s="2"/>
      <c r="BO6799" s="2"/>
    </row>
    <row r="6800" ht="12.75" customHeight="1">
      <c r="D6800" s="2"/>
      <c r="G6800" s="2"/>
      <c r="I6800" s="2"/>
      <c r="J6800" s="2"/>
      <c r="K6800" s="2"/>
      <c r="L6800" s="2"/>
      <c r="M6800" s="2"/>
      <c r="N6800" s="2"/>
      <c r="O6800" s="2"/>
      <c r="P6800" s="2"/>
      <c r="Q6800" s="2"/>
      <c r="R6800" s="2"/>
      <c r="S6800" s="2"/>
      <c r="T6800" s="2"/>
      <c r="U6800" s="2"/>
      <c r="V6800" s="2"/>
      <c r="W6800" s="2"/>
      <c r="X6800" s="2"/>
      <c r="Y6800" s="2"/>
      <c r="AB6800" s="2"/>
      <c r="AC6800" s="2"/>
      <c r="AD6800" s="2"/>
      <c r="AE6800" s="2"/>
      <c r="AF6800" s="2"/>
      <c r="AG6800" s="2"/>
      <c r="AH6800" s="2"/>
      <c r="AI6800" s="2"/>
      <c r="AJ6800" s="2"/>
      <c r="AK6800" s="2"/>
      <c r="BK6800" s="2"/>
      <c r="BL6800" s="2"/>
      <c r="BN6800" s="2"/>
      <c r="BO6800" s="2"/>
    </row>
    <row r="6801" ht="12.75" customHeight="1">
      <c r="D6801" s="2"/>
      <c r="G6801" s="2"/>
      <c r="I6801" s="2"/>
      <c r="J6801" s="2"/>
      <c r="K6801" s="2"/>
      <c r="L6801" s="2"/>
      <c r="M6801" s="2"/>
      <c r="N6801" s="2"/>
      <c r="O6801" s="2"/>
      <c r="P6801" s="2"/>
      <c r="Q6801" s="2"/>
      <c r="R6801" s="2"/>
      <c r="S6801" s="2"/>
      <c r="T6801" s="2"/>
      <c r="U6801" s="2"/>
      <c r="V6801" s="2"/>
      <c r="W6801" s="2"/>
      <c r="X6801" s="2"/>
      <c r="Y6801" s="2"/>
      <c r="AB6801" s="2"/>
      <c r="AC6801" s="2"/>
      <c r="AD6801" s="2"/>
      <c r="AE6801" s="2"/>
      <c r="AF6801" s="2"/>
      <c r="AG6801" s="2"/>
      <c r="AH6801" s="2"/>
      <c r="AI6801" s="2"/>
      <c r="AJ6801" s="2"/>
      <c r="AK6801" s="2"/>
      <c r="BK6801" s="2"/>
      <c r="BL6801" s="2"/>
      <c r="BN6801" s="2"/>
      <c r="BO6801" s="2"/>
    </row>
    <row r="6802" ht="12.75" customHeight="1">
      <c r="D6802" s="2"/>
      <c r="G6802" s="2"/>
      <c r="I6802" s="2"/>
      <c r="J6802" s="2"/>
      <c r="K6802" s="2"/>
      <c r="L6802" s="2"/>
      <c r="M6802" s="2"/>
      <c r="N6802" s="2"/>
      <c r="O6802" s="2"/>
      <c r="P6802" s="2"/>
      <c r="Q6802" s="2"/>
      <c r="R6802" s="2"/>
      <c r="S6802" s="2"/>
      <c r="T6802" s="2"/>
      <c r="U6802" s="2"/>
      <c r="V6802" s="2"/>
      <c r="W6802" s="2"/>
      <c r="X6802" s="2"/>
      <c r="Y6802" s="2"/>
      <c r="AB6802" s="2"/>
      <c r="AC6802" s="2"/>
      <c r="AD6802" s="2"/>
      <c r="AE6802" s="2"/>
      <c r="AF6802" s="2"/>
      <c r="AG6802" s="2"/>
      <c r="AH6802" s="2"/>
      <c r="AI6802" s="2"/>
      <c r="AJ6802" s="2"/>
      <c r="AK6802" s="2"/>
      <c r="BK6802" s="2"/>
      <c r="BL6802" s="2"/>
      <c r="BN6802" s="2"/>
      <c r="BO6802" s="2"/>
    </row>
    <row r="6803" ht="12.75" customHeight="1">
      <c r="D6803" s="2"/>
      <c r="G6803" s="2"/>
      <c r="I6803" s="2"/>
      <c r="J6803" s="2"/>
      <c r="K6803" s="2"/>
      <c r="L6803" s="2"/>
      <c r="M6803" s="2"/>
      <c r="N6803" s="2"/>
      <c r="O6803" s="2"/>
      <c r="P6803" s="2"/>
      <c r="Q6803" s="2"/>
      <c r="R6803" s="2"/>
      <c r="S6803" s="2"/>
      <c r="T6803" s="2"/>
      <c r="U6803" s="2"/>
      <c r="V6803" s="2"/>
      <c r="W6803" s="2"/>
      <c r="X6803" s="2"/>
      <c r="Y6803" s="2"/>
      <c r="AB6803" s="2"/>
      <c r="AC6803" s="2"/>
      <c r="AD6803" s="2"/>
      <c r="AE6803" s="2"/>
      <c r="AF6803" s="2"/>
      <c r="AG6803" s="2"/>
      <c r="AH6803" s="2"/>
      <c r="AI6803" s="2"/>
      <c r="AJ6803" s="2"/>
      <c r="AK6803" s="2"/>
      <c r="BK6803" s="2"/>
      <c r="BL6803" s="2"/>
      <c r="BN6803" s="2"/>
      <c r="BO6803" s="2"/>
    </row>
    <row r="6804" ht="12.75" customHeight="1">
      <c r="D6804" s="2"/>
      <c r="G6804" s="2"/>
      <c r="I6804" s="2"/>
      <c r="J6804" s="2"/>
      <c r="K6804" s="2"/>
      <c r="L6804" s="2"/>
      <c r="M6804" s="2"/>
      <c r="N6804" s="2"/>
      <c r="O6804" s="2"/>
      <c r="P6804" s="2"/>
      <c r="Q6804" s="2"/>
      <c r="R6804" s="2"/>
      <c r="S6804" s="2"/>
      <c r="T6804" s="2"/>
      <c r="U6804" s="2"/>
      <c r="V6804" s="2"/>
      <c r="W6804" s="2"/>
      <c r="X6804" s="2"/>
      <c r="Y6804" s="2"/>
      <c r="AB6804" s="2"/>
      <c r="AC6804" s="2"/>
      <c r="AD6804" s="2"/>
      <c r="AE6804" s="2"/>
      <c r="AF6804" s="2"/>
      <c r="AG6804" s="2"/>
      <c r="AH6804" s="2"/>
      <c r="AI6804" s="2"/>
      <c r="AJ6804" s="2"/>
      <c r="AK6804" s="2"/>
      <c r="BK6804" s="2"/>
      <c r="BL6804" s="2"/>
      <c r="BN6804" s="2"/>
      <c r="BO6804" s="2"/>
    </row>
    <row r="6805" ht="12.75" customHeight="1">
      <c r="D6805" s="2"/>
      <c r="G6805" s="2"/>
      <c r="I6805" s="2"/>
      <c r="J6805" s="2"/>
      <c r="K6805" s="2"/>
      <c r="L6805" s="2"/>
      <c r="M6805" s="2"/>
      <c r="N6805" s="2"/>
      <c r="O6805" s="2"/>
      <c r="P6805" s="2"/>
      <c r="Q6805" s="2"/>
      <c r="R6805" s="2"/>
      <c r="S6805" s="2"/>
      <c r="T6805" s="2"/>
      <c r="U6805" s="2"/>
      <c r="V6805" s="2"/>
      <c r="W6805" s="2"/>
      <c r="X6805" s="2"/>
      <c r="Y6805" s="2"/>
      <c r="AB6805" s="2"/>
      <c r="AC6805" s="2"/>
      <c r="AD6805" s="2"/>
      <c r="AE6805" s="2"/>
      <c r="AF6805" s="2"/>
      <c r="AG6805" s="2"/>
      <c r="AH6805" s="2"/>
      <c r="AI6805" s="2"/>
      <c r="AJ6805" s="2"/>
      <c r="AK6805" s="2"/>
      <c r="BK6805" s="2"/>
      <c r="BL6805" s="2"/>
      <c r="BN6805" s="2"/>
      <c r="BO6805" s="2"/>
    </row>
    <row r="6806" ht="12.75" customHeight="1">
      <c r="D6806" s="2"/>
      <c r="G6806" s="2"/>
      <c r="I6806" s="2"/>
      <c r="J6806" s="2"/>
      <c r="K6806" s="2"/>
      <c r="L6806" s="2"/>
      <c r="M6806" s="2"/>
      <c r="N6806" s="2"/>
      <c r="O6806" s="2"/>
      <c r="P6806" s="2"/>
      <c r="Q6806" s="2"/>
      <c r="R6806" s="2"/>
      <c r="S6806" s="2"/>
      <c r="T6806" s="2"/>
      <c r="U6806" s="2"/>
      <c r="V6806" s="2"/>
      <c r="W6806" s="2"/>
      <c r="X6806" s="2"/>
      <c r="Y6806" s="2"/>
      <c r="AB6806" s="2"/>
      <c r="AC6806" s="2"/>
      <c r="AD6806" s="2"/>
      <c r="AE6806" s="2"/>
      <c r="AF6806" s="2"/>
      <c r="AG6806" s="2"/>
      <c r="AH6806" s="2"/>
      <c r="AI6806" s="2"/>
      <c r="AJ6806" s="2"/>
      <c r="AK6806" s="2"/>
      <c r="BK6806" s="2"/>
      <c r="BL6806" s="2"/>
      <c r="BN6806" s="2"/>
      <c r="BO6806" s="2"/>
    </row>
    <row r="6807" ht="12.75" customHeight="1">
      <c r="D6807" s="2"/>
      <c r="G6807" s="2"/>
      <c r="I6807" s="2"/>
      <c r="J6807" s="2"/>
      <c r="K6807" s="2"/>
      <c r="L6807" s="2"/>
      <c r="M6807" s="2"/>
      <c r="N6807" s="2"/>
      <c r="O6807" s="2"/>
      <c r="P6807" s="2"/>
      <c r="Q6807" s="2"/>
      <c r="R6807" s="2"/>
      <c r="S6807" s="2"/>
      <c r="T6807" s="2"/>
      <c r="U6807" s="2"/>
      <c r="V6807" s="2"/>
      <c r="W6807" s="2"/>
      <c r="X6807" s="2"/>
      <c r="Y6807" s="2"/>
      <c r="AB6807" s="2"/>
      <c r="AC6807" s="2"/>
      <c r="AD6807" s="2"/>
      <c r="AE6807" s="2"/>
      <c r="AF6807" s="2"/>
      <c r="AG6807" s="2"/>
      <c r="AH6807" s="2"/>
      <c r="AI6807" s="2"/>
      <c r="AJ6807" s="2"/>
      <c r="AK6807" s="2"/>
      <c r="BK6807" s="2"/>
      <c r="BL6807" s="2"/>
      <c r="BN6807" s="2"/>
      <c r="BO6807" s="2"/>
    </row>
    <row r="6808" ht="12.75" customHeight="1">
      <c r="D6808" s="2"/>
      <c r="G6808" s="2"/>
      <c r="I6808" s="2"/>
      <c r="J6808" s="2"/>
      <c r="K6808" s="2"/>
      <c r="L6808" s="2"/>
      <c r="M6808" s="2"/>
      <c r="N6808" s="2"/>
      <c r="O6808" s="2"/>
      <c r="P6808" s="2"/>
      <c r="Q6808" s="2"/>
      <c r="R6808" s="2"/>
      <c r="S6808" s="2"/>
      <c r="T6808" s="2"/>
      <c r="U6808" s="2"/>
      <c r="V6808" s="2"/>
      <c r="W6808" s="2"/>
      <c r="X6808" s="2"/>
      <c r="Y6808" s="2"/>
      <c r="AB6808" s="2"/>
      <c r="AC6808" s="2"/>
      <c r="AD6808" s="2"/>
      <c r="AE6808" s="2"/>
      <c r="AF6808" s="2"/>
      <c r="AG6808" s="2"/>
      <c r="AH6808" s="2"/>
      <c r="AI6808" s="2"/>
      <c r="AJ6808" s="2"/>
      <c r="AK6808" s="2"/>
      <c r="BK6808" s="2"/>
      <c r="BL6808" s="2"/>
      <c r="BN6808" s="2"/>
      <c r="BO6808" s="2"/>
    </row>
    <row r="6809" ht="12.75" customHeight="1">
      <c r="D6809" s="2"/>
      <c r="G6809" s="2"/>
      <c r="I6809" s="2"/>
      <c r="J6809" s="2"/>
      <c r="K6809" s="2"/>
      <c r="L6809" s="2"/>
      <c r="M6809" s="2"/>
      <c r="N6809" s="2"/>
      <c r="O6809" s="2"/>
      <c r="P6809" s="2"/>
      <c r="Q6809" s="2"/>
      <c r="R6809" s="2"/>
      <c r="S6809" s="2"/>
      <c r="T6809" s="2"/>
      <c r="U6809" s="2"/>
      <c r="V6809" s="2"/>
      <c r="W6809" s="2"/>
      <c r="X6809" s="2"/>
      <c r="Y6809" s="2"/>
      <c r="AB6809" s="2"/>
      <c r="AC6809" s="2"/>
      <c r="AD6809" s="2"/>
      <c r="AE6809" s="2"/>
      <c r="AF6809" s="2"/>
      <c r="AG6809" s="2"/>
      <c r="AH6809" s="2"/>
      <c r="AI6809" s="2"/>
      <c r="AJ6809" s="2"/>
      <c r="AK6809" s="2"/>
      <c r="BK6809" s="2"/>
      <c r="BL6809" s="2"/>
      <c r="BN6809" s="2"/>
      <c r="BO6809" s="2"/>
    </row>
    <row r="6810" ht="12.75" customHeight="1">
      <c r="D6810" s="2"/>
      <c r="G6810" s="2"/>
      <c r="I6810" s="2"/>
      <c r="J6810" s="2"/>
      <c r="K6810" s="2"/>
      <c r="L6810" s="2"/>
      <c r="M6810" s="2"/>
      <c r="N6810" s="2"/>
      <c r="O6810" s="2"/>
      <c r="P6810" s="2"/>
      <c r="Q6810" s="2"/>
      <c r="R6810" s="2"/>
      <c r="S6810" s="2"/>
      <c r="T6810" s="2"/>
      <c r="U6810" s="2"/>
      <c r="V6810" s="2"/>
      <c r="W6810" s="2"/>
      <c r="X6810" s="2"/>
      <c r="Y6810" s="2"/>
      <c r="AB6810" s="2"/>
      <c r="AC6810" s="2"/>
      <c r="AD6810" s="2"/>
      <c r="AE6810" s="2"/>
      <c r="AF6810" s="2"/>
      <c r="AG6810" s="2"/>
      <c r="AH6810" s="2"/>
      <c r="AI6810" s="2"/>
      <c r="AJ6810" s="2"/>
      <c r="AK6810" s="2"/>
      <c r="BK6810" s="2"/>
      <c r="BL6810" s="2"/>
      <c r="BN6810" s="2"/>
      <c r="BO6810" s="2"/>
    </row>
    <row r="6811" ht="12.75" customHeight="1">
      <c r="D6811" s="2"/>
      <c r="G6811" s="2"/>
      <c r="I6811" s="2"/>
      <c r="J6811" s="2"/>
      <c r="K6811" s="2"/>
      <c r="L6811" s="2"/>
      <c r="M6811" s="2"/>
      <c r="N6811" s="2"/>
      <c r="O6811" s="2"/>
      <c r="P6811" s="2"/>
      <c r="Q6811" s="2"/>
      <c r="R6811" s="2"/>
      <c r="S6811" s="2"/>
      <c r="T6811" s="2"/>
      <c r="U6811" s="2"/>
      <c r="V6811" s="2"/>
      <c r="W6811" s="2"/>
      <c r="X6811" s="2"/>
      <c r="Y6811" s="2"/>
      <c r="AB6811" s="2"/>
      <c r="AC6811" s="2"/>
      <c r="AD6811" s="2"/>
      <c r="AE6811" s="2"/>
      <c r="AF6811" s="2"/>
      <c r="AG6811" s="2"/>
      <c r="AH6811" s="2"/>
      <c r="AI6811" s="2"/>
      <c r="AJ6811" s="2"/>
      <c r="AK6811" s="2"/>
      <c r="BK6811" s="2"/>
      <c r="BL6811" s="2"/>
      <c r="BN6811" s="2"/>
      <c r="BO6811" s="2"/>
    </row>
    <row r="6812" ht="12.75" customHeight="1">
      <c r="D6812" s="2"/>
      <c r="G6812" s="2"/>
      <c r="I6812" s="2"/>
      <c r="J6812" s="2"/>
      <c r="K6812" s="2"/>
      <c r="L6812" s="2"/>
      <c r="M6812" s="2"/>
      <c r="N6812" s="2"/>
      <c r="O6812" s="2"/>
      <c r="P6812" s="2"/>
      <c r="Q6812" s="2"/>
      <c r="R6812" s="2"/>
      <c r="S6812" s="2"/>
      <c r="T6812" s="2"/>
      <c r="U6812" s="2"/>
      <c r="V6812" s="2"/>
      <c r="W6812" s="2"/>
      <c r="X6812" s="2"/>
      <c r="Y6812" s="2"/>
      <c r="AB6812" s="2"/>
      <c r="AC6812" s="2"/>
      <c r="AD6812" s="2"/>
      <c r="AE6812" s="2"/>
      <c r="AF6812" s="2"/>
      <c r="AG6812" s="2"/>
      <c r="AH6812" s="2"/>
      <c r="AI6812" s="2"/>
      <c r="AJ6812" s="2"/>
      <c r="AK6812" s="2"/>
      <c r="BK6812" s="2"/>
      <c r="BL6812" s="2"/>
      <c r="BN6812" s="2"/>
      <c r="BO6812" s="2"/>
    </row>
    <row r="6813" ht="12.75" customHeight="1">
      <c r="D6813" s="2"/>
      <c r="G6813" s="2"/>
      <c r="I6813" s="2"/>
      <c r="J6813" s="2"/>
      <c r="K6813" s="2"/>
      <c r="L6813" s="2"/>
      <c r="M6813" s="2"/>
      <c r="N6813" s="2"/>
      <c r="O6813" s="2"/>
      <c r="P6813" s="2"/>
      <c r="Q6813" s="2"/>
      <c r="R6813" s="2"/>
      <c r="S6813" s="2"/>
      <c r="T6813" s="2"/>
      <c r="U6813" s="2"/>
      <c r="V6813" s="2"/>
      <c r="W6813" s="2"/>
      <c r="X6813" s="2"/>
      <c r="Y6813" s="2"/>
      <c r="AB6813" s="2"/>
      <c r="AC6813" s="2"/>
      <c r="AD6813" s="2"/>
      <c r="AE6813" s="2"/>
      <c r="AF6813" s="2"/>
      <c r="AG6813" s="2"/>
      <c r="AH6813" s="2"/>
      <c r="AI6813" s="2"/>
      <c r="AJ6813" s="2"/>
      <c r="AK6813" s="2"/>
      <c r="BK6813" s="2"/>
      <c r="BL6813" s="2"/>
      <c r="BN6813" s="2"/>
      <c r="BO6813" s="2"/>
    </row>
    <row r="6814" ht="12.75" customHeight="1">
      <c r="D6814" s="2"/>
      <c r="G6814" s="2"/>
      <c r="I6814" s="2"/>
      <c r="J6814" s="2"/>
      <c r="K6814" s="2"/>
      <c r="L6814" s="2"/>
      <c r="M6814" s="2"/>
      <c r="N6814" s="2"/>
      <c r="O6814" s="2"/>
      <c r="P6814" s="2"/>
      <c r="Q6814" s="2"/>
      <c r="R6814" s="2"/>
      <c r="S6814" s="2"/>
      <c r="T6814" s="2"/>
      <c r="U6814" s="2"/>
      <c r="V6814" s="2"/>
      <c r="W6814" s="2"/>
      <c r="X6814" s="2"/>
      <c r="Y6814" s="2"/>
      <c r="AB6814" s="2"/>
      <c r="AC6814" s="2"/>
      <c r="AD6814" s="2"/>
      <c r="AE6814" s="2"/>
      <c r="AF6814" s="2"/>
      <c r="AG6814" s="2"/>
      <c r="AH6814" s="2"/>
      <c r="AI6814" s="2"/>
      <c r="AJ6814" s="2"/>
      <c r="AK6814" s="2"/>
      <c r="BK6814" s="2"/>
      <c r="BL6814" s="2"/>
      <c r="BN6814" s="2"/>
      <c r="BO6814" s="2"/>
    </row>
    <row r="6815" ht="12.75" customHeight="1">
      <c r="D6815" s="2"/>
      <c r="G6815" s="2"/>
      <c r="I6815" s="2"/>
      <c r="J6815" s="2"/>
      <c r="K6815" s="2"/>
      <c r="L6815" s="2"/>
      <c r="M6815" s="2"/>
      <c r="N6815" s="2"/>
      <c r="O6815" s="2"/>
      <c r="P6815" s="2"/>
      <c r="Q6815" s="2"/>
      <c r="R6815" s="2"/>
      <c r="S6815" s="2"/>
      <c r="T6815" s="2"/>
      <c r="U6815" s="2"/>
      <c r="V6815" s="2"/>
      <c r="W6815" s="2"/>
      <c r="X6815" s="2"/>
      <c r="Y6815" s="2"/>
      <c r="AB6815" s="2"/>
      <c r="AC6815" s="2"/>
      <c r="AD6815" s="2"/>
      <c r="AE6815" s="2"/>
      <c r="AF6815" s="2"/>
      <c r="AG6815" s="2"/>
      <c r="AH6815" s="2"/>
      <c r="AI6815" s="2"/>
      <c r="AJ6815" s="2"/>
      <c r="AK6815" s="2"/>
      <c r="BK6815" s="2"/>
      <c r="BL6815" s="2"/>
      <c r="BN6815" s="2"/>
      <c r="BO6815" s="2"/>
    </row>
    <row r="6816" ht="12.75" customHeight="1">
      <c r="D6816" s="2"/>
      <c r="G6816" s="2"/>
      <c r="I6816" s="2"/>
      <c r="J6816" s="2"/>
      <c r="K6816" s="2"/>
      <c r="L6816" s="2"/>
      <c r="M6816" s="2"/>
      <c r="N6816" s="2"/>
      <c r="O6816" s="2"/>
      <c r="P6816" s="2"/>
      <c r="Q6816" s="2"/>
      <c r="R6816" s="2"/>
      <c r="S6816" s="2"/>
      <c r="T6816" s="2"/>
      <c r="U6816" s="2"/>
      <c r="V6816" s="2"/>
      <c r="W6816" s="2"/>
      <c r="X6816" s="2"/>
      <c r="Y6816" s="2"/>
      <c r="AB6816" s="2"/>
      <c r="AC6816" s="2"/>
      <c r="AD6816" s="2"/>
      <c r="AE6816" s="2"/>
      <c r="AF6816" s="2"/>
      <c r="AG6816" s="2"/>
      <c r="AH6816" s="2"/>
      <c r="AI6816" s="2"/>
      <c r="AJ6816" s="2"/>
      <c r="AK6816" s="2"/>
      <c r="BK6816" s="2"/>
      <c r="BL6816" s="2"/>
      <c r="BN6816" s="2"/>
      <c r="BO6816" s="2"/>
    </row>
    <row r="6817" ht="12.75" customHeight="1">
      <c r="D6817" s="2"/>
      <c r="G6817" s="2"/>
      <c r="I6817" s="2"/>
      <c r="J6817" s="2"/>
      <c r="K6817" s="2"/>
      <c r="L6817" s="2"/>
      <c r="M6817" s="2"/>
      <c r="N6817" s="2"/>
      <c r="O6817" s="2"/>
      <c r="P6817" s="2"/>
      <c r="Q6817" s="2"/>
      <c r="R6817" s="2"/>
      <c r="S6817" s="2"/>
      <c r="T6817" s="2"/>
      <c r="U6817" s="2"/>
      <c r="V6817" s="2"/>
      <c r="W6817" s="2"/>
      <c r="X6817" s="2"/>
      <c r="Y6817" s="2"/>
      <c r="AB6817" s="2"/>
      <c r="AC6817" s="2"/>
      <c r="AD6817" s="2"/>
      <c r="AE6817" s="2"/>
      <c r="AF6817" s="2"/>
      <c r="AG6817" s="2"/>
      <c r="AH6817" s="2"/>
      <c r="AI6817" s="2"/>
      <c r="AJ6817" s="2"/>
      <c r="AK6817" s="2"/>
      <c r="BK6817" s="2"/>
      <c r="BL6817" s="2"/>
      <c r="BN6817" s="2"/>
      <c r="BO6817" s="2"/>
    </row>
    <row r="6818" ht="12.75" customHeight="1">
      <c r="D6818" s="2"/>
      <c r="G6818" s="2"/>
      <c r="I6818" s="2"/>
      <c r="J6818" s="2"/>
      <c r="K6818" s="2"/>
      <c r="L6818" s="2"/>
      <c r="M6818" s="2"/>
      <c r="N6818" s="2"/>
      <c r="O6818" s="2"/>
      <c r="P6818" s="2"/>
      <c r="Q6818" s="2"/>
      <c r="R6818" s="2"/>
      <c r="S6818" s="2"/>
      <c r="T6818" s="2"/>
      <c r="U6818" s="2"/>
      <c r="V6818" s="2"/>
      <c r="W6818" s="2"/>
      <c r="X6818" s="2"/>
      <c r="Y6818" s="2"/>
      <c r="AB6818" s="2"/>
      <c r="AC6818" s="2"/>
      <c r="AD6818" s="2"/>
      <c r="AE6818" s="2"/>
      <c r="AF6818" s="2"/>
      <c r="AG6818" s="2"/>
      <c r="AH6818" s="2"/>
      <c r="AI6818" s="2"/>
      <c r="AJ6818" s="2"/>
      <c r="AK6818" s="2"/>
      <c r="BK6818" s="2"/>
      <c r="BL6818" s="2"/>
      <c r="BN6818" s="2"/>
      <c r="BO6818" s="2"/>
    </row>
    <row r="6819" ht="12.75" customHeight="1">
      <c r="D6819" s="2"/>
      <c r="G6819" s="2"/>
      <c r="I6819" s="2"/>
      <c r="J6819" s="2"/>
      <c r="K6819" s="2"/>
      <c r="L6819" s="2"/>
      <c r="M6819" s="2"/>
      <c r="N6819" s="2"/>
      <c r="O6819" s="2"/>
      <c r="P6819" s="2"/>
      <c r="Q6819" s="2"/>
      <c r="R6819" s="2"/>
      <c r="S6819" s="2"/>
      <c r="T6819" s="2"/>
      <c r="U6819" s="2"/>
      <c r="V6819" s="2"/>
      <c r="W6819" s="2"/>
      <c r="X6819" s="2"/>
      <c r="Y6819" s="2"/>
      <c r="AB6819" s="2"/>
      <c r="AC6819" s="2"/>
      <c r="AD6819" s="2"/>
      <c r="AE6819" s="2"/>
      <c r="AF6819" s="2"/>
      <c r="AG6819" s="2"/>
      <c r="AH6819" s="2"/>
      <c r="AI6819" s="2"/>
      <c r="AJ6819" s="2"/>
      <c r="AK6819" s="2"/>
      <c r="BK6819" s="2"/>
      <c r="BL6819" s="2"/>
      <c r="BN6819" s="2"/>
      <c r="BO6819" s="2"/>
    </row>
    <row r="6820" ht="12.75" customHeight="1">
      <c r="D6820" s="2"/>
      <c r="G6820" s="2"/>
      <c r="I6820" s="2"/>
      <c r="J6820" s="2"/>
      <c r="K6820" s="2"/>
      <c r="L6820" s="2"/>
      <c r="M6820" s="2"/>
      <c r="N6820" s="2"/>
      <c r="O6820" s="2"/>
      <c r="P6820" s="2"/>
      <c r="Q6820" s="2"/>
      <c r="R6820" s="2"/>
      <c r="S6820" s="2"/>
      <c r="T6820" s="2"/>
      <c r="U6820" s="2"/>
      <c r="V6820" s="2"/>
      <c r="W6820" s="2"/>
      <c r="X6820" s="2"/>
      <c r="Y6820" s="2"/>
      <c r="AB6820" s="2"/>
      <c r="AC6820" s="2"/>
      <c r="AD6820" s="2"/>
      <c r="AE6820" s="2"/>
      <c r="AF6820" s="2"/>
      <c r="AG6820" s="2"/>
      <c r="AH6820" s="2"/>
      <c r="AI6820" s="2"/>
      <c r="AJ6820" s="2"/>
      <c r="AK6820" s="2"/>
      <c r="BK6820" s="2"/>
      <c r="BL6820" s="2"/>
      <c r="BN6820" s="2"/>
      <c r="BO6820" s="2"/>
    </row>
    <row r="6821" ht="12.75" customHeight="1">
      <c r="D6821" s="2"/>
      <c r="G6821" s="2"/>
      <c r="I6821" s="2"/>
      <c r="J6821" s="2"/>
      <c r="K6821" s="2"/>
      <c r="L6821" s="2"/>
      <c r="M6821" s="2"/>
      <c r="N6821" s="2"/>
      <c r="O6821" s="2"/>
      <c r="P6821" s="2"/>
      <c r="Q6821" s="2"/>
      <c r="R6821" s="2"/>
      <c r="S6821" s="2"/>
      <c r="T6821" s="2"/>
      <c r="U6821" s="2"/>
      <c r="V6821" s="2"/>
      <c r="W6821" s="2"/>
      <c r="X6821" s="2"/>
      <c r="Y6821" s="2"/>
      <c r="AB6821" s="2"/>
      <c r="AC6821" s="2"/>
      <c r="AD6821" s="2"/>
      <c r="AE6821" s="2"/>
      <c r="AF6821" s="2"/>
      <c r="AG6821" s="2"/>
      <c r="AH6821" s="2"/>
      <c r="AI6821" s="2"/>
      <c r="AJ6821" s="2"/>
      <c r="AK6821" s="2"/>
      <c r="BK6821" s="2"/>
      <c r="BL6821" s="2"/>
      <c r="BN6821" s="2"/>
      <c r="BO6821" s="2"/>
    </row>
    <row r="6822" ht="12.75" customHeight="1">
      <c r="D6822" s="2"/>
      <c r="G6822" s="2"/>
      <c r="I6822" s="2"/>
      <c r="J6822" s="2"/>
      <c r="K6822" s="2"/>
      <c r="L6822" s="2"/>
      <c r="M6822" s="2"/>
      <c r="N6822" s="2"/>
      <c r="O6822" s="2"/>
      <c r="P6822" s="2"/>
      <c r="Q6822" s="2"/>
      <c r="R6822" s="2"/>
      <c r="S6822" s="2"/>
      <c r="T6822" s="2"/>
      <c r="U6822" s="2"/>
      <c r="V6822" s="2"/>
      <c r="W6822" s="2"/>
      <c r="X6822" s="2"/>
      <c r="Y6822" s="2"/>
      <c r="AB6822" s="2"/>
      <c r="AC6822" s="2"/>
      <c r="AD6822" s="2"/>
      <c r="AE6822" s="2"/>
      <c r="AF6822" s="2"/>
      <c r="AG6822" s="2"/>
      <c r="AH6822" s="2"/>
      <c r="AI6822" s="2"/>
      <c r="AJ6822" s="2"/>
      <c r="AK6822" s="2"/>
      <c r="BK6822" s="2"/>
      <c r="BL6822" s="2"/>
      <c r="BN6822" s="2"/>
      <c r="BO6822" s="2"/>
    </row>
    <row r="6823" ht="12.75" customHeight="1">
      <c r="D6823" s="2"/>
      <c r="G6823" s="2"/>
      <c r="I6823" s="2"/>
      <c r="J6823" s="2"/>
      <c r="K6823" s="2"/>
      <c r="L6823" s="2"/>
      <c r="M6823" s="2"/>
      <c r="N6823" s="2"/>
      <c r="O6823" s="2"/>
      <c r="P6823" s="2"/>
      <c r="Q6823" s="2"/>
      <c r="R6823" s="2"/>
      <c r="S6823" s="2"/>
      <c r="T6823" s="2"/>
      <c r="U6823" s="2"/>
      <c r="V6823" s="2"/>
      <c r="W6823" s="2"/>
      <c r="X6823" s="2"/>
      <c r="Y6823" s="2"/>
      <c r="AB6823" s="2"/>
      <c r="AC6823" s="2"/>
      <c r="AD6823" s="2"/>
      <c r="AE6823" s="2"/>
      <c r="AF6823" s="2"/>
      <c r="AG6823" s="2"/>
      <c r="AH6823" s="2"/>
      <c r="AI6823" s="2"/>
      <c r="AJ6823" s="2"/>
      <c r="AK6823" s="2"/>
      <c r="BK6823" s="2"/>
      <c r="BL6823" s="2"/>
      <c r="BN6823" s="2"/>
      <c r="BO6823" s="2"/>
    </row>
    <row r="6824" ht="12.75" customHeight="1">
      <c r="D6824" s="2"/>
      <c r="G6824" s="2"/>
      <c r="I6824" s="2"/>
      <c r="J6824" s="2"/>
      <c r="K6824" s="2"/>
      <c r="L6824" s="2"/>
      <c r="M6824" s="2"/>
      <c r="N6824" s="2"/>
      <c r="O6824" s="2"/>
      <c r="P6824" s="2"/>
      <c r="Q6824" s="2"/>
      <c r="R6824" s="2"/>
      <c r="S6824" s="2"/>
      <c r="T6824" s="2"/>
      <c r="U6824" s="2"/>
      <c r="V6824" s="2"/>
      <c r="W6824" s="2"/>
      <c r="X6824" s="2"/>
      <c r="Y6824" s="2"/>
      <c r="AB6824" s="2"/>
      <c r="AC6824" s="2"/>
      <c r="AD6824" s="2"/>
      <c r="AE6824" s="2"/>
      <c r="AF6824" s="2"/>
      <c r="AG6824" s="2"/>
      <c r="AH6824" s="2"/>
      <c r="AI6824" s="2"/>
      <c r="AJ6824" s="2"/>
      <c r="AK6824" s="2"/>
      <c r="BK6824" s="2"/>
      <c r="BL6824" s="2"/>
      <c r="BN6824" s="2"/>
      <c r="BO6824" s="2"/>
    </row>
    <row r="6825" ht="12.75" customHeight="1">
      <c r="D6825" s="2"/>
      <c r="G6825" s="2"/>
      <c r="I6825" s="2"/>
      <c r="J6825" s="2"/>
      <c r="K6825" s="2"/>
      <c r="L6825" s="2"/>
      <c r="M6825" s="2"/>
      <c r="N6825" s="2"/>
      <c r="O6825" s="2"/>
      <c r="P6825" s="2"/>
      <c r="Q6825" s="2"/>
      <c r="R6825" s="2"/>
      <c r="S6825" s="2"/>
      <c r="T6825" s="2"/>
      <c r="U6825" s="2"/>
      <c r="V6825" s="2"/>
      <c r="W6825" s="2"/>
      <c r="X6825" s="2"/>
      <c r="Y6825" s="2"/>
      <c r="AB6825" s="2"/>
      <c r="AC6825" s="2"/>
      <c r="AD6825" s="2"/>
      <c r="AE6825" s="2"/>
      <c r="AF6825" s="2"/>
      <c r="AG6825" s="2"/>
      <c r="AH6825" s="2"/>
      <c r="AI6825" s="2"/>
      <c r="AJ6825" s="2"/>
      <c r="AK6825" s="2"/>
      <c r="BK6825" s="2"/>
      <c r="BL6825" s="2"/>
      <c r="BN6825" s="2"/>
      <c r="BO6825" s="2"/>
    </row>
    <row r="6826" ht="12.75" customHeight="1">
      <c r="D6826" s="2"/>
      <c r="G6826" s="2"/>
      <c r="I6826" s="2"/>
      <c r="J6826" s="2"/>
      <c r="K6826" s="2"/>
      <c r="L6826" s="2"/>
      <c r="M6826" s="2"/>
      <c r="N6826" s="2"/>
      <c r="O6826" s="2"/>
      <c r="P6826" s="2"/>
      <c r="Q6826" s="2"/>
      <c r="R6826" s="2"/>
      <c r="S6826" s="2"/>
      <c r="T6826" s="2"/>
      <c r="U6826" s="2"/>
      <c r="V6826" s="2"/>
      <c r="W6826" s="2"/>
      <c r="X6826" s="2"/>
      <c r="Y6826" s="2"/>
      <c r="AB6826" s="2"/>
      <c r="AC6826" s="2"/>
      <c r="AD6826" s="2"/>
      <c r="AE6826" s="2"/>
      <c r="AF6826" s="2"/>
      <c r="AG6826" s="2"/>
      <c r="AH6826" s="2"/>
      <c r="AI6826" s="2"/>
      <c r="AJ6826" s="2"/>
      <c r="AK6826" s="2"/>
      <c r="BK6826" s="2"/>
      <c r="BL6826" s="2"/>
      <c r="BN6826" s="2"/>
      <c r="BO6826" s="2"/>
    </row>
    <row r="6827" ht="12.75" customHeight="1">
      <c r="D6827" s="2"/>
      <c r="G6827" s="2"/>
      <c r="I6827" s="2"/>
      <c r="J6827" s="2"/>
      <c r="K6827" s="2"/>
      <c r="L6827" s="2"/>
      <c r="M6827" s="2"/>
      <c r="N6827" s="2"/>
      <c r="O6827" s="2"/>
      <c r="P6827" s="2"/>
      <c r="Q6827" s="2"/>
      <c r="R6827" s="2"/>
      <c r="S6827" s="2"/>
      <c r="T6827" s="2"/>
      <c r="U6827" s="2"/>
      <c r="V6827" s="2"/>
      <c r="W6827" s="2"/>
      <c r="X6827" s="2"/>
      <c r="Y6827" s="2"/>
      <c r="AB6827" s="2"/>
      <c r="AC6827" s="2"/>
      <c r="AD6827" s="2"/>
      <c r="AE6827" s="2"/>
      <c r="AF6827" s="2"/>
      <c r="AG6827" s="2"/>
      <c r="AH6827" s="2"/>
      <c r="AI6827" s="2"/>
      <c r="AJ6827" s="2"/>
      <c r="AK6827" s="2"/>
      <c r="BK6827" s="2"/>
      <c r="BL6827" s="2"/>
      <c r="BN6827" s="2"/>
      <c r="BO6827" s="2"/>
    </row>
    <row r="6828" ht="12.75" customHeight="1">
      <c r="D6828" s="2"/>
      <c r="G6828" s="2"/>
      <c r="I6828" s="2"/>
      <c r="J6828" s="2"/>
      <c r="K6828" s="2"/>
      <c r="L6828" s="2"/>
      <c r="M6828" s="2"/>
      <c r="N6828" s="2"/>
      <c r="O6828" s="2"/>
      <c r="P6828" s="2"/>
      <c r="Q6828" s="2"/>
      <c r="R6828" s="2"/>
      <c r="S6828" s="2"/>
      <c r="T6828" s="2"/>
      <c r="U6828" s="2"/>
      <c r="V6828" s="2"/>
      <c r="W6828" s="2"/>
      <c r="X6828" s="2"/>
      <c r="Y6828" s="2"/>
      <c r="AB6828" s="2"/>
      <c r="AC6828" s="2"/>
      <c r="AD6828" s="2"/>
      <c r="AE6828" s="2"/>
      <c r="AF6828" s="2"/>
      <c r="AG6828" s="2"/>
      <c r="AH6828" s="2"/>
      <c r="AI6828" s="2"/>
      <c r="AJ6828" s="2"/>
      <c r="AK6828" s="2"/>
      <c r="BK6828" s="2"/>
      <c r="BL6828" s="2"/>
      <c r="BN6828" s="2"/>
      <c r="BO6828" s="2"/>
    </row>
    <row r="6829" ht="12.75" customHeight="1">
      <c r="D6829" s="2"/>
      <c r="G6829" s="2"/>
      <c r="I6829" s="2"/>
      <c r="J6829" s="2"/>
      <c r="K6829" s="2"/>
      <c r="L6829" s="2"/>
      <c r="M6829" s="2"/>
      <c r="N6829" s="2"/>
      <c r="O6829" s="2"/>
      <c r="P6829" s="2"/>
      <c r="Q6829" s="2"/>
      <c r="R6829" s="2"/>
      <c r="S6829" s="2"/>
      <c r="T6829" s="2"/>
      <c r="U6829" s="2"/>
      <c r="V6829" s="2"/>
      <c r="W6829" s="2"/>
      <c r="X6829" s="2"/>
      <c r="Y6829" s="2"/>
      <c r="AB6829" s="2"/>
      <c r="AC6829" s="2"/>
      <c r="AD6829" s="2"/>
      <c r="AE6829" s="2"/>
      <c r="AF6829" s="2"/>
      <c r="AG6829" s="2"/>
      <c r="AH6829" s="2"/>
      <c r="AI6829" s="2"/>
      <c r="AJ6829" s="2"/>
      <c r="AK6829" s="2"/>
      <c r="BK6829" s="2"/>
      <c r="BL6829" s="2"/>
      <c r="BN6829" s="2"/>
      <c r="BO6829" s="2"/>
    </row>
    <row r="6830" ht="12.75" customHeight="1">
      <c r="D6830" s="2"/>
      <c r="G6830" s="2"/>
      <c r="I6830" s="2"/>
      <c r="J6830" s="2"/>
      <c r="K6830" s="2"/>
      <c r="L6830" s="2"/>
      <c r="M6830" s="2"/>
      <c r="N6830" s="2"/>
      <c r="O6830" s="2"/>
      <c r="P6830" s="2"/>
      <c r="Q6830" s="2"/>
      <c r="R6830" s="2"/>
      <c r="S6830" s="2"/>
      <c r="T6830" s="2"/>
      <c r="U6830" s="2"/>
      <c r="V6830" s="2"/>
      <c r="W6830" s="2"/>
      <c r="X6830" s="2"/>
      <c r="Y6830" s="2"/>
      <c r="AB6830" s="2"/>
      <c r="AC6830" s="2"/>
      <c r="AD6830" s="2"/>
      <c r="AE6830" s="2"/>
      <c r="AF6830" s="2"/>
      <c r="AG6830" s="2"/>
      <c r="AH6830" s="2"/>
      <c r="AI6830" s="2"/>
      <c r="AJ6830" s="2"/>
      <c r="AK6830" s="2"/>
      <c r="BK6830" s="2"/>
      <c r="BL6830" s="2"/>
      <c r="BN6830" s="2"/>
      <c r="BO6830" s="2"/>
    </row>
    <row r="6831" ht="12.75" customHeight="1">
      <c r="D6831" s="2"/>
      <c r="G6831" s="2"/>
      <c r="I6831" s="2"/>
      <c r="J6831" s="2"/>
      <c r="K6831" s="2"/>
      <c r="L6831" s="2"/>
      <c r="M6831" s="2"/>
      <c r="N6831" s="2"/>
      <c r="O6831" s="2"/>
      <c r="P6831" s="2"/>
      <c r="Q6831" s="2"/>
      <c r="R6831" s="2"/>
      <c r="S6831" s="2"/>
      <c r="T6831" s="2"/>
      <c r="U6831" s="2"/>
      <c r="V6831" s="2"/>
      <c r="W6831" s="2"/>
      <c r="X6831" s="2"/>
      <c r="Y6831" s="2"/>
      <c r="AB6831" s="2"/>
      <c r="AC6831" s="2"/>
      <c r="AD6831" s="2"/>
      <c r="AE6831" s="2"/>
      <c r="AF6831" s="2"/>
      <c r="AG6831" s="2"/>
      <c r="AH6831" s="2"/>
      <c r="AI6831" s="2"/>
      <c r="AJ6831" s="2"/>
      <c r="AK6831" s="2"/>
      <c r="BK6831" s="2"/>
      <c r="BL6831" s="2"/>
      <c r="BN6831" s="2"/>
      <c r="BO6831" s="2"/>
    </row>
    <row r="6832" ht="12.75" customHeight="1">
      <c r="D6832" s="2"/>
      <c r="G6832" s="2"/>
      <c r="I6832" s="2"/>
      <c r="J6832" s="2"/>
      <c r="K6832" s="2"/>
      <c r="L6832" s="2"/>
      <c r="M6832" s="2"/>
      <c r="N6832" s="2"/>
      <c r="O6832" s="2"/>
      <c r="P6832" s="2"/>
      <c r="Q6832" s="2"/>
      <c r="R6832" s="2"/>
      <c r="S6832" s="2"/>
      <c r="T6832" s="2"/>
      <c r="U6832" s="2"/>
      <c r="V6832" s="2"/>
      <c r="W6832" s="2"/>
      <c r="X6832" s="2"/>
      <c r="Y6832" s="2"/>
      <c r="AB6832" s="2"/>
      <c r="AC6832" s="2"/>
      <c r="AD6832" s="2"/>
      <c r="AE6832" s="2"/>
      <c r="AF6832" s="2"/>
      <c r="AG6832" s="2"/>
      <c r="AH6832" s="2"/>
      <c r="AI6832" s="2"/>
      <c r="AJ6832" s="2"/>
      <c r="AK6832" s="2"/>
      <c r="BK6832" s="2"/>
      <c r="BL6832" s="2"/>
      <c r="BN6832" s="2"/>
      <c r="BO6832" s="2"/>
    </row>
    <row r="6833" ht="12.75" customHeight="1">
      <c r="D6833" s="2"/>
      <c r="G6833" s="2"/>
      <c r="I6833" s="2"/>
      <c r="J6833" s="2"/>
      <c r="K6833" s="2"/>
      <c r="L6833" s="2"/>
      <c r="M6833" s="2"/>
      <c r="N6833" s="2"/>
      <c r="O6833" s="2"/>
      <c r="P6833" s="2"/>
      <c r="Q6833" s="2"/>
      <c r="R6833" s="2"/>
      <c r="S6833" s="2"/>
      <c r="T6833" s="2"/>
      <c r="U6833" s="2"/>
      <c r="V6833" s="2"/>
      <c r="W6833" s="2"/>
      <c r="X6833" s="2"/>
      <c r="Y6833" s="2"/>
      <c r="AB6833" s="2"/>
      <c r="AC6833" s="2"/>
      <c r="AD6833" s="2"/>
      <c r="AE6833" s="2"/>
      <c r="AF6833" s="2"/>
      <c r="AG6833" s="2"/>
      <c r="AH6833" s="2"/>
      <c r="AI6833" s="2"/>
      <c r="AJ6833" s="2"/>
      <c r="AK6833" s="2"/>
      <c r="BK6833" s="2"/>
      <c r="BL6833" s="2"/>
      <c r="BN6833" s="2"/>
      <c r="BO6833" s="2"/>
    </row>
    <row r="6834" ht="12.75" customHeight="1">
      <c r="D6834" s="2"/>
      <c r="G6834" s="2"/>
      <c r="I6834" s="2"/>
      <c r="J6834" s="2"/>
      <c r="K6834" s="2"/>
      <c r="L6834" s="2"/>
      <c r="M6834" s="2"/>
      <c r="N6834" s="2"/>
      <c r="O6834" s="2"/>
      <c r="P6834" s="2"/>
      <c r="Q6834" s="2"/>
      <c r="R6834" s="2"/>
      <c r="S6834" s="2"/>
      <c r="T6834" s="2"/>
      <c r="U6834" s="2"/>
      <c r="V6834" s="2"/>
      <c r="W6834" s="2"/>
      <c r="X6834" s="2"/>
      <c r="Y6834" s="2"/>
      <c r="AB6834" s="2"/>
      <c r="AC6834" s="2"/>
      <c r="AD6834" s="2"/>
      <c r="AE6834" s="2"/>
      <c r="AF6834" s="2"/>
      <c r="AG6834" s="2"/>
      <c r="AH6834" s="2"/>
      <c r="AI6834" s="2"/>
      <c r="AJ6834" s="2"/>
      <c r="AK6834" s="2"/>
      <c r="BK6834" s="2"/>
      <c r="BL6834" s="2"/>
      <c r="BN6834" s="2"/>
      <c r="BO6834" s="2"/>
    </row>
    <row r="6835" ht="12.75" customHeight="1">
      <c r="D6835" s="2"/>
      <c r="G6835" s="2"/>
      <c r="I6835" s="2"/>
      <c r="J6835" s="2"/>
      <c r="K6835" s="2"/>
      <c r="L6835" s="2"/>
      <c r="M6835" s="2"/>
      <c r="N6835" s="2"/>
      <c r="O6835" s="2"/>
      <c r="P6835" s="2"/>
      <c r="Q6835" s="2"/>
      <c r="R6835" s="2"/>
      <c r="S6835" s="2"/>
      <c r="T6835" s="2"/>
      <c r="U6835" s="2"/>
      <c r="V6835" s="2"/>
      <c r="W6835" s="2"/>
      <c r="X6835" s="2"/>
      <c r="Y6835" s="2"/>
      <c r="AB6835" s="2"/>
      <c r="AC6835" s="2"/>
      <c r="AD6835" s="2"/>
      <c r="AE6835" s="2"/>
      <c r="AF6835" s="2"/>
      <c r="AG6835" s="2"/>
      <c r="AH6835" s="2"/>
      <c r="AI6835" s="2"/>
      <c r="AJ6835" s="2"/>
      <c r="AK6835" s="2"/>
      <c r="BK6835" s="2"/>
      <c r="BL6835" s="2"/>
      <c r="BN6835" s="2"/>
      <c r="BO6835" s="2"/>
    </row>
    <row r="6836" ht="12.75" customHeight="1">
      <c r="D6836" s="2"/>
      <c r="G6836" s="2"/>
      <c r="I6836" s="2"/>
      <c r="J6836" s="2"/>
      <c r="K6836" s="2"/>
      <c r="L6836" s="2"/>
      <c r="M6836" s="2"/>
      <c r="N6836" s="2"/>
      <c r="O6836" s="2"/>
      <c r="P6836" s="2"/>
      <c r="Q6836" s="2"/>
      <c r="R6836" s="2"/>
      <c r="S6836" s="2"/>
      <c r="T6836" s="2"/>
      <c r="U6836" s="2"/>
      <c r="V6836" s="2"/>
      <c r="W6836" s="2"/>
      <c r="X6836" s="2"/>
      <c r="Y6836" s="2"/>
      <c r="AB6836" s="2"/>
      <c r="AC6836" s="2"/>
      <c r="AD6836" s="2"/>
      <c r="AE6836" s="2"/>
      <c r="AF6836" s="2"/>
      <c r="AG6836" s="2"/>
      <c r="AH6836" s="2"/>
      <c r="AI6836" s="2"/>
      <c r="AJ6836" s="2"/>
      <c r="AK6836" s="2"/>
      <c r="BK6836" s="2"/>
      <c r="BL6836" s="2"/>
      <c r="BN6836" s="2"/>
      <c r="BO6836" s="2"/>
    </row>
    <row r="6837" ht="12.75" customHeight="1">
      <c r="D6837" s="2"/>
      <c r="G6837" s="2"/>
      <c r="I6837" s="2"/>
      <c r="J6837" s="2"/>
      <c r="K6837" s="2"/>
      <c r="L6837" s="2"/>
      <c r="M6837" s="2"/>
      <c r="N6837" s="2"/>
      <c r="O6837" s="2"/>
      <c r="P6837" s="2"/>
      <c r="Q6837" s="2"/>
      <c r="R6837" s="2"/>
      <c r="S6837" s="2"/>
      <c r="T6837" s="2"/>
      <c r="U6837" s="2"/>
      <c r="V6837" s="2"/>
      <c r="W6837" s="2"/>
      <c r="X6837" s="2"/>
      <c r="Y6837" s="2"/>
      <c r="AB6837" s="2"/>
      <c r="AC6837" s="2"/>
      <c r="AD6837" s="2"/>
      <c r="AE6837" s="2"/>
      <c r="AF6837" s="2"/>
      <c r="AG6837" s="2"/>
      <c r="AH6837" s="2"/>
      <c r="AI6837" s="2"/>
      <c r="AJ6837" s="2"/>
      <c r="AK6837" s="2"/>
      <c r="BK6837" s="2"/>
      <c r="BL6837" s="2"/>
      <c r="BN6837" s="2"/>
      <c r="BO6837" s="2"/>
    </row>
    <row r="6838" ht="12.75" customHeight="1">
      <c r="D6838" s="2"/>
      <c r="G6838" s="2"/>
      <c r="I6838" s="2"/>
      <c r="J6838" s="2"/>
      <c r="K6838" s="2"/>
      <c r="L6838" s="2"/>
      <c r="M6838" s="2"/>
      <c r="N6838" s="2"/>
      <c r="O6838" s="2"/>
      <c r="P6838" s="2"/>
      <c r="Q6838" s="2"/>
      <c r="R6838" s="2"/>
      <c r="S6838" s="2"/>
      <c r="T6838" s="2"/>
      <c r="U6838" s="2"/>
      <c r="V6838" s="2"/>
      <c r="W6838" s="2"/>
      <c r="X6838" s="2"/>
      <c r="Y6838" s="2"/>
      <c r="AB6838" s="2"/>
      <c r="AC6838" s="2"/>
      <c r="AD6838" s="2"/>
      <c r="AE6838" s="2"/>
      <c r="AF6838" s="2"/>
      <c r="AG6838" s="2"/>
      <c r="AH6838" s="2"/>
      <c r="AI6838" s="2"/>
      <c r="AJ6838" s="2"/>
      <c r="AK6838" s="2"/>
      <c r="BK6838" s="2"/>
      <c r="BL6838" s="2"/>
      <c r="BN6838" s="2"/>
      <c r="BO6838" s="2"/>
    </row>
    <row r="6839" ht="12.75" customHeight="1">
      <c r="D6839" s="2"/>
      <c r="G6839" s="2"/>
      <c r="I6839" s="2"/>
      <c r="J6839" s="2"/>
      <c r="K6839" s="2"/>
      <c r="L6839" s="2"/>
      <c r="M6839" s="2"/>
      <c r="N6839" s="2"/>
      <c r="O6839" s="2"/>
      <c r="P6839" s="2"/>
      <c r="Q6839" s="2"/>
      <c r="R6839" s="2"/>
      <c r="S6839" s="2"/>
      <c r="T6839" s="2"/>
      <c r="U6839" s="2"/>
      <c r="V6839" s="2"/>
      <c r="W6839" s="2"/>
      <c r="X6839" s="2"/>
      <c r="Y6839" s="2"/>
      <c r="AB6839" s="2"/>
      <c r="AC6839" s="2"/>
      <c r="AD6839" s="2"/>
      <c r="AE6839" s="2"/>
      <c r="AF6839" s="2"/>
      <c r="AG6839" s="2"/>
      <c r="AH6839" s="2"/>
      <c r="AI6839" s="2"/>
      <c r="AJ6839" s="2"/>
      <c r="AK6839" s="2"/>
      <c r="BK6839" s="2"/>
      <c r="BL6839" s="2"/>
      <c r="BN6839" s="2"/>
      <c r="BO6839" s="2"/>
    </row>
    <row r="6840" ht="12.75" customHeight="1">
      <c r="D6840" s="2"/>
      <c r="G6840" s="2"/>
      <c r="I6840" s="2"/>
      <c r="J6840" s="2"/>
      <c r="K6840" s="2"/>
      <c r="L6840" s="2"/>
      <c r="M6840" s="2"/>
      <c r="N6840" s="2"/>
      <c r="O6840" s="2"/>
      <c r="P6840" s="2"/>
      <c r="Q6840" s="2"/>
      <c r="R6840" s="2"/>
      <c r="S6840" s="2"/>
      <c r="T6840" s="2"/>
      <c r="U6840" s="2"/>
      <c r="V6840" s="2"/>
      <c r="W6840" s="2"/>
      <c r="X6840" s="2"/>
      <c r="Y6840" s="2"/>
      <c r="AB6840" s="2"/>
      <c r="AC6840" s="2"/>
      <c r="AD6840" s="2"/>
      <c r="AE6840" s="2"/>
      <c r="AF6840" s="2"/>
      <c r="AG6840" s="2"/>
      <c r="AH6840" s="2"/>
      <c r="AI6840" s="2"/>
      <c r="AJ6840" s="2"/>
      <c r="AK6840" s="2"/>
      <c r="BK6840" s="2"/>
      <c r="BL6840" s="2"/>
      <c r="BN6840" s="2"/>
      <c r="BO6840" s="2"/>
    </row>
    <row r="6841" ht="12.75" customHeight="1">
      <c r="D6841" s="2"/>
      <c r="G6841" s="2"/>
      <c r="I6841" s="2"/>
      <c r="J6841" s="2"/>
      <c r="K6841" s="2"/>
      <c r="L6841" s="2"/>
      <c r="M6841" s="2"/>
      <c r="N6841" s="2"/>
      <c r="O6841" s="2"/>
      <c r="P6841" s="2"/>
      <c r="Q6841" s="2"/>
      <c r="R6841" s="2"/>
      <c r="S6841" s="2"/>
      <c r="T6841" s="2"/>
      <c r="U6841" s="2"/>
      <c r="V6841" s="2"/>
      <c r="W6841" s="2"/>
      <c r="X6841" s="2"/>
      <c r="Y6841" s="2"/>
      <c r="AB6841" s="2"/>
      <c r="AC6841" s="2"/>
      <c r="AD6841" s="2"/>
      <c r="AE6841" s="2"/>
      <c r="AF6841" s="2"/>
      <c r="AG6841" s="2"/>
      <c r="AH6841" s="2"/>
      <c r="AI6841" s="2"/>
      <c r="AJ6841" s="2"/>
      <c r="AK6841" s="2"/>
      <c r="BK6841" s="2"/>
      <c r="BL6841" s="2"/>
      <c r="BN6841" s="2"/>
      <c r="BO6841" s="2"/>
    </row>
    <row r="6842" ht="12.75" customHeight="1">
      <c r="D6842" s="2"/>
      <c r="G6842" s="2"/>
      <c r="I6842" s="2"/>
      <c r="J6842" s="2"/>
      <c r="K6842" s="2"/>
      <c r="L6842" s="2"/>
      <c r="M6842" s="2"/>
      <c r="N6842" s="2"/>
      <c r="O6842" s="2"/>
      <c r="P6842" s="2"/>
      <c r="Q6842" s="2"/>
      <c r="R6842" s="2"/>
      <c r="S6842" s="2"/>
      <c r="T6842" s="2"/>
      <c r="U6842" s="2"/>
      <c r="V6842" s="2"/>
      <c r="W6842" s="2"/>
      <c r="X6842" s="2"/>
      <c r="Y6842" s="2"/>
      <c r="AB6842" s="2"/>
      <c r="AC6842" s="2"/>
      <c r="AD6842" s="2"/>
      <c r="AE6842" s="2"/>
      <c r="AF6842" s="2"/>
      <c r="AG6842" s="2"/>
      <c r="AH6842" s="2"/>
      <c r="AI6842" s="2"/>
      <c r="AJ6842" s="2"/>
      <c r="AK6842" s="2"/>
      <c r="BK6842" s="2"/>
      <c r="BL6842" s="2"/>
      <c r="BN6842" s="2"/>
      <c r="BO6842" s="2"/>
    </row>
    <row r="6843" ht="12.75" customHeight="1">
      <c r="D6843" s="2"/>
      <c r="G6843" s="2"/>
      <c r="I6843" s="2"/>
      <c r="J6843" s="2"/>
      <c r="K6843" s="2"/>
      <c r="L6843" s="2"/>
      <c r="M6843" s="2"/>
      <c r="N6843" s="2"/>
      <c r="O6843" s="2"/>
      <c r="P6843" s="2"/>
      <c r="Q6843" s="2"/>
      <c r="R6843" s="2"/>
      <c r="S6843" s="2"/>
      <c r="T6843" s="2"/>
      <c r="U6843" s="2"/>
      <c r="V6843" s="2"/>
      <c r="W6843" s="2"/>
      <c r="X6843" s="2"/>
      <c r="Y6843" s="2"/>
      <c r="AB6843" s="2"/>
      <c r="AC6843" s="2"/>
      <c r="AD6843" s="2"/>
      <c r="AE6843" s="2"/>
      <c r="AF6843" s="2"/>
      <c r="AG6843" s="2"/>
      <c r="AH6843" s="2"/>
      <c r="AI6843" s="2"/>
      <c r="AJ6843" s="2"/>
      <c r="AK6843" s="2"/>
      <c r="BK6843" s="2"/>
      <c r="BL6843" s="2"/>
      <c r="BN6843" s="2"/>
      <c r="BO6843" s="2"/>
    </row>
    <row r="6844" ht="12.75" customHeight="1">
      <c r="D6844" s="2"/>
      <c r="G6844" s="2"/>
      <c r="I6844" s="2"/>
      <c r="J6844" s="2"/>
      <c r="K6844" s="2"/>
      <c r="L6844" s="2"/>
      <c r="M6844" s="2"/>
      <c r="N6844" s="2"/>
      <c r="O6844" s="2"/>
      <c r="P6844" s="2"/>
      <c r="Q6844" s="2"/>
      <c r="R6844" s="2"/>
      <c r="S6844" s="2"/>
      <c r="T6844" s="2"/>
      <c r="U6844" s="2"/>
      <c r="V6844" s="2"/>
      <c r="W6844" s="2"/>
      <c r="X6844" s="2"/>
      <c r="Y6844" s="2"/>
      <c r="AB6844" s="2"/>
      <c r="AC6844" s="2"/>
      <c r="AD6844" s="2"/>
      <c r="AE6844" s="2"/>
      <c r="AF6844" s="2"/>
      <c r="AG6844" s="2"/>
      <c r="AH6844" s="2"/>
      <c r="AI6844" s="2"/>
      <c r="AJ6844" s="2"/>
      <c r="AK6844" s="2"/>
      <c r="BK6844" s="2"/>
      <c r="BL6844" s="2"/>
      <c r="BN6844" s="2"/>
      <c r="BO6844" s="2"/>
    </row>
    <row r="6845" ht="12.75" customHeight="1">
      <c r="D6845" s="2"/>
      <c r="G6845" s="2"/>
      <c r="I6845" s="2"/>
      <c r="J6845" s="2"/>
      <c r="K6845" s="2"/>
      <c r="L6845" s="2"/>
      <c r="M6845" s="2"/>
      <c r="N6845" s="2"/>
      <c r="O6845" s="2"/>
      <c r="P6845" s="2"/>
      <c r="Q6845" s="2"/>
      <c r="R6845" s="2"/>
      <c r="S6845" s="2"/>
      <c r="T6845" s="2"/>
      <c r="U6845" s="2"/>
      <c r="V6845" s="2"/>
      <c r="W6845" s="2"/>
      <c r="X6845" s="2"/>
      <c r="Y6845" s="2"/>
      <c r="AB6845" s="2"/>
      <c r="AC6845" s="2"/>
      <c r="AD6845" s="2"/>
      <c r="AE6845" s="2"/>
      <c r="AF6845" s="2"/>
      <c r="AG6845" s="2"/>
      <c r="AH6845" s="2"/>
      <c r="AI6845" s="2"/>
      <c r="AJ6845" s="2"/>
      <c r="AK6845" s="2"/>
      <c r="BK6845" s="2"/>
      <c r="BL6845" s="2"/>
      <c r="BN6845" s="2"/>
      <c r="BO6845" s="2"/>
    </row>
    <row r="6846" ht="12.75" customHeight="1">
      <c r="D6846" s="2"/>
      <c r="G6846" s="2"/>
      <c r="I6846" s="2"/>
      <c r="J6846" s="2"/>
      <c r="K6846" s="2"/>
      <c r="L6846" s="2"/>
      <c r="M6846" s="2"/>
      <c r="N6846" s="2"/>
      <c r="O6846" s="2"/>
      <c r="P6846" s="2"/>
      <c r="Q6846" s="2"/>
      <c r="R6846" s="2"/>
      <c r="S6846" s="2"/>
      <c r="T6846" s="2"/>
      <c r="U6846" s="2"/>
      <c r="V6846" s="2"/>
      <c r="W6846" s="2"/>
      <c r="X6846" s="2"/>
      <c r="Y6846" s="2"/>
      <c r="AB6846" s="2"/>
      <c r="AC6846" s="2"/>
      <c r="AD6846" s="2"/>
      <c r="AE6846" s="2"/>
      <c r="AF6846" s="2"/>
      <c r="AG6846" s="2"/>
      <c r="AH6846" s="2"/>
      <c r="AI6846" s="2"/>
      <c r="AJ6846" s="2"/>
      <c r="AK6846" s="2"/>
      <c r="BK6846" s="2"/>
      <c r="BL6846" s="2"/>
      <c r="BN6846" s="2"/>
      <c r="BO6846" s="2"/>
    </row>
    <row r="6847" ht="12.75" customHeight="1">
      <c r="D6847" s="2"/>
      <c r="G6847" s="2"/>
      <c r="I6847" s="2"/>
      <c r="J6847" s="2"/>
      <c r="K6847" s="2"/>
      <c r="L6847" s="2"/>
      <c r="M6847" s="2"/>
      <c r="N6847" s="2"/>
      <c r="O6847" s="2"/>
      <c r="P6847" s="2"/>
      <c r="Q6847" s="2"/>
      <c r="R6847" s="2"/>
      <c r="S6847" s="2"/>
      <c r="T6847" s="2"/>
      <c r="U6847" s="2"/>
      <c r="V6847" s="2"/>
      <c r="W6847" s="2"/>
      <c r="X6847" s="2"/>
      <c r="Y6847" s="2"/>
      <c r="AB6847" s="2"/>
      <c r="AC6847" s="2"/>
      <c r="AD6847" s="2"/>
      <c r="AE6847" s="2"/>
      <c r="AF6847" s="2"/>
      <c r="AG6847" s="2"/>
      <c r="AH6847" s="2"/>
      <c r="AI6847" s="2"/>
      <c r="AJ6847" s="2"/>
      <c r="AK6847" s="2"/>
      <c r="BK6847" s="2"/>
      <c r="BL6847" s="2"/>
      <c r="BN6847" s="2"/>
      <c r="BO6847" s="2"/>
    </row>
    <row r="6848" ht="12.75" customHeight="1">
      <c r="D6848" s="2"/>
      <c r="G6848" s="2"/>
      <c r="I6848" s="2"/>
      <c r="J6848" s="2"/>
      <c r="K6848" s="2"/>
      <c r="L6848" s="2"/>
      <c r="M6848" s="2"/>
      <c r="N6848" s="2"/>
      <c r="O6848" s="2"/>
      <c r="P6848" s="2"/>
      <c r="Q6848" s="2"/>
      <c r="R6848" s="2"/>
      <c r="S6848" s="2"/>
      <c r="T6848" s="2"/>
      <c r="U6848" s="2"/>
      <c r="V6848" s="2"/>
      <c r="W6848" s="2"/>
      <c r="X6848" s="2"/>
      <c r="Y6848" s="2"/>
      <c r="AB6848" s="2"/>
      <c r="AC6848" s="2"/>
      <c r="AD6848" s="2"/>
      <c r="AE6848" s="2"/>
      <c r="AF6848" s="2"/>
      <c r="AG6848" s="2"/>
      <c r="AH6848" s="2"/>
      <c r="AI6848" s="2"/>
      <c r="AJ6848" s="2"/>
      <c r="AK6848" s="2"/>
      <c r="BK6848" s="2"/>
      <c r="BL6848" s="2"/>
      <c r="BN6848" s="2"/>
      <c r="BO6848" s="2"/>
    </row>
    <row r="6849" ht="12.75" customHeight="1">
      <c r="D6849" s="2"/>
      <c r="G6849" s="2"/>
      <c r="I6849" s="2"/>
      <c r="J6849" s="2"/>
      <c r="K6849" s="2"/>
      <c r="L6849" s="2"/>
      <c r="M6849" s="2"/>
      <c r="N6849" s="2"/>
      <c r="O6849" s="2"/>
      <c r="P6849" s="2"/>
      <c r="Q6849" s="2"/>
      <c r="R6849" s="2"/>
      <c r="S6849" s="2"/>
      <c r="T6849" s="2"/>
      <c r="U6849" s="2"/>
      <c r="V6849" s="2"/>
      <c r="W6849" s="2"/>
      <c r="X6849" s="2"/>
      <c r="Y6849" s="2"/>
      <c r="AB6849" s="2"/>
      <c r="AC6849" s="2"/>
      <c r="AD6849" s="2"/>
      <c r="AE6849" s="2"/>
      <c r="AF6849" s="2"/>
      <c r="AG6849" s="2"/>
      <c r="AH6849" s="2"/>
      <c r="AI6849" s="2"/>
      <c r="AJ6849" s="2"/>
      <c r="AK6849" s="2"/>
      <c r="BK6849" s="2"/>
      <c r="BL6849" s="2"/>
      <c r="BN6849" s="2"/>
      <c r="BO6849" s="2"/>
    </row>
    <row r="6850" ht="12.75" customHeight="1">
      <c r="D6850" s="2"/>
      <c r="G6850" s="2"/>
      <c r="I6850" s="2"/>
      <c r="J6850" s="2"/>
      <c r="K6850" s="2"/>
      <c r="L6850" s="2"/>
      <c r="M6850" s="2"/>
      <c r="N6850" s="2"/>
      <c r="O6850" s="2"/>
      <c r="P6850" s="2"/>
      <c r="Q6850" s="2"/>
      <c r="R6850" s="2"/>
      <c r="S6850" s="2"/>
      <c r="T6850" s="2"/>
      <c r="U6850" s="2"/>
      <c r="V6850" s="2"/>
      <c r="W6850" s="2"/>
      <c r="X6850" s="2"/>
      <c r="Y6850" s="2"/>
      <c r="AB6850" s="2"/>
      <c r="AC6850" s="2"/>
      <c r="AD6850" s="2"/>
      <c r="AE6850" s="2"/>
      <c r="AF6850" s="2"/>
      <c r="AG6850" s="2"/>
      <c r="AH6850" s="2"/>
      <c r="AI6850" s="2"/>
      <c r="AJ6850" s="2"/>
      <c r="AK6850" s="2"/>
      <c r="BK6850" s="2"/>
      <c r="BL6850" s="2"/>
      <c r="BN6850" s="2"/>
      <c r="BO6850" s="2"/>
    </row>
    <row r="6851" ht="12.75" customHeight="1">
      <c r="D6851" s="2"/>
      <c r="G6851" s="2"/>
      <c r="I6851" s="2"/>
      <c r="J6851" s="2"/>
      <c r="K6851" s="2"/>
      <c r="L6851" s="2"/>
      <c r="M6851" s="2"/>
      <c r="N6851" s="2"/>
      <c r="O6851" s="2"/>
      <c r="P6851" s="2"/>
      <c r="Q6851" s="2"/>
      <c r="R6851" s="2"/>
      <c r="S6851" s="2"/>
      <c r="T6851" s="2"/>
      <c r="U6851" s="2"/>
      <c r="V6851" s="2"/>
      <c r="W6851" s="2"/>
      <c r="X6851" s="2"/>
      <c r="Y6851" s="2"/>
      <c r="AB6851" s="2"/>
      <c r="AC6851" s="2"/>
      <c r="AD6851" s="2"/>
      <c r="AE6851" s="2"/>
      <c r="AF6851" s="2"/>
      <c r="AG6851" s="2"/>
      <c r="AH6851" s="2"/>
      <c r="AI6851" s="2"/>
      <c r="AJ6851" s="2"/>
      <c r="AK6851" s="2"/>
      <c r="BK6851" s="2"/>
      <c r="BL6851" s="2"/>
      <c r="BN6851" s="2"/>
      <c r="BO6851" s="2"/>
    </row>
    <row r="6852" ht="12.75" customHeight="1">
      <c r="D6852" s="2"/>
      <c r="G6852" s="2"/>
      <c r="I6852" s="2"/>
      <c r="J6852" s="2"/>
      <c r="K6852" s="2"/>
      <c r="L6852" s="2"/>
      <c r="M6852" s="2"/>
      <c r="N6852" s="2"/>
      <c r="O6852" s="2"/>
      <c r="P6852" s="2"/>
      <c r="Q6852" s="2"/>
      <c r="R6852" s="2"/>
      <c r="S6852" s="2"/>
      <c r="T6852" s="2"/>
      <c r="U6852" s="2"/>
      <c r="V6852" s="2"/>
      <c r="W6852" s="2"/>
      <c r="X6852" s="2"/>
      <c r="Y6852" s="2"/>
      <c r="AB6852" s="2"/>
      <c r="AC6852" s="2"/>
      <c r="AD6852" s="2"/>
      <c r="AE6852" s="2"/>
      <c r="AF6852" s="2"/>
      <c r="AG6852" s="2"/>
      <c r="AH6852" s="2"/>
      <c r="AI6852" s="2"/>
      <c r="AJ6852" s="2"/>
      <c r="AK6852" s="2"/>
      <c r="BK6852" s="2"/>
      <c r="BL6852" s="2"/>
      <c r="BN6852" s="2"/>
      <c r="BO6852" s="2"/>
    </row>
    <row r="6853" ht="12.75" customHeight="1">
      <c r="D6853" s="2"/>
      <c r="G6853" s="2"/>
      <c r="I6853" s="2"/>
      <c r="J6853" s="2"/>
      <c r="K6853" s="2"/>
      <c r="L6853" s="2"/>
      <c r="M6853" s="2"/>
      <c r="N6853" s="2"/>
      <c r="O6853" s="2"/>
      <c r="P6853" s="2"/>
      <c r="Q6853" s="2"/>
      <c r="R6853" s="2"/>
      <c r="S6853" s="2"/>
      <c r="T6853" s="2"/>
      <c r="U6853" s="2"/>
      <c r="V6853" s="2"/>
      <c r="W6853" s="2"/>
      <c r="X6853" s="2"/>
      <c r="Y6853" s="2"/>
      <c r="AB6853" s="2"/>
      <c r="AC6853" s="2"/>
      <c r="AD6853" s="2"/>
      <c r="AE6853" s="2"/>
      <c r="AF6853" s="2"/>
      <c r="AG6853" s="2"/>
      <c r="AH6853" s="2"/>
      <c r="AI6853" s="2"/>
      <c r="AJ6853" s="2"/>
      <c r="AK6853" s="2"/>
      <c r="BK6853" s="2"/>
      <c r="BL6853" s="2"/>
      <c r="BN6853" s="2"/>
      <c r="BO6853" s="2"/>
    </row>
    <row r="6854" ht="12.75" customHeight="1">
      <c r="D6854" s="2"/>
      <c r="G6854" s="2"/>
      <c r="I6854" s="2"/>
      <c r="J6854" s="2"/>
      <c r="K6854" s="2"/>
      <c r="L6854" s="2"/>
      <c r="M6854" s="2"/>
      <c r="N6854" s="2"/>
      <c r="O6854" s="2"/>
      <c r="P6854" s="2"/>
      <c r="Q6854" s="2"/>
      <c r="R6854" s="2"/>
      <c r="S6854" s="2"/>
      <c r="T6854" s="2"/>
      <c r="U6854" s="2"/>
      <c r="V6854" s="2"/>
      <c r="W6854" s="2"/>
      <c r="X6854" s="2"/>
      <c r="Y6854" s="2"/>
      <c r="AB6854" s="2"/>
      <c r="AC6854" s="2"/>
      <c r="AD6854" s="2"/>
      <c r="AE6854" s="2"/>
      <c r="AF6854" s="2"/>
      <c r="AG6854" s="2"/>
      <c r="AH6854" s="2"/>
      <c r="AI6854" s="2"/>
      <c r="AJ6854" s="2"/>
      <c r="AK6854" s="2"/>
      <c r="BK6854" s="2"/>
      <c r="BL6854" s="2"/>
      <c r="BN6854" s="2"/>
      <c r="BO6854" s="2"/>
    </row>
    <row r="6855" ht="12.75" customHeight="1">
      <c r="D6855" s="2"/>
      <c r="G6855" s="2"/>
      <c r="I6855" s="2"/>
      <c r="J6855" s="2"/>
      <c r="K6855" s="2"/>
      <c r="L6855" s="2"/>
      <c r="M6855" s="2"/>
      <c r="N6855" s="2"/>
      <c r="O6855" s="2"/>
      <c r="P6855" s="2"/>
      <c r="Q6855" s="2"/>
      <c r="R6855" s="2"/>
      <c r="S6855" s="2"/>
      <c r="T6855" s="2"/>
      <c r="U6855" s="2"/>
      <c r="V6855" s="2"/>
      <c r="W6855" s="2"/>
      <c r="X6855" s="2"/>
      <c r="Y6855" s="2"/>
      <c r="AB6855" s="2"/>
      <c r="AC6855" s="2"/>
      <c r="AD6855" s="2"/>
      <c r="AE6855" s="2"/>
      <c r="AF6855" s="2"/>
      <c r="AG6855" s="2"/>
      <c r="AH6855" s="2"/>
      <c r="AI6855" s="2"/>
      <c r="AJ6855" s="2"/>
      <c r="AK6855" s="2"/>
      <c r="BK6855" s="2"/>
      <c r="BL6855" s="2"/>
      <c r="BN6855" s="2"/>
      <c r="BO6855" s="2"/>
    </row>
    <row r="6856" ht="12.75" customHeight="1">
      <c r="D6856" s="2"/>
      <c r="G6856" s="2"/>
      <c r="I6856" s="2"/>
      <c r="J6856" s="2"/>
      <c r="K6856" s="2"/>
      <c r="L6856" s="2"/>
      <c r="M6856" s="2"/>
      <c r="N6856" s="2"/>
      <c r="O6856" s="2"/>
      <c r="P6856" s="2"/>
      <c r="Q6856" s="2"/>
      <c r="R6856" s="2"/>
      <c r="S6856" s="2"/>
      <c r="T6856" s="2"/>
      <c r="U6856" s="2"/>
      <c r="V6856" s="2"/>
      <c r="W6856" s="2"/>
      <c r="X6856" s="2"/>
      <c r="Y6856" s="2"/>
      <c r="AB6856" s="2"/>
      <c r="AC6856" s="2"/>
      <c r="AD6856" s="2"/>
      <c r="AE6856" s="2"/>
      <c r="AF6856" s="2"/>
      <c r="AG6856" s="2"/>
      <c r="AH6856" s="2"/>
      <c r="AI6856" s="2"/>
      <c r="AJ6856" s="2"/>
      <c r="AK6856" s="2"/>
      <c r="BK6856" s="2"/>
      <c r="BL6856" s="2"/>
      <c r="BN6856" s="2"/>
      <c r="BO6856" s="2"/>
    </row>
    <row r="6857" ht="12.75" customHeight="1">
      <c r="D6857" s="2"/>
      <c r="G6857" s="2"/>
      <c r="I6857" s="2"/>
      <c r="J6857" s="2"/>
      <c r="K6857" s="2"/>
      <c r="L6857" s="2"/>
      <c r="M6857" s="2"/>
      <c r="N6857" s="2"/>
      <c r="O6857" s="2"/>
      <c r="P6857" s="2"/>
      <c r="Q6857" s="2"/>
      <c r="R6857" s="2"/>
      <c r="S6857" s="2"/>
      <c r="T6857" s="2"/>
      <c r="U6857" s="2"/>
      <c r="V6857" s="2"/>
      <c r="W6857" s="2"/>
      <c r="X6857" s="2"/>
      <c r="Y6857" s="2"/>
      <c r="AB6857" s="2"/>
      <c r="AC6857" s="2"/>
      <c r="AD6857" s="2"/>
      <c r="AE6857" s="2"/>
      <c r="AF6857" s="2"/>
      <c r="AG6857" s="2"/>
      <c r="AH6857" s="2"/>
      <c r="AI6857" s="2"/>
      <c r="AJ6857" s="2"/>
      <c r="AK6857" s="2"/>
      <c r="BK6857" s="2"/>
      <c r="BL6857" s="2"/>
      <c r="BN6857" s="2"/>
      <c r="BO6857" s="2"/>
    </row>
    <row r="6858" ht="12.75" customHeight="1">
      <c r="D6858" s="2"/>
      <c r="G6858" s="2"/>
      <c r="I6858" s="2"/>
      <c r="J6858" s="2"/>
      <c r="K6858" s="2"/>
      <c r="L6858" s="2"/>
      <c r="M6858" s="2"/>
      <c r="N6858" s="2"/>
      <c r="O6858" s="2"/>
      <c r="P6858" s="2"/>
      <c r="Q6858" s="2"/>
      <c r="R6858" s="2"/>
      <c r="S6858" s="2"/>
      <c r="T6858" s="2"/>
      <c r="U6858" s="2"/>
      <c r="V6858" s="2"/>
      <c r="W6858" s="2"/>
      <c r="X6858" s="2"/>
      <c r="Y6858" s="2"/>
      <c r="AB6858" s="2"/>
      <c r="AC6858" s="2"/>
      <c r="AD6858" s="2"/>
      <c r="AE6858" s="2"/>
      <c r="AF6858" s="2"/>
      <c r="AG6858" s="2"/>
      <c r="AH6858" s="2"/>
      <c r="AI6858" s="2"/>
      <c r="AJ6858" s="2"/>
      <c r="AK6858" s="2"/>
      <c r="BK6858" s="2"/>
      <c r="BL6858" s="2"/>
      <c r="BN6858" s="2"/>
      <c r="BO6858" s="2"/>
    </row>
    <row r="6859" ht="12.75" customHeight="1">
      <c r="D6859" s="2"/>
      <c r="G6859" s="2"/>
      <c r="I6859" s="2"/>
      <c r="J6859" s="2"/>
      <c r="K6859" s="2"/>
      <c r="L6859" s="2"/>
      <c r="M6859" s="2"/>
      <c r="N6859" s="2"/>
      <c r="O6859" s="2"/>
      <c r="P6859" s="2"/>
      <c r="Q6859" s="2"/>
      <c r="R6859" s="2"/>
      <c r="S6859" s="2"/>
      <c r="T6859" s="2"/>
      <c r="U6859" s="2"/>
      <c r="V6859" s="2"/>
      <c r="W6859" s="2"/>
      <c r="X6859" s="2"/>
      <c r="Y6859" s="2"/>
      <c r="AB6859" s="2"/>
      <c r="AC6859" s="2"/>
      <c r="AD6859" s="2"/>
      <c r="AE6859" s="2"/>
      <c r="AF6859" s="2"/>
      <c r="AG6859" s="2"/>
      <c r="AH6859" s="2"/>
      <c r="AI6859" s="2"/>
      <c r="AJ6859" s="2"/>
      <c r="AK6859" s="2"/>
      <c r="BK6859" s="2"/>
      <c r="BL6859" s="2"/>
      <c r="BN6859" s="2"/>
      <c r="BO6859" s="2"/>
    </row>
    <row r="6860" ht="12.75" customHeight="1">
      <c r="D6860" s="2"/>
      <c r="G6860" s="2"/>
      <c r="I6860" s="2"/>
      <c r="J6860" s="2"/>
      <c r="K6860" s="2"/>
      <c r="L6860" s="2"/>
      <c r="M6860" s="2"/>
      <c r="N6860" s="2"/>
      <c r="O6860" s="2"/>
      <c r="P6860" s="2"/>
      <c r="Q6860" s="2"/>
      <c r="R6860" s="2"/>
      <c r="S6860" s="2"/>
      <c r="T6860" s="2"/>
      <c r="U6860" s="2"/>
      <c r="V6860" s="2"/>
      <c r="W6860" s="2"/>
      <c r="X6860" s="2"/>
      <c r="Y6860" s="2"/>
      <c r="AB6860" s="2"/>
      <c r="AC6860" s="2"/>
      <c r="AD6860" s="2"/>
      <c r="AE6860" s="2"/>
      <c r="AF6860" s="2"/>
      <c r="AG6860" s="2"/>
      <c r="AH6860" s="2"/>
      <c r="AI6860" s="2"/>
      <c r="AJ6860" s="2"/>
      <c r="AK6860" s="2"/>
      <c r="BK6860" s="2"/>
      <c r="BL6860" s="2"/>
      <c r="BN6860" s="2"/>
      <c r="BO6860" s="2"/>
    </row>
    <row r="6861" ht="12.75" customHeight="1">
      <c r="D6861" s="2"/>
      <c r="G6861" s="2"/>
      <c r="I6861" s="2"/>
      <c r="J6861" s="2"/>
      <c r="K6861" s="2"/>
      <c r="L6861" s="2"/>
      <c r="M6861" s="2"/>
      <c r="N6861" s="2"/>
      <c r="O6861" s="2"/>
      <c r="P6861" s="2"/>
      <c r="Q6861" s="2"/>
      <c r="R6861" s="2"/>
      <c r="S6861" s="2"/>
      <c r="T6861" s="2"/>
      <c r="U6861" s="2"/>
      <c r="V6861" s="2"/>
      <c r="W6861" s="2"/>
      <c r="X6861" s="2"/>
      <c r="Y6861" s="2"/>
      <c r="AB6861" s="2"/>
      <c r="AC6861" s="2"/>
      <c r="AD6861" s="2"/>
      <c r="AE6861" s="2"/>
      <c r="AF6861" s="2"/>
      <c r="AG6861" s="2"/>
      <c r="AH6861" s="2"/>
      <c r="AI6861" s="2"/>
      <c r="AJ6861" s="2"/>
      <c r="AK6861" s="2"/>
      <c r="BK6861" s="2"/>
      <c r="BL6861" s="2"/>
      <c r="BN6861" s="2"/>
      <c r="BO6861" s="2"/>
    </row>
    <row r="6862" ht="12.75" customHeight="1">
      <c r="D6862" s="2"/>
      <c r="G6862" s="2"/>
      <c r="I6862" s="2"/>
      <c r="J6862" s="2"/>
      <c r="K6862" s="2"/>
      <c r="L6862" s="2"/>
      <c r="M6862" s="2"/>
      <c r="N6862" s="2"/>
      <c r="O6862" s="2"/>
      <c r="P6862" s="2"/>
      <c r="Q6862" s="2"/>
      <c r="R6862" s="2"/>
      <c r="S6862" s="2"/>
      <c r="T6862" s="2"/>
      <c r="U6862" s="2"/>
      <c r="V6862" s="2"/>
      <c r="W6862" s="2"/>
      <c r="X6862" s="2"/>
      <c r="Y6862" s="2"/>
      <c r="AB6862" s="2"/>
      <c r="AC6862" s="2"/>
      <c r="AD6862" s="2"/>
      <c r="AE6862" s="2"/>
      <c r="AF6862" s="2"/>
      <c r="AG6862" s="2"/>
      <c r="AH6862" s="2"/>
      <c r="AI6862" s="2"/>
      <c r="AJ6862" s="2"/>
      <c r="AK6862" s="2"/>
      <c r="BK6862" s="2"/>
      <c r="BL6862" s="2"/>
      <c r="BN6862" s="2"/>
      <c r="BO6862" s="2"/>
    </row>
    <row r="6863" ht="12.75" customHeight="1">
      <c r="D6863" s="2"/>
      <c r="G6863" s="2"/>
      <c r="I6863" s="2"/>
      <c r="J6863" s="2"/>
      <c r="K6863" s="2"/>
      <c r="L6863" s="2"/>
      <c r="M6863" s="2"/>
      <c r="N6863" s="2"/>
      <c r="O6863" s="2"/>
      <c r="P6863" s="2"/>
      <c r="Q6863" s="2"/>
      <c r="R6863" s="2"/>
      <c r="S6863" s="2"/>
      <c r="T6863" s="2"/>
      <c r="U6863" s="2"/>
      <c r="V6863" s="2"/>
      <c r="W6863" s="2"/>
      <c r="X6863" s="2"/>
      <c r="Y6863" s="2"/>
      <c r="AB6863" s="2"/>
      <c r="AC6863" s="2"/>
      <c r="AD6863" s="2"/>
      <c r="AE6863" s="2"/>
      <c r="AF6863" s="2"/>
      <c r="AG6863" s="2"/>
      <c r="AH6863" s="2"/>
      <c r="AI6863" s="2"/>
      <c r="AJ6863" s="2"/>
      <c r="AK6863" s="2"/>
      <c r="BK6863" s="2"/>
      <c r="BL6863" s="2"/>
      <c r="BN6863" s="2"/>
      <c r="BO6863" s="2"/>
    </row>
    <row r="6864" ht="12.75" customHeight="1">
      <c r="D6864" s="2"/>
      <c r="G6864" s="2"/>
      <c r="I6864" s="2"/>
      <c r="J6864" s="2"/>
      <c r="K6864" s="2"/>
      <c r="L6864" s="2"/>
      <c r="M6864" s="2"/>
      <c r="N6864" s="2"/>
      <c r="O6864" s="2"/>
      <c r="P6864" s="2"/>
      <c r="Q6864" s="2"/>
      <c r="R6864" s="2"/>
      <c r="S6864" s="2"/>
      <c r="T6864" s="2"/>
      <c r="U6864" s="2"/>
      <c r="V6864" s="2"/>
      <c r="W6864" s="2"/>
      <c r="X6864" s="2"/>
      <c r="Y6864" s="2"/>
      <c r="AB6864" s="2"/>
      <c r="AC6864" s="2"/>
      <c r="AD6864" s="2"/>
      <c r="AE6864" s="2"/>
      <c r="AF6864" s="2"/>
      <c r="AG6864" s="2"/>
      <c r="AH6864" s="2"/>
      <c r="AI6864" s="2"/>
      <c r="AJ6864" s="2"/>
      <c r="AK6864" s="2"/>
      <c r="BK6864" s="2"/>
      <c r="BL6864" s="2"/>
      <c r="BN6864" s="2"/>
      <c r="BO6864" s="2"/>
    </row>
    <row r="6865" ht="12.75" customHeight="1">
      <c r="D6865" s="2"/>
      <c r="G6865" s="2"/>
      <c r="I6865" s="2"/>
      <c r="J6865" s="2"/>
      <c r="K6865" s="2"/>
      <c r="L6865" s="2"/>
      <c r="M6865" s="2"/>
      <c r="N6865" s="2"/>
      <c r="O6865" s="2"/>
      <c r="P6865" s="2"/>
      <c r="Q6865" s="2"/>
      <c r="R6865" s="2"/>
      <c r="S6865" s="2"/>
      <c r="T6865" s="2"/>
      <c r="U6865" s="2"/>
      <c r="V6865" s="2"/>
      <c r="W6865" s="2"/>
      <c r="X6865" s="2"/>
      <c r="Y6865" s="2"/>
      <c r="AB6865" s="2"/>
      <c r="AC6865" s="2"/>
      <c r="AD6865" s="2"/>
      <c r="AE6865" s="2"/>
      <c r="AF6865" s="2"/>
      <c r="AG6865" s="2"/>
      <c r="AH6865" s="2"/>
      <c r="AI6865" s="2"/>
      <c r="AJ6865" s="2"/>
      <c r="AK6865" s="2"/>
      <c r="BK6865" s="2"/>
      <c r="BL6865" s="2"/>
      <c r="BN6865" s="2"/>
      <c r="BO6865" s="2"/>
    </row>
    <row r="6866" ht="12.75" customHeight="1">
      <c r="D6866" s="2"/>
      <c r="G6866" s="2"/>
      <c r="I6866" s="2"/>
      <c r="J6866" s="2"/>
      <c r="K6866" s="2"/>
      <c r="L6866" s="2"/>
      <c r="M6866" s="2"/>
      <c r="N6866" s="2"/>
      <c r="O6866" s="2"/>
      <c r="P6866" s="2"/>
      <c r="Q6866" s="2"/>
      <c r="R6866" s="2"/>
      <c r="S6866" s="2"/>
      <c r="T6866" s="2"/>
      <c r="U6866" s="2"/>
      <c r="V6866" s="2"/>
      <c r="W6866" s="2"/>
      <c r="X6866" s="2"/>
      <c r="Y6866" s="2"/>
      <c r="AB6866" s="2"/>
      <c r="AC6866" s="2"/>
      <c r="AD6866" s="2"/>
      <c r="AE6866" s="2"/>
      <c r="AF6866" s="2"/>
      <c r="AG6866" s="2"/>
      <c r="AH6866" s="2"/>
      <c r="AI6866" s="2"/>
      <c r="AJ6866" s="2"/>
      <c r="AK6866" s="2"/>
      <c r="BK6866" s="2"/>
      <c r="BL6866" s="2"/>
      <c r="BN6866" s="2"/>
      <c r="BO6866" s="2"/>
    </row>
    <row r="6867" ht="12.75" customHeight="1">
      <c r="D6867" s="2"/>
      <c r="G6867" s="2"/>
      <c r="I6867" s="2"/>
      <c r="J6867" s="2"/>
      <c r="K6867" s="2"/>
      <c r="L6867" s="2"/>
      <c r="M6867" s="2"/>
      <c r="N6867" s="2"/>
      <c r="O6867" s="2"/>
      <c r="P6867" s="2"/>
      <c r="Q6867" s="2"/>
      <c r="R6867" s="2"/>
      <c r="S6867" s="2"/>
      <c r="T6867" s="2"/>
      <c r="U6867" s="2"/>
      <c r="V6867" s="2"/>
      <c r="W6867" s="2"/>
      <c r="X6867" s="2"/>
      <c r="Y6867" s="2"/>
      <c r="AB6867" s="2"/>
      <c r="AC6867" s="2"/>
      <c r="AD6867" s="2"/>
      <c r="AE6867" s="2"/>
      <c r="AF6867" s="2"/>
      <c r="AG6867" s="2"/>
      <c r="AH6867" s="2"/>
      <c r="AI6867" s="2"/>
      <c r="AJ6867" s="2"/>
      <c r="AK6867" s="2"/>
      <c r="BK6867" s="2"/>
      <c r="BL6867" s="2"/>
      <c r="BN6867" s="2"/>
      <c r="BO6867" s="2"/>
    </row>
    <row r="6868" ht="12.75" customHeight="1">
      <c r="D6868" s="2"/>
      <c r="G6868" s="2"/>
      <c r="I6868" s="2"/>
      <c r="J6868" s="2"/>
      <c r="K6868" s="2"/>
      <c r="L6868" s="2"/>
      <c r="M6868" s="2"/>
      <c r="N6868" s="2"/>
      <c r="O6868" s="2"/>
      <c r="P6868" s="2"/>
      <c r="Q6868" s="2"/>
      <c r="R6868" s="2"/>
      <c r="S6868" s="2"/>
      <c r="T6868" s="2"/>
      <c r="U6868" s="2"/>
      <c r="V6868" s="2"/>
      <c r="W6868" s="2"/>
      <c r="X6868" s="2"/>
      <c r="Y6868" s="2"/>
      <c r="AB6868" s="2"/>
      <c r="AC6868" s="2"/>
      <c r="AD6868" s="2"/>
      <c r="AE6868" s="2"/>
      <c r="AF6868" s="2"/>
      <c r="AG6868" s="2"/>
      <c r="AH6868" s="2"/>
      <c r="AI6868" s="2"/>
      <c r="AJ6868" s="2"/>
      <c r="AK6868" s="2"/>
      <c r="BK6868" s="2"/>
      <c r="BL6868" s="2"/>
      <c r="BN6868" s="2"/>
      <c r="BO6868" s="2"/>
    </row>
    <row r="6869" ht="12.75" customHeight="1">
      <c r="D6869" s="2"/>
      <c r="G6869" s="2"/>
      <c r="I6869" s="2"/>
      <c r="J6869" s="2"/>
      <c r="K6869" s="2"/>
      <c r="L6869" s="2"/>
      <c r="M6869" s="2"/>
      <c r="N6869" s="2"/>
      <c r="O6869" s="2"/>
      <c r="P6869" s="2"/>
      <c r="Q6869" s="2"/>
      <c r="R6869" s="2"/>
      <c r="S6869" s="2"/>
      <c r="T6869" s="2"/>
      <c r="U6869" s="2"/>
      <c r="V6869" s="2"/>
      <c r="W6869" s="2"/>
      <c r="X6869" s="2"/>
      <c r="Y6869" s="2"/>
      <c r="AB6869" s="2"/>
      <c r="AC6869" s="2"/>
      <c r="AD6869" s="2"/>
      <c r="AE6869" s="2"/>
      <c r="AF6869" s="2"/>
      <c r="AG6869" s="2"/>
      <c r="AH6869" s="2"/>
      <c r="AI6869" s="2"/>
      <c r="AJ6869" s="2"/>
      <c r="AK6869" s="2"/>
      <c r="BK6869" s="2"/>
      <c r="BL6869" s="2"/>
      <c r="BN6869" s="2"/>
      <c r="BO6869" s="2"/>
    </row>
    <row r="6870" ht="12.75" customHeight="1">
      <c r="D6870" s="2"/>
      <c r="G6870" s="2"/>
      <c r="I6870" s="2"/>
      <c r="J6870" s="2"/>
      <c r="K6870" s="2"/>
      <c r="L6870" s="2"/>
      <c r="M6870" s="2"/>
      <c r="N6870" s="2"/>
      <c r="O6870" s="2"/>
      <c r="P6870" s="2"/>
      <c r="Q6870" s="2"/>
      <c r="R6870" s="2"/>
      <c r="S6870" s="2"/>
      <c r="T6870" s="2"/>
      <c r="U6870" s="2"/>
      <c r="V6870" s="2"/>
      <c r="W6870" s="2"/>
      <c r="X6870" s="2"/>
      <c r="Y6870" s="2"/>
      <c r="AB6870" s="2"/>
      <c r="AC6870" s="2"/>
      <c r="AD6870" s="2"/>
      <c r="AE6870" s="2"/>
      <c r="AF6870" s="2"/>
      <c r="AG6870" s="2"/>
      <c r="AH6870" s="2"/>
      <c r="AI6870" s="2"/>
      <c r="AJ6870" s="2"/>
      <c r="AK6870" s="2"/>
      <c r="BK6870" s="2"/>
      <c r="BL6870" s="2"/>
      <c r="BN6870" s="2"/>
      <c r="BO6870" s="2"/>
    </row>
    <row r="6871" ht="12.75" customHeight="1">
      <c r="D6871" s="2"/>
      <c r="G6871" s="2"/>
      <c r="I6871" s="2"/>
      <c r="J6871" s="2"/>
      <c r="K6871" s="2"/>
      <c r="L6871" s="2"/>
      <c r="M6871" s="2"/>
      <c r="N6871" s="2"/>
      <c r="O6871" s="2"/>
      <c r="P6871" s="2"/>
      <c r="Q6871" s="2"/>
      <c r="R6871" s="2"/>
      <c r="S6871" s="2"/>
      <c r="T6871" s="2"/>
      <c r="U6871" s="2"/>
      <c r="V6871" s="2"/>
      <c r="W6871" s="2"/>
      <c r="X6871" s="2"/>
      <c r="Y6871" s="2"/>
      <c r="AB6871" s="2"/>
      <c r="AC6871" s="2"/>
      <c r="AD6871" s="2"/>
      <c r="AE6871" s="2"/>
      <c r="AF6871" s="2"/>
      <c r="AG6871" s="2"/>
      <c r="AH6871" s="2"/>
      <c r="AI6871" s="2"/>
      <c r="AJ6871" s="2"/>
      <c r="AK6871" s="2"/>
      <c r="BK6871" s="2"/>
      <c r="BL6871" s="2"/>
      <c r="BN6871" s="2"/>
      <c r="BO6871" s="2"/>
    </row>
    <row r="6872" ht="12.75" customHeight="1">
      <c r="D6872" s="2"/>
      <c r="G6872" s="2"/>
      <c r="I6872" s="2"/>
      <c r="J6872" s="2"/>
      <c r="K6872" s="2"/>
      <c r="L6872" s="2"/>
      <c r="M6872" s="2"/>
      <c r="N6872" s="2"/>
      <c r="O6872" s="2"/>
      <c r="P6872" s="2"/>
      <c r="Q6872" s="2"/>
      <c r="R6872" s="2"/>
      <c r="S6872" s="2"/>
      <c r="T6872" s="2"/>
      <c r="U6872" s="2"/>
      <c r="V6872" s="2"/>
      <c r="W6872" s="2"/>
      <c r="X6872" s="2"/>
      <c r="Y6872" s="2"/>
      <c r="AB6872" s="2"/>
      <c r="AC6872" s="2"/>
      <c r="AD6872" s="2"/>
      <c r="AE6872" s="2"/>
      <c r="AF6872" s="2"/>
      <c r="AG6872" s="2"/>
      <c r="AH6872" s="2"/>
      <c r="AI6872" s="2"/>
      <c r="AJ6872" s="2"/>
      <c r="AK6872" s="2"/>
      <c r="BK6872" s="2"/>
      <c r="BL6872" s="2"/>
      <c r="BN6872" s="2"/>
      <c r="BO6872" s="2"/>
    </row>
    <row r="6873" ht="12.75" customHeight="1">
      <c r="D6873" s="2"/>
      <c r="G6873" s="2"/>
      <c r="I6873" s="2"/>
      <c r="J6873" s="2"/>
      <c r="K6873" s="2"/>
      <c r="L6873" s="2"/>
      <c r="M6873" s="2"/>
      <c r="N6873" s="2"/>
      <c r="O6873" s="2"/>
      <c r="P6873" s="2"/>
      <c r="Q6873" s="2"/>
      <c r="R6873" s="2"/>
      <c r="S6873" s="2"/>
      <c r="T6873" s="2"/>
      <c r="U6873" s="2"/>
      <c r="V6873" s="2"/>
      <c r="W6873" s="2"/>
      <c r="X6873" s="2"/>
      <c r="Y6873" s="2"/>
      <c r="AB6873" s="2"/>
      <c r="AC6873" s="2"/>
      <c r="AD6873" s="2"/>
      <c r="AE6873" s="2"/>
      <c r="AF6873" s="2"/>
      <c r="AG6873" s="2"/>
      <c r="AH6873" s="2"/>
      <c r="AI6873" s="2"/>
      <c r="AJ6873" s="2"/>
      <c r="AK6873" s="2"/>
      <c r="BK6873" s="2"/>
      <c r="BL6873" s="2"/>
      <c r="BN6873" s="2"/>
      <c r="BO6873" s="2"/>
    </row>
    <row r="6874" ht="12.75" customHeight="1">
      <c r="D6874" s="2"/>
      <c r="G6874" s="2"/>
      <c r="I6874" s="2"/>
      <c r="J6874" s="2"/>
      <c r="K6874" s="2"/>
      <c r="L6874" s="2"/>
      <c r="M6874" s="2"/>
      <c r="N6874" s="2"/>
      <c r="O6874" s="2"/>
      <c r="P6874" s="2"/>
      <c r="Q6874" s="2"/>
      <c r="R6874" s="2"/>
      <c r="S6874" s="2"/>
      <c r="T6874" s="2"/>
      <c r="U6874" s="2"/>
      <c r="V6874" s="2"/>
      <c r="W6874" s="2"/>
      <c r="X6874" s="2"/>
      <c r="Y6874" s="2"/>
      <c r="AB6874" s="2"/>
      <c r="AC6874" s="2"/>
      <c r="AD6874" s="2"/>
      <c r="AE6874" s="2"/>
      <c r="AF6874" s="2"/>
      <c r="AG6874" s="2"/>
      <c r="AH6874" s="2"/>
      <c r="AI6874" s="2"/>
      <c r="AJ6874" s="2"/>
      <c r="AK6874" s="2"/>
      <c r="BK6874" s="2"/>
      <c r="BL6874" s="2"/>
      <c r="BN6874" s="2"/>
      <c r="BO6874" s="2"/>
    </row>
    <row r="6875" ht="12.75" customHeight="1">
      <c r="D6875" s="2"/>
      <c r="G6875" s="2"/>
      <c r="I6875" s="2"/>
      <c r="J6875" s="2"/>
      <c r="K6875" s="2"/>
      <c r="L6875" s="2"/>
      <c r="M6875" s="2"/>
      <c r="N6875" s="2"/>
      <c r="O6875" s="2"/>
      <c r="P6875" s="2"/>
      <c r="Q6875" s="2"/>
      <c r="R6875" s="2"/>
      <c r="S6875" s="2"/>
      <c r="T6875" s="2"/>
      <c r="U6875" s="2"/>
      <c r="V6875" s="2"/>
      <c r="W6875" s="2"/>
      <c r="X6875" s="2"/>
      <c r="Y6875" s="2"/>
      <c r="AB6875" s="2"/>
      <c r="AC6875" s="2"/>
      <c r="AD6875" s="2"/>
      <c r="AE6875" s="2"/>
      <c r="AF6875" s="2"/>
      <c r="AG6875" s="2"/>
      <c r="AH6875" s="2"/>
      <c r="AI6875" s="2"/>
      <c r="AJ6875" s="2"/>
      <c r="AK6875" s="2"/>
      <c r="BK6875" s="2"/>
      <c r="BL6875" s="2"/>
      <c r="BN6875" s="2"/>
      <c r="BO6875" s="2"/>
    </row>
    <row r="6876" ht="12.75" customHeight="1">
      <c r="D6876" s="2"/>
      <c r="G6876" s="2"/>
      <c r="I6876" s="2"/>
      <c r="J6876" s="2"/>
      <c r="K6876" s="2"/>
      <c r="L6876" s="2"/>
      <c r="M6876" s="2"/>
      <c r="N6876" s="2"/>
      <c r="O6876" s="2"/>
      <c r="P6876" s="2"/>
      <c r="Q6876" s="2"/>
      <c r="R6876" s="2"/>
      <c r="S6876" s="2"/>
      <c r="T6876" s="2"/>
      <c r="U6876" s="2"/>
      <c r="V6876" s="2"/>
      <c r="W6876" s="2"/>
      <c r="X6876" s="2"/>
      <c r="Y6876" s="2"/>
      <c r="AB6876" s="2"/>
      <c r="AC6876" s="2"/>
      <c r="AD6876" s="2"/>
      <c r="AE6876" s="2"/>
      <c r="AF6876" s="2"/>
      <c r="AG6876" s="2"/>
      <c r="AH6876" s="2"/>
      <c r="AI6876" s="2"/>
      <c r="AJ6876" s="2"/>
      <c r="AK6876" s="2"/>
      <c r="BK6876" s="2"/>
      <c r="BL6876" s="2"/>
      <c r="BN6876" s="2"/>
      <c r="BO6876" s="2"/>
    </row>
    <row r="6877" ht="12.75" customHeight="1">
      <c r="D6877" s="2"/>
      <c r="G6877" s="2"/>
      <c r="I6877" s="2"/>
      <c r="J6877" s="2"/>
      <c r="K6877" s="2"/>
      <c r="L6877" s="2"/>
      <c r="M6877" s="2"/>
      <c r="N6877" s="2"/>
      <c r="O6877" s="2"/>
      <c r="P6877" s="2"/>
      <c r="Q6877" s="2"/>
      <c r="R6877" s="2"/>
      <c r="S6877" s="2"/>
      <c r="T6877" s="2"/>
      <c r="U6877" s="2"/>
      <c r="V6877" s="2"/>
      <c r="W6877" s="2"/>
      <c r="X6877" s="2"/>
      <c r="Y6877" s="2"/>
      <c r="AB6877" s="2"/>
      <c r="AC6877" s="2"/>
      <c r="AD6877" s="2"/>
      <c r="AE6877" s="2"/>
      <c r="AF6877" s="2"/>
      <c r="AG6877" s="2"/>
      <c r="AH6877" s="2"/>
      <c r="AI6877" s="2"/>
      <c r="AJ6877" s="2"/>
      <c r="AK6877" s="2"/>
      <c r="BK6877" s="2"/>
      <c r="BL6877" s="2"/>
      <c r="BN6877" s="2"/>
      <c r="BO6877" s="2"/>
    </row>
    <row r="6878" ht="12.75" customHeight="1">
      <c r="D6878" s="2"/>
      <c r="G6878" s="2"/>
      <c r="I6878" s="2"/>
      <c r="J6878" s="2"/>
      <c r="K6878" s="2"/>
      <c r="L6878" s="2"/>
      <c r="M6878" s="2"/>
      <c r="N6878" s="2"/>
      <c r="O6878" s="2"/>
      <c r="P6878" s="2"/>
      <c r="Q6878" s="2"/>
      <c r="R6878" s="2"/>
      <c r="S6878" s="2"/>
      <c r="T6878" s="2"/>
      <c r="U6878" s="2"/>
      <c r="V6878" s="2"/>
      <c r="W6878" s="2"/>
      <c r="X6878" s="2"/>
      <c r="Y6878" s="2"/>
      <c r="AB6878" s="2"/>
      <c r="AC6878" s="2"/>
      <c r="AD6878" s="2"/>
      <c r="AE6878" s="2"/>
      <c r="AF6878" s="2"/>
      <c r="AG6878" s="2"/>
      <c r="AH6878" s="2"/>
      <c r="AI6878" s="2"/>
      <c r="AJ6878" s="2"/>
      <c r="AK6878" s="2"/>
      <c r="BK6878" s="2"/>
      <c r="BL6878" s="2"/>
      <c r="BN6878" s="2"/>
      <c r="BO6878" s="2"/>
    </row>
    <row r="6879" ht="12.75" customHeight="1">
      <c r="D6879" s="2"/>
      <c r="G6879" s="2"/>
      <c r="I6879" s="2"/>
      <c r="J6879" s="2"/>
      <c r="K6879" s="2"/>
      <c r="L6879" s="2"/>
      <c r="M6879" s="2"/>
      <c r="N6879" s="2"/>
      <c r="O6879" s="2"/>
      <c r="P6879" s="2"/>
      <c r="Q6879" s="2"/>
      <c r="R6879" s="2"/>
      <c r="S6879" s="2"/>
      <c r="T6879" s="2"/>
      <c r="U6879" s="2"/>
      <c r="V6879" s="2"/>
      <c r="W6879" s="2"/>
      <c r="X6879" s="2"/>
      <c r="Y6879" s="2"/>
      <c r="AB6879" s="2"/>
      <c r="AC6879" s="2"/>
      <c r="AD6879" s="2"/>
      <c r="AE6879" s="2"/>
      <c r="AF6879" s="2"/>
      <c r="AG6879" s="2"/>
      <c r="AH6879" s="2"/>
      <c r="AI6879" s="2"/>
      <c r="AJ6879" s="2"/>
      <c r="AK6879" s="2"/>
      <c r="BK6879" s="2"/>
      <c r="BL6879" s="2"/>
      <c r="BN6879" s="2"/>
      <c r="BO6879" s="2"/>
    </row>
    <row r="6880" ht="12.75" customHeight="1">
      <c r="D6880" s="2"/>
      <c r="G6880" s="2"/>
      <c r="I6880" s="2"/>
      <c r="J6880" s="2"/>
      <c r="K6880" s="2"/>
      <c r="L6880" s="2"/>
      <c r="M6880" s="2"/>
      <c r="N6880" s="2"/>
      <c r="O6880" s="2"/>
      <c r="P6880" s="2"/>
      <c r="Q6880" s="2"/>
      <c r="R6880" s="2"/>
      <c r="S6880" s="2"/>
      <c r="T6880" s="2"/>
      <c r="U6880" s="2"/>
      <c r="V6880" s="2"/>
      <c r="W6880" s="2"/>
      <c r="X6880" s="2"/>
      <c r="Y6880" s="2"/>
      <c r="AB6880" s="2"/>
      <c r="AC6880" s="2"/>
      <c r="AD6880" s="2"/>
      <c r="AE6880" s="2"/>
      <c r="AF6880" s="2"/>
      <c r="AG6880" s="2"/>
      <c r="AH6880" s="2"/>
      <c r="AI6880" s="2"/>
      <c r="AJ6880" s="2"/>
      <c r="AK6880" s="2"/>
      <c r="BK6880" s="2"/>
      <c r="BL6880" s="2"/>
      <c r="BN6880" s="2"/>
      <c r="BO6880" s="2"/>
    </row>
    <row r="6881" ht="12.75" customHeight="1">
      <c r="D6881" s="2"/>
      <c r="G6881" s="2"/>
      <c r="I6881" s="2"/>
      <c r="J6881" s="2"/>
      <c r="K6881" s="2"/>
      <c r="L6881" s="2"/>
      <c r="M6881" s="2"/>
      <c r="N6881" s="2"/>
      <c r="O6881" s="2"/>
      <c r="P6881" s="2"/>
      <c r="Q6881" s="2"/>
      <c r="R6881" s="2"/>
      <c r="S6881" s="2"/>
      <c r="T6881" s="2"/>
      <c r="U6881" s="2"/>
      <c r="V6881" s="2"/>
      <c r="W6881" s="2"/>
      <c r="X6881" s="2"/>
      <c r="Y6881" s="2"/>
      <c r="AB6881" s="2"/>
      <c r="AC6881" s="2"/>
      <c r="AD6881" s="2"/>
      <c r="AE6881" s="2"/>
      <c r="AF6881" s="2"/>
      <c r="AG6881" s="2"/>
      <c r="AH6881" s="2"/>
      <c r="AI6881" s="2"/>
      <c r="AJ6881" s="2"/>
      <c r="AK6881" s="2"/>
      <c r="BK6881" s="2"/>
      <c r="BL6881" s="2"/>
      <c r="BN6881" s="2"/>
      <c r="BO6881" s="2"/>
    </row>
    <row r="6882" ht="12.75" customHeight="1">
      <c r="D6882" s="2"/>
      <c r="G6882" s="2"/>
      <c r="I6882" s="2"/>
      <c r="J6882" s="2"/>
      <c r="K6882" s="2"/>
      <c r="L6882" s="2"/>
      <c r="M6882" s="2"/>
      <c r="N6882" s="2"/>
      <c r="O6882" s="2"/>
      <c r="P6882" s="2"/>
      <c r="Q6882" s="2"/>
      <c r="R6882" s="2"/>
      <c r="S6882" s="2"/>
      <c r="T6882" s="2"/>
      <c r="U6882" s="2"/>
      <c r="V6882" s="2"/>
      <c r="W6882" s="2"/>
      <c r="X6882" s="2"/>
      <c r="Y6882" s="2"/>
      <c r="AB6882" s="2"/>
      <c r="AC6882" s="2"/>
      <c r="AD6882" s="2"/>
      <c r="AE6882" s="2"/>
      <c r="AF6882" s="2"/>
      <c r="AG6882" s="2"/>
      <c r="AH6882" s="2"/>
      <c r="AI6882" s="2"/>
      <c r="AJ6882" s="2"/>
      <c r="AK6882" s="2"/>
      <c r="BK6882" s="2"/>
      <c r="BL6882" s="2"/>
      <c r="BN6882" s="2"/>
      <c r="BO6882" s="2"/>
    </row>
    <row r="6883" ht="12.75" customHeight="1">
      <c r="D6883" s="2"/>
      <c r="G6883" s="2"/>
      <c r="I6883" s="2"/>
      <c r="J6883" s="2"/>
      <c r="K6883" s="2"/>
      <c r="L6883" s="2"/>
      <c r="M6883" s="2"/>
      <c r="N6883" s="2"/>
      <c r="O6883" s="2"/>
      <c r="P6883" s="2"/>
      <c r="Q6883" s="2"/>
      <c r="R6883" s="2"/>
      <c r="S6883" s="2"/>
      <c r="T6883" s="2"/>
      <c r="U6883" s="2"/>
      <c r="V6883" s="2"/>
      <c r="W6883" s="2"/>
      <c r="X6883" s="2"/>
      <c r="Y6883" s="2"/>
      <c r="AB6883" s="2"/>
      <c r="AC6883" s="2"/>
      <c r="AD6883" s="2"/>
      <c r="AE6883" s="2"/>
      <c r="AF6883" s="2"/>
      <c r="AG6883" s="2"/>
      <c r="AH6883" s="2"/>
      <c r="AI6883" s="2"/>
      <c r="AJ6883" s="2"/>
      <c r="AK6883" s="2"/>
      <c r="BK6883" s="2"/>
      <c r="BL6883" s="2"/>
      <c r="BN6883" s="2"/>
      <c r="BO6883" s="2"/>
    </row>
    <row r="6884" ht="12.75" customHeight="1">
      <c r="D6884" s="2"/>
      <c r="G6884" s="2"/>
      <c r="I6884" s="2"/>
      <c r="J6884" s="2"/>
      <c r="K6884" s="2"/>
      <c r="L6884" s="2"/>
      <c r="M6884" s="2"/>
      <c r="N6884" s="2"/>
      <c r="O6884" s="2"/>
      <c r="P6884" s="2"/>
      <c r="Q6884" s="2"/>
      <c r="R6884" s="2"/>
      <c r="S6884" s="2"/>
      <c r="T6884" s="2"/>
      <c r="U6884" s="2"/>
      <c r="V6884" s="2"/>
      <c r="W6884" s="2"/>
      <c r="X6884" s="2"/>
      <c r="Y6884" s="2"/>
      <c r="AB6884" s="2"/>
      <c r="AC6884" s="2"/>
      <c r="AD6884" s="2"/>
      <c r="AE6884" s="2"/>
      <c r="AF6884" s="2"/>
      <c r="AG6884" s="2"/>
      <c r="AH6884" s="2"/>
      <c r="AI6884" s="2"/>
      <c r="AJ6884" s="2"/>
      <c r="AK6884" s="2"/>
      <c r="BK6884" s="2"/>
      <c r="BL6884" s="2"/>
      <c r="BN6884" s="2"/>
      <c r="BO6884" s="2"/>
    </row>
    <row r="6885" ht="12.75" customHeight="1">
      <c r="D6885" s="2"/>
      <c r="G6885" s="2"/>
      <c r="I6885" s="2"/>
      <c r="J6885" s="2"/>
      <c r="K6885" s="2"/>
      <c r="L6885" s="2"/>
      <c r="M6885" s="2"/>
      <c r="N6885" s="2"/>
      <c r="O6885" s="2"/>
      <c r="P6885" s="2"/>
      <c r="Q6885" s="2"/>
      <c r="R6885" s="2"/>
      <c r="S6885" s="2"/>
      <c r="T6885" s="2"/>
      <c r="U6885" s="2"/>
      <c r="V6885" s="2"/>
      <c r="W6885" s="2"/>
      <c r="X6885" s="2"/>
      <c r="Y6885" s="2"/>
      <c r="AB6885" s="2"/>
      <c r="AC6885" s="2"/>
      <c r="AD6885" s="2"/>
      <c r="AE6885" s="2"/>
      <c r="AF6885" s="2"/>
      <c r="AG6885" s="2"/>
      <c r="AH6885" s="2"/>
      <c r="AI6885" s="2"/>
      <c r="AJ6885" s="2"/>
      <c r="AK6885" s="2"/>
      <c r="BK6885" s="2"/>
      <c r="BL6885" s="2"/>
      <c r="BN6885" s="2"/>
      <c r="BO6885" s="2"/>
    </row>
    <row r="6886" ht="12.75" customHeight="1">
      <c r="D6886" s="2"/>
      <c r="G6886" s="2"/>
      <c r="I6886" s="2"/>
      <c r="J6886" s="2"/>
      <c r="K6886" s="2"/>
      <c r="L6886" s="2"/>
      <c r="M6886" s="2"/>
      <c r="N6886" s="2"/>
      <c r="O6886" s="2"/>
      <c r="P6886" s="2"/>
      <c r="Q6886" s="2"/>
      <c r="R6886" s="2"/>
      <c r="S6886" s="2"/>
      <c r="T6886" s="2"/>
      <c r="U6886" s="2"/>
      <c r="V6886" s="2"/>
      <c r="W6886" s="2"/>
      <c r="X6886" s="2"/>
      <c r="Y6886" s="2"/>
      <c r="AB6886" s="2"/>
      <c r="AC6886" s="2"/>
      <c r="AD6886" s="2"/>
      <c r="AE6886" s="2"/>
      <c r="AF6886" s="2"/>
      <c r="AG6886" s="2"/>
      <c r="AH6886" s="2"/>
      <c r="AI6886" s="2"/>
      <c r="AJ6886" s="2"/>
      <c r="AK6886" s="2"/>
      <c r="BK6886" s="2"/>
      <c r="BL6886" s="2"/>
      <c r="BN6886" s="2"/>
      <c r="BO6886" s="2"/>
    </row>
    <row r="6887" ht="12.75" customHeight="1">
      <c r="D6887" s="2"/>
      <c r="G6887" s="2"/>
      <c r="I6887" s="2"/>
      <c r="J6887" s="2"/>
      <c r="K6887" s="2"/>
      <c r="L6887" s="2"/>
      <c r="M6887" s="2"/>
      <c r="N6887" s="2"/>
      <c r="O6887" s="2"/>
      <c r="P6887" s="2"/>
      <c r="Q6887" s="2"/>
      <c r="R6887" s="2"/>
      <c r="S6887" s="2"/>
      <c r="T6887" s="2"/>
      <c r="U6887" s="2"/>
      <c r="V6887" s="2"/>
      <c r="W6887" s="2"/>
      <c r="X6887" s="2"/>
      <c r="Y6887" s="2"/>
      <c r="AB6887" s="2"/>
      <c r="AC6887" s="2"/>
      <c r="AD6887" s="2"/>
      <c r="AE6887" s="2"/>
      <c r="AF6887" s="2"/>
      <c r="AG6887" s="2"/>
      <c r="AH6887" s="2"/>
      <c r="AI6887" s="2"/>
      <c r="AJ6887" s="2"/>
      <c r="AK6887" s="2"/>
      <c r="BK6887" s="2"/>
      <c r="BL6887" s="2"/>
      <c r="BN6887" s="2"/>
      <c r="BO6887" s="2"/>
    </row>
    <row r="6888" ht="12.75" customHeight="1">
      <c r="D6888" s="2"/>
      <c r="G6888" s="2"/>
      <c r="I6888" s="2"/>
      <c r="J6888" s="2"/>
      <c r="K6888" s="2"/>
      <c r="L6888" s="2"/>
      <c r="M6888" s="2"/>
      <c r="N6888" s="2"/>
      <c r="O6888" s="2"/>
      <c r="P6888" s="2"/>
      <c r="Q6888" s="2"/>
      <c r="R6888" s="2"/>
      <c r="S6888" s="2"/>
      <c r="T6888" s="2"/>
      <c r="U6888" s="2"/>
      <c r="V6888" s="2"/>
      <c r="W6888" s="2"/>
      <c r="X6888" s="2"/>
      <c r="Y6888" s="2"/>
      <c r="AB6888" s="2"/>
      <c r="AC6888" s="2"/>
      <c r="AD6888" s="2"/>
      <c r="AE6888" s="2"/>
      <c r="AF6888" s="2"/>
      <c r="AG6888" s="2"/>
      <c r="AH6888" s="2"/>
      <c r="AI6888" s="2"/>
      <c r="AJ6888" s="2"/>
      <c r="AK6888" s="2"/>
      <c r="BK6888" s="2"/>
      <c r="BL6888" s="2"/>
      <c r="BN6888" s="2"/>
      <c r="BO6888" s="2"/>
    </row>
    <row r="6889" ht="12.75" customHeight="1">
      <c r="D6889" s="2"/>
      <c r="G6889" s="2"/>
      <c r="I6889" s="2"/>
      <c r="J6889" s="2"/>
      <c r="K6889" s="2"/>
      <c r="L6889" s="2"/>
      <c r="M6889" s="2"/>
      <c r="N6889" s="2"/>
      <c r="O6889" s="2"/>
      <c r="P6889" s="2"/>
      <c r="Q6889" s="2"/>
      <c r="R6889" s="2"/>
      <c r="S6889" s="2"/>
      <c r="T6889" s="2"/>
      <c r="U6889" s="2"/>
      <c r="V6889" s="2"/>
      <c r="W6889" s="2"/>
      <c r="X6889" s="2"/>
      <c r="Y6889" s="2"/>
      <c r="AB6889" s="2"/>
      <c r="AC6889" s="2"/>
      <c r="AD6889" s="2"/>
      <c r="AE6889" s="2"/>
      <c r="AF6889" s="2"/>
      <c r="AG6889" s="2"/>
      <c r="AH6889" s="2"/>
      <c r="AI6889" s="2"/>
      <c r="AJ6889" s="2"/>
      <c r="AK6889" s="2"/>
      <c r="BK6889" s="2"/>
      <c r="BL6889" s="2"/>
      <c r="BN6889" s="2"/>
      <c r="BO6889" s="2"/>
    </row>
    <row r="6890" ht="12.75" customHeight="1">
      <c r="D6890" s="2"/>
      <c r="G6890" s="2"/>
      <c r="I6890" s="2"/>
      <c r="J6890" s="2"/>
      <c r="K6890" s="2"/>
      <c r="L6890" s="2"/>
      <c r="M6890" s="2"/>
      <c r="N6890" s="2"/>
      <c r="O6890" s="2"/>
      <c r="P6890" s="2"/>
      <c r="Q6890" s="2"/>
      <c r="R6890" s="2"/>
      <c r="S6890" s="2"/>
      <c r="T6890" s="2"/>
      <c r="U6890" s="2"/>
      <c r="V6890" s="2"/>
      <c r="W6890" s="2"/>
      <c r="X6890" s="2"/>
      <c r="Y6890" s="2"/>
      <c r="AB6890" s="2"/>
      <c r="AC6890" s="2"/>
      <c r="AD6890" s="2"/>
      <c r="AE6890" s="2"/>
      <c r="AF6890" s="2"/>
      <c r="AG6890" s="2"/>
      <c r="AH6890" s="2"/>
      <c r="AI6890" s="2"/>
      <c r="AJ6890" s="2"/>
      <c r="AK6890" s="2"/>
      <c r="BK6890" s="2"/>
      <c r="BL6890" s="2"/>
      <c r="BN6890" s="2"/>
      <c r="BO6890" s="2"/>
    </row>
    <row r="6891" ht="12.75" customHeight="1">
      <c r="D6891" s="2"/>
      <c r="G6891" s="2"/>
      <c r="I6891" s="2"/>
      <c r="J6891" s="2"/>
      <c r="K6891" s="2"/>
      <c r="L6891" s="2"/>
      <c r="M6891" s="2"/>
      <c r="N6891" s="2"/>
      <c r="O6891" s="2"/>
      <c r="P6891" s="2"/>
      <c r="Q6891" s="2"/>
      <c r="R6891" s="2"/>
      <c r="S6891" s="2"/>
      <c r="T6891" s="2"/>
      <c r="U6891" s="2"/>
      <c r="V6891" s="2"/>
      <c r="W6891" s="2"/>
      <c r="X6891" s="2"/>
      <c r="Y6891" s="2"/>
      <c r="AB6891" s="2"/>
      <c r="AC6891" s="2"/>
      <c r="AD6891" s="2"/>
      <c r="AE6891" s="2"/>
      <c r="AF6891" s="2"/>
      <c r="AG6891" s="2"/>
      <c r="AH6891" s="2"/>
      <c r="AI6891" s="2"/>
      <c r="AJ6891" s="2"/>
      <c r="AK6891" s="2"/>
      <c r="BK6891" s="2"/>
      <c r="BL6891" s="2"/>
      <c r="BN6891" s="2"/>
      <c r="BO6891" s="2"/>
    </row>
    <row r="6892" ht="12.75" customHeight="1">
      <c r="D6892" s="2"/>
      <c r="G6892" s="2"/>
      <c r="I6892" s="2"/>
      <c r="J6892" s="2"/>
      <c r="K6892" s="2"/>
      <c r="L6892" s="2"/>
      <c r="M6892" s="2"/>
      <c r="N6892" s="2"/>
      <c r="O6892" s="2"/>
      <c r="P6892" s="2"/>
      <c r="Q6892" s="2"/>
      <c r="R6892" s="2"/>
      <c r="S6892" s="2"/>
      <c r="T6892" s="2"/>
      <c r="U6892" s="2"/>
      <c r="V6892" s="2"/>
      <c r="W6892" s="2"/>
      <c r="X6892" s="2"/>
      <c r="Y6892" s="2"/>
      <c r="AB6892" s="2"/>
      <c r="AC6892" s="2"/>
      <c r="AD6892" s="2"/>
      <c r="AE6892" s="2"/>
      <c r="AF6892" s="2"/>
      <c r="AG6892" s="2"/>
      <c r="AH6892" s="2"/>
      <c r="AI6892" s="2"/>
      <c r="AJ6892" s="2"/>
      <c r="AK6892" s="2"/>
      <c r="BK6892" s="2"/>
      <c r="BL6892" s="2"/>
      <c r="BN6892" s="2"/>
      <c r="BO6892" s="2"/>
    </row>
    <row r="6893" ht="12.75" customHeight="1">
      <c r="D6893" s="2"/>
      <c r="G6893" s="2"/>
      <c r="I6893" s="2"/>
      <c r="J6893" s="2"/>
      <c r="K6893" s="2"/>
      <c r="L6893" s="2"/>
      <c r="M6893" s="2"/>
      <c r="N6893" s="2"/>
      <c r="O6893" s="2"/>
      <c r="P6893" s="2"/>
      <c r="Q6893" s="2"/>
      <c r="R6893" s="2"/>
      <c r="S6893" s="2"/>
      <c r="T6893" s="2"/>
      <c r="U6893" s="2"/>
      <c r="V6893" s="2"/>
      <c r="W6893" s="2"/>
      <c r="X6893" s="2"/>
      <c r="Y6893" s="2"/>
      <c r="AB6893" s="2"/>
      <c r="AC6893" s="2"/>
      <c r="AD6893" s="2"/>
      <c r="AE6893" s="2"/>
      <c r="AF6893" s="2"/>
      <c r="AG6893" s="2"/>
      <c r="AH6893" s="2"/>
      <c r="AI6893" s="2"/>
      <c r="AJ6893" s="2"/>
      <c r="AK6893" s="2"/>
      <c r="BK6893" s="2"/>
      <c r="BL6893" s="2"/>
      <c r="BN6893" s="2"/>
      <c r="BO6893" s="2"/>
    </row>
    <row r="6894" ht="12.75" customHeight="1">
      <c r="D6894" s="2"/>
      <c r="G6894" s="2"/>
      <c r="I6894" s="2"/>
      <c r="J6894" s="2"/>
      <c r="K6894" s="2"/>
      <c r="L6894" s="2"/>
      <c r="M6894" s="2"/>
      <c r="N6894" s="2"/>
      <c r="O6894" s="2"/>
      <c r="P6894" s="2"/>
      <c r="Q6894" s="2"/>
      <c r="R6894" s="2"/>
      <c r="S6894" s="2"/>
      <c r="T6894" s="2"/>
      <c r="U6894" s="2"/>
      <c r="V6894" s="2"/>
      <c r="W6894" s="2"/>
      <c r="X6894" s="2"/>
      <c r="Y6894" s="2"/>
      <c r="AB6894" s="2"/>
      <c r="AC6894" s="2"/>
      <c r="AD6894" s="2"/>
      <c r="AE6894" s="2"/>
      <c r="AF6894" s="2"/>
      <c r="AG6894" s="2"/>
      <c r="AH6894" s="2"/>
      <c r="AI6894" s="2"/>
      <c r="AJ6894" s="2"/>
      <c r="AK6894" s="2"/>
      <c r="BK6894" s="2"/>
      <c r="BL6894" s="2"/>
      <c r="BN6894" s="2"/>
      <c r="BO6894" s="2"/>
    </row>
    <row r="6895" ht="12.75" customHeight="1">
      <c r="D6895" s="2"/>
      <c r="G6895" s="2"/>
      <c r="I6895" s="2"/>
      <c r="J6895" s="2"/>
      <c r="K6895" s="2"/>
      <c r="L6895" s="2"/>
      <c r="M6895" s="2"/>
      <c r="N6895" s="2"/>
      <c r="O6895" s="2"/>
      <c r="P6895" s="2"/>
      <c r="Q6895" s="2"/>
      <c r="R6895" s="2"/>
      <c r="S6895" s="2"/>
      <c r="T6895" s="2"/>
      <c r="U6895" s="2"/>
      <c r="V6895" s="2"/>
      <c r="W6895" s="2"/>
      <c r="X6895" s="2"/>
      <c r="Y6895" s="2"/>
      <c r="AB6895" s="2"/>
      <c r="AC6895" s="2"/>
      <c r="AD6895" s="2"/>
      <c r="AE6895" s="2"/>
      <c r="AF6895" s="2"/>
      <c r="AG6895" s="2"/>
      <c r="AH6895" s="2"/>
      <c r="AI6895" s="2"/>
      <c r="AJ6895" s="2"/>
      <c r="AK6895" s="2"/>
      <c r="BK6895" s="2"/>
      <c r="BL6895" s="2"/>
      <c r="BN6895" s="2"/>
      <c r="BO6895" s="2"/>
    </row>
    <row r="6896" ht="12.75" customHeight="1">
      <c r="D6896" s="2"/>
      <c r="G6896" s="2"/>
      <c r="I6896" s="2"/>
      <c r="J6896" s="2"/>
      <c r="K6896" s="2"/>
      <c r="L6896" s="2"/>
      <c r="M6896" s="2"/>
      <c r="N6896" s="2"/>
      <c r="O6896" s="2"/>
      <c r="P6896" s="2"/>
      <c r="Q6896" s="2"/>
      <c r="R6896" s="2"/>
      <c r="S6896" s="2"/>
      <c r="T6896" s="2"/>
      <c r="U6896" s="2"/>
      <c r="V6896" s="2"/>
      <c r="W6896" s="2"/>
      <c r="X6896" s="2"/>
      <c r="Y6896" s="2"/>
      <c r="AB6896" s="2"/>
      <c r="AC6896" s="2"/>
      <c r="AD6896" s="2"/>
      <c r="AE6896" s="2"/>
      <c r="AF6896" s="2"/>
      <c r="AG6896" s="2"/>
      <c r="AH6896" s="2"/>
      <c r="AI6896" s="2"/>
      <c r="AJ6896" s="2"/>
      <c r="AK6896" s="2"/>
      <c r="BK6896" s="2"/>
      <c r="BL6896" s="2"/>
      <c r="BN6896" s="2"/>
      <c r="BO6896" s="2"/>
    </row>
    <row r="6897" ht="12.75" customHeight="1">
      <c r="D6897" s="2"/>
      <c r="G6897" s="2"/>
      <c r="I6897" s="2"/>
      <c r="J6897" s="2"/>
      <c r="K6897" s="2"/>
      <c r="L6897" s="2"/>
      <c r="M6897" s="2"/>
      <c r="N6897" s="2"/>
      <c r="O6897" s="2"/>
      <c r="P6897" s="2"/>
      <c r="Q6897" s="2"/>
      <c r="R6897" s="2"/>
      <c r="S6897" s="2"/>
      <c r="T6897" s="2"/>
      <c r="U6897" s="2"/>
      <c r="V6897" s="2"/>
      <c r="W6897" s="2"/>
      <c r="X6897" s="2"/>
      <c r="Y6897" s="2"/>
      <c r="AB6897" s="2"/>
      <c r="AC6897" s="2"/>
      <c r="AD6897" s="2"/>
      <c r="AE6897" s="2"/>
      <c r="AF6897" s="2"/>
      <c r="AG6897" s="2"/>
      <c r="AH6897" s="2"/>
      <c r="AI6897" s="2"/>
      <c r="AJ6897" s="2"/>
      <c r="AK6897" s="2"/>
      <c r="BK6897" s="2"/>
      <c r="BL6897" s="2"/>
      <c r="BN6897" s="2"/>
      <c r="BO6897" s="2"/>
    </row>
    <row r="6898" ht="12.75" customHeight="1">
      <c r="D6898" s="2"/>
      <c r="G6898" s="2"/>
      <c r="I6898" s="2"/>
      <c r="J6898" s="2"/>
      <c r="K6898" s="2"/>
      <c r="L6898" s="2"/>
      <c r="M6898" s="2"/>
      <c r="N6898" s="2"/>
      <c r="O6898" s="2"/>
      <c r="P6898" s="2"/>
      <c r="Q6898" s="2"/>
      <c r="R6898" s="2"/>
      <c r="S6898" s="2"/>
      <c r="T6898" s="2"/>
      <c r="U6898" s="2"/>
      <c r="V6898" s="2"/>
      <c r="W6898" s="2"/>
      <c r="X6898" s="2"/>
      <c r="Y6898" s="2"/>
      <c r="AB6898" s="2"/>
      <c r="AC6898" s="2"/>
      <c r="AD6898" s="2"/>
      <c r="AE6898" s="2"/>
      <c r="AF6898" s="2"/>
      <c r="AG6898" s="2"/>
      <c r="AH6898" s="2"/>
      <c r="AI6898" s="2"/>
      <c r="AJ6898" s="2"/>
      <c r="AK6898" s="2"/>
      <c r="BK6898" s="2"/>
      <c r="BL6898" s="2"/>
      <c r="BN6898" s="2"/>
      <c r="BO6898" s="2"/>
    </row>
    <row r="6899" ht="12.75" customHeight="1">
      <c r="D6899" s="2"/>
      <c r="G6899" s="2"/>
      <c r="I6899" s="2"/>
      <c r="J6899" s="2"/>
      <c r="K6899" s="2"/>
      <c r="L6899" s="2"/>
      <c r="M6899" s="2"/>
      <c r="N6899" s="2"/>
      <c r="O6899" s="2"/>
      <c r="P6899" s="2"/>
      <c r="Q6899" s="2"/>
      <c r="R6899" s="2"/>
      <c r="S6899" s="2"/>
      <c r="T6899" s="2"/>
      <c r="U6899" s="2"/>
      <c r="V6899" s="2"/>
      <c r="W6899" s="2"/>
      <c r="X6899" s="2"/>
      <c r="Y6899" s="2"/>
      <c r="AB6899" s="2"/>
      <c r="AC6899" s="2"/>
      <c r="AD6899" s="2"/>
      <c r="AE6899" s="2"/>
      <c r="AF6899" s="2"/>
      <c r="AG6899" s="2"/>
      <c r="AH6899" s="2"/>
      <c r="AI6899" s="2"/>
      <c r="AJ6899" s="2"/>
      <c r="AK6899" s="2"/>
      <c r="BK6899" s="2"/>
      <c r="BL6899" s="2"/>
      <c r="BN6899" s="2"/>
      <c r="BO6899" s="2"/>
    </row>
    <row r="6900" ht="12.75" customHeight="1">
      <c r="D6900" s="2"/>
      <c r="G6900" s="2"/>
      <c r="I6900" s="2"/>
      <c r="J6900" s="2"/>
      <c r="K6900" s="2"/>
      <c r="L6900" s="2"/>
      <c r="M6900" s="2"/>
      <c r="N6900" s="2"/>
      <c r="O6900" s="2"/>
      <c r="P6900" s="2"/>
      <c r="Q6900" s="2"/>
      <c r="R6900" s="2"/>
      <c r="S6900" s="2"/>
      <c r="T6900" s="2"/>
      <c r="U6900" s="2"/>
      <c r="V6900" s="2"/>
      <c r="W6900" s="2"/>
      <c r="X6900" s="2"/>
      <c r="Y6900" s="2"/>
      <c r="AB6900" s="2"/>
      <c r="AC6900" s="2"/>
      <c r="AD6900" s="2"/>
      <c r="AE6900" s="2"/>
      <c r="AF6900" s="2"/>
      <c r="AG6900" s="2"/>
      <c r="AH6900" s="2"/>
      <c r="AI6900" s="2"/>
      <c r="AJ6900" s="2"/>
      <c r="AK6900" s="2"/>
      <c r="BK6900" s="2"/>
      <c r="BL6900" s="2"/>
      <c r="BN6900" s="2"/>
      <c r="BO6900" s="2"/>
    </row>
    <row r="6901" ht="12.75" customHeight="1">
      <c r="D6901" s="2"/>
      <c r="G6901" s="2"/>
      <c r="I6901" s="2"/>
      <c r="J6901" s="2"/>
      <c r="K6901" s="2"/>
      <c r="L6901" s="2"/>
      <c r="M6901" s="2"/>
      <c r="N6901" s="2"/>
      <c r="O6901" s="2"/>
      <c r="P6901" s="2"/>
      <c r="Q6901" s="2"/>
      <c r="R6901" s="2"/>
      <c r="S6901" s="2"/>
      <c r="T6901" s="2"/>
      <c r="U6901" s="2"/>
      <c r="V6901" s="2"/>
      <c r="W6901" s="2"/>
      <c r="X6901" s="2"/>
      <c r="Y6901" s="2"/>
      <c r="AB6901" s="2"/>
      <c r="AC6901" s="2"/>
      <c r="AD6901" s="2"/>
      <c r="AE6901" s="2"/>
      <c r="AF6901" s="2"/>
      <c r="AG6901" s="2"/>
      <c r="AH6901" s="2"/>
      <c r="AI6901" s="2"/>
      <c r="AJ6901" s="2"/>
      <c r="AK6901" s="2"/>
      <c r="BK6901" s="2"/>
      <c r="BL6901" s="2"/>
      <c r="BN6901" s="2"/>
      <c r="BO6901" s="2"/>
    </row>
    <row r="6902" ht="12.75" customHeight="1">
      <c r="D6902" s="2"/>
      <c r="G6902" s="2"/>
      <c r="I6902" s="2"/>
      <c r="J6902" s="2"/>
      <c r="K6902" s="2"/>
      <c r="L6902" s="2"/>
      <c r="M6902" s="2"/>
      <c r="N6902" s="2"/>
      <c r="O6902" s="2"/>
      <c r="P6902" s="2"/>
      <c r="Q6902" s="2"/>
      <c r="R6902" s="2"/>
      <c r="S6902" s="2"/>
      <c r="T6902" s="2"/>
      <c r="U6902" s="2"/>
      <c r="V6902" s="2"/>
      <c r="W6902" s="2"/>
      <c r="X6902" s="2"/>
      <c r="Y6902" s="2"/>
      <c r="AB6902" s="2"/>
      <c r="AC6902" s="2"/>
      <c r="AD6902" s="2"/>
      <c r="AE6902" s="2"/>
      <c r="AF6902" s="2"/>
      <c r="AG6902" s="2"/>
      <c r="AH6902" s="2"/>
      <c r="AI6902" s="2"/>
      <c r="AJ6902" s="2"/>
      <c r="AK6902" s="2"/>
      <c r="BK6902" s="2"/>
      <c r="BL6902" s="2"/>
      <c r="BN6902" s="2"/>
      <c r="BO6902" s="2"/>
    </row>
    <row r="6903" ht="12.75" customHeight="1">
      <c r="D6903" s="2"/>
      <c r="G6903" s="2"/>
      <c r="I6903" s="2"/>
      <c r="J6903" s="2"/>
      <c r="K6903" s="2"/>
      <c r="L6903" s="2"/>
      <c r="M6903" s="2"/>
      <c r="N6903" s="2"/>
      <c r="O6903" s="2"/>
      <c r="P6903" s="2"/>
      <c r="Q6903" s="2"/>
      <c r="R6903" s="2"/>
      <c r="S6903" s="2"/>
      <c r="T6903" s="2"/>
      <c r="U6903" s="2"/>
      <c r="V6903" s="2"/>
      <c r="W6903" s="2"/>
      <c r="X6903" s="2"/>
      <c r="Y6903" s="2"/>
      <c r="AB6903" s="2"/>
      <c r="AC6903" s="2"/>
      <c r="AD6903" s="2"/>
      <c r="AE6903" s="2"/>
      <c r="AF6903" s="2"/>
      <c r="AG6903" s="2"/>
      <c r="AH6903" s="2"/>
      <c r="AI6903" s="2"/>
      <c r="AJ6903" s="2"/>
      <c r="AK6903" s="2"/>
      <c r="BK6903" s="2"/>
      <c r="BL6903" s="2"/>
      <c r="BN6903" s="2"/>
      <c r="BO6903" s="2"/>
    </row>
    <row r="6904" ht="12.75" customHeight="1">
      <c r="D6904" s="2"/>
      <c r="G6904" s="2"/>
      <c r="I6904" s="2"/>
      <c r="J6904" s="2"/>
      <c r="K6904" s="2"/>
      <c r="L6904" s="2"/>
      <c r="M6904" s="2"/>
      <c r="N6904" s="2"/>
      <c r="O6904" s="2"/>
      <c r="P6904" s="2"/>
      <c r="Q6904" s="2"/>
      <c r="R6904" s="2"/>
      <c r="S6904" s="2"/>
      <c r="T6904" s="2"/>
      <c r="U6904" s="2"/>
      <c r="V6904" s="2"/>
      <c r="W6904" s="2"/>
      <c r="X6904" s="2"/>
      <c r="Y6904" s="2"/>
      <c r="AB6904" s="2"/>
      <c r="AC6904" s="2"/>
      <c r="AD6904" s="2"/>
      <c r="AE6904" s="2"/>
      <c r="AF6904" s="2"/>
      <c r="AG6904" s="2"/>
      <c r="AH6904" s="2"/>
      <c r="AI6904" s="2"/>
      <c r="AJ6904" s="2"/>
      <c r="AK6904" s="2"/>
      <c r="BK6904" s="2"/>
      <c r="BL6904" s="2"/>
      <c r="BN6904" s="2"/>
      <c r="BO6904" s="2"/>
    </row>
    <row r="6905" ht="12.75" customHeight="1">
      <c r="D6905" s="2"/>
      <c r="G6905" s="2"/>
      <c r="I6905" s="2"/>
      <c r="J6905" s="2"/>
      <c r="K6905" s="2"/>
      <c r="L6905" s="2"/>
      <c r="M6905" s="2"/>
      <c r="N6905" s="2"/>
      <c r="O6905" s="2"/>
      <c r="P6905" s="2"/>
      <c r="Q6905" s="2"/>
      <c r="R6905" s="2"/>
      <c r="S6905" s="2"/>
      <c r="T6905" s="2"/>
      <c r="U6905" s="2"/>
      <c r="V6905" s="2"/>
      <c r="W6905" s="2"/>
      <c r="X6905" s="2"/>
      <c r="Y6905" s="2"/>
      <c r="AB6905" s="2"/>
      <c r="AC6905" s="2"/>
      <c r="AD6905" s="2"/>
      <c r="AE6905" s="2"/>
      <c r="AF6905" s="2"/>
      <c r="AG6905" s="2"/>
      <c r="AH6905" s="2"/>
      <c r="AI6905" s="2"/>
      <c r="AJ6905" s="2"/>
      <c r="AK6905" s="2"/>
      <c r="BK6905" s="2"/>
      <c r="BL6905" s="2"/>
      <c r="BN6905" s="2"/>
      <c r="BO6905" s="2"/>
    </row>
    <row r="6906" ht="12.75" customHeight="1">
      <c r="D6906" s="2"/>
      <c r="G6906" s="2"/>
      <c r="I6906" s="2"/>
      <c r="J6906" s="2"/>
      <c r="K6906" s="2"/>
      <c r="L6906" s="2"/>
      <c r="M6906" s="2"/>
      <c r="N6906" s="2"/>
      <c r="O6906" s="2"/>
      <c r="P6906" s="2"/>
      <c r="Q6906" s="2"/>
      <c r="R6906" s="2"/>
      <c r="S6906" s="2"/>
      <c r="T6906" s="2"/>
      <c r="U6906" s="2"/>
      <c r="V6906" s="2"/>
      <c r="W6906" s="2"/>
      <c r="X6906" s="2"/>
      <c r="Y6906" s="2"/>
      <c r="AB6906" s="2"/>
      <c r="AC6906" s="2"/>
      <c r="AD6906" s="2"/>
      <c r="AE6906" s="2"/>
      <c r="AF6906" s="2"/>
      <c r="AG6906" s="2"/>
      <c r="AH6906" s="2"/>
      <c r="AI6906" s="2"/>
      <c r="AJ6906" s="2"/>
      <c r="AK6906" s="2"/>
      <c r="BK6906" s="2"/>
      <c r="BL6906" s="2"/>
      <c r="BN6906" s="2"/>
      <c r="BO6906" s="2"/>
    </row>
    <row r="6907" ht="12.75" customHeight="1">
      <c r="D6907" s="2"/>
      <c r="G6907" s="2"/>
      <c r="I6907" s="2"/>
      <c r="J6907" s="2"/>
      <c r="K6907" s="2"/>
      <c r="L6907" s="2"/>
      <c r="M6907" s="2"/>
      <c r="N6907" s="2"/>
      <c r="O6907" s="2"/>
      <c r="P6907" s="2"/>
      <c r="Q6907" s="2"/>
      <c r="R6907" s="2"/>
      <c r="S6907" s="2"/>
      <c r="T6907" s="2"/>
      <c r="U6907" s="2"/>
      <c r="V6907" s="2"/>
      <c r="W6907" s="2"/>
      <c r="X6907" s="2"/>
      <c r="Y6907" s="2"/>
      <c r="AB6907" s="2"/>
      <c r="AC6907" s="2"/>
      <c r="AD6907" s="2"/>
      <c r="AE6907" s="2"/>
      <c r="AF6907" s="2"/>
      <c r="AG6907" s="2"/>
      <c r="AH6907" s="2"/>
      <c r="AI6907" s="2"/>
      <c r="AJ6907" s="2"/>
      <c r="AK6907" s="2"/>
      <c r="BK6907" s="2"/>
      <c r="BL6907" s="2"/>
      <c r="BN6907" s="2"/>
      <c r="BO6907" s="2"/>
    </row>
    <row r="6908" ht="12.75" customHeight="1">
      <c r="D6908" s="2"/>
      <c r="G6908" s="2"/>
      <c r="I6908" s="2"/>
      <c r="J6908" s="2"/>
      <c r="K6908" s="2"/>
      <c r="L6908" s="2"/>
      <c r="M6908" s="2"/>
      <c r="N6908" s="2"/>
      <c r="O6908" s="2"/>
      <c r="P6908" s="2"/>
      <c r="Q6908" s="2"/>
      <c r="R6908" s="2"/>
      <c r="S6908" s="2"/>
      <c r="T6908" s="2"/>
      <c r="U6908" s="2"/>
      <c r="V6908" s="2"/>
      <c r="W6908" s="2"/>
      <c r="X6908" s="2"/>
      <c r="Y6908" s="2"/>
      <c r="AB6908" s="2"/>
      <c r="AC6908" s="2"/>
      <c r="AD6908" s="2"/>
      <c r="AE6908" s="2"/>
      <c r="AF6908" s="2"/>
      <c r="AG6908" s="2"/>
      <c r="AH6908" s="2"/>
      <c r="AI6908" s="2"/>
      <c r="AJ6908" s="2"/>
      <c r="AK6908" s="2"/>
      <c r="BK6908" s="2"/>
      <c r="BL6908" s="2"/>
      <c r="BN6908" s="2"/>
      <c r="BO6908" s="2"/>
    </row>
    <row r="6909" ht="12.75" customHeight="1">
      <c r="D6909" s="2"/>
      <c r="G6909" s="2"/>
      <c r="I6909" s="2"/>
      <c r="J6909" s="2"/>
      <c r="K6909" s="2"/>
      <c r="L6909" s="2"/>
      <c r="M6909" s="2"/>
      <c r="N6909" s="2"/>
      <c r="O6909" s="2"/>
      <c r="P6909" s="2"/>
      <c r="Q6909" s="2"/>
      <c r="R6909" s="2"/>
      <c r="S6909" s="2"/>
      <c r="T6909" s="2"/>
      <c r="U6909" s="2"/>
      <c r="V6909" s="2"/>
      <c r="W6909" s="2"/>
      <c r="X6909" s="2"/>
      <c r="Y6909" s="2"/>
      <c r="AB6909" s="2"/>
      <c r="AC6909" s="2"/>
      <c r="AD6909" s="2"/>
      <c r="AE6909" s="2"/>
      <c r="AF6909" s="2"/>
      <c r="AG6909" s="2"/>
      <c r="AH6909" s="2"/>
      <c r="AI6909" s="2"/>
      <c r="AJ6909" s="2"/>
      <c r="AK6909" s="2"/>
      <c r="BK6909" s="2"/>
      <c r="BL6909" s="2"/>
      <c r="BN6909" s="2"/>
      <c r="BO6909" s="2"/>
    </row>
    <row r="6910" ht="12.75" customHeight="1">
      <c r="D6910" s="2"/>
      <c r="G6910" s="2"/>
      <c r="I6910" s="2"/>
      <c r="J6910" s="2"/>
      <c r="K6910" s="2"/>
      <c r="L6910" s="2"/>
      <c r="M6910" s="2"/>
      <c r="N6910" s="2"/>
      <c r="O6910" s="2"/>
      <c r="P6910" s="2"/>
      <c r="Q6910" s="2"/>
      <c r="R6910" s="2"/>
      <c r="S6910" s="2"/>
      <c r="T6910" s="2"/>
      <c r="U6910" s="2"/>
      <c r="V6910" s="2"/>
      <c r="W6910" s="2"/>
      <c r="X6910" s="2"/>
      <c r="Y6910" s="2"/>
      <c r="AB6910" s="2"/>
      <c r="AC6910" s="2"/>
      <c r="AD6910" s="2"/>
      <c r="AE6910" s="2"/>
      <c r="AF6910" s="2"/>
      <c r="AG6910" s="2"/>
      <c r="AH6910" s="2"/>
      <c r="AI6910" s="2"/>
      <c r="AJ6910" s="2"/>
      <c r="AK6910" s="2"/>
      <c r="BK6910" s="2"/>
      <c r="BL6910" s="2"/>
      <c r="BN6910" s="2"/>
      <c r="BO6910" s="2"/>
    </row>
    <row r="6911" ht="12.75" customHeight="1">
      <c r="D6911" s="2"/>
      <c r="G6911" s="2"/>
      <c r="I6911" s="2"/>
      <c r="J6911" s="2"/>
      <c r="K6911" s="2"/>
      <c r="L6911" s="2"/>
      <c r="M6911" s="2"/>
      <c r="N6911" s="2"/>
      <c r="O6911" s="2"/>
      <c r="P6911" s="2"/>
      <c r="Q6911" s="2"/>
      <c r="R6911" s="2"/>
      <c r="S6911" s="2"/>
      <c r="T6911" s="2"/>
      <c r="U6911" s="2"/>
      <c r="V6911" s="2"/>
      <c r="W6911" s="2"/>
      <c r="X6911" s="2"/>
      <c r="Y6911" s="2"/>
      <c r="AB6911" s="2"/>
      <c r="AC6911" s="2"/>
      <c r="AD6911" s="2"/>
      <c r="AE6911" s="2"/>
      <c r="AF6911" s="2"/>
      <c r="AG6911" s="2"/>
      <c r="AH6911" s="2"/>
      <c r="AI6911" s="2"/>
      <c r="AJ6911" s="2"/>
      <c r="AK6911" s="2"/>
      <c r="BK6911" s="2"/>
      <c r="BL6911" s="2"/>
      <c r="BN6911" s="2"/>
      <c r="BO6911" s="2"/>
    </row>
    <row r="6912" ht="12.75" customHeight="1">
      <c r="D6912" s="2"/>
      <c r="G6912" s="2"/>
      <c r="I6912" s="2"/>
      <c r="J6912" s="2"/>
      <c r="K6912" s="2"/>
      <c r="L6912" s="2"/>
      <c r="M6912" s="2"/>
      <c r="N6912" s="2"/>
      <c r="O6912" s="2"/>
      <c r="P6912" s="2"/>
      <c r="Q6912" s="2"/>
      <c r="R6912" s="2"/>
      <c r="S6912" s="2"/>
      <c r="T6912" s="2"/>
      <c r="U6912" s="2"/>
      <c r="V6912" s="2"/>
      <c r="W6912" s="2"/>
      <c r="X6912" s="2"/>
      <c r="Y6912" s="2"/>
      <c r="AB6912" s="2"/>
      <c r="AC6912" s="2"/>
      <c r="AD6912" s="2"/>
      <c r="AE6912" s="2"/>
      <c r="AF6912" s="2"/>
      <c r="AG6912" s="2"/>
      <c r="AH6912" s="2"/>
      <c r="AI6912" s="2"/>
      <c r="AJ6912" s="2"/>
      <c r="AK6912" s="2"/>
      <c r="BK6912" s="2"/>
      <c r="BL6912" s="2"/>
      <c r="BN6912" s="2"/>
      <c r="BO6912" s="2"/>
    </row>
    <row r="6913" ht="12.75" customHeight="1">
      <c r="D6913" s="2"/>
      <c r="G6913" s="2"/>
      <c r="I6913" s="2"/>
      <c r="J6913" s="2"/>
      <c r="K6913" s="2"/>
      <c r="L6913" s="2"/>
      <c r="M6913" s="2"/>
      <c r="N6913" s="2"/>
      <c r="O6913" s="2"/>
      <c r="P6913" s="2"/>
      <c r="Q6913" s="2"/>
      <c r="R6913" s="2"/>
      <c r="S6913" s="2"/>
      <c r="T6913" s="2"/>
      <c r="U6913" s="2"/>
      <c r="V6913" s="2"/>
      <c r="W6913" s="2"/>
      <c r="X6913" s="2"/>
      <c r="Y6913" s="2"/>
      <c r="AB6913" s="2"/>
      <c r="AC6913" s="2"/>
      <c r="AD6913" s="2"/>
      <c r="AE6913" s="2"/>
      <c r="AF6913" s="2"/>
      <c r="AG6913" s="2"/>
      <c r="AH6913" s="2"/>
      <c r="AI6913" s="2"/>
      <c r="AJ6913" s="2"/>
      <c r="AK6913" s="2"/>
      <c r="BK6913" s="2"/>
      <c r="BL6913" s="2"/>
      <c r="BN6913" s="2"/>
      <c r="BO6913" s="2"/>
    </row>
    <row r="6914" ht="12.75" customHeight="1">
      <c r="D6914" s="2"/>
      <c r="G6914" s="2"/>
      <c r="I6914" s="2"/>
      <c r="J6914" s="2"/>
      <c r="K6914" s="2"/>
      <c r="L6914" s="2"/>
      <c r="M6914" s="2"/>
      <c r="N6914" s="2"/>
      <c r="O6914" s="2"/>
      <c r="P6914" s="2"/>
      <c r="Q6914" s="2"/>
      <c r="R6914" s="2"/>
      <c r="S6914" s="2"/>
      <c r="T6914" s="2"/>
      <c r="U6914" s="2"/>
      <c r="V6914" s="2"/>
      <c r="W6914" s="2"/>
      <c r="X6914" s="2"/>
      <c r="Y6914" s="2"/>
      <c r="AB6914" s="2"/>
      <c r="AC6914" s="2"/>
      <c r="AD6914" s="2"/>
      <c r="AE6914" s="2"/>
      <c r="AF6914" s="2"/>
      <c r="AG6914" s="2"/>
      <c r="AH6914" s="2"/>
      <c r="AI6914" s="2"/>
      <c r="AJ6914" s="2"/>
      <c r="AK6914" s="2"/>
      <c r="BK6914" s="2"/>
      <c r="BL6914" s="2"/>
      <c r="BN6914" s="2"/>
      <c r="BO6914" s="2"/>
    </row>
    <row r="6915" ht="12.75" customHeight="1">
      <c r="D6915" s="2"/>
      <c r="G6915" s="2"/>
      <c r="I6915" s="2"/>
      <c r="J6915" s="2"/>
      <c r="K6915" s="2"/>
      <c r="L6915" s="2"/>
      <c r="M6915" s="2"/>
      <c r="N6915" s="2"/>
      <c r="O6915" s="2"/>
      <c r="P6915" s="2"/>
      <c r="Q6915" s="2"/>
      <c r="R6915" s="2"/>
      <c r="S6915" s="2"/>
      <c r="T6915" s="2"/>
      <c r="U6915" s="2"/>
      <c r="V6915" s="2"/>
      <c r="W6915" s="2"/>
      <c r="X6915" s="2"/>
      <c r="Y6915" s="2"/>
      <c r="AB6915" s="2"/>
      <c r="AC6915" s="2"/>
      <c r="AD6915" s="2"/>
      <c r="AE6915" s="2"/>
      <c r="AF6915" s="2"/>
      <c r="AG6915" s="2"/>
      <c r="AH6915" s="2"/>
      <c r="AI6915" s="2"/>
      <c r="AJ6915" s="2"/>
      <c r="AK6915" s="2"/>
      <c r="BK6915" s="2"/>
      <c r="BL6915" s="2"/>
      <c r="BN6915" s="2"/>
      <c r="BO6915" s="2"/>
    </row>
    <row r="6916" ht="12.75" customHeight="1">
      <c r="D6916" s="2"/>
      <c r="G6916" s="2"/>
      <c r="I6916" s="2"/>
      <c r="J6916" s="2"/>
      <c r="K6916" s="2"/>
      <c r="L6916" s="2"/>
      <c r="M6916" s="2"/>
      <c r="N6916" s="2"/>
      <c r="O6916" s="2"/>
      <c r="P6916" s="2"/>
      <c r="Q6916" s="2"/>
      <c r="R6916" s="2"/>
      <c r="S6916" s="2"/>
      <c r="T6916" s="2"/>
      <c r="U6916" s="2"/>
      <c r="V6916" s="2"/>
      <c r="W6916" s="2"/>
      <c r="X6916" s="2"/>
      <c r="Y6916" s="2"/>
      <c r="AB6916" s="2"/>
      <c r="AC6916" s="2"/>
      <c r="AD6916" s="2"/>
      <c r="AE6916" s="2"/>
      <c r="AF6916" s="2"/>
      <c r="AG6916" s="2"/>
      <c r="AH6916" s="2"/>
      <c r="AI6916" s="2"/>
      <c r="AJ6916" s="2"/>
      <c r="AK6916" s="2"/>
      <c r="BK6916" s="2"/>
      <c r="BL6916" s="2"/>
      <c r="BN6916" s="2"/>
      <c r="BO6916" s="2"/>
    </row>
    <row r="6917" ht="12.75" customHeight="1">
      <c r="D6917" s="2"/>
      <c r="G6917" s="2"/>
      <c r="I6917" s="2"/>
      <c r="J6917" s="2"/>
      <c r="K6917" s="2"/>
      <c r="L6917" s="2"/>
      <c r="M6917" s="2"/>
      <c r="N6917" s="2"/>
      <c r="O6917" s="2"/>
      <c r="P6917" s="2"/>
      <c r="Q6917" s="2"/>
      <c r="R6917" s="2"/>
      <c r="S6917" s="2"/>
      <c r="T6917" s="2"/>
      <c r="U6917" s="2"/>
      <c r="V6917" s="2"/>
      <c r="W6917" s="2"/>
      <c r="X6917" s="2"/>
      <c r="Y6917" s="2"/>
      <c r="AB6917" s="2"/>
      <c r="AC6917" s="2"/>
      <c r="AD6917" s="2"/>
      <c r="AE6917" s="2"/>
      <c r="AF6917" s="2"/>
      <c r="AG6917" s="2"/>
      <c r="AH6917" s="2"/>
      <c r="AI6917" s="2"/>
      <c r="AJ6917" s="2"/>
      <c r="AK6917" s="2"/>
      <c r="BK6917" s="2"/>
      <c r="BL6917" s="2"/>
      <c r="BN6917" s="2"/>
      <c r="BO6917" s="2"/>
    </row>
    <row r="6918" ht="12.75" customHeight="1">
      <c r="D6918" s="2"/>
      <c r="G6918" s="2"/>
      <c r="I6918" s="2"/>
      <c r="J6918" s="2"/>
      <c r="K6918" s="2"/>
      <c r="L6918" s="2"/>
      <c r="M6918" s="2"/>
      <c r="N6918" s="2"/>
      <c r="O6918" s="2"/>
      <c r="P6918" s="2"/>
      <c r="Q6918" s="2"/>
      <c r="R6918" s="2"/>
      <c r="S6918" s="2"/>
      <c r="T6918" s="2"/>
      <c r="U6918" s="2"/>
      <c r="V6918" s="2"/>
      <c r="W6918" s="2"/>
      <c r="X6918" s="2"/>
      <c r="Y6918" s="2"/>
      <c r="AB6918" s="2"/>
      <c r="AC6918" s="2"/>
      <c r="AD6918" s="2"/>
      <c r="AE6918" s="2"/>
      <c r="AF6918" s="2"/>
      <c r="AG6918" s="2"/>
      <c r="AH6918" s="2"/>
      <c r="AI6918" s="2"/>
      <c r="AJ6918" s="2"/>
      <c r="AK6918" s="2"/>
      <c r="BK6918" s="2"/>
      <c r="BL6918" s="2"/>
      <c r="BN6918" s="2"/>
      <c r="BO6918" s="2"/>
    </row>
    <row r="6919" ht="12.75" customHeight="1">
      <c r="D6919" s="2"/>
      <c r="G6919" s="2"/>
      <c r="I6919" s="2"/>
      <c r="J6919" s="2"/>
      <c r="K6919" s="2"/>
      <c r="L6919" s="2"/>
      <c r="M6919" s="2"/>
      <c r="N6919" s="2"/>
      <c r="O6919" s="2"/>
      <c r="P6919" s="2"/>
      <c r="Q6919" s="2"/>
      <c r="R6919" s="2"/>
      <c r="S6919" s="2"/>
      <c r="T6919" s="2"/>
      <c r="U6919" s="2"/>
      <c r="V6919" s="2"/>
      <c r="W6919" s="2"/>
      <c r="X6919" s="2"/>
      <c r="Y6919" s="2"/>
      <c r="AB6919" s="2"/>
      <c r="AC6919" s="2"/>
      <c r="AD6919" s="2"/>
      <c r="AE6919" s="2"/>
      <c r="AF6919" s="2"/>
      <c r="AG6919" s="2"/>
      <c r="AH6919" s="2"/>
      <c r="AI6919" s="2"/>
      <c r="AJ6919" s="2"/>
      <c r="AK6919" s="2"/>
      <c r="BK6919" s="2"/>
      <c r="BL6919" s="2"/>
      <c r="BN6919" s="2"/>
      <c r="BO6919" s="2"/>
    </row>
    <row r="6920" ht="12.75" customHeight="1">
      <c r="D6920" s="2"/>
      <c r="G6920" s="2"/>
      <c r="I6920" s="2"/>
      <c r="J6920" s="2"/>
      <c r="K6920" s="2"/>
      <c r="L6920" s="2"/>
      <c r="M6920" s="2"/>
      <c r="N6920" s="2"/>
      <c r="O6920" s="2"/>
      <c r="P6920" s="2"/>
      <c r="Q6920" s="2"/>
      <c r="R6920" s="2"/>
      <c r="S6920" s="2"/>
      <c r="T6920" s="2"/>
      <c r="U6920" s="2"/>
      <c r="V6920" s="2"/>
      <c r="W6920" s="2"/>
      <c r="X6920" s="2"/>
      <c r="Y6920" s="2"/>
      <c r="AB6920" s="2"/>
      <c r="AC6920" s="2"/>
      <c r="AD6920" s="2"/>
      <c r="AE6920" s="2"/>
      <c r="AF6920" s="2"/>
      <c r="AG6920" s="2"/>
      <c r="AH6920" s="2"/>
      <c r="AI6920" s="2"/>
      <c r="AJ6920" s="2"/>
      <c r="AK6920" s="2"/>
      <c r="BK6920" s="2"/>
      <c r="BL6920" s="2"/>
      <c r="BN6920" s="2"/>
      <c r="BO6920" s="2"/>
    </row>
    <row r="6921" ht="12.75" customHeight="1">
      <c r="D6921" s="2"/>
      <c r="G6921" s="2"/>
      <c r="I6921" s="2"/>
      <c r="J6921" s="2"/>
      <c r="K6921" s="2"/>
      <c r="L6921" s="2"/>
      <c r="M6921" s="2"/>
      <c r="N6921" s="2"/>
      <c r="O6921" s="2"/>
      <c r="P6921" s="2"/>
      <c r="Q6921" s="2"/>
      <c r="R6921" s="2"/>
      <c r="S6921" s="2"/>
      <c r="T6921" s="2"/>
      <c r="U6921" s="2"/>
      <c r="V6921" s="2"/>
      <c r="W6921" s="2"/>
      <c r="X6921" s="2"/>
      <c r="Y6921" s="2"/>
      <c r="AB6921" s="2"/>
      <c r="AC6921" s="2"/>
      <c r="AD6921" s="2"/>
      <c r="AE6921" s="2"/>
      <c r="AF6921" s="2"/>
      <c r="AG6921" s="2"/>
      <c r="AH6921" s="2"/>
      <c r="AI6921" s="2"/>
      <c r="AJ6921" s="2"/>
      <c r="AK6921" s="2"/>
      <c r="BK6921" s="2"/>
      <c r="BL6921" s="2"/>
      <c r="BN6921" s="2"/>
      <c r="BO6921" s="2"/>
    </row>
    <row r="6922" ht="12.75" customHeight="1">
      <c r="D6922" s="2"/>
      <c r="G6922" s="2"/>
      <c r="I6922" s="2"/>
      <c r="J6922" s="2"/>
      <c r="K6922" s="2"/>
      <c r="L6922" s="2"/>
      <c r="M6922" s="2"/>
      <c r="N6922" s="2"/>
      <c r="O6922" s="2"/>
      <c r="P6922" s="2"/>
      <c r="Q6922" s="2"/>
      <c r="R6922" s="2"/>
      <c r="S6922" s="2"/>
      <c r="T6922" s="2"/>
      <c r="U6922" s="2"/>
      <c r="V6922" s="2"/>
      <c r="W6922" s="2"/>
      <c r="X6922" s="2"/>
      <c r="Y6922" s="2"/>
      <c r="AB6922" s="2"/>
      <c r="AC6922" s="2"/>
      <c r="AD6922" s="2"/>
      <c r="AE6922" s="2"/>
      <c r="AF6922" s="2"/>
      <c r="AG6922" s="2"/>
      <c r="AH6922" s="2"/>
      <c r="AI6922" s="2"/>
      <c r="AJ6922" s="2"/>
      <c r="AK6922" s="2"/>
      <c r="BK6922" s="2"/>
      <c r="BL6922" s="2"/>
      <c r="BN6922" s="2"/>
      <c r="BO6922" s="2"/>
    </row>
    <row r="6923" ht="12.75" customHeight="1">
      <c r="D6923" s="2"/>
      <c r="G6923" s="2"/>
      <c r="I6923" s="2"/>
      <c r="J6923" s="2"/>
      <c r="K6923" s="2"/>
      <c r="L6923" s="2"/>
      <c r="M6923" s="2"/>
      <c r="N6923" s="2"/>
      <c r="O6923" s="2"/>
      <c r="P6923" s="2"/>
      <c r="Q6923" s="2"/>
      <c r="R6923" s="2"/>
      <c r="S6923" s="2"/>
      <c r="T6923" s="2"/>
      <c r="U6923" s="2"/>
      <c r="V6923" s="2"/>
      <c r="W6923" s="2"/>
      <c r="X6923" s="2"/>
      <c r="Y6923" s="2"/>
      <c r="AB6923" s="2"/>
      <c r="AC6923" s="2"/>
      <c r="AD6923" s="2"/>
      <c r="AE6923" s="2"/>
      <c r="AF6923" s="2"/>
      <c r="AG6923" s="2"/>
      <c r="AH6923" s="2"/>
      <c r="AI6923" s="2"/>
      <c r="AJ6923" s="2"/>
      <c r="AK6923" s="2"/>
      <c r="BK6923" s="2"/>
      <c r="BL6923" s="2"/>
      <c r="BN6923" s="2"/>
      <c r="BO6923" s="2"/>
    </row>
    <row r="6924" ht="12.75" customHeight="1">
      <c r="D6924" s="2"/>
      <c r="G6924" s="2"/>
      <c r="I6924" s="2"/>
      <c r="J6924" s="2"/>
      <c r="K6924" s="2"/>
      <c r="L6924" s="2"/>
      <c r="M6924" s="2"/>
      <c r="N6924" s="2"/>
      <c r="O6924" s="2"/>
      <c r="P6924" s="2"/>
      <c r="Q6924" s="2"/>
      <c r="R6924" s="2"/>
      <c r="S6924" s="2"/>
      <c r="T6924" s="2"/>
      <c r="U6924" s="2"/>
      <c r="V6924" s="2"/>
      <c r="W6924" s="2"/>
      <c r="X6924" s="2"/>
      <c r="Y6924" s="2"/>
      <c r="AB6924" s="2"/>
      <c r="AC6924" s="2"/>
      <c r="AD6924" s="2"/>
      <c r="AE6924" s="2"/>
      <c r="AF6924" s="2"/>
      <c r="AG6924" s="2"/>
      <c r="AH6924" s="2"/>
      <c r="AI6924" s="2"/>
      <c r="AJ6924" s="2"/>
      <c r="AK6924" s="2"/>
      <c r="BK6924" s="2"/>
      <c r="BL6924" s="2"/>
      <c r="BN6924" s="2"/>
      <c r="BO6924" s="2"/>
    </row>
    <row r="6925" ht="12.75" customHeight="1">
      <c r="D6925" s="2"/>
      <c r="G6925" s="2"/>
      <c r="I6925" s="2"/>
      <c r="J6925" s="2"/>
      <c r="K6925" s="2"/>
      <c r="L6925" s="2"/>
      <c r="M6925" s="2"/>
      <c r="N6925" s="2"/>
      <c r="O6925" s="2"/>
      <c r="P6925" s="2"/>
      <c r="Q6925" s="2"/>
      <c r="R6925" s="2"/>
      <c r="S6925" s="2"/>
      <c r="T6925" s="2"/>
      <c r="U6925" s="2"/>
      <c r="V6925" s="2"/>
      <c r="W6925" s="2"/>
      <c r="X6925" s="2"/>
      <c r="Y6925" s="2"/>
      <c r="AB6925" s="2"/>
      <c r="AC6925" s="2"/>
      <c r="AD6925" s="2"/>
      <c r="AE6925" s="2"/>
      <c r="AF6925" s="2"/>
      <c r="AG6925" s="2"/>
      <c r="AH6925" s="2"/>
      <c r="AI6925" s="2"/>
      <c r="AJ6925" s="2"/>
      <c r="AK6925" s="2"/>
      <c r="BK6925" s="2"/>
      <c r="BL6925" s="2"/>
      <c r="BN6925" s="2"/>
      <c r="BO6925" s="2"/>
    </row>
    <row r="6926" ht="12.75" customHeight="1">
      <c r="D6926" s="2"/>
      <c r="G6926" s="2"/>
      <c r="I6926" s="2"/>
      <c r="J6926" s="2"/>
      <c r="K6926" s="2"/>
      <c r="L6926" s="2"/>
      <c r="M6926" s="2"/>
      <c r="N6926" s="2"/>
      <c r="O6926" s="2"/>
      <c r="P6926" s="2"/>
      <c r="Q6926" s="2"/>
      <c r="R6926" s="2"/>
      <c r="S6926" s="2"/>
      <c r="T6926" s="2"/>
      <c r="U6926" s="2"/>
      <c r="V6926" s="2"/>
      <c r="W6926" s="2"/>
      <c r="X6926" s="2"/>
      <c r="Y6926" s="2"/>
      <c r="AB6926" s="2"/>
      <c r="AC6926" s="2"/>
      <c r="AD6926" s="2"/>
      <c r="AE6926" s="2"/>
      <c r="AF6926" s="2"/>
      <c r="AG6926" s="2"/>
      <c r="AH6926" s="2"/>
      <c r="AI6926" s="2"/>
      <c r="AJ6926" s="2"/>
      <c r="AK6926" s="2"/>
      <c r="BK6926" s="2"/>
      <c r="BL6926" s="2"/>
      <c r="BN6926" s="2"/>
      <c r="BO6926" s="2"/>
    </row>
    <row r="6927" ht="12.75" customHeight="1">
      <c r="D6927" s="2"/>
      <c r="G6927" s="2"/>
      <c r="I6927" s="2"/>
      <c r="J6927" s="2"/>
      <c r="K6927" s="2"/>
      <c r="L6927" s="2"/>
      <c r="M6927" s="2"/>
      <c r="N6927" s="2"/>
      <c r="O6927" s="2"/>
      <c r="P6927" s="2"/>
      <c r="Q6927" s="2"/>
      <c r="R6927" s="2"/>
      <c r="S6927" s="2"/>
      <c r="T6927" s="2"/>
      <c r="U6927" s="2"/>
      <c r="V6927" s="2"/>
      <c r="W6927" s="2"/>
      <c r="X6927" s="2"/>
      <c r="Y6927" s="2"/>
      <c r="AB6927" s="2"/>
      <c r="AC6927" s="2"/>
      <c r="AD6927" s="2"/>
      <c r="AE6927" s="2"/>
      <c r="AF6927" s="2"/>
      <c r="AG6927" s="2"/>
      <c r="AH6927" s="2"/>
      <c r="AI6927" s="2"/>
      <c r="AJ6927" s="2"/>
      <c r="AK6927" s="2"/>
      <c r="BK6927" s="2"/>
      <c r="BL6927" s="2"/>
      <c r="BN6927" s="2"/>
      <c r="BO6927" s="2"/>
    </row>
    <row r="6928" ht="12.75" customHeight="1">
      <c r="D6928" s="2"/>
      <c r="G6928" s="2"/>
      <c r="I6928" s="2"/>
      <c r="J6928" s="2"/>
      <c r="K6928" s="2"/>
      <c r="L6928" s="2"/>
      <c r="M6928" s="2"/>
      <c r="N6928" s="2"/>
      <c r="O6928" s="2"/>
      <c r="P6928" s="2"/>
      <c r="Q6928" s="2"/>
      <c r="R6928" s="2"/>
      <c r="S6928" s="2"/>
      <c r="T6928" s="2"/>
      <c r="U6928" s="2"/>
      <c r="V6928" s="2"/>
      <c r="W6928" s="2"/>
      <c r="X6928" s="2"/>
      <c r="Y6928" s="2"/>
      <c r="AB6928" s="2"/>
      <c r="AC6928" s="2"/>
      <c r="AD6928" s="2"/>
      <c r="AE6928" s="2"/>
      <c r="AF6928" s="2"/>
      <c r="AG6928" s="2"/>
      <c r="AH6928" s="2"/>
      <c r="AI6928" s="2"/>
      <c r="AJ6928" s="2"/>
      <c r="AK6928" s="2"/>
      <c r="BK6928" s="2"/>
      <c r="BL6928" s="2"/>
      <c r="BN6928" s="2"/>
      <c r="BO6928" s="2"/>
    </row>
    <row r="6929" ht="12.75" customHeight="1">
      <c r="D6929" s="2"/>
      <c r="G6929" s="2"/>
      <c r="I6929" s="2"/>
      <c r="J6929" s="2"/>
      <c r="K6929" s="2"/>
      <c r="L6929" s="2"/>
      <c r="M6929" s="2"/>
      <c r="N6929" s="2"/>
      <c r="O6929" s="2"/>
      <c r="P6929" s="2"/>
      <c r="Q6929" s="2"/>
      <c r="R6929" s="2"/>
      <c r="S6929" s="2"/>
      <c r="T6929" s="2"/>
      <c r="U6929" s="2"/>
      <c r="V6929" s="2"/>
      <c r="W6929" s="2"/>
      <c r="X6929" s="2"/>
      <c r="Y6929" s="2"/>
      <c r="AB6929" s="2"/>
      <c r="AC6929" s="2"/>
      <c r="AD6929" s="2"/>
      <c r="AE6929" s="2"/>
      <c r="AF6929" s="2"/>
      <c r="AG6929" s="2"/>
      <c r="AH6929" s="2"/>
      <c r="AI6929" s="2"/>
      <c r="AJ6929" s="2"/>
      <c r="AK6929" s="2"/>
      <c r="BK6929" s="2"/>
      <c r="BL6929" s="2"/>
      <c r="BN6929" s="2"/>
      <c r="BO6929" s="2"/>
    </row>
    <row r="6930" ht="12.75" customHeight="1">
      <c r="D6930" s="2"/>
      <c r="G6930" s="2"/>
      <c r="I6930" s="2"/>
      <c r="J6930" s="2"/>
      <c r="K6930" s="2"/>
      <c r="L6930" s="2"/>
      <c r="M6930" s="2"/>
      <c r="N6930" s="2"/>
      <c r="O6930" s="2"/>
      <c r="P6930" s="2"/>
      <c r="Q6930" s="2"/>
      <c r="R6930" s="2"/>
      <c r="S6930" s="2"/>
      <c r="T6930" s="2"/>
      <c r="U6930" s="2"/>
      <c r="V6930" s="2"/>
      <c r="W6930" s="2"/>
      <c r="X6930" s="2"/>
      <c r="Y6930" s="2"/>
      <c r="AB6930" s="2"/>
      <c r="AC6930" s="2"/>
      <c r="AD6930" s="2"/>
      <c r="AE6930" s="2"/>
      <c r="AF6930" s="2"/>
      <c r="AG6930" s="2"/>
      <c r="AH6930" s="2"/>
      <c r="AI6930" s="2"/>
      <c r="AJ6930" s="2"/>
      <c r="AK6930" s="2"/>
      <c r="BK6930" s="2"/>
      <c r="BL6930" s="2"/>
      <c r="BN6930" s="2"/>
      <c r="BO6930" s="2"/>
    </row>
    <row r="6931" ht="12.75" customHeight="1">
      <c r="D6931" s="2"/>
      <c r="G6931" s="2"/>
      <c r="I6931" s="2"/>
      <c r="J6931" s="2"/>
      <c r="K6931" s="2"/>
      <c r="L6931" s="2"/>
      <c r="M6931" s="2"/>
      <c r="N6931" s="2"/>
      <c r="O6931" s="2"/>
      <c r="P6931" s="2"/>
      <c r="Q6931" s="2"/>
      <c r="R6931" s="2"/>
      <c r="S6931" s="2"/>
      <c r="T6931" s="2"/>
      <c r="U6931" s="2"/>
      <c r="V6931" s="2"/>
      <c r="W6931" s="2"/>
      <c r="X6931" s="2"/>
      <c r="Y6931" s="2"/>
      <c r="AB6931" s="2"/>
      <c r="AC6931" s="2"/>
      <c r="AD6931" s="2"/>
      <c r="AE6931" s="2"/>
      <c r="AF6931" s="2"/>
      <c r="AG6931" s="2"/>
      <c r="AH6931" s="2"/>
      <c r="AI6931" s="2"/>
      <c r="AJ6931" s="2"/>
      <c r="AK6931" s="2"/>
      <c r="BK6931" s="2"/>
      <c r="BL6931" s="2"/>
      <c r="BN6931" s="2"/>
      <c r="BO6931" s="2"/>
    </row>
    <row r="6932" ht="12.75" customHeight="1">
      <c r="D6932" s="2"/>
      <c r="G6932" s="2"/>
      <c r="I6932" s="2"/>
      <c r="J6932" s="2"/>
      <c r="K6932" s="2"/>
      <c r="L6932" s="2"/>
      <c r="M6932" s="2"/>
      <c r="N6932" s="2"/>
      <c r="O6932" s="2"/>
      <c r="P6932" s="2"/>
      <c r="Q6932" s="2"/>
      <c r="R6932" s="2"/>
      <c r="S6932" s="2"/>
      <c r="T6932" s="2"/>
      <c r="U6932" s="2"/>
      <c r="V6932" s="2"/>
      <c r="W6932" s="2"/>
      <c r="X6932" s="2"/>
      <c r="Y6932" s="2"/>
      <c r="AB6932" s="2"/>
      <c r="AC6932" s="2"/>
      <c r="AD6932" s="2"/>
      <c r="AE6932" s="2"/>
      <c r="AF6932" s="2"/>
      <c r="AG6932" s="2"/>
      <c r="AH6932" s="2"/>
      <c r="AI6932" s="2"/>
      <c r="AJ6932" s="2"/>
      <c r="AK6932" s="2"/>
      <c r="BK6932" s="2"/>
      <c r="BL6932" s="2"/>
      <c r="BN6932" s="2"/>
      <c r="BO6932" s="2"/>
    </row>
    <row r="6933" ht="12.75" customHeight="1">
      <c r="D6933" s="2"/>
      <c r="G6933" s="2"/>
      <c r="I6933" s="2"/>
      <c r="J6933" s="2"/>
      <c r="K6933" s="2"/>
      <c r="L6933" s="2"/>
      <c r="M6933" s="2"/>
      <c r="N6933" s="2"/>
      <c r="O6933" s="2"/>
      <c r="P6933" s="2"/>
      <c r="Q6933" s="2"/>
      <c r="R6933" s="2"/>
      <c r="S6933" s="2"/>
      <c r="T6933" s="2"/>
      <c r="U6933" s="2"/>
      <c r="V6933" s="2"/>
      <c r="W6933" s="2"/>
      <c r="X6933" s="2"/>
      <c r="Y6933" s="2"/>
      <c r="AB6933" s="2"/>
      <c r="AC6933" s="2"/>
      <c r="AD6933" s="2"/>
      <c r="AE6933" s="2"/>
      <c r="AF6933" s="2"/>
      <c r="AG6933" s="2"/>
      <c r="AH6933" s="2"/>
      <c r="AI6933" s="2"/>
      <c r="AJ6933" s="2"/>
      <c r="AK6933" s="2"/>
      <c r="BK6933" s="2"/>
      <c r="BL6933" s="2"/>
      <c r="BN6933" s="2"/>
      <c r="BO6933" s="2"/>
    </row>
    <row r="6934" ht="12.75" customHeight="1">
      <c r="D6934" s="2"/>
      <c r="G6934" s="2"/>
      <c r="I6934" s="2"/>
      <c r="J6934" s="2"/>
      <c r="K6934" s="2"/>
      <c r="L6934" s="2"/>
      <c r="M6934" s="2"/>
      <c r="N6934" s="2"/>
      <c r="O6934" s="2"/>
      <c r="P6934" s="2"/>
      <c r="Q6934" s="2"/>
      <c r="R6934" s="2"/>
      <c r="S6934" s="2"/>
      <c r="T6934" s="2"/>
      <c r="U6934" s="2"/>
      <c r="V6934" s="2"/>
      <c r="W6934" s="2"/>
      <c r="X6934" s="2"/>
      <c r="Y6934" s="2"/>
      <c r="AB6934" s="2"/>
      <c r="AC6934" s="2"/>
      <c r="AD6934" s="2"/>
      <c r="AE6934" s="2"/>
      <c r="AF6934" s="2"/>
      <c r="AG6934" s="2"/>
      <c r="AH6934" s="2"/>
      <c r="AI6934" s="2"/>
      <c r="AJ6934" s="2"/>
      <c r="AK6934" s="2"/>
      <c r="BK6934" s="2"/>
      <c r="BL6934" s="2"/>
      <c r="BN6934" s="2"/>
      <c r="BO6934" s="2"/>
    </row>
    <row r="6935" ht="12.75" customHeight="1">
      <c r="D6935" s="2"/>
      <c r="G6935" s="2"/>
      <c r="I6935" s="2"/>
      <c r="J6935" s="2"/>
      <c r="K6935" s="2"/>
      <c r="L6935" s="2"/>
      <c r="M6935" s="2"/>
      <c r="N6935" s="2"/>
      <c r="O6935" s="2"/>
      <c r="P6935" s="2"/>
      <c r="Q6935" s="2"/>
      <c r="R6935" s="2"/>
      <c r="S6935" s="2"/>
      <c r="T6935" s="2"/>
      <c r="U6935" s="2"/>
      <c r="V6935" s="2"/>
      <c r="W6935" s="2"/>
      <c r="X6935" s="2"/>
      <c r="Y6935" s="2"/>
      <c r="AB6935" s="2"/>
      <c r="AC6935" s="2"/>
      <c r="AD6935" s="2"/>
      <c r="AE6935" s="2"/>
      <c r="AF6935" s="2"/>
      <c r="AG6935" s="2"/>
      <c r="AH6935" s="2"/>
      <c r="AI6935" s="2"/>
      <c r="AJ6935" s="2"/>
      <c r="AK6935" s="2"/>
      <c r="BK6935" s="2"/>
      <c r="BL6935" s="2"/>
      <c r="BN6935" s="2"/>
      <c r="BO6935" s="2"/>
    </row>
    <row r="6936" ht="12.75" customHeight="1">
      <c r="D6936" s="2"/>
      <c r="G6936" s="2"/>
      <c r="I6936" s="2"/>
      <c r="J6936" s="2"/>
      <c r="K6936" s="2"/>
      <c r="L6936" s="2"/>
      <c r="M6936" s="2"/>
      <c r="N6936" s="2"/>
      <c r="O6936" s="2"/>
      <c r="P6936" s="2"/>
      <c r="Q6936" s="2"/>
      <c r="R6936" s="2"/>
      <c r="S6936" s="2"/>
      <c r="T6936" s="2"/>
      <c r="U6936" s="2"/>
      <c r="V6936" s="2"/>
      <c r="W6936" s="2"/>
      <c r="X6936" s="2"/>
      <c r="Y6936" s="2"/>
      <c r="AB6936" s="2"/>
      <c r="AC6936" s="2"/>
      <c r="AD6936" s="2"/>
      <c r="AE6936" s="2"/>
      <c r="AF6936" s="2"/>
      <c r="AG6936" s="2"/>
      <c r="AH6936" s="2"/>
      <c r="AI6936" s="2"/>
      <c r="AJ6936" s="2"/>
      <c r="AK6936" s="2"/>
      <c r="BK6936" s="2"/>
      <c r="BL6936" s="2"/>
      <c r="BN6936" s="2"/>
      <c r="BO6936" s="2"/>
    </row>
    <row r="6937" ht="12.75" customHeight="1">
      <c r="D6937" s="2"/>
      <c r="G6937" s="2"/>
      <c r="I6937" s="2"/>
      <c r="J6937" s="2"/>
      <c r="K6937" s="2"/>
      <c r="L6937" s="2"/>
      <c r="M6937" s="2"/>
      <c r="N6937" s="2"/>
      <c r="O6937" s="2"/>
      <c r="P6937" s="2"/>
      <c r="Q6937" s="2"/>
      <c r="R6937" s="2"/>
      <c r="S6937" s="2"/>
      <c r="T6937" s="2"/>
      <c r="U6937" s="2"/>
      <c r="V6937" s="2"/>
      <c r="W6937" s="2"/>
      <c r="X6937" s="2"/>
      <c r="Y6937" s="2"/>
      <c r="AB6937" s="2"/>
      <c r="AC6937" s="2"/>
      <c r="AD6937" s="2"/>
      <c r="AE6937" s="2"/>
      <c r="AF6937" s="2"/>
      <c r="AG6937" s="2"/>
      <c r="AH6937" s="2"/>
      <c r="AI6937" s="2"/>
      <c r="AJ6937" s="2"/>
      <c r="AK6937" s="2"/>
      <c r="BK6937" s="2"/>
      <c r="BL6937" s="2"/>
      <c r="BN6937" s="2"/>
      <c r="BO6937" s="2"/>
    </row>
    <row r="6938" ht="12.75" customHeight="1">
      <c r="D6938" s="2"/>
      <c r="G6938" s="2"/>
      <c r="I6938" s="2"/>
      <c r="J6938" s="2"/>
      <c r="K6938" s="2"/>
      <c r="L6938" s="2"/>
      <c r="M6938" s="2"/>
      <c r="N6938" s="2"/>
      <c r="O6938" s="2"/>
      <c r="P6938" s="2"/>
      <c r="Q6938" s="2"/>
      <c r="R6938" s="2"/>
      <c r="S6938" s="2"/>
      <c r="T6938" s="2"/>
      <c r="U6938" s="2"/>
      <c r="V6938" s="2"/>
      <c r="W6938" s="2"/>
      <c r="X6938" s="2"/>
      <c r="Y6938" s="2"/>
      <c r="AB6938" s="2"/>
      <c r="AC6938" s="2"/>
      <c r="AD6938" s="2"/>
      <c r="AE6938" s="2"/>
      <c r="AF6938" s="2"/>
      <c r="AG6938" s="2"/>
      <c r="AH6938" s="2"/>
      <c r="AI6938" s="2"/>
      <c r="AJ6938" s="2"/>
      <c r="AK6938" s="2"/>
      <c r="BK6938" s="2"/>
      <c r="BL6938" s="2"/>
      <c r="BN6938" s="2"/>
      <c r="BO6938" s="2"/>
    </row>
    <row r="6939" ht="12.75" customHeight="1">
      <c r="D6939" s="2"/>
      <c r="G6939" s="2"/>
      <c r="I6939" s="2"/>
      <c r="J6939" s="2"/>
      <c r="K6939" s="2"/>
      <c r="L6939" s="2"/>
      <c r="M6939" s="2"/>
      <c r="N6939" s="2"/>
      <c r="O6939" s="2"/>
      <c r="P6939" s="2"/>
      <c r="Q6939" s="2"/>
      <c r="R6939" s="2"/>
      <c r="S6939" s="2"/>
      <c r="T6939" s="2"/>
      <c r="U6939" s="2"/>
      <c r="V6939" s="2"/>
      <c r="W6939" s="2"/>
      <c r="X6939" s="2"/>
      <c r="Y6939" s="2"/>
      <c r="AB6939" s="2"/>
      <c r="AC6939" s="2"/>
      <c r="AD6939" s="2"/>
      <c r="AE6939" s="2"/>
      <c r="AF6939" s="2"/>
      <c r="AG6939" s="2"/>
      <c r="AH6939" s="2"/>
      <c r="AI6939" s="2"/>
      <c r="AJ6939" s="2"/>
      <c r="AK6939" s="2"/>
      <c r="BK6939" s="2"/>
      <c r="BL6939" s="2"/>
      <c r="BN6939" s="2"/>
      <c r="BO6939" s="2"/>
    </row>
    <row r="6940" ht="12.75" customHeight="1">
      <c r="D6940" s="2"/>
      <c r="G6940" s="2"/>
      <c r="I6940" s="2"/>
      <c r="J6940" s="2"/>
      <c r="K6940" s="2"/>
      <c r="L6940" s="2"/>
      <c r="M6940" s="2"/>
      <c r="N6940" s="2"/>
      <c r="O6940" s="2"/>
      <c r="P6940" s="2"/>
      <c r="Q6940" s="2"/>
      <c r="R6940" s="2"/>
      <c r="S6940" s="2"/>
      <c r="T6940" s="2"/>
      <c r="U6940" s="2"/>
      <c r="V6940" s="2"/>
      <c r="W6940" s="2"/>
      <c r="X6940" s="2"/>
      <c r="Y6940" s="2"/>
      <c r="AB6940" s="2"/>
      <c r="AC6940" s="2"/>
      <c r="AD6940" s="2"/>
      <c r="AE6940" s="2"/>
      <c r="AF6940" s="2"/>
      <c r="AG6940" s="2"/>
      <c r="AH6940" s="2"/>
      <c r="AI6940" s="2"/>
      <c r="AJ6940" s="2"/>
      <c r="AK6940" s="2"/>
      <c r="BK6940" s="2"/>
      <c r="BL6940" s="2"/>
      <c r="BN6940" s="2"/>
      <c r="BO6940" s="2"/>
    </row>
    <row r="6941" ht="12.75" customHeight="1">
      <c r="D6941" s="2"/>
      <c r="G6941" s="2"/>
      <c r="I6941" s="2"/>
      <c r="J6941" s="2"/>
      <c r="K6941" s="2"/>
      <c r="L6941" s="2"/>
      <c r="M6941" s="2"/>
      <c r="N6941" s="2"/>
      <c r="O6941" s="2"/>
      <c r="P6941" s="2"/>
      <c r="Q6941" s="2"/>
      <c r="R6941" s="2"/>
      <c r="S6941" s="2"/>
      <c r="T6941" s="2"/>
      <c r="U6941" s="2"/>
      <c r="V6941" s="2"/>
      <c r="W6941" s="2"/>
      <c r="X6941" s="2"/>
      <c r="Y6941" s="2"/>
      <c r="AB6941" s="2"/>
      <c r="AC6941" s="2"/>
      <c r="AD6941" s="2"/>
      <c r="AE6941" s="2"/>
      <c r="AF6941" s="2"/>
      <c r="AG6941" s="2"/>
      <c r="AH6941" s="2"/>
      <c r="AI6941" s="2"/>
      <c r="AJ6941" s="2"/>
      <c r="AK6941" s="2"/>
      <c r="BK6941" s="2"/>
      <c r="BL6941" s="2"/>
      <c r="BN6941" s="2"/>
      <c r="BO6941" s="2"/>
    </row>
    <row r="6942" ht="12.75" customHeight="1">
      <c r="D6942" s="2"/>
      <c r="G6942" s="2"/>
      <c r="I6942" s="2"/>
      <c r="J6942" s="2"/>
      <c r="K6942" s="2"/>
      <c r="L6942" s="2"/>
      <c r="M6942" s="2"/>
      <c r="N6942" s="2"/>
      <c r="O6942" s="2"/>
      <c r="P6942" s="2"/>
      <c r="Q6942" s="2"/>
      <c r="R6942" s="2"/>
      <c r="S6942" s="2"/>
      <c r="T6942" s="2"/>
      <c r="U6942" s="2"/>
      <c r="V6942" s="2"/>
      <c r="W6942" s="2"/>
      <c r="X6942" s="2"/>
      <c r="Y6942" s="2"/>
      <c r="AB6942" s="2"/>
      <c r="AC6942" s="2"/>
      <c r="AD6942" s="2"/>
      <c r="AE6942" s="2"/>
      <c r="AF6942" s="2"/>
      <c r="AG6942" s="2"/>
      <c r="AH6942" s="2"/>
      <c r="AI6942" s="2"/>
      <c r="AJ6942" s="2"/>
      <c r="AK6942" s="2"/>
      <c r="BK6942" s="2"/>
      <c r="BL6942" s="2"/>
      <c r="BN6942" s="2"/>
      <c r="BO6942" s="2"/>
    </row>
    <row r="6943" ht="12.75" customHeight="1">
      <c r="D6943" s="2"/>
      <c r="G6943" s="2"/>
      <c r="I6943" s="2"/>
      <c r="J6943" s="2"/>
      <c r="K6943" s="2"/>
      <c r="L6943" s="2"/>
      <c r="M6943" s="2"/>
      <c r="N6943" s="2"/>
      <c r="O6943" s="2"/>
      <c r="P6943" s="2"/>
      <c r="Q6943" s="2"/>
      <c r="R6943" s="2"/>
      <c r="S6943" s="2"/>
      <c r="T6943" s="2"/>
      <c r="U6943" s="2"/>
      <c r="V6943" s="2"/>
      <c r="W6943" s="2"/>
      <c r="X6943" s="2"/>
      <c r="Y6943" s="2"/>
      <c r="AB6943" s="2"/>
      <c r="AC6943" s="2"/>
      <c r="AD6943" s="2"/>
      <c r="AE6943" s="2"/>
      <c r="AF6943" s="2"/>
      <c r="AG6943" s="2"/>
      <c r="AH6943" s="2"/>
      <c r="AI6943" s="2"/>
      <c r="AJ6943" s="2"/>
      <c r="AK6943" s="2"/>
      <c r="BK6943" s="2"/>
      <c r="BL6943" s="2"/>
      <c r="BN6943" s="2"/>
      <c r="BO6943" s="2"/>
    </row>
    <row r="6944" ht="12.75" customHeight="1">
      <c r="D6944" s="2"/>
      <c r="G6944" s="2"/>
      <c r="I6944" s="2"/>
      <c r="J6944" s="2"/>
      <c r="K6944" s="2"/>
      <c r="L6944" s="2"/>
      <c r="M6944" s="2"/>
      <c r="N6944" s="2"/>
      <c r="O6944" s="2"/>
      <c r="P6944" s="2"/>
      <c r="Q6944" s="2"/>
      <c r="R6944" s="2"/>
      <c r="S6944" s="2"/>
      <c r="T6944" s="2"/>
      <c r="U6944" s="2"/>
      <c r="V6944" s="2"/>
      <c r="W6944" s="2"/>
      <c r="X6944" s="2"/>
      <c r="Y6944" s="2"/>
      <c r="AB6944" s="2"/>
      <c r="AC6944" s="2"/>
      <c r="AD6944" s="2"/>
      <c r="AE6944" s="2"/>
      <c r="AF6944" s="2"/>
      <c r="AG6944" s="2"/>
      <c r="AH6944" s="2"/>
      <c r="AI6944" s="2"/>
      <c r="AJ6944" s="2"/>
      <c r="AK6944" s="2"/>
      <c r="BK6944" s="2"/>
      <c r="BL6944" s="2"/>
      <c r="BN6944" s="2"/>
      <c r="BO6944" s="2"/>
    </row>
    <row r="6945" ht="12.75" customHeight="1">
      <c r="D6945" s="2"/>
      <c r="G6945" s="2"/>
      <c r="I6945" s="2"/>
      <c r="J6945" s="2"/>
      <c r="K6945" s="2"/>
      <c r="L6945" s="2"/>
      <c r="M6945" s="2"/>
      <c r="N6945" s="2"/>
      <c r="O6945" s="2"/>
      <c r="P6945" s="2"/>
      <c r="Q6945" s="2"/>
      <c r="R6945" s="2"/>
      <c r="S6945" s="2"/>
      <c r="T6945" s="2"/>
      <c r="U6945" s="2"/>
      <c r="V6945" s="2"/>
      <c r="W6945" s="2"/>
      <c r="X6945" s="2"/>
      <c r="Y6945" s="2"/>
      <c r="AB6945" s="2"/>
      <c r="AC6945" s="2"/>
      <c r="AD6945" s="2"/>
      <c r="AE6945" s="2"/>
      <c r="AF6945" s="2"/>
      <c r="AG6945" s="2"/>
      <c r="AH6945" s="2"/>
      <c r="AI6945" s="2"/>
      <c r="AJ6945" s="2"/>
      <c r="AK6945" s="2"/>
      <c r="BK6945" s="2"/>
      <c r="BL6945" s="2"/>
      <c r="BN6945" s="2"/>
      <c r="BO6945" s="2"/>
    </row>
    <row r="6946" ht="12.75" customHeight="1">
      <c r="D6946" s="2"/>
      <c r="G6946" s="2"/>
      <c r="I6946" s="2"/>
      <c r="J6946" s="2"/>
      <c r="K6946" s="2"/>
      <c r="L6946" s="2"/>
      <c r="M6946" s="2"/>
      <c r="N6946" s="2"/>
      <c r="O6946" s="2"/>
      <c r="P6946" s="2"/>
      <c r="Q6946" s="2"/>
      <c r="R6946" s="2"/>
      <c r="S6946" s="2"/>
      <c r="T6946" s="2"/>
      <c r="U6946" s="2"/>
      <c r="V6946" s="2"/>
      <c r="W6946" s="2"/>
      <c r="X6946" s="2"/>
      <c r="Y6946" s="2"/>
      <c r="AB6946" s="2"/>
      <c r="AC6946" s="2"/>
      <c r="AD6946" s="2"/>
      <c r="AE6946" s="2"/>
      <c r="AF6946" s="2"/>
      <c r="AG6946" s="2"/>
      <c r="AH6946" s="2"/>
      <c r="AI6946" s="2"/>
      <c r="AJ6946" s="2"/>
      <c r="AK6946" s="2"/>
      <c r="BK6946" s="2"/>
      <c r="BL6946" s="2"/>
      <c r="BN6946" s="2"/>
      <c r="BO6946" s="2"/>
    </row>
    <row r="6947" ht="12.75" customHeight="1">
      <c r="D6947" s="2"/>
      <c r="G6947" s="2"/>
      <c r="I6947" s="2"/>
      <c r="J6947" s="2"/>
      <c r="K6947" s="2"/>
      <c r="L6947" s="2"/>
      <c r="M6947" s="2"/>
      <c r="N6947" s="2"/>
      <c r="O6947" s="2"/>
      <c r="P6947" s="2"/>
      <c r="Q6947" s="2"/>
      <c r="R6947" s="2"/>
      <c r="S6947" s="2"/>
      <c r="T6947" s="2"/>
      <c r="U6947" s="2"/>
      <c r="V6947" s="2"/>
      <c r="W6947" s="2"/>
      <c r="X6947" s="2"/>
      <c r="Y6947" s="2"/>
      <c r="AB6947" s="2"/>
      <c r="AC6947" s="2"/>
      <c r="AD6947" s="2"/>
      <c r="AE6947" s="2"/>
      <c r="AF6947" s="2"/>
      <c r="AG6947" s="2"/>
      <c r="AH6947" s="2"/>
      <c r="AI6947" s="2"/>
      <c r="AJ6947" s="2"/>
      <c r="AK6947" s="2"/>
      <c r="BK6947" s="2"/>
      <c r="BL6947" s="2"/>
      <c r="BN6947" s="2"/>
      <c r="BO6947" s="2"/>
    </row>
    <row r="6948" ht="12.75" customHeight="1">
      <c r="D6948" s="2"/>
      <c r="G6948" s="2"/>
      <c r="I6948" s="2"/>
      <c r="J6948" s="2"/>
      <c r="K6948" s="2"/>
      <c r="L6948" s="2"/>
      <c r="M6948" s="2"/>
      <c r="N6948" s="2"/>
      <c r="O6948" s="2"/>
      <c r="P6948" s="2"/>
      <c r="Q6948" s="2"/>
      <c r="R6948" s="2"/>
      <c r="S6948" s="2"/>
      <c r="T6948" s="2"/>
      <c r="U6948" s="2"/>
      <c r="V6948" s="2"/>
      <c r="W6948" s="2"/>
      <c r="X6948" s="2"/>
      <c r="Y6948" s="2"/>
      <c r="AB6948" s="2"/>
      <c r="AC6948" s="2"/>
      <c r="AD6948" s="2"/>
      <c r="AE6948" s="2"/>
      <c r="AF6948" s="2"/>
      <c r="AG6948" s="2"/>
      <c r="AH6948" s="2"/>
      <c r="AI6948" s="2"/>
      <c r="AJ6948" s="2"/>
      <c r="AK6948" s="2"/>
      <c r="BK6948" s="2"/>
      <c r="BL6948" s="2"/>
      <c r="BN6948" s="2"/>
      <c r="BO6948" s="2"/>
    </row>
    <row r="6949" ht="12.75" customHeight="1">
      <c r="D6949" s="2"/>
      <c r="G6949" s="2"/>
      <c r="I6949" s="2"/>
      <c r="J6949" s="2"/>
      <c r="K6949" s="2"/>
      <c r="L6949" s="2"/>
      <c r="M6949" s="2"/>
      <c r="N6949" s="2"/>
      <c r="O6949" s="2"/>
      <c r="P6949" s="2"/>
      <c r="Q6949" s="2"/>
      <c r="R6949" s="2"/>
      <c r="S6949" s="2"/>
      <c r="T6949" s="2"/>
      <c r="U6949" s="2"/>
      <c r="V6949" s="2"/>
      <c r="W6949" s="2"/>
      <c r="X6949" s="2"/>
      <c r="Y6949" s="2"/>
      <c r="AB6949" s="2"/>
      <c r="AC6949" s="2"/>
      <c r="AD6949" s="2"/>
      <c r="AE6949" s="2"/>
      <c r="AF6949" s="2"/>
      <c r="AG6949" s="2"/>
      <c r="AH6949" s="2"/>
      <c r="AI6949" s="2"/>
      <c r="AJ6949" s="2"/>
      <c r="AK6949" s="2"/>
      <c r="BK6949" s="2"/>
      <c r="BL6949" s="2"/>
      <c r="BN6949" s="2"/>
      <c r="BO6949" s="2"/>
    </row>
    <row r="6950" ht="12.75" customHeight="1">
      <c r="D6950" s="2"/>
      <c r="G6950" s="2"/>
      <c r="I6950" s="2"/>
      <c r="J6950" s="2"/>
      <c r="K6950" s="2"/>
      <c r="L6950" s="2"/>
      <c r="M6950" s="2"/>
      <c r="N6950" s="2"/>
      <c r="O6950" s="2"/>
      <c r="P6950" s="2"/>
      <c r="Q6950" s="2"/>
      <c r="R6950" s="2"/>
      <c r="S6950" s="2"/>
      <c r="T6950" s="2"/>
      <c r="U6950" s="2"/>
      <c r="V6950" s="2"/>
      <c r="W6950" s="2"/>
      <c r="X6950" s="2"/>
      <c r="Y6950" s="2"/>
      <c r="AB6950" s="2"/>
      <c r="AC6950" s="2"/>
      <c r="AD6950" s="2"/>
      <c r="AE6950" s="2"/>
      <c r="AF6950" s="2"/>
      <c r="AG6950" s="2"/>
      <c r="AH6950" s="2"/>
      <c r="AI6950" s="2"/>
      <c r="AJ6950" s="2"/>
      <c r="AK6950" s="2"/>
      <c r="BK6950" s="2"/>
      <c r="BL6950" s="2"/>
      <c r="BN6950" s="2"/>
      <c r="BO6950" s="2"/>
    </row>
    <row r="6951" ht="12.75" customHeight="1">
      <c r="D6951" s="2"/>
      <c r="G6951" s="2"/>
      <c r="I6951" s="2"/>
      <c r="J6951" s="2"/>
      <c r="K6951" s="2"/>
      <c r="L6951" s="2"/>
      <c r="M6951" s="2"/>
      <c r="N6951" s="2"/>
      <c r="O6951" s="2"/>
      <c r="P6951" s="2"/>
      <c r="Q6951" s="2"/>
      <c r="R6951" s="2"/>
      <c r="S6951" s="2"/>
      <c r="T6951" s="2"/>
      <c r="U6951" s="2"/>
      <c r="V6951" s="2"/>
      <c r="W6951" s="2"/>
      <c r="X6951" s="2"/>
      <c r="Y6951" s="2"/>
      <c r="AB6951" s="2"/>
      <c r="AC6951" s="2"/>
      <c r="AD6951" s="2"/>
      <c r="AE6951" s="2"/>
      <c r="AF6951" s="2"/>
      <c r="AG6951" s="2"/>
      <c r="AH6951" s="2"/>
      <c r="AI6951" s="2"/>
      <c r="AJ6951" s="2"/>
      <c r="AK6951" s="2"/>
      <c r="BK6951" s="2"/>
      <c r="BL6951" s="2"/>
      <c r="BN6951" s="2"/>
      <c r="BO6951" s="2"/>
    </row>
    <row r="6952" ht="12.75" customHeight="1">
      <c r="D6952" s="2"/>
      <c r="G6952" s="2"/>
      <c r="I6952" s="2"/>
      <c r="J6952" s="2"/>
      <c r="K6952" s="2"/>
      <c r="L6952" s="2"/>
      <c r="M6952" s="2"/>
      <c r="N6952" s="2"/>
      <c r="O6952" s="2"/>
      <c r="P6952" s="2"/>
      <c r="Q6952" s="2"/>
      <c r="R6952" s="2"/>
      <c r="S6952" s="2"/>
      <c r="T6952" s="2"/>
      <c r="U6952" s="2"/>
      <c r="V6952" s="2"/>
      <c r="W6952" s="2"/>
      <c r="X6952" s="2"/>
      <c r="Y6952" s="2"/>
      <c r="AB6952" s="2"/>
      <c r="AC6952" s="2"/>
      <c r="AD6952" s="2"/>
      <c r="AE6952" s="2"/>
      <c r="AF6952" s="2"/>
      <c r="AG6952" s="2"/>
      <c r="AH6952" s="2"/>
      <c r="AI6952" s="2"/>
      <c r="AJ6952" s="2"/>
      <c r="AK6952" s="2"/>
      <c r="BK6952" s="2"/>
      <c r="BL6952" s="2"/>
      <c r="BN6952" s="2"/>
      <c r="BO6952" s="2"/>
    </row>
    <row r="6953" ht="12.75" customHeight="1">
      <c r="D6953" s="2"/>
      <c r="G6953" s="2"/>
      <c r="I6953" s="2"/>
      <c r="J6953" s="2"/>
      <c r="K6953" s="2"/>
      <c r="L6953" s="2"/>
      <c r="M6953" s="2"/>
      <c r="N6953" s="2"/>
      <c r="O6953" s="2"/>
      <c r="P6953" s="2"/>
      <c r="Q6953" s="2"/>
      <c r="R6953" s="2"/>
      <c r="S6953" s="2"/>
      <c r="T6953" s="2"/>
      <c r="U6953" s="2"/>
      <c r="V6953" s="2"/>
      <c r="W6953" s="2"/>
      <c r="X6953" s="2"/>
      <c r="Y6953" s="2"/>
      <c r="AB6953" s="2"/>
      <c r="AC6953" s="2"/>
      <c r="AD6953" s="2"/>
      <c r="AE6953" s="2"/>
      <c r="AF6953" s="2"/>
      <c r="AG6953" s="2"/>
      <c r="AH6953" s="2"/>
      <c r="AI6953" s="2"/>
      <c r="AJ6953" s="2"/>
      <c r="AK6953" s="2"/>
      <c r="BK6953" s="2"/>
      <c r="BL6953" s="2"/>
      <c r="BN6953" s="2"/>
      <c r="BO6953" s="2"/>
    </row>
    <row r="6954" ht="12.75" customHeight="1">
      <c r="D6954" s="2"/>
      <c r="G6954" s="2"/>
      <c r="I6954" s="2"/>
      <c r="J6954" s="2"/>
      <c r="K6954" s="2"/>
      <c r="L6954" s="2"/>
      <c r="M6954" s="2"/>
      <c r="N6954" s="2"/>
      <c r="O6954" s="2"/>
      <c r="P6954" s="2"/>
      <c r="Q6954" s="2"/>
      <c r="R6954" s="2"/>
      <c r="S6954" s="2"/>
      <c r="T6954" s="2"/>
      <c r="U6954" s="2"/>
      <c r="V6954" s="2"/>
      <c r="W6954" s="2"/>
      <c r="X6954" s="2"/>
      <c r="Y6954" s="2"/>
      <c r="AB6954" s="2"/>
      <c r="AC6954" s="2"/>
      <c r="AD6954" s="2"/>
      <c r="AE6954" s="2"/>
      <c r="AF6954" s="2"/>
      <c r="AG6954" s="2"/>
      <c r="AH6954" s="2"/>
      <c r="AI6954" s="2"/>
      <c r="AJ6954" s="2"/>
      <c r="AK6954" s="2"/>
      <c r="BK6954" s="2"/>
      <c r="BL6954" s="2"/>
      <c r="BN6954" s="2"/>
      <c r="BO6954" s="2"/>
    </row>
    <row r="6955" ht="12.75" customHeight="1">
      <c r="D6955" s="2"/>
      <c r="G6955" s="2"/>
      <c r="I6955" s="2"/>
      <c r="J6955" s="2"/>
      <c r="K6955" s="2"/>
      <c r="L6955" s="2"/>
      <c r="M6955" s="2"/>
      <c r="N6955" s="2"/>
      <c r="O6955" s="2"/>
      <c r="P6955" s="2"/>
      <c r="Q6955" s="2"/>
      <c r="R6955" s="2"/>
      <c r="S6955" s="2"/>
      <c r="T6955" s="2"/>
      <c r="U6955" s="2"/>
      <c r="V6955" s="2"/>
      <c r="W6955" s="2"/>
      <c r="X6955" s="2"/>
      <c r="Y6955" s="2"/>
      <c r="AB6955" s="2"/>
      <c r="AC6955" s="2"/>
      <c r="AD6955" s="2"/>
      <c r="AE6955" s="2"/>
      <c r="AF6955" s="2"/>
      <c r="AG6955" s="2"/>
      <c r="AH6955" s="2"/>
      <c r="AI6955" s="2"/>
      <c r="AJ6955" s="2"/>
      <c r="AK6955" s="2"/>
      <c r="BK6955" s="2"/>
      <c r="BL6955" s="2"/>
      <c r="BN6955" s="2"/>
      <c r="BO6955" s="2"/>
    </row>
    <row r="6956" ht="12.75" customHeight="1">
      <c r="D6956" s="2"/>
      <c r="G6956" s="2"/>
      <c r="I6956" s="2"/>
      <c r="J6956" s="2"/>
      <c r="K6956" s="2"/>
      <c r="L6956" s="2"/>
      <c r="M6956" s="2"/>
      <c r="N6956" s="2"/>
      <c r="O6956" s="2"/>
      <c r="P6956" s="2"/>
      <c r="Q6956" s="2"/>
      <c r="R6956" s="2"/>
      <c r="S6956" s="2"/>
      <c r="T6956" s="2"/>
      <c r="U6956" s="2"/>
      <c r="V6956" s="2"/>
      <c r="W6956" s="2"/>
      <c r="X6956" s="2"/>
      <c r="Y6956" s="2"/>
      <c r="AB6956" s="2"/>
      <c r="AC6956" s="2"/>
      <c r="AD6956" s="2"/>
      <c r="AE6956" s="2"/>
      <c r="AF6956" s="2"/>
      <c r="AG6956" s="2"/>
      <c r="AH6956" s="2"/>
      <c r="AI6956" s="2"/>
      <c r="AJ6956" s="2"/>
      <c r="AK6956" s="2"/>
      <c r="BK6956" s="2"/>
      <c r="BL6956" s="2"/>
      <c r="BN6956" s="2"/>
      <c r="BO6956" s="2"/>
    </row>
    <row r="6957" ht="12.75" customHeight="1">
      <c r="D6957" s="2"/>
      <c r="G6957" s="2"/>
      <c r="I6957" s="2"/>
      <c r="J6957" s="2"/>
      <c r="K6957" s="2"/>
      <c r="L6957" s="2"/>
      <c r="M6957" s="2"/>
      <c r="N6957" s="2"/>
      <c r="O6957" s="2"/>
      <c r="P6957" s="2"/>
      <c r="Q6957" s="2"/>
      <c r="R6957" s="2"/>
      <c r="S6957" s="2"/>
      <c r="T6957" s="2"/>
      <c r="U6957" s="2"/>
      <c r="V6957" s="2"/>
      <c r="W6957" s="2"/>
      <c r="X6957" s="2"/>
      <c r="Y6957" s="2"/>
      <c r="AB6957" s="2"/>
      <c r="AC6957" s="2"/>
      <c r="AD6957" s="2"/>
      <c r="AE6957" s="2"/>
      <c r="AF6957" s="2"/>
      <c r="AG6957" s="2"/>
      <c r="AH6957" s="2"/>
      <c r="AI6957" s="2"/>
      <c r="AJ6957" s="2"/>
      <c r="AK6957" s="2"/>
      <c r="BK6957" s="2"/>
      <c r="BL6957" s="2"/>
      <c r="BN6957" s="2"/>
      <c r="BO6957" s="2"/>
    </row>
    <row r="6958" ht="12.75" customHeight="1">
      <c r="D6958" s="2"/>
      <c r="G6958" s="2"/>
      <c r="I6958" s="2"/>
      <c r="J6958" s="2"/>
      <c r="K6958" s="2"/>
      <c r="L6958" s="2"/>
      <c r="M6958" s="2"/>
      <c r="N6958" s="2"/>
      <c r="O6958" s="2"/>
      <c r="P6958" s="2"/>
      <c r="Q6958" s="2"/>
      <c r="R6958" s="2"/>
      <c r="S6958" s="2"/>
      <c r="T6958" s="2"/>
      <c r="U6958" s="2"/>
      <c r="V6958" s="2"/>
      <c r="W6958" s="2"/>
      <c r="X6958" s="2"/>
      <c r="Y6958" s="2"/>
      <c r="AB6958" s="2"/>
      <c r="AC6958" s="2"/>
      <c r="AD6958" s="2"/>
      <c r="AE6958" s="2"/>
      <c r="AF6958" s="2"/>
      <c r="AG6958" s="2"/>
      <c r="AH6958" s="2"/>
      <c r="AI6958" s="2"/>
      <c r="AJ6958" s="2"/>
      <c r="AK6958" s="2"/>
      <c r="BK6958" s="2"/>
      <c r="BL6958" s="2"/>
      <c r="BN6958" s="2"/>
      <c r="BO6958" s="2"/>
    </row>
    <row r="6959" ht="12.75" customHeight="1">
      <c r="D6959" s="2"/>
      <c r="G6959" s="2"/>
      <c r="I6959" s="2"/>
      <c r="J6959" s="2"/>
      <c r="K6959" s="2"/>
      <c r="L6959" s="2"/>
      <c r="M6959" s="2"/>
      <c r="N6959" s="2"/>
      <c r="O6959" s="2"/>
      <c r="P6959" s="2"/>
      <c r="Q6959" s="2"/>
      <c r="R6959" s="2"/>
      <c r="S6959" s="2"/>
      <c r="T6959" s="2"/>
      <c r="U6959" s="2"/>
      <c r="V6959" s="2"/>
      <c r="W6959" s="2"/>
      <c r="X6959" s="2"/>
      <c r="Y6959" s="2"/>
      <c r="AB6959" s="2"/>
      <c r="AC6959" s="2"/>
      <c r="AD6959" s="2"/>
      <c r="AE6959" s="2"/>
      <c r="AF6959" s="2"/>
      <c r="AG6959" s="2"/>
      <c r="AH6959" s="2"/>
      <c r="AI6959" s="2"/>
      <c r="AJ6959" s="2"/>
      <c r="AK6959" s="2"/>
      <c r="BK6959" s="2"/>
      <c r="BL6959" s="2"/>
      <c r="BN6959" s="2"/>
      <c r="BO6959" s="2"/>
    </row>
    <row r="6960" ht="12.75" customHeight="1">
      <c r="D6960" s="2"/>
      <c r="G6960" s="2"/>
      <c r="I6960" s="2"/>
      <c r="J6960" s="2"/>
      <c r="K6960" s="2"/>
      <c r="L6960" s="2"/>
      <c r="M6960" s="2"/>
      <c r="N6960" s="2"/>
      <c r="O6960" s="2"/>
      <c r="P6960" s="2"/>
      <c r="Q6960" s="2"/>
      <c r="R6960" s="2"/>
      <c r="S6960" s="2"/>
      <c r="T6960" s="2"/>
      <c r="U6960" s="2"/>
      <c r="V6960" s="2"/>
      <c r="W6960" s="2"/>
      <c r="X6960" s="2"/>
      <c r="Y6960" s="2"/>
      <c r="AB6960" s="2"/>
      <c r="AC6960" s="2"/>
      <c r="AD6960" s="2"/>
      <c r="AE6960" s="2"/>
      <c r="AF6960" s="2"/>
      <c r="AG6960" s="2"/>
      <c r="AH6960" s="2"/>
      <c r="AI6960" s="2"/>
      <c r="AJ6960" s="2"/>
      <c r="AK6960" s="2"/>
      <c r="BK6960" s="2"/>
      <c r="BL6960" s="2"/>
      <c r="BN6960" s="2"/>
      <c r="BO6960" s="2"/>
    </row>
    <row r="6961" ht="12.75" customHeight="1">
      <c r="D6961" s="2"/>
      <c r="G6961" s="2"/>
      <c r="I6961" s="2"/>
      <c r="J6961" s="2"/>
      <c r="K6961" s="2"/>
      <c r="L6961" s="2"/>
      <c r="M6961" s="2"/>
      <c r="N6961" s="2"/>
      <c r="O6961" s="2"/>
      <c r="P6961" s="2"/>
      <c r="Q6961" s="2"/>
      <c r="R6961" s="2"/>
      <c r="S6961" s="2"/>
      <c r="T6961" s="2"/>
      <c r="U6961" s="2"/>
      <c r="V6961" s="2"/>
      <c r="W6961" s="2"/>
      <c r="X6961" s="2"/>
      <c r="Y6961" s="2"/>
      <c r="AB6961" s="2"/>
      <c r="AC6961" s="2"/>
      <c r="AD6961" s="2"/>
      <c r="AE6961" s="2"/>
      <c r="AF6961" s="2"/>
      <c r="AG6961" s="2"/>
      <c r="AH6961" s="2"/>
      <c r="AI6961" s="2"/>
      <c r="AJ6961" s="2"/>
      <c r="AK6961" s="2"/>
      <c r="BK6961" s="2"/>
      <c r="BL6961" s="2"/>
      <c r="BN6961" s="2"/>
      <c r="BO6961" s="2"/>
    </row>
    <row r="6962" ht="12.75" customHeight="1">
      <c r="D6962" s="2"/>
      <c r="G6962" s="2"/>
      <c r="I6962" s="2"/>
      <c r="J6962" s="2"/>
      <c r="K6962" s="2"/>
      <c r="L6962" s="2"/>
      <c r="M6962" s="2"/>
      <c r="N6962" s="2"/>
      <c r="O6962" s="2"/>
      <c r="P6962" s="2"/>
      <c r="Q6962" s="2"/>
      <c r="R6962" s="2"/>
      <c r="S6962" s="2"/>
      <c r="T6962" s="2"/>
      <c r="U6962" s="2"/>
      <c r="V6962" s="2"/>
      <c r="W6962" s="2"/>
      <c r="X6962" s="2"/>
      <c r="Y6962" s="2"/>
      <c r="AB6962" s="2"/>
      <c r="AC6962" s="2"/>
      <c r="AD6962" s="2"/>
      <c r="AE6962" s="2"/>
      <c r="AF6962" s="2"/>
      <c r="AG6962" s="2"/>
      <c r="AH6962" s="2"/>
      <c r="AI6962" s="2"/>
      <c r="AJ6962" s="2"/>
      <c r="AK6962" s="2"/>
      <c r="BK6962" s="2"/>
      <c r="BL6962" s="2"/>
      <c r="BN6962" s="2"/>
      <c r="BO6962" s="2"/>
    </row>
    <row r="6963" ht="12.75" customHeight="1">
      <c r="D6963" s="2"/>
      <c r="G6963" s="2"/>
      <c r="I6963" s="2"/>
      <c r="J6963" s="2"/>
      <c r="K6963" s="2"/>
      <c r="L6963" s="2"/>
      <c r="M6963" s="2"/>
      <c r="N6963" s="2"/>
      <c r="O6963" s="2"/>
      <c r="P6963" s="2"/>
      <c r="Q6963" s="2"/>
      <c r="R6963" s="2"/>
      <c r="S6963" s="2"/>
      <c r="T6963" s="2"/>
      <c r="U6963" s="2"/>
      <c r="V6963" s="2"/>
      <c r="W6963" s="2"/>
      <c r="X6963" s="2"/>
      <c r="Y6963" s="2"/>
      <c r="AB6963" s="2"/>
      <c r="AC6963" s="2"/>
      <c r="AD6963" s="2"/>
      <c r="AE6963" s="2"/>
      <c r="AF6963" s="2"/>
      <c r="AG6963" s="2"/>
      <c r="AH6963" s="2"/>
      <c r="AI6963" s="2"/>
      <c r="AJ6963" s="2"/>
      <c r="AK6963" s="2"/>
      <c r="BK6963" s="2"/>
      <c r="BL6963" s="2"/>
      <c r="BN6963" s="2"/>
      <c r="BO6963" s="2"/>
    </row>
    <row r="6964" ht="12.75" customHeight="1">
      <c r="D6964" s="2"/>
      <c r="G6964" s="2"/>
      <c r="I6964" s="2"/>
      <c r="J6964" s="2"/>
      <c r="K6964" s="2"/>
      <c r="L6964" s="2"/>
      <c r="M6964" s="2"/>
      <c r="N6964" s="2"/>
      <c r="O6964" s="2"/>
      <c r="P6964" s="2"/>
      <c r="Q6964" s="2"/>
      <c r="R6964" s="2"/>
      <c r="S6964" s="2"/>
      <c r="T6964" s="2"/>
      <c r="U6964" s="2"/>
      <c r="V6964" s="2"/>
      <c r="W6964" s="2"/>
      <c r="X6964" s="2"/>
      <c r="Y6964" s="2"/>
      <c r="AB6964" s="2"/>
      <c r="AC6964" s="2"/>
      <c r="AD6964" s="2"/>
      <c r="AE6964" s="2"/>
      <c r="AF6964" s="2"/>
      <c r="AG6964" s="2"/>
      <c r="AH6964" s="2"/>
      <c r="AI6964" s="2"/>
      <c r="AJ6964" s="2"/>
      <c r="AK6964" s="2"/>
      <c r="BK6964" s="2"/>
      <c r="BL6964" s="2"/>
      <c r="BN6964" s="2"/>
      <c r="BO6964" s="2"/>
    </row>
    <row r="6965" ht="12.75" customHeight="1">
      <c r="D6965" s="2"/>
      <c r="G6965" s="2"/>
      <c r="I6965" s="2"/>
      <c r="J6965" s="2"/>
      <c r="K6965" s="2"/>
      <c r="L6965" s="2"/>
      <c r="M6965" s="2"/>
      <c r="N6965" s="2"/>
      <c r="O6965" s="2"/>
      <c r="P6965" s="2"/>
      <c r="Q6965" s="2"/>
      <c r="R6965" s="2"/>
      <c r="S6965" s="2"/>
      <c r="T6965" s="2"/>
      <c r="U6965" s="2"/>
      <c r="V6965" s="2"/>
      <c r="W6965" s="2"/>
      <c r="X6965" s="2"/>
      <c r="Y6965" s="2"/>
      <c r="AB6965" s="2"/>
      <c r="AC6965" s="2"/>
      <c r="AD6965" s="2"/>
      <c r="AE6965" s="2"/>
      <c r="AF6965" s="2"/>
      <c r="AG6965" s="2"/>
      <c r="AH6965" s="2"/>
      <c r="AI6965" s="2"/>
      <c r="AJ6965" s="2"/>
      <c r="AK6965" s="2"/>
      <c r="BK6965" s="2"/>
      <c r="BL6965" s="2"/>
      <c r="BN6965" s="2"/>
      <c r="BO6965" s="2"/>
    </row>
    <row r="6966" ht="12.75" customHeight="1">
      <c r="D6966" s="2"/>
      <c r="G6966" s="2"/>
      <c r="I6966" s="2"/>
      <c r="J6966" s="2"/>
      <c r="K6966" s="2"/>
      <c r="L6966" s="2"/>
      <c r="M6966" s="2"/>
      <c r="N6966" s="2"/>
      <c r="O6966" s="2"/>
      <c r="P6966" s="2"/>
      <c r="Q6966" s="2"/>
      <c r="R6966" s="2"/>
      <c r="S6966" s="2"/>
      <c r="T6966" s="2"/>
      <c r="U6966" s="2"/>
      <c r="V6966" s="2"/>
      <c r="W6966" s="2"/>
      <c r="X6966" s="2"/>
      <c r="Y6966" s="2"/>
      <c r="AB6966" s="2"/>
      <c r="AC6966" s="2"/>
      <c r="AD6966" s="2"/>
      <c r="AE6966" s="2"/>
      <c r="AF6966" s="2"/>
      <c r="AG6966" s="2"/>
      <c r="AH6966" s="2"/>
      <c r="AI6966" s="2"/>
      <c r="AJ6966" s="2"/>
      <c r="AK6966" s="2"/>
      <c r="BK6966" s="2"/>
      <c r="BL6966" s="2"/>
      <c r="BN6966" s="2"/>
      <c r="BO6966" s="2"/>
    </row>
    <row r="6967" ht="12.75" customHeight="1">
      <c r="D6967" s="2"/>
      <c r="G6967" s="2"/>
      <c r="I6967" s="2"/>
      <c r="J6967" s="2"/>
      <c r="K6967" s="2"/>
      <c r="L6967" s="2"/>
      <c r="M6967" s="2"/>
      <c r="N6967" s="2"/>
      <c r="O6967" s="2"/>
      <c r="P6967" s="2"/>
      <c r="Q6967" s="2"/>
      <c r="R6967" s="2"/>
      <c r="S6967" s="2"/>
      <c r="T6967" s="2"/>
      <c r="U6967" s="2"/>
      <c r="V6967" s="2"/>
      <c r="W6967" s="2"/>
      <c r="X6967" s="2"/>
      <c r="Y6967" s="2"/>
      <c r="AB6967" s="2"/>
      <c r="AC6967" s="2"/>
      <c r="AD6967" s="2"/>
      <c r="AE6967" s="2"/>
      <c r="AF6967" s="2"/>
      <c r="AG6967" s="2"/>
      <c r="AH6967" s="2"/>
      <c r="AI6967" s="2"/>
      <c r="AJ6967" s="2"/>
      <c r="AK6967" s="2"/>
      <c r="BK6967" s="2"/>
      <c r="BL6967" s="2"/>
      <c r="BN6967" s="2"/>
      <c r="BO6967" s="2"/>
    </row>
    <row r="6968" ht="12.75" customHeight="1">
      <c r="D6968" s="2"/>
      <c r="G6968" s="2"/>
      <c r="I6968" s="2"/>
      <c r="J6968" s="2"/>
      <c r="K6968" s="2"/>
      <c r="L6968" s="2"/>
      <c r="M6968" s="2"/>
      <c r="N6968" s="2"/>
      <c r="O6968" s="2"/>
      <c r="P6968" s="2"/>
      <c r="Q6968" s="2"/>
      <c r="R6968" s="2"/>
      <c r="S6968" s="2"/>
      <c r="T6968" s="2"/>
      <c r="U6968" s="2"/>
      <c r="V6968" s="2"/>
      <c r="W6968" s="2"/>
      <c r="X6968" s="2"/>
      <c r="Y6968" s="2"/>
      <c r="AB6968" s="2"/>
      <c r="AC6968" s="2"/>
      <c r="AD6968" s="2"/>
      <c r="AE6968" s="2"/>
      <c r="AF6968" s="2"/>
      <c r="AG6968" s="2"/>
      <c r="AH6968" s="2"/>
      <c r="AI6968" s="2"/>
      <c r="AJ6968" s="2"/>
      <c r="AK6968" s="2"/>
      <c r="BK6968" s="2"/>
      <c r="BL6968" s="2"/>
      <c r="BN6968" s="2"/>
      <c r="BO6968" s="2"/>
    </row>
    <row r="6969" ht="12.75" customHeight="1">
      <c r="D6969" s="2"/>
      <c r="G6969" s="2"/>
      <c r="I6969" s="2"/>
      <c r="J6969" s="2"/>
      <c r="K6969" s="2"/>
      <c r="L6969" s="2"/>
      <c r="M6969" s="2"/>
      <c r="N6969" s="2"/>
      <c r="O6969" s="2"/>
      <c r="P6969" s="2"/>
      <c r="Q6969" s="2"/>
      <c r="R6969" s="2"/>
      <c r="S6969" s="2"/>
      <c r="T6969" s="2"/>
      <c r="U6969" s="2"/>
      <c r="V6969" s="2"/>
      <c r="W6969" s="2"/>
      <c r="X6969" s="2"/>
      <c r="Y6969" s="2"/>
      <c r="AB6969" s="2"/>
      <c r="AC6969" s="2"/>
      <c r="AD6969" s="2"/>
      <c r="AE6969" s="2"/>
      <c r="AF6969" s="2"/>
      <c r="AG6969" s="2"/>
      <c r="AH6969" s="2"/>
      <c r="AI6969" s="2"/>
      <c r="AJ6969" s="2"/>
      <c r="AK6969" s="2"/>
      <c r="BK6969" s="2"/>
      <c r="BL6969" s="2"/>
      <c r="BN6969" s="2"/>
      <c r="BO6969" s="2"/>
    </row>
    <row r="6970" ht="12.75" customHeight="1">
      <c r="D6970" s="2"/>
      <c r="G6970" s="2"/>
      <c r="I6970" s="2"/>
      <c r="J6970" s="2"/>
      <c r="K6970" s="2"/>
      <c r="L6970" s="2"/>
      <c r="M6970" s="2"/>
      <c r="N6970" s="2"/>
      <c r="O6970" s="2"/>
      <c r="P6970" s="2"/>
      <c r="Q6970" s="2"/>
      <c r="R6970" s="2"/>
      <c r="S6970" s="2"/>
      <c r="T6970" s="2"/>
      <c r="U6970" s="2"/>
      <c r="V6970" s="2"/>
      <c r="W6970" s="2"/>
      <c r="X6970" s="2"/>
      <c r="Y6970" s="2"/>
      <c r="AB6970" s="2"/>
      <c r="AC6970" s="2"/>
      <c r="AD6970" s="2"/>
      <c r="AE6970" s="2"/>
      <c r="AF6970" s="2"/>
      <c r="AG6970" s="2"/>
      <c r="AH6970" s="2"/>
      <c r="AI6970" s="2"/>
      <c r="AJ6970" s="2"/>
      <c r="AK6970" s="2"/>
      <c r="BK6970" s="2"/>
      <c r="BL6970" s="2"/>
      <c r="BN6970" s="2"/>
      <c r="BO6970" s="2"/>
    </row>
    <row r="6971" ht="12.75" customHeight="1">
      <c r="D6971" s="2"/>
      <c r="G6971" s="2"/>
      <c r="I6971" s="2"/>
      <c r="J6971" s="2"/>
      <c r="K6971" s="2"/>
      <c r="L6971" s="2"/>
      <c r="M6971" s="2"/>
      <c r="N6971" s="2"/>
      <c r="O6971" s="2"/>
      <c r="P6971" s="2"/>
      <c r="Q6971" s="2"/>
      <c r="R6971" s="2"/>
      <c r="S6971" s="2"/>
      <c r="T6971" s="2"/>
      <c r="U6971" s="2"/>
      <c r="V6971" s="2"/>
      <c r="W6971" s="2"/>
      <c r="X6971" s="2"/>
      <c r="Y6971" s="2"/>
      <c r="AB6971" s="2"/>
      <c r="AC6971" s="2"/>
      <c r="AD6971" s="2"/>
      <c r="AE6971" s="2"/>
      <c r="AF6971" s="2"/>
      <c r="AG6971" s="2"/>
      <c r="AH6971" s="2"/>
      <c r="AI6971" s="2"/>
      <c r="AJ6971" s="2"/>
      <c r="AK6971" s="2"/>
      <c r="BK6971" s="2"/>
      <c r="BL6971" s="2"/>
      <c r="BN6971" s="2"/>
      <c r="BO6971" s="2"/>
    </row>
    <row r="6972" ht="12.75" customHeight="1">
      <c r="D6972" s="2"/>
      <c r="G6972" s="2"/>
      <c r="I6972" s="2"/>
      <c r="J6972" s="2"/>
      <c r="K6972" s="2"/>
      <c r="L6972" s="2"/>
      <c r="M6972" s="2"/>
      <c r="N6972" s="2"/>
      <c r="O6972" s="2"/>
      <c r="P6972" s="2"/>
      <c r="Q6972" s="2"/>
      <c r="R6972" s="2"/>
      <c r="S6972" s="2"/>
      <c r="T6972" s="2"/>
      <c r="U6972" s="2"/>
      <c r="V6972" s="2"/>
      <c r="W6972" s="2"/>
      <c r="X6972" s="2"/>
      <c r="Y6972" s="2"/>
      <c r="AB6972" s="2"/>
      <c r="AC6972" s="2"/>
      <c r="AD6972" s="2"/>
      <c r="AE6972" s="2"/>
      <c r="AF6972" s="2"/>
      <c r="AG6972" s="2"/>
      <c r="AH6972" s="2"/>
      <c r="AI6972" s="2"/>
      <c r="AJ6972" s="2"/>
      <c r="AK6972" s="2"/>
      <c r="BK6972" s="2"/>
      <c r="BL6972" s="2"/>
      <c r="BN6972" s="2"/>
      <c r="BO6972" s="2"/>
    </row>
    <row r="6973" ht="12.75" customHeight="1">
      <c r="D6973" s="2"/>
      <c r="G6973" s="2"/>
      <c r="I6973" s="2"/>
      <c r="J6973" s="2"/>
      <c r="K6973" s="2"/>
      <c r="L6973" s="2"/>
      <c r="M6973" s="2"/>
      <c r="N6973" s="2"/>
      <c r="O6973" s="2"/>
      <c r="P6973" s="2"/>
      <c r="Q6973" s="2"/>
      <c r="R6973" s="2"/>
      <c r="S6973" s="2"/>
      <c r="T6973" s="2"/>
      <c r="U6973" s="2"/>
      <c r="V6973" s="2"/>
      <c r="W6973" s="2"/>
      <c r="X6973" s="2"/>
      <c r="Y6973" s="2"/>
      <c r="AB6973" s="2"/>
      <c r="AC6973" s="2"/>
      <c r="AD6973" s="2"/>
      <c r="AE6973" s="2"/>
      <c r="AF6973" s="2"/>
      <c r="AG6973" s="2"/>
      <c r="AH6973" s="2"/>
      <c r="AI6973" s="2"/>
      <c r="AJ6973" s="2"/>
      <c r="AK6973" s="2"/>
      <c r="BK6973" s="2"/>
      <c r="BL6973" s="2"/>
      <c r="BN6973" s="2"/>
      <c r="BO6973" s="2"/>
    </row>
    <row r="6974" ht="12.75" customHeight="1">
      <c r="D6974" s="2"/>
      <c r="G6974" s="2"/>
      <c r="I6974" s="2"/>
      <c r="J6974" s="2"/>
      <c r="K6974" s="2"/>
      <c r="L6974" s="2"/>
      <c r="M6974" s="2"/>
      <c r="N6974" s="2"/>
      <c r="O6974" s="2"/>
      <c r="P6974" s="2"/>
      <c r="Q6974" s="2"/>
      <c r="R6974" s="2"/>
      <c r="S6974" s="2"/>
      <c r="T6974" s="2"/>
      <c r="U6974" s="2"/>
      <c r="V6974" s="2"/>
      <c r="W6974" s="2"/>
      <c r="X6974" s="2"/>
      <c r="Y6974" s="2"/>
      <c r="AB6974" s="2"/>
      <c r="AC6974" s="2"/>
      <c r="AD6974" s="2"/>
      <c r="AE6974" s="2"/>
      <c r="AF6974" s="2"/>
      <c r="AG6974" s="2"/>
      <c r="AH6974" s="2"/>
      <c r="AI6974" s="2"/>
      <c r="AJ6974" s="2"/>
      <c r="AK6974" s="2"/>
      <c r="BK6974" s="2"/>
      <c r="BL6974" s="2"/>
      <c r="BN6974" s="2"/>
      <c r="BO6974" s="2"/>
    </row>
    <row r="6975" ht="12.75" customHeight="1">
      <c r="D6975" s="2"/>
      <c r="G6975" s="2"/>
      <c r="I6975" s="2"/>
      <c r="J6975" s="2"/>
      <c r="K6975" s="2"/>
      <c r="L6975" s="2"/>
      <c r="M6975" s="2"/>
      <c r="N6975" s="2"/>
      <c r="O6975" s="2"/>
      <c r="P6975" s="2"/>
      <c r="Q6975" s="2"/>
      <c r="R6975" s="2"/>
      <c r="S6975" s="2"/>
      <c r="T6975" s="2"/>
      <c r="U6975" s="2"/>
      <c r="V6975" s="2"/>
      <c r="W6975" s="2"/>
      <c r="X6975" s="2"/>
      <c r="Y6975" s="2"/>
      <c r="AB6975" s="2"/>
      <c r="AC6975" s="2"/>
      <c r="AD6975" s="2"/>
      <c r="AE6975" s="2"/>
      <c r="AF6975" s="2"/>
      <c r="AG6975" s="2"/>
      <c r="AH6975" s="2"/>
      <c r="AI6975" s="2"/>
      <c r="AJ6975" s="2"/>
      <c r="AK6975" s="2"/>
      <c r="BK6975" s="2"/>
      <c r="BL6975" s="2"/>
      <c r="BN6975" s="2"/>
      <c r="BO6975" s="2"/>
    </row>
    <row r="6976" ht="12.75" customHeight="1">
      <c r="D6976" s="2"/>
      <c r="G6976" s="2"/>
      <c r="I6976" s="2"/>
      <c r="J6976" s="2"/>
      <c r="K6976" s="2"/>
      <c r="L6976" s="2"/>
      <c r="M6976" s="2"/>
      <c r="N6976" s="2"/>
      <c r="O6976" s="2"/>
      <c r="P6976" s="2"/>
      <c r="Q6976" s="2"/>
      <c r="R6976" s="2"/>
      <c r="S6976" s="2"/>
      <c r="T6976" s="2"/>
      <c r="U6976" s="2"/>
      <c r="V6976" s="2"/>
      <c r="W6976" s="2"/>
      <c r="X6976" s="2"/>
      <c r="Y6976" s="2"/>
      <c r="AB6976" s="2"/>
      <c r="AC6976" s="2"/>
      <c r="AD6976" s="2"/>
      <c r="AE6976" s="2"/>
      <c r="AF6976" s="2"/>
      <c r="AG6976" s="2"/>
      <c r="AH6976" s="2"/>
      <c r="AI6976" s="2"/>
      <c r="AJ6976" s="2"/>
      <c r="AK6976" s="2"/>
      <c r="BK6976" s="2"/>
      <c r="BL6976" s="2"/>
      <c r="BN6976" s="2"/>
      <c r="BO6976" s="2"/>
    </row>
    <row r="6977" ht="12.75" customHeight="1">
      <c r="D6977" s="2"/>
      <c r="G6977" s="2"/>
      <c r="I6977" s="2"/>
      <c r="J6977" s="2"/>
      <c r="K6977" s="2"/>
      <c r="L6977" s="2"/>
      <c r="M6977" s="2"/>
      <c r="N6977" s="2"/>
      <c r="O6977" s="2"/>
      <c r="P6977" s="2"/>
      <c r="Q6977" s="2"/>
      <c r="R6977" s="2"/>
      <c r="S6977" s="2"/>
      <c r="T6977" s="2"/>
      <c r="U6977" s="2"/>
      <c r="V6977" s="2"/>
      <c r="W6977" s="2"/>
      <c r="X6977" s="2"/>
      <c r="Y6977" s="2"/>
      <c r="AB6977" s="2"/>
      <c r="AC6977" s="2"/>
      <c r="AD6977" s="2"/>
      <c r="AE6977" s="2"/>
      <c r="AF6977" s="2"/>
      <c r="AG6977" s="2"/>
      <c r="AH6977" s="2"/>
      <c r="AI6977" s="2"/>
      <c r="AJ6977" s="2"/>
      <c r="AK6977" s="2"/>
      <c r="BK6977" s="2"/>
      <c r="BL6977" s="2"/>
      <c r="BN6977" s="2"/>
      <c r="BO6977" s="2"/>
    </row>
    <row r="6978" ht="12.75" customHeight="1">
      <c r="D6978" s="2"/>
      <c r="G6978" s="2"/>
      <c r="I6978" s="2"/>
      <c r="J6978" s="2"/>
      <c r="K6978" s="2"/>
      <c r="L6978" s="2"/>
      <c r="M6978" s="2"/>
      <c r="N6978" s="2"/>
      <c r="O6978" s="2"/>
      <c r="P6978" s="2"/>
      <c r="Q6978" s="2"/>
      <c r="R6978" s="2"/>
      <c r="S6978" s="2"/>
      <c r="T6978" s="2"/>
      <c r="U6978" s="2"/>
      <c r="V6978" s="2"/>
      <c r="W6978" s="2"/>
      <c r="X6978" s="2"/>
      <c r="Y6978" s="2"/>
      <c r="AB6978" s="2"/>
      <c r="AC6978" s="2"/>
      <c r="AD6978" s="2"/>
      <c r="AE6978" s="2"/>
      <c r="AF6978" s="2"/>
      <c r="AG6978" s="2"/>
      <c r="AH6978" s="2"/>
      <c r="AI6978" s="2"/>
      <c r="AJ6978" s="2"/>
      <c r="AK6978" s="2"/>
      <c r="BK6978" s="2"/>
      <c r="BL6978" s="2"/>
      <c r="BN6978" s="2"/>
      <c r="BO6978" s="2"/>
    </row>
    <row r="6979" ht="12.75" customHeight="1">
      <c r="D6979" s="2"/>
      <c r="G6979" s="2"/>
      <c r="I6979" s="2"/>
      <c r="J6979" s="2"/>
      <c r="K6979" s="2"/>
      <c r="L6979" s="2"/>
      <c r="M6979" s="2"/>
      <c r="N6979" s="2"/>
      <c r="O6979" s="2"/>
      <c r="P6979" s="2"/>
      <c r="Q6979" s="2"/>
      <c r="R6979" s="2"/>
      <c r="S6979" s="2"/>
      <c r="T6979" s="2"/>
      <c r="U6979" s="2"/>
      <c r="V6979" s="2"/>
      <c r="W6979" s="2"/>
      <c r="X6979" s="2"/>
      <c r="Y6979" s="2"/>
      <c r="AB6979" s="2"/>
      <c r="AC6979" s="2"/>
      <c r="AD6979" s="2"/>
      <c r="AE6979" s="2"/>
      <c r="AF6979" s="2"/>
      <c r="AG6979" s="2"/>
      <c r="AH6979" s="2"/>
      <c r="AI6979" s="2"/>
      <c r="AJ6979" s="2"/>
      <c r="AK6979" s="2"/>
      <c r="BK6979" s="2"/>
      <c r="BL6979" s="2"/>
      <c r="BN6979" s="2"/>
      <c r="BO6979" s="2"/>
    </row>
    <row r="6980" ht="12.75" customHeight="1">
      <c r="D6980" s="2"/>
      <c r="G6980" s="2"/>
      <c r="I6980" s="2"/>
      <c r="J6980" s="2"/>
      <c r="K6980" s="2"/>
      <c r="L6980" s="2"/>
      <c r="M6980" s="2"/>
      <c r="N6980" s="2"/>
      <c r="O6980" s="2"/>
      <c r="P6980" s="2"/>
      <c r="Q6980" s="2"/>
      <c r="R6980" s="2"/>
      <c r="S6980" s="2"/>
      <c r="T6980" s="2"/>
      <c r="U6980" s="2"/>
      <c r="V6980" s="2"/>
      <c r="W6980" s="2"/>
      <c r="X6980" s="2"/>
      <c r="Y6980" s="2"/>
      <c r="AB6980" s="2"/>
      <c r="AC6980" s="2"/>
      <c r="AD6980" s="2"/>
      <c r="AE6980" s="2"/>
      <c r="AF6980" s="2"/>
      <c r="AG6980" s="2"/>
      <c r="AH6980" s="2"/>
      <c r="AI6980" s="2"/>
      <c r="AJ6980" s="2"/>
      <c r="AK6980" s="2"/>
      <c r="BK6980" s="2"/>
      <c r="BL6980" s="2"/>
      <c r="BN6980" s="2"/>
      <c r="BO6980" s="2"/>
    </row>
    <row r="6981" ht="12.75" customHeight="1">
      <c r="D6981" s="2"/>
      <c r="G6981" s="2"/>
      <c r="I6981" s="2"/>
      <c r="J6981" s="2"/>
      <c r="K6981" s="2"/>
      <c r="L6981" s="2"/>
      <c r="M6981" s="2"/>
      <c r="N6981" s="2"/>
      <c r="O6981" s="2"/>
      <c r="P6981" s="2"/>
      <c r="Q6981" s="2"/>
      <c r="R6981" s="2"/>
      <c r="S6981" s="2"/>
      <c r="T6981" s="2"/>
      <c r="U6981" s="2"/>
      <c r="V6981" s="2"/>
      <c r="W6981" s="2"/>
      <c r="X6981" s="2"/>
      <c r="Y6981" s="2"/>
      <c r="AB6981" s="2"/>
      <c r="AC6981" s="2"/>
      <c r="AD6981" s="2"/>
      <c r="AE6981" s="2"/>
      <c r="AF6981" s="2"/>
      <c r="AG6981" s="2"/>
      <c r="AH6981" s="2"/>
      <c r="AI6981" s="2"/>
      <c r="AJ6981" s="2"/>
      <c r="AK6981" s="2"/>
      <c r="BK6981" s="2"/>
      <c r="BL6981" s="2"/>
      <c r="BN6981" s="2"/>
      <c r="BO6981" s="2"/>
    </row>
    <row r="6982" ht="12.75" customHeight="1">
      <c r="D6982" s="2"/>
      <c r="G6982" s="2"/>
      <c r="I6982" s="2"/>
      <c r="J6982" s="2"/>
      <c r="K6982" s="2"/>
      <c r="L6982" s="2"/>
      <c r="M6982" s="2"/>
      <c r="N6982" s="2"/>
      <c r="O6982" s="2"/>
      <c r="P6982" s="2"/>
      <c r="Q6982" s="2"/>
      <c r="R6982" s="2"/>
      <c r="S6982" s="2"/>
      <c r="T6982" s="2"/>
      <c r="U6982" s="2"/>
      <c r="V6982" s="2"/>
      <c r="W6982" s="2"/>
      <c r="X6982" s="2"/>
      <c r="Y6982" s="2"/>
      <c r="AB6982" s="2"/>
      <c r="AC6982" s="2"/>
      <c r="AD6982" s="2"/>
      <c r="AE6982" s="2"/>
      <c r="AF6982" s="2"/>
      <c r="AG6982" s="2"/>
      <c r="AH6982" s="2"/>
      <c r="AI6982" s="2"/>
      <c r="AJ6982" s="2"/>
      <c r="AK6982" s="2"/>
      <c r="BK6982" s="2"/>
      <c r="BL6982" s="2"/>
      <c r="BN6982" s="2"/>
      <c r="BO6982" s="2"/>
    </row>
    <row r="6983" ht="12.75" customHeight="1">
      <c r="D6983" s="2"/>
      <c r="G6983" s="2"/>
      <c r="I6983" s="2"/>
      <c r="J6983" s="2"/>
      <c r="K6983" s="2"/>
      <c r="L6983" s="2"/>
      <c r="M6983" s="2"/>
      <c r="N6983" s="2"/>
      <c r="O6983" s="2"/>
      <c r="P6983" s="2"/>
      <c r="Q6983" s="2"/>
      <c r="R6983" s="2"/>
      <c r="S6983" s="2"/>
      <c r="T6983" s="2"/>
      <c r="U6983" s="2"/>
      <c r="V6983" s="2"/>
      <c r="W6983" s="2"/>
      <c r="X6983" s="2"/>
      <c r="Y6983" s="2"/>
      <c r="AB6983" s="2"/>
      <c r="AC6983" s="2"/>
      <c r="AD6983" s="2"/>
      <c r="AE6983" s="2"/>
      <c r="AF6983" s="2"/>
      <c r="AG6983" s="2"/>
      <c r="AH6983" s="2"/>
      <c r="AI6983" s="2"/>
      <c r="AJ6983" s="2"/>
      <c r="AK6983" s="2"/>
      <c r="BK6983" s="2"/>
      <c r="BL6983" s="2"/>
      <c r="BN6983" s="2"/>
      <c r="BO6983" s="2"/>
    </row>
    <row r="6984" ht="12.75" customHeight="1">
      <c r="D6984" s="2"/>
      <c r="G6984" s="2"/>
      <c r="I6984" s="2"/>
      <c r="J6984" s="2"/>
      <c r="K6984" s="2"/>
      <c r="L6984" s="2"/>
      <c r="M6984" s="2"/>
      <c r="N6984" s="2"/>
      <c r="O6984" s="2"/>
      <c r="P6984" s="2"/>
      <c r="Q6984" s="2"/>
      <c r="R6984" s="2"/>
      <c r="S6984" s="2"/>
      <c r="T6984" s="2"/>
      <c r="U6984" s="2"/>
      <c r="V6984" s="2"/>
      <c r="W6984" s="2"/>
      <c r="X6984" s="2"/>
      <c r="Y6984" s="2"/>
      <c r="AB6984" s="2"/>
      <c r="AC6984" s="2"/>
      <c r="AD6984" s="2"/>
      <c r="AE6984" s="2"/>
      <c r="AF6984" s="2"/>
      <c r="AG6984" s="2"/>
      <c r="AH6984" s="2"/>
      <c r="AI6984" s="2"/>
      <c r="AJ6984" s="2"/>
      <c r="AK6984" s="2"/>
      <c r="BK6984" s="2"/>
      <c r="BL6984" s="2"/>
      <c r="BN6984" s="2"/>
      <c r="BO6984" s="2"/>
    </row>
    <row r="6985" ht="12.75" customHeight="1">
      <c r="D6985" s="2"/>
      <c r="G6985" s="2"/>
      <c r="I6985" s="2"/>
      <c r="J6985" s="2"/>
      <c r="K6985" s="2"/>
      <c r="L6985" s="2"/>
      <c r="M6985" s="2"/>
      <c r="N6985" s="2"/>
      <c r="O6985" s="2"/>
      <c r="P6985" s="2"/>
      <c r="Q6985" s="2"/>
      <c r="R6985" s="2"/>
      <c r="S6985" s="2"/>
      <c r="T6985" s="2"/>
      <c r="U6985" s="2"/>
      <c r="V6985" s="2"/>
      <c r="W6985" s="2"/>
      <c r="X6985" s="2"/>
      <c r="Y6985" s="2"/>
      <c r="AB6985" s="2"/>
      <c r="AC6985" s="2"/>
      <c r="AD6985" s="2"/>
      <c r="AE6985" s="2"/>
      <c r="AF6985" s="2"/>
      <c r="AG6985" s="2"/>
      <c r="AH6985" s="2"/>
      <c r="AI6985" s="2"/>
      <c r="AJ6985" s="2"/>
      <c r="AK6985" s="2"/>
      <c r="BK6985" s="2"/>
      <c r="BL6985" s="2"/>
      <c r="BN6985" s="2"/>
      <c r="BO6985" s="2"/>
    </row>
    <row r="6986" ht="12.75" customHeight="1">
      <c r="D6986" s="2"/>
      <c r="G6986" s="2"/>
      <c r="I6986" s="2"/>
      <c r="J6986" s="2"/>
      <c r="K6986" s="2"/>
      <c r="L6986" s="2"/>
      <c r="M6986" s="2"/>
      <c r="N6986" s="2"/>
      <c r="O6986" s="2"/>
      <c r="P6986" s="2"/>
      <c r="Q6986" s="2"/>
      <c r="R6986" s="2"/>
      <c r="S6986" s="2"/>
      <c r="T6986" s="2"/>
      <c r="U6986" s="2"/>
      <c r="V6986" s="2"/>
      <c r="W6986" s="2"/>
      <c r="X6986" s="2"/>
      <c r="Y6986" s="2"/>
      <c r="AB6986" s="2"/>
      <c r="AC6986" s="2"/>
      <c r="AD6986" s="2"/>
      <c r="AE6986" s="2"/>
      <c r="AF6986" s="2"/>
      <c r="AG6986" s="2"/>
      <c r="AH6986" s="2"/>
      <c r="AI6986" s="2"/>
      <c r="AJ6986" s="2"/>
      <c r="AK6986" s="2"/>
      <c r="BK6986" s="2"/>
      <c r="BL6986" s="2"/>
      <c r="BN6986" s="2"/>
      <c r="BO6986" s="2"/>
    </row>
    <row r="6987" ht="12.75" customHeight="1">
      <c r="D6987" s="2"/>
      <c r="G6987" s="2"/>
      <c r="I6987" s="2"/>
      <c r="J6987" s="2"/>
      <c r="K6987" s="2"/>
      <c r="L6987" s="2"/>
      <c r="M6987" s="2"/>
      <c r="N6987" s="2"/>
      <c r="O6987" s="2"/>
      <c r="P6987" s="2"/>
      <c r="Q6987" s="2"/>
      <c r="R6987" s="2"/>
      <c r="S6987" s="2"/>
      <c r="T6987" s="2"/>
      <c r="U6987" s="2"/>
      <c r="V6987" s="2"/>
      <c r="W6987" s="2"/>
      <c r="X6987" s="2"/>
      <c r="Y6987" s="2"/>
      <c r="AB6987" s="2"/>
      <c r="AC6987" s="2"/>
      <c r="AD6987" s="2"/>
      <c r="AE6987" s="2"/>
      <c r="AF6987" s="2"/>
      <c r="AG6987" s="2"/>
      <c r="AH6987" s="2"/>
      <c r="AI6987" s="2"/>
      <c r="AJ6987" s="2"/>
      <c r="AK6987" s="2"/>
      <c r="BK6987" s="2"/>
      <c r="BL6987" s="2"/>
      <c r="BN6987" s="2"/>
      <c r="BO6987" s="2"/>
    </row>
    <row r="6988" ht="12.75" customHeight="1">
      <c r="D6988" s="2"/>
      <c r="G6988" s="2"/>
      <c r="I6988" s="2"/>
      <c r="J6988" s="2"/>
      <c r="K6988" s="2"/>
      <c r="L6988" s="2"/>
      <c r="M6988" s="2"/>
      <c r="N6988" s="2"/>
      <c r="O6988" s="2"/>
      <c r="P6988" s="2"/>
      <c r="Q6988" s="2"/>
      <c r="R6988" s="2"/>
      <c r="S6988" s="2"/>
      <c r="T6988" s="2"/>
      <c r="U6988" s="2"/>
      <c r="V6988" s="2"/>
      <c r="W6988" s="2"/>
      <c r="X6988" s="2"/>
      <c r="Y6988" s="2"/>
      <c r="AB6988" s="2"/>
      <c r="AC6988" s="2"/>
      <c r="AD6988" s="2"/>
      <c r="AE6988" s="2"/>
      <c r="AF6988" s="2"/>
      <c r="AG6988" s="2"/>
      <c r="AH6988" s="2"/>
      <c r="AI6988" s="2"/>
      <c r="AJ6988" s="2"/>
      <c r="AK6988" s="2"/>
      <c r="BK6988" s="2"/>
      <c r="BL6988" s="2"/>
      <c r="BN6988" s="2"/>
      <c r="BO6988" s="2"/>
    </row>
    <row r="6989" ht="12.75" customHeight="1">
      <c r="D6989" s="2"/>
      <c r="G6989" s="2"/>
      <c r="I6989" s="2"/>
      <c r="J6989" s="2"/>
      <c r="K6989" s="2"/>
      <c r="L6989" s="2"/>
      <c r="M6989" s="2"/>
      <c r="N6989" s="2"/>
      <c r="O6989" s="2"/>
      <c r="P6989" s="2"/>
      <c r="Q6989" s="2"/>
      <c r="R6989" s="2"/>
      <c r="S6989" s="2"/>
      <c r="T6989" s="2"/>
      <c r="U6989" s="2"/>
      <c r="V6989" s="2"/>
      <c r="W6989" s="2"/>
      <c r="X6989" s="2"/>
      <c r="Y6989" s="2"/>
      <c r="AB6989" s="2"/>
      <c r="AC6989" s="2"/>
      <c r="AD6989" s="2"/>
      <c r="AE6989" s="2"/>
      <c r="AF6989" s="2"/>
      <c r="AG6989" s="2"/>
      <c r="AH6989" s="2"/>
      <c r="AI6989" s="2"/>
      <c r="AJ6989" s="2"/>
      <c r="AK6989" s="2"/>
      <c r="BK6989" s="2"/>
      <c r="BL6989" s="2"/>
      <c r="BN6989" s="2"/>
      <c r="BO6989" s="2"/>
    </row>
    <row r="6990" ht="12.75" customHeight="1">
      <c r="D6990" s="2"/>
      <c r="G6990" s="2"/>
      <c r="I6990" s="2"/>
      <c r="J6990" s="2"/>
      <c r="K6990" s="2"/>
      <c r="L6990" s="2"/>
      <c r="M6990" s="2"/>
      <c r="N6990" s="2"/>
      <c r="O6990" s="2"/>
      <c r="P6990" s="2"/>
      <c r="Q6990" s="2"/>
      <c r="R6990" s="2"/>
      <c r="S6990" s="2"/>
      <c r="T6990" s="2"/>
      <c r="U6990" s="2"/>
      <c r="V6990" s="2"/>
      <c r="W6990" s="2"/>
      <c r="X6990" s="2"/>
      <c r="Y6990" s="2"/>
      <c r="AB6990" s="2"/>
      <c r="AC6990" s="2"/>
      <c r="AD6990" s="2"/>
      <c r="AE6990" s="2"/>
      <c r="AF6990" s="2"/>
      <c r="AG6990" s="2"/>
      <c r="AH6990" s="2"/>
      <c r="AI6990" s="2"/>
      <c r="AJ6990" s="2"/>
      <c r="AK6990" s="2"/>
      <c r="BK6990" s="2"/>
      <c r="BL6990" s="2"/>
      <c r="BN6990" s="2"/>
      <c r="BO6990" s="2"/>
    </row>
    <row r="6991" ht="12.75" customHeight="1">
      <c r="D6991" s="2"/>
      <c r="G6991" s="2"/>
      <c r="I6991" s="2"/>
      <c r="J6991" s="2"/>
      <c r="K6991" s="2"/>
      <c r="L6991" s="2"/>
      <c r="M6991" s="2"/>
      <c r="N6991" s="2"/>
      <c r="O6991" s="2"/>
      <c r="P6991" s="2"/>
      <c r="Q6991" s="2"/>
      <c r="R6991" s="2"/>
      <c r="S6991" s="2"/>
      <c r="T6991" s="2"/>
      <c r="U6991" s="2"/>
      <c r="V6991" s="2"/>
      <c r="W6991" s="2"/>
      <c r="X6991" s="2"/>
      <c r="Y6991" s="2"/>
      <c r="AB6991" s="2"/>
      <c r="AC6991" s="2"/>
      <c r="AD6991" s="2"/>
      <c r="AE6991" s="2"/>
      <c r="AF6991" s="2"/>
      <c r="AG6991" s="2"/>
      <c r="AH6991" s="2"/>
      <c r="AI6991" s="2"/>
      <c r="AJ6991" s="2"/>
      <c r="AK6991" s="2"/>
      <c r="BK6991" s="2"/>
      <c r="BL6991" s="2"/>
      <c r="BN6991" s="2"/>
      <c r="BO6991" s="2"/>
    </row>
    <row r="6992" ht="12.75" customHeight="1">
      <c r="D6992" s="2"/>
      <c r="G6992" s="2"/>
      <c r="I6992" s="2"/>
      <c r="J6992" s="2"/>
      <c r="K6992" s="2"/>
      <c r="L6992" s="2"/>
      <c r="M6992" s="2"/>
      <c r="N6992" s="2"/>
      <c r="O6992" s="2"/>
      <c r="P6992" s="2"/>
      <c r="Q6992" s="2"/>
      <c r="R6992" s="2"/>
      <c r="S6992" s="2"/>
      <c r="T6992" s="2"/>
      <c r="U6992" s="2"/>
      <c r="V6992" s="2"/>
      <c r="W6992" s="2"/>
      <c r="X6992" s="2"/>
      <c r="Y6992" s="2"/>
      <c r="AB6992" s="2"/>
      <c r="AC6992" s="2"/>
      <c r="AD6992" s="2"/>
      <c r="AE6992" s="2"/>
      <c r="AF6992" s="2"/>
      <c r="AG6992" s="2"/>
      <c r="AH6992" s="2"/>
      <c r="AI6992" s="2"/>
      <c r="AJ6992" s="2"/>
      <c r="AK6992" s="2"/>
      <c r="BK6992" s="2"/>
      <c r="BL6992" s="2"/>
      <c r="BN6992" s="2"/>
      <c r="BO6992" s="2"/>
    </row>
    <row r="6993" ht="12.75" customHeight="1">
      <c r="D6993" s="2"/>
      <c r="G6993" s="2"/>
      <c r="I6993" s="2"/>
      <c r="J6993" s="2"/>
      <c r="K6993" s="2"/>
      <c r="L6993" s="2"/>
      <c r="M6993" s="2"/>
      <c r="N6993" s="2"/>
      <c r="O6993" s="2"/>
      <c r="P6993" s="2"/>
      <c r="Q6993" s="2"/>
      <c r="R6993" s="2"/>
      <c r="S6993" s="2"/>
      <c r="T6993" s="2"/>
      <c r="U6993" s="2"/>
      <c r="V6993" s="2"/>
      <c r="W6993" s="2"/>
      <c r="X6993" s="2"/>
      <c r="Y6993" s="2"/>
      <c r="AB6993" s="2"/>
      <c r="AC6993" s="2"/>
      <c r="AD6993" s="2"/>
      <c r="AE6993" s="2"/>
      <c r="AF6993" s="2"/>
      <c r="AG6993" s="2"/>
      <c r="AH6993" s="2"/>
      <c r="AI6993" s="2"/>
      <c r="AJ6993" s="2"/>
      <c r="AK6993" s="2"/>
      <c r="BK6993" s="2"/>
      <c r="BL6993" s="2"/>
      <c r="BN6993" s="2"/>
      <c r="BO6993" s="2"/>
    </row>
    <row r="6994" ht="12.75" customHeight="1">
      <c r="D6994" s="2"/>
      <c r="G6994" s="2"/>
      <c r="I6994" s="2"/>
      <c r="J6994" s="2"/>
      <c r="K6994" s="2"/>
      <c r="L6994" s="2"/>
      <c r="M6994" s="2"/>
      <c r="N6994" s="2"/>
      <c r="O6994" s="2"/>
      <c r="P6994" s="2"/>
      <c r="Q6994" s="2"/>
      <c r="R6994" s="2"/>
      <c r="S6994" s="2"/>
      <c r="T6994" s="2"/>
      <c r="U6994" s="2"/>
      <c r="V6994" s="2"/>
      <c r="W6994" s="2"/>
      <c r="X6994" s="2"/>
      <c r="Y6994" s="2"/>
      <c r="AB6994" s="2"/>
      <c r="AC6994" s="2"/>
      <c r="AD6994" s="2"/>
      <c r="AE6994" s="2"/>
      <c r="AF6994" s="2"/>
      <c r="AG6994" s="2"/>
      <c r="AH6994" s="2"/>
      <c r="AI6994" s="2"/>
      <c r="AJ6994" s="2"/>
      <c r="AK6994" s="2"/>
      <c r="BK6994" s="2"/>
      <c r="BL6994" s="2"/>
      <c r="BN6994" s="2"/>
      <c r="BO6994" s="2"/>
    </row>
    <row r="6995" ht="12.75" customHeight="1">
      <c r="D6995" s="2"/>
      <c r="G6995" s="2"/>
      <c r="I6995" s="2"/>
      <c r="J6995" s="2"/>
      <c r="K6995" s="2"/>
      <c r="L6995" s="2"/>
      <c r="M6995" s="2"/>
      <c r="N6995" s="2"/>
      <c r="O6995" s="2"/>
      <c r="P6995" s="2"/>
      <c r="Q6995" s="2"/>
      <c r="R6995" s="2"/>
      <c r="S6995" s="2"/>
      <c r="T6995" s="2"/>
      <c r="U6995" s="2"/>
      <c r="V6995" s="2"/>
      <c r="W6995" s="2"/>
      <c r="X6995" s="2"/>
      <c r="Y6995" s="2"/>
      <c r="AB6995" s="2"/>
      <c r="AC6995" s="2"/>
      <c r="AD6995" s="2"/>
      <c r="AE6995" s="2"/>
      <c r="AF6995" s="2"/>
      <c r="AG6995" s="2"/>
      <c r="AH6995" s="2"/>
      <c r="AI6995" s="2"/>
      <c r="AJ6995" s="2"/>
      <c r="AK6995" s="2"/>
      <c r="BK6995" s="2"/>
      <c r="BL6995" s="2"/>
      <c r="BN6995" s="2"/>
      <c r="BO6995" s="2"/>
    </row>
    <row r="6996" ht="12.75" customHeight="1">
      <c r="D6996" s="2"/>
      <c r="G6996" s="2"/>
      <c r="I6996" s="2"/>
      <c r="J6996" s="2"/>
      <c r="K6996" s="2"/>
      <c r="L6996" s="2"/>
      <c r="M6996" s="2"/>
      <c r="N6996" s="2"/>
      <c r="O6996" s="2"/>
      <c r="P6996" s="2"/>
      <c r="Q6996" s="2"/>
      <c r="R6996" s="2"/>
      <c r="S6996" s="2"/>
      <c r="T6996" s="2"/>
      <c r="U6996" s="2"/>
      <c r="V6996" s="2"/>
      <c r="W6996" s="2"/>
      <c r="X6996" s="2"/>
      <c r="Y6996" s="2"/>
      <c r="AB6996" s="2"/>
      <c r="AC6996" s="2"/>
      <c r="AD6996" s="2"/>
      <c r="AE6996" s="2"/>
      <c r="AF6996" s="2"/>
      <c r="AG6996" s="2"/>
      <c r="AH6996" s="2"/>
      <c r="AI6996" s="2"/>
      <c r="AJ6996" s="2"/>
      <c r="AK6996" s="2"/>
      <c r="BK6996" s="2"/>
      <c r="BL6996" s="2"/>
      <c r="BN6996" s="2"/>
      <c r="BO6996" s="2"/>
    </row>
    <row r="6997" ht="12.75" customHeight="1">
      <c r="D6997" s="2"/>
      <c r="G6997" s="2"/>
      <c r="I6997" s="2"/>
      <c r="J6997" s="2"/>
      <c r="K6997" s="2"/>
      <c r="L6997" s="2"/>
      <c r="M6997" s="2"/>
      <c r="N6997" s="2"/>
      <c r="O6997" s="2"/>
      <c r="P6997" s="2"/>
      <c r="Q6997" s="2"/>
      <c r="R6997" s="2"/>
      <c r="S6997" s="2"/>
      <c r="T6997" s="2"/>
      <c r="U6997" s="2"/>
      <c r="V6997" s="2"/>
      <c r="W6997" s="2"/>
      <c r="X6997" s="2"/>
      <c r="Y6997" s="2"/>
      <c r="AB6997" s="2"/>
      <c r="AC6997" s="2"/>
      <c r="AD6997" s="2"/>
      <c r="AE6997" s="2"/>
      <c r="AF6997" s="2"/>
      <c r="AG6997" s="2"/>
      <c r="AH6997" s="2"/>
      <c r="AI6997" s="2"/>
      <c r="AJ6997" s="2"/>
      <c r="AK6997" s="2"/>
      <c r="BK6997" s="2"/>
      <c r="BL6997" s="2"/>
      <c r="BN6997" s="2"/>
      <c r="BO6997" s="2"/>
    </row>
    <row r="6998" ht="12.75" customHeight="1">
      <c r="D6998" s="2"/>
      <c r="G6998" s="2"/>
      <c r="I6998" s="2"/>
      <c r="J6998" s="2"/>
      <c r="K6998" s="2"/>
      <c r="L6998" s="2"/>
      <c r="M6998" s="2"/>
      <c r="N6998" s="2"/>
      <c r="O6998" s="2"/>
      <c r="P6998" s="2"/>
      <c r="Q6998" s="2"/>
      <c r="R6998" s="2"/>
      <c r="S6998" s="2"/>
      <c r="T6998" s="2"/>
      <c r="U6998" s="2"/>
      <c r="V6998" s="2"/>
      <c r="W6998" s="2"/>
      <c r="X6998" s="2"/>
      <c r="Y6998" s="2"/>
      <c r="AB6998" s="2"/>
      <c r="AC6998" s="2"/>
      <c r="AD6998" s="2"/>
      <c r="AE6998" s="2"/>
      <c r="AF6998" s="2"/>
      <c r="AG6998" s="2"/>
      <c r="AH6998" s="2"/>
      <c r="AI6998" s="2"/>
      <c r="AJ6998" s="2"/>
      <c r="AK6998" s="2"/>
      <c r="BK6998" s="2"/>
      <c r="BL6998" s="2"/>
      <c r="BN6998" s="2"/>
      <c r="BO6998" s="2"/>
    </row>
    <row r="6999" ht="12.75" customHeight="1">
      <c r="D6999" s="2"/>
      <c r="G6999" s="2"/>
      <c r="I6999" s="2"/>
      <c r="J6999" s="2"/>
      <c r="K6999" s="2"/>
      <c r="L6999" s="2"/>
      <c r="M6999" s="2"/>
      <c r="N6999" s="2"/>
      <c r="O6999" s="2"/>
      <c r="P6999" s="2"/>
      <c r="Q6999" s="2"/>
      <c r="R6999" s="2"/>
      <c r="S6999" s="2"/>
      <c r="T6999" s="2"/>
      <c r="U6999" s="2"/>
      <c r="V6999" s="2"/>
      <c r="W6999" s="2"/>
      <c r="X6999" s="2"/>
      <c r="Y6999" s="2"/>
      <c r="AB6999" s="2"/>
      <c r="AC6999" s="2"/>
      <c r="AD6999" s="2"/>
      <c r="AE6999" s="2"/>
      <c r="AF6999" s="2"/>
      <c r="AG6999" s="2"/>
      <c r="AH6999" s="2"/>
      <c r="AI6999" s="2"/>
      <c r="AJ6999" s="2"/>
      <c r="AK6999" s="2"/>
      <c r="BK6999" s="2"/>
      <c r="BL6999" s="2"/>
      <c r="BN6999" s="2"/>
      <c r="BO6999" s="2"/>
    </row>
    <row r="7000" ht="12.75" customHeight="1">
      <c r="D7000" s="2"/>
      <c r="G7000" s="2"/>
      <c r="I7000" s="2"/>
      <c r="J7000" s="2"/>
      <c r="K7000" s="2"/>
      <c r="L7000" s="2"/>
      <c r="M7000" s="2"/>
      <c r="N7000" s="2"/>
      <c r="O7000" s="2"/>
      <c r="P7000" s="2"/>
      <c r="Q7000" s="2"/>
      <c r="R7000" s="2"/>
      <c r="S7000" s="2"/>
      <c r="T7000" s="2"/>
      <c r="U7000" s="2"/>
      <c r="V7000" s="2"/>
      <c r="W7000" s="2"/>
      <c r="X7000" s="2"/>
      <c r="Y7000" s="2"/>
      <c r="AB7000" s="2"/>
      <c r="AC7000" s="2"/>
      <c r="AD7000" s="2"/>
      <c r="AE7000" s="2"/>
      <c r="AF7000" s="2"/>
      <c r="AG7000" s="2"/>
      <c r="AH7000" s="2"/>
      <c r="AI7000" s="2"/>
      <c r="AJ7000" s="2"/>
      <c r="AK7000" s="2"/>
      <c r="BK7000" s="2"/>
      <c r="BL7000" s="2"/>
      <c r="BN7000" s="2"/>
      <c r="BO7000" s="2"/>
    </row>
    <row r="7001" ht="12.75" customHeight="1">
      <c r="D7001" s="2"/>
      <c r="G7001" s="2"/>
      <c r="I7001" s="2"/>
      <c r="J7001" s="2"/>
      <c r="K7001" s="2"/>
      <c r="L7001" s="2"/>
      <c r="M7001" s="2"/>
      <c r="N7001" s="2"/>
      <c r="O7001" s="2"/>
      <c r="P7001" s="2"/>
      <c r="Q7001" s="2"/>
      <c r="R7001" s="2"/>
      <c r="S7001" s="2"/>
      <c r="T7001" s="2"/>
      <c r="U7001" s="2"/>
      <c r="V7001" s="2"/>
      <c r="W7001" s="2"/>
      <c r="X7001" s="2"/>
      <c r="Y7001" s="2"/>
      <c r="AB7001" s="2"/>
      <c r="AC7001" s="2"/>
      <c r="AD7001" s="2"/>
      <c r="AE7001" s="2"/>
      <c r="AF7001" s="2"/>
      <c r="AG7001" s="2"/>
      <c r="AH7001" s="2"/>
      <c r="AI7001" s="2"/>
      <c r="AJ7001" s="2"/>
      <c r="AK7001" s="2"/>
      <c r="BK7001" s="2"/>
      <c r="BL7001" s="2"/>
      <c r="BN7001" s="2"/>
      <c r="BO7001" s="2"/>
    </row>
    <row r="7002" ht="12.75" customHeight="1">
      <c r="D7002" s="2"/>
      <c r="G7002" s="2"/>
      <c r="I7002" s="2"/>
      <c r="J7002" s="2"/>
      <c r="K7002" s="2"/>
      <c r="L7002" s="2"/>
      <c r="M7002" s="2"/>
      <c r="N7002" s="2"/>
      <c r="O7002" s="2"/>
      <c r="P7002" s="2"/>
      <c r="Q7002" s="2"/>
      <c r="R7002" s="2"/>
      <c r="S7002" s="2"/>
      <c r="T7002" s="2"/>
      <c r="U7002" s="2"/>
      <c r="V7002" s="2"/>
      <c r="W7002" s="2"/>
      <c r="X7002" s="2"/>
      <c r="Y7002" s="2"/>
      <c r="AB7002" s="2"/>
      <c r="AC7002" s="2"/>
      <c r="AD7002" s="2"/>
      <c r="AE7002" s="2"/>
      <c r="AF7002" s="2"/>
      <c r="AG7002" s="2"/>
      <c r="AH7002" s="2"/>
      <c r="AI7002" s="2"/>
      <c r="AJ7002" s="2"/>
      <c r="AK7002" s="2"/>
      <c r="BK7002" s="2"/>
      <c r="BL7002" s="2"/>
      <c r="BN7002" s="2"/>
      <c r="BO7002" s="2"/>
    </row>
    <row r="7003" ht="12.75" customHeight="1">
      <c r="D7003" s="2"/>
      <c r="G7003" s="2"/>
      <c r="I7003" s="2"/>
      <c r="J7003" s="2"/>
      <c r="K7003" s="2"/>
      <c r="L7003" s="2"/>
      <c r="M7003" s="2"/>
      <c r="N7003" s="2"/>
      <c r="O7003" s="2"/>
      <c r="P7003" s="2"/>
      <c r="Q7003" s="2"/>
      <c r="R7003" s="2"/>
      <c r="S7003" s="2"/>
      <c r="T7003" s="2"/>
      <c r="U7003" s="2"/>
      <c r="V7003" s="2"/>
      <c r="W7003" s="2"/>
      <c r="X7003" s="2"/>
      <c r="Y7003" s="2"/>
      <c r="AB7003" s="2"/>
      <c r="AC7003" s="2"/>
      <c r="AD7003" s="2"/>
      <c r="AE7003" s="2"/>
      <c r="AF7003" s="2"/>
      <c r="AG7003" s="2"/>
      <c r="AH7003" s="2"/>
      <c r="AI7003" s="2"/>
      <c r="AJ7003" s="2"/>
      <c r="AK7003" s="2"/>
      <c r="BK7003" s="2"/>
      <c r="BL7003" s="2"/>
      <c r="BN7003" s="2"/>
      <c r="BO7003" s="2"/>
    </row>
    <row r="7004" ht="12.75" customHeight="1">
      <c r="D7004" s="2"/>
      <c r="G7004" s="2"/>
      <c r="I7004" s="2"/>
      <c r="J7004" s="2"/>
      <c r="K7004" s="2"/>
      <c r="L7004" s="2"/>
      <c r="M7004" s="2"/>
      <c r="N7004" s="2"/>
      <c r="O7004" s="2"/>
      <c r="P7004" s="2"/>
      <c r="Q7004" s="2"/>
      <c r="R7004" s="2"/>
      <c r="S7004" s="2"/>
      <c r="T7004" s="2"/>
      <c r="U7004" s="2"/>
      <c r="V7004" s="2"/>
      <c r="W7004" s="2"/>
      <c r="X7004" s="2"/>
      <c r="Y7004" s="2"/>
      <c r="AB7004" s="2"/>
      <c r="AC7004" s="2"/>
      <c r="AD7004" s="2"/>
      <c r="AE7004" s="2"/>
      <c r="AF7004" s="2"/>
      <c r="AG7004" s="2"/>
      <c r="AH7004" s="2"/>
      <c r="AI7004" s="2"/>
      <c r="AJ7004" s="2"/>
      <c r="AK7004" s="2"/>
      <c r="BK7004" s="2"/>
      <c r="BL7004" s="2"/>
      <c r="BN7004" s="2"/>
      <c r="BO7004" s="2"/>
    </row>
    <row r="7005" ht="12.75" customHeight="1">
      <c r="D7005" s="2"/>
      <c r="G7005" s="2"/>
      <c r="I7005" s="2"/>
      <c r="J7005" s="2"/>
      <c r="K7005" s="2"/>
      <c r="L7005" s="2"/>
      <c r="M7005" s="2"/>
      <c r="N7005" s="2"/>
      <c r="O7005" s="2"/>
      <c r="P7005" s="2"/>
      <c r="Q7005" s="2"/>
      <c r="R7005" s="2"/>
      <c r="S7005" s="2"/>
      <c r="T7005" s="2"/>
      <c r="U7005" s="2"/>
      <c r="V7005" s="2"/>
      <c r="W7005" s="2"/>
      <c r="X7005" s="2"/>
      <c r="Y7005" s="2"/>
      <c r="AB7005" s="2"/>
      <c r="AC7005" s="2"/>
      <c r="AD7005" s="2"/>
      <c r="AE7005" s="2"/>
      <c r="AF7005" s="2"/>
      <c r="AG7005" s="2"/>
      <c r="AH7005" s="2"/>
      <c r="AI7005" s="2"/>
      <c r="AJ7005" s="2"/>
      <c r="AK7005" s="2"/>
      <c r="BK7005" s="2"/>
      <c r="BL7005" s="2"/>
      <c r="BN7005" s="2"/>
      <c r="BO7005" s="2"/>
    </row>
    <row r="7006" ht="12.75" customHeight="1">
      <c r="D7006" s="2"/>
      <c r="G7006" s="2"/>
      <c r="I7006" s="2"/>
      <c r="J7006" s="2"/>
      <c r="K7006" s="2"/>
      <c r="L7006" s="2"/>
      <c r="M7006" s="2"/>
      <c r="N7006" s="2"/>
      <c r="O7006" s="2"/>
      <c r="P7006" s="2"/>
      <c r="Q7006" s="2"/>
      <c r="R7006" s="2"/>
      <c r="S7006" s="2"/>
      <c r="T7006" s="2"/>
      <c r="U7006" s="2"/>
      <c r="V7006" s="2"/>
      <c r="W7006" s="2"/>
      <c r="X7006" s="2"/>
      <c r="Y7006" s="2"/>
      <c r="AB7006" s="2"/>
      <c r="AC7006" s="2"/>
      <c r="AD7006" s="2"/>
      <c r="AE7006" s="2"/>
      <c r="AF7006" s="2"/>
      <c r="AG7006" s="2"/>
      <c r="AH7006" s="2"/>
      <c r="AI7006" s="2"/>
      <c r="AJ7006" s="2"/>
      <c r="AK7006" s="2"/>
      <c r="BK7006" s="2"/>
      <c r="BL7006" s="2"/>
      <c r="BN7006" s="2"/>
      <c r="BO7006" s="2"/>
    </row>
    <row r="7007" ht="12.75" customHeight="1">
      <c r="D7007" s="2"/>
      <c r="G7007" s="2"/>
      <c r="I7007" s="2"/>
      <c r="J7007" s="2"/>
      <c r="K7007" s="2"/>
      <c r="L7007" s="2"/>
      <c r="M7007" s="2"/>
      <c r="N7007" s="2"/>
      <c r="O7007" s="2"/>
      <c r="P7007" s="2"/>
      <c r="Q7007" s="2"/>
      <c r="R7007" s="2"/>
      <c r="S7007" s="2"/>
      <c r="T7007" s="2"/>
      <c r="U7007" s="2"/>
      <c r="V7007" s="2"/>
      <c r="W7007" s="2"/>
      <c r="X7007" s="2"/>
      <c r="Y7007" s="2"/>
      <c r="AB7007" s="2"/>
      <c r="AC7007" s="2"/>
      <c r="AD7007" s="2"/>
      <c r="AE7007" s="2"/>
      <c r="AF7007" s="2"/>
      <c r="AG7007" s="2"/>
      <c r="AH7007" s="2"/>
      <c r="AI7007" s="2"/>
      <c r="AJ7007" s="2"/>
      <c r="AK7007" s="2"/>
      <c r="BK7007" s="2"/>
      <c r="BL7007" s="2"/>
      <c r="BN7007" s="2"/>
      <c r="BO7007" s="2"/>
    </row>
    <row r="7008" ht="12.75" customHeight="1">
      <c r="D7008" s="2"/>
      <c r="G7008" s="2"/>
      <c r="I7008" s="2"/>
      <c r="J7008" s="2"/>
      <c r="K7008" s="2"/>
      <c r="L7008" s="2"/>
      <c r="M7008" s="2"/>
      <c r="N7008" s="2"/>
      <c r="O7008" s="2"/>
      <c r="P7008" s="2"/>
      <c r="Q7008" s="2"/>
      <c r="R7008" s="2"/>
      <c r="S7008" s="2"/>
      <c r="T7008" s="2"/>
      <c r="U7008" s="2"/>
      <c r="V7008" s="2"/>
      <c r="W7008" s="2"/>
      <c r="X7008" s="2"/>
      <c r="Y7008" s="2"/>
      <c r="AB7008" s="2"/>
      <c r="AC7008" s="2"/>
      <c r="AD7008" s="2"/>
      <c r="AE7008" s="2"/>
      <c r="AF7008" s="2"/>
      <c r="AG7008" s="2"/>
      <c r="AH7008" s="2"/>
      <c r="AI7008" s="2"/>
      <c r="AJ7008" s="2"/>
      <c r="AK7008" s="2"/>
      <c r="BK7008" s="2"/>
      <c r="BL7008" s="2"/>
      <c r="BN7008" s="2"/>
      <c r="BO7008" s="2"/>
    </row>
    <row r="7009" ht="12.75" customHeight="1">
      <c r="D7009" s="2"/>
      <c r="G7009" s="2"/>
      <c r="I7009" s="2"/>
      <c r="J7009" s="2"/>
      <c r="K7009" s="2"/>
      <c r="L7009" s="2"/>
      <c r="M7009" s="2"/>
      <c r="N7009" s="2"/>
      <c r="O7009" s="2"/>
      <c r="P7009" s="2"/>
      <c r="Q7009" s="2"/>
      <c r="R7009" s="2"/>
      <c r="S7009" s="2"/>
      <c r="T7009" s="2"/>
      <c r="U7009" s="2"/>
      <c r="V7009" s="2"/>
      <c r="W7009" s="2"/>
      <c r="X7009" s="2"/>
      <c r="Y7009" s="2"/>
      <c r="AB7009" s="2"/>
      <c r="AC7009" s="2"/>
      <c r="AD7009" s="2"/>
      <c r="AE7009" s="2"/>
      <c r="AF7009" s="2"/>
      <c r="AG7009" s="2"/>
      <c r="AH7009" s="2"/>
      <c r="AI7009" s="2"/>
      <c r="AJ7009" s="2"/>
      <c r="AK7009" s="2"/>
      <c r="BK7009" s="2"/>
      <c r="BL7009" s="2"/>
      <c r="BN7009" s="2"/>
      <c r="BO7009" s="2"/>
    </row>
    <row r="7010" ht="12.75" customHeight="1">
      <c r="D7010" s="2"/>
      <c r="G7010" s="2"/>
      <c r="I7010" s="2"/>
      <c r="J7010" s="2"/>
      <c r="K7010" s="2"/>
      <c r="L7010" s="2"/>
      <c r="M7010" s="2"/>
      <c r="N7010" s="2"/>
      <c r="O7010" s="2"/>
      <c r="P7010" s="2"/>
      <c r="Q7010" s="2"/>
      <c r="R7010" s="2"/>
      <c r="S7010" s="2"/>
      <c r="T7010" s="2"/>
      <c r="U7010" s="2"/>
      <c r="V7010" s="2"/>
      <c r="W7010" s="2"/>
      <c r="X7010" s="2"/>
      <c r="Y7010" s="2"/>
      <c r="AB7010" s="2"/>
      <c r="AC7010" s="2"/>
      <c r="AD7010" s="2"/>
      <c r="AE7010" s="2"/>
      <c r="AF7010" s="2"/>
      <c r="AG7010" s="2"/>
      <c r="AH7010" s="2"/>
      <c r="AI7010" s="2"/>
      <c r="AJ7010" s="2"/>
      <c r="AK7010" s="2"/>
      <c r="BK7010" s="2"/>
      <c r="BL7010" s="2"/>
      <c r="BN7010" s="2"/>
      <c r="BO7010" s="2"/>
    </row>
    <row r="7011" ht="12.75" customHeight="1">
      <c r="D7011" s="2"/>
      <c r="G7011" s="2"/>
      <c r="I7011" s="2"/>
      <c r="J7011" s="2"/>
      <c r="K7011" s="2"/>
      <c r="L7011" s="2"/>
      <c r="M7011" s="2"/>
      <c r="N7011" s="2"/>
      <c r="O7011" s="2"/>
      <c r="P7011" s="2"/>
      <c r="Q7011" s="2"/>
      <c r="R7011" s="2"/>
      <c r="S7011" s="2"/>
      <c r="T7011" s="2"/>
      <c r="U7011" s="2"/>
      <c r="V7011" s="2"/>
      <c r="W7011" s="2"/>
      <c r="X7011" s="2"/>
      <c r="Y7011" s="2"/>
      <c r="AB7011" s="2"/>
      <c r="AC7011" s="2"/>
      <c r="AD7011" s="2"/>
      <c r="AE7011" s="2"/>
      <c r="AF7011" s="2"/>
      <c r="AG7011" s="2"/>
      <c r="AH7011" s="2"/>
      <c r="AI7011" s="2"/>
      <c r="AJ7011" s="2"/>
      <c r="AK7011" s="2"/>
      <c r="BK7011" s="2"/>
      <c r="BL7011" s="2"/>
      <c r="BN7011" s="2"/>
      <c r="BO7011" s="2"/>
    </row>
    <row r="7012" ht="12.75" customHeight="1">
      <c r="D7012" s="2"/>
      <c r="G7012" s="2"/>
      <c r="I7012" s="2"/>
      <c r="J7012" s="2"/>
      <c r="K7012" s="2"/>
      <c r="L7012" s="2"/>
      <c r="M7012" s="2"/>
      <c r="N7012" s="2"/>
      <c r="O7012" s="2"/>
      <c r="P7012" s="2"/>
      <c r="Q7012" s="2"/>
      <c r="R7012" s="2"/>
      <c r="S7012" s="2"/>
      <c r="T7012" s="2"/>
      <c r="U7012" s="2"/>
      <c r="V7012" s="2"/>
      <c r="W7012" s="2"/>
      <c r="X7012" s="2"/>
      <c r="Y7012" s="2"/>
      <c r="AB7012" s="2"/>
      <c r="AC7012" s="2"/>
      <c r="AD7012" s="2"/>
      <c r="AE7012" s="2"/>
      <c r="AF7012" s="2"/>
      <c r="AG7012" s="2"/>
      <c r="AH7012" s="2"/>
      <c r="AI7012" s="2"/>
      <c r="AJ7012" s="2"/>
      <c r="AK7012" s="2"/>
      <c r="BK7012" s="2"/>
      <c r="BL7012" s="2"/>
      <c r="BN7012" s="2"/>
      <c r="BO7012" s="2"/>
    </row>
    <row r="7013" ht="12.75" customHeight="1">
      <c r="D7013" s="2"/>
      <c r="G7013" s="2"/>
      <c r="I7013" s="2"/>
      <c r="J7013" s="2"/>
      <c r="K7013" s="2"/>
      <c r="L7013" s="2"/>
      <c r="M7013" s="2"/>
      <c r="N7013" s="2"/>
      <c r="O7013" s="2"/>
      <c r="P7013" s="2"/>
      <c r="Q7013" s="2"/>
      <c r="R7013" s="2"/>
      <c r="S7013" s="2"/>
      <c r="T7013" s="2"/>
      <c r="U7013" s="2"/>
      <c r="V7013" s="2"/>
      <c r="W7013" s="2"/>
      <c r="X7013" s="2"/>
      <c r="Y7013" s="2"/>
      <c r="AB7013" s="2"/>
      <c r="AC7013" s="2"/>
      <c r="AD7013" s="2"/>
      <c r="AE7013" s="2"/>
      <c r="AF7013" s="2"/>
      <c r="AG7013" s="2"/>
      <c r="AH7013" s="2"/>
      <c r="AI7013" s="2"/>
      <c r="AJ7013" s="2"/>
      <c r="AK7013" s="2"/>
      <c r="BK7013" s="2"/>
      <c r="BL7013" s="2"/>
      <c r="BN7013" s="2"/>
      <c r="BO7013" s="2"/>
    </row>
    <row r="7014" ht="12.75" customHeight="1">
      <c r="D7014" s="2"/>
      <c r="G7014" s="2"/>
      <c r="I7014" s="2"/>
      <c r="J7014" s="2"/>
      <c r="K7014" s="2"/>
      <c r="L7014" s="2"/>
      <c r="M7014" s="2"/>
      <c r="N7014" s="2"/>
      <c r="O7014" s="2"/>
      <c r="P7014" s="2"/>
      <c r="Q7014" s="2"/>
      <c r="R7014" s="2"/>
      <c r="S7014" s="2"/>
      <c r="T7014" s="2"/>
      <c r="U7014" s="2"/>
      <c r="V7014" s="2"/>
      <c r="W7014" s="2"/>
      <c r="X7014" s="2"/>
      <c r="Y7014" s="2"/>
      <c r="AB7014" s="2"/>
      <c r="AC7014" s="2"/>
      <c r="AD7014" s="2"/>
      <c r="AE7014" s="2"/>
      <c r="AF7014" s="2"/>
      <c r="AG7014" s="2"/>
      <c r="AH7014" s="2"/>
      <c r="AI7014" s="2"/>
      <c r="AJ7014" s="2"/>
      <c r="AK7014" s="2"/>
      <c r="BK7014" s="2"/>
      <c r="BL7014" s="2"/>
      <c r="BN7014" s="2"/>
      <c r="BO7014" s="2"/>
    </row>
    <row r="7015" ht="12.75" customHeight="1">
      <c r="D7015" s="2"/>
      <c r="G7015" s="2"/>
      <c r="I7015" s="2"/>
      <c r="J7015" s="2"/>
      <c r="K7015" s="2"/>
      <c r="L7015" s="2"/>
      <c r="M7015" s="2"/>
      <c r="N7015" s="2"/>
      <c r="O7015" s="2"/>
      <c r="P7015" s="2"/>
      <c r="Q7015" s="2"/>
      <c r="R7015" s="2"/>
      <c r="S7015" s="2"/>
      <c r="T7015" s="2"/>
      <c r="U7015" s="2"/>
      <c r="V7015" s="2"/>
      <c r="W7015" s="2"/>
      <c r="X7015" s="2"/>
      <c r="Y7015" s="2"/>
      <c r="AB7015" s="2"/>
      <c r="AC7015" s="2"/>
      <c r="AD7015" s="2"/>
      <c r="AE7015" s="2"/>
      <c r="AF7015" s="2"/>
      <c r="AG7015" s="2"/>
      <c r="AH7015" s="2"/>
      <c r="AI7015" s="2"/>
      <c r="AJ7015" s="2"/>
      <c r="AK7015" s="2"/>
      <c r="BK7015" s="2"/>
      <c r="BL7015" s="2"/>
      <c r="BN7015" s="2"/>
      <c r="BO7015" s="2"/>
    </row>
    <row r="7016" ht="12.75" customHeight="1">
      <c r="D7016" s="2"/>
      <c r="G7016" s="2"/>
      <c r="I7016" s="2"/>
      <c r="J7016" s="2"/>
      <c r="K7016" s="2"/>
      <c r="L7016" s="2"/>
      <c r="M7016" s="2"/>
      <c r="N7016" s="2"/>
      <c r="O7016" s="2"/>
      <c r="P7016" s="2"/>
      <c r="Q7016" s="2"/>
      <c r="R7016" s="2"/>
      <c r="S7016" s="2"/>
      <c r="T7016" s="2"/>
      <c r="U7016" s="2"/>
      <c r="V7016" s="2"/>
      <c r="W7016" s="2"/>
      <c r="X7016" s="2"/>
      <c r="Y7016" s="2"/>
      <c r="AB7016" s="2"/>
      <c r="AC7016" s="2"/>
      <c r="AD7016" s="2"/>
      <c r="AE7016" s="2"/>
      <c r="AF7016" s="2"/>
      <c r="AG7016" s="2"/>
      <c r="AH7016" s="2"/>
      <c r="AI7016" s="2"/>
      <c r="AJ7016" s="2"/>
      <c r="AK7016" s="2"/>
      <c r="BK7016" s="2"/>
      <c r="BL7016" s="2"/>
      <c r="BN7016" s="2"/>
      <c r="BO7016" s="2"/>
    </row>
    <row r="7017" ht="12.75" customHeight="1">
      <c r="D7017" s="2"/>
      <c r="G7017" s="2"/>
      <c r="I7017" s="2"/>
      <c r="J7017" s="2"/>
      <c r="K7017" s="2"/>
      <c r="L7017" s="2"/>
      <c r="M7017" s="2"/>
      <c r="N7017" s="2"/>
      <c r="O7017" s="2"/>
      <c r="P7017" s="2"/>
      <c r="Q7017" s="2"/>
      <c r="R7017" s="2"/>
      <c r="S7017" s="2"/>
      <c r="T7017" s="2"/>
      <c r="U7017" s="2"/>
      <c r="V7017" s="2"/>
      <c r="W7017" s="2"/>
      <c r="X7017" s="2"/>
      <c r="Y7017" s="2"/>
      <c r="AB7017" s="2"/>
      <c r="AC7017" s="2"/>
      <c r="AD7017" s="2"/>
      <c r="AE7017" s="2"/>
      <c r="AF7017" s="2"/>
      <c r="AG7017" s="2"/>
      <c r="AH7017" s="2"/>
      <c r="AI7017" s="2"/>
      <c r="AJ7017" s="2"/>
      <c r="AK7017" s="2"/>
      <c r="BK7017" s="2"/>
      <c r="BL7017" s="2"/>
      <c r="BN7017" s="2"/>
      <c r="BO7017" s="2"/>
    </row>
    <row r="7018" ht="12.75" customHeight="1">
      <c r="D7018" s="2"/>
      <c r="G7018" s="2"/>
      <c r="I7018" s="2"/>
      <c r="J7018" s="2"/>
      <c r="K7018" s="2"/>
      <c r="L7018" s="2"/>
      <c r="M7018" s="2"/>
      <c r="N7018" s="2"/>
      <c r="O7018" s="2"/>
      <c r="P7018" s="2"/>
      <c r="Q7018" s="2"/>
      <c r="R7018" s="2"/>
      <c r="S7018" s="2"/>
      <c r="T7018" s="2"/>
      <c r="U7018" s="2"/>
      <c r="V7018" s="2"/>
      <c r="W7018" s="2"/>
      <c r="X7018" s="2"/>
      <c r="Y7018" s="2"/>
      <c r="AB7018" s="2"/>
      <c r="AC7018" s="2"/>
      <c r="AD7018" s="2"/>
      <c r="AE7018" s="2"/>
      <c r="AF7018" s="2"/>
      <c r="AG7018" s="2"/>
      <c r="AH7018" s="2"/>
      <c r="AI7018" s="2"/>
      <c r="AJ7018" s="2"/>
      <c r="AK7018" s="2"/>
      <c r="BK7018" s="2"/>
      <c r="BL7018" s="2"/>
      <c r="BN7018" s="2"/>
      <c r="BO7018" s="2"/>
    </row>
    <row r="7019" ht="12.75" customHeight="1">
      <c r="D7019" s="2"/>
      <c r="G7019" s="2"/>
      <c r="I7019" s="2"/>
      <c r="J7019" s="2"/>
      <c r="K7019" s="2"/>
      <c r="L7019" s="2"/>
      <c r="M7019" s="2"/>
      <c r="N7019" s="2"/>
      <c r="O7019" s="2"/>
      <c r="P7019" s="2"/>
      <c r="Q7019" s="2"/>
      <c r="R7019" s="2"/>
      <c r="S7019" s="2"/>
      <c r="T7019" s="2"/>
      <c r="U7019" s="2"/>
      <c r="V7019" s="2"/>
      <c r="W7019" s="2"/>
      <c r="X7019" s="2"/>
      <c r="Y7019" s="2"/>
      <c r="AB7019" s="2"/>
      <c r="AC7019" s="2"/>
      <c r="AD7019" s="2"/>
      <c r="AE7019" s="2"/>
      <c r="AF7019" s="2"/>
      <c r="AG7019" s="2"/>
      <c r="AH7019" s="2"/>
      <c r="AI7019" s="2"/>
      <c r="AJ7019" s="2"/>
      <c r="AK7019" s="2"/>
      <c r="BK7019" s="2"/>
      <c r="BL7019" s="2"/>
      <c r="BN7019" s="2"/>
      <c r="BO7019" s="2"/>
    </row>
    <row r="7020" ht="12.75" customHeight="1">
      <c r="D7020" s="2"/>
      <c r="G7020" s="2"/>
      <c r="I7020" s="2"/>
      <c r="J7020" s="2"/>
      <c r="K7020" s="2"/>
      <c r="L7020" s="2"/>
      <c r="M7020" s="2"/>
      <c r="N7020" s="2"/>
      <c r="O7020" s="2"/>
      <c r="P7020" s="2"/>
      <c r="Q7020" s="2"/>
      <c r="R7020" s="2"/>
      <c r="S7020" s="2"/>
      <c r="T7020" s="2"/>
      <c r="U7020" s="2"/>
      <c r="V7020" s="2"/>
      <c r="W7020" s="2"/>
      <c r="X7020" s="2"/>
      <c r="Y7020" s="2"/>
      <c r="AB7020" s="2"/>
      <c r="AC7020" s="2"/>
      <c r="AD7020" s="2"/>
      <c r="AE7020" s="2"/>
      <c r="AF7020" s="2"/>
      <c r="AG7020" s="2"/>
      <c r="AH7020" s="2"/>
      <c r="AI7020" s="2"/>
      <c r="AJ7020" s="2"/>
      <c r="AK7020" s="2"/>
      <c r="BK7020" s="2"/>
      <c r="BL7020" s="2"/>
      <c r="BN7020" s="2"/>
      <c r="BO7020" s="2"/>
    </row>
    <row r="7021" ht="12.75" customHeight="1">
      <c r="D7021" s="2"/>
      <c r="G7021" s="2"/>
      <c r="I7021" s="2"/>
      <c r="J7021" s="2"/>
      <c r="K7021" s="2"/>
      <c r="L7021" s="2"/>
      <c r="M7021" s="2"/>
      <c r="N7021" s="2"/>
      <c r="O7021" s="2"/>
      <c r="P7021" s="2"/>
      <c r="Q7021" s="2"/>
      <c r="R7021" s="2"/>
      <c r="S7021" s="2"/>
      <c r="T7021" s="2"/>
      <c r="U7021" s="2"/>
      <c r="V7021" s="2"/>
      <c r="W7021" s="2"/>
      <c r="X7021" s="2"/>
      <c r="Y7021" s="2"/>
      <c r="AB7021" s="2"/>
      <c r="AC7021" s="2"/>
      <c r="AD7021" s="2"/>
      <c r="AE7021" s="2"/>
      <c r="AF7021" s="2"/>
      <c r="AG7021" s="2"/>
      <c r="AH7021" s="2"/>
      <c r="AI7021" s="2"/>
      <c r="AJ7021" s="2"/>
      <c r="AK7021" s="2"/>
      <c r="BK7021" s="2"/>
      <c r="BL7021" s="2"/>
      <c r="BN7021" s="2"/>
      <c r="BO7021" s="2"/>
    </row>
    <row r="7022" ht="12.75" customHeight="1">
      <c r="D7022" s="2"/>
      <c r="G7022" s="2"/>
      <c r="I7022" s="2"/>
      <c r="J7022" s="2"/>
      <c r="K7022" s="2"/>
      <c r="L7022" s="2"/>
      <c r="M7022" s="2"/>
      <c r="N7022" s="2"/>
      <c r="O7022" s="2"/>
      <c r="P7022" s="2"/>
      <c r="Q7022" s="2"/>
      <c r="R7022" s="2"/>
      <c r="S7022" s="2"/>
      <c r="T7022" s="2"/>
      <c r="U7022" s="2"/>
      <c r="V7022" s="2"/>
      <c r="W7022" s="2"/>
      <c r="X7022" s="2"/>
      <c r="Y7022" s="2"/>
      <c r="AB7022" s="2"/>
      <c r="AC7022" s="2"/>
      <c r="AD7022" s="2"/>
      <c r="AE7022" s="2"/>
      <c r="AF7022" s="2"/>
      <c r="AG7022" s="2"/>
      <c r="AH7022" s="2"/>
      <c r="AI7022" s="2"/>
      <c r="AJ7022" s="2"/>
      <c r="AK7022" s="2"/>
      <c r="BK7022" s="2"/>
      <c r="BL7022" s="2"/>
      <c r="BN7022" s="2"/>
      <c r="BO7022" s="2"/>
    </row>
    <row r="7023" ht="12.75" customHeight="1">
      <c r="D7023" s="2"/>
      <c r="G7023" s="2"/>
      <c r="I7023" s="2"/>
      <c r="J7023" s="2"/>
      <c r="K7023" s="2"/>
      <c r="L7023" s="2"/>
      <c r="M7023" s="2"/>
      <c r="N7023" s="2"/>
      <c r="O7023" s="2"/>
      <c r="P7023" s="2"/>
      <c r="Q7023" s="2"/>
      <c r="R7023" s="2"/>
      <c r="S7023" s="2"/>
      <c r="T7023" s="2"/>
      <c r="U7023" s="2"/>
      <c r="V7023" s="2"/>
      <c r="W7023" s="2"/>
      <c r="X7023" s="2"/>
      <c r="Y7023" s="2"/>
      <c r="AB7023" s="2"/>
      <c r="AC7023" s="2"/>
      <c r="AD7023" s="2"/>
      <c r="AE7023" s="2"/>
      <c r="AF7023" s="2"/>
      <c r="AG7023" s="2"/>
      <c r="AH7023" s="2"/>
      <c r="AI7023" s="2"/>
      <c r="AJ7023" s="2"/>
      <c r="AK7023" s="2"/>
      <c r="BK7023" s="2"/>
      <c r="BL7023" s="2"/>
      <c r="BN7023" s="2"/>
      <c r="BO7023" s="2"/>
    </row>
    <row r="7024" ht="12.75" customHeight="1">
      <c r="D7024" s="2"/>
      <c r="G7024" s="2"/>
      <c r="I7024" s="2"/>
      <c r="J7024" s="2"/>
      <c r="K7024" s="2"/>
      <c r="L7024" s="2"/>
      <c r="M7024" s="2"/>
      <c r="N7024" s="2"/>
      <c r="O7024" s="2"/>
      <c r="P7024" s="2"/>
      <c r="Q7024" s="2"/>
      <c r="R7024" s="2"/>
      <c r="S7024" s="2"/>
      <c r="T7024" s="2"/>
      <c r="U7024" s="2"/>
      <c r="V7024" s="2"/>
      <c r="W7024" s="2"/>
      <c r="X7024" s="2"/>
      <c r="Y7024" s="2"/>
      <c r="AB7024" s="2"/>
      <c r="AC7024" s="2"/>
      <c r="AD7024" s="2"/>
      <c r="AE7024" s="2"/>
      <c r="AF7024" s="2"/>
      <c r="AG7024" s="2"/>
      <c r="AH7024" s="2"/>
      <c r="AI7024" s="2"/>
      <c r="AJ7024" s="2"/>
      <c r="AK7024" s="2"/>
      <c r="BK7024" s="2"/>
      <c r="BL7024" s="2"/>
      <c r="BN7024" s="2"/>
      <c r="BO7024" s="2"/>
    </row>
    <row r="7025" ht="12.75" customHeight="1">
      <c r="D7025" s="2"/>
      <c r="G7025" s="2"/>
      <c r="I7025" s="2"/>
      <c r="J7025" s="2"/>
      <c r="K7025" s="2"/>
      <c r="L7025" s="2"/>
      <c r="M7025" s="2"/>
      <c r="N7025" s="2"/>
      <c r="O7025" s="2"/>
      <c r="P7025" s="2"/>
      <c r="Q7025" s="2"/>
      <c r="R7025" s="2"/>
      <c r="S7025" s="2"/>
      <c r="T7025" s="2"/>
      <c r="U7025" s="2"/>
      <c r="V7025" s="2"/>
      <c r="W7025" s="2"/>
      <c r="X7025" s="2"/>
      <c r="Y7025" s="2"/>
      <c r="AB7025" s="2"/>
      <c r="AC7025" s="2"/>
      <c r="AD7025" s="2"/>
      <c r="AE7025" s="2"/>
      <c r="AF7025" s="2"/>
      <c r="AG7025" s="2"/>
      <c r="AH7025" s="2"/>
      <c r="AI7025" s="2"/>
      <c r="AJ7025" s="2"/>
      <c r="AK7025" s="2"/>
      <c r="BK7025" s="2"/>
      <c r="BL7025" s="2"/>
      <c r="BN7025" s="2"/>
      <c r="BO7025" s="2"/>
    </row>
    <row r="7026" ht="12.75" customHeight="1">
      <c r="D7026" s="2"/>
      <c r="G7026" s="2"/>
      <c r="I7026" s="2"/>
      <c r="J7026" s="2"/>
      <c r="K7026" s="2"/>
      <c r="L7026" s="2"/>
      <c r="M7026" s="2"/>
      <c r="N7026" s="2"/>
      <c r="O7026" s="2"/>
      <c r="P7026" s="2"/>
      <c r="Q7026" s="2"/>
      <c r="R7026" s="2"/>
      <c r="S7026" s="2"/>
      <c r="T7026" s="2"/>
      <c r="U7026" s="2"/>
      <c r="V7026" s="2"/>
      <c r="W7026" s="2"/>
      <c r="X7026" s="2"/>
      <c r="Y7026" s="2"/>
      <c r="AB7026" s="2"/>
      <c r="AC7026" s="2"/>
      <c r="AD7026" s="2"/>
      <c r="AE7026" s="2"/>
      <c r="AF7026" s="2"/>
      <c r="AG7026" s="2"/>
      <c r="AH7026" s="2"/>
      <c r="AI7026" s="2"/>
      <c r="AJ7026" s="2"/>
      <c r="AK7026" s="2"/>
      <c r="BK7026" s="2"/>
      <c r="BL7026" s="2"/>
      <c r="BN7026" s="2"/>
      <c r="BO7026" s="2"/>
    </row>
    <row r="7027" ht="12.75" customHeight="1">
      <c r="D7027" s="2"/>
      <c r="G7027" s="2"/>
      <c r="I7027" s="2"/>
      <c r="J7027" s="2"/>
      <c r="K7027" s="2"/>
      <c r="L7027" s="2"/>
      <c r="M7027" s="2"/>
      <c r="N7027" s="2"/>
      <c r="O7027" s="2"/>
      <c r="P7027" s="2"/>
      <c r="Q7027" s="2"/>
      <c r="R7027" s="2"/>
      <c r="S7027" s="2"/>
      <c r="T7027" s="2"/>
      <c r="U7027" s="2"/>
      <c r="V7027" s="2"/>
      <c r="W7027" s="2"/>
      <c r="X7027" s="2"/>
      <c r="Y7027" s="2"/>
      <c r="AB7027" s="2"/>
      <c r="AC7027" s="2"/>
      <c r="AD7027" s="2"/>
      <c r="AE7027" s="2"/>
      <c r="AF7027" s="2"/>
      <c r="AG7027" s="2"/>
      <c r="AH7027" s="2"/>
      <c r="AI7027" s="2"/>
      <c r="AJ7027" s="2"/>
      <c r="AK7027" s="2"/>
      <c r="BK7027" s="2"/>
      <c r="BL7027" s="2"/>
      <c r="BN7027" s="2"/>
      <c r="BO7027" s="2"/>
    </row>
    <row r="7028" ht="12.75" customHeight="1">
      <c r="D7028" s="2"/>
      <c r="G7028" s="2"/>
      <c r="I7028" s="2"/>
      <c r="J7028" s="2"/>
      <c r="K7028" s="2"/>
      <c r="L7028" s="2"/>
      <c r="M7028" s="2"/>
      <c r="N7028" s="2"/>
      <c r="O7028" s="2"/>
      <c r="P7028" s="2"/>
      <c r="Q7028" s="2"/>
      <c r="R7028" s="2"/>
      <c r="S7028" s="2"/>
      <c r="T7028" s="2"/>
      <c r="U7028" s="2"/>
      <c r="V7028" s="2"/>
      <c r="W7028" s="2"/>
      <c r="X7028" s="2"/>
      <c r="Y7028" s="2"/>
      <c r="AB7028" s="2"/>
      <c r="AC7028" s="2"/>
      <c r="AD7028" s="2"/>
      <c r="AE7028" s="2"/>
      <c r="AF7028" s="2"/>
      <c r="AG7028" s="2"/>
      <c r="AH7028" s="2"/>
      <c r="AI7028" s="2"/>
      <c r="AJ7028" s="2"/>
      <c r="AK7028" s="2"/>
      <c r="BK7028" s="2"/>
      <c r="BL7028" s="2"/>
      <c r="BN7028" s="2"/>
      <c r="BO7028" s="2"/>
    </row>
    <row r="7029" ht="12.75" customHeight="1">
      <c r="D7029" s="2"/>
      <c r="G7029" s="2"/>
      <c r="I7029" s="2"/>
      <c r="J7029" s="2"/>
      <c r="K7029" s="2"/>
      <c r="L7029" s="2"/>
      <c r="M7029" s="2"/>
      <c r="N7029" s="2"/>
      <c r="O7029" s="2"/>
      <c r="P7029" s="2"/>
      <c r="Q7029" s="2"/>
      <c r="R7029" s="2"/>
      <c r="S7029" s="2"/>
      <c r="T7029" s="2"/>
      <c r="U7029" s="2"/>
      <c r="V7029" s="2"/>
      <c r="W7029" s="2"/>
      <c r="X7029" s="2"/>
      <c r="Y7029" s="2"/>
      <c r="AB7029" s="2"/>
      <c r="AC7029" s="2"/>
      <c r="AD7029" s="2"/>
      <c r="AE7029" s="2"/>
      <c r="AF7029" s="2"/>
      <c r="AG7029" s="2"/>
      <c r="AH7029" s="2"/>
      <c r="AI7029" s="2"/>
      <c r="AJ7029" s="2"/>
      <c r="AK7029" s="2"/>
      <c r="BK7029" s="2"/>
      <c r="BL7029" s="2"/>
      <c r="BN7029" s="2"/>
      <c r="BO7029" s="2"/>
    </row>
    <row r="7030" ht="12.75" customHeight="1">
      <c r="D7030" s="2"/>
      <c r="G7030" s="2"/>
      <c r="I7030" s="2"/>
      <c r="J7030" s="2"/>
      <c r="K7030" s="2"/>
      <c r="L7030" s="2"/>
      <c r="M7030" s="2"/>
      <c r="N7030" s="2"/>
      <c r="O7030" s="2"/>
      <c r="P7030" s="2"/>
      <c r="Q7030" s="2"/>
      <c r="R7030" s="2"/>
      <c r="S7030" s="2"/>
      <c r="T7030" s="2"/>
      <c r="U7030" s="2"/>
      <c r="V7030" s="2"/>
      <c r="W7030" s="2"/>
      <c r="X7030" s="2"/>
      <c r="Y7030" s="2"/>
      <c r="AB7030" s="2"/>
      <c r="AC7030" s="2"/>
      <c r="AD7030" s="2"/>
      <c r="AE7030" s="2"/>
      <c r="AF7030" s="2"/>
      <c r="AG7030" s="2"/>
      <c r="AH7030" s="2"/>
      <c r="AI7030" s="2"/>
      <c r="AJ7030" s="2"/>
      <c r="AK7030" s="2"/>
      <c r="BK7030" s="2"/>
      <c r="BL7030" s="2"/>
      <c r="BN7030" s="2"/>
      <c r="BO7030" s="2"/>
    </row>
    <row r="7031" ht="12.75" customHeight="1">
      <c r="D7031" s="2"/>
      <c r="G7031" s="2"/>
      <c r="I7031" s="2"/>
      <c r="J7031" s="2"/>
      <c r="K7031" s="2"/>
      <c r="L7031" s="2"/>
      <c r="M7031" s="2"/>
      <c r="N7031" s="2"/>
      <c r="O7031" s="2"/>
      <c r="P7031" s="2"/>
      <c r="Q7031" s="2"/>
      <c r="R7031" s="2"/>
      <c r="S7031" s="2"/>
      <c r="T7031" s="2"/>
      <c r="U7031" s="2"/>
      <c r="V7031" s="2"/>
      <c r="W7031" s="2"/>
      <c r="X7031" s="2"/>
      <c r="Y7031" s="2"/>
      <c r="AB7031" s="2"/>
      <c r="AC7031" s="2"/>
      <c r="AD7031" s="2"/>
      <c r="AE7031" s="2"/>
      <c r="AF7031" s="2"/>
      <c r="AG7031" s="2"/>
      <c r="AH7031" s="2"/>
      <c r="AI7031" s="2"/>
      <c r="AJ7031" s="2"/>
      <c r="AK7031" s="2"/>
      <c r="BK7031" s="2"/>
      <c r="BL7031" s="2"/>
      <c r="BN7031" s="2"/>
      <c r="BO7031" s="2"/>
    </row>
    <row r="7032" ht="12.75" customHeight="1">
      <c r="D7032" s="2"/>
      <c r="G7032" s="2"/>
      <c r="I7032" s="2"/>
      <c r="J7032" s="2"/>
      <c r="K7032" s="2"/>
      <c r="L7032" s="2"/>
      <c r="M7032" s="2"/>
      <c r="N7032" s="2"/>
      <c r="O7032" s="2"/>
      <c r="P7032" s="2"/>
      <c r="Q7032" s="2"/>
      <c r="R7032" s="2"/>
      <c r="S7032" s="2"/>
      <c r="T7032" s="2"/>
      <c r="U7032" s="2"/>
      <c r="V7032" s="2"/>
      <c r="W7032" s="2"/>
      <c r="X7032" s="2"/>
      <c r="Y7032" s="2"/>
      <c r="AB7032" s="2"/>
      <c r="AC7032" s="2"/>
      <c r="AD7032" s="2"/>
      <c r="AE7032" s="2"/>
      <c r="AF7032" s="2"/>
      <c r="AG7032" s="2"/>
      <c r="AH7032" s="2"/>
      <c r="AI7032" s="2"/>
      <c r="AJ7032" s="2"/>
      <c r="AK7032" s="2"/>
      <c r="BK7032" s="2"/>
      <c r="BL7032" s="2"/>
      <c r="BN7032" s="2"/>
      <c r="BO7032" s="2"/>
    </row>
    <row r="7033" ht="12.75" customHeight="1">
      <c r="D7033" s="2"/>
      <c r="G7033" s="2"/>
      <c r="I7033" s="2"/>
      <c r="J7033" s="2"/>
      <c r="K7033" s="2"/>
      <c r="L7033" s="2"/>
      <c r="M7033" s="2"/>
      <c r="N7033" s="2"/>
      <c r="O7033" s="2"/>
      <c r="P7033" s="2"/>
      <c r="Q7033" s="2"/>
      <c r="R7033" s="2"/>
      <c r="S7033" s="2"/>
      <c r="T7033" s="2"/>
      <c r="U7033" s="2"/>
      <c r="V7033" s="2"/>
      <c r="W7033" s="2"/>
      <c r="X7033" s="2"/>
      <c r="Y7033" s="2"/>
      <c r="AB7033" s="2"/>
      <c r="AC7033" s="2"/>
      <c r="AD7033" s="2"/>
      <c r="AE7033" s="2"/>
      <c r="AF7033" s="2"/>
      <c r="AG7033" s="2"/>
      <c r="AH7033" s="2"/>
      <c r="AI7033" s="2"/>
      <c r="AJ7033" s="2"/>
      <c r="AK7033" s="2"/>
      <c r="BK7033" s="2"/>
      <c r="BL7033" s="2"/>
      <c r="BN7033" s="2"/>
      <c r="BO7033" s="2"/>
    </row>
    <row r="7034" ht="12.75" customHeight="1">
      <c r="D7034" s="2"/>
      <c r="G7034" s="2"/>
      <c r="I7034" s="2"/>
      <c r="J7034" s="2"/>
      <c r="K7034" s="2"/>
      <c r="L7034" s="2"/>
      <c r="M7034" s="2"/>
      <c r="N7034" s="2"/>
      <c r="O7034" s="2"/>
      <c r="P7034" s="2"/>
      <c r="Q7034" s="2"/>
      <c r="R7034" s="2"/>
      <c r="S7034" s="2"/>
      <c r="T7034" s="2"/>
      <c r="U7034" s="2"/>
      <c r="V7034" s="2"/>
      <c r="W7034" s="2"/>
      <c r="X7034" s="2"/>
      <c r="Y7034" s="2"/>
      <c r="AB7034" s="2"/>
      <c r="AC7034" s="2"/>
      <c r="AD7034" s="2"/>
      <c r="AE7034" s="2"/>
      <c r="AF7034" s="2"/>
      <c r="AG7034" s="2"/>
      <c r="AH7034" s="2"/>
      <c r="AI7034" s="2"/>
      <c r="AJ7034" s="2"/>
      <c r="AK7034" s="2"/>
      <c r="BK7034" s="2"/>
      <c r="BL7034" s="2"/>
      <c r="BN7034" s="2"/>
      <c r="BO7034" s="2"/>
    </row>
    <row r="7035" ht="12.75" customHeight="1">
      <c r="D7035" s="2"/>
      <c r="G7035" s="2"/>
      <c r="I7035" s="2"/>
      <c r="J7035" s="2"/>
      <c r="K7035" s="2"/>
      <c r="L7035" s="2"/>
      <c r="M7035" s="2"/>
      <c r="N7035" s="2"/>
      <c r="O7035" s="2"/>
      <c r="P7035" s="2"/>
      <c r="Q7035" s="2"/>
      <c r="R7035" s="2"/>
      <c r="S7035" s="2"/>
      <c r="T7035" s="2"/>
      <c r="U7035" s="2"/>
      <c r="V7035" s="2"/>
      <c r="W7035" s="2"/>
      <c r="X7035" s="2"/>
      <c r="Y7035" s="2"/>
      <c r="AB7035" s="2"/>
      <c r="AC7035" s="2"/>
      <c r="AD7035" s="2"/>
      <c r="AE7035" s="2"/>
      <c r="AF7035" s="2"/>
      <c r="AG7035" s="2"/>
      <c r="AH7035" s="2"/>
      <c r="AI7035" s="2"/>
      <c r="AJ7035" s="2"/>
      <c r="AK7035" s="2"/>
      <c r="BK7035" s="2"/>
      <c r="BL7035" s="2"/>
      <c r="BN7035" s="2"/>
      <c r="BO7035" s="2"/>
    </row>
    <row r="7036" ht="12.75" customHeight="1">
      <c r="D7036" s="2"/>
      <c r="G7036" s="2"/>
      <c r="I7036" s="2"/>
      <c r="J7036" s="2"/>
      <c r="K7036" s="2"/>
      <c r="L7036" s="2"/>
      <c r="M7036" s="2"/>
      <c r="N7036" s="2"/>
      <c r="O7036" s="2"/>
      <c r="P7036" s="2"/>
      <c r="Q7036" s="2"/>
      <c r="R7036" s="2"/>
      <c r="S7036" s="2"/>
      <c r="T7036" s="2"/>
      <c r="U7036" s="2"/>
      <c r="V7036" s="2"/>
      <c r="W7036" s="2"/>
      <c r="X7036" s="2"/>
      <c r="Y7036" s="2"/>
      <c r="AB7036" s="2"/>
      <c r="AC7036" s="2"/>
      <c r="AD7036" s="2"/>
      <c r="AE7036" s="2"/>
      <c r="AF7036" s="2"/>
      <c r="AG7036" s="2"/>
      <c r="AH7036" s="2"/>
      <c r="AI7036" s="2"/>
      <c r="AJ7036" s="2"/>
      <c r="AK7036" s="2"/>
      <c r="BK7036" s="2"/>
      <c r="BL7036" s="2"/>
      <c r="BN7036" s="2"/>
      <c r="BO7036" s="2"/>
    </row>
    <row r="7037" ht="12.75" customHeight="1">
      <c r="D7037" s="2"/>
      <c r="G7037" s="2"/>
      <c r="I7037" s="2"/>
      <c r="J7037" s="2"/>
      <c r="K7037" s="2"/>
      <c r="L7037" s="2"/>
      <c r="M7037" s="2"/>
      <c r="N7037" s="2"/>
      <c r="O7037" s="2"/>
      <c r="P7037" s="2"/>
      <c r="Q7037" s="2"/>
      <c r="R7037" s="2"/>
      <c r="S7037" s="2"/>
      <c r="T7037" s="2"/>
      <c r="U7037" s="2"/>
      <c r="V7037" s="2"/>
      <c r="W7037" s="2"/>
      <c r="X7037" s="2"/>
      <c r="Y7037" s="2"/>
      <c r="AB7037" s="2"/>
      <c r="AC7037" s="2"/>
      <c r="AD7037" s="2"/>
      <c r="AE7037" s="2"/>
      <c r="AF7037" s="2"/>
      <c r="AG7037" s="2"/>
      <c r="AH7037" s="2"/>
      <c r="AI7037" s="2"/>
      <c r="AJ7037" s="2"/>
      <c r="AK7037" s="2"/>
      <c r="BK7037" s="2"/>
      <c r="BL7037" s="2"/>
      <c r="BN7037" s="2"/>
      <c r="BO7037" s="2"/>
    </row>
    <row r="7038" ht="12.75" customHeight="1">
      <c r="D7038" s="2"/>
      <c r="G7038" s="2"/>
      <c r="I7038" s="2"/>
      <c r="J7038" s="2"/>
      <c r="K7038" s="2"/>
      <c r="L7038" s="2"/>
      <c r="M7038" s="2"/>
      <c r="N7038" s="2"/>
      <c r="O7038" s="2"/>
      <c r="P7038" s="2"/>
      <c r="Q7038" s="2"/>
      <c r="R7038" s="2"/>
      <c r="S7038" s="2"/>
      <c r="T7038" s="2"/>
      <c r="U7038" s="2"/>
      <c r="V7038" s="2"/>
      <c r="W7038" s="2"/>
      <c r="X7038" s="2"/>
      <c r="Y7038" s="2"/>
      <c r="AB7038" s="2"/>
      <c r="AC7038" s="2"/>
      <c r="AD7038" s="2"/>
      <c r="AE7038" s="2"/>
      <c r="AF7038" s="2"/>
      <c r="AG7038" s="2"/>
      <c r="AH7038" s="2"/>
      <c r="AI7038" s="2"/>
      <c r="AJ7038" s="2"/>
      <c r="AK7038" s="2"/>
      <c r="BK7038" s="2"/>
      <c r="BL7038" s="2"/>
      <c r="BN7038" s="2"/>
      <c r="BO7038" s="2"/>
    </row>
    <row r="7039" ht="12.75" customHeight="1">
      <c r="D7039" s="2"/>
      <c r="G7039" s="2"/>
      <c r="I7039" s="2"/>
      <c r="J7039" s="2"/>
      <c r="K7039" s="2"/>
      <c r="L7039" s="2"/>
      <c r="M7039" s="2"/>
      <c r="N7039" s="2"/>
      <c r="O7039" s="2"/>
      <c r="P7039" s="2"/>
      <c r="Q7039" s="2"/>
      <c r="R7039" s="2"/>
      <c r="S7039" s="2"/>
      <c r="T7039" s="2"/>
      <c r="U7039" s="2"/>
      <c r="V7039" s="2"/>
      <c r="W7039" s="2"/>
      <c r="X7039" s="2"/>
      <c r="Y7039" s="2"/>
      <c r="AB7039" s="2"/>
      <c r="AC7039" s="2"/>
      <c r="AD7039" s="2"/>
      <c r="AE7039" s="2"/>
      <c r="AF7039" s="2"/>
      <c r="AG7039" s="2"/>
      <c r="AH7039" s="2"/>
      <c r="AI7039" s="2"/>
      <c r="AJ7039" s="2"/>
      <c r="AK7039" s="2"/>
      <c r="BK7039" s="2"/>
      <c r="BL7039" s="2"/>
      <c r="BN7039" s="2"/>
      <c r="BO7039" s="2"/>
    </row>
    <row r="7040" ht="12.75" customHeight="1">
      <c r="D7040" s="2"/>
      <c r="G7040" s="2"/>
      <c r="I7040" s="2"/>
      <c r="J7040" s="2"/>
      <c r="K7040" s="2"/>
      <c r="L7040" s="2"/>
      <c r="M7040" s="2"/>
      <c r="N7040" s="2"/>
      <c r="O7040" s="2"/>
      <c r="P7040" s="2"/>
      <c r="Q7040" s="2"/>
      <c r="R7040" s="2"/>
      <c r="S7040" s="2"/>
      <c r="T7040" s="2"/>
      <c r="U7040" s="2"/>
      <c r="V7040" s="2"/>
      <c r="W7040" s="2"/>
      <c r="X7040" s="2"/>
      <c r="Y7040" s="2"/>
      <c r="AB7040" s="2"/>
      <c r="AC7040" s="2"/>
      <c r="AD7040" s="2"/>
      <c r="AE7040" s="2"/>
      <c r="AF7040" s="2"/>
      <c r="AG7040" s="2"/>
      <c r="AH7040" s="2"/>
      <c r="AI7040" s="2"/>
      <c r="AJ7040" s="2"/>
      <c r="AK7040" s="2"/>
      <c r="BK7040" s="2"/>
      <c r="BL7040" s="2"/>
      <c r="BN7040" s="2"/>
      <c r="BO7040" s="2"/>
    </row>
    <row r="7041" ht="12.75" customHeight="1">
      <c r="D7041" s="2"/>
      <c r="G7041" s="2"/>
      <c r="I7041" s="2"/>
      <c r="J7041" s="2"/>
      <c r="K7041" s="2"/>
      <c r="L7041" s="2"/>
      <c r="M7041" s="2"/>
      <c r="N7041" s="2"/>
      <c r="O7041" s="2"/>
      <c r="P7041" s="2"/>
      <c r="Q7041" s="2"/>
      <c r="R7041" s="2"/>
      <c r="S7041" s="2"/>
      <c r="T7041" s="2"/>
      <c r="U7041" s="2"/>
      <c r="V7041" s="2"/>
      <c r="W7041" s="2"/>
      <c r="X7041" s="2"/>
      <c r="Y7041" s="2"/>
      <c r="AB7041" s="2"/>
      <c r="AC7041" s="2"/>
      <c r="AD7041" s="2"/>
      <c r="AE7041" s="2"/>
      <c r="AF7041" s="2"/>
      <c r="AG7041" s="2"/>
      <c r="AH7041" s="2"/>
      <c r="AI7041" s="2"/>
      <c r="AJ7041" s="2"/>
      <c r="AK7041" s="2"/>
      <c r="BK7041" s="2"/>
      <c r="BL7041" s="2"/>
      <c r="BN7041" s="2"/>
      <c r="BO7041" s="2"/>
    </row>
    <row r="7042" ht="12.75" customHeight="1">
      <c r="D7042" s="2"/>
      <c r="G7042" s="2"/>
      <c r="I7042" s="2"/>
      <c r="J7042" s="2"/>
      <c r="K7042" s="2"/>
      <c r="L7042" s="2"/>
      <c r="M7042" s="2"/>
      <c r="N7042" s="2"/>
      <c r="O7042" s="2"/>
      <c r="P7042" s="2"/>
      <c r="Q7042" s="2"/>
      <c r="R7042" s="2"/>
      <c r="S7042" s="2"/>
      <c r="T7042" s="2"/>
      <c r="U7042" s="2"/>
      <c r="V7042" s="2"/>
      <c r="W7042" s="2"/>
      <c r="X7042" s="2"/>
      <c r="Y7042" s="2"/>
      <c r="AB7042" s="2"/>
      <c r="AC7042" s="2"/>
      <c r="AD7042" s="2"/>
      <c r="AE7042" s="2"/>
      <c r="AF7042" s="2"/>
      <c r="AG7042" s="2"/>
      <c r="AH7042" s="2"/>
      <c r="AI7042" s="2"/>
      <c r="AJ7042" s="2"/>
      <c r="AK7042" s="2"/>
      <c r="BK7042" s="2"/>
      <c r="BL7042" s="2"/>
      <c r="BN7042" s="2"/>
      <c r="BO7042" s="2"/>
    </row>
    <row r="7043" ht="12.75" customHeight="1">
      <c r="D7043" s="2"/>
      <c r="G7043" s="2"/>
      <c r="I7043" s="2"/>
      <c r="J7043" s="2"/>
      <c r="K7043" s="2"/>
      <c r="L7043" s="2"/>
      <c r="M7043" s="2"/>
      <c r="N7043" s="2"/>
      <c r="O7043" s="2"/>
      <c r="P7043" s="2"/>
      <c r="Q7043" s="2"/>
      <c r="R7043" s="2"/>
      <c r="S7043" s="2"/>
      <c r="T7043" s="2"/>
      <c r="U7043" s="2"/>
      <c r="V7043" s="2"/>
      <c r="W7043" s="2"/>
      <c r="X7043" s="2"/>
      <c r="Y7043" s="2"/>
      <c r="AB7043" s="2"/>
      <c r="AC7043" s="2"/>
      <c r="AD7043" s="2"/>
      <c r="AE7043" s="2"/>
      <c r="AF7043" s="2"/>
      <c r="AG7043" s="2"/>
      <c r="AH7043" s="2"/>
      <c r="AI7043" s="2"/>
      <c r="AJ7043" s="2"/>
      <c r="AK7043" s="2"/>
      <c r="BK7043" s="2"/>
      <c r="BL7043" s="2"/>
      <c r="BN7043" s="2"/>
      <c r="BO7043" s="2"/>
    </row>
    <row r="7044" ht="12.75" customHeight="1">
      <c r="D7044" s="2"/>
      <c r="G7044" s="2"/>
      <c r="I7044" s="2"/>
      <c r="J7044" s="2"/>
      <c r="K7044" s="2"/>
      <c r="L7044" s="2"/>
      <c r="M7044" s="2"/>
      <c r="N7044" s="2"/>
      <c r="O7044" s="2"/>
      <c r="P7044" s="2"/>
      <c r="Q7044" s="2"/>
      <c r="R7044" s="2"/>
      <c r="S7044" s="2"/>
      <c r="T7044" s="2"/>
      <c r="U7044" s="2"/>
      <c r="V7044" s="2"/>
      <c r="W7044" s="2"/>
      <c r="X7044" s="2"/>
      <c r="Y7044" s="2"/>
      <c r="AB7044" s="2"/>
      <c r="AC7044" s="2"/>
      <c r="AD7044" s="2"/>
      <c r="AE7044" s="2"/>
      <c r="AF7044" s="2"/>
      <c r="AG7044" s="2"/>
      <c r="AH7044" s="2"/>
      <c r="AI7044" s="2"/>
      <c r="AJ7044" s="2"/>
      <c r="AK7044" s="2"/>
      <c r="BK7044" s="2"/>
      <c r="BL7044" s="2"/>
      <c r="BN7044" s="2"/>
      <c r="BO7044" s="2"/>
    </row>
    <row r="7045" ht="12.75" customHeight="1">
      <c r="D7045" s="2"/>
      <c r="G7045" s="2"/>
      <c r="I7045" s="2"/>
      <c r="J7045" s="2"/>
      <c r="K7045" s="2"/>
      <c r="L7045" s="2"/>
      <c r="M7045" s="2"/>
      <c r="N7045" s="2"/>
      <c r="O7045" s="2"/>
      <c r="P7045" s="2"/>
      <c r="Q7045" s="2"/>
      <c r="R7045" s="2"/>
      <c r="S7045" s="2"/>
      <c r="T7045" s="2"/>
      <c r="U7045" s="2"/>
      <c r="V7045" s="2"/>
      <c r="W7045" s="2"/>
      <c r="X7045" s="2"/>
      <c r="Y7045" s="2"/>
      <c r="AB7045" s="2"/>
      <c r="AC7045" s="2"/>
      <c r="AD7045" s="2"/>
      <c r="AE7045" s="2"/>
      <c r="AF7045" s="2"/>
      <c r="AG7045" s="2"/>
      <c r="AH7045" s="2"/>
      <c r="AI7045" s="2"/>
      <c r="AJ7045" s="2"/>
      <c r="AK7045" s="2"/>
      <c r="BK7045" s="2"/>
      <c r="BL7045" s="2"/>
      <c r="BN7045" s="2"/>
      <c r="BO7045" s="2"/>
    </row>
    <row r="7046" ht="12.75" customHeight="1">
      <c r="D7046" s="2"/>
      <c r="G7046" s="2"/>
      <c r="I7046" s="2"/>
      <c r="J7046" s="2"/>
      <c r="K7046" s="2"/>
      <c r="L7046" s="2"/>
      <c r="M7046" s="2"/>
      <c r="N7046" s="2"/>
      <c r="O7046" s="2"/>
      <c r="P7046" s="2"/>
      <c r="Q7046" s="2"/>
      <c r="R7046" s="2"/>
      <c r="S7046" s="2"/>
      <c r="T7046" s="2"/>
      <c r="U7046" s="2"/>
      <c r="V7046" s="2"/>
      <c r="W7046" s="2"/>
      <c r="X7046" s="2"/>
      <c r="Y7046" s="2"/>
      <c r="AB7046" s="2"/>
      <c r="AC7046" s="2"/>
      <c r="AD7046" s="2"/>
      <c r="AE7046" s="2"/>
      <c r="AF7046" s="2"/>
      <c r="AG7046" s="2"/>
      <c r="AH7046" s="2"/>
      <c r="AI7046" s="2"/>
      <c r="AJ7046" s="2"/>
      <c r="AK7046" s="2"/>
      <c r="BK7046" s="2"/>
      <c r="BL7046" s="2"/>
      <c r="BN7046" s="2"/>
      <c r="BO7046" s="2"/>
    </row>
    <row r="7047" ht="12.75" customHeight="1">
      <c r="D7047" s="2"/>
      <c r="G7047" s="2"/>
      <c r="I7047" s="2"/>
      <c r="J7047" s="2"/>
      <c r="K7047" s="2"/>
      <c r="L7047" s="2"/>
      <c r="M7047" s="2"/>
      <c r="N7047" s="2"/>
      <c r="O7047" s="2"/>
      <c r="P7047" s="2"/>
      <c r="Q7047" s="2"/>
      <c r="R7047" s="2"/>
      <c r="S7047" s="2"/>
      <c r="T7047" s="2"/>
      <c r="U7047" s="2"/>
      <c r="V7047" s="2"/>
      <c r="W7047" s="2"/>
      <c r="X7047" s="2"/>
      <c r="Y7047" s="2"/>
      <c r="AB7047" s="2"/>
      <c r="AC7047" s="2"/>
      <c r="AD7047" s="2"/>
      <c r="AE7047" s="2"/>
      <c r="AF7047" s="2"/>
      <c r="AG7047" s="2"/>
      <c r="AH7047" s="2"/>
      <c r="AI7047" s="2"/>
      <c r="AJ7047" s="2"/>
      <c r="AK7047" s="2"/>
      <c r="BK7047" s="2"/>
      <c r="BL7047" s="2"/>
      <c r="BN7047" s="2"/>
      <c r="BO7047" s="2"/>
    </row>
    <row r="7048" ht="12.75" customHeight="1">
      <c r="D7048" s="2"/>
      <c r="G7048" s="2"/>
      <c r="I7048" s="2"/>
      <c r="J7048" s="2"/>
      <c r="K7048" s="2"/>
      <c r="L7048" s="2"/>
      <c r="M7048" s="2"/>
      <c r="N7048" s="2"/>
      <c r="O7048" s="2"/>
      <c r="P7048" s="2"/>
      <c r="Q7048" s="2"/>
      <c r="R7048" s="2"/>
      <c r="S7048" s="2"/>
      <c r="T7048" s="2"/>
      <c r="U7048" s="2"/>
      <c r="V7048" s="2"/>
      <c r="W7048" s="2"/>
      <c r="X7048" s="2"/>
      <c r="Y7048" s="2"/>
      <c r="AB7048" s="2"/>
      <c r="AC7048" s="2"/>
      <c r="AD7048" s="2"/>
      <c r="AE7048" s="2"/>
      <c r="AF7048" s="2"/>
      <c r="AG7048" s="2"/>
      <c r="AH7048" s="2"/>
      <c r="AI7048" s="2"/>
      <c r="AJ7048" s="2"/>
      <c r="AK7048" s="2"/>
      <c r="BK7048" s="2"/>
      <c r="BL7048" s="2"/>
      <c r="BN7048" s="2"/>
      <c r="BO7048" s="2"/>
    </row>
    <row r="7049" ht="12.75" customHeight="1">
      <c r="D7049" s="2"/>
      <c r="G7049" s="2"/>
      <c r="I7049" s="2"/>
      <c r="J7049" s="2"/>
      <c r="K7049" s="2"/>
      <c r="L7049" s="2"/>
      <c r="M7049" s="2"/>
      <c r="N7049" s="2"/>
      <c r="O7049" s="2"/>
      <c r="P7049" s="2"/>
      <c r="Q7049" s="2"/>
      <c r="R7049" s="2"/>
      <c r="S7049" s="2"/>
      <c r="T7049" s="2"/>
      <c r="U7049" s="2"/>
      <c r="V7049" s="2"/>
      <c r="W7049" s="2"/>
      <c r="X7049" s="2"/>
      <c r="Y7049" s="2"/>
      <c r="AB7049" s="2"/>
      <c r="AC7049" s="2"/>
      <c r="AD7049" s="2"/>
      <c r="AE7049" s="2"/>
      <c r="AF7049" s="2"/>
      <c r="AG7049" s="2"/>
      <c r="AH7049" s="2"/>
      <c r="AI7049" s="2"/>
      <c r="AJ7049" s="2"/>
      <c r="AK7049" s="2"/>
      <c r="BK7049" s="2"/>
      <c r="BL7049" s="2"/>
      <c r="BN7049" s="2"/>
      <c r="BO7049" s="2"/>
    </row>
    <row r="7050" ht="12.75" customHeight="1">
      <c r="D7050" s="2"/>
      <c r="G7050" s="2"/>
      <c r="I7050" s="2"/>
      <c r="J7050" s="2"/>
      <c r="K7050" s="2"/>
      <c r="L7050" s="2"/>
      <c r="M7050" s="2"/>
      <c r="N7050" s="2"/>
      <c r="O7050" s="2"/>
      <c r="P7050" s="2"/>
      <c r="Q7050" s="2"/>
      <c r="R7050" s="2"/>
      <c r="S7050" s="2"/>
      <c r="T7050" s="2"/>
      <c r="U7050" s="2"/>
      <c r="V7050" s="2"/>
      <c r="W7050" s="2"/>
      <c r="X7050" s="2"/>
      <c r="Y7050" s="2"/>
      <c r="AB7050" s="2"/>
      <c r="AC7050" s="2"/>
      <c r="AD7050" s="2"/>
      <c r="AE7050" s="2"/>
      <c r="AF7050" s="2"/>
      <c r="AG7050" s="2"/>
      <c r="AH7050" s="2"/>
      <c r="AI7050" s="2"/>
      <c r="AJ7050" s="2"/>
      <c r="AK7050" s="2"/>
      <c r="BK7050" s="2"/>
      <c r="BL7050" s="2"/>
      <c r="BN7050" s="2"/>
      <c r="BO7050" s="2"/>
    </row>
    <row r="7051" ht="12.75" customHeight="1">
      <c r="D7051" s="2"/>
      <c r="G7051" s="2"/>
      <c r="I7051" s="2"/>
      <c r="J7051" s="2"/>
      <c r="K7051" s="2"/>
      <c r="L7051" s="2"/>
      <c r="M7051" s="2"/>
      <c r="N7051" s="2"/>
      <c r="O7051" s="2"/>
      <c r="P7051" s="2"/>
      <c r="Q7051" s="2"/>
      <c r="R7051" s="2"/>
      <c r="S7051" s="2"/>
      <c r="T7051" s="2"/>
      <c r="U7051" s="2"/>
      <c r="V7051" s="2"/>
      <c r="W7051" s="2"/>
      <c r="X7051" s="2"/>
      <c r="Y7051" s="2"/>
      <c r="AB7051" s="2"/>
      <c r="AC7051" s="2"/>
      <c r="AD7051" s="2"/>
      <c r="AE7051" s="2"/>
      <c r="AF7051" s="2"/>
      <c r="AG7051" s="2"/>
      <c r="AH7051" s="2"/>
      <c r="AI7051" s="2"/>
      <c r="AJ7051" s="2"/>
      <c r="AK7051" s="2"/>
      <c r="BK7051" s="2"/>
      <c r="BL7051" s="2"/>
      <c r="BN7051" s="2"/>
      <c r="BO7051" s="2"/>
    </row>
    <row r="7052" ht="12.75" customHeight="1">
      <c r="D7052" s="2"/>
      <c r="G7052" s="2"/>
      <c r="I7052" s="2"/>
      <c r="J7052" s="2"/>
      <c r="K7052" s="2"/>
      <c r="L7052" s="2"/>
      <c r="M7052" s="2"/>
      <c r="N7052" s="2"/>
      <c r="O7052" s="2"/>
      <c r="P7052" s="2"/>
      <c r="Q7052" s="2"/>
      <c r="R7052" s="2"/>
      <c r="S7052" s="2"/>
      <c r="T7052" s="2"/>
      <c r="U7052" s="2"/>
      <c r="V7052" s="2"/>
      <c r="W7052" s="2"/>
      <c r="X7052" s="2"/>
      <c r="Y7052" s="2"/>
      <c r="AB7052" s="2"/>
      <c r="AC7052" s="2"/>
      <c r="AD7052" s="2"/>
      <c r="AE7052" s="2"/>
      <c r="AF7052" s="2"/>
      <c r="AG7052" s="2"/>
      <c r="AH7052" s="2"/>
      <c r="AI7052" s="2"/>
      <c r="AJ7052" s="2"/>
      <c r="AK7052" s="2"/>
      <c r="BK7052" s="2"/>
      <c r="BL7052" s="2"/>
      <c r="BN7052" s="2"/>
      <c r="BO7052" s="2"/>
    </row>
    <row r="7053" ht="12.75" customHeight="1">
      <c r="D7053" s="2"/>
      <c r="G7053" s="2"/>
      <c r="I7053" s="2"/>
      <c r="J7053" s="2"/>
      <c r="K7053" s="2"/>
      <c r="L7053" s="2"/>
      <c r="M7053" s="2"/>
      <c r="N7053" s="2"/>
      <c r="O7053" s="2"/>
      <c r="P7053" s="2"/>
      <c r="Q7053" s="2"/>
      <c r="R7053" s="2"/>
      <c r="S7053" s="2"/>
      <c r="T7053" s="2"/>
      <c r="U7053" s="2"/>
      <c r="V7053" s="2"/>
      <c r="W7053" s="2"/>
      <c r="X7053" s="2"/>
      <c r="Y7053" s="2"/>
      <c r="AB7053" s="2"/>
      <c r="AC7053" s="2"/>
      <c r="AD7053" s="2"/>
      <c r="AE7053" s="2"/>
      <c r="AF7053" s="2"/>
      <c r="AG7053" s="2"/>
      <c r="AH7053" s="2"/>
      <c r="AI7053" s="2"/>
      <c r="AJ7053" s="2"/>
      <c r="AK7053" s="2"/>
      <c r="BK7053" s="2"/>
      <c r="BL7053" s="2"/>
      <c r="BN7053" s="2"/>
      <c r="BO7053" s="2"/>
    </row>
    <row r="7054" ht="12.75" customHeight="1">
      <c r="D7054" s="2"/>
      <c r="G7054" s="2"/>
      <c r="I7054" s="2"/>
      <c r="J7054" s="2"/>
      <c r="K7054" s="2"/>
      <c r="L7054" s="2"/>
      <c r="M7054" s="2"/>
      <c r="N7054" s="2"/>
      <c r="O7054" s="2"/>
      <c r="P7054" s="2"/>
      <c r="Q7054" s="2"/>
      <c r="R7054" s="2"/>
      <c r="S7054" s="2"/>
      <c r="T7054" s="2"/>
      <c r="U7054" s="2"/>
      <c r="V7054" s="2"/>
      <c r="W7054" s="2"/>
      <c r="X7054" s="2"/>
      <c r="Y7054" s="2"/>
      <c r="AB7054" s="2"/>
      <c r="AC7054" s="2"/>
      <c r="AD7054" s="2"/>
      <c r="AE7054" s="2"/>
      <c r="AF7054" s="2"/>
      <c r="AG7054" s="2"/>
      <c r="AH7054" s="2"/>
      <c r="AI7054" s="2"/>
      <c r="AJ7054" s="2"/>
      <c r="AK7054" s="2"/>
      <c r="BK7054" s="2"/>
      <c r="BL7054" s="2"/>
      <c r="BN7054" s="2"/>
      <c r="BO7054" s="2"/>
    </row>
    <row r="7055" ht="12.75" customHeight="1">
      <c r="D7055" s="2"/>
      <c r="G7055" s="2"/>
      <c r="I7055" s="2"/>
      <c r="J7055" s="2"/>
      <c r="K7055" s="2"/>
      <c r="L7055" s="2"/>
      <c r="M7055" s="2"/>
      <c r="N7055" s="2"/>
      <c r="O7055" s="2"/>
      <c r="P7055" s="2"/>
      <c r="Q7055" s="2"/>
      <c r="R7055" s="2"/>
      <c r="S7055" s="2"/>
      <c r="T7055" s="2"/>
      <c r="U7055" s="2"/>
      <c r="V7055" s="2"/>
      <c r="W7055" s="2"/>
      <c r="X7055" s="2"/>
      <c r="Y7055" s="2"/>
      <c r="AB7055" s="2"/>
      <c r="AC7055" s="2"/>
      <c r="AD7055" s="2"/>
      <c r="AE7055" s="2"/>
      <c r="AF7055" s="2"/>
      <c r="AG7055" s="2"/>
      <c r="AH7055" s="2"/>
      <c r="AI7055" s="2"/>
      <c r="AJ7055" s="2"/>
      <c r="AK7055" s="2"/>
      <c r="BK7055" s="2"/>
      <c r="BL7055" s="2"/>
      <c r="BN7055" s="2"/>
      <c r="BO7055" s="2"/>
    </row>
    <row r="7056" ht="12.75" customHeight="1">
      <c r="D7056" s="2"/>
      <c r="G7056" s="2"/>
      <c r="I7056" s="2"/>
      <c r="J7056" s="2"/>
      <c r="K7056" s="2"/>
      <c r="L7056" s="2"/>
      <c r="M7056" s="2"/>
      <c r="N7056" s="2"/>
      <c r="O7056" s="2"/>
      <c r="P7056" s="2"/>
      <c r="Q7056" s="2"/>
      <c r="R7056" s="2"/>
      <c r="S7056" s="2"/>
      <c r="T7056" s="2"/>
      <c r="U7056" s="2"/>
      <c r="V7056" s="2"/>
      <c r="W7056" s="2"/>
      <c r="X7056" s="2"/>
      <c r="Y7056" s="2"/>
      <c r="AB7056" s="2"/>
      <c r="AC7056" s="2"/>
      <c r="AD7056" s="2"/>
      <c r="AE7056" s="2"/>
      <c r="AF7056" s="2"/>
      <c r="AG7056" s="2"/>
      <c r="AH7056" s="2"/>
      <c r="AI7056" s="2"/>
      <c r="AJ7056" s="2"/>
      <c r="AK7056" s="2"/>
      <c r="BK7056" s="2"/>
      <c r="BL7056" s="2"/>
      <c r="BN7056" s="2"/>
      <c r="BO7056" s="2"/>
    </row>
    <row r="7057" ht="12.75" customHeight="1">
      <c r="D7057" s="2"/>
      <c r="G7057" s="2"/>
      <c r="I7057" s="2"/>
      <c r="J7057" s="2"/>
      <c r="K7057" s="2"/>
      <c r="L7057" s="2"/>
      <c r="M7057" s="2"/>
      <c r="N7057" s="2"/>
      <c r="O7057" s="2"/>
      <c r="P7057" s="2"/>
      <c r="Q7057" s="2"/>
      <c r="R7057" s="2"/>
      <c r="S7057" s="2"/>
      <c r="T7057" s="2"/>
      <c r="U7057" s="2"/>
      <c r="V7057" s="2"/>
      <c r="W7057" s="2"/>
      <c r="X7057" s="2"/>
      <c r="Y7057" s="2"/>
      <c r="AB7057" s="2"/>
      <c r="AC7057" s="2"/>
      <c r="AD7057" s="2"/>
      <c r="AE7057" s="2"/>
      <c r="AF7057" s="2"/>
      <c r="AG7057" s="2"/>
      <c r="AH7057" s="2"/>
      <c r="AI7057" s="2"/>
      <c r="AJ7057" s="2"/>
      <c r="AK7057" s="2"/>
      <c r="BK7057" s="2"/>
      <c r="BL7057" s="2"/>
      <c r="BN7057" s="2"/>
      <c r="BO7057" s="2"/>
    </row>
    <row r="7058" ht="12.75" customHeight="1">
      <c r="D7058" s="2"/>
      <c r="G7058" s="2"/>
      <c r="I7058" s="2"/>
      <c r="J7058" s="2"/>
      <c r="K7058" s="2"/>
      <c r="L7058" s="2"/>
      <c r="M7058" s="2"/>
      <c r="N7058" s="2"/>
      <c r="O7058" s="2"/>
      <c r="P7058" s="2"/>
      <c r="Q7058" s="2"/>
      <c r="R7058" s="2"/>
      <c r="S7058" s="2"/>
      <c r="T7058" s="2"/>
      <c r="U7058" s="2"/>
      <c r="V7058" s="2"/>
      <c r="W7058" s="2"/>
      <c r="X7058" s="2"/>
      <c r="Y7058" s="2"/>
      <c r="AB7058" s="2"/>
      <c r="AC7058" s="2"/>
      <c r="AD7058" s="2"/>
      <c r="AE7058" s="2"/>
      <c r="AF7058" s="2"/>
      <c r="AG7058" s="2"/>
      <c r="AH7058" s="2"/>
      <c r="AI7058" s="2"/>
      <c r="AJ7058" s="2"/>
      <c r="AK7058" s="2"/>
      <c r="BK7058" s="2"/>
      <c r="BL7058" s="2"/>
      <c r="BN7058" s="2"/>
      <c r="BO7058" s="2"/>
    </row>
    <row r="7059" ht="12.75" customHeight="1">
      <c r="D7059" s="2"/>
      <c r="G7059" s="2"/>
      <c r="I7059" s="2"/>
      <c r="J7059" s="2"/>
      <c r="K7059" s="2"/>
      <c r="L7059" s="2"/>
      <c r="M7059" s="2"/>
      <c r="N7059" s="2"/>
      <c r="O7059" s="2"/>
      <c r="P7059" s="2"/>
      <c r="Q7059" s="2"/>
      <c r="R7059" s="2"/>
      <c r="S7059" s="2"/>
      <c r="T7059" s="2"/>
      <c r="U7059" s="2"/>
      <c r="V7059" s="2"/>
      <c r="W7059" s="2"/>
      <c r="X7059" s="2"/>
      <c r="Y7059" s="2"/>
      <c r="AB7059" s="2"/>
      <c r="AC7059" s="2"/>
      <c r="AD7059" s="2"/>
      <c r="AE7059" s="2"/>
      <c r="AF7059" s="2"/>
      <c r="AG7059" s="2"/>
      <c r="AH7059" s="2"/>
      <c r="AI7059" s="2"/>
      <c r="AJ7059" s="2"/>
      <c r="AK7059" s="2"/>
      <c r="BK7059" s="2"/>
      <c r="BL7059" s="2"/>
      <c r="BN7059" s="2"/>
      <c r="BO7059" s="2"/>
    </row>
    <row r="7060" ht="12.75" customHeight="1">
      <c r="D7060" s="2"/>
      <c r="G7060" s="2"/>
      <c r="I7060" s="2"/>
      <c r="J7060" s="2"/>
      <c r="K7060" s="2"/>
      <c r="L7060" s="2"/>
      <c r="M7060" s="2"/>
      <c r="N7060" s="2"/>
      <c r="O7060" s="2"/>
      <c r="P7060" s="2"/>
      <c r="Q7060" s="2"/>
      <c r="R7060" s="2"/>
      <c r="S7060" s="2"/>
      <c r="T7060" s="2"/>
      <c r="U7060" s="2"/>
      <c r="V7060" s="2"/>
      <c r="W7060" s="2"/>
      <c r="X7060" s="2"/>
      <c r="Y7060" s="2"/>
      <c r="AB7060" s="2"/>
      <c r="AC7060" s="2"/>
      <c r="AD7060" s="2"/>
      <c r="AE7060" s="2"/>
      <c r="AF7060" s="2"/>
      <c r="AG7060" s="2"/>
      <c r="AH7060" s="2"/>
      <c r="AI7060" s="2"/>
      <c r="AJ7060" s="2"/>
      <c r="AK7060" s="2"/>
      <c r="BK7060" s="2"/>
      <c r="BL7060" s="2"/>
      <c r="BN7060" s="2"/>
      <c r="BO7060" s="2"/>
    </row>
    <row r="7061" ht="12.75" customHeight="1">
      <c r="D7061" s="2"/>
      <c r="G7061" s="2"/>
      <c r="I7061" s="2"/>
      <c r="J7061" s="2"/>
      <c r="K7061" s="2"/>
      <c r="L7061" s="2"/>
      <c r="M7061" s="2"/>
      <c r="N7061" s="2"/>
      <c r="O7061" s="2"/>
      <c r="P7061" s="2"/>
      <c r="Q7061" s="2"/>
      <c r="R7061" s="2"/>
      <c r="S7061" s="2"/>
      <c r="T7061" s="2"/>
      <c r="U7061" s="2"/>
      <c r="V7061" s="2"/>
      <c r="W7061" s="2"/>
      <c r="X7061" s="2"/>
      <c r="Y7061" s="2"/>
      <c r="AB7061" s="2"/>
      <c r="AC7061" s="2"/>
      <c r="AD7061" s="2"/>
      <c r="AE7061" s="2"/>
      <c r="AF7061" s="2"/>
      <c r="AG7061" s="2"/>
      <c r="AH7061" s="2"/>
      <c r="AI7061" s="2"/>
      <c r="AJ7061" s="2"/>
      <c r="AK7061" s="2"/>
      <c r="BK7061" s="2"/>
      <c r="BL7061" s="2"/>
      <c r="BN7061" s="2"/>
      <c r="BO7061" s="2"/>
    </row>
    <row r="7062" ht="12.75" customHeight="1">
      <c r="D7062" s="2"/>
      <c r="G7062" s="2"/>
      <c r="I7062" s="2"/>
      <c r="J7062" s="2"/>
      <c r="K7062" s="2"/>
      <c r="L7062" s="2"/>
      <c r="M7062" s="2"/>
      <c r="N7062" s="2"/>
      <c r="O7062" s="2"/>
      <c r="P7062" s="2"/>
      <c r="Q7062" s="2"/>
      <c r="R7062" s="2"/>
      <c r="S7062" s="2"/>
      <c r="T7062" s="2"/>
      <c r="U7062" s="2"/>
      <c r="V7062" s="2"/>
      <c r="W7062" s="2"/>
      <c r="X7062" s="2"/>
      <c r="Y7062" s="2"/>
      <c r="AB7062" s="2"/>
      <c r="AC7062" s="2"/>
      <c r="AD7062" s="2"/>
      <c r="AE7062" s="2"/>
      <c r="AF7062" s="2"/>
      <c r="AG7062" s="2"/>
      <c r="AH7062" s="2"/>
      <c r="AI7062" s="2"/>
      <c r="AJ7062" s="2"/>
      <c r="AK7062" s="2"/>
      <c r="BK7062" s="2"/>
      <c r="BL7062" s="2"/>
      <c r="BN7062" s="2"/>
      <c r="BO7062" s="2"/>
    </row>
    <row r="7063" ht="12.75" customHeight="1">
      <c r="D7063" s="2"/>
      <c r="G7063" s="2"/>
      <c r="I7063" s="2"/>
      <c r="J7063" s="2"/>
      <c r="K7063" s="2"/>
      <c r="L7063" s="2"/>
      <c r="M7063" s="2"/>
      <c r="N7063" s="2"/>
      <c r="O7063" s="2"/>
      <c r="P7063" s="2"/>
      <c r="Q7063" s="2"/>
      <c r="R7063" s="2"/>
      <c r="S7063" s="2"/>
      <c r="T7063" s="2"/>
      <c r="U7063" s="2"/>
      <c r="V7063" s="2"/>
      <c r="W7063" s="2"/>
      <c r="X7063" s="2"/>
      <c r="Y7063" s="2"/>
      <c r="AB7063" s="2"/>
      <c r="AC7063" s="2"/>
      <c r="AD7063" s="2"/>
      <c r="AE7063" s="2"/>
      <c r="AF7063" s="2"/>
      <c r="AG7063" s="2"/>
      <c r="AH7063" s="2"/>
      <c r="AI7063" s="2"/>
      <c r="AJ7063" s="2"/>
      <c r="AK7063" s="2"/>
      <c r="BK7063" s="2"/>
      <c r="BL7063" s="2"/>
      <c r="BN7063" s="2"/>
      <c r="BO7063" s="2"/>
    </row>
    <row r="7064" ht="12.75" customHeight="1">
      <c r="D7064" s="2"/>
      <c r="G7064" s="2"/>
      <c r="I7064" s="2"/>
      <c r="J7064" s="2"/>
      <c r="K7064" s="2"/>
      <c r="L7064" s="2"/>
      <c r="M7064" s="2"/>
      <c r="N7064" s="2"/>
      <c r="O7064" s="2"/>
      <c r="P7064" s="2"/>
      <c r="Q7064" s="2"/>
      <c r="R7064" s="2"/>
      <c r="S7064" s="2"/>
      <c r="T7064" s="2"/>
      <c r="U7064" s="2"/>
      <c r="V7064" s="2"/>
      <c r="W7064" s="2"/>
      <c r="X7064" s="2"/>
      <c r="Y7064" s="2"/>
      <c r="AB7064" s="2"/>
      <c r="AC7064" s="2"/>
      <c r="AD7064" s="2"/>
      <c r="AE7064" s="2"/>
      <c r="AF7064" s="2"/>
      <c r="AG7064" s="2"/>
      <c r="AH7064" s="2"/>
      <c r="AI7064" s="2"/>
      <c r="AJ7064" s="2"/>
      <c r="AK7064" s="2"/>
      <c r="BK7064" s="2"/>
      <c r="BL7064" s="2"/>
      <c r="BN7064" s="2"/>
      <c r="BO7064" s="2"/>
    </row>
    <row r="7065" ht="12.75" customHeight="1">
      <c r="D7065" s="2"/>
      <c r="G7065" s="2"/>
      <c r="I7065" s="2"/>
      <c r="J7065" s="2"/>
      <c r="K7065" s="2"/>
      <c r="L7065" s="2"/>
      <c r="M7065" s="2"/>
      <c r="N7065" s="2"/>
      <c r="O7065" s="2"/>
      <c r="P7065" s="2"/>
      <c r="Q7065" s="2"/>
      <c r="R7065" s="2"/>
      <c r="S7065" s="2"/>
      <c r="T7065" s="2"/>
      <c r="U7065" s="2"/>
      <c r="V7065" s="2"/>
      <c r="W7065" s="2"/>
      <c r="X7065" s="2"/>
      <c r="Y7065" s="2"/>
      <c r="AB7065" s="2"/>
      <c r="AC7065" s="2"/>
      <c r="AD7065" s="2"/>
      <c r="AE7065" s="2"/>
      <c r="AF7065" s="2"/>
      <c r="AG7065" s="2"/>
      <c r="AH7065" s="2"/>
      <c r="AI7065" s="2"/>
      <c r="AJ7065" s="2"/>
      <c r="AK7065" s="2"/>
      <c r="BK7065" s="2"/>
      <c r="BL7065" s="2"/>
      <c r="BN7065" s="2"/>
      <c r="BO7065" s="2"/>
    </row>
    <row r="7066" ht="12.75" customHeight="1">
      <c r="D7066" s="2"/>
      <c r="G7066" s="2"/>
      <c r="I7066" s="2"/>
      <c r="J7066" s="2"/>
      <c r="K7066" s="2"/>
      <c r="L7066" s="2"/>
      <c r="M7066" s="2"/>
      <c r="N7066" s="2"/>
      <c r="O7066" s="2"/>
      <c r="P7066" s="2"/>
      <c r="Q7066" s="2"/>
      <c r="R7066" s="2"/>
      <c r="S7066" s="2"/>
      <c r="T7066" s="2"/>
      <c r="U7066" s="2"/>
      <c r="V7066" s="2"/>
      <c r="W7066" s="2"/>
      <c r="X7066" s="2"/>
      <c r="Y7066" s="2"/>
      <c r="AB7066" s="2"/>
      <c r="AC7066" s="2"/>
      <c r="AD7066" s="2"/>
      <c r="AE7066" s="2"/>
      <c r="AF7066" s="2"/>
      <c r="AG7066" s="2"/>
      <c r="AH7066" s="2"/>
      <c r="AI7066" s="2"/>
      <c r="AJ7066" s="2"/>
      <c r="AK7066" s="2"/>
      <c r="BK7066" s="2"/>
      <c r="BL7066" s="2"/>
      <c r="BN7066" s="2"/>
      <c r="BO7066" s="2"/>
    </row>
    <row r="7067" ht="12.75" customHeight="1">
      <c r="D7067" s="2"/>
      <c r="G7067" s="2"/>
      <c r="I7067" s="2"/>
      <c r="J7067" s="2"/>
      <c r="K7067" s="2"/>
      <c r="L7067" s="2"/>
      <c r="M7067" s="2"/>
      <c r="N7067" s="2"/>
      <c r="O7067" s="2"/>
      <c r="P7067" s="2"/>
      <c r="Q7067" s="2"/>
      <c r="R7067" s="2"/>
      <c r="S7067" s="2"/>
      <c r="T7067" s="2"/>
      <c r="U7067" s="2"/>
      <c r="V7067" s="2"/>
      <c r="W7067" s="2"/>
      <c r="X7067" s="2"/>
      <c r="Y7067" s="2"/>
      <c r="AB7067" s="2"/>
      <c r="AC7067" s="2"/>
      <c r="AD7067" s="2"/>
      <c r="AE7067" s="2"/>
      <c r="AF7067" s="2"/>
      <c r="AG7067" s="2"/>
      <c r="AH7067" s="2"/>
      <c r="AI7067" s="2"/>
      <c r="AJ7067" s="2"/>
      <c r="AK7067" s="2"/>
      <c r="BK7067" s="2"/>
      <c r="BL7067" s="2"/>
      <c r="BN7067" s="2"/>
      <c r="BO7067" s="2"/>
    </row>
    <row r="7068" ht="12.75" customHeight="1">
      <c r="D7068" s="2"/>
      <c r="G7068" s="2"/>
      <c r="I7068" s="2"/>
      <c r="J7068" s="2"/>
      <c r="K7068" s="2"/>
      <c r="L7068" s="2"/>
      <c r="M7068" s="2"/>
      <c r="N7068" s="2"/>
      <c r="O7068" s="2"/>
      <c r="P7068" s="2"/>
      <c r="Q7068" s="2"/>
      <c r="R7068" s="2"/>
      <c r="S7068" s="2"/>
      <c r="T7068" s="2"/>
      <c r="U7068" s="2"/>
      <c r="V7068" s="2"/>
      <c r="W7068" s="2"/>
      <c r="X7068" s="2"/>
      <c r="Y7068" s="2"/>
      <c r="AB7068" s="2"/>
      <c r="AC7068" s="2"/>
      <c r="AD7068" s="2"/>
      <c r="AE7068" s="2"/>
      <c r="AF7068" s="2"/>
      <c r="AG7068" s="2"/>
      <c r="AH7068" s="2"/>
      <c r="AI7068" s="2"/>
      <c r="AJ7068" s="2"/>
      <c r="AK7068" s="2"/>
      <c r="BK7068" s="2"/>
      <c r="BL7068" s="2"/>
      <c r="BN7068" s="2"/>
      <c r="BO7068" s="2"/>
    </row>
    <row r="7069" ht="12.75" customHeight="1">
      <c r="D7069" s="2"/>
      <c r="G7069" s="2"/>
      <c r="I7069" s="2"/>
      <c r="J7069" s="2"/>
      <c r="K7069" s="2"/>
      <c r="L7069" s="2"/>
      <c r="M7069" s="2"/>
      <c r="N7069" s="2"/>
      <c r="O7069" s="2"/>
      <c r="P7069" s="2"/>
      <c r="Q7069" s="2"/>
      <c r="R7069" s="2"/>
      <c r="S7069" s="2"/>
      <c r="T7069" s="2"/>
      <c r="U7069" s="2"/>
      <c r="V7069" s="2"/>
      <c r="W7069" s="2"/>
      <c r="X7069" s="2"/>
      <c r="Y7069" s="2"/>
      <c r="AB7069" s="2"/>
      <c r="AC7069" s="2"/>
      <c r="AD7069" s="2"/>
      <c r="AE7069" s="2"/>
      <c r="AF7069" s="2"/>
      <c r="AG7069" s="2"/>
      <c r="AH7069" s="2"/>
      <c r="AI7069" s="2"/>
      <c r="AJ7069" s="2"/>
      <c r="AK7069" s="2"/>
      <c r="BK7069" s="2"/>
      <c r="BL7069" s="2"/>
      <c r="BN7069" s="2"/>
      <c r="BO7069" s="2"/>
    </row>
    <row r="7070" ht="12.75" customHeight="1">
      <c r="D7070" s="2"/>
      <c r="G7070" s="2"/>
      <c r="I7070" s="2"/>
      <c r="J7070" s="2"/>
      <c r="K7070" s="2"/>
      <c r="L7070" s="2"/>
      <c r="M7070" s="2"/>
      <c r="N7070" s="2"/>
      <c r="O7070" s="2"/>
      <c r="P7070" s="2"/>
      <c r="Q7070" s="2"/>
      <c r="R7070" s="2"/>
      <c r="S7070" s="2"/>
      <c r="T7070" s="2"/>
      <c r="U7070" s="2"/>
      <c r="V7070" s="2"/>
      <c r="W7070" s="2"/>
      <c r="X7070" s="2"/>
      <c r="Y7070" s="2"/>
      <c r="AB7070" s="2"/>
      <c r="AC7070" s="2"/>
      <c r="AD7070" s="2"/>
      <c r="AE7070" s="2"/>
      <c r="AF7070" s="2"/>
      <c r="AG7070" s="2"/>
      <c r="AH7070" s="2"/>
      <c r="AI7070" s="2"/>
      <c r="AJ7070" s="2"/>
      <c r="AK7070" s="2"/>
      <c r="BK7070" s="2"/>
      <c r="BL7070" s="2"/>
      <c r="BN7070" s="2"/>
      <c r="BO7070" s="2"/>
    </row>
    <row r="7071" ht="12.75" customHeight="1">
      <c r="D7071" s="2"/>
      <c r="G7071" s="2"/>
      <c r="I7071" s="2"/>
      <c r="J7071" s="2"/>
      <c r="K7071" s="2"/>
      <c r="L7071" s="2"/>
      <c r="M7071" s="2"/>
      <c r="N7071" s="2"/>
      <c r="O7071" s="2"/>
      <c r="P7071" s="2"/>
      <c r="Q7071" s="2"/>
      <c r="R7071" s="2"/>
      <c r="S7071" s="2"/>
      <c r="T7071" s="2"/>
      <c r="U7071" s="2"/>
      <c r="V7071" s="2"/>
      <c r="W7071" s="2"/>
      <c r="X7071" s="2"/>
      <c r="Y7071" s="2"/>
      <c r="AB7071" s="2"/>
      <c r="AC7071" s="2"/>
      <c r="AD7071" s="2"/>
      <c r="AE7071" s="2"/>
      <c r="AF7071" s="2"/>
      <c r="AG7071" s="2"/>
      <c r="AH7071" s="2"/>
      <c r="AI7071" s="2"/>
      <c r="AJ7071" s="2"/>
      <c r="AK7071" s="2"/>
      <c r="BK7071" s="2"/>
      <c r="BL7071" s="2"/>
      <c r="BN7071" s="2"/>
      <c r="BO7071" s="2"/>
    </row>
    <row r="7072" ht="12.75" customHeight="1">
      <c r="D7072" s="2"/>
      <c r="G7072" s="2"/>
      <c r="I7072" s="2"/>
      <c r="J7072" s="2"/>
      <c r="K7072" s="2"/>
      <c r="L7072" s="2"/>
      <c r="M7072" s="2"/>
      <c r="N7072" s="2"/>
      <c r="O7072" s="2"/>
      <c r="P7072" s="2"/>
      <c r="Q7072" s="2"/>
      <c r="R7072" s="2"/>
      <c r="S7072" s="2"/>
      <c r="T7072" s="2"/>
      <c r="U7072" s="2"/>
      <c r="V7072" s="2"/>
      <c r="W7072" s="2"/>
      <c r="X7072" s="2"/>
      <c r="Y7072" s="2"/>
      <c r="AB7072" s="2"/>
      <c r="AC7072" s="2"/>
      <c r="AD7072" s="2"/>
      <c r="AE7072" s="2"/>
      <c r="AF7072" s="2"/>
      <c r="AG7072" s="2"/>
      <c r="AH7072" s="2"/>
      <c r="AI7072" s="2"/>
      <c r="AJ7072" s="2"/>
      <c r="AK7072" s="2"/>
      <c r="BK7072" s="2"/>
      <c r="BL7072" s="2"/>
      <c r="BN7072" s="2"/>
      <c r="BO7072" s="2"/>
    </row>
    <row r="7073" ht="12.75" customHeight="1">
      <c r="D7073" s="2"/>
      <c r="G7073" s="2"/>
      <c r="I7073" s="2"/>
      <c r="J7073" s="2"/>
      <c r="K7073" s="2"/>
      <c r="L7073" s="2"/>
      <c r="M7073" s="2"/>
      <c r="N7073" s="2"/>
      <c r="O7073" s="2"/>
      <c r="P7073" s="2"/>
      <c r="Q7073" s="2"/>
      <c r="R7073" s="2"/>
      <c r="S7073" s="2"/>
      <c r="T7073" s="2"/>
      <c r="U7073" s="2"/>
      <c r="V7073" s="2"/>
      <c r="W7073" s="2"/>
      <c r="X7073" s="2"/>
      <c r="Y7073" s="2"/>
      <c r="AB7073" s="2"/>
      <c r="AC7073" s="2"/>
      <c r="AD7073" s="2"/>
      <c r="AE7073" s="2"/>
      <c r="AF7073" s="2"/>
      <c r="AG7073" s="2"/>
      <c r="AH7073" s="2"/>
      <c r="AI7073" s="2"/>
      <c r="AJ7073" s="2"/>
      <c r="AK7073" s="2"/>
      <c r="BK7073" s="2"/>
      <c r="BL7073" s="2"/>
      <c r="BN7073" s="2"/>
      <c r="BO7073" s="2"/>
    </row>
    <row r="7074" ht="12.75" customHeight="1">
      <c r="D7074" s="2"/>
      <c r="G7074" s="2"/>
      <c r="I7074" s="2"/>
      <c r="J7074" s="2"/>
      <c r="K7074" s="2"/>
      <c r="L7074" s="2"/>
      <c r="M7074" s="2"/>
      <c r="N7074" s="2"/>
      <c r="O7074" s="2"/>
      <c r="P7074" s="2"/>
      <c r="Q7074" s="2"/>
      <c r="R7074" s="2"/>
      <c r="S7074" s="2"/>
      <c r="T7074" s="2"/>
      <c r="U7074" s="2"/>
      <c r="V7074" s="2"/>
      <c r="W7074" s="2"/>
      <c r="X7074" s="2"/>
      <c r="Y7074" s="2"/>
      <c r="AB7074" s="2"/>
      <c r="AC7074" s="2"/>
      <c r="AD7074" s="2"/>
      <c r="AE7074" s="2"/>
      <c r="AF7074" s="2"/>
      <c r="AG7074" s="2"/>
      <c r="AH7074" s="2"/>
      <c r="AI7074" s="2"/>
      <c r="AJ7074" s="2"/>
      <c r="AK7074" s="2"/>
      <c r="BK7074" s="2"/>
      <c r="BL7074" s="2"/>
      <c r="BN7074" s="2"/>
      <c r="BO7074" s="2"/>
    </row>
    <row r="7075" ht="12.75" customHeight="1">
      <c r="D7075" s="2"/>
      <c r="G7075" s="2"/>
      <c r="I7075" s="2"/>
      <c r="J7075" s="2"/>
      <c r="K7075" s="2"/>
      <c r="L7075" s="2"/>
      <c r="M7075" s="2"/>
      <c r="N7075" s="2"/>
      <c r="O7075" s="2"/>
      <c r="P7075" s="2"/>
      <c r="Q7075" s="2"/>
      <c r="R7075" s="2"/>
      <c r="S7075" s="2"/>
      <c r="T7075" s="2"/>
      <c r="U7075" s="2"/>
      <c r="V7075" s="2"/>
      <c r="W7075" s="2"/>
      <c r="X7075" s="2"/>
      <c r="Y7075" s="2"/>
      <c r="AB7075" s="2"/>
      <c r="AC7075" s="2"/>
      <c r="AD7075" s="2"/>
      <c r="AE7075" s="2"/>
      <c r="AF7075" s="2"/>
      <c r="AG7075" s="2"/>
      <c r="AH7075" s="2"/>
      <c r="AI7075" s="2"/>
      <c r="AJ7075" s="2"/>
      <c r="AK7075" s="2"/>
      <c r="BK7075" s="2"/>
      <c r="BL7075" s="2"/>
      <c r="BN7075" s="2"/>
      <c r="BO7075" s="2"/>
    </row>
    <row r="7076" ht="12.75" customHeight="1">
      <c r="D7076" s="2"/>
      <c r="G7076" s="2"/>
      <c r="I7076" s="2"/>
      <c r="J7076" s="2"/>
      <c r="K7076" s="2"/>
      <c r="L7076" s="2"/>
      <c r="M7076" s="2"/>
      <c r="N7076" s="2"/>
      <c r="O7076" s="2"/>
      <c r="P7076" s="2"/>
      <c r="Q7076" s="2"/>
      <c r="R7076" s="2"/>
      <c r="S7076" s="2"/>
      <c r="T7076" s="2"/>
      <c r="U7076" s="2"/>
      <c r="V7076" s="2"/>
      <c r="W7076" s="2"/>
      <c r="X7076" s="2"/>
      <c r="Y7076" s="2"/>
      <c r="AB7076" s="2"/>
      <c r="AC7076" s="2"/>
      <c r="AD7076" s="2"/>
      <c r="AE7076" s="2"/>
      <c r="AF7076" s="2"/>
      <c r="AG7076" s="2"/>
      <c r="AH7076" s="2"/>
      <c r="AI7076" s="2"/>
      <c r="AJ7076" s="2"/>
      <c r="AK7076" s="2"/>
      <c r="BK7076" s="2"/>
      <c r="BL7076" s="2"/>
      <c r="BN7076" s="2"/>
      <c r="BO7076" s="2"/>
    </row>
    <row r="7077" ht="12.75" customHeight="1">
      <c r="D7077" s="2"/>
      <c r="G7077" s="2"/>
      <c r="I7077" s="2"/>
      <c r="J7077" s="2"/>
      <c r="K7077" s="2"/>
      <c r="L7077" s="2"/>
      <c r="M7077" s="2"/>
      <c r="N7077" s="2"/>
      <c r="O7077" s="2"/>
      <c r="P7077" s="2"/>
      <c r="Q7077" s="2"/>
      <c r="R7077" s="2"/>
      <c r="S7077" s="2"/>
      <c r="T7077" s="2"/>
      <c r="U7077" s="2"/>
      <c r="V7077" s="2"/>
      <c r="W7077" s="2"/>
      <c r="X7077" s="2"/>
      <c r="Y7077" s="2"/>
      <c r="AB7077" s="2"/>
      <c r="AC7077" s="2"/>
      <c r="AD7077" s="2"/>
      <c r="AE7077" s="2"/>
      <c r="AF7077" s="2"/>
      <c r="AG7077" s="2"/>
      <c r="AH7077" s="2"/>
      <c r="AI7077" s="2"/>
      <c r="AJ7077" s="2"/>
      <c r="AK7077" s="2"/>
      <c r="BK7077" s="2"/>
      <c r="BL7077" s="2"/>
      <c r="BN7077" s="2"/>
      <c r="BO7077" s="2"/>
    </row>
    <row r="7078" ht="12.75" customHeight="1">
      <c r="D7078" s="2"/>
      <c r="G7078" s="2"/>
      <c r="I7078" s="2"/>
      <c r="J7078" s="2"/>
      <c r="K7078" s="2"/>
      <c r="L7078" s="2"/>
      <c r="M7078" s="2"/>
      <c r="N7078" s="2"/>
      <c r="O7078" s="2"/>
      <c r="P7078" s="2"/>
      <c r="Q7078" s="2"/>
      <c r="R7078" s="2"/>
      <c r="S7078" s="2"/>
      <c r="T7078" s="2"/>
      <c r="U7078" s="2"/>
      <c r="V7078" s="2"/>
      <c r="W7078" s="2"/>
      <c r="X7078" s="2"/>
      <c r="Y7078" s="2"/>
      <c r="AB7078" s="2"/>
      <c r="AC7078" s="2"/>
      <c r="AD7078" s="2"/>
      <c r="AE7078" s="2"/>
      <c r="AF7078" s="2"/>
      <c r="AG7078" s="2"/>
      <c r="AH7078" s="2"/>
      <c r="AI7078" s="2"/>
      <c r="AJ7078" s="2"/>
      <c r="AK7078" s="2"/>
      <c r="BK7078" s="2"/>
      <c r="BL7078" s="2"/>
      <c r="BN7078" s="2"/>
      <c r="BO7078" s="2"/>
    </row>
    <row r="7079" ht="12.75" customHeight="1">
      <c r="D7079" s="2"/>
      <c r="G7079" s="2"/>
      <c r="I7079" s="2"/>
      <c r="J7079" s="2"/>
      <c r="K7079" s="2"/>
      <c r="L7079" s="2"/>
      <c r="M7079" s="2"/>
      <c r="N7079" s="2"/>
      <c r="O7079" s="2"/>
      <c r="P7079" s="2"/>
      <c r="Q7079" s="2"/>
      <c r="R7079" s="2"/>
      <c r="S7079" s="2"/>
      <c r="T7079" s="2"/>
      <c r="U7079" s="2"/>
      <c r="V7079" s="2"/>
      <c r="W7079" s="2"/>
      <c r="X7079" s="2"/>
      <c r="Y7079" s="2"/>
      <c r="AB7079" s="2"/>
      <c r="AC7079" s="2"/>
      <c r="AD7079" s="2"/>
      <c r="AE7079" s="2"/>
      <c r="AF7079" s="2"/>
      <c r="AG7079" s="2"/>
      <c r="AH7079" s="2"/>
      <c r="AI7079" s="2"/>
      <c r="AJ7079" s="2"/>
      <c r="AK7079" s="2"/>
      <c r="BK7079" s="2"/>
      <c r="BL7079" s="2"/>
      <c r="BN7079" s="2"/>
      <c r="BO7079" s="2"/>
    </row>
    <row r="7080" ht="12.75" customHeight="1">
      <c r="D7080" s="2"/>
      <c r="G7080" s="2"/>
      <c r="I7080" s="2"/>
      <c r="J7080" s="2"/>
      <c r="K7080" s="2"/>
      <c r="L7080" s="2"/>
      <c r="M7080" s="2"/>
      <c r="N7080" s="2"/>
      <c r="O7080" s="2"/>
      <c r="P7080" s="2"/>
      <c r="Q7080" s="2"/>
      <c r="R7080" s="2"/>
      <c r="S7080" s="2"/>
      <c r="T7080" s="2"/>
      <c r="U7080" s="2"/>
      <c r="V7080" s="2"/>
      <c r="W7080" s="2"/>
      <c r="X7080" s="2"/>
      <c r="Y7080" s="2"/>
      <c r="AB7080" s="2"/>
      <c r="AC7080" s="2"/>
      <c r="AD7080" s="2"/>
      <c r="AE7080" s="2"/>
      <c r="AF7080" s="2"/>
      <c r="AG7080" s="2"/>
      <c r="AH7080" s="2"/>
      <c r="AI7080" s="2"/>
      <c r="AJ7080" s="2"/>
      <c r="AK7080" s="2"/>
      <c r="BK7080" s="2"/>
      <c r="BL7080" s="2"/>
      <c r="BN7080" s="2"/>
      <c r="BO7080" s="2"/>
    </row>
    <row r="7081" ht="12.75" customHeight="1">
      <c r="D7081" s="2"/>
      <c r="G7081" s="2"/>
      <c r="I7081" s="2"/>
      <c r="J7081" s="2"/>
      <c r="K7081" s="2"/>
      <c r="L7081" s="2"/>
      <c r="M7081" s="2"/>
      <c r="N7081" s="2"/>
      <c r="O7081" s="2"/>
      <c r="P7081" s="2"/>
      <c r="Q7081" s="2"/>
      <c r="R7081" s="2"/>
      <c r="S7081" s="2"/>
      <c r="T7081" s="2"/>
      <c r="U7081" s="2"/>
      <c r="V7081" s="2"/>
      <c r="W7081" s="2"/>
      <c r="X7081" s="2"/>
      <c r="Y7081" s="2"/>
      <c r="AB7081" s="2"/>
      <c r="AC7081" s="2"/>
      <c r="AD7081" s="2"/>
      <c r="AE7081" s="2"/>
      <c r="AF7081" s="2"/>
      <c r="AG7081" s="2"/>
      <c r="AH7081" s="2"/>
      <c r="AI7081" s="2"/>
      <c r="AJ7081" s="2"/>
      <c r="AK7081" s="2"/>
      <c r="BK7081" s="2"/>
      <c r="BL7081" s="2"/>
      <c r="BN7081" s="2"/>
      <c r="BO7081" s="2"/>
    </row>
    <row r="7082" ht="12.75" customHeight="1">
      <c r="D7082" s="2"/>
      <c r="G7082" s="2"/>
      <c r="I7082" s="2"/>
      <c r="J7082" s="2"/>
      <c r="K7082" s="2"/>
      <c r="L7082" s="2"/>
      <c r="M7082" s="2"/>
      <c r="N7082" s="2"/>
      <c r="O7082" s="2"/>
      <c r="P7082" s="2"/>
      <c r="Q7082" s="2"/>
      <c r="R7082" s="2"/>
      <c r="S7082" s="2"/>
      <c r="T7082" s="2"/>
      <c r="U7082" s="2"/>
      <c r="V7082" s="2"/>
      <c r="W7082" s="2"/>
      <c r="X7082" s="2"/>
      <c r="Y7082" s="2"/>
      <c r="AB7082" s="2"/>
      <c r="AC7082" s="2"/>
      <c r="AD7082" s="2"/>
      <c r="AE7082" s="2"/>
      <c r="AF7082" s="2"/>
      <c r="AG7082" s="2"/>
      <c r="AH7082" s="2"/>
      <c r="AI7082" s="2"/>
      <c r="AJ7082" s="2"/>
      <c r="AK7082" s="2"/>
      <c r="BK7082" s="2"/>
      <c r="BL7082" s="2"/>
      <c r="BN7082" s="2"/>
      <c r="BO7082" s="2"/>
    </row>
    <row r="7083" ht="12.75" customHeight="1">
      <c r="D7083" s="2"/>
      <c r="G7083" s="2"/>
      <c r="I7083" s="2"/>
      <c r="J7083" s="2"/>
      <c r="K7083" s="2"/>
      <c r="L7083" s="2"/>
      <c r="M7083" s="2"/>
      <c r="N7083" s="2"/>
      <c r="O7083" s="2"/>
      <c r="P7083" s="2"/>
      <c r="Q7083" s="2"/>
      <c r="R7083" s="2"/>
      <c r="S7083" s="2"/>
      <c r="T7083" s="2"/>
      <c r="U7083" s="2"/>
      <c r="V7083" s="2"/>
      <c r="W7083" s="2"/>
      <c r="X7083" s="2"/>
      <c r="Y7083" s="2"/>
      <c r="AB7083" s="2"/>
      <c r="AC7083" s="2"/>
      <c r="AD7083" s="2"/>
      <c r="AE7083" s="2"/>
      <c r="AF7083" s="2"/>
      <c r="AG7083" s="2"/>
      <c r="AH7083" s="2"/>
      <c r="AI7083" s="2"/>
      <c r="AJ7083" s="2"/>
      <c r="AK7083" s="2"/>
      <c r="BK7083" s="2"/>
      <c r="BL7083" s="2"/>
      <c r="BN7083" s="2"/>
      <c r="BO7083" s="2"/>
    </row>
    <row r="7084" ht="12.75" customHeight="1">
      <c r="D7084" s="2"/>
      <c r="G7084" s="2"/>
      <c r="I7084" s="2"/>
      <c r="J7084" s="2"/>
      <c r="K7084" s="2"/>
      <c r="L7084" s="2"/>
      <c r="M7084" s="2"/>
      <c r="N7084" s="2"/>
      <c r="O7084" s="2"/>
      <c r="P7084" s="2"/>
      <c r="Q7084" s="2"/>
      <c r="R7084" s="2"/>
      <c r="S7084" s="2"/>
      <c r="T7084" s="2"/>
      <c r="U7084" s="2"/>
      <c r="V7084" s="2"/>
      <c r="W7084" s="2"/>
      <c r="X7084" s="2"/>
      <c r="Y7084" s="2"/>
      <c r="AB7084" s="2"/>
      <c r="AC7084" s="2"/>
      <c r="AD7084" s="2"/>
      <c r="AE7084" s="2"/>
      <c r="AF7084" s="2"/>
      <c r="AG7084" s="2"/>
      <c r="AH7084" s="2"/>
      <c r="AI7084" s="2"/>
      <c r="AJ7084" s="2"/>
      <c r="AK7084" s="2"/>
      <c r="BK7084" s="2"/>
      <c r="BL7084" s="2"/>
      <c r="BN7084" s="2"/>
      <c r="BO7084" s="2"/>
    </row>
    <row r="7085" ht="12.75" customHeight="1">
      <c r="D7085" s="2"/>
      <c r="G7085" s="2"/>
      <c r="I7085" s="2"/>
      <c r="J7085" s="2"/>
      <c r="K7085" s="2"/>
      <c r="L7085" s="2"/>
      <c r="M7085" s="2"/>
      <c r="N7085" s="2"/>
      <c r="O7085" s="2"/>
      <c r="P7085" s="2"/>
      <c r="Q7085" s="2"/>
      <c r="R7085" s="2"/>
      <c r="S7085" s="2"/>
      <c r="T7085" s="2"/>
      <c r="U7085" s="2"/>
      <c r="V7085" s="2"/>
      <c r="W7085" s="2"/>
      <c r="X7085" s="2"/>
      <c r="Y7085" s="2"/>
      <c r="AB7085" s="2"/>
      <c r="AC7085" s="2"/>
      <c r="AD7085" s="2"/>
      <c r="AE7085" s="2"/>
      <c r="AF7085" s="2"/>
      <c r="AG7085" s="2"/>
      <c r="AH7085" s="2"/>
      <c r="AI7085" s="2"/>
      <c r="AJ7085" s="2"/>
      <c r="AK7085" s="2"/>
      <c r="BK7085" s="2"/>
      <c r="BL7085" s="2"/>
      <c r="BN7085" s="2"/>
      <c r="BO7085" s="2"/>
    </row>
    <row r="7086" ht="12.75" customHeight="1">
      <c r="D7086" s="2"/>
      <c r="G7086" s="2"/>
      <c r="I7086" s="2"/>
      <c r="J7086" s="2"/>
      <c r="K7086" s="2"/>
      <c r="L7086" s="2"/>
      <c r="M7086" s="2"/>
      <c r="N7086" s="2"/>
      <c r="O7086" s="2"/>
      <c r="P7086" s="2"/>
      <c r="Q7086" s="2"/>
      <c r="R7086" s="2"/>
      <c r="S7086" s="2"/>
      <c r="T7086" s="2"/>
      <c r="U7086" s="2"/>
      <c r="V7086" s="2"/>
      <c r="W7086" s="2"/>
      <c r="X7086" s="2"/>
      <c r="Y7086" s="2"/>
      <c r="AB7086" s="2"/>
      <c r="AC7086" s="2"/>
      <c r="AD7086" s="2"/>
      <c r="AE7086" s="2"/>
      <c r="AF7086" s="2"/>
      <c r="AG7086" s="2"/>
      <c r="AH7086" s="2"/>
      <c r="AI7086" s="2"/>
      <c r="AJ7086" s="2"/>
      <c r="AK7086" s="2"/>
      <c r="BK7086" s="2"/>
      <c r="BL7086" s="2"/>
      <c r="BN7086" s="2"/>
      <c r="BO7086" s="2"/>
    </row>
    <row r="7087" ht="12.75" customHeight="1">
      <c r="D7087" s="2"/>
      <c r="G7087" s="2"/>
      <c r="I7087" s="2"/>
      <c r="J7087" s="2"/>
      <c r="K7087" s="2"/>
      <c r="L7087" s="2"/>
      <c r="M7087" s="2"/>
      <c r="N7087" s="2"/>
      <c r="O7087" s="2"/>
      <c r="P7087" s="2"/>
      <c r="Q7087" s="2"/>
      <c r="R7087" s="2"/>
      <c r="S7087" s="2"/>
      <c r="T7087" s="2"/>
      <c r="U7087" s="2"/>
      <c r="V7087" s="2"/>
      <c r="W7087" s="2"/>
      <c r="X7087" s="2"/>
      <c r="Y7087" s="2"/>
      <c r="AB7087" s="2"/>
      <c r="AC7087" s="2"/>
      <c r="AD7087" s="2"/>
      <c r="AE7087" s="2"/>
      <c r="AF7087" s="2"/>
      <c r="AG7087" s="2"/>
      <c r="AH7087" s="2"/>
      <c r="AI7087" s="2"/>
      <c r="AJ7087" s="2"/>
      <c r="AK7087" s="2"/>
      <c r="BK7087" s="2"/>
      <c r="BL7087" s="2"/>
      <c r="BN7087" s="2"/>
      <c r="BO7087" s="2"/>
    </row>
    <row r="7088" ht="12.75" customHeight="1">
      <c r="D7088" s="2"/>
      <c r="G7088" s="2"/>
      <c r="I7088" s="2"/>
      <c r="J7088" s="2"/>
      <c r="K7088" s="2"/>
      <c r="L7088" s="2"/>
      <c r="M7088" s="2"/>
      <c r="N7088" s="2"/>
      <c r="O7088" s="2"/>
      <c r="P7088" s="2"/>
      <c r="Q7088" s="2"/>
      <c r="R7088" s="2"/>
      <c r="S7088" s="2"/>
      <c r="T7088" s="2"/>
      <c r="U7088" s="2"/>
      <c r="V7088" s="2"/>
      <c r="W7088" s="2"/>
      <c r="X7088" s="2"/>
      <c r="Y7088" s="2"/>
      <c r="AB7088" s="2"/>
      <c r="AC7088" s="2"/>
      <c r="AD7088" s="2"/>
      <c r="AE7088" s="2"/>
      <c r="AF7088" s="2"/>
      <c r="AG7088" s="2"/>
      <c r="AH7088" s="2"/>
      <c r="AI7088" s="2"/>
      <c r="AJ7088" s="2"/>
      <c r="AK7088" s="2"/>
      <c r="BK7088" s="2"/>
      <c r="BL7088" s="2"/>
      <c r="BN7088" s="2"/>
      <c r="BO7088" s="2"/>
    </row>
    <row r="7089" ht="12.75" customHeight="1">
      <c r="D7089" s="2"/>
      <c r="G7089" s="2"/>
      <c r="I7089" s="2"/>
      <c r="J7089" s="2"/>
      <c r="K7089" s="2"/>
      <c r="L7089" s="2"/>
      <c r="M7089" s="2"/>
      <c r="N7089" s="2"/>
      <c r="O7089" s="2"/>
      <c r="P7089" s="2"/>
      <c r="Q7089" s="2"/>
      <c r="R7089" s="2"/>
      <c r="S7089" s="2"/>
      <c r="T7089" s="2"/>
      <c r="U7089" s="2"/>
      <c r="V7089" s="2"/>
      <c r="W7089" s="2"/>
      <c r="X7089" s="2"/>
      <c r="Y7089" s="2"/>
      <c r="AB7089" s="2"/>
      <c r="AC7089" s="2"/>
      <c r="AD7089" s="2"/>
      <c r="AE7089" s="2"/>
      <c r="AF7089" s="2"/>
      <c r="AG7089" s="2"/>
      <c r="AH7089" s="2"/>
      <c r="AI7089" s="2"/>
      <c r="AJ7089" s="2"/>
      <c r="AK7089" s="2"/>
      <c r="BK7089" s="2"/>
      <c r="BL7089" s="2"/>
      <c r="BN7089" s="2"/>
      <c r="BO7089" s="2"/>
    </row>
    <row r="7090" ht="12.75" customHeight="1">
      <c r="D7090" s="2"/>
      <c r="G7090" s="2"/>
      <c r="I7090" s="2"/>
      <c r="J7090" s="2"/>
      <c r="K7090" s="2"/>
      <c r="L7090" s="2"/>
      <c r="M7090" s="2"/>
      <c r="N7090" s="2"/>
      <c r="O7090" s="2"/>
      <c r="P7090" s="2"/>
      <c r="Q7090" s="2"/>
      <c r="R7090" s="2"/>
      <c r="S7090" s="2"/>
      <c r="T7090" s="2"/>
      <c r="U7090" s="2"/>
      <c r="V7090" s="2"/>
      <c r="W7090" s="2"/>
      <c r="X7090" s="2"/>
      <c r="Y7090" s="2"/>
      <c r="AB7090" s="2"/>
      <c r="AC7090" s="2"/>
      <c r="AD7090" s="2"/>
      <c r="AE7090" s="2"/>
      <c r="AF7090" s="2"/>
      <c r="AG7090" s="2"/>
      <c r="AH7090" s="2"/>
      <c r="AI7090" s="2"/>
      <c r="AJ7090" s="2"/>
      <c r="AK7090" s="2"/>
      <c r="BK7090" s="2"/>
      <c r="BL7090" s="2"/>
      <c r="BN7090" s="2"/>
      <c r="BO7090" s="2"/>
    </row>
    <row r="7091" ht="12.75" customHeight="1">
      <c r="D7091" s="2"/>
      <c r="G7091" s="2"/>
      <c r="I7091" s="2"/>
      <c r="J7091" s="2"/>
      <c r="K7091" s="2"/>
      <c r="L7091" s="2"/>
      <c r="M7091" s="2"/>
      <c r="N7091" s="2"/>
      <c r="O7091" s="2"/>
      <c r="P7091" s="2"/>
      <c r="Q7091" s="2"/>
      <c r="R7091" s="2"/>
      <c r="S7091" s="2"/>
      <c r="T7091" s="2"/>
      <c r="U7091" s="2"/>
      <c r="V7091" s="2"/>
      <c r="W7091" s="2"/>
      <c r="X7091" s="2"/>
      <c r="Y7091" s="2"/>
      <c r="AB7091" s="2"/>
      <c r="AC7091" s="2"/>
      <c r="AD7091" s="2"/>
      <c r="AE7091" s="2"/>
      <c r="AF7091" s="2"/>
      <c r="AG7091" s="2"/>
      <c r="AH7091" s="2"/>
      <c r="AI7091" s="2"/>
      <c r="AJ7091" s="2"/>
      <c r="AK7091" s="2"/>
      <c r="BK7091" s="2"/>
      <c r="BL7091" s="2"/>
      <c r="BN7091" s="2"/>
      <c r="BO7091" s="2"/>
    </row>
    <row r="7092" ht="12.75" customHeight="1">
      <c r="D7092" s="2"/>
      <c r="G7092" s="2"/>
      <c r="I7092" s="2"/>
      <c r="J7092" s="2"/>
      <c r="K7092" s="2"/>
      <c r="L7092" s="2"/>
      <c r="M7092" s="2"/>
      <c r="N7092" s="2"/>
      <c r="O7092" s="2"/>
      <c r="P7092" s="2"/>
      <c r="Q7092" s="2"/>
      <c r="R7092" s="2"/>
      <c r="S7092" s="2"/>
      <c r="T7092" s="2"/>
      <c r="U7092" s="2"/>
      <c r="V7092" s="2"/>
      <c r="W7092" s="2"/>
      <c r="X7092" s="2"/>
      <c r="Y7092" s="2"/>
      <c r="AB7092" s="2"/>
      <c r="AC7092" s="2"/>
      <c r="AD7092" s="2"/>
      <c r="AE7092" s="2"/>
      <c r="AF7092" s="2"/>
      <c r="AG7092" s="2"/>
      <c r="AH7092" s="2"/>
      <c r="AI7092" s="2"/>
      <c r="AJ7092" s="2"/>
      <c r="AK7092" s="2"/>
      <c r="BK7092" s="2"/>
      <c r="BL7092" s="2"/>
      <c r="BN7092" s="2"/>
      <c r="BO7092" s="2"/>
    </row>
    <row r="7093" ht="12.75" customHeight="1">
      <c r="D7093" s="2"/>
      <c r="G7093" s="2"/>
      <c r="I7093" s="2"/>
      <c r="J7093" s="2"/>
      <c r="K7093" s="2"/>
      <c r="L7093" s="2"/>
      <c r="M7093" s="2"/>
      <c r="N7093" s="2"/>
      <c r="O7093" s="2"/>
      <c r="P7093" s="2"/>
      <c r="Q7093" s="2"/>
      <c r="R7093" s="2"/>
      <c r="S7093" s="2"/>
      <c r="T7093" s="2"/>
      <c r="U7093" s="2"/>
      <c r="V7093" s="2"/>
      <c r="W7093" s="2"/>
      <c r="X7093" s="2"/>
      <c r="Y7093" s="2"/>
      <c r="AB7093" s="2"/>
      <c r="AC7093" s="2"/>
      <c r="AD7093" s="2"/>
      <c r="AE7093" s="2"/>
      <c r="AF7093" s="2"/>
      <c r="AG7093" s="2"/>
      <c r="AH7093" s="2"/>
      <c r="AI7093" s="2"/>
      <c r="AJ7093" s="2"/>
      <c r="AK7093" s="2"/>
      <c r="BK7093" s="2"/>
      <c r="BL7093" s="2"/>
      <c r="BN7093" s="2"/>
      <c r="BO7093" s="2"/>
    </row>
    <row r="7094" ht="12.75" customHeight="1">
      <c r="D7094" s="2"/>
      <c r="G7094" s="2"/>
      <c r="I7094" s="2"/>
      <c r="J7094" s="2"/>
      <c r="K7094" s="2"/>
      <c r="L7094" s="2"/>
      <c r="M7094" s="2"/>
      <c r="N7094" s="2"/>
      <c r="O7094" s="2"/>
      <c r="P7094" s="2"/>
      <c r="Q7094" s="2"/>
      <c r="R7094" s="2"/>
      <c r="S7094" s="2"/>
      <c r="T7094" s="2"/>
      <c r="U7094" s="2"/>
      <c r="V7094" s="2"/>
      <c r="W7094" s="2"/>
      <c r="X7094" s="2"/>
      <c r="Y7094" s="2"/>
      <c r="AB7094" s="2"/>
      <c r="AC7094" s="2"/>
      <c r="AD7094" s="2"/>
      <c r="AE7094" s="2"/>
      <c r="AF7094" s="2"/>
      <c r="AG7094" s="2"/>
      <c r="AH7094" s="2"/>
      <c r="AI7094" s="2"/>
      <c r="AJ7094" s="2"/>
      <c r="AK7094" s="2"/>
      <c r="BK7094" s="2"/>
      <c r="BL7094" s="2"/>
      <c r="BN7094" s="2"/>
      <c r="BO7094" s="2"/>
    </row>
    <row r="7095" ht="12.75" customHeight="1">
      <c r="D7095" s="2"/>
      <c r="G7095" s="2"/>
      <c r="I7095" s="2"/>
      <c r="J7095" s="2"/>
      <c r="K7095" s="2"/>
      <c r="L7095" s="2"/>
      <c r="M7095" s="2"/>
      <c r="N7095" s="2"/>
      <c r="O7095" s="2"/>
      <c r="P7095" s="2"/>
      <c r="Q7095" s="2"/>
      <c r="R7095" s="2"/>
      <c r="S7095" s="2"/>
      <c r="T7095" s="2"/>
      <c r="U7095" s="2"/>
      <c r="V7095" s="2"/>
      <c r="W7095" s="2"/>
      <c r="X7095" s="2"/>
      <c r="Y7095" s="2"/>
      <c r="AB7095" s="2"/>
      <c r="AC7095" s="2"/>
      <c r="AD7095" s="2"/>
      <c r="AE7095" s="2"/>
      <c r="AF7095" s="2"/>
      <c r="AG7095" s="2"/>
      <c r="AH7095" s="2"/>
      <c r="AI7095" s="2"/>
      <c r="AJ7095" s="2"/>
      <c r="AK7095" s="2"/>
      <c r="BK7095" s="2"/>
      <c r="BL7095" s="2"/>
      <c r="BN7095" s="2"/>
      <c r="BO7095" s="2"/>
    </row>
    <row r="7096" ht="12.75" customHeight="1">
      <c r="D7096" s="2"/>
      <c r="G7096" s="2"/>
      <c r="I7096" s="2"/>
      <c r="J7096" s="2"/>
      <c r="K7096" s="2"/>
      <c r="L7096" s="2"/>
      <c r="M7096" s="2"/>
      <c r="N7096" s="2"/>
      <c r="O7096" s="2"/>
      <c r="P7096" s="2"/>
      <c r="Q7096" s="2"/>
      <c r="R7096" s="2"/>
      <c r="S7096" s="2"/>
      <c r="T7096" s="2"/>
      <c r="U7096" s="2"/>
      <c r="V7096" s="2"/>
      <c r="W7096" s="2"/>
      <c r="X7096" s="2"/>
      <c r="Y7096" s="2"/>
      <c r="AB7096" s="2"/>
      <c r="AC7096" s="2"/>
      <c r="AD7096" s="2"/>
      <c r="AE7096" s="2"/>
      <c r="AF7096" s="2"/>
      <c r="AG7096" s="2"/>
      <c r="AH7096" s="2"/>
      <c r="AI7096" s="2"/>
      <c r="AJ7096" s="2"/>
      <c r="AK7096" s="2"/>
      <c r="BK7096" s="2"/>
      <c r="BL7096" s="2"/>
      <c r="BN7096" s="2"/>
      <c r="BO7096" s="2"/>
    </row>
    <row r="7097" ht="12.75" customHeight="1">
      <c r="D7097" s="2"/>
      <c r="G7097" s="2"/>
      <c r="I7097" s="2"/>
      <c r="J7097" s="2"/>
      <c r="K7097" s="2"/>
      <c r="L7097" s="2"/>
      <c r="M7097" s="2"/>
      <c r="N7097" s="2"/>
      <c r="O7097" s="2"/>
      <c r="P7097" s="2"/>
      <c r="Q7097" s="2"/>
      <c r="R7097" s="2"/>
      <c r="S7097" s="2"/>
      <c r="T7097" s="2"/>
      <c r="U7097" s="2"/>
      <c r="V7097" s="2"/>
      <c r="W7097" s="2"/>
      <c r="X7097" s="2"/>
      <c r="Y7097" s="2"/>
      <c r="AB7097" s="2"/>
      <c r="AC7097" s="2"/>
      <c r="AD7097" s="2"/>
      <c r="AE7097" s="2"/>
      <c r="AF7097" s="2"/>
      <c r="AG7097" s="2"/>
      <c r="AH7097" s="2"/>
      <c r="AI7097" s="2"/>
      <c r="AJ7097" s="2"/>
      <c r="AK7097" s="2"/>
      <c r="BK7097" s="2"/>
      <c r="BL7097" s="2"/>
      <c r="BN7097" s="2"/>
      <c r="BO7097" s="2"/>
    </row>
    <row r="7098" ht="12.75" customHeight="1">
      <c r="D7098" s="2"/>
      <c r="G7098" s="2"/>
      <c r="I7098" s="2"/>
      <c r="J7098" s="2"/>
      <c r="K7098" s="2"/>
      <c r="L7098" s="2"/>
      <c r="M7098" s="2"/>
      <c r="N7098" s="2"/>
      <c r="O7098" s="2"/>
      <c r="P7098" s="2"/>
      <c r="Q7098" s="2"/>
      <c r="R7098" s="2"/>
      <c r="S7098" s="2"/>
      <c r="T7098" s="2"/>
      <c r="U7098" s="2"/>
      <c r="V7098" s="2"/>
      <c r="W7098" s="2"/>
      <c r="X7098" s="2"/>
      <c r="Y7098" s="2"/>
      <c r="AB7098" s="2"/>
      <c r="AC7098" s="2"/>
      <c r="AD7098" s="2"/>
      <c r="AE7098" s="2"/>
      <c r="AF7098" s="2"/>
      <c r="AG7098" s="2"/>
      <c r="AH7098" s="2"/>
      <c r="AI7098" s="2"/>
      <c r="AJ7098" s="2"/>
      <c r="AK7098" s="2"/>
      <c r="BK7098" s="2"/>
      <c r="BL7098" s="2"/>
      <c r="BN7098" s="2"/>
      <c r="BO7098" s="2"/>
    </row>
    <row r="7099" ht="12.75" customHeight="1">
      <c r="D7099" s="2"/>
      <c r="G7099" s="2"/>
      <c r="I7099" s="2"/>
      <c r="J7099" s="2"/>
      <c r="K7099" s="2"/>
      <c r="L7099" s="2"/>
      <c r="M7099" s="2"/>
      <c r="N7099" s="2"/>
      <c r="O7099" s="2"/>
      <c r="P7099" s="2"/>
      <c r="Q7099" s="2"/>
      <c r="R7099" s="2"/>
      <c r="S7099" s="2"/>
      <c r="T7099" s="2"/>
      <c r="U7099" s="2"/>
      <c r="V7099" s="2"/>
      <c r="W7099" s="2"/>
      <c r="X7099" s="2"/>
      <c r="Y7099" s="2"/>
      <c r="AB7099" s="2"/>
      <c r="AC7099" s="2"/>
      <c r="AD7099" s="2"/>
      <c r="AE7099" s="2"/>
      <c r="AF7099" s="2"/>
      <c r="AG7099" s="2"/>
      <c r="AH7099" s="2"/>
      <c r="AI7099" s="2"/>
      <c r="AJ7099" s="2"/>
      <c r="AK7099" s="2"/>
      <c r="BK7099" s="2"/>
      <c r="BL7099" s="2"/>
      <c r="BN7099" s="2"/>
      <c r="BO7099" s="2"/>
    </row>
    <row r="7100" ht="12.75" customHeight="1">
      <c r="D7100" s="2"/>
      <c r="G7100" s="2"/>
      <c r="I7100" s="2"/>
      <c r="J7100" s="2"/>
      <c r="K7100" s="2"/>
      <c r="L7100" s="2"/>
      <c r="M7100" s="2"/>
      <c r="N7100" s="2"/>
      <c r="O7100" s="2"/>
      <c r="P7100" s="2"/>
      <c r="Q7100" s="2"/>
      <c r="R7100" s="2"/>
      <c r="S7100" s="2"/>
      <c r="T7100" s="2"/>
      <c r="U7100" s="2"/>
      <c r="V7100" s="2"/>
      <c r="W7100" s="2"/>
      <c r="X7100" s="2"/>
      <c r="Y7100" s="2"/>
      <c r="AB7100" s="2"/>
      <c r="AC7100" s="2"/>
      <c r="AD7100" s="2"/>
      <c r="AE7100" s="2"/>
      <c r="AF7100" s="2"/>
      <c r="AG7100" s="2"/>
      <c r="AH7100" s="2"/>
      <c r="AI7100" s="2"/>
      <c r="AJ7100" s="2"/>
      <c r="AK7100" s="2"/>
      <c r="BK7100" s="2"/>
      <c r="BL7100" s="2"/>
      <c r="BN7100" s="2"/>
      <c r="BO7100" s="2"/>
    </row>
    <row r="7101" ht="12.75" customHeight="1">
      <c r="D7101" s="2"/>
      <c r="G7101" s="2"/>
      <c r="I7101" s="2"/>
      <c r="J7101" s="2"/>
      <c r="K7101" s="2"/>
      <c r="L7101" s="2"/>
      <c r="M7101" s="2"/>
      <c r="N7101" s="2"/>
      <c r="O7101" s="2"/>
      <c r="P7101" s="2"/>
      <c r="Q7101" s="2"/>
      <c r="R7101" s="2"/>
      <c r="S7101" s="2"/>
      <c r="T7101" s="2"/>
      <c r="U7101" s="2"/>
      <c r="V7101" s="2"/>
      <c r="W7101" s="2"/>
      <c r="X7101" s="2"/>
      <c r="Y7101" s="2"/>
      <c r="AB7101" s="2"/>
      <c r="AC7101" s="2"/>
      <c r="AD7101" s="2"/>
      <c r="AE7101" s="2"/>
      <c r="AF7101" s="2"/>
      <c r="AG7101" s="2"/>
      <c r="AH7101" s="2"/>
      <c r="AI7101" s="2"/>
      <c r="AJ7101" s="2"/>
      <c r="AK7101" s="2"/>
      <c r="BK7101" s="2"/>
      <c r="BL7101" s="2"/>
      <c r="BN7101" s="2"/>
      <c r="BO7101" s="2"/>
    </row>
    <row r="7102" ht="12.75" customHeight="1">
      <c r="D7102" s="2"/>
      <c r="G7102" s="2"/>
      <c r="I7102" s="2"/>
      <c r="J7102" s="2"/>
      <c r="K7102" s="2"/>
      <c r="L7102" s="2"/>
      <c r="M7102" s="2"/>
      <c r="N7102" s="2"/>
      <c r="O7102" s="2"/>
      <c r="P7102" s="2"/>
      <c r="Q7102" s="2"/>
      <c r="R7102" s="2"/>
      <c r="S7102" s="2"/>
      <c r="T7102" s="2"/>
      <c r="U7102" s="2"/>
      <c r="V7102" s="2"/>
      <c r="W7102" s="2"/>
      <c r="X7102" s="2"/>
      <c r="Y7102" s="2"/>
      <c r="AB7102" s="2"/>
      <c r="AC7102" s="2"/>
      <c r="AD7102" s="2"/>
      <c r="AE7102" s="2"/>
      <c r="AF7102" s="2"/>
      <c r="AG7102" s="2"/>
      <c r="AH7102" s="2"/>
      <c r="AI7102" s="2"/>
      <c r="AJ7102" s="2"/>
      <c r="AK7102" s="2"/>
      <c r="BK7102" s="2"/>
      <c r="BL7102" s="2"/>
      <c r="BN7102" s="2"/>
      <c r="BO7102" s="2"/>
    </row>
    <row r="7103" ht="12.75" customHeight="1">
      <c r="D7103" s="2"/>
      <c r="G7103" s="2"/>
      <c r="I7103" s="2"/>
      <c r="J7103" s="2"/>
      <c r="K7103" s="2"/>
      <c r="L7103" s="2"/>
      <c r="M7103" s="2"/>
      <c r="N7103" s="2"/>
      <c r="O7103" s="2"/>
      <c r="P7103" s="2"/>
      <c r="Q7103" s="2"/>
      <c r="R7103" s="2"/>
      <c r="S7103" s="2"/>
      <c r="T7103" s="2"/>
      <c r="U7103" s="2"/>
      <c r="V7103" s="2"/>
      <c r="W7103" s="2"/>
      <c r="X7103" s="2"/>
      <c r="Y7103" s="2"/>
      <c r="AB7103" s="2"/>
      <c r="AC7103" s="2"/>
      <c r="AD7103" s="2"/>
      <c r="AE7103" s="2"/>
      <c r="AF7103" s="2"/>
      <c r="AG7103" s="2"/>
      <c r="AH7103" s="2"/>
      <c r="AI7103" s="2"/>
      <c r="AJ7103" s="2"/>
      <c r="AK7103" s="2"/>
      <c r="BK7103" s="2"/>
      <c r="BL7103" s="2"/>
      <c r="BN7103" s="2"/>
      <c r="BO7103" s="2"/>
    </row>
    <row r="7104" ht="12.75" customHeight="1">
      <c r="D7104" s="2"/>
      <c r="G7104" s="2"/>
      <c r="I7104" s="2"/>
      <c r="J7104" s="2"/>
      <c r="K7104" s="2"/>
      <c r="L7104" s="2"/>
      <c r="M7104" s="2"/>
      <c r="N7104" s="2"/>
      <c r="O7104" s="2"/>
      <c r="P7104" s="2"/>
      <c r="Q7104" s="2"/>
      <c r="R7104" s="2"/>
      <c r="S7104" s="2"/>
      <c r="T7104" s="2"/>
      <c r="U7104" s="2"/>
      <c r="V7104" s="2"/>
      <c r="W7104" s="2"/>
      <c r="X7104" s="2"/>
      <c r="Y7104" s="2"/>
      <c r="AB7104" s="2"/>
      <c r="AC7104" s="2"/>
      <c r="AD7104" s="2"/>
      <c r="AE7104" s="2"/>
      <c r="AF7104" s="2"/>
      <c r="AG7104" s="2"/>
      <c r="AH7104" s="2"/>
      <c r="AI7104" s="2"/>
      <c r="AJ7104" s="2"/>
      <c r="AK7104" s="2"/>
      <c r="BK7104" s="2"/>
      <c r="BL7104" s="2"/>
      <c r="BN7104" s="2"/>
      <c r="BO7104" s="2"/>
    </row>
    <row r="7105" ht="12.75" customHeight="1">
      <c r="D7105" s="2"/>
      <c r="G7105" s="2"/>
      <c r="I7105" s="2"/>
      <c r="J7105" s="2"/>
      <c r="K7105" s="2"/>
      <c r="L7105" s="2"/>
      <c r="M7105" s="2"/>
      <c r="N7105" s="2"/>
      <c r="O7105" s="2"/>
      <c r="P7105" s="2"/>
      <c r="Q7105" s="2"/>
      <c r="R7105" s="2"/>
      <c r="S7105" s="2"/>
      <c r="T7105" s="2"/>
      <c r="U7105" s="2"/>
      <c r="V7105" s="2"/>
      <c r="W7105" s="2"/>
      <c r="X7105" s="2"/>
      <c r="Y7105" s="2"/>
      <c r="AB7105" s="2"/>
      <c r="AC7105" s="2"/>
      <c r="AD7105" s="2"/>
      <c r="AE7105" s="2"/>
      <c r="AF7105" s="2"/>
      <c r="AG7105" s="2"/>
      <c r="AH7105" s="2"/>
      <c r="AI7105" s="2"/>
      <c r="AJ7105" s="2"/>
      <c r="AK7105" s="2"/>
      <c r="BK7105" s="2"/>
      <c r="BL7105" s="2"/>
      <c r="BN7105" s="2"/>
      <c r="BO7105" s="2"/>
    </row>
    <row r="7106" ht="12.75" customHeight="1">
      <c r="D7106" s="2"/>
      <c r="G7106" s="2"/>
      <c r="I7106" s="2"/>
      <c r="J7106" s="2"/>
      <c r="K7106" s="2"/>
      <c r="L7106" s="2"/>
      <c r="M7106" s="2"/>
      <c r="N7106" s="2"/>
      <c r="O7106" s="2"/>
      <c r="P7106" s="2"/>
      <c r="Q7106" s="2"/>
      <c r="R7106" s="2"/>
      <c r="S7106" s="2"/>
      <c r="T7106" s="2"/>
      <c r="U7106" s="2"/>
      <c r="V7106" s="2"/>
      <c r="W7106" s="2"/>
      <c r="X7106" s="2"/>
      <c r="Y7106" s="2"/>
      <c r="AB7106" s="2"/>
      <c r="AC7106" s="2"/>
      <c r="AD7106" s="2"/>
      <c r="AE7106" s="2"/>
      <c r="AF7106" s="2"/>
      <c r="AG7106" s="2"/>
      <c r="AH7106" s="2"/>
      <c r="AI7106" s="2"/>
      <c r="AJ7106" s="2"/>
      <c r="AK7106" s="2"/>
      <c r="BK7106" s="2"/>
      <c r="BL7106" s="2"/>
      <c r="BN7106" s="2"/>
      <c r="BO7106" s="2"/>
    </row>
    <row r="7107" ht="12.75" customHeight="1">
      <c r="D7107" s="2"/>
      <c r="G7107" s="2"/>
      <c r="I7107" s="2"/>
      <c r="J7107" s="2"/>
      <c r="K7107" s="2"/>
      <c r="L7107" s="2"/>
      <c r="M7107" s="2"/>
      <c r="N7107" s="2"/>
      <c r="O7107" s="2"/>
      <c r="P7107" s="2"/>
      <c r="Q7107" s="2"/>
      <c r="R7107" s="2"/>
      <c r="S7107" s="2"/>
      <c r="T7107" s="2"/>
      <c r="U7107" s="2"/>
      <c r="V7107" s="2"/>
      <c r="W7107" s="2"/>
      <c r="X7107" s="2"/>
      <c r="Y7107" s="2"/>
      <c r="AB7107" s="2"/>
      <c r="AC7107" s="2"/>
      <c r="AD7107" s="2"/>
      <c r="AE7107" s="2"/>
      <c r="AF7107" s="2"/>
      <c r="AG7107" s="2"/>
      <c r="AH7107" s="2"/>
      <c r="AI7107" s="2"/>
      <c r="AJ7107" s="2"/>
      <c r="AK7107" s="2"/>
      <c r="BK7107" s="2"/>
      <c r="BL7107" s="2"/>
      <c r="BN7107" s="2"/>
      <c r="BO7107" s="2"/>
    </row>
    <row r="7108" ht="12.75" customHeight="1">
      <c r="D7108" s="2"/>
      <c r="G7108" s="2"/>
      <c r="I7108" s="2"/>
      <c r="J7108" s="2"/>
      <c r="K7108" s="2"/>
      <c r="L7108" s="2"/>
      <c r="M7108" s="2"/>
      <c r="N7108" s="2"/>
      <c r="O7108" s="2"/>
      <c r="P7108" s="2"/>
      <c r="Q7108" s="2"/>
      <c r="R7108" s="2"/>
      <c r="S7108" s="2"/>
      <c r="T7108" s="2"/>
      <c r="U7108" s="2"/>
      <c r="V7108" s="2"/>
      <c r="W7108" s="2"/>
      <c r="X7108" s="2"/>
      <c r="Y7108" s="2"/>
      <c r="AB7108" s="2"/>
      <c r="AC7108" s="2"/>
      <c r="AD7108" s="2"/>
      <c r="AE7108" s="2"/>
      <c r="AF7108" s="2"/>
      <c r="AG7108" s="2"/>
      <c r="AH7108" s="2"/>
      <c r="AI7108" s="2"/>
      <c r="AJ7108" s="2"/>
      <c r="AK7108" s="2"/>
      <c r="BK7108" s="2"/>
      <c r="BL7108" s="2"/>
      <c r="BN7108" s="2"/>
      <c r="BO7108" s="2"/>
    </row>
    <row r="7109" ht="12.75" customHeight="1">
      <c r="D7109" s="2"/>
      <c r="G7109" s="2"/>
      <c r="I7109" s="2"/>
      <c r="J7109" s="2"/>
      <c r="K7109" s="2"/>
      <c r="L7109" s="2"/>
      <c r="M7109" s="2"/>
      <c r="N7109" s="2"/>
      <c r="O7109" s="2"/>
      <c r="P7109" s="2"/>
      <c r="Q7109" s="2"/>
      <c r="R7109" s="2"/>
      <c r="S7109" s="2"/>
      <c r="T7109" s="2"/>
      <c r="U7109" s="2"/>
      <c r="V7109" s="2"/>
      <c r="W7109" s="2"/>
      <c r="X7109" s="2"/>
      <c r="Y7109" s="2"/>
      <c r="AB7109" s="2"/>
      <c r="AC7109" s="2"/>
      <c r="AD7109" s="2"/>
      <c r="AE7109" s="2"/>
      <c r="AF7109" s="2"/>
      <c r="AG7109" s="2"/>
      <c r="AH7109" s="2"/>
      <c r="AI7109" s="2"/>
      <c r="AJ7109" s="2"/>
      <c r="AK7109" s="2"/>
      <c r="BK7109" s="2"/>
      <c r="BL7109" s="2"/>
      <c r="BN7109" s="2"/>
      <c r="BO7109" s="2"/>
    </row>
    <row r="7110" ht="12.75" customHeight="1">
      <c r="D7110" s="2"/>
      <c r="G7110" s="2"/>
      <c r="I7110" s="2"/>
      <c r="J7110" s="2"/>
      <c r="K7110" s="2"/>
      <c r="L7110" s="2"/>
      <c r="M7110" s="2"/>
      <c r="N7110" s="2"/>
      <c r="O7110" s="2"/>
      <c r="P7110" s="2"/>
      <c r="Q7110" s="2"/>
      <c r="R7110" s="2"/>
      <c r="S7110" s="2"/>
      <c r="T7110" s="2"/>
      <c r="U7110" s="2"/>
      <c r="V7110" s="2"/>
      <c r="W7110" s="2"/>
      <c r="X7110" s="2"/>
      <c r="Y7110" s="2"/>
      <c r="AB7110" s="2"/>
      <c r="AC7110" s="2"/>
      <c r="AD7110" s="2"/>
      <c r="AE7110" s="2"/>
      <c r="AF7110" s="2"/>
      <c r="AG7110" s="2"/>
      <c r="AH7110" s="2"/>
      <c r="AI7110" s="2"/>
      <c r="AJ7110" s="2"/>
      <c r="AK7110" s="2"/>
      <c r="BK7110" s="2"/>
      <c r="BL7110" s="2"/>
      <c r="BN7110" s="2"/>
      <c r="BO7110" s="2"/>
    </row>
    <row r="7111" ht="12.75" customHeight="1">
      <c r="D7111" s="2"/>
      <c r="G7111" s="2"/>
      <c r="I7111" s="2"/>
      <c r="J7111" s="2"/>
      <c r="K7111" s="2"/>
      <c r="L7111" s="2"/>
      <c r="M7111" s="2"/>
      <c r="N7111" s="2"/>
      <c r="O7111" s="2"/>
      <c r="P7111" s="2"/>
      <c r="Q7111" s="2"/>
      <c r="R7111" s="2"/>
      <c r="S7111" s="2"/>
      <c r="T7111" s="2"/>
      <c r="U7111" s="2"/>
      <c r="V7111" s="2"/>
      <c r="W7111" s="2"/>
      <c r="X7111" s="2"/>
      <c r="Y7111" s="2"/>
      <c r="AB7111" s="2"/>
      <c r="AC7111" s="2"/>
      <c r="AD7111" s="2"/>
      <c r="AE7111" s="2"/>
      <c r="AF7111" s="2"/>
      <c r="AG7111" s="2"/>
      <c r="AH7111" s="2"/>
      <c r="AI7111" s="2"/>
      <c r="AJ7111" s="2"/>
      <c r="AK7111" s="2"/>
      <c r="BK7111" s="2"/>
      <c r="BL7111" s="2"/>
      <c r="BN7111" s="2"/>
      <c r="BO7111" s="2"/>
    </row>
    <row r="7112" ht="12.75" customHeight="1">
      <c r="D7112" s="2"/>
      <c r="G7112" s="2"/>
      <c r="I7112" s="2"/>
      <c r="J7112" s="2"/>
      <c r="K7112" s="2"/>
      <c r="L7112" s="2"/>
      <c r="M7112" s="2"/>
      <c r="N7112" s="2"/>
      <c r="O7112" s="2"/>
      <c r="P7112" s="2"/>
      <c r="Q7112" s="2"/>
      <c r="R7112" s="2"/>
      <c r="S7112" s="2"/>
      <c r="T7112" s="2"/>
      <c r="U7112" s="2"/>
      <c r="V7112" s="2"/>
      <c r="W7112" s="2"/>
      <c r="X7112" s="2"/>
      <c r="Y7112" s="2"/>
      <c r="AB7112" s="2"/>
      <c r="AC7112" s="2"/>
      <c r="AD7112" s="2"/>
      <c r="AE7112" s="2"/>
      <c r="AF7112" s="2"/>
      <c r="AG7112" s="2"/>
      <c r="AH7112" s="2"/>
      <c r="AI7112" s="2"/>
      <c r="AJ7112" s="2"/>
      <c r="AK7112" s="2"/>
      <c r="BK7112" s="2"/>
      <c r="BL7112" s="2"/>
      <c r="BN7112" s="2"/>
      <c r="BO7112" s="2"/>
    </row>
    <row r="7113" ht="12.75" customHeight="1">
      <c r="D7113" s="2"/>
      <c r="G7113" s="2"/>
      <c r="I7113" s="2"/>
      <c r="J7113" s="2"/>
      <c r="K7113" s="2"/>
      <c r="L7113" s="2"/>
      <c r="M7113" s="2"/>
      <c r="N7113" s="2"/>
      <c r="O7113" s="2"/>
      <c r="P7113" s="2"/>
      <c r="Q7113" s="2"/>
      <c r="R7113" s="2"/>
      <c r="S7113" s="2"/>
      <c r="T7113" s="2"/>
      <c r="U7113" s="2"/>
      <c r="V7113" s="2"/>
      <c r="W7113" s="2"/>
      <c r="X7113" s="2"/>
      <c r="Y7113" s="2"/>
      <c r="AB7113" s="2"/>
      <c r="AC7113" s="2"/>
      <c r="AD7113" s="2"/>
      <c r="AE7113" s="2"/>
      <c r="AF7113" s="2"/>
      <c r="AG7113" s="2"/>
      <c r="AH7113" s="2"/>
      <c r="AI7113" s="2"/>
      <c r="AJ7113" s="2"/>
      <c r="AK7113" s="2"/>
      <c r="BK7113" s="2"/>
      <c r="BL7113" s="2"/>
      <c r="BN7113" s="2"/>
      <c r="BO7113" s="2"/>
    </row>
    <row r="7114" ht="12.75" customHeight="1">
      <c r="D7114" s="2"/>
      <c r="G7114" s="2"/>
      <c r="I7114" s="2"/>
      <c r="J7114" s="2"/>
      <c r="K7114" s="2"/>
      <c r="L7114" s="2"/>
      <c r="M7114" s="2"/>
      <c r="N7114" s="2"/>
      <c r="O7114" s="2"/>
      <c r="P7114" s="2"/>
      <c r="Q7114" s="2"/>
      <c r="R7114" s="2"/>
      <c r="S7114" s="2"/>
      <c r="T7114" s="2"/>
      <c r="U7114" s="2"/>
      <c r="V7114" s="2"/>
      <c r="W7114" s="2"/>
      <c r="X7114" s="2"/>
      <c r="Y7114" s="2"/>
      <c r="AB7114" s="2"/>
      <c r="AC7114" s="2"/>
      <c r="AD7114" s="2"/>
      <c r="AE7114" s="2"/>
      <c r="AF7114" s="2"/>
      <c r="AG7114" s="2"/>
      <c r="AH7114" s="2"/>
      <c r="AI7114" s="2"/>
      <c r="AJ7114" s="2"/>
      <c r="AK7114" s="2"/>
      <c r="BK7114" s="2"/>
      <c r="BL7114" s="2"/>
      <c r="BN7114" s="2"/>
      <c r="BO7114" s="2"/>
    </row>
    <row r="7115" ht="12.75" customHeight="1">
      <c r="D7115" s="2"/>
      <c r="G7115" s="2"/>
      <c r="I7115" s="2"/>
      <c r="J7115" s="2"/>
      <c r="K7115" s="2"/>
      <c r="L7115" s="2"/>
      <c r="M7115" s="2"/>
      <c r="N7115" s="2"/>
      <c r="O7115" s="2"/>
      <c r="P7115" s="2"/>
      <c r="Q7115" s="2"/>
      <c r="R7115" s="2"/>
      <c r="S7115" s="2"/>
      <c r="T7115" s="2"/>
      <c r="U7115" s="2"/>
      <c r="V7115" s="2"/>
      <c r="W7115" s="2"/>
      <c r="X7115" s="2"/>
      <c r="Y7115" s="2"/>
      <c r="AB7115" s="2"/>
      <c r="AC7115" s="2"/>
      <c r="AD7115" s="2"/>
      <c r="AE7115" s="2"/>
      <c r="AF7115" s="2"/>
      <c r="AG7115" s="2"/>
      <c r="AH7115" s="2"/>
      <c r="AI7115" s="2"/>
      <c r="AJ7115" s="2"/>
      <c r="AK7115" s="2"/>
      <c r="BK7115" s="2"/>
      <c r="BL7115" s="2"/>
      <c r="BN7115" s="2"/>
      <c r="BO7115" s="2"/>
    </row>
    <row r="7116" ht="12.75" customHeight="1">
      <c r="D7116" s="2"/>
      <c r="G7116" s="2"/>
      <c r="I7116" s="2"/>
      <c r="J7116" s="2"/>
      <c r="K7116" s="2"/>
      <c r="L7116" s="2"/>
      <c r="M7116" s="2"/>
      <c r="N7116" s="2"/>
      <c r="O7116" s="2"/>
      <c r="P7116" s="2"/>
      <c r="Q7116" s="2"/>
      <c r="R7116" s="2"/>
      <c r="S7116" s="2"/>
      <c r="T7116" s="2"/>
      <c r="U7116" s="2"/>
      <c r="V7116" s="2"/>
      <c r="W7116" s="2"/>
      <c r="X7116" s="2"/>
      <c r="Y7116" s="2"/>
      <c r="AB7116" s="2"/>
      <c r="AC7116" s="2"/>
      <c r="AD7116" s="2"/>
      <c r="AE7116" s="2"/>
      <c r="AF7116" s="2"/>
      <c r="AG7116" s="2"/>
      <c r="AH7116" s="2"/>
      <c r="AI7116" s="2"/>
      <c r="AJ7116" s="2"/>
      <c r="AK7116" s="2"/>
      <c r="BK7116" s="2"/>
      <c r="BL7116" s="2"/>
      <c r="BN7116" s="2"/>
      <c r="BO7116" s="2"/>
    </row>
    <row r="7117" ht="12.75" customHeight="1">
      <c r="D7117" s="2"/>
      <c r="G7117" s="2"/>
      <c r="I7117" s="2"/>
      <c r="J7117" s="2"/>
      <c r="K7117" s="2"/>
      <c r="L7117" s="2"/>
      <c r="M7117" s="2"/>
      <c r="N7117" s="2"/>
      <c r="O7117" s="2"/>
      <c r="P7117" s="2"/>
      <c r="Q7117" s="2"/>
      <c r="R7117" s="2"/>
      <c r="S7117" s="2"/>
      <c r="T7117" s="2"/>
      <c r="U7117" s="2"/>
      <c r="V7117" s="2"/>
      <c r="W7117" s="2"/>
      <c r="X7117" s="2"/>
      <c r="Y7117" s="2"/>
      <c r="AB7117" s="2"/>
      <c r="AC7117" s="2"/>
      <c r="AD7117" s="2"/>
      <c r="AE7117" s="2"/>
      <c r="AF7117" s="2"/>
      <c r="AG7117" s="2"/>
      <c r="AH7117" s="2"/>
      <c r="AI7117" s="2"/>
      <c r="AJ7117" s="2"/>
      <c r="AK7117" s="2"/>
      <c r="BK7117" s="2"/>
      <c r="BL7117" s="2"/>
      <c r="BN7117" s="2"/>
      <c r="BO7117" s="2"/>
    </row>
    <row r="7118" ht="12.75" customHeight="1">
      <c r="D7118" s="2"/>
      <c r="G7118" s="2"/>
      <c r="I7118" s="2"/>
      <c r="J7118" s="2"/>
      <c r="K7118" s="2"/>
      <c r="L7118" s="2"/>
      <c r="M7118" s="2"/>
      <c r="N7118" s="2"/>
      <c r="O7118" s="2"/>
      <c r="P7118" s="2"/>
      <c r="Q7118" s="2"/>
      <c r="R7118" s="2"/>
      <c r="S7118" s="2"/>
      <c r="T7118" s="2"/>
      <c r="U7118" s="2"/>
      <c r="V7118" s="2"/>
      <c r="W7118" s="2"/>
      <c r="X7118" s="2"/>
      <c r="Y7118" s="2"/>
      <c r="AB7118" s="2"/>
      <c r="AC7118" s="2"/>
      <c r="AD7118" s="2"/>
      <c r="AE7118" s="2"/>
      <c r="AF7118" s="2"/>
      <c r="AG7118" s="2"/>
      <c r="AH7118" s="2"/>
      <c r="AI7118" s="2"/>
      <c r="AJ7118" s="2"/>
      <c r="AK7118" s="2"/>
      <c r="BK7118" s="2"/>
      <c r="BL7118" s="2"/>
      <c r="BN7118" s="2"/>
      <c r="BO7118" s="2"/>
    </row>
    <row r="7119" ht="12.75" customHeight="1">
      <c r="D7119" s="2"/>
      <c r="G7119" s="2"/>
      <c r="I7119" s="2"/>
      <c r="J7119" s="2"/>
      <c r="K7119" s="2"/>
      <c r="L7119" s="2"/>
      <c r="M7119" s="2"/>
      <c r="N7119" s="2"/>
      <c r="O7119" s="2"/>
      <c r="P7119" s="2"/>
      <c r="Q7119" s="2"/>
      <c r="R7119" s="2"/>
      <c r="S7119" s="2"/>
      <c r="T7119" s="2"/>
      <c r="U7119" s="2"/>
      <c r="V7119" s="2"/>
      <c r="W7119" s="2"/>
      <c r="X7119" s="2"/>
      <c r="Y7119" s="2"/>
      <c r="AB7119" s="2"/>
      <c r="AC7119" s="2"/>
      <c r="AD7119" s="2"/>
      <c r="AE7119" s="2"/>
      <c r="AF7119" s="2"/>
      <c r="AG7119" s="2"/>
      <c r="AH7119" s="2"/>
      <c r="AI7119" s="2"/>
      <c r="AJ7119" s="2"/>
      <c r="AK7119" s="2"/>
      <c r="BK7119" s="2"/>
      <c r="BL7119" s="2"/>
      <c r="BN7119" s="2"/>
      <c r="BO7119" s="2"/>
    </row>
    <row r="7120" ht="12.75" customHeight="1">
      <c r="D7120" s="2"/>
      <c r="G7120" s="2"/>
      <c r="I7120" s="2"/>
      <c r="J7120" s="2"/>
      <c r="K7120" s="2"/>
      <c r="L7120" s="2"/>
      <c r="M7120" s="2"/>
      <c r="N7120" s="2"/>
      <c r="O7120" s="2"/>
      <c r="P7120" s="2"/>
      <c r="Q7120" s="2"/>
      <c r="R7120" s="2"/>
      <c r="S7120" s="2"/>
      <c r="T7120" s="2"/>
      <c r="U7120" s="2"/>
      <c r="V7120" s="2"/>
      <c r="W7120" s="2"/>
      <c r="X7120" s="2"/>
      <c r="Y7120" s="2"/>
      <c r="AB7120" s="2"/>
      <c r="AC7120" s="2"/>
      <c r="AD7120" s="2"/>
      <c r="AE7120" s="2"/>
      <c r="AF7120" s="2"/>
      <c r="AG7120" s="2"/>
      <c r="AH7120" s="2"/>
      <c r="AI7120" s="2"/>
      <c r="AJ7120" s="2"/>
      <c r="AK7120" s="2"/>
      <c r="BK7120" s="2"/>
      <c r="BL7120" s="2"/>
      <c r="BN7120" s="2"/>
      <c r="BO7120" s="2"/>
    </row>
    <row r="7121" ht="12.75" customHeight="1">
      <c r="D7121" s="2"/>
      <c r="G7121" s="2"/>
      <c r="I7121" s="2"/>
      <c r="J7121" s="2"/>
      <c r="K7121" s="2"/>
      <c r="L7121" s="2"/>
      <c r="M7121" s="2"/>
      <c r="N7121" s="2"/>
      <c r="O7121" s="2"/>
      <c r="P7121" s="2"/>
      <c r="Q7121" s="2"/>
      <c r="R7121" s="2"/>
      <c r="S7121" s="2"/>
      <c r="T7121" s="2"/>
      <c r="U7121" s="2"/>
      <c r="V7121" s="2"/>
      <c r="W7121" s="2"/>
      <c r="X7121" s="2"/>
      <c r="Y7121" s="2"/>
      <c r="AB7121" s="2"/>
      <c r="AC7121" s="2"/>
      <c r="AD7121" s="2"/>
      <c r="AE7121" s="2"/>
      <c r="AF7121" s="2"/>
      <c r="AG7121" s="2"/>
      <c r="AH7121" s="2"/>
      <c r="AI7121" s="2"/>
      <c r="AJ7121" s="2"/>
      <c r="AK7121" s="2"/>
      <c r="BK7121" s="2"/>
      <c r="BL7121" s="2"/>
      <c r="BN7121" s="2"/>
      <c r="BO7121" s="2"/>
    </row>
    <row r="7122" ht="12.75" customHeight="1">
      <c r="D7122" s="2"/>
      <c r="G7122" s="2"/>
      <c r="I7122" s="2"/>
      <c r="J7122" s="2"/>
      <c r="K7122" s="2"/>
      <c r="L7122" s="2"/>
      <c r="M7122" s="2"/>
      <c r="N7122" s="2"/>
      <c r="O7122" s="2"/>
      <c r="P7122" s="2"/>
      <c r="Q7122" s="2"/>
      <c r="R7122" s="2"/>
      <c r="S7122" s="2"/>
      <c r="T7122" s="2"/>
      <c r="U7122" s="2"/>
      <c r="V7122" s="2"/>
      <c r="W7122" s="2"/>
      <c r="X7122" s="2"/>
      <c r="Y7122" s="2"/>
      <c r="AB7122" s="2"/>
      <c r="AC7122" s="2"/>
      <c r="AD7122" s="2"/>
      <c r="AE7122" s="2"/>
      <c r="AF7122" s="2"/>
      <c r="AG7122" s="2"/>
      <c r="AH7122" s="2"/>
      <c r="AI7122" s="2"/>
      <c r="AJ7122" s="2"/>
      <c r="AK7122" s="2"/>
      <c r="BK7122" s="2"/>
      <c r="BL7122" s="2"/>
      <c r="BN7122" s="2"/>
      <c r="BO7122" s="2"/>
    </row>
    <row r="7123" ht="12.75" customHeight="1">
      <c r="D7123" s="2"/>
      <c r="G7123" s="2"/>
      <c r="I7123" s="2"/>
      <c r="J7123" s="2"/>
      <c r="K7123" s="2"/>
      <c r="L7123" s="2"/>
      <c r="M7123" s="2"/>
      <c r="N7123" s="2"/>
      <c r="O7123" s="2"/>
      <c r="P7123" s="2"/>
      <c r="Q7123" s="2"/>
      <c r="R7123" s="2"/>
      <c r="S7123" s="2"/>
      <c r="T7123" s="2"/>
      <c r="U7123" s="2"/>
      <c r="V7123" s="2"/>
      <c r="W7123" s="2"/>
      <c r="X7123" s="2"/>
      <c r="Y7123" s="2"/>
      <c r="AB7123" s="2"/>
      <c r="AC7123" s="2"/>
      <c r="AD7123" s="2"/>
      <c r="AE7123" s="2"/>
      <c r="AF7123" s="2"/>
      <c r="AG7123" s="2"/>
      <c r="AH7123" s="2"/>
      <c r="AI7123" s="2"/>
      <c r="AJ7123" s="2"/>
      <c r="AK7123" s="2"/>
      <c r="BK7123" s="2"/>
      <c r="BL7123" s="2"/>
      <c r="BN7123" s="2"/>
      <c r="BO7123" s="2"/>
    </row>
    <row r="7124" ht="12.75" customHeight="1">
      <c r="D7124" s="2"/>
      <c r="G7124" s="2"/>
      <c r="I7124" s="2"/>
      <c r="J7124" s="2"/>
      <c r="K7124" s="2"/>
      <c r="L7124" s="2"/>
      <c r="M7124" s="2"/>
      <c r="N7124" s="2"/>
      <c r="O7124" s="2"/>
      <c r="P7124" s="2"/>
      <c r="Q7124" s="2"/>
      <c r="R7124" s="2"/>
      <c r="S7124" s="2"/>
      <c r="T7124" s="2"/>
      <c r="U7124" s="2"/>
      <c r="V7124" s="2"/>
      <c r="W7124" s="2"/>
      <c r="X7124" s="2"/>
      <c r="Y7124" s="2"/>
      <c r="AB7124" s="2"/>
      <c r="AC7124" s="2"/>
      <c r="AD7124" s="2"/>
      <c r="AE7124" s="2"/>
      <c r="AF7124" s="2"/>
      <c r="AG7124" s="2"/>
      <c r="AH7124" s="2"/>
      <c r="AI7124" s="2"/>
      <c r="AJ7124" s="2"/>
      <c r="AK7124" s="2"/>
      <c r="BK7124" s="2"/>
      <c r="BL7124" s="2"/>
      <c r="BN7124" s="2"/>
      <c r="BO7124" s="2"/>
    </row>
    <row r="7125" ht="12.75" customHeight="1">
      <c r="D7125" s="2"/>
      <c r="G7125" s="2"/>
      <c r="I7125" s="2"/>
      <c r="J7125" s="2"/>
      <c r="K7125" s="2"/>
      <c r="L7125" s="2"/>
      <c r="M7125" s="2"/>
      <c r="N7125" s="2"/>
      <c r="O7125" s="2"/>
      <c r="P7125" s="2"/>
      <c r="Q7125" s="2"/>
      <c r="R7125" s="2"/>
      <c r="S7125" s="2"/>
      <c r="T7125" s="2"/>
      <c r="U7125" s="2"/>
      <c r="V7125" s="2"/>
      <c r="W7125" s="2"/>
      <c r="X7125" s="2"/>
      <c r="Y7125" s="2"/>
      <c r="AB7125" s="2"/>
      <c r="AC7125" s="2"/>
      <c r="AD7125" s="2"/>
      <c r="AE7125" s="2"/>
      <c r="AF7125" s="2"/>
      <c r="AG7125" s="2"/>
      <c r="AH7125" s="2"/>
      <c r="AI7125" s="2"/>
      <c r="AJ7125" s="2"/>
      <c r="AK7125" s="2"/>
      <c r="BK7125" s="2"/>
      <c r="BL7125" s="2"/>
      <c r="BN7125" s="2"/>
      <c r="BO7125" s="2"/>
    </row>
    <row r="7126" ht="12.75" customHeight="1">
      <c r="D7126" s="2"/>
      <c r="G7126" s="2"/>
      <c r="I7126" s="2"/>
      <c r="J7126" s="2"/>
      <c r="K7126" s="2"/>
      <c r="L7126" s="2"/>
      <c r="M7126" s="2"/>
      <c r="N7126" s="2"/>
      <c r="O7126" s="2"/>
      <c r="P7126" s="2"/>
      <c r="Q7126" s="2"/>
      <c r="R7126" s="2"/>
      <c r="S7126" s="2"/>
      <c r="T7126" s="2"/>
      <c r="U7126" s="2"/>
      <c r="V7126" s="2"/>
      <c r="W7126" s="2"/>
      <c r="X7126" s="2"/>
      <c r="Y7126" s="2"/>
      <c r="AB7126" s="2"/>
      <c r="AC7126" s="2"/>
      <c r="AD7126" s="2"/>
      <c r="AE7126" s="2"/>
      <c r="AF7126" s="2"/>
      <c r="AG7126" s="2"/>
      <c r="AH7126" s="2"/>
      <c r="AI7126" s="2"/>
      <c r="AJ7126" s="2"/>
      <c r="AK7126" s="2"/>
      <c r="BK7126" s="2"/>
      <c r="BL7126" s="2"/>
      <c r="BN7126" s="2"/>
      <c r="BO7126" s="2"/>
    </row>
    <row r="7127" ht="12.75" customHeight="1">
      <c r="D7127" s="2"/>
      <c r="G7127" s="2"/>
      <c r="I7127" s="2"/>
      <c r="J7127" s="2"/>
      <c r="K7127" s="2"/>
      <c r="L7127" s="2"/>
      <c r="M7127" s="2"/>
      <c r="N7127" s="2"/>
      <c r="O7127" s="2"/>
      <c r="P7127" s="2"/>
      <c r="Q7127" s="2"/>
      <c r="R7127" s="2"/>
      <c r="S7127" s="2"/>
      <c r="T7127" s="2"/>
      <c r="U7127" s="2"/>
      <c r="V7127" s="2"/>
      <c r="W7127" s="2"/>
      <c r="X7127" s="2"/>
      <c r="Y7127" s="2"/>
      <c r="AB7127" s="2"/>
      <c r="AC7127" s="2"/>
      <c r="AD7127" s="2"/>
      <c r="AE7127" s="2"/>
      <c r="AF7127" s="2"/>
      <c r="AG7127" s="2"/>
      <c r="AH7127" s="2"/>
      <c r="AI7127" s="2"/>
      <c r="AJ7127" s="2"/>
      <c r="AK7127" s="2"/>
      <c r="BK7127" s="2"/>
      <c r="BL7127" s="2"/>
      <c r="BN7127" s="2"/>
      <c r="BO7127" s="2"/>
    </row>
    <row r="7128" ht="12.75" customHeight="1">
      <c r="D7128" s="2"/>
      <c r="G7128" s="2"/>
      <c r="I7128" s="2"/>
      <c r="J7128" s="2"/>
      <c r="K7128" s="2"/>
      <c r="L7128" s="2"/>
      <c r="M7128" s="2"/>
      <c r="N7128" s="2"/>
      <c r="O7128" s="2"/>
      <c r="P7128" s="2"/>
      <c r="Q7128" s="2"/>
      <c r="R7128" s="2"/>
      <c r="S7128" s="2"/>
      <c r="T7128" s="2"/>
      <c r="U7128" s="2"/>
      <c r="V7128" s="2"/>
      <c r="W7128" s="2"/>
      <c r="X7128" s="2"/>
      <c r="Y7128" s="2"/>
      <c r="AB7128" s="2"/>
      <c r="AC7128" s="2"/>
      <c r="AD7128" s="2"/>
      <c r="AE7128" s="2"/>
      <c r="AF7128" s="2"/>
      <c r="AG7128" s="2"/>
      <c r="AH7128" s="2"/>
      <c r="AI7128" s="2"/>
      <c r="AJ7128" s="2"/>
      <c r="AK7128" s="2"/>
      <c r="BK7128" s="2"/>
      <c r="BL7128" s="2"/>
      <c r="BN7128" s="2"/>
      <c r="BO7128" s="2"/>
    </row>
    <row r="7129" ht="12.75" customHeight="1">
      <c r="D7129" s="2"/>
      <c r="G7129" s="2"/>
      <c r="I7129" s="2"/>
      <c r="J7129" s="2"/>
      <c r="K7129" s="2"/>
      <c r="L7129" s="2"/>
      <c r="M7129" s="2"/>
      <c r="N7129" s="2"/>
      <c r="O7129" s="2"/>
      <c r="P7129" s="2"/>
      <c r="Q7129" s="2"/>
      <c r="R7129" s="2"/>
      <c r="S7129" s="2"/>
      <c r="T7129" s="2"/>
      <c r="U7129" s="2"/>
      <c r="V7129" s="2"/>
      <c r="W7129" s="2"/>
      <c r="X7129" s="2"/>
      <c r="Y7129" s="2"/>
      <c r="AB7129" s="2"/>
      <c r="AC7129" s="2"/>
      <c r="AD7129" s="2"/>
      <c r="AE7129" s="2"/>
      <c r="AF7129" s="2"/>
      <c r="AG7129" s="2"/>
      <c r="AH7129" s="2"/>
      <c r="AI7129" s="2"/>
      <c r="AJ7129" s="2"/>
      <c r="AK7129" s="2"/>
      <c r="BK7129" s="2"/>
      <c r="BL7129" s="2"/>
      <c r="BN7129" s="2"/>
      <c r="BO7129" s="2"/>
    </row>
    <row r="7130" ht="12.75" customHeight="1">
      <c r="D7130" s="2"/>
      <c r="G7130" s="2"/>
      <c r="I7130" s="2"/>
      <c r="J7130" s="2"/>
      <c r="K7130" s="2"/>
      <c r="L7130" s="2"/>
      <c r="M7130" s="2"/>
      <c r="N7130" s="2"/>
      <c r="O7130" s="2"/>
      <c r="P7130" s="2"/>
      <c r="Q7130" s="2"/>
      <c r="R7130" s="2"/>
      <c r="S7130" s="2"/>
      <c r="T7130" s="2"/>
      <c r="U7130" s="2"/>
      <c r="V7130" s="2"/>
      <c r="W7130" s="2"/>
      <c r="X7130" s="2"/>
      <c r="Y7130" s="2"/>
      <c r="AB7130" s="2"/>
      <c r="AC7130" s="2"/>
      <c r="AD7130" s="2"/>
      <c r="AE7130" s="2"/>
      <c r="AF7130" s="2"/>
      <c r="AG7130" s="2"/>
      <c r="AH7130" s="2"/>
      <c r="AI7130" s="2"/>
      <c r="AJ7130" s="2"/>
      <c r="AK7130" s="2"/>
      <c r="BK7130" s="2"/>
      <c r="BL7130" s="2"/>
      <c r="BN7130" s="2"/>
      <c r="BO7130" s="2"/>
    </row>
    <row r="7131" ht="12.75" customHeight="1">
      <c r="D7131" s="2"/>
      <c r="G7131" s="2"/>
      <c r="I7131" s="2"/>
      <c r="J7131" s="2"/>
      <c r="K7131" s="2"/>
      <c r="L7131" s="2"/>
      <c r="M7131" s="2"/>
      <c r="N7131" s="2"/>
      <c r="O7131" s="2"/>
      <c r="P7131" s="2"/>
      <c r="Q7131" s="2"/>
      <c r="R7131" s="2"/>
      <c r="S7131" s="2"/>
      <c r="T7131" s="2"/>
      <c r="U7131" s="2"/>
      <c r="V7131" s="2"/>
      <c r="W7131" s="2"/>
      <c r="X7131" s="2"/>
      <c r="Y7131" s="2"/>
      <c r="AB7131" s="2"/>
      <c r="AC7131" s="2"/>
      <c r="AD7131" s="2"/>
      <c r="AE7131" s="2"/>
      <c r="AF7131" s="2"/>
      <c r="AG7131" s="2"/>
      <c r="AH7131" s="2"/>
      <c r="AI7131" s="2"/>
      <c r="AJ7131" s="2"/>
      <c r="AK7131" s="2"/>
      <c r="BK7131" s="2"/>
      <c r="BL7131" s="2"/>
      <c r="BN7131" s="2"/>
      <c r="BO7131" s="2"/>
    </row>
    <row r="7132" ht="12.75" customHeight="1">
      <c r="D7132" s="2"/>
      <c r="G7132" s="2"/>
      <c r="I7132" s="2"/>
      <c r="J7132" s="2"/>
      <c r="K7132" s="2"/>
      <c r="L7132" s="2"/>
      <c r="M7132" s="2"/>
      <c r="N7132" s="2"/>
      <c r="O7132" s="2"/>
      <c r="P7132" s="2"/>
      <c r="Q7132" s="2"/>
      <c r="R7132" s="2"/>
      <c r="S7132" s="2"/>
      <c r="T7132" s="2"/>
      <c r="U7132" s="2"/>
      <c r="V7132" s="2"/>
      <c r="W7132" s="2"/>
      <c r="X7132" s="2"/>
      <c r="Y7132" s="2"/>
      <c r="AB7132" s="2"/>
      <c r="AC7132" s="2"/>
      <c r="AD7132" s="2"/>
      <c r="AE7132" s="2"/>
      <c r="AF7132" s="2"/>
      <c r="AG7132" s="2"/>
      <c r="AH7132" s="2"/>
      <c r="AI7132" s="2"/>
      <c r="AJ7132" s="2"/>
      <c r="AK7132" s="2"/>
      <c r="BK7132" s="2"/>
      <c r="BL7132" s="2"/>
      <c r="BN7132" s="2"/>
      <c r="BO7132" s="2"/>
    </row>
    <row r="7133" ht="12.75" customHeight="1">
      <c r="D7133" s="2"/>
      <c r="G7133" s="2"/>
      <c r="I7133" s="2"/>
      <c r="J7133" s="2"/>
      <c r="K7133" s="2"/>
      <c r="L7133" s="2"/>
      <c r="M7133" s="2"/>
      <c r="N7133" s="2"/>
      <c r="O7133" s="2"/>
      <c r="P7133" s="2"/>
      <c r="Q7133" s="2"/>
      <c r="R7133" s="2"/>
      <c r="S7133" s="2"/>
      <c r="T7133" s="2"/>
      <c r="U7133" s="2"/>
      <c r="V7133" s="2"/>
      <c r="W7133" s="2"/>
      <c r="X7133" s="2"/>
      <c r="Y7133" s="2"/>
      <c r="AB7133" s="2"/>
      <c r="AC7133" s="2"/>
      <c r="AD7133" s="2"/>
      <c r="AE7133" s="2"/>
      <c r="AF7133" s="2"/>
      <c r="AG7133" s="2"/>
      <c r="AH7133" s="2"/>
      <c r="AI7133" s="2"/>
      <c r="AJ7133" s="2"/>
      <c r="AK7133" s="2"/>
      <c r="BK7133" s="2"/>
      <c r="BL7133" s="2"/>
      <c r="BN7133" s="2"/>
      <c r="BO7133" s="2"/>
    </row>
    <row r="7134" ht="12.75" customHeight="1">
      <c r="D7134" s="2"/>
      <c r="G7134" s="2"/>
      <c r="I7134" s="2"/>
      <c r="J7134" s="2"/>
      <c r="K7134" s="2"/>
      <c r="L7134" s="2"/>
      <c r="M7134" s="2"/>
      <c r="N7134" s="2"/>
      <c r="O7134" s="2"/>
      <c r="P7134" s="2"/>
      <c r="Q7134" s="2"/>
      <c r="R7134" s="2"/>
      <c r="S7134" s="2"/>
      <c r="T7134" s="2"/>
      <c r="U7134" s="2"/>
      <c r="V7134" s="2"/>
      <c r="W7134" s="2"/>
      <c r="X7134" s="2"/>
      <c r="Y7134" s="2"/>
      <c r="AB7134" s="2"/>
      <c r="AC7134" s="2"/>
      <c r="AD7134" s="2"/>
      <c r="AE7134" s="2"/>
      <c r="AF7134" s="2"/>
      <c r="AG7134" s="2"/>
      <c r="AH7134" s="2"/>
      <c r="AI7134" s="2"/>
      <c r="AJ7134" s="2"/>
      <c r="AK7134" s="2"/>
      <c r="BK7134" s="2"/>
      <c r="BL7134" s="2"/>
      <c r="BN7134" s="2"/>
      <c r="BO7134" s="2"/>
    </row>
    <row r="7135" ht="12.75" customHeight="1">
      <c r="D7135" s="2"/>
      <c r="G7135" s="2"/>
      <c r="I7135" s="2"/>
      <c r="J7135" s="2"/>
      <c r="K7135" s="2"/>
      <c r="L7135" s="2"/>
      <c r="M7135" s="2"/>
      <c r="N7135" s="2"/>
      <c r="O7135" s="2"/>
      <c r="P7135" s="2"/>
      <c r="Q7135" s="2"/>
      <c r="R7135" s="2"/>
      <c r="S7135" s="2"/>
      <c r="T7135" s="2"/>
      <c r="U7135" s="2"/>
      <c r="V7135" s="2"/>
      <c r="W7135" s="2"/>
      <c r="X7135" s="2"/>
      <c r="Y7135" s="2"/>
      <c r="AB7135" s="2"/>
      <c r="AC7135" s="2"/>
      <c r="AD7135" s="2"/>
      <c r="AE7135" s="2"/>
      <c r="AF7135" s="2"/>
      <c r="AG7135" s="2"/>
      <c r="AH7135" s="2"/>
      <c r="AI7135" s="2"/>
      <c r="AJ7135" s="2"/>
      <c r="AK7135" s="2"/>
      <c r="BK7135" s="2"/>
      <c r="BL7135" s="2"/>
      <c r="BN7135" s="2"/>
      <c r="BO7135" s="2"/>
    </row>
    <row r="7136" ht="12.75" customHeight="1">
      <c r="D7136" s="2"/>
      <c r="G7136" s="2"/>
      <c r="I7136" s="2"/>
      <c r="J7136" s="2"/>
      <c r="K7136" s="2"/>
      <c r="L7136" s="2"/>
      <c r="M7136" s="2"/>
      <c r="N7136" s="2"/>
      <c r="O7136" s="2"/>
      <c r="P7136" s="2"/>
      <c r="Q7136" s="2"/>
      <c r="R7136" s="2"/>
      <c r="S7136" s="2"/>
      <c r="T7136" s="2"/>
      <c r="U7136" s="2"/>
      <c r="V7136" s="2"/>
      <c r="W7136" s="2"/>
      <c r="X7136" s="2"/>
      <c r="Y7136" s="2"/>
      <c r="AB7136" s="2"/>
      <c r="AC7136" s="2"/>
      <c r="AD7136" s="2"/>
      <c r="AE7136" s="2"/>
      <c r="AF7136" s="2"/>
      <c r="AG7136" s="2"/>
      <c r="AH7136" s="2"/>
      <c r="AI7136" s="2"/>
      <c r="AJ7136" s="2"/>
      <c r="AK7136" s="2"/>
      <c r="BK7136" s="2"/>
      <c r="BL7136" s="2"/>
      <c r="BN7136" s="2"/>
      <c r="BO7136" s="2"/>
    </row>
    <row r="7137" ht="12.75" customHeight="1">
      <c r="D7137" s="2"/>
      <c r="G7137" s="2"/>
      <c r="I7137" s="2"/>
      <c r="J7137" s="2"/>
      <c r="K7137" s="2"/>
      <c r="L7137" s="2"/>
      <c r="M7137" s="2"/>
      <c r="N7137" s="2"/>
      <c r="O7137" s="2"/>
      <c r="P7137" s="2"/>
      <c r="Q7137" s="2"/>
      <c r="R7137" s="2"/>
      <c r="S7137" s="2"/>
      <c r="T7137" s="2"/>
      <c r="U7137" s="2"/>
      <c r="V7137" s="2"/>
      <c r="W7137" s="2"/>
      <c r="X7137" s="2"/>
      <c r="Y7137" s="2"/>
      <c r="AB7137" s="2"/>
      <c r="AC7137" s="2"/>
      <c r="AD7137" s="2"/>
      <c r="AE7137" s="2"/>
      <c r="AF7137" s="2"/>
      <c r="AG7137" s="2"/>
      <c r="AH7137" s="2"/>
      <c r="AI7137" s="2"/>
      <c r="AJ7137" s="2"/>
      <c r="AK7137" s="2"/>
      <c r="BK7137" s="2"/>
      <c r="BL7137" s="2"/>
      <c r="BN7137" s="2"/>
      <c r="BO7137" s="2"/>
    </row>
    <row r="7138" ht="12.75" customHeight="1">
      <c r="D7138" s="2"/>
      <c r="G7138" s="2"/>
      <c r="I7138" s="2"/>
      <c r="J7138" s="2"/>
      <c r="K7138" s="2"/>
      <c r="L7138" s="2"/>
      <c r="M7138" s="2"/>
      <c r="N7138" s="2"/>
      <c r="O7138" s="2"/>
      <c r="P7138" s="2"/>
      <c r="Q7138" s="2"/>
      <c r="R7138" s="2"/>
      <c r="S7138" s="2"/>
      <c r="T7138" s="2"/>
      <c r="U7138" s="2"/>
      <c r="V7138" s="2"/>
      <c r="W7138" s="2"/>
      <c r="X7138" s="2"/>
      <c r="Y7138" s="2"/>
      <c r="AB7138" s="2"/>
      <c r="AC7138" s="2"/>
      <c r="AD7138" s="2"/>
      <c r="AE7138" s="2"/>
      <c r="AF7138" s="2"/>
      <c r="AG7138" s="2"/>
      <c r="AH7138" s="2"/>
      <c r="AI7138" s="2"/>
      <c r="AJ7138" s="2"/>
      <c r="AK7138" s="2"/>
      <c r="BK7138" s="2"/>
      <c r="BL7138" s="2"/>
      <c r="BN7138" s="2"/>
      <c r="BO7138" s="2"/>
    </row>
    <row r="7139" ht="12.75" customHeight="1">
      <c r="D7139" s="2"/>
      <c r="G7139" s="2"/>
      <c r="I7139" s="2"/>
      <c r="J7139" s="2"/>
      <c r="K7139" s="2"/>
      <c r="L7139" s="2"/>
      <c r="M7139" s="2"/>
      <c r="N7139" s="2"/>
      <c r="O7139" s="2"/>
      <c r="P7139" s="2"/>
      <c r="Q7139" s="2"/>
      <c r="R7139" s="2"/>
      <c r="S7139" s="2"/>
      <c r="T7139" s="2"/>
      <c r="U7139" s="2"/>
      <c r="V7139" s="2"/>
      <c r="W7139" s="2"/>
      <c r="X7139" s="2"/>
      <c r="Y7139" s="2"/>
      <c r="AB7139" s="2"/>
      <c r="AC7139" s="2"/>
      <c r="AD7139" s="2"/>
      <c r="AE7139" s="2"/>
      <c r="AF7139" s="2"/>
      <c r="AG7139" s="2"/>
      <c r="AH7139" s="2"/>
      <c r="AI7139" s="2"/>
      <c r="AJ7139" s="2"/>
      <c r="AK7139" s="2"/>
      <c r="BK7139" s="2"/>
      <c r="BL7139" s="2"/>
      <c r="BN7139" s="2"/>
      <c r="BO7139" s="2"/>
    </row>
    <row r="7140" ht="12.75" customHeight="1">
      <c r="D7140" s="2"/>
      <c r="G7140" s="2"/>
      <c r="I7140" s="2"/>
      <c r="J7140" s="2"/>
      <c r="K7140" s="2"/>
      <c r="L7140" s="2"/>
      <c r="M7140" s="2"/>
      <c r="N7140" s="2"/>
      <c r="O7140" s="2"/>
      <c r="P7140" s="2"/>
      <c r="Q7140" s="2"/>
      <c r="R7140" s="2"/>
      <c r="S7140" s="2"/>
      <c r="T7140" s="2"/>
      <c r="U7140" s="2"/>
      <c r="V7140" s="2"/>
      <c r="W7140" s="2"/>
      <c r="X7140" s="2"/>
      <c r="Y7140" s="2"/>
      <c r="AB7140" s="2"/>
      <c r="AC7140" s="2"/>
      <c r="AD7140" s="2"/>
      <c r="AE7140" s="2"/>
      <c r="AF7140" s="2"/>
      <c r="AG7140" s="2"/>
      <c r="AH7140" s="2"/>
      <c r="AI7140" s="2"/>
      <c r="AJ7140" s="2"/>
      <c r="AK7140" s="2"/>
      <c r="BK7140" s="2"/>
      <c r="BL7140" s="2"/>
      <c r="BN7140" s="2"/>
      <c r="BO7140" s="2"/>
    </row>
    <row r="7141" ht="12.75" customHeight="1">
      <c r="D7141" s="2"/>
      <c r="G7141" s="2"/>
      <c r="I7141" s="2"/>
      <c r="J7141" s="2"/>
      <c r="K7141" s="2"/>
      <c r="L7141" s="2"/>
      <c r="M7141" s="2"/>
      <c r="N7141" s="2"/>
      <c r="O7141" s="2"/>
      <c r="P7141" s="2"/>
      <c r="Q7141" s="2"/>
      <c r="R7141" s="2"/>
      <c r="S7141" s="2"/>
      <c r="T7141" s="2"/>
      <c r="U7141" s="2"/>
      <c r="V7141" s="2"/>
      <c r="W7141" s="2"/>
      <c r="X7141" s="2"/>
      <c r="Y7141" s="2"/>
      <c r="AB7141" s="2"/>
      <c r="AC7141" s="2"/>
      <c r="AD7141" s="2"/>
      <c r="AE7141" s="2"/>
      <c r="AF7141" s="2"/>
      <c r="AG7141" s="2"/>
      <c r="AH7141" s="2"/>
      <c r="AI7141" s="2"/>
      <c r="AJ7141" s="2"/>
      <c r="AK7141" s="2"/>
      <c r="BK7141" s="2"/>
      <c r="BL7141" s="2"/>
      <c r="BN7141" s="2"/>
      <c r="BO7141" s="2"/>
    </row>
    <row r="7142" ht="12.75" customHeight="1">
      <c r="D7142" s="2"/>
      <c r="G7142" s="2"/>
      <c r="I7142" s="2"/>
      <c r="J7142" s="2"/>
      <c r="K7142" s="2"/>
      <c r="L7142" s="2"/>
      <c r="M7142" s="2"/>
      <c r="N7142" s="2"/>
      <c r="O7142" s="2"/>
      <c r="P7142" s="2"/>
      <c r="Q7142" s="2"/>
      <c r="R7142" s="2"/>
      <c r="S7142" s="2"/>
      <c r="T7142" s="2"/>
      <c r="U7142" s="2"/>
      <c r="V7142" s="2"/>
      <c r="W7142" s="2"/>
      <c r="X7142" s="2"/>
      <c r="Y7142" s="2"/>
      <c r="AB7142" s="2"/>
      <c r="AC7142" s="2"/>
      <c r="AD7142" s="2"/>
      <c r="AE7142" s="2"/>
      <c r="AF7142" s="2"/>
      <c r="AG7142" s="2"/>
      <c r="AH7142" s="2"/>
      <c r="AI7142" s="2"/>
      <c r="AJ7142" s="2"/>
      <c r="AK7142" s="2"/>
      <c r="BK7142" s="2"/>
      <c r="BL7142" s="2"/>
      <c r="BN7142" s="2"/>
      <c r="BO7142" s="2"/>
    </row>
    <row r="7143" ht="12.75" customHeight="1">
      <c r="D7143" s="2"/>
      <c r="G7143" s="2"/>
      <c r="I7143" s="2"/>
      <c r="J7143" s="2"/>
      <c r="K7143" s="2"/>
      <c r="L7143" s="2"/>
      <c r="M7143" s="2"/>
      <c r="N7143" s="2"/>
      <c r="O7143" s="2"/>
      <c r="P7143" s="2"/>
      <c r="Q7143" s="2"/>
      <c r="R7143" s="2"/>
      <c r="S7143" s="2"/>
      <c r="T7143" s="2"/>
      <c r="U7143" s="2"/>
      <c r="V7143" s="2"/>
      <c r="W7143" s="2"/>
      <c r="X7143" s="2"/>
      <c r="Y7143" s="2"/>
      <c r="AB7143" s="2"/>
      <c r="AC7143" s="2"/>
      <c r="AD7143" s="2"/>
      <c r="AE7143" s="2"/>
      <c r="AF7143" s="2"/>
      <c r="AG7143" s="2"/>
      <c r="AH7143" s="2"/>
      <c r="AI7143" s="2"/>
      <c r="AJ7143" s="2"/>
      <c r="AK7143" s="2"/>
      <c r="BK7143" s="2"/>
      <c r="BL7143" s="2"/>
      <c r="BN7143" s="2"/>
      <c r="BO7143" s="2"/>
    </row>
    <row r="7144" ht="12.75" customHeight="1">
      <c r="D7144" s="2"/>
      <c r="G7144" s="2"/>
      <c r="I7144" s="2"/>
      <c r="J7144" s="2"/>
      <c r="K7144" s="2"/>
      <c r="L7144" s="2"/>
      <c r="M7144" s="2"/>
      <c r="N7144" s="2"/>
      <c r="O7144" s="2"/>
      <c r="P7144" s="2"/>
      <c r="Q7144" s="2"/>
      <c r="R7144" s="2"/>
      <c r="S7144" s="2"/>
      <c r="T7144" s="2"/>
      <c r="U7144" s="2"/>
      <c r="V7144" s="2"/>
      <c r="W7144" s="2"/>
      <c r="X7144" s="2"/>
      <c r="Y7144" s="2"/>
      <c r="AB7144" s="2"/>
      <c r="AC7144" s="2"/>
      <c r="AD7144" s="2"/>
      <c r="AE7144" s="2"/>
      <c r="AF7144" s="2"/>
      <c r="AG7144" s="2"/>
      <c r="AH7144" s="2"/>
      <c r="AI7144" s="2"/>
      <c r="AJ7144" s="2"/>
      <c r="AK7144" s="2"/>
      <c r="BK7144" s="2"/>
      <c r="BL7144" s="2"/>
      <c r="BN7144" s="2"/>
      <c r="BO7144" s="2"/>
    </row>
    <row r="7145" ht="12.75" customHeight="1">
      <c r="D7145" s="2"/>
      <c r="G7145" s="2"/>
      <c r="I7145" s="2"/>
      <c r="J7145" s="2"/>
      <c r="K7145" s="2"/>
      <c r="L7145" s="2"/>
      <c r="M7145" s="2"/>
      <c r="N7145" s="2"/>
      <c r="O7145" s="2"/>
      <c r="P7145" s="2"/>
      <c r="Q7145" s="2"/>
      <c r="R7145" s="2"/>
      <c r="S7145" s="2"/>
      <c r="T7145" s="2"/>
      <c r="U7145" s="2"/>
      <c r="V7145" s="2"/>
      <c r="W7145" s="2"/>
      <c r="X7145" s="2"/>
      <c r="Y7145" s="2"/>
      <c r="AB7145" s="2"/>
      <c r="AC7145" s="2"/>
      <c r="AD7145" s="2"/>
      <c r="AE7145" s="2"/>
      <c r="AF7145" s="2"/>
      <c r="AG7145" s="2"/>
      <c r="AH7145" s="2"/>
      <c r="AI7145" s="2"/>
      <c r="AJ7145" s="2"/>
      <c r="AK7145" s="2"/>
      <c r="BK7145" s="2"/>
      <c r="BL7145" s="2"/>
      <c r="BN7145" s="2"/>
      <c r="BO7145" s="2"/>
    </row>
    <row r="7146" ht="12.75" customHeight="1">
      <c r="D7146" s="2"/>
      <c r="G7146" s="2"/>
      <c r="I7146" s="2"/>
      <c r="J7146" s="2"/>
      <c r="K7146" s="2"/>
      <c r="L7146" s="2"/>
      <c r="M7146" s="2"/>
      <c r="N7146" s="2"/>
      <c r="O7146" s="2"/>
      <c r="P7146" s="2"/>
      <c r="Q7146" s="2"/>
      <c r="R7146" s="2"/>
      <c r="S7146" s="2"/>
      <c r="T7146" s="2"/>
      <c r="U7146" s="2"/>
      <c r="V7146" s="2"/>
      <c r="W7146" s="2"/>
      <c r="X7146" s="2"/>
      <c r="Y7146" s="2"/>
      <c r="AB7146" s="2"/>
      <c r="AC7146" s="2"/>
      <c r="AD7146" s="2"/>
      <c r="AE7146" s="2"/>
      <c r="AF7146" s="2"/>
      <c r="AG7146" s="2"/>
      <c r="AH7146" s="2"/>
      <c r="AI7146" s="2"/>
      <c r="AJ7146" s="2"/>
      <c r="AK7146" s="2"/>
      <c r="BK7146" s="2"/>
      <c r="BL7146" s="2"/>
      <c r="BN7146" s="2"/>
      <c r="BO7146" s="2"/>
    </row>
    <row r="7147" ht="12.75" customHeight="1">
      <c r="D7147" s="2"/>
      <c r="G7147" s="2"/>
      <c r="I7147" s="2"/>
      <c r="J7147" s="2"/>
      <c r="K7147" s="2"/>
      <c r="L7147" s="2"/>
      <c r="M7147" s="2"/>
      <c r="N7147" s="2"/>
      <c r="O7147" s="2"/>
      <c r="P7147" s="2"/>
      <c r="Q7147" s="2"/>
      <c r="R7147" s="2"/>
      <c r="S7147" s="2"/>
      <c r="T7147" s="2"/>
      <c r="U7147" s="2"/>
      <c r="V7147" s="2"/>
      <c r="W7147" s="2"/>
      <c r="X7147" s="2"/>
      <c r="Y7147" s="2"/>
      <c r="AB7147" s="2"/>
      <c r="AC7147" s="2"/>
      <c r="AD7147" s="2"/>
      <c r="AE7147" s="2"/>
      <c r="AF7147" s="2"/>
      <c r="AG7147" s="2"/>
      <c r="AH7147" s="2"/>
      <c r="AI7147" s="2"/>
      <c r="AJ7147" s="2"/>
      <c r="AK7147" s="2"/>
      <c r="BK7147" s="2"/>
      <c r="BL7147" s="2"/>
      <c r="BN7147" s="2"/>
      <c r="BO7147" s="2"/>
    </row>
    <row r="7148" ht="12.75" customHeight="1">
      <c r="D7148" s="2"/>
      <c r="G7148" s="2"/>
      <c r="I7148" s="2"/>
      <c r="J7148" s="2"/>
      <c r="K7148" s="2"/>
      <c r="L7148" s="2"/>
      <c r="M7148" s="2"/>
      <c r="N7148" s="2"/>
      <c r="O7148" s="2"/>
      <c r="P7148" s="2"/>
      <c r="Q7148" s="2"/>
      <c r="R7148" s="2"/>
      <c r="S7148" s="2"/>
      <c r="T7148" s="2"/>
      <c r="U7148" s="2"/>
      <c r="V7148" s="2"/>
      <c r="W7148" s="2"/>
      <c r="X7148" s="2"/>
      <c r="Y7148" s="2"/>
      <c r="AB7148" s="2"/>
      <c r="AC7148" s="2"/>
      <c r="AD7148" s="2"/>
      <c r="AE7148" s="2"/>
      <c r="AF7148" s="2"/>
      <c r="AG7148" s="2"/>
      <c r="AH7148" s="2"/>
      <c r="AI7148" s="2"/>
      <c r="AJ7148" s="2"/>
      <c r="AK7148" s="2"/>
      <c r="BK7148" s="2"/>
      <c r="BL7148" s="2"/>
      <c r="BN7148" s="2"/>
      <c r="BO7148" s="2"/>
    </row>
    <row r="7149" ht="12.75" customHeight="1">
      <c r="D7149" s="2"/>
      <c r="G7149" s="2"/>
      <c r="I7149" s="2"/>
      <c r="J7149" s="2"/>
      <c r="K7149" s="2"/>
      <c r="L7149" s="2"/>
      <c r="M7149" s="2"/>
      <c r="N7149" s="2"/>
      <c r="O7149" s="2"/>
      <c r="P7149" s="2"/>
      <c r="Q7149" s="2"/>
      <c r="R7149" s="2"/>
      <c r="S7149" s="2"/>
      <c r="T7149" s="2"/>
      <c r="U7149" s="2"/>
      <c r="V7149" s="2"/>
      <c r="W7149" s="2"/>
      <c r="X7149" s="2"/>
      <c r="Y7149" s="2"/>
      <c r="AB7149" s="2"/>
      <c r="AC7149" s="2"/>
      <c r="AD7149" s="2"/>
      <c r="AE7149" s="2"/>
      <c r="AF7149" s="2"/>
      <c r="AG7149" s="2"/>
      <c r="AH7149" s="2"/>
      <c r="AI7149" s="2"/>
      <c r="AJ7149" s="2"/>
      <c r="AK7149" s="2"/>
      <c r="BK7149" s="2"/>
      <c r="BL7149" s="2"/>
      <c r="BN7149" s="2"/>
      <c r="BO7149" s="2"/>
    </row>
    <row r="7150" ht="12.75" customHeight="1">
      <c r="D7150" s="2"/>
      <c r="G7150" s="2"/>
      <c r="I7150" s="2"/>
      <c r="J7150" s="2"/>
      <c r="K7150" s="2"/>
      <c r="L7150" s="2"/>
      <c r="M7150" s="2"/>
      <c r="N7150" s="2"/>
      <c r="O7150" s="2"/>
      <c r="P7150" s="2"/>
      <c r="Q7150" s="2"/>
      <c r="R7150" s="2"/>
      <c r="S7150" s="2"/>
      <c r="T7150" s="2"/>
      <c r="U7150" s="2"/>
      <c r="V7150" s="2"/>
      <c r="W7150" s="2"/>
      <c r="X7150" s="2"/>
      <c r="Y7150" s="2"/>
      <c r="AB7150" s="2"/>
      <c r="AC7150" s="2"/>
      <c r="AD7150" s="2"/>
      <c r="AE7150" s="2"/>
      <c r="AF7150" s="2"/>
      <c r="AG7150" s="2"/>
      <c r="AH7150" s="2"/>
      <c r="AI7150" s="2"/>
      <c r="AJ7150" s="2"/>
      <c r="AK7150" s="2"/>
      <c r="BK7150" s="2"/>
      <c r="BL7150" s="2"/>
      <c r="BN7150" s="2"/>
      <c r="BO7150" s="2"/>
    </row>
    <row r="7151" ht="12.75" customHeight="1">
      <c r="D7151" s="2"/>
      <c r="G7151" s="2"/>
      <c r="I7151" s="2"/>
      <c r="J7151" s="2"/>
      <c r="K7151" s="2"/>
      <c r="L7151" s="2"/>
      <c r="M7151" s="2"/>
      <c r="N7151" s="2"/>
      <c r="O7151" s="2"/>
      <c r="P7151" s="2"/>
      <c r="Q7151" s="2"/>
      <c r="R7151" s="2"/>
      <c r="S7151" s="2"/>
      <c r="T7151" s="2"/>
      <c r="U7151" s="2"/>
      <c r="V7151" s="2"/>
      <c r="W7151" s="2"/>
      <c r="X7151" s="2"/>
      <c r="Y7151" s="2"/>
      <c r="AB7151" s="2"/>
      <c r="AC7151" s="2"/>
      <c r="AD7151" s="2"/>
      <c r="AE7151" s="2"/>
      <c r="AF7151" s="2"/>
      <c r="AG7151" s="2"/>
      <c r="AH7151" s="2"/>
      <c r="AI7151" s="2"/>
      <c r="AJ7151" s="2"/>
      <c r="AK7151" s="2"/>
      <c r="BK7151" s="2"/>
      <c r="BL7151" s="2"/>
      <c r="BN7151" s="2"/>
      <c r="BO7151" s="2"/>
    </row>
    <row r="7152" ht="12.75" customHeight="1">
      <c r="D7152" s="2"/>
      <c r="G7152" s="2"/>
      <c r="I7152" s="2"/>
      <c r="J7152" s="2"/>
      <c r="K7152" s="2"/>
      <c r="L7152" s="2"/>
      <c r="M7152" s="2"/>
      <c r="N7152" s="2"/>
      <c r="O7152" s="2"/>
      <c r="P7152" s="2"/>
      <c r="Q7152" s="2"/>
      <c r="R7152" s="2"/>
      <c r="S7152" s="2"/>
      <c r="T7152" s="2"/>
      <c r="U7152" s="2"/>
      <c r="V7152" s="2"/>
      <c r="W7152" s="2"/>
      <c r="X7152" s="2"/>
      <c r="Y7152" s="2"/>
      <c r="AB7152" s="2"/>
      <c r="AC7152" s="2"/>
      <c r="AD7152" s="2"/>
      <c r="AE7152" s="2"/>
      <c r="AF7152" s="2"/>
      <c r="AG7152" s="2"/>
      <c r="AH7152" s="2"/>
      <c r="AI7152" s="2"/>
      <c r="AJ7152" s="2"/>
      <c r="AK7152" s="2"/>
      <c r="BK7152" s="2"/>
      <c r="BL7152" s="2"/>
      <c r="BN7152" s="2"/>
      <c r="BO7152" s="2"/>
    </row>
    <row r="7153" ht="12.75" customHeight="1">
      <c r="D7153" s="2"/>
      <c r="G7153" s="2"/>
      <c r="I7153" s="2"/>
      <c r="J7153" s="2"/>
      <c r="K7153" s="2"/>
      <c r="L7153" s="2"/>
      <c r="M7153" s="2"/>
      <c r="N7153" s="2"/>
      <c r="O7153" s="2"/>
      <c r="P7153" s="2"/>
      <c r="Q7153" s="2"/>
      <c r="R7153" s="2"/>
      <c r="S7153" s="2"/>
      <c r="T7153" s="2"/>
      <c r="U7153" s="2"/>
      <c r="V7153" s="2"/>
      <c r="W7153" s="2"/>
      <c r="X7153" s="2"/>
      <c r="Y7153" s="2"/>
      <c r="AB7153" s="2"/>
      <c r="AC7153" s="2"/>
      <c r="AD7153" s="2"/>
      <c r="AE7153" s="2"/>
      <c r="AF7153" s="2"/>
      <c r="AG7153" s="2"/>
      <c r="AH7153" s="2"/>
      <c r="AI7153" s="2"/>
      <c r="AJ7153" s="2"/>
      <c r="AK7153" s="2"/>
      <c r="BK7153" s="2"/>
      <c r="BL7153" s="2"/>
      <c r="BN7153" s="2"/>
      <c r="BO7153" s="2"/>
    </row>
    <row r="7154" ht="12.75" customHeight="1">
      <c r="D7154" s="2"/>
      <c r="G7154" s="2"/>
      <c r="I7154" s="2"/>
      <c r="J7154" s="2"/>
      <c r="K7154" s="2"/>
      <c r="L7154" s="2"/>
      <c r="M7154" s="2"/>
      <c r="N7154" s="2"/>
      <c r="O7154" s="2"/>
      <c r="P7154" s="2"/>
      <c r="Q7154" s="2"/>
      <c r="R7154" s="2"/>
      <c r="S7154" s="2"/>
      <c r="T7154" s="2"/>
      <c r="U7154" s="2"/>
      <c r="V7154" s="2"/>
      <c r="W7154" s="2"/>
      <c r="X7154" s="2"/>
      <c r="Y7154" s="2"/>
      <c r="AB7154" s="2"/>
      <c r="AC7154" s="2"/>
      <c r="AD7154" s="2"/>
      <c r="AE7154" s="2"/>
      <c r="AF7154" s="2"/>
      <c r="AG7154" s="2"/>
      <c r="AH7154" s="2"/>
      <c r="AI7154" s="2"/>
      <c r="AJ7154" s="2"/>
      <c r="AK7154" s="2"/>
      <c r="BK7154" s="2"/>
      <c r="BL7154" s="2"/>
      <c r="BN7154" s="2"/>
      <c r="BO7154" s="2"/>
    </row>
    <row r="7155" ht="12.75" customHeight="1">
      <c r="D7155" s="2"/>
      <c r="G7155" s="2"/>
      <c r="I7155" s="2"/>
      <c r="J7155" s="2"/>
      <c r="K7155" s="2"/>
      <c r="L7155" s="2"/>
      <c r="M7155" s="2"/>
      <c r="N7155" s="2"/>
      <c r="O7155" s="2"/>
      <c r="P7155" s="2"/>
      <c r="Q7155" s="2"/>
      <c r="R7155" s="2"/>
      <c r="S7155" s="2"/>
      <c r="T7155" s="2"/>
      <c r="U7155" s="2"/>
      <c r="V7155" s="2"/>
      <c r="W7155" s="2"/>
      <c r="X7155" s="2"/>
      <c r="Y7155" s="2"/>
      <c r="AB7155" s="2"/>
      <c r="AC7155" s="2"/>
      <c r="AD7155" s="2"/>
      <c r="AE7155" s="2"/>
      <c r="AF7155" s="2"/>
      <c r="AG7155" s="2"/>
      <c r="AH7155" s="2"/>
      <c r="AI7155" s="2"/>
      <c r="AJ7155" s="2"/>
      <c r="AK7155" s="2"/>
      <c r="BK7155" s="2"/>
      <c r="BL7155" s="2"/>
      <c r="BN7155" s="2"/>
      <c r="BO7155" s="2"/>
    </row>
    <row r="7156" ht="12.75" customHeight="1">
      <c r="D7156" s="2"/>
      <c r="G7156" s="2"/>
      <c r="I7156" s="2"/>
      <c r="J7156" s="2"/>
      <c r="K7156" s="2"/>
      <c r="L7156" s="2"/>
      <c r="M7156" s="2"/>
      <c r="N7156" s="2"/>
      <c r="O7156" s="2"/>
      <c r="P7156" s="2"/>
      <c r="Q7156" s="2"/>
      <c r="R7156" s="2"/>
      <c r="S7156" s="2"/>
      <c r="T7156" s="2"/>
      <c r="U7156" s="2"/>
      <c r="V7156" s="2"/>
      <c r="W7156" s="2"/>
      <c r="X7156" s="2"/>
      <c r="Y7156" s="2"/>
      <c r="AB7156" s="2"/>
      <c r="AC7156" s="2"/>
      <c r="AD7156" s="2"/>
      <c r="AE7156" s="2"/>
      <c r="AF7156" s="2"/>
      <c r="AG7156" s="2"/>
      <c r="AH7156" s="2"/>
      <c r="AI7156" s="2"/>
      <c r="AJ7156" s="2"/>
      <c r="AK7156" s="2"/>
      <c r="BK7156" s="2"/>
      <c r="BL7156" s="2"/>
      <c r="BN7156" s="2"/>
      <c r="BO7156" s="2"/>
    </row>
    <row r="7157" ht="12.75" customHeight="1">
      <c r="D7157" s="2"/>
      <c r="G7157" s="2"/>
      <c r="I7157" s="2"/>
      <c r="J7157" s="2"/>
      <c r="K7157" s="2"/>
      <c r="L7157" s="2"/>
      <c r="M7157" s="2"/>
      <c r="N7157" s="2"/>
      <c r="O7157" s="2"/>
      <c r="P7157" s="2"/>
      <c r="Q7157" s="2"/>
      <c r="R7157" s="2"/>
      <c r="S7157" s="2"/>
      <c r="T7157" s="2"/>
      <c r="U7157" s="2"/>
      <c r="V7157" s="2"/>
      <c r="W7157" s="2"/>
      <c r="X7157" s="2"/>
      <c r="Y7157" s="2"/>
      <c r="AB7157" s="2"/>
      <c r="AC7157" s="2"/>
      <c r="AD7157" s="2"/>
      <c r="AE7157" s="2"/>
      <c r="AF7157" s="2"/>
      <c r="AG7157" s="2"/>
      <c r="AH7157" s="2"/>
      <c r="AI7157" s="2"/>
      <c r="AJ7157" s="2"/>
      <c r="AK7157" s="2"/>
      <c r="BK7157" s="2"/>
      <c r="BL7157" s="2"/>
      <c r="BN7157" s="2"/>
      <c r="BO7157" s="2"/>
    </row>
    <row r="7158" ht="12.75" customHeight="1">
      <c r="D7158" s="2"/>
      <c r="G7158" s="2"/>
      <c r="I7158" s="2"/>
      <c r="J7158" s="2"/>
      <c r="K7158" s="2"/>
      <c r="L7158" s="2"/>
      <c r="M7158" s="2"/>
      <c r="N7158" s="2"/>
      <c r="O7158" s="2"/>
      <c r="P7158" s="2"/>
      <c r="Q7158" s="2"/>
      <c r="R7158" s="2"/>
      <c r="S7158" s="2"/>
      <c r="T7158" s="2"/>
      <c r="U7158" s="2"/>
      <c r="V7158" s="2"/>
      <c r="W7158" s="2"/>
      <c r="X7158" s="2"/>
      <c r="Y7158" s="2"/>
      <c r="AB7158" s="2"/>
      <c r="AC7158" s="2"/>
      <c r="AD7158" s="2"/>
      <c r="AE7158" s="2"/>
      <c r="AF7158" s="2"/>
      <c r="AG7158" s="2"/>
      <c r="AH7158" s="2"/>
      <c r="AI7158" s="2"/>
      <c r="AJ7158" s="2"/>
      <c r="AK7158" s="2"/>
      <c r="BK7158" s="2"/>
      <c r="BL7158" s="2"/>
      <c r="BN7158" s="2"/>
      <c r="BO7158" s="2"/>
    </row>
    <row r="7159" ht="12.75" customHeight="1">
      <c r="D7159" s="2"/>
      <c r="G7159" s="2"/>
      <c r="I7159" s="2"/>
      <c r="J7159" s="2"/>
      <c r="K7159" s="2"/>
      <c r="L7159" s="2"/>
      <c r="M7159" s="2"/>
      <c r="N7159" s="2"/>
      <c r="O7159" s="2"/>
      <c r="P7159" s="2"/>
      <c r="Q7159" s="2"/>
      <c r="R7159" s="2"/>
      <c r="S7159" s="2"/>
      <c r="T7159" s="2"/>
      <c r="U7159" s="2"/>
      <c r="V7159" s="2"/>
      <c r="W7159" s="2"/>
      <c r="X7159" s="2"/>
      <c r="Y7159" s="2"/>
      <c r="AB7159" s="2"/>
      <c r="AC7159" s="2"/>
      <c r="AD7159" s="2"/>
      <c r="AE7159" s="2"/>
      <c r="AF7159" s="2"/>
      <c r="AG7159" s="2"/>
      <c r="AH7159" s="2"/>
      <c r="AI7159" s="2"/>
      <c r="AJ7159" s="2"/>
      <c r="AK7159" s="2"/>
      <c r="BK7159" s="2"/>
      <c r="BL7159" s="2"/>
      <c r="BN7159" s="2"/>
      <c r="BO7159" s="2"/>
    </row>
    <row r="7160" ht="12.75" customHeight="1">
      <c r="D7160" s="2"/>
      <c r="G7160" s="2"/>
      <c r="I7160" s="2"/>
      <c r="J7160" s="2"/>
      <c r="K7160" s="2"/>
      <c r="L7160" s="2"/>
      <c r="M7160" s="2"/>
      <c r="N7160" s="2"/>
      <c r="O7160" s="2"/>
      <c r="P7160" s="2"/>
      <c r="Q7160" s="2"/>
      <c r="R7160" s="2"/>
      <c r="S7160" s="2"/>
      <c r="T7160" s="2"/>
      <c r="U7160" s="2"/>
      <c r="V7160" s="2"/>
      <c r="W7160" s="2"/>
      <c r="X7160" s="2"/>
      <c r="Y7160" s="2"/>
      <c r="AB7160" s="2"/>
      <c r="AC7160" s="2"/>
      <c r="AD7160" s="2"/>
      <c r="AE7160" s="2"/>
      <c r="AF7160" s="2"/>
      <c r="AG7160" s="2"/>
      <c r="AH7160" s="2"/>
      <c r="AI7160" s="2"/>
      <c r="AJ7160" s="2"/>
      <c r="AK7160" s="2"/>
      <c r="BK7160" s="2"/>
      <c r="BL7160" s="2"/>
      <c r="BN7160" s="2"/>
      <c r="BO7160" s="2"/>
    </row>
    <row r="7161" ht="12.75" customHeight="1">
      <c r="D7161" s="2"/>
      <c r="G7161" s="2"/>
      <c r="I7161" s="2"/>
      <c r="J7161" s="2"/>
      <c r="K7161" s="2"/>
      <c r="L7161" s="2"/>
      <c r="M7161" s="2"/>
      <c r="N7161" s="2"/>
      <c r="O7161" s="2"/>
      <c r="P7161" s="2"/>
      <c r="Q7161" s="2"/>
      <c r="R7161" s="2"/>
      <c r="S7161" s="2"/>
      <c r="T7161" s="2"/>
      <c r="U7161" s="2"/>
      <c r="V7161" s="2"/>
      <c r="W7161" s="2"/>
      <c r="X7161" s="2"/>
      <c r="Y7161" s="2"/>
      <c r="AB7161" s="2"/>
      <c r="AC7161" s="2"/>
      <c r="AD7161" s="2"/>
      <c r="AE7161" s="2"/>
      <c r="AF7161" s="2"/>
      <c r="AG7161" s="2"/>
      <c r="AH7161" s="2"/>
      <c r="AI7161" s="2"/>
      <c r="AJ7161" s="2"/>
      <c r="AK7161" s="2"/>
      <c r="BK7161" s="2"/>
      <c r="BL7161" s="2"/>
      <c r="BN7161" s="2"/>
      <c r="BO7161" s="2"/>
    </row>
    <row r="7162" ht="12.75" customHeight="1">
      <c r="D7162" s="2"/>
      <c r="G7162" s="2"/>
      <c r="I7162" s="2"/>
      <c r="J7162" s="2"/>
      <c r="K7162" s="2"/>
      <c r="L7162" s="2"/>
      <c r="M7162" s="2"/>
      <c r="N7162" s="2"/>
      <c r="O7162" s="2"/>
      <c r="P7162" s="2"/>
      <c r="Q7162" s="2"/>
      <c r="R7162" s="2"/>
      <c r="S7162" s="2"/>
      <c r="T7162" s="2"/>
      <c r="U7162" s="2"/>
      <c r="V7162" s="2"/>
      <c r="W7162" s="2"/>
      <c r="X7162" s="2"/>
      <c r="Y7162" s="2"/>
      <c r="AB7162" s="2"/>
      <c r="AC7162" s="2"/>
      <c r="AD7162" s="2"/>
      <c r="AE7162" s="2"/>
      <c r="AF7162" s="2"/>
      <c r="AG7162" s="2"/>
      <c r="AH7162" s="2"/>
      <c r="AI7162" s="2"/>
      <c r="AJ7162" s="2"/>
      <c r="AK7162" s="2"/>
      <c r="BK7162" s="2"/>
      <c r="BL7162" s="2"/>
      <c r="BN7162" s="2"/>
      <c r="BO7162" s="2"/>
    </row>
    <row r="7163" ht="12.75" customHeight="1">
      <c r="D7163" s="2"/>
      <c r="G7163" s="2"/>
      <c r="I7163" s="2"/>
      <c r="J7163" s="2"/>
      <c r="K7163" s="2"/>
      <c r="L7163" s="2"/>
      <c r="M7163" s="2"/>
      <c r="N7163" s="2"/>
      <c r="O7163" s="2"/>
      <c r="P7163" s="2"/>
      <c r="Q7163" s="2"/>
      <c r="R7163" s="2"/>
      <c r="S7163" s="2"/>
      <c r="T7163" s="2"/>
      <c r="U7163" s="2"/>
      <c r="V7163" s="2"/>
      <c r="W7163" s="2"/>
      <c r="X7163" s="2"/>
      <c r="Y7163" s="2"/>
      <c r="AB7163" s="2"/>
      <c r="AC7163" s="2"/>
      <c r="AD7163" s="2"/>
      <c r="AE7163" s="2"/>
      <c r="AF7163" s="2"/>
      <c r="AG7163" s="2"/>
      <c r="AH7163" s="2"/>
      <c r="AI7163" s="2"/>
      <c r="AJ7163" s="2"/>
      <c r="AK7163" s="2"/>
      <c r="BK7163" s="2"/>
      <c r="BL7163" s="2"/>
      <c r="BN7163" s="2"/>
      <c r="BO7163" s="2"/>
    </row>
    <row r="7164" ht="12.75" customHeight="1">
      <c r="D7164" s="2"/>
      <c r="G7164" s="2"/>
      <c r="I7164" s="2"/>
      <c r="J7164" s="2"/>
      <c r="K7164" s="2"/>
      <c r="L7164" s="2"/>
      <c r="M7164" s="2"/>
      <c r="N7164" s="2"/>
      <c r="O7164" s="2"/>
      <c r="P7164" s="2"/>
      <c r="Q7164" s="2"/>
      <c r="R7164" s="2"/>
      <c r="S7164" s="2"/>
      <c r="T7164" s="2"/>
      <c r="U7164" s="2"/>
      <c r="V7164" s="2"/>
      <c r="W7164" s="2"/>
      <c r="X7164" s="2"/>
      <c r="Y7164" s="2"/>
      <c r="AB7164" s="2"/>
      <c r="AC7164" s="2"/>
      <c r="AD7164" s="2"/>
      <c r="AE7164" s="2"/>
      <c r="AF7164" s="2"/>
      <c r="AG7164" s="2"/>
      <c r="AH7164" s="2"/>
      <c r="AI7164" s="2"/>
      <c r="AJ7164" s="2"/>
      <c r="AK7164" s="2"/>
      <c r="BK7164" s="2"/>
      <c r="BL7164" s="2"/>
      <c r="BN7164" s="2"/>
      <c r="BO7164" s="2"/>
    </row>
    <row r="7165" ht="12.75" customHeight="1">
      <c r="D7165" s="2"/>
      <c r="G7165" s="2"/>
      <c r="I7165" s="2"/>
      <c r="J7165" s="2"/>
      <c r="K7165" s="2"/>
      <c r="L7165" s="2"/>
      <c r="M7165" s="2"/>
      <c r="N7165" s="2"/>
      <c r="O7165" s="2"/>
      <c r="P7165" s="2"/>
      <c r="Q7165" s="2"/>
      <c r="R7165" s="2"/>
      <c r="S7165" s="2"/>
      <c r="T7165" s="2"/>
      <c r="U7165" s="2"/>
      <c r="V7165" s="2"/>
      <c r="W7165" s="2"/>
      <c r="X7165" s="2"/>
      <c r="Y7165" s="2"/>
      <c r="AB7165" s="2"/>
      <c r="AC7165" s="2"/>
      <c r="AD7165" s="2"/>
      <c r="AE7165" s="2"/>
      <c r="AF7165" s="2"/>
      <c r="AG7165" s="2"/>
      <c r="AH7165" s="2"/>
      <c r="AI7165" s="2"/>
      <c r="AJ7165" s="2"/>
      <c r="AK7165" s="2"/>
      <c r="BK7165" s="2"/>
      <c r="BL7165" s="2"/>
      <c r="BN7165" s="2"/>
      <c r="BO7165" s="2"/>
    </row>
    <row r="7166" ht="12.75" customHeight="1">
      <c r="D7166" s="2"/>
      <c r="G7166" s="2"/>
      <c r="I7166" s="2"/>
      <c r="J7166" s="2"/>
      <c r="K7166" s="2"/>
      <c r="L7166" s="2"/>
      <c r="M7166" s="2"/>
      <c r="N7166" s="2"/>
      <c r="O7166" s="2"/>
      <c r="P7166" s="2"/>
      <c r="Q7166" s="2"/>
      <c r="R7166" s="2"/>
      <c r="S7166" s="2"/>
      <c r="T7166" s="2"/>
      <c r="U7166" s="2"/>
      <c r="V7166" s="2"/>
      <c r="W7166" s="2"/>
      <c r="X7166" s="2"/>
      <c r="Y7166" s="2"/>
      <c r="AB7166" s="2"/>
      <c r="AC7166" s="2"/>
      <c r="AD7166" s="2"/>
      <c r="AE7166" s="2"/>
      <c r="AF7166" s="2"/>
      <c r="AG7166" s="2"/>
      <c r="AH7166" s="2"/>
      <c r="AI7166" s="2"/>
      <c r="AJ7166" s="2"/>
      <c r="AK7166" s="2"/>
      <c r="BK7166" s="2"/>
      <c r="BL7166" s="2"/>
      <c r="BN7166" s="2"/>
      <c r="BO7166" s="2"/>
    </row>
    <row r="7167" ht="12.75" customHeight="1">
      <c r="D7167" s="2"/>
      <c r="G7167" s="2"/>
      <c r="I7167" s="2"/>
      <c r="J7167" s="2"/>
      <c r="K7167" s="2"/>
      <c r="L7167" s="2"/>
      <c r="M7167" s="2"/>
      <c r="N7167" s="2"/>
      <c r="O7167" s="2"/>
      <c r="P7167" s="2"/>
      <c r="Q7167" s="2"/>
      <c r="R7167" s="2"/>
      <c r="S7167" s="2"/>
      <c r="T7167" s="2"/>
      <c r="U7167" s="2"/>
      <c r="V7167" s="2"/>
      <c r="W7167" s="2"/>
      <c r="X7167" s="2"/>
      <c r="Y7167" s="2"/>
      <c r="AB7167" s="2"/>
      <c r="AC7167" s="2"/>
      <c r="AD7167" s="2"/>
      <c r="AE7167" s="2"/>
      <c r="AF7167" s="2"/>
      <c r="AG7167" s="2"/>
      <c r="AH7167" s="2"/>
      <c r="AI7167" s="2"/>
      <c r="AJ7167" s="2"/>
      <c r="AK7167" s="2"/>
      <c r="BK7167" s="2"/>
      <c r="BL7167" s="2"/>
      <c r="BN7167" s="2"/>
      <c r="BO7167" s="2"/>
    </row>
    <row r="7168" ht="12.75" customHeight="1">
      <c r="D7168" s="2"/>
      <c r="G7168" s="2"/>
      <c r="I7168" s="2"/>
      <c r="J7168" s="2"/>
      <c r="K7168" s="2"/>
      <c r="L7168" s="2"/>
      <c r="M7168" s="2"/>
      <c r="N7168" s="2"/>
      <c r="O7168" s="2"/>
      <c r="P7168" s="2"/>
      <c r="Q7168" s="2"/>
      <c r="R7168" s="2"/>
      <c r="S7168" s="2"/>
      <c r="T7168" s="2"/>
      <c r="U7168" s="2"/>
      <c r="V7168" s="2"/>
      <c r="W7168" s="2"/>
      <c r="X7168" s="2"/>
      <c r="Y7168" s="2"/>
      <c r="AB7168" s="2"/>
      <c r="AC7168" s="2"/>
      <c r="AD7168" s="2"/>
      <c r="AE7168" s="2"/>
      <c r="AF7168" s="2"/>
      <c r="AG7168" s="2"/>
      <c r="AH7168" s="2"/>
      <c r="AI7168" s="2"/>
      <c r="AJ7168" s="2"/>
      <c r="AK7168" s="2"/>
      <c r="BK7168" s="2"/>
      <c r="BL7168" s="2"/>
      <c r="BN7168" s="2"/>
      <c r="BO7168" s="2"/>
    </row>
    <row r="7169" ht="12.75" customHeight="1">
      <c r="D7169" s="2"/>
      <c r="G7169" s="2"/>
      <c r="I7169" s="2"/>
      <c r="J7169" s="2"/>
      <c r="K7169" s="2"/>
      <c r="L7169" s="2"/>
      <c r="M7169" s="2"/>
      <c r="N7169" s="2"/>
      <c r="O7169" s="2"/>
      <c r="P7169" s="2"/>
      <c r="Q7169" s="2"/>
      <c r="R7169" s="2"/>
      <c r="S7169" s="2"/>
      <c r="T7169" s="2"/>
      <c r="U7169" s="2"/>
      <c r="V7169" s="2"/>
      <c r="W7169" s="2"/>
      <c r="X7169" s="2"/>
      <c r="Y7169" s="2"/>
      <c r="AB7169" s="2"/>
      <c r="AC7169" s="2"/>
      <c r="AD7169" s="2"/>
      <c r="AE7169" s="2"/>
      <c r="AF7169" s="2"/>
      <c r="AG7169" s="2"/>
      <c r="AH7169" s="2"/>
      <c r="AI7169" s="2"/>
      <c r="AJ7169" s="2"/>
      <c r="AK7169" s="2"/>
      <c r="BK7169" s="2"/>
      <c r="BL7169" s="2"/>
      <c r="BN7169" s="2"/>
      <c r="BO7169" s="2"/>
    </row>
    <row r="7170" ht="12.75" customHeight="1">
      <c r="D7170" s="2"/>
      <c r="G7170" s="2"/>
      <c r="I7170" s="2"/>
      <c r="J7170" s="2"/>
      <c r="K7170" s="2"/>
      <c r="L7170" s="2"/>
      <c r="M7170" s="2"/>
      <c r="N7170" s="2"/>
      <c r="O7170" s="2"/>
      <c r="P7170" s="2"/>
      <c r="Q7170" s="2"/>
      <c r="R7170" s="2"/>
      <c r="S7170" s="2"/>
      <c r="T7170" s="2"/>
      <c r="U7170" s="2"/>
      <c r="V7170" s="2"/>
      <c r="W7170" s="2"/>
      <c r="X7170" s="2"/>
      <c r="Y7170" s="2"/>
      <c r="AB7170" s="2"/>
      <c r="AC7170" s="2"/>
      <c r="AD7170" s="2"/>
      <c r="AE7170" s="2"/>
      <c r="AF7170" s="2"/>
      <c r="AG7170" s="2"/>
      <c r="AH7170" s="2"/>
      <c r="AI7170" s="2"/>
      <c r="AJ7170" s="2"/>
      <c r="AK7170" s="2"/>
      <c r="BK7170" s="2"/>
      <c r="BL7170" s="2"/>
      <c r="BN7170" s="2"/>
      <c r="BO7170" s="2"/>
    </row>
    <row r="7171" ht="12.75" customHeight="1">
      <c r="D7171" s="2"/>
      <c r="G7171" s="2"/>
      <c r="I7171" s="2"/>
      <c r="J7171" s="2"/>
      <c r="K7171" s="2"/>
      <c r="L7171" s="2"/>
      <c r="M7171" s="2"/>
      <c r="N7171" s="2"/>
      <c r="O7171" s="2"/>
      <c r="P7171" s="2"/>
      <c r="Q7171" s="2"/>
      <c r="R7171" s="2"/>
      <c r="S7171" s="2"/>
      <c r="T7171" s="2"/>
      <c r="U7171" s="2"/>
      <c r="V7171" s="2"/>
      <c r="W7171" s="2"/>
      <c r="X7171" s="2"/>
      <c r="Y7171" s="2"/>
      <c r="AB7171" s="2"/>
      <c r="AC7171" s="2"/>
      <c r="AD7171" s="2"/>
      <c r="AE7171" s="2"/>
      <c r="AF7171" s="2"/>
      <c r="AG7171" s="2"/>
      <c r="AH7171" s="2"/>
      <c r="AI7171" s="2"/>
      <c r="AJ7171" s="2"/>
      <c r="AK7171" s="2"/>
      <c r="BK7171" s="2"/>
      <c r="BL7171" s="2"/>
      <c r="BN7171" s="2"/>
      <c r="BO7171" s="2"/>
    </row>
    <row r="7172" ht="12.75" customHeight="1">
      <c r="D7172" s="2"/>
      <c r="G7172" s="2"/>
      <c r="I7172" s="2"/>
      <c r="J7172" s="2"/>
      <c r="K7172" s="2"/>
      <c r="L7172" s="2"/>
      <c r="M7172" s="2"/>
      <c r="N7172" s="2"/>
      <c r="O7172" s="2"/>
      <c r="P7172" s="2"/>
      <c r="Q7172" s="2"/>
      <c r="R7172" s="2"/>
      <c r="S7172" s="2"/>
      <c r="T7172" s="2"/>
      <c r="U7172" s="2"/>
      <c r="V7172" s="2"/>
      <c r="W7172" s="2"/>
      <c r="X7172" s="2"/>
      <c r="Y7172" s="2"/>
      <c r="AB7172" s="2"/>
      <c r="AC7172" s="2"/>
      <c r="AD7172" s="2"/>
      <c r="AE7172" s="2"/>
      <c r="AF7172" s="2"/>
      <c r="AG7172" s="2"/>
      <c r="AH7172" s="2"/>
      <c r="AI7172" s="2"/>
      <c r="AJ7172" s="2"/>
      <c r="AK7172" s="2"/>
      <c r="BK7172" s="2"/>
      <c r="BL7172" s="2"/>
      <c r="BN7172" s="2"/>
      <c r="BO7172" s="2"/>
    </row>
    <row r="7173" ht="12.75" customHeight="1">
      <c r="D7173" s="2"/>
      <c r="G7173" s="2"/>
      <c r="I7173" s="2"/>
      <c r="J7173" s="2"/>
      <c r="K7173" s="2"/>
      <c r="L7173" s="2"/>
      <c r="M7173" s="2"/>
      <c r="N7173" s="2"/>
      <c r="O7173" s="2"/>
      <c r="P7173" s="2"/>
      <c r="Q7173" s="2"/>
      <c r="R7173" s="2"/>
      <c r="S7173" s="2"/>
      <c r="T7173" s="2"/>
      <c r="U7173" s="2"/>
      <c r="V7173" s="2"/>
      <c r="W7173" s="2"/>
      <c r="X7173" s="2"/>
      <c r="Y7173" s="2"/>
      <c r="AB7173" s="2"/>
      <c r="AC7173" s="2"/>
      <c r="AD7173" s="2"/>
      <c r="AE7173" s="2"/>
      <c r="AF7173" s="2"/>
      <c r="AG7173" s="2"/>
      <c r="AH7173" s="2"/>
      <c r="AI7173" s="2"/>
      <c r="AJ7173" s="2"/>
      <c r="AK7173" s="2"/>
      <c r="BK7173" s="2"/>
      <c r="BL7173" s="2"/>
      <c r="BN7173" s="2"/>
      <c r="BO7173" s="2"/>
    </row>
    <row r="7174" ht="12.75" customHeight="1">
      <c r="D7174" s="2"/>
      <c r="G7174" s="2"/>
      <c r="I7174" s="2"/>
      <c r="J7174" s="2"/>
      <c r="K7174" s="2"/>
      <c r="L7174" s="2"/>
      <c r="M7174" s="2"/>
      <c r="N7174" s="2"/>
      <c r="O7174" s="2"/>
      <c r="P7174" s="2"/>
      <c r="Q7174" s="2"/>
      <c r="R7174" s="2"/>
      <c r="S7174" s="2"/>
      <c r="T7174" s="2"/>
      <c r="U7174" s="2"/>
      <c r="V7174" s="2"/>
      <c r="W7174" s="2"/>
      <c r="X7174" s="2"/>
      <c r="Y7174" s="2"/>
      <c r="AB7174" s="2"/>
      <c r="AC7174" s="2"/>
      <c r="AD7174" s="2"/>
      <c r="AE7174" s="2"/>
      <c r="AF7174" s="2"/>
      <c r="AG7174" s="2"/>
      <c r="AH7174" s="2"/>
      <c r="AI7174" s="2"/>
      <c r="AJ7174" s="2"/>
      <c r="AK7174" s="2"/>
      <c r="BK7174" s="2"/>
      <c r="BL7174" s="2"/>
      <c r="BN7174" s="2"/>
      <c r="BO7174" s="2"/>
    </row>
    <row r="7175" ht="12.75" customHeight="1">
      <c r="D7175" s="2"/>
      <c r="G7175" s="2"/>
      <c r="I7175" s="2"/>
      <c r="J7175" s="2"/>
      <c r="K7175" s="2"/>
      <c r="L7175" s="2"/>
      <c r="M7175" s="2"/>
      <c r="N7175" s="2"/>
      <c r="O7175" s="2"/>
      <c r="P7175" s="2"/>
      <c r="Q7175" s="2"/>
      <c r="R7175" s="2"/>
      <c r="S7175" s="2"/>
      <c r="T7175" s="2"/>
      <c r="U7175" s="2"/>
      <c r="V7175" s="2"/>
      <c r="W7175" s="2"/>
      <c r="X7175" s="2"/>
      <c r="Y7175" s="2"/>
      <c r="AB7175" s="2"/>
      <c r="AC7175" s="2"/>
      <c r="AD7175" s="2"/>
      <c r="AE7175" s="2"/>
      <c r="AF7175" s="2"/>
      <c r="AG7175" s="2"/>
      <c r="AH7175" s="2"/>
      <c r="AI7175" s="2"/>
      <c r="AJ7175" s="2"/>
      <c r="AK7175" s="2"/>
      <c r="BK7175" s="2"/>
      <c r="BL7175" s="2"/>
      <c r="BN7175" s="2"/>
      <c r="BO7175" s="2"/>
    </row>
    <row r="7176" ht="12.75" customHeight="1">
      <c r="D7176" s="2"/>
      <c r="G7176" s="2"/>
      <c r="I7176" s="2"/>
      <c r="J7176" s="2"/>
      <c r="K7176" s="2"/>
      <c r="L7176" s="2"/>
      <c r="M7176" s="2"/>
      <c r="N7176" s="2"/>
      <c r="O7176" s="2"/>
      <c r="P7176" s="2"/>
      <c r="Q7176" s="2"/>
      <c r="R7176" s="2"/>
      <c r="S7176" s="2"/>
      <c r="T7176" s="2"/>
      <c r="U7176" s="2"/>
      <c r="V7176" s="2"/>
      <c r="W7176" s="2"/>
      <c r="X7176" s="2"/>
      <c r="Y7176" s="2"/>
      <c r="AB7176" s="2"/>
      <c r="AC7176" s="2"/>
      <c r="AD7176" s="2"/>
      <c r="AE7176" s="2"/>
      <c r="AF7176" s="2"/>
      <c r="AG7176" s="2"/>
      <c r="AH7176" s="2"/>
      <c r="AI7176" s="2"/>
      <c r="AJ7176" s="2"/>
      <c r="AK7176" s="2"/>
      <c r="BK7176" s="2"/>
      <c r="BL7176" s="2"/>
      <c r="BN7176" s="2"/>
      <c r="BO7176" s="2"/>
    </row>
    <row r="7177" ht="12.75" customHeight="1">
      <c r="D7177" s="2"/>
      <c r="G7177" s="2"/>
      <c r="I7177" s="2"/>
      <c r="J7177" s="2"/>
      <c r="K7177" s="2"/>
      <c r="L7177" s="2"/>
      <c r="M7177" s="2"/>
      <c r="N7177" s="2"/>
      <c r="O7177" s="2"/>
      <c r="P7177" s="2"/>
      <c r="Q7177" s="2"/>
      <c r="R7177" s="2"/>
      <c r="S7177" s="2"/>
      <c r="T7177" s="2"/>
      <c r="U7177" s="2"/>
      <c r="V7177" s="2"/>
      <c r="W7177" s="2"/>
      <c r="X7177" s="2"/>
      <c r="Y7177" s="2"/>
      <c r="AB7177" s="2"/>
      <c r="AC7177" s="2"/>
      <c r="AD7177" s="2"/>
      <c r="AE7177" s="2"/>
      <c r="AF7177" s="2"/>
      <c r="AG7177" s="2"/>
      <c r="AH7177" s="2"/>
      <c r="AI7177" s="2"/>
      <c r="AJ7177" s="2"/>
      <c r="AK7177" s="2"/>
      <c r="BK7177" s="2"/>
      <c r="BL7177" s="2"/>
      <c r="BN7177" s="2"/>
      <c r="BO7177" s="2"/>
    </row>
    <row r="7178" ht="12.75" customHeight="1">
      <c r="D7178" s="2"/>
      <c r="G7178" s="2"/>
      <c r="I7178" s="2"/>
      <c r="J7178" s="2"/>
      <c r="K7178" s="2"/>
      <c r="L7178" s="2"/>
      <c r="M7178" s="2"/>
      <c r="N7178" s="2"/>
      <c r="O7178" s="2"/>
      <c r="P7178" s="2"/>
      <c r="Q7178" s="2"/>
      <c r="R7178" s="2"/>
      <c r="S7178" s="2"/>
      <c r="T7178" s="2"/>
      <c r="U7178" s="2"/>
      <c r="V7178" s="2"/>
      <c r="W7178" s="2"/>
      <c r="X7178" s="2"/>
      <c r="Y7178" s="2"/>
      <c r="AB7178" s="2"/>
      <c r="AC7178" s="2"/>
      <c r="AD7178" s="2"/>
      <c r="AE7178" s="2"/>
      <c r="AF7178" s="2"/>
      <c r="AG7178" s="2"/>
      <c r="AH7178" s="2"/>
      <c r="AI7178" s="2"/>
      <c r="AJ7178" s="2"/>
      <c r="AK7178" s="2"/>
      <c r="BK7178" s="2"/>
      <c r="BL7178" s="2"/>
      <c r="BN7178" s="2"/>
      <c r="BO7178" s="2"/>
    </row>
    <row r="7179" ht="12.75" customHeight="1">
      <c r="D7179" s="2"/>
      <c r="G7179" s="2"/>
      <c r="I7179" s="2"/>
      <c r="J7179" s="2"/>
      <c r="K7179" s="2"/>
      <c r="L7179" s="2"/>
      <c r="M7179" s="2"/>
      <c r="N7179" s="2"/>
      <c r="O7179" s="2"/>
      <c r="P7179" s="2"/>
      <c r="Q7179" s="2"/>
      <c r="R7179" s="2"/>
      <c r="S7179" s="2"/>
      <c r="T7179" s="2"/>
      <c r="U7179" s="2"/>
      <c r="V7179" s="2"/>
      <c r="W7179" s="2"/>
      <c r="X7179" s="2"/>
      <c r="Y7179" s="2"/>
      <c r="AB7179" s="2"/>
      <c r="AC7179" s="2"/>
      <c r="AD7179" s="2"/>
      <c r="AE7179" s="2"/>
      <c r="AF7179" s="2"/>
      <c r="AG7179" s="2"/>
      <c r="AH7179" s="2"/>
      <c r="AI7179" s="2"/>
      <c r="AJ7179" s="2"/>
      <c r="AK7179" s="2"/>
      <c r="BK7179" s="2"/>
      <c r="BL7179" s="2"/>
      <c r="BN7179" s="2"/>
      <c r="BO7179" s="2"/>
    </row>
    <row r="7180" ht="12.75" customHeight="1">
      <c r="D7180" s="2"/>
      <c r="G7180" s="2"/>
      <c r="I7180" s="2"/>
      <c r="J7180" s="2"/>
      <c r="K7180" s="2"/>
      <c r="L7180" s="2"/>
      <c r="M7180" s="2"/>
      <c r="N7180" s="2"/>
      <c r="O7180" s="2"/>
      <c r="P7180" s="2"/>
      <c r="Q7180" s="2"/>
      <c r="R7180" s="2"/>
      <c r="S7180" s="2"/>
      <c r="T7180" s="2"/>
      <c r="U7180" s="2"/>
      <c r="V7180" s="2"/>
      <c r="W7180" s="2"/>
      <c r="X7180" s="2"/>
      <c r="Y7180" s="2"/>
      <c r="AB7180" s="2"/>
      <c r="AC7180" s="2"/>
      <c r="AD7180" s="2"/>
      <c r="AE7180" s="2"/>
      <c r="AF7180" s="2"/>
      <c r="AG7180" s="2"/>
      <c r="AH7180" s="2"/>
      <c r="AI7180" s="2"/>
      <c r="AJ7180" s="2"/>
      <c r="AK7180" s="2"/>
      <c r="BK7180" s="2"/>
      <c r="BL7180" s="2"/>
      <c r="BN7180" s="2"/>
      <c r="BO7180" s="2"/>
    </row>
    <row r="7181" ht="12.75" customHeight="1">
      <c r="D7181" s="2"/>
      <c r="G7181" s="2"/>
      <c r="I7181" s="2"/>
      <c r="J7181" s="2"/>
      <c r="K7181" s="2"/>
      <c r="L7181" s="2"/>
      <c r="M7181" s="2"/>
      <c r="N7181" s="2"/>
      <c r="O7181" s="2"/>
      <c r="P7181" s="2"/>
      <c r="Q7181" s="2"/>
      <c r="R7181" s="2"/>
      <c r="S7181" s="2"/>
      <c r="T7181" s="2"/>
      <c r="U7181" s="2"/>
      <c r="V7181" s="2"/>
      <c r="W7181" s="2"/>
      <c r="X7181" s="2"/>
      <c r="Y7181" s="2"/>
      <c r="AB7181" s="2"/>
      <c r="AC7181" s="2"/>
      <c r="AD7181" s="2"/>
      <c r="AE7181" s="2"/>
      <c r="AF7181" s="2"/>
      <c r="AG7181" s="2"/>
      <c r="AH7181" s="2"/>
      <c r="AI7181" s="2"/>
      <c r="AJ7181" s="2"/>
      <c r="AK7181" s="2"/>
      <c r="BK7181" s="2"/>
      <c r="BL7181" s="2"/>
      <c r="BN7181" s="2"/>
      <c r="BO7181" s="2"/>
    </row>
    <row r="7182" ht="12.75" customHeight="1">
      <c r="D7182" s="2"/>
      <c r="G7182" s="2"/>
      <c r="I7182" s="2"/>
      <c r="J7182" s="2"/>
      <c r="K7182" s="2"/>
      <c r="L7182" s="2"/>
      <c r="M7182" s="2"/>
      <c r="N7182" s="2"/>
      <c r="O7182" s="2"/>
      <c r="P7182" s="2"/>
      <c r="Q7182" s="2"/>
      <c r="R7182" s="2"/>
      <c r="S7182" s="2"/>
      <c r="T7182" s="2"/>
      <c r="U7182" s="2"/>
      <c r="V7182" s="2"/>
      <c r="W7182" s="2"/>
      <c r="X7182" s="2"/>
      <c r="Y7182" s="2"/>
      <c r="AB7182" s="2"/>
      <c r="AC7182" s="2"/>
      <c r="AD7182" s="2"/>
      <c r="AE7182" s="2"/>
      <c r="AF7182" s="2"/>
      <c r="AG7182" s="2"/>
      <c r="AH7182" s="2"/>
      <c r="AI7182" s="2"/>
      <c r="AJ7182" s="2"/>
      <c r="AK7182" s="2"/>
      <c r="BK7182" s="2"/>
      <c r="BL7182" s="2"/>
      <c r="BN7182" s="2"/>
      <c r="BO7182" s="2"/>
    </row>
    <row r="7183" ht="12.75" customHeight="1">
      <c r="D7183" s="2"/>
      <c r="G7183" s="2"/>
      <c r="I7183" s="2"/>
      <c r="J7183" s="2"/>
      <c r="K7183" s="2"/>
      <c r="L7183" s="2"/>
      <c r="M7183" s="2"/>
      <c r="N7183" s="2"/>
      <c r="O7183" s="2"/>
      <c r="P7183" s="2"/>
      <c r="Q7183" s="2"/>
      <c r="R7183" s="2"/>
      <c r="S7183" s="2"/>
      <c r="T7183" s="2"/>
      <c r="U7183" s="2"/>
      <c r="V7183" s="2"/>
      <c r="W7183" s="2"/>
      <c r="X7183" s="2"/>
      <c r="Y7183" s="2"/>
      <c r="AB7183" s="2"/>
      <c r="AC7183" s="2"/>
      <c r="AD7183" s="2"/>
      <c r="AE7183" s="2"/>
      <c r="AF7183" s="2"/>
      <c r="AG7183" s="2"/>
      <c r="AH7183" s="2"/>
      <c r="AI7183" s="2"/>
      <c r="AJ7183" s="2"/>
      <c r="AK7183" s="2"/>
      <c r="BK7183" s="2"/>
      <c r="BL7183" s="2"/>
      <c r="BN7183" s="2"/>
      <c r="BO7183" s="2"/>
    </row>
    <row r="7184" ht="12.75" customHeight="1">
      <c r="D7184" s="2"/>
      <c r="G7184" s="2"/>
      <c r="I7184" s="2"/>
      <c r="J7184" s="2"/>
      <c r="K7184" s="2"/>
      <c r="L7184" s="2"/>
      <c r="M7184" s="2"/>
      <c r="N7184" s="2"/>
      <c r="O7184" s="2"/>
      <c r="P7184" s="2"/>
      <c r="Q7184" s="2"/>
      <c r="R7184" s="2"/>
      <c r="S7184" s="2"/>
      <c r="T7184" s="2"/>
      <c r="U7184" s="2"/>
      <c r="V7184" s="2"/>
      <c r="W7184" s="2"/>
      <c r="X7184" s="2"/>
      <c r="Y7184" s="2"/>
      <c r="AB7184" s="2"/>
      <c r="AC7184" s="2"/>
      <c r="AD7184" s="2"/>
      <c r="AE7184" s="2"/>
      <c r="AF7184" s="2"/>
      <c r="AG7184" s="2"/>
      <c r="AH7184" s="2"/>
      <c r="AI7184" s="2"/>
      <c r="AJ7184" s="2"/>
      <c r="AK7184" s="2"/>
      <c r="BK7184" s="2"/>
      <c r="BL7184" s="2"/>
      <c r="BN7184" s="2"/>
      <c r="BO7184" s="2"/>
    </row>
    <row r="7185" ht="12.75" customHeight="1">
      <c r="D7185" s="2"/>
      <c r="G7185" s="2"/>
      <c r="I7185" s="2"/>
      <c r="J7185" s="2"/>
      <c r="K7185" s="2"/>
      <c r="L7185" s="2"/>
      <c r="M7185" s="2"/>
      <c r="N7185" s="2"/>
      <c r="O7185" s="2"/>
      <c r="P7185" s="2"/>
      <c r="Q7185" s="2"/>
      <c r="R7185" s="2"/>
      <c r="S7185" s="2"/>
      <c r="T7185" s="2"/>
      <c r="U7185" s="2"/>
      <c r="V7185" s="2"/>
      <c r="W7185" s="2"/>
      <c r="X7185" s="2"/>
      <c r="Y7185" s="2"/>
      <c r="AB7185" s="2"/>
      <c r="AC7185" s="2"/>
      <c r="AD7185" s="2"/>
      <c r="AE7185" s="2"/>
      <c r="AF7185" s="2"/>
      <c r="AG7185" s="2"/>
      <c r="AH7185" s="2"/>
      <c r="AI7185" s="2"/>
      <c r="AJ7185" s="2"/>
      <c r="AK7185" s="2"/>
      <c r="BK7185" s="2"/>
      <c r="BL7185" s="2"/>
      <c r="BN7185" s="2"/>
      <c r="BO7185" s="2"/>
    </row>
    <row r="7186" ht="12.75" customHeight="1">
      <c r="D7186" s="2"/>
      <c r="G7186" s="2"/>
      <c r="I7186" s="2"/>
      <c r="J7186" s="2"/>
      <c r="K7186" s="2"/>
      <c r="L7186" s="2"/>
      <c r="M7186" s="2"/>
      <c r="N7186" s="2"/>
      <c r="O7186" s="2"/>
      <c r="P7186" s="2"/>
      <c r="Q7186" s="2"/>
      <c r="R7186" s="2"/>
      <c r="S7186" s="2"/>
      <c r="T7186" s="2"/>
      <c r="U7186" s="2"/>
      <c r="V7186" s="2"/>
      <c r="W7186" s="2"/>
      <c r="X7186" s="2"/>
      <c r="Y7186" s="2"/>
      <c r="AB7186" s="2"/>
      <c r="AC7186" s="2"/>
      <c r="AD7186" s="2"/>
      <c r="AE7186" s="2"/>
      <c r="AF7186" s="2"/>
      <c r="AG7186" s="2"/>
      <c r="AH7186" s="2"/>
      <c r="AI7186" s="2"/>
      <c r="AJ7186" s="2"/>
      <c r="AK7186" s="2"/>
      <c r="BK7186" s="2"/>
      <c r="BL7186" s="2"/>
      <c r="BN7186" s="2"/>
      <c r="BO7186" s="2"/>
    </row>
    <row r="7187" ht="12.75" customHeight="1">
      <c r="D7187" s="2"/>
      <c r="G7187" s="2"/>
      <c r="I7187" s="2"/>
      <c r="J7187" s="2"/>
      <c r="K7187" s="2"/>
      <c r="L7187" s="2"/>
      <c r="M7187" s="2"/>
      <c r="N7187" s="2"/>
      <c r="O7187" s="2"/>
      <c r="P7187" s="2"/>
      <c r="Q7187" s="2"/>
      <c r="R7187" s="2"/>
      <c r="S7187" s="2"/>
      <c r="T7187" s="2"/>
      <c r="U7187" s="2"/>
      <c r="V7187" s="2"/>
      <c r="W7187" s="2"/>
      <c r="X7187" s="2"/>
      <c r="Y7187" s="2"/>
      <c r="AB7187" s="2"/>
      <c r="AC7187" s="2"/>
      <c r="AD7187" s="2"/>
      <c r="AE7187" s="2"/>
      <c r="AF7187" s="2"/>
      <c r="AG7187" s="2"/>
      <c r="AH7187" s="2"/>
      <c r="AI7187" s="2"/>
      <c r="AJ7187" s="2"/>
      <c r="AK7187" s="2"/>
      <c r="BK7187" s="2"/>
      <c r="BL7187" s="2"/>
      <c r="BN7187" s="2"/>
      <c r="BO7187" s="2"/>
    </row>
    <row r="7188" ht="12.75" customHeight="1">
      <c r="D7188" s="2"/>
      <c r="G7188" s="2"/>
      <c r="I7188" s="2"/>
      <c r="J7188" s="2"/>
      <c r="K7188" s="2"/>
      <c r="L7188" s="2"/>
      <c r="M7188" s="2"/>
      <c r="N7188" s="2"/>
      <c r="O7188" s="2"/>
      <c r="P7188" s="2"/>
      <c r="Q7188" s="2"/>
      <c r="R7188" s="2"/>
      <c r="S7188" s="2"/>
      <c r="T7188" s="2"/>
      <c r="U7188" s="2"/>
      <c r="V7188" s="2"/>
      <c r="W7188" s="2"/>
      <c r="X7188" s="2"/>
      <c r="Y7188" s="2"/>
      <c r="AB7188" s="2"/>
      <c r="AC7188" s="2"/>
      <c r="AD7188" s="2"/>
      <c r="AE7188" s="2"/>
      <c r="AF7188" s="2"/>
      <c r="AG7188" s="2"/>
      <c r="AH7188" s="2"/>
      <c r="AI7188" s="2"/>
      <c r="AJ7188" s="2"/>
      <c r="AK7188" s="2"/>
      <c r="BK7188" s="2"/>
      <c r="BL7188" s="2"/>
      <c r="BN7188" s="2"/>
      <c r="BO7188" s="2"/>
    </row>
    <row r="7189" ht="12.75" customHeight="1">
      <c r="D7189" s="2"/>
      <c r="G7189" s="2"/>
      <c r="I7189" s="2"/>
      <c r="J7189" s="2"/>
      <c r="K7189" s="2"/>
      <c r="L7189" s="2"/>
      <c r="M7189" s="2"/>
      <c r="N7189" s="2"/>
      <c r="O7189" s="2"/>
      <c r="P7189" s="2"/>
      <c r="Q7189" s="2"/>
      <c r="R7189" s="2"/>
      <c r="S7189" s="2"/>
      <c r="T7189" s="2"/>
      <c r="U7189" s="2"/>
      <c r="V7189" s="2"/>
      <c r="W7189" s="2"/>
      <c r="X7189" s="2"/>
      <c r="Y7189" s="2"/>
      <c r="AB7189" s="2"/>
      <c r="AC7189" s="2"/>
      <c r="AD7189" s="2"/>
      <c r="AE7189" s="2"/>
      <c r="AF7189" s="2"/>
      <c r="AG7189" s="2"/>
      <c r="AH7189" s="2"/>
      <c r="AI7189" s="2"/>
      <c r="AJ7189" s="2"/>
      <c r="AK7189" s="2"/>
      <c r="BK7189" s="2"/>
      <c r="BL7189" s="2"/>
      <c r="BN7189" s="2"/>
      <c r="BO7189" s="2"/>
    </row>
    <row r="7190" ht="12.75" customHeight="1">
      <c r="D7190" s="2"/>
      <c r="G7190" s="2"/>
      <c r="I7190" s="2"/>
      <c r="J7190" s="2"/>
      <c r="K7190" s="2"/>
      <c r="L7190" s="2"/>
      <c r="M7190" s="2"/>
      <c r="N7190" s="2"/>
      <c r="O7190" s="2"/>
      <c r="P7190" s="2"/>
      <c r="Q7190" s="2"/>
      <c r="R7190" s="2"/>
      <c r="S7190" s="2"/>
      <c r="T7190" s="2"/>
      <c r="U7190" s="2"/>
      <c r="V7190" s="2"/>
      <c r="W7190" s="2"/>
      <c r="X7190" s="2"/>
      <c r="Y7190" s="2"/>
      <c r="AB7190" s="2"/>
      <c r="AC7190" s="2"/>
      <c r="AD7190" s="2"/>
      <c r="AE7190" s="2"/>
      <c r="AF7190" s="2"/>
      <c r="AG7190" s="2"/>
      <c r="AH7190" s="2"/>
      <c r="AI7190" s="2"/>
      <c r="AJ7190" s="2"/>
      <c r="AK7190" s="2"/>
      <c r="BK7190" s="2"/>
      <c r="BL7190" s="2"/>
      <c r="BN7190" s="2"/>
      <c r="BO7190" s="2"/>
    </row>
    <row r="7191" ht="12.75" customHeight="1">
      <c r="D7191" s="2"/>
      <c r="G7191" s="2"/>
      <c r="I7191" s="2"/>
      <c r="J7191" s="2"/>
      <c r="K7191" s="2"/>
      <c r="L7191" s="2"/>
      <c r="M7191" s="2"/>
      <c r="N7191" s="2"/>
      <c r="O7191" s="2"/>
      <c r="P7191" s="2"/>
      <c r="Q7191" s="2"/>
      <c r="R7191" s="2"/>
      <c r="S7191" s="2"/>
      <c r="T7191" s="2"/>
      <c r="U7191" s="2"/>
      <c r="V7191" s="2"/>
      <c r="W7191" s="2"/>
      <c r="X7191" s="2"/>
      <c r="Y7191" s="2"/>
      <c r="AB7191" s="2"/>
      <c r="AC7191" s="2"/>
      <c r="AD7191" s="2"/>
      <c r="AE7191" s="2"/>
      <c r="AF7191" s="2"/>
      <c r="AG7191" s="2"/>
      <c r="AH7191" s="2"/>
      <c r="AI7191" s="2"/>
      <c r="AJ7191" s="2"/>
      <c r="AK7191" s="2"/>
      <c r="BK7191" s="2"/>
      <c r="BL7191" s="2"/>
      <c r="BN7191" s="2"/>
      <c r="BO7191" s="2"/>
    </row>
    <row r="7192" ht="12.75" customHeight="1">
      <c r="D7192" s="2"/>
      <c r="G7192" s="2"/>
      <c r="I7192" s="2"/>
      <c r="J7192" s="2"/>
      <c r="K7192" s="2"/>
      <c r="L7192" s="2"/>
      <c r="M7192" s="2"/>
      <c r="N7192" s="2"/>
      <c r="O7192" s="2"/>
      <c r="P7192" s="2"/>
      <c r="Q7192" s="2"/>
      <c r="R7192" s="2"/>
      <c r="S7192" s="2"/>
      <c r="T7192" s="2"/>
      <c r="U7192" s="2"/>
      <c r="V7192" s="2"/>
      <c r="W7192" s="2"/>
      <c r="X7192" s="2"/>
      <c r="Y7192" s="2"/>
      <c r="AB7192" s="2"/>
      <c r="AC7192" s="2"/>
      <c r="AD7192" s="2"/>
      <c r="AE7192" s="2"/>
      <c r="AF7192" s="2"/>
      <c r="AG7192" s="2"/>
      <c r="AH7192" s="2"/>
      <c r="AI7192" s="2"/>
      <c r="AJ7192" s="2"/>
      <c r="AK7192" s="2"/>
      <c r="BK7192" s="2"/>
      <c r="BL7192" s="2"/>
      <c r="BN7192" s="2"/>
      <c r="BO7192" s="2"/>
    </row>
    <row r="7193" ht="12.75" customHeight="1">
      <c r="D7193" s="2"/>
      <c r="G7193" s="2"/>
      <c r="I7193" s="2"/>
      <c r="J7193" s="2"/>
      <c r="K7193" s="2"/>
      <c r="L7193" s="2"/>
      <c r="M7193" s="2"/>
      <c r="N7193" s="2"/>
      <c r="O7193" s="2"/>
      <c r="P7193" s="2"/>
      <c r="Q7193" s="2"/>
      <c r="R7193" s="2"/>
      <c r="S7193" s="2"/>
      <c r="T7193" s="2"/>
      <c r="U7193" s="2"/>
      <c r="V7193" s="2"/>
      <c r="W7193" s="2"/>
      <c r="X7193" s="2"/>
      <c r="Y7193" s="2"/>
      <c r="AB7193" s="2"/>
      <c r="AC7193" s="2"/>
      <c r="AD7193" s="2"/>
      <c r="AE7193" s="2"/>
      <c r="AF7193" s="2"/>
      <c r="AG7193" s="2"/>
      <c r="AH7193" s="2"/>
      <c r="AI7193" s="2"/>
      <c r="AJ7193" s="2"/>
      <c r="AK7193" s="2"/>
      <c r="BK7193" s="2"/>
      <c r="BL7193" s="2"/>
      <c r="BN7193" s="2"/>
      <c r="BO7193" s="2"/>
    </row>
    <row r="7194" ht="12.75" customHeight="1">
      <c r="D7194" s="2"/>
      <c r="G7194" s="2"/>
      <c r="I7194" s="2"/>
      <c r="J7194" s="2"/>
      <c r="K7194" s="2"/>
      <c r="L7194" s="2"/>
      <c r="M7194" s="2"/>
      <c r="N7194" s="2"/>
      <c r="O7194" s="2"/>
      <c r="P7194" s="2"/>
      <c r="Q7194" s="2"/>
      <c r="R7194" s="2"/>
      <c r="S7194" s="2"/>
      <c r="T7194" s="2"/>
      <c r="U7194" s="2"/>
      <c r="V7194" s="2"/>
      <c r="W7194" s="2"/>
      <c r="X7194" s="2"/>
      <c r="Y7194" s="2"/>
      <c r="AB7194" s="2"/>
      <c r="AC7194" s="2"/>
      <c r="AD7194" s="2"/>
      <c r="AE7194" s="2"/>
      <c r="AF7194" s="2"/>
      <c r="AG7194" s="2"/>
      <c r="AH7194" s="2"/>
      <c r="AI7194" s="2"/>
      <c r="AJ7194" s="2"/>
      <c r="AK7194" s="2"/>
      <c r="BK7194" s="2"/>
      <c r="BL7194" s="2"/>
      <c r="BN7194" s="2"/>
      <c r="BO7194" s="2"/>
    </row>
    <row r="7195" ht="12.75" customHeight="1">
      <c r="D7195" s="2"/>
      <c r="G7195" s="2"/>
      <c r="I7195" s="2"/>
      <c r="J7195" s="2"/>
      <c r="K7195" s="2"/>
      <c r="L7195" s="2"/>
      <c r="M7195" s="2"/>
      <c r="N7195" s="2"/>
      <c r="O7195" s="2"/>
      <c r="P7195" s="2"/>
      <c r="Q7195" s="2"/>
      <c r="R7195" s="2"/>
      <c r="S7195" s="2"/>
      <c r="T7195" s="2"/>
      <c r="U7195" s="2"/>
      <c r="V7195" s="2"/>
      <c r="W7195" s="2"/>
      <c r="X7195" s="2"/>
      <c r="Y7195" s="2"/>
      <c r="AB7195" s="2"/>
      <c r="AC7195" s="2"/>
      <c r="AD7195" s="2"/>
      <c r="AE7195" s="2"/>
      <c r="AF7195" s="2"/>
      <c r="AG7195" s="2"/>
      <c r="AH7195" s="2"/>
      <c r="AI7195" s="2"/>
      <c r="AJ7195" s="2"/>
      <c r="AK7195" s="2"/>
      <c r="BK7195" s="2"/>
      <c r="BL7195" s="2"/>
      <c r="BN7195" s="2"/>
      <c r="BO7195" s="2"/>
    </row>
    <row r="7196" ht="12.75" customHeight="1">
      <c r="D7196" s="2"/>
      <c r="G7196" s="2"/>
      <c r="I7196" s="2"/>
      <c r="J7196" s="2"/>
      <c r="K7196" s="2"/>
      <c r="L7196" s="2"/>
      <c r="M7196" s="2"/>
      <c r="N7196" s="2"/>
      <c r="O7196" s="2"/>
      <c r="P7196" s="2"/>
      <c r="Q7196" s="2"/>
      <c r="R7196" s="2"/>
      <c r="S7196" s="2"/>
      <c r="T7196" s="2"/>
      <c r="U7196" s="2"/>
      <c r="V7196" s="2"/>
      <c r="W7196" s="2"/>
      <c r="X7196" s="2"/>
      <c r="Y7196" s="2"/>
      <c r="AB7196" s="2"/>
      <c r="AC7196" s="2"/>
      <c r="AD7196" s="2"/>
      <c r="AE7196" s="2"/>
      <c r="AF7196" s="2"/>
      <c r="AG7196" s="2"/>
      <c r="AH7196" s="2"/>
      <c r="AI7196" s="2"/>
      <c r="AJ7196" s="2"/>
      <c r="AK7196" s="2"/>
      <c r="BK7196" s="2"/>
      <c r="BL7196" s="2"/>
      <c r="BN7196" s="2"/>
      <c r="BO7196" s="2"/>
    </row>
    <row r="7197" ht="12.75" customHeight="1">
      <c r="D7197" s="2"/>
      <c r="G7197" s="2"/>
      <c r="I7197" s="2"/>
      <c r="J7197" s="2"/>
      <c r="K7197" s="2"/>
      <c r="L7197" s="2"/>
      <c r="M7197" s="2"/>
      <c r="N7197" s="2"/>
      <c r="O7197" s="2"/>
      <c r="P7197" s="2"/>
      <c r="Q7197" s="2"/>
      <c r="R7197" s="2"/>
      <c r="S7197" s="2"/>
      <c r="T7197" s="2"/>
      <c r="U7197" s="2"/>
      <c r="V7197" s="2"/>
      <c r="W7197" s="2"/>
      <c r="X7197" s="2"/>
      <c r="Y7197" s="2"/>
      <c r="AB7197" s="2"/>
      <c r="AC7197" s="2"/>
      <c r="AD7197" s="2"/>
      <c r="AE7197" s="2"/>
      <c r="AF7197" s="2"/>
      <c r="AG7197" s="2"/>
      <c r="AH7197" s="2"/>
      <c r="AI7197" s="2"/>
      <c r="AJ7197" s="2"/>
      <c r="AK7197" s="2"/>
      <c r="BK7197" s="2"/>
      <c r="BL7197" s="2"/>
      <c r="BN7197" s="2"/>
      <c r="BO7197" s="2"/>
    </row>
    <row r="7198" ht="12.75" customHeight="1">
      <c r="D7198" s="2"/>
      <c r="G7198" s="2"/>
      <c r="I7198" s="2"/>
      <c r="J7198" s="2"/>
      <c r="K7198" s="2"/>
      <c r="L7198" s="2"/>
      <c r="M7198" s="2"/>
      <c r="N7198" s="2"/>
      <c r="O7198" s="2"/>
      <c r="P7198" s="2"/>
      <c r="Q7198" s="2"/>
      <c r="R7198" s="2"/>
      <c r="S7198" s="2"/>
      <c r="T7198" s="2"/>
      <c r="U7198" s="2"/>
      <c r="V7198" s="2"/>
      <c r="W7198" s="2"/>
      <c r="X7198" s="2"/>
      <c r="Y7198" s="2"/>
      <c r="AB7198" s="2"/>
      <c r="AC7198" s="2"/>
      <c r="AD7198" s="2"/>
      <c r="AE7198" s="2"/>
      <c r="AF7198" s="2"/>
      <c r="AG7198" s="2"/>
      <c r="AH7198" s="2"/>
      <c r="AI7198" s="2"/>
      <c r="AJ7198" s="2"/>
      <c r="AK7198" s="2"/>
      <c r="BK7198" s="2"/>
      <c r="BL7198" s="2"/>
      <c r="BN7198" s="2"/>
      <c r="BO7198" s="2"/>
    </row>
    <row r="7199" ht="12.75" customHeight="1">
      <c r="D7199" s="2"/>
      <c r="G7199" s="2"/>
      <c r="I7199" s="2"/>
      <c r="J7199" s="2"/>
      <c r="K7199" s="2"/>
      <c r="L7199" s="2"/>
      <c r="M7199" s="2"/>
      <c r="N7199" s="2"/>
      <c r="O7199" s="2"/>
      <c r="P7199" s="2"/>
      <c r="Q7199" s="2"/>
      <c r="R7199" s="2"/>
      <c r="S7199" s="2"/>
      <c r="T7199" s="2"/>
      <c r="U7199" s="2"/>
      <c r="V7199" s="2"/>
      <c r="W7199" s="2"/>
      <c r="X7199" s="2"/>
      <c r="Y7199" s="2"/>
      <c r="AB7199" s="2"/>
      <c r="AC7199" s="2"/>
      <c r="AD7199" s="2"/>
      <c r="AE7199" s="2"/>
      <c r="AF7199" s="2"/>
      <c r="AG7199" s="2"/>
      <c r="AH7199" s="2"/>
      <c r="AI7199" s="2"/>
      <c r="AJ7199" s="2"/>
      <c r="AK7199" s="2"/>
      <c r="BK7199" s="2"/>
      <c r="BL7199" s="2"/>
      <c r="BN7199" s="2"/>
      <c r="BO7199" s="2"/>
    </row>
    <row r="7200" ht="12.75" customHeight="1">
      <c r="D7200" s="2"/>
      <c r="G7200" s="2"/>
      <c r="I7200" s="2"/>
      <c r="J7200" s="2"/>
      <c r="K7200" s="2"/>
      <c r="L7200" s="2"/>
      <c r="M7200" s="2"/>
      <c r="N7200" s="2"/>
      <c r="O7200" s="2"/>
      <c r="P7200" s="2"/>
      <c r="Q7200" s="2"/>
      <c r="R7200" s="2"/>
      <c r="S7200" s="2"/>
      <c r="T7200" s="2"/>
      <c r="U7200" s="2"/>
      <c r="V7200" s="2"/>
      <c r="W7200" s="2"/>
      <c r="X7200" s="2"/>
      <c r="Y7200" s="2"/>
      <c r="AB7200" s="2"/>
      <c r="AC7200" s="2"/>
      <c r="AD7200" s="2"/>
      <c r="AE7200" s="2"/>
      <c r="AF7200" s="2"/>
      <c r="AG7200" s="2"/>
      <c r="AH7200" s="2"/>
      <c r="AI7200" s="2"/>
      <c r="AJ7200" s="2"/>
      <c r="AK7200" s="2"/>
      <c r="BK7200" s="2"/>
      <c r="BL7200" s="2"/>
      <c r="BN7200" s="2"/>
      <c r="BO7200" s="2"/>
    </row>
    <row r="7201" ht="12.75" customHeight="1">
      <c r="D7201" s="2"/>
      <c r="G7201" s="2"/>
      <c r="I7201" s="2"/>
      <c r="J7201" s="2"/>
      <c r="K7201" s="2"/>
      <c r="L7201" s="2"/>
      <c r="M7201" s="2"/>
      <c r="N7201" s="2"/>
      <c r="O7201" s="2"/>
      <c r="P7201" s="2"/>
      <c r="Q7201" s="2"/>
      <c r="R7201" s="2"/>
      <c r="S7201" s="2"/>
      <c r="T7201" s="2"/>
      <c r="U7201" s="2"/>
      <c r="V7201" s="2"/>
      <c r="W7201" s="2"/>
      <c r="X7201" s="2"/>
      <c r="Y7201" s="2"/>
      <c r="AB7201" s="2"/>
      <c r="AC7201" s="2"/>
      <c r="AD7201" s="2"/>
      <c r="AE7201" s="2"/>
      <c r="AF7201" s="2"/>
      <c r="AG7201" s="2"/>
      <c r="AH7201" s="2"/>
      <c r="AI7201" s="2"/>
      <c r="AJ7201" s="2"/>
      <c r="AK7201" s="2"/>
      <c r="BK7201" s="2"/>
      <c r="BL7201" s="2"/>
      <c r="BN7201" s="2"/>
      <c r="BO7201" s="2"/>
    </row>
    <row r="7202" ht="12.75" customHeight="1">
      <c r="D7202" s="2"/>
      <c r="G7202" s="2"/>
      <c r="I7202" s="2"/>
      <c r="J7202" s="2"/>
      <c r="K7202" s="2"/>
      <c r="L7202" s="2"/>
      <c r="M7202" s="2"/>
      <c r="N7202" s="2"/>
      <c r="O7202" s="2"/>
      <c r="P7202" s="2"/>
      <c r="Q7202" s="2"/>
      <c r="R7202" s="2"/>
      <c r="S7202" s="2"/>
      <c r="T7202" s="2"/>
      <c r="U7202" s="2"/>
      <c r="V7202" s="2"/>
      <c r="W7202" s="2"/>
      <c r="X7202" s="2"/>
      <c r="Y7202" s="2"/>
      <c r="AB7202" s="2"/>
      <c r="AC7202" s="2"/>
      <c r="AD7202" s="2"/>
      <c r="AE7202" s="2"/>
      <c r="AF7202" s="2"/>
      <c r="AG7202" s="2"/>
      <c r="AH7202" s="2"/>
      <c r="AI7202" s="2"/>
      <c r="AJ7202" s="2"/>
      <c r="AK7202" s="2"/>
      <c r="BK7202" s="2"/>
      <c r="BL7202" s="2"/>
      <c r="BN7202" s="2"/>
      <c r="BO7202" s="2"/>
    </row>
    <row r="7203" ht="12.75" customHeight="1">
      <c r="D7203" s="2"/>
      <c r="G7203" s="2"/>
      <c r="I7203" s="2"/>
      <c r="J7203" s="2"/>
      <c r="K7203" s="2"/>
      <c r="L7203" s="2"/>
      <c r="M7203" s="2"/>
      <c r="N7203" s="2"/>
      <c r="O7203" s="2"/>
      <c r="P7203" s="2"/>
      <c r="Q7203" s="2"/>
      <c r="R7203" s="2"/>
      <c r="S7203" s="2"/>
      <c r="T7203" s="2"/>
      <c r="U7203" s="2"/>
      <c r="V7203" s="2"/>
      <c r="W7203" s="2"/>
      <c r="X7203" s="2"/>
      <c r="Y7203" s="2"/>
      <c r="AB7203" s="2"/>
      <c r="AC7203" s="2"/>
      <c r="AD7203" s="2"/>
      <c r="AE7203" s="2"/>
      <c r="AF7203" s="2"/>
      <c r="AG7203" s="2"/>
      <c r="AH7203" s="2"/>
      <c r="AI7203" s="2"/>
      <c r="AJ7203" s="2"/>
      <c r="AK7203" s="2"/>
      <c r="BK7203" s="2"/>
      <c r="BL7203" s="2"/>
      <c r="BN7203" s="2"/>
      <c r="BO7203" s="2"/>
    </row>
    <row r="7204" ht="12.75" customHeight="1">
      <c r="D7204" s="2"/>
      <c r="G7204" s="2"/>
      <c r="I7204" s="2"/>
      <c r="J7204" s="2"/>
      <c r="K7204" s="2"/>
      <c r="L7204" s="2"/>
      <c r="M7204" s="2"/>
      <c r="N7204" s="2"/>
      <c r="O7204" s="2"/>
      <c r="P7204" s="2"/>
      <c r="Q7204" s="2"/>
      <c r="R7204" s="2"/>
      <c r="S7204" s="2"/>
      <c r="T7204" s="2"/>
      <c r="U7204" s="2"/>
      <c r="V7204" s="2"/>
      <c r="W7204" s="2"/>
      <c r="X7204" s="2"/>
      <c r="Y7204" s="2"/>
      <c r="AB7204" s="2"/>
      <c r="AC7204" s="2"/>
      <c r="AD7204" s="2"/>
      <c r="AE7204" s="2"/>
      <c r="AF7204" s="2"/>
      <c r="AG7204" s="2"/>
      <c r="AH7204" s="2"/>
      <c r="AI7204" s="2"/>
      <c r="AJ7204" s="2"/>
      <c r="AK7204" s="2"/>
      <c r="BK7204" s="2"/>
      <c r="BL7204" s="2"/>
      <c r="BN7204" s="2"/>
      <c r="BO7204" s="2"/>
    </row>
    <row r="7205" ht="12.75" customHeight="1">
      <c r="D7205" s="2"/>
      <c r="G7205" s="2"/>
      <c r="I7205" s="2"/>
      <c r="J7205" s="2"/>
      <c r="K7205" s="2"/>
      <c r="L7205" s="2"/>
      <c r="M7205" s="2"/>
      <c r="N7205" s="2"/>
      <c r="O7205" s="2"/>
      <c r="P7205" s="2"/>
      <c r="Q7205" s="2"/>
      <c r="R7205" s="2"/>
      <c r="S7205" s="2"/>
      <c r="T7205" s="2"/>
      <c r="U7205" s="2"/>
      <c r="V7205" s="2"/>
      <c r="W7205" s="2"/>
      <c r="X7205" s="2"/>
      <c r="Y7205" s="2"/>
      <c r="AB7205" s="2"/>
      <c r="AC7205" s="2"/>
      <c r="AD7205" s="2"/>
      <c r="AE7205" s="2"/>
      <c r="AF7205" s="2"/>
      <c r="AG7205" s="2"/>
      <c r="AH7205" s="2"/>
      <c r="AI7205" s="2"/>
      <c r="AJ7205" s="2"/>
      <c r="AK7205" s="2"/>
      <c r="BK7205" s="2"/>
      <c r="BL7205" s="2"/>
      <c r="BN7205" s="2"/>
      <c r="BO7205" s="2"/>
    </row>
    <row r="7206" ht="12.75" customHeight="1">
      <c r="D7206" s="2"/>
      <c r="G7206" s="2"/>
      <c r="I7206" s="2"/>
      <c r="J7206" s="2"/>
      <c r="K7206" s="2"/>
      <c r="L7206" s="2"/>
      <c r="M7206" s="2"/>
      <c r="N7206" s="2"/>
      <c r="O7206" s="2"/>
      <c r="P7206" s="2"/>
      <c r="Q7206" s="2"/>
      <c r="R7206" s="2"/>
      <c r="S7206" s="2"/>
      <c r="T7206" s="2"/>
      <c r="U7206" s="2"/>
      <c r="V7206" s="2"/>
      <c r="W7206" s="2"/>
      <c r="X7206" s="2"/>
      <c r="Y7206" s="2"/>
      <c r="AB7206" s="2"/>
      <c r="AC7206" s="2"/>
      <c r="AD7206" s="2"/>
      <c r="AE7206" s="2"/>
      <c r="AF7206" s="2"/>
      <c r="AG7206" s="2"/>
      <c r="AH7206" s="2"/>
      <c r="AI7206" s="2"/>
      <c r="AJ7206" s="2"/>
      <c r="AK7206" s="2"/>
      <c r="BK7206" s="2"/>
      <c r="BL7206" s="2"/>
      <c r="BN7206" s="2"/>
      <c r="BO7206" s="2"/>
    </row>
    <row r="7207" ht="12.75" customHeight="1">
      <c r="D7207" s="2"/>
      <c r="G7207" s="2"/>
      <c r="I7207" s="2"/>
      <c r="J7207" s="2"/>
      <c r="K7207" s="2"/>
      <c r="L7207" s="2"/>
      <c r="M7207" s="2"/>
      <c r="N7207" s="2"/>
      <c r="O7207" s="2"/>
      <c r="P7207" s="2"/>
      <c r="Q7207" s="2"/>
      <c r="R7207" s="2"/>
      <c r="S7207" s="2"/>
      <c r="T7207" s="2"/>
      <c r="U7207" s="2"/>
      <c r="V7207" s="2"/>
      <c r="W7207" s="2"/>
      <c r="X7207" s="2"/>
      <c r="Y7207" s="2"/>
      <c r="AB7207" s="2"/>
      <c r="AC7207" s="2"/>
      <c r="AD7207" s="2"/>
      <c r="AE7207" s="2"/>
      <c r="AF7207" s="2"/>
      <c r="AG7207" s="2"/>
      <c r="AH7207" s="2"/>
      <c r="AI7207" s="2"/>
      <c r="AJ7207" s="2"/>
      <c r="AK7207" s="2"/>
      <c r="BK7207" s="2"/>
      <c r="BL7207" s="2"/>
      <c r="BN7207" s="2"/>
      <c r="BO7207" s="2"/>
    </row>
    <row r="7208" ht="12.75" customHeight="1">
      <c r="D7208" s="2"/>
      <c r="G7208" s="2"/>
      <c r="I7208" s="2"/>
      <c r="J7208" s="2"/>
      <c r="K7208" s="2"/>
      <c r="L7208" s="2"/>
      <c r="M7208" s="2"/>
      <c r="N7208" s="2"/>
      <c r="O7208" s="2"/>
      <c r="P7208" s="2"/>
      <c r="Q7208" s="2"/>
      <c r="R7208" s="2"/>
      <c r="S7208" s="2"/>
      <c r="T7208" s="2"/>
      <c r="U7208" s="2"/>
      <c r="V7208" s="2"/>
      <c r="W7208" s="2"/>
      <c r="X7208" s="2"/>
      <c r="Y7208" s="2"/>
      <c r="AB7208" s="2"/>
      <c r="AC7208" s="2"/>
      <c r="AD7208" s="2"/>
      <c r="AE7208" s="2"/>
      <c r="AF7208" s="2"/>
      <c r="AG7208" s="2"/>
      <c r="AH7208" s="2"/>
      <c r="AI7208" s="2"/>
      <c r="AJ7208" s="2"/>
      <c r="AK7208" s="2"/>
      <c r="BK7208" s="2"/>
      <c r="BL7208" s="2"/>
      <c r="BN7208" s="2"/>
      <c r="BO7208" s="2"/>
    </row>
    <row r="7209" ht="12.75" customHeight="1">
      <c r="D7209" s="2"/>
      <c r="G7209" s="2"/>
      <c r="I7209" s="2"/>
      <c r="J7209" s="2"/>
      <c r="K7209" s="2"/>
      <c r="L7209" s="2"/>
      <c r="M7209" s="2"/>
      <c r="N7209" s="2"/>
      <c r="O7209" s="2"/>
      <c r="P7209" s="2"/>
      <c r="Q7209" s="2"/>
      <c r="R7209" s="2"/>
      <c r="S7209" s="2"/>
      <c r="T7209" s="2"/>
      <c r="U7209" s="2"/>
      <c r="V7209" s="2"/>
      <c r="W7209" s="2"/>
      <c r="X7209" s="2"/>
      <c r="Y7209" s="2"/>
      <c r="AB7209" s="2"/>
      <c r="AC7209" s="2"/>
      <c r="AD7209" s="2"/>
      <c r="AE7209" s="2"/>
      <c r="AF7209" s="2"/>
      <c r="AG7209" s="2"/>
      <c r="AH7209" s="2"/>
      <c r="AI7209" s="2"/>
      <c r="AJ7209" s="2"/>
      <c r="AK7209" s="2"/>
      <c r="BK7209" s="2"/>
      <c r="BL7209" s="2"/>
      <c r="BN7209" s="2"/>
      <c r="BO7209" s="2"/>
    </row>
    <row r="7210" ht="12.75" customHeight="1">
      <c r="D7210" s="2"/>
      <c r="G7210" s="2"/>
      <c r="I7210" s="2"/>
      <c r="J7210" s="2"/>
      <c r="K7210" s="2"/>
      <c r="L7210" s="2"/>
      <c r="M7210" s="2"/>
      <c r="N7210" s="2"/>
      <c r="O7210" s="2"/>
      <c r="P7210" s="2"/>
      <c r="Q7210" s="2"/>
      <c r="R7210" s="2"/>
      <c r="S7210" s="2"/>
      <c r="T7210" s="2"/>
      <c r="U7210" s="2"/>
      <c r="V7210" s="2"/>
      <c r="W7210" s="2"/>
      <c r="X7210" s="2"/>
      <c r="Y7210" s="2"/>
      <c r="AB7210" s="2"/>
      <c r="AC7210" s="2"/>
      <c r="AD7210" s="2"/>
      <c r="AE7210" s="2"/>
      <c r="AF7210" s="2"/>
      <c r="AG7210" s="2"/>
      <c r="AH7210" s="2"/>
      <c r="AI7210" s="2"/>
      <c r="AJ7210" s="2"/>
      <c r="AK7210" s="2"/>
      <c r="BK7210" s="2"/>
      <c r="BL7210" s="2"/>
      <c r="BN7210" s="2"/>
      <c r="BO7210" s="2"/>
    </row>
    <row r="7211" ht="12.75" customHeight="1">
      <c r="D7211" s="2"/>
      <c r="G7211" s="2"/>
      <c r="I7211" s="2"/>
      <c r="J7211" s="2"/>
      <c r="K7211" s="2"/>
      <c r="L7211" s="2"/>
      <c r="M7211" s="2"/>
      <c r="N7211" s="2"/>
      <c r="O7211" s="2"/>
      <c r="P7211" s="2"/>
      <c r="Q7211" s="2"/>
      <c r="R7211" s="2"/>
      <c r="S7211" s="2"/>
      <c r="T7211" s="2"/>
      <c r="U7211" s="2"/>
      <c r="V7211" s="2"/>
      <c r="W7211" s="2"/>
      <c r="X7211" s="2"/>
      <c r="Y7211" s="2"/>
      <c r="AB7211" s="2"/>
      <c r="AC7211" s="2"/>
      <c r="AD7211" s="2"/>
      <c r="AE7211" s="2"/>
      <c r="AF7211" s="2"/>
      <c r="AG7211" s="2"/>
      <c r="AH7211" s="2"/>
      <c r="AI7211" s="2"/>
      <c r="AJ7211" s="2"/>
      <c r="AK7211" s="2"/>
      <c r="BK7211" s="2"/>
      <c r="BL7211" s="2"/>
      <c r="BN7211" s="2"/>
      <c r="BO7211" s="2"/>
    </row>
    <row r="7212" ht="12.75" customHeight="1">
      <c r="D7212" s="2"/>
      <c r="G7212" s="2"/>
      <c r="I7212" s="2"/>
      <c r="J7212" s="2"/>
      <c r="K7212" s="2"/>
      <c r="L7212" s="2"/>
      <c r="M7212" s="2"/>
      <c r="N7212" s="2"/>
      <c r="O7212" s="2"/>
      <c r="P7212" s="2"/>
      <c r="Q7212" s="2"/>
      <c r="R7212" s="2"/>
      <c r="S7212" s="2"/>
      <c r="T7212" s="2"/>
      <c r="U7212" s="2"/>
      <c r="V7212" s="2"/>
      <c r="W7212" s="2"/>
      <c r="X7212" s="2"/>
      <c r="Y7212" s="2"/>
      <c r="AB7212" s="2"/>
      <c r="AC7212" s="2"/>
      <c r="AD7212" s="2"/>
      <c r="AE7212" s="2"/>
      <c r="AF7212" s="2"/>
      <c r="AG7212" s="2"/>
      <c r="AH7212" s="2"/>
      <c r="AI7212" s="2"/>
      <c r="AJ7212" s="2"/>
      <c r="AK7212" s="2"/>
      <c r="BK7212" s="2"/>
      <c r="BL7212" s="2"/>
      <c r="BN7212" s="2"/>
      <c r="BO7212" s="2"/>
    </row>
    <row r="7213" ht="12.75" customHeight="1">
      <c r="D7213" s="2"/>
      <c r="G7213" s="2"/>
      <c r="I7213" s="2"/>
      <c r="J7213" s="2"/>
      <c r="K7213" s="2"/>
      <c r="L7213" s="2"/>
      <c r="M7213" s="2"/>
      <c r="N7213" s="2"/>
      <c r="O7213" s="2"/>
      <c r="P7213" s="2"/>
      <c r="Q7213" s="2"/>
      <c r="R7213" s="2"/>
      <c r="S7213" s="2"/>
      <c r="T7213" s="2"/>
      <c r="U7213" s="2"/>
      <c r="V7213" s="2"/>
      <c r="W7213" s="2"/>
      <c r="X7213" s="2"/>
      <c r="Y7213" s="2"/>
      <c r="AB7213" s="2"/>
      <c r="AC7213" s="2"/>
      <c r="AD7213" s="2"/>
      <c r="AE7213" s="2"/>
      <c r="AF7213" s="2"/>
      <c r="AG7213" s="2"/>
      <c r="AH7213" s="2"/>
      <c r="AI7213" s="2"/>
      <c r="AJ7213" s="2"/>
      <c r="AK7213" s="2"/>
      <c r="BK7213" s="2"/>
      <c r="BL7213" s="2"/>
      <c r="BN7213" s="2"/>
      <c r="BO7213" s="2"/>
    </row>
    <row r="7214" ht="12.75" customHeight="1">
      <c r="D7214" s="2"/>
      <c r="G7214" s="2"/>
      <c r="I7214" s="2"/>
      <c r="J7214" s="2"/>
      <c r="K7214" s="2"/>
      <c r="L7214" s="2"/>
      <c r="M7214" s="2"/>
      <c r="N7214" s="2"/>
      <c r="O7214" s="2"/>
      <c r="P7214" s="2"/>
      <c r="Q7214" s="2"/>
      <c r="R7214" s="2"/>
      <c r="S7214" s="2"/>
      <c r="T7214" s="2"/>
      <c r="U7214" s="2"/>
      <c r="V7214" s="2"/>
      <c r="W7214" s="2"/>
      <c r="X7214" s="2"/>
      <c r="Y7214" s="2"/>
      <c r="AB7214" s="2"/>
      <c r="AC7214" s="2"/>
      <c r="AD7214" s="2"/>
      <c r="AE7214" s="2"/>
      <c r="AF7214" s="2"/>
      <c r="AG7214" s="2"/>
      <c r="AH7214" s="2"/>
      <c r="AI7214" s="2"/>
      <c r="AJ7214" s="2"/>
      <c r="AK7214" s="2"/>
      <c r="BK7214" s="2"/>
      <c r="BL7214" s="2"/>
      <c r="BN7214" s="2"/>
      <c r="BO7214" s="2"/>
    </row>
    <row r="7215" ht="12.75" customHeight="1">
      <c r="D7215" s="2"/>
      <c r="G7215" s="2"/>
      <c r="I7215" s="2"/>
      <c r="J7215" s="2"/>
      <c r="K7215" s="2"/>
      <c r="L7215" s="2"/>
      <c r="M7215" s="2"/>
      <c r="N7215" s="2"/>
      <c r="O7215" s="2"/>
      <c r="P7215" s="2"/>
      <c r="Q7215" s="2"/>
      <c r="R7215" s="2"/>
      <c r="S7215" s="2"/>
      <c r="T7215" s="2"/>
      <c r="U7215" s="2"/>
      <c r="V7215" s="2"/>
      <c r="W7215" s="2"/>
      <c r="X7215" s="2"/>
      <c r="Y7215" s="2"/>
      <c r="AB7215" s="2"/>
      <c r="AC7215" s="2"/>
      <c r="AD7215" s="2"/>
      <c r="AE7215" s="2"/>
      <c r="AF7215" s="2"/>
      <c r="AG7215" s="2"/>
      <c r="AH7215" s="2"/>
      <c r="AI7215" s="2"/>
      <c r="AJ7215" s="2"/>
      <c r="AK7215" s="2"/>
      <c r="BK7215" s="2"/>
      <c r="BL7215" s="2"/>
      <c r="BN7215" s="2"/>
      <c r="BO7215" s="2"/>
    </row>
    <row r="7216" ht="12.75" customHeight="1">
      <c r="D7216" s="2"/>
      <c r="G7216" s="2"/>
      <c r="I7216" s="2"/>
      <c r="J7216" s="2"/>
      <c r="K7216" s="2"/>
      <c r="L7216" s="2"/>
      <c r="M7216" s="2"/>
      <c r="N7216" s="2"/>
      <c r="O7216" s="2"/>
      <c r="P7216" s="2"/>
      <c r="Q7216" s="2"/>
      <c r="R7216" s="2"/>
      <c r="S7216" s="2"/>
      <c r="T7216" s="2"/>
      <c r="U7216" s="2"/>
      <c r="V7216" s="2"/>
      <c r="W7216" s="2"/>
      <c r="X7216" s="2"/>
      <c r="Y7216" s="2"/>
      <c r="AB7216" s="2"/>
      <c r="AC7216" s="2"/>
      <c r="AD7216" s="2"/>
      <c r="AE7216" s="2"/>
      <c r="AF7216" s="2"/>
      <c r="AG7216" s="2"/>
      <c r="AH7216" s="2"/>
      <c r="AI7216" s="2"/>
      <c r="AJ7216" s="2"/>
      <c r="AK7216" s="2"/>
      <c r="BK7216" s="2"/>
      <c r="BL7216" s="2"/>
      <c r="BN7216" s="2"/>
      <c r="BO7216" s="2"/>
    </row>
    <row r="7217" ht="12.75" customHeight="1">
      <c r="D7217" s="2"/>
      <c r="G7217" s="2"/>
      <c r="I7217" s="2"/>
      <c r="J7217" s="2"/>
      <c r="K7217" s="2"/>
      <c r="L7217" s="2"/>
      <c r="M7217" s="2"/>
      <c r="N7217" s="2"/>
      <c r="O7217" s="2"/>
      <c r="P7217" s="2"/>
      <c r="Q7217" s="2"/>
      <c r="R7217" s="2"/>
      <c r="S7217" s="2"/>
      <c r="T7217" s="2"/>
      <c r="U7217" s="2"/>
      <c r="V7217" s="2"/>
      <c r="W7217" s="2"/>
      <c r="X7217" s="2"/>
      <c r="Y7217" s="2"/>
      <c r="AB7217" s="2"/>
      <c r="AC7217" s="2"/>
      <c r="AD7217" s="2"/>
      <c r="AE7217" s="2"/>
      <c r="AF7217" s="2"/>
      <c r="AG7217" s="2"/>
      <c r="AH7217" s="2"/>
      <c r="AI7217" s="2"/>
      <c r="AJ7217" s="2"/>
      <c r="AK7217" s="2"/>
      <c r="BK7217" s="2"/>
      <c r="BL7217" s="2"/>
      <c r="BN7217" s="2"/>
      <c r="BO7217" s="2"/>
    </row>
    <row r="7218" ht="12.75" customHeight="1">
      <c r="D7218" s="2"/>
      <c r="G7218" s="2"/>
      <c r="I7218" s="2"/>
      <c r="J7218" s="2"/>
      <c r="K7218" s="2"/>
      <c r="L7218" s="2"/>
      <c r="M7218" s="2"/>
      <c r="N7218" s="2"/>
      <c r="O7218" s="2"/>
      <c r="P7218" s="2"/>
      <c r="Q7218" s="2"/>
      <c r="R7218" s="2"/>
      <c r="S7218" s="2"/>
      <c r="T7218" s="2"/>
      <c r="U7218" s="2"/>
      <c r="V7218" s="2"/>
      <c r="W7218" s="2"/>
      <c r="X7218" s="2"/>
      <c r="Y7218" s="2"/>
      <c r="AB7218" s="2"/>
      <c r="AC7218" s="2"/>
      <c r="AD7218" s="2"/>
      <c r="AE7218" s="2"/>
      <c r="AF7218" s="2"/>
      <c r="AG7218" s="2"/>
      <c r="AH7218" s="2"/>
      <c r="AI7218" s="2"/>
      <c r="AJ7218" s="2"/>
      <c r="AK7218" s="2"/>
      <c r="BK7218" s="2"/>
      <c r="BL7218" s="2"/>
      <c r="BN7218" s="2"/>
      <c r="BO7218" s="2"/>
    </row>
    <row r="7219" ht="12.75" customHeight="1">
      <c r="D7219" s="2"/>
      <c r="G7219" s="2"/>
      <c r="I7219" s="2"/>
      <c r="J7219" s="2"/>
      <c r="K7219" s="2"/>
      <c r="L7219" s="2"/>
      <c r="M7219" s="2"/>
      <c r="N7219" s="2"/>
      <c r="O7219" s="2"/>
      <c r="P7219" s="2"/>
      <c r="Q7219" s="2"/>
      <c r="R7219" s="2"/>
      <c r="S7219" s="2"/>
      <c r="T7219" s="2"/>
      <c r="U7219" s="2"/>
      <c r="V7219" s="2"/>
      <c r="W7219" s="2"/>
      <c r="X7219" s="2"/>
      <c r="Y7219" s="2"/>
      <c r="AB7219" s="2"/>
      <c r="AC7219" s="2"/>
      <c r="AD7219" s="2"/>
      <c r="AE7219" s="2"/>
      <c r="AF7219" s="2"/>
      <c r="AG7219" s="2"/>
      <c r="AH7219" s="2"/>
      <c r="AI7219" s="2"/>
      <c r="AJ7219" s="2"/>
      <c r="AK7219" s="2"/>
      <c r="BK7219" s="2"/>
      <c r="BL7219" s="2"/>
      <c r="BN7219" s="2"/>
      <c r="BO7219" s="2"/>
    </row>
    <row r="7220" ht="12.75" customHeight="1">
      <c r="D7220" s="2"/>
      <c r="G7220" s="2"/>
      <c r="I7220" s="2"/>
      <c r="J7220" s="2"/>
      <c r="K7220" s="2"/>
      <c r="L7220" s="2"/>
      <c r="M7220" s="2"/>
      <c r="N7220" s="2"/>
      <c r="O7220" s="2"/>
      <c r="P7220" s="2"/>
      <c r="Q7220" s="2"/>
      <c r="R7220" s="2"/>
      <c r="S7220" s="2"/>
      <c r="T7220" s="2"/>
      <c r="U7220" s="2"/>
      <c r="V7220" s="2"/>
      <c r="W7220" s="2"/>
      <c r="X7220" s="2"/>
      <c r="Y7220" s="2"/>
      <c r="AB7220" s="2"/>
      <c r="AC7220" s="2"/>
      <c r="AD7220" s="2"/>
      <c r="AE7220" s="2"/>
      <c r="AF7220" s="2"/>
      <c r="AG7220" s="2"/>
      <c r="AH7220" s="2"/>
      <c r="AI7220" s="2"/>
      <c r="AJ7220" s="2"/>
      <c r="AK7220" s="2"/>
      <c r="BK7220" s="2"/>
      <c r="BL7220" s="2"/>
      <c r="BN7220" s="2"/>
      <c r="BO7220" s="2"/>
    </row>
    <row r="7221" ht="12.75" customHeight="1">
      <c r="D7221" s="2"/>
      <c r="G7221" s="2"/>
      <c r="I7221" s="2"/>
      <c r="J7221" s="2"/>
      <c r="K7221" s="2"/>
      <c r="L7221" s="2"/>
      <c r="M7221" s="2"/>
      <c r="N7221" s="2"/>
      <c r="O7221" s="2"/>
      <c r="P7221" s="2"/>
      <c r="Q7221" s="2"/>
      <c r="R7221" s="2"/>
      <c r="S7221" s="2"/>
      <c r="T7221" s="2"/>
      <c r="U7221" s="2"/>
      <c r="V7221" s="2"/>
      <c r="W7221" s="2"/>
      <c r="X7221" s="2"/>
      <c r="Y7221" s="2"/>
      <c r="AB7221" s="2"/>
      <c r="AC7221" s="2"/>
      <c r="AD7221" s="2"/>
      <c r="AE7221" s="2"/>
      <c r="AF7221" s="2"/>
      <c r="AG7221" s="2"/>
      <c r="AH7221" s="2"/>
      <c r="AI7221" s="2"/>
      <c r="AJ7221" s="2"/>
      <c r="AK7221" s="2"/>
      <c r="BK7221" s="2"/>
      <c r="BL7221" s="2"/>
      <c r="BN7221" s="2"/>
      <c r="BO7221" s="2"/>
    </row>
    <row r="7222" ht="12.75" customHeight="1">
      <c r="D7222" s="2"/>
      <c r="G7222" s="2"/>
      <c r="I7222" s="2"/>
      <c r="J7222" s="2"/>
      <c r="K7222" s="2"/>
      <c r="L7222" s="2"/>
      <c r="M7222" s="2"/>
      <c r="N7222" s="2"/>
      <c r="O7222" s="2"/>
      <c r="P7222" s="2"/>
      <c r="Q7222" s="2"/>
      <c r="R7222" s="2"/>
      <c r="S7222" s="2"/>
      <c r="T7222" s="2"/>
      <c r="U7222" s="2"/>
      <c r="V7222" s="2"/>
      <c r="W7222" s="2"/>
      <c r="X7222" s="2"/>
      <c r="Y7222" s="2"/>
      <c r="AB7222" s="2"/>
      <c r="AC7222" s="2"/>
      <c r="AD7222" s="2"/>
      <c r="AE7222" s="2"/>
      <c r="AF7222" s="2"/>
      <c r="AG7222" s="2"/>
      <c r="AH7222" s="2"/>
      <c r="AI7222" s="2"/>
      <c r="AJ7222" s="2"/>
      <c r="AK7222" s="2"/>
      <c r="BK7222" s="2"/>
      <c r="BL7222" s="2"/>
      <c r="BN7222" s="2"/>
      <c r="BO7222" s="2"/>
    </row>
    <row r="7223" ht="12.75" customHeight="1">
      <c r="D7223" s="2"/>
      <c r="G7223" s="2"/>
      <c r="I7223" s="2"/>
      <c r="J7223" s="2"/>
      <c r="K7223" s="2"/>
      <c r="L7223" s="2"/>
      <c r="M7223" s="2"/>
      <c r="N7223" s="2"/>
      <c r="O7223" s="2"/>
      <c r="P7223" s="2"/>
      <c r="Q7223" s="2"/>
      <c r="R7223" s="2"/>
      <c r="S7223" s="2"/>
      <c r="T7223" s="2"/>
      <c r="U7223" s="2"/>
      <c r="V7223" s="2"/>
      <c r="W7223" s="2"/>
      <c r="X7223" s="2"/>
      <c r="Y7223" s="2"/>
      <c r="AB7223" s="2"/>
      <c r="AC7223" s="2"/>
      <c r="AD7223" s="2"/>
      <c r="AE7223" s="2"/>
      <c r="AF7223" s="2"/>
      <c r="AG7223" s="2"/>
      <c r="AH7223" s="2"/>
      <c r="AI7223" s="2"/>
      <c r="AJ7223" s="2"/>
      <c r="AK7223" s="2"/>
      <c r="BK7223" s="2"/>
      <c r="BL7223" s="2"/>
      <c r="BN7223" s="2"/>
      <c r="BO7223" s="2"/>
    </row>
    <row r="7224" ht="12.75" customHeight="1">
      <c r="D7224" s="2"/>
      <c r="G7224" s="2"/>
      <c r="I7224" s="2"/>
      <c r="J7224" s="2"/>
      <c r="K7224" s="2"/>
      <c r="L7224" s="2"/>
      <c r="M7224" s="2"/>
      <c r="N7224" s="2"/>
      <c r="O7224" s="2"/>
      <c r="P7224" s="2"/>
      <c r="Q7224" s="2"/>
      <c r="R7224" s="2"/>
      <c r="S7224" s="2"/>
      <c r="T7224" s="2"/>
      <c r="U7224" s="2"/>
      <c r="V7224" s="2"/>
      <c r="W7224" s="2"/>
      <c r="X7224" s="2"/>
      <c r="Y7224" s="2"/>
      <c r="AB7224" s="2"/>
      <c r="AC7224" s="2"/>
      <c r="AD7224" s="2"/>
      <c r="AE7224" s="2"/>
      <c r="AF7224" s="2"/>
      <c r="AG7224" s="2"/>
      <c r="AH7224" s="2"/>
      <c r="AI7224" s="2"/>
      <c r="AJ7224" s="2"/>
      <c r="AK7224" s="2"/>
      <c r="BK7224" s="2"/>
      <c r="BL7224" s="2"/>
      <c r="BN7224" s="2"/>
      <c r="BO7224" s="2"/>
    </row>
    <row r="7225" ht="12.75" customHeight="1">
      <c r="D7225" s="2"/>
      <c r="G7225" s="2"/>
      <c r="I7225" s="2"/>
      <c r="J7225" s="2"/>
      <c r="K7225" s="2"/>
      <c r="L7225" s="2"/>
      <c r="M7225" s="2"/>
      <c r="N7225" s="2"/>
      <c r="O7225" s="2"/>
      <c r="P7225" s="2"/>
      <c r="Q7225" s="2"/>
      <c r="R7225" s="2"/>
      <c r="S7225" s="2"/>
      <c r="T7225" s="2"/>
      <c r="U7225" s="2"/>
      <c r="V7225" s="2"/>
      <c r="W7225" s="2"/>
      <c r="X7225" s="2"/>
      <c r="Y7225" s="2"/>
      <c r="AB7225" s="2"/>
      <c r="AC7225" s="2"/>
      <c r="AD7225" s="2"/>
      <c r="AE7225" s="2"/>
      <c r="AF7225" s="2"/>
      <c r="AG7225" s="2"/>
      <c r="AH7225" s="2"/>
      <c r="AI7225" s="2"/>
      <c r="AJ7225" s="2"/>
      <c r="AK7225" s="2"/>
      <c r="BK7225" s="2"/>
      <c r="BL7225" s="2"/>
      <c r="BN7225" s="2"/>
      <c r="BO7225" s="2"/>
    </row>
    <row r="7226" ht="12.75" customHeight="1">
      <c r="D7226" s="2"/>
      <c r="G7226" s="2"/>
      <c r="I7226" s="2"/>
      <c r="J7226" s="2"/>
      <c r="K7226" s="2"/>
      <c r="L7226" s="2"/>
      <c r="M7226" s="2"/>
      <c r="N7226" s="2"/>
      <c r="O7226" s="2"/>
      <c r="P7226" s="2"/>
      <c r="Q7226" s="2"/>
      <c r="R7226" s="2"/>
      <c r="S7226" s="2"/>
      <c r="T7226" s="2"/>
      <c r="U7226" s="2"/>
      <c r="V7226" s="2"/>
      <c r="W7226" s="2"/>
      <c r="X7226" s="2"/>
      <c r="Y7226" s="2"/>
      <c r="AB7226" s="2"/>
      <c r="AC7226" s="2"/>
      <c r="AD7226" s="2"/>
      <c r="AE7226" s="2"/>
      <c r="AF7226" s="2"/>
      <c r="AG7226" s="2"/>
      <c r="AH7226" s="2"/>
      <c r="AI7226" s="2"/>
      <c r="AJ7226" s="2"/>
      <c r="AK7226" s="2"/>
      <c r="BK7226" s="2"/>
      <c r="BL7226" s="2"/>
      <c r="BN7226" s="2"/>
      <c r="BO7226" s="2"/>
    </row>
    <row r="7227" ht="12.75" customHeight="1">
      <c r="D7227" s="2"/>
      <c r="G7227" s="2"/>
      <c r="I7227" s="2"/>
      <c r="J7227" s="2"/>
      <c r="K7227" s="2"/>
      <c r="L7227" s="2"/>
      <c r="M7227" s="2"/>
      <c r="N7227" s="2"/>
      <c r="O7227" s="2"/>
      <c r="P7227" s="2"/>
      <c r="Q7227" s="2"/>
      <c r="R7227" s="2"/>
      <c r="S7227" s="2"/>
      <c r="T7227" s="2"/>
      <c r="U7227" s="2"/>
      <c r="V7227" s="2"/>
      <c r="W7227" s="2"/>
      <c r="X7227" s="2"/>
      <c r="Y7227" s="2"/>
      <c r="AB7227" s="2"/>
      <c r="AC7227" s="2"/>
      <c r="AD7227" s="2"/>
      <c r="AE7227" s="2"/>
      <c r="AF7227" s="2"/>
      <c r="AG7227" s="2"/>
      <c r="AH7227" s="2"/>
      <c r="AI7227" s="2"/>
      <c r="AJ7227" s="2"/>
      <c r="AK7227" s="2"/>
      <c r="BK7227" s="2"/>
      <c r="BL7227" s="2"/>
      <c r="BN7227" s="2"/>
      <c r="BO7227" s="2"/>
    </row>
    <row r="7228" ht="12.75" customHeight="1">
      <c r="D7228" s="2"/>
      <c r="G7228" s="2"/>
      <c r="I7228" s="2"/>
      <c r="J7228" s="2"/>
      <c r="K7228" s="2"/>
      <c r="L7228" s="2"/>
      <c r="M7228" s="2"/>
      <c r="N7228" s="2"/>
      <c r="O7228" s="2"/>
      <c r="P7228" s="2"/>
      <c r="Q7228" s="2"/>
      <c r="R7228" s="2"/>
      <c r="S7228" s="2"/>
      <c r="T7228" s="2"/>
      <c r="U7228" s="2"/>
      <c r="V7228" s="2"/>
      <c r="W7228" s="2"/>
      <c r="X7228" s="2"/>
      <c r="Y7228" s="2"/>
      <c r="AB7228" s="2"/>
      <c r="AC7228" s="2"/>
      <c r="AD7228" s="2"/>
      <c r="AE7228" s="2"/>
      <c r="AF7228" s="2"/>
      <c r="AG7228" s="2"/>
      <c r="AH7228" s="2"/>
      <c r="AI7228" s="2"/>
      <c r="AJ7228" s="2"/>
      <c r="AK7228" s="2"/>
      <c r="BK7228" s="2"/>
      <c r="BL7228" s="2"/>
      <c r="BN7228" s="2"/>
      <c r="BO7228" s="2"/>
    </row>
    <row r="7229" ht="12.75" customHeight="1">
      <c r="D7229" s="2"/>
      <c r="G7229" s="2"/>
      <c r="I7229" s="2"/>
      <c r="J7229" s="2"/>
      <c r="K7229" s="2"/>
      <c r="L7229" s="2"/>
      <c r="M7229" s="2"/>
      <c r="N7229" s="2"/>
      <c r="O7229" s="2"/>
      <c r="P7229" s="2"/>
      <c r="Q7229" s="2"/>
      <c r="R7229" s="2"/>
      <c r="S7229" s="2"/>
      <c r="T7229" s="2"/>
      <c r="U7229" s="2"/>
      <c r="V7229" s="2"/>
      <c r="W7229" s="2"/>
      <c r="X7229" s="2"/>
      <c r="Y7229" s="2"/>
      <c r="AB7229" s="2"/>
      <c r="AC7229" s="2"/>
      <c r="AD7229" s="2"/>
      <c r="AE7229" s="2"/>
      <c r="AF7229" s="2"/>
      <c r="AG7229" s="2"/>
      <c r="AH7229" s="2"/>
      <c r="AI7229" s="2"/>
      <c r="AJ7229" s="2"/>
      <c r="AK7229" s="2"/>
      <c r="BK7229" s="2"/>
      <c r="BL7229" s="2"/>
      <c r="BN7229" s="2"/>
      <c r="BO7229" s="2"/>
    </row>
    <row r="7230" ht="12.75" customHeight="1">
      <c r="D7230" s="2"/>
      <c r="G7230" s="2"/>
      <c r="I7230" s="2"/>
      <c r="J7230" s="2"/>
      <c r="K7230" s="2"/>
      <c r="L7230" s="2"/>
      <c r="M7230" s="2"/>
      <c r="N7230" s="2"/>
      <c r="O7230" s="2"/>
      <c r="P7230" s="2"/>
      <c r="Q7230" s="2"/>
      <c r="R7230" s="2"/>
      <c r="S7230" s="2"/>
      <c r="T7230" s="2"/>
      <c r="U7230" s="2"/>
      <c r="V7230" s="2"/>
      <c r="W7230" s="2"/>
      <c r="X7230" s="2"/>
      <c r="Y7230" s="2"/>
      <c r="AB7230" s="2"/>
      <c r="AC7230" s="2"/>
      <c r="AD7230" s="2"/>
      <c r="AE7230" s="2"/>
      <c r="AF7230" s="2"/>
      <c r="AG7230" s="2"/>
      <c r="AH7230" s="2"/>
      <c r="AI7230" s="2"/>
      <c r="AJ7230" s="2"/>
      <c r="AK7230" s="2"/>
      <c r="BK7230" s="2"/>
      <c r="BL7230" s="2"/>
      <c r="BN7230" s="2"/>
      <c r="BO7230" s="2"/>
    </row>
    <row r="7231" ht="12.75" customHeight="1">
      <c r="D7231" s="2"/>
      <c r="G7231" s="2"/>
      <c r="I7231" s="2"/>
      <c r="J7231" s="2"/>
      <c r="K7231" s="2"/>
      <c r="L7231" s="2"/>
      <c r="M7231" s="2"/>
      <c r="N7231" s="2"/>
      <c r="O7231" s="2"/>
      <c r="P7231" s="2"/>
      <c r="Q7231" s="2"/>
      <c r="R7231" s="2"/>
      <c r="S7231" s="2"/>
      <c r="T7231" s="2"/>
      <c r="U7231" s="2"/>
      <c r="V7231" s="2"/>
      <c r="W7231" s="2"/>
      <c r="X7231" s="2"/>
      <c r="Y7231" s="2"/>
      <c r="AB7231" s="2"/>
      <c r="AC7231" s="2"/>
      <c r="AD7231" s="2"/>
      <c r="AE7231" s="2"/>
      <c r="AF7231" s="2"/>
      <c r="AG7231" s="2"/>
      <c r="AH7231" s="2"/>
      <c r="AI7231" s="2"/>
      <c r="AJ7231" s="2"/>
      <c r="AK7231" s="2"/>
      <c r="BK7231" s="2"/>
      <c r="BL7231" s="2"/>
      <c r="BN7231" s="2"/>
      <c r="BO7231" s="2"/>
    </row>
    <row r="7232" ht="12.75" customHeight="1">
      <c r="D7232" s="2"/>
      <c r="G7232" s="2"/>
      <c r="I7232" s="2"/>
      <c r="J7232" s="2"/>
      <c r="K7232" s="2"/>
      <c r="L7232" s="2"/>
      <c r="M7232" s="2"/>
      <c r="N7232" s="2"/>
      <c r="O7232" s="2"/>
      <c r="P7232" s="2"/>
      <c r="Q7232" s="2"/>
      <c r="R7232" s="2"/>
      <c r="S7232" s="2"/>
      <c r="T7232" s="2"/>
      <c r="U7232" s="2"/>
      <c r="V7232" s="2"/>
      <c r="W7232" s="2"/>
      <c r="X7232" s="2"/>
      <c r="Y7232" s="2"/>
      <c r="AB7232" s="2"/>
      <c r="AC7232" s="2"/>
      <c r="AD7232" s="2"/>
      <c r="AE7232" s="2"/>
      <c r="AF7232" s="2"/>
      <c r="AG7232" s="2"/>
      <c r="AH7232" s="2"/>
      <c r="AI7232" s="2"/>
      <c r="AJ7232" s="2"/>
      <c r="AK7232" s="2"/>
      <c r="BK7232" s="2"/>
      <c r="BL7232" s="2"/>
      <c r="BN7232" s="2"/>
      <c r="BO7232" s="2"/>
    </row>
    <row r="7233" ht="12.75" customHeight="1">
      <c r="D7233" s="2"/>
      <c r="G7233" s="2"/>
      <c r="I7233" s="2"/>
      <c r="J7233" s="2"/>
      <c r="K7233" s="2"/>
      <c r="L7233" s="2"/>
      <c r="M7233" s="2"/>
      <c r="N7233" s="2"/>
      <c r="O7233" s="2"/>
      <c r="P7233" s="2"/>
      <c r="Q7233" s="2"/>
      <c r="R7233" s="2"/>
      <c r="S7233" s="2"/>
      <c r="T7233" s="2"/>
      <c r="U7233" s="2"/>
      <c r="V7233" s="2"/>
      <c r="W7233" s="2"/>
      <c r="X7233" s="2"/>
      <c r="Y7233" s="2"/>
      <c r="AB7233" s="2"/>
      <c r="AC7233" s="2"/>
      <c r="AD7233" s="2"/>
      <c r="AE7233" s="2"/>
      <c r="AF7233" s="2"/>
      <c r="AG7233" s="2"/>
      <c r="AH7233" s="2"/>
      <c r="AI7233" s="2"/>
      <c r="AJ7233" s="2"/>
      <c r="AK7233" s="2"/>
      <c r="BK7233" s="2"/>
      <c r="BL7233" s="2"/>
      <c r="BN7233" s="2"/>
      <c r="BO7233" s="2"/>
    </row>
    <row r="7234" ht="12.75" customHeight="1">
      <c r="D7234" s="2"/>
      <c r="G7234" s="2"/>
      <c r="I7234" s="2"/>
      <c r="J7234" s="2"/>
      <c r="K7234" s="2"/>
      <c r="L7234" s="2"/>
      <c r="M7234" s="2"/>
      <c r="N7234" s="2"/>
      <c r="O7234" s="2"/>
      <c r="P7234" s="2"/>
      <c r="Q7234" s="2"/>
      <c r="R7234" s="2"/>
      <c r="S7234" s="2"/>
      <c r="T7234" s="2"/>
      <c r="U7234" s="2"/>
      <c r="V7234" s="2"/>
      <c r="W7234" s="2"/>
      <c r="X7234" s="2"/>
      <c r="Y7234" s="2"/>
      <c r="AB7234" s="2"/>
      <c r="AC7234" s="2"/>
      <c r="AD7234" s="2"/>
      <c r="AE7234" s="2"/>
      <c r="AF7234" s="2"/>
      <c r="AG7234" s="2"/>
      <c r="AH7234" s="2"/>
      <c r="AI7234" s="2"/>
      <c r="AJ7234" s="2"/>
      <c r="AK7234" s="2"/>
      <c r="BK7234" s="2"/>
      <c r="BL7234" s="2"/>
      <c r="BN7234" s="2"/>
      <c r="BO7234" s="2"/>
    </row>
    <row r="7235" ht="12.75" customHeight="1">
      <c r="D7235" s="2"/>
      <c r="G7235" s="2"/>
      <c r="I7235" s="2"/>
      <c r="J7235" s="2"/>
      <c r="K7235" s="2"/>
      <c r="L7235" s="2"/>
      <c r="M7235" s="2"/>
      <c r="N7235" s="2"/>
      <c r="O7235" s="2"/>
      <c r="P7235" s="2"/>
      <c r="Q7235" s="2"/>
      <c r="R7235" s="2"/>
      <c r="S7235" s="2"/>
      <c r="T7235" s="2"/>
      <c r="U7235" s="2"/>
      <c r="V7235" s="2"/>
      <c r="W7235" s="2"/>
      <c r="X7235" s="2"/>
      <c r="Y7235" s="2"/>
      <c r="AB7235" s="2"/>
      <c r="AC7235" s="2"/>
      <c r="AD7235" s="2"/>
      <c r="AE7235" s="2"/>
      <c r="AF7235" s="2"/>
      <c r="AG7235" s="2"/>
      <c r="AH7235" s="2"/>
      <c r="AI7235" s="2"/>
      <c r="AJ7235" s="2"/>
      <c r="AK7235" s="2"/>
      <c r="BK7235" s="2"/>
      <c r="BL7235" s="2"/>
      <c r="BN7235" s="2"/>
      <c r="BO7235" s="2"/>
    </row>
    <row r="7236" ht="12.75" customHeight="1">
      <c r="D7236" s="2"/>
      <c r="G7236" s="2"/>
      <c r="I7236" s="2"/>
      <c r="J7236" s="2"/>
      <c r="K7236" s="2"/>
      <c r="L7236" s="2"/>
      <c r="M7236" s="2"/>
      <c r="N7236" s="2"/>
      <c r="O7236" s="2"/>
      <c r="P7236" s="2"/>
      <c r="Q7236" s="2"/>
      <c r="R7236" s="2"/>
      <c r="S7236" s="2"/>
      <c r="T7236" s="2"/>
      <c r="U7236" s="2"/>
      <c r="V7236" s="2"/>
      <c r="W7236" s="2"/>
      <c r="X7236" s="2"/>
      <c r="Y7236" s="2"/>
      <c r="AB7236" s="2"/>
      <c r="AC7236" s="2"/>
      <c r="AD7236" s="2"/>
      <c r="AE7236" s="2"/>
      <c r="AF7236" s="2"/>
      <c r="AG7236" s="2"/>
      <c r="AH7236" s="2"/>
      <c r="AI7236" s="2"/>
      <c r="AJ7236" s="2"/>
      <c r="AK7236" s="2"/>
      <c r="BK7236" s="2"/>
      <c r="BL7236" s="2"/>
      <c r="BN7236" s="2"/>
      <c r="BO7236" s="2"/>
    </row>
    <row r="7237" ht="12.75" customHeight="1">
      <c r="D7237" s="2"/>
      <c r="G7237" s="2"/>
      <c r="I7237" s="2"/>
      <c r="J7237" s="2"/>
      <c r="K7237" s="2"/>
      <c r="L7237" s="2"/>
      <c r="M7237" s="2"/>
      <c r="N7237" s="2"/>
      <c r="O7237" s="2"/>
      <c r="P7237" s="2"/>
      <c r="Q7237" s="2"/>
      <c r="R7237" s="2"/>
      <c r="S7237" s="2"/>
      <c r="T7237" s="2"/>
      <c r="U7237" s="2"/>
      <c r="V7237" s="2"/>
      <c r="W7237" s="2"/>
      <c r="X7237" s="2"/>
      <c r="Y7237" s="2"/>
      <c r="AB7237" s="2"/>
      <c r="AC7237" s="2"/>
      <c r="AD7237" s="2"/>
      <c r="AE7237" s="2"/>
      <c r="AF7237" s="2"/>
      <c r="AG7237" s="2"/>
      <c r="AH7237" s="2"/>
      <c r="AI7237" s="2"/>
      <c r="AJ7237" s="2"/>
      <c r="AK7237" s="2"/>
      <c r="BK7237" s="2"/>
      <c r="BL7237" s="2"/>
      <c r="BN7237" s="2"/>
      <c r="BO7237" s="2"/>
    </row>
    <row r="7238" ht="12.75" customHeight="1">
      <c r="D7238" s="2"/>
      <c r="G7238" s="2"/>
      <c r="I7238" s="2"/>
      <c r="J7238" s="2"/>
      <c r="K7238" s="2"/>
      <c r="L7238" s="2"/>
      <c r="M7238" s="2"/>
      <c r="N7238" s="2"/>
      <c r="O7238" s="2"/>
      <c r="P7238" s="2"/>
      <c r="Q7238" s="2"/>
      <c r="R7238" s="2"/>
      <c r="S7238" s="2"/>
      <c r="T7238" s="2"/>
      <c r="U7238" s="2"/>
      <c r="V7238" s="2"/>
      <c r="W7238" s="2"/>
      <c r="X7238" s="2"/>
      <c r="Y7238" s="2"/>
      <c r="AB7238" s="2"/>
      <c r="AC7238" s="2"/>
      <c r="AD7238" s="2"/>
      <c r="AE7238" s="2"/>
      <c r="AF7238" s="2"/>
      <c r="AG7238" s="2"/>
      <c r="AH7238" s="2"/>
      <c r="AI7238" s="2"/>
      <c r="AJ7238" s="2"/>
      <c r="AK7238" s="2"/>
      <c r="BK7238" s="2"/>
      <c r="BL7238" s="2"/>
      <c r="BN7238" s="2"/>
      <c r="BO7238" s="2"/>
    </row>
    <row r="7239" ht="12.75" customHeight="1">
      <c r="D7239" s="2"/>
      <c r="G7239" s="2"/>
      <c r="I7239" s="2"/>
      <c r="J7239" s="2"/>
      <c r="K7239" s="2"/>
      <c r="L7239" s="2"/>
      <c r="M7239" s="2"/>
      <c r="N7239" s="2"/>
      <c r="O7239" s="2"/>
      <c r="P7239" s="2"/>
      <c r="Q7239" s="2"/>
      <c r="R7239" s="2"/>
      <c r="S7239" s="2"/>
      <c r="T7239" s="2"/>
      <c r="U7239" s="2"/>
      <c r="V7239" s="2"/>
      <c r="W7239" s="2"/>
      <c r="X7239" s="2"/>
      <c r="Y7239" s="2"/>
      <c r="AB7239" s="2"/>
      <c r="AC7239" s="2"/>
      <c r="AD7239" s="2"/>
      <c r="AE7239" s="2"/>
      <c r="AF7239" s="2"/>
      <c r="AG7239" s="2"/>
      <c r="AH7239" s="2"/>
      <c r="AI7239" s="2"/>
      <c r="AJ7239" s="2"/>
      <c r="AK7239" s="2"/>
      <c r="BK7239" s="2"/>
      <c r="BL7239" s="2"/>
      <c r="BN7239" s="2"/>
      <c r="BO7239" s="2"/>
    </row>
    <row r="7240" ht="12.75" customHeight="1">
      <c r="D7240" s="2"/>
      <c r="G7240" s="2"/>
      <c r="I7240" s="2"/>
      <c r="J7240" s="2"/>
      <c r="K7240" s="2"/>
      <c r="L7240" s="2"/>
      <c r="M7240" s="2"/>
      <c r="N7240" s="2"/>
      <c r="O7240" s="2"/>
      <c r="P7240" s="2"/>
      <c r="Q7240" s="2"/>
      <c r="R7240" s="2"/>
      <c r="S7240" s="2"/>
      <c r="T7240" s="2"/>
      <c r="U7240" s="2"/>
      <c r="V7240" s="2"/>
      <c r="W7240" s="2"/>
      <c r="X7240" s="2"/>
      <c r="Y7240" s="2"/>
      <c r="AB7240" s="2"/>
      <c r="AC7240" s="2"/>
      <c r="AD7240" s="2"/>
      <c r="AE7240" s="2"/>
      <c r="AF7240" s="2"/>
      <c r="AG7240" s="2"/>
      <c r="AH7240" s="2"/>
      <c r="AI7240" s="2"/>
      <c r="AJ7240" s="2"/>
      <c r="AK7240" s="2"/>
      <c r="BK7240" s="2"/>
      <c r="BL7240" s="2"/>
      <c r="BN7240" s="2"/>
      <c r="BO7240" s="2"/>
    </row>
    <row r="7241" ht="12.75" customHeight="1">
      <c r="D7241" s="2"/>
      <c r="G7241" s="2"/>
      <c r="I7241" s="2"/>
      <c r="J7241" s="2"/>
      <c r="K7241" s="2"/>
      <c r="L7241" s="2"/>
      <c r="M7241" s="2"/>
      <c r="N7241" s="2"/>
      <c r="O7241" s="2"/>
      <c r="P7241" s="2"/>
      <c r="Q7241" s="2"/>
      <c r="R7241" s="2"/>
      <c r="S7241" s="2"/>
      <c r="T7241" s="2"/>
      <c r="U7241" s="2"/>
      <c r="V7241" s="2"/>
      <c r="W7241" s="2"/>
      <c r="X7241" s="2"/>
      <c r="Y7241" s="2"/>
      <c r="AB7241" s="2"/>
      <c r="AC7241" s="2"/>
      <c r="AD7241" s="2"/>
      <c r="AE7241" s="2"/>
      <c r="AF7241" s="2"/>
      <c r="AG7241" s="2"/>
      <c r="AH7241" s="2"/>
      <c r="AI7241" s="2"/>
      <c r="AJ7241" s="2"/>
      <c r="AK7241" s="2"/>
      <c r="BK7241" s="2"/>
      <c r="BL7241" s="2"/>
      <c r="BN7241" s="2"/>
      <c r="BO7241" s="2"/>
    </row>
    <row r="7242" ht="12.75" customHeight="1">
      <c r="D7242" s="2"/>
      <c r="G7242" s="2"/>
      <c r="I7242" s="2"/>
      <c r="J7242" s="2"/>
      <c r="K7242" s="2"/>
      <c r="L7242" s="2"/>
      <c r="M7242" s="2"/>
      <c r="N7242" s="2"/>
      <c r="O7242" s="2"/>
      <c r="P7242" s="2"/>
      <c r="Q7242" s="2"/>
      <c r="R7242" s="2"/>
      <c r="S7242" s="2"/>
      <c r="T7242" s="2"/>
      <c r="U7242" s="2"/>
      <c r="V7242" s="2"/>
      <c r="W7242" s="2"/>
      <c r="X7242" s="2"/>
      <c r="Y7242" s="2"/>
      <c r="AB7242" s="2"/>
      <c r="AC7242" s="2"/>
      <c r="AD7242" s="2"/>
      <c r="AE7242" s="2"/>
      <c r="AF7242" s="2"/>
      <c r="AG7242" s="2"/>
      <c r="AH7242" s="2"/>
      <c r="AI7242" s="2"/>
      <c r="AJ7242" s="2"/>
      <c r="AK7242" s="2"/>
      <c r="BK7242" s="2"/>
      <c r="BL7242" s="2"/>
      <c r="BN7242" s="2"/>
      <c r="BO7242" s="2"/>
    </row>
    <row r="7243" ht="12.75" customHeight="1">
      <c r="D7243" s="2"/>
      <c r="G7243" s="2"/>
      <c r="I7243" s="2"/>
      <c r="J7243" s="2"/>
      <c r="K7243" s="2"/>
      <c r="L7243" s="2"/>
      <c r="M7243" s="2"/>
      <c r="N7243" s="2"/>
      <c r="O7243" s="2"/>
      <c r="P7243" s="2"/>
      <c r="Q7243" s="2"/>
      <c r="R7243" s="2"/>
      <c r="S7243" s="2"/>
      <c r="T7243" s="2"/>
      <c r="U7243" s="2"/>
      <c r="V7243" s="2"/>
      <c r="W7243" s="2"/>
      <c r="X7243" s="2"/>
      <c r="Y7243" s="2"/>
      <c r="AB7243" s="2"/>
      <c r="AC7243" s="2"/>
      <c r="AD7243" s="2"/>
      <c r="AE7243" s="2"/>
      <c r="AF7243" s="2"/>
      <c r="AG7243" s="2"/>
      <c r="AH7243" s="2"/>
      <c r="AI7243" s="2"/>
      <c r="AJ7243" s="2"/>
      <c r="AK7243" s="2"/>
      <c r="BK7243" s="2"/>
      <c r="BL7243" s="2"/>
      <c r="BN7243" s="2"/>
      <c r="BO7243" s="2"/>
    </row>
    <row r="7244" ht="12.75" customHeight="1">
      <c r="D7244" s="2"/>
      <c r="G7244" s="2"/>
      <c r="I7244" s="2"/>
      <c r="J7244" s="2"/>
      <c r="K7244" s="2"/>
      <c r="L7244" s="2"/>
      <c r="M7244" s="2"/>
      <c r="N7244" s="2"/>
      <c r="O7244" s="2"/>
      <c r="P7244" s="2"/>
      <c r="Q7244" s="2"/>
      <c r="R7244" s="2"/>
      <c r="S7244" s="2"/>
      <c r="T7244" s="2"/>
      <c r="U7244" s="2"/>
      <c r="V7244" s="2"/>
      <c r="W7244" s="2"/>
      <c r="X7244" s="2"/>
      <c r="Y7244" s="2"/>
      <c r="AB7244" s="2"/>
      <c r="AC7244" s="2"/>
      <c r="AD7244" s="2"/>
      <c r="AE7244" s="2"/>
      <c r="AF7244" s="2"/>
      <c r="AG7244" s="2"/>
      <c r="AH7244" s="2"/>
      <c r="AI7244" s="2"/>
      <c r="AJ7244" s="2"/>
      <c r="AK7244" s="2"/>
      <c r="BK7244" s="2"/>
      <c r="BL7244" s="2"/>
      <c r="BN7244" s="2"/>
      <c r="BO7244" s="2"/>
    </row>
    <row r="7245" ht="12.75" customHeight="1">
      <c r="D7245" s="2"/>
      <c r="G7245" s="2"/>
      <c r="I7245" s="2"/>
      <c r="J7245" s="2"/>
      <c r="K7245" s="2"/>
      <c r="L7245" s="2"/>
      <c r="M7245" s="2"/>
      <c r="N7245" s="2"/>
      <c r="O7245" s="2"/>
      <c r="P7245" s="2"/>
      <c r="Q7245" s="2"/>
      <c r="R7245" s="2"/>
      <c r="S7245" s="2"/>
      <c r="T7245" s="2"/>
      <c r="U7245" s="2"/>
      <c r="V7245" s="2"/>
      <c r="W7245" s="2"/>
      <c r="X7245" s="2"/>
      <c r="Y7245" s="2"/>
      <c r="AB7245" s="2"/>
      <c r="AC7245" s="2"/>
      <c r="AD7245" s="2"/>
      <c r="AE7245" s="2"/>
      <c r="AF7245" s="2"/>
      <c r="AG7245" s="2"/>
      <c r="AH7245" s="2"/>
      <c r="AI7245" s="2"/>
      <c r="AJ7245" s="2"/>
      <c r="AK7245" s="2"/>
      <c r="BK7245" s="2"/>
      <c r="BL7245" s="2"/>
      <c r="BN7245" s="2"/>
      <c r="BO7245" s="2"/>
    </row>
    <row r="7246" ht="12.75" customHeight="1">
      <c r="D7246" s="2"/>
      <c r="G7246" s="2"/>
      <c r="I7246" s="2"/>
      <c r="J7246" s="2"/>
      <c r="K7246" s="2"/>
      <c r="L7246" s="2"/>
      <c r="M7246" s="2"/>
      <c r="N7246" s="2"/>
      <c r="O7246" s="2"/>
      <c r="P7246" s="2"/>
      <c r="Q7246" s="2"/>
      <c r="R7246" s="2"/>
      <c r="S7246" s="2"/>
      <c r="T7246" s="2"/>
      <c r="U7246" s="2"/>
      <c r="V7246" s="2"/>
      <c r="W7246" s="2"/>
      <c r="X7246" s="2"/>
      <c r="Y7246" s="2"/>
      <c r="AB7246" s="2"/>
      <c r="AC7246" s="2"/>
      <c r="AD7246" s="2"/>
      <c r="AE7246" s="2"/>
      <c r="AF7246" s="2"/>
      <c r="AG7246" s="2"/>
      <c r="AH7246" s="2"/>
      <c r="AI7246" s="2"/>
      <c r="AJ7246" s="2"/>
      <c r="AK7246" s="2"/>
      <c r="BK7246" s="2"/>
      <c r="BL7246" s="2"/>
      <c r="BN7246" s="2"/>
      <c r="BO7246" s="2"/>
    </row>
    <row r="7247" ht="12.75" customHeight="1">
      <c r="D7247" s="2"/>
      <c r="G7247" s="2"/>
      <c r="I7247" s="2"/>
      <c r="J7247" s="2"/>
      <c r="K7247" s="2"/>
      <c r="L7247" s="2"/>
      <c r="M7247" s="2"/>
      <c r="N7247" s="2"/>
      <c r="O7247" s="2"/>
      <c r="P7247" s="2"/>
      <c r="Q7247" s="2"/>
      <c r="R7247" s="2"/>
      <c r="S7247" s="2"/>
      <c r="T7247" s="2"/>
      <c r="U7247" s="2"/>
      <c r="V7247" s="2"/>
      <c r="W7247" s="2"/>
      <c r="X7247" s="2"/>
      <c r="Y7247" s="2"/>
      <c r="AB7247" s="2"/>
      <c r="AC7247" s="2"/>
      <c r="AD7247" s="2"/>
      <c r="AE7247" s="2"/>
      <c r="AF7247" s="2"/>
      <c r="AG7247" s="2"/>
      <c r="AH7247" s="2"/>
      <c r="AI7247" s="2"/>
      <c r="AJ7247" s="2"/>
      <c r="AK7247" s="2"/>
      <c r="BK7247" s="2"/>
      <c r="BL7247" s="2"/>
      <c r="BN7247" s="2"/>
      <c r="BO7247" s="2"/>
    </row>
    <row r="7248" ht="12.75" customHeight="1">
      <c r="D7248" s="2"/>
      <c r="G7248" s="2"/>
      <c r="I7248" s="2"/>
      <c r="J7248" s="2"/>
      <c r="K7248" s="2"/>
      <c r="L7248" s="2"/>
      <c r="M7248" s="2"/>
      <c r="N7248" s="2"/>
      <c r="O7248" s="2"/>
      <c r="P7248" s="2"/>
      <c r="Q7248" s="2"/>
      <c r="R7248" s="2"/>
      <c r="S7248" s="2"/>
      <c r="T7248" s="2"/>
      <c r="U7248" s="2"/>
      <c r="V7248" s="2"/>
      <c r="W7248" s="2"/>
      <c r="X7248" s="2"/>
      <c r="Y7248" s="2"/>
      <c r="AB7248" s="2"/>
      <c r="AC7248" s="2"/>
      <c r="AD7248" s="2"/>
      <c r="AE7248" s="2"/>
      <c r="AF7248" s="2"/>
      <c r="AG7248" s="2"/>
      <c r="AH7248" s="2"/>
      <c r="AI7248" s="2"/>
      <c r="AJ7248" s="2"/>
      <c r="AK7248" s="2"/>
      <c r="BK7248" s="2"/>
      <c r="BL7248" s="2"/>
      <c r="BN7248" s="2"/>
      <c r="BO7248" s="2"/>
    </row>
    <row r="7249" ht="12.75" customHeight="1">
      <c r="D7249" s="2"/>
      <c r="G7249" s="2"/>
      <c r="I7249" s="2"/>
      <c r="J7249" s="2"/>
      <c r="K7249" s="2"/>
      <c r="L7249" s="2"/>
      <c r="M7249" s="2"/>
      <c r="N7249" s="2"/>
      <c r="O7249" s="2"/>
      <c r="P7249" s="2"/>
      <c r="Q7249" s="2"/>
      <c r="R7249" s="2"/>
      <c r="S7249" s="2"/>
      <c r="T7249" s="2"/>
      <c r="U7249" s="2"/>
      <c r="V7249" s="2"/>
      <c r="W7249" s="2"/>
      <c r="X7249" s="2"/>
      <c r="Y7249" s="2"/>
      <c r="AB7249" s="2"/>
      <c r="AC7249" s="2"/>
      <c r="AD7249" s="2"/>
      <c r="AE7249" s="2"/>
      <c r="AF7249" s="2"/>
      <c r="AG7249" s="2"/>
      <c r="AH7249" s="2"/>
      <c r="AI7249" s="2"/>
      <c r="AJ7249" s="2"/>
      <c r="AK7249" s="2"/>
      <c r="BK7249" s="2"/>
      <c r="BL7249" s="2"/>
      <c r="BN7249" s="2"/>
      <c r="BO7249" s="2"/>
    </row>
    <row r="7250" ht="12.75" customHeight="1">
      <c r="D7250" s="2"/>
      <c r="G7250" s="2"/>
      <c r="I7250" s="2"/>
      <c r="J7250" s="2"/>
      <c r="K7250" s="2"/>
      <c r="L7250" s="2"/>
      <c r="M7250" s="2"/>
      <c r="N7250" s="2"/>
      <c r="O7250" s="2"/>
      <c r="P7250" s="2"/>
      <c r="Q7250" s="2"/>
      <c r="R7250" s="2"/>
      <c r="S7250" s="2"/>
      <c r="T7250" s="2"/>
      <c r="U7250" s="2"/>
      <c r="V7250" s="2"/>
      <c r="W7250" s="2"/>
      <c r="X7250" s="2"/>
      <c r="Y7250" s="2"/>
      <c r="AB7250" s="2"/>
      <c r="AC7250" s="2"/>
      <c r="AD7250" s="2"/>
      <c r="AE7250" s="2"/>
      <c r="AF7250" s="2"/>
      <c r="AG7250" s="2"/>
      <c r="AH7250" s="2"/>
      <c r="AI7250" s="2"/>
      <c r="AJ7250" s="2"/>
      <c r="AK7250" s="2"/>
      <c r="BK7250" s="2"/>
      <c r="BL7250" s="2"/>
      <c r="BN7250" s="2"/>
      <c r="BO7250" s="2"/>
    </row>
    <row r="7251" ht="12.75" customHeight="1">
      <c r="D7251" s="2"/>
      <c r="G7251" s="2"/>
      <c r="I7251" s="2"/>
      <c r="J7251" s="2"/>
      <c r="K7251" s="2"/>
      <c r="L7251" s="2"/>
      <c r="M7251" s="2"/>
      <c r="N7251" s="2"/>
      <c r="O7251" s="2"/>
      <c r="P7251" s="2"/>
      <c r="Q7251" s="2"/>
      <c r="R7251" s="2"/>
      <c r="S7251" s="2"/>
      <c r="T7251" s="2"/>
      <c r="U7251" s="2"/>
      <c r="V7251" s="2"/>
      <c r="W7251" s="2"/>
      <c r="X7251" s="2"/>
      <c r="Y7251" s="2"/>
      <c r="AB7251" s="2"/>
      <c r="AC7251" s="2"/>
      <c r="AD7251" s="2"/>
      <c r="AE7251" s="2"/>
      <c r="AF7251" s="2"/>
      <c r="AG7251" s="2"/>
      <c r="AH7251" s="2"/>
      <c r="AI7251" s="2"/>
      <c r="AJ7251" s="2"/>
      <c r="AK7251" s="2"/>
      <c r="BK7251" s="2"/>
      <c r="BL7251" s="2"/>
      <c r="BN7251" s="2"/>
      <c r="BO7251" s="2"/>
    </row>
    <row r="7252" ht="12.75" customHeight="1">
      <c r="D7252" s="2"/>
      <c r="G7252" s="2"/>
      <c r="I7252" s="2"/>
      <c r="J7252" s="2"/>
      <c r="K7252" s="2"/>
      <c r="L7252" s="2"/>
      <c r="M7252" s="2"/>
      <c r="N7252" s="2"/>
      <c r="O7252" s="2"/>
      <c r="P7252" s="2"/>
      <c r="Q7252" s="2"/>
      <c r="R7252" s="2"/>
      <c r="S7252" s="2"/>
      <c r="T7252" s="2"/>
      <c r="U7252" s="2"/>
      <c r="V7252" s="2"/>
      <c r="W7252" s="2"/>
      <c r="X7252" s="2"/>
      <c r="Y7252" s="2"/>
      <c r="AB7252" s="2"/>
      <c r="AC7252" s="2"/>
      <c r="AD7252" s="2"/>
      <c r="AE7252" s="2"/>
      <c r="AF7252" s="2"/>
      <c r="AG7252" s="2"/>
      <c r="AH7252" s="2"/>
      <c r="AI7252" s="2"/>
      <c r="AJ7252" s="2"/>
      <c r="AK7252" s="2"/>
      <c r="BK7252" s="2"/>
      <c r="BL7252" s="2"/>
      <c r="BN7252" s="2"/>
      <c r="BO7252" s="2"/>
    </row>
    <row r="7253" ht="12.75" customHeight="1">
      <c r="D7253" s="2"/>
      <c r="G7253" s="2"/>
      <c r="I7253" s="2"/>
      <c r="J7253" s="2"/>
      <c r="K7253" s="2"/>
      <c r="L7253" s="2"/>
      <c r="M7253" s="2"/>
      <c r="N7253" s="2"/>
      <c r="O7253" s="2"/>
      <c r="P7253" s="2"/>
      <c r="Q7253" s="2"/>
      <c r="R7253" s="2"/>
      <c r="S7253" s="2"/>
      <c r="T7253" s="2"/>
      <c r="U7253" s="2"/>
      <c r="V7253" s="2"/>
      <c r="W7253" s="2"/>
      <c r="X7253" s="2"/>
      <c r="Y7253" s="2"/>
      <c r="AB7253" s="2"/>
      <c r="AC7253" s="2"/>
      <c r="AD7253" s="2"/>
      <c r="AE7253" s="2"/>
      <c r="AF7253" s="2"/>
      <c r="AG7253" s="2"/>
      <c r="AH7253" s="2"/>
      <c r="AI7253" s="2"/>
      <c r="AJ7253" s="2"/>
      <c r="AK7253" s="2"/>
      <c r="BK7253" s="2"/>
      <c r="BL7253" s="2"/>
      <c r="BN7253" s="2"/>
      <c r="BO7253" s="2"/>
    </row>
    <row r="7254" ht="12.75" customHeight="1">
      <c r="D7254" s="2"/>
      <c r="G7254" s="2"/>
      <c r="I7254" s="2"/>
      <c r="J7254" s="2"/>
      <c r="K7254" s="2"/>
      <c r="L7254" s="2"/>
      <c r="M7254" s="2"/>
      <c r="N7254" s="2"/>
      <c r="O7254" s="2"/>
      <c r="P7254" s="2"/>
      <c r="Q7254" s="2"/>
      <c r="R7254" s="2"/>
      <c r="S7254" s="2"/>
      <c r="T7254" s="2"/>
      <c r="U7254" s="2"/>
      <c r="V7254" s="2"/>
      <c r="W7254" s="2"/>
      <c r="X7254" s="2"/>
      <c r="Y7254" s="2"/>
      <c r="AB7254" s="2"/>
      <c r="AC7254" s="2"/>
      <c r="AD7254" s="2"/>
      <c r="AE7254" s="2"/>
      <c r="AF7254" s="2"/>
      <c r="AG7254" s="2"/>
      <c r="AH7254" s="2"/>
      <c r="AI7254" s="2"/>
      <c r="AJ7254" s="2"/>
      <c r="AK7254" s="2"/>
      <c r="BK7254" s="2"/>
      <c r="BL7254" s="2"/>
      <c r="BN7254" s="2"/>
      <c r="BO7254" s="2"/>
    </row>
    <row r="7255" ht="12.75" customHeight="1">
      <c r="D7255" s="2"/>
      <c r="G7255" s="2"/>
      <c r="I7255" s="2"/>
      <c r="J7255" s="2"/>
      <c r="K7255" s="2"/>
      <c r="L7255" s="2"/>
      <c r="M7255" s="2"/>
      <c r="N7255" s="2"/>
      <c r="O7255" s="2"/>
      <c r="P7255" s="2"/>
      <c r="Q7255" s="2"/>
      <c r="R7255" s="2"/>
      <c r="S7255" s="2"/>
      <c r="T7255" s="2"/>
      <c r="U7255" s="2"/>
      <c r="V7255" s="2"/>
      <c r="W7255" s="2"/>
      <c r="X7255" s="2"/>
      <c r="Y7255" s="2"/>
      <c r="AB7255" s="2"/>
      <c r="AC7255" s="2"/>
      <c r="AD7255" s="2"/>
      <c r="AE7255" s="2"/>
      <c r="AF7255" s="2"/>
      <c r="AG7255" s="2"/>
      <c r="AH7255" s="2"/>
      <c r="AI7255" s="2"/>
      <c r="AJ7255" s="2"/>
      <c r="AK7255" s="2"/>
      <c r="BK7255" s="2"/>
      <c r="BL7255" s="2"/>
      <c r="BN7255" s="2"/>
      <c r="BO7255" s="2"/>
    </row>
    <row r="7256" ht="12.75" customHeight="1">
      <c r="D7256" s="2"/>
      <c r="G7256" s="2"/>
      <c r="I7256" s="2"/>
      <c r="J7256" s="2"/>
      <c r="K7256" s="2"/>
      <c r="L7256" s="2"/>
      <c r="M7256" s="2"/>
      <c r="N7256" s="2"/>
      <c r="O7256" s="2"/>
      <c r="P7256" s="2"/>
      <c r="Q7256" s="2"/>
      <c r="R7256" s="2"/>
      <c r="S7256" s="2"/>
      <c r="T7256" s="2"/>
      <c r="U7256" s="2"/>
      <c r="V7256" s="2"/>
      <c r="W7256" s="2"/>
      <c r="X7256" s="2"/>
      <c r="Y7256" s="2"/>
      <c r="AB7256" s="2"/>
      <c r="AC7256" s="2"/>
      <c r="AD7256" s="2"/>
      <c r="AE7256" s="2"/>
      <c r="AF7256" s="2"/>
      <c r="AG7256" s="2"/>
      <c r="AH7256" s="2"/>
      <c r="AI7256" s="2"/>
      <c r="AJ7256" s="2"/>
      <c r="AK7256" s="2"/>
      <c r="BK7256" s="2"/>
      <c r="BL7256" s="2"/>
      <c r="BN7256" s="2"/>
      <c r="BO7256" s="2"/>
    </row>
    <row r="7257" ht="12.75" customHeight="1">
      <c r="D7257" s="2"/>
      <c r="G7257" s="2"/>
      <c r="I7257" s="2"/>
      <c r="J7257" s="2"/>
      <c r="K7257" s="2"/>
      <c r="L7257" s="2"/>
      <c r="M7257" s="2"/>
      <c r="N7257" s="2"/>
      <c r="O7257" s="2"/>
      <c r="P7257" s="2"/>
      <c r="Q7257" s="2"/>
      <c r="R7257" s="2"/>
      <c r="S7257" s="2"/>
      <c r="T7257" s="2"/>
      <c r="U7257" s="2"/>
      <c r="V7257" s="2"/>
      <c r="W7257" s="2"/>
      <c r="X7257" s="2"/>
      <c r="Y7257" s="2"/>
      <c r="AB7257" s="2"/>
      <c r="AC7257" s="2"/>
      <c r="AD7257" s="2"/>
      <c r="AE7257" s="2"/>
      <c r="AF7257" s="2"/>
      <c r="AG7257" s="2"/>
      <c r="AH7257" s="2"/>
      <c r="AI7257" s="2"/>
      <c r="AJ7257" s="2"/>
      <c r="AK7257" s="2"/>
      <c r="BK7257" s="2"/>
      <c r="BL7257" s="2"/>
      <c r="BN7257" s="2"/>
      <c r="BO7257" s="2"/>
    </row>
    <row r="7258" ht="12.75" customHeight="1">
      <c r="D7258" s="2"/>
      <c r="G7258" s="2"/>
      <c r="I7258" s="2"/>
      <c r="J7258" s="2"/>
      <c r="K7258" s="2"/>
      <c r="L7258" s="2"/>
      <c r="M7258" s="2"/>
      <c r="N7258" s="2"/>
      <c r="O7258" s="2"/>
      <c r="P7258" s="2"/>
      <c r="Q7258" s="2"/>
      <c r="R7258" s="2"/>
      <c r="S7258" s="2"/>
      <c r="T7258" s="2"/>
      <c r="U7258" s="2"/>
      <c r="V7258" s="2"/>
      <c r="W7258" s="2"/>
      <c r="X7258" s="2"/>
      <c r="Y7258" s="2"/>
      <c r="AB7258" s="2"/>
      <c r="AC7258" s="2"/>
      <c r="AD7258" s="2"/>
      <c r="AE7258" s="2"/>
      <c r="AF7258" s="2"/>
      <c r="AG7258" s="2"/>
      <c r="AH7258" s="2"/>
      <c r="AI7258" s="2"/>
      <c r="AJ7258" s="2"/>
      <c r="AK7258" s="2"/>
      <c r="BK7258" s="2"/>
      <c r="BL7258" s="2"/>
      <c r="BN7258" s="2"/>
      <c r="BO7258" s="2"/>
    </row>
    <row r="7259" ht="12.75" customHeight="1">
      <c r="D7259" s="2"/>
      <c r="G7259" s="2"/>
      <c r="I7259" s="2"/>
      <c r="J7259" s="2"/>
      <c r="K7259" s="2"/>
      <c r="L7259" s="2"/>
      <c r="M7259" s="2"/>
      <c r="N7259" s="2"/>
      <c r="O7259" s="2"/>
      <c r="P7259" s="2"/>
      <c r="Q7259" s="2"/>
      <c r="R7259" s="2"/>
      <c r="S7259" s="2"/>
      <c r="T7259" s="2"/>
      <c r="U7259" s="2"/>
      <c r="V7259" s="2"/>
      <c r="W7259" s="2"/>
      <c r="X7259" s="2"/>
      <c r="Y7259" s="2"/>
      <c r="AB7259" s="2"/>
      <c r="AC7259" s="2"/>
      <c r="AD7259" s="2"/>
      <c r="AE7259" s="2"/>
      <c r="AF7259" s="2"/>
      <c r="AG7259" s="2"/>
      <c r="AH7259" s="2"/>
      <c r="AI7259" s="2"/>
      <c r="AJ7259" s="2"/>
      <c r="AK7259" s="2"/>
      <c r="BK7259" s="2"/>
      <c r="BL7259" s="2"/>
      <c r="BN7259" s="2"/>
      <c r="BO7259" s="2"/>
    </row>
    <row r="7260" ht="12.75" customHeight="1">
      <c r="D7260" s="2"/>
      <c r="G7260" s="2"/>
      <c r="I7260" s="2"/>
      <c r="J7260" s="2"/>
      <c r="K7260" s="2"/>
      <c r="L7260" s="2"/>
      <c r="M7260" s="2"/>
      <c r="N7260" s="2"/>
      <c r="O7260" s="2"/>
      <c r="P7260" s="2"/>
      <c r="Q7260" s="2"/>
      <c r="R7260" s="2"/>
      <c r="S7260" s="2"/>
      <c r="T7260" s="2"/>
      <c r="U7260" s="2"/>
      <c r="V7260" s="2"/>
      <c r="W7260" s="2"/>
      <c r="X7260" s="2"/>
      <c r="Y7260" s="2"/>
      <c r="AB7260" s="2"/>
      <c r="AC7260" s="2"/>
      <c r="AD7260" s="2"/>
      <c r="AE7260" s="2"/>
      <c r="AF7260" s="2"/>
      <c r="AG7260" s="2"/>
      <c r="AH7260" s="2"/>
      <c r="AI7260" s="2"/>
      <c r="AJ7260" s="2"/>
      <c r="AK7260" s="2"/>
      <c r="BK7260" s="2"/>
      <c r="BL7260" s="2"/>
      <c r="BN7260" s="2"/>
      <c r="BO7260" s="2"/>
    </row>
    <row r="7261" ht="12.75" customHeight="1">
      <c r="D7261" s="2"/>
      <c r="G7261" s="2"/>
      <c r="I7261" s="2"/>
      <c r="J7261" s="2"/>
      <c r="K7261" s="2"/>
      <c r="L7261" s="2"/>
      <c r="M7261" s="2"/>
      <c r="N7261" s="2"/>
      <c r="O7261" s="2"/>
      <c r="P7261" s="2"/>
      <c r="Q7261" s="2"/>
      <c r="R7261" s="2"/>
      <c r="S7261" s="2"/>
      <c r="T7261" s="2"/>
      <c r="U7261" s="2"/>
      <c r="V7261" s="2"/>
      <c r="W7261" s="2"/>
      <c r="X7261" s="2"/>
      <c r="Y7261" s="2"/>
      <c r="AB7261" s="2"/>
      <c r="AC7261" s="2"/>
      <c r="AD7261" s="2"/>
      <c r="AE7261" s="2"/>
      <c r="AF7261" s="2"/>
      <c r="AG7261" s="2"/>
      <c r="AH7261" s="2"/>
      <c r="AI7261" s="2"/>
      <c r="AJ7261" s="2"/>
      <c r="AK7261" s="2"/>
      <c r="BK7261" s="2"/>
      <c r="BL7261" s="2"/>
      <c r="BN7261" s="2"/>
      <c r="BO7261" s="2"/>
    </row>
    <row r="7262" ht="12.75" customHeight="1">
      <c r="D7262" s="2"/>
      <c r="G7262" s="2"/>
      <c r="I7262" s="2"/>
      <c r="J7262" s="2"/>
      <c r="K7262" s="2"/>
      <c r="L7262" s="2"/>
      <c r="M7262" s="2"/>
      <c r="N7262" s="2"/>
      <c r="O7262" s="2"/>
      <c r="P7262" s="2"/>
      <c r="Q7262" s="2"/>
      <c r="R7262" s="2"/>
      <c r="S7262" s="2"/>
      <c r="T7262" s="2"/>
      <c r="U7262" s="2"/>
      <c r="V7262" s="2"/>
      <c r="W7262" s="2"/>
      <c r="X7262" s="2"/>
      <c r="Y7262" s="2"/>
      <c r="AB7262" s="2"/>
      <c r="AC7262" s="2"/>
      <c r="AD7262" s="2"/>
      <c r="AE7262" s="2"/>
      <c r="AF7262" s="2"/>
      <c r="AG7262" s="2"/>
      <c r="AH7262" s="2"/>
      <c r="AI7262" s="2"/>
      <c r="AJ7262" s="2"/>
      <c r="AK7262" s="2"/>
      <c r="BK7262" s="2"/>
      <c r="BL7262" s="2"/>
      <c r="BN7262" s="2"/>
      <c r="BO7262" s="2"/>
    </row>
    <row r="7263" ht="12.75" customHeight="1">
      <c r="D7263" s="2"/>
      <c r="G7263" s="2"/>
      <c r="I7263" s="2"/>
      <c r="J7263" s="2"/>
      <c r="K7263" s="2"/>
      <c r="L7263" s="2"/>
      <c r="M7263" s="2"/>
      <c r="N7263" s="2"/>
      <c r="O7263" s="2"/>
      <c r="P7263" s="2"/>
      <c r="Q7263" s="2"/>
      <c r="R7263" s="2"/>
      <c r="S7263" s="2"/>
      <c r="T7263" s="2"/>
      <c r="U7263" s="2"/>
      <c r="V7263" s="2"/>
      <c r="W7263" s="2"/>
      <c r="X7263" s="2"/>
      <c r="Y7263" s="2"/>
      <c r="AB7263" s="2"/>
      <c r="AC7263" s="2"/>
      <c r="AD7263" s="2"/>
      <c r="AE7263" s="2"/>
      <c r="AF7263" s="2"/>
      <c r="AG7263" s="2"/>
      <c r="AH7263" s="2"/>
      <c r="AI7263" s="2"/>
      <c r="AJ7263" s="2"/>
      <c r="AK7263" s="2"/>
      <c r="BK7263" s="2"/>
      <c r="BL7263" s="2"/>
      <c r="BN7263" s="2"/>
      <c r="BO7263" s="2"/>
    </row>
    <row r="7264" ht="12.75" customHeight="1">
      <c r="D7264" s="2"/>
      <c r="G7264" s="2"/>
      <c r="I7264" s="2"/>
      <c r="J7264" s="2"/>
      <c r="K7264" s="2"/>
      <c r="L7264" s="2"/>
      <c r="M7264" s="2"/>
      <c r="N7264" s="2"/>
      <c r="O7264" s="2"/>
      <c r="P7264" s="2"/>
      <c r="Q7264" s="2"/>
      <c r="R7264" s="2"/>
      <c r="S7264" s="2"/>
      <c r="T7264" s="2"/>
      <c r="U7264" s="2"/>
      <c r="V7264" s="2"/>
      <c r="W7264" s="2"/>
      <c r="X7264" s="2"/>
      <c r="Y7264" s="2"/>
      <c r="AB7264" s="2"/>
      <c r="AC7264" s="2"/>
      <c r="AD7264" s="2"/>
      <c r="AE7264" s="2"/>
      <c r="AF7264" s="2"/>
      <c r="AG7264" s="2"/>
      <c r="AH7264" s="2"/>
      <c r="AI7264" s="2"/>
      <c r="AJ7264" s="2"/>
      <c r="AK7264" s="2"/>
      <c r="BK7264" s="2"/>
      <c r="BL7264" s="2"/>
      <c r="BN7264" s="2"/>
      <c r="BO7264" s="2"/>
    </row>
    <row r="7265" ht="12.75" customHeight="1">
      <c r="D7265" s="2"/>
      <c r="G7265" s="2"/>
      <c r="I7265" s="2"/>
      <c r="J7265" s="2"/>
      <c r="K7265" s="2"/>
      <c r="L7265" s="2"/>
      <c r="M7265" s="2"/>
      <c r="N7265" s="2"/>
      <c r="O7265" s="2"/>
      <c r="P7265" s="2"/>
      <c r="Q7265" s="2"/>
      <c r="R7265" s="2"/>
      <c r="S7265" s="2"/>
      <c r="T7265" s="2"/>
      <c r="U7265" s="2"/>
      <c r="V7265" s="2"/>
      <c r="W7265" s="2"/>
      <c r="X7265" s="2"/>
      <c r="Y7265" s="2"/>
      <c r="AB7265" s="2"/>
      <c r="AC7265" s="2"/>
      <c r="AD7265" s="2"/>
      <c r="AE7265" s="2"/>
      <c r="AF7265" s="2"/>
      <c r="AG7265" s="2"/>
      <c r="AH7265" s="2"/>
      <c r="AI7265" s="2"/>
      <c r="AJ7265" s="2"/>
      <c r="AK7265" s="2"/>
      <c r="BK7265" s="2"/>
      <c r="BL7265" s="2"/>
      <c r="BN7265" s="2"/>
      <c r="BO7265" s="2"/>
    </row>
    <row r="7266" ht="12.75" customHeight="1">
      <c r="D7266" s="2"/>
      <c r="G7266" s="2"/>
      <c r="I7266" s="2"/>
      <c r="J7266" s="2"/>
      <c r="K7266" s="2"/>
      <c r="L7266" s="2"/>
      <c r="M7266" s="2"/>
      <c r="N7266" s="2"/>
      <c r="O7266" s="2"/>
      <c r="P7266" s="2"/>
      <c r="Q7266" s="2"/>
      <c r="R7266" s="2"/>
      <c r="S7266" s="2"/>
      <c r="T7266" s="2"/>
      <c r="U7266" s="2"/>
      <c r="V7266" s="2"/>
      <c r="W7266" s="2"/>
      <c r="X7266" s="2"/>
      <c r="Y7266" s="2"/>
      <c r="AB7266" s="2"/>
      <c r="AC7266" s="2"/>
      <c r="AD7266" s="2"/>
      <c r="AE7266" s="2"/>
      <c r="AF7266" s="2"/>
      <c r="AG7266" s="2"/>
      <c r="AH7266" s="2"/>
      <c r="AI7266" s="2"/>
      <c r="AJ7266" s="2"/>
      <c r="AK7266" s="2"/>
      <c r="BK7266" s="2"/>
      <c r="BL7266" s="2"/>
      <c r="BN7266" s="2"/>
      <c r="BO7266" s="2"/>
    </row>
    <row r="7267" ht="12.75" customHeight="1">
      <c r="D7267" s="2"/>
      <c r="G7267" s="2"/>
      <c r="I7267" s="2"/>
      <c r="J7267" s="2"/>
      <c r="K7267" s="2"/>
      <c r="L7267" s="2"/>
      <c r="M7267" s="2"/>
      <c r="N7267" s="2"/>
      <c r="O7267" s="2"/>
      <c r="P7267" s="2"/>
      <c r="Q7267" s="2"/>
      <c r="R7267" s="2"/>
      <c r="S7267" s="2"/>
      <c r="T7267" s="2"/>
      <c r="U7267" s="2"/>
      <c r="V7267" s="2"/>
      <c r="W7267" s="2"/>
      <c r="X7267" s="2"/>
      <c r="Y7267" s="2"/>
      <c r="AB7267" s="2"/>
      <c r="AC7267" s="2"/>
      <c r="AD7267" s="2"/>
      <c r="AE7267" s="2"/>
      <c r="AF7267" s="2"/>
      <c r="AG7267" s="2"/>
      <c r="AH7267" s="2"/>
      <c r="AI7267" s="2"/>
      <c r="AJ7267" s="2"/>
      <c r="AK7267" s="2"/>
      <c r="BK7267" s="2"/>
      <c r="BL7267" s="2"/>
      <c r="BN7267" s="2"/>
      <c r="BO7267" s="2"/>
    </row>
    <row r="7268" ht="12.75" customHeight="1">
      <c r="D7268" s="2"/>
      <c r="G7268" s="2"/>
      <c r="I7268" s="2"/>
      <c r="J7268" s="2"/>
      <c r="K7268" s="2"/>
      <c r="L7268" s="2"/>
      <c r="M7268" s="2"/>
      <c r="N7268" s="2"/>
      <c r="O7268" s="2"/>
      <c r="P7268" s="2"/>
      <c r="Q7268" s="2"/>
      <c r="R7268" s="2"/>
      <c r="S7268" s="2"/>
      <c r="T7268" s="2"/>
      <c r="U7268" s="2"/>
      <c r="V7268" s="2"/>
      <c r="W7268" s="2"/>
      <c r="X7268" s="2"/>
      <c r="Y7268" s="2"/>
      <c r="AB7268" s="2"/>
      <c r="AC7268" s="2"/>
      <c r="AD7268" s="2"/>
      <c r="AE7268" s="2"/>
      <c r="AF7268" s="2"/>
      <c r="AG7268" s="2"/>
      <c r="AH7268" s="2"/>
      <c r="AI7268" s="2"/>
      <c r="AJ7268" s="2"/>
      <c r="AK7268" s="2"/>
      <c r="BK7268" s="2"/>
      <c r="BL7268" s="2"/>
      <c r="BN7268" s="2"/>
      <c r="BO7268" s="2"/>
    </row>
    <row r="7269" ht="12.75" customHeight="1">
      <c r="D7269" s="2"/>
      <c r="G7269" s="2"/>
      <c r="I7269" s="2"/>
      <c r="J7269" s="2"/>
      <c r="K7269" s="2"/>
      <c r="L7269" s="2"/>
      <c r="M7269" s="2"/>
      <c r="N7269" s="2"/>
      <c r="O7269" s="2"/>
      <c r="P7269" s="2"/>
      <c r="Q7269" s="2"/>
      <c r="R7269" s="2"/>
      <c r="S7269" s="2"/>
      <c r="T7269" s="2"/>
      <c r="U7269" s="2"/>
      <c r="V7269" s="2"/>
      <c r="W7269" s="2"/>
      <c r="X7269" s="2"/>
      <c r="Y7269" s="2"/>
      <c r="AB7269" s="2"/>
      <c r="AC7269" s="2"/>
      <c r="AD7269" s="2"/>
      <c r="AE7269" s="2"/>
      <c r="AF7269" s="2"/>
      <c r="AG7269" s="2"/>
      <c r="AH7269" s="2"/>
      <c r="AI7269" s="2"/>
      <c r="AJ7269" s="2"/>
      <c r="AK7269" s="2"/>
      <c r="BK7269" s="2"/>
      <c r="BL7269" s="2"/>
      <c r="BN7269" s="2"/>
      <c r="BO7269" s="2"/>
    </row>
    <row r="7270" ht="12.75" customHeight="1">
      <c r="D7270" s="2"/>
      <c r="G7270" s="2"/>
      <c r="I7270" s="2"/>
      <c r="J7270" s="2"/>
      <c r="K7270" s="2"/>
      <c r="L7270" s="2"/>
      <c r="M7270" s="2"/>
      <c r="N7270" s="2"/>
      <c r="O7270" s="2"/>
      <c r="P7270" s="2"/>
      <c r="Q7270" s="2"/>
      <c r="R7270" s="2"/>
      <c r="S7270" s="2"/>
      <c r="T7270" s="2"/>
      <c r="U7270" s="2"/>
      <c r="V7270" s="2"/>
      <c r="W7270" s="2"/>
      <c r="X7270" s="2"/>
      <c r="Y7270" s="2"/>
      <c r="AB7270" s="2"/>
      <c r="AC7270" s="2"/>
      <c r="AD7270" s="2"/>
      <c r="AE7270" s="2"/>
      <c r="AF7270" s="2"/>
      <c r="AG7270" s="2"/>
      <c r="AH7270" s="2"/>
      <c r="AI7270" s="2"/>
      <c r="AJ7270" s="2"/>
      <c r="AK7270" s="2"/>
      <c r="BK7270" s="2"/>
      <c r="BL7270" s="2"/>
      <c r="BN7270" s="2"/>
      <c r="BO7270" s="2"/>
    </row>
    <row r="7271" ht="12.75" customHeight="1">
      <c r="D7271" s="2"/>
      <c r="G7271" s="2"/>
      <c r="I7271" s="2"/>
      <c r="J7271" s="2"/>
      <c r="K7271" s="2"/>
      <c r="L7271" s="2"/>
      <c r="M7271" s="2"/>
      <c r="N7271" s="2"/>
      <c r="O7271" s="2"/>
      <c r="P7271" s="2"/>
      <c r="Q7271" s="2"/>
      <c r="R7271" s="2"/>
      <c r="S7271" s="2"/>
      <c r="T7271" s="2"/>
      <c r="U7271" s="2"/>
      <c r="V7271" s="2"/>
      <c r="W7271" s="2"/>
      <c r="X7271" s="2"/>
      <c r="Y7271" s="2"/>
      <c r="AB7271" s="2"/>
      <c r="AC7271" s="2"/>
      <c r="AD7271" s="2"/>
      <c r="AE7271" s="2"/>
      <c r="AF7271" s="2"/>
      <c r="AG7271" s="2"/>
      <c r="AH7271" s="2"/>
      <c r="AI7271" s="2"/>
      <c r="AJ7271" s="2"/>
      <c r="AK7271" s="2"/>
      <c r="BK7271" s="2"/>
      <c r="BL7271" s="2"/>
      <c r="BN7271" s="2"/>
      <c r="BO7271" s="2"/>
    </row>
    <row r="7272" ht="12.75" customHeight="1">
      <c r="D7272" s="2"/>
      <c r="G7272" s="2"/>
      <c r="I7272" s="2"/>
      <c r="J7272" s="2"/>
      <c r="K7272" s="2"/>
      <c r="L7272" s="2"/>
      <c r="M7272" s="2"/>
      <c r="N7272" s="2"/>
      <c r="O7272" s="2"/>
      <c r="P7272" s="2"/>
      <c r="Q7272" s="2"/>
      <c r="R7272" s="2"/>
      <c r="S7272" s="2"/>
      <c r="T7272" s="2"/>
      <c r="U7272" s="2"/>
      <c r="V7272" s="2"/>
      <c r="W7272" s="2"/>
      <c r="X7272" s="2"/>
      <c r="Y7272" s="2"/>
      <c r="AB7272" s="2"/>
      <c r="AC7272" s="2"/>
      <c r="AD7272" s="2"/>
      <c r="AE7272" s="2"/>
      <c r="AF7272" s="2"/>
      <c r="AG7272" s="2"/>
      <c r="AH7272" s="2"/>
      <c r="AI7272" s="2"/>
      <c r="AJ7272" s="2"/>
      <c r="AK7272" s="2"/>
      <c r="BK7272" s="2"/>
      <c r="BL7272" s="2"/>
      <c r="BN7272" s="2"/>
      <c r="BO7272" s="2"/>
    </row>
    <row r="7273" ht="12.75" customHeight="1">
      <c r="D7273" s="2"/>
      <c r="G7273" s="2"/>
      <c r="I7273" s="2"/>
      <c r="J7273" s="2"/>
      <c r="K7273" s="2"/>
      <c r="L7273" s="2"/>
      <c r="M7273" s="2"/>
      <c r="N7273" s="2"/>
      <c r="O7273" s="2"/>
      <c r="P7273" s="2"/>
      <c r="Q7273" s="2"/>
      <c r="R7273" s="2"/>
      <c r="S7273" s="2"/>
      <c r="T7273" s="2"/>
      <c r="U7273" s="2"/>
      <c r="V7273" s="2"/>
      <c r="W7273" s="2"/>
      <c r="X7273" s="2"/>
      <c r="Y7273" s="2"/>
      <c r="AB7273" s="2"/>
      <c r="AC7273" s="2"/>
      <c r="AD7273" s="2"/>
      <c r="AE7273" s="2"/>
      <c r="AF7273" s="2"/>
      <c r="AG7273" s="2"/>
      <c r="AH7273" s="2"/>
      <c r="AI7273" s="2"/>
      <c r="AJ7273" s="2"/>
      <c r="AK7273" s="2"/>
      <c r="BK7273" s="2"/>
      <c r="BL7273" s="2"/>
      <c r="BN7273" s="2"/>
      <c r="BO7273" s="2"/>
    </row>
    <row r="7274" ht="12.75" customHeight="1">
      <c r="D7274" s="2"/>
      <c r="G7274" s="2"/>
      <c r="I7274" s="2"/>
      <c r="J7274" s="2"/>
      <c r="K7274" s="2"/>
      <c r="L7274" s="2"/>
      <c r="M7274" s="2"/>
      <c r="N7274" s="2"/>
      <c r="O7274" s="2"/>
      <c r="P7274" s="2"/>
      <c r="Q7274" s="2"/>
      <c r="R7274" s="2"/>
      <c r="S7274" s="2"/>
      <c r="T7274" s="2"/>
      <c r="U7274" s="2"/>
      <c r="V7274" s="2"/>
      <c r="W7274" s="2"/>
      <c r="X7274" s="2"/>
      <c r="Y7274" s="2"/>
      <c r="AB7274" s="2"/>
      <c r="AC7274" s="2"/>
      <c r="AD7274" s="2"/>
      <c r="AE7274" s="2"/>
      <c r="AF7274" s="2"/>
      <c r="AG7274" s="2"/>
      <c r="AH7274" s="2"/>
      <c r="AI7274" s="2"/>
      <c r="AJ7274" s="2"/>
      <c r="AK7274" s="2"/>
      <c r="BK7274" s="2"/>
      <c r="BL7274" s="2"/>
      <c r="BN7274" s="2"/>
      <c r="BO7274" s="2"/>
    </row>
    <row r="7275" ht="12.75" customHeight="1">
      <c r="D7275" s="2"/>
      <c r="G7275" s="2"/>
      <c r="I7275" s="2"/>
      <c r="J7275" s="2"/>
      <c r="K7275" s="2"/>
      <c r="L7275" s="2"/>
      <c r="M7275" s="2"/>
      <c r="N7275" s="2"/>
      <c r="O7275" s="2"/>
      <c r="P7275" s="2"/>
      <c r="Q7275" s="2"/>
      <c r="R7275" s="2"/>
      <c r="S7275" s="2"/>
      <c r="T7275" s="2"/>
      <c r="U7275" s="2"/>
      <c r="V7275" s="2"/>
      <c r="W7275" s="2"/>
      <c r="X7275" s="2"/>
      <c r="Y7275" s="2"/>
      <c r="AB7275" s="2"/>
      <c r="AC7275" s="2"/>
      <c r="AD7275" s="2"/>
      <c r="AE7275" s="2"/>
      <c r="AF7275" s="2"/>
      <c r="AG7275" s="2"/>
      <c r="AH7275" s="2"/>
      <c r="AI7275" s="2"/>
      <c r="AJ7275" s="2"/>
      <c r="AK7275" s="2"/>
      <c r="BK7275" s="2"/>
      <c r="BL7275" s="2"/>
      <c r="BN7275" s="2"/>
      <c r="BO7275" s="2"/>
    </row>
    <row r="7276" ht="12.75" customHeight="1">
      <c r="D7276" s="2"/>
      <c r="G7276" s="2"/>
      <c r="I7276" s="2"/>
      <c r="J7276" s="2"/>
      <c r="K7276" s="2"/>
      <c r="L7276" s="2"/>
      <c r="M7276" s="2"/>
      <c r="N7276" s="2"/>
      <c r="O7276" s="2"/>
      <c r="P7276" s="2"/>
      <c r="Q7276" s="2"/>
      <c r="R7276" s="2"/>
      <c r="S7276" s="2"/>
      <c r="T7276" s="2"/>
      <c r="U7276" s="2"/>
      <c r="V7276" s="2"/>
      <c r="W7276" s="2"/>
      <c r="X7276" s="2"/>
      <c r="Y7276" s="2"/>
      <c r="AB7276" s="2"/>
      <c r="AC7276" s="2"/>
      <c r="AD7276" s="2"/>
      <c r="AE7276" s="2"/>
      <c r="AF7276" s="2"/>
      <c r="AG7276" s="2"/>
      <c r="AH7276" s="2"/>
      <c r="AI7276" s="2"/>
      <c r="AJ7276" s="2"/>
      <c r="AK7276" s="2"/>
      <c r="BK7276" s="2"/>
      <c r="BL7276" s="2"/>
      <c r="BN7276" s="2"/>
      <c r="BO7276" s="2"/>
    </row>
    <row r="7277" ht="12.75" customHeight="1">
      <c r="D7277" s="2"/>
      <c r="G7277" s="2"/>
      <c r="I7277" s="2"/>
      <c r="J7277" s="2"/>
      <c r="K7277" s="2"/>
      <c r="L7277" s="2"/>
      <c r="M7277" s="2"/>
      <c r="N7277" s="2"/>
      <c r="O7277" s="2"/>
      <c r="P7277" s="2"/>
      <c r="Q7277" s="2"/>
      <c r="R7277" s="2"/>
      <c r="S7277" s="2"/>
      <c r="T7277" s="2"/>
      <c r="U7277" s="2"/>
      <c r="V7277" s="2"/>
      <c r="W7277" s="2"/>
      <c r="X7277" s="2"/>
      <c r="Y7277" s="2"/>
      <c r="AB7277" s="2"/>
      <c r="AC7277" s="2"/>
      <c r="AD7277" s="2"/>
      <c r="AE7277" s="2"/>
      <c r="AF7277" s="2"/>
      <c r="AG7277" s="2"/>
      <c r="AH7277" s="2"/>
      <c r="AI7277" s="2"/>
      <c r="AJ7277" s="2"/>
      <c r="AK7277" s="2"/>
      <c r="BK7277" s="2"/>
      <c r="BL7277" s="2"/>
      <c r="BN7277" s="2"/>
      <c r="BO7277" s="2"/>
    </row>
    <row r="7278" ht="12.75" customHeight="1">
      <c r="D7278" s="2"/>
      <c r="G7278" s="2"/>
      <c r="I7278" s="2"/>
      <c r="J7278" s="2"/>
      <c r="K7278" s="2"/>
      <c r="L7278" s="2"/>
      <c r="M7278" s="2"/>
      <c r="N7278" s="2"/>
      <c r="O7278" s="2"/>
      <c r="P7278" s="2"/>
      <c r="Q7278" s="2"/>
      <c r="R7278" s="2"/>
      <c r="S7278" s="2"/>
      <c r="T7278" s="2"/>
      <c r="U7278" s="2"/>
      <c r="V7278" s="2"/>
      <c r="W7278" s="2"/>
      <c r="X7278" s="2"/>
      <c r="Y7278" s="2"/>
      <c r="AB7278" s="2"/>
      <c r="AC7278" s="2"/>
      <c r="AD7278" s="2"/>
      <c r="AE7278" s="2"/>
      <c r="AF7278" s="2"/>
      <c r="AG7278" s="2"/>
      <c r="AH7278" s="2"/>
      <c r="AI7278" s="2"/>
      <c r="AJ7278" s="2"/>
      <c r="AK7278" s="2"/>
      <c r="BK7278" s="2"/>
      <c r="BL7278" s="2"/>
      <c r="BN7278" s="2"/>
      <c r="BO7278" s="2"/>
    </row>
    <row r="7279" ht="12.75" customHeight="1">
      <c r="D7279" s="2"/>
      <c r="G7279" s="2"/>
      <c r="I7279" s="2"/>
      <c r="J7279" s="2"/>
      <c r="K7279" s="2"/>
      <c r="L7279" s="2"/>
      <c r="M7279" s="2"/>
      <c r="N7279" s="2"/>
      <c r="O7279" s="2"/>
      <c r="P7279" s="2"/>
      <c r="Q7279" s="2"/>
      <c r="R7279" s="2"/>
      <c r="S7279" s="2"/>
      <c r="T7279" s="2"/>
      <c r="U7279" s="2"/>
      <c r="V7279" s="2"/>
      <c r="W7279" s="2"/>
      <c r="X7279" s="2"/>
      <c r="Y7279" s="2"/>
      <c r="AB7279" s="2"/>
      <c r="AC7279" s="2"/>
      <c r="AD7279" s="2"/>
      <c r="AE7279" s="2"/>
      <c r="AF7279" s="2"/>
      <c r="AG7279" s="2"/>
      <c r="AH7279" s="2"/>
      <c r="AI7279" s="2"/>
      <c r="AJ7279" s="2"/>
      <c r="AK7279" s="2"/>
      <c r="BK7279" s="2"/>
      <c r="BL7279" s="2"/>
      <c r="BN7279" s="2"/>
      <c r="BO7279" s="2"/>
    </row>
    <row r="7280" ht="12.75" customHeight="1">
      <c r="D7280" s="2"/>
      <c r="G7280" s="2"/>
      <c r="I7280" s="2"/>
      <c r="J7280" s="2"/>
      <c r="K7280" s="2"/>
      <c r="L7280" s="2"/>
      <c r="M7280" s="2"/>
      <c r="N7280" s="2"/>
      <c r="O7280" s="2"/>
      <c r="P7280" s="2"/>
      <c r="Q7280" s="2"/>
      <c r="R7280" s="2"/>
      <c r="S7280" s="2"/>
      <c r="T7280" s="2"/>
      <c r="U7280" s="2"/>
      <c r="V7280" s="2"/>
      <c r="W7280" s="2"/>
      <c r="X7280" s="2"/>
      <c r="Y7280" s="2"/>
      <c r="AB7280" s="2"/>
      <c r="AC7280" s="2"/>
      <c r="AD7280" s="2"/>
      <c r="AE7280" s="2"/>
      <c r="AF7280" s="2"/>
      <c r="AG7280" s="2"/>
      <c r="AH7280" s="2"/>
      <c r="AI7280" s="2"/>
      <c r="AJ7280" s="2"/>
      <c r="AK7280" s="2"/>
      <c r="BK7280" s="2"/>
      <c r="BL7280" s="2"/>
      <c r="BN7280" s="2"/>
      <c r="BO7280" s="2"/>
    </row>
    <row r="7281" ht="12.75" customHeight="1">
      <c r="D7281" s="2"/>
      <c r="G7281" s="2"/>
      <c r="I7281" s="2"/>
      <c r="J7281" s="2"/>
      <c r="K7281" s="2"/>
      <c r="L7281" s="2"/>
      <c r="M7281" s="2"/>
      <c r="N7281" s="2"/>
      <c r="O7281" s="2"/>
      <c r="P7281" s="2"/>
      <c r="Q7281" s="2"/>
      <c r="R7281" s="2"/>
      <c r="S7281" s="2"/>
      <c r="T7281" s="2"/>
      <c r="U7281" s="2"/>
      <c r="V7281" s="2"/>
      <c r="W7281" s="2"/>
      <c r="X7281" s="2"/>
      <c r="Y7281" s="2"/>
      <c r="AB7281" s="2"/>
      <c r="AC7281" s="2"/>
      <c r="AD7281" s="2"/>
      <c r="AE7281" s="2"/>
      <c r="AF7281" s="2"/>
      <c r="AG7281" s="2"/>
      <c r="AH7281" s="2"/>
      <c r="AI7281" s="2"/>
      <c r="AJ7281" s="2"/>
      <c r="AK7281" s="2"/>
      <c r="BK7281" s="2"/>
      <c r="BL7281" s="2"/>
      <c r="BN7281" s="2"/>
      <c r="BO7281" s="2"/>
    </row>
    <row r="7282" ht="12.75" customHeight="1">
      <c r="D7282" s="2"/>
      <c r="G7282" s="2"/>
      <c r="I7282" s="2"/>
      <c r="J7282" s="2"/>
      <c r="K7282" s="2"/>
      <c r="L7282" s="2"/>
      <c r="M7282" s="2"/>
      <c r="N7282" s="2"/>
      <c r="O7282" s="2"/>
      <c r="P7282" s="2"/>
      <c r="Q7282" s="2"/>
      <c r="R7282" s="2"/>
      <c r="S7282" s="2"/>
      <c r="T7282" s="2"/>
      <c r="U7282" s="2"/>
      <c r="V7282" s="2"/>
      <c r="W7282" s="2"/>
      <c r="X7282" s="2"/>
      <c r="Y7282" s="2"/>
      <c r="AB7282" s="2"/>
      <c r="AC7282" s="2"/>
      <c r="AD7282" s="2"/>
      <c r="AE7282" s="2"/>
      <c r="AF7282" s="2"/>
      <c r="AG7282" s="2"/>
      <c r="AH7282" s="2"/>
      <c r="AI7282" s="2"/>
      <c r="AJ7282" s="2"/>
      <c r="AK7282" s="2"/>
      <c r="BK7282" s="2"/>
      <c r="BL7282" s="2"/>
      <c r="BN7282" s="2"/>
      <c r="BO7282" s="2"/>
    </row>
    <row r="7283" ht="12.75" customHeight="1">
      <c r="D7283" s="2"/>
      <c r="G7283" s="2"/>
      <c r="I7283" s="2"/>
      <c r="J7283" s="2"/>
      <c r="K7283" s="2"/>
      <c r="L7283" s="2"/>
      <c r="M7283" s="2"/>
      <c r="N7283" s="2"/>
      <c r="O7283" s="2"/>
      <c r="P7283" s="2"/>
      <c r="Q7283" s="2"/>
      <c r="R7283" s="2"/>
      <c r="S7283" s="2"/>
      <c r="T7283" s="2"/>
      <c r="U7283" s="2"/>
      <c r="V7283" s="2"/>
      <c r="W7283" s="2"/>
      <c r="X7283" s="2"/>
      <c r="Y7283" s="2"/>
      <c r="AB7283" s="2"/>
      <c r="AC7283" s="2"/>
      <c r="AD7283" s="2"/>
      <c r="AE7283" s="2"/>
      <c r="AF7283" s="2"/>
      <c r="AG7283" s="2"/>
      <c r="AH7283" s="2"/>
      <c r="AI7283" s="2"/>
      <c r="AJ7283" s="2"/>
      <c r="AK7283" s="2"/>
      <c r="BK7283" s="2"/>
      <c r="BL7283" s="2"/>
      <c r="BN7283" s="2"/>
      <c r="BO7283" s="2"/>
    </row>
    <row r="7284" ht="12.75" customHeight="1">
      <c r="D7284" s="2"/>
      <c r="G7284" s="2"/>
      <c r="I7284" s="2"/>
      <c r="J7284" s="2"/>
      <c r="K7284" s="2"/>
      <c r="L7284" s="2"/>
      <c r="M7284" s="2"/>
      <c r="N7284" s="2"/>
      <c r="O7284" s="2"/>
      <c r="P7284" s="2"/>
      <c r="Q7284" s="2"/>
      <c r="R7284" s="2"/>
      <c r="S7284" s="2"/>
      <c r="T7284" s="2"/>
      <c r="U7284" s="2"/>
      <c r="V7284" s="2"/>
      <c r="W7284" s="2"/>
      <c r="X7284" s="2"/>
      <c r="Y7284" s="2"/>
      <c r="AB7284" s="2"/>
      <c r="AC7284" s="2"/>
      <c r="AD7284" s="2"/>
      <c r="AE7284" s="2"/>
      <c r="AF7284" s="2"/>
      <c r="AG7284" s="2"/>
      <c r="AH7284" s="2"/>
      <c r="AI7284" s="2"/>
      <c r="AJ7284" s="2"/>
      <c r="AK7284" s="2"/>
      <c r="BK7284" s="2"/>
      <c r="BL7284" s="2"/>
      <c r="BN7284" s="2"/>
      <c r="BO7284" s="2"/>
    </row>
    <row r="7285" ht="12.75" customHeight="1">
      <c r="D7285" s="2"/>
      <c r="G7285" s="2"/>
      <c r="I7285" s="2"/>
      <c r="J7285" s="2"/>
      <c r="K7285" s="2"/>
      <c r="L7285" s="2"/>
      <c r="M7285" s="2"/>
      <c r="N7285" s="2"/>
      <c r="O7285" s="2"/>
      <c r="P7285" s="2"/>
      <c r="Q7285" s="2"/>
      <c r="R7285" s="2"/>
      <c r="S7285" s="2"/>
      <c r="T7285" s="2"/>
      <c r="U7285" s="2"/>
      <c r="V7285" s="2"/>
      <c r="W7285" s="2"/>
      <c r="X7285" s="2"/>
      <c r="Y7285" s="2"/>
      <c r="AB7285" s="2"/>
      <c r="AC7285" s="2"/>
      <c r="AD7285" s="2"/>
      <c r="AE7285" s="2"/>
      <c r="AF7285" s="2"/>
      <c r="AG7285" s="2"/>
      <c r="AH7285" s="2"/>
      <c r="AI7285" s="2"/>
      <c r="AJ7285" s="2"/>
      <c r="AK7285" s="2"/>
      <c r="BK7285" s="2"/>
      <c r="BL7285" s="2"/>
      <c r="BN7285" s="2"/>
      <c r="BO7285" s="2"/>
    </row>
    <row r="7286" ht="12.75" customHeight="1">
      <c r="D7286" s="2"/>
      <c r="G7286" s="2"/>
      <c r="I7286" s="2"/>
      <c r="J7286" s="2"/>
      <c r="K7286" s="2"/>
      <c r="L7286" s="2"/>
      <c r="M7286" s="2"/>
      <c r="N7286" s="2"/>
      <c r="O7286" s="2"/>
      <c r="P7286" s="2"/>
      <c r="Q7286" s="2"/>
      <c r="R7286" s="2"/>
      <c r="S7286" s="2"/>
      <c r="T7286" s="2"/>
      <c r="U7286" s="2"/>
      <c r="V7286" s="2"/>
      <c r="W7286" s="2"/>
      <c r="X7286" s="2"/>
      <c r="Y7286" s="2"/>
      <c r="AB7286" s="2"/>
      <c r="AC7286" s="2"/>
      <c r="AD7286" s="2"/>
      <c r="AE7286" s="2"/>
      <c r="AF7286" s="2"/>
      <c r="AG7286" s="2"/>
      <c r="AH7286" s="2"/>
      <c r="AI7286" s="2"/>
      <c r="AJ7286" s="2"/>
      <c r="AK7286" s="2"/>
      <c r="BK7286" s="2"/>
      <c r="BL7286" s="2"/>
      <c r="BN7286" s="2"/>
      <c r="BO7286" s="2"/>
    </row>
    <row r="7287" ht="12.75" customHeight="1">
      <c r="D7287" s="2"/>
      <c r="G7287" s="2"/>
      <c r="I7287" s="2"/>
      <c r="J7287" s="2"/>
      <c r="K7287" s="2"/>
      <c r="L7287" s="2"/>
      <c r="M7287" s="2"/>
      <c r="N7287" s="2"/>
      <c r="O7287" s="2"/>
      <c r="P7287" s="2"/>
      <c r="Q7287" s="2"/>
      <c r="R7287" s="2"/>
      <c r="S7287" s="2"/>
      <c r="T7287" s="2"/>
      <c r="U7287" s="2"/>
      <c r="V7287" s="2"/>
      <c r="W7287" s="2"/>
      <c r="X7287" s="2"/>
      <c r="Y7287" s="2"/>
      <c r="AB7287" s="2"/>
      <c r="AC7287" s="2"/>
      <c r="AD7287" s="2"/>
      <c r="AE7287" s="2"/>
      <c r="AF7287" s="2"/>
      <c r="AG7287" s="2"/>
      <c r="AH7287" s="2"/>
      <c r="AI7287" s="2"/>
      <c r="AJ7287" s="2"/>
      <c r="AK7287" s="2"/>
      <c r="BK7287" s="2"/>
      <c r="BL7287" s="2"/>
      <c r="BN7287" s="2"/>
      <c r="BO7287" s="2"/>
    </row>
    <row r="7288" ht="12.75" customHeight="1">
      <c r="D7288" s="2"/>
      <c r="G7288" s="2"/>
      <c r="I7288" s="2"/>
      <c r="J7288" s="2"/>
      <c r="K7288" s="2"/>
      <c r="L7288" s="2"/>
      <c r="M7288" s="2"/>
      <c r="N7288" s="2"/>
      <c r="O7288" s="2"/>
      <c r="P7288" s="2"/>
      <c r="Q7288" s="2"/>
      <c r="R7288" s="2"/>
      <c r="S7288" s="2"/>
      <c r="T7288" s="2"/>
      <c r="U7288" s="2"/>
      <c r="V7288" s="2"/>
      <c r="W7288" s="2"/>
      <c r="X7288" s="2"/>
      <c r="Y7288" s="2"/>
      <c r="AB7288" s="2"/>
      <c r="AC7288" s="2"/>
      <c r="AD7288" s="2"/>
      <c r="AE7288" s="2"/>
      <c r="AF7288" s="2"/>
      <c r="AG7288" s="2"/>
      <c r="AH7288" s="2"/>
      <c r="AI7288" s="2"/>
      <c r="AJ7288" s="2"/>
      <c r="AK7288" s="2"/>
      <c r="BK7288" s="2"/>
      <c r="BL7288" s="2"/>
      <c r="BN7288" s="2"/>
      <c r="BO7288" s="2"/>
    </row>
    <row r="7289" ht="12.75" customHeight="1">
      <c r="D7289" s="2"/>
      <c r="G7289" s="2"/>
      <c r="I7289" s="2"/>
      <c r="J7289" s="2"/>
      <c r="K7289" s="2"/>
      <c r="L7289" s="2"/>
      <c r="M7289" s="2"/>
      <c r="N7289" s="2"/>
      <c r="O7289" s="2"/>
      <c r="P7289" s="2"/>
      <c r="Q7289" s="2"/>
      <c r="R7289" s="2"/>
      <c r="S7289" s="2"/>
      <c r="T7289" s="2"/>
      <c r="U7289" s="2"/>
      <c r="V7289" s="2"/>
      <c r="W7289" s="2"/>
      <c r="X7289" s="2"/>
      <c r="Y7289" s="2"/>
      <c r="AB7289" s="2"/>
      <c r="AC7289" s="2"/>
      <c r="AD7289" s="2"/>
      <c r="AE7289" s="2"/>
      <c r="AF7289" s="2"/>
      <c r="AG7289" s="2"/>
      <c r="AH7289" s="2"/>
      <c r="AI7289" s="2"/>
      <c r="AJ7289" s="2"/>
      <c r="AK7289" s="2"/>
      <c r="BK7289" s="2"/>
      <c r="BL7289" s="2"/>
      <c r="BN7289" s="2"/>
      <c r="BO7289" s="2"/>
    </row>
    <row r="7290" ht="12.75" customHeight="1">
      <c r="D7290" s="2"/>
      <c r="G7290" s="2"/>
      <c r="I7290" s="2"/>
      <c r="J7290" s="2"/>
      <c r="K7290" s="2"/>
      <c r="L7290" s="2"/>
      <c r="M7290" s="2"/>
      <c r="N7290" s="2"/>
      <c r="O7290" s="2"/>
      <c r="P7290" s="2"/>
      <c r="Q7290" s="2"/>
      <c r="R7290" s="2"/>
      <c r="S7290" s="2"/>
      <c r="T7290" s="2"/>
      <c r="U7290" s="2"/>
      <c r="V7290" s="2"/>
      <c r="W7290" s="2"/>
      <c r="X7290" s="2"/>
      <c r="Y7290" s="2"/>
      <c r="AB7290" s="2"/>
      <c r="AC7290" s="2"/>
      <c r="AD7290" s="2"/>
      <c r="AE7290" s="2"/>
      <c r="AF7290" s="2"/>
      <c r="AG7290" s="2"/>
      <c r="AH7290" s="2"/>
      <c r="AI7290" s="2"/>
      <c r="AJ7290" s="2"/>
      <c r="AK7290" s="2"/>
      <c r="BK7290" s="2"/>
      <c r="BL7290" s="2"/>
      <c r="BN7290" s="2"/>
      <c r="BO7290" s="2"/>
    </row>
    <row r="7291" ht="12.75" customHeight="1">
      <c r="D7291" s="2"/>
      <c r="G7291" s="2"/>
      <c r="I7291" s="2"/>
      <c r="J7291" s="2"/>
      <c r="K7291" s="2"/>
      <c r="L7291" s="2"/>
      <c r="M7291" s="2"/>
      <c r="N7291" s="2"/>
      <c r="O7291" s="2"/>
      <c r="P7291" s="2"/>
      <c r="Q7291" s="2"/>
      <c r="R7291" s="2"/>
      <c r="S7291" s="2"/>
      <c r="T7291" s="2"/>
      <c r="U7291" s="2"/>
      <c r="V7291" s="2"/>
      <c r="W7291" s="2"/>
      <c r="X7291" s="2"/>
      <c r="Y7291" s="2"/>
      <c r="AB7291" s="2"/>
      <c r="AC7291" s="2"/>
      <c r="AD7291" s="2"/>
      <c r="AE7291" s="2"/>
      <c r="AF7291" s="2"/>
      <c r="AG7291" s="2"/>
      <c r="AH7291" s="2"/>
      <c r="AI7291" s="2"/>
      <c r="AJ7291" s="2"/>
      <c r="AK7291" s="2"/>
      <c r="BK7291" s="2"/>
      <c r="BL7291" s="2"/>
      <c r="BN7291" s="2"/>
      <c r="BO7291" s="2"/>
    </row>
    <row r="7292" ht="12.75" customHeight="1">
      <c r="D7292" s="2"/>
      <c r="G7292" s="2"/>
      <c r="I7292" s="2"/>
      <c r="J7292" s="2"/>
      <c r="K7292" s="2"/>
      <c r="L7292" s="2"/>
      <c r="M7292" s="2"/>
      <c r="N7292" s="2"/>
      <c r="O7292" s="2"/>
      <c r="P7292" s="2"/>
      <c r="Q7292" s="2"/>
      <c r="R7292" s="2"/>
      <c r="S7292" s="2"/>
      <c r="T7292" s="2"/>
      <c r="U7292" s="2"/>
      <c r="V7292" s="2"/>
      <c r="W7292" s="2"/>
      <c r="X7292" s="2"/>
      <c r="Y7292" s="2"/>
      <c r="AB7292" s="2"/>
      <c r="AC7292" s="2"/>
      <c r="AD7292" s="2"/>
      <c r="AE7292" s="2"/>
      <c r="AF7292" s="2"/>
      <c r="AG7292" s="2"/>
      <c r="AH7292" s="2"/>
      <c r="AI7292" s="2"/>
      <c r="AJ7292" s="2"/>
      <c r="AK7292" s="2"/>
      <c r="BK7292" s="2"/>
      <c r="BL7292" s="2"/>
      <c r="BN7292" s="2"/>
      <c r="BO7292" s="2"/>
    </row>
    <row r="7293" ht="12.75" customHeight="1">
      <c r="D7293" s="2"/>
      <c r="G7293" s="2"/>
      <c r="I7293" s="2"/>
      <c r="J7293" s="2"/>
      <c r="K7293" s="2"/>
      <c r="L7293" s="2"/>
      <c r="M7293" s="2"/>
      <c r="N7293" s="2"/>
      <c r="O7293" s="2"/>
      <c r="P7293" s="2"/>
      <c r="Q7293" s="2"/>
      <c r="R7293" s="2"/>
      <c r="S7293" s="2"/>
      <c r="T7293" s="2"/>
      <c r="U7293" s="2"/>
      <c r="V7293" s="2"/>
      <c r="W7293" s="2"/>
      <c r="X7293" s="2"/>
      <c r="Y7293" s="2"/>
      <c r="AB7293" s="2"/>
      <c r="AC7293" s="2"/>
      <c r="AD7293" s="2"/>
      <c r="AE7293" s="2"/>
      <c r="AF7293" s="2"/>
      <c r="AG7293" s="2"/>
      <c r="AH7293" s="2"/>
      <c r="AI7293" s="2"/>
      <c r="AJ7293" s="2"/>
      <c r="AK7293" s="2"/>
      <c r="BK7293" s="2"/>
      <c r="BL7293" s="2"/>
      <c r="BN7293" s="2"/>
      <c r="BO7293" s="2"/>
    </row>
    <row r="7294" ht="12.75" customHeight="1">
      <c r="D7294" s="2"/>
      <c r="G7294" s="2"/>
      <c r="I7294" s="2"/>
      <c r="J7294" s="2"/>
      <c r="K7294" s="2"/>
      <c r="L7294" s="2"/>
      <c r="M7294" s="2"/>
      <c r="N7294" s="2"/>
      <c r="O7294" s="2"/>
      <c r="P7294" s="2"/>
      <c r="Q7294" s="2"/>
      <c r="R7294" s="2"/>
      <c r="S7294" s="2"/>
      <c r="T7294" s="2"/>
      <c r="U7294" s="2"/>
      <c r="V7294" s="2"/>
      <c r="W7294" s="2"/>
      <c r="X7294" s="2"/>
      <c r="Y7294" s="2"/>
      <c r="AB7294" s="2"/>
      <c r="AC7294" s="2"/>
      <c r="AD7294" s="2"/>
      <c r="AE7294" s="2"/>
      <c r="AF7294" s="2"/>
      <c r="AG7294" s="2"/>
      <c r="AH7294" s="2"/>
      <c r="AI7294" s="2"/>
      <c r="AJ7294" s="2"/>
      <c r="AK7294" s="2"/>
      <c r="BK7294" s="2"/>
      <c r="BL7294" s="2"/>
      <c r="BN7294" s="2"/>
      <c r="BO7294" s="2"/>
    </row>
    <row r="7295" ht="12.75" customHeight="1">
      <c r="D7295" s="2"/>
      <c r="G7295" s="2"/>
      <c r="I7295" s="2"/>
      <c r="J7295" s="2"/>
      <c r="K7295" s="2"/>
      <c r="L7295" s="2"/>
      <c r="M7295" s="2"/>
      <c r="N7295" s="2"/>
      <c r="O7295" s="2"/>
      <c r="P7295" s="2"/>
      <c r="Q7295" s="2"/>
      <c r="R7295" s="2"/>
      <c r="S7295" s="2"/>
      <c r="T7295" s="2"/>
      <c r="U7295" s="2"/>
      <c r="V7295" s="2"/>
      <c r="W7295" s="2"/>
      <c r="X7295" s="2"/>
      <c r="Y7295" s="2"/>
      <c r="AB7295" s="2"/>
      <c r="AC7295" s="2"/>
      <c r="AD7295" s="2"/>
      <c r="AE7295" s="2"/>
      <c r="AF7295" s="2"/>
      <c r="AG7295" s="2"/>
      <c r="AH7295" s="2"/>
      <c r="AI7295" s="2"/>
      <c r="AJ7295" s="2"/>
      <c r="AK7295" s="2"/>
      <c r="BK7295" s="2"/>
      <c r="BL7295" s="2"/>
      <c r="BN7295" s="2"/>
      <c r="BO7295" s="2"/>
    </row>
    <row r="7296" ht="12.75" customHeight="1">
      <c r="D7296" s="2"/>
      <c r="G7296" s="2"/>
      <c r="I7296" s="2"/>
      <c r="J7296" s="2"/>
      <c r="K7296" s="2"/>
      <c r="L7296" s="2"/>
      <c r="M7296" s="2"/>
      <c r="N7296" s="2"/>
      <c r="O7296" s="2"/>
      <c r="P7296" s="2"/>
      <c r="Q7296" s="2"/>
      <c r="R7296" s="2"/>
      <c r="S7296" s="2"/>
      <c r="T7296" s="2"/>
      <c r="U7296" s="2"/>
      <c r="V7296" s="2"/>
      <c r="W7296" s="2"/>
      <c r="X7296" s="2"/>
      <c r="Y7296" s="2"/>
      <c r="AB7296" s="2"/>
      <c r="AC7296" s="2"/>
      <c r="AD7296" s="2"/>
      <c r="AE7296" s="2"/>
      <c r="AF7296" s="2"/>
      <c r="AG7296" s="2"/>
      <c r="AH7296" s="2"/>
      <c r="AI7296" s="2"/>
      <c r="AJ7296" s="2"/>
      <c r="AK7296" s="2"/>
      <c r="BK7296" s="2"/>
      <c r="BL7296" s="2"/>
      <c r="BN7296" s="2"/>
      <c r="BO7296" s="2"/>
    </row>
    <row r="7297" ht="12.75" customHeight="1">
      <c r="D7297" s="2"/>
      <c r="G7297" s="2"/>
      <c r="I7297" s="2"/>
      <c r="J7297" s="2"/>
      <c r="K7297" s="2"/>
      <c r="L7297" s="2"/>
      <c r="M7297" s="2"/>
      <c r="N7297" s="2"/>
      <c r="O7297" s="2"/>
      <c r="P7297" s="2"/>
      <c r="Q7297" s="2"/>
      <c r="R7297" s="2"/>
      <c r="S7297" s="2"/>
      <c r="T7297" s="2"/>
      <c r="U7297" s="2"/>
      <c r="V7297" s="2"/>
      <c r="W7297" s="2"/>
      <c r="X7297" s="2"/>
      <c r="Y7297" s="2"/>
      <c r="AB7297" s="2"/>
      <c r="AC7297" s="2"/>
      <c r="AD7297" s="2"/>
      <c r="AE7297" s="2"/>
      <c r="AF7297" s="2"/>
      <c r="AG7297" s="2"/>
      <c r="AH7297" s="2"/>
      <c r="AI7297" s="2"/>
      <c r="AJ7297" s="2"/>
      <c r="AK7297" s="2"/>
      <c r="BK7297" s="2"/>
      <c r="BL7297" s="2"/>
      <c r="BN7297" s="2"/>
      <c r="BO7297" s="2"/>
    </row>
    <row r="7298" ht="12.75" customHeight="1">
      <c r="D7298" s="2"/>
      <c r="G7298" s="2"/>
      <c r="I7298" s="2"/>
      <c r="J7298" s="2"/>
      <c r="K7298" s="2"/>
      <c r="L7298" s="2"/>
      <c r="M7298" s="2"/>
      <c r="N7298" s="2"/>
      <c r="O7298" s="2"/>
      <c r="P7298" s="2"/>
      <c r="Q7298" s="2"/>
      <c r="R7298" s="2"/>
      <c r="S7298" s="2"/>
      <c r="T7298" s="2"/>
      <c r="U7298" s="2"/>
      <c r="V7298" s="2"/>
      <c r="W7298" s="2"/>
      <c r="X7298" s="2"/>
      <c r="Y7298" s="2"/>
      <c r="AB7298" s="2"/>
      <c r="AC7298" s="2"/>
      <c r="AD7298" s="2"/>
      <c r="AE7298" s="2"/>
      <c r="AF7298" s="2"/>
      <c r="AG7298" s="2"/>
      <c r="AH7298" s="2"/>
      <c r="AI7298" s="2"/>
      <c r="AJ7298" s="2"/>
      <c r="AK7298" s="2"/>
      <c r="BK7298" s="2"/>
      <c r="BL7298" s="2"/>
      <c r="BN7298" s="2"/>
      <c r="BO7298" s="2"/>
    </row>
    <row r="7299" ht="12.75" customHeight="1">
      <c r="D7299" s="2"/>
      <c r="G7299" s="2"/>
      <c r="I7299" s="2"/>
      <c r="J7299" s="2"/>
      <c r="K7299" s="2"/>
      <c r="L7299" s="2"/>
      <c r="M7299" s="2"/>
      <c r="N7299" s="2"/>
      <c r="O7299" s="2"/>
      <c r="P7299" s="2"/>
      <c r="Q7299" s="2"/>
      <c r="R7299" s="2"/>
      <c r="S7299" s="2"/>
      <c r="T7299" s="2"/>
      <c r="U7299" s="2"/>
      <c r="V7299" s="2"/>
      <c r="W7299" s="2"/>
      <c r="X7299" s="2"/>
      <c r="Y7299" s="2"/>
      <c r="AB7299" s="2"/>
      <c r="AC7299" s="2"/>
      <c r="AD7299" s="2"/>
      <c r="AE7299" s="2"/>
      <c r="AF7299" s="2"/>
      <c r="AG7299" s="2"/>
      <c r="AH7299" s="2"/>
      <c r="AI7299" s="2"/>
      <c r="AJ7299" s="2"/>
      <c r="AK7299" s="2"/>
      <c r="BK7299" s="2"/>
      <c r="BL7299" s="2"/>
      <c r="BN7299" s="2"/>
      <c r="BO7299" s="2"/>
    </row>
    <row r="7300" ht="12.75" customHeight="1">
      <c r="D7300" s="2"/>
      <c r="G7300" s="2"/>
      <c r="I7300" s="2"/>
      <c r="J7300" s="2"/>
      <c r="K7300" s="2"/>
      <c r="L7300" s="2"/>
      <c r="M7300" s="2"/>
      <c r="N7300" s="2"/>
      <c r="O7300" s="2"/>
      <c r="P7300" s="2"/>
      <c r="Q7300" s="2"/>
      <c r="R7300" s="2"/>
      <c r="S7300" s="2"/>
      <c r="T7300" s="2"/>
      <c r="U7300" s="2"/>
      <c r="V7300" s="2"/>
      <c r="W7300" s="2"/>
      <c r="X7300" s="2"/>
      <c r="Y7300" s="2"/>
      <c r="AB7300" s="2"/>
      <c r="AC7300" s="2"/>
      <c r="AD7300" s="2"/>
      <c r="AE7300" s="2"/>
      <c r="AF7300" s="2"/>
      <c r="AG7300" s="2"/>
      <c r="AH7300" s="2"/>
      <c r="AI7300" s="2"/>
      <c r="AJ7300" s="2"/>
      <c r="AK7300" s="2"/>
      <c r="BK7300" s="2"/>
      <c r="BL7300" s="2"/>
      <c r="BN7300" s="2"/>
      <c r="BO7300" s="2"/>
    </row>
    <row r="7301" ht="12.75" customHeight="1">
      <c r="D7301" s="2"/>
      <c r="G7301" s="2"/>
      <c r="I7301" s="2"/>
      <c r="J7301" s="2"/>
      <c r="K7301" s="2"/>
      <c r="L7301" s="2"/>
      <c r="M7301" s="2"/>
      <c r="N7301" s="2"/>
      <c r="O7301" s="2"/>
      <c r="P7301" s="2"/>
      <c r="Q7301" s="2"/>
      <c r="R7301" s="2"/>
      <c r="S7301" s="2"/>
      <c r="T7301" s="2"/>
      <c r="U7301" s="2"/>
      <c r="V7301" s="2"/>
      <c r="W7301" s="2"/>
      <c r="X7301" s="2"/>
      <c r="Y7301" s="2"/>
      <c r="AB7301" s="2"/>
      <c r="AC7301" s="2"/>
      <c r="AD7301" s="2"/>
      <c r="AE7301" s="2"/>
      <c r="AF7301" s="2"/>
      <c r="AG7301" s="2"/>
      <c r="AH7301" s="2"/>
      <c r="AI7301" s="2"/>
      <c r="AJ7301" s="2"/>
      <c r="AK7301" s="2"/>
      <c r="BK7301" s="2"/>
      <c r="BL7301" s="2"/>
      <c r="BN7301" s="2"/>
      <c r="BO7301" s="2"/>
    </row>
    <row r="7302" ht="12.75" customHeight="1">
      <c r="D7302" s="2"/>
      <c r="G7302" s="2"/>
      <c r="I7302" s="2"/>
      <c r="J7302" s="2"/>
      <c r="K7302" s="2"/>
      <c r="L7302" s="2"/>
      <c r="M7302" s="2"/>
      <c r="N7302" s="2"/>
      <c r="O7302" s="2"/>
      <c r="P7302" s="2"/>
      <c r="Q7302" s="2"/>
      <c r="R7302" s="2"/>
      <c r="S7302" s="2"/>
      <c r="T7302" s="2"/>
      <c r="U7302" s="2"/>
      <c r="V7302" s="2"/>
      <c r="W7302" s="2"/>
      <c r="X7302" s="2"/>
      <c r="Y7302" s="2"/>
      <c r="AB7302" s="2"/>
      <c r="AC7302" s="2"/>
      <c r="AD7302" s="2"/>
      <c r="AE7302" s="2"/>
      <c r="AF7302" s="2"/>
      <c r="AG7302" s="2"/>
      <c r="AH7302" s="2"/>
      <c r="AI7302" s="2"/>
      <c r="AJ7302" s="2"/>
      <c r="AK7302" s="2"/>
      <c r="BK7302" s="2"/>
      <c r="BL7302" s="2"/>
      <c r="BN7302" s="2"/>
      <c r="BO7302" s="2"/>
    </row>
    <row r="7303" ht="12.75" customHeight="1">
      <c r="D7303" s="2"/>
      <c r="G7303" s="2"/>
      <c r="I7303" s="2"/>
      <c r="J7303" s="2"/>
      <c r="K7303" s="2"/>
      <c r="L7303" s="2"/>
      <c r="M7303" s="2"/>
      <c r="N7303" s="2"/>
      <c r="O7303" s="2"/>
      <c r="P7303" s="2"/>
      <c r="Q7303" s="2"/>
      <c r="R7303" s="2"/>
      <c r="S7303" s="2"/>
      <c r="T7303" s="2"/>
      <c r="U7303" s="2"/>
      <c r="V7303" s="2"/>
      <c r="W7303" s="2"/>
      <c r="X7303" s="2"/>
      <c r="Y7303" s="2"/>
      <c r="AB7303" s="2"/>
      <c r="AC7303" s="2"/>
      <c r="AD7303" s="2"/>
      <c r="AE7303" s="2"/>
      <c r="AF7303" s="2"/>
      <c r="AG7303" s="2"/>
      <c r="AH7303" s="2"/>
      <c r="AI7303" s="2"/>
      <c r="AJ7303" s="2"/>
      <c r="AK7303" s="2"/>
      <c r="BK7303" s="2"/>
      <c r="BL7303" s="2"/>
      <c r="BN7303" s="2"/>
      <c r="BO7303" s="2"/>
    </row>
    <row r="7304" ht="12.75" customHeight="1">
      <c r="D7304" s="2"/>
      <c r="G7304" s="2"/>
      <c r="I7304" s="2"/>
      <c r="J7304" s="2"/>
      <c r="K7304" s="2"/>
      <c r="L7304" s="2"/>
      <c r="M7304" s="2"/>
      <c r="N7304" s="2"/>
      <c r="O7304" s="2"/>
      <c r="P7304" s="2"/>
      <c r="Q7304" s="2"/>
      <c r="R7304" s="2"/>
      <c r="S7304" s="2"/>
      <c r="T7304" s="2"/>
      <c r="U7304" s="2"/>
      <c r="V7304" s="2"/>
      <c r="W7304" s="2"/>
      <c r="X7304" s="2"/>
      <c r="Y7304" s="2"/>
      <c r="AB7304" s="2"/>
      <c r="AC7304" s="2"/>
      <c r="AD7304" s="2"/>
      <c r="AE7304" s="2"/>
      <c r="AF7304" s="2"/>
      <c r="AG7304" s="2"/>
      <c r="AH7304" s="2"/>
      <c r="AI7304" s="2"/>
      <c r="AJ7304" s="2"/>
      <c r="AK7304" s="2"/>
      <c r="BK7304" s="2"/>
      <c r="BL7304" s="2"/>
      <c r="BN7304" s="2"/>
      <c r="BO7304" s="2"/>
    </row>
    <row r="7305" ht="12.75" customHeight="1">
      <c r="D7305" s="2"/>
      <c r="G7305" s="2"/>
      <c r="I7305" s="2"/>
      <c r="J7305" s="2"/>
      <c r="K7305" s="2"/>
      <c r="L7305" s="2"/>
      <c r="M7305" s="2"/>
      <c r="N7305" s="2"/>
      <c r="O7305" s="2"/>
      <c r="P7305" s="2"/>
      <c r="Q7305" s="2"/>
      <c r="R7305" s="2"/>
      <c r="S7305" s="2"/>
      <c r="T7305" s="2"/>
      <c r="U7305" s="2"/>
      <c r="V7305" s="2"/>
      <c r="W7305" s="2"/>
      <c r="X7305" s="2"/>
      <c r="Y7305" s="2"/>
      <c r="AB7305" s="2"/>
      <c r="AC7305" s="2"/>
      <c r="AD7305" s="2"/>
      <c r="AE7305" s="2"/>
      <c r="AF7305" s="2"/>
      <c r="AG7305" s="2"/>
      <c r="AH7305" s="2"/>
      <c r="AI7305" s="2"/>
      <c r="AJ7305" s="2"/>
      <c r="AK7305" s="2"/>
      <c r="BK7305" s="2"/>
      <c r="BL7305" s="2"/>
      <c r="BN7305" s="2"/>
      <c r="BO7305" s="2"/>
    </row>
    <row r="7306" ht="12.75" customHeight="1">
      <c r="D7306" s="2"/>
      <c r="G7306" s="2"/>
      <c r="I7306" s="2"/>
      <c r="J7306" s="2"/>
      <c r="K7306" s="2"/>
      <c r="L7306" s="2"/>
      <c r="M7306" s="2"/>
      <c r="N7306" s="2"/>
      <c r="O7306" s="2"/>
      <c r="P7306" s="2"/>
      <c r="Q7306" s="2"/>
      <c r="R7306" s="2"/>
      <c r="S7306" s="2"/>
      <c r="T7306" s="2"/>
      <c r="U7306" s="2"/>
      <c r="V7306" s="2"/>
      <c r="W7306" s="2"/>
      <c r="X7306" s="2"/>
      <c r="Y7306" s="2"/>
      <c r="AB7306" s="2"/>
      <c r="AC7306" s="2"/>
      <c r="AD7306" s="2"/>
      <c r="AE7306" s="2"/>
      <c r="AF7306" s="2"/>
      <c r="AG7306" s="2"/>
      <c r="AH7306" s="2"/>
      <c r="AI7306" s="2"/>
      <c r="AJ7306" s="2"/>
      <c r="AK7306" s="2"/>
      <c r="BK7306" s="2"/>
      <c r="BL7306" s="2"/>
      <c r="BN7306" s="2"/>
      <c r="BO7306" s="2"/>
    </row>
    <row r="7307" ht="12.75" customHeight="1">
      <c r="D7307" s="2"/>
      <c r="G7307" s="2"/>
      <c r="I7307" s="2"/>
      <c r="J7307" s="2"/>
      <c r="K7307" s="2"/>
      <c r="L7307" s="2"/>
      <c r="M7307" s="2"/>
      <c r="N7307" s="2"/>
      <c r="O7307" s="2"/>
      <c r="P7307" s="2"/>
      <c r="Q7307" s="2"/>
      <c r="R7307" s="2"/>
      <c r="S7307" s="2"/>
      <c r="T7307" s="2"/>
      <c r="U7307" s="2"/>
      <c r="V7307" s="2"/>
      <c r="W7307" s="2"/>
      <c r="X7307" s="2"/>
      <c r="Y7307" s="2"/>
      <c r="AB7307" s="2"/>
      <c r="AC7307" s="2"/>
      <c r="AD7307" s="2"/>
      <c r="AE7307" s="2"/>
      <c r="AF7307" s="2"/>
      <c r="AG7307" s="2"/>
      <c r="AH7307" s="2"/>
      <c r="AI7307" s="2"/>
      <c r="AJ7307" s="2"/>
      <c r="AK7307" s="2"/>
      <c r="BK7307" s="2"/>
      <c r="BL7307" s="2"/>
      <c r="BN7307" s="2"/>
      <c r="BO7307" s="2"/>
    </row>
    <row r="7308" ht="12.75" customHeight="1">
      <c r="D7308" s="2"/>
      <c r="G7308" s="2"/>
      <c r="I7308" s="2"/>
      <c r="J7308" s="2"/>
      <c r="K7308" s="2"/>
      <c r="L7308" s="2"/>
      <c r="M7308" s="2"/>
      <c r="N7308" s="2"/>
      <c r="O7308" s="2"/>
      <c r="P7308" s="2"/>
      <c r="Q7308" s="2"/>
      <c r="R7308" s="2"/>
      <c r="S7308" s="2"/>
      <c r="T7308" s="2"/>
      <c r="U7308" s="2"/>
      <c r="V7308" s="2"/>
      <c r="W7308" s="2"/>
      <c r="X7308" s="2"/>
      <c r="Y7308" s="2"/>
      <c r="AB7308" s="2"/>
      <c r="AC7308" s="2"/>
      <c r="AD7308" s="2"/>
      <c r="AE7308" s="2"/>
      <c r="AF7308" s="2"/>
      <c r="AG7308" s="2"/>
      <c r="AH7308" s="2"/>
      <c r="AI7308" s="2"/>
      <c r="AJ7308" s="2"/>
      <c r="AK7308" s="2"/>
      <c r="BK7308" s="2"/>
      <c r="BL7308" s="2"/>
      <c r="BN7308" s="2"/>
      <c r="BO7308" s="2"/>
    </row>
    <row r="7309" ht="12.75" customHeight="1">
      <c r="D7309" s="2"/>
      <c r="G7309" s="2"/>
      <c r="I7309" s="2"/>
      <c r="J7309" s="2"/>
      <c r="K7309" s="2"/>
      <c r="L7309" s="2"/>
      <c r="M7309" s="2"/>
      <c r="N7309" s="2"/>
      <c r="O7309" s="2"/>
      <c r="P7309" s="2"/>
      <c r="Q7309" s="2"/>
      <c r="R7309" s="2"/>
      <c r="S7309" s="2"/>
      <c r="T7309" s="2"/>
      <c r="U7309" s="2"/>
      <c r="V7309" s="2"/>
      <c r="W7309" s="2"/>
      <c r="X7309" s="2"/>
      <c r="Y7309" s="2"/>
      <c r="AB7309" s="2"/>
      <c r="AC7309" s="2"/>
      <c r="AD7309" s="2"/>
      <c r="AE7309" s="2"/>
      <c r="AF7309" s="2"/>
      <c r="AG7309" s="2"/>
      <c r="AH7309" s="2"/>
      <c r="AI7309" s="2"/>
      <c r="AJ7309" s="2"/>
      <c r="AK7309" s="2"/>
      <c r="BK7309" s="2"/>
      <c r="BL7309" s="2"/>
      <c r="BN7309" s="2"/>
      <c r="BO7309" s="2"/>
    </row>
    <row r="7310" ht="12.75" customHeight="1">
      <c r="D7310" s="2"/>
      <c r="G7310" s="2"/>
      <c r="I7310" s="2"/>
      <c r="J7310" s="2"/>
      <c r="K7310" s="2"/>
      <c r="L7310" s="2"/>
      <c r="M7310" s="2"/>
      <c r="N7310" s="2"/>
      <c r="O7310" s="2"/>
      <c r="P7310" s="2"/>
      <c r="Q7310" s="2"/>
      <c r="R7310" s="2"/>
      <c r="S7310" s="2"/>
      <c r="T7310" s="2"/>
      <c r="U7310" s="2"/>
      <c r="V7310" s="2"/>
      <c r="W7310" s="2"/>
      <c r="X7310" s="2"/>
      <c r="Y7310" s="2"/>
      <c r="AB7310" s="2"/>
      <c r="AC7310" s="2"/>
      <c r="AD7310" s="2"/>
      <c r="AE7310" s="2"/>
      <c r="AF7310" s="2"/>
      <c r="AG7310" s="2"/>
      <c r="AH7310" s="2"/>
      <c r="AI7310" s="2"/>
      <c r="AJ7310" s="2"/>
      <c r="AK7310" s="2"/>
      <c r="BK7310" s="2"/>
      <c r="BL7310" s="2"/>
      <c r="BN7310" s="2"/>
      <c r="BO7310" s="2"/>
    </row>
    <row r="7311" ht="12.75" customHeight="1">
      <c r="D7311" s="2"/>
      <c r="G7311" s="2"/>
      <c r="I7311" s="2"/>
      <c r="J7311" s="2"/>
      <c r="K7311" s="2"/>
      <c r="L7311" s="2"/>
      <c r="M7311" s="2"/>
      <c r="N7311" s="2"/>
      <c r="O7311" s="2"/>
      <c r="P7311" s="2"/>
      <c r="Q7311" s="2"/>
      <c r="R7311" s="2"/>
      <c r="S7311" s="2"/>
      <c r="T7311" s="2"/>
      <c r="U7311" s="2"/>
      <c r="V7311" s="2"/>
      <c r="W7311" s="2"/>
      <c r="X7311" s="2"/>
      <c r="Y7311" s="2"/>
      <c r="AB7311" s="2"/>
      <c r="AC7311" s="2"/>
      <c r="AD7311" s="2"/>
      <c r="AE7311" s="2"/>
      <c r="AF7311" s="2"/>
      <c r="AG7311" s="2"/>
      <c r="AH7311" s="2"/>
      <c r="AI7311" s="2"/>
      <c r="AJ7311" s="2"/>
      <c r="AK7311" s="2"/>
      <c r="BK7311" s="2"/>
      <c r="BL7311" s="2"/>
      <c r="BN7311" s="2"/>
      <c r="BO7311" s="2"/>
    </row>
    <row r="7312" ht="12.75" customHeight="1">
      <c r="D7312" s="2"/>
      <c r="G7312" s="2"/>
      <c r="I7312" s="2"/>
      <c r="J7312" s="2"/>
      <c r="K7312" s="2"/>
      <c r="L7312" s="2"/>
      <c r="M7312" s="2"/>
      <c r="N7312" s="2"/>
      <c r="O7312" s="2"/>
      <c r="P7312" s="2"/>
      <c r="Q7312" s="2"/>
      <c r="R7312" s="2"/>
      <c r="S7312" s="2"/>
      <c r="T7312" s="2"/>
      <c r="U7312" s="2"/>
      <c r="V7312" s="2"/>
      <c r="W7312" s="2"/>
      <c r="X7312" s="2"/>
      <c r="Y7312" s="2"/>
      <c r="AB7312" s="2"/>
      <c r="AC7312" s="2"/>
      <c r="AD7312" s="2"/>
      <c r="AE7312" s="2"/>
      <c r="AF7312" s="2"/>
      <c r="AG7312" s="2"/>
      <c r="AH7312" s="2"/>
      <c r="AI7312" s="2"/>
      <c r="AJ7312" s="2"/>
      <c r="AK7312" s="2"/>
      <c r="BK7312" s="2"/>
      <c r="BL7312" s="2"/>
      <c r="BN7312" s="2"/>
      <c r="BO7312" s="2"/>
    </row>
    <row r="7313" ht="12.75" customHeight="1">
      <c r="D7313" s="2"/>
      <c r="G7313" s="2"/>
      <c r="I7313" s="2"/>
      <c r="J7313" s="2"/>
      <c r="K7313" s="2"/>
      <c r="L7313" s="2"/>
      <c r="M7313" s="2"/>
      <c r="N7313" s="2"/>
      <c r="O7313" s="2"/>
      <c r="P7313" s="2"/>
      <c r="Q7313" s="2"/>
      <c r="R7313" s="2"/>
      <c r="S7313" s="2"/>
      <c r="T7313" s="2"/>
      <c r="U7313" s="2"/>
      <c r="V7313" s="2"/>
      <c r="W7313" s="2"/>
      <c r="X7313" s="2"/>
      <c r="Y7313" s="2"/>
      <c r="AB7313" s="2"/>
      <c r="AC7313" s="2"/>
      <c r="AD7313" s="2"/>
      <c r="AE7313" s="2"/>
      <c r="AF7313" s="2"/>
      <c r="AG7313" s="2"/>
      <c r="AH7313" s="2"/>
      <c r="AI7313" s="2"/>
      <c r="AJ7313" s="2"/>
      <c r="AK7313" s="2"/>
      <c r="BK7313" s="2"/>
      <c r="BL7313" s="2"/>
      <c r="BN7313" s="2"/>
      <c r="BO7313" s="2"/>
    </row>
    <row r="7314" ht="12.75" customHeight="1">
      <c r="D7314" s="2"/>
      <c r="G7314" s="2"/>
      <c r="I7314" s="2"/>
      <c r="J7314" s="2"/>
      <c r="K7314" s="2"/>
      <c r="L7314" s="2"/>
      <c r="M7314" s="2"/>
      <c r="N7314" s="2"/>
      <c r="O7314" s="2"/>
      <c r="P7314" s="2"/>
      <c r="Q7314" s="2"/>
      <c r="R7314" s="2"/>
      <c r="S7314" s="2"/>
      <c r="T7314" s="2"/>
      <c r="U7314" s="2"/>
      <c r="V7314" s="2"/>
      <c r="W7314" s="2"/>
      <c r="X7314" s="2"/>
      <c r="Y7314" s="2"/>
      <c r="AB7314" s="2"/>
      <c r="AC7314" s="2"/>
      <c r="AD7314" s="2"/>
      <c r="AE7314" s="2"/>
      <c r="AF7314" s="2"/>
      <c r="AG7314" s="2"/>
      <c r="AH7314" s="2"/>
      <c r="AI7314" s="2"/>
      <c r="AJ7314" s="2"/>
      <c r="AK7314" s="2"/>
      <c r="BK7314" s="2"/>
      <c r="BL7314" s="2"/>
      <c r="BN7314" s="2"/>
      <c r="BO7314" s="2"/>
    </row>
    <row r="7315" ht="12.75" customHeight="1">
      <c r="D7315" s="2"/>
      <c r="G7315" s="2"/>
      <c r="I7315" s="2"/>
      <c r="J7315" s="2"/>
      <c r="K7315" s="2"/>
      <c r="L7315" s="2"/>
      <c r="M7315" s="2"/>
      <c r="N7315" s="2"/>
      <c r="O7315" s="2"/>
      <c r="P7315" s="2"/>
      <c r="Q7315" s="2"/>
      <c r="R7315" s="2"/>
      <c r="S7315" s="2"/>
      <c r="T7315" s="2"/>
      <c r="U7315" s="2"/>
      <c r="V7315" s="2"/>
      <c r="W7315" s="2"/>
      <c r="X7315" s="2"/>
      <c r="Y7315" s="2"/>
      <c r="AB7315" s="2"/>
      <c r="AC7315" s="2"/>
      <c r="AD7315" s="2"/>
      <c r="AE7315" s="2"/>
      <c r="AF7315" s="2"/>
      <c r="AG7315" s="2"/>
      <c r="AH7315" s="2"/>
      <c r="AI7315" s="2"/>
      <c r="AJ7315" s="2"/>
      <c r="AK7315" s="2"/>
      <c r="BK7315" s="2"/>
      <c r="BL7315" s="2"/>
      <c r="BN7315" s="2"/>
      <c r="BO7315" s="2"/>
    </row>
    <row r="7316" ht="12.75" customHeight="1">
      <c r="D7316" s="2"/>
      <c r="G7316" s="2"/>
      <c r="I7316" s="2"/>
      <c r="J7316" s="2"/>
      <c r="K7316" s="2"/>
      <c r="L7316" s="2"/>
      <c r="M7316" s="2"/>
      <c r="N7316" s="2"/>
      <c r="O7316" s="2"/>
      <c r="P7316" s="2"/>
      <c r="Q7316" s="2"/>
      <c r="R7316" s="2"/>
      <c r="S7316" s="2"/>
      <c r="T7316" s="2"/>
      <c r="U7316" s="2"/>
      <c r="V7316" s="2"/>
      <c r="W7316" s="2"/>
      <c r="X7316" s="2"/>
      <c r="Y7316" s="2"/>
      <c r="AB7316" s="2"/>
      <c r="AC7316" s="2"/>
      <c r="AD7316" s="2"/>
      <c r="AE7316" s="2"/>
      <c r="AF7316" s="2"/>
      <c r="AG7316" s="2"/>
      <c r="AH7316" s="2"/>
      <c r="AI7316" s="2"/>
      <c r="AJ7316" s="2"/>
      <c r="AK7316" s="2"/>
      <c r="BK7316" s="2"/>
      <c r="BL7316" s="2"/>
      <c r="BN7316" s="2"/>
      <c r="BO7316" s="2"/>
    </row>
    <row r="7317" ht="12.75" customHeight="1">
      <c r="D7317" s="2"/>
      <c r="G7317" s="2"/>
      <c r="I7317" s="2"/>
      <c r="J7317" s="2"/>
      <c r="K7317" s="2"/>
      <c r="L7317" s="2"/>
      <c r="M7317" s="2"/>
      <c r="N7317" s="2"/>
      <c r="O7317" s="2"/>
      <c r="P7317" s="2"/>
      <c r="Q7317" s="2"/>
      <c r="R7317" s="2"/>
      <c r="S7317" s="2"/>
      <c r="T7317" s="2"/>
      <c r="U7317" s="2"/>
      <c r="V7317" s="2"/>
      <c r="W7317" s="2"/>
      <c r="X7317" s="2"/>
      <c r="Y7317" s="2"/>
      <c r="AB7317" s="2"/>
      <c r="AC7317" s="2"/>
      <c r="AD7317" s="2"/>
      <c r="AE7317" s="2"/>
      <c r="AF7317" s="2"/>
      <c r="AG7317" s="2"/>
      <c r="AH7317" s="2"/>
      <c r="AI7317" s="2"/>
      <c r="AJ7317" s="2"/>
      <c r="AK7317" s="2"/>
      <c r="BK7317" s="2"/>
      <c r="BL7317" s="2"/>
      <c r="BN7317" s="2"/>
      <c r="BO7317" s="2"/>
    </row>
    <row r="7318" ht="12.75" customHeight="1">
      <c r="D7318" s="2"/>
      <c r="G7318" s="2"/>
      <c r="I7318" s="2"/>
      <c r="J7318" s="2"/>
      <c r="K7318" s="2"/>
      <c r="L7318" s="2"/>
      <c r="M7318" s="2"/>
      <c r="N7318" s="2"/>
      <c r="O7318" s="2"/>
      <c r="P7318" s="2"/>
      <c r="Q7318" s="2"/>
      <c r="R7318" s="2"/>
      <c r="S7318" s="2"/>
      <c r="T7318" s="2"/>
      <c r="U7318" s="2"/>
      <c r="V7318" s="2"/>
      <c r="W7318" s="2"/>
      <c r="X7318" s="2"/>
      <c r="Y7318" s="2"/>
      <c r="AB7318" s="2"/>
      <c r="AC7318" s="2"/>
      <c r="AD7318" s="2"/>
      <c r="AE7318" s="2"/>
      <c r="AF7318" s="2"/>
      <c r="AG7318" s="2"/>
      <c r="AH7318" s="2"/>
      <c r="AI7318" s="2"/>
      <c r="AJ7318" s="2"/>
      <c r="AK7318" s="2"/>
      <c r="BK7318" s="2"/>
      <c r="BL7318" s="2"/>
      <c r="BN7318" s="2"/>
      <c r="BO7318" s="2"/>
    </row>
    <row r="7319" ht="12.75" customHeight="1">
      <c r="D7319" s="2"/>
      <c r="G7319" s="2"/>
      <c r="I7319" s="2"/>
      <c r="J7319" s="2"/>
      <c r="K7319" s="2"/>
      <c r="L7319" s="2"/>
      <c r="M7319" s="2"/>
      <c r="N7319" s="2"/>
      <c r="O7319" s="2"/>
      <c r="P7319" s="2"/>
      <c r="Q7319" s="2"/>
      <c r="R7319" s="2"/>
      <c r="S7319" s="2"/>
      <c r="T7319" s="2"/>
      <c r="U7319" s="2"/>
      <c r="V7319" s="2"/>
      <c r="W7319" s="2"/>
      <c r="X7319" s="2"/>
      <c r="Y7319" s="2"/>
      <c r="AB7319" s="2"/>
      <c r="AC7319" s="2"/>
      <c r="AD7319" s="2"/>
      <c r="AE7319" s="2"/>
      <c r="AF7319" s="2"/>
      <c r="AG7319" s="2"/>
      <c r="AH7319" s="2"/>
      <c r="AI7319" s="2"/>
      <c r="AJ7319" s="2"/>
      <c r="AK7319" s="2"/>
      <c r="BK7319" s="2"/>
      <c r="BL7319" s="2"/>
      <c r="BN7319" s="2"/>
      <c r="BO7319" s="2"/>
    </row>
    <row r="7320" ht="12.75" customHeight="1">
      <c r="D7320" s="2"/>
      <c r="G7320" s="2"/>
      <c r="I7320" s="2"/>
      <c r="J7320" s="2"/>
      <c r="K7320" s="2"/>
      <c r="L7320" s="2"/>
      <c r="M7320" s="2"/>
      <c r="N7320" s="2"/>
      <c r="O7320" s="2"/>
      <c r="P7320" s="2"/>
      <c r="Q7320" s="2"/>
      <c r="R7320" s="2"/>
      <c r="S7320" s="2"/>
      <c r="T7320" s="2"/>
      <c r="U7320" s="2"/>
      <c r="V7320" s="2"/>
      <c r="W7320" s="2"/>
      <c r="X7320" s="2"/>
      <c r="Y7320" s="2"/>
      <c r="AB7320" s="2"/>
      <c r="AC7320" s="2"/>
      <c r="AD7320" s="2"/>
      <c r="AE7320" s="2"/>
      <c r="AF7320" s="2"/>
      <c r="AG7320" s="2"/>
      <c r="AH7320" s="2"/>
      <c r="AI7320" s="2"/>
      <c r="AJ7320" s="2"/>
      <c r="AK7320" s="2"/>
      <c r="BK7320" s="2"/>
      <c r="BL7320" s="2"/>
      <c r="BN7320" s="2"/>
      <c r="BO7320" s="2"/>
    </row>
    <row r="7321" ht="12.75" customHeight="1">
      <c r="D7321" s="2"/>
      <c r="G7321" s="2"/>
      <c r="I7321" s="2"/>
      <c r="J7321" s="2"/>
      <c r="K7321" s="2"/>
      <c r="L7321" s="2"/>
      <c r="M7321" s="2"/>
      <c r="N7321" s="2"/>
      <c r="O7321" s="2"/>
      <c r="P7321" s="2"/>
      <c r="Q7321" s="2"/>
      <c r="R7321" s="2"/>
      <c r="S7321" s="2"/>
      <c r="T7321" s="2"/>
      <c r="U7321" s="2"/>
      <c r="V7321" s="2"/>
      <c r="W7321" s="2"/>
      <c r="X7321" s="2"/>
      <c r="Y7321" s="2"/>
      <c r="AB7321" s="2"/>
      <c r="AC7321" s="2"/>
      <c r="AD7321" s="2"/>
      <c r="AE7321" s="2"/>
      <c r="AF7321" s="2"/>
      <c r="AG7321" s="2"/>
      <c r="AH7321" s="2"/>
      <c r="AI7321" s="2"/>
      <c r="AJ7321" s="2"/>
      <c r="AK7321" s="2"/>
      <c r="BK7321" s="2"/>
      <c r="BL7321" s="2"/>
      <c r="BN7321" s="2"/>
      <c r="BO7321" s="2"/>
    </row>
    <row r="7322" ht="12.75" customHeight="1">
      <c r="D7322" s="2"/>
      <c r="G7322" s="2"/>
      <c r="I7322" s="2"/>
      <c r="J7322" s="2"/>
      <c r="K7322" s="2"/>
      <c r="L7322" s="2"/>
      <c r="M7322" s="2"/>
      <c r="N7322" s="2"/>
      <c r="O7322" s="2"/>
      <c r="P7322" s="2"/>
      <c r="Q7322" s="2"/>
      <c r="R7322" s="2"/>
      <c r="S7322" s="2"/>
      <c r="T7322" s="2"/>
      <c r="U7322" s="2"/>
      <c r="V7322" s="2"/>
      <c r="W7322" s="2"/>
      <c r="X7322" s="2"/>
      <c r="Y7322" s="2"/>
      <c r="AB7322" s="2"/>
      <c r="AC7322" s="2"/>
      <c r="AD7322" s="2"/>
      <c r="AE7322" s="2"/>
      <c r="AF7322" s="2"/>
      <c r="AG7322" s="2"/>
      <c r="AH7322" s="2"/>
      <c r="AI7322" s="2"/>
      <c r="AJ7322" s="2"/>
      <c r="AK7322" s="2"/>
      <c r="BK7322" s="2"/>
      <c r="BL7322" s="2"/>
      <c r="BN7322" s="2"/>
      <c r="BO7322" s="2"/>
    </row>
    <row r="7323" ht="12.75" customHeight="1">
      <c r="D7323" s="2"/>
      <c r="G7323" s="2"/>
      <c r="I7323" s="2"/>
      <c r="J7323" s="2"/>
      <c r="K7323" s="2"/>
      <c r="L7323" s="2"/>
      <c r="M7323" s="2"/>
      <c r="N7323" s="2"/>
      <c r="O7323" s="2"/>
      <c r="P7323" s="2"/>
      <c r="Q7323" s="2"/>
      <c r="R7323" s="2"/>
      <c r="S7323" s="2"/>
      <c r="T7323" s="2"/>
      <c r="U7323" s="2"/>
      <c r="V7323" s="2"/>
      <c r="W7323" s="2"/>
      <c r="X7323" s="2"/>
      <c r="Y7323" s="2"/>
      <c r="AB7323" s="2"/>
      <c r="AC7323" s="2"/>
      <c r="AD7323" s="2"/>
      <c r="AE7323" s="2"/>
      <c r="AF7323" s="2"/>
      <c r="AG7323" s="2"/>
      <c r="AH7323" s="2"/>
      <c r="AI7323" s="2"/>
      <c r="AJ7323" s="2"/>
      <c r="AK7323" s="2"/>
      <c r="BK7323" s="2"/>
      <c r="BL7323" s="2"/>
      <c r="BN7323" s="2"/>
      <c r="BO7323" s="2"/>
    </row>
    <row r="7324" ht="12.75" customHeight="1">
      <c r="D7324" s="2"/>
      <c r="G7324" s="2"/>
      <c r="I7324" s="2"/>
      <c r="J7324" s="2"/>
      <c r="K7324" s="2"/>
      <c r="L7324" s="2"/>
      <c r="M7324" s="2"/>
      <c r="N7324" s="2"/>
      <c r="O7324" s="2"/>
      <c r="P7324" s="2"/>
      <c r="Q7324" s="2"/>
      <c r="R7324" s="2"/>
      <c r="S7324" s="2"/>
      <c r="T7324" s="2"/>
      <c r="U7324" s="2"/>
      <c r="V7324" s="2"/>
      <c r="W7324" s="2"/>
      <c r="X7324" s="2"/>
      <c r="Y7324" s="2"/>
      <c r="AB7324" s="2"/>
      <c r="AC7324" s="2"/>
      <c r="AD7324" s="2"/>
      <c r="AE7324" s="2"/>
      <c r="AF7324" s="2"/>
      <c r="AG7324" s="2"/>
      <c r="AH7324" s="2"/>
      <c r="AI7324" s="2"/>
      <c r="AJ7324" s="2"/>
      <c r="AK7324" s="2"/>
      <c r="BK7324" s="2"/>
      <c r="BL7324" s="2"/>
      <c r="BN7324" s="2"/>
      <c r="BO7324" s="2"/>
    </row>
    <row r="7325" ht="12.75" customHeight="1">
      <c r="D7325" s="2"/>
      <c r="G7325" s="2"/>
      <c r="I7325" s="2"/>
      <c r="J7325" s="2"/>
      <c r="K7325" s="2"/>
      <c r="L7325" s="2"/>
      <c r="M7325" s="2"/>
      <c r="N7325" s="2"/>
      <c r="O7325" s="2"/>
      <c r="P7325" s="2"/>
      <c r="Q7325" s="2"/>
      <c r="R7325" s="2"/>
      <c r="S7325" s="2"/>
      <c r="T7325" s="2"/>
      <c r="U7325" s="2"/>
      <c r="V7325" s="2"/>
      <c r="W7325" s="2"/>
      <c r="X7325" s="2"/>
      <c r="Y7325" s="2"/>
      <c r="AB7325" s="2"/>
      <c r="AC7325" s="2"/>
      <c r="AD7325" s="2"/>
      <c r="AE7325" s="2"/>
      <c r="AF7325" s="2"/>
      <c r="AG7325" s="2"/>
      <c r="AH7325" s="2"/>
      <c r="AI7325" s="2"/>
      <c r="AJ7325" s="2"/>
      <c r="AK7325" s="2"/>
      <c r="BK7325" s="2"/>
      <c r="BL7325" s="2"/>
      <c r="BN7325" s="2"/>
      <c r="BO7325" s="2"/>
    </row>
    <row r="7326" ht="12.75" customHeight="1">
      <c r="D7326" s="2"/>
      <c r="G7326" s="2"/>
      <c r="I7326" s="2"/>
      <c r="J7326" s="2"/>
      <c r="K7326" s="2"/>
      <c r="L7326" s="2"/>
      <c r="M7326" s="2"/>
      <c r="N7326" s="2"/>
      <c r="O7326" s="2"/>
      <c r="P7326" s="2"/>
      <c r="Q7326" s="2"/>
      <c r="R7326" s="2"/>
      <c r="S7326" s="2"/>
      <c r="T7326" s="2"/>
      <c r="U7326" s="2"/>
      <c r="V7326" s="2"/>
      <c r="W7326" s="2"/>
      <c r="X7326" s="2"/>
      <c r="Y7326" s="2"/>
      <c r="AB7326" s="2"/>
      <c r="AC7326" s="2"/>
      <c r="AD7326" s="2"/>
      <c r="AE7326" s="2"/>
      <c r="AF7326" s="2"/>
      <c r="AG7326" s="2"/>
      <c r="AH7326" s="2"/>
      <c r="AI7326" s="2"/>
      <c r="AJ7326" s="2"/>
      <c r="AK7326" s="2"/>
      <c r="BK7326" s="2"/>
      <c r="BL7326" s="2"/>
      <c r="BN7326" s="2"/>
      <c r="BO7326" s="2"/>
    </row>
    <row r="7327" ht="12.75" customHeight="1">
      <c r="D7327" s="2"/>
      <c r="G7327" s="2"/>
      <c r="I7327" s="2"/>
      <c r="J7327" s="2"/>
      <c r="K7327" s="2"/>
      <c r="L7327" s="2"/>
      <c r="M7327" s="2"/>
      <c r="N7327" s="2"/>
      <c r="O7327" s="2"/>
      <c r="P7327" s="2"/>
      <c r="Q7327" s="2"/>
      <c r="R7327" s="2"/>
      <c r="S7327" s="2"/>
      <c r="T7327" s="2"/>
      <c r="U7327" s="2"/>
      <c r="V7327" s="2"/>
      <c r="W7327" s="2"/>
      <c r="X7327" s="2"/>
      <c r="Y7327" s="2"/>
      <c r="AB7327" s="2"/>
      <c r="AC7327" s="2"/>
      <c r="AD7327" s="2"/>
      <c r="AE7327" s="2"/>
      <c r="AF7327" s="2"/>
      <c r="AG7327" s="2"/>
      <c r="AH7327" s="2"/>
      <c r="AI7327" s="2"/>
      <c r="AJ7327" s="2"/>
      <c r="AK7327" s="2"/>
      <c r="BK7327" s="2"/>
      <c r="BL7327" s="2"/>
      <c r="BN7327" s="2"/>
      <c r="BO7327" s="2"/>
    </row>
    <row r="7328" ht="12.75" customHeight="1">
      <c r="D7328" s="2"/>
      <c r="G7328" s="2"/>
      <c r="I7328" s="2"/>
      <c r="J7328" s="2"/>
      <c r="K7328" s="2"/>
      <c r="L7328" s="2"/>
      <c r="M7328" s="2"/>
      <c r="N7328" s="2"/>
      <c r="O7328" s="2"/>
      <c r="P7328" s="2"/>
      <c r="Q7328" s="2"/>
      <c r="R7328" s="2"/>
      <c r="S7328" s="2"/>
      <c r="T7328" s="2"/>
      <c r="U7328" s="2"/>
      <c r="V7328" s="2"/>
      <c r="W7328" s="2"/>
      <c r="X7328" s="2"/>
      <c r="Y7328" s="2"/>
      <c r="AB7328" s="2"/>
      <c r="AC7328" s="2"/>
      <c r="AD7328" s="2"/>
      <c r="AE7328" s="2"/>
      <c r="AF7328" s="2"/>
      <c r="AG7328" s="2"/>
      <c r="AH7328" s="2"/>
      <c r="AI7328" s="2"/>
      <c r="AJ7328" s="2"/>
      <c r="AK7328" s="2"/>
      <c r="BK7328" s="2"/>
      <c r="BL7328" s="2"/>
      <c r="BN7328" s="2"/>
      <c r="BO7328" s="2"/>
    </row>
    <row r="7329" ht="12.75" customHeight="1">
      <c r="D7329" s="2"/>
      <c r="G7329" s="2"/>
      <c r="I7329" s="2"/>
      <c r="J7329" s="2"/>
      <c r="K7329" s="2"/>
      <c r="L7329" s="2"/>
      <c r="M7329" s="2"/>
      <c r="N7329" s="2"/>
      <c r="O7329" s="2"/>
      <c r="P7329" s="2"/>
      <c r="Q7329" s="2"/>
      <c r="R7329" s="2"/>
      <c r="S7329" s="2"/>
      <c r="T7329" s="2"/>
      <c r="U7329" s="2"/>
      <c r="V7329" s="2"/>
      <c r="W7329" s="2"/>
      <c r="X7329" s="2"/>
      <c r="Y7329" s="2"/>
      <c r="AB7329" s="2"/>
      <c r="AC7329" s="2"/>
      <c r="AD7329" s="2"/>
      <c r="AE7329" s="2"/>
      <c r="AF7329" s="2"/>
      <c r="AG7329" s="2"/>
      <c r="AH7329" s="2"/>
      <c r="AI7329" s="2"/>
      <c r="AJ7329" s="2"/>
      <c r="AK7329" s="2"/>
      <c r="BK7329" s="2"/>
      <c r="BL7329" s="2"/>
      <c r="BN7329" s="2"/>
      <c r="BO7329" s="2"/>
    </row>
    <row r="7330" ht="12.75" customHeight="1">
      <c r="D7330" s="2"/>
      <c r="G7330" s="2"/>
      <c r="I7330" s="2"/>
      <c r="J7330" s="2"/>
      <c r="K7330" s="2"/>
      <c r="L7330" s="2"/>
      <c r="M7330" s="2"/>
      <c r="N7330" s="2"/>
      <c r="O7330" s="2"/>
      <c r="P7330" s="2"/>
      <c r="Q7330" s="2"/>
      <c r="R7330" s="2"/>
      <c r="S7330" s="2"/>
      <c r="T7330" s="2"/>
      <c r="U7330" s="2"/>
      <c r="V7330" s="2"/>
      <c r="W7330" s="2"/>
      <c r="X7330" s="2"/>
      <c r="Y7330" s="2"/>
      <c r="AB7330" s="2"/>
      <c r="AC7330" s="2"/>
      <c r="AD7330" s="2"/>
      <c r="AE7330" s="2"/>
      <c r="AF7330" s="2"/>
      <c r="AG7330" s="2"/>
      <c r="AH7330" s="2"/>
      <c r="AI7330" s="2"/>
      <c r="AJ7330" s="2"/>
      <c r="AK7330" s="2"/>
      <c r="BK7330" s="2"/>
      <c r="BL7330" s="2"/>
      <c r="BN7330" s="2"/>
      <c r="BO7330" s="2"/>
    </row>
    <row r="7331" ht="12.75" customHeight="1">
      <c r="D7331" s="2"/>
      <c r="G7331" s="2"/>
      <c r="I7331" s="2"/>
      <c r="J7331" s="2"/>
      <c r="K7331" s="2"/>
      <c r="L7331" s="2"/>
      <c r="M7331" s="2"/>
      <c r="N7331" s="2"/>
      <c r="O7331" s="2"/>
      <c r="P7331" s="2"/>
      <c r="Q7331" s="2"/>
      <c r="R7331" s="2"/>
      <c r="S7331" s="2"/>
      <c r="T7331" s="2"/>
      <c r="U7331" s="2"/>
      <c r="V7331" s="2"/>
      <c r="W7331" s="2"/>
      <c r="X7331" s="2"/>
      <c r="Y7331" s="2"/>
      <c r="AB7331" s="2"/>
      <c r="AC7331" s="2"/>
      <c r="AD7331" s="2"/>
      <c r="AE7331" s="2"/>
      <c r="AF7331" s="2"/>
      <c r="AG7331" s="2"/>
      <c r="AH7331" s="2"/>
      <c r="AI7331" s="2"/>
      <c r="AJ7331" s="2"/>
      <c r="AK7331" s="2"/>
      <c r="BK7331" s="2"/>
      <c r="BL7331" s="2"/>
      <c r="BN7331" s="2"/>
      <c r="BO7331" s="2"/>
    </row>
    <row r="7332" ht="12.75" customHeight="1">
      <c r="D7332" s="2"/>
      <c r="G7332" s="2"/>
      <c r="I7332" s="2"/>
      <c r="J7332" s="2"/>
      <c r="K7332" s="2"/>
      <c r="L7332" s="2"/>
      <c r="M7332" s="2"/>
      <c r="N7332" s="2"/>
      <c r="O7332" s="2"/>
      <c r="P7332" s="2"/>
      <c r="Q7332" s="2"/>
      <c r="R7332" s="2"/>
      <c r="S7332" s="2"/>
      <c r="T7332" s="2"/>
      <c r="U7332" s="2"/>
      <c r="V7332" s="2"/>
      <c r="W7332" s="2"/>
      <c r="X7332" s="2"/>
      <c r="Y7332" s="2"/>
      <c r="AB7332" s="2"/>
      <c r="AC7332" s="2"/>
      <c r="AD7332" s="2"/>
      <c r="AE7332" s="2"/>
      <c r="AF7332" s="2"/>
      <c r="AG7332" s="2"/>
      <c r="AH7332" s="2"/>
      <c r="AI7332" s="2"/>
      <c r="AJ7332" s="2"/>
      <c r="AK7332" s="2"/>
      <c r="BK7332" s="2"/>
      <c r="BL7332" s="2"/>
      <c r="BN7332" s="2"/>
      <c r="BO7332" s="2"/>
    </row>
    <row r="7333" ht="12.75" customHeight="1">
      <c r="D7333" s="2"/>
      <c r="G7333" s="2"/>
      <c r="I7333" s="2"/>
      <c r="J7333" s="2"/>
      <c r="K7333" s="2"/>
      <c r="L7333" s="2"/>
      <c r="M7333" s="2"/>
      <c r="N7333" s="2"/>
      <c r="O7333" s="2"/>
      <c r="P7333" s="2"/>
      <c r="Q7333" s="2"/>
      <c r="R7333" s="2"/>
      <c r="S7333" s="2"/>
      <c r="T7333" s="2"/>
      <c r="U7333" s="2"/>
      <c r="V7333" s="2"/>
      <c r="W7333" s="2"/>
      <c r="X7333" s="2"/>
      <c r="Y7333" s="2"/>
      <c r="AB7333" s="2"/>
      <c r="AC7333" s="2"/>
      <c r="AD7333" s="2"/>
      <c r="AE7333" s="2"/>
      <c r="AF7333" s="2"/>
      <c r="AG7333" s="2"/>
      <c r="AH7333" s="2"/>
      <c r="AI7333" s="2"/>
      <c r="AJ7333" s="2"/>
      <c r="AK7333" s="2"/>
      <c r="BK7333" s="2"/>
      <c r="BL7333" s="2"/>
      <c r="BN7333" s="2"/>
      <c r="BO7333" s="2"/>
    </row>
    <row r="7334" ht="12.75" customHeight="1">
      <c r="D7334" s="2"/>
      <c r="G7334" s="2"/>
      <c r="I7334" s="2"/>
      <c r="J7334" s="2"/>
      <c r="K7334" s="2"/>
      <c r="L7334" s="2"/>
      <c r="M7334" s="2"/>
      <c r="N7334" s="2"/>
      <c r="O7334" s="2"/>
      <c r="P7334" s="2"/>
      <c r="Q7334" s="2"/>
      <c r="R7334" s="2"/>
      <c r="S7334" s="2"/>
      <c r="T7334" s="2"/>
      <c r="U7334" s="2"/>
      <c r="V7334" s="2"/>
      <c r="W7334" s="2"/>
      <c r="X7334" s="2"/>
      <c r="Y7334" s="2"/>
      <c r="AB7334" s="2"/>
      <c r="AC7334" s="2"/>
      <c r="AD7334" s="2"/>
      <c r="AE7334" s="2"/>
      <c r="AF7334" s="2"/>
      <c r="AG7334" s="2"/>
      <c r="AH7334" s="2"/>
      <c r="AI7334" s="2"/>
      <c r="AJ7334" s="2"/>
      <c r="AK7334" s="2"/>
      <c r="BK7334" s="2"/>
      <c r="BL7334" s="2"/>
      <c r="BN7334" s="2"/>
      <c r="BO7334" s="2"/>
    </row>
    <row r="7335" ht="12.75" customHeight="1">
      <c r="D7335" s="2"/>
      <c r="G7335" s="2"/>
      <c r="I7335" s="2"/>
      <c r="J7335" s="2"/>
      <c r="K7335" s="2"/>
      <c r="L7335" s="2"/>
      <c r="M7335" s="2"/>
      <c r="N7335" s="2"/>
      <c r="O7335" s="2"/>
      <c r="P7335" s="2"/>
      <c r="Q7335" s="2"/>
      <c r="R7335" s="2"/>
      <c r="S7335" s="2"/>
      <c r="T7335" s="2"/>
      <c r="U7335" s="2"/>
      <c r="V7335" s="2"/>
      <c r="W7335" s="2"/>
      <c r="X7335" s="2"/>
      <c r="Y7335" s="2"/>
      <c r="AB7335" s="2"/>
      <c r="AC7335" s="2"/>
      <c r="AD7335" s="2"/>
      <c r="AE7335" s="2"/>
      <c r="AF7335" s="2"/>
      <c r="AG7335" s="2"/>
      <c r="AH7335" s="2"/>
      <c r="AI7335" s="2"/>
      <c r="AJ7335" s="2"/>
      <c r="AK7335" s="2"/>
      <c r="BK7335" s="2"/>
      <c r="BL7335" s="2"/>
      <c r="BN7335" s="2"/>
      <c r="BO7335" s="2"/>
    </row>
    <row r="7336" ht="12.75" customHeight="1">
      <c r="D7336" s="2"/>
      <c r="G7336" s="2"/>
      <c r="I7336" s="2"/>
      <c r="J7336" s="2"/>
      <c r="K7336" s="2"/>
      <c r="L7336" s="2"/>
      <c r="M7336" s="2"/>
      <c r="N7336" s="2"/>
      <c r="O7336" s="2"/>
      <c r="P7336" s="2"/>
      <c r="Q7336" s="2"/>
      <c r="R7336" s="2"/>
      <c r="S7336" s="2"/>
      <c r="T7336" s="2"/>
      <c r="U7336" s="2"/>
      <c r="V7336" s="2"/>
      <c r="W7336" s="2"/>
      <c r="X7336" s="2"/>
      <c r="Y7336" s="2"/>
      <c r="AB7336" s="2"/>
      <c r="AC7336" s="2"/>
      <c r="AD7336" s="2"/>
      <c r="AE7336" s="2"/>
      <c r="AF7336" s="2"/>
      <c r="AG7336" s="2"/>
      <c r="AH7336" s="2"/>
      <c r="AI7336" s="2"/>
      <c r="AJ7336" s="2"/>
      <c r="AK7336" s="2"/>
      <c r="BK7336" s="2"/>
      <c r="BL7336" s="2"/>
      <c r="BN7336" s="2"/>
      <c r="BO7336" s="2"/>
    </row>
    <row r="7337" ht="12.75" customHeight="1">
      <c r="D7337" s="2"/>
      <c r="G7337" s="2"/>
      <c r="I7337" s="2"/>
      <c r="J7337" s="2"/>
      <c r="K7337" s="2"/>
      <c r="L7337" s="2"/>
      <c r="M7337" s="2"/>
      <c r="N7337" s="2"/>
      <c r="O7337" s="2"/>
      <c r="P7337" s="2"/>
      <c r="Q7337" s="2"/>
      <c r="R7337" s="2"/>
      <c r="S7337" s="2"/>
      <c r="T7337" s="2"/>
      <c r="U7337" s="2"/>
      <c r="V7337" s="2"/>
      <c r="W7337" s="2"/>
      <c r="X7337" s="2"/>
      <c r="Y7337" s="2"/>
      <c r="AB7337" s="2"/>
      <c r="AC7337" s="2"/>
      <c r="AD7337" s="2"/>
      <c r="AE7337" s="2"/>
      <c r="AF7337" s="2"/>
      <c r="AG7337" s="2"/>
      <c r="AH7337" s="2"/>
      <c r="AI7337" s="2"/>
      <c r="AJ7337" s="2"/>
      <c r="AK7337" s="2"/>
      <c r="BK7337" s="2"/>
      <c r="BL7337" s="2"/>
      <c r="BN7337" s="2"/>
      <c r="BO7337" s="2"/>
    </row>
    <row r="7338" ht="12.75" customHeight="1">
      <c r="D7338" s="2"/>
      <c r="G7338" s="2"/>
      <c r="I7338" s="2"/>
      <c r="J7338" s="2"/>
      <c r="K7338" s="2"/>
      <c r="L7338" s="2"/>
      <c r="M7338" s="2"/>
      <c r="N7338" s="2"/>
      <c r="O7338" s="2"/>
      <c r="P7338" s="2"/>
      <c r="Q7338" s="2"/>
      <c r="R7338" s="2"/>
      <c r="S7338" s="2"/>
      <c r="T7338" s="2"/>
      <c r="U7338" s="2"/>
      <c r="V7338" s="2"/>
      <c r="W7338" s="2"/>
      <c r="X7338" s="2"/>
      <c r="Y7338" s="2"/>
      <c r="AB7338" s="2"/>
      <c r="AC7338" s="2"/>
      <c r="AD7338" s="2"/>
      <c r="AE7338" s="2"/>
      <c r="AF7338" s="2"/>
      <c r="AG7338" s="2"/>
      <c r="AH7338" s="2"/>
      <c r="AI7338" s="2"/>
      <c r="AJ7338" s="2"/>
      <c r="AK7338" s="2"/>
      <c r="BK7338" s="2"/>
      <c r="BL7338" s="2"/>
      <c r="BN7338" s="2"/>
      <c r="BO7338" s="2"/>
    </row>
    <row r="7339" ht="12.75" customHeight="1">
      <c r="D7339" s="2"/>
      <c r="G7339" s="2"/>
      <c r="I7339" s="2"/>
      <c r="J7339" s="2"/>
      <c r="K7339" s="2"/>
      <c r="L7339" s="2"/>
      <c r="M7339" s="2"/>
      <c r="N7339" s="2"/>
      <c r="O7339" s="2"/>
      <c r="P7339" s="2"/>
      <c r="Q7339" s="2"/>
      <c r="R7339" s="2"/>
      <c r="S7339" s="2"/>
      <c r="T7339" s="2"/>
      <c r="U7339" s="2"/>
      <c r="V7339" s="2"/>
      <c r="W7339" s="2"/>
      <c r="X7339" s="2"/>
      <c r="Y7339" s="2"/>
      <c r="AB7339" s="2"/>
      <c r="AC7339" s="2"/>
      <c r="AD7339" s="2"/>
      <c r="AE7339" s="2"/>
      <c r="AF7339" s="2"/>
      <c r="AG7339" s="2"/>
      <c r="AH7339" s="2"/>
      <c r="AI7339" s="2"/>
      <c r="AJ7339" s="2"/>
      <c r="AK7339" s="2"/>
      <c r="BK7339" s="2"/>
      <c r="BL7339" s="2"/>
      <c r="BN7339" s="2"/>
      <c r="BO7339" s="2"/>
    </row>
    <row r="7340" ht="12.75" customHeight="1">
      <c r="D7340" s="2"/>
      <c r="G7340" s="2"/>
      <c r="I7340" s="2"/>
      <c r="J7340" s="2"/>
      <c r="K7340" s="2"/>
      <c r="L7340" s="2"/>
      <c r="M7340" s="2"/>
      <c r="N7340" s="2"/>
      <c r="O7340" s="2"/>
      <c r="P7340" s="2"/>
      <c r="Q7340" s="2"/>
      <c r="R7340" s="2"/>
      <c r="S7340" s="2"/>
      <c r="T7340" s="2"/>
      <c r="U7340" s="2"/>
      <c r="V7340" s="2"/>
      <c r="W7340" s="2"/>
      <c r="X7340" s="2"/>
      <c r="Y7340" s="2"/>
      <c r="AB7340" s="2"/>
      <c r="AC7340" s="2"/>
      <c r="AD7340" s="2"/>
      <c r="AE7340" s="2"/>
      <c r="AF7340" s="2"/>
      <c r="AG7340" s="2"/>
      <c r="AH7340" s="2"/>
      <c r="AI7340" s="2"/>
      <c r="AJ7340" s="2"/>
      <c r="AK7340" s="2"/>
      <c r="BK7340" s="2"/>
      <c r="BL7340" s="2"/>
      <c r="BN7340" s="2"/>
      <c r="BO7340" s="2"/>
    </row>
    <row r="7341" ht="12.75" customHeight="1">
      <c r="D7341" s="2"/>
      <c r="G7341" s="2"/>
      <c r="I7341" s="2"/>
      <c r="J7341" s="2"/>
      <c r="K7341" s="2"/>
      <c r="L7341" s="2"/>
      <c r="M7341" s="2"/>
      <c r="N7341" s="2"/>
      <c r="O7341" s="2"/>
      <c r="P7341" s="2"/>
      <c r="Q7341" s="2"/>
      <c r="R7341" s="2"/>
      <c r="S7341" s="2"/>
      <c r="T7341" s="2"/>
      <c r="U7341" s="2"/>
      <c r="V7341" s="2"/>
      <c r="W7341" s="2"/>
      <c r="X7341" s="2"/>
      <c r="Y7341" s="2"/>
      <c r="AB7341" s="2"/>
      <c r="AC7341" s="2"/>
      <c r="AD7341" s="2"/>
      <c r="AE7341" s="2"/>
      <c r="AF7341" s="2"/>
      <c r="AG7341" s="2"/>
      <c r="AH7341" s="2"/>
      <c r="AI7341" s="2"/>
      <c r="AJ7341" s="2"/>
      <c r="AK7341" s="2"/>
      <c r="BK7341" s="2"/>
      <c r="BL7341" s="2"/>
      <c r="BN7341" s="2"/>
      <c r="BO7341" s="2"/>
    </row>
    <row r="7342" ht="12.75" customHeight="1">
      <c r="D7342" s="2"/>
      <c r="G7342" s="2"/>
      <c r="I7342" s="2"/>
      <c r="J7342" s="2"/>
      <c r="K7342" s="2"/>
      <c r="L7342" s="2"/>
      <c r="M7342" s="2"/>
      <c r="N7342" s="2"/>
      <c r="O7342" s="2"/>
      <c r="P7342" s="2"/>
      <c r="Q7342" s="2"/>
      <c r="R7342" s="2"/>
      <c r="S7342" s="2"/>
      <c r="T7342" s="2"/>
      <c r="U7342" s="2"/>
      <c r="V7342" s="2"/>
      <c r="W7342" s="2"/>
      <c r="X7342" s="2"/>
      <c r="Y7342" s="2"/>
      <c r="AB7342" s="2"/>
      <c r="AC7342" s="2"/>
      <c r="AD7342" s="2"/>
      <c r="AE7342" s="2"/>
      <c r="AF7342" s="2"/>
      <c r="AG7342" s="2"/>
      <c r="AH7342" s="2"/>
      <c r="AI7342" s="2"/>
      <c r="AJ7342" s="2"/>
      <c r="AK7342" s="2"/>
      <c r="BK7342" s="2"/>
      <c r="BL7342" s="2"/>
      <c r="BN7342" s="2"/>
      <c r="BO7342" s="2"/>
    </row>
    <row r="7343" ht="12.75" customHeight="1">
      <c r="D7343" s="2"/>
      <c r="G7343" s="2"/>
      <c r="I7343" s="2"/>
      <c r="J7343" s="2"/>
      <c r="K7343" s="2"/>
      <c r="L7343" s="2"/>
      <c r="M7343" s="2"/>
      <c r="N7343" s="2"/>
      <c r="O7343" s="2"/>
      <c r="P7343" s="2"/>
      <c r="Q7343" s="2"/>
      <c r="R7343" s="2"/>
      <c r="S7343" s="2"/>
      <c r="T7343" s="2"/>
      <c r="U7343" s="2"/>
      <c r="V7343" s="2"/>
      <c r="W7343" s="2"/>
      <c r="X7343" s="2"/>
      <c r="Y7343" s="2"/>
      <c r="AB7343" s="2"/>
      <c r="AC7343" s="2"/>
      <c r="AD7343" s="2"/>
      <c r="AE7343" s="2"/>
      <c r="AF7343" s="2"/>
      <c r="AG7343" s="2"/>
      <c r="AH7343" s="2"/>
      <c r="AI7343" s="2"/>
      <c r="AJ7343" s="2"/>
      <c r="AK7343" s="2"/>
      <c r="BK7343" s="2"/>
      <c r="BL7343" s="2"/>
      <c r="BN7343" s="2"/>
      <c r="BO7343" s="2"/>
    </row>
    <row r="7344" ht="12.75" customHeight="1">
      <c r="D7344" s="2"/>
      <c r="G7344" s="2"/>
      <c r="I7344" s="2"/>
      <c r="J7344" s="2"/>
      <c r="K7344" s="2"/>
      <c r="L7344" s="2"/>
      <c r="M7344" s="2"/>
      <c r="N7344" s="2"/>
      <c r="O7344" s="2"/>
      <c r="P7344" s="2"/>
      <c r="Q7344" s="2"/>
      <c r="R7344" s="2"/>
      <c r="S7344" s="2"/>
      <c r="T7344" s="2"/>
      <c r="U7344" s="2"/>
      <c r="V7344" s="2"/>
      <c r="W7344" s="2"/>
      <c r="X7344" s="2"/>
      <c r="Y7344" s="2"/>
      <c r="AB7344" s="2"/>
      <c r="AC7344" s="2"/>
      <c r="AD7344" s="2"/>
      <c r="AE7344" s="2"/>
      <c r="AF7344" s="2"/>
      <c r="AG7344" s="2"/>
      <c r="AH7344" s="2"/>
      <c r="AI7344" s="2"/>
      <c r="AJ7344" s="2"/>
      <c r="AK7344" s="2"/>
      <c r="BK7344" s="2"/>
      <c r="BL7344" s="2"/>
      <c r="BN7344" s="2"/>
      <c r="BO7344" s="2"/>
    </row>
    <row r="7345" ht="12.75" customHeight="1">
      <c r="D7345" s="2"/>
      <c r="G7345" s="2"/>
      <c r="I7345" s="2"/>
      <c r="J7345" s="2"/>
      <c r="K7345" s="2"/>
      <c r="L7345" s="2"/>
      <c r="M7345" s="2"/>
      <c r="N7345" s="2"/>
      <c r="O7345" s="2"/>
      <c r="P7345" s="2"/>
      <c r="Q7345" s="2"/>
      <c r="R7345" s="2"/>
      <c r="S7345" s="2"/>
      <c r="T7345" s="2"/>
      <c r="U7345" s="2"/>
      <c r="V7345" s="2"/>
      <c r="W7345" s="2"/>
      <c r="X7345" s="2"/>
      <c r="Y7345" s="2"/>
      <c r="AB7345" s="2"/>
      <c r="AC7345" s="2"/>
      <c r="AD7345" s="2"/>
      <c r="AE7345" s="2"/>
      <c r="AF7345" s="2"/>
      <c r="AG7345" s="2"/>
      <c r="AH7345" s="2"/>
      <c r="AI7345" s="2"/>
      <c r="AJ7345" s="2"/>
      <c r="AK7345" s="2"/>
      <c r="BK7345" s="2"/>
      <c r="BL7345" s="2"/>
      <c r="BN7345" s="2"/>
      <c r="BO7345" s="2"/>
    </row>
    <row r="7346" ht="12.75" customHeight="1">
      <c r="D7346" s="2"/>
      <c r="G7346" s="2"/>
      <c r="I7346" s="2"/>
      <c r="J7346" s="2"/>
      <c r="K7346" s="2"/>
      <c r="L7346" s="2"/>
      <c r="M7346" s="2"/>
      <c r="N7346" s="2"/>
      <c r="O7346" s="2"/>
      <c r="P7346" s="2"/>
      <c r="Q7346" s="2"/>
      <c r="R7346" s="2"/>
      <c r="S7346" s="2"/>
      <c r="T7346" s="2"/>
      <c r="U7346" s="2"/>
      <c r="V7346" s="2"/>
      <c r="W7346" s="2"/>
      <c r="X7346" s="2"/>
      <c r="Y7346" s="2"/>
      <c r="AB7346" s="2"/>
      <c r="AC7346" s="2"/>
      <c r="AD7346" s="2"/>
      <c r="AE7346" s="2"/>
      <c r="AF7346" s="2"/>
      <c r="AG7346" s="2"/>
      <c r="AH7346" s="2"/>
      <c r="AI7346" s="2"/>
      <c r="AJ7346" s="2"/>
      <c r="AK7346" s="2"/>
      <c r="BK7346" s="2"/>
      <c r="BL7346" s="2"/>
      <c r="BN7346" s="2"/>
      <c r="BO7346" s="2"/>
    </row>
    <row r="7347" ht="12.75" customHeight="1">
      <c r="D7347" s="2"/>
      <c r="G7347" s="2"/>
      <c r="I7347" s="2"/>
      <c r="J7347" s="2"/>
      <c r="K7347" s="2"/>
      <c r="L7347" s="2"/>
      <c r="M7347" s="2"/>
      <c r="N7347" s="2"/>
      <c r="O7347" s="2"/>
      <c r="P7347" s="2"/>
      <c r="Q7347" s="2"/>
      <c r="R7347" s="2"/>
      <c r="S7347" s="2"/>
      <c r="T7347" s="2"/>
      <c r="U7347" s="2"/>
      <c r="V7347" s="2"/>
      <c r="W7347" s="2"/>
      <c r="X7347" s="2"/>
      <c r="Y7347" s="2"/>
      <c r="AB7347" s="2"/>
      <c r="AC7347" s="2"/>
      <c r="AD7347" s="2"/>
      <c r="AE7347" s="2"/>
      <c r="AF7347" s="2"/>
      <c r="AG7347" s="2"/>
      <c r="AH7347" s="2"/>
      <c r="AI7347" s="2"/>
      <c r="AJ7347" s="2"/>
      <c r="AK7347" s="2"/>
      <c r="BK7347" s="2"/>
      <c r="BL7347" s="2"/>
      <c r="BN7347" s="2"/>
      <c r="BO7347" s="2"/>
    </row>
    <row r="7348" ht="12.75" customHeight="1">
      <c r="D7348" s="2"/>
      <c r="G7348" s="2"/>
      <c r="I7348" s="2"/>
      <c r="J7348" s="2"/>
      <c r="K7348" s="2"/>
      <c r="L7348" s="2"/>
      <c r="M7348" s="2"/>
      <c r="N7348" s="2"/>
      <c r="O7348" s="2"/>
      <c r="P7348" s="2"/>
      <c r="Q7348" s="2"/>
      <c r="R7348" s="2"/>
      <c r="S7348" s="2"/>
      <c r="T7348" s="2"/>
      <c r="U7348" s="2"/>
      <c r="V7348" s="2"/>
      <c r="W7348" s="2"/>
      <c r="X7348" s="2"/>
      <c r="Y7348" s="2"/>
      <c r="AB7348" s="2"/>
      <c r="AC7348" s="2"/>
      <c r="AD7348" s="2"/>
      <c r="AE7348" s="2"/>
      <c r="AF7348" s="2"/>
      <c r="AG7348" s="2"/>
      <c r="AH7348" s="2"/>
      <c r="AI7348" s="2"/>
      <c r="AJ7348" s="2"/>
      <c r="AK7348" s="2"/>
      <c r="BK7348" s="2"/>
      <c r="BL7348" s="2"/>
      <c r="BN7348" s="2"/>
      <c r="BO7348" s="2"/>
    </row>
    <row r="7349" ht="12.75" customHeight="1">
      <c r="D7349" s="2"/>
      <c r="G7349" s="2"/>
      <c r="I7349" s="2"/>
      <c r="J7349" s="2"/>
      <c r="K7349" s="2"/>
      <c r="L7349" s="2"/>
      <c r="M7349" s="2"/>
      <c r="N7349" s="2"/>
      <c r="O7349" s="2"/>
      <c r="P7349" s="2"/>
      <c r="Q7349" s="2"/>
      <c r="R7349" s="2"/>
      <c r="S7349" s="2"/>
      <c r="T7349" s="2"/>
      <c r="U7349" s="2"/>
      <c r="V7349" s="2"/>
      <c r="W7349" s="2"/>
      <c r="X7349" s="2"/>
      <c r="Y7349" s="2"/>
      <c r="AB7349" s="2"/>
      <c r="AC7349" s="2"/>
      <c r="AD7349" s="2"/>
      <c r="AE7349" s="2"/>
      <c r="AF7349" s="2"/>
      <c r="AG7349" s="2"/>
      <c r="AH7349" s="2"/>
      <c r="AI7349" s="2"/>
      <c r="AJ7349" s="2"/>
      <c r="AK7349" s="2"/>
      <c r="BK7349" s="2"/>
      <c r="BL7349" s="2"/>
      <c r="BN7349" s="2"/>
      <c r="BO7349" s="2"/>
    </row>
    <row r="7350" ht="12.75" customHeight="1">
      <c r="D7350" s="2"/>
      <c r="G7350" s="2"/>
      <c r="I7350" s="2"/>
      <c r="J7350" s="2"/>
      <c r="K7350" s="2"/>
      <c r="L7350" s="2"/>
      <c r="M7350" s="2"/>
      <c r="N7350" s="2"/>
      <c r="O7350" s="2"/>
      <c r="P7350" s="2"/>
      <c r="Q7350" s="2"/>
      <c r="R7350" s="2"/>
      <c r="S7350" s="2"/>
      <c r="T7350" s="2"/>
      <c r="U7350" s="2"/>
      <c r="V7350" s="2"/>
      <c r="W7350" s="2"/>
      <c r="X7350" s="2"/>
      <c r="Y7350" s="2"/>
      <c r="AB7350" s="2"/>
      <c r="AC7350" s="2"/>
      <c r="AD7350" s="2"/>
      <c r="AE7350" s="2"/>
      <c r="AF7350" s="2"/>
      <c r="AG7350" s="2"/>
      <c r="AH7350" s="2"/>
      <c r="AI7350" s="2"/>
      <c r="AJ7350" s="2"/>
      <c r="AK7350" s="2"/>
      <c r="BK7350" s="2"/>
      <c r="BL7350" s="2"/>
      <c r="BN7350" s="2"/>
      <c r="BO7350" s="2"/>
    </row>
    <row r="7351" ht="12.75" customHeight="1">
      <c r="D7351" s="2"/>
      <c r="G7351" s="2"/>
      <c r="I7351" s="2"/>
      <c r="J7351" s="2"/>
      <c r="K7351" s="2"/>
      <c r="L7351" s="2"/>
      <c r="M7351" s="2"/>
      <c r="N7351" s="2"/>
      <c r="O7351" s="2"/>
      <c r="P7351" s="2"/>
      <c r="Q7351" s="2"/>
      <c r="R7351" s="2"/>
      <c r="S7351" s="2"/>
      <c r="T7351" s="2"/>
      <c r="U7351" s="2"/>
      <c r="V7351" s="2"/>
      <c r="W7351" s="2"/>
      <c r="X7351" s="2"/>
      <c r="Y7351" s="2"/>
      <c r="AB7351" s="2"/>
      <c r="AC7351" s="2"/>
      <c r="AD7351" s="2"/>
      <c r="AE7351" s="2"/>
      <c r="AF7351" s="2"/>
      <c r="AG7351" s="2"/>
      <c r="AH7351" s="2"/>
      <c r="AI7351" s="2"/>
      <c r="AJ7351" s="2"/>
      <c r="AK7351" s="2"/>
      <c r="BK7351" s="2"/>
      <c r="BL7351" s="2"/>
      <c r="BN7351" s="2"/>
      <c r="BO7351" s="2"/>
    </row>
    <row r="7352" ht="12.75" customHeight="1">
      <c r="D7352" s="2"/>
      <c r="G7352" s="2"/>
      <c r="I7352" s="2"/>
      <c r="J7352" s="2"/>
      <c r="K7352" s="2"/>
      <c r="L7352" s="2"/>
      <c r="M7352" s="2"/>
      <c r="N7352" s="2"/>
      <c r="O7352" s="2"/>
      <c r="P7352" s="2"/>
      <c r="Q7352" s="2"/>
      <c r="R7352" s="2"/>
      <c r="S7352" s="2"/>
      <c r="T7352" s="2"/>
      <c r="U7352" s="2"/>
      <c r="V7352" s="2"/>
      <c r="W7352" s="2"/>
      <c r="X7352" s="2"/>
      <c r="Y7352" s="2"/>
      <c r="AB7352" s="2"/>
      <c r="AC7352" s="2"/>
      <c r="AD7352" s="2"/>
      <c r="AE7352" s="2"/>
      <c r="AF7352" s="2"/>
      <c r="AG7352" s="2"/>
      <c r="AH7352" s="2"/>
      <c r="AI7352" s="2"/>
      <c r="AJ7352" s="2"/>
      <c r="AK7352" s="2"/>
      <c r="BK7352" s="2"/>
      <c r="BL7352" s="2"/>
      <c r="BN7352" s="2"/>
      <c r="BO7352" s="2"/>
    </row>
    <row r="7353" ht="12.75" customHeight="1">
      <c r="D7353" s="2"/>
      <c r="G7353" s="2"/>
      <c r="I7353" s="2"/>
      <c r="J7353" s="2"/>
      <c r="K7353" s="2"/>
      <c r="L7353" s="2"/>
      <c r="M7353" s="2"/>
      <c r="N7353" s="2"/>
      <c r="O7353" s="2"/>
      <c r="P7353" s="2"/>
      <c r="Q7353" s="2"/>
      <c r="R7353" s="2"/>
      <c r="S7353" s="2"/>
      <c r="T7353" s="2"/>
      <c r="U7353" s="2"/>
      <c r="V7353" s="2"/>
      <c r="W7353" s="2"/>
      <c r="X7353" s="2"/>
      <c r="Y7353" s="2"/>
      <c r="AB7353" s="2"/>
      <c r="AC7353" s="2"/>
      <c r="AD7353" s="2"/>
      <c r="AE7353" s="2"/>
      <c r="AF7353" s="2"/>
      <c r="AG7353" s="2"/>
      <c r="AH7353" s="2"/>
      <c r="AI7353" s="2"/>
      <c r="AJ7353" s="2"/>
      <c r="AK7353" s="2"/>
      <c r="BK7353" s="2"/>
      <c r="BL7353" s="2"/>
      <c r="BN7353" s="2"/>
      <c r="BO7353" s="2"/>
    </row>
    <row r="7354" ht="12.75" customHeight="1">
      <c r="D7354" s="2"/>
      <c r="G7354" s="2"/>
      <c r="I7354" s="2"/>
      <c r="J7354" s="2"/>
      <c r="K7354" s="2"/>
      <c r="L7354" s="2"/>
      <c r="M7354" s="2"/>
      <c r="N7354" s="2"/>
      <c r="O7354" s="2"/>
      <c r="P7354" s="2"/>
      <c r="Q7354" s="2"/>
      <c r="R7354" s="2"/>
      <c r="S7354" s="2"/>
      <c r="T7354" s="2"/>
      <c r="U7354" s="2"/>
      <c r="V7354" s="2"/>
      <c r="W7354" s="2"/>
      <c r="X7354" s="2"/>
      <c r="Y7354" s="2"/>
      <c r="AB7354" s="2"/>
      <c r="AC7354" s="2"/>
      <c r="AD7354" s="2"/>
      <c r="AE7354" s="2"/>
      <c r="AF7354" s="2"/>
      <c r="AG7354" s="2"/>
      <c r="AH7354" s="2"/>
      <c r="AI7354" s="2"/>
      <c r="AJ7354" s="2"/>
      <c r="AK7354" s="2"/>
      <c r="BK7354" s="2"/>
      <c r="BL7354" s="2"/>
      <c r="BN7354" s="2"/>
      <c r="BO7354" s="2"/>
    </row>
    <row r="7355" ht="12.75" customHeight="1">
      <c r="D7355" s="2"/>
      <c r="G7355" s="2"/>
      <c r="I7355" s="2"/>
      <c r="J7355" s="2"/>
      <c r="K7355" s="2"/>
      <c r="L7355" s="2"/>
      <c r="M7355" s="2"/>
      <c r="N7355" s="2"/>
      <c r="O7355" s="2"/>
      <c r="P7355" s="2"/>
      <c r="Q7355" s="2"/>
      <c r="R7355" s="2"/>
      <c r="S7355" s="2"/>
      <c r="T7355" s="2"/>
      <c r="U7355" s="2"/>
      <c r="V7355" s="2"/>
      <c r="W7355" s="2"/>
      <c r="X7355" s="2"/>
      <c r="Y7355" s="2"/>
      <c r="AB7355" s="2"/>
      <c r="AC7355" s="2"/>
      <c r="AD7355" s="2"/>
      <c r="AE7355" s="2"/>
      <c r="AF7355" s="2"/>
      <c r="AG7355" s="2"/>
      <c r="AH7355" s="2"/>
      <c r="AI7355" s="2"/>
      <c r="AJ7355" s="2"/>
      <c r="AK7355" s="2"/>
      <c r="BK7355" s="2"/>
      <c r="BL7355" s="2"/>
      <c r="BN7355" s="2"/>
      <c r="BO7355" s="2"/>
    </row>
    <row r="7356" ht="12.75" customHeight="1">
      <c r="D7356" s="2"/>
      <c r="G7356" s="2"/>
      <c r="I7356" s="2"/>
      <c r="J7356" s="2"/>
      <c r="K7356" s="2"/>
      <c r="L7356" s="2"/>
      <c r="M7356" s="2"/>
      <c r="N7356" s="2"/>
      <c r="O7356" s="2"/>
      <c r="P7356" s="2"/>
      <c r="Q7356" s="2"/>
      <c r="R7356" s="2"/>
      <c r="S7356" s="2"/>
      <c r="T7356" s="2"/>
      <c r="U7356" s="2"/>
      <c r="V7356" s="2"/>
      <c r="W7356" s="2"/>
      <c r="X7356" s="2"/>
      <c r="Y7356" s="2"/>
      <c r="AB7356" s="2"/>
      <c r="AC7356" s="2"/>
      <c r="AD7356" s="2"/>
      <c r="AE7356" s="2"/>
      <c r="AF7356" s="2"/>
      <c r="AG7356" s="2"/>
      <c r="AH7356" s="2"/>
      <c r="AI7356" s="2"/>
      <c r="AJ7356" s="2"/>
      <c r="AK7356" s="2"/>
      <c r="BK7356" s="2"/>
      <c r="BL7356" s="2"/>
      <c r="BN7356" s="2"/>
      <c r="BO7356" s="2"/>
    </row>
    <row r="7357" ht="12.75" customHeight="1">
      <c r="D7357" s="2"/>
      <c r="G7357" s="2"/>
      <c r="I7357" s="2"/>
      <c r="J7357" s="2"/>
      <c r="K7357" s="2"/>
      <c r="L7357" s="2"/>
      <c r="M7357" s="2"/>
      <c r="N7357" s="2"/>
      <c r="O7357" s="2"/>
      <c r="P7357" s="2"/>
      <c r="Q7357" s="2"/>
      <c r="R7357" s="2"/>
      <c r="S7357" s="2"/>
      <c r="T7357" s="2"/>
      <c r="U7357" s="2"/>
      <c r="V7357" s="2"/>
      <c r="W7357" s="2"/>
      <c r="X7357" s="2"/>
      <c r="Y7357" s="2"/>
      <c r="AB7357" s="2"/>
      <c r="AC7357" s="2"/>
      <c r="AD7357" s="2"/>
      <c r="AE7357" s="2"/>
      <c r="AF7357" s="2"/>
      <c r="AG7357" s="2"/>
      <c r="AH7357" s="2"/>
      <c r="AI7357" s="2"/>
      <c r="AJ7357" s="2"/>
      <c r="AK7357" s="2"/>
      <c r="BK7357" s="2"/>
      <c r="BL7357" s="2"/>
      <c r="BN7357" s="2"/>
      <c r="BO7357" s="2"/>
    </row>
    <row r="7358" ht="12.75" customHeight="1">
      <c r="D7358" s="2"/>
      <c r="G7358" s="2"/>
      <c r="I7358" s="2"/>
      <c r="J7358" s="2"/>
      <c r="K7358" s="2"/>
      <c r="L7358" s="2"/>
      <c r="M7358" s="2"/>
      <c r="N7358" s="2"/>
      <c r="O7358" s="2"/>
      <c r="P7358" s="2"/>
      <c r="Q7358" s="2"/>
      <c r="R7358" s="2"/>
      <c r="S7358" s="2"/>
      <c r="T7358" s="2"/>
      <c r="U7358" s="2"/>
      <c r="V7358" s="2"/>
      <c r="W7358" s="2"/>
      <c r="X7358" s="2"/>
      <c r="Y7358" s="2"/>
      <c r="AB7358" s="2"/>
      <c r="AC7358" s="2"/>
      <c r="AD7358" s="2"/>
      <c r="AE7358" s="2"/>
      <c r="AF7358" s="2"/>
      <c r="AG7358" s="2"/>
      <c r="AH7358" s="2"/>
      <c r="AI7358" s="2"/>
      <c r="AJ7358" s="2"/>
      <c r="AK7358" s="2"/>
      <c r="BK7358" s="2"/>
      <c r="BL7358" s="2"/>
      <c r="BN7358" s="2"/>
      <c r="BO7358" s="2"/>
    </row>
    <row r="7359" ht="12.75" customHeight="1">
      <c r="D7359" s="2"/>
      <c r="G7359" s="2"/>
      <c r="I7359" s="2"/>
      <c r="J7359" s="2"/>
      <c r="K7359" s="2"/>
      <c r="L7359" s="2"/>
      <c r="M7359" s="2"/>
      <c r="N7359" s="2"/>
      <c r="O7359" s="2"/>
      <c r="P7359" s="2"/>
      <c r="Q7359" s="2"/>
      <c r="R7359" s="2"/>
      <c r="S7359" s="2"/>
      <c r="T7359" s="2"/>
      <c r="U7359" s="2"/>
      <c r="V7359" s="2"/>
      <c r="W7359" s="2"/>
      <c r="X7359" s="2"/>
      <c r="Y7359" s="2"/>
      <c r="AB7359" s="2"/>
      <c r="AC7359" s="2"/>
      <c r="AD7359" s="2"/>
      <c r="AE7359" s="2"/>
      <c r="AF7359" s="2"/>
      <c r="AG7359" s="2"/>
      <c r="AH7359" s="2"/>
      <c r="AI7359" s="2"/>
      <c r="AJ7359" s="2"/>
      <c r="AK7359" s="2"/>
      <c r="BK7359" s="2"/>
      <c r="BL7359" s="2"/>
      <c r="BN7359" s="2"/>
      <c r="BO7359" s="2"/>
    </row>
    <row r="7360" ht="12.75" customHeight="1">
      <c r="D7360" s="2"/>
      <c r="G7360" s="2"/>
      <c r="I7360" s="2"/>
      <c r="J7360" s="2"/>
      <c r="K7360" s="2"/>
      <c r="L7360" s="2"/>
      <c r="M7360" s="2"/>
      <c r="N7360" s="2"/>
      <c r="O7360" s="2"/>
      <c r="P7360" s="2"/>
      <c r="Q7360" s="2"/>
      <c r="R7360" s="2"/>
      <c r="S7360" s="2"/>
      <c r="T7360" s="2"/>
      <c r="U7360" s="2"/>
      <c r="V7360" s="2"/>
      <c r="W7360" s="2"/>
      <c r="X7360" s="2"/>
      <c r="Y7360" s="2"/>
      <c r="AB7360" s="2"/>
      <c r="AC7360" s="2"/>
      <c r="AD7360" s="2"/>
      <c r="AE7360" s="2"/>
      <c r="AF7360" s="2"/>
      <c r="AG7360" s="2"/>
      <c r="AH7360" s="2"/>
      <c r="AI7360" s="2"/>
      <c r="AJ7360" s="2"/>
      <c r="AK7360" s="2"/>
      <c r="BK7360" s="2"/>
      <c r="BL7360" s="2"/>
      <c r="BN7360" s="2"/>
      <c r="BO7360" s="2"/>
    </row>
    <row r="7361" ht="12.75" customHeight="1">
      <c r="D7361" s="2"/>
      <c r="G7361" s="2"/>
      <c r="I7361" s="2"/>
      <c r="J7361" s="2"/>
      <c r="K7361" s="2"/>
      <c r="L7361" s="2"/>
      <c r="M7361" s="2"/>
      <c r="N7361" s="2"/>
      <c r="O7361" s="2"/>
      <c r="P7361" s="2"/>
      <c r="Q7361" s="2"/>
      <c r="R7361" s="2"/>
      <c r="S7361" s="2"/>
      <c r="T7361" s="2"/>
      <c r="U7361" s="2"/>
      <c r="V7361" s="2"/>
      <c r="W7361" s="2"/>
      <c r="X7361" s="2"/>
      <c r="Y7361" s="2"/>
      <c r="AB7361" s="2"/>
      <c r="AC7361" s="2"/>
      <c r="AD7361" s="2"/>
      <c r="AE7361" s="2"/>
      <c r="AF7361" s="2"/>
      <c r="AG7361" s="2"/>
      <c r="AH7361" s="2"/>
      <c r="AI7361" s="2"/>
      <c r="AJ7361" s="2"/>
      <c r="AK7361" s="2"/>
      <c r="BK7361" s="2"/>
      <c r="BL7361" s="2"/>
      <c r="BN7361" s="2"/>
      <c r="BO7361" s="2"/>
    </row>
    <row r="7362" ht="12.75" customHeight="1">
      <c r="D7362" s="2"/>
      <c r="G7362" s="2"/>
      <c r="I7362" s="2"/>
      <c r="J7362" s="2"/>
      <c r="K7362" s="2"/>
      <c r="L7362" s="2"/>
      <c r="M7362" s="2"/>
      <c r="N7362" s="2"/>
      <c r="O7362" s="2"/>
      <c r="P7362" s="2"/>
      <c r="Q7362" s="2"/>
      <c r="R7362" s="2"/>
      <c r="S7362" s="2"/>
      <c r="T7362" s="2"/>
      <c r="U7362" s="2"/>
      <c r="V7362" s="2"/>
      <c r="W7362" s="2"/>
      <c r="X7362" s="2"/>
      <c r="Y7362" s="2"/>
      <c r="AB7362" s="2"/>
      <c r="AC7362" s="2"/>
      <c r="AD7362" s="2"/>
      <c r="AE7362" s="2"/>
      <c r="AF7362" s="2"/>
      <c r="AG7362" s="2"/>
      <c r="AH7362" s="2"/>
      <c r="AI7362" s="2"/>
      <c r="AJ7362" s="2"/>
      <c r="AK7362" s="2"/>
      <c r="BK7362" s="2"/>
      <c r="BL7362" s="2"/>
      <c r="BN7362" s="2"/>
      <c r="BO7362" s="2"/>
    </row>
    <row r="7363" ht="12.75" customHeight="1">
      <c r="D7363" s="2"/>
      <c r="G7363" s="2"/>
      <c r="I7363" s="2"/>
      <c r="J7363" s="2"/>
      <c r="K7363" s="2"/>
      <c r="L7363" s="2"/>
      <c r="M7363" s="2"/>
      <c r="N7363" s="2"/>
      <c r="O7363" s="2"/>
      <c r="P7363" s="2"/>
      <c r="Q7363" s="2"/>
      <c r="R7363" s="2"/>
      <c r="S7363" s="2"/>
      <c r="T7363" s="2"/>
      <c r="U7363" s="2"/>
      <c r="V7363" s="2"/>
      <c r="W7363" s="2"/>
      <c r="X7363" s="2"/>
      <c r="Y7363" s="2"/>
      <c r="AB7363" s="2"/>
      <c r="AC7363" s="2"/>
      <c r="AD7363" s="2"/>
      <c r="AE7363" s="2"/>
      <c r="AF7363" s="2"/>
      <c r="AG7363" s="2"/>
      <c r="AH7363" s="2"/>
      <c r="AI7363" s="2"/>
      <c r="AJ7363" s="2"/>
      <c r="AK7363" s="2"/>
      <c r="BK7363" s="2"/>
      <c r="BL7363" s="2"/>
      <c r="BN7363" s="2"/>
      <c r="BO7363" s="2"/>
    </row>
    <row r="7364" ht="12.75" customHeight="1">
      <c r="D7364" s="2"/>
      <c r="G7364" s="2"/>
      <c r="I7364" s="2"/>
      <c r="J7364" s="2"/>
      <c r="K7364" s="2"/>
      <c r="L7364" s="2"/>
      <c r="M7364" s="2"/>
      <c r="N7364" s="2"/>
      <c r="O7364" s="2"/>
      <c r="P7364" s="2"/>
      <c r="Q7364" s="2"/>
      <c r="R7364" s="2"/>
      <c r="S7364" s="2"/>
      <c r="T7364" s="2"/>
      <c r="U7364" s="2"/>
      <c r="V7364" s="2"/>
      <c r="W7364" s="2"/>
      <c r="X7364" s="2"/>
      <c r="Y7364" s="2"/>
      <c r="AB7364" s="2"/>
      <c r="AC7364" s="2"/>
      <c r="AD7364" s="2"/>
      <c r="AE7364" s="2"/>
      <c r="AF7364" s="2"/>
      <c r="AG7364" s="2"/>
      <c r="AH7364" s="2"/>
      <c r="AI7364" s="2"/>
      <c r="AJ7364" s="2"/>
      <c r="AK7364" s="2"/>
      <c r="BK7364" s="2"/>
      <c r="BL7364" s="2"/>
      <c r="BN7364" s="2"/>
      <c r="BO7364" s="2"/>
    </row>
    <row r="7365" ht="12.75" customHeight="1">
      <c r="D7365" s="2"/>
      <c r="G7365" s="2"/>
      <c r="I7365" s="2"/>
      <c r="J7365" s="2"/>
      <c r="K7365" s="2"/>
      <c r="L7365" s="2"/>
      <c r="M7365" s="2"/>
      <c r="N7365" s="2"/>
      <c r="O7365" s="2"/>
      <c r="P7365" s="2"/>
      <c r="Q7365" s="2"/>
      <c r="R7365" s="2"/>
      <c r="S7365" s="2"/>
      <c r="T7365" s="2"/>
      <c r="U7365" s="2"/>
      <c r="V7365" s="2"/>
      <c r="W7365" s="2"/>
      <c r="X7365" s="2"/>
      <c r="Y7365" s="2"/>
      <c r="AB7365" s="2"/>
      <c r="AC7365" s="2"/>
      <c r="AD7365" s="2"/>
      <c r="AE7365" s="2"/>
      <c r="AF7365" s="2"/>
      <c r="AG7365" s="2"/>
      <c r="AH7365" s="2"/>
      <c r="AI7365" s="2"/>
      <c r="AJ7365" s="2"/>
      <c r="AK7365" s="2"/>
      <c r="BK7365" s="2"/>
      <c r="BL7365" s="2"/>
      <c r="BN7365" s="2"/>
      <c r="BO7365" s="2"/>
    </row>
    <row r="7366" ht="12.75" customHeight="1">
      <c r="D7366" s="2"/>
      <c r="G7366" s="2"/>
      <c r="I7366" s="2"/>
      <c r="J7366" s="2"/>
      <c r="K7366" s="2"/>
      <c r="L7366" s="2"/>
      <c r="M7366" s="2"/>
      <c r="N7366" s="2"/>
      <c r="O7366" s="2"/>
      <c r="P7366" s="2"/>
      <c r="Q7366" s="2"/>
      <c r="R7366" s="2"/>
      <c r="S7366" s="2"/>
      <c r="T7366" s="2"/>
      <c r="U7366" s="2"/>
      <c r="V7366" s="2"/>
      <c r="W7366" s="2"/>
      <c r="X7366" s="2"/>
      <c r="Y7366" s="2"/>
      <c r="AB7366" s="2"/>
      <c r="AC7366" s="2"/>
      <c r="AD7366" s="2"/>
      <c r="AE7366" s="2"/>
      <c r="AF7366" s="2"/>
      <c r="AG7366" s="2"/>
      <c r="AH7366" s="2"/>
      <c r="AI7366" s="2"/>
      <c r="AJ7366" s="2"/>
      <c r="AK7366" s="2"/>
      <c r="BK7366" s="2"/>
      <c r="BL7366" s="2"/>
      <c r="BN7366" s="2"/>
      <c r="BO7366" s="2"/>
    </row>
    <row r="7367" ht="12.75" customHeight="1">
      <c r="D7367" s="2"/>
      <c r="G7367" s="2"/>
      <c r="I7367" s="2"/>
      <c r="J7367" s="2"/>
      <c r="K7367" s="2"/>
      <c r="L7367" s="2"/>
      <c r="M7367" s="2"/>
      <c r="N7367" s="2"/>
      <c r="O7367" s="2"/>
      <c r="P7367" s="2"/>
      <c r="Q7367" s="2"/>
      <c r="R7367" s="2"/>
      <c r="S7367" s="2"/>
      <c r="T7367" s="2"/>
      <c r="U7367" s="2"/>
      <c r="V7367" s="2"/>
      <c r="W7367" s="2"/>
      <c r="X7367" s="2"/>
      <c r="Y7367" s="2"/>
      <c r="AB7367" s="2"/>
      <c r="AC7367" s="2"/>
      <c r="AD7367" s="2"/>
      <c r="AE7367" s="2"/>
      <c r="AF7367" s="2"/>
      <c r="AG7367" s="2"/>
      <c r="AH7367" s="2"/>
      <c r="AI7367" s="2"/>
      <c r="AJ7367" s="2"/>
      <c r="AK7367" s="2"/>
      <c r="BK7367" s="2"/>
      <c r="BL7367" s="2"/>
      <c r="BN7367" s="2"/>
      <c r="BO7367" s="2"/>
    </row>
    <row r="7368" ht="12.75" customHeight="1">
      <c r="D7368" s="2"/>
      <c r="G7368" s="2"/>
      <c r="I7368" s="2"/>
      <c r="J7368" s="2"/>
      <c r="K7368" s="2"/>
      <c r="L7368" s="2"/>
      <c r="M7368" s="2"/>
      <c r="N7368" s="2"/>
      <c r="O7368" s="2"/>
      <c r="P7368" s="2"/>
      <c r="Q7368" s="2"/>
      <c r="R7368" s="2"/>
      <c r="S7368" s="2"/>
      <c r="T7368" s="2"/>
      <c r="U7368" s="2"/>
      <c r="V7368" s="2"/>
      <c r="W7368" s="2"/>
      <c r="X7368" s="2"/>
      <c r="Y7368" s="2"/>
      <c r="AB7368" s="2"/>
      <c r="AC7368" s="2"/>
      <c r="AD7368" s="2"/>
      <c r="AE7368" s="2"/>
      <c r="AF7368" s="2"/>
      <c r="AG7368" s="2"/>
      <c r="AH7368" s="2"/>
      <c r="AI7368" s="2"/>
      <c r="AJ7368" s="2"/>
      <c r="AK7368" s="2"/>
      <c r="BK7368" s="2"/>
      <c r="BL7368" s="2"/>
      <c r="BN7368" s="2"/>
      <c r="BO7368" s="2"/>
    </row>
    <row r="7369" ht="12.75" customHeight="1">
      <c r="D7369" s="2"/>
      <c r="G7369" s="2"/>
      <c r="I7369" s="2"/>
      <c r="J7369" s="2"/>
      <c r="K7369" s="2"/>
      <c r="L7369" s="2"/>
      <c r="M7369" s="2"/>
      <c r="N7369" s="2"/>
      <c r="O7369" s="2"/>
      <c r="P7369" s="2"/>
      <c r="Q7369" s="2"/>
      <c r="R7369" s="2"/>
      <c r="S7369" s="2"/>
      <c r="T7369" s="2"/>
      <c r="U7369" s="2"/>
      <c r="V7369" s="2"/>
      <c r="W7369" s="2"/>
      <c r="X7369" s="2"/>
      <c r="Y7369" s="2"/>
      <c r="AB7369" s="2"/>
      <c r="AC7369" s="2"/>
      <c r="AD7369" s="2"/>
      <c r="AE7369" s="2"/>
      <c r="AF7369" s="2"/>
      <c r="AG7369" s="2"/>
      <c r="AH7369" s="2"/>
      <c r="AI7369" s="2"/>
      <c r="AJ7369" s="2"/>
      <c r="AK7369" s="2"/>
      <c r="BK7369" s="2"/>
      <c r="BL7369" s="2"/>
      <c r="BN7369" s="2"/>
      <c r="BO7369" s="2"/>
    </row>
    <row r="7370" ht="12.75" customHeight="1">
      <c r="D7370" s="2"/>
      <c r="G7370" s="2"/>
      <c r="I7370" s="2"/>
      <c r="J7370" s="2"/>
      <c r="K7370" s="2"/>
      <c r="L7370" s="2"/>
      <c r="M7370" s="2"/>
      <c r="N7370" s="2"/>
      <c r="O7370" s="2"/>
      <c r="P7370" s="2"/>
      <c r="Q7370" s="2"/>
      <c r="R7370" s="2"/>
      <c r="S7370" s="2"/>
      <c r="T7370" s="2"/>
      <c r="U7370" s="2"/>
      <c r="V7370" s="2"/>
      <c r="W7370" s="2"/>
      <c r="X7370" s="2"/>
      <c r="Y7370" s="2"/>
      <c r="AB7370" s="2"/>
      <c r="AC7370" s="2"/>
      <c r="AD7370" s="2"/>
      <c r="AE7370" s="2"/>
      <c r="AF7370" s="2"/>
      <c r="AG7370" s="2"/>
      <c r="AH7370" s="2"/>
      <c r="AI7370" s="2"/>
      <c r="AJ7370" s="2"/>
      <c r="AK7370" s="2"/>
      <c r="BK7370" s="2"/>
      <c r="BL7370" s="2"/>
      <c r="BN7370" s="2"/>
      <c r="BO7370" s="2"/>
    </row>
    <row r="7371" ht="12.75" customHeight="1">
      <c r="D7371" s="2"/>
      <c r="G7371" s="2"/>
      <c r="I7371" s="2"/>
      <c r="J7371" s="2"/>
      <c r="K7371" s="2"/>
      <c r="L7371" s="2"/>
      <c r="M7371" s="2"/>
      <c r="N7371" s="2"/>
      <c r="O7371" s="2"/>
      <c r="P7371" s="2"/>
      <c r="Q7371" s="2"/>
      <c r="R7371" s="2"/>
      <c r="S7371" s="2"/>
      <c r="T7371" s="2"/>
      <c r="U7371" s="2"/>
      <c r="V7371" s="2"/>
      <c r="W7371" s="2"/>
      <c r="X7371" s="2"/>
      <c r="Y7371" s="2"/>
      <c r="AB7371" s="2"/>
      <c r="AC7371" s="2"/>
      <c r="AD7371" s="2"/>
      <c r="AE7371" s="2"/>
      <c r="AF7371" s="2"/>
      <c r="AG7371" s="2"/>
      <c r="AH7371" s="2"/>
      <c r="AI7371" s="2"/>
      <c r="AJ7371" s="2"/>
      <c r="AK7371" s="2"/>
      <c r="BK7371" s="2"/>
      <c r="BL7371" s="2"/>
      <c r="BN7371" s="2"/>
      <c r="BO7371" s="2"/>
    </row>
    <row r="7372" ht="12.75" customHeight="1">
      <c r="D7372" s="2"/>
      <c r="G7372" s="2"/>
      <c r="I7372" s="2"/>
      <c r="J7372" s="2"/>
      <c r="K7372" s="2"/>
      <c r="L7372" s="2"/>
      <c r="M7372" s="2"/>
      <c r="N7372" s="2"/>
      <c r="O7372" s="2"/>
      <c r="P7372" s="2"/>
      <c r="Q7372" s="2"/>
      <c r="R7372" s="2"/>
      <c r="S7372" s="2"/>
      <c r="T7372" s="2"/>
      <c r="U7372" s="2"/>
      <c r="V7372" s="2"/>
      <c r="W7372" s="2"/>
      <c r="X7372" s="2"/>
      <c r="Y7372" s="2"/>
      <c r="AB7372" s="2"/>
      <c r="AC7372" s="2"/>
      <c r="AD7372" s="2"/>
      <c r="AE7372" s="2"/>
      <c r="AF7372" s="2"/>
      <c r="AG7372" s="2"/>
      <c r="AH7372" s="2"/>
      <c r="AI7372" s="2"/>
      <c r="AJ7372" s="2"/>
      <c r="AK7372" s="2"/>
      <c r="BK7372" s="2"/>
      <c r="BL7372" s="2"/>
      <c r="BN7372" s="2"/>
      <c r="BO7372" s="2"/>
    </row>
    <row r="7373" ht="12.75" customHeight="1">
      <c r="D7373" s="2"/>
      <c r="G7373" s="2"/>
      <c r="I7373" s="2"/>
      <c r="J7373" s="2"/>
      <c r="K7373" s="2"/>
      <c r="L7373" s="2"/>
      <c r="M7373" s="2"/>
      <c r="N7373" s="2"/>
      <c r="O7373" s="2"/>
      <c r="P7373" s="2"/>
      <c r="Q7373" s="2"/>
      <c r="R7373" s="2"/>
      <c r="S7373" s="2"/>
      <c r="T7373" s="2"/>
      <c r="U7373" s="2"/>
      <c r="V7373" s="2"/>
      <c r="W7373" s="2"/>
      <c r="X7373" s="2"/>
      <c r="Y7373" s="2"/>
      <c r="AB7373" s="2"/>
      <c r="AC7373" s="2"/>
      <c r="AD7373" s="2"/>
      <c r="AE7373" s="2"/>
      <c r="AF7373" s="2"/>
      <c r="AG7373" s="2"/>
      <c r="AH7373" s="2"/>
      <c r="AI7373" s="2"/>
      <c r="AJ7373" s="2"/>
      <c r="AK7373" s="2"/>
      <c r="BK7373" s="2"/>
      <c r="BL7373" s="2"/>
      <c r="BN7373" s="2"/>
      <c r="BO7373" s="2"/>
    </row>
    <row r="7374" ht="12.75" customHeight="1">
      <c r="D7374" s="2"/>
      <c r="G7374" s="2"/>
      <c r="I7374" s="2"/>
      <c r="J7374" s="2"/>
      <c r="K7374" s="2"/>
      <c r="L7374" s="2"/>
      <c r="M7374" s="2"/>
      <c r="N7374" s="2"/>
      <c r="O7374" s="2"/>
      <c r="P7374" s="2"/>
      <c r="Q7374" s="2"/>
      <c r="R7374" s="2"/>
      <c r="S7374" s="2"/>
      <c r="T7374" s="2"/>
      <c r="U7374" s="2"/>
      <c r="V7374" s="2"/>
      <c r="W7374" s="2"/>
      <c r="X7374" s="2"/>
      <c r="Y7374" s="2"/>
      <c r="AB7374" s="2"/>
      <c r="AC7374" s="2"/>
      <c r="AD7374" s="2"/>
      <c r="AE7374" s="2"/>
      <c r="AF7374" s="2"/>
      <c r="AG7374" s="2"/>
      <c r="AH7374" s="2"/>
      <c r="AI7374" s="2"/>
      <c r="AJ7374" s="2"/>
      <c r="AK7374" s="2"/>
      <c r="BK7374" s="2"/>
      <c r="BL7374" s="2"/>
      <c r="BN7374" s="2"/>
      <c r="BO7374" s="2"/>
    </row>
    <row r="7375" ht="12.75" customHeight="1">
      <c r="D7375" s="2"/>
      <c r="G7375" s="2"/>
      <c r="I7375" s="2"/>
      <c r="J7375" s="2"/>
      <c r="K7375" s="2"/>
      <c r="L7375" s="2"/>
      <c r="M7375" s="2"/>
      <c r="N7375" s="2"/>
      <c r="O7375" s="2"/>
      <c r="P7375" s="2"/>
      <c r="Q7375" s="2"/>
      <c r="R7375" s="2"/>
      <c r="S7375" s="2"/>
      <c r="T7375" s="2"/>
      <c r="U7375" s="2"/>
      <c r="V7375" s="2"/>
      <c r="W7375" s="2"/>
      <c r="X7375" s="2"/>
      <c r="Y7375" s="2"/>
      <c r="AB7375" s="2"/>
      <c r="AC7375" s="2"/>
      <c r="AD7375" s="2"/>
      <c r="AE7375" s="2"/>
      <c r="AF7375" s="2"/>
      <c r="AG7375" s="2"/>
      <c r="AH7375" s="2"/>
      <c r="AI7375" s="2"/>
      <c r="AJ7375" s="2"/>
      <c r="AK7375" s="2"/>
      <c r="BK7375" s="2"/>
      <c r="BL7375" s="2"/>
      <c r="BN7375" s="2"/>
      <c r="BO7375" s="2"/>
    </row>
    <row r="7376" ht="12.75" customHeight="1">
      <c r="D7376" s="2"/>
      <c r="G7376" s="2"/>
      <c r="I7376" s="2"/>
      <c r="J7376" s="2"/>
      <c r="K7376" s="2"/>
      <c r="L7376" s="2"/>
      <c r="M7376" s="2"/>
      <c r="N7376" s="2"/>
      <c r="O7376" s="2"/>
      <c r="P7376" s="2"/>
      <c r="Q7376" s="2"/>
      <c r="R7376" s="2"/>
      <c r="S7376" s="2"/>
      <c r="T7376" s="2"/>
      <c r="U7376" s="2"/>
      <c r="V7376" s="2"/>
      <c r="W7376" s="2"/>
      <c r="X7376" s="2"/>
      <c r="Y7376" s="2"/>
      <c r="AB7376" s="2"/>
      <c r="AC7376" s="2"/>
      <c r="AD7376" s="2"/>
      <c r="AE7376" s="2"/>
      <c r="AF7376" s="2"/>
      <c r="AG7376" s="2"/>
      <c r="AH7376" s="2"/>
      <c r="AI7376" s="2"/>
      <c r="AJ7376" s="2"/>
      <c r="AK7376" s="2"/>
      <c r="BK7376" s="2"/>
      <c r="BL7376" s="2"/>
      <c r="BN7376" s="2"/>
      <c r="BO7376" s="2"/>
    </row>
    <row r="7377" ht="12.75" customHeight="1">
      <c r="D7377" s="2"/>
      <c r="G7377" s="2"/>
      <c r="I7377" s="2"/>
      <c r="J7377" s="2"/>
      <c r="K7377" s="2"/>
      <c r="L7377" s="2"/>
      <c r="M7377" s="2"/>
      <c r="N7377" s="2"/>
      <c r="O7377" s="2"/>
      <c r="P7377" s="2"/>
      <c r="Q7377" s="2"/>
      <c r="R7377" s="2"/>
      <c r="S7377" s="2"/>
      <c r="T7377" s="2"/>
      <c r="U7377" s="2"/>
      <c r="V7377" s="2"/>
      <c r="W7377" s="2"/>
      <c r="X7377" s="2"/>
      <c r="Y7377" s="2"/>
      <c r="AB7377" s="2"/>
      <c r="AC7377" s="2"/>
      <c r="AD7377" s="2"/>
      <c r="AE7377" s="2"/>
      <c r="AF7377" s="2"/>
      <c r="AG7377" s="2"/>
      <c r="AH7377" s="2"/>
      <c r="AI7377" s="2"/>
      <c r="AJ7377" s="2"/>
      <c r="AK7377" s="2"/>
      <c r="BK7377" s="2"/>
      <c r="BL7377" s="2"/>
      <c r="BN7377" s="2"/>
      <c r="BO7377" s="2"/>
    </row>
    <row r="7378" ht="12.75" customHeight="1">
      <c r="D7378" s="2"/>
      <c r="G7378" s="2"/>
      <c r="I7378" s="2"/>
      <c r="J7378" s="2"/>
      <c r="K7378" s="2"/>
      <c r="L7378" s="2"/>
      <c r="M7378" s="2"/>
      <c r="N7378" s="2"/>
      <c r="O7378" s="2"/>
      <c r="P7378" s="2"/>
      <c r="Q7378" s="2"/>
      <c r="R7378" s="2"/>
      <c r="S7378" s="2"/>
      <c r="T7378" s="2"/>
      <c r="U7378" s="2"/>
      <c r="V7378" s="2"/>
      <c r="W7378" s="2"/>
      <c r="X7378" s="2"/>
      <c r="Y7378" s="2"/>
      <c r="AB7378" s="2"/>
      <c r="AC7378" s="2"/>
      <c r="AD7378" s="2"/>
      <c r="AE7378" s="2"/>
      <c r="AF7378" s="2"/>
      <c r="AG7378" s="2"/>
      <c r="AH7378" s="2"/>
      <c r="AI7378" s="2"/>
      <c r="AJ7378" s="2"/>
      <c r="AK7378" s="2"/>
      <c r="BK7378" s="2"/>
      <c r="BL7378" s="2"/>
      <c r="BN7378" s="2"/>
      <c r="BO7378" s="2"/>
    </row>
    <row r="7379" ht="12.75" customHeight="1">
      <c r="D7379" s="2"/>
      <c r="G7379" s="2"/>
      <c r="I7379" s="2"/>
      <c r="J7379" s="2"/>
      <c r="K7379" s="2"/>
      <c r="L7379" s="2"/>
      <c r="M7379" s="2"/>
      <c r="N7379" s="2"/>
      <c r="O7379" s="2"/>
      <c r="P7379" s="2"/>
      <c r="Q7379" s="2"/>
      <c r="R7379" s="2"/>
      <c r="S7379" s="2"/>
      <c r="T7379" s="2"/>
      <c r="U7379" s="2"/>
      <c r="V7379" s="2"/>
      <c r="W7379" s="2"/>
      <c r="X7379" s="2"/>
      <c r="Y7379" s="2"/>
      <c r="AB7379" s="2"/>
      <c r="AC7379" s="2"/>
      <c r="AD7379" s="2"/>
      <c r="AE7379" s="2"/>
      <c r="AF7379" s="2"/>
      <c r="AG7379" s="2"/>
      <c r="AH7379" s="2"/>
      <c r="AI7379" s="2"/>
      <c r="AJ7379" s="2"/>
      <c r="AK7379" s="2"/>
      <c r="BK7379" s="2"/>
      <c r="BL7379" s="2"/>
      <c r="BN7379" s="2"/>
      <c r="BO7379" s="2"/>
    </row>
    <row r="7380" ht="12.75" customHeight="1">
      <c r="D7380" s="2"/>
      <c r="G7380" s="2"/>
      <c r="I7380" s="2"/>
      <c r="J7380" s="2"/>
      <c r="K7380" s="2"/>
      <c r="L7380" s="2"/>
      <c r="M7380" s="2"/>
      <c r="N7380" s="2"/>
      <c r="O7380" s="2"/>
      <c r="P7380" s="2"/>
      <c r="Q7380" s="2"/>
      <c r="R7380" s="2"/>
      <c r="S7380" s="2"/>
      <c r="T7380" s="2"/>
      <c r="U7380" s="2"/>
      <c r="V7380" s="2"/>
      <c r="W7380" s="2"/>
      <c r="X7380" s="2"/>
      <c r="Y7380" s="2"/>
      <c r="AB7380" s="2"/>
      <c r="AC7380" s="2"/>
      <c r="AD7380" s="2"/>
      <c r="AE7380" s="2"/>
      <c r="AF7380" s="2"/>
      <c r="AG7380" s="2"/>
      <c r="AH7380" s="2"/>
      <c r="AI7380" s="2"/>
      <c r="AJ7380" s="2"/>
      <c r="AK7380" s="2"/>
      <c r="BK7380" s="2"/>
      <c r="BL7380" s="2"/>
      <c r="BN7380" s="2"/>
      <c r="BO7380" s="2"/>
    </row>
    <row r="7381" ht="12.75" customHeight="1">
      <c r="D7381" s="2"/>
      <c r="G7381" s="2"/>
      <c r="I7381" s="2"/>
      <c r="J7381" s="2"/>
      <c r="K7381" s="2"/>
      <c r="L7381" s="2"/>
      <c r="M7381" s="2"/>
      <c r="N7381" s="2"/>
      <c r="O7381" s="2"/>
      <c r="P7381" s="2"/>
      <c r="Q7381" s="2"/>
      <c r="R7381" s="2"/>
      <c r="S7381" s="2"/>
      <c r="T7381" s="2"/>
      <c r="U7381" s="2"/>
      <c r="V7381" s="2"/>
      <c r="W7381" s="2"/>
      <c r="X7381" s="2"/>
      <c r="Y7381" s="2"/>
      <c r="AB7381" s="2"/>
      <c r="AC7381" s="2"/>
      <c r="AD7381" s="2"/>
      <c r="AE7381" s="2"/>
      <c r="AF7381" s="2"/>
      <c r="AG7381" s="2"/>
      <c r="AH7381" s="2"/>
      <c r="AI7381" s="2"/>
      <c r="AJ7381" s="2"/>
      <c r="AK7381" s="2"/>
      <c r="BK7381" s="2"/>
      <c r="BL7381" s="2"/>
      <c r="BN7381" s="2"/>
      <c r="BO7381" s="2"/>
    </row>
    <row r="7382" ht="12.75" customHeight="1">
      <c r="D7382" s="2"/>
      <c r="G7382" s="2"/>
      <c r="I7382" s="2"/>
      <c r="J7382" s="2"/>
      <c r="K7382" s="2"/>
      <c r="L7382" s="2"/>
      <c r="M7382" s="2"/>
      <c r="N7382" s="2"/>
      <c r="O7382" s="2"/>
      <c r="P7382" s="2"/>
      <c r="Q7382" s="2"/>
      <c r="R7382" s="2"/>
      <c r="S7382" s="2"/>
      <c r="T7382" s="2"/>
      <c r="U7382" s="2"/>
      <c r="V7382" s="2"/>
      <c r="W7382" s="2"/>
      <c r="X7382" s="2"/>
      <c r="Y7382" s="2"/>
      <c r="AB7382" s="2"/>
      <c r="AC7382" s="2"/>
      <c r="AD7382" s="2"/>
      <c r="AE7382" s="2"/>
      <c r="AF7382" s="2"/>
      <c r="AG7382" s="2"/>
      <c r="AH7382" s="2"/>
      <c r="AI7382" s="2"/>
      <c r="AJ7382" s="2"/>
      <c r="AK7382" s="2"/>
      <c r="BK7382" s="2"/>
      <c r="BL7382" s="2"/>
      <c r="BN7382" s="2"/>
      <c r="BO7382" s="2"/>
    </row>
    <row r="7383" ht="12.75" customHeight="1">
      <c r="D7383" s="2"/>
      <c r="G7383" s="2"/>
      <c r="I7383" s="2"/>
      <c r="J7383" s="2"/>
      <c r="K7383" s="2"/>
      <c r="L7383" s="2"/>
      <c r="M7383" s="2"/>
      <c r="N7383" s="2"/>
      <c r="O7383" s="2"/>
      <c r="P7383" s="2"/>
      <c r="Q7383" s="2"/>
      <c r="R7383" s="2"/>
      <c r="S7383" s="2"/>
      <c r="T7383" s="2"/>
      <c r="U7383" s="2"/>
      <c r="V7383" s="2"/>
      <c r="W7383" s="2"/>
      <c r="X7383" s="2"/>
      <c r="Y7383" s="2"/>
      <c r="AB7383" s="2"/>
      <c r="AC7383" s="2"/>
      <c r="AD7383" s="2"/>
      <c r="AE7383" s="2"/>
      <c r="AF7383" s="2"/>
      <c r="AG7383" s="2"/>
      <c r="AH7383" s="2"/>
      <c r="AI7383" s="2"/>
      <c r="AJ7383" s="2"/>
      <c r="AK7383" s="2"/>
      <c r="BK7383" s="2"/>
      <c r="BL7383" s="2"/>
      <c r="BN7383" s="2"/>
      <c r="BO7383" s="2"/>
    </row>
    <row r="7384" ht="12.75" customHeight="1">
      <c r="D7384" s="2"/>
      <c r="G7384" s="2"/>
      <c r="I7384" s="2"/>
      <c r="J7384" s="2"/>
      <c r="K7384" s="2"/>
      <c r="L7384" s="2"/>
      <c r="M7384" s="2"/>
      <c r="N7384" s="2"/>
      <c r="O7384" s="2"/>
      <c r="P7384" s="2"/>
      <c r="Q7384" s="2"/>
      <c r="R7384" s="2"/>
      <c r="S7384" s="2"/>
      <c r="T7384" s="2"/>
      <c r="U7384" s="2"/>
      <c r="V7384" s="2"/>
      <c r="W7384" s="2"/>
      <c r="X7384" s="2"/>
      <c r="Y7384" s="2"/>
      <c r="AB7384" s="2"/>
      <c r="AC7384" s="2"/>
      <c r="AD7384" s="2"/>
      <c r="AE7384" s="2"/>
      <c r="AF7384" s="2"/>
      <c r="AG7384" s="2"/>
      <c r="AH7384" s="2"/>
      <c r="AI7384" s="2"/>
      <c r="AJ7384" s="2"/>
      <c r="AK7384" s="2"/>
      <c r="BK7384" s="2"/>
      <c r="BL7384" s="2"/>
      <c r="BN7384" s="2"/>
      <c r="BO7384" s="2"/>
    </row>
    <row r="7385" ht="12.75" customHeight="1">
      <c r="D7385" s="2"/>
      <c r="G7385" s="2"/>
      <c r="I7385" s="2"/>
      <c r="J7385" s="2"/>
      <c r="K7385" s="2"/>
      <c r="L7385" s="2"/>
      <c r="M7385" s="2"/>
      <c r="N7385" s="2"/>
      <c r="O7385" s="2"/>
      <c r="P7385" s="2"/>
      <c r="Q7385" s="2"/>
      <c r="R7385" s="2"/>
      <c r="S7385" s="2"/>
      <c r="T7385" s="2"/>
      <c r="U7385" s="2"/>
      <c r="V7385" s="2"/>
      <c r="W7385" s="2"/>
      <c r="X7385" s="2"/>
      <c r="Y7385" s="2"/>
      <c r="AB7385" s="2"/>
      <c r="AC7385" s="2"/>
      <c r="AD7385" s="2"/>
      <c r="AE7385" s="2"/>
      <c r="AF7385" s="2"/>
      <c r="AG7385" s="2"/>
      <c r="AH7385" s="2"/>
      <c r="AI7385" s="2"/>
      <c r="AJ7385" s="2"/>
      <c r="AK7385" s="2"/>
      <c r="BK7385" s="2"/>
      <c r="BL7385" s="2"/>
      <c r="BN7385" s="2"/>
      <c r="BO7385" s="2"/>
    </row>
    <row r="7386" ht="12.75" customHeight="1">
      <c r="D7386" s="2"/>
      <c r="G7386" s="2"/>
      <c r="I7386" s="2"/>
      <c r="J7386" s="2"/>
      <c r="K7386" s="2"/>
      <c r="L7386" s="2"/>
      <c r="M7386" s="2"/>
      <c r="N7386" s="2"/>
      <c r="O7386" s="2"/>
      <c r="P7386" s="2"/>
      <c r="Q7386" s="2"/>
      <c r="R7386" s="2"/>
      <c r="S7386" s="2"/>
      <c r="T7386" s="2"/>
      <c r="U7386" s="2"/>
      <c r="V7386" s="2"/>
      <c r="W7386" s="2"/>
      <c r="X7386" s="2"/>
      <c r="Y7386" s="2"/>
      <c r="AB7386" s="2"/>
      <c r="AC7386" s="2"/>
      <c r="AD7386" s="2"/>
      <c r="AE7386" s="2"/>
      <c r="AF7386" s="2"/>
      <c r="AG7386" s="2"/>
      <c r="AH7386" s="2"/>
      <c r="AI7386" s="2"/>
      <c r="AJ7386" s="2"/>
      <c r="AK7386" s="2"/>
      <c r="BK7386" s="2"/>
      <c r="BL7386" s="2"/>
      <c r="BN7386" s="2"/>
      <c r="BO7386" s="2"/>
    </row>
    <row r="7387" ht="12.75" customHeight="1">
      <c r="D7387" s="2"/>
      <c r="G7387" s="2"/>
      <c r="I7387" s="2"/>
      <c r="J7387" s="2"/>
      <c r="K7387" s="2"/>
      <c r="L7387" s="2"/>
      <c r="M7387" s="2"/>
      <c r="N7387" s="2"/>
      <c r="O7387" s="2"/>
      <c r="P7387" s="2"/>
      <c r="Q7387" s="2"/>
      <c r="R7387" s="2"/>
      <c r="S7387" s="2"/>
      <c r="T7387" s="2"/>
      <c r="U7387" s="2"/>
      <c r="V7387" s="2"/>
      <c r="W7387" s="2"/>
      <c r="X7387" s="2"/>
      <c r="Y7387" s="2"/>
      <c r="AB7387" s="2"/>
      <c r="AC7387" s="2"/>
      <c r="AD7387" s="2"/>
      <c r="AE7387" s="2"/>
      <c r="AF7387" s="2"/>
      <c r="AG7387" s="2"/>
      <c r="AH7387" s="2"/>
      <c r="AI7387" s="2"/>
      <c r="AJ7387" s="2"/>
      <c r="AK7387" s="2"/>
      <c r="BK7387" s="2"/>
      <c r="BL7387" s="2"/>
      <c r="BN7387" s="2"/>
      <c r="BO7387" s="2"/>
    </row>
    <row r="7388" ht="12.75" customHeight="1">
      <c r="D7388" s="2"/>
      <c r="G7388" s="2"/>
      <c r="I7388" s="2"/>
      <c r="J7388" s="2"/>
      <c r="K7388" s="2"/>
      <c r="L7388" s="2"/>
      <c r="M7388" s="2"/>
      <c r="N7388" s="2"/>
      <c r="O7388" s="2"/>
      <c r="P7388" s="2"/>
      <c r="Q7388" s="2"/>
      <c r="R7388" s="2"/>
      <c r="S7388" s="2"/>
      <c r="T7388" s="2"/>
      <c r="U7388" s="2"/>
      <c r="V7388" s="2"/>
      <c r="W7388" s="2"/>
      <c r="X7388" s="2"/>
      <c r="Y7388" s="2"/>
      <c r="AB7388" s="2"/>
      <c r="AC7388" s="2"/>
      <c r="AD7388" s="2"/>
      <c r="AE7388" s="2"/>
      <c r="AF7388" s="2"/>
      <c r="AG7388" s="2"/>
      <c r="AH7388" s="2"/>
      <c r="AI7388" s="2"/>
      <c r="AJ7388" s="2"/>
      <c r="AK7388" s="2"/>
      <c r="BK7388" s="2"/>
      <c r="BL7388" s="2"/>
      <c r="BN7388" s="2"/>
      <c r="BO7388" s="2"/>
    </row>
    <row r="7389" ht="12.75" customHeight="1">
      <c r="D7389" s="2"/>
      <c r="G7389" s="2"/>
      <c r="I7389" s="2"/>
      <c r="J7389" s="2"/>
      <c r="K7389" s="2"/>
      <c r="L7389" s="2"/>
      <c r="M7389" s="2"/>
      <c r="N7389" s="2"/>
      <c r="O7389" s="2"/>
      <c r="P7389" s="2"/>
      <c r="Q7389" s="2"/>
      <c r="R7389" s="2"/>
      <c r="S7389" s="2"/>
      <c r="T7389" s="2"/>
      <c r="U7389" s="2"/>
      <c r="V7389" s="2"/>
      <c r="W7389" s="2"/>
      <c r="X7389" s="2"/>
      <c r="Y7389" s="2"/>
      <c r="AB7389" s="2"/>
      <c r="AC7389" s="2"/>
      <c r="AD7389" s="2"/>
      <c r="AE7389" s="2"/>
      <c r="AF7389" s="2"/>
      <c r="AG7389" s="2"/>
      <c r="AH7389" s="2"/>
      <c r="AI7389" s="2"/>
      <c r="AJ7389" s="2"/>
      <c r="AK7389" s="2"/>
      <c r="BK7389" s="2"/>
      <c r="BL7389" s="2"/>
      <c r="BN7389" s="2"/>
      <c r="BO7389" s="2"/>
    </row>
    <row r="7390" ht="12.75" customHeight="1">
      <c r="D7390" s="2"/>
      <c r="G7390" s="2"/>
      <c r="I7390" s="2"/>
      <c r="J7390" s="2"/>
      <c r="K7390" s="2"/>
      <c r="L7390" s="2"/>
      <c r="M7390" s="2"/>
      <c r="N7390" s="2"/>
      <c r="O7390" s="2"/>
      <c r="P7390" s="2"/>
      <c r="Q7390" s="2"/>
      <c r="R7390" s="2"/>
      <c r="S7390" s="2"/>
      <c r="T7390" s="2"/>
      <c r="U7390" s="2"/>
      <c r="V7390" s="2"/>
      <c r="W7390" s="2"/>
      <c r="X7390" s="2"/>
      <c r="Y7390" s="2"/>
      <c r="AB7390" s="2"/>
      <c r="AC7390" s="2"/>
      <c r="AD7390" s="2"/>
      <c r="AE7390" s="2"/>
      <c r="AF7390" s="2"/>
      <c r="AG7390" s="2"/>
      <c r="AH7390" s="2"/>
      <c r="AI7390" s="2"/>
      <c r="AJ7390" s="2"/>
      <c r="AK7390" s="2"/>
      <c r="BK7390" s="2"/>
      <c r="BL7390" s="2"/>
      <c r="BN7390" s="2"/>
      <c r="BO7390" s="2"/>
    </row>
    <row r="7391" ht="12.75" customHeight="1">
      <c r="D7391" s="2"/>
      <c r="G7391" s="2"/>
      <c r="I7391" s="2"/>
      <c r="J7391" s="2"/>
      <c r="K7391" s="2"/>
      <c r="L7391" s="2"/>
      <c r="M7391" s="2"/>
      <c r="N7391" s="2"/>
      <c r="O7391" s="2"/>
      <c r="P7391" s="2"/>
      <c r="Q7391" s="2"/>
      <c r="R7391" s="2"/>
      <c r="S7391" s="2"/>
      <c r="T7391" s="2"/>
      <c r="U7391" s="2"/>
      <c r="V7391" s="2"/>
      <c r="W7391" s="2"/>
      <c r="X7391" s="2"/>
      <c r="Y7391" s="2"/>
      <c r="AB7391" s="2"/>
      <c r="AC7391" s="2"/>
      <c r="AD7391" s="2"/>
      <c r="AE7391" s="2"/>
      <c r="AF7391" s="2"/>
      <c r="AG7391" s="2"/>
      <c r="AH7391" s="2"/>
      <c r="AI7391" s="2"/>
      <c r="AJ7391" s="2"/>
      <c r="AK7391" s="2"/>
      <c r="BK7391" s="2"/>
      <c r="BL7391" s="2"/>
      <c r="BN7391" s="2"/>
      <c r="BO7391" s="2"/>
    </row>
    <row r="7392" ht="12.75" customHeight="1">
      <c r="D7392" s="2"/>
      <c r="G7392" s="2"/>
      <c r="I7392" s="2"/>
      <c r="J7392" s="2"/>
      <c r="K7392" s="2"/>
      <c r="L7392" s="2"/>
      <c r="M7392" s="2"/>
      <c r="N7392" s="2"/>
      <c r="O7392" s="2"/>
      <c r="P7392" s="2"/>
      <c r="Q7392" s="2"/>
      <c r="R7392" s="2"/>
      <c r="S7392" s="2"/>
      <c r="T7392" s="2"/>
      <c r="U7392" s="2"/>
      <c r="V7392" s="2"/>
      <c r="W7392" s="2"/>
      <c r="X7392" s="2"/>
      <c r="Y7392" s="2"/>
      <c r="AB7392" s="2"/>
      <c r="AC7392" s="2"/>
      <c r="AD7392" s="2"/>
      <c r="AE7392" s="2"/>
      <c r="AF7392" s="2"/>
      <c r="AG7392" s="2"/>
      <c r="AH7392" s="2"/>
      <c r="AI7392" s="2"/>
      <c r="AJ7392" s="2"/>
      <c r="AK7392" s="2"/>
      <c r="BK7392" s="2"/>
      <c r="BL7392" s="2"/>
      <c r="BN7392" s="2"/>
      <c r="BO7392" s="2"/>
    </row>
    <row r="7393" ht="12.75" customHeight="1">
      <c r="D7393" s="2"/>
      <c r="G7393" s="2"/>
      <c r="I7393" s="2"/>
      <c r="J7393" s="2"/>
      <c r="K7393" s="2"/>
      <c r="L7393" s="2"/>
      <c r="M7393" s="2"/>
      <c r="N7393" s="2"/>
      <c r="O7393" s="2"/>
      <c r="P7393" s="2"/>
      <c r="Q7393" s="2"/>
      <c r="R7393" s="2"/>
      <c r="S7393" s="2"/>
      <c r="T7393" s="2"/>
      <c r="U7393" s="2"/>
      <c r="V7393" s="2"/>
      <c r="W7393" s="2"/>
      <c r="X7393" s="2"/>
      <c r="Y7393" s="2"/>
      <c r="AB7393" s="2"/>
      <c r="AC7393" s="2"/>
      <c r="AD7393" s="2"/>
      <c r="AE7393" s="2"/>
      <c r="AF7393" s="2"/>
      <c r="AG7393" s="2"/>
      <c r="AH7393" s="2"/>
      <c r="AI7393" s="2"/>
      <c r="AJ7393" s="2"/>
      <c r="AK7393" s="2"/>
      <c r="BK7393" s="2"/>
      <c r="BL7393" s="2"/>
      <c r="BN7393" s="2"/>
      <c r="BO7393" s="2"/>
    </row>
    <row r="7394" ht="12.75" customHeight="1">
      <c r="D7394" s="2"/>
      <c r="G7394" s="2"/>
      <c r="I7394" s="2"/>
      <c r="J7394" s="2"/>
      <c r="K7394" s="2"/>
      <c r="L7394" s="2"/>
      <c r="M7394" s="2"/>
      <c r="N7394" s="2"/>
      <c r="O7394" s="2"/>
      <c r="P7394" s="2"/>
      <c r="Q7394" s="2"/>
      <c r="R7394" s="2"/>
      <c r="S7394" s="2"/>
      <c r="T7394" s="2"/>
      <c r="U7394" s="2"/>
      <c r="V7394" s="2"/>
      <c r="W7394" s="2"/>
      <c r="X7394" s="2"/>
      <c r="Y7394" s="2"/>
      <c r="AB7394" s="2"/>
      <c r="AC7394" s="2"/>
      <c r="AD7394" s="2"/>
      <c r="AE7394" s="2"/>
      <c r="AF7394" s="2"/>
      <c r="AG7394" s="2"/>
      <c r="AH7394" s="2"/>
      <c r="AI7394" s="2"/>
      <c r="AJ7394" s="2"/>
      <c r="AK7394" s="2"/>
      <c r="BK7394" s="2"/>
      <c r="BL7394" s="2"/>
      <c r="BN7394" s="2"/>
      <c r="BO7394" s="2"/>
    </row>
    <row r="7395" ht="12.75" customHeight="1">
      <c r="D7395" s="2"/>
      <c r="G7395" s="2"/>
      <c r="I7395" s="2"/>
      <c r="J7395" s="2"/>
      <c r="K7395" s="2"/>
      <c r="L7395" s="2"/>
      <c r="M7395" s="2"/>
      <c r="N7395" s="2"/>
      <c r="O7395" s="2"/>
      <c r="P7395" s="2"/>
      <c r="Q7395" s="2"/>
      <c r="R7395" s="2"/>
      <c r="S7395" s="2"/>
      <c r="T7395" s="2"/>
      <c r="U7395" s="2"/>
      <c r="V7395" s="2"/>
      <c r="W7395" s="2"/>
      <c r="X7395" s="2"/>
      <c r="Y7395" s="2"/>
      <c r="AB7395" s="2"/>
      <c r="AC7395" s="2"/>
      <c r="AD7395" s="2"/>
      <c r="AE7395" s="2"/>
      <c r="AF7395" s="2"/>
      <c r="AG7395" s="2"/>
      <c r="AH7395" s="2"/>
      <c r="AI7395" s="2"/>
      <c r="AJ7395" s="2"/>
      <c r="AK7395" s="2"/>
      <c r="BK7395" s="2"/>
      <c r="BL7395" s="2"/>
      <c r="BN7395" s="2"/>
      <c r="BO7395" s="2"/>
    </row>
    <row r="7396" ht="12.75" customHeight="1">
      <c r="D7396" s="2"/>
      <c r="G7396" s="2"/>
      <c r="I7396" s="2"/>
      <c r="J7396" s="2"/>
      <c r="K7396" s="2"/>
      <c r="L7396" s="2"/>
      <c r="M7396" s="2"/>
      <c r="N7396" s="2"/>
      <c r="O7396" s="2"/>
      <c r="P7396" s="2"/>
      <c r="Q7396" s="2"/>
      <c r="R7396" s="2"/>
      <c r="S7396" s="2"/>
      <c r="T7396" s="2"/>
      <c r="U7396" s="2"/>
      <c r="V7396" s="2"/>
      <c r="W7396" s="2"/>
      <c r="X7396" s="2"/>
      <c r="Y7396" s="2"/>
      <c r="AB7396" s="2"/>
      <c r="AC7396" s="2"/>
      <c r="AD7396" s="2"/>
      <c r="AE7396" s="2"/>
      <c r="AF7396" s="2"/>
      <c r="AG7396" s="2"/>
      <c r="AH7396" s="2"/>
      <c r="AI7396" s="2"/>
      <c r="AJ7396" s="2"/>
      <c r="AK7396" s="2"/>
      <c r="BK7396" s="2"/>
      <c r="BL7396" s="2"/>
      <c r="BN7396" s="2"/>
      <c r="BO7396" s="2"/>
    </row>
    <row r="7397" ht="12.75" customHeight="1">
      <c r="D7397" s="2"/>
      <c r="G7397" s="2"/>
      <c r="I7397" s="2"/>
      <c r="J7397" s="2"/>
      <c r="K7397" s="2"/>
      <c r="L7397" s="2"/>
      <c r="M7397" s="2"/>
      <c r="N7397" s="2"/>
      <c r="O7397" s="2"/>
      <c r="P7397" s="2"/>
      <c r="Q7397" s="2"/>
      <c r="R7397" s="2"/>
      <c r="S7397" s="2"/>
      <c r="T7397" s="2"/>
      <c r="U7397" s="2"/>
      <c r="V7397" s="2"/>
      <c r="W7397" s="2"/>
      <c r="X7397" s="2"/>
      <c r="Y7397" s="2"/>
      <c r="AB7397" s="2"/>
      <c r="AC7397" s="2"/>
      <c r="AD7397" s="2"/>
      <c r="AE7397" s="2"/>
      <c r="AF7397" s="2"/>
      <c r="AG7397" s="2"/>
      <c r="AH7397" s="2"/>
      <c r="AI7397" s="2"/>
      <c r="AJ7397" s="2"/>
      <c r="AK7397" s="2"/>
      <c r="BK7397" s="2"/>
      <c r="BL7397" s="2"/>
      <c r="BN7397" s="2"/>
      <c r="BO7397" s="2"/>
    </row>
    <row r="7398" ht="12.75" customHeight="1">
      <c r="D7398" s="2"/>
      <c r="G7398" s="2"/>
      <c r="I7398" s="2"/>
      <c r="J7398" s="2"/>
      <c r="K7398" s="2"/>
      <c r="L7398" s="2"/>
      <c r="M7398" s="2"/>
      <c r="N7398" s="2"/>
      <c r="O7398" s="2"/>
      <c r="P7398" s="2"/>
      <c r="Q7398" s="2"/>
      <c r="R7398" s="2"/>
      <c r="S7398" s="2"/>
      <c r="T7398" s="2"/>
      <c r="U7398" s="2"/>
      <c r="V7398" s="2"/>
      <c r="W7398" s="2"/>
      <c r="X7398" s="2"/>
      <c r="Y7398" s="2"/>
      <c r="AB7398" s="2"/>
      <c r="AC7398" s="2"/>
      <c r="AD7398" s="2"/>
      <c r="AE7398" s="2"/>
      <c r="AF7398" s="2"/>
      <c r="AG7398" s="2"/>
      <c r="AH7398" s="2"/>
      <c r="AI7398" s="2"/>
      <c r="AJ7398" s="2"/>
      <c r="AK7398" s="2"/>
      <c r="BK7398" s="2"/>
      <c r="BL7398" s="2"/>
      <c r="BN7398" s="2"/>
      <c r="BO7398" s="2"/>
    </row>
    <row r="7399" ht="12.75" customHeight="1">
      <c r="D7399" s="2"/>
      <c r="G7399" s="2"/>
      <c r="I7399" s="2"/>
      <c r="J7399" s="2"/>
      <c r="K7399" s="2"/>
      <c r="L7399" s="2"/>
      <c r="M7399" s="2"/>
      <c r="N7399" s="2"/>
      <c r="O7399" s="2"/>
      <c r="P7399" s="2"/>
      <c r="Q7399" s="2"/>
      <c r="R7399" s="2"/>
      <c r="S7399" s="2"/>
      <c r="T7399" s="2"/>
      <c r="U7399" s="2"/>
      <c r="V7399" s="2"/>
      <c r="W7399" s="2"/>
      <c r="X7399" s="2"/>
      <c r="Y7399" s="2"/>
      <c r="AB7399" s="2"/>
      <c r="AC7399" s="2"/>
      <c r="AD7399" s="2"/>
      <c r="AE7399" s="2"/>
      <c r="AF7399" s="2"/>
      <c r="AG7399" s="2"/>
      <c r="AH7399" s="2"/>
      <c r="AI7399" s="2"/>
      <c r="AJ7399" s="2"/>
      <c r="AK7399" s="2"/>
      <c r="BK7399" s="2"/>
      <c r="BL7399" s="2"/>
      <c r="BN7399" s="2"/>
      <c r="BO7399" s="2"/>
    </row>
    <row r="7400" ht="12.75" customHeight="1">
      <c r="D7400" s="2"/>
      <c r="G7400" s="2"/>
      <c r="I7400" s="2"/>
      <c r="J7400" s="2"/>
      <c r="K7400" s="2"/>
      <c r="L7400" s="2"/>
      <c r="M7400" s="2"/>
      <c r="N7400" s="2"/>
      <c r="O7400" s="2"/>
      <c r="P7400" s="2"/>
      <c r="Q7400" s="2"/>
      <c r="R7400" s="2"/>
      <c r="S7400" s="2"/>
      <c r="T7400" s="2"/>
      <c r="U7400" s="2"/>
      <c r="V7400" s="2"/>
      <c r="W7400" s="2"/>
      <c r="X7400" s="2"/>
      <c r="Y7400" s="2"/>
      <c r="AB7400" s="2"/>
      <c r="AC7400" s="2"/>
      <c r="AD7400" s="2"/>
      <c r="AE7400" s="2"/>
      <c r="AF7400" s="2"/>
      <c r="AG7400" s="2"/>
      <c r="AH7400" s="2"/>
      <c r="AI7400" s="2"/>
      <c r="AJ7400" s="2"/>
      <c r="AK7400" s="2"/>
      <c r="BK7400" s="2"/>
      <c r="BL7400" s="2"/>
      <c r="BN7400" s="2"/>
      <c r="BO7400" s="2"/>
    </row>
    <row r="7401" ht="12.75" customHeight="1">
      <c r="D7401" s="2"/>
      <c r="G7401" s="2"/>
      <c r="I7401" s="2"/>
      <c r="J7401" s="2"/>
      <c r="K7401" s="2"/>
      <c r="L7401" s="2"/>
      <c r="M7401" s="2"/>
      <c r="N7401" s="2"/>
      <c r="O7401" s="2"/>
      <c r="P7401" s="2"/>
      <c r="Q7401" s="2"/>
      <c r="R7401" s="2"/>
      <c r="S7401" s="2"/>
      <c r="T7401" s="2"/>
      <c r="U7401" s="2"/>
      <c r="V7401" s="2"/>
      <c r="W7401" s="2"/>
      <c r="X7401" s="2"/>
      <c r="Y7401" s="2"/>
      <c r="AB7401" s="2"/>
      <c r="AC7401" s="2"/>
      <c r="AD7401" s="2"/>
      <c r="AE7401" s="2"/>
      <c r="AF7401" s="2"/>
      <c r="AG7401" s="2"/>
      <c r="AH7401" s="2"/>
      <c r="AI7401" s="2"/>
      <c r="AJ7401" s="2"/>
      <c r="AK7401" s="2"/>
      <c r="BK7401" s="2"/>
      <c r="BL7401" s="2"/>
      <c r="BN7401" s="2"/>
      <c r="BO7401" s="2"/>
    </row>
    <row r="7402" ht="12.75" customHeight="1">
      <c r="D7402" s="2"/>
      <c r="G7402" s="2"/>
      <c r="I7402" s="2"/>
      <c r="J7402" s="2"/>
      <c r="K7402" s="2"/>
      <c r="L7402" s="2"/>
      <c r="M7402" s="2"/>
      <c r="N7402" s="2"/>
      <c r="O7402" s="2"/>
      <c r="P7402" s="2"/>
      <c r="Q7402" s="2"/>
      <c r="R7402" s="2"/>
      <c r="S7402" s="2"/>
      <c r="T7402" s="2"/>
      <c r="U7402" s="2"/>
      <c r="V7402" s="2"/>
      <c r="W7402" s="2"/>
      <c r="X7402" s="2"/>
      <c r="Y7402" s="2"/>
      <c r="AB7402" s="2"/>
      <c r="AC7402" s="2"/>
      <c r="AD7402" s="2"/>
      <c r="AE7402" s="2"/>
      <c r="AF7402" s="2"/>
      <c r="AG7402" s="2"/>
      <c r="AH7402" s="2"/>
      <c r="AI7402" s="2"/>
      <c r="AJ7402" s="2"/>
      <c r="AK7402" s="2"/>
      <c r="BK7402" s="2"/>
      <c r="BL7402" s="2"/>
      <c r="BN7402" s="2"/>
      <c r="BO7402" s="2"/>
    </row>
    <row r="7403" ht="12.75" customHeight="1">
      <c r="D7403" s="2"/>
      <c r="G7403" s="2"/>
      <c r="I7403" s="2"/>
      <c r="J7403" s="2"/>
      <c r="K7403" s="2"/>
      <c r="L7403" s="2"/>
      <c r="M7403" s="2"/>
      <c r="N7403" s="2"/>
      <c r="O7403" s="2"/>
      <c r="P7403" s="2"/>
      <c r="Q7403" s="2"/>
      <c r="R7403" s="2"/>
      <c r="S7403" s="2"/>
      <c r="T7403" s="2"/>
      <c r="U7403" s="2"/>
      <c r="V7403" s="2"/>
      <c r="W7403" s="2"/>
      <c r="X7403" s="2"/>
      <c r="Y7403" s="2"/>
      <c r="AB7403" s="2"/>
      <c r="AC7403" s="2"/>
      <c r="AD7403" s="2"/>
      <c r="AE7403" s="2"/>
      <c r="AF7403" s="2"/>
      <c r="AG7403" s="2"/>
      <c r="AH7403" s="2"/>
      <c r="AI7403" s="2"/>
      <c r="AJ7403" s="2"/>
      <c r="AK7403" s="2"/>
      <c r="BK7403" s="2"/>
      <c r="BL7403" s="2"/>
      <c r="BN7403" s="2"/>
      <c r="BO7403" s="2"/>
    </row>
    <row r="7404" ht="12.75" customHeight="1">
      <c r="D7404" s="2"/>
      <c r="G7404" s="2"/>
      <c r="I7404" s="2"/>
      <c r="J7404" s="2"/>
      <c r="K7404" s="2"/>
      <c r="L7404" s="2"/>
      <c r="M7404" s="2"/>
      <c r="N7404" s="2"/>
      <c r="O7404" s="2"/>
      <c r="P7404" s="2"/>
      <c r="Q7404" s="2"/>
      <c r="R7404" s="2"/>
      <c r="S7404" s="2"/>
      <c r="T7404" s="2"/>
      <c r="U7404" s="2"/>
      <c r="V7404" s="2"/>
      <c r="W7404" s="2"/>
      <c r="X7404" s="2"/>
      <c r="Y7404" s="2"/>
      <c r="AB7404" s="2"/>
      <c r="AC7404" s="2"/>
      <c r="AD7404" s="2"/>
      <c r="AE7404" s="2"/>
      <c r="AF7404" s="2"/>
      <c r="AG7404" s="2"/>
      <c r="AH7404" s="2"/>
      <c r="AI7404" s="2"/>
      <c r="AJ7404" s="2"/>
      <c r="AK7404" s="2"/>
      <c r="BK7404" s="2"/>
      <c r="BL7404" s="2"/>
      <c r="BN7404" s="2"/>
      <c r="BO7404" s="2"/>
    </row>
    <row r="7405" ht="12.75" customHeight="1">
      <c r="D7405" s="2"/>
      <c r="G7405" s="2"/>
      <c r="I7405" s="2"/>
      <c r="J7405" s="2"/>
      <c r="K7405" s="2"/>
      <c r="L7405" s="2"/>
      <c r="M7405" s="2"/>
      <c r="N7405" s="2"/>
      <c r="O7405" s="2"/>
      <c r="P7405" s="2"/>
      <c r="Q7405" s="2"/>
      <c r="R7405" s="2"/>
      <c r="S7405" s="2"/>
      <c r="T7405" s="2"/>
      <c r="U7405" s="2"/>
      <c r="V7405" s="2"/>
      <c r="W7405" s="2"/>
      <c r="X7405" s="2"/>
      <c r="Y7405" s="2"/>
      <c r="AB7405" s="2"/>
      <c r="AC7405" s="2"/>
      <c r="AD7405" s="2"/>
      <c r="AE7405" s="2"/>
      <c r="AF7405" s="2"/>
      <c r="AG7405" s="2"/>
      <c r="AH7405" s="2"/>
      <c r="AI7405" s="2"/>
      <c r="AJ7405" s="2"/>
      <c r="AK7405" s="2"/>
      <c r="BK7405" s="2"/>
      <c r="BL7405" s="2"/>
      <c r="BN7405" s="2"/>
      <c r="BO7405" s="2"/>
    </row>
    <row r="7406" ht="12.75" customHeight="1">
      <c r="D7406" s="2"/>
      <c r="G7406" s="2"/>
      <c r="I7406" s="2"/>
      <c r="J7406" s="2"/>
      <c r="K7406" s="2"/>
      <c r="L7406" s="2"/>
      <c r="M7406" s="2"/>
      <c r="N7406" s="2"/>
      <c r="O7406" s="2"/>
      <c r="P7406" s="2"/>
      <c r="Q7406" s="2"/>
      <c r="R7406" s="2"/>
      <c r="S7406" s="2"/>
      <c r="T7406" s="2"/>
      <c r="U7406" s="2"/>
      <c r="V7406" s="2"/>
      <c r="W7406" s="2"/>
      <c r="X7406" s="2"/>
      <c r="Y7406" s="2"/>
      <c r="AB7406" s="2"/>
      <c r="AC7406" s="2"/>
      <c r="AD7406" s="2"/>
      <c r="AE7406" s="2"/>
      <c r="AF7406" s="2"/>
      <c r="AG7406" s="2"/>
      <c r="AH7406" s="2"/>
      <c r="AI7406" s="2"/>
      <c r="AJ7406" s="2"/>
      <c r="AK7406" s="2"/>
      <c r="BK7406" s="2"/>
      <c r="BL7406" s="2"/>
      <c r="BN7406" s="2"/>
      <c r="BO7406" s="2"/>
    </row>
    <row r="7407" ht="12.75" customHeight="1">
      <c r="D7407" s="2"/>
      <c r="G7407" s="2"/>
      <c r="I7407" s="2"/>
      <c r="J7407" s="2"/>
      <c r="K7407" s="2"/>
      <c r="L7407" s="2"/>
      <c r="M7407" s="2"/>
      <c r="N7407" s="2"/>
      <c r="O7407" s="2"/>
      <c r="P7407" s="2"/>
      <c r="Q7407" s="2"/>
      <c r="R7407" s="2"/>
      <c r="S7407" s="2"/>
      <c r="T7407" s="2"/>
      <c r="U7407" s="2"/>
      <c r="V7407" s="2"/>
      <c r="W7407" s="2"/>
      <c r="X7407" s="2"/>
      <c r="Y7407" s="2"/>
      <c r="AB7407" s="2"/>
      <c r="AC7407" s="2"/>
      <c r="AD7407" s="2"/>
      <c r="AE7407" s="2"/>
      <c r="AF7407" s="2"/>
      <c r="AG7407" s="2"/>
      <c r="AH7407" s="2"/>
      <c r="AI7407" s="2"/>
      <c r="AJ7407" s="2"/>
      <c r="AK7407" s="2"/>
      <c r="BK7407" s="2"/>
      <c r="BL7407" s="2"/>
      <c r="BN7407" s="2"/>
      <c r="BO7407" s="2"/>
    </row>
    <row r="7408" ht="12.75" customHeight="1">
      <c r="D7408" s="2"/>
      <c r="G7408" s="2"/>
      <c r="I7408" s="2"/>
      <c r="J7408" s="2"/>
      <c r="K7408" s="2"/>
      <c r="L7408" s="2"/>
      <c r="M7408" s="2"/>
      <c r="N7408" s="2"/>
      <c r="O7408" s="2"/>
      <c r="P7408" s="2"/>
      <c r="Q7408" s="2"/>
      <c r="R7408" s="2"/>
      <c r="S7408" s="2"/>
      <c r="T7408" s="2"/>
      <c r="U7408" s="2"/>
      <c r="V7408" s="2"/>
      <c r="W7408" s="2"/>
      <c r="X7408" s="2"/>
      <c r="Y7408" s="2"/>
      <c r="AB7408" s="2"/>
      <c r="AC7408" s="2"/>
      <c r="AD7408" s="2"/>
      <c r="AE7408" s="2"/>
      <c r="AF7408" s="2"/>
      <c r="AG7408" s="2"/>
      <c r="AH7408" s="2"/>
      <c r="AI7408" s="2"/>
      <c r="AJ7408" s="2"/>
      <c r="AK7408" s="2"/>
      <c r="BK7408" s="2"/>
      <c r="BL7408" s="2"/>
      <c r="BN7408" s="2"/>
      <c r="BO7408" s="2"/>
    </row>
    <row r="7409" ht="12.75" customHeight="1">
      <c r="D7409" s="2"/>
      <c r="G7409" s="2"/>
      <c r="I7409" s="2"/>
      <c r="J7409" s="2"/>
      <c r="K7409" s="2"/>
      <c r="L7409" s="2"/>
      <c r="M7409" s="2"/>
      <c r="N7409" s="2"/>
      <c r="O7409" s="2"/>
      <c r="P7409" s="2"/>
      <c r="Q7409" s="2"/>
      <c r="R7409" s="2"/>
      <c r="S7409" s="2"/>
      <c r="T7409" s="2"/>
      <c r="U7409" s="2"/>
      <c r="V7409" s="2"/>
      <c r="W7409" s="2"/>
      <c r="X7409" s="2"/>
      <c r="Y7409" s="2"/>
      <c r="AB7409" s="2"/>
      <c r="AC7409" s="2"/>
      <c r="AD7409" s="2"/>
      <c r="AE7409" s="2"/>
      <c r="AF7409" s="2"/>
      <c r="AG7409" s="2"/>
      <c r="AH7409" s="2"/>
      <c r="AI7409" s="2"/>
      <c r="AJ7409" s="2"/>
      <c r="AK7409" s="2"/>
      <c r="BK7409" s="2"/>
      <c r="BL7409" s="2"/>
      <c r="BN7409" s="2"/>
      <c r="BO7409" s="2"/>
    </row>
    <row r="7410" ht="12.75" customHeight="1">
      <c r="D7410" s="2"/>
      <c r="G7410" s="2"/>
      <c r="I7410" s="2"/>
      <c r="J7410" s="2"/>
      <c r="K7410" s="2"/>
      <c r="L7410" s="2"/>
      <c r="M7410" s="2"/>
      <c r="N7410" s="2"/>
      <c r="O7410" s="2"/>
      <c r="P7410" s="2"/>
      <c r="Q7410" s="2"/>
      <c r="R7410" s="2"/>
      <c r="S7410" s="2"/>
      <c r="T7410" s="2"/>
      <c r="U7410" s="2"/>
      <c r="V7410" s="2"/>
      <c r="W7410" s="2"/>
      <c r="X7410" s="2"/>
      <c r="Y7410" s="2"/>
      <c r="AB7410" s="2"/>
      <c r="AC7410" s="2"/>
      <c r="AD7410" s="2"/>
      <c r="AE7410" s="2"/>
      <c r="AF7410" s="2"/>
      <c r="AG7410" s="2"/>
      <c r="AH7410" s="2"/>
      <c r="AI7410" s="2"/>
      <c r="AJ7410" s="2"/>
      <c r="AK7410" s="2"/>
      <c r="BK7410" s="2"/>
      <c r="BL7410" s="2"/>
      <c r="BN7410" s="2"/>
      <c r="BO7410" s="2"/>
    </row>
    <row r="7411" ht="12.75" customHeight="1">
      <c r="D7411" s="2"/>
      <c r="G7411" s="2"/>
      <c r="I7411" s="2"/>
      <c r="J7411" s="2"/>
      <c r="K7411" s="2"/>
      <c r="L7411" s="2"/>
      <c r="M7411" s="2"/>
      <c r="N7411" s="2"/>
      <c r="O7411" s="2"/>
      <c r="P7411" s="2"/>
      <c r="Q7411" s="2"/>
      <c r="R7411" s="2"/>
      <c r="S7411" s="2"/>
      <c r="T7411" s="2"/>
      <c r="U7411" s="2"/>
      <c r="V7411" s="2"/>
      <c r="W7411" s="2"/>
      <c r="X7411" s="2"/>
      <c r="Y7411" s="2"/>
      <c r="AB7411" s="2"/>
      <c r="AC7411" s="2"/>
      <c r="AD7411" s="2"/>
      <c r="AE7411" s="2"/>
      <c r="AF7411" s="2"/>
      <c r="AG7411" s="2"/>
      <c r="AH7411" s="2"/>
      <c r="AI7411" s="2"/>
      <c r="AJ7411" s="2"/>
      <c r="AK7411" s="2"/>
      <c r="BK7411" s="2"/>
      <c r="BL7411" s="2"/>
      <c r="BN7411" s="2"/>
      <c r="BO7411" s="2"/>
    </row>
    <row r="7412" ht="12.75" customHeight="1">
      <c r="D7412" s="2"/>
      <c r="G7412" s="2"/>
      <c r="I7412" s="2"/>
      <c r="J7412" s="2"/>
      <c r="K7412" s="2"/>
      <c r="L7412" s="2"/>
      <c r="M7412" s="2"/>
      <c r="N7412" s="2"/>
      <c r="O7412" s="2"/>
      <c r="P7412" s="2"/>
      <c r="Q7412" s="2"/>
      <c r="R7412" s="2"/>
      <c r="S7412" s="2"/>
      <c r="T7412" s="2"/>
      <c r="U7412" s="2"/>
      <c r="V7412" s="2"/>
      <c r="W7412" s="2"/>
      <c r="X7412" s="2"/>
      <c r="Y7412" s="2"/>
      <c r="AB7412" s="2"/>
      <c r="AC7412" s="2"/>
      <c r="AD7412" s="2"/>
      <c r="AE7412" s="2"/>
      <c r="AF7412" s="2"/>
      <c r="AG7412" s="2"/>
      <c r="AH7412" s="2"/>
      <c r="AI7412" s="2"/>
      <c r="AJ7412" s="2"/>
      <c r="AK7412" s="2"/>
      <c r="BK7412" s="2"/>
      <c r="BL7412" s="2"/>
      <c r="BN7412" s="2"/>
      <c r="BO7412" s="2"/>
    </row>
    <row r="7413" ht="12.75" customHeight="1">
      <c r="D7413" s="2"/>
      <c r="G7413" s="2"/>
      <c r="I7413" s="2"/>
      <c r="J7413" s="2"/>
      <c r="K7413" s="2"/>
      <c r="L7413" s="2"/>
      <c r="M7413" s="2"/>
      <c r="N7413" s="2"/>
      <c r="O7413" s="2"/>
      <c r="P7413" s="2"/>
      <c r="Q7413" s="2"/>
      <c r="R7413" s="2"/>
      <c r="S7413" s="2"/>
      <c r="T7413" s="2"/>
      <c r="U7413" s="2"/>
      <c r="V7413" s="2"/>
      <c r="W7413" s="2"/>
      <c r="X7413" s="2"/>
      <c r="Y7413" s="2"/>
      <c r="AB7413" s="2"/>
      <c r="AC7413" s="2"/>
      <c r="AD7413" s="2"/>
      <c r="AE7413" s="2"/>
      <c r="AF7413" s="2"/>
      <c r="AG7413" s="2"/>
      <c r="AH7413" s="2"/>
      <c r="AI7413" s="2"/>
      <c r="AJ7413" s="2"/>
      <c r="AK7413" s="2"/>
      <c r="BK7413" s="2"/>
      <c r="BL7413" s="2"/>
      <c r="BN7413" s="2"/>
      <c r="BO7413" s="2"/>
    </row>
    <row r="7414" ht="12.75" customHeight="1">
      <c r="D7414" s="2"/>
      <c r="G7414" s="2"/>
      <c r="I7414" s="2"/>
      <c r="J7414" s="2"/>
      <c r="K7414" s="2"/>
      <c r="L7414" s="2"/>
      <c r="M7414" s="2"/>
      <c r="N7414" s="2"/>
      <c r="O7414" s="2"/>
      <c r="P7414" s="2"/>
      <c r="Q7414" s="2"/>
      <c r="R7414" s="2"/>
      <c r="S7414" s="2"/>
      <c r="T7414" s="2"/>
      <c r="U7414" s="2"/>
      <c r="V7414" s="2"/>
      <c r="W7414" s="2"/>
      <c r="X7414" s="2"/>
      <c r="Y7414" s="2"/>
      <c r="AB7414" s="2"/>
      <c r="AC7414" s="2"/>
      <c r="AD7414" s="2"/>
      <c r="AE7414" s="2"/>
      <c r="AF7414" s="2"/>
      <c r="AG7414" s="2"/>
      <c r="AH7414" s="2"/>
      <c r="AI7414" s="2"/>
      <c r="AJ7414" s="2"/>
      <c r="AK7414" s="2"/>
      <c r="BK7414" s="2"/>
      <c r="BL7414" s="2"/>
      <c r="BN7414" s="2"/>
      <c r="BO7414" s="2"/>
    </row>
    <row r="7415" ht="12.75" customHeight="1">
      <c r="D7415" s="2"/>
      <c r="G7415" s="2"/>
      <c r="I7415" s="2"/>
      <c r="J7415" s="2"/>
      <c r="K7415" s="2"/>
      <c r="L7415" s="2"/>
      <c r="M7415" s="2"/>
      <c r="N7415" s="2"/>
      <c r="O7415" s="2"/>
      <c r="P7415" s="2"/>
      <c r="Q7415" s="2"/>
      <c r="R7415" s="2"/>
      <c r="S7415" s="2"/>
      <c r="T7415" s="2"/>
      <c r="U7415" s="2"/>
      <c r="V7415" s="2"/>
      <c r="W7415" s="2"/>
      <c r="X7415" s="2"/>
      <c r="Y7415" s="2"/>
      <c r="AB7415" s="2"/>
      <c r="AC7415" s="2"/>
      <c r="AD7415" s="2"/>
      <c r="AE7415" s="2"/>
      <c r="AF7415" s="2"/>
      <c r="AG7415" s="2"/>
      <c r="AH7415" s="2"/>
      <c r="AI7415" s="2"/>
      <c r="AJ7415" s="2"/>
      <c r="AK7415" s="2"/>
      <c r="BK7415" s="2"/>
      <c r="BL7415" s="2"/>
      <c r="BN7415" s="2"/>
      <c r="BO7415" s="2"/>
    </row>
    <row r="7416" ht="12.75" customHeight="1">
      <c r="D7416" s="2"/>
      <c r="G7416" s="2"/>
      <c r="I7416" s="2"/>
      <c r="J7416" s="2"/>
      <c r="K7416" s="2"/>
      <c r="L7416" s="2"/>
      <c r="M7416" s="2"/>
      <c r="N7416" s="2"/>
      <c r="O7416" s="2"/>
      <c r="P7416" s="2"/>
      <c r="Q7416" s="2"/>
      <c r="R7416" s="2"/>
      <c r="S7416" s="2"/>
      <c r="T7416" s="2"/>
      <c r="U7416" s="2"/>
      <c r="V7416" s="2"/>
      <c r="W7416" s="2"/>
      <c r="X7416" s="2"/>
      <c r="Y7416" s="2"/>
      <c r="AB7416" s="2"/>
      <c r="AC7416" s="2"/>
      <c r="AD7416" s="2"/>
      <c r="AE7416" s="2"/>
      <c r="AF7416" s="2"/>
      <c r="AG7416" s="2"/>
      <c r="AH7416" s="2"/>
      <c r="AI7416" s="2"/>
      <c r="AJ7416" s="2"/>
      <c r="AK7416" s="2"/>
      <c r="BK7416" s="2"/>
      <c r="BL7416" s="2"/>
      <c r="BN7416" s="2"/>
      <c r="BO7416" s="2"/>
    </row>
    <row r="7417" ht="12.75" customHeight="1">
      <c r="D7417" s="2"/>
      <c r="G7417" s="2"/>
      <c r="I7417" s="2"/>
      <c r="J7417" s="2"/>
      <c r="K7417" s="2"/>
      <c r="L7417" s="2"/>
      <c r="M7417" s="2"/>
      <c r="N7417" s="2"/>
      <c r="O7417" s="2"/>
      <c r="P7417" s="2"/>
      <c r="Q7417" s="2"/>
      <c r="R7417" s="2"/>
      <c r="S7417" s="2"/>
      <c r="T7417" s="2"/>
      <c r="U7417" s="2"/>
      <c r="V7417" s="2"/>
      <c r="W7417" s="2"/>
      <c r="X7417" s="2"/>
      <c r="Y7417" s="2"/>
      <c r="AB7417" s="2"/>
      <c r="AC7417" s="2"/>
      <c r="AD7417" s="2"/>
      <c r="AE7417" s="2"/>
      <c r="AF7417" s="2"/>
      <c r="AG7417" s="2"/>
      <c r="AH7417" s="2"/>
      <c r="AI7417" s="2"/>
      <c r="AJ7417" s="2"/>
      <c r="AK7417" s="2"/>
      <c r="BK7417" s="2"/>
      <c r="BL7417" s="2"/>
      <c r="BN7417" s="2"/>
      <c r="BO7417" s="2"/>
    </row>
    <row r="7418" ht="12.75" customHeight="1">
      <c r="D7418" s="2"/>
      <c r="G7418" s="2"/>
      <c r="I7418" s="2"/>
      <c r="J7418" s="2"/>
      <c r="K7418" s="2"/>
      <c r="L7418" s="2"/>
      <c r="M7418" s="2"/>
      <c r="N7418" s="2"/>
      <c r="O7418" s="2"/>
      <c r="P7418" s="2"/>
      <c r="Q7418" s="2"/>
      <c r="R7418" s="2"/>
      <c r="S7418" s="2"/>
      <c r="T7418" s="2"/>
      <c r="U7418" s="2"/>
      <c r="V7418" s="2"/>
      <c r="W7418" s="2"/>
      <c r="X7418" s="2"/>
      <c r="Y7418" s="2"/>
      <c r="AB7418" s="2"/>
      <c r="AC7418" s="2"/>
      <c r="AD7418" s="2"/>
      <c r="AE7418" s="2"/>
      <c r="AF7418" s="2"/>
      <c r="AG7418" s="2"/>
      <c r="AH7418" s="2"/>
      <c r="AI7418" s="2"/>
      <c r="AJ7418" s="2"/>
      <c r="AK7418" s="2"/>
      <c r="BK7418" s="2"/>
      <c r="BL7418" s="2"/>
      <c r="BN7418" s="2"/>
      <c r="BO7418" s="2"/>
    </row>
    <row r="7419" ht="12.75" customHeight="1">
      <c r="D7419" s="2"/>
      <c r="G7419" s="2"/>
      <c r="I7419" s="2"/>
      <c r="J7419" s="2"/>
      <c r="K7419" s="2"/>
      <c r="L7419" s="2"/>
      <c r="M7419" s="2"/>
      <c r="N7419" s="2"/>
      <c r="O7419" s="2"/>
      <c r="P7419" s="2"/>
      <c r="Q7419" s="2"/>
      <c r="R7419" s="2"/>
      <c r="S7419" s="2"/>
      <c r="T7419" s="2"/>
      <c r="U7419" s="2"/>
      <c r="V7419" s="2"/>
      <c r="W7419" s="2"/>
      <c r="X7419" s="2"/>
      <c r="Y7419" s="2"/>
      <c r="AB7419" s="2"/>
      <c r="AC7419" s="2"/>
      <c r="AD7419" s="2"/>
      <c r="AE7419" s="2"/>
      <c r="AF7419" s="2"/>
      <c r="AG7419" s="2"/>
      <c r="AH7419" s="2"/>
      <c r="AI7419" s="2"/>
      <c r="AJ7419" s="2"/>
      <c r="AK7419" s="2"/>
      <c r="BK7419" s="2"/>
      <c r="BL7419" s="2"/>
      <c r="BN7419" s="2"/>
      <c r="BO7419" s="2"/>
    </row>
    <row r="7420" ht="12.75" customHeight="1">
      <c r="D7420" s="2"/>
      <c r="G7420" s="2"/>
      <c r="I7420" s="2"/>
      <c r="J7420" s="2"/>
      <c r="K7420" s="2"/>
      <c r="L7420" s="2"/>
      <c r="M7420" s="2"/>
      <c r="N7420" s="2"/>
      <c r="O7420" s="2"/>
      <c r="P7420" s="2"/>
      <c r="Q7420" s="2"/>
      <c r="R7420" s="2"/>
      <c r="S7420" s="2"/>
      <c r="T7420" s="2"/>
      <c r="U7420" s="2"/>
      <c r="V7420" s="2"/>
      <c r="W7420" s="2"/>
      <c r="X7420" s="2"/>
      <c r="Y7420" s="2"/>
      <c r="AB7420" s="2"/>
      <c r="AC7420" s="2"/>
      <c r="AD7420" s="2"/>
      <c r="AE7420" s="2"/>
      <c r="AF7420" s="2"/>
      <c r="AG7420" s="2"/>
      <c r="AH7420" s="2"/>
      <c r="AI7420" s="2"/>
      <c r="AJ7420" s="2"/>
      <c r="AK7420" s="2"/>
      <c r="BK7420" s="2"/>
      <c r="BL7420" s="2"/>
      <c r="BN7420" s="2"/>
      <c r="BO7420" s="2"/>
    </row>
    <row r="7421" ht="12.75" customHeight="1">
      <c r="D7421" s="2"/>
      <c r="G7421" s="2"/>
      <c r="I7421" s="2"/>
      <c r="J7421" s="2"/>
      <c r="K7421" s="2"/>
      <c r="L7421" s="2"/>
      <c r="M7421" s="2"/>
      <c r="N7421" s="2"/>
      <c r="O7421" s="2"/>
      <c r="P7421" s="2"/>
      <c r="Q7421" s="2"/>
      <c r="R7421" s="2"/>
      <c r="S7421" s="2"/>
      <c r="T7421" s="2"/>
      <c r="U7421" s="2"/>
      <c r="V7421" s="2"/>
      <c r="W7421" s="2"/>
      <c r="X7421" s="2"/>
      <c r="Y7421" s="2"/>
      <c r="AB7421" s="2"/>
      <c r="AC7421" s="2"/>
      <c r="AD7421" s="2"/>
      <c r="AE7421" s="2"/>
      <c r="AF7421" s="2"/>
      <c r="AG7421" s="2"/>
      <c r="AH7421" s="2"/>
      <c r="AI7421" s="2"/>
      <c r="AJ7421" s="2"/>
      <c r="AK7421" s="2"/>
      <c r="BK7421" s="2"/>
      <c r="BL7421" s="2"/>
      <c r="BN7421" s="2"/>
      <c r="BO7421" s="2"/>
    </row>
    <row r="7422" ht="12.75" customHeight="1">
      <c r="D7422" s="2"/>
      <c r="G7422" s="2"/>
      <c r="I7422" s="2"/>
      <c r="J7422" s="2"/>
      <c r="K7422" s="2"/>
      <c r="L7422" s="2"/>
      <c r="M7422" s="2"/>
      <c r="N7422" s="2"/>
      <c r="O7422" s="2"/>
      <c r="P7422" s="2"/>
      <c r="Q7422" s="2"/>
      <c r="R7422" s="2"/>
      <c r="S7422" s="2"/>
      <c r="T7422" s="2"/>
      <c r="U7422" s="2"/>
      <c r="V7422" s="2"/>
      <c r="W7422" s="2"/>
      <c r="X7422" s="2"/>
      <c r="Y7422" s="2"/>
      <c r="AB7422" s="2"/>
      <c r="AC7422" s="2"/>
      <c r="AD7422" s="2"/>
      <c r="AE7422" s="2"/>
      <c r="AF7422" s="2"/>
      <c r="AG7422" s="2"/>
      <c r="AH7422" s="2"/>
      <c r="AI7422" s="2"/>
      <c r="AJ7422" s="2"/>
      <c r="AK7422" s="2"/>
      <c r="BK7422" s="2"/>
      <c r="BL7422" s="2"/>
      <c r="BN7422" s="2"/>
      <c r="BO7422" s="2"/>
    </row>
    <row r="7423" ht="12.75" customHeight="1">
      <c r="D7423" s="2"/>
      <c r="G7423" s="2"/>
      <c r="I7423" s="2"/>
      <c r="J7423" s="2"/>
      <c r="K7423" s="2"/>
      <c r="L7423" s="2"/>
      <c r="M7423" s="2"/>
      <c r="N7423" s="2"/>
      <c r="O7423" s="2"/>
      <c r="P7423" s="2"/>
      <c r="Q7423" s="2"/>
      <c r="R7423" s="2"/>
      <c r="S7423" s="2"/>
      <c r="T7423" s="2"/>
      <c r="U7423" s="2"/>
      <c r="V7423" s="2"/>
      <c r="W7423" s="2"/>
      <c r="X7423" s="2"/>
      <c r="Y7423" s="2"/>
      <c r="AB7423" s="2"/>
      <c r="AC7423" s="2"/>
      <c r="AD7423" s="2"/>
      <c r="AE7423" s="2"/>
      <c r="AF7423" s="2"/>
      <c r="AG7423" s="2"/>
      <c r="AH7423" s="2"/>
      <c r="AI7423" s="2"/>
      <c r="AJ7423" s="2"/>
      <c r="AK7423" s="2"/>
      <c r="BK7423" s="2"/>
      <c r="BL7423" s="2"/>
      <c r="BN7423" s="2"/>
      <c r="BO7423" s="2"/>
    </row>
    <row r="7424" ht="12.75" customHeight="1">
      <c r="D7424" s="2"/>
      <c r="G7424" s="2"/>
      <c r="I7424" s="2"/>
      <c r="J7424" s="2"/>
      <c r="K7424" s="2"/>
      <c r="L7424" s="2"/>
      <c r="M7424" s="2"/>
      <c r="N7424" s="2"/>
      <c r="O7424" s="2"/>
      <c r="P7424" s="2"/>
      <c r="Q7424" s="2"/>
      <c r="R7424" s="2"/>
      <c r="S7424" s="2"/>
      <c r="T7424" s="2"/>
      <c r="U7424" s="2"/>
      <c r="V7424" s="2"/>
      <c r="W7424" s="2"/>
      <c r="X7424" s="2"/>
      <c r="Y7424" s="2"/>
      <c r="AB7424" s="2"/>
      <c r="AC7424" s="2"/>
      <c r="AD7424" s="2"/>
      <c r="AE7424" s="2"/>
      <c r="AF7424" s="2"/>
      <c r="AG7424" s="2"/>
      <c r="AH7424" s="2"/>
      <c r="AI7424" s="2"/>
      <c r="AJ7424" s="2"/>
      <c r="AK7424" s="2"/>
      <c r="BK7424" s="2"/>
      <c r="BL7424" s="2"/>
      <c r="BN7424" s="2"/>
      <c r="BO7424" s="2"/>
    </row>
    <row r="7425" ht="12.75" customHeight="1">
      <c r="D7425" s="2"/>
      <c r="G7425" s="2"/>
      <c r="I7425" s="2"/>
      <c r="J7425" s="2"/>
      <c r="K7425" s="2"/>
      <c r="L7425" s="2"/>
      <c r="M7425" s="2"/>
      <c r="N7425" s="2"/>
      <c r="O7425" s="2"/>
      <c r="P7425" s="2"/>
      <c r="Q7425" s="2"/>
      <c r="R7425" s="2"/>
      <c r="S7425" s="2"/>
      <c r="T7425" s="2"/>
      <c r="U7425" s="2"/>
      <c r="V7425" s="2"/>
      <c r="W7425" s="2"/>
      <c r="X7425" s="2"/>
      <c r="Y7425" s="2"/>
      <c r="AB7425" s="2"/>
      <c r="AC7425" s="2"/>
      <c r="AD7425" s="2"/>
      <c r="AE7425" s="2"/>
      <c r="AF7425" s="2"/>
      <c r="AG7425" s="2"/>
      <c r="AH7425" s="2"/>
      <c r="AI7425" s="2"/>
      <c r="AJ7425" s="2"/>
      <c r="AK7425" s="2"/>
      <c r="BK7425" s="2"/>
      <c r="BL7425" s="2"/>
      <c r="BN7425" s="2"/>
      <c r="BO7425" s="2"/>
    </row>
    <row r="7426" ht="12.75" customHeight="1">
      <c r="D7426" s="2"/>
      <c r="G7426" s="2"/>
      <c r="I7426" s="2"/>
      <c r="J7426" s="2"/>
      <c r="K7426" s="2"/>
      <c r="L7426" s="2"/>
      <c r="M7426" s="2"/>
      <c r="N7426" s="2"/>
      <c r="O7426" s="2"/>
      <c r="P7426" s="2"/>
      <c r="Q7426" s="2"/>
      <c r="R7426" s="2"/>
      <c r="S7426" s="2"/>
      <c r="T7426" s="2"/>
      <c r="U7426" s="2"/>
      <c r="V7426" s="2"/>
      <c r="W7426" s="2"/>
      <c r="X7426" s="2"/>
      <c r="Y7426" s="2"/>
      <c r="AB7426" s="2"/>
      <c r="AC7426" s="2"/>
      <c r="AD7426" s="2"/>
      <c r="AE7426" s="2"/>
      <c r="AF7426" s="2"/>
      <c r="AG7426" s="2"/>
      <c r="AH7426" s="2"/>
      <c r="AI7426" s="2"/>
      <c r="AJ7426" s="2"/>
      <c r="AK7426" s="2"/>
      <c r="BK7426" s="2"/>
      <c r="BL7426" s="2"/>
      <c r="BN7426" s="2"/>
      <c r="BO7426" s="2"/>
    </row>
    <row r="7427" ht="12.75" customHeight="1">
      <c r="D7427" s="2"/>
      <c r="G7427" s="2"/>
      <c r="I7427" s="2"/>
      <c r="J7427" s="2"/>
      <c r="K7427" s="2"/>
      <c r="L7427" s="2"/>
      <c r="M7427" s="2"/>
      <c r="N7427" s="2"/>
      <c r="O7427" s="2"/>
      <c r="P7427" s="2"/>
      <c r="Q7427" s="2"/>
      <c r="R7427" s="2"/>
      <c r="S7427" s="2"/>
      <c r="T7427" s="2"/>
      <c r="U7427" s="2"/>
      <c r="V7427" s="2"/>
      <c r="W7427" s="2"/>
      <c r="X7427" s="2"/>
      <c r="Y7427" s="2"/>
      <c r="AB7427" s="2"/>
      <c r="AC7427" s="2"/>
      <c r="AD7427" s="2"/>
      <c r="AE7427" s="2"/>
      <c r="AF7427" s="2"/>
      <c r="AG7427" s="2"/>
      <c r="AH7427" s="2"/>
      <c r="AI7427" s="2"/>
      <c r="AJ7427" s="2"/>
      <c r="AK7427" s="2"/>
      <c r="BK7427" s="2"/>
      <c r="BL7427" s="2"/>
      <c r="BN7427" s="2"/>
      <c r="BO7427" s="2"/>
    </row>
    <row r="7428" ht="12.75" customHeight="1">
      <c r="D7428" s="2"/>
      <c r="G7428" s="2"/>
      <c r="I7428" s="2"/>
      <c r="J7428" s="2"/>
      <c r="K7428" s="2"/>
      <c r="L7428" s="2"/>
      <c r="M7428" s="2"/>
      <c r="N7428" s="2"/>
      <c r="O7428" s="2"/>
      <c r="P7428" s="2"/>
      <c r="Q7428" s="2"/>
      <c r="R7428" s="2"/>
      <c r="S7428" s="2"/>
      <c r="T7428" s="2"/>
      <c r="U7428" s="2"/>
      <c r="V7428" s="2"/>
      <c r="W7428" s="2"/>
      <c r="X7428" s="2"/>
      <c r="Y7428" s="2"/>
      <c r="AB7428" s="2"/>
      <c r="AC7428" s="2"/>
      <c r="AD7428" s="2"/>
      <c r="AE7428" s="2"/>
      <c r="AF7428" s="2"/>
      <c r="AG7428" s="2"/>
      <c r="AH7428" s="2"/>
      <c r="AI7428" s="2"/>
      <c r="AJ7428" s="2"/>
      <c r="AK7428" s="2"/>
      <c r="BK7428" s="2"/>
      <c r="BL7428" s="2"/>
      <c r="BN7428" s="2"/>
      <c r="BO7428" s="2"/>
    </row>
    <row r="7429" ht="12.75" customHeight="1">
      <c r="D7429" s="2"/>
      <c r="G7429" s="2"/>
      <c r="I7429" s="2"/>
      <c r="J7429" s="2"/>
      <c r="K7429" s="2"/>
      <c r="L7429" s="2"/>
      <c r="M7429" s="2"/>
      <c r="N7429" s="2"/>
      <c r="O7429" s="2"/>
      <c r="P7429" s="2"/>
      <c r="Q7429" s="2"/>
      <c r="R7429" s="2"/>
      <c r="S7429" s="2"/>
      <c r="T7429" s="2"/>
      <c r="U7429" s="2"/>
      <c r="V7429" s="2"/>
      <c r="W7429" s="2"/>
      <c r="X7429" s="2"/>
      <c r="Y7429" s="2"/>
      <c r="AB7429" s="2"/>
      <c r="AC7429" s="2"/>
      <c r="AD7429" s="2"/>
      <c r="AE7429" s="2"/>
      <c r="AF7429" s="2"/>
      <c r="AG7429" s="2"/>
      <c r="AH7429" s="2"/>
      <c r="AI7429" s="2"/>
      <c r="AJ7429" s="2"/>
      <c r="AK7429" s="2"/>
      <c r="BK7429" s="2"/>
      <c r="BL7429" s="2"/>
      <c r="BN7429" s="2"/>
      <c r="BO7429" s="2"/>
    </row>
    <row r="7430" ht="12.75" customHeight="1">
      <c r="D7430" s="2"/>
      <c r="G7430" s="2"/>
      <c r="I7430" s="2"/>
      <c r="J7430" s="2"/>
      <c r="K7430" s="2"/>
      <c r="L7430" s="2"/>
      <c r="M7430" s="2"/>
      <c r="N7430" s="2"/>
      <c r="O7430" s="2"/>
      <c r="P7430" s="2"/>
      <c r="Q7430" s="2"/>
      <c r="R7430" s="2"/>
      <c r="S7430" s="2"/>
      <c r="T7430" s="2"/>
      <c r="U7430" s="2"/>
      <c r="V7430" s="2"/>
      <c r="W7430" s="2"/>
      <c r="X7430" s="2"/>
      <c r="Y7430" s="2"/>
      <c r="AB7430" s="2"/>
      <c r="AC7430" s="2"/>
      <c r="AD7430" s="2"/>
      <c r="AE7430" s="2"/>
      <c r="AF7430" s="2"/>
      <c r="AG7430" s="2"/>
      <c r="AH7430" s="2"/>
      <c r="AI7430" s="2"/>
      <c r="AJ7430" s="2"/>
      <c r="AK7430" s="2"/>
      <c r="BK7430" s="2"/>
      <c r="BL7430" s="2"/>
      <c r="BN7430" s="2"/>
      <c r="BO7430" s="2"/>
    </row>
    <row r="7431" ht="12.75" customHeight="1">
      <c r="D7431" s="2"/>
      <c r="G7431" s="2"/>
      <c r="I7431" s="2"/>
      <c r="J7431" s="2"/>
      <c r="K7431" s="2"/>
      <c r="L7431" s="2"/>
      <c r="M7431" s="2"/>
      <c r="N7431" s="2"/>
      <c r="O7431" s="2"/>
      <c r="P7431" s="2"/>
      <c r="Q7431" s="2"/>
      <c r="R7431" s="2"/>
      <c r="S7431" s="2"/>
      <c r="T7431" s="2"/>
      <c r="U7431" s="2"/>
      <c r="V7431" s="2"/>
      <c r="W7431" s="2"/>
      <c r="X7431" s="2"/>
      <c r="Y7431" s="2"/>
      <c r="AB7431" s="2"/>
      <c r="AC7431" s="2"/>
      <c r="AD7431" s="2"/>
      <c r="AE7431" s="2"/>
      <c r="AF7431" s="2"/>
      <c r="AG7431" s="2"/>
      <c r="AH7431" s="2"/>
      <c r="AI7431" s="2"/>
      <c r="AJ7431" s="2"/>
      <c r="AK7431" s="2"/>
      <c r="BK7431" s="2"/>
      <c r="BL7431" s="2"/>
      <c r="BN7431" s="2"/>
      <c r="BO7431" s="2"/>
    </row>
    <row r="7432" ht="12.75" customHeight="1">
      <c r="D7432" s="2"/>
      <c r="G7432" s="2"/>
      <c r="I7432" s="2"/>
      <c r="J7432" s="2"/>
      <c r="K7432" s="2"/>
      <c r="L7432" s="2"/>
      <c r="M7432" s="2"/>
      <c r="N7432" s="2"/>
      <c r="O7432" s="2"/>
      <c r="P7432" s="2"/>
      <c r="Q7432" s="2"/>
      <c r="R7432" s="2"/>
      <c r="S7432" s="2"/>
      <c r="T7432" s="2"/>
      <c r="U7432" s="2"/>
      <c r="V7432" s="2"/>
      <c r="W7432" s="2"/>
      <c r="X7432" s="2"/>
      <c r="Y7432" s="2"/>
      <c r="AB7432" s="2"/>
      <c r="AC7432" s="2"/>
      <c r="AD7432" s="2"/>
      <c r="AE7432" s="2"/>
      <c r="AF7432" s="2"/>
      <c r="AG7432" s="2"/>
      <c r="AH7432" s="2"/>
      <c r="AI7432" s="2"/>
      <c r="AJ7432" s="2"/>
      <c r="AK7432" s="2"/>
      <c r="BK7432" s="2"/>
      <c r="BL7432" s="2"/>
      <c r="BN7432" s="2"/>
      <c r="BO7432" s="2"/>
    </row>
    <row r="7433" ht="12.75" customHeight="1">
      <c r="D7433" s="2"/>
      <c r="G7433" s="2"/>
      <c r="I7433" s="2"/>
      <c r="J7433" s="2"/>
      <c r="K7433" s="2"/>
      <c r="L7433" s="2"/>
      <c r="M7433" s="2"/>
      <c r="N7433" s="2"/>
      <c r="O7433" s="2"/>
      <c r="P7433" s="2"/>
      <c r="Q7433" s="2"/>
      <c r="R7433" s="2"/>
      <c r="S7433" s="2"/>
      <c r="T7433" s="2"/>
      <c r="U7433" s="2"/>
      <c r="V7433" s="2"/>
      <c r="W7433" s="2"/>
      <c r="X7433" s="2"/>
      <c r="Y7433" s="2"/>
      <c r="AB7433" s="2"/>
      <c r="AC7433" s="2"/>
      <c r="AD7433" s="2"/>
      <c r="AE7433" s="2"/>
      <c r="AF7433" s="2"/>
      <c r="AG7433" s="2"/>
      <c r="AH7433" s="2"/>
      <c r="AI7433" s="2"/>
      <c r="AJ7433" s="2"/>
      <c r="AK7433" s="2"/>
      <c r="BK7433" s="2"/>
      <c r="BL7433" s="2"/>
      <c r="BN7433" s="2"/>
      <c r="BO7433" s="2"/>
    </row>
    <row r="7434" ht="12.75" customHeight="1">
      <c r="D7434" s="2"/>
      <c r="G7434" s="2"/>
      <c r="I7434" s="2"/>
      <c r="J7434" s="2"/>
      <c r="K7434" s="2"/>
      <c r="L7434" s="2"/>
      <c r="M7434" s="2"/>
      <c r="N7434" s="2"/>
      <c r="O7434" s="2"/>
      <c r="P7434" s="2"/>
      <c r="Q7434" s="2"/>
      <c r="R7434" s="2"/>
      <c r="S7434" s="2"/>
      <c r="T7434" s="2"/>
      <c r="U7434" s="2"/>
      <c r="V7434" s="2"/>
      <c r="W7434" s="2"/>
      <c r="X7434" s="2"/>
      <c r="Y7434" s="2"/>
      <c r="AB7434" s="2"/>
      <c r="AC7434" s="2"/>
      <c r="AD7434" s="2"/>
      <c r="AE7434" s="2"/>
      <c r="AF7434" s="2"/>
      <c r="AG7434" s="2"/>
      <c r="AH7434" s="2"/>
      <c r="AI7434" s="2"/>
      <c r="AJ7434" s="2"/>
      <c r="AK7434" s="2"/>
      <c r="BK7434" s="2"/>
      <c r="BL7434" s="2"/>
      <c r="BN7434" s="2"/>
      <c r="BO7434" s="2"/>
    </row>
    <row r="7435" ht="12.75" customHeight="1">
      <c r="D7435" s="2"/>
      <c r="G7435" s="2"/>
      <c r="I7435" s="2"/>
      <c r="J7435" s="2"/>
      <c r="K7435" s="2"/>
      <c r="L7435" s="2"/>
      <c r="M7435" s="2"/>
      <c r="N7435" s="2"/>
      <c r="O7435" s="2"/>
      <c r="P7435" s="2"/>
      <c r="Q7435" s="2"/>
      <c r="R7435" s="2"/>
      <c r="S7435" s="2"/>
      <c r="T7435" s="2"/>
      <c r="U7435" s="2"/>
      <c r="V7435" s="2"/>
      <c r="W7435" s="2"/>
      <c r="X7435" s="2"/>
      <c r="Y7435" s="2"/>
      <c r="AB7435" s="2"/>
      <c r="AC7435" s="2"/>
      <c r="AD7435" s="2"/>
      <c r="AE7435" s="2"/>
      <c r="AF7435" s="2"/>
      <c r="AG7435" s="2"/>
      <c r="AH7435" s="2"/>
      <c r="AI7435" s="2"/>
      <c r="AJ7435" s="2"/>
      <c r="AK7435" s="2"/>
      <c r="BK7435" s="2"/>
      <c r="BL7435" s="2"/>
      <c r="BN7435" s="2"/>
      <c r="BO7435" s="2"/>
    </row>
    <row r="7436" ht="12.75" customHeight="1">
      <c r="D7436" s="2"/>
      <c r="G7436" s="2"/>
      <c r="I7436" s="2"/>
      <c r="J7436" s="2"/>
      <c r="K7436" s="2"/>
      <c r="L7436" s="2"/>
      <c r="M7436" s="2"/>
      <c r="N7436" s="2"/>
      <c r="O7436" s="2"/>
      <c r="P7436" s="2"/>
      <c r="Q7436" s="2"/>
      <c r="R7436" s="2"/>
      <c r="S7436" s="2"/>
      <c r="T7436" s="2"/>
      <c r="U7436" s="2"/>
      <c r="V7436" s="2"/>
      <c r="W7436" s="2"/>
      <c r="X7436" s="2"/>
      <c r="Y7436" s="2"/>
      <c r="AB7436" s="2"/>
      <c r="AC7436" s="2"/>
      <c r="AD7436" s="2"/>
      <c r="AE7436" s="2"/>
      <c r="AF7436" s="2"/>
      <c r="AG7436" s="2"/>
      <c r="AH7436" s="2"/>
      <c r="AI7436" s="2"/>
      <c r="AJ7436" s="2"/>
      <c r="AK7436" s="2"/>
      <c r="BK7436" s="2"/>
      <c r="BL7436" s="2"/>
      <c r="BN7436" s="2"/>
      <c r="BO7436" s="2"/>
    </row>
    <row r="7437" ht="12.75" customHeight="1">
      <c r="D7437" s="2"/>
      <c r="G7437" s="2"/>
      <c r="I7437" s="2"/>
      <c r="J7437" s="2"/>
      <c r="K7437" s="2"/>
      <c r="L7437" s="2"/>
      <c r="M7437" s="2"/>
      <c r="N7437" s="2"/>
      <c r="O7437" s="2"/>
      <c r="P7437" s="2"/>
      <c r="Q7437" s="2"/>
      <c r="R7437" s="2"/>
      <c r="S7437" s="2"/>
      <c r="T7437" s="2"/>
      <c r="U7437" s="2"/>
      <c r="V7437" s="2"/>
      <c r="W7437" s="2"/>
      <c r="X7437" s="2"/>
      <c r="Y7437" s="2"/>
      <c r="AB7437" s="2"/>
      <c r="AC7437" s="2"/>
      <c r="AD7437" s="2"/>
      <c r="AE7437" s="2"/>
      <c r="AF7437" s="2"/>
      <c r="AG7437" s="2"/>
      <c r="AH7437" s="2"/>
      <c r="AI7437" s="2"/>
      <c r="AJ7437" s="2"/>
      <c r="AK7437" s="2"/>
      <c r="BK7437" s="2"/>
      <c r="BL7437" s="2"/>
      <c r="BN7437" s="2"/>
      <c r="BO7437" s="2"/>
    </row>
    <row r="7438" ht="12.75" customHeight="1">
      <c r="D7438" s="2"/>
      <c r="G7438" s="2"/>
      <c r="I7438" s="2"/>
      <c r="J7438" s="2"/>
      <c r="K7438" s="2"/>
      <c r="L7438" s="2"/>
      <c r="M7438" s="2"/>
      <c r="N7438" s="2"/>
      <c r="O7438" s="2"/>
      <c r="P7438" s="2"/>
      <c r="Q7438" s="2"/>
      <c r="R7438" s="2"/>
      <c r="S7438" s="2"/>
      <c r="T7438" s="2"/>
      <c r="U7438" s="2"/>
      <c r="V7438" s="2"/>
      <c r="W7438" s="2"/>
      <c r="X7438" s="2"/>
      <c r="Y7438" s="2"/>
      <c r="AB7438" s="2"/>
      <c r="AC7438" s="2"/>
      <c r="AD7438" s="2"/>
      <c r="AE7438" s="2"/>
      <c r="AF7438" s="2"/>
      <c r="AG7438" s="2"/>
      <c r="AH7438" s="2"/>
      <c r="AI7438" s="2"/>
      <c r="AJ7438" s="2"/>
      <c r="AK7438" s="2"/>
      <c r="BK7438" s="2"/>
      <c r="BL7438" s="2"/>
      <c r="BN7438" s="2"/>
      <c r="BO7438" s="2"/>
    </row>
    <row r="7439" ht="12.75" customHeight="1">
      <c r="D7439" s="2"/>
      <c r="G7439" s="2"/>
      <c r="I7439" s="2"/>
      <c r="J7439" s="2"/>
      <c r="K7439" s="2"/>
      <c r="L7439" s="2"/>
      <c r="M7439" s="2"/>
      <c r="N7439" s="2"/>
      <c r="O7439" s="2"/>
      <c r="P7439" s="2"/>
      <c r="Q7439" s="2"/>
      <c r="R7439" s="2"/>
      <c r="S7439" s="2"/>
      <c r="T7439" s="2"/>
      <c r="U7439" s="2"/>
      <c r="V7439" s="2"/>
      <c r="W7439" s="2"/>
      <c r="X7439" s="2"/>
      <c r="Y7439" s="2"/>
      <c r="AB7439" s="2"/>
      <c r="AC7439" s="2"/>
      <c r="AD7439" s="2"/>
      <c r="AE7439" s="2"/>
      <c r="AF7439" s="2"/>
      <c r="AG7439" s="2"/>
      <c r="AH7439" s="2"/>
      <c r="AI7439" s="2"/>
      <c r="AJ7439" s="2"/>
      <c r="AK7439" s="2"/>
      <c r="BK7439" s="2"/>
      <c r="BL7439" s="2"/>
      <c r="BN7439" s="2"/>
      <c r="BO7439" s="2"/>
    </row>
    <row r="7440" ht="12.75" customHeight="1">
      <c r="D7440" s="2"/>
      <c r="G7440" s="2"/>
      <c r="I7440" s="2"/>
      <c r="J7440" s="2"/>
      <c r="K7440" s="2"/>
      <c r="L7440" s="2"/>
      <c r="M7440" s="2"/>
      <c r="N7440" s="2"/>
      <c r="O7440" s="2"/>
      <c r="P7440" s="2"/>
      <c r="Q7440" s="2"/>
      <c r="R7440" s="2"/>
      <c r="S7440" s="2"/>
      <c r="T7440" s="2"/>
      <c r="U7440" s="2"/>
      <c r="V7440" s="2"/>
      <c r="W7440" s="2"/>
      <c r="X7440" s="2"/>
      <c r="Y7440" s="2"/>
      <c r="AB7440" s="2"/>
      <c r="AC7440" s="2"/>
      <c r="AD7440" s="2"/>
      <c r="AE7440" s="2"/>
      <c r="AF7440" s="2"/>
      <c r="AG7440" s="2"/>
      <c r="AH7440" s="2"/>
      <c r="AI7440" s="2"/>
      <c r="AJ7440" s="2"/>
      <c r="AK7440" s="2"/>
      <c r="BK7440" s="2"/>
      <c r="BL7440" s="2"/>
      <c r="BN7440" s="2"/>
      <c r="BO7440" s="2"/>
    </row>
    <row r="7441" ht="12.75" customHeight="1">
      <c r="D7441" s="2"/>
      <c r="G7441" s="2"/>
      <c r="I7441" s="2"/>
      <c r="J7441" s="2"/>
      <c r="K7441" s="2"/>
      <c r="L7441" s="2"/>
      <c r="M7441" s="2"/>
      <c r="N7441" s="2"/>
      <c r="O7441" s="2"/>
      <c r="P7441" s="2"/>
      <c r="Q7441" s="2"/>
      <c r="R7441" s="2"/>
      <c r="S7441" s="2"/>
      <c r="T7441" s="2"/>
      <c r="U7441" s="2"/>
      <c r="V7441" s="2"/>
      <c r="W7441" s="2"/>
      <c r="X7441" s="2"/>
      <c r="Y7441" s="2"/>
      <c r="AB7441" s="2"/>
      <c r="AC7441" s="2"/>
      <c r="AD7441" s="2"/>
      <c r="AE7441" s="2"/>
      <c r="AF7441" s="2"/>
      <c r="AG7441" s="2"/>
      <c r="AH7441" s="2"/>
      <c r="AI7441" s="2"/>
      <c r="AJ7441" s="2"/>
      <c r="AK7441" s="2"/>
      <c r="BK7441" s="2"/>
      <c r="BL7441" s="2"/>
      <c r="BN7441" s="2"/>
      <c r="BO7441" s="2"/>
    </row>
    <row r="7442" ht="12.75" customHeight="1">
      <c r="D7442" s="2"/>
      <c r="G7442" s="2"/>
      <c r="I7442" s="2"/>
      <c r="J7442" s="2"/>
      <c r="K7442" s="2"/>
      <c r="L7442" s="2"/>
      <c r="M7442" s="2"/>
      <c r="N7442" s="2"/>
      <c r="O7442" s="2"/>
      <c r="P7442" s="2"/>
      <c r="Q7442" s="2"/>
      <c r="R7442" s="2"/>
      <c r="S7442" s="2"/>
      <c r="T7442" s="2"/>
      <c r="U7442" s="2"/>
      <c r="V7442" s="2"/>
      <c r="W7442" s="2"/>
      <c r="X7442" s="2"/>
      <c r="Y7442" s="2"/>
      <c r="AB7442" s="2"/>
      <c r="AC7442" s="2"/>
      <c r="AD7442" s="2"/>
      <c r="AE7442" s="2"/>
      <c r="AF7442" s="2"/>
      <c r="AG7442" s="2"/>
      <c r="AH7442" s="2"/>
      <c r="AI7442" s="2"/>
      <c r="AJ7442" s="2"/>
      <c r="AK7442" s="2"/>
      <c r="BK7442" s="2"/>
      <c r="BL7442" s="2"/>
      <c r="BN7442" s="2"/>
      <c r="BO7442" s="2"/>
    </row>
    <row r="7443" ht="12.75" customHeight="1">
      <c r="D7443" s="2"/>
      <c r="G7443" s="2"/>
      <c r="I7443" s="2"/>
      <c r="J7443" s="2"/>
      <c r="K7443" s="2"/>
      <c r="L7443" s="2"/>
      <c r="M7443" s="2"/>
      <c r="N7443" s="2"/>
      <c r="O7443" s="2"/>
      <c r="P7443" s="2"/>
      <c r="Q7443" s="2"/>
      <c r="R7443" s="2"/>
      <c r="S7443" s="2"/>
      <c r="T7443" s="2"/>
      <c r="U7443" s="2"/>
      <c r="V7443" s="2"/>
      <c r="W7443" s="2"/>
      <c r="X7443" s="2"/>
      <c r="Y7443" s="2"/>
      <c r="AB7443" s="2"/>
      <c r="AC7443" s="2"/>
      <c r="AD7443" s="2"/>
      <c r="AE7443" s="2"/>
      <c r="AF7443" s="2"/>
      <c r="AG7443" s="2"/>
      <c r="AH7443" s="2"/>
      <c r="AI7443" s="2"/>
      <c r="AJ7443" s="2"/>
      <c r="AK7443" s="2"/>
      <c r="BK7443" s="2"/>
      <c r="BL7443" s="2"/>
      <c r="BN7443" s="2"/>
      <c r="BO7443" s="2"/>
    </row>
    <row r="7444" ht="12.75" customHeight="1">
      <c r="D7444" s="2"/>
      <c r="G7444" s="2"/>
      <c r="I7444" s="2"/>
      <c r="J7444" s="2"/>
      <c r="K7444" s="2"/>
      <c r="L7444" s="2"/>
      <c r="M7444" s="2"/>
      <c r="N7444" s="2"/>
      <c r="O7444" s="2"/>
      <c r="P7444" s="2"/>
      <c r="Q7444" s="2"/>
      <c r="R7444" s="2"/>
      <c r="S7444" s="2"/>
      <c r="T7444" s="2"/>
      <c r="U7444" s="2"/>
      <c r="V7444" s="2"/>
      <c r="W7444" s="2"/>
      <c r="X7444" s="2"/>
      <c r="Y7444" s="2"/>
      <c r="AB7444" s="2"/>
      <c r="AC7444" s="2"/>
      <c r="AD7444" s="2"/>
      <c r="AE7444" s="2"/>
      <c r="AF7444" s="2"/>
      <c r="AG7444" s="2"/>
      <c r="AH7444" s="2"/>
      <c r="AI7444" s="2"/>
      <c r="AJ7444" s="2"/>
      <c r="AK7444" s="2"/>
      <c r="BK7444" s="2"/>
      <c r="BL7444" s="2"/>
      <c r="BN7444" s="2"/>
      <c r="BO7444" s="2"/>
    </row>
    <row r="7445" ht="12.75" customHeight="1">
      <c r="D7445" s="2"/>
      <c r="G7445" s="2"/>
      <c r="I7445" s="2"/>
      <c r="J7445" s="2"/>
      <c r="K7445" s="2"/>
      <c r="L7445" s="2"/>
      <c r="M7445" s="2"/>
      <c r="N7445" s="2"/>
      <c r="O7445" s="2"/>
      <c r="P7445" s="2"/>
      <c r="Q7445" s="2"/>
      <c r="R7445" s="2"/>
      <c r="S7445" s="2"/>
      <c r="T7445" s="2"/>
      <c r="U7445" s="2"/>
      <c r="V7445" s="2"/>
      <c r="W7445" s="2"/>
      <c r="X7445" s="2"/>
      <c r="Y7445" s="2"/>
      <c r="AB7445" s="2"/>
      <c r="AC7445" s="2"/>
      <c r="AD7445" s="2"/>
      <c r="AE7445" s="2"/>
      <c r="AF7445" s="2"/>
      <c r="AG7445" s="2"/>
      <c r="AH7445" s="2"/>
      <c r="AI7445" s="2"/>
      <c r="AJ7445" s="2"/>
      <c r="AK7445" s="2"/>
      <c r="BK7445" s="2"/>
      <c r="BL7445" s="2"/>
      <c r="BN7445" s="2"/>
      <c r="BO7445" s="2"/>
    </row>
    <row r="7446" ht="12.75" customHeight="1">
      <c r="D7446" s="2"/>
      <c r="G7446" s="2"/>
      <c r="I7446" s="2"/>
      <c r="J7446" s="2"/>
      <c r="K7446" s="2"/>
      <c r="L7446" s="2"/>
      <c r="M7446" s="2"/>
      <c r="N7446" s="2"/>
      <c r="O7446" s="2"/>
      <c r="P7446" s="2"/>
      <c r="Q7446" s="2"/>
      <c r="R7446" s="2"/>
      <c r="S7446" s="2"/>
      <c r="T7446" s="2"/>
      <c r="U7446" s="2"/>
      <c r="V7446" s="2"/>
      <c r="W7446" s="2"/>
      <c r="X7446" s="2"/>
      <c r="Y7446" s="2"/>
      <c r="AB7446" s="2"/>
      <c r="AC7446" s="2"/>
      <c r="AD7446" s="2"/>
      <c r="AE7446" s="2"/>
      <c r="AF7446" s="2"/>
      <c r="AG7446" s="2"/>
      <c r="AH7446" s="2"/>
      <c r="AI7446" s="2"/>
      <c r="AJ7446" s="2"/>
      <c r="AK7446" s="2"/>
      <c r="BK7446" s="2"/>
      <c r="BL7446" s="2"/>
      <c r="BN7446" s="2"/>
      <c r="BO7446" s="2"/>
    </row>
    <row r="7447" ht="12.75" customHeight="1">
      <c r="D7447" s="2"/>
      <c r="G7447" s="2"/>
      <c r="I7447" s="2"/>
      <c r="J7447" s="2"/>
      <c r="K7447" s="2"/>
      <c r="L7447" s="2"/>
      <c r="M7447" s="2"/>
      <c r="N7447" s="2"/>
      <c r="O7447" s="2"/>
      <c r="P7447" s="2"/>
      <c r="Q7447" s="2"/>
      <c r="R7447" s="2"/>
      <c r="S7447" s="2"/>
      <c r="T7447" s="2"/>
      <c r="U7447" s="2"/>
      <c r="V7447" s="2"/>
      <c r="W7447" s="2"/>
      <c r="X7447" s="2"/>
      <c r="Y7447" s="2"/>
      <c r="AB7447" s="2"/>
      <c r="AC7447" s="2"/>
      <c r="AD7447" s="2"/>
      <c r="AE7447" s="2"/>
      <c r="AF7447" s="2"/>
      <c r="AG7447" s="2"/>
      <c r="AH7447" s="2"/>
      <c r="AI7447" s="2"/>
      <c r="AJ7447" s="2"/>
      <c r="AK7447" s="2"/>
      <c r="BK7447" s="2"/>
      <c r="BL7447" s="2"/>
      <c r="BN7447" s="2"/>
      <c r="BO7447" s="2"/>
    </row>
    <row r="7448" ht="12.75" customHeight="1">
      <c r="D7448" s="2"/>
      <c r="G7448" s="2"/>
      <c r="I7448" s="2"/>
      <c r="J7448" s="2"/>
      <c r="K7448" s="2"/>
      <c r="L7448" s="2"/>
      <c r="M7448" s="2"/>
      <c r="N7448" s="2"/>
      <c r="O7448" s="2"/>
      <c r="P7448" s="2"/>
      <c r="Q7448" s="2"/>
      <c r="R7448" s="2"/>
      <c r="S7448" s="2"/>
      <c r="T7448" s="2"/>
      <c r="U7448" s="2"/>
      <c r="V7448" s="2"/>
      <c r="W7448" s="2"/>
      <c r="X7448" s="2"/>
      <c r="Y7448" s="2"/>
      <c r="AB7448" s="2"/>
      <c r="AC7448" s="2"/>
      <c r="AD7448" s="2"/>
      <c r="AE7448" s="2"/>
      <c r="AF7448" s="2"/>
      <c r="AG7448" s="2"/>
      <c r="AH7448" s="2"/>
      <c r="AI7448" s="2"/>
      <c r="AJ7448" s="2"/>
      <c r="AK7448" s="2"/>
      <c r="BK7448" s="2"/>
      <c r="BL7448" s="2"/>
      <c r="BN7448" s="2"/>
      <c r="BO7448" s="2"/>
    </row>
    <row r="7449" ht="12.75" customHeight="1">
      <c r="D7449" s="2"/>
      <c r="G7449" s="2"/>
      <c r="I7449" s="2"/>
      <c r="J7449" s="2"/>
      <c r="K7449" s="2"/>
      <c r="L7449" s="2"/>
      <c r="M7449" s="2"/>
      <c r="N7449" s="2"/>
      <c r="O7449" s="2"/>
      <c r="P7449" s="2"/>
      <c r="Q7449" s="2"/>
      <c r="R7449" s="2"/>
      <c r="S7449" s="2"/>
      <c r="T7449" s="2"/>
      <c r="U7449" s="2"/>
      <c r="V7449" s="2"/>
      <c r="W7449" s="2"/>
      <c r="X7449" s="2"/>
      <c r="Y7449" s="2"/>
      <c r="AB7449" s="2"/>
      <c r="AC7449" s="2"/>
      <c r="AD7449" s="2"/>
      <c r="AE7449" s="2"/>
      <c r="AF7449" s="2"/>
      <c r="AG7449" s="2"/>
      <c r="AH7449" s="2"/>
      <c r="AI7449" s="2"/>
      <c r="AJ7449" s="2"/>
      <c r="AK7449" s="2"/>
      <c r="BK7449" s="2"/>
      <c r="BL7449" s="2"/>
      <c r="BN7449" s="2"/>
      <c r="BO7449" s="2"/>
    </row>
    <row r="7450" ht="12.75" customHeight="1">
      <c r="D7450" s="2"/>
      <c r="G7450" s="2"/>
      <c r="I7450" s="2"/>
      <c r="J7450" s="2"/>
      <c r="K7450" s="2"/>
      <c r="L7450" s="2"/>
      <c r="M7450" s="2"/>
      <c r="N7450" s="2"/>
      <c r="O7450" s="2"/>
      <c r="P7450" s="2"/>
      <c r="Q7450" s="2"/>
      <c r="R7450" s="2"/>
      <c r="S7450" s="2"/>
      <c r="T7450" s="2"/>
      <c r="U7450" s="2"/>
      <c r="V7450" s="2"/>
      <c r="W7450" s="2"/>
      <c r="X7450" s="2"/>
      <c r="Y7450" s="2"/>
      <c r="AB7450" s="2"/>
      <c r="AC7450" s="2"/>
      <c r="AD7450" s="2"/>
      <c r="AE7450" s="2"/>
      <c r="AF7450" s="2"/>
      <c r="AG7450" s="2"/>
      <c r="AH7450" s="2"/>
      <c r="AI7450" s="2"/>
      <c r="AJ7450" s="2"/>
      <c r="AK7450" s="2"/>
      <c r="BK7450" s="2"/>
      <c r="BL7450" s="2"/>
      <c r="BN7450" s="2"/>
      <c r="BO7450" s="2"/>
    </row>
    <row r="7451" ht="12.75" customHeight="1">
      <c r="D7451" s="2"/>
      <c r="G7451" s="2"/>
      <c r="I7451" s="2"/>
      <c r="J7451" s="2"/>
      <c r="K7451" s="2"/>
      <c r="L7451" s="2"/>
      <c r="M7451" s="2"/>
      <c r="N7451" s="2"/>
      <c r="O7451" s="2"/>
      <c r="P7451" s="2"/>
      <c r="Q7451" s="2"/>
      <c r="R7451" s="2"/>
      <c r="S7451" s="2"/>
      <c r="T7451" s="2"/>
      <c r="U7451" s="2"/>
      <c r="V7451" s="2"/>
      <c r="W7451" s="2"/>
      <c r="X7451" s="2"/>
      <c r="Y7451" s="2"/>
      <c r="AB7451" s="2"/>
      <c r="AC7451" s="2"/>
      <c r="AD7451" s="2"/>
      <c r="AE7451" s="2"/>
      <c r="AF7451" s="2"/>
      <c r="AG7451" s="2"/>
      <c r="AH7451" s="2"/>
      <c r="AI7451" s="2"/>
      <c r="AJ7451" s="2"/>
      <c r="AK7451" s="2"/>
      <c r="BK7451" s="2"/>
      <c r="BL7451" s="2"/>
      <c r="BN7451" s="2"/>
      <c r="BO7451" s="2"/>
    </row>
    <row r="7452" ht="12.75" customHeight="1">
      <c r="D7452" s="2"/>
      <c r="G7452" s="2"/>
      <c r="I7452" s="2"/>
      <c r="J7452" s="2"/>
      <c r="K7452" s="2"/>
      <c r="L7452" s="2"/>
      <c r="M7452" s="2"/>
      <c r="N7452" s="2"/>
      <c r="O7452" s="2"/>
      <c r="P7452" s="2"/>
      <c r="Q7452" s="2"/>
      <c r="R7452" s="2"/>
      <c r="S7452" s="2"/>
      <c r="T7452" s="2"/>
      <c r="U7452" s="2"/>
      <c r="V7452" s="2"/>
      <c r="W7452" s="2"/>
      <c r="X7452" s="2"/>
      <c r="Y7452" s="2"/>
      <c r="AB7452" s="2"/>
      <c r="AC7452" s="2"/>
      <c r="AD7452" s="2"/>
      <c r="AE7452" s="2"/>
      <c r="AF7452" s="2"/>
      <c r="AG7452" s="2"/>
      <c r="AH7452" s="2"/>
      <c r="AI7452" s="2"/>
      <c r="AJ7452" s="2"/>
      <c r="AK7452" s="2"/>
      <c r="BK7452" s="2"/>
      <c r="BL7452" s="2"/>
      <c r="BN7452" s="2"/>
      <c r="BO7452" s="2"/>
    </row>
    <row r="7453" ht="12.75" customHeight="1">
      <c r="D7453" s="2"/>
      <c r="G7453" s="2"/>
      <c r="I7453" s="2"/>
      <c r="J7453" s="2"/>
      <c r="K7453" s="2"/>
      <c r="L7453" s="2"/>
      <c r="M7453" s="2"/>
      <c r="N7453" s="2"/>
      <c r="O7453" s="2"/>
      <c r="P7453" s="2"/>
      <c r="Q7453" s="2"/>
      <c r="R7453" s="2"/>
      <c r="S7453" s="2"/>
      <c r="T7453" s="2"/>
      <c r="U7453" s="2"/>
      <c r="V7453" s="2"/>
      <c r="W7453" s="2"/>
      <c r="X7453" s="2"/>
      <c r="Y7453" s="2"/>
      <c r="AB7453" s="2"/>
      <c r="AC7453" s="2"/>
      <c r="AD7453" s="2"/>
      <c r="AE7453" s="2"/>
      <c r="AF7453" s="2"/>
      <c r="AG7453" s="2"/>
      <c r="AH7453" s="2"/>
      <c r="AI7453" s="2"/>
      <c r="AJ7453" s="2"/>
      <c r="AK7453" s="2"/>
      <c r="BK7453" s="2"/>
      <c r="BL7453" s="2"/>
      <c r="BN7453" s="2"/>
      <c r="BO7453" s="2"/>
    </row>
    <row r="7454" ht="12.75" customHeight="1">
      <c r="D7454" s="2"/>
      <c r="G7454" s="2"/>
      <c r="I7454" s="2"/>
      <c r="J7454" s="2"/>
      <c r="K7454" s="2"/>
      <c r="L7454" s="2"/>
      <c r="M7454" s="2"/>
      <c r="N7454" s="2"/>
      <c r="O7454" s="2"/>
      <c r="P7454" s="2"/>
      <c r="Q7454" s="2"/>
      <c r="R7454" s="2"/>
      <c r="S7454" s="2"/>
      <c r="T7454" s="2"/>
      <c r="U7454" s="2"/>
      <c r="V7454" s="2"/>
      <c r="W7454" s="2"/>
      <c r="X7454" s="2"/>
      <c r="Y7454" s="2"/>
      <c r="AB7454" s="2"/>
      <c r="AC7454" s="2"/>
      <c r="AD7454" s="2"/>
      <c r="AE7454" s="2"/>
      <c r="AF7454" s="2"/>
      <c r="AG7454" s="2"/>
      <c r="AH7454" s="2"/>
      <c r="AI7454" s="2"/>
      <c r="AJ7454" s="2"/>
      <c r="AK7454" s="2"/>
      <c r="BK7454" s="2"/>
      <c r="BL7454" s="2"/>
      <c r="BN7454" s="2"/>
      <c r="BO7454" s="2"/>
    </row>
    <row r="7455" ht="12.75" customHeight="1">
      <c r="D7455" s="2"/>
      <c r="G7455" s="2"/>
      <c r="I7455" s="2"/>
      <c r="J7455" s="2"/>
      <c r="K7455" s="2"/>
      <c r="L7455" s="2"/>
      <c r="M7455" s="2"/>
      <c r="N7455" s="2"/>
      <c r="O7455" s="2"/>
      <c r="P7455" s="2"/>
      <c r="Q7455" s="2"/>
      <c r="R7455" s="2"/>
      <c r="S7455" s="2"/>
      <c r="T7455" s="2"/>
      <c r="U7455" s="2"/>
      <c r="V7455" s="2"/>
      <c r="W7455" s="2"/>
      <c r="X7455" s="2"/>
      <c r="Y7455" s="2"/>
      <c r="AB7455" s="2"/>
      <c r="AC7455" s="2"/>
      <c r="AD7455" s="2"/>
      <c r="AE7455" s="2"/>
      <c r="AF7455" s="2"/>
      <c r="AG7455" s="2"/>
      <c r="AH7455" s="2"/>
      <c r="AI7455" s="2"/>
      <c r="AJ7455" s="2"/>
      <c r="AK7455" s="2"/>
      <c r="BK7455" s="2"/>
      <c r="BL7455" s="2"/>
      <c r="BN7455" s="2"/>
      <c r="BO7455" s="2"/>
    </row>
    <row r="7456" ht="12.75" customHeight="1">
      <c r="D7456" s="2"/>
      <c r="G7456" s="2"/>
      <c r="I7456" s="2"/>
      <c r="J7456" s="2"/>
      <c r="K7456" s="2"/>
      <c r="L7456" s="2"/>
      <c r="M7456" s="2"/>
      <c r="N7456" s="2"/>
      <c r="O7456" s="2"/>
      <c r="P7456" s="2"/>
      <c r="Q7456" s="2"/>
      <c r="R7456" s="2"/>
      <c r="S7456" s="2"/>
      <c r="T7456" s="2"/>
      <c r="U7456" s="2"/>
      <c r="V7456" s="2"/>
      <c r="W7456" s="2"/>
      <c r="X7456" s="2"/>
      <c r="Y7456" s="2"/>
      <c r="AB7456" s="2"/>
      <c r="AC7456" s="2"/>
      <c r="AD7456" s="2"/>
      <c r="AE7456" s="2"/>
      <c r="AF7456" s="2"/>
      <c r="AG7456" s="2"/>
      <c r="AH7456" s="2"/>
      <c r="AI7456" s="2"/>
      <c r="AJ7456" s="2"/>
      <c r="AK7456" s="2"/>
      <c r="BK7456" s="2"/>
      <c r="BL7456" s="2"/>
      <c r="BN7456" s="2"/>
      <c r="BO7456" s="2"/>
    </row>
    <row r="7457" ht="12.75" customHeight="1">
      <c r="D7457" s="2"/>
      <c r="G7457" s="2"/>
      <c r="I7457" s="2"/>
      <c r="J7457" s="2"/>
      <c r="K7457" s="2"/>
      <c r="L7457" s="2"/>
      <c r="M7457" s="2"/>
      <c r="N7457" s="2"/>
      <c r="O7457" s="2"/>
      <c r="P7457" s="2"/>
      <c r="Q7457" s="2"/>
      <c r="R7457" s="2"/>
      <c r="S7457" s="2"/>
      <c r="T7457" s="2"/>
      <c r="U7457" s="2"/>
      <c r="V7457" s="2"/>
      <c r="W7457" s="2"/>
      <c r="X7457" s="2"/>
      <c r="Y7457" s="2"/>
      <c r="AB7457" s="2"/>
      <c r="AC7457" s="2"/>
      <c r="AD7457" s="2"/>
      <c r="AE7457" s="2"/>
      <c r="AF7457" s="2"/>
      <c r="AG7457" s="2"/>
      <c r="AH7457" s="2"/>
      <c r="AI7457" s="2"/>
      <c r="AJ7457" s="2"/>
      <c r="AK7457" s="2"/>
      <c r="BK7457" s="2"/>
      <c r="BL7457" s="2"/>
      <c r="BN7457" s="2"/>
      <c r="BO7457" s="2"/>
    </row>
    <row r="7458" ht="12.75" customHeight="1">
      <c r="D7458" s="2"/>
      <c r="G7458" s="2"/>
      <c r="I7458" s="2"/>
      <c r="J7458" s="2"/>
      <c r="K7458" s="2"/>
      <c r="L7458" s="2"/>
      <c r="M7458" s="2"/>
      <c r="N7458" s="2"/>
      <c r="O7458" s="2"/>
      <c r="P7458" s="2"/>
      <c r="Q7458" s="2"/>
      <c r="R7458" s="2"/>
      <c r="S7458" s="2"/>
      <c r="T7458" s="2"/>
      <c r="U7458" s="2"/>
      <c r="V7458" s="2"/>
      <c r="W7458" s="2"/>
      <c r="X7458" s="2"/>
      <c r="Y7458" s="2"/>
      <c r="AB7458" s="2"/>
      <c r="AC7458" s="2"/>
      <c r="AD7458" s="2"/>
      <c r="AE7458" s="2"/>
      <c r="AF7458" s="2"/>
      <c r="AG7458" s="2"/>
      <c r="AH7458" s="2"/>
      <c r="AI7458" s="2"/>
      <c r="AJ7458" s="2"/>
      <c r="AK7458" s="2"/>
      <c r="BK7458" s="2"/>
      <c r="BL7458" s="2"/>
      <c r="BN7458" s="2"/>
      <c r="BO7458" s="2"/>
    </row>
    <row r="7459" ht="12.75" customHeight="1">
      <c r="D7459" s="2"/>
      <c r="G7459" s="2"/>
      <c r="I7459" s="2"/>
      <c r="J7459" s="2"/>
      <c r="K7459" s="2"/>
      <c r="L7459" s="2"/>
      <c r="M7459" s="2"/>
      <c r="N7459" s="2"/>
      <c r="O7459" s="2"/>
      <c r="P7459" s="2"/>
      <c r="Q7459" s="2"/>
      <c r="R7459" s="2"/>
      <c r="S7459" s="2"/>
      <c r="T7459" s="2"/>
      <c r="U7459" s="2"/>
      <c r="V7459" s="2"/>
      <c r="W7459" s="2"/>
      <c r="X7459" s="2"/>
      <c r="Y7459" s="2"/>
      <c r="AB7459" s="2"/>
      <c r="AC7459" s="2"/>
      <c r="AD7459" s="2"/>
      <c r="AE7459" s="2"/>
      <c r="AF7459" s="2"/>
      <c r="AG7459" s="2"/>
      <c r="AH7459" s="2"/>
      <c r="AI7459" s="2"/>
      <c r="AJ7459" s="2"/>
      <c r="AK7459" s="2"/>
      <c r="BK7459" s="2"/>
      <c r="BL7459" s="2"/>
      <c r="BN7459" s="2"/>
      <c r="BO7459" s="2"/>
    </row>
    <row r="7460" ht="12.75" customHeight="1">
      <c r="D7460" s="2"/>
      <c r="G7460" s="2"/>
      <c r="I7460" s="2"/>
      <c r="J7460" s="2"/>
      <c r="K7460" s="2"/>
      <c r="L7460" s="2"/>
      <c r="M7460" s="2"/>
      <c r="N7460" s="2"/>
      <c r="O7460" s="2"/>
      <c r="P7460" s="2"/>
      <c r="Q7460" s="2"/>
      <c r="R7460" s="2"/>
      <c r="S7460" s="2"/>
      <c r="T7460" s="2"/>
      <c r="U7460" s="2"/>
      <c r="V7460" s="2"/>
      <c r="W7460" s="2"/>
      <c r="X7460" s="2"/>
      <c r="Y7460" s="2"/>
      <c r="AB7460" s="2"/>
      <c r="AC7460" s="2"/>
      <c r="AD7460" s="2"/>
      <c r="AE7460" s="2"/>
      <c r="AF7460" s="2"/>
      <c r="AG7460" s="2"/>
      <c r="AH7460" s="2"/>
      <c r="AI7460" s="2"/>
      <c r="AJ7460" s="2"/>
      <c r="AK7460" s="2"/>
      <c r="BK7460" s="2"/>
      <c r="BL7460" s="2"/>
      <c r="BN7460" s="2"/>
      <c r="BO7460" s="2"/>
    </row>
    <row r="7461" ht="12.75" customHeight="1">
      <c r="D7461" s="2"/>
      <c r="G7461" s="2"/>
      <c r="I7461" s="2"/>
      <c r="J7461" s="2"/>
      <c r="K7461" s="2"/>
      <c r="L7461" s="2"/>
      <c r="M7461" s="2"/>
      <c r="N7461" s="2"/>
      <c r="O7461" s="2"/>
      <c r="P7461" s="2"/>
      <c r="Q7461" s="2"/>
      <c r="R7461" s="2"/>
      <c r="S7461" s="2"/>
      <c r="T7461" s="2"/>
      <c r="U7461" s="2"/>
      <c r="V7461" s="2"/>
      <c r="W7461" s="2"/>
      <c r="X7461" s="2"/>
      <c r="Y7461" s="2"/>
      <c r="AB7461" s="2"/>
      <c r="AC7461" s="2"/>
      <c r="AD7461" s="2"/>
      <c r="AE7461" s="2"/>
      <c r="AF7461" s="2"/>
      <c r="AG7461" s="2"/>
      <c r="AH7461" s="2"/>
      <c r="AI7461" s="2"/>
      <c r="AJ7461" s="2"/>
      <c r="AK7461" s="2"/>
      <c r="BK7461" s="2"/>
      <c r="BL7461" s="2"/>
      <c r="BN7461" s="2"/>
      <c r="BO7461" s="2"/>
    </row>
    <row r="7462" ht="12.75" customHeight="1">
      <c r="D7462" s="2"/>
      <c r="G7462" s="2"/>
      <c r="I7462" s="2"/>
      <c r="J7462" s="2"/>
      <c r="K7462" s="2"/>
      <c r="L7462" s="2"/>
      <c r="M7462" s="2"/>
      <c r="N7462" s="2"/>
      <c r="O7462" s="2"/>
      <c r="P7462" s="2"/>
      <c r="Q7462" s="2"/>
      <c r="R7462" s="2"/>
      <c r="S7462" s="2"/>
      <c r="T7462" s="2"/>
      <c r="U7462" s="2"/>
      <c r="V7462" s="2"/>
      <c r="W7462" s="2"/>
      <c r="X7462" s="2"/>
      <c r="Y7462" s="2"/>
      <c r="AB7462" s="2"/>
      <c r="AC7462" s="2"/>
      <c r="AD7462" s="2"/>
      <c r="AE7462" s="2"/>
      <c r="AF7462" s="2"/>
      <c r="AG7462" s="2"/>
      <c r="AH7462" s="2"/>
      <c r="AI7462" s="2"/>
      <c r="AJ7462" s="2"/>
      <c r="AK7462" s="2"/>
      <c r="BK7462" s="2"/>
      <c r="BL7462" s="2"/>
      <c r="BN7462" s="2"/>
      <c r="BO7462" s="2"/>
    </row>
    <row r="7463" ht="12.75" customHeight="1">
      <c r="D7463" s="2"/>
      <c r="G7463" s="2"/>
      <c r="I7463" s="2"/>
      <c r="J7463" s="2"/>
      <c r="K7463" s="2"/>
      <c r="L7463" s="2"/>
      <c r="M7463" s="2"/>
      <c r="N7463" s="2"/>
      <c r="O7463" s="2"/>
      <c r="P7463" s="2"/>
      <c r="Q7463" s="2"/>
      <c r="R7463" s="2"/>
      <c r="S7463" s="2"/>
      <c r="T7463" s="2"/>
      <c r="U7463" s="2"/>
      <c r="V7463" s="2"/>
      <c r="W7463" s="2"/>
      <c r="X7463" s="2"/>
      <c r="Y7463" s="2"/>
      <c r="AB7463" s="2"/>
      <c r="AC7463" s="2"/>
      <c r="AD7463" s="2"/>
      <c r="AE7463" s="2"/>
      <c r="AF7463" s="2"/>
      <c r="AG7463" s="2"/>
      <c r="AH7463" s="2"/>
      <c r="AI7463" s="2"/>
      <c r="AJ7463" s="2"/>
      <c r="AK7463" s="2"/>
      <c r="BK7463" s="2"/>
      <c r="BL7463" s="2"/>
      <c r="BN7463" s="2"/>
      <c r="BO7463" s="2"/>
    </row>
    <row r="7464" ht="12.75" customHeight="1">
      <c r="D7464" s="2"/>
      <c r="G7464" s="2"/>
      <c r="I7464" s="2"/>
      <c r="J7464" s="2"/>
      <c r="K7464" s="2"/>
      <c r="L7464" s="2"/>
      <c r="M7464" s="2"/>
      <c r="N7464" s="2"/>
      <c r="O7464" s="2"/>
      <c r="P7464" s="2"/>
      <c r="Q7464" s="2"/>
      <c r="R7464" s="2"/>
      <c r="S7464" s="2"/>
      <c r="T7464" s="2"/>
      <c r="U7464" s="2"/>
      <c r="V7464" s="2"/>
      <c r="W7464" s="2"/>
      <c r="X7464" s="2"/>
      <c r="Y7464" s="2"/>
      <c r="AB7464" s="2"/>
      <c r="AC7464" s="2"/>
      <c r="AD7464" s="2"/>
      <c r="AE7464" s="2"/>
      <c r="AF7464" s="2"/>
      <c r="AG7464" s="2"/>
      <c r="AH7464" s="2"/>
      <c r="AI7464" s="2"/>
      <c r="AJ7464" s="2"/>
      <c r="AK7464" s="2"/>
      <c r="BK7464" s="2"/>
      <c r="BL7464" s="2"/>
      <c r="BN7464" s="2"/>
      <c r="BO7464" s="2"/>
    </row>
    <row r="7465" ht="12.75" customHeight="1">
      <c r="D7465" s="2"/>
      <c r="G7465" s="2"/>
      <c r="I7465" s="2"/>
      <c r="J7465" s="2"/>
      <c r="K7465" s="2"/>
      <c r="L7465" s="2"/>
      <c r="M7465" s="2"/>
      <c r="N7465" s="2"/>
      <c r="O7465" s="2"/>
      <c r="P7465" s="2"/>
      <c r="Q7465" s="2"/>
      <c r="R7465" s="2"/>
      <c r="S7465" s="2"/>
      <c r="T7465" s="2"/>
      <c r="U7465" s="2"/>
      <c r="V7465" s="2"/>
      <c r="W7465" s="2"/>
      <c r="X7465" s="2"/>
      <c r="Y7465" s="2"/>
      <c r="AB7465" s="2"/>
      <c r="AC7465" s="2"/>
      <c r="AD7465" s="2"/>
      <c r="AE7465" s="2"/>
      <c r="AF7465" s="2"/>
      <c r="AG7465" s="2"/>
      <c r="AH7465" s="2"/>
      <c r="AI7465" s="2"/>
      <c r="AJ7465" s="2"/>
      <c r="AK7465" s="2"/>
      <c r="BK7465" s="2"/>
      <c r="BL7465" s="2"/>
      <c r="BN7465" s="2"/>
      <c r="BO7465" s="2"/>
    </row>
    <row r="7466" ht="12.75" customHeight="1">
      <c r="D7466" s="2"/>
      <c r="G7466" s="2"/>
      <c r="I7466" s="2"/>
      <c r="J7466" s="2"/>
      <c r="K7466" s="2"/>
      <c r="L7466" s="2"/>
      <c r="M7466" s="2"/>
      <c r="N7466" s="2"/>
      <c r="O7466" s="2"/>
      <c r="P7466" s="2"/>
      <c r="Q7466" s="2"/>
      <c r="R7466" s="2"/>
      <c r="S7466" s="2"/>
      <c r="T7466" s="2"/>
      <c r="U7466" s="2"/>
      <c r="V7466" s="2"/>
      <c r="W7466" s="2"/>
      <c r="X7466" s="2"/>
      <c r="Y7466" s="2"/>
      <c r="AB7466" s="2"/>
      <c r="AC7466" s="2"/>
      <c r="AD7466" s="2"/>
      <c r="AE7466" s="2"/>
      <c r="AF7466" s="2"/>
      <c r="AG7466" s="2"/>
      <c r="AH7466" s="2"/>
      <c r="AI7466" s="2"/>
      <c r="AJ7466" s="2"/>
      <c r="AK7466" s="2"/>
      <c r="BK7466" s="2"/>
      <c r="BL7466" s="2"/>
      <c r="BN7466" s="2"/>
      <c r="BO7466" s="2"/>
    </row>
    <row r="7467" ht="12.75" customHeight="1">
      <c r="D7467" s="2"/>
      <c r="G7467" s="2"/>
      <c r="I7467" s="2"/>
      <c r="J7467" s="2"/>
      <c r="K7467" s="2"/>
      <c r="L7467" s="2"/>
      <c r="M7467" s="2"/>
      <c r="N7467" s="2"/>
      <c r="O7467" s="2"/>
      <c r="P7467" s="2"/>
      <c r="Q7467" s="2"/>
      <c r="R7467" s="2"/>
      <c r="S7467" s="2"/>
      <c r="T7467" s="2"/>
      <c r="U7467" s="2"/>
      <c r="V7467" s="2"/>
      <c r="W7467" s="2"/>
      <c r="X7467" s="2"/>
      <c r="Y7467" s="2"/>
      <c r="AB7467" s="2"/>
      <c r="AC7467" s="2"/>
      <c r="AD7467" s="2"/>
      <c r="AE7467" s="2"/>
      <c r="AF7467" s="2"/>
      <c r="AG7467" s="2"/>
      <c r="AH7467" s="2"/>
      <c r="AI7467" s="2"/>
      <c r="AJ7467" s="2"/>
      <c r="AK7467" s="2"/>
      <c r="BK7467" s="2"/>
      <c r="BL7467" s="2"/>
      <c r="BN7467" s="2"/>
      <c r="BO7467" s="2"/>
    </row>
    <row r="7468" ht="12.75" customHeight="1">
      <c r="D7468" s="2"/>
      <c r="G7468" s="2"/>
      <c r="I7468" s="2"/>
      <c r="J7468" s="2"/>
      <c r="K7468" s="2"/>
      <c r="L7468" s="2"/>
      <c r="M7468" s="2"/>
      <c r="N7468" s="2"/>
      <c r="O7468" s="2"/>
      <c r="P7468" s="2"/>
      <c r="Q7468" s="2"/>
      <c r="R7468" s="2"/>
      <c r="S7468" s="2"/>
      <c r="T7468" s="2"/>
      <c r="U7468" s="2"/>
      <c r="V7468" s="2"/>
      <c r="W7468" s="2"/>
      <c r="X7468" s="2"/>
      <c r="Y7468" s="2"/>
      <c r="AB7468" s="2"/>
      <c r="AC7468" s="2"/>
      <c r="AD7468" s="2"/>
      <c r="AE7468" s="2"/>
      <c r="AF7468" s="2"/>
      <c r="AG7468" s="2"/>
      <c r="AH7468" s="2"/>
      <c r="AI7468" s="2"/>
      <c r="AJ7468" s="2"/>
      <c r="AK7468" s="2"/>
      <c r="BK7468" s="2"/>
      <c r="BL7468" s="2"/>
      <c r="BN7468" s="2"/>
      <c r="BO7468" s="2"/>
    </row>
    <row r="7469" ht="12.75" customHeight="1">
      <c r="D7469" s="2"/>
      <c r="G7469" s="2"/>
      <c r="I7469" s="2"/>
      <c r="J7469" s="2"/>
      <c r="K7469" s="2"/>
      <c r="L7469" s="2"/>
      <c r="M7469" s="2"/>
      <c r="N7469" s="2"/>
      <c r="O7469" s="2"/>
      <c r="P7469" s="2"/>
      <c r="Q7469" s="2"/>
      <c r="R7469" s="2"/>
      <c r="S7469" s="2"/>
      <c r="T7469" s="2"/>
      <c r="U7469" s="2"/>
      <c r="V7469" s="2"/>
      <c r="W7469" s="2"/>
      <c r="X7469" s="2"/>
      <c r="Y7469" s="2"/>
      <c r="AB7469" s="2"/>
      <c r="AC7469" s="2"/>
      <c r="AD7469" s="2"/>
      <c r="AE7469" s="2"/>
      <c r="AF7469" s="2"/>
      <c r="AG7469" s="2"/>
      <c r="AH7469" s="2"/>
      <c r="AI7469" s="2"/>
      <c r="AJ7469" s="2"/>
      <c r="AK7469" s="2"/>
      <c r="BK7469" s="2"/>
      <c r="BL7469" s="2"/>
      <c r="BN7469" s="2"/>
      <c r="BO7469" s="2"/>
    </row>
    <row r="7470" ht="12.75" customHeight="1">
      <c r="D7470" s="2"/>
      <c r="G7470" s="2"/>
      <c r="I7470" s="2"/>
      <c r="J7470" s="2"/>
      <c r="K7470" s="2"/>
      <c r="L7470" s="2"/>
      <c r="M7470" s="2"/>
      <c r="N7470" s="2"/>
      <c r="O7470" s="2"/>
      <c r="P7470" s="2"/>
      <c r="Q7470" s="2"/>
      <c r="R7470" s="2"/>
      <c r="S7470" s="2"/>
      <c r="T7470" s="2"/>
      <c r="U7470" s="2"/>
      <c r="V7470" s="2"/>
      <c r="W7470" s="2"/>
      <c r="X7470" s="2"/>
      <c r="Y7470" s="2"/>
      <c r="AB7470" s="2"/>
      <c r="AC7470" s="2"/>
      <c r="AD7470" s="2"/>
      <c r="AE7470" s="2"/>
      <c r="AF7470" s="2"/>
      <c r="AG7470" s="2"/>
      <c r="AH7470" s="2"/>
      <c r="AI7470" s="2"/>
      <c r="AJ7470" s="2"/>
      <c r="AK7470" s="2"/>
      <c r="BK7470" s="2"/>
      <c r="BL7470" s="2"/>
      <c r="BN7470" s="2"/>
      <c r="BO7470" s="2"/>
    </row>
    <row r="7471" ht="12.75" customHeight="1">
      <c r="D7471" s="2"/>
      <c r="G7471" s="2"/>
      <c r="I7471" s="2"/>
      <c r="J7471" s="2"/>
      <c r="K7471" s="2"/>
      <c r="L7471" s="2"/>
      <c r="M7471" s="2"/>
      <c r="N7471" s="2"/>
      <c r="O7471" s="2"/>
      <c r="P7471" s="2"/>
      <c r="Q7471" s="2"/>
      <c r="R7471" s="2"/>
      <c r="S7471" s="2"/>
      <c r="T7471" s="2"/>
      <c r="U7471" s="2"/>
      <c r="V7471" s="2"/>
      <c r="W7471" s="2"/>
      <c r="X7471" s="2"/>
      <c r="Y7471" s="2"/>
      <c r="AB7471" s="2"/>
      <c r="AC7471" s="2"/>
      <c r="AD7471" s="2"/>
      <c r="AE7471" s="2"/>
      <c r="AF7471" s="2"/>
      <c r="AG7471" s="2"/>
      <c r="AH7471" s="2"/>
      <c r="AI7471" s="2"/>
      <c r="AJ7471" s="2"/>
      <c r="AK7471" s="2"/>
      <c r="BK7471" s="2"/>
      <c r="BL7471" s="2"/>
      <c r="BN7471" s="2"/>
      <c r="BO7471" s="2"/>
    </row>
    <row r="7472" ht="12.75" customHeight="1">
      <c r="D7472" s="2"/>
      <c r="G7472" s="2"/>
      <c r="I7472" s="2"/>
      <c r="J7472" s="2"/>
      <c r="K7472" s="2"/>
      <c r="L7472" s="2"/>
      <c r="M7472" s="2"/>
      <c r="N7472" s="2"/>
      <c r="O7472" s="2"/>
      <c r="P7472" s="2"/>
      <c r="Q7472" s="2"/>
      <c r="R7472" s="2"/>
      <c r="S7472" s="2"/>
      <c r="T7472" s="2"/>
      <c r="U7472" s="2"/>
      <c r="V7472" s="2"/>
      <c r="W7472" s="2"/>
      <c r="X7472" s="2"/>
      <c r="Y7472" s="2"/>
      <c r="AB7472" s="2"/>
      <c r="AC7472" s="2"/>
      <c r="AD7472" s="2"/>
      <c r="AE7472" s="2"/>
      <c r="AF7472" s="2"/>
      <c r="AG7472" s="2"/>
      <c r="AH7472" s="2"/>
      <c r="AI7472" s="2"/>
      <c r="AJ7472" s="2"/>
      <c r="AK7472" s="2"/>
      <c r="BK7472" s="2"/>
      <c r="BL7472" s="2"/>
      <c r="BN7472" s="2"/>
      <c r="BO7472" s="2"/>
    </row>
    <row r="7473" ht="12.75" customHeight="1">
      <c r="D7473" s="2"/>
      <c r="G7473" s="2"/>
      <c r="I7473" s="2"/>
      <c r="J7473" s="2"/>
      <c r="K7473" s="2"/>
      <c r="L7473" s="2"/>
      <c r="M7473" s="2"/>
      <c r="N7473" s="2"/>
      <c r="O7473" s="2"/>
      <c r="P7473" s="2"/>
      <c r="Q7473" s="2"/>
      <c r="R7473" s="2"/>
      <c r="S7473" s="2"/>
      <c r="T7473" s="2"/>
      <c r="U7473" s="2"/>
      <c r="V7473" s="2"/>
      <c r="W7473" s="2"/>
      <c r="X7473" s="2"/>
      <c r="Y7473" s="2"/>
      <c r="AB7473" s="2"/>
      <c r="AC7473" s="2"/>
      <c r="AD7473" s="2"/>
      <c r="AE7473" s="2"/>
      <c r="AF7473" s="2"/>
      <c r="AG7473" s="2"/>
      <c r="AH7473" s="2"/>
      <c r="AI7473" s="2"/>
      <c r="AJ7473" s="2"/>
      <c r="AK7473" s="2"/>
      <c r="BK7473" s="2"/>
      <c r="BL7473" s="2"/>
      <c r="BN7473" s="2"/>
      <c r="BO7473" s="2"/>
    </row>
    <row r="7474" ht="12.75" customHeight="1">
      <c r="D7474" s="2"/>
      <c r="G7474" s="2"/>
      <c r="I7474" s="2"/>
      <c r="J7474" s="2"/>
      <c r="K7474" s="2"/>
      <c r="L7474" s="2"/>
      <c r="M7474" s="2"/>
      <c r="N7474" s="2"/>
      <c r="O7474" s="2"/>
      <c r="P7474" s="2"/>
      <c r="Q7474" s="2"/>
      <c r="R7474" s="2"/>
      <c r="S7474" s="2"/>
      <c r="T7474" s="2"/>
      <c r="U7474" s="2"/>
      <c r="V7474" s="2"/>
      <c r="W7474" s="2"/>
      <c r="X7474" s="2"/>
      <c r="Y7474" s="2"/>
      <c r="AB7474" s="2"/>
      <c r="AC7474" s="2"/>
      <c r="AD7474" s="2"/>
      <c r="AE7474" s="2"/>
      <c r="AF7474" s="2"/>
      <c r="AG7474" s="2"/>
      <c r="AH7474" s="2"/>
      <c r="AI7474" s="2"/>
      <c r="AJ7474" s="2"/>
      <c r="AK7474" s="2"/>
      <c r="BK7474" s="2"/>
      <c r="BL7474" s="2"/>
      <c r="BN7474" s="2"/>
      <c r="BO7474" s="2"/>
    </row>
    <row r="7475" ht="12.75" customHeight="1">
      <c r="D7475" s="2"/>
      <c r="G7475" s="2"/>
      <c r="I7475" s="2"/>
      <c r="J7475" s="2"/>
      <c r="K7475" s="2"/>
      <c r="L7475" s="2"/>
      <c r="M7475" s="2"/>
      <c r="N7475" s="2"/>
      <c r="O7475" s="2"/>
      <c r="P7475" s="2"/>
      <c r="Q7475" s="2"/>
      <c r="R7475" s="2"/>
      <c r="S7475" s="2"/>
      <c r="T7475" s="2"/>
      <c r="U7475" s="2"/>
      <c r="V7475" s="2"/>
      <c r="W7475" s="2"/>
      <c r="X7475" s="2"/>
      <c r="Y7475" s="2"/>
      <c r="AB7475" s="2"/>
      <c r="AC7475" s="2"/>
      <c r="AD7475" s="2"/>
      <c r="AE7475" s="2"/>
      <c r="AF7475" s="2"/>
      <c r="AG7475" s="2"/>
      <c r="AH7475" s="2"/>
      <c r="AI7475" s="2"/>
      <c r="AJ7475" s="2"/>
      <c r="AK7475" s="2"/>
      <c r="BK7475" s="2"/>
      <c r="BL7475" s="2"/>
      <c r="BN7475" s="2"/>
      <c r="BO7475" s="2"/>
    </row>
    <row r="7476" ht="12.75" customHeight="1">
      <c r="D7476" s="2"/>
      <c r="G7476" s="2"/>
      <c r="I7476" s="2"/>
      <c r="J7476" s="2"/>
      <c r="K7476" s="2"/>
      <c r="L7476" s="2"/>
      <c r="M7476" s="2"/>
      <c r="N7476" s="2"/>
      <c r="O7476" s="2"/>
      <c r="P7476" s="2"/>
      <c r="Q7476" s="2"/>
      <c r="R7476" s="2"/>
      <c r="S7476" s="2"/>
      <c r="T7476" s="2"/>
      <c r="U7476" s="2"/>
      <c r="V7476" s="2"/>
      <c r="W7476" s="2"/>
      <c r="X7476" s="2"/>
      <c r="Y7476" s="2"/>
      <c r="AB7476" s="2"/>
      <c r="AC7476" s="2"/>
      <c r="AD7476" s="2"/>
      <c r="AE7476" s="2"/>
      <c r="AF7476" s="2"/>
      <c r="AG7476" s="2"/>
      <c r="AH7476" s="2"/>
      <c r="AI7476" s="2"/>
      <c r="AJ7476" s="2"/>
      <c r="AK7476" s="2"/>
      <c r="BK7476" s="2"/>
      <c r="BL7476" s="2"/>
      <c r="BN7476" s="2"/>
      <c r="BO7476" s="2"/>
    </row>
    <row r="7477" ht="12.75" customHeight="1">
      <c r="D7477" s="2"/>
      <c r="G7477" s="2"/>
      <c r="I7477" s="2"/>
      <c r="J7477" s="2"/>
      <c r="K7477" s="2"/>
      <c r="L7477" s="2"/>
      <c r="M7477" s="2"/>
      <c r="N7477" s="2"/>
      <c r="O7477" s="2"/>
      <c r="P7477" s="2"/>
      <c r="Q7477" s="2"/>
      <c r="R7477" s="2"/>
      <c r="S7477" s="2"/>
      <c r="T7477" s="2"/>
      <c r="U7477" s="2"/>
      <c r="V7477" s="2"/>
      <c r="W7477" s="2"/>
      <c r="X7477" s="2"/>
      <c r="Y7477" s="2"/>
      <c r="AB7477" s="2"/>
      <c r="AC7477" s="2"/>
      <c r="AD7477" s="2"/>
      <c r="AE7477" s="2"/>
      <c r="AF7477" s="2"/>
      <c r="AG7477" s="2"/>
      <c r="AH7477" s="2"/>
      <c r="AI7477" s="2"/>
      <c r="AJ7477" s="2"/>
      <c r="AK7477" s="2"/>
      <c r="BK7477" s="2"/>
      <c r="BL7477" s="2"/>
      <c r="BN7477" s="2"/>
      <c r="BO7477" s="2"/>
    </row>
    <row r="7478" ht="12.75" customHeight="1">
      <c r="D7478" s="2"/>
      <c r="G7478" s="2"/>
      <c r="I7478" s="2"/>
      <c r="J7478" s="2"/>
      <c r="K7478" s="2"/>
      <c r="L7478" s="2"/>
      <c r="M7478" s="2"/>
      <c r="N7478" s="2"/>
      <c r="O7478" s="2"/>
      <c r="P7478" s="2"/>
      <c r="Q7478" s="2"/>
      <c r="R7478" s="2"/>
      <c r="S7478" s="2"/>
      <c r="T7478" s="2"/>
      <c r="U7478" s="2"/>
      <c r="V7478" s="2"/>
      <c r="W7478" s="2"/>
      <c r="X7478" s="2"/>
      <c r="Y7478" s="2"/>
      <c r="AB7478" s="2"/>
      <c r="AC7478" s="2"/>
      <c r="AD7478" s="2"/>
      <c r="AE7478" s="2"/>
      <c r="AF7478" s="2"/>
      <c r="AG7478" s="2"/>
      <c r="AH7478" s="2"/>
      <c r="AI7478" s="2"/>
      <c r="AJ7478" s="2"/>
      <c r="AK7478" s="2"/>
      <c r="BK7478" s="2"/>
      <c r="BL7478" s="2"/>
      <c r="BN7478" s="2"/>
      <c r="BO7478" s="2"/>
    </row>
    <row r="7479" ht="12.75" customHeight="1">
      <c r="D7479" s="2"/>
      <c r="G7479" s="2"/>
      <c r="I7479" s="2"/>
      <c r="J7479" s="2"/>
      <c r="K7479" s="2"/>
      <c r="L7479" s="2"/>
      <c r="M7479" s="2"/>
      <c r="N7479" s="2"/>
      <c r="O7479" s="2"/>
      <c r="P7479" s="2"/>
      <c r="Q7479" s="2"/>
      <c r="R7479" s="2"/>
      <c r="S7479" s="2"/>
      <c r="T7479" s="2"/>
      <c r="U7479" s="2"/>
      <c r="V7479" s="2"/>
      <c r="W7479" s="2"/>
      <c r="X7479" s="2"/>
      <c r="Y7479" s="2"/>
      <c r="AB7479" s="2"/>
      <c r="AC7479" s="2"/>
      <c r="AD7479" s="2"/>
      <c r="AE7479" s="2"/>
      <c r="AF7479" s="2"/>
      <c r="AG7479" s="2"/>
      <c r="AH7479" s="2"/>
      <c r="AI7479" s="2"/>
      <c r="AJ7479" s="2"/>
      <c r="AK7479" s="2"/>
      <c r="BK7479" s="2"/>
      <c r="BL7479" s="2"/>
      <c r="BN7479" s="2"/>
      <c r="BO7479" s="2"/>
    </row>
    <row r="7480" ht="12.75" customHeight="1">
      <c r="D7480" s="2"/>
      <c r="G7480" s="2"/>
      <c r="I7480" s="2"/>
      <c r="J7480" s="2"/>
      <c r="K7480" s="2"/>
      <c r="L7480" s="2"/>
      <c r="M7480" s="2"/>
      <c r="N7480" s="2"/>
      <c r="O7480" s="2"/>
      <c r="P7480" s="2"/>
      <c r="Q7480" s="2"/>
      <c r="R7480" s="2"/>
      <c r="S7480" s="2"/>
      <c r="T7480" s="2"/>
      <c r="U7480" s="2"/>
      <c r="V7480" s="2"/>
      <c r="W7480" s="2"/>
      <c r="X7480" s="2"/>
      <c r="Y7480" s="2"/>
      <c r="AB7480" s="2"/>
      <c r="AC7480" s="2"/>
      <c r="AD7480" s="2"/>
      <c r="AE7480" s="2"/>
      <c r="AF7480" s="2"/>
      <c r="AG7480" s="2"/>
      <c r="AH7480" s="2"/>
      <c r="AI7480" s="2"/>
      <c r="AJ7480" s="2"/>
      <c r="AK7480" s="2"/>
      <c r="BK7480" s="2"/>
      <c r="BL7480" s="2"/>
      <c r="BN7480" s="2"/>
      <c r="BO7480" s="2"/>
    </row>
    <row r="7481" ht="12.75" customHeight="1">
      <c r="D7481" s="2"/>
      <c r="G7481" s="2"/>
      <c r="I7481" s="2"/>
      <c r="J7481" s="2"/>
      <c r="K7481" s="2"/>
      <c r="L7481" s="2"/>
      <c r="M7481" s="2"/>
      <c r="N7481" s="2"/>
      <c r="O7481" s="2"/>
      <c r="P7481" s="2"/>
      <c r="Q7481" s="2"/>
      <c r="R7481" s="2"/>
      <c r="S7481" s="2"/>
      <c r="T7481" s="2"/>
      <c r="U7481" s="2"/>
      <c r="V7481" s="2"/>
      <c r="W7481" s="2"/>
      <c r="X7481" s="2"/>
      <c r="Y7481" s="2"/>
      <c r="AB7481" s="2"/>
      <c r="AC7481" s="2"/>
      <c r="AD7481" s="2"/>
      <c r="AE7481" s="2"/>
      <c r="AF7481" s="2"/>
      <c r="AG7481" s="2"/>
      <c r="AH7481" s="2"/>
      <c r="AI7481" s="2"/>
      <c r="AJ7481" s="2"/>
      <c r="AK7481" s="2"/>
      <c r="BK7481" s="2"/>
      <c r="BL7481" s="2"/>
      <c r="BN7481" s="2"/>
      <c r="BO7481" s="2"/>
    </row>
    <row r="7482" ht="12.75" customHeight="1">
      <c r="D7482" s="2"/>
      <c r="G7482" s="2"/>
      <c r="I7482" s="2"/>
      <c r="J7482" s="2"/>
      <c r="K7482" s="2"/>
      <c r="L7482" s="2"/>
      <c r="M7482" s="2"/>
      <c r="N7482" s="2"/>
      <c r="O7482" s="2"/>
      <c r="P7482" s="2"/>
      <c r="Q7482" s="2"/>
      <c r="R7482" s="2"/>
      <c r="S7482" s="2"/>
      <c r="T7482" s="2"/>
      <c r="U7482" s="2"/>
      <c r="V7482" s="2"/>
      <c r="W7482" s="2"/>
      <c r="X7482" s="2"/>
      <c r="Y7482" s="2"/>
      <c r="AB7482" s="2"/>
      <c r="AC7482" s="2"/>
      <c r="AD7482" s="2"/>
      <c r="AE7482" s="2"/>
      <c r="AF7482" s="2"/>
      <c r="AG7482" s="2"/>
      <c r="AH7482" s="2"/>
      <c r="AI7482" s="2"/>
      <c r="AJ7482" s="2"/>
      <c r="AK7482" s="2"/>
      <c r="BK7482" s="2"/>
      <c r="BL7482" s="2"/>
      <c r="BN7482" s="2"/>
      <c r="BO7482" s="2"/>
    </row>
    <row r="7483" ht="12.75" customHeight="1">
      <c r="D7483" s="2"/>
      <c r="G7483" s="2"/>
      <c r="I7483" s="2"/>
      <c r="J7483" s="2"/>
      <c r="K7483" s="2"/>
      <c r="L7483" s="2"/>
      <c r="M7483" s="2"/>
      <c r="N7483" s="2"/>
      <c r="O7483" s="2"/>
      <c r="P7483" s="2"/>
      <c r="Q7483" s="2"/>
      <c r="R7483" s="2"/>
      <c r="S7483" s="2"/>
      <c r="T7483" s="2"/>
      <c r="U7483" s="2"/>
      <c r="V7483" s="2"/>
      <c r="W7483" s="2"/>
      <c r="X7483" s="2"/>
      <c r="Y7483" s="2"/>
      <c r="AB7483" s="2"/>
      <c r="AC7483" s="2"/>
      <c r="AD7483" s="2"/>
      <c r="AE7483" s="2"/>
      <c r="AF7483" s="2"/>
      <c r="AG7483" s="2"/>
      <c r="AH7483" s="2"/>
      <c r="AI7483" s="2"/>
      <c r="AJ7483" s="2"/>
      <c r="AK7483" s="2"/>
      <c r="BK7483" s="2"/>
      <c r="BL7483" s="2"/>
      <c r="BN7483" s="2"/>
      <c r="BO7483" s="2"/>
    </row>
    <row r="7484" ht="12.75" customHeight="1">
      <c r="D7484" s="2"/>
      <c r="G7484" s="2"/>
      <c r="I7484" s="2"/>
      <c r="J7484" s="2"/>
      <c r="K7484" s="2"/>
      <c r="L7484" s="2"/>
      <c r="M7484" s="2"/>
      <c r="N7484" s="2"/>
      <c r="O7484" s="2"/>
      <c r="P7484" s="2"/>
      <c r="Q7484" s="2"/>
      <c r="R7484" s="2"/>
      <c r="S7484" s="2"/>
      <c r="T7484" s="2"/>
      <c r="U7484" s="2"/>
      <c r="V7484" s="2"/>
      <c r="W7484" s="2"/>
      <c r="X7484" s="2"/>
      <c r="Y7484" s="2"/>
      <c r="AB7484" s="2"/>
      <c r="AC7484" s="2"/>
      <c r="AD7484" s="2"/>
      <c r="AE7484" s="2"/>
      <c r="AF7484" s="2"/>
      <c r="AG7484" s="2"/>
      <c r="AH7484" s="2"/>
      <c r="AI7484" s="2"/>
      <c r="AJ7484" s="2"/>
      <c r="AK7484" s="2"/>
      <c r="BK7484" s="2"/>
      <c r="BL7484" s="2"/>
      <c r="BN7484" s="2"/>
      <c r="BO7484" s="2"/>
    </row>
    <row r="7485" ht="12.75" customHeight="1">
      <c r="D7485" s="2"/>
      <c r="G7485" s="2"/>
      <c r="I7485" s="2"/>
      <c r="J7485" s="2"/>
      <c r="K7485" s="2"/>
      <c r="L7485" s="2"/>
      <c r="M7485" s="2"/>
      <c r="N7485" s="2"/>
      <c r="O7485" s="2"/>
      <c r="P7485" s="2"/>
      <c r="Q7485" s="2"/>
      <c r="R7485" s="2"/>
      <c r="S7485" s="2"/>
      <c r="T7485" s="2"/>
      <c r="U7485" s="2"/>
      <c r="V7485" s="2"/>
      <c r="W7485" s="2"/>
      <c r="X7485" s="2"/>
      <c r="Y7485" s="2"/>
      <c r="AB7485" s="2"/>
      <c r="AC7485" s="2"/>
      <c r="AD7485" s="2"/>
      <c r="AE7485" s="2"/>
      <c r="AF7485" s="2"/>
      <c r="AG7485" s="2"/>
      <c r="AH7485" s="2"/>
      <c r="AI7485" s="2"/>
      <c r="AJ7485" s="2"/>
      <c r="AK7485" s="2"/>
      <c r="BK7485" s="2"/>
      <c r="BL7485" s="2"/>
      <c r="BN7485" s="2"/>
      <c r="BO7485" s="2"/>
    </row>
    <row r="7486" ht="12.75" customHeight="1">
      <c r="D7486" s="2"/>
      <c r="G7486" s="2"/>
      <c r="I7486" s="2"/>
      <c r="J7486" s="2"/>
      <c r="K7486" s="2"/>
      <c r="L7486" s="2"/>
      <c r="M7486" s="2"/>
      <c r="N7486" s="2"/>
      <c r="O7486" s="2"/>
      <c r="P7486" s="2"/>
      <c r="Q7486" s="2"/>
      <c r="R7486" s="2"/>
      <c r="S7486" s="2"/>
      <c r="T7486" s="2"/>
      <c r="U7486" s="2"/>
      <c r="V7486" s="2"/>
      <c r="W7486" s="2"/>
      <c r="X7486" s="2"/>
      <c r="Y7486" s="2"/>
      <c r="AB7486" s="2"/>
      <c r="AC7486" s="2"/>
      <c r="AD7486" s="2"/>
      <c r="AE7486" s="2"/>
      <c r="AF7486" s="2"/>
      <c r="AG7486" s="2"/>
      <c r="AH7486" s="2"/>
      <c r="AI7486" s="2"/>
      <c r="AJ7486" s="2"/>
      <c r="AK7486" s="2"/>
      <c r="BK7486" s="2"/>
      <c r="BL7486" s="2"/>
      <c r="BN7486" s="2"/>
      <c r="BO7486" s="2"/>
    </row>
    <row r="7487" ht="12.75" customHeight="1">
      <c r="D7487" s="2"/>
      <c r="G7487" s="2"/>
      <c r="I7487" s="2"/>
      <c r="J7487" s="2"/>
      <c r="K7487" s="2"/>
      <c r="L7487" s="2"/>
      <c r="M7487" s="2"/>
      <c r="N7487" s="2"/>
      <c r="O7487" s="2"/>
      <c r="P7487" s="2"/>
      <c r="Q7487" s="2"/>
      <c r="R7487" s="2"/>
      <c r="S7487" s="2"/>
      <c r="T7487" s="2"/>
      <c r="U7487" s="2"/>
      <c r="V7487" s="2"/>
      <c r="W7487" s="2"/>
      <c r="X7487" s="2"/>
      <c r="Y7487" s="2"/>
      <c r="AB7487" s="2"/>
      <c r="AC7487" s="2"/>
      <c r="AD7487" s="2"/>
      <c r="AE7487" s="2"/>
      <c r="AF7487" s="2"/>
      <c r="AG7487" s="2"/>
      <c r="AH7487" s="2"/>
      <c r="AI7487" s="2"/>
      <c r="AJ7487" s="2"/>
      <c r="AK7487" s="2"/>
      <c r="BK7487" s="2"/>
      <c r="BL7487" s="2"/>
      <c r="BN7487" s="2"/>
      <c r="BO7487" s="2"/>
    </row>
    <row r="7488" ht="12.75" customHeight="1">
      <c r="D7488" s="2"/>
      <c r="G7488" s="2"/>
      <c r="I7488" s="2"/>
      <c r="J7488" s="2"/>
      <c r="K7488" s="2"/>
      <c r="L7488" s="2"/>
      <c r="M7488" s="2"/>
      <c r="N7488" s="2"/>
      <c r="O7488" s="2"/>
      <c r="P7488" s="2"/>
      <c r="Q7488" s="2"/>
      <c r="R7488" s="2"/>
      <c r="S7488" s="2"/>
      <c r="T7488" s="2"/>
      <c r="U7488" s="2"/>
      <c r="V7488" s="2"/>
      <c r="W7488" s="2"/>
      <c r="X7488" s="2"/>
      <c r="Y7488" s="2"/>
      <c r="AB7488" s="2"/>
      <c r="AC7488" s="2"/>
      <c r="AD7488" s="2"/>
      <c r="AE7488" s="2"/>
      <c r="AF7488" s="2"/>
      <c r="AG7488" s="2"/>
      <c r="AH7488" s="2"/>
      <c r="AI7488" s="2"/>
      <c r="AJ7488" s="2"/>
      <c r="AK7488" s="2"/>
      <c r="BK7488" s="2"/>
      <c r="BL7488" s="2"/>
      <c r="BN7488" s="2"/>
      <c r="BO7488" s="2"/>
    </row>
    <row r="7489" ht="12.75" customHeight="1">
      <c r="D7489" s="2"/>
      <c r="G7489" s="2"/>
      <c r="I7489" s="2"/>
      <c r="J7489" s="2"/>
      <c r="K7489" s="2"/>
      <c r="L7489" s="2"/>
      <c r="M7489" s="2"/>
      <c r="N7489" s="2"/>
      <c r="O7489" s="2"/>
      <c r="P7489" s="2"/>
      <c r="Q7489" s="2"/>
      <c r="R7489" s="2"/>
      <c r="S7489" s="2"/>
      <c r="T7489" s="2"/>
      <c r="U7489" s="2"/>
      <c r="V7489" s="2"/>
      <c r="W7489" s="2"/>
      <c r="X7489" s="2"/>
      <c r="Y7489" s="2"/>
      <c r="AB7489" s="2"/>
      <c r="AC7489" s="2"/>
      <c r="AD7489" s="2"/>
      <c r="AE7489" s="2"/>
      <c r="AF7489" s="2"/>
      <c r="AG7489" s="2"/>
      <c r="AH7489" s="2"/>
      <c r="AI7489" s="2"/>
      <c r="AJ7489" s="2"/>
      <c r="AK7489" s="2"/>
      <c r="BK7489" s="2"/>
      <c r="BL7489" s="2"/>
      <c r="BN7489" s="2"/>
      <c r="BO7489" s="2"/>
    </row>
    <row r="7490" ht="12.75" customHeight="1">
      <c r="D7490" s="2"/>
      <c r="G7490" s="2"/>
      <c r="I7490" s="2"/>
      <c r="J7490" s="2"/>
      <c r="K7490" s="2"/>
      <c r="L7490" s="2"/>
      <c r="M7490" s="2"/>
      <c r="N7490" s="2"/>
      <c r="O7490" s="2"/>
      <c r="P7490" s="2"/>
      <c r="Q7490" s="2"/>
      <c r="R7490" s="2"/>
      <c r="S7490" s="2"/>
      <c r="T7490" s="2"/>
      <c r="U7490" s="2"/>
      <c r="V7490" s="2"/>
      <c r="W7490" s="2"/>
      <c r="X7490" s="2"/>
      <c r="Y7490" s="2"/>
      <c r="AB7490" s="2"/>
      <c r="AC7490" s="2"/>
      <c r="AD7490" s="2"/>
      <c r="AE7490" s="2"/>
      <c r="AF7490" s="2"/>
      <c r="AG7490" s="2"/>
      <c r="AH7490" s="2"/>
      <c r="AI7490" s="2"/>
      <c r="AJ7490" s="2"/>
      <c r="AK7490" s="2"/>
      <c r="BK7490" s="2"/>
      <c r="BL7490" s="2"/>
      <c r="BN7490" s="2"/>
      <c r="BO7490" s="2"/>
    </row>
    <row r="7491" ht="12.75" customHeight="1">
      <c r="D7491" s="2"/>
      <c r="G7491" s="2"/>
      <c r="I7491" s="2"/>
      <c r="J7491" s="2"/>
      <c r="K7491" s="2"/>
      <c r="L7491" s="2"/>
      <c r="M7491" s="2"/>
      <c r="N7491" s="2"/>
      <c r="O7491" s="2"/>
      <c r="P7491" s="2"/>
      <c r="Q7491" s="2"/>
      <c r="R7491" s="2"/>
      <c r="S7491" s="2"/>
      <c r="T7491" s="2"/>
      <c r="U7491" s="2"/>
      <c r="V7491" s="2"/>
      <c r="W7491" s="2"/>
      <c r="X7491" s="2"/>
      <c r="Y7491" s="2"/>
      <c r="AB7491" s="2"/>
      <c r="AC7491" s="2"/>
      <c r="AD7491" s="2"/>
      <c r="AE7491" s="2"/>
      <c r="AF7491" s="2"/>
      <c r="AG7491" s="2"/>
      <c r="AH7491" s="2"/>
      <c r="AI7491" s="2"/>
      <c r="AJ7491" s="2"/>
      <c r="AK7491" s="2"/>
      <c r="BK7491" s="2"/>
      <c r="BL7491" s="2"/>
      <c r="BN7491" s="2"/>
      <c r="BO7491" s="2"/>
    </row>
    <row r="7492" ht="12.75" customHeight="1">
      <c r="D7492" s="2"/>
      <c r="G7492" s="2"/>
      <c r="I7492" s="2"/>
      <c r="J7492" s="2"/>
      <c r="K7492" s="2"/>
      <c r="L7492" s="2"/>
      <c r="M7492" s="2"/>
      <c r="N7492" s="2"/>
      <c r="O7492" s="2"/>
      <c r="P7492" s="2"/>
      <c r="Q7492" s="2"/>
      <c r="R7492" s="2"/>
      <c r="S7492" s="2"/>
      <c r="T7492" s="2"/>
      <c r="U7492" s="2"/>
      <c r="V7492" s="2"/>
      <c r="W7492" s="2"/>
      <c r="X7492" s="2"/>
      <c r="Y7492" s="2"/>
      <c r="AB7492" s="2"/>
      <c r="AC7492" s="2"/>
      <c r="AD7492" s="2"/>
      <c r="AE7492" s="2"/>
      <c r="AF7492" s="2"/>
      <c r="AG7492" s="2"/>
      <c r="AH7492" s="2"/>
      <c r="AI7492" s="2"/>
      <c r="AJ7492" s="2"/>
      <c r="AK7492" s="2"/>
      <c r="BK7492" s="2"/>
      <c r="BL7492" s="2"/>
      <c r="BN7492" s="2"/>
      <c r="BO7492" s="2"/>
    </row>
    <row r="7493" ht="12.75" customHeight="1">
      <c r="D7493" s="2"/>
      <c r="G7493" s="2"/>
      <c r="I7493" s="2"/>
      <c r="J7493" s="2"/>
      <c r="K7493" s="2"/>
      <c r="L7493" s="2"/>
      <c r="M7493" s="2"/>
      <c r="N7493" s="2"/>
      <c r="O7493" s="2"/>
      <c r="P7493" s="2"/>
      <c r="Q7493" s="2"/>
      <c r="R7493" s="2"/>
      <c r="S7493" s="2"/>
      <c r="T7493" s="2"/>
      <c r="U7493" s="2"/>
      <c r="V7493" s="2"/>
      <c r="W7493" s="2"/>
      <c r="X7493" s="2"/>
      <c r="Y7493" s="2"/>
      <c r="AB7493" s="2"/>
      <c r="AC7493" s="2"/>
      <c r="AD7493" s="2"/>
      <c r="AE7493" s="2"/>
      <c r="AF7493" s="2"/>
      <c r="AG7493" s="2"/>
      <c r="AH7493" s="2"/>
      <c r="AI7493" s="2"/>
      <c r="AJ7493" s="2"/>
      <c r="AK7493" s="2"/>
      <c r="BK7493" s="2"/>
      <c r="BL7493" s="2"/>
      <c r="BN7493" s="2"/>
      <c r="BO7493" s="2"/>
    </row>
    <row r="7494" ht="12.75" customHeight="1">
      <c r="D7494" s="2"/>
      <c r="G7494" s="2"/>
      <c r="I7494" s="2"/>
      <c r="J7494" s="2"/>
      <c r="K7494" s="2"/>
      <c r="L7494" s="2"/>
      <c r="M7494" s="2"/>
      <c r="N7494" s="2"/>
      <c r="O7494" s="2"/>
      <c r="P7494" s="2"/>
      <c r="Q7494" s="2"/>
      <c r="R7494" s="2"/>
      <c r="S7494" s="2"/>
      <c r="T7494" s="2"/>
      <c r="U7494" s="2"/>
      <c r="V7494" s="2"/>
      <c r="W7494" s="2"/>
      <c r="X7494" s="2"/>
      <c r="Y7494" s="2"/>
      <c r="AB7494" s="2"/>
      <c r="AC7494" s="2"/>
      <c r="AD7494" s="2"/>
      <c r="AE7494" s="2"/>
      <c r="AF7494" s="2"/>
      <c r="AG7494" s="2"/>
      <c r="AH7494" s="2"/>
      <c r="AI7494" s="2"/>
      <c r="AJ7494" s="2"/>
      <c r="AK7494" s="2"/>
      <c r="BK7494" s="2"/>
      <c r="BL7494" s="2"/>
      <c r="BN7494" s="2"/>
      <c r="BO7494" s="2"/>
    </row>
    <row r="7495" ht="12.75" customHeight="1">
      <c r="D7495" s="2"/>
      <c r="G7495" s="2"/>
      <c r="I7495" s="2"/>
      <c r="J7495" s="2"/>
      <c r="K7495" s="2"/>
      <c r="L7495" s="2"/>
      <c r="M7495" s="2"/>
      <c r="N7495" s="2"/>
      <c r="O7495" s="2"/>
      <c r="P7495" s="2"/>
      <c r="Q7495" s="2"/>
      <c r="R7495" s="2"/>
      <c r="S7495" s="2"/>
      <c r="T7495" s="2"/>
      <c r="U7495" s="2"/>
      <c r="V7495" s="2"/>
      <c r="W7495" s="2"/>
      <c r="X7495" s="2"/>
      <c r="Y7495" s="2"/>
      <c r="AB7495" s="2"/>
      <c r="AC7495" s="2"/>
      <c r="AD7495" s="2"/>
      <c r="AE7495" s="2"/>
      <c r="AF7495" s="2"/>
      <c r="AG7495" s="2"/>
      <c r="AH7495" s="2"/>
      <c r="AI7495" s="2"/>
      <c r="AJ7495" s="2"/>
      <c r="AK7495" s="2"/>
      <c r="BK7495" s="2"/>
      <c r="BL7495" s="2"/>
      <c r="BN7495" s="2"/>
      <c r="BO7495" s="2"/>
    </row>
    <row r="7496" ht="12.75" customHeight="1">
      <c r="D7496" s="2"/>
      <c r="G7496" s="2"/>
      <c r="I7496" s="2"/>
      <c r="J7496" s="2"/>
      <c r="K7496" s="2"/>
      <c r="L7496" s="2"/>
      <c r="M7496" s="2"/>
      <c r="N7496" s="2"/>
      <c r="O7496" s="2"/>
      <c r="P7496" s="2"/>
      <c r="Q7496" s="2"/>
      <c r="R7496" s="2"/>
      <c r="S7496" s="2"/>
      <c r="T7496" s="2"/>
      <c r="U7496" s="2"/>
      <c r="V7496" s="2"/>
      <c r="W7496" s="2"/>
      <c r="X7496" s="2"/>
      <c r="Y7496" s="2"/>
      <c r="AB7496" s="2"/>
      <c r="AC7496" s="2"/>
      <c r="AD7496" s="2"/>
      <c r="AE7496" s="2"/>
      <c r="AF7496" s="2"/>
      <c r="AG7496" s="2"/>
      <c r="AH7496" s="2"/>
      <c r="AI7496" s="2"/>
      <c r="AJ7496" s="2"/>
      <c r="AK7496" s="2"/>
      <c r="BK7496" s="2"/>
      <c r="BL7496" s="2"/>
      <c r="BN7496" s="2"/>
      <c r="BO7496" s="2"/>
    </row>
    <row r="7497" ht="12.75" customHeight="1">
      <c r="D7497" s="2"/>
      <c r="G7497" s="2"/>
      <c r="I7497" s="2"/>
      <c r="J7497" s="2"/>
      <c r="K7497" s="2"/>
      <c r="L7497" s="2"/>
      <c r="M7497" s="2"/>
      <c r="N7497" s="2"/>
      <c r="O7497" s="2"/>
      <c r="P7497" s="2"/>
      <c r="Q7497" s="2"/>
      <c r="R7497" s="2"/>
      <c r="S7497" s="2"/>
      <c r="T7497" s="2"/>
      <c r="U7497" s="2"/>
      <c r="V7497" s="2"/>
      <c r="W7497" s="2"/>
      <c r="X7497" s="2"/>
      <c r="Y7497" s="2"/>
      <c r="AB7497" s="2"/>
      <c r="AC7497" s="2"/>
      <c r="AD7497" s="2"/>
      <c r="AE7497" s="2"/>
      <c r="AF7497" s="2"/>
      <c r="AG7497" s="2"/>
      <c r="AH7497" s="2"/>
      <c r="AI7497" s="2"/>
      <c r="AJ7497" s="2"/>
      <c r="AK7497" s="2"/>
      <c r="BK7497" s="2"/>
      <c r="BL7497" s="2"/>
      <c r="BN7497" s="2"/>
      <c r="BO7497" s="2"/>
    </row>
    <row r="7498" ht="12.75" customHeight="1">
      <c r="D7498" s="2"/>
      <c r="G7498" s="2"/>
      <c r="I7498" s="2"/>
      <c r="J7498" s="2"/>
      <c r="K7498" s="2"/>
      <c r="L7498" s="2"/>
      <c r="M7498" s="2"/>
      <c r="N7498" s="2"/>
      <c r="O7498" s="2"/>
      <c r="P7498" s="2"/>
      <c r="Q7498" s="2"/>
      <c r="R7498" s="2"/>
      <c r="S7498" s="2"/>
      <c r="T7498" s="2"/>
      <c r="U7498" s="2"/>
      <c r="V7498" s="2"/>
      <c r="W7498" s="2"/>
      <c r="X7498" s="2"/>
      <c r="Y7498" s="2"/>
      <c r="AB7498" s="2"/>
      <c r="AC7498" s="2"/>
      <c r="AD7498" s="2"/>
      <c r="AE7498" s="2"/>
      <c r="AF7498" s="2"/>
      <c r="AG7498" s="2"/>
      <c r="AH7498" s="2"/>
      <c r="AI7498" s="2"/>
      <c r="AJ7498" s="2"/>
      <c r="AK7498" s="2"/>
      <c r="BK7498" s="2"/>
      <c r="BL7498" s="2"/>
      <c r="BN7498" s="2"/>
      <c r="BO7498" s="2"/>
    </row>
    <row r="7499" ht="12.75" customHeight="1">
      <c r="D7499" s="2"/>
      <c r="G7499" s="2"/>
      <c r="I7499" s="2"/>
      <c r="J7499" s="2"/>
      <c r="K7499" s="2"/>
      <c r="L7499" s="2"/>
      <c r="M7499" s="2"/>
      <c r="N7499" s="2"/>
      <c r="O7499" s="2"/>
      <c r="P7499" s="2"/>
      <c r="Q7499" s="2"/>
      <c r="R7499" s="2"/>
      <c r="S7499" s="2"/>
      <c r="T7499" s="2"/>
      <c r="U7499" s="2"/>
      <c r="V7499" s="2"/>
      <c r="W7499" s="2"/>
      <c r="X7499" s="2"/>
      <c r="Y7499" s="2"/>
      <c r="AB7499" s="2"/>
      <c r="AC7499" s="2"/>
      <c r="AD7499" s="2"/>
      <c r="AE7499" s="2"/>
      <c r="AF7499" s="2"/>
      <c r="AG7499" s="2"/>
      <c r="AH7499" s="2"/>
      <c r="AI7499" s="2"/>
      <c r="AJ7499" s="2"/>
      <c r="AK7499" s="2"/>
      <c r="BK7499" s="2"/>
      <c r="BL7499" s="2"/>
      <c r="BN7499" s="2"/>
      <c r="BO7499" s="2"/>
    </row>
    <row r="7500" ht="12.75" customHeight="1">
      <c r="D7500" s="2"/>
      <c r="G7500" s="2"/>
      <c r="I7500" s="2"/>
      <c r="J7500" s="2"/>
      <c r="K7500" s="2"/>
      <c r="L7500" s="2"/>
      <c r="M7500" s="2"/>
      <c r="N7500" s="2"/>
      <c r="O7500" s="2"/>
      <c r="P7500" s="2"/>
      <c r="Q7500" s="2"/>
      <c r="R7500" s="2"/>
      <c r="S7500" s="2"/>
      <c r="T7500" s="2"/>
      <c r="U7500" s="2"/>
      <c r="V7500" s="2"/>
      <c r="W7500" s="2"/>
      <c r="X7500" s="2"/>
      <c r="Y7500" s="2"/>
      <c r="AB7500" s="2"/>
      <c r="AC7500" s="2"/>
      <c r="AD7500" s="2"/>
      <c r="AE7500" s="2"/>
      <c r="AF7500" s="2"/>
      <c r="AG7500" s="2"/>
      <c r="AH7500" s="2"/>
      <c r="AI7500" s="2"/>
      <c r="AJ7500" s="2"/>
      <c r="AK7500" s="2"/>
      <c r="BK7500" s="2"/>
      <c r="BL7500" s="2"/>
      <c r="BN7500" s="2"/>
      <c r="BO7500" s="2"/>
    </row>
    <row r="7501" ht="12.75" customHeight="1">
      <c r="D7501" s="2"/>
      <c r="G7501" s="2"/>
      <c r="I7501" s="2"/>
      <c r="J7501" s="2"/>
      <c r="K7501" s="2"/>
      <c r="L7501" s="2"/>
      <c r="M7501" s="2"/>
      <c r="N7501" s="2"/>
      <c r="O7501" s="2"/>
      <c r="P7501" s="2"/>
      <c r="Q7501" s="2"/>
      <c r="R7501" s="2"/>
      <c r="S7501" s="2"/>
      <c r="T7501" s="2"/>
      <c r="U7501" s="2"/>
      <c r="V7501" s="2"/>
      <c r="W7501" s="2"/>
      <c r="X7501" s="2"/>
      <c r="Y7501" s="2"/>
      <c r="AB7501" s="2"/>
      <c r="AC7501" s="2"/>
      <c r="AD7501" s="2"/>
      <c r="AE7501" s="2"/>
      <c r="AF7501" s="2"/>
      <c r="AG7501" s="2"/>
      <c r="AH7501" s="2"/>
      <c r="AI7501" s="2"/>
      <c r="AJ7501" s="2"/>
      <c r="AK7501" s="2"/>
      <c r="BK7501" s="2"/>
      <c r="BL7501" s="2"/>
      <c r="BN7501" s="2"/>
      <c r="BO7501" s="2"/>
    </row>
    <row r="7502" ht="12.75" customHeight="1">
      <c r="D7502" s="2"/>
      <c r="G7502" s="2"/>
      <c r="I7502" s="2"/>
      <c r="J7502" s="2"/>
      <c r="K7502" s="2"/>
      <c r="L7502" s="2"/>
      <c r="M7502" s="2"/>
      <c r="N7502" s="2"/>
      <c r="O7502" s="2"/>
      <c r="P7502" s="2"/>
      <c r="Q7502" s="2"/>
      <c r="R7502" s="2"/>
      <c r="S7502" s="2"/>
      <c r="T7502" s="2"/>
      <c r="U7502" s="2"/>
      <c r="V7502" s="2"/>
      <c r="W7502" s="2"/>
      <c r="X7502" s="2"/>
      <c r="Y7502" s="2"/>
      <c r="AB7502" s="2"/>
      <c r="AC7502" s="2"/>
      <c r="AD7502" s="2"/>
      <c r="AE7502" s="2"/>
      <c r="AF7502" s="2"/>
      <c r="AG7502" s="2"/>
      <c r="AH7502" s="2"/>
      <c r="AI7502" s="2"/>
      <c r="AJ7502" s="2"/>
      <c r="AK7502" s="2"/>
      <c r="BK7502" s="2"/>
      <c r="BL7502" s="2"/>
      <c r="BN7502" s="2"/>
      <c r="BO7502" s="2"/>
    </row>
    <row r="7503" ht="12.75" customHeight="1">
      <c r="D7503" s="2"/>
      <c r="G7503" s="2"/>
      <c r="I7503" s="2"/>
      <c r="J7503" s="2"/>
      <c r="K7503" s="2"/>
      <c r="L7503" s="2"/>
      <c r="M7503" s="2"/>
      <c r="N7503" s="2"/>
      <c r="O7503" s="2"/>
      <c r="P7503" s="2"/>
      <c r="Q7503" s="2"/>
      <c r="R7503" s="2"/>
      <c r="S7503" s="2"/>
      <c r="T7503" s="2"/>
      <c r="U7503" s="2"/>
      <c r="V7503" s="2"/>
      <c r="W7503" s="2"/>
      <c r="X7503" s="2"/>
      <c r="Y7503" s="2"/>
      <c r="AB7503" s="2"/>
      <c r="AC7503" s="2"/>
      <c r="AD7503" s="2"/>
      <c r="AE7503" s="2"/>
      <c r="AF7503" s="2"/>
      <c r="AG7503" s="2"/>
      <c r="AH7503" s="2"/>
      <c r="AI7503" s="2"/>
      <c r="AJ7503" s="2"/>
      <c r="AK7503" s="2"/>
      <c r="BK7503" s="2"/>
      <c r="BL7503" s="2"/>
      <c r="BN7503" s="2"/>
      <c r="BO7503" s="2"/>
    </row>
    <row r="7504" ht="12.75" customHeight="1">
      <c r="D7504" s="2"/>
      <c r="G7504" s="2"/>
      <c r="I7504" s="2"/>
      <c r="J7504" s="2"/>
      <c r="K7504" s="2"/>
      <c r="L7504" s="2"/>
      <c r="M7504" s="2"/>
      <c r="N7504" s="2"/>
      <c r="O7504" s="2"/>
      <c r="P7504" s="2"/>
      <c r="Q7504" s="2"/>
      <c r="R7504" s="2"/>
      <c r="S7504" s="2"/>
      <c r="T7504" s="2"/>
      <c r="U7504" s="2"/>
      <c r="V7504" s="2"/>
      <c r="W7504" s="2"/>
      <c r="X7504" s="2"/>
      <c r="Y7504" s="2"/>
      <c r="AB7504" s="2"/>
      <c r="AC7504" s="2"/>
      <c r="AD7504" s="2"/>
      <c r="AE7504" s="2"/>
      <c r="AF7504" s="2"/>
      <c r="AG7504" s="2"/>
      <c r="AH7504" s="2"/>
      <c r="AI7504" s="2"/>
      <c r="AJ7504" s="2"/>
      <c r="AK7504" s="2"/>
      <c r="BK7504" s="2"/>
      <c r="BL7504" s="2"/>
      <c r="BN7504" s="2"/>
      <c r="BO7504" s="2"/>
    </row>
    <row r="7505" ht="12.75" customHeight="1">
      <c r="D7505" s="2"/>
      <c r="G7505" s="2"/>
      <c r="I7505" s="2"/>
      <c r="J7505" s="2"/>
      <c r="K7505" s="2"/>
      <c r="L7505" s="2"/>
      <c r="M7505" s="2"/>
      <c r="N7505" s="2"/>
      <c r="O7505" s="2"/>
      <c r="P7505" s="2"/>
      <c r="Q7505" s="2"/>
      <c r="R7505" s="2"/>
      <c r="S7505" s="2"/>
      <c r="T7505" s="2"/>
      <c r="U7505" s="2"/>
      <c r="V7505" s="2"/>
      <c r="W7505" s="2"/>
      <c r="X7505" s="2"/>
      <c r="Y7505" s="2"/>
      <c r="AB7505" s="2"/>
      <c r="AC7505" s="2"/>
      <c r="AD7505" s="2"/>
      <c r="AE7505" s="2"/>
      <c r="AF7505" s="2"/>
      <c r="AG7505" s="2"/>
      <c r="AH7505" s="2"/>
      <c r="AI7505" s="2"/>
      <c r="AJ7505" s="2"/>
      <c r="AK7505" s="2"/>
      <c r="BK7505" s="2"/>
      <c r="BL7505" s="2"/>
      <c r="BN7505" s="2"/>
      <c r="BO7505" s="2"/>
    </row>
    <row r="7506" ht="12.75" customHeight="1">
      <c r="D7506" s="2"/>
      <c r="G7506" s="2"/>
      <c r="I7506" s="2"/>
      <c r="J7506" s="2"/>
      <c r="K7506" s="2"/>
      <c r="L7506" s="2"/>
      <c r="M7506" s="2"/>
      <c r="N7506" s="2"/>
      <c r="O7506" s="2"/>
      <c r="P7506" s="2"/>
      <c r="Q7506" s="2"/>
      <c r="R7506" s="2"/>
      <c r="S7506" s="2"/>
      <c r="T7506" s="2"/>
      <c r="U7506" s="2"/>
      <c r="V7506" s="2"/>
      <c r="W7506" s="2"/>
      <c r="X7506" s="2"/>
      <c r="Y7506" s="2"/>
      <c r="AB7506" s="2"/>
      <c r="AC7506" s="2"/>
      <c r="AD7506" s="2"/>
      <c r="AE7506" s="2"/>
      <c r="AF7506" s="2"/>
      <c r="AG7506" s="2"/>
      <c r="AH7506" s="2"/>
      <c r="AI7506" s="2"/>
      <c r="AJ7506" s="2"/>
      <c r="AK7506" s="2"/>
      <c r="BK7506" s="2"/>
      <c r="BL7506" s="2"/>
      <c r="BN7506" s="2"/>
      <c r="BO7506" s="2"/>
    </row>
    <row r="7507" ht="12.75" customHeight="1">
      <c r="D7507" s="2"/>
      <c r="G7507" s="2"/>
      <c r="I7507" s="2"/>
      <c r="J7507" s="2"/>
      <c r="K7507" s="2"/>
      <c r="L7507" s="2"/>
      <c r="M7507" s="2"/>
      <c r="N7507" s="2"/>
      <c r="O7507" s="2"/>
      <c r="P7507" s="2"/>
      <c r="Q7507" s="2"/>
      <c r="R7507" s="2"/>
      <c r="S7507" s="2"/>
      <c r="T7507" s="2"/>
      <c r="U7507" s="2"/>
      <c r="V7507" s="2"/>
      <c r="W7507" s="2"/>
      <c r="X7507" s="2"/>
      <c r="Y7507" s="2"/>
      <c r="AB7507" s="2"/>
      <c r="AC7507" s="2"/>
      <c r="AD7507" s="2"/>
      <c r="AE7507" s="2"/>
      <c r="AF7507" s="2"/>
      <c r="AG7507" s="2"/>
      <c r="AH7507" s="2"/>
      <c r="AI7507" s="2"/>
      <c r="AJ7507" s="2"/>
      <c r="AK7507" s="2"/>
      <c r="BK7507" s="2"/>
      <c r="BL7507" s="2"/>
      <c r="BN7507" s="2"/>
      <c r="BO7507" s="2"/>
    </row>
    <row r="7508" ht="12.75" customHeight="1">
      <c r="D7508" s="2"/>
      <c r="G7508" s="2"/>
      <c r="I7508" s="2"/>
      <c r="J7508" s="2"/>
      <c r="K7508" s="2"/>
      <c r="L7508" s="2"/>
      <c r="M7508" s="2"/>
      <c r="N7508" s="2"/>
      <c r="O7508" s="2"/>
      <c r="P7508" s="2"/>
      <c r="Q7508" s="2"/>
      <c r="R7508" s="2"/>
      <c r="S7508" s="2"/>
      <c r="T7508" s="2"/>
      <c r="U7508" s="2"/>
      <c r="V7508" s="2"/>
      <c r="W7508" s="2"/>
      <c r="X7508" s="2"/>
      <c r="Y7508" s="2"/>
      <c r="AB7508" s="2"/>
      <c r="AC7508" s="2"/>
      <c r="AD7508" s="2"/>
      <c r="AE7508" s="2"/>
      <c r="AF7508" s="2"/>
      <c r="AG7508" s="2"/>
      <c r="AH7508" s="2"/>
      <c r="AI7508" s="2"/>
      <c r="AJ7508" s="2"/>
      <c r="AK7508" s="2"/>
      <c r="BK7508" s="2"/>
      <c r="BL7508" s="2"/>
      <c r="BN7508" s="2"/>
      <c r="BO7508" s="2"/>
    </row>
    <row r="7509" ht="12.75" customHeight="1">
      <c r="D7509" s="2"/>
      <c r="G7509" s="2"/>
      <c r="I7509" s="2"/>
      <c r="J7509" s="2"/>
      <c r="K7509" s="2"/>
      <c r="L7509" s="2"/>
      <c r="M7509" s="2"/>
      <c r="N7509" s="2"/>
      <c r="O7509" s="2"/>
      <c r="P7509" s="2"/>
      <c r="Q7509" s="2"/>
      <c r="R7509" s="2"/>
      <c r="S7509" s="2"/>
      <c r="T7509" s="2"/>
      <c r="U7509" s="2"/>
      <c r="V7509" s="2"/>
      <c r="W7509" s="2"/>
      <c r="X7509" s="2"/>
      <c r="Y7509" s="2"/>
      <c r="AB7509" s="2"/>
      <c r="AC7509" s="2"/>
      <c r="AD7509" s="2"/>
      <c r="AE7509" s="2"/>
      <c r="AF7509" s="2"/>
      <c r="AG7509" s="2"/>
      <c r="AH7509" s="2"/>
      <c r="AI7509" s="2"/>
      <c r="AJ7509" s="2"/>
      <c r="AK7509" s="2"/>
      <c r="BK7509" s="2"/>
      <c r="BL7509" s="2"/>
      <c r="BN7509" s="2"/>
      <c r="BO7509" s="2"/>
    </row>
    <row r="7510" ht="12.75" customHeight="1">
      <c r="D7510" s="2"/>
      <c r="G7510" s="2"/>
      <c r="I7510" s="2"/>
      <c r="J7510" s="2"/>
      <c r="K7510" s="2"/>
      <c r="L7510" s="2"/>
      <c r="M7510" s="2"/>
      <c r="N7510" s="2"/>
      <c r="O7510" s="2"/>
      <c r="P7510" s="2"/>
      <c r="Q7510" s="2"/>
      <c r="R7510" s="2"/>
      <c r="S7510" s="2"/>
      <c r="T7510" s="2"/>
      <c r="U7510" s="2"/>
      <c r="V7510" s="2"/>
      <c r="W7510" s="2"/>
      <c r="X7510" s="2"/>
      <c r="Y7510" s="2"/>
      <c r="AB7510" s="2"/>
      <c r="AC7510" s="2"/>
      <c r="AD7510" s="2"/>
      <c r="AE7510" s="2"/>
      <c r="AF7510" s="2"/>
      <c r="AG7510" s="2"/>
      <c r="AH7510" s="2"/>
      <c r="AI7510" s="2"/>
      <c r="AJ7510" s="2"/>
      <c r="AK7510" s="2"/>
      <c r="BK7510" s="2"/>
      <c r="BL7510" s="2"/>
      <c r="BN7510" s="2"/>
      <c r="BO7510" s="2"/>
    </row>
    <row r="7511" ht="12.75" customHeight="1">
      <c r="D7511" s="2"/>
      <c r="G7511" s="2"/>
      <c r="I7511" s="2"/>
      <c r="J7511" s="2"/>
      <c r="K7511" s="2"/>
      <c r="L7511" s="2"/>
      <c r="M7511" s="2"/>
      <c r="N7511" s="2"/>
      <c r="O7511" s="2"/>
      <c r="P7511" s="2"/>
      <c r="Q7511" s="2"/>
      <c r="R7511" s="2"/>
      <c r="S7511" s="2"/>
      <c r="T7511" s="2"/>
      <c r="U7511" s="2"/>
      <c r="V7511" s="2"/>
      <c r="W7511" s="2"/>
      <c r="X7511" s="2"/>
      <c r="Y7511" s="2"/>
      <c r="AB7511" s="2"/>
      <c r="AC7511" s="2"/>
      <c r="AD7511" s="2"/>
      <c r="AE7511" s="2"/>
      <c r="AF7511" s="2"/>
      <c r="AG7511" s="2"/>
      <c r="AH7511" s="2"/>
      <c r="AI7511" s="2"/>
      <c r="AJ7511" s="2"/>
      <c r="AK7511" s="2"/>
      <c r="BK7511" s="2"/>
      <c r="BL7511" s="2"/>
      <c r="BN7511" s="2"/>
      <c r="BO7511" s="2"/>
    </row>
    <row r="7512" ht="12.75" customHeight="1">
      <c r="D7512" s="2"/>
      <c r="G7512" s="2"/>
      <c r="I7512" s="2"/>
      <c r="J7512" s="2"/>
      <c r="K7512" s="2"/>
      <c r="L7512" s="2"/>
      <c r="M7512" s="2"/>
      <c r="N7512" s="2"/>
      <c r="O7512" s="2"/>
      <c r="P7512" s="2"/>
      <c r="Q7512" s="2"/>
      <c r="R7512" s="2"/>
      <c r="S7512" s="2"/>
      <c r="T7512" s="2"/>
      <c r="U7512" s="2"/>
      <c r="V7512" s="2"/>
      <c r="W7512" s="2"/>
      <c r="X7512" s="2"/>
      <c r="Y7512" s="2"/>
      <c r="AB7512" s="2"/>
      <c r="AC7512" s="2"/>
      <c r="AD7512" s="2"/>
      <c r="AE7512" s="2"/>
      <c r="AF7512" s="2"/>
      <c r="AG7512" s="2"/>
      <c r="AH7512" s="2"/>
      <c r="AI7512" s="2"/>
      <c r="AJ7512" s="2"/>
      <c r="AK7512" s="2"/>
      <c r="BK7512" s="2"/>
      <c r="BL7512" s="2"/>
      <c r="BN7512" s="2"/>
      <c r="BO7512" s="2"/>
    </row>
    <row r="7513" ht="12.75" customHeight="1">
      <c r="D7513" s="2"/>
      <c r="G7513" s="2"/>
      <c r="I7513" s="2"/>
      <c r="J7513" s="2"/>
      <c r="K7513" s="2"/>
      <c r="L7513" s="2"/>
      <c r="M7513" s="2"/>
      <c r="N7513" s="2"/>
      <c r="O7513" s="2"/>
      <c r="P7513" s="2"/>
      <c r="Q7513" s="2"/>
      <c r="R7513" s="2"/>
      <c r="S7513" s="2"/>
      <c r="T7513" s="2"/>
      <c r="U7513" s="2"/>
      <c r="V7513" s="2"/>
      <c r="W7513" s="2"/>
      <c r="X7513" s="2"/>
      <c r="Y7513" s="2"/>
      <c r="AB7513" s="2"/>
      <c r="AC7513" s="2"/>
      <c r="AD7513" s="2"/>
      <c r="AE7513" s="2"/>
      <c r="AF7513" s="2"/>
      <c r="AG7513" s="2"/>
      <c r="AH7513" s="2"/>
      <c r="AI7513" s="2"/>
      <c r="AJ7513" s="2"/>
      <c r="AK7513" s="2"/>
      <c r="BK7513" s="2"/>
      <c r="BL7513" s="2"/>
      <c r="BN7513" s="2"/>
      <c r="BO7513" s="2"/>
    </row>
    <row r="7514" ht="12.75" customHeight="1">
      <c r="D7514" s="2"/>
      <c r="G7514" s="2"/>
      <c r="I7514" s="2"/>
      <c r="J7514" s="2"/>
      <c r="K7514" s="2"/>
      <c r="L7514" s="2"/>
      <c r="M7514" s="2"/>
      <c r="N7514" s="2"/>
      <c r="O7514" s="2"/>
      <c r="P7514" s="2"/>
      <c r="Q7514" s="2"/>
      <c r="R7514" s="2"/>
      <c r="S7514" s="2"/>
      <c r="T7514" s="2"/>
      <c r="U7514" s="2"/>
      <c r="V7514" s="2"/>
      <c r="W7514" s="2"/>
      <c r="X7514" s="2"/>
      <c r="Y7514" s="2"/>
      <c r="AB7514" s="2"/>
      <c r="AC7514" s="2"/>
      <c r="AD7514" s="2"/>
      <c r="AE7514" s="2"/>
      <c r="AF7514" s="2"/>
      <c r="AG7514" s="2"/>
      <c r="AH7514" s="2"/>
      <c r="AI7514" s="2"/>
      <c r="AJ7514" s="2"/>
      <c r="AK7514" s="2"/>
      <c r="BK7514" s="2"/>
      <c r="BL7514" s="2"/>
      <c r="BN7514" s="2"/>
      <c r="BO7514" s="2"/>
    </row>
    <row r="7515" ht="12.75" customHeight="1">
      <c r="D7515" s="2"/>
      <c r="G7515" s="2"/>
      <c r="I7515" s="2"/>
      <c r="J7515" s="2"/>
      <c r="K7515" s="2"/>
      <c r="L7515" s="2"/>
      <c r="M7515" s="2"/>
      <c r="N7515" s="2"/>
      <c r="O7515" s="2"/>
      <c r="P7515" s="2"/>
      <c r="Q7515" s="2"/>
      <c r="R7515" s="2"/>
      <c r="S7515" s="2"/>
      <c r="T7515" s="2"/>
      <c r="U7515" s="2"/>
      <c r="V7515" s="2"/>
      <c r="W7515" s="2"/>
      <c r="X7515" s="2"/>
      <c r="Y7515" s="2"/>
      <c r="AB7515" s="2"/>
      <c r="AC7515" s="2"/>
      <c r="AD7515" s="2"/>
      <c r="AE7515" s="2"/>
      <c r="AF7515" s="2"/>
      <c r="AG7515" s="2"/>
      <c r="AH7515" s="2"/>
      <c r="AI7515" s="2"/>
      <c r="AJ7515" s="2"/>
      <c r="AK7515" s="2"/>
      <c r="BK7515" s="2"/>
      <c r="BL7515" s="2"/>
      <c r="BN7515" s="2"/>
      <c r="BO7515" s="2"/>
    </row>
    <row r="7516" ht="12.75" customHeight="1">
      <c r="D7516" s="2"/>
      <c r="G7516" s="2"/>
      <c r="I7516" s="2"/>
      <c r="J7516" s="2"/>
      <c r="K7516" s="2"/>
      <c r="L7516" s="2"/>
      <c r="M7516" s="2"/>
      <c r="N7516" s="2"/>
      <c r="O7516" s="2"/>
      <c r="P7516" s="2"/>
      <c r="Q7516" s="2"/>
      <c r="R7516" s="2"/>
      <c r="S7516" s="2"/>
      <c r="T7516" s="2"/>
      <c r="U7516" s="2"/>
      <c r="V7516" s="2"/>
      <c r="W7516" s="2"/>
      <c r="X7516" s="2"/>
      <c r="Y7516" s="2"/>
      <c r="AB7516" s="2"/>
      <c r="AC7516" s="2"/>
      <c r="AD7516" s="2"/>
      <c r="AE7516" s="2"/>
      <c r="AF7516" s="2"/>
      <c r="AG7516" s="2"/>
      <c r="AH7516" s="2"/>
      <c r="AI7516" s="2"/>
      <c r="AJ7516" s="2"/>
      <c r="AK7516" s="2"/>
      <c r="BK7516" s="2"/>
      <c r="BL7516" s="2"/>
      <c r="BN7516" s="2"/>
      <c r="BO7516" s="2"/>
    </row>
    <row r="7517" ht="12.75" customHeight="1">
      <c r="D7517" s="2"/>
      <c r="G7517" s="2"/>
      <c r="I7517" s="2"/>
      <c r="J7517" s="2"/>
      <c r="K7517" s="2"/>
      <c r="L7517" s="2"/>
      <c r="M7517" s="2"/>
      <c r="N7517" s="2"/>
      <c r="O7517" s="2"/>
      <c r="P7517" s="2"/>
      <c r="Q7517" s="2"/>
      <c r="R7517" s="2"/>
      <c r="S7517" s="2"/>
      <c r="T7517" s="2"/>
      <c r="U7517" s="2"/>
      <c r="V7517" s="2"/>
      <c r="W7517" s="2"/>
      <c r="X7517" s="2"/>
      <c r="Y7517" s="2"/>
      <c r="AB7517" s="2"/>
      <c r="AC7517" s="2"/>
      <c r="AD7517" s="2"/>
      <c r="AE7517" s="2"/>
      <c r="AF7517" s="2"/>
      <c r="AG7517" s="2"/>
      <c r="AH7517" s="2"/>
      <c r="AI7517" s="2"/>
      <c r="AJ7517" s="2"/>
      <c r="AK7517" s="2"/>
      <c r="BK7517" s="2"/>
      <c r="BL7517" s="2"/>
      <c r="BN7517" s="2"/>
      <c r="BO7517" s="2"/>
    </row>
    <row r="7518" ht="12.75" customHeight="1">
      <c r="D7518" s="2"/>
      <c r="G7518" s="2"/>
      <c r="I7518" s="2"/>
      <c r="J7518" s="2"/>
      <c r="K7518" s="2"/>
      <c r="L7518" s="2"/>
      <c r="M7518" s="2"/>
      <c r="N7518" s="2"/>
      <c r="O7518" s="2"/>
      <c r="P7518" s="2"/>
      <c r="Q7518" s="2"/>
      <c r="R7518" s="2"/>
      <c r="S7518" s="2"/>
      <c r="T7518" s="2"/>
      <c r="U7518" s="2"/>
      <c r="V7518" s="2"/>
      <c r="W7518" s="2"/>
      <c r="X7518" s="2"/>
      <c r="Y7518" s="2"/>
      <c r="AB7518" s="2"/>
      <c r="AC7518" s="2"/>
      <c r="AD7518" s="2"/>
      <c r="AE7518" s="2"/>
      <c r="AF7518" s="2"/>
      <c r="AG7518" s="2"/>
      <c r="AH7518" s="2"/>
      <c r="AI7518" s="2"/>
      <c r="AJ7518" s="2"/>
      <c r="AK7518" s="2"/>
      <c r="BK7518" s="2"/>
      <c r="BL7518" s="2"/>
      <c r="BN7518" s="2"/>
      <c r="BO7518" s="2"/>
    </row>
    <row r="7519" ht="12.75" customHeight="1">
      <c r="D7519" s="2"/>
      <c r="G7519" s="2"/>
      <c r="I7519" s="2"/>
      <c r="J7519" s="2"/>
      <c r="K7519" s="2"/>
      <c r="L7519" s="2"/>
      <c r="M7519" s="2"/>
      <c r="N7519" s="2"/>
      <c r="O7519" s="2"/>
      <c r="P7519" s="2"/>
      <c r="Q7519" s="2"/>
      <c r="R7519" s="2"/>
      <c r="S7519" s="2"/>
      <c r="T7519" s="2"/>
      <c r="U7519" s="2"/>
      <c r="V7519" s="2"/>
      <c r="W7519" s="2"/>
      <c r="X7519" s="2"/>
      <c r="Y7519" s="2"/>
      <c r="AB7519" s="2"/>
      <c r="AC7519" s="2"/>
      <c r="AD7519" s="2"/>
      <c r="AE7519" s="2"/>
      <c r="AF7519" s="2"/>
      <c r="AG7519" s="2"/>
      <c r="AH7519" s="2"/>
      <c r="AI7519" s="2"/>
      <c r="AJ7519" s="2"/>
      <c r="AK7519" s="2"/>
      <c r="BK7519" s="2"/>
      <c r="BL7519" s="2"/>
      <c r="BN7519" s="2"/>
      <c r="BO7519" s="2"/>
    </row>
    <row r="7520" ht="12.75" customHeight="1">
      <c r="D7520" s="2"/>
      <c r="G7520" s="2"/>
      <c r="I7520" s="2"/>
      <c r="J7520" s="2"/>
      <c r="K7520" s="2"/>
      <c r="L7520" s="2"/>
      <c r="M7520" s="2"/>
      <c r="N7520" s="2"/>
      <c r="O7520" s="2"/>
      <c r="P7520" s="2"/>
      <c r="Q7520" s="2"/>
      <c r="R7520" s="2"/>
      <c r="S7520" s="2"/>
      <c r="T7520" s="2"/>
      <c r="U7520" s="2"/>
      <c r="V7520" s="2"/>
      <c r="W7520" s="2"/>
      <c r="X7520" s="2"/>
      <c r="Y7520" s="2"/>
      <c r="AB7520" s="2"/>
      <c r="AC7520" s="2"/>
      <c r="AD7520" s="2"/>
      <c r="AE7520" s="2"/>
      <c r="AF7520" s="2"/>
      <c r="AG7520" s="2"/>
      <c r="AH7520" s="2"/>
      <c r="AI7520" s="2"/>
      <c r="AJ7520" s="2"/>
      <c r="AK7520" s="2"/>
      <c r="BK7520" s="2"/>
      <c r="BL7520" s="2"/>
      <c r="BN7520" s="2"/>
      <c r="BO7520" s="2"/>
    </row>
    <row r="7521" ht="12.75" customHeight="1">
      <c r="D7521" s="2"/>
      <c r="G7521" s="2"/>
      <c r="I7521" s="2"/>
      <c r="J7521" s="2"/>
      <c r="K7521" s="2"/>
      <c r="L7521" s="2"/>
      <c r="M7521" s="2"/>
      <c r="N7521" s="2"/>
      <c r="O7521" s="2"/>
      <c r="P7521" s="2"/>
      <c r="Q7521" s="2"/>
      <c r="R7521" s="2"/>
      <c r="S7521" s="2"/>
      <c r="T7521" s="2"/>
      <c r="U7521" s="2"/>
      <c r="V7521" s="2"/>
      <c r="W7521" s="2"/>
      <c r="X7521" s="2"/>
      <c r="Y7521" s="2"/>
      <c r="AB7521" s="2"/>
      <c r="AC7521" s="2"/>
      <c r="AD7521" s="2"/>
      <c r="AE7521" s="2"/>
      <c r="AF7521" s="2"/>
      <c r="AG7521" s="2"/>
      <c r="AH7521" s="2"/>
      <c r="AI7521" s="2"/>
      <c r="AJ7521" s="2"/>
      <c r="AK7521" s="2"/>
      <c r="BK7521" s="2"/>
      <c r="BL7521" s="2"/>
      <c r="BN7521" s="2"/>
      <c r="BO7521" s="2"/>
    </row>
    <row r="7522" ht="12.75" customHeight="1">
      <c r="D7522" s="2"/>
      <c r="G7522" s="2"/>
      <c r="I7522" s="2"/>
      <c r="J7522" s="2"/>
      <c r="K7522" s="2"/>
      <c r="L7522" s="2"/>
      <c r="M7522" s="2"/>
      <c r="N7522" s="2"/>
      <c r="O7522" s="2"/>
      <c r="P7522" s="2"/>
      <c r="Q7522" s="2"/>
      <c r="R7522" s="2"/>
      <c r="S7522" s="2"/>
      <c r="T7522" s="2"/>
      <c r="U7522" s="2"/>
      <c r="V7522" s="2"/>
      <c r="W7522" s="2"/>
      <c r="X7522" s="2"/>
      <c r="Y7522" s="2"/>
      <c r="AB7522" s="2"/>
      <c r="AC7522" s="2"/>
      <c r="AD7522" s="2"/>
      <c r="AE7522" s="2"/>
      <c r="AF7522" s="2"/>
      <c r="AG7522" s="2"/>
      <c r="AH7522" s="2"/>
      <c r="AI7522" s="2"/>
      <c r="AJ7522" s="2"/>
      <c r="AK7522" s="2"/>
      <c r="BK7522" s="2"/>
      <c r="BL7522" s="2"/>
      <c r="BN7522" s="2"/>
      <c r="BO7522" s="2"/>
    </row>
    <row r="7523" ht="12.75" customHeight="1">
      <c r="D7523" s="2"/>
      <c r="G7523" s="2"/>
      <c r="I7523" s="2"/>
      <c r="J7523" s="2"/>
      <c r="K7523" s="2"/>
      <c r="L7523" s="2"/>
      <c r="M7523" s="2"/>
      <c r="N7523" s="2"/>
      <c r="O7523" s="2"/>
      <c r="P7523" s="2"/>
      <c r="Q7523" s="2"/>
      <c r="R7523" s="2"/>
      <c r="S7523" s="2"/>
      <c r="T7523" s="2"/>
      <c r="U7523" s="2"/>
      <c r="V7523" s="2"/>
      <c r="W7523" s="2"/>
      <c r="X7523" s="2"/>
      <c r="Y7523" s="2"/>
      <c r="AB7523" s="2"/>
      <c r="AC7523" s="2"/>
      <c r="AD7523" s="2"/>
      <c r="AE7523" s="2"/>
      <c r="AF7523" s="2"/>
      <c r="AG7523" s="2"/>
      <c r="AH7523" s="2"/>
      <c r="AI7523" s="2"/>
      <c r="AJ7523" s="2"/>
      <c r="AK7523" s="2"/>
      <c r="BK7523" s="2"/>
      <c r="BL7523" s="2"/>
      <c r="BN7523" s="2"/>
      <c r="BO7523" s="2"/>
    </row>
    <row r="7524" ht="12.75" customHeight="1">
      <c r="D7524" s="2"/>
      <c r="G7524" s="2"/>
      <c r="I7524" s="2"/>
      <c r="J7524" s="2"/>
      <c r="K7524" s="2"/>
      <c r="L7524" s="2"/>
      <c r="M7524" s="2"/>
      <c r="N7524" s="2"/>
      <c r="O7524" s="2"/>
      <c r="P7524" s="2"/>
      <c r="Q7524" s="2"/>
      <c r="R7524" s="2"/>
      <c r="S7524" s="2"/>
      <c r="T7524" s="2"/>
      <c r="U7524" s="2"/>
      <c r="V7524" s="2"/>
      <c r="W7524" s="2"/>
      <c r="X7524" s="2"/>
      <c r="Y7524" s="2"/>
      <c r="AB7524" s="2"/>
      <c r="AC7524" s="2"/>
      <c r="AD7524" s="2"/>
      <c r="AE7524" s="2"/>
      <c r="AF7524" s="2"/>
      <c r="AG7524" s="2"/>
      <c r="AH7524" s="2"/>
      <c r="AI7524" s="2"/>
      <c r="AJ7524" s="2"/>
      <c r="AK7524" s="2"/>
      <c r="BK7524" s="2"/>
      <c r="BL7524" s="2"/>
      <c r="BN7524" s="2"/>
      <c r="BO7524" s="2"/>
    </row>
    <row r="7525" ht="12.75" customHeight="1">
      <c r="D7525" s="2"/>
      <c r="G7525" s="2"/>
      <c r="I7525" s="2"/>
      <c r="J7525" s="2"/>
      <c r="K7525" s="2"/>
      <c r="L7525" s="2"/>
      <c r="M7525" s="2"/>
      <c r="N7525" s="2"/>
      <c r="O7525" s="2"/>
      <c r="P7525" s="2"/>
      <c r="Q7525" s="2"/>
      <c r="R7525" s="2"/>
      <c r="S7525" s="2"/>
      <c r="T7525" s="2"/>
      <c r="U7525" s="2"/>
      <c r="V7525" s="2"/>
      <c r="W7525" s="2"/>
      <c r="X7525" s="2"/>
      <c r="Y7525" s="2"/>
      <c r="AB7525" s="2"/>
      <c r="AC7525" s="2"/>
      <c r="AD7525" s="2"/>
      <c r="AE7525" s="2"/>
      <c r="AF7525" s="2"/>
      <c r="AG7525" s="2"/>
      <c r="AH7525" s="2"/>
      <c r="AI7525" s="2"/>
      <c r="AJ7525" s="2"/>
      <c r="AK7525" s="2"/>
      <c r="BK7525" s="2"/>
      <c r="BL7525" s="2"/>
      <c r="BN7525" s="2"/>
      <c r="BO7525" s="2"/>
    </row>
    <row r="7526" ht="12.75" customHeight="1">
      <c r="D7526" s="2"/>
      <c r="G7526" s="2"/>
      <c r="I7526" s="2"/>
      <c r="J7526" s="2"/>
      <c r="K7526" s="2"/>
      <c r="L7526" s="2"/>
      <c r="M7526" s="2"/>
      <c r="N7526" s="2"/>
      <c r="O7526" s="2"/>
      <c r="P7526" s="2"/>
      <c r="Q7526" s="2"/>
      <c r="R7526" s="2"/>
      <c r="S7526" s="2"/>
      <c r="T7526" s="2"/>
      <c r="U7526" s="2"/>
      <c r="V7526" s="2"/>
      <c r="W7526" s="2"/>
      <c r="X7526" s="2"/>
      <c r="Y7526" s="2"/>
      <c r="AB7526" s="2"/>
      <c r="AC7526" s="2"/>
      <c r="AD7526" s="2"/>
      <c r="AE7526" s="2"/>
      <c r="AF7526" s="2"/>
      <c r="AG7526" s="2"/>
      <c r="AH7526" s="2"/>
      <c r="AI7526" s="2"/>
      <c r="AJ7526" s="2"/>
      <c r="AK7526" s="2"/>
      <c r="BK7526" s="2"/>
      <c r="BL7526" s="2"/>
      <c r="BN7526" s="2"/>
      <c r="BO7526" s="2"/>
    </row>
    <row r="7527" ht="12.75" customHeight="1">
      <c r="D7527" s="2"/>
      <c r="G7527" s="2"/>
      <c r="I7527" s="2"/>
      <c r="J7527" s="2"/>
      <c r="K7527" s="2"/>
      <c r="L7527" s="2"/>
      <c r="M7527" s="2"/>
      <c r="N7527" s="2"/>
      <c r="O7527" s="2"/>
      <c r="P7527" s="2"/>
      <c r="Q7527" s="2"/>
      <c r="R7527" s="2"/>
      <c r="S7527" s="2"/>
      <c r="T7527" s="2"/>
      <c r="U7527" s="2"/>
      <c r="V7527" s="2"/>
      <c r="W7527" s="2"/>
      <c r="X7527" s="2"/>
      <c r="Y7527" s="2"/>
      <c r="AB7527" s="2"/>
      <c r="AC7527" s="2"/>
      <c r="AD7527" s="2"/>
      <c r="AE7527" s="2"/>
      <c r="AF7527" s="2"/>
      <c r="AG7527" s="2"/>
      <c r="AH7527" s="2"/>
      <c r="AI7527" s="2"/>
      <c r="AJ7527" s="2"/>
      <c r="AK7527" s="2"/>
      <c r="BK7527" s="2"/>
      <c r="BL7527" s="2"/>
      <c r="BN7527" s="2"/>
      <c r="BO7527" s="2"/>
    </row>
    <row r="7528" ht="12.75" customHeight="1">
      <c r="D7528" s="2"/>
      <c r="G7528" s="2"/>
      <c r="I7528" s="2"/>
      <c r="J7528" s="2"/>
      <c r="K7528" s="2"/>
      <c r="L7528" s="2"/>
      <c r="M7528" s="2"/>
      <c r="N7528" s="2"/>
      <c r="O7528" s="2"/>
      <c r="P7528" s="2"/>
      <c r="Q7528" s="2"/>
      <c r="R7528" s="2"/>
      <c r="S7528" s="2"/>
      <c r="T7528" s="2"/>
      <c r="U7528" s="2"/>
      <c r="V7528" s="2"/>
      <c r="W7528" s="2"/>
      <c r="X7528" s="2"/>
      <c r="Y7528" s="2"/>
      <c r="AB7528" s="2"/>
      <c r="AC7528" s="2"/>
      <c r="AD7528" s="2"/>
      <c r="AE7528" s="2"/>
      <c r="AF7528" s="2"/>
      <c r="AG7528" s="2"/>
      <c r="AH7528" s="2"/>
      <c r="AI7528" s="2"/>
      <c r="AJ7528" s="2"/>
      <c r="AK7528" s="2"/>
      <c r="BK7528" s="2"/>
      <c r="BL7528" s="2"/>
      <c r="BN7528" s="2"/>
      <c r="BO7528" s="2"/>
    </row>
    <row r="7529" ht="12.75" customHeight="1">
      <c r="D7529" s="2"/>
      <c r="G7529" s="2"/>
      <c r="I7529" s="2"/>
      <c r="J7529" s="2"/>
      <c r="K7529" s="2"/>
      <c r="L7529" s="2"/>
      <c r="M7529" s="2"/>
      <c r="N7529" s="2"/>
      <c r="O7529" s="2"/>
      <c r="P7529" s="2"/>
      <c r="Q7529" s="2"/>
      <c r="R7529" s="2"/>
      <c r="S7529" s="2"/>
      <c r="T7529" s="2"/>
      <c r="U7529" s="2"/>
      <c r="V7529" s="2"/>
      <c r="W7529" s="2"/>
      <c r="X7529" s="2"/>
      <c r="Y7529" s="2"/>
      <c r="AB7529" s="2"/>
      <c r="AC7529" s="2"/>
      <c r="AD7529" s="2"/>
      <c r="AE7529" s="2"/>
      <c r="AF7529" s="2"/>
      <c r="AG7529" s="2"/>
      <c r="AH7529" s="2"/>
      <c r="AI7529" s="2"/>
      <c r="AJ7529" s="2"/>
      <c r="AK7529" s="2"/>
      <c r="BK7529" s="2"/>
      <c r="BL7529" s="2"/>
      <c r="BN7529" s="2"/>
      <c r="BO7529" s="2"/>
    </row>
    <row r="7530" ht="12.75" customHeight="1">
      <c r="D7530" s="2"/>
      <c r="G7530" s="2"/>
      <c r="I7530" s="2"/>
      <c r="J7530" s="2"/>
      <c r="K7530" s="2"/>
      <c r="L7530" s="2"/>
      <c r="M7530" s="2"/>
      <c r="N7530" s="2"/>
      <c r="O7530" s="2"/>
      <c r="P7530" s="2"/>
      <c r="Q7530" s="2"/>
      <c r="R7530" s="2"/>
      <c r="S7530" s="2"/>
      <c r="T7530" s="2"/>
      <c r="U7530" s="2"/>
      <c r="V7530" s="2"/>
      <c r="W7530" s="2"/>
      <c r="X7530" s="2"/>
      <c r="Y7530" s="2"/>
      <c r="AB7530" s="2"/>
      <c r="AC7530" s="2"/>
      <c r="AD7530" s="2"/>
      <c r="AE7530" s="2"/>
      <c r="AF7530" s="2"/>
      <c r="AG7530" s="2"/>
      <c r="AH7530" s="2"/>
      <c r="AI7530" s="2"/>
      <c r="AJ7530" s="2"/>
      <c r="AK7530" s="2"/>
      <c r="BK7530" s="2"/>
      <c r="BL7530" s="2"/>
      <c r="BN7530" s="2"/>
      <c r="BO7530" s="2"/>
    </row>
    <row r="7531" ht="12.75" customHeight="1">
      <c r="D7531" s="2"/>
      <c r="G7531" s="2"/>
      <c r="I7531" s="2"/>
      <c r="J7531" s="2"/>
      <c r="K7531" s="2"/>
      <c r="L7531" s="2"/>
      <c r="M7531" s="2"/>
      <c r="N7531" s="2"/>
      <c r="O7531" s="2"/>
      <c r="P7531" s="2"/>
      <c r="Q7531" s="2"/>
      <c r="R7531" s="2"/>
      <c r="S7531" s="2"/>
      <c r="T7531" s="2"/>
      <c r="U7531" s="2"/>
      <c r="V7531" s="2"/>
      <c r="W7531" s="2"/>
      <c r="X7531" s="2"/>
      <c r="Y7531" s="2"/>
      <c r="AB7531" s="2"/>
      <c r="AC7531" s="2"/>
      <c r="AD7531" s="2"/>
      <c r="AE7531" s="2"/>
      <c r="AF7531" s="2"/>
      <c r="AG7531" s="2"/>
      <c r="AH7531" s="2"/>
      <c r="AI7531" s="2"/>
      <c r="AJ7531" s="2"/>
      <c r="AK7531" s="2"/>
      <c r="BK7531" s="2"/>
      <c r="BL7531" s="2"/>
      <c r="BN7531" s="2"/>
      <c r="BO7531" s="2"/>
    </row>
    <row r="7532" ht="12.75" customHeight="1">
      <c r="D7532" s="2"/>
      <c r="G7532" s="2"/>
      <c r="I7532" s="2"/>
      <c r="J7532" s="2"/>
      <c r="K7532" s="2"/>
      <c r="L7532" s="2"/>
      <c r="M7532" s="2"/>
      <c r="N7532" s="2"/>
      <c r="O7532" s="2"/>
      <c r="P7532" s="2"/>
      <c r="Q7532" s="2"/>
      <c r="R7532" s="2"/>
      <c r="S7532" s="2"/>
      <c r="T7532" s="2"/>
      <c r="U7532" s="2"/>
      <c r="V7532" s="2"/>
      <c r="W7532" s="2"/>
      <c r="X7532" s="2"/>
      <c r="Y7532" s="2"/>
      <c r="AB7532" s="2"/>
      <c r="AC7532" s="2"/>
      <c r="AD7532" s="2"/>
      <c r="AE7532" s="2"/>
      <c r="AF7532" s="2"/>
      <c r="AG7532" s="2"/>
      <c r="AH7532" s="2"/>
      <c r="AI7532" s="2"/>
      <c r="AJ7532" s="2"/>
      <c r="AK7532" s="2"/>
      <c r="BK7532" s="2"/>
      <c r="BL7532" s="2"/>
      <c r="BN7532" s="2"/>
      <c r="BO7532" s="2"/>
    </row>
    <row r="7533" ht="12.75" customHeight="1">
      <c r="D7533" s="2"/>
      <c r="G7533" s="2"/>
      <c r="I7533" s="2"/>
      <c r="J7533" s="2"/>
      <c r="K7533" s="2"/>
      <c r="L7533" s="2"/>
      <c r="M7533" s="2"/>
      <c r="N7533" s="2"/>
      <c r="O7533" s="2"/>
      <c r="P7533" s="2"/>
      <c r="Q7533" s="2"/>
      <c r="R7533" s="2"/>
      <c r="S7533" s="2"/>
      <c r="T7533" s="2"/>
      <c r="U7533" s="2"/>
      <c r="V7533" s="2"/>
      <c r="W7533" s="2"/>
      <c r="X7533" s="2"/>
      <c r="Y7533" s="2"/>
      <c r="AB7533" s="2"/>
      <c r="AC7533" s="2"/>
      <c r="AD7533" s="2"/>
      <c r="AE7533" s="2"/>
      <c r="AF7533" s="2"/>
      <c r="AG7533" s="2"/>
      <c r="AH7533" s="2"/>
      <c r="AI7533" s="2"/>
      <c r="AJ7533" s="2"/>
      <c r="AK7533" s="2"/>
      <c r="BK7533" s="2"/>
      <c r="BL7533" s="2"/>
      <c r="BN7533" s="2"/>
      <c r="BO7533" s="2"/>
    </row>
    <row r="7534" ht="12.75" customHeight="1">
      <c r="D7534" s="2"/>
      <c r="G7534" s="2"/>
      <c r="I7534" s="2"/>
      <c r="J7534" s="2"/>
      <c r="K7534" s="2"/>
      <c r="L7534" s="2"/>
      <c r="M7534" s="2"/>
      <c r="N7534" s="2"/>
      <c r="O7534" s="2"/>
      <c r="P7534" s="2"/>
      <c r="Q7534" s="2"/>
      <c r="R7534" s="2"/>
      <c r="S7534" s="2"/>
      <c r="T7534" s="2"/>
      <c r="U7534" s="2"/>
      <c r="V7534" s="2"/>
      <c r="W7534" s="2"/>
      <c r="X7534" s="2"/>
      <c r="Y7534" s="2"/>
      <c r="AB7534" s="2"/>
      <c r="AC7534" s="2"/>
      <c r="AD7534" s="2"/>
      <c r="AE7534" s="2"/>
      <c r="AF7534" s="2"/>
      <c r="AG7534" s="2"/>
      <c r="AH7534" s="2"/>
      <c r="AI7534" s="2"/>
      <c r="AJ7534" s="2"/>
      <c r="AK7534" s="2"/>
      <c r="BK7534" s="2"/>
      <c r="BL7534" s="2"/>
      <c r="BN7534" s="2"/>
      <c r="BO7534" s="2"/>
    </row>
    <row r="7535" ht="12.75" customHeight="1">
      <c r="D7535" s="2"/>
      <c r="G7535" s="2"/>
      <c r="I7535" s="2"/>
      <c r="J7535" s="2"/>
      <c r="K7535" s="2"/>
      <c r="L7535" s="2"/>
      <c r="M7535" s="2"/>
      <c r="N7535" s="2"/>
      <c r="O7535" s="2"/>
      <c r="P7535" s="2"/>
      <c r="Q7535" s="2"/>
      <c r="R7535" s="2"/>
      <c r="S7535" s="2"/>
      <c r="T7535" s="2"/>
      <c r="U7535" s="2"/>
      <c r="V7535" s="2"/>
      <c r="W7535" s="2"/>
      <c r="X7535" s="2"/>
      <c r="Y7535" s="2"/>
      <c r="AB7535" s="2"/>
      <c r="AC7535" s="2"/>
      <c r="AD7535" s="2"/>
      <c r="AE7535" s="2"/>
      <c r="AF7535" s="2"/>
      <c r="AG7535" s="2"/>
      <c r="AH7535" s="2"/>
      <c r="AI7535" s="2"/>
      <c r="AJ7535" s="2"/>
      <c r="AK7535" s="2"/>
      <c r="BK7535" s="2"/>
      <c r="BL7535" s="2"/>
      <c r="BN7535" s="2"/>
      <c r="BO7535" s="2"/>
    </row>
    <row r="7536" ht="12.75" customHeight="1">
      <c r="D7536" s="2"/>
      <c r="G7536" s="2"/>
      <c r="I7536" s="2"/>
      <c r="J7536" s="2"/>
      <c r="K7536" s="2"/>
      <c r="L7536" s="2"/>
      <c r="M7536" s="2"/>
      <c r="N7536" s="2"/>
      <c r="O7536" s="2"/>
      <c r="P7536" s="2"/>
      <c r="Q7536" s="2"/>
      <c r="R7536" s="2"/>
      <c r="S7536" s="2"/>
      <c r="T7536" s="2"/>
      <c r="U7536" s="2"/>
      <c r="V7536" s="2"/>
      <c r="W7536" s="2"/>
      <c r="X7536" s="2"/>
      <c r="Y7536" s="2"/>
      <c r="AB7536" s="2"/>
      <c r="AC7536" s="2"/>
      <c r="AD7536" s="2"/>
      <c r="AE7536" s="2"/>
      <c r="AF7536" s="2"/>
      <c r="AG7536" s="2"/>
      <c r="AH7536" s="2"/>
      <c r="AI7536" s="2"/>
      <c r="AJ7536" s="2"/>
      <c r="AK7536" s="2"/>
      <c r="BK7536" s="2"/>
      <c r="BL7536" s="2"/>
      <c r="BN7536" s="2"/>
      <c r="BO7536" s="2"/>
    </row>
    <row r="7537" ht="12.75" customHeight="1">
      <c r="D7537" s="2"/>
      <c r="G7537" s="2"/>
      <c r="I7537" s="2"/>
      <c r="J7537" s="2"/>
      <c r="K7537" s="2"/>
      <c r="L7537" s="2"/>
      <c r="M7537" s="2"/>
      <c r="N7537" s="2"/>
      <c r="O7537" s="2"/>
      <c r="P7537" s="2"/>
      <c r="Q7537" s="2"/>
      <c r="R7537" s="2"/>
      <c r="S7537" s="2"/>
      <c r="T7537" s="2"/>
      <c r="U7537" s="2"/>
      <c r="V7537" s="2"/>
      <c r="W7537" s="2"/>
      <c r="X7537" s="2"/>
      <c r="Y7537" s="2"/>
      <c r="AB7537" s="2"/>
      <c r="AC7537" s="2"/>
      <c r="AD7537" s="2"/>
      <c r="AE7537" s="2"/>
      <c r="AF7537" s="2"/>
      <c r="AG7537" s="2"/>
      <c r="AH7537" s="2"/>
      <c r="AI7537" s="2"/>
      <c r="AJ7537" s="2"/>
      <c r="AK7537" s="2"/>
      <c r="BK7537" s="2"/>
      <c r="BL7537" s="2"/>
      <c r="BN7537" s="2"/>
      <c r="BO7537" s="2"/>
    </row>
    <row r="7538" ht="12.75" customHeight="1">
      <c r="D7538" s="2"/>
      <c r="G7538" s="2"/>
      <c r="I7538" s="2"/>
      <c r="J7538" s="2"/>
      <c r="K7538" s="2"/>
      <c r="L7538" s="2"/>
      <c r="M7538" s="2"/>
      <c r="N7538" s="2"/>
      <c r="O7538" s="2"/>
      <c r="P7538" s="2"/>
      <c r="Q7538" s="2"/>
      <c r="R7538" s="2"/>
      <c r="S7538" s="2"/>
      <c r="T7538" s="2"/>
      <c r="U7538" s="2"/>
      <c r="V7538" s="2"/>
      <c r="W7538" s="2"/>
      <c r="X7538" s="2"/>
      <c r="Y7538" s="2"/>
      <c r="AB7538" s="2"/>
      <c r="AC7538" s="2"/>
      <c r="AD7538" s="2"/>
      <c r="AE7538" s="2"/>
      <c r="AF7538" s="2"/>
      <c r="AG7538" s="2"/>
      <c r="AH7538" s="2"/>
      <c r="AI7538" s="2"/>
      <c r="AJ7538" s="2"/>
      <c r="AK7538" s="2"/>
      <c r="BK7538" s="2"/>
      <c r="BL7538" s="2"/>
      <c r="BN7538" s="2"/>
      <c r="BO7538" s="2"/>
    </row>
    <row r="7539" ht="12.75" customHeight="1">
      <c r="D7539" s="2"/>
      <c r="G7539" s="2"/>
      <c r="I7539" s="2"/>
      <c r="J7539" s="2"/>
      <c r="K7539" s="2"/>
      <c r="L7539" s="2"/>
      <c r="M7539" s="2"/>
      <c r="N7539" s="2"/>
      <c r="O7539" s="2"/>
      <c r="P7539" s="2"/>
      <c r="Q7539" s="2"/>
      <c r="R7539" s="2"/>
      <c r="S7539" s="2"/>
      <c r="T7539" s="2"/>
      <c r="U7539" s="2"/>
      <c r="V7539" s="2"/>
      <c r="W7539" s="2"/>
      <c r="X7539" s="2"/>
      <c r="Y7539" s="2"/>
      <c r="AB7539" s="2"/>
      <c r="AC7539" s="2"/>
      <c r="AD7539" s="2"/>
      <c r="AE7539" s="2"/>
      <c r="AF7539" s="2"/>
      <c r="AG7539" s="2"/>
      <c r="AH7539" s="2"/>
      <c r="AI7539" s="2"/>
      <c r="AJ7539" s="2"/>
      <c r="AK7539" s="2"/>
      <c r="BK7539" s="2"/>
      <c r="BL7539" s="2"/>
      <c r="BN7539" s="2"/>
      <c r="BO7539" s="2"/>
    </row>
    <row r="7540" ht="12.75" customHeight="1">
      <c r="D7540" s="2"/>
      <c r="G7540" s="2"/>
      <c r="I7540" s="2"/>
      <c r="J7540" s="2"/>
      <c r="K7540" s="2"/>
      <c r="L7540" s="2"/>
      <c r="M7540" s="2"/>
      <c r="N7540" s="2"/>
      <c r="O7540" s="2"/>
      <c r="P7540" s="2"/>
      <c r="Q7540" s="2"/>
      <c r="R7540" s="2"/>
      <c r="S7540" s="2"/>
      <c r="T7540" s="2"/>
      <c r="U7540" s="2"/>
      <c r="V7540" s="2"/>
      <c r="W7540" s="2"/>
      <c r="X7540" s="2"/>
      <c r="Y7540" s="2"/>
      <c r="AB7540" s="2"/>
      <c r="AC7540" s="2"/>
      <c r="AD7540" s="2"/>
      <c r="AE7540" s="2"/>
      <c r="AF7540" s="2"/>
      <c r="AG7540" s="2"/>
      <c r="AH7540" s="2"/>
      <c r="AI7540" s="2"/>
      <c r="AJ7540" s="2"/>
      <c r="AK7540" s="2"/>
      <c r="BK7540" s="2"/>
      <c r="BL7540" s="2"/>
      <c r="BN7540" s="2"/>
      <c r="BO7540" s="2"/>
    </row>
    <row r="7541" ht="12.75" customHeight="1">
      <c r="D7541" s="2"/>
      <c r="G7541" s="2"/>
      <c r="I7541" s="2"/>
      <c r="J7541" s="2"/>
      <c r="K7541" s="2"/>
      <c r="L7541" s="2"/>
      <c r="M7541" s="2"/>
      <c r="N7541" s="2"/>
      <c r="O7541" s="2"/>
      <c r="P7541" s="2"/>
      <c r="Q7541" s="2"/>
      <c r="R7541" s="2"/>
      <c r="S7541" s="2"/>
      <c r="T7541" s="2"/>
      <c r="U7541" s="2"/>
      <c r="V7541" s="2"/>
      <c r="W7541" s="2"/>
      <c r="X7541" s="2"/>
      <c r="Y7541" s="2"/>
      <c r="AB7541" s="2"/>
      <c r="AC7541" s="2"/>
      <c r="AD7541" s="2"/>
      <c r="AE7541" s="2"/>
      <c r="AF7541" s="2"/>
      <c r="AG7541" s="2"/>
      <c r="AH7541" s="2"/>
      <c r="AI7541" s="2"/>
      <c r="AJ7541" s="2"/>
      <c r="AK7541" s="2"/>
      <c r="BK7541" s="2"/>
      <c r="BL7541" s="2"/>
      <c r="BN7541" s="2"/>
      <c r="BO7541" s="2"/>
    </row>
    <row r="7542" ht="12.75" customHeight="1">
      <c r="D7542" s="2"/>
      <c r="G7542" s="2"/>
      <c r="I7542" s="2"/>
      <c r="J7542" s="2"/>
      <c r="K7542" s="2"/>
      <c r="L7542" s="2"/>
      <c r="M7542" s="2"/>
      <c r="N7542" s="2"/>
      <c r="O7542" s="2"/>
      <c r="P7542" s="2"/>
      <c r="Q7542" s="2"/>
      <c r="R7542" s="2"/>
      <c r="S7542" s="2"/>
      <c r="T7542" s="2"/>
      <c r="U7542" s="2"/>
      <c r="V7542" s="2"/>
      <c r="W7542" s="2"/>
      <c r="X7542" s="2"/>
      <c r="Y7542" s="2"/>
      <c r="AB7542" s="2"/>
      <c r="AC7542" s="2"/>
      <c r="AD7542" s="2"/>
      <c r="AE7542" s="2"/>
      <c r="AF7542" s="2"/>
      <c r="AG7542" s="2"/>
      <c r="AH7542" s="2"/>
      <c r="AI7542" s="2"/>
      <c r="AJ7542" s="2"/>
      <c r="AK7542" s="2"/>
      <c r="BK7542" s="2"/>
      <c r="BL7542" s="2"/>
      <c r="BN7542" s="2"/>
      <c r="BO7542" s="2"/>
    </row>
    <row r="7543" ht="12.75" customHeight="1">
      <c r="D7543" s="2"/>
      <c r="G7543" s="2"/>
      <c r="I7543" s="2"/>
      <c r="J7543" s="2"/>
      <c r="K7543" s="2"/>
      <c r="L7543" s="2"/>
      <c r="M7543" s="2"/>
      <c r="N7543" s="2"/>
      <c r="O7543" s="2"/>
      <c r="P7543" s="2"/>
      <c r="Q7543" s="2"/>
      <c r="R7543" s="2"/>
      <c r="S7543" s="2"/>
      <c r="T7543" s="2"/>
      <c r="U7543" s="2"/>
      <c r="V7543" s="2"/>
      <c r="W7543" s="2"/>
      <c r="X7543" s="2"/>
      <c r="Y7543" s="2"/>
      <c r="AB7543" s="2"/>
      <c r="AC7543" s="2"/>
      <c r="AD7543" s="2"/>
      <c r="AE7543" s="2"/>
      <c r="AF7543" s="2"/>
      <c r="AG7543" s="2"/>
      <c r="AH7543" s="2"/>
      <c r="AI7543" s="2"/>
      <c r="AJ7543" s="2"/>
      <c r="AK7543" s="2"/>
      <c r="BK7543" s="2"/>
      <c r="BL7543" s="2"/>
      <c r="BN7543" s="2"/>
      <c r="BO7543" s="2"/>
    </row>
    <row r="7544" ht="12.75" customHeight="1">
      <c r="D7544" s="2"/>
      <c r="G7544" s="2"/>
      <c r="I7544" s="2"/>
      <c r="J7544" s="2"/>
      <c r="K7544" s="2"/>
      <c r="L7544" s="2"/>
      <c r="M7544" s="2"/>
      <c r="N7544" s="2"/>
      <c r="O7544" s="2"/>
      <c r="P7544" s="2"/>
      <c r="Q7544" s="2"/>
      <c r="R7544" s="2"/>
      <c r="S7544" s="2"/>
      <c r="T7544" s="2"/>
      <c r="U7544" s="2"/>
      <c r="V7544" s="2"/>
      <c r="W7544" s="2"/>
      <c r="X7544" s="2"/>
      <c r="Y7544" s="2"/>
      <c r="AB7544" s="2"/>
      <c r="AC7544" s="2"/>
      <c r="AD7544" s="2"/>
      <c r="AE7544" s="2"/>
      <c r="AF7544" s="2"/>
      <c r="AG7544" s="2"/>
      <c r="AH7544" s="2"/>
      <c r="AI7544" s="2"/>
      <c r="AJ7544" s="2"/>
      <c r="AK7544" s="2"/>
      <c r="BK7544" s="2"/>
      <c r="BL7544" s="2"/>
      <c r="BN7544" s="2"/>
      <c r="BO7544" s="2"/>
    </row>
    <row r="7545" ht="12.75" customHeight="1">
      <c r="D7545" s="2"/>
      <c r="G7545" s="2"/>
      <c r="I7545" s="2"/>
      <c r="J7545" s="2"/>
      <c r="K7545" s="2"/>
      <c r="L7545" s="2"/>
      <c r="M7545" s="2"/>
      <c r="N7545" s="2"/>
      <c r="O7545" s="2"/>
      <c r="P7545" s="2"/>
      <c r="Q7545" s="2"/>
      <c r="R7545" s="2"/>
      <c r="S7545" s="2"/>
      <c r="T7545" s="2"/>
      <c r="U7545" s="2"/>
      <c r="V7545" s="2"/>
      <c r="W7545" s="2"/>
      <c r="X7545" s="2"/>
      <c r="Y7545" s="2"/>
      <c r="AB7545" s="2"/>
      <c r="AC7545" s="2"/>
      <c r="AD7545" s="2"/>
      <c r="AE7545" s="2"/>
      <c r="AF7545" s="2"/>
      <c r="AG7545" s="2"/>
      <c r="AH7545" s="2"/>
      <c r="AI7545" s="2"/>
      <c r="AJ7545" s="2"/>
      <c r="AK7545" s="2"/>
      <c r="BK7545" s="2"/>
      <c r="BL7545" s="2"/>
      <c r="BN7545" s="2"/>
      <c r="BO7545" s="2"/>
    </row>
    <row r="7546" ht="12.75" customHeight="1">
      <c r="D7546" s="2"/>
      <c r="G7546" s="2"/>
      <c r="I7546" s="2"/>
      <c r="J7546" s="2"/>
      <c r="K7546" s="2"/>
      <c r="L7546" s="2"/>
      <c r="M7546" s="2"/>
      <c r="N7546" s="2"/>
      <c r="O7546" s="2"/>
      <c r="P7546" s="2"/>
      <c r="Q7546" s="2"/>
      <c r="R7546" s="2"/>
      <c r="S7546" s="2"/>
      <c r="T7546" s="2"/>
      <c r="U7546" s="2"/>
      <c r="V7546" s="2"/>
      <c r="W7546" s="2"/>
      <c r="X7546" s="2"/>
      <c r="Y7546" s="2"/>
      <c r="AB7546" s="2"/>
      <c r="AC7546" s="2"/>
      <c r="AD7546" s="2"/>
      <c r="AE7546" s="2"/>
      <c r="AF7546" s="2"/>
      <c r="AG7546" s="2"/>
      <c r="AH7546" s="2"/>
      <c r="AI7546" s="2"/>
      <c r="AJ7546" s="2"/>
      <c r="AK7546" s="2"/>
      <c r="BK7546" s="2"/>
      <c r="BL7546" s="2"/>
      <c r="BN7546" s="2"/>
      <c r="BO7546" s="2"/>
    </row>
    <row r="7547" ht="12.75" customHeight="1">
      <c r="D7547" s="2"/>
      <c r="G7547" s="2"/>
      <c r="I7547" s="2"/>
      <c r="J7547" s="2"/>
      <c r="K7547" s="2"/>
      <c r="L7547" s="2"/>
      <c r="M7547" s="2"/>
      <c r="N7547" s="2"/>
      <c r="O7547" s="2"/>
      <c r="P7547" s="2"/>
      <c r="Q7547" s="2"/>
      <c r="R7547" s="2"/>
      <c r="S7547" s="2"/>
      <c r="T7547" s="2"/>
      <c r="U7547" s="2"/>
      <c r="V7547" s="2"/>
      <c r="W7547" s="2"/>
      <c r="X7547" s="2"/>
      <c r="Y7547" s="2"/>
      <c r="AB7547" s="2"/>
      <c r="AC7547" s="2"/>
      <c r="AD7547" s="2"/>
      <c r="AE7547" s="2"/>
      <c r="AF7547" s="2"/>
      <c r="AG7547" s="2"/>
      <c r="AH7547" s="2"/>
      <c r="AI7547" s="2"/>
      <c r="AJ7547" s="2"/>
      <c r="AK7547" s="2"/>
      <c r="BK7547" s="2"/>
      <c r="BL7547" s="2"/>
      <c r="BN7547" s="2"/>
      <c r="BO7547" s="2"/>
    </row>
    <row r="7548" ht="12.75" customHeight="1">
      <c r="D7548" s="2"/>
      <c r="G7548" s="2"/>
      <c r="I7548" s="2"/>
      <c r="J7548" s="2"/>
      <c r="K7548" s="2"/>
      <c r="L7548" s="2"/>
      <c r="M7548" s="2"/>
      <c r="N7548" s="2"/>
      <c r="O7548" s="2"/>
      <c r="P7548" s="2"/>
      <c r="Q7548" s="2"/>
      <c r="R7548" s="2"/>
      <c r="S7548" s="2"/>
      <c r="T7548" s="2"/>
      <c r="U7548" s="2"/>
      <c r="V7548" s="2"/>
      <c r="W7548" s="2"/>
      <c r="X7548" s="2"/>
      <c r="Y7548" s="2"/>
      <c r="AB7548" s="2"/>
      <c r="AC7548" s="2"/>
      <c r="AD7548" s="2"/>
      <c r="AE7548" s="2"/>
      <c r="AF7548" s="2"/>
      <c r="AG7548" s="2"/>
      <c r="AH7548" s="2"/>
      <c r="AI7548" s="2"/>
      <c r="AJ7548" s="2"/>
      <c r="AK7548" s="2"/>
      <c r="BK7548" s="2"/>
      <c r="BL7548" s="2"/>
      <c r="BN7548" s="2"/>
      <c r="BO7548" s="2"/>
    </row>
    <row r="7549" ht="12.75" customHeight="1">
      <c r="D7549" s="2"/>
      <c r="G7549" s="2"/>
      <c r="I7549" s="2"/>
      <c r="J7549" s="2"/>
      <c r="K7549" s="2"/>
      <c r="L7549" s="2"/>
      <c r="M7549" s="2"/>
      <c r="N7549" s="2"/>
      <c r="O7549" s="2"/>
      <c r="P7549" s="2"/>
      <c r="Q7549" s="2"/>
      <c r="R7549" s="2"/>
      <c r="S7549" s="2"/>
      <c r="T7549" s="2"/>
      <c r="U7549" s="2"/>
      <c r="V7549" s="2"/>
      <c r="W7549" s="2"/>
      <c r="X7549" s="2"/>
      <c r="Y7549" s="2"/>
      <c r="AB7549" s="2"/>
      <c r="AC7549" s="2"/>
      <c r="AD7549" s="2"/>
      <c r="AE7549" s="2"/>
      <c r="AF7549" s="2"/>
      <c r="AG7549" s="2"/>
      <c r="AH7549" s="2"/>
      <c r="AI7549" s="2"/>
      <c r="AJ7549" s="2"/>
      <c r="AK7549" s="2"/>
      <c r="BK7549" s="2"/>
      <c r="BL7549" s="2"/>
      <c r="BN7549" s="2"/>
      <c r="BO7549" s="2"/>
    </row>
    <row r="7550" ht="12.75" customHeight="1">
      <c r="D7550" s="2"/>
      <c r="G7550" s="2"/>
      <c r="I7550" s="2"/>
      <c r="J7550" s="2"/>
      <c r="K7550" s="2"/>
      <c r="L7550" s="2"/>
      <c r="M7550" s="2"/>
      <c r="N7550" s="2"/>
      <c r="O7550" s="2"/>
      <c r="P7550" s="2"/>
      <c r="Q7550" s="2"/>
      <c r="R7550" s="2"/>
      <c r="S7550" s="2"/>
      <c r="T7550" s="2"/>
      <c r="U7550" s="2"/>
      <c r="V7550" s="2"/>
      <c r="W7550" s="2"/>
      <c r="X7550" s="2"/>
      <c r="Y7550" s="2"/>
      <c r="AB7550" s="2"/>
      <c r="AC7550" s="2"/>
      <c r="AD7550" s="2"/>
      <c r="AE7550" s="2"/>
      <c r="AF7550" s="2"/>
      <c r="AG7550" s="2"/>
      <c r="AH7550" s="2"/>
      <c r="AI7550" s="2"/>
      <c r="AJ7550" s="2"/>
      <c r="AK7550" s="2"/>
      <c r="BK7550" s="2"/>
      <c r="BL7550" s="2"/>
      <c r="BN7550" s="2"/>
      <c r="BO7550" s="2"/>
    </row>
    <row r="7551" ht="12.75" customHeight="1">
      <c r="D7551" s="2"/>
      <c r="G7551" s="2"/>
      <c r="I7551" s="2"/>
      <c r="J7551" s="2"/>
      <c r="K7551" s="2"/>
      <c r="L7551" s="2"/>
      <c r="M7551" s="2"/>
      <c r="N7551" s="2"/>
      <c r="O7551" s="2"/>
      <c r="P7551" s="2"/>
      <c r="Q7551" s="2"/>
      <c r="R7551" s="2"/>
      <c r="S7551" s="2"/>
      <c r="T7551" s="2"/>
      <c r="U7551" s="2"/>
      <c r="V7551" s="2"/>
      <c r="W7551" s="2"/>
      <c r="X7551" s="2"/>
      <c r="Y7551" s="2"/>
      <c r="AB7551" s="2"/>
      <c r="AC7551" s="2"/>
      <c r="AD7551" s="2"/>
      <c r="AE7551" s="2"/>
      <c r="AF7551" s="2"/>
      <c r="AG7551" s="2"/>
      <c r="AH7551" s="2"/>
      <c r="AI7551" s="2"/>
      <c r="AJ7551" s="2"/>
      <c r="AK7551" s="2"/>
      <c r="BK7551" s="2"/>
      <c r="BL7551" s="2"/>
      <c r="BN7551" s="2"/>
      <c r="BO7551" s="2"/>
    </row>
    <row r="7552" ht="12.75" customHeight="1">
      <c r="D7552" s="2"/>
      <c r="G7552" s="2"/>
      <c r="I7552" s="2"/>
      <c r="J7552" s="2"/>
      <c r="K7552" s="2"/>
      <c r="L7552" s="2"/>
      <c r="M7552" s="2"/>
      <c r="N7552" s="2"/>
      <c r="O7552" s="2"/>
      <c r="P7552" s="2"/>
      <c r="Q7552" s="2"/>
      <c r="R7552" s="2"/>
      <c r="S7552" s="2"/>
      <c r="T7552" s="2"/>
      <c r="U7552" s="2"/>
      <c r="V7552" s="2"/>
      <c r="W7552" s="2"/>
      <c r="X7552" s="2"/>
      <c r="Y7552" s="2"/>
      <c r="AB7552" s="2"/>
      <c r="AC7552" s="2"/>
      <c r="AD7552" s="2"/>
      <c r="AE7552" s="2"/>
      <c r="AF7552" s="2"/>
      <c r="AG7552" s="2"/>
      <c r="AH7552" s="2"/>
      <c r="AI7552" s="2"/>
      <c r="AJ7552" s="2"/>
      <c r="AK7552" s="2"/>
      <c r="BK7552" s="2"/>
      <c r="BL7552" s="2"/>
      <c r="BN7552" s="2"/>
      <c r="BO7552" s="2"/>
    </row>
    <row r="7553" ht="12.75" customHeight="1">
      <c r="D7553" s="2"/>
      <c r="G7553" s="2"/>
      <c r="I7553" s="2"/>
      <c r="J7553" s="2"/>
      <c r="K7553" s="2"/>
      <c r="L7553" s="2"/>
      <c r="M7553" s="2"/>
      <c r="N7553" s="2"/>
      <c r="O7553" s="2"/>
      <c r="P7553" s="2"/>
      <c r="Q7553" s="2"/>
      <c r="R7553" s="2"/>
      <c r="S7553" s="2"/>
      <c r="T7553" s="2"/>
      <c r="U7553" s="2"/>
      <c r="V7553" s="2"/>
      <c r="W7553" s="2"/>
      <c r="X7553" s="2"/>
      <c r="Y7553" s="2"/>
      <c r="AB7553" s="2"/>
      <c r="AC7553" s="2"/>
      <c r="AD7553" s="2"/>
      <c r="AE7553" s="2"/>
      <c r="AF7553" s="2"/>
      <c r="AG7553" s="2"/>
      <c r="AH7553" s="2"/>
      <c r="AI7553" s="2"/>
      <c r="AJ7553" s="2"/>
      <c r="AK7553" s="2"/>
      <c r="BK7553" s="2"/>
      <c r="BL7553" s="2"/>
      <c r="BN7553" s="2"/>
      <c r="BO7553" s="2"/>
    </row>
    <row r="7554" ht="12.75" customHeight="1">
      <c r="D7554" s="2"/>
      <c r="G7554" s="2"/>
      <c r="I7554" s="2"/>
      <c r="J7554" s="2"/>
      <c r="K7554" s="2"/>
      <c r="L7554" s="2"/>
      <c r="M7554" s="2"/>
      <c r="N7554" s="2"/>
      <c r="O7554" s="2"/>
      <c r="P7554" s="2"/>
      <c r="Q7554" s="2"/>
      <c r="R7554" s="2"/>
      <c r="S7554" s="2"/>
      <c r="T7554" s="2"/>
      <c r="U7554" s="2"/>
      <c r="V7554" s="2"/>
      <c r="W7554" s="2"/>
      <c r="X7554" s="2"/>
      <c r="Y7554" s="2"/>
      <c r="AB7554" s="2"/>
      <c r="AC7554" s="2"/>
      <c r="AD7554" s="2"/>
      <c r="AE7554" s="2"/>
      <c r="AF7554" s="2"/>
      <c r="AG7554" s="2"/>
      <c r="AH7554" s="2"/>
      <c r="AI7554" s="2"/>
      <c r="AJ7554" s="2"/>
      <c r="AK7554" s="2"/>
      <c r="BK7554" s="2"/>
      <c r="BL7554" s="2"/>
      <c r="BN7554" s="2"/>
      <c r="BO7554" s="2"/>
    </row>
    <row r="7555" ht="12.75" customHeight="1">
      <c r="D7555" s="2"/>
      <c r="G7555" s="2"/>
      <c r="I7555" s="2"/>
      <c r="J7555" s="2"/>
      <c r="K7555" s="2"/>
      <c r="L7555" s="2"/>
      <c r="M7555" s="2"/>
      <c r="N7555" s="2"/>
      <c r="O7555" s="2"/>
      <c r="P7555" s="2"/>
      <c r="Q7555" s="2"/>
      <c r="R7555" s="2"/>
      <c r="S7555" s="2"/>
      <c r="T7555" s="2"/>
      <c r="U7555" s="2"/>
      <c r="V7555" s="2"/>
      <c r="W7555" s="2"/>
      <c r="X7555" s="2"/>
      <c r="Y7555" s="2"/>
      <c r="AB7555" s="2"/>
      <c r="AC7555" s="2"/>
      <c r="AD7555" s="2"/>
      <c r="AE7555" s="2"/>
      <c r="AF7555" s="2"/>
      <c r="AG7555" s="2"/>
      <c r="AH7555" s="2"/>
      <c r="AI7555" s="2"/>
      <c r="AJ7555" s="2"/>
      <c r="AK7555" s="2"/>
      <c r="BK7555" s="2"/>
      <c r="BL7555" s="2"/>
      <c r="BN7555" s="2"/>
      <c r="BO7555" s="2"/>
    </row>
    <row r="7556" ht="12.75" customHeight="1">
      <c r="D7556" s="2"/>
      <c r="G7556" s="2"/>
      <c r="I7556" s="2"/>
      <c r="J7556" s="2"/>
      <c r="K7556" s="2"/>
      <c r="L7556" s="2"/>
      <c r="M7556" s="2"/>
      <c r="N7556" s="2"/>
      <c r="O7556" s="2"/>
      <c r="P7556" s="2"/>
      <c r="Q7556" s="2"/>
      <c r="R7556" s="2"/>
      <c r="S7556" s="2"/>
      <c r="T7556" s="2"/>
      <c r="U7556" s="2"/>
      <c r="V7556" s="2"/>
      <c r="W7556" s="2"/>
      <c r="X7556" s="2"/>
      <c r="Y7556" s="2"/>
      <c r="AB7556" s="2"/>
      <c r="AC7556" s="2"/>
      <c r="AD7556" s="2"/>
      <c r="AE7556" s="2"/>
      <c r="AF7556" s="2"/>
      <c r="AG7556" s="2"/>
      <c r="AH7556" s="2"/>
      <c r="AI7556" s="2"/>
      <c r="AJ7556" s="2"/>
      <c r="AK7556" s="2"/>
      <c r="BK7556" s="2"/>
      <c r="BL7556" s="2"/>
      <c r="BN7556" s="2"/>
      <c r="BO7556" s="2"/>
    </row>
    <row r="7557" ht="12.75" customHeight="1">
      <c r="D7557" s="2"/>
      <c r="G7557" s="2"/>
      <c r="I7557" s="2"/>
      <c r="J7557" s="2"/>
      <c r="K7557" s="2"/>
      <c r="L7557" s="2"/>
      <c r="M7557" s="2"/>
      <c r="N7557" s="2"/>
      <c r="O7557" s="2"/>
      <c r="P7557" s="2"/>
      <c r="Q7557" s="2"/>
      <c r="R7557" s="2"/>
      <c r="S7557" s="2"/>
      <c r="T7557" s="2"/>
      <c r="U7557" s="2"/>
      <c r="V7557" s="2"/>
      <c r="W7557" s="2"/>
      <c r="X7557" s="2"/>
      <c r="Y7557" s="2"/>
      <c r="AB7557" s="2"/>
      <c r="AC7557" s="2"/>
      <c r="AD7557" s="2"/>
      <c r="AE7557" s="2"/>
      <c r="AF7557" s="2"/>
      <c r="AG7557" s="2"/>
      <c r="AH7557" s="2"/>
      <c r="AI7557" s="2"/>
      <c r="AJ7557" s="2"/>
      <c r="AK7557" s="2"/>
      <c r="BK7557" s="2"/>
      <c r="BL7557" s="2"/>
      <c r="BN7557" s="2"/>
      <c r="BO7557" s="2"/>
    </row>
    <row r="7558" ht="12.75" customHeight="1">
      <c r="D7558" s="2"/>
      <c r="G7558" s="2"/>
      <c r="I7558" s="2"/>
      <c r="J7558" s="2"/>
      <c r="K7558" s="2"/>
      <c r="L7558" s="2"/>
      <c r="M7558" s="2"/>
      <c r="N7558" s="2"/>
      <c r="O7558" s="2"/>
      <c r="P7558" s="2"/>
      <c r="Q7558" s="2"/>
      <c r="R7558" s="2"/>
      <c r="S7558" s="2"/>
      <c r="T7558" s="2"/>
      <c r="U7558" s="2"/>
      <c r="V7558" s="2"/>
      <c r="W7558" s="2"/>
      <c r="X7558" s="2"/>
      <c r="Y7558" s="2"/>
      <c r="AB7558" s="2"/>
      <c r="AC7558" s="2"/>
      <c r="AD7558" s="2"/>
      <c r="AE7558" s="2"/>
      <c r="AF7558" s="2"/>
      <c r="AG7558" s="2"/>
      <c r="AH7558" s="2"/>
      <c r="AI7558" s="2"/>
      <c r="AJ7558" s="2"/>
      <c r="AK7558" s="2"/>
      <c r="BK7558" s="2"/>
      <c r="BL7558" s="2"/>
      <c r="BN7558" s="2"/>
      <c r="BO7558" s="2"/>
    </row>
    <row r="7559" ht="12.75" customHeight="1">
      <c r="D7559" s="2"/>
      <c r="G7559" s="2"/>
      <c r="I7559" s="2"/>
      <c r="J7559" s="2"/>
      <c r="K7559" s="2"/>
      <c r="L7559" s="2"/>
      <c r="M7559" s="2"/>
      <c r="N7559" s="2"/>
      <c r="O7559" s="2"/>
      <c r="P7559" s="2"/>
      <c r="Q7559" s="2"/>
      <c r="R7559" s="2"/>
      <c r="S7559" s="2"/>
      <c r="T7559" s="2"/>
      <c r="U7559" s="2"/>
      <c r="V7559" s="2"/>
      <c r="W7559" s="2"/>
      <c r="X7559" s="2"/>
      <c r="Y7559" s="2"/>
      <c r="AB7559" s="2"/>
      <c r="AC7559" s="2"/>
      <c r="AD7559" s="2"/>
      <c r="AE7559" s="2"/>
      <c r="AF7559" s="2"/>
      <c r="AG7559" s="2"/>
      <c r="AH7559" s="2"/>
      <c r="AI7559" s="2"/>
      <c r="AJ7559" s="2"/>
      <c r="AK7559" s="2"/>
      <c r="BK7559" s="2"/>
      <c r="BL7559" s="2"/>
      <c r="BN7559" s="2"/>
      <c r="BO7559" s="2"/>
    </row>
    <row r="7560" ht="12.75" customHeight="1">
      <c r="D7560" s="2"/>
      <c r="G7560" s="2"/>
      <c r="I7560" s="2"/>
      <c r="J7560" s="2"/>
      <c r="K7560" s="2"/>
      <c r="L7560" s="2"/>
      <c r="M7560" s="2"/>
      <c r="N7560" s="2"/>
      <c r="O7560" s="2"/>
      <c r="P7560" s="2"/>
      <c r="Q7560" s="2"/>
      <c r="R7560" s="2"/>
      <c r="S7560" s="2"/>
      <c r="T7560" s="2"/>
      <c r="U7560" s="2"/>
      <c r="V7560" s="2"/>
      <c r="W7560" s="2"/>
      <c r="X7560" s="2"/>
      <c r="Y7560" s="2"/>
      <c r="AB7560" s="2"/>
      <c r="AC7560" s="2"/>
      <c r="AD7560" s="2"/>
      <c r="AE7560" s="2"/>
      <c r="AF7560" s="2"/>
      <c r="AG7560" s="2"/>
      <c r="AH7560" s="2"/>
      <c r="AI7560" s="2"/>
      <c r="AJ7560" s="2"/>
      <c r="AK7560" s="2"/>
      <c r="BK7560" s="2"/>
      <c r="BL7560" s="2"/>
      <c r="BN7560" s="2"/>
      <c r="BO7560" s="2"/>
    </row>
    <row r="7561" ht="12.75" customHeight="1">
      <c r="D7561" s="2"/>
      <c r="G7561" s="2"/>
      <c r="I7561" s="2"/>
      <c r="J7561" s="2"/>
      <c r="K7561" s="2"/>
      <c r="L7561" s="2"/>
      <c r="M7561" s="2"/>
      <c r="N7561" s="2"/>
      <c r="O7561" s="2"/>
      <c r="P7561" s="2"/>
      <c r="Q7561" s="2"/>
      <c r="R7561" s="2"/>
      <c r="S7561" s="2"/>
      <c r="T7561" s="2"/>
      <c r="U7561" s="2"/>
      <c r="V7561" s="2"/>
      <c r="W7561" s="2"/>
      <c r="X7561" s="2"/>
      <c r="Y7561" s="2"/>
      <c r="AB7561" s="2"/>
      <c r="AC7561" s="2"/>
      <c r="AD7561" s="2"/>
      <c r="AE7561" s="2"/>
      <c r="AF7561" s="2"/>
      <c r="AG7561" s="2"/>
      <c r="AH7561" s="2"/>
      <c r="AI7561" s="2"/>
      <c r="AJ7561" s="2"/>
      <c r="AK7561" s="2"/>
      <c r="BK7561" s="2"/>
      <c r="BL7561" s="2"/>
      <c r="BN7561" s="2"/>
      <c r="BO7561" s="2"/>
    </row>
    <row r="7562" ht="12.75" customHeight="1">
      <c r="D7562" s="2"/>
      <c r="G7562" s="2"/>
      <c r="I7562" s="2"/>
      <c r="J7562" s="2"/>
      <c r="K7562" s="2"/>
      <c r="L7562" s="2"/>
      <c r="M7562" s="2"/>
      <c r="N7562" s="2"/>
      <c r="O7562" s="2"/>
      <c r="P7562" s="2"/>
      <c r="Q7562" s="2"/>
      <c r="R7562" s="2"/>
      <c r="S7562" s="2"/>
      <c r="T7562" s="2"/>
      <c r="U7562" s="2"/>
      <c r="V7562" s="2"/>
      <c r="W7562" s="2"/>
      <c r="X7562" s="2"/>
      <c r="Y7562" s="2"/>
      <c r="AB7562" s="2"/>
      <c r="AC7562" s="2"/>
      <c r="AD7562" s="2"/>
      <c r="AE7562" s="2"/>
      <c r="AF7562" s="2"/>
      <c r="AG7562" s="2"/>
      <c r="AH7562" s="2"/>
      <c r="AI7562" s="2"/>
      <c r="AJ7562" s="2"/>
      <c r="AK7562" s="2"/>
      <c r="BK7562" s="2"/>
      <c r="BL7562" s="2"/>
      <c r="BN7562" s="2"/>
      <c r="BO7562" s="2"/>
    </row>
    <row r="7563" ht="12.75" customHeight="1">
      <c r="D7563" s="2"/>
      <c r="G7563" s="2"/>
      <c r="I7563" s="2"/>
      <c r="J7563" s="2"/>
      <c r="K7563" s="2"/>
      <c r="L7563" s="2"/>
      <c r="M7563" s="2"/>
      <c r="N7563" s="2"/>
      <c r="O7563" s="2"/>
      <c r="P7563" s="2"/>
      <c r="Q7563" s="2"/>
      <c r="R7563" s="2"/>
      <c r="S7563" s="2"/>
      <c r="T7563" s="2"/>
      <c r="U7563" s="2"/>
      <c r="V7563" s="2"/>
      <c r="W7563" s="2"/>
      <c r="X7563" s="2"/>
      <c r="Y7563" s="2"/>
      <c r="AB7563" s="2"/>
      <c r="AC7563" s="2"/>
      <c r="AD7563" s="2"/>
      <c r="AE7563" s="2"/>
      <c r="AF7563" s="2"/>
      <c r="AG7563" s="2"/>
      <c r="AH7563" s="2"/>
      <c r="AI7563" s="2"/>
      <c r="AJ7563" s="2"/>
      <c r="AK7563" s="2"/>
      <c r="BK7563" s="2"/>
      <c r="BL7563" s="2"/>
      <c r="BN7563" s="2"/>
      <c r="BO7563" s="2"/>
    </row>
    <row r="7564" ht="12.75" customHeight="1">
      <c r="D7564" s="2"/>
      <c r="G7564" s="2"/>
      <c r="I7564" s="2"/>
      <c r="J7564" s="2"/>
      <c r="K7564" s="2"/>
      <c r="L7564" s="2"/>
      <c r="M7564" s="2"/>
      <c r="N7564" s="2"/>
      <c r="O7564" s="2"/>
      <c r="P7564" s="2"/>
      <c r="Q7564" s="2"/>
      <c r="R7564" s="2"/>
      <c r="S7564" s="2"/>
      <c r="T7564" s="2"/>
      <c r="U7564" s="2"/>
      <c r="V7564" s="2"/>
      <c r="W7564" s="2"/>
      <c r="X7564" s="2"/>
      <c r="Y7564" s="2"/>
      <c r="AB7564" s="2"/>
      <c r="AC7564" s="2"/>
      <c r="AD7564" s="2"/>
      <c r="AE7564" s="2"/>
      <c r="AF7564" s="2"/>
      <c r="AG7564" s="2"/>
      <c r="AH7564" s="2"/>
      <c r="AI7564" s="2"/>
      <c r="AJ7564" s="2"/>
      <c r="AK7564" s="2"/>
      <c r="BK7564" s="2"/>
      <c r="BL7564" s="2"/>
      <c r="BN7564" s="2"/>
      <c r="BO7564" s="2"/>
    </row>
    <row r="7565" ht="12.75" customHeight="1">
      <c r="D7565" s="2"/>
      <c r="G7565" s="2"/>
      <c r="I7565" s="2"/>
      <c r="J7565" s="2"/>
      <c r="K7565" s="2"/>
      <c r="L7565" s="2"/>
      <c r="M7565" s="2"/>
      <c r="N7565" s="2"/>
      <c r="O7565" s="2"/>
      <c r="P7565" s="2"/>
      <c r="Q7565" s="2"/>
      <c r="R7565" s="2"/>
      <c r="S7565" s="2"/>
      <c r="T7565" s="2"/>
      <c r="U7565" s="2"/>
      <c r="V7565" s="2"/>
      <c r="W7565" s="2"/>
      <c r="X7565" s="2"/>
      <c r="Y7565" s="2"/>
      <c r="AB7565" s="2"/>
      <c r="AC7565" s="2"/>
      <c r="AD7565" s="2"/>
      <c r="AE7565" s="2"/>
      <c r="AF7565" s="2"/>
      <c r="AG7565" s="2"/>
      <c r="AH7565" s="2"/>
      <c r="AI7565" s="2"/>
      <c r="AJ7565" s="2"/>
      <c r="AK7565" s="2"/>
      <c r="BK7565" s="2"/>
      <c r="BL7565" s="2"/>
      <c r="BN7565" s="2"/>
      <c r="BO7565" s="2"/>
    </row>
    <row r="7566" ht="12.75" customHeight="1">
      <c r="D7566" s="2"/>
      <c r="G7566" s="2"/>
      <c r="I7566" s="2"/>
      <c r="J7566" s="2"/>
      <c r="K7566" s="2"/>
      <c r="L7566" s="2"/>
      <c r="M7566" s="2"/>
      <c r="N7566" s="2"/>
      <c r="O7566" s="2"/>
      <c r="P7566" s="2"/>
      <c r="Q7566" s="2"/>
      <c r="R7566" s="2"/>
      <c r="S7566" s="2"/>
      <c r="T7566" s="2"/>
      <c r="U7566" s="2"/>
      <c r="V7566" s="2"/>
      <c r="W7566" s="2"/>
      <c r="X7566" s="2"/>
      <c r="Y7566" s="2"/>
      <c r="AB7566" s="2"/>
      <c r="AC7566" s="2"/>
      <c r="AD7566" s="2"/>
      <c r="AE7566" s="2"/>
      <c r="AF7566" s="2"/>
      <c r="AG7566" s="2"/>
      <c r="AH7566" s="2"/>
      <c r="AI7566" s="2"/>
      <c r="AJ7566" s="2"/>
      <c r="AK7566" s="2"/>
      <c r="BK7566" s="2"/>
      <c r="BL7566" s="2"/>
      <c r="BN7566" s="2"/>
      <c r="BO7566" s="2"/>
    </row>
    <row r="7567" ht="12.75" customHeight="1">
      <c r="D7567" s="2"/>
      <c r="G7567" s="2"/>
      <c r="I7567" s="2"/>
      <c r="J7567" s="2"/>
      <c r="K7567" s="2"/>
      <c r="L7567" s="2"/>
      <c r="M7567" s="2"/>
      <c r="N7567" s="2"/>
      <c r="O7567" s="2"/>
      <c r="P7567" s="2"/>
      <c r="Q7567" s="2"/>
      <c r="R7567" s="2"/>
      <c r="S7567" s="2"/>
      <c r="T7567" s="2"/>
      <c r="U7567" s="2"/>
      <c r="V7567" s="2"/>
      <c r="W7567" s="2"/>
      <c r="X7567" s="2"/>
      <c r="Y7567" s="2"/>
      <c r="AB7567" s="2"/>
      <c r="AC7567" s="2"/>
      <c r="AD7567" s="2"/>
      <c r="AE7567" s="2"/>
      <c r="AF7567" s="2"/>
      <c r="AG7567" s="2"/>
      <c r="AH7567" s="2"/>
      <c r="AI7567" s="2"/>
      <c r="AJ7567" s="2"/>
      <c r="AK7567" s="2"/>
      <c r="BK7567" s="2"/>
      <c r="BL7567" s="2"/>
      <c r="BN7567" s="2"/>
      <c r="BO7567" s="2"/>
    </row>
    <row r="7568" ht="12.75" customHeight="1">
      <c r="D7568" s="2"/>
      <c r="G7568" s="2"/>
      <c r="I7568" s="2"/>
      <c r="J7568" s="2"/>
      <c r="K7568" s="2"/>
      <c r="L7568" s="2"/>
      <c r="M7568" s="2"/>
      <c r="N7568" s="2"/>
      <c r="O7568" s="2"/>
      <c r="P7568" s="2"/>
      <c r="Q7568" s="2"/>
      <c r="R7568" s="2"/>
      <c r="S7568" s="2"/>
      <c r="T7568" s="2"/>
      <c r="U7568" s="2"/>
      <c r="V7568" s="2"/>
      <c r="W7568" s="2"/>
      <c r="X7568" s="2"/>
      <c r="Y7568" s="2"/>
      <c r="AB7568" s="2"/>
      <c r="AC7568" s="2"/>
      <c r="AD7568" s="2"/>
      <c r="AE7568" s="2"/>
      <c r="AF7568" s="2"/>
      <c r="AG7568" s="2"/>
      <c r="AH7568" s="2"/>
      <c r="AI7568" s="2"/>
      <c r="AJ7568" s="2"/>
      <c r="AK7568" s="2"/>
      <c r="BK7568" s="2"/>
      <c r="BL7568" s="2"/>
      <c r="BN7568" s="2"/>
      <c r="BO7568" s="2"/>
    </row>
    <row r="7569" ht="12.75" customHeight="1">
      <c r="D7569" s="2"/>
      <c r="G7569" s="2"/>
      <c r="I7569" s="2"/>
      <c r="J7569" s="2"/>
      <c r="K7569" s="2"/>
      <c r="L7569" s="2"/>
      <c r="M7569" s="2"/>
      <c r="N7569" s="2"/>
      <c r="O7569" s="2"/>
      <c r="P7569" s="2"/>
      <c r="Q7569" s="2"/>
      <c r="R7569" s="2"/>
      <c r="S7569" s="2"/>
      <c r="T7569" s="2"/>
      <c r="U7569" s="2"/>
      <c r="V7569" s="2"/>
      <c r="W7569" s="2"/>
      <c r="X7569" s="2"/>
      <c r="Y7569" s="2"/>
      <c r="AB7569" s="2"/>
      <c r="AC7569" s="2"/>
      <c r="AD7569" s="2"/>
      <c r="AE7569" s="2"/>
      <c r="AF7569" s="2"/>
      <c r="AG7569" s="2"/>
      <c r="AH7569" s="2"/>
      <c r="AI7569" s="2"/>
      <c r="AJ7569" s="2"/>
      <c r="AK7569" s="2"/>
      <c r="BK7569" s="2"/>
      <c r="BL7569" s="2"/>
      <c r="BN7569" s="2"/>
      <c r="BO7569" s="2"/>
    </row>
    <row r="7570" ht="12.75" customHeight="1">
      <c r="D7570" s="2"/>
      <c r="G7570" s="2"/>
      <c r="I7570" s="2"/>
      <c r="J7570" s="2"/>
      <c r="K7570" s="2"/>
      <c r="L7570" s="2"/>
      <c r="M7570" s="2"/>
      <c r="N7570" s="2"/>
      <c r="O7570" s="2"/>
      <c r="P7570" s="2"/>
      <c r="Q7570" s="2"/>
      <c r="R7570" s="2"/>
      <c r="S7570" s="2"/>
      <c r="T7570" s="2"/>
      <c r="U7570" s="2"/>
      <c r="V7570" s="2"/>
      <c r="W7570" s="2"/>
      <c r="X7570" s="2"/>
      <c r="Y7570" s="2"/>
      <c r="AB7570" s="2"/>
      <c r="AC7570" s="2"/>
      <c r="AD7570" s="2"/>
      <c r="AE7570" s="2"/>
      <c r="AF7570" s="2"/>
      <c r="AG7570" s="2"/>
      <c r="AH7570" s="2"/>
      <c r="AI7570" s="2"/>
      <c r="AJ7570" s="2"/>
      <c r="AK7570" s="2"/>
      <c r="BK7570" s="2"/>
      <c r="BL7570" s="2"/>
      <c r="BN7570" s="2"/>
      <c r="BO7570" s="2"/>
    </row>
    <row r="7571" ht="12.75" customHeight="1">
      <c r="D7571" s="2"/>
      <c r="G7571" s="2"/>
      <c r="I7571" s="2"/>
      <c r="J7571" s="2"/>
      <c r="K7571" s="2"/>
      <c r="L7571" s="2"/>
      <c r="M7571" s="2"/>
      <c r="N7571" s="2"/>
      <c r="O7571" s="2"/>
      <c r="P7571" s="2"/>
      <c r="Q7571" s="2"/>
      <c r="R7571" s="2"/>
      <c r="S7571" s="2"/>
      <c r="T7571" s="2"/>
      <c r="U7571" s="2"/>
      <c r="V7571" s="2"/>
      <c r="W7571" s="2"/>
      <c r="X7571" s="2"/>
      <c r="Y7571" s="2"/>
      <c r="AB7571" s="2"/>
      <c r="AC7571" s="2"/>
      <c r="AD7571" s="2"/>
      <c r="AE7571" s="2"/>
      <c r="AF7571" s="2"/>
      <c r="AG7571" s="2"/>
      <c r="AH7571" s="2"/>
      <c r="AI7571" s="2"/>
      <c r="AJ7571" s="2"/>
      <c r="AK7571" s="2"/>
      <c r="BK7571" s="2"/>
      <c r="BL7571" s="2"/>
      <c r="BN7571" s="2"/>
      <c r="BO7571" s="2"/>
    </row>
    <row r="7572" ht="12.75" customHeight="1">
      <c r="D7572" s="2"/>
      <c r="G7572" s="2"/>
      <c r="I7572" s="2"/>
      <c r="J7572" s="2"/>
      <c r="K7572" s="2"/>
      <c r="L7572" s="2"/>
      <c r="M7572" s="2"/>
      <c r="N7572" s="2"/>
      <c r="O7572" s="2"/>
      <c r="P7572" s="2"/>
      <c r="Q7572" s="2"/>
      <c r="R7572" s="2"/>
      <c r="S7572" s="2"/>
      <c r="T7572" s="2"/>
      <c r="U7572" s="2"/>
      <c r="V7572" s="2"/>
      <c r="W7572" s="2"/>
      <c r="X7572" s="2"/>
      <c r="Y7572" s="2"/>
      <c r="AB7572" s="2"/>
      <c r="AC7572" s="2"/>
      <c r="AD7572" s="2"/>
      <c r="AE7572" s="2"/>
      <c r="AF7572" s="2"/>
      <c r="AG7572" s="2"/>
      <c r="AH7572" s="2"/>
      <c r="AI7572" s="2"/>
      <c r="AJ7572" s="2"/>
      <c r="AK7572" s="2"/>
      <c r="BK7572" s="2"/>
      <c r="BL7572" s="2"/>
      <c r="BN7572" s="2"/>
      <c r="BO7572" s="2"/>
    </row>
    <row r="7573" ht="12.75" customHeight="1">
      <c r="D7573" s="2"/>
      <c r="G7573" s="2"/>
      <c r="I7573" s="2"/>
      <c r="J7573" s="2"/>
      <c r="K7573" s="2"/>
      <c r="L7573" s="2"/>
      <c r="M7573" s="2"/>
      <c r="N7573" s="2"/>
      <c r="O7573" s="2"/>
      <c r="P7573" s="2"/>
      <c r="Q7573" s="2"/>
      <c r="R7573" s="2"/>
      <c r="S7573" s="2"/>
      <c r="T7573" s="2"/>
      <c r="U7573" s="2"/>
      <c r="V7573" s="2"/>
      <c r="W7573" s="2"/>
      <c r="X7573" s="2"/>
      <c r="Y7573" s="2"/>
      <c r="AB7573" s="2"/>
      <c r="AC7573" s="2"/>
      <c r="AD7573" s="2"/>
      <c r="AE7573" s="2"/>
      <c r="AF7573" s="2"/>
      <c r="AG7573" s="2"/>
      <c r="AH7573" s="2"/>
      <c r="AI7573" s="2"/>
      <c r="AJ7573" s="2"/>
      <c r="AK7573" s="2"/>
      <c r="BK7573" s="2"/>
      <c r="BL7573" s="2"/>
      <c r="BN7573" s="2"/>
      <c r="BO7573" s="2"/>
    </row>
    <row r="7574" ht="12.75" customHeight="1">
      <c r="D7574" s="2"/>
      <c r="G7574" s="2"/>
      <c r="I7574" s="2"/>
      <c r="J7574" s="2"/>
      <c r="K7574" s="2"/>
      <c r="L7574" s="2"/>
      <c r="M7574" s="2"/>
      <c r="N7574" s="2"/>
      <c r="O7574" s="2"/>
      <c r="P7574" s="2"/>
      <c r="Q7574" s="2"/>
      <c r="R7574" s="2"/>
      <c r="S7574" s="2"/>
      <c r="T7574" s="2"/>
      <c r="U7574" s="2"/>
      <c r="V7574" s="2"/>
      <c r="W7574" s="2"/>
      <c r="X7574" s="2"/>
      <c r="Y7574" s="2"/>
      <c r="AB7574" s="2"/>
      <c r="AC7574" s="2"/>
      <c r="AD7574" s="2"/>
      <c r="AE7574" s="2"/>
      <c r="AF7574" s="2"/>
      <c r="AG7574" s="2"/>
      <c r="AH7574" s="2"/>
      <c r="AI7574" s="2"/>
      <c r="AJ7574" s="2"/>
      <c r="AK7574" s="2"/>
      <c r="BK7574" s="2"/>
      <c r="BL7574" s="2"/>
      <c r="BN7574" s="2"/>
      <c r="BO7574" s="2"/>
    </row>
    <row r="7575" ht="12.75" customHeight="1">
      <c r="D7575" s="2"/>
      <c r="G7575" s="2"/>
      <c r="I7575" s="2"/>
      <c r="J7575" s="2"/>
      <c r="K7575" s="2"/>
      <c r="L7575" s="2"/>
      <c r="M7575" s="2"/>
      <c r="N7575" s="2"/>
      <c r="O7575" s="2"/>
      <c r="P7575" s="2"/>
      <c r="Q7575" s="2"/>
      <c r="R7575" s="2"/>
      <c r="S7575" s="2"/>
      <c r="T7575" s="2"/>
      <c r="U7575" s="2"/>
      <c r="V7575" s="2"/>
      <c r="W7575" s="2"/>
      <c r="X7575" s="2"/>
      <c r="Y7575" s="2"/>
      <c r="AB7575" s="2"/>
      <c r="AC7575" s="2"/>
      <c r="AD7575" s="2"/>
      <c r="AE7575" s="2"/>
      <c r="AF7575" s="2"/>
      <c r="AG7575" s="2"/>
      <c r="AH7575" s="2"/>
      <c r="AI7575" s="2"/>
      <c r="AJ7575" s="2"/>
      <c r="AK7575" s="2"/>
      <c r="BK7575" s="2"/>
      <c r="BL7575" s="2"/>
      <c r="BN7575" s="2"/>
      <c r="BO7575" s="2"/>
    </row>
    <row r="7576" ht="12.75" customHeight="1">
      <c r="D7576" s="2"/>
      <c r="G7576" s="2"/>
      <c r="I7576" s="2"/>
      <c r="J7576" s="2"/>
      <c r="K7576" s="2"/>
      <c r="L7576" s="2"/>
      <c r="M7576" s="2"/>
      <c r="N7576" s="2"/>
      <c r="O7576" s="2"/>
      <c r="P7576" s="2"/>
      <c r="Q7576" s="2"/>
      <c r="R7576" s="2"/>
      <c r="S7576" s="2"/>
      <c r="T7576" s="2"/>
      <c r="U7576" s="2"/>
      <c r="V7576" s="2"/>
      <c r="W7576" s="2"/>
      <c r="X7576" s="2"/>
      <c r="Y7576" s="2"/>
      <c r="AB7576" s="2"/>
      <c r="AC7576" s="2"/>
      <c r="AD7576" s="2"/>
      <c r="AE7576" s="2"/>
      <c r="AF7576" s="2"/>
      <c r="AG7576" s="2"/>
      <c r="AH7576" s="2"/>
      <c r="AI7576" s="2"/>
      <c r="AJ7576" s="2"/>
      <c r="AK7576" s="2"/>
      <c r="BK7576" s="2"/>
      <c r="BL7576" s="2"/>
      <c r="BN7576" s="2"/>
      <c r="BO7576" s="2"/>
    </row>
    <row r="7577" ht="12.75" customHeight="1">
      <c r="D7577" s="2"/>
      <c r="G7577" s="2"/>
      <c r="I7577" s="2"/>
      <c r="J7577" s="2"/>
      <c r="K7577" s="2"/>
      <c r="L7577" s="2"/>
      <c r="M7577" s="2"/>
      <c r="N7577" s="2"/>
      <c r="O7577" s="2"/>
      <c r="P7577" s="2"/>
      <c r="Q7577" s="2"/>
      <c r="R7577" s="2"/>
      <c r="S7577" s="2"/>
      <c r="T7577" s="2"/>
      <c r="U7577" s="2"/>
      <c r="V7577" s="2"/>
      <c r="W7577" s="2"/>
      <c r="X7577" s="2"/>
      <c r="Y7577" s="2"/>
      <c r="AB7577" s="2"/>
      <c r="AC7577" s="2"/>
      <c r="AD7577" s="2"/>
      <c r="AE7577" s="2"/>
      <c r="AF7577" s="2"/>
      <c r="AG7577" s="2"/>
      <c r="AH7577" s="2"/>
      <c r="AI7577" s="2"/>
      <c r="AJ7577" s="2"/>
      <c r="AK7577" s="2"/>
      <c r="BK7577" s="2"/>
      <c r="BL7577" s="2"/>
      <c r="BN7577" s="2"/>
      <c r="BO7577" s="2"/>
    </row>
    <row r="7578" ht="12.75" customHeight="1">
      <c r="D7578" s="2"/>
      <c r="G7578" s="2"/>
      <c r="I7578" s="2"/>
      <c r="J7578" s="2"/>
      <c r="K7578" s="2"/>
      <c r="L7578" s="2"/>
      <c r="M7578" s="2"/>
      <c r="N7578" s="2"/>
      <c r="O7578" s="2"/>
      <c r="P7578" s="2"/>
      <c r="Q7578" s="2"/>
      <c r="R7578" s="2"/>
      <c r="S7578" s="2"/>
      <c r="T7578" s="2"/>
      <c r="U7578" s="2"/>
      <c r="V7578" s="2"/>
      <c r="W7578" s="2"/>
      <c r="X7578" s="2"/>
      <c r="Y7578" s="2"/>
      <c r="AB7578" s="2"/>
      <c r="AC7578" s="2"/>
      <c r="AD7578" s="2"/>
      <c r="AE7578" s="2"/>
      <c r="AF7578" s="2"/>
      <c r="AG7578" s="2"/>
      <c r="AH7578" s="2"/>
      <c r="AI7578" s="2"/>
      <c r="AJ7578" s="2"/>
      <c r="AK7578" s="2"/>
      <c r="BK7578" s="2"/>
      <c r="BL7578" s="2"/>
      <c r="BN7578" s="2"/>
      <c r="BO7578" s="2"/>
    </row>
    <row r="7579" ht="12.75" customHeight="1">
      <c r="D7579" s="2"/>
      <c r="G7579" s="2"/>
      <c r="I7579" s="2"/>
      <c r="J7579" s="2"/>
      <c r="K7579" s="2"/>
      <c r="L7579" s="2"/>
      <c r="M7579" s="2"/>
      <c r="N7579" s="2"/>
      <c r="O7579" s="2"/>
      <c r="P7579" s="2"/>
      <c r="Q7579" s="2"/>
      <c r="R7579" s="2"/>
      <c r="S7579" s="2"/>
      <c r="T7579" s="2"/>
      <c r="U7579" s="2"/>
      <c r="V7579" s="2"/>
      <c r="W7579" s="2"/>
      <c r="X7579" s="2"/>
      <c r="Y7579" s="2"/>
      <c r="AB7579" s="2"/>
      <c r="AC7579" s="2"/>
      <c r="AD7579" s="2"/>
      <c r="AE7579" s="2"/>
      <c r="AF7579" s="2"/>
      <c r="AG7579" s="2"/>
      <c r="AH7579" s="2"/>
      <c r="AI7579" s="2"/>
      <c r="AJ7579" s="2"/>
      <c r="AK7579" s="2"/>
      <c r="BK7579" s="2"/>
      <c r="BL7579" s="2"/>
      <c r="BN7579" s="2"/>
      <c r="BO7579" s="2"/>
    </row>
    <row r="7580" ht="12.75" customHeight="1">
      <c r="D7580" s="2"/>
      <c r="G7580" s="2"/>
      <c r="I7580" s="2"/>
      <c r="J7580" s="2"/>
      <c r="K7580" s="2"/>
      <c r="L7580" s="2"/>
      <c r="M7580" s="2"/>
      <c r="N7580" s="2"/>
      <c r="O7580" s="2"/>
      <c r="P7580" s="2"/>
      <c r="Q7580" s="2"/>
      <c r="R7580" s="2"/>
      <c r="S7580" s="2"/>
      <c r="T7580" s="2"/>
      <c r="U7580" s="2"/>
      <c r="V7580" s="2"/>
      <c r="W7580" s="2"/>
      <c r="X7580" s="2"/>
      <c r="Y7580" s="2"/>
      <c r="AB7580" s="2"/>
      <c r="AC7580" s="2"/>
      <c r="AD7580" s="2"/>
      <c r="AE7580" s="2"/>
      <c r="AF7580" s="2"/>
      <c r="AG7580" s="2"/>
      <c r="AH7580" s="2"/>
      <c r="AI7580" s="2"/>
      <c r="AJ7580" s="2"/>
      <c r="AK7580" s="2"/>
      <c r="BK7580" s="2"/>
      <c r="BL7580" s="2"/>
      <c r="BN7580" s="2"/>
      <c r="BO7580" s="2"/>
    </row>
    <row r="7581" ht="12.75" customHeight="1">
      <c r="D7581" s="2"/>
      <c r="G7581" s="2"/>
      <c r="I7581" s="2"/>
      <c r="J7581" s="2"/>
      <c r="K7581" s="2"/>
      <c r="L7581" s="2"/>
      <c r="M7581" s="2"/>
      <c r="N7581" s="2"/>
      <c r="O7581" s="2"/>
      <c r="P7581" s="2"/>
      <c r="Q7581" s="2"/>
      <c r="R7581" s="2"/>
      <c r="S7581" s="2"/>
      <c r="T7581" s="2"/>
      <c r="U7581" s="2"/>
      <c r="V7581" s="2"/>
      <c r="W7581" s="2"/>
      <c r="X7581" s="2"/>
      <c r="Y7581" s="2"/>
      <c r="AB7581" s="2"/>
      <c r="AC7581" s="2"/>
      <c r="AD7581" s="2"/>
      <c r="AE7581" s="2"/>
      <c r="AF7581" s="2"/>
      <c r="AG7581" s="2"/>
      <c r="AH7581" s="2"/>
      <c r="AI7581" s="2"/>
      <c r="AJ7581" s="2"/>
      <c r="AK7581" s="2"/>
      <c r="BK7581" s="2"/>
      <c r="BL7581" s="2"/>
      <c r="BN7581" s="2"/>
      <c r="BO7581" s="2"/>
    </row>
    <row r="7582" ht="12.75" customHeight="1">
      <c r="D7582" s="2"/>
      <c r="G7582" s="2"/>
      <c r="I7582" s="2"/>
      <c r="J7582" s="2"/>
      <c r="K7582" s="2"/>
      <c r="L7582" s="2"/>
      <c r="M7582" s="2"/>
      <c r="N7582" s="2"/>
      <c r="O7582" s="2"/>
      <c r="P7582" s="2"/>
      <c r="Q7582" s="2"/>
      <c r="R7582" s="2"/>
      <c r="S7582" s="2"/>
      <c r="T7582" s="2"/>
      <c r="U7582" s="2"/>
      <c r="V7582" s="2"/>
      <c r="W7582" s="2"/>
      <c r="X7582" s="2"/>
      <c r="Y7582" s="2"/>
      <c r="AB7582" s="2"/>
      <c r="AC7582" s="2"/>
      <c r="AD7582" s="2"/>
      <c r="AE7582" s="2"/>
      <c r="AF7582" s="2"/>
      <c r="AG7582" s="2"/>
      <c r="AH7582" s="2"/>
      <c r="AI7582" s="2"/>
      <c r="AJ7582" s="2"/>
      <c r="AK7582" s="2"/>
      <c r="BK7582" s="2"/>
      <c r="BL7582" s="2"/>
      <c r="BN7582" s="2"/>
      <c r="BO7582" s="2"/>
    </row>
    <row r="7583" ht="12.75" customHeight="1">
      <c r="D7583" s="2"/>
      <c r="G7583" s="2"/>
      <c r="I7583" s="2"/>
      <c r="J7583" s="2"/>
      <c r="K7583" s="2"/>
      <c r="L7583" s="2"/>
      <c r="M7583" s="2"/>
      <c r="N7583" s="2"/>
      <c r="O7583" s="2"/>
      <c r="P7583" s="2"/>
      <c r="Q7583" s="2"/>
      <c r="R7583" s="2"/>
      <c r="S7583" s="2"/>
      <c r="T7583" s="2"/>
      <c r="U7583" s="2"/>
      <c r="V7583" s="2"/>
      <c r="W7583" s="2"/>
      <c r="X7583" s="2"/>
      <c r="Y7583" s="2"/>
      <c r="AB7583" s="2"/>
      <c r="AC7583" s="2"/>
      <c r="AD7583" s="2"/>
      <c r="AE7583" s="2"/>
      <c r="AF7583" s="2"/>
      <c r="AG7583" s="2"/>
      <c r="AH7583" s="2"/>
      <c r="AI7583" s="2"/>
      <c r="AJ7583" s="2"/>
      <c r="AK7583" s="2"/>
      <c r="BK7583" s="2"/>
      <c r="BL7583" s="2"/>
      <c r="BN7583" s="2"/>
      <c r="BO7583" s="2"/>
    </row>
    <row r="7584" ht="12.75" customHeight="1">
      <c r="D7584" s="2"/>
      <c r="G7584" s="2"/>
      <c r="I7584" s="2"/>
      <c r="J7584" s="2"/>
      <c r="K7584" s="2"/>
      <c r="L7584" s="2"/>
      <c r="M7584" s="2"/>
      <c r="N7584" s="2"/>
      <c r="O7584" s="2"/>
      <c r="P7584" s="2"/>
      <c r="Q7584" s="2"/>
      <c r="R7584" s="2"/>
      <c r="S7584" s="2"/>
      <c r="T7584" s="2"/>
      <c r="U7584" s="2"/>
      <c r="V7584" s="2"/>
      <c r="W7584" s="2"/>
      <c r="X7584" s="2"/>
      <c r="Y7584" s="2"/>
      <c r="AB7584" s="2"/>
      <c r="AC7584" s="2"/>
      <c r="AD7584" s="2"/>
      <c r="AE7584" s="2"/>
      <c r="AF7584" s="2"/>
      <c r="AG7584" s="2"/>
      <c r="AH7584" s="2"/>
      <c r="AI7584" s="2"/>
      <c r="AJ7584" s="2"/>
      <c r="AK7584" s="2"/>
      <c r="BK7584" s="2"/>
      <c r="BL7584" s="2"/>
      <c r="BN7584" s="2"/>
      <c r="BO7584" s="2"/>
    </row>
    <row r="7585" ht="12.75" customHeight="1">
      <c r="D7585" s="2"/>
      <c r="G7585" s="2"/>
      <c r="I7585" s="2"/>
      <c r="J7585" s="2"/>
      <c r="K7585" s="2"/>
      <c r="L7585" s="2"/>
      <c r="M7585" s="2"/>
      <c r="N7585" s="2"/>
      <c r="O7585" s="2"/>
      <c r="P7585" s="2"/>
      <c r="Q7585" s="2"/>
      <c r="R7585" s="2"/>
      <c r="S7585" s="2"/>
      <c r="T7585" s="2"/>
      <c r="U7585" s="2"/>
      <c r="V7585" s="2"/>
      <c r="W7585" s="2"/>
      <c r="X7585" s="2"/>
      <c r="Y7585" s="2"/>
      <c r="AB7585" s="2"/>
      <c r="AC7585" s="2"/>
      <c r="AD7585" s="2"/>
      <c r="AE7585" s="2"/>
      <c r="AF7585" s="2"/>
      <c r="AG7585" s="2"/>
      <c r="AH7585" s="2"/>
      <c r="AI7585" s="2"/>
      <c r="AJ7585" s="2"/>
      <c r="AK7585" s="2"/>
      <c r="BK7585" s="2"/>
      <c r="BL7585" s="2"/>
      <c r="BN7585" s="2"/>
      <c r="BO7585" s="2"/>
    </row>
    <row r="7586" ht="12.75" customHeight="1">
      <c r="D7586" s="2"/>
      <c r="G7586" s="2"/>
      <c r="I7586" s="2"/>
      <c r="J7586" s="2"/>
      <c r="K7586" s="2"/>
      <c r="L7586" s="2"/>
      <c r="M7586" s="2"/>
      <c r="N7586" s="2"/>
      <c r="O7586" s="2"/>
      <c r="P7586" s="2"/>
      <c r="Q7586" s="2"/>
      <c r="R7586" s="2"/>
      <c r="S7586" s="2"/>
      <c r="T7586" s="2"/>
      <c r="U7586" s="2"/>
      <c r="V7586" s="2"/>
      <c r="W7586" s="2"/>
      <c r="X7586" s="2"/>
      <c r="Y7586" s="2"/>
      <c r="AB7586" s="2"/>
      <c r="AC7586" s="2"/>
      <c r="AD7586" s="2"/>
      <c r="AE7586" s="2"/>
      <c r="AF7586" s="2"/>
      <c r="AG7586" s="2"/>
      <c r="AH7586" s="2"/>
      <c r="AI7586" s="2"/>
      <c r="AJ7586" s="2"/>
      <c r="AK7586" s="2"/>
      <c r="BK7586" s="2"/>
      <c r="BL7586" s="2"/>
      <c r="BN7586" s="2"/>
      <c r="BO7586" s="2"/>
    </row>
    <row r="7587" ht="12.75" customHeight="1">
      <c r="D7587" s="2"/>
      <c r="G7587" s="2"/>
      <c r="I7587" s="2"/>
      <c r="J7587" s="2"/>
      <c r="K7587" s="2"/>
      <c r="L7587" s="2"/>
      <c r="M7587" s="2"/>
      <c r="N7587" s="2"/>
      <c r="O7587" s="2"/>
      <c r="P7587" s="2"/>
      <c r="Q7587" s="2"/>
      <c r="R7587" s="2"/>
      <c r="S7587" s="2"/>
      <c r="T7587" s="2"/>
      <c r="U7587" s="2"/>
      <c r="V7587" s="2"/>
      <c r="W7587" s="2"/>
      <c r="X7587" s="2"/>
      <c r="Y7587" s="2"/>
      <c r="AB7587" s="2"/>
      <c r="AC7587" s="2"/>
      <c r="AD7587" s="2"/>
      <c r="AE7587" s="2"/>
      <c r="AF7587" s="2"/>
      <c r="AG7587" s="2"/>
      <c r="AH7587" s="2"/>
      <c r="AI7587" s="2"/>
      <c r="AJ7587" s="2"/>
      <c r="AK7587" s="2"/>
      <c r="BK7587" s="2"/>
      <c r="BL7587" s="2"/>
      <c r="BN7587" s="2"/>
      <c r="BO7587" s="2"/>
    </row>
    <row r="7588" ht="12.75" customHeight="1">
      <c r="D7588" s="2"/>
      <c r="G7588" s="2"/>
      <c r="I7588" s="2"/>
      <c r="J7588" s="2"/>
      <c r="K7588" s="2"/>
      <c r="L7588" s="2"/>
      <c r="M7588" s="2"/>
      <c r="N7588" s="2"/>
      <c r="O7588" s="2"/>
      <c r="P7588" s="2"/>
      <c r="Q7588" s="2"/>
      <c r="R7588" s="2"/>
      <c r="S7588" s="2"/>
      <c r="T7588" s="2"/>
      <c r="U7588" s="2"/>
      <c r="V7588" s="2"/>
      <c r="W7588" s="2"/>
      <c r="X7588" s="2"/>
      <c r="Y7588" s="2"/>
      <c r="AB7588" s="2"/>
      <c r="AC7588" s="2"/>
      <c r="AD7588" s="2"/>
      <c r="AE7588" s="2"/>
      <c r="AF7588" s="2"/>
      <c r="AG7588" s="2"/>
      <c r="AH7588" s="2"/>
      <c r="AI7588" s="2"/>
      <c r="AJ7588" s="2"/>
      <c r="AK7588" s="2"/>
      <c r="BK7588" s="2"/>
      <c r="BL7588" s="2"/>
      <c r="BN7588" s="2"/>
      <c r="BO7588" s="2"/>
    </row>
    <row r="7589" ht="12.75" customHeight="1">
      <c r="D7589" s="2"/>
      <c r="G7589" s="2"/>
      <c r="I7589" s="2"/>
      <c r="J7589" s="2"/>
      <c r="K7589" s="2"/>
      <c r="L7589" s="2"/>
      <c r="M7589" s="2"/>
      <c r="N7589" s="2"/>
      <c r="O7589" s="2"/>
      <c r="P7589" s="2"/>
      <c r="Q7589" s="2"/>
      <c r="R7589" s="2"/>
      <c r="S7589" s="2"/>
      <c r="T7589" s="2"/>
      <c r="U7589" s="2"/>
      <c r="V7589" s="2"/>
      <c r="W7589" s="2"/>
      <c r="X7589" s="2"/>
      <c r="Y7589" s="2"/>
      <c r="AB7589" s="2"/>
      <c r="AC7589" s="2"/>
      <c r="AD7589" s="2"/>
      <c r="AE7589" s="2"/>
      <c r="AF7589" s="2"/>
      <c r="AG7589" s="2"/>
      <c r="AH7589" s="2"/>
      <c r="AI7589" s="2"/>
      <c r="AJ7589" s="2"/>
      <c r="AK7589" s="2"/>
      <c r="BK7589" s="2"/>
      <c r="BL7589" s="2"/>
      <c r="BN7589" s="2"/>
      <c r="BO7589" s="2"/>
    </row>
    <row r="7590" ht="12.75" customHeight="1">
      <c r="D7590" s="2"/>
      <c r="G7590" s="2"/>
      <c r="I7590" s="2"/>
      <c r="J7590" s="2"/>
      <c r="K7590" s="2"/>
      <c r="L7590" s="2"/>
      <c r="M7590" s="2"/>
      <c r="N7590" s="2"/>
      <c r="O7590" s="2"/>
      <c r="P7590" s="2"/>
      <c r="Q7590" s="2"/>
      <c r="R7590" s="2"/>
      <c r="S7590" s="2"/>
      <c r="T7590" s="2"/>
      <c r="U7590" s="2"/>
      <c r="V7590" s="2"/>
      <c r="W7590" s="2"/>
      <c r="X7590" s="2"/>
      <c r="Y7590" s="2"/>
      <c r="AB7590" s="2"/>
      <c r="AC7590" s="2"/>
      <c r="AD7590" s="2"/>
      <c r="AE7590" s="2"/>
      <c r="AF7590" s="2"/>
      <c r="AG7590" s="2"/>
      <c r="AH7590" s="2"/>
      <c r="AI7590" s="2"/>
      <c r="AJ7590" s="2"/>
      <c r="AK7590" s="2"/>
      <c r="BK7590" s="2"/>
      <c r="BL7590" s="2"/>
      <c r="BN7590" s="2"/>
      <c r="BO7590" s="2"/>
    </row>
    <row r="7591" ht="12.75" customHeight="1">
      <c r="D7591" s="2"/>
      <c r="G7591" s="2"/>
      <c r="I7591" s="2"/>
      <c r="J7591" s="2"/>
      <c r="K7591" s="2"/>
      <c r="L7591" s="2"/>
      <c r="M7591" s="2"/>
      <c r="N7591" s="2"/>
      <c r="O7591" s="2"/>
      <c r="P7591" s="2"/>
      <c r="Q7591" s="2"/>
      <c r="R7591" s="2"/>
      <c r="S7591" s="2"/>
      <c r="T7591" s="2"/>
      <c r="U7591" s="2"/>
      <c r="V7591" s="2"/>
      <c r="W7591" s="2"/>
      <c r="X7591" s="2"/>
      <c r="Y7591" s="2"/>
      <c r="AB7591" s="2"/>
      <c r="AC7591" s="2"/>
      <c r="AD7591" s="2"/>
      <c r="AE7591" s="2"/>
      <c r="AF7591" s="2"/>
      <c r="AG7591" s="2"/>
      <c r="AH7591" s="2"/>
      <c r="AI7591" s="2"/>
      <c r="AJ7591" s="2"/>
      <c r="AK7591" s="2"/>
      <c r="BK7591" s="2"/>
      <c r="BL7591" s="2"/>
      <c r="BN7591" s="2"/>
      <c r="BO7591" s="2"/>
    </row>
    <row r="7592" ht="12.75" customHeight="1">
      <c r="D7592" s="2"/>
      <c r="G7592" s="2"/>
      <c r="I7592" s="2"/>
      <c r="J7592" s="2"/>
      <c r="K7592" s="2"/>
      <c r="L7592" s="2"/>
      <c r="M7592" s="2"/>
      <c r="N7592" s="2"/>
      <c r="O7592" s="2"/>
      <c r="P7592" s="2"/>
      <c r="Q7592" s="2"/>
      <c r="R7592" s="2"/>
      <c r="S7592" s="2"/>
      <c r="T7592" s="2"/>
      <c r="U7592" s="2"/>
      <c r="V7592" s="2"/>
      <c r="W7592" s="2"/>
      <c r="X7592" s="2"/>
      <c r="Y7592" s="2"/>
      <c r="AB7592" s="2"/>
      <c r="AC7592" s="2"/>
      <c r="AD7592" s="2"/>
      <c r="AE7592" s="2"/>
      <c r="AF7592" s="2"/>
      <c r="AG7592" s="2"/>
      <c r="AH7592" s="2"/>
      <c r="AI7592" s="2"/>
      <c r="AJ7592" s="2"/>
      <c r="AK7592" s="2"/>
      <c r="BK7592" s="2"/>
      <c r="BL7592" s="2"/>
      <c r="BN7592" s="2"/>
      <c r="BO7592" s="2"/>
    </row>
    <row r="7593" ht="12.75" customHeight="1">
      <c r="D7593" s="2"/>
      <c r="G7593" s="2"/>
      <c r="I7593" s="2"/>
      <c r="J7593" s="2"/>
      <c r="K7593" s="2"/>
      <c r="L7593" s="2"/>
      <c r="M7593" s="2"/>
      <c r="N7593" s="2"/>
      <c r="O7593" s="2"/>
      <c r="P7593" s="2"/>
      <c r="Q7593" s="2"/>
      <c r="R7593" s="2"/>
      <c r="S7593" s="2"/>
      <c r="T7593" s="2"/>
      <c r="U7593" s="2"/>
      <c r="V7593" s="2"/>
      <c r="W7593" s="2"/>
      <c r="X7593" s="2"/>
      <c r="Y7593" s="2"/>
      <c r="AB7593" s="2"/>
      <c r="AC7593" s="2"/>
      <c r="AD7593" s="2"/>
      <c r="AE7593" s="2"/>
      <c r="AF7593" s="2"/>
      <c r="AG7593" s="2"/>
      <c r="AH7593" s="2"/>
      <c r="AI7593" s="2"/>
      <c r="AJ7593" s="2"/>
      <c r="AK7593" s="2"/>
      <c r="BK7593" s="2"/>
      <c r="BL7593" s="2"/>
      <c r="BN7593" s="2"/>
      <c r="BO7593" s="2"/>
    </row>
    <row r="7594" ht="12.75" customHeight="1">
      <c r="D7594" s="2"/>
      <c r="G7594" s="2"/>
      <c r="I7594" s="2"/>
      <c r="J7594" s="2"/>
      <c r="K7594" s="2"/>
      <c r="L7594" s="2"/>
      <c r="M7594" s="2"/>
      <c r="N7594" s="2"/>
      <c r="O7594" s="2"/>
      <c r="P7594" s="2"/>
      <c r="Q7594" s="2"/>
      <c r="R7594" s="2"/>
      <c r="S7594" s="2"/>
      <c r="T7594" s="2"/>
      <c r="U7594" s="2"/>
      <c r="V7594" s="2"/>
      <c r="W7594" s="2"/>
      <c r="X7594" s="2"/>
      <c r="Y7594" s="2"/>
      <c r="AB7594" s="2"/>
      <c r="AC7594" s="2"/>
      <c r="AD7594" s="2"/>
      <c r="AE7594" s="2"/>
      <c r="AF7594" s="2"/>
      <c r="AG7594" s="2"/>
      <c r="AH7594" s="2"/>
      <c r="AI7594" s="2"/>
      <c r="AJ7594" s="2"/>
      <c r="AK7594" s="2"/>
      <c r="BK7594" s="2"/>
      <c r="BL7594" s="2"/>
      <c r="BN7594" s="2"/>
      <c r="BO7594" s="2"/>
    </row>
    <row r="7595" ht="12.75" customHeight="1">
      <c r="D7595" s="2"/>
      <c r="G7595" s="2"/>
      <c r="I7595" s="2"/>
      <c r="J7595" s="2"/>
      <c r="K7595" s="2"/>
      <c r="L7595" s="2"/>
      <c r="M7595" s="2"/>
      <c r="N7595" s="2"/>
      <c r="O7595" s="2"/>
      <c r="P7595" s="2"/>
      <c r="Q7595" s="2"/>
      <c r="R7595" s="2"/>
      <c r="S7595" s="2"/>
      <c r="T7595" s="2"/>
      <c r="U7595" s="2"/>
      <c r="V7595" s="2"/>
      <c r="W7595" s="2"/>
      <c r="X7595" s="2"/>
      <c r="Y7595" s="2"/>
      <c r="AB7595" s="2"/>
      <c r="AC7595" s="2"/>
      <c r="AD7595" s="2"/>
      <c r="AE7595" s="2"/>
      <c r="AF7595" s="2"/>
      <c r="AG7595" s="2"/>
      <c r="AH7595" s="2"/>
      <c r="AI7595" s="2"/>
      <c r="AJ7595" s="2"/>
      <c r="AK7595" s="2"/>
      <c r="BK7595" s="2"/>
      <c r="BL7595" s="2"/>
      <c r="BN7595" s="2"/>
      <c r="BO7595" s="2"/>
    </row>
    <row r="7596" ht="12.75" customHeight="1">
      <c r="D7596" s="2"/>
      <c r="G7596" s="2"/>
      <c r="I7596" s="2"/>
      <c r="J7596" s="2"/>
      <c r="K7596" s="2"/>
      <c r="L7596" s="2"/>
      <c r="M7596" s="2"/>
      <c r="N7596" s="2"/>
      <c r="O7596" s="2"/>
      <c r="P7596" s="2"/>
      <c r="Q7596" s="2"/>
      <c r="R7596" s="2"/>
      <c r="S7596" s="2"/>
      <c r="T7596" s="2"/>
      <c r="U7596" s="2"/>
      <c r="V7596" s="2"/>
      <c r="W7596" s="2"/>
      <c r="X7596" s="2"/>
      <c r="Y7596" s="2"/>
      <c r="AB7596" s="2"/>
      <c r="AC7596" s="2"/>
      <c r="AD7596" s="2"/>
      <c r="AE7596" s="2"/>
      <c r="AF7596" s="2"/>
      <c r="AG7596" s="2"/>
      <c r="AH7596" s="2"/>
      <c r="AI7596" s="2"/>
      <c r="AJ7596" s="2"/>
      <c r="AK7596" s="2"/>
      <c r="BK7596" s="2"/>
      <c r="BL7596" s="2"/>
      <c r="BN7596" s="2"/>
      <c r="BO7596" s="2"/>
    </row>
    <row r="7597" ht="12.75" customHeight="1">
      <c r="D7597" s="2"/>
      <c r="G7597" s="2"/>
      <c r="I7597" s="2"/>
      <c r="J7597" s="2"/>
      <c r="K7597" s="2"/>
      <c r="L7597" s="2"/>
      <c r="M7597" s="2"/>
      <c r="N7597" s="2"/>
      <c r="O7597" s="2"/>
      <c r="P7597" s="2"/>
      <c r="Q7597" s="2"/>
      <c r="R7597" s="2"/>
      <c r="S7597" s="2"/>
      <c r="T7597" s="2"/>
      <c r="U7597" s="2"/>
      <c r="V7597" s="2"/>
      <c r="W7597" s="2"/>
      <c r="X7597" s="2"/>
      <c r="Y7597" s="2"/>
      <c r="AB7597" s="2"/>
      <c r="AC7597" s="2"/>
      <c r="AD7597" s="2"/>
      <c r="AE7597" s="2"/>
      <c r="AF7597" s="2"/>
      <c r="AG7597" s="2"/>
      <c r="AH7597" s="2"/>
      <c r="AI7597" s="2"/>
      <c r="AJ7597" s="2"/>
      <c r="AK7597" s="2"/>
      <c r="BK7597" s="2"/>
      <c r="BL7597" s="2"/>
      <c r="BN7597" s="2"/>
      <c r="BO7597" s="2"/>
    </row>
    <row r="7598" ht="12.75" customHeight="1">
      <c r="D7598" s="2"/>
      <c r="G7598" s="2"/>
      <c r="I7598" s="2"/>
      <c r="J7598" s="2"/>
      <c r="K7598" s="2"/>
      <c r="L7598" s="2"/>
      <c r="M7598" s="2"/>
      <c r="N7598" s="2"/>
      <c r="O7598" s="2"/>
      <c r="P7598" s="2"/>
      <c r="Q7598" s="2"/>
      <c r="R7598" s="2"/>
      <c r="S7598" s="2"/>
      <c r="T7598" s="2"/>
      <c r="U7598" s="2"/>
      <c r="V7598" s="2"/>
      <c r="W7598" s="2"/>
      <c r="X7598" s="2"/>
      <c r="Y7598" s="2"/>
      <c r="AB7598" s="2"/>
      <c r="AC7598" s="2"/>
      <c r="AD7598" s="2"/>
      <c r="AE7598" s="2"/>
      <c r="AF7598" s="2"/>
      <c r="AG7598" s="2"/>
      <c r="AH7598" s="2"/>
      <c r="AI7598" s="2"/>
      <c r="AJ7598" s="2"/>
      <c r="AK7598" s="2"/>
      <c r="BK7598" s="2"/>
      <c r="BL7598" s="2"/>
      <c r="BN7598" s="2"/>
      <c r="BO7598" s="2"/>
    </row>
    <row r="7599" ht="12.75" customHeight="1">
      <c r="D7599" s="2"/>
      <c r="G7599" s="2"/>
      <c r="I7599" s="2"/>
      <c r="J7599" s="2"/>
      <c r="K7599" s="2"/>
      <c r="L7599" s="2"/>
      <c r="M7599" s="2"/>
      <c r="N7599" s="2"/>
      <c r="O7599" s="2"/>
      <c r="P7599" s="2"/>
      <c r="Q7599" s="2"/>
      <c r="R7599" s="2"/>
      <c r="S7599" s="2"/>
      <c r="T7599" s="2"/>
      <c r="U7599" s="2"/>
      <c r="V7599" s="2"/>
      <c r="W7599" s="2"/>
      <c r="X7599" s="2"/>
      <c r="Y7599" s="2"/>
      <c r="AB7599" s="2"/>
      <c r="AC7599" s="2"/>
      <c r="AD7599" s="2"/>
      <c r="AE7599" s="2"/>
      <c r="AF7599" s="2"/>
      <c r="AG7599" s="2"/>
      <c r="AH7599" s="2"/>
      <c r="AI7599" s="2"/>
      <c r="AJ7599" s="2"/>
      <c r="AK7599" s="2"/>
      <c r="BK7599" s="2"/>
      <c r="BL7599" s="2"/>
      <c r="BN7599" s="2"/>
      <c r="BO7599" s="2"/>
    </row>
    <row r="7600" ht="12.75" customHeight="1">
      <c r="D7600" s="2"/>
      <c r="G7600" s="2"/>
      <c r="I7600" s="2"/>
      <c r="J7600" s="2"/>
      <c r="K7600" s="2"/>
      <c r="L7600" s="2"/>
      <c r="M7600" s="2"/>
      <c r="N7600" s="2"/>
      <c r="O7600" s="2"/>
      <c r="P7600" s="2"/>
      <c r="Q7600" s="2"/>
      <c r="R7600" s="2"/>
      <c r="S7600" s="2"/>
      <c r="T7600" s="2"/>
      <c r="U7600" s="2"/>
      <c r="V7600" s="2"/>
      <c r="W7600" s="2"/>
      <c r="X7600" s="2"/>
      <c r="Y7600" s="2"/>
      <c r="AB7600" s="2"/>
      <c r="AC7600" s="2"/>
      <c r="AD7600" s="2"/>
      <c r="AE7600" s="2"/>
      <c r="AF7600" s="2"/>
      <c r="AG7600" s="2"/>
      <c r="AH7600" s="2"/>
      <c r="AI7600" s="2"/>
      <c r="AJ7600" s="2"/>
      <c r="AK7600" s="2"/>
      <c r="BK7600" s="2"/>
      <c r="BL7600" s="2"/>
      <c r="BN7600" s="2"/>
      <c r="BO7600" s="2"/>
    </row>
    <row r="7601" ht="12.75" customHeight="1">
      <c r="D7601" s="2"/>
      <c r="G7601" s="2"/>
      <c r="I7601" s="2"/>
      <c r="J7601" s="2"/>
      <c r="K7601" s="2"/>
      <c r="L7601" s="2"/>
      <c r="M7601" s="2"/>
      <c r="N7601" s="2"/>
      <c r="O7601" s="2"/>
      <c r="P7601" s="2"/>
      <c r="Q7601" s="2"/>
      <c r="R7601" s="2"/>
      <c r="S7601" s="2"/>
      <c r="T7601" s="2"/>
      <c r="U7601" s="2"/>
      <c r="V7601" s="2"/>
      <c r="W7601" s="2"/>
      <c r="X7601" s="2"/>
      <c r="Y7601" s="2"/>
      <c r="AB7601" s="2"/>
      <c r="AC7601" s="2"/>
      <c r="AD7601" s="2"/>
      <c r="AE7601" s="2"/>
      <c r="AF7601" s="2"/>
      <c r="AG7601" s="2"/>
      <c r="AH7601" s="2"/>
      <c r="AI7601" s="2"/>
      <c r="AJ7601" s="2"/>
      <c r="AK7601" s="2"/>
      <c r="BK7601" s="2"/>
      <c r="BL7601" s="2"/>
      <c r="BN7601" s="2"/>
      <c r="BO7601" s="2"/>
    </row>
    <row r="7602" ht="12.75" customHeight="1">
      <c r="D7602" s="2"/>
      <c r="G7602" s="2"/>
      <c r="I7602" s="2"/>
      <c r="J7602" s="2"/>
      <c r="K7602" s="2"/>
      <c r="L7602" s="2"/>
      <c r="M7602" s="2"/>
      <c r="N7602" s="2"/>
      <c r="O7602" s="2"/>
      <c r="P7602" s="2"/>
      <c r="Q7602" s="2"/>
      <c r="R7602" s="2"/>
      <c r="S7602" s="2"/>
      <c r="T7602" s="2"/>
      <c r="U7602" s="2"/>
      <c r="V7602" s="2"/>
      <c r="W7602" s="2"/>
      <c r="X7602" s="2"/>
      <c r="Y7602" s="2"/>
      <c r="AB7602" s="2"/>
      <c r="AC7602" s="2"/>
      <c r="AD7602" s="2"/>
      <c r="AE7602" s="2"/>
      <c r="AF7602" s="2"/>
      <c r="AG7602" s="2"/>
      <c r="AH7602" s="2"/>
      <c r="AI7602" s="2"/>
      <c r="AJ7602" s="2"/>
      <c r="AK7602" s="2"/>
      <c r="BK7602" s="2"/>
      <c r="BL7602" s="2"/>
      <c r="BN7602" s="2"/>
      <c r="BO7602" s="2"/>
    </row>
    <row r="7603" ht="12.75" customHeight="1">
      <c r="D7603" s="2"/>
      <c r="G7603" s="2"/>
      <c r="I7603" s="2"/>
      <c r="J7603" s="2"/>
      <c r="K7603" s="2"/>
      <c r="L7603" s="2"/>
      <c r="M7603" s="2"/>
      <c r="N7603" s="2"/>
      <c r="O7603" s="2"/>
      <c r="P7603" s="2"/>
      <c r="Q7603" s="2"/>
      <c r="R7603" s="2"/>
      <c r="S7603" s="2"/>
      <c r="T7603" s="2"/>
      <c r="U7603" s="2"/>
      <c r="V7603" s="2"/>
      <c r="W7603" s="2"/>
      <c r="X7603" s="2"/>
      <c r="Y7603" s="2"/>
      <c r="AB7603" s="2"/>
      <c r="AC7603" s="2"/>
      <c r="AD7603" s="2"/>
      <c r="AE7603" s="2"/>
      <c r="AF7603" s="2"/>
      <c r="AG7603" s="2"/>
      <c r="AH7603" s="2"/>
      <c r="AI7603" s="2"/>
      <c r="AJ7603" s="2"/>
      <c r="AK7603" s="2"/>
      <c r="BK7603" s="2"/>
      <c r="BL7603" s="2"/>
      <c r="BN7603" s="2"/>
      <c r="BO7603" s="2"/>
    </row>
    <row r="7604" ht="12.75" customHeight="1">
      <c r="D7604" s="2"/>
      <c r="G7604" s="2"/>
      <c r="I7604" s="2"/>
      <c r="J7604" s="2"/>
      <c r="K7604" s="2"/>
      <c r="L7604" s="2"/>
      <c r="M7604" s="2"/>
      <c r="N7604" s="2"/>
      <c r="O7604" s="2"/>
      <c r="P7604" s="2"/>
      <c r="Q7604" s="2"/>
      <c r="R7604" s="2"/>
      <c r="S7604" s="2"/>
      <c r="T7604" s="2"/>
      <c r="U7604" s="2"/>
      <c r="V7604" s="2"/>
      <c r="W7604" s="2"/>
      <c r="X7604" s="2"/>
      <c r="Y7604" s="2"/>
      <c r="AB7604" s="2"/>
      <c r="AC7604" s="2"/>
      <c r="AD7604" s="2"/>
      <c r="AE7604" s="2"/>
      <c r="AF7604" s="2"/>
      <c r="AG7604" s="2"/>
      <c r="AH7604" s="2"/>
      <c r="AI7604" s="2"/>
      <c r="AJ7604" s="2"/>
      <c r="AK7604" s="2"/>
      <c r="BK7604" s="2"/>
      <c r="BL7604" s="2"/>
      <c r="BN7604" s="2"/>
      <c r="BO7604" s="2"/>
    </row>
    <row r="7605" ht="12.75" customHeight="1">
      <c r="D7605" s="2"/>
      <c r="G7605" s="2"/>
      <c r="I7605" s="2"/>
      <c r="J7605" s="2"/>
      <c r="K7605" s="2"/>
      <c r="L7605" s="2"/>
      <c r="M7605" s="2"/>
      <c r="N7605" s="2"/>
      <c r="O7605" s="2"/>
      <c r="P7605" s="2"/>
      <c r="Q7605" s="2"/>
      <c r="R7605" s="2"/>
      <c r="S7605" s="2"/>
      <c r="T7605" s="2"/>
      <c r="U7605" s="2"/>
      <c r="V7605" s="2"/>
      <c r="W7605" s="2"/>
      <c r="X7605" s="2"/>
      <c r="Y7605" s="2"/>
      <c r="AB7605" s="2"/>
      <c r="AC7605" s="2"/>
      <c r="AD7605" s="2"/>
      <c r="AE7605" s="2"/>
      <c r="AF7605" s="2"/>
      <c r="AG7605" s="2"/>
      <c r="AH7605" s="2"/>
      <c r="AI7605" s="2"/>
      <c r="AJ7605" s="2"/>
      <c r="AK7605" s="2"/>
      <c r="BK7605" s="2"/>
      <c r="BL7605" s="2"/>
      <c r="BN7605" s="2"/>
      <c r="BO7605" s="2"/>
    </row>
    <row r="7606" ht="12.75" customHeight="1">
      <c r="D7606" s="2"/>
      <c r="G7606" s="2"/>
      <c r="I7606" s="2"/>
      <c r="J7606" s="2"/>
      <c r="K7606" s="2"/>
      <c r="L7606" s="2"/>
      <c r="M7606" s="2"/>
      <c r="N7606" s="2"/>
      <c r="O7606" s="2"/>
      <c r="P7606" s="2"/>
      <c r="Q7606" s="2"/>
      <c r="R7606" s="2"/>
      <c r="S7606" s="2"/>
      <c r="T7606" s="2"/>
      <c r="U7606" s="2"/>
      <c r="V7606" s="2"/>
      <c r="W7606" s="2"/>
      <c r="X7606" s="2"/>
      <c r="Y7606" s="2"/>
      <c r="AB7606" s="2"/>
      <c r="AC7606" s="2"/>
      <c r="AD7606" s="2"/>
      <c r="AE7606" s="2"/>
      <c r="AF7606" s="2"/>
      <c r="AG7606" s="2"/>
      <c r="AH7606" s="2"/>
      <c r="AI7606" s="2"/>
      <c r="AJ7606" s="2"/>
      <c r="AK7606" s="2"/>
      <c r="BK7606" s="2"/>
      <c r="BL7606" s="2"/>
      <c r="BN7606" s="2"/>
      <c r="BO7606" s="2"/>
    </row>
    <row r="7607" ht="12.75" customHeight="1">
      <c r="D7607" s="2"/>
      <c r="G7607" s="2"/>
      <c r="I7607" s="2"/>
      <c r="J7607" s="2"/>
      <c r="K7607" s="2"/>
      <c r="L7607" s="2"/>
      <c r="M7607" s="2"/>
      <c r="N7607" s="2"/>
      <c r="O7607" s="2"/>
      <c r="P7607" s="2"/>
      <c r="Q7607" s="2"/>
      <c r="R7607" s="2"/>
      <c r="S7607" s="2"/>
      <c r="T7607" s="2"/>
      <c r="U7607" s="2"/>
      <c r="V7607" s="2"/>
      <c r="W7607" s="2"/>
      <c r="X7607" s="2"/>
      <c r="Y7607" s="2"/>
      <c r="AB7607" s="2"/>
      <c r="AC7607" s="2"/>
      <c r="AD7607" s="2"/>
      <c r="AE7607" s="2"/>
      <c r="AF7607" s="2"/>
      <c r="AG7607" s="2"/>
      <c r="AH7607" s="2"/>
      <c r="AI7607" s="2"/>
      <c r="AJ7607" s="2"/>
      <c r="AK7607" s="2"/>
      <c r="BK7607" s="2"/>
      <c r="BL7607" s="2"/>
      <c r="BN7607" s="2"/>
      <c r="BO7607" s="2"/>
    </row>
    <row r="7608" ht="12.75" customHeight="1">
      <c r="D7608" s="2"/>
      <c r="G7608" s="2"/>
      <c r="I7608" s="2"/>
      <c r="J7608" s="2"/>
      <c r="K7608" s="2"/>
      <c r="L7608" s="2"/>
      <c r="M7608" s="2"/>
      <c r="N7608" s="2"/>
      <c r="O7608" s="2"/>
      <c r="P7608" s="2"/>
      <c r="Q7608" s="2"/>
      <c r="R7608" s="2"/>
      <c r="S7608" s="2"/>
      <c r="T7608" s="2"/>
      <c r="U7608" s="2"/>
      <c r="V7608" s="2"/>
      <c r="W7608" s="2"/>
      <c r="X7608" s="2"/>
      <c r="Y7608" s="2"/>
      <c r="AB7608" s="2"/>
      <c r="AC7608" s="2"/>
      <c r="AD7608" s="2"/>
      <c r="AE7608" s="2"/>
      <c r="AF7608" s="2"/>
      <c r="AG7608" s="2"/>
      <c r="AH7608" s="2"/>
      <c r="AI7608" s="2"/>
      <c r="AJ7608" s="2"/>
      <c r="AK7608" s="2"/>
      <c r="BK7608" s="2"/>
      <c r="BL7608" s="2"/>
      <c r="BN7608" s="2"/>
      <c r="BO7608" s="2"/>
    </row>
    <row r="7609" ht="12.75" customHeight="1">
      <c r="D7609" s="2"/>
      <c r="G7609" s="2"/>
      <c r="I7609" s="2"/>
      <c r="J7609" s="2"/>
      <c r="K7609" s="2"/>
      <c r="L7609" s="2"/>
      <c r="M7609" s="2"/>
      <c r="N7609" s="2"/>
      <c r="O7609" s="2"/>
      <c r="P7609" s="2"/>
      <c r="Q7609" s="2"/>
      <c r="R7609" s="2"/>
      <c r="S7609" s="2"/>
      <c r="T7609" s="2"/>
      <c r="U7609" s="2"/>
      <c r="V7609" s="2"/>
      <c r="W7609" s="2"/>
      <c r="X7609" s="2"/>
      <c r="Y7609" s="2"/>
      <c r="AB7609" s="2"/>
      <c r="AC7609" s="2"/>
      <c r="AD7609" s="2"/>
      <c r="AE7609" s="2"/>
      <c r="AF7609" s="2"/>
      <c r="AG7609" s="2"/>
      <c r="AH7609" s="2"/>
      <c r="AI7609" s="2"/>
      <c r="AJ7609" s="2"/>
      <c r="AK7609" s="2"/>
      <c r="BK7609" s="2"/>
      <c r="BL7609" s="2"/>
      <c r="BN7609" s="2"/>
      <c r="BO7609" s="2"/>
    </row>
    <row r="7610" ht="12.75" customHeight="1">
      <c r="D7610" s="2"/>
      <c r="G7610" s="2"/>
      <c r="I7610" s="2"/>
      <c r="J7610" s="2"/>
      <c r="K7610" s="2"/>
      <c r="L7610" s="2"/>
      <c r="M7610" s="2"/>
      <c r="N7610" s="2"/>
      <c r="O7610" s="2"/>
      <c r="P7610" s="2"/>
      <c r="Q7610" s="2"/>
      <c r="R7610" s="2"/>
      <c r="S7610" s="2"/>
      <c r="T7610" s="2"/>
      <c r="U7610" s="2"/>
      <c r="V7610" s="2"/>
      <c r="W7610" s="2"/>
      <c r="X7610" s="2"/>
      <c r="Y7610" s="2"/>
      <c r="AB7610" s="2"/>
      <c r="AC7610" s="2"/>
      <c r="AD7610" s="2"/>
      <c r="AE7610" s="2"/>
      <c r="AF7610" s="2"/>
      <c r="AG7610" s="2"/>
      <c r="AH7610" s="2"/>
      <c r="AI7610" s="2"/>
      <c r="AJ7610" s="2"/>
      <c r="AK7610" s="2"/>
      <c r="BK7610" s="2"/>
      <c r="BL7610" s="2"/>
      <c r="BN7610" s="2"/>
      <c r="BO7610" s="2"/>
    </row>
    <row r="7611" ht="12.75" customHeight="1">
      <c r="D7611" s="2"/>
      <c r="G7611" s="2"/>
      <c r="I7611" s="2"/>
      <c r="J7611" s="2"/>
      <c r="K7611" s="2"/>
      <c r="L7611" s="2"/>
      <c r="M7611" s="2"/>
      <c r="N7611" s="2"/>
      <c r="O7611" s="2"/>
      <c r="P7611" s="2"/>
      <c r="Q7611" s="2"/>
      <c r="R7611" s="2"/>
      <c r="S7611" s="2"/>
      <c r="T7611" s="2"/>
      <c r="U7611" s="2"/>
      <c r="V7611" s="2"/>
      <c r="W7611" s="2"/>
      <c r="X7611" s="2"/>
      <c r="Y7611" s="2"/>
      <c r="AB7611" s="2"/>
      <c r="AC7611" s="2"/>
      <c r="AD7611" s="2"/>
      <c r="AE7611" s="2"/>
      <c r="AF7611" s="2"/>
      <c r="AG7611" s="2"/>
      <c r="AH7611" s="2"/>
      <c r="AI7611" s="2"/>
      <c r="AJ7611" s="2"/>
      <c r="AK7611" s="2"/>
      <c r="BK7611" s="2"/>
      <c r="BL7611" s="2"/>
      <c r="BN7611" s="2"/>
      <c r="BO7611" s="2"/>
    </row>
    <row r="7612" ht="12.75" customHeight="1">
      <c r="D7612" s="2"/>
      <c r="G7612" s="2"/>
      <c r="I7612" s="2"/>
      <c r="J7612" s="2"/>
      <c r="K7612" s="2"/>
      <c r="L7612" s="2"/>
      <c r="M7612" s="2"/>
      <c r="N7612" s="2"/>
      <c r="O7612" s="2"/>
      <c r="P7612" s="2"/>
      <c r="Q7612" s="2"/>
      <c r="R7612" s="2"/>
      <c r="S7612" s="2"/>
      <c r="T7612" s="2"/>
      <c r="U7612" s="2"/>
      <c r="V7612" s="2"/>
      <c r="W7612" s="2"/>
      <c r="X7612" s="2"/>
      <c r="Y7612" s="2"/>
      <c r="AB7612" s="2"/>
      <c r="AC7612" s="2"/>
      <c r="AD7612" s="2"/>
      <c r="AE7612" s="2"/>
      <c r="AF7612" s="2"/>
      <c r="AG7612" s="2"/>
      <c r="AH7612" s="2"/>
      <c r="AI7612" s="2"/>
      <c r="AJ7612" s="2"/>
      <c r="AK7612" s="2"/>
      <c r="BK7612" s="2"/>
      <c r="BL7612" s="2"/>
      <c r="BN7612" s="2"/>
      <c r="BO7612" s="2"/>
    </row>
    <row r="7613" ht="12.75" customHeight="1">
      <c r="D7613" s="2"/>
      <c r="G7613" s="2"/>
      <c r="I7613" s="2"/>
      <c r="J7613" s="2"/>
      <c r="K7613" s="2"/>
      <c r="L7613" s="2"/>
      <c r="M7613" s="2"/>
      <c r="N7613" s="2"/>
      <c r="O7613" s="2"/>
      <c r="P7613" s="2"/>
      <c r="Q7613" s="2"/>
      <c r="R7613" s="2"/>
      <c r="S7613" s="2"/>
      <c r="T7613" s="2"/>
      <c r="U7613" s="2"/>
      <c r="V7613" s="2"/>
      <c r="W7613" s="2"/>
      <c r="X7613" s="2"/>
      <c r="Y7613" s="2"/>
      <c r="AB7613" s="2"/>
      <c r="AC7613" s="2"/>
      <c r="AD7613" s="2"/>
      <c r="AE7613" s="2"/>
      <c r="AF7613" s="2"/>
      <c r="AG7613" s="2"/>
      <c r="AH7613" s="2"/>
      <c r="AI7613" s="2"/>
      <c r="AJ7613" s="2"/>
      <c r="AK7613" s="2"/>
      <c r="BK7613" s="2"/>
      <c r="BL7613" s="2"/>
      <c r="BN7613" s="2"/>
      <c r="BO7613" s="2"/>
    </row>
    <row r="7614" ht="12.75" customHeight="1">
      <c r="D7614" s="2"/>
      <c r="G7614" s="2"/>
      <c r="I7614" s="2"/>
      <c r="J7614" s="2"/>
      <c r="K7614" s="2"/>
      <c r="L7614" s="2"/>
      <c r="M7614" s="2"/>
      <c r="N7614" s="2"/>
      <c r="O7614" s="2"/>
      <c r="P7614" s="2"/>
      <c r="Q7614" s="2"/>
      <c r="R7614" s="2"/>
      <c r="S7614" s="2"/>
      <c r="T7614" s="2"/>
      <c r="U7614" s="2"/>
      <c r="V7614" s="2"/>
      <c r="W7614" s="2"/>
      <c r="X7614" s="2"/>
      <c r="Y7614" s="2"/>
      <c r="AB7614" s="2"/>
      <c r="AC7614" s="2"/>
      <c r="AD7614" s="2"/>
      <c r="AE7614" s="2"/>
      <c r="AF7614" s="2"/>
      <c r="AG7614" s="2"/>
      <c r="AH7614" s="2"/>
      <c r="AI7614" s="2"/>
      <c r="AJ7614" s="2"/>
      <c r="AK7614" s="2"/>
      <c r="BK7614" s="2"/>
      <c r="BL7614" s="2"/>
      <c r="BN7614" s="2"/>
      <c r="BO7614" s="2"/>
    </row>
    <row r="7615" ht="12.75" customHeight="1">
      <c r="D7615" s="2"/>
      <c r="G7615" s="2"/>
      <c r="I7615" s="2"/>
      <c r="J7615" s="2"/>
      <c r="K7615" s="2"/>
      <c r="L7615" s="2"/>
      <c r="M7615" s="2"/>
      <c r="N7615" s="2"/>
      <c r="O7615" s="2"/>
      <c r="P7615" s="2"/>
      <c r="Q7615" s="2"/>
      <c r="R7615" s="2"/>
      <c r="S7615" s="2"/>
      <c r="T7615" s="2"/>
      <c r="U7615" s="2"/>
      <c r="V7615" s="2"/>
      <c r="W7615" s="2"/>
      <c r="X7615" s="2"/>
      <c r="Y7615" s="2"/>
      <c r="AB7615" s="2"/>
      <c r="AC7615" s="2"/>
      <c r="AD7615" s="2"/>
      <c r="AE7615" s="2"/>
      <c r="AF7615" s="2"/>
      <c r="AG7615" s="2"/>
      <c r="AH7615" s="2"/>
      <c r="AI7615" s="2"/>
      <c r="AJ7615" s="2"/>
      <c r="AK7615" s="2"/>
      <c r="BK7615" s="2"/>
      <c r="BL7615" s="2"/>
      <c r="BN7615" s="2"/>
      <c r="BO7615" s="2"/>
    </row>
    <row r="7616" ht="12.75" customHeight="1">
      <c r="D7616" s="2"/>
      <c r="G7616" s="2"/>
      <c r="I7616" s="2"/>
      <c r="J7616" s="2"/>
      <c r="K7616" s="2"/>
      <c r="L7616" s="2"/>
      <c r="M7616" s="2"/>
      <c r="N7616" s="2"/>
      <c r="O7616" s="2"/>
      <c r="P7616" s="2"/>
      <c r="Q7616" s="2"/>
      <c r="R7616" s="2"/>
      <c r="S7616" s="2"/>
      <c r="T7616" s="2"/>
      <c r="U7616" s="2"/>
      <c r="V7616" s="2"/>
      <c r="W7616" s="2"/>
      <c r="X7616" s="2"/>
      <c r="Y7616" s="2"/>
      <c r="AB7616" s="2"/>
      <c r="AC7616" s="2"/>
      <c r="AD7616" s="2"/>
      <c r="AE7616" s="2"/>
      <c r="AF7616" s="2"/>
      <c r="AG7616" s="2"/>
      <c r="AH7616" s="2"/>
      <c r="AI7616" s="2"/>
      <c r="AJ7616" s="2"/>
      <c r="AK7616" s="2"/>
      <c r="BK7616" s="2"/>
      <c r="BL7616" s="2"/>
      <c r="BN7616" s="2"/>
      <c r="BO7616" s="2"/>
    </row>
    <row r="7617" ht="12.75" customHeight="1">
      <c r="D7617" s="2"/>
      <c r="G7617" s="2"/>
      <c r="I7617" s="2"/>
      <c r="J7617" s="2"/>
      <c r="K7617" s="2"/>
      <c r="L7617" s="2"/>
      <c r="M7617" s="2"/>
      <c r="N7617" s="2"/>
      <c r="O7617" s="2"/>
      <c r="P7617" s="2"/>
      <c r="Q7617" s="2"/>
      <c r="R7617" s="2"/>
      <c r="S7617" s="2"/>
      <c r="T7617" s="2"/>
      <c r="U7617" s="2"/>
      <c r="V7617" s="2"/>
      <c r="W7617" s="2"/>
      <c r="X7617" s="2"/>
      <c r="Y7617" s="2"/>
      <c r="AB7617" s="2"/>
      <c r="AC7617" s="2"/>
      <c r="AD7617" s="2"/>
      <c r="AE7617" s="2"/>
      <c r="AF7617" s="2"/>
      <c r="AG7617" s="2"/>
      <c r="AH7617" s="2"/>
      <c r="AI7617" s="2"/>
      <c r="AJ7617" s="2"/>
      <c r="AK7617" s="2"/>
      <c r="BK7617" s="2"/>
      <c r="BL7617" s="2"/>
      <c r="BN7617" s="2"/>
      <c r="BO7617" s="2"/>
    </row>
    <row r="7618" ht="12.75" customHeight="1">
      <c r="D7618" s="2"/>
      <c r="G7618" s="2"/>
      <c r="I7618" s="2"/>
      <c r="J7618" s="2"/>
      <c r="K7618" s="2"/>
      <c r="L7618" s="2"/>
      <c r="M7618" s="2"/>
      <c r="N7618" s="2"/>
      <c r="O7618" s="2"/>
      <c r="P7618" s="2"/>
      <c r="Q7618" s="2"/>
      <c r="R7618" s="2"/>
      <c r="S7618" s="2"/>
      <c r="T7618" s="2"/>
      <c r="U7618" s="2"/>
      <c r="V7618" s="2"/>
      <c r="W7618" s="2"/>
      <c r="X7618" s="2"/>
      <c r="Y7618" s="2"/>
      <c r="AB7618" s="2"/>
      <c r="AC7618" s="2"/>
      <c r="AD7618" s="2"/>
      <c r="AE7618" s="2"/>
      <c r="AF7618" s="2"/>
      <c r="AG7618" s="2"/>
      <c r="AH7618" s="2"/>
      <c r="AI7618" s="2"/>
      <c r="AJ7618" s="2"/>
      <c r="AK7618" s="2"/>
      <c r="BK7618" s="2"/>
      <c r="BL7618" s="2"/>
      <c r="BN7618" s="2"/>
      <c r="BO7618" s="2"/>
    </row>
    <row r="7619" ht="12.75" customHeight="1">
      <c r="D7619" s="2"/>
      <c r="G7619" s="2"/>
      <c r="I7619" s="2"/>
      <c r="J7619" s="2"/>
      <c r="K7619" s="2"/>
      <c r="L7619" s="2"/>
      <c r="M7619" s="2"/>
      <c r="N7619" s="2"/>
      <c r="O7619" s="2"/>
      <c r="P7619" s="2"/>
      <c r="Q7619" s="2"/>
      <c r="R7619" s="2"/>
      <c r="S7619" s="2"/>
      <c r="T7619" s="2"/>
      <c r="U7619" s="2"/>
      <c r="V7619" s="2"/>
      <c r="W7619" s="2"/>
      <c r="X7619" s="2"/>
      <c r="Y7619" s="2"/>
      <c r="AB7619" s="2"/>
      <c r="AC7619" s="2"/>
      <c r="AD7619" s="2"/>
      <c r="AE7619" s="2"/>
      <c r="AF7619" s="2"/>
      <c r="AG7619" s="2"/>
      <c r="AH7619" s="2"/>
      <c r="AI7619" s="2"/>
      <c r="AJ7619" s="2"/>
      <c r="AK7619" s="2"/>
      <c r="BK7619" s="2"/>
      <c r="BL7619" s="2"/>
      <c r="BN7619" s="2"/>
      <c r="BO7619" s="2"/>
    </row>
    <row r="7620" ht="12.75" customHeight="1">
      <c r="D7620" s="2"/>
      <c r="G7620" s="2"/>
      <c r="I7620" s="2"/>
      <c r="J7620" s="2"/>
      <c r="K7620" s="2"/>
      <c r="L7620" s="2"/>
      <c r="M7620" s="2"/>
      <c r="N7620" s="2"/>
      <c r="O7620" s="2"/>
      <c r="P7620" s="2"/>
      <c r="Q7620" s="2"/>
      <c r="R7620" s="2"/>
      <c r="S7620" s="2"/>
      <c r="T7620" s="2"/>
      <c r="U7620" s="2"/>
      <c r="V7620" s="2"/>
      <c r="W7620" s="2"/>
      <c r="X7620" s="2"/>
      <c r="Y7620" s="2"/>
      <c r="AB7620" s="2"/>
      <c r="AC7620" s="2"/>
      <c r="AD7620" s="2"/>
      <c r="AE7620" s="2"/>
      <c r="AF7620" s="2"/>
      <c r="AG7620" s="2"/>
      <c r="AH7620" s="2"/>
      <c r="AI7620" s="2"/>
      <c r="AJ7620" s="2"/>
      <c r="AK7620" s="2"/>
      <c r="BK7620" s="2"/>
      <c r="BL7620" s="2"/>
      <c r="BN7620" s="2"/>
      <c r="BO7620" s="2"/>
    </row>
    <row r="7621" ht="12.75" customHeight="1">
      <c r="D7621" s="2"/>
      <c r="G7621" s="2"/>
      <c r="I7621" s="2"/>
      <c r="J7621" s="2"/>
      <c r="K7621" s="2"/>
      <c r="L7621" s="2"/>
      <c r="M7621" s="2"/>
      <c r="N7621" s="2"/>
      <c r="O7621" s="2"/>
      <c r="P7621" s="2"/>
      <c r="Q7621" s="2"/>
      <c r="R7621" s="2"/>
      <c r="S7621" s="2"/>
      <c r="T7621" s="2"/>
      <c r="U7621" s="2"/>
      <c r="V7621" s="2"/>
      <c r="W7621" s="2"/>
      <c r="X7621" s="2"/>
      <c r="Y7621" s="2"/>
      <c r="AB7621" s="2"/>
      <c r="AC7621" s="2"/>
      <c r="AD7621" s="2"/>
      <c r="AE7621" s="2"/>
      <c r="AF7621" s="2"/>
      <c r="AG7621" s="2"/>
      <c r="AH7621" s="2"/>
      <c r="AI7621" s="2"/>
      <c r="AJ7621" s="2"/>
      <c r="AK7621" s="2"/>
      <c r="BK7621" s="2"/>
      <c r="BL7621" s="2"/>
      <c r="BN7621" s="2"/>
      <c r="BO7621" s="2"/>
    </row>
    <row r="7622" ht="12.75" customHeight="1">
      <c r="D7622" s="2"/>
      <c r="G7622" s="2"/>
      <c r="I7622" s="2"/>
      <c r="J7622" s="2"/>
      <c r="K7622" s="2"/>
      <c r="L7622" s="2"/>
      <c r="M7622" s="2"/>
      <c r="N7622" s="2"/>
      <c r="O7622" s="2"/>
      <c r="P7622" s="2"/>
      <c r="Q7622" s="2"/>
      <c r="R7622" s="2"/>
      <c r="S7622" s="2"/>
      <c r="T7622" s="2"/>
      <c r="U7622" s="2"/>
      <c r="V7622" s="2"/>
      <c r="W7622" s="2"/>
      <c r="X7622" s="2"/>
      <c r="Y7622" s="2"/>
      <c r="AB7622" s="2"/>
      <c r="AC7622" s="2"/>
      <c r="AD7622" s="2"/>
      <c r="AE7622" s="2"/>
      <c r="AF7622" s="2"/>
      <c r="AG7622" s="2"/>
      <c r="AH7622" s="2"/>
      <c r="AI7622" s="2"/>
      <c r="AJ7622" s="2"/>
      <c r="AK7622" s="2"/>
      <c r="BK7622" s="2"/>
      <c r="BL7622" s="2"/>
      <c r="BN7622" s="2"/>
      <c r="BO7622" s="2"/>
    </row>
    <row r="7623" ht="12.75" customHeight="1">
      <c r="D7623" s="2"/>
      <c r="G7623" s="2"/>
      <c r="I7623" s="2"/>
      <c r="J7623" s="2"/>
      <c r="K7623" s="2"/>
      <c r="L7623" s="2"/>
      <c r="M7623" s="2"/>
      <c r="N7623" s="2"/>
      <c r="O7623" s="2"/>
      <c r="P7623" s="2"/>
      <c r="Q7623" s="2"/>
      <c r="R7623" s="2"/>
      <c r="S7623" s="2"/>
      <c r="T7623" s="2"/>
      <c r="U7623" s="2"/>
      <c r="V7623" s="2"/>
      <c r="W7623" s="2"/>
      <c r="X7623" s="2"/>
      <c r="Y7623" s="2"/>
      <c r="AB7623" s="2"/>
      <c r="AC7623" s="2"/>
      <c r="AD7623" s="2"/>
      <c r="AE7623" s="2"/>
      <c r="AF7623" s="2"/>
      <c r="AG7623" s="2"/>
      <c r="AH7623" s="2"/>
      <c r="AI7623" s="2"/>
      <c r="AJ7623" s="2"/>
      <c r="AK7623" s="2"/>
      <c r="BK7623" s="2"/>
      <c r="BL7623" s="2"/>
      <c r="BN7623" s="2"/>
      <c r="BO7623" s="2"/>
    </row>
    <row r="7624" ht="12.75" customHeight="1">
      <c r="D7624" s="2"/>
      <c r="G7624" s="2"/>
      <c r="I7624" s="2"/>
      <c r="J7624" s="2"/>
      <c r="K7624" s="2"/>
      <c r="L7624" s="2"/>
      <c r="M7624" s="2"/>
      <c r="N7624" s="2"/>
      <c r="O7624" s="2"/>
      <c r="P7624" s="2"/>
      <c r="Q7624" s="2"/>
      <c r="R7624" s="2"/>
      <c r="S7624" s="2"/>
      <c r="T7624" s="2"/>
      <c r="U7624" s="2"/>
      <c r="V7624" s="2"/>
      <c r="W7624" s="2"/>
      <c r="X7624" s="2"/>
      <c r="Y7624" s="2"/>
      <c r="AB7624" s="2"/>
      <c r="AC7624" s="2"/>
      <c r="AD7624" s="2"/>
      <c r="AE7624" s="2"/>
      <c r="AF7624" s="2"/>
      <c r="AG7624" s="2"/>
      <c r="AH7624" s="2"/>
      <c r="AI7624" s="2"/>
      <c r="AJ7624" s="2"/>
      <c r="AK7624" s="2"/>
      <c r="BK7624" s="2"/>
      <c r="BL7624" s="2"/>
      <c r="BN7624" s="2"/>
      <c r="BO7624" s="2"/>
    </row>
    <row r="7625" ht="12.75" customHeight="1">
      <c r="D7625" s="2"/>
      <c r="G7625" s="2"/>
      <c r="I7625" s="2"/>
      <c r="J7625" s="2"/>
      <c r="K7625" s="2"/>
      <c r="L7625" s="2"/>
      <c r="M7625" s="2"/>
      <c r="N7625" s="2"/>
      <c r="O7625" s="2"/>
      <c r="P7625" s="2"/>
      <c r="Q7625" s="2"/>
      <c r="R7625" s="2"/>
      <c r="S7625" s="2"/>
      <c r="T7625" s="2"/>
      <c r="U7625" s="2"/>
      <c r="V7625" s="2"/>
      <c r="W7625" s="2"/>
      <c r="X7625" s="2"/>
      <c r="Y7625" s="2"/>
      <c r="AB7625" s="2"/>
      <c r="AC7625" s="2"/>
      <c r="AD7625" s="2"/>
      <c r="AE7625" s="2"/>
      <c r="AF7625" s="2"/>
      <c r="AG7625" s="2"/>
      <c r="AH7625" s="2"/>
      <c r="AI7625" s="2"/>
      <c r="AJ7625" s="2"/>
      <c r="AK7625" s="2"/>
      <c r="BK7625" s="2"/>
      <c r="BL7625" s="2"/>
      <c r="BN7625" s="2"/>
      <c r="BO7625" s="2"/>
    </row>
    <row r="7626" ht="12.75" customHeight="1">
      <c r="D7626" s="2"/>
      <c r="G7626" s="2"/>
      <c r="I7626" s="2"/>
      <c r="J7626" s="2"/>
      <c r="K7626" s="2"/>
      <c r="L7626" s="2"/>
      <c r="M7626" s="2"/>
      <c r="N7626" s="2"/>
      <c r="O7626" s="2"/>
      <c r="P7626" s="2"/>
      <c r="Q7626" s="2"/>
      <c r="R7626" s="2"/>
      <c r="S7626" s="2"/>
      <c r="T7626" s="2"/>
      <c r="U7626" s="2"/>
      <c r="V7626" s="2"/>
      <c r="W7626" s="2"/>
      <c r="X7626" s="2"/>
      <c r="Y7626" s="2"/>
      <c r="AB7626" s="2"/>
      <c r="AC7626" s="2"/>
      <c r="AD7626" s="2"/>
      <c r="AE7626" s="2"/>
      <c r="AF7626" s="2"/>
      <c r="AG7626" s="2"/>
      <c r="AH7626" s="2"/>
      <c r="AI7626" s="2"/>
      <c r="AJ7626" s="2"/>
      <c r="AK7626" s="2"/>
      <c r="BK7626" s="2"/>
      <c r="BL7626" s="2"/>
      <c r="BN7626" s="2"/>
      <c r="BO7626" s="2"/>
    </row>
    <row r="7627" ht="12.75" customHeight="1">
      <c r="D7627" s="2"/>
      <c r="G7627" s="2"/>
      <c r="I7627" s="2"/>
      <c r="J7627" s="2"/>
      <c r="K7627" s="2"/>
      <c r="L7627" s="2"/>
      <c r="M7627" s="2"/>
      <c r="N7627" s="2"/>
      <c r="O7627" s="2"/>
      <c r="P7627" s="2"/>
      <c r="Q7627" s="2"/>
      <c r="R7627" s="2"/>
      <c r="S7627" s="2"/>
      <c r="T7627" s="2"/>
      <c r="U7627" s="2"/>
      <c r="V7627" s="2"/>
      <c r="W7627" s="2"/>
      <c r="X7627" s="2"/>
      <c r="Y7627" s="2"/>
      <c r="AB7627" s="2"/>
      <c r="AC7627" s="2"/>
      <c r="AD7627" s="2"/>
      <c r="AE7627" s="2"/>
      <c r="AF7627" s="2"/>
      <c r="AG7627" s="2"/>
      <c r="AH7627" s="2"/>
      <c r="AI7627" s="2"/>
      <c r="AJ7627" s="2"/>
      <c r="AK7627" s="2"/>
      <c r="BK7627" s="2"/>
      <c r="BL7627" s="2"/>
      <c r="BN7627" s="2"/>
      <c r="BO7627" s="2"/>
    </row>
    <row r="7628" ht="12.75" customHeight="1">
      <c r="D7628" s="2"/>
      <c r="G7628" s="2"/>
      <c r="I7628" s="2"/>
      <c r="J7628" s="2"/>
      <c r="K7628" s="2"/>
      <c r="L7628" s="2"/>
      <c r="M7628" s="2"/>
      <c r="N7628" s="2"/>
      <c r="O7628" s="2"/>
      <c r="P7628" s="2"/>
      <c r="Q7628" s="2"/>
      <c r="R7628" s="2"/>
      <c r="S7628" s="2"/>
      <c r="T7628" s="2"/>
      <c r="U7628" s="2"/>
      <c r="V7628" s="2"/>
      <c r="W7628" s="2"/>
      <c r="X7628" s="2"/>
      <c r="Y7628" s="2"/>
      <c r="AB7628" s="2"/>
      <c r="AC7628" s="2"/>
      <c r="AD7628" s="2"/>
      <c r="AE7628" s="2"/>
      <c r="AF7628" s="2"/>
      <c r="AG7628" s="2"/>
      <c r="AH7628" s="2"/>
      <c r="AI7628" s="2"/>
      <c r="AJ7628" s="2"/>
      <c r="AK7628" s="2"/>
      <c r="BK7628" s="2"/>
      <c r="BL7628" s="2"/>
      <c r="BN7628" s="2"/>
      <c r="BO7628" s="2"/>
    </row>
    <row r="7629" ht="12.75" customHeight="1">
      <c r="D7629" s="2"/>
      <c r="G7629" s="2"/>
      <c r="I7629" s="2"/>
      <c r="J7629" s="2"/>
      <c r="K7629" s="2"/>
      <c r="L7629" s="2"/>
      <c r="M7629" s="2"/>
      <c r="N7629" s="2"/>
      <c r="O7629" s="2"/>
      <c r="P7629" s="2"/>
      <c r="Q7629" s="2"/>
      <c r="R7629" s="2"/>
      <c r="S7629" s="2"/>
      <c r="T7629" s="2"/>
      <c r="U7629" s="2"/>
      <c r="V7629" s="2"/>
      <c r="W7629" s="2"/>
      <c r="X7629" s="2"/>
      <c r="Y7629" s="2"/>
      <c r="AB7629" s="2"/>
      <c r="AC7629" s="2"/>
      <c r="AD7629" s="2"/>
      <c r="AE7629" s="2"/>
      <c r="AF7629" s="2"/>
      <c r="AG7629" s="2"/>
      <c r="AH7629" s="2"/>
      <c r="AI7629" s="2"/>
      <c r="AJ7629" s="2"/>
      <c r="AK7629" s="2"/>
      <c r="BK7629" s="2"/>
      <c r="BL7629" s="2"/>
      <c r="BN7629" s="2"/>
      <c r="BO7629" s="2"/>
    </row>
    <row r="7630" ht="12.75" customHeight="1">
      <c r="D7630" s="2"/>
      <c r="G7630" s="2"/>
      <c r="I7630" s="2"/>
      <c r="J7630" s="2"/>
      <c r="K7630" s="2"/>
      <c r="L7630" s="2"/>
      <c r="M7630" s="2"/>
      <c r="N7630" s="2"/>
      <c r="O7630" s="2"/>
      <c r="P7630" s="2"/>
      <c r="Q7630" s="2"/>
      <c r="R7630" s="2"/>
      <c r="S7630" s="2"/>
      <c r="T7630" s="2"/>
      <c r="U7630" s="2"/>
      <c r="V7630" s="2"/>
      <c r="W7630" s="2"/>
      <c r="X7630" s="2"/>
      <c r="Y7630" s="2"/>
      <c r="AB7630" s="2"/>
      <c r="AC7630" s="2"/>
      <c r="AD7630" s="2"/>
      <c r="AE7630" s="2"/>
      <c r="AF7630" s="2"/>
      <c r="AG7630" s="2"/>
      <c r="AH7630" s="2"/>
      <c r="AI7630" s="2"/>
      <c r="AJ7630" s="2"/>
      <c r="AK7630" s="2"/>
      <c r="BK7630" s="2"/>
      <c r="BL7630" s="2"/>
      <c r="BN7630" s="2"/>
      <c r="BO7630" s="2"/>
    </row>
    <row r="7631" ht="12.75" customHeight="1">
      <c r="D7631" s="2"/>
      <c r="G7631" s="2"/>
      <c r="I7631" s="2"/>
      <c r="J7631" s="2"/>
      <c r="K7631" s="2"/>
      <c r="L7631" s="2"/>
      <c r="M7631" s="2"/>
      <c r="N7631" s="2"/>
      <c r="O7631" s="2"/>
      <c r="P7631" s="2"/>
      <c r="Q7631" s="2"/>
      <c r="R7631" s="2"/>
      <c r="S7631" s="2"/>
      <c r="T7631" s="2"/>
      <c r="U7631" s="2"/>
      <c r="V7631" s="2"/>
      <c r="W7631" s="2"/>
      <c r="X7631" s="2"/>
      <c r="Y7631" s="2"/>
      <c r="AB7631" s="2"/>
      <c r="AC7631" s="2"/>
      <c r="AD7631" s="2"/>
      <c r="AE7631" s="2"/>
      <c r="AF7631" s="2"/>
      <c r="AG7631" s="2"/>
      <c r="AH7631" s="2"/>
      <c r="AI7631" s="2"/>
      <c r="AJ7631" s="2"/>
      <c r="AK7631" s="2"/>
      <c r="BK7631" s="2"/>
      <c r="BL7631" s="2"/>
      <c r="BN7631" s="2"/>
      <c r="BO7631" s="2"/>
    </row>
    <row r="7632" ht="12.75" customHeight="1">
      <c r="D7632" s="2"/>
      <c r="G7632" s="2"/>
      <c r="I7632" s="2"/>
      <c r="J7632" s="2"/>
      <c r="K7632" s="2"/>
      <c r="L7632" s="2"/>
      <c r="M7632" s="2"/>
      <c r="N7632" s="2"/>
      <c r="O7632" s="2"/>
      <c r="P7632" s="2"/>
      <c r="Q7632" s="2"/>
      <c r="R7632" s="2"/>
      <c r="S7632" s="2"/>
      <c r="T7632" s="2"/>
      <c r="U7632" s="2"/>
      <c r="V7632" s="2"/>
      <c r="W7632" s="2"/>
      <c r="X7632" s="2"/>
      <c r="Y7632" s="2"/>
      <c r="AB7632" s="2"/>
      <c r="AC7632" s="2"/>
      <c r="AD7632" s="2"/>
      <c r="AE7632" s="2"/>
      <c r="AF7632" s="2"/>
      <c r="AG7632" s="2"/>
      <c r="AH7632" s="2"/>
      <c r="AI7632" s="2"/>
      <c r="AJ7632" s="2"/>
      <c r="AK7632" s="2"/>
      <c r="BK7632" s="2"/>
      <c r="BL7632" s="2"/>
      <c r="BN7632" s="2"/>
      <c r="BO7632" s="2"/>
    </row>
    <row r="7633" ht="12.75" customHeight="1">
      <c r="D7633" s="2"/>
      <c r="G7633" s="2"/>
      <c r="I7633" s="2"/>
      <c r="J7633" s="2"/>
      <c r="K7633" s="2"/>
      <c r="L7633" s="2"/>
      <c r="M7633" s="2"/>
      <c r="N7633" s="2"/>
      <c r="O7633" s="2"/>
      <c r="P7633" s="2"/>
      <c r="Q7633" s="2"/>
      <c r="R7633" s="2"/>
      <c r="S7633" s="2"/>
      <c r="T7633" s="2"/>
      <c r="U7633" s="2"/>
      <c r="V7633" s="2"/>
      <c r="W7633" s="2"/>
      <c r="X7633" s="2"/>
      <c r="Y7633" s="2"/>
      <c r="AB7633" s="2"/>
      <c r="AC7633" s="2"/>
      <c r="AD7633" s="2"/>
      <c r="AE7633" s="2"/>
      <c r="AF7633" s="2"/>
      <c r="AG7633" s="2"/>
      <c r="AH7633" s="2"/>
      <c r="AI7633" s="2"/>
      <c r="AJ7633" s="2"/>
      <c r="AK7633" s="2"/>
      <c r="BK7633" s="2"/>
      <c r="BL7633" s="2"/>
      <c r="BN7633" s="2"/>
      <c r="BO7633" s="2"/>
    </row>
    <row r="7634" ht="12.75" customHeight="1">
      <c r="D7634" s="2"/>
      <c r="G7634" s="2"/>
      <c r="I7634" s="2"/>
      <c r="J7634" s="2"/>
      <c r="K7634" s="2"/>
      <c r="L7634" s="2"/>
      <c r="M7634" s="2"/>
      <c r="N7634" s="2"/>
      <c r="O7634" s="2"/>
      <c r="P7634" s="2"/>
      <c r="Q7634" s="2"/>
      <c r="R7634" s="2"/>
      <c r="S7634" s="2"/>
      <c r="T7634" s="2"/>
      <c r="U7634" s="2"/>
      <c r="V7634" s="2"/>
      <c r="W7634" s="2"/>
      <c r="X7634" s="2"/>
      <c r="Y7634" s="2"/>
      <c r="AB7634" s="2"/>
      <c r="AC7634" s="2"/>
      <c r="AD7634" s="2"/>
      <c r="AE7634" s="2"/>
      <c r="AF7634" s="2"/>
      <c r="AG7634" s="2"/>
      <c r="AH7634" s="2"/>
      <c r="AI7634" s="2"/>
      <c r="AJ7634" s="2"/>
      <c r="AK7634" s="2"/>
      <c r="BK7634" s="2"/>
      <c r="BL7634" s="2"/>
      <c r="BN7634" s="2"/>
      <c r="BO7634" s="2"/>
    </row>
    <row r="7635" ht="12.75" customHeight="1">
      <c r="D7635" s="2"/>
      <c r="G7635" s="2"/>
      <c r="I7635" s="2"/>
      <c r="J7635" s="2"/>
      <c r="K7635" s="2"/>
      <c r="L7635" s="2"/>
      <c r="M7635" s="2"/>
      <c r="N7635" s="2"/>
      <c r="O7635" s="2"/>
      <c r="P7635" s="2"/>
      <c r="Q7635" s="2"/>
      <c r="R7635" s="2"/>
      <c r="S7635" s="2"/>
      <c r="T7635" s="2"/>
      <c r="U7635" s="2"/>
      <c r="V7635" s="2"/>
      <c r="W7635" s="2"/>
      <c r="X7635" s="2"/>
      <c r="Y7635" s="2"/>
      <c r="AB7635" s="2"/>
      <c r="AC7635" s="2"/>
      <c r="AD7635" s="2"/>
      <c r="AE7635" s="2"/>
      <c r="AF7635" s="2"/>
      <c r="AG7635" s="2"/>
      <c r="AH7635" s="2"/>
      <c r="AI7635" s="2"/>
      <c r="AJ7635" s="2"/>
      <c r="AK7635" s="2"/>
      <c r="BK7635" s="2"/>
      <c r="BL7635" s="2"/>
      <c r="BN7635" s="2"/>
      <c r="BO7635" s="2"/>
    </row>
    <row r="7636" ht="12.75" customHeight="1">
      <c r="D7636" s="2"/>
      <c r="G7636" s="2"/>
      <c r="I7636" s="2"/>
      <c r="J7636" s="2"/>
      <c r="K7636" s="2"/>
      <c r="L7636" s="2"/>
      <c r="M7636" s="2"/>
      <c r="N7636" s="2"/>
      <c r="O7636" s="2"/>
      <c r="P7636" s="2"/>
      <c r="Q7636" s="2"/>
      <c r="R7636" s="2"/>
      <c r="S7636" s="2"/>
      <c r="T7636" s="2"/>
      <c r="U7636" s="2"/>
      <c r="V7636" s="2"/>
      <c r="W7636" s="2"/>
      <c r="X7636" s="2"/>
      <c r="Y7636" s="2"/>
      <c r="AB7636" s="2"/>
      <c r="AC7636" s="2"/>
      <c r="AD7636" s="2"/>
      <c r="AE7636" s="2"/>
      <c r="AF7636" s="2"/>
      <c r="AG7636" s="2"/>
      <c r="AH7636" s="2"/>
      <c r="AI7636" s="2"/>
      <c r="AJ7636" s="2"/>
      <c r="AK7636" s="2"/>
      <c r="BK7636" s="2"/>
      <c r="BL7636" s="2"/>
      <c r="BN7636" s="2"/>
      <c r="BO7636" s="2"/>
    </row>
    <row r="7637" ht="12.75" customHeight="1">
      <c r="D7637" s="2"/>
      <c r="G7637" s="2"/>
      <c r="I7637" s="2"/>
      <c r="J7637" s="2"/>
      <c r="K7637" s="2"/>
      <c r="L7637" s="2"/>
      <c r="M7637" s="2"/>
      <c r="N7637" s="2"/>
      <c r="O7637" s="2"/>
      <c r="P7637" s="2"/>
      <c r="Q7637" s="2"/>
      <c r="R7637" s="2"/>
      <c r="S7637" s="2"/>
      <c r="T7637" s="2"/>
      <c r="U7637" s="2"/>
      <c r="V7637" s="2"/>
      <c r="W7637" s="2"/>
      <c r="X7637" s="2"/>
      <c r="Y7637" s="2"/>
      <c r="AB7637" s="2"/>
      <c r="AC7637" s="2"/>
      <c r="AD7637" s="2"/>
      <c r="AE7637" s="2"/>
      <c r="AF7637" s="2"/>
      <c r="AG7637" s="2"/>
      <c r="AH7637" s="2"/>
      <c r="AI7637" s="2"/>
      <c r="AJ7637" s="2"/>
      <c r="AK7637" s="2"/>
      <c r="BK7637" s="2"/>
      <c r="BL7637" s="2"/>
      <c r="BN7637" s="2"/>
      <c r="BO7637" s="2"/>
    </row>
    <row r="7638" ht="12.75" customHeight="1">
      <c r="D7638" s="2"/>
      <c r="G7638" s="2"/>
      <c r="I7638" s="2"/>
      <c r="J7638" s="2"/>
      <c r="K7638" s="2"/>
      <c r="L7638" s="2"/>
      <c r="M7638" s="2"/>
      <c r="N7638" s="2"/>
      <c r="O7638" s="2"/>
      <c r="P7638" s="2"/>
      <c r="Q7638" s="2"/>
      <c r="R7638" s="2"/>
      <c r="S7638" s="2"/>
      <c r="T7638" s="2"/>
      <c r="U7638" s="2"/>
      <c r="V7638" s="2"/>
      <c r="W7638" s="2"/>
      <c r="X7638" s="2"/>
      <c r="Y7638" s="2"/>
      <c r="AB7638" s="2"/>
      <c r="AC7638" s="2"/>
      <c r="AD7638" s="2"/>
      <c r="AE7638" s="2"/>
      <c r="AF7638" s="2"/>
      <c r="AG7638" s="2"/>
      <c r="AH7638" s="2"/>
      <c r="AI7638" s="2"/>
      <c r="AJ7638" s="2"/>
      <c r="AK7638" s="2"/>
      <c r="BK7638" s="2"/>
      <c r="BL7638" s="2"/>
      <c r="BN7638" s="2"/>
      <c r="BO7638" s="2"/>
    </row>
    <row r="7639" ht="12.75" customHeight="1">
      <c r="D7639" s="2"/>
      <c r="G7639" s="2"/>
      <c r="I7639" s="2"/>
      <c r="J7639" s="2"/>
      <c r="K7639" s="2"/>
      <c r="L7639" s="2"/>
      <c r="M7639" s="2"/>
      <c r="N7639" s="2"/>
      <c r="O7639" s="2"/>
      <c r="P7639" s="2"/>
      <c r="Q7639" s="2"/>
      <c r="R7639" s="2"/>
      <c r="S7639" s="2"/>
      <c r="T7639" s="2"/>
      <c r="U7639" s="2"/>
      <c r="V7639" s="2"/>
      <c r="W7639" s="2"/>
      <c r="X7639" s="2"/>
      <c r="Y7639" s="2"/>
      <c r="AB7639" s="2"/>
      <c r="AC7639" s="2"/>
      <c r="AD7639" s="2"/>
      <c r="AE7639" s="2"/>
      <c r="AF7639" s="2"/>
      <c r="AG7639" s="2"/>
      <c r="AH7639" s="2"/>
      <c r="AI7639" s="2"/>
      <c r="AJ7639" s="2"/>
      <c r="AK7639" s="2"/>
      <c r="BK7639" s="2"/>
      <c r="BL7639" s="2"/>
      <c r="BN7639" s="2"/>
      <c r="BO7639" s="2"/>
    </row>
    <row r="7640" ht="12.75" customHeight="1">
      <c r="D7640" s="2"/>
      <c r="G7640" s="2"/>
      <c r="I7640" s="2"/>
      <c r="J7640" s="2"/>
      <c r="K7640" s="2"/>
      <c r="L7640" s="2"/>
      <c r="M7640" s="2"/>
      <c r="N7640" s="2"/>
      <c r="O7640" s="2"/>
      <c r="P7640" s="2"/>
      <c r="Q7640" s="2"/>
      <c r="R7640" s="2"/>
      <c r="S7640" s="2"/>
      <c r="T7640" s="2"/>
      <c r="U7640" s="2"/>
      <c r="V7640" s="2"/>
      <c r="W7640" s="2"/>
      <c r="X7640" s="2"/>
      <c r="Y7640" s="2"/>
      <c r="AB7640" s="2"/>
      <c r="AC7640" s="2"/>
      <c r="AD7640" s="2"/>
      <c r="AE7640" s="2"/>
      <c r="AF7640" s="2"/>
      <c r="AG7640" s="2"/>
      <c r="AH7640" s="2"/>
      <c r="AI7640" s="2"/>
      <c r="AJ7640" s="2"/>
      <c r="AK7640" s="2"/>
      <c r="BK7640" s="2"/>
      <c r="BL7640" s="2"/>
      <c r="BN7640" s="2"/>
      <c r="BO7640" s="2"/>
    </row>
    <row r="7641" ht="12.75" customHeight="1">
      <c r="D7641" s="2"/>
      <c r="G7641" s="2"/>
      <c r="I7641" s="2"/>
      <c r="J7641" s="2"/>
      <c r="K7641" s="2"/>
      <c r="L7641" s="2"/>
      <c r="M7641" s="2"/>
      <c r="N7641" s="2"/>
      <c r="O7641" s="2"/>
      <c r="P7641" s="2"/>
      <c r="Q7641" s="2"/>
      <c r="R7641" s="2"/>
      <c r="S7641" s="2"/>
      <c r="T7641" s="2"/>
      <c r="U7641" s="2"/>
      <c r="V7641" s="2"/>
      <c r="W7641" s="2"/>
      <c r="X7641" s="2"/>
      <c r="Y7641" s="2"/>
      <c r="AB7641" s="2"/>
      <c r="AC7641" s="2"/>
      <c r="AD7641" s="2"/>
      <c r="AE7641" s="2"/>
      <c r="AF7641" s="2"/>
      <c r="AG7641" s="2"/>
      <c r="AH7641" s="2"/>
      <c r="AI7641" s="2"/>
      <c r="AJ7641" s="2"/>
      <c r="AK7641" s="2"/>
      <c r="BK7641" s="2"/>
      <c r="BL7641" s="2"/>
      <c r="BN7641" s="2"/>
      <c r="BO7641" s="2"/>
    </row>
    <row r="7642" ht="12.75" customHeight="1">
      <c r="D7642" s="2"/>
      <c r="G7642" s="2"/>
      <c r="I7642" s="2"/>
      <c r="J7642" s="2"/>
      <c r="K7642" s="2"/>
      <c r="L7642" s="2"/>
      <c r="M7642" s="2"/>
      <c r="N7642" s="2"/>
      <c r="O7642" s="2"/>
      <c r="P7642" s="2"/>
      <c r="Q7642" s="2"/>
      <c r="R7642" s="2"/>
      <c r="S7642" s="2"/>
      <c r="T7642" s="2"/>
      <c r="U7642" s="2"/>
      <c r="V7642" s="2"/>
      <c r="W7642" s="2"/>
      <c r="X7642" s="2"/>
      <c r="Y7642" s="2"/>
      <c r="AB7642" s="2"/>
      <c r="AC7642" s="2"/>
      <c r="AD7642" s="2"/>
      <c r="AE7642" s="2"/>
      <c r="AF7642" s="2"/>
      <c r="AG7642" s="2"/>
      <c r="AH7642" s="2"/>
      <c r="AI7642" s="2"/>
      <c r="AJ7642" s="2"/>
      <c r="AK7642" s="2"/>
      <c r="BK7642" s="2"/>
      <c r="BL7642" s="2"/>
      <c r="BN7642" s="2"/>
      <c r="BO7642" s="2"/>
    </row>
    <row r="7643" ht="12.75" customHeight="1">
      <c r="D7643" s="2"/>
      <c r="G7643" s="2"/>
      <c r="I7643" s="2"/>
      <c r="J7643" s="2"/>
      <c r="K7643" s="2"/>
      <c r="L7643" s="2"/>
      <c r="M7643" s="2"/>
      <c r="N7643" s="2"/>
      <c r="O7643" s="2"/>
      <c r="P7643" s="2"/>
      <c r="Q7643" s="2"/>
      <c r="R7643" s="2"/>
      <c r="S7643" s="2"/>
      <c r="T7643" s="2"/>
      <c r="U7643" s="2"/>
      <c r="V7643" s="2"/>
      <c r="W7643" s="2"/>
      <c r="X7643" s="2"/>
      <c r="Y7643" s="2"/>
      <c r="AB7643" s="2"/>
      <c r="AC7643" s="2"/>
      <c r="AD7643" s="2"/>
      <c r="AE7643" s="2"/>
      <c r="AF7643" s="2"/>
      <c r="AG7643" s="2"/>
      <c r="AH7643" s="2"/>
      <c r="AI7643" s="2"/>
      <c r="AJ7643" s="2"/>
      <c r="AK7643" s="2"/>
      <c r="BK7643" s="2"/>
      <c r="BL7643" s="2"/>
      <c r="BN7643" s="2"/>
      <c r="BO7643" s="2"/>
    </row>
    <row r="7644" ht="12.75" customHeight="1">
      <c r="D7644" s="2"/>
      <c r="G7644" s="2"/>
      <c r="I7644" s="2"/>
      <c r="J7644" s="2"/>
      <c r="K7644" s="2"/>
      <c r="L7644" s="2"/>
      <c r="M7644" s="2"/>
      <c r="N7644" s="2"/>
      <c r="O7644" s="2"/>
      <c r="P7644" s="2"/>
      <c r="Q7644" s="2"/>
      <c r="R7644" s="2"/>
      <c r="S7644" s="2"/>
      <c r="T7644" s="2"/>
      <c r="U7644" s="2"/>
      <c r="V7644" s="2"/>
      <c r="W7644" s="2"/>
      <c r="X7644" s="2"/>
      <c r="Y7644" s="2"/>
      <c r="AB7644" s="2"/>
      <c r="AC7644" s="2"/>
      <c r="AD7644" s="2"/>
      <c r="AE7644" s="2"/>
      <c r="AF7644" s="2"/>
      <c r="AG7644" s="2"/>
      <c r="AH7644" s="2"/>
      <c r="AI7644" s="2"/>
      <c r="AJ7644" s="2"/>
      <c r="AK7644" s="2"/>
      <c r="BK7644" s="2"/>
      <c r="BL7644" s="2"/>
      <c r="BN7644" s="2"/>
      <c r="BO7644" s="2"/>
    </row>
    <row r="7645" ht="12.75" customHeight="1">
      <c r="D7645" s="2"/>
      <c r="G7645" s="2"/>
      <c r="I7645" s="2"/>
      <c r="J7645" s="2"/>
      <c r="K7645" s="2"/>
      <c r="L7645" s="2"/>
      <c r="M7645" s="2"/>
      <c r="N7645" s="2"/>
      <c r="O7645" s="2"/>
      <c r="P7645" s="2"/>
      <c r="Q7645" s="2"/>
      <c r="R7645" s="2"/>
      <c r="S7645" s="2"/>
      <c r="T7645" s="2"/>
      <c r="U7645" s="2"/>
      <c r="V7645" s="2"/>
      <c r="W7645" s="2"/>
      <c r="X7645" s="2"/>
      <c r="Y7645" s="2"/>
      <c r="AB7645" s="2"/>
      <c r="AC7645" s="2"/>
      <c r="AD7645" s="2"/>
      <c r="AE7645" s="2"/>
      <c r="AF7645" s="2"/>
      <c r="AG7645" s="2"/>
      <c r="AH7645" s="2"/>
      <c r="AI7645" s="2"/>
      <c r="AJ7645" s="2"/>
      <c r="AK7645" s="2"/>
      <c r="BK7645" s="2"/>
      <c r="BL7645" s="2"/>
      <c r="BN7645" s="2"/>
      <c r="BO7645" s="2"/>
    </row>
    <row r="7646" ht="12.75" customHeight="1">
      <c r="D7646" s="2"/>
      <c r="G7646" s="2"/>
      <c r="I7646" s="2"/>
      <c r="J7646" s="2"/>
      <c r="K7646" s="2"/>
      <c r="L7646" s="2"/>
      <c r="M7646" s="2"/>
      <c r="N7646" s="2"/>
      <c r="O7646" s="2"/>
      <c r="P7646" s="2"/>
      <c r="Q7646" s="2"/>
      <c r="R7646" s="2"/>
      <c r="S7646" s="2"/>
      <c r="T7646" s="2"/>
      <c r="U7646" s="2"/>
      <c r="V7646" s="2"/>
      <c r="W7646" s="2"/>
      <c r="X7646" s="2"/>
      <c r="Y7646" s="2"/>
      <c r="AB7646" s="2"/>
      <c r="AC7646" s="2"/>
      <c r="AD7646" s="2"/>
      <c r="AE7646" s="2"/>
      <c r="AF7646" s="2"/>
      <c r="AG7646" s="2"/>
      <c r="AH7646" s="2"/>
      <c r="AI7646" s="2"/>
      <c r="AJ7646" s="2"/>
      <c r="AK7646" s="2"/>
      <c r="BK7646" s="2"/>
      <c r="BL7646" s="2"/>
      <c r="BN7646" s="2"/>
      <c r="BO7646" s="2"/>
    </row>
    <row r="7647" ht="12.75" customHeight="1">
      <c r="D7647" s="2"/>
      <c r="G7647" s="2"/>
      <c r="I7647" s="2"/>
      <c r="J7647" s="2"/>
      <c r="K7647" s="2"/>
      <c r="L7647" s="2"/>
      <c r="M7647" s="2"/>
      <c r="N7647" s="2"/>
      <c r="O7647" s="2"/>
      <c r="P7647" s="2"/>
      <c r="Q7647" s="2"/>
      <c r="R7647" s="2"/>
      <c r="S7647" s="2"/>
      <c r="T7647" s="2"/>
      <c r="U7647" s="2"/>
      <c r="V7647" s="2"/>
      <c r="W7647" s="2"/>
      <c r="X7647" s="2"/>
      <c r="Y7647" s="2"/>
      <c r="AB7647" s="2"/>
      <c r="AC7647" s="2"/>
      <c r="AD7647" s="2"/>
      <c r="AE7647" s="2"/>
      <c r="AF7647" s="2"/>
      <c r="AG7647" s="2"/>
      <c r="AH7647" s="2"/>
      <c r="AI7647" s="2"/>
      <c r="AJ7647" s="2"/>
      <c r="AK7647" s="2"/>
      <c r="BK7647" s="2"/>
      <c r="BL7647" s="2"/>
      <c r="BN7647" s="2"/>
      <c r="BO7647" s="2"/>
    </row>
    <row r="7648" ht="12.75" customHeight="1">
      <c r="D7648" s="2"/>
      <c r="G7648" s="2"/>
      <c r="I7648" s="2"/>
      <c r="J7648" s="2"/>
      <c r="K7648" s="2"/>
      <c r="L7648" s="2"/>
      <c r="M7648" s="2"/>
      <c r="N7648" s="2"/>
      <c r="O7648" s="2"/>
      <c r="P7648" s="2"/>
      <c r="Q7648" s="2"/>
      <c r="R7648" s="2"/>
      <c r="S7648" s="2"/>
      <c r="T7648" s="2"/>
      <c r="U7648" s="2"/>
      <c r="V7648" s="2"/>
      <c r="W7648" s="2"/>
      <c r="X7648" s="2"/>
      <c r="Y7648" s="2"/>
      <c r="AB7648" s="2"/>
      <c r="AC7648" s="2"/>
      <c r="AD7648" s="2"/>
      <c r="AE7648" s="2"/>
      <c r="AF7648" s="2"/>
      <c r="AG7648" s="2"/>
      <c r="AH7648" s="2"/>
      <c r="AI7648" s="2"/>
      <c r="AJ7648" s="2"/>
      <c r="AK7648" s="2"/>
      <c r="BK7648" s="2"/>
      <c r="BL7648" s="2"/>
      <c r="BN7648" s="2"/>
      <c r="BO7648" s="2"/>
    </row>
    <row r="7649" ht="12.75" customHeight="1">
      <c r="D7649" s="2"/>
      <c r="G7649" s="2"/>
      <c r="I7649" s="2"/>
      <c r="J7649" s="2"/>
      <c r="K7649" s="2"/>
      <c r="L7649" s="2"/>
      <c r="M7649" s="2"/>
      <c r="N7649" s="2"/>
      <c r="O7649" s="2"/>
      <c r="P7649" s="2"/>
      <c r="Q7649" s="2"/>
      <c r="R7649" s="2"/>
      <c r="S7649" s="2"/>
      <c r="T7649" s="2"/>
      <c r="U7649" s="2"/>
      <c r="V7649" s="2"/>
      <c r="W7649" s="2"/>
      <c r="X7649" s="2"/>
      <c r="Y7649" s="2"/>
      <c r="AB7649" s="2"/>
      <c r="AC7649" s="2"/>
      <c r="AD7649" s="2"/>
      <c r="AE7649" s="2"/>
      <c r="AF7649" s="2"/>
      <c r="AG7649" s="2"/>
      <c r="AH7649" s="2"/>
      <c r="AI7649" s="2"/>
      <c r="AJ7649" s="2"/>
      <c r="AK7649" s="2"/>
      <c r="BK7649" s="2"/>
      <c r="BL7649" s="2"/>
      <c r="BN7649" s="2"/>
      <c r="BO7649" s="2"/>
    </row>
    <row r="7650" ht="12.75" customHeight="1">
      <c r="D7650" s="2"/>
      <c r="G7650" s="2"/>
      <c r="I7650" s="2"/>
      <c r="J7650" s="2"/>
      <c r="K7650" s="2"/>
      <c r="L7650" s="2"/>
      <c r="M7650" s="2"/>
      <c r="N7650" s="2"/>
      <c r="O7650" s="2"/>
      <c r="P7650" s="2"/>
      <c r="Q7650" s="2"/>
      <c r="R7650" s="2"/>
      <c r="S7650" s="2"/>
      <c r="T7650" s="2"/>
      <c r="U7650" s="2"/>
      <c r="V7650" s="2"/>
      <c r="W7650" s="2"/>
      <c r="X7650" s="2"/>
      <c r="Y7650" s="2"/>
      <c r="AB7650" s="2"/>
      <c r="AC7650" s="2"/>
      <c r="AD7650" s="2"/>
      <c r="AE7650" s="2"/>
      <c r="AF7650" s="2"/>
      <c r="AG7650" s="2"/>
      <c r="AH7650" s="2"/>
      <c r="AI7650" s="2"/>
      <c r="AJ7650" s="2"/>
      <c r="AK7650" s="2"/>
      <c r="BK7650" s="2"/>
      <c r="BL7650" s="2"/>
      <c r="BN7650" s="2"/>
      <c r="BO7650" s="2"/>
    </row>
    <row r="7651" ht="12.75" customHeight="1">
      <c r="D7651" s="2"/>
      <c r="G7651" s="2"/>
      <c r="I7651" s="2"/>
      <c r="J7651" s="2"/>
      <c r="K7651" s="2"/>
      <c r="L7651" s="2"/>
      <c r="M7651" s="2"/>
      <c r="N7651" s="2"/>
      <c r="O7651" s="2"/>
      <c r="P7651" s="2"/>
      <c r="Q7651" s="2"/>
      <c r="R7651" s="2"/>
      <c r="S7651" s="2"/>
      <c r="T7651" s="2"/>
      <c r="U7651" s="2"/>
      <c r="V7651" s="2"/>
      <c r="W7651" s="2"/>
      <c r="X7651" s="2"/>
      <c r="Y7651" s="2"/>
      <c r="AB7651" s="2"/>
      <c r="AC7651" s="2"/>
      <c r="AD7651" s="2"/>
      <c r="AE7651" s="2"/>
      <c r="AF7651" s="2"/>
      <c r="AG7651" s="2"/>
      <c r="AH7651" s="2"/>
      <c r="AI7651" s="2"/>
      <c r="AJ7651" s="2"/>
      <c r="AK7651" s="2"/>
      <c r="BK7651" s="2"/>
      <c r="BL7651" s="2"/>
      <c r="BN7651" s="2"/>
      <c r="BO7651" s="2"/>
    </row>
    <row r="7652" ht="12.75" customHeight="1">
      <c r="D7652" s="2"/>
      <c r="G7652" s="2"/>
      <c r="I7652" s="2"/>
      <c r="J7652" s="2"/>
      <c r="K7652" s="2"/>
      <c r="L7652" s="2"/>
      <c r="M7652" s="2"/>
      <c r="N7652" s="2"/>
      <c r="O7652" s="2"/>
      <c r="P7652" s="2"/>
      <c r="Q7652" s="2"/>
      <c r="R7652" s="2"/>
      <c r="S7652" s="2"/>
      <c r="T7652" s="2"/>
      <c r="U7652" s="2"/>
      <c r="V7652" s="2"/>
      <c r="W7652" s="2"/>
      <c r="X7652" s="2"/>
      <c r="Y7652" s="2"/>
      <c r="AB7652" s="2"/>
      <c r="AC7652" s="2"/>
      <c r="AD7652" s="2"/>
      <c r="AE7652" s="2"/>
      <c r="AF7652" s="2"/>
      <c r="AG7652" s="2"/>
      <c r="AH7652" s="2"/>
      <c r="AI7652" s="2"/>
      <c r="AJ7652" s="2"/>
      <c r="AK7652" s="2"/>
      <c r="BK7652" s="2"/>
      <c r="BL7652" s="2"/>
      <c r="BN7652" s="2"/>
      <c r="BO7652" s="2"/>
    </row>
    <row r="7653" ht="12.75" customHeight="1">
      <c r="D7653" s="2"/>
      <c r="G7653" s="2"/>
      <c r="I7653" s="2"/>
      <c r="J7653" s="2"/>
      <c r="K7653" s="2"/>
      <c r="L7653" s="2"/>
      <c r="M7653" s="2"/>
      <c r="N7653" s="2"/>
      <c r="O7653" s="2"/>
      <c r="P7653" s="2"/>
      <c r="Q7653" s="2"/>
      <c r="R7653" s="2"/>
      <c r="S7653" s="2"/>
      <c r="T7653" s="2"/>
      <c r="U7653" s="2"/>
      <c r="V7653" s="2"/>
      <c r="W7653" s="2"/>
      <c r="X7653" s="2"/>
      <c r="Y7653" s="2"/>
      <c r="AB7653" s="2"/>
      <c r="AC7653" s="2"/>
      <c r="AD7653" s="2"/>
      <c r="AE7653" s="2"/>
      <c r="AF7653" s="2"/>
      <c r="AG7653" s="2"/>
      <c r="AH7653" s="2"/>
      <c r="AI7653" s="2"/>
      <c r="AJ7653" s="2"/>
      <c r="AK7653" s="2"/>
      <c r="BK7653" s="2"/>
      <c r="BL7653" s="2"/>
      <c r="BN7653" s="2"/>
      <c r="BO7653" s="2"/>
    </row>
    <row r="7654" ht="12.75" customHeight="1">
      <c r="D7654" s="2"/>
      <c r="G7654" s="2"/>
      <c r="I7654" s="2"/>
      <c r="J7654" s="2"/>
      <c r="K7654" s="2"/>
      <c r="L7654" s="2"/>
      <c r="M7654" s="2"/>
      <c r="N7654" s="2"/>
      <c r="O7654" s="2"/>
      <c r="P7654" s="2"/>
      <c r="Q7654" s="2"/>
      <c r="R7654" s="2"/>
      <c r="S7654" s="2"/>
      <c r="T7654" s="2"/>
      <c r="U7654" s="2"/>
      <c r="V7654" s="2"/>
      <c r="W7654" s="2"/>
      <c r="X7654" s="2"/>
      <c r="Y7654" s="2"/>
      <c r="AB7654" s="2"/>
      <c r="AC7654" s="2"/>
      <c r="AD7654" s="2"/>
      <c r="AE7654" s="2"/>
      <c r="AF7654" s="2"/>
      <c r="AG7654" s="2"/>
      <c r="AH7654" s="2"/>
      <c r="AI7654" s="2"/>
      <c r="AJ7654" s="2"/>
      <c r="AK7654" s="2"/>
      <c r="BK7654" s="2"/>
      <c r="BL7654" s="2"/>
      <c r="BN7654" s="2"/>
      <c r="BO7654" s="2"/>
    </row>
    <row r="7655" ht="12.75" customHeight="1">
      <c r="D7655" s="2"/>
      <c r="G7655" s="2"/>
      <c r="I7655" s="2"/>
      <c r="J7655" s="2"/>
      <c r="K7655" s="2"/>
      <c r="L7655" s="2"/>
      <c r="M7655" s="2"/>
      <c r="N7655" s="2"/>
      <c r="O7655" s="2"/>
      <c r="P7655" s="2"/>
      <c r="Q7655" s="2"/>
      <c r="R7655" s="2"/>
      <c r="S7655" s="2"/>
      <c r="T7655" s="2"/>
      <c r="U7655" s="2"/>
      <c r="V7655" s="2"/>
      <c r="W7655" s="2"/>
      <c r="X7655" s="2"/>
      <c r="Y7655" s="2"/>
      <c r="AB7655" s="2"/>
      <c r="AC7655" s="2"/>
      <c r="AD7655" s="2"/>
      <c r="AE7655" s="2"/>
      <c r="AF7655" s="2"/>
      <c r="AG7655" s="2"/>
      <c r="AH7655" s="2"/>
      <c r="AI7655" s="2"/>
      <c r="AJ7655" s="2"/>
      <c r="AK7655" s="2"/>
      <c r="BK7655" s="2"/>
      <c r="BL7655" s="2"/>
      <c r="BN7655" s="2"/>
      <c r="BO7655" s="2"/>
    </row>
    <row r="7656" ht="12.75" customHeight="1">
      <c r="D7656" s="2"/>
      <c r="G7656" s="2"/>
      <c r="I7656" s="2"/>
      <c r="J7656" s="2"/>
      <c r="K7656" s="2"/>
      <c r="L7656" s="2"/>
      <c r="M7656" s="2"/>
      <c r="N7656" s="2"/>
      <c r="O7656" s="2"/>
      <c r="P7656" s="2"/>
      <c r="Q7656" s="2"/>
      <c r="R7656" s="2"/>
      <c r="S7656" s="2"/>
      <c r="T7656" s="2"/>
      <c r="U7656" s="2"/>
      <c r="V7656" s="2"/>
      <c r="W7656" s="2"/>
      <c r="X7656" s="2"/>
      <c r="Y7656" s="2"/>
      <c r="AB7656" s="2"/>
      <c r="AC7656" s="2"/>
      <c r="AD7656" s="2"/>
      <c r="AE7656" s="2"/>
      <c r="AF7656" s="2"/>
      <c r="AG7656" s="2"/>
      <c r="AH7656" s="2"/>
      <c r="AI7656" s="2"/>
      <c r="AJ7656" s="2"/>
      <c r="AK7656" s="2"/>
      <c r="BK7656" s="2"/>
      <c r="BL7656" s="2"/>
      <c r="BN7656" s="2"/>
      <c r="BO7656" s="2"/>
    </row>
    <row r="7657" ht="12.75" customHeight="1">
      <c r="D7657" s="2"/>
      <c r="G7657" s="2"/>
      <c r="I7657" s="2"/>
      <c r="J7657" s="2"/>
      <c r="K7657" s="2"/>
      <c r="L7657" s="2"/>
      <c r="M7657" s="2"/>
      <c r="N7657" s="2"/>
      <c r="O7657" s="2"/>
      <c r="P7657" s="2"/>
      <c r="Q7657" s="2"/>
      <c r="R7657" s="2"/>
      <c r="S7657" s="2"/>
      <c r="T7657" s="2"/>
      <c r="U7657" s="2"/>
      <c r="V7657" s="2"/>
      <c r="W7657" s="2"/>
      <c r="X7657" s="2"/>
      <c r="Y7657" s="2"/>
      <c r="AB7657" s="2"/>
      <c r="AC7657" s="2"/>
      <c r="AD7657" s="2"/>
      <c r="AE7657" s="2"/>
      <c r="AF7657" s="2"/>
      <c r="AG7657" s="2"/>
      <c r="AH7657" s="2"/>
      <c r="AI7657" s="2"/>
      <c r="AJ7657" s="2"/>
      <c r="AK7657" s="2"/>
      <c r="BK7657" s="2"/>
      <c r="BL7657" s="2"/>
      <c r="BN7657" s="2"/>
      <c r="BO7657" s="2"/>
    </row>
    <row r="7658" ht="12.75" customHeight="1">
      <c r="D7658" s="2"/>
      <c r="G7658" s="2"/>
      <c r="I7658" s="2"/>
      <c r="J7658" s="2"/>
      <c r="K7658" s="2"/>
      <c r="L7658" s="2"/>
      <c r="M7658" s="2"/>
      <c r="N7658" s="2"/>
      <c r="O7658" s="2"/>
      <c r="P7658" s="2"/>
      <c r="Q7658" s="2"/>
      <c r="R7658" s="2"/>
      <c r="S7658" s="2"/>
      <c r="T7658" s="2"/>
      <c r="U7658" s="2"/>
      <c r="V7658" s="2"/>
      <c r="W7658" s="2"/>
      <c r="X7658" s="2"/>
      <c r="Y7658" s="2"/>
      <c r="AB7658" s="2"/>
      <c r="AC7658" s="2"/>
      <c r="AD7658" s="2"/>
      <c r="AE7658" s="2"/>
      <c r="AF7658" s="2"/>
      <c r="AG7658" s="2"/>
      <c r="AH7658" s="2"/>
      <c r="AI7658" s="2"/>
      <c r="AJ7658" s="2"/>
      <c r="AK7658" s="2"/>
      <c r="BK7658" s="2"/>
      <c r="BL7658" s="2"/>
      <c r="BN7658" s="2"/>
      <c r="BO7658" s="2"/>
    </row>
    <row r="7659" ht="12.75" customHeight="1">
      <c r="D7659" s="2"/>
      <c r="G7659" s="2"/>
      <c r="I7659" s="2"/>
      <c r="J7659" s="2"/>
      <c r="K7659" s="2"/>
      <c r="L7659" s="2"/>
      <c r="M7659" s="2"/>
      <c r="N7659" s="2"/>
      <c r="O7659" s="2"/>
      <c r="P7659" s="2"/>
      <c r="Q7659" s="2"/>
      <c r="R7659" s="2"/>
      <c r="S7659" s="2"/>
      <c r="T7659" s="2"/>
      <c r="U7659" s="2"/>
      <c r="V7659" s="2"/>
      <c r="W7659" s="2"/>
      <c r="X7659" s="2"/>
      <c r="Y7659" s="2"/>
      <c r="AB7659" s="2"/>
      <c r="AC7659" s="2"/>
      <c r="AD7659" s="2"/>
      <c r="AE7659" s="2"/>
      <c r="AF7659" s="2"/>
      <c r="AG7659" s="2"/>
      <c r="AH7659" s="2"/>
      <c r="AI7659" s="2"/>
      <c r="AJ7659" s="2"/>
      <c r="AK7659" s="2"/>
      <c r="BK7659" s="2"/>
      <c r="BL7659" s="2"/>
      <c r="BN7659" s="2"/>
      <c r="BO7659" s="2"/>
    </row>
    <row r="7660" ht="12.75" customHeight="1">
      <c r="D7660" s="2"/>
      <c r="G7660" s="2"/>
      <c r="I7660" s="2"/>
      <c r="J7660" s="2"/>
      <c r="K7660" s="2"/>
      <c r="L7660" s="2"/>
      <c r="M7660" s="2"/>
      <c r="N7660" s="2"/>
      <c r="O7660" s="2"/>
      <c r="P7660" s="2"/>
      <c r="Q7660" s="2"/>
      <c r="R7660" s="2"/>
      <c r="S7660" s="2"/>
      <c r="T7660" s="2"/>
      <c r="U7660" s="2"/>
      <c r="V7660" s="2"/>
      <c r="W7660" s="2"/>
      <c r="X7660" s="2"/>
      <c r="Y7660" s="2"/>
      <c r="AB7660" s="2"/>
      <c r="AC7660" s="2"/>
      <c r="AD7660" s="2"/>
      <c r="AE7660" s="2"/>
      <c r="AF7660" s="2"/>
      <c r="AG7660" s="2"/>
      <c r="AH7660" s="2"/>
      <c r="AI7660" s="2"/>
      <c r="AJ7660" s="2"/>
      <c r="AK7660" s="2"/>
      <c r="BK7660" s="2"/>
      <c r="BL7660" s="2"/>
      <c r="BN7660" s="2"/>
      <c r="BO7660" s="2"/>
    </row>
    <row r="7661" ht="12.75" customHeight="1">
      <c r="D7661" s="2"/>
      <c r="G7661" s="2"/>
      <c r="I7661" s="2"/>
      <c r="J7661" s="2"/>
      <c r="K7661" s="2"/>
      <c r="L7661" s="2"/>
      <c r="M7661" s="2"/>
      <c r="N7661" s="2"/>
      <c r="O7661" s="2"/>
      <c r="P7661" s="2"/>
      <c r="Q7661" s="2"/>
      <c r="R7661" s="2"/>
      <c r="S7661" s="2"/>
      <c r="T7661" s="2"/>
      <c r="U7661" s="2"/>
      <c r="V7661" s="2"/>
      <c r="W7661" s="2"/>
      <c r="X7661" s="2"/>
      <c r="Y7661" s="2"/>
      <c r="AB7661" s="2"/>
      <c r="AC7661" s="2"/>
      <c r="AD7661" s="2"/>
      <c r="AE7661" s="2"/>
      <c r="AF7661" s="2"/>
      <c r="AG7661" s="2"/>
      <c r="AH7661" s="2"/>
      <c r="AI7661" s="2"/>
      <c r="AJ7661" s="2"/>
      <c r="AK7661" s="2"/>
      <c r="BK7661" s="2"/>
      <c r="BL7661" s="2"/>
      <c r="BN7661" s="2"/>
      <c r="BO7661" s="2"/>
    </row>
    <row r="7662" ht="12.75" customHeight="1">
      <c r="D7662" s="2"/>
      <c r="G7662" s="2"/>
      <c r="I7662" s="2"/>
      <c r="J7662" s="2"/>
      <c r="K7662" s="2"/>
      <c r="L7662" s="2"/>
      <c r="M7662" s="2"/>
      <c r="N7662" s="2"/>
      <c r="O7662" s="2"/>
      <c r="P7662" s="2"/>
      <c r="Q7662" s="2"/>
      <c r="R7662" s="2"/>
      <c r="S7662" s="2"/>
      <c r="T7662" s="2"/>
      <c r="U7662" s="2"/>
      <c r="V7662" s="2"/>
      <c r="W7662" s="2"/>
      <c r="X7662" s="2"/>
      <c r="Y7662" s="2"/>
      <c r="AB7662" s="2"/>
      <c r="AC7662" s="2"/>
      <c r="AD7662" s="2"/>
      <c r="AE7662" s="2"/>
      <c r="AF7662" s="2"/>
      <c r="AG7662" s="2"/>
      <c r="AH7662" s="2"/>
      <c r="AI7662" s="2"/>
      <c r="AJ7662" s="2"/>
      <c r="AK7662" s="2"/>
      <c r="BK7662" s="2"/>
      <c r="BL7662" s="2"/>
      <c r="BN7662" s="2"/>
      <c r="BO7662" s="2"/>
    </row>
    <row r="7663" ht="12.75" customHeight="1">
      <c r="D7663" s="2"/>
      <c r="G7663" s="2"/>
      <c r="I7663" s="2"/>
      <c r="J7663" s="2"/>
      <c r="K7663" s="2"/>
      <c r="L7663" s="2"/>
      <c r="M7663" s="2"/>
      <c r="N7663" s="2"/>
      <c r="O7663" s="2"/>
      <c r="P7663" s="2"/>
      <c r="Q7663" s="2"/>
      <c r="R7663" s="2"/>
      <c r="S7663" s="2"/>
      <c r="T7663" s="2"/>
      <c r="U7663" s="2"/>
      <c r="V7663" s="2"/>
      <c r="W7663" s="2"/>
      <c r="X7663" s="2"/>
      <c r="Y7663" s="2"/>
      <c r="AB7663" s="2"/>
      <c r="AC7663" s="2"/>
      <c r="AD7663" s="2"/>
      <c r="AE7663" s="2"/>
      <c r="AF7663" s="2"/>
      <c r="AG7663" s="2"/>
      <c r="AH7663" s="2"/>
      <c r="AI7663" s="2"/>
      <c r="AJ7663" s="2"/>
      <c r="AK7663" s="2"/>
      <c r="BK7663" s="2"/>
      <c r="BL7663" s="2"/>
      <c r="BN7663" s="2"/>
      <c r="BO7663" s="2"/>
    </row>
    <row r="7664" ht="12.75" customHeight="1">
      <c r="D7664" s="2"/>
      <c r="G7664" s="2"/>
      <c r="I7664" s="2"/>
      <c r="J7664" s="2"/>
      <c r="K7664" s="2"/>
      <c r="L7664" s="2"/>
      <c r="M7664" s="2"/>
      <c r="N7664" s="2"/>
      <c r="O7664" s="2"/>
      <c r="P7664" s="2"/>
      <c r="Q7664" s="2"/>
      <c r="R7664" s="2"/>
      <c r="S7664" s="2"/>
      <c r="T7664" s="2"/>
      <c r="U7664" s="2"/>
      <c r="V7664" s="2"/>
      <c r="W7664" s="2"/>
      <c r="X7664" s="2"/>
      <c r="Y7664" s="2"/>
      <c r="AB7664" s="2"/>
      <c r="AC7664" s="2"/>
      <c r="AD7664" s="2"/>
      <c r="AE7664" s="2"/>
      <c r="AF7664" s="2"/>
      <c r="AG7664" s="2"/>
      <c r="AH7664" s="2"/>
      <c r="AI7664" s="2"/>
      <c r="AJ7664" s="2"/>
      <c r="AK7664" s="2"/>
      <c r="BK7664" s="2"/>
      <c r="BL7664" s="2"/>
      <c r="BN7664" s="2"/>
      <c r="BO7664" s="2"/>
    </row>
    <row r="7665" ht="12.75" customHeight="1">
      <c r="D7665" s="2"/>
      <c r="G7665" s="2"/>
      <c r="I7665" s="2"/>
      <c r="J7665" s="2"/>
      <c r="K7665" s="2"/>
      <c r="L7665" s="2"/>
      <c r="M7665" s="2"/>
      <c r="N7665" s="2"/>
      <c r="O7665" s="2"/>
      <c r="P7665" s="2"/>
      <c r="Q7665" s="2"/>
      <c r="R7665" s="2"/>
      <c r="S7665" s="2"/>
      <c r="T7665" s="2"/>
      <c r="U7665" s="2"/>
      <c r="V7665" s="2"/>
      <c r="W7665" s="2"/>
      <c r="X7665" s="2"/>
      <c r="Y7665" s="2"/>
      <c r="AB7665" s="2"/>
      <c r="AC7665" s="2"/>
      <c r="AD7665" s="2"/>
      <c r="AE7665" s="2"/>
      <c r="AF7665" s="2"/>
      <c r="AG7665" s="2"/>
      <c r="AH7665" s="2"/>
      <c r="AI7665" s="2"/>
      <c r="AJ7665" s="2"/>
      <c r="AK7665" s="2"/>
      <c r="BK7665" s="2"/>
      <c r="BL7665" s="2"/>
      <c r="BN7665" s="2"/>
      <c r="BO7665" s="2"/>
    </row>
    <row r="7666" ht="12.75" customHeight="1">
      <c r="D7666" s="2"/>
      <c r="G7666" s="2"/>
      <c r="I7666" s="2"/>
      <c r="J7666" s="2"/>
      <c r="K7666" s="2"/>
      <c r="L7666" s="2"/>
      <c r="M7666" s="2"/>
      <c r="N7666" s="2"/>
      <c r="O7666" s="2"/>
      <c r="P7666" s="2"/>
      <c r="Q7666" s="2"/>
      <c r="R7666" s="2"/>
      <c r="S7666" s="2"/>
      <c r="T7666" s="2"/>
      <c r="U7666" s="2"/>
      <c r="V7666" s="2"/>
      <c r="W7666" s="2"/>
      <c r="X7666" s="2"/>
      <c r="Y7666" s="2"/>
      <c r="AB7666" s="2"/>
      <c r="AC7666" s="2"/>
      <c r="AD7666" s="2"/>
      <c r="AE7666" s="2"/>
      <c r="AF7666" s="2"/>
      <c r="AG7666" s="2"/>
      <c r="AH7666" s="2"/>
      <c r="AI7666" s="2"/>
      <c r="AJ7666" s="2"/>
      <c r="AK7666" s="2"/>
      <c r="BK7666" s="2"/>
      <c r="BL7666" s="2"/>
      <c r="BN7666" s="2"/>
      <c r="BO7666" s="2"/>
    </row>
    <row r="7667" ht="12.75" customHeight="1">
      <c r="D7667" s="2"/>
      <c r="G7667" s="2"/>
      <c r="I7667" s="2"/>
      <c r="J7667" s="2"/>
      <c r="K7667" s="2"/>
      <c r="L7667" s="2"/>
      <c r="M7667" s="2"/>
      <c r="N7667" s="2"/>
      <c r="O7667" s="2"/>
      <c r="P7667" s="2"/>
      <c r="Q7667" s="2"/>
      <c r="R7667" s="2"/>
      <c r="S7667" s="2"/>
      <c r="T7667" s="2"/>
      <c r="U7667" s="2"/>
      <c r="V7667" s="2"/>
      <c r="W7667" s="2"/>
      <c r="X7667" s="2"/>
      <c r="Y7667" s="2"/>
      <c r="AB7667" s="2"/>
      <c r="AC7667" s="2"/>
      <c r="AD7667" s="2"/>
      <c r="AE7667" s="2"/>
      <c r="AF7667" s="2"/>
      <c r="AG7667" s="2"/>
      <c r="AH7667" s="2"/>
      <c r="AI7667" s="2"/>
      <c r="AJ7667" s="2"/>
      <c r="AK7667" s="2"/>
      <c r="BK7667" s="2"/>
      <c r="BL7667" s="2"/>
      <c r="BN7667" s="2"/>
      <c r="BO7667" s="2"/>
    </row>
    <row r="7668" ht="12.75" customHeight="1">
      <c r="D7668" s="2"/>
      <c r="G7668" s="2"/>
      <c r="I7668" s="2"/>
      <c r="J7668" s="2"/>
      <c r="K7668" s="2"/>
      <c r="L7668" s="2"/>
      <c r="M7668" s="2"/>
      <c r="N7668" s="2"/>
      <c r="O7668" s="2"/>
      <c r="P7668" s="2"/>
      <c r="Q7668" s="2"/>
      <c r="R7668" s="2"/>
      <c r="S7668" s="2"/>
      <c r="T7668" s="2"/>
      <c r="U7668" s="2"/>
      <c r="V7668" s="2"/>
      <c r="W7668" s="2"/>
      <c r="X7668" s="2"/>
      <c r="Y7668" s="2"/>
      <c r="AB7668" s="2"/>
      <c r="AC7668" s="2"/>
      <c r="AD7668" s="2"/>
      <c r="AE7668" s="2"/>
      <c r="AF7668" s="2"/>
      <c r="AG7668" s="2"/>
      <c r="AH7668" s="2"/>
      <c r="AI7668" s="2"/>
      <c r="AJ7668" s="2"/>
      <c r="AK7668" s="2"/>
      <c r="BK7668" s="2"/>
      <c r="BL7668" s="2"/>
      <c r="BN7668" s="2"/>
      <c r="BO7668" s="2"/>
    </row>
    <row r="7669" ht="12.75" customHeight="1">
      <c r="D7669" s="2"/>
      <c r="G7669" s="2"/>
      <c r="I7669" s="2"/>
      <c r="J7669" s="2"/>
      <c r="K7669" s="2"/>
      <c r="L7669" s="2"/>
      <c r="M7669" s="2"/>
      <c r="N7669" s="2"/>
      <c r="O7669" s="2"/>
      <c r="P7669" s="2"/>
      <c r="Q7669" s="2"/>
      <c r="R7669" s="2"/>
      <c r="S7669" s="2"/>
      <c r="T7669" s="2"/>
      <c r="U7669" s="2"/>
      <c r="V7669" s="2"/>
      <c r="W7669" s="2"/>
      <c r="X7669" s="2"/>
      <c r="Y7669" s="2"/>
      <c r="AB7669" s="2"/>
      <c r="AC7669" s="2"/>
      <c r="AD7669" s="2"/>
      <c r="AE7669" s="2"/>
      <c r="AF7669" s="2"/>
      <c r="AG7669" s="2"/>
      <c r="AH7669" s="2"/>
      <c r="AI7669" s="2"/>
      <c r="AJ7669" s="2"/>
      <c r="AK7669" s="2"/>
      <c r="BK7669" s="2"/>
      <c r="BL7669" s="2"/>
      <c r="BN7669" s="2"/>
      <c r="BO7669" s="2"/>
    </row>
    <row r="7670" ht="12.75" customHeight="1">
      <c r="D7670" s="2"/>
      <c r="G7670" s="2"/>
      <c r="I7670" s="2"/>
      <c r="J7670" s="2"/>
      <c r="K7670" s="2"/>
      <c r="L7670" s="2"/>
      <c r="M7670" s="2"/>
      <c r="N7670" s="2"/>
      <c r="O7670" s="2"/>
      <c r="P7670" s="2"/>
      <c r="Q7670" s="2"/>
      <c r="R7670" s="2"/>
      <c r="S7670" s="2"/>
      <c r="T7670" s="2"/>
      <c r="U7670" s="2"/>
      <c r="V7670" s="2"/>
      <c r="W7670" s="2"/>
      <c r="X7670" s="2"/>
      <c r="Y7670" s="2"/>
      <c r="AB7670" s="2"/>
      <c r="AC7670" s="2"/>
      <c r="AD7670" s="2"/>
      <c r="AE7670" s="2"/>
      <c r="AF7670" s="2"/>
      <c r="AG7670" s="2"/>
      <c r="AH7670" s="2"/>
      <c r="AI7670" s="2"/>
      <c r="AJ7670" s="2"/>
      <c r="AK7670" s="2"/>
      <c r="BK7670" s="2"/>
      <c r="BL7670" s="2"/>
      <c r="BN7670" s="2"/>
      <c r="BO7670" s="2"/>
    </row>
    <row r="7671" ht="12.75" customHeight="1">
      <c r="D7671" s="2"/>
      <c r="G7671" s="2"/>
      <c r="I7671" s="2"/>
      <c r="J7671" s="2"/>
      <c r="K7671" s="2"/>
      <c r="L7671" s="2"/>
      <c r="M7671" s="2"/>
      <c r="N7671" s="2"/>
      <c r="O7671" s="2"/>
      <c r="P7671" s="2"/>
      <c r="Q7671" s="2"/>
      <c r="R7671" s="2"/>
      <c r="S7671" s="2"/>
      <c r="T7671" s="2"/>
      <c r="U7671" s="2"/>
      <c r="V7671" s="2"/>
      <c r="W7671" s="2"/>
      <c r="X7671" s="2"/>
      <c r="Y7671" s="2"/>
      <c r="AB7671" s="2"/>
      <c r="AC7671" s="2"/>
      <c r="AD7671" s="2"/>
      <c r="AE7671" s="2"/>
      <c r="AF7671" s="2"/>
      <c r="AG7671" s="2"/>
      <c r="AH7671" s="2"/>
      <c r="AI7671" s="2"/>
      <c r="AJ7671" s="2"/>
      <c r="AK7671" s="2"/>
      <c r="BK7671" s="2"/>
      <c r="BL7671" s="2"/>
      <c r="BN7671" s="2"/>
      <c r="BO7671" s="2"/>
    </row>
    <row r="7672" ht="12.75" customHeight="1">
      <c r="D7672" s="2"/>
      <c r="G7672" s="2"/>
      <c r="I7672" s="2"/>
      <c r="J7672" s="2"/>
      <c r="K7672" s="2"/>
      <c r="L7672" s="2"/>
      <c r="M7672" s="2"/>
      <c r="N7672" s="2"/>
      <c r="O7672" s="2"/>
      <c r="P7672" s="2"/>
      <c r="Q7672" s="2"/>
      <c r="R7672" s="2"/>
      <c r="S7672" s="2"/>
      <c r="T7672" s="2"/>
      <c r="U7672" s="2"/>
      <c r="V7672" s="2"/>
      <c r="W7672" s="2"/>
      <c r="X7672" s="2"/>
      <c r="Y7672" s="2"/>
      <c r="AB7672" s="2"/>
      <c r="AC7672" s="2"/>
      <c r="AD7672" s="2"/>
      <c r="AE7672" s="2"/>
      <c r="AF7672" s="2"/>
      <c r="AG7672" s="2"/>
      <c r="AH7672" s="2"/>
      <c r="AI7672" s="2"/>
      <c r="AJ7672" s="2"/>
      <c r="AK7672" s="2"/>
      <c r="BK7672" s="2"/>
      <c r="BL7672" s="2"/>
      <c r="BN7672" s="2"/>
      <c r="BO7672" s="2"/>
    </row>
    <row r="7673" ht="12.75" customHeight="1">
      <c r="D7673" s="2"/>
      <c r="G7673" s="2"/>
      <c r="I7673" s="2"/>
      <c r="J7673" s="2"/>
      <c r="K7673" s="2"/>
      <c r="L7673" s="2"/>
      <c r="M7673" s="2"/>
      <c r="N7673" s="2"/>
      <c r="O7673" s="2"/>
      <c r="P7673" s="2"/>
      <c r="Q7673" s="2"/>
      <c r="R7673" s="2"/>
      <c r="S7673" s="2"/>
      <c r="T7673" s="2"/>
      <c r="U7673" s="2"/>
      <c r="V7673" s="2"/>
      <c r="W7673" s="2"/>
      <c r="X7673" s="2"/>
      <c r="Y7673" s="2"/>
      <c r="AB7673" s="2"/>
      <c r="AC7673" s="2"/>
      <c r="AD7673" s="2"/>
      <c r="AE7673" s="2"/>
      <c r="AF7673" s="2"/>
      <c r="AG7673" s="2"/>
      <c r="AH7673" s="2"/>
      <c r="AI7673" s="2"/>
      <c r="AJ7673" s="2"/>
      <c r="AK7673" s="2"/>
      <c r="BK7673" s="2"/>
      <c r="BL7673" s="2"/>
      <c r="BN7673" s="2"/>
      <c r="BO7673" s="2"/>
    </row>
    <row r="7674" ht="12.75" customHeight="1">
      <c r="D7674" s="2"/>
      <c r="G7674" s="2"/>
      <c r="I7674" s="2"/>
      <c r="J7674" s="2"/>
      <c r="K7674" s="2"/>
      <c r="L7674" s="2"/>
      <c r="M7674" s="2"/>
      <c r="N7674" s="2"/>
      <c r="O7674" s="2"/>
      <c r="P7674" s="2"/>
      <c r="Q7674" s="2"/>
      <c r="R7674" s="2"/>
      <c r="S7674" s="2"/>
      <c r="T7674" s="2"/>
      <c r="U7674" s="2"/>
      <c r="V7674" s="2"/>
      <c r="W7674" s="2"/>
      <c r="X7674" s="2"/>
      <c r="Y7674" s="2"/>
      <c r="AB7674" s="2"/>
      <c r="AC7674" s="2"/>
      <c r="AD7674" s="2"/>
      <c r="AE7674" s="2"/>
      <c r="AF7674" s="2"/>
      <c r="AG7674" s="2"/>
      <c r="AH7674" s="2"/>
      <c r="AI7674" s="2"/>
      <c r="AJ7674" s="2"/>
      <c r="AK7674" s="2"/>
      <c r="BK7674" s="2"/>
      <c r="BL7674" s="2"/>
      <c r="BN7674" s="2"/>
      <c r="BO7674" s="2"/>
    </row>
    <row r="7675" ht="12.75" customHeight="1">
      <c r="D7675" s="2"/>
      <c r="G7675" s="2"/>
      <c r="I7675" s="2"/>
      <c r="J7675" s="2"/>
      <c r="K7675" s="2"/>
      <c r="L7675" s="2"/>
      <c r="M7675" s="2"/>
      <c r="N7675" s="2"/>
      <c r="O7675" s="2"/>
      <c r="P7675" s="2"/>
      <c r="Q7675" s="2"/>
      <c r="R7675" s="2"/>
      <c r="S7675" s="2"/>
      <c r="T7675" s="2"/>
      <c r="U7675" s="2"/>
      <c r="V7675" s="2"/>
      <c r="W7675" s="2"/>
      <c r="X7675" s="2"/>
      <c r="Y7675" s="2"/>
      <c r="AB7675" s="2"/>
      <c r="AC7675" s="2"/>
      <c r="AD7675" s="2"/>
      <c r="AE7675" s="2"/>
      <c r="AF7675" s="2"/>
      <c r="AG7675" s="2"/>
      <c r="AH7675" s="2"/>
      <c r="AI7675" s="2"/>
      <c r="AJ7675" s="2"/>
      <c r="AK7675" s="2"/>
      <c r="BK7675" s="2"/>
      <c r="BL7675" s="2"/>
      <c r="BN7675" s="2"/>
      <c r="BO7675" s="2"/>
    </row>
    <row r="7676" ht="12.75" customHeight="1">
      <c r="D7676" s="2"/>
      <c r="G7676" s="2"/>
      <c r="I7676" s="2"/>
      <c r="J7676" s="2"/>
      <c r="K7676" s="2"/>
      <c r="L7676" s="2"/>
      <c r="M7676" s="2"/>
      <c r="N7676" s="2"/>
      <c r="O7676" s="2"/>
      <c r="P7676" s="2"/>
      <c r="Q7676" s="2"/>
      <c r="R7676" s="2"/>
      <c r="S7676" s="2"/>
      <c r="T7676" s="2"/>
      <c r="U7676" s="2"/>
      <c r="V7676" s="2"/>
      <c r="W7676" s="2"/>
      <c r="X7676" s="2"/>
      <c r="Y7676" s="2"/>
      <c r="AB7676" s="2"/>
      <c r="AC7676" s="2"/>
      <c r="AD7676" s="2"/>
      <c r="AE7676" s="2"/>
      <c r="AF7676" s="2"/>
      <c r="AG7676" s="2"/>
      <c r="AH7676" s="2"/>
      <c r="AI7676" s="2"/>
      <c r="AJ7676" s="2"/>
      <c r="AK7676" s="2"/>
      <c r="BK7676" s="2"/>
      <c r="BL7676" s="2"/>
      <c r="BN7676" s="2"/>
      <c r="BO7676" s="2"/>
    </row>
    <row r="7677" ht="12.75" customHeight="1">
      <c r="D7677" s="2"/>
      <c r="G7677" s="2"/>
      <c r="I7677" s="2"/>
      <c r="J7677" s="2"/>
      <c r="K7677" s="2"/>
      <c r="L7677" s="2"/>
      <c r="M7677" s="2"/>
      <c r="N7677" s="2"/>
      <c r="O7677" s="2"/>
      <c r="P7677" s="2"/>
      <c r="Q7677" s="2"/>
      <c r="R7677" s="2"/>
      <c r="S7677" s="2"/>
      <c r="T7677" s="2"/>
      <c r="U7677" s="2"/>
      <c r="V7677" s="2"/>
      <c r="W7677" s="2"/>
      <c r="X7677" s="2"/>
      <c r="Y7677" s="2"/>
      <c r="AB7677" s="2"/>
      <c r="AC7677" s="2"/>
      <c r="AD7677" s="2"/>
      <c r="AE7677" s="2"/>
      <c r="AF7677" s="2"/>
      <c r="AG7677" s="2"/>
      <c r="AH7677" s="2"/>
      <c r="AI7677" s="2"/>
      <c r="AJ7677" s="2"/>
      <c r="AK7677" s="2"/>
      <c r="BK7677" s="2"/>
      <c r="BL7677" s="2"/>
      <c r="BN7677" s="2"/>
      <c r="BO7677" s="2"/>
    </row>
    <row r="7678" ht="12.75" customHeight="1">
      <c r="D7678" s="2"/>
      <c r="G7678" s="2"/>
      <c r="I7678" s="2"/>
      <c r="J7678" s="2"/>
      <c r="K7678" s="2"/>
      <c r="L7678" s="2"/>
      <c r="M7678" s="2"/>
      <c r="N7678" s="2"/>
      <c r="O7678" s="2"/>
      <c r="P7678" s="2"/>
      <c r="Q7678" s="2"/>
      <c r="R7678" s="2"/>
      <c r="S7678" s="2"/>
      <c r="T7678" s="2"/>
      <c r="U7678" s="2"/>
      <c r="V7678" s="2"/>
      <c r="W7678" s="2"/>
      <c r="X7678" s="2"/>
      <c r="Y7678" s="2"/>
      <c r="AB7678" s="2"/>
      <c r="AC7678" s="2"/>
      <c r="AD7678" s="2"/>
      <c r="AE7678" s="2"/>
      <c r="AF7678" s="2"/>
      <c r="AG7678" s="2"/>
      <c r="AH7678" s="2"/>
      <c r="AI7678" s="2"/>
      <c r="AJ7678" s="2"/>
      <c r="AK7678" s="2"/>
      <c r="BK7678" s="2"/>
      <c r="BL7678" s="2"/>
      <c r="BN7678" s="2"/>
      <c r="BO7678" s="2"/>
    </row>
    <row r="7679" ht="12.75" customHeight="1">
      <c r="D7679" s="2"/>
      <c r="G7679" s="2"/>
      <c r="I7679" s="2"/>
      <c r="J7679" s="2"/>
      <c r="K7679" s="2"/>
      <c r="L7679" s="2"/>
      <c r="M7679" s="2"/>
      <c r="N7679" s="2"/>
      <c r="O7679" s="2"/>
      <c r="P7679" s="2"/>
      <c r="Q7679" s="2"/>
      <c r="R7679" s="2"/>
      <c r="S7679" s="2"/>
      <c r="T7679" s="2"/>
      <c r="U7679" s="2"/>
      <c r="V7679" s="2"/>
      <c r="W7679" s="2"/>
      <c r="X7679" s="2"/>
      <c r="Y7679" s="2"/>
      <c r="AB7679" s="2"/>
      <c r="AC7679" s="2"/>
      <c r="AD7679" s="2"/>
      <c r="AE7679" s="2"/>
      <c r="AF7679" s="2"/>
      <c r="AG7679" s="2"/>
      <c r="AH7679" s="2"/>
      <c r="AI7679" s="2"/>
      <c r="AJ7679" s="2"/>
      <c r="AK7679" s="2"/>
      <c r="BK7679" s="2"/>
      <c r="BL7679" s="2"/>
      <c r="BN7679" s="2"/>
      <c r="BO7679" s="2"/>
    </row>
    <row r="7680" ht="12.75" customHeight="1">
      <c r="D7680" s="2"/>
      <c r="G7680" s="2"/>
      <c r="I7680" s="2"/>
      <c r="J7680" s="2"/>
      <c r="K7680" s="2"/>
      <c r="L7680" s="2"/>
      <c r="M7680" s="2"/>
      <c r="N7680" s="2"/>
      <c r="O7680" s="2"/>
      <c r="P7680" s="2"/>
      <c r="Q7680" s="2"/>
      <c r="R7680" s="2"/>
      <c r="S7680" s="2"/>
      <c r="T7680" s="2"/>
      <c r="U7680" s="2"/>
      <c r="V7680" s="2"/>
      <c r="W7680" s="2"/>
      <c r="X7680" s="2"/>
      <c r="Y7680" s="2"/>
      <c r="AB7680" s="2"/>
      <c r="AC7680" s="2"/>
      <c r="AD7680" s="2"/>
      <c r="AE7680" s="2"/>
      <c r="AF7680" s="2"/>
      <c r="AG7680" s="2"/>
      <c r="AH7680" s="2"/>
      <c r="AI7680" s="2"/>
      <c r="AJ7680" s="2"/>
      <c r="AK7680" s="2"/>
      <c r="BK7680" s="2"/>
      <c r="BL7680" s="2"/>
      <c r="BN7680" s="2"/>
      <c r="BO7680" s="2"/>
    </row>
    <row r="7681" ht="12.75" customHeight="1">
      <c r="D7681" s="2"/>
      <c r="G7681" s="2"/>
      <c r="I7681" s="2"/>
      <c r="J7681" s="2"/>
      <c r="K7681" s="2"/>
      <c r="L7681" s="2"/>
      <c r="M7681" s="2"/>
      <c r="N7681" s="2"/>
      <c r="O7681" s="2"/>
      <c r="P7681" s="2"/>
      <c r="Q7681" s="2"/>
      <c r="R7681" s="2"/>
      <c r="S7681" s="2"/>
      <c r="T7681" s="2"/>
      <c r="U7681" s="2"/>
      <c r="V7681" s="2"/>
      <c r="W7681" s="2"/>
      <c r="X7681" s="2"/>
      <c r="Y7681" s="2"/>
      <c r="AB7681" s="2"/>
      <c r="AC7681" s="2"/>
      <c r="AD7681" s="2"/>
      <c r="AE7681" s="2"/>
      <c r="AF7681" s="2"/>
      <c r="AG7681" s="2"/>
      <c r="AH7681" s="2"/>
      <c r="AI7681" s="2"/>
      <c r="AJ7681" s="2"/>
      <c r="AK7681" s="2"/>
      <c r="BK7681" s="2"/>
      <c r="BL7681" s="2"/>
      <c r="BN7681" s="2"/>
      <c r="BO7681" s="2"/>
    </row>
    <row r="7682" ht="12.75" customHeight="1">
      <c r="D7682" s="2"/>
      <c r="G7682" s="2"/>
      <c r="I7682" s="2"/>
      <c r="J7682" s="2"/>
      <c r="K7682" s="2"/>
      <c r="L7682" s="2"/>
      <c r="M7682" s="2"/>
      <c r="N7682" s="2"/>
      <c r="O7682" s="2"/>
      <c r="P7682" s="2"/>
      <c r="Q7682" s="2"/>
      <c r="R7682" s="2"/>
      <c r="S7682" s="2"/>
      <c r="T7682" s="2"/>
      <c r="U7682" s="2"/>
      <c r="V7682" s="2"/>
      <c r="W7682" s="2"/>
      <c r="X7682" s="2"/>
      <c r="Y7682" s="2"/>
      <c r="AB7682" s="2"/>
      <c r="AC7682" s="2"/>
      <c r="AD7682" s="2"/>
      <c r="AE7682" s="2"/>
      <c r="AF7682" s="2"/>
      <c r="AG7682" s="2"/>
      <c r="AH7682" s="2"/>
      <c r="AI7682" s="2"/>
      <c r="AJ7682" s="2"/>
      <c r="AK7682" s="2"/>
      <c r="BK7682" s="2"/>
      <c r="BL7682" s="2"/>
      <c r="BN7682" s="2"/>
      <c r="BO7682" s="2"/>
    </row>
    <row r="7683" ht="12.75" customHeight="1">
      <c r="D7683" s="2"/>
      <c r="G7683" s="2"/>
      <c r="I7683" s="2"/>
      <c r="J7683" s="2"/>
      <c r="K7683" s="2"/>
      <c r="L7683" s="2"/>
      <c r="M7683" s="2"/>
      <c r="N7683" s="2"/>
      <c r="O7683" s="2"/>
      <c r="P7683" s="2"/>
      <c r="Q7683" s="2"/>
      <c r="R7683" s="2"/>
      <c r="S7683" s="2"/>
      <c r="T7683" s="2"/>
      <c r="U7683" s="2"/>
      <c r="V7683" s="2"/>
      <c r="W7683" s="2"/>
      <c r="X7683" s="2"/>
      <c r="Y7683" s="2"/>
      <c r="AB7683" s="2"/>
      <c r="AC7683" s="2"/>
      <c r="AD7683" s="2"/>
      <c r="AE7683" s="2"/>
      <c r="AF7683" s="2"/>
      <c r="AG7683" s="2"/>
      <c r="AH7683" s="2"/>
      <c r="AI7683" s="2"/>
      <c r="AJ7683" s="2"/>
      <c r="AK7683" s="2"/>
      <c r="BK7683" s="2"/>
      <c r="BL7683" s="2"/>
      <c r="BN7683" s="2"/>
      <c r="BO7683" s="2"/>
    </row>
    <row r="7684" ht="12.75" customHeight="1">
      <c r="D7684" s="2"/>
      <c r="G7684" s="2"/>
      <c r="I7684" s="2"/>
      <c r="J7684" s="2"/>
      <c r="K7684" s="2"/>
      <c r="L7684" s="2"/>
      <c r="M7684" s="2"/>
      <c r="N7684" s="2"/>
      <c r="O7684" s="2"/>
      <c r="P7684" s="2"/>
      <c r="Q7684" s="2"/>
      <c r="R7684" s="2"/>
      <c r="S7684" s="2"/>
      <c r="T7684" s="2"/>
      <c r="U7684" s="2"/>
      <c r="V7684" s="2"/>
      <c r="W7684" s="2"/>
      <c r="X7684" s="2"/>
      <c r="Y7684" s="2"/>
      <c r="AB7684" s="2"/>
      <c r="AC7684" s="2"/>
      <c r="AD7684" s="2"/>
      <c r="AE7684" s="2"/>
      <c r="AF7684" s="2"/>
      <c r="AG7684" s="2"/>
      <c r="AH7684" s="2"/>
      <c r="AI7684" s="2"/>
      <c r="AJ7684" s="2"/>
      <c r="AK7684" s="2"/>
      <c r="BK7684" s="2"/>
      <c r="BL7684" s="2"/>
      <c r="BN7684" s="2"/>
      <c r="BO7684" s="2"/>
    </row>
    <row r="7685" ht="12.75" customHeight="1">
      <c r="D7685" s="2"/>
      <c r="G7685" s="2"/>
      <c r="I7685" s="2"/>
      <c r="J7685" s="2"/>
      <c r="K7685" s="2"/>
      <c r="L7685" s="2"/>
      <c r="M7685" s="2"/>
      <c r="N7685" s="2"/>
      <c r="O7685" s="2"/>
      <c r="P7685" s="2"/>
      <c r="Q7685" s="2"/>
      <c r="R7685" s="2"/>
      <c r="S7685" s="2"/>
      <c r="T7685" s="2"/>
      <c r="U7685" s="2"/>
      <c r="V7685" s="2"/>
      <c r="W7685" s="2"/>
      <c r="X7685" s="2"/>
      <c r="Y7685" s="2"/>
      <c r="AB7685" s="2"/>
      <c r="AC7685" s="2"/>
      <c r="AD7685" s="2"/>
      <c r="AE7685" s="2"/>
      <c r="AF7685" s="2"/>
      <c r="AG7685" s="2"/>
      <c r="AH7685" s="2"/>
      <c r="AI7685" s="2"/>
      <c r="AJ7685" s="2"/>
      <c r="AK7685" s="2"/>
      <c r="BK7685" s="2"/>
      <c r="BL7685" s="2"/>
      <c r="BN7685" s="2"/>
      <c r="BO7685" s="2"/>
    </row>
    <row r="7686" ht="12.75" customHeight="1">
      <c r="D7686" s="2"/>
      <c r="G7686" s="2"/>
      <c r="I7686" s="2"/>
      <c r="J7686" s="2"/>
      <c r="K7686" s="2"/>
      <c r="L7686" s="2"/>
      <c r="M7686" s="2"/>
      <c r="N7686" s="2"/>
      <c r="O7686" s="2"/>
      <c r="P7686" s="2"/>
      <c r="Q7686" s="2"/>
      <c r="R7686" s="2"/>
      <c r="S7686" s="2"/>
      <c r="T7686" s="2"/>
      <c r="U7686" s="2"/>
      <c r="V7686" s="2"/>
      <c r="W7686" s="2"/>
      <c r="X7686" s="2"/>
      <c r="Y7686" s="2"/>
      <c r="AB7686" s="2"/>
      <c r="AC7686" s="2"/>
      <c r="AD7686" s="2"/>
      <c r="AE7686" s="2"/>
      <c r="AF7686" s="2"/>
      <c r="AG7686" s="2"/>
      <c r="AH7686" s="2"/>
      <c r="AI7686" s="2"/>
      <c r="AJ7686" s="2"/>
      <c r="AK7686" s="2"/>
      <c r="BK7686" s="2"/>
      <c r="BL7686" s="2"/>
      <c r="BN7686" s="2"/>
      <c r="BO7686" s="2"/>
    </row>
    <row r="7687" ht="12.75" customHeight="1">
      <c r="D7687" s="2"/>
      <c r="G7687" s="2"/>
      <c r="I7687" s="2"/>
      <c r="J7687" s="2"/>
      <c r="K7687" s="2"/>
      <c r="L7687" s="2"/>
      <c r="M7687" s="2"/>
      <c r="N7687" s="2"/>
      <c r="O7687" s="2"/>
      <c r="P7687" s="2"/>
      <c r="Q7687" s="2"/>
      <c r="R7687" s="2"/>
      <c r="S7687" s="2"/>
      <c r="T7687" s="2"/>
      <c r="U7687" s="2"/>
      <c r="V7687" s="2"/>
      <c r="W7687" s="2"/>
      <c r="X7687" s="2"/>
      <c r="Y7687" s="2"/>
      <c r="AB7687" s="2"/>
      <c r="AC7687" s="2"/>
      <c r="AD7687" s="2"/>
      <c r="AE7687" s="2"/>
      <c r="AF7687" s="2"/>
      <c r="AG7687" s="2"/>
      <c r="AH7687" s="2"/>
      <c r="AI7687" s="2"/>
      <c r="AJ7687" s="2"/>
      <c r="AK7687" s="2"/>
      <c r="BK7687" s="2"/>
      <c r="BL7687" s="2"/>
      <c r="BN7687" s="2"/>
      <c r="BO7687" s="2"/>
    </row>
    <row r="7688" ht="12.75" customHeight="1">
      <c r="D7688" s="2"/>
      <c r="G7688" s="2"/>
      <c r="I7688" s="2"/>
      <c r="J7688" s="2"/>
      <c r="K7688" s="2"/>
      <c r="L7688" s="2"/>
      <c r="M7688" s="2"/>
      <c r="N7688" s="2"/>
      <c r="O7688" s="2"/>
      <c r="P7688" s="2"/>
      <c r="Q7688" s="2"/>
      <c r="R7688" s="2"/>
      <c r="S7688" s="2"/>
      <c r="T7688" s="2"/>
      <c r="U7688" s="2"/>
      <c r="V7688" s="2"/>
      <c r="W7688" s="2"/>
      <c r="X7688" s="2"/>
      <c r="Y7688" s="2"/>
      <c r="AB7688" s="2"/>
      <c r="AC7688" s="2"/>
      <c r="AD7688" s="2"/>
      <c r="AE7688" s="2"/>
      <c r="AF7688" s="2"/>
      <c r="AG7688" s="2"/>
      <c r="AH7688" s="2"/>
      <c r="AI7688" s="2"/>
      <c r="AJ7688" s="2"/>
      <c r="AK7688" s="2"/>
      <c r="BK7688" s="2"/>
      <c r="BL7688" s="2"/>
      <c r="BN7688" s="2"/>
      <c r="BO7688" s="2"/>
    </row>
    <row r="7689" ht="12.75" customHeight="1">
      <c r="D7689" s="2"/>
      <c r="G7689" s="2"/>
      <c r="I7689" s="2"/>
      <c r="J7689" s="2"/>
      <c r="K7689" s="2"/>
      <c r="L7689" s="2"/>
      <c r="M7689" s="2"/>
      <c r="N7689" s="2"/>
      <c r="O7689" s="2"/>
      <c r="P7689" s="2"/>
      <c r="Q7689" s="2"/>
      <c r="R7689" s="2"/>
      <c r="S7689" s="2"/>
      <c r="T7689" s="2"/>
      <c r="U7689" s="2"/>
      <c r="V7689" s="2"/>
      <c r="W7689" s="2"/>
      <c r="X7689" s="2"/>
      <c r="Y7689" s="2"/>
      <c r="AB7689" s="2"/>
      <c r="AC7689" s="2"/>
      <c r="AD7689" s="2"/>
      <c r="AE7689" s="2"/>
      <c r="AF7689" s="2"/>
      <c r="AG7689" s="2"/>
      <c r="AH7689" s="2"/>
      <c r="AI7689" s="2"/>
      <c r="AJ7689" s="2"/>
      <c r="AK7689" s="2"/>
      <c r="BK7689" s="2"/>
      <c r="BL7689" s="2"/>
      <c r="BN7689" s="2"/>
      <c r="BO7689" s="2"/>
    </row>
    <row r="7690" ht="12.75" customHeight="1">
      <c r="D7690" s="2"/>
      <c r="G7690" s="2"/>
      <c r="I7690" s="2"/>
      <c r="J7690" s="2"/>
      <c r="K7690" s="2"/>
      <c r="L7690" s="2"/>
      <c r="M7690" s="2"/>
      <c r="N7690" s="2"/>
      <c r="O7690" s="2"/>
      <c r="P7690" s="2"/>
      <c r="Q7690" s="2"/>
      <c r="R7690" s="2"/>
      <c r="S7690" s="2"/>
      <c r="T7690" s="2"/>
      <c r="U7690" s="2"/>
      <c r="V7690" s="2"/>
      <c r="W7690" s="2"/>
      <c r="X7690" s="2"/>
      <c r="Y7690" s="2"/>
      <c r="AB7690" s="2"/>
      <c r="AC7690" s="2"/>
      <c r="AD7690" s="2"/>
      <c r="AE7690" s="2"/>
      <c r="AF7690" s="2"/>
      <c r="AG7690" s="2"/>
      <c r="AH7690" s="2"/>
      <c r="AI7690" s="2"/>
      <c r="AJ7690" s="2"/>
      <c r="AK7690" s="2"/>
      <c r="BK7690" s="2"/>
      <c r="BL7690" s="2"/>
      <c r="BN7690" s="2"/>
      <c r="BO7690" s="2"/>
    </row>
    <row r="7691" ht="12.75" customHeight="1">
      <c r="D7691" s="2"/>
      <c r="G7691" s="2"/>
      <c r="I7691" s="2"/>
      <c r="J7691" s="2"/>
      <c r="K7691" s="2"/>
      <c r="L7691" s="2"/>
      <c r="M7691" s="2"/>
      <c r="N7691" s="2"/>
      <c r="O7691" s="2"/>
      <c r="P7691" s="2"/>
      <c r="Q7691" s="2"/>
      <c r="R7691" s="2"/>
      <c r="S7691" s="2"/>
      <c r="T7691" s="2"/>
      <c r="U7691" s="2"/>
      <c r="V7691" s="2"/>
      <c r="W7691" s="2"/>
      <c r="X7691" s="2"/>
      <c r="Y7691" s="2"/>
      <c r="AB7691" s="2"/>
      <c r="AC7691" s="2"/>
      <c r="AD7691" s="2"/>
      <c r="AE7691" s="2"/>
      <c r="AF7691" s="2"/>
      <c r="AG7691" s="2"/>
      <c r="AH7691" s="2"/>
      <c r="AI7691" s="2"/>
      <c r="AJ7691" s="2"/>
      <c r="AK7691" s="2"/>
      <c r="BK7691" s="2"/>
      <c r="BL7691" s="2"/>
      <c r="BN7691" s="2"/>
      <c r="BO7691" s="2"/>
    </row>
    <row r="7692" ht="12.75" customHeight="1">
      <c r="D7692" s="2"/>
      <c r="G7692" s="2"/>
      <c r="I7692" s="2"/>
      <c r="J7692" s="2"/>
      <c r="K7692" s="2"/>
      <c r="L7692" s="2"/>
      <c r="M7692" s="2"/>
      <c r="N7692" s="2"/>
      <c r="O7692" s="2"/>
      <c r="P7692" s="2"/>
      <c r="Q7692" s="2"/>
      <c r="R7692" s="2"/>
      <c r="S7692" s="2"/>
      <c r="T7692" s="2"/>
      <c r="U7692" s="2"/>
      <c r="V7692" s="2"/>
      <c r="W7692" s="2"/>
      <c r="X7692" s="2"/>
      <c r="Y7692" s="2"/>
      <c r="AB7692" s="2"/>
      <c r="AC7692" s="2"/>
      <c r="AD7692" s="2"/>
      <c r="AE7692" s="2"/>
      <c r="AF7692" s="2"/>
      <c r="AG7692" s="2"/>
      <c r="AH7692" s="2"/>
      <c r="AI7692" s="2"/>
      <c r="AJ7692" s="2"/>
      <c r="AK7692" s="2"/>
      <c r="BK7692" s="2"/>
      <c r="BL7692" s="2"/>
      <c r="BN7692" s="2"/>
      <c r="BO7692" s="2"/>
    </row>
    <row r="7693" ht="12.75" customHeight="1">
      <c r="D7693" s="2"/>
      <c r="G7693" s="2"/>
      <c r="I7693" s="2"/>
      <c r="J7693" s="2"/>
      <c r="K7693" s="2"/>
      <c r="L7693" s="2"/>
      <c r="M7693" s="2"/>
      <c r="N7693" s="2"/>
      <c r="O7693" s="2"/>
      <c r="P7693" s="2"/>
      <c r="Q7693" s="2"/>
      <c r="R7693" s="2"/>
      <c r="S7693" s="2"/>
      <c r="T7693" s="2"/>
      <c r="U7693" s="2"/>
      <c r="V7693" s="2"/>
      <c r="W7693" s="2"/>
      <c r="X7693" s="2"/>
      <c r="Y7693" s="2"/>
      <c r="AB7693" s="2"/>
      <c r="AC7693" s="2"/>
      <c r="AD7693" s="2"/>
      <c r="AE7693" s="2"/>
      <c r="AF7693" s="2"/>
      <c r="AG7693" s="2"/>
      <c r="AH7693" s="2"/>
      <c r="AI7693" s="2"/>
      <c r="AJ7693" s="2"/>
      <c r="AK7693" s="2"/>
      <c r="BK7693" s="2"/>
      <c r="BL7693" s="2"/>
      <c r="BN7693" s="2"/>
      <c r="BO7693" s="2"/>
    </row>
    <row r="7694" ht="12.75" customHeight="1">
      <c r="D7694" s="2"/>
      <c r="G7694" s="2"/>
      <c r="I7694" s="2"/>
      <c r="J7694" s="2"/>
      <c r="K7694" s="2"/>
      <c r="L7694" s="2"/>
      <c r="M7694" s="2"/>
      <c r="N7694" s="2"/>
      <c r="O7694" s="2"/>
      <c r="P7694" s="2"/>
      <c r="Q7694" s="2"/>
      <c r="R7694" s="2"/>
      <c r="S7694" s="2"/>
      <c r="T7694" s="2"/>
      <c r="U7694" s="2"/>
      <c r="V7694" s="2"/>
      <c r="W7694" s="2"/>
      <c r="X7694" s="2"/>
      <c r="Y7694" s="2"/>
      <c r="AB7694" s="2"/>
      <c r="AC7694" s="2"/>
      <c r="AD7694" s="2"/>
      <c r="AE7694" s="2"/>
      <c r="AF7694" s="2"/>
      <c r="AG7694" s="2"/>
      <c r="AH7694" s="2"/>
      <c r="AI7694" s="2"/>
      <c r="AJ7694" s="2"/>
      <c r="AK7694" s="2"/>
      <c r="BK7694" s="2"/>
      <c r="BL7694" s="2"/>
      <c r="BN7694" s="2"/>
      <c r="BO7694" s="2"/>
    </row>
    <row r="7695" ht="12.75" customHeight="1">
      <c r="D7695" s="2"/>
      <c r="G7695" s="2"/>
      <c r="I7695" s="2"/>
      <c r="J7695" s="2"/>
      <c r="K7695" s="2"/>
      <c r="L7695" s="2"/>
      <c r="M7695" s="2"/>
      <c r="N7695" s="2"/>
      <c r="O7695" s="2"/>
      <c r="P7695" s="2"/>
      <c r="Q7695" s="2"/>
      <c r="R7695" s="2"/>
      <c r="S7695" s="2"/>
      <c r="T7695" s="2"/>
      <c r="U7695" s="2"/>
      <c r="V7695" s="2"/>
      <c r="W7695" s="2"/>
      <c r="X7695" s="2"/>
      <c r="Y7695" s="2"/>
      <c r="AB7695" s="2"/>
      <c r="AC7695" s="2"/>
      <c r="AD7695" s="2"/>
      <c r="AE7695" s="2"/>
      <c r="AF7695" s="2"/>
      <c r="AG7695" s="2"/>
      <c r="AH7695" s="2"/>
      <c r="AI7695" s="2"/>
      <c r="AJ7695" s="2"/>
      <c r="AK7695" s="2"/>
      <c r="BK7695" s="2"/>
      <c r="BL7695" s="2"/>
      <c r="BN7695" s="2"/>
      <c r="BO7695" s="2"/>
    </row>
    <row r="7696" ht="12.75" customHeight="1">
      <c r="D7696" s="2"/>
      <c r="G7696" s="2"/>
      <c r="I7696" s="2"/>
      <c r="J7696" s="2"/>
      <c r="K7696" s="2"/>
      <c r="L7696" s="2"/>
      <c r="M7696" s="2"/>
      <c r="N7696" s="2"/>
      <c r="O7696" s="2"/>
      <c r="P7696" s="2"/>
      <c r="Q7696" s="2"/>
      <c r="R7696" s="2"/>
      <c r="S7696" s="2"/>
      <c r="T7696" s="2"/>
      <c r="U7696" s="2"/>
      <c r="V7696" s="2"/>
      <c r="W7696" s="2"/>
      <c r="X7696" s="2"/>
      <c r="Y7696" s="2"/>
      <c r="AB7696" s="2"/>
      <c r="AC7696" s="2"/>
      <c r="AD7696" s="2"/>
      <c r="AE7696" s="2"/>
      <c r="AF7696" s="2"/>
      <c r="AG7696" s="2"/>
      <c r="AH7696" s="2"/>
      <c r="AI7696" s="2"/>
      <c r="AJ7696" s="2"/>
      <c r="AK7696" s="2"/>
      <c r="BK7696" s="2"/>
      <c r="BL7696" s="2"/>
      <c r="BN7696" s="2"/>
      <c r="BO7696" s="2"/>
    </row>
    <row r="7697" ht="12.75" customHeight="1">
      <c r="D7697" s="2"/>
      <c r="G7697" s="2"/>
      <c r="I7697" s="2"/>
      <c r="J7697" s="2"/>
      <c r="K7697" s="2"/>
      <c r="L7697" s="2"/>
      <c r="M7697" s="2"/>
      <c r="N7697" s="2"/>
      <c r="O7697" s="2"/>
      <c r="P7697" s="2"/>
      <c r="Q7697" s="2"/>
      <c r="R7697" s="2"/>
      <c r="S7697" s="2"/>
      <c r="T7697" s="2"/>
      <c r="U7697" s="2"/>
      <c r="V7697" s="2"/>
      <c r="W7697" s="2"/>
      <c r="X7697" s="2"/>
      <c r="Y7697" s="2"/>
      <c r="AB7697" s="2"/>
      <c r="AC7697" s="2"/>
      <c r="AD7697" s="2"/>
      <c r="AE7697" s="2"/>
      <c r="AF7697" s="2"/>
      <c r="AG7697" s="2"/>
      <c r="AH7697" s="2"/>
      <c r="AI7697" s="2"/>
      <c r="AJ7697" s="2"/>
      <c r="AK7697" s="2"/>
      <c r="BK7697" s="2"/>
      <c r="BL7697" s="2"/>
      <c r="BN7697" s="2"/>
      <c r="BO7697" s="2"/>
    </row>
    <row r="7698" ht="12.75" customHeight="1">
      <c r="D7698" s="2"/>
      <c r="G7698" s="2"/>
      <c r="I7698" s="2"/>
      <c r="J7698" s="2"/>
      <c r="K7698" s="2"/>
      <c r="L7698" s="2"/>
      <c r="M7698" s="2"/>
      <c r="N7698" s="2"/>
      <c r="O7698" s="2"/>
      <c r="P7698" s="2"/>
      <c r="Q7698" s="2"/>
      <c r="R7698" s="2"/>
      <c r="S7698" s="2"/>
      <c r="T7698" s="2"/>
      <c r="U7698" s="2"/>
      <c r="V7698" s="2"/>
      <c r="W7698" s="2"/>
      <c r="X7698" s="2"/>
      <c r="Y7698" s="2"/>
      <c r="AB7698" s="2"/>
      <c r="AC7698" s="2"/>
      <c r="AD7698" s="2"/>
      <c r="AE7698" s="2"/>
      <c r="AF7698" s="2"/>
      <c r="AG7698" s="2"/>
      <c r="AH7698" s="2"/>
      <c r="AI7698" s="2"/>
      <c r="AJ7698" s="2"/>
      <c r="AK7698" s="2"/>
      <c r="BK7698" s="2"/>
      <c r="BL7698" s="2"/>
      <c r="BN7698" s="2"/>
      <c r="BO7698" s="2"/>
    </row>
    <row r="7699" ht="12.75" customHeight="1">
      <c r="D7699" s="2"/>
      <c r="G7699" s="2"/>
      <c r="I7699" s="2"/>
      <c r="J7699" s="2"/>
      <c r="K7699" s="2"/>
      <c r="L7699" s="2"/>
      <c r="M7699" s="2"/>
      <c r="N7699" s="2"/>
      <c r="O7699" s="2"/>
      <c r="P7699" s="2"/>
      <c r="Q7699" s="2"/>
      <c r="R7699" s="2"/>
      <c r="S7699" s="2"/>
      <c r="T7699" s="2"/>
      <c r="U7699" s="2"/>
      <c r="V7699" s="2"/>
      <c r="W7699" s="2"/>
      <c r="X7699" s="2"/>
      <c r="Y7699" s="2"/>
      <c r="AB7699" s="2"/>
      <c r="AC7699" s="2"/>
      <c r="AD7699" s="2"/>
      <c r="AE7699" s="2"/>
      <c r="AF7699" s="2"/>
      <c r="AG7699" s="2"/>
      <c r="AH7699" s="2"/>
      <c r="AI7699" s="2"/>
      <c r="AJ7699" s="2"/>
      <c r="AK7699" s="2"/>
      <c r="BK7699" s="2"/>
      <c r="BL7699" s="2"/>
      <c r="BN7699" s="2"/>
      <c r="BO7699" s="2"/>
    </row>
    <row r="7700" ht="12.75" customHeight="1">
      <c r="D7700" s="2"/>
      <c r="G7700" s="2"/>
      <c r="I7700" s="2"/>
      <c r="J7700" s="2"/>
      <c r="K7700" s="2"/>
      <c r="L7700" s="2"/>
      <c r="M7700" s="2"/>
      <c r="N7700" s="2"/>
      <c r="O7700" s="2"/>
      <c r="P7700" s="2"/>
      <c r="Q7700" s="2"/>
      <c r="R7700" s="2"/>
      <c r="S7700" s="2"/>
      <c r="T7700" s="2"/>
      <c r="U7700" s="2"/>
      <c r="V7700" s="2"/>
      <c r="W7700" s="2"/>
      <c r="X7700" s="2"/>
      <c r="Y7700" s="2"/>
      <c r="AB7700" s="2"/>
      <c r="AC7700" s="2"/>
      <c r="AD7700" s="2"/>
      <c r="AE7700" s="2"/>
      <c r="AF7700" s="2"/>
      <c r="AG7700" s="2"/>
      <c r="AH7700" s="2"/>
      <c r="AI7700" s="2"/>
      <c r="AJ7700" s="2"/>
      <c r="AK7700" s="2"/>
      <c r="BK7700" s="2"/>
      <c r="BL7700" s="2"/>
      <c r="BN7700" s="2"/>
      <c r="BO7700" s="2"/>
    </row>
    <row r="7701" ht="12.75" customHeight="1">
      <c r="D7701" s="2"/>
      <c r="G7701" s="2"/>
      <c r="I7701" s="2"/>
      <c r="J7701" s="2"/>
      <c r="K7701" s="2"/>
      <c r="L7701" s="2"/>
      <c r="M7701" s="2"/>
      <c r="N7701" s="2"/>
      <c r="O7701" s="2"/>
      <c r="P7701" s="2"/>
      <c r="Q7701" s="2"/>
      <c r="R7701" s="2"/>
      <c r="S7701" s="2"/>
      <c r="T7701" s="2"/>
      <c r="U7701" s="2"/>
      <c r="V7701" s="2"/>
      <c r="W7701" s="2"/>
      <c r="X7701" s="2"/>
      <c r="Y7701" s="2"/>
      <c r="AB7701" s="2"/>
      <c r="AC7701" s="2"/>
      <c r="AD7701" s="2"/>
      <c r="AE7701" s="2"/>
      <c r="AF7701" s="2"/>
      <c r="AG7701" s="2"/>
      <c r="AH7701" s="2"/>
      <c r="AI7701" s="2"/>
      <c r="AJ7701" s="2"/>
      <c r="AK7701" s="2"/>
      <c r="BK7701" s="2"/>
      <c r="BL7701" s="2"/>
      <c r="BN7701" s="2"/>
      <c r="BO7701" s="2"/>
    </row>
    <row r="7702" ht="12.75" customHeight="1">
      <c r="D7702" s="2"/>
      <c r="G7702" s="2"/>
      <c r="I7702" s="2"/>
      <c r="J7702" s="2"/>
      <c r="K7702" s="2"/>
      <c r="L7702" s="2"/>
      <c r="M7702" s="2"/>
      <c r="N7702" s="2"/>
      <c r="O7702" s="2"/>
      <c r="P7702" s="2"/>
      <c r="Q7702" s="2"/>
      <c r="R7702" s="2"/>
      <c r="S7702" s="2"/>
      <c r="T7702" s="2"/>
      <c r="U7702" s="2"/>
      <c r="V7702" s="2"/>
      <c r="W7702" s="2"/>
      <c r="X7702" s="2"/>
      <c r="Y7702" s="2"/>
      <c r="AB7702" s="2"/>
      <c r="AC7702" s="2"/>
      <c r="AD7702" s="2"/>
      <c r="AE7702" s="2"/>
      <c r="AF7702" s="2"/>
      <c r="AG7702" s="2"/>
      <c r="AH7702" s="2"/>
      <c r="AI7702" s="2"/>
      <c r="AJ7702" s="2"/>
      <c r="AK7702" s="2"/>
      <c r="BK7702" s="2"/>
      <c r="BL7702" s="2"/>
      <c r="BN7702" s="2"/>
      <c r="BO7702" s="2"/>
    </row>
    <row r="7703" ht="12.75" customHeight="1">
      <c r="D7703" s="2"/>
      <c r="G7703" s="2"/>
      <c r="I7703" s="2"/>
      <c r="J7703" s="2"/>
      <c r="K7703" s="2"/>
      <c r="L7703" s="2"/>
      <c r="M7703" s="2"/>
      <c r="N7703" s="2"/>
      <c r="O7703" s="2"/>
      <c r="P7703" s="2"/>
      <c r="Q7703" s="2"/>
      <c r="R7703" s="2"/>
      <c r="S7703" s="2"/>
      <c r="T7703" s="2"/>
      <c r="U7703" s="2"/>
      <c r="V7703" s="2"/>
      <c r="W7703" s="2"/>
      <c r="X7703" s="2"/>
      <c r="Y7703" s="2"/>
      <c r="AB7703" s="2"/>
      <c r="AC7703" s="2"/>
      <c r="AD7703" s="2"/>
      <c r="AE7703" s="2"/>
      <c r="AF7703" s="2"/>
      <c r="AG7703" s="2"/>
      <c r="AH7703" s="2"/>
      <c r="AI7703" s="2"/>
      <c r="AJ7703" s="2"/>
      <c r="AK7703" s="2"/>
      <c r="BK7703" s="2"/>
      <c r="BL7703" s="2"/>
      <c r="BN7703" s="2"/>
      <c r="BO7703" s="2"/>
    </row>
    <row r="7704" ht="12.75" customHeight="1">
      <c r="D7704" s="2"/>
      <c r="G7704" s="2"/>
      <c r="I7704" s="2"/>
      <c r="J7704" s="2"/>
      <c r="K7704" s="2"/>
      <c r="L7704" s="2"/>
      <c r="M7704" s="2"/>
      <c r="N7704" s="2"/>
      <c r="O7704" s="2"/>
      <c r="P7704" s="2"/>
      <c r="Q7704" s="2"/>
      <c r="R7704" s="2"/>
      <c r="S7704" s="2"/>
      <c r="T7704" s="2"/>
      <c r="U7704" s="2"/>
      <c r="V7704" s="2"/>
      <c r="W7704" s="2"/>
      <c r="X7704" s="2"/>
      <c r="Y7704" s="2"/>
      <c r="AB7704" s="2"/>
      <c r="AC7704" s="2"/>
      <c r="AD7704" s="2"/>
      <c r="AE7704" s="2"/>
      <c r="AF7704" s="2"/>
      <c r="AG7704" s="2"/>
      <c r="AH7704" s="2"/>
      <c r="AI7704" s="2"/>
      <c r="AJ7704" s="2"/>
      <c r="AK7704" s="2"/>
      <c r="BK7704" s="2"/>
      <c r="BL7704" s="2"/>
      <c r="BN7704" s="2"/>
      <c r="BO7704" s="2"/>
    </row>
    <row r="7705" ht="12.75" customHeight="1">
      <c r="D7705" s="2"/>
      <c r="G7705" s="2"/>
      <c r="I7705" s="2"/>
      <c r="J7705" s="2"/>
      <c r="K7705" s="2"/>
      <c r="L7705" s="2"/>
      <c r="M7705" s="2"/>
      <c r="N7705" s="2"/>
      <c r="O7705" s="2"/>
      <c r="P7705" s="2"/>
      <c r="Q7705" s="2"/>
      <c r="R7705" s="2"/>
      <c r="S7705" s="2"/>
      <c r="T7705" s="2"/>
      <c r="U7705" s="2"/>
      <c r="V7705" s="2"/>
      <c r="W7705" s="2"/>
      <c r="X7705" s="2"/>
      <c r="Y7705" s="2"/>
      <c r="AB7705" s="2"/>
      <c r="AC7705" s="2"/>
      <c r="AD7705" s="2"/>
      <c r="AE7705" s="2"/>
      <c r="AF7705" s="2"/>
      <c r="AG7705" s="2"/>
      <c r="AH7705" s="2"/>
      <c r="AI7705" s="2"/>
      <c r="AJ7705" s="2"/>
      <c r="AK7705" s="2"/>
      <c r="BK7705" s="2"/>
      <c r="BL7705" s="2"/>
      <c r="BN7705" s="2"/>
      <c r="BO7705" s="2"/>
    </row>
    <row r="7706" ht="12.75" customHeight="1">
      <c r="D7706" s="2"/>
      <c r="G7706" s="2"/>
      <c r="I7706" s="2"/>
      <c r="J7706" s="2"/>
      <c r="K7706" s="2"/>
      <c r="L7706" s="2"/>
      <c r="M7706" s="2"/>
      <c r="N7706" s="2"/>
      <c r="O7706" s="2"/>
      <c r="P7706" s="2"/>
      <c r="Q7706" s="2"/>
      <c r="R7706" s="2"/>
      <c r="S7706" s="2"/>
      <c r="T7706" s="2"/>
      <c r="U7706" s="2"/>
      <c r="V7706" s="2"/>
      <c r="W7706" s="2"/>
      <c r="X7706" s="2"/>
      <c r="Y7706" s="2"/>
      <c r="AB7706" s="2"/>
      <c r="AC7706" s="2"/>
      <c r="AD7706" s="2"/>
      <c r="AE7706" s="2"/>
      <c r="AF7706" s="2"/>
      <c r="AG7706" s="2"/>
      <c r="AH7706" s="2"/>
      <c r="AI7706" s="2"/>
      <c r="AJ7706" s="2"/>
      <c r="AK7706" s="2"/>
      <c r="BK7706" s="2"/>
      <c r="BL7706" s="2"/>
      <c r="BN7706" s="2"/>
      <c r="BO7706" s="2"/>
    </row>
    <row r="7707" ht="12.75" customHeight="1">
      <c r="D7707" s="2"/>
      <c r="G7707" s="2"/>
      <c r="I7707" s="2"/>
      <c r="J7707" s="2"/>
      <c r="K7707" s="2"/>
      <c r="L7707" s="2"/>
      <c r="M7707" s="2"/>
      <c r="N7707" s="2"/>
      <c r="O7707" s="2"/>
      <c r="P7707" s="2"/>
      <c r="Q7707" s="2"/>
      <c r="R7707" s="2"/>
      <c r="S7707" s="2"/>
      <c r="T7707" s="2"/>
      <c r="U7707" s="2"/>
      <c r="V7707" s="2"/>
      <c r="W7707" s="2"/>
      <c r="X7707" s="2"/>
      <c r="Y7707" s="2"/>
      <c r="AB7707" s="2"/>
      <c r="AC7707" s="2"/>
      <c r="AD7707" s="2"/>
      <c r="AE7707" s="2"/>
      <c r="AF7707" s="2"/>
      <c r="AG7707" s="2"/>
      <c r="AH7707" s="2"/>
      <c r="AI7707" s="2"/>
      <c r="AJ7707" s="2"/>
      <c r="AK7707" s="2"/>
      <c r="BK7707" s="2"/>
      <c r="BL7707" s="2"/>
      <c r="BN7707" s="2"/>
      <c r="BO7707" s="2"/>
    </row>
    <row r="7708" ht="12.75" customHeight="1">
      <c r="D7708" s="2"/>
      <c r="G7708" s="2"/>
      <c r="I7708" s="2"/>
      <c r="J7708" s="2"/>
      <c r="K7708" s="2"/>
      <c r="L7708" s="2"/>
      <c r="M7708" s="2"/>
      <c r="N7708" s="2"/>
      <c r="O7708" s="2"/>
      <c r="P7708" s="2"/>
      <c r="Q7708" s="2"/>
      <c r="R7708" s="2"/>
      <c r="S7708" s="2"/>
      <c r="T7708" s="2"/>
      <c r="U7708" s="2"/>
      <c r="V7708" s="2"/>
      <c r="W7708" s="2"/>
      <c r="X7708" s="2"/>
      <c r="Y7708" s="2"/>
      <c r="AB7708" s="2"/>
      <c r="AC7708" s="2"/>
      <c r="AD7708" s="2"/>
      <c r="AE7708" s="2"/>
      <c r="AF7708" s="2"/>
      <c r="AG7708" s="2"/>
      <c r="AH7708" s="2"/>
      <c r="AI7708" s="2"/>
      <c r="AJ7708" s="2"/>
      <c r="AK7708" s="2"/>
      <c r="BK7708" s="2"/>
      <c r="BL7708" s="2"/>
      <c r="BN7708" s="2"/>
      <c r="BO7708" s="2"/>
    </row>
    <row r="7709" ht="12.75" customHeight="1">
      <c r="D7709" s="2"/>
      <c r="G7709" s="2"/>
      <c r="I7709" s="2"/>
      <c r="J7709" s="2"/>
      <c r="K7709" s="2"/>
      <c r="L7709" s="2"/>
      <c r="M7709" s="2"/>
      <c r="N7709" s="2"/>
      <c r="O7709" s="2"/>
      <c r="P7709" s="2"/>
      <c r="Q7709" s="2"/>
      <c r="R7709" s="2"/>
      <c r="S7709" s="2"/>
      <c r="T7709" s="2"/>
      <c r="U7709" s="2"/>
      <c r="V7709" s="2"/>
      <c r="W7709" s="2"/>
      <c r="X7709" s="2"/>
      <c r="Y7709" s="2"/>
      <c r="AB7709" s="2"/>
      <c r="AC7709" s="2"/>
      <c r="AD7709" s="2"/>
      <c r="AE7709" s="2"/>
      <c r="AF7709" s="2"/>
      <c r="AG7709" s="2"/>
      <c r="AH7709" s="2"/>
      <c r="AI7709" s="2"/>
      <c r="AJ7709" s="2"/>
      <c r="AK7709" s="2"/>
      <c r="BK7709" s="2"/>
      <c r="BL7709" s="2"/>
      <c r="BN7709" s="2"/>
      <c r="BO7709" s="2"/>
    </row>
    <row r="7710" ht="12.75" customHeight="1">
      <c r="D7710" s="2"/>
      <c r="G7710" s="2"/>
      <c r="I7710" s="2"/>
      <c r="J7710" s="2"/>
      <c r="K7710" s="2"/>
      <c r="L7710" s="2"/>
      <c r="M7710" s="2"/>
      <c r="N7710" s="2"/>
      <c r="O7710" s="2"/>
      <c r="P7710" s="2"/>
      <c r="Q7710" s="2"/>
      <c r="R7710" s="2"/>
      <c r="S7710" s="2"/>
      <c r="T7710" s="2"/>
      <c r="U7710" s="2"/>
      <c r="V7710" s="2"/>
      <c r="W7710" s="2"/>
      <c r="X7710" s="2"/>
      <c r="Y7710" s="2"/>
      <c r="AB7710" s="2"/>
      <c r="AC7710" s="2"/>
      <c r="AD7710" s="2"/>
      <c r="AE7710" s="2"/>
      <c r="AF7710" s="2"/>
      <c r="AG7710" s="2"/>
      <c r="AH7710" s="2"/>
      <c r="AI7710" s="2"/>
      <c r="AJ7710" s="2"/>
      <c r="AK7710" s="2"/>
      <c r="BK7710" s="2"/>
      <c r="BL7710" s="2"/>
      <c r="BN7710" s="2"/>
      <c r="BO7710" s="2"/>
    </row>
    <row r="7711" ht="12.75" customHeight="1">
      <c r="D7711" s="2"/>
      <c r="G7711" s="2"/>
      <c r="I7711" s="2"/>
      <c r="J7711" s="2"/>
      <c r="K7711" s="2"/>
      <c r="L7711" s="2"/>
      <c r="M7711" s="2"/>
      <c r="N7711" s="2"/>
      <c r="O7711" s="2"/>
      <c r="P7711" s="2"/>
      <c r="Q7711" s="2"/>
      <c r="R7711" s="2"/>
      <c r="S7711" s="2"/>
      <c r="T7711" s="2"/>
      <c r="U7711" s="2"/>
      <c r="V7711" s="2"/>
      <c r="W7711" s="2"/>
      <c r="X7711" s="2"/>
      <c r="Y7711" s="2"/>
      <c r="AB7711" s="2"/>
      <c r="AC7711" s="2"/>
      <c r="AD7711" s="2"/>
      <c r="AE7711" s="2"/>
      <c r="AF7711" s="2"/>
      <c r="AG7711" s="2"/>
      <c r="AH7711" s="2"/>
      <c r="AI7711" s="2"/>
      <c r="AJ7711" s="2"/>
      <c r="AK7711" s="2"/>
      <c r="BK7711" s="2"/>
      <c r="BL7711" s="2"/>
      <c r="BN7711" s="2"/>
      <c r="BO7711" s="2"/>
    </row>
    <row r="7712" ht="12.75" customHeight="1">
      <c r="D7712" s="2"/>
      <c r="G7712" s="2"/>
      <c r="I7712" s="2"/>
      <c r="J7712" s="2"/>
      <c r="K7712" s="2"/>
      <c r="L7712" s="2"/>
      <c r="M7712" s="2"/>
      <c r="N7712" s="2"/>
      <c r="O7712" s="2"/>
      <c r="P7712" s="2"/>
      <c r="Q7712" s="2"/>
      <c r="R7712" s="2"/>
      <c r="S7712" s="2"/>
      <c r="T7712" s="2"/>
      <c r="U7712" s="2"/>
      <c r="V7712" s="2"/>
      <c r="W7712" s="2"/>
      <c r="X7712" s="2"/>
      <c r="Y7712" s="2"/>
      <c r="AB7712" s="2"/>
      <c r="AC7712" s="2"/>
      <c r="AD7712" s="2"/>
      <c r="AE7712" s="2"/>
      <c r="AF7712" s="2"/>
      <c r="AG7712" s="2"/>
      <c r="AH7712" s="2"/>
      <c r="AI7712" s="2"/>
      <c r="AJ7712" s="2"/>
      <c r="AK7712" s="2"/>
      <c r="BK7712" s="2"/>
      <c r="BL7712" s="2"/>
      <c r="BN7712" s="2"/>
      <c r="BO7712" s="2"/>
    </row>
    <row r="7713" ht="12.75" customHeight="1">
      <c r="D7713" s="2"/>
      <c r="G7713" s="2"/>
      <c r="I7713" s="2"/>
      <c r="J7713" s="2"/>
      <c r="K7713" s="2"/>
      <c r="L7713" s="2"/>
      <c r="M7713" s="2"/>
      <c r="N7713" s="2"/>
      <c r="O7713" s="2"/>
      <c r="P7713" s="2"/>
      <c r="Q7713" s="2"/>
      <c r="R7713" s="2"/>
      <c r="S7713" s="2"/>
      <c r="T7713" s="2"/>
      <c r="U7713" s="2"/>
      <c r="V7713" s="2"/>
      <c r="W7713" s="2"/>
      <c r="X7713" s="2"/>
      <c r="Y7713" s="2"/>
      <c r="AB7713" s="2"/>
      <c r="AC7713" s="2"/>
      <c r="AD7713" s="2"/>
      <c r="AE7713" s="2"/>
      <c r="AF7713" s="2"/>
      <c r="AG7713" s="2"/>
      <c r="AH7713" s="2"/>
      <c r="AI7713" s="2"/>
      <c r="AJ7713" s="2"/>
      <c r="AK7713" s="2"/>
      <c r="BK7713" s="2"/>
      <c r="BL7713" s="2"/>
      <c r="BN7713" s="2"/>
      <c r="BO7713" s="2"/>
    </row>
    <row r="7714" ht="12.75" customHeight="1">
      <c r="D7714" s="2"/>
      <c r="G7714" s="2"/>
      <c r="I7714" s="2"/>
      <c r="J7714" s="2"/>
      <c r="K7714" s="2"/>
      <c r="L7714" s="2"/>
      <c r="M7714" s="2"/>
      <c r="N7714" s="2"/>
      <c r="O7714" s="2"/>
      <c r="P7714" s="2"/>
      <c r="Q7714" s="2"/>
      <c r="R7714" s="2"/>
      <c r="S7714" s="2"/>
      <c r="T7714" s="2"/>
      <c r="U7714" s="2"/>
      <c r="V7714" s="2"/>
      <c r="W7714" s="2"/>
      <c r="X7714" s="2"/>
      <c r="Y7714" s="2"/>
      <c r="AB7714" s="2"/>
      <c r="AC7714" s="2"/>
      <c r="AD7714" s="2"/>
      <c r="AE7714" s="2"/>
      <c r="AF7714" s="2"/>
      <c r="AG7714" s="2"/>
      <c r="AH7714" s="2"/>
      <c r="AI7714" s="2"/>
      <c r="AJ7714" s="2"/>
      <c r="AK7714" s="2"/>
      <c r="BK7714" s="2"/>
      <c r="BL7714" s="2"/>
      <c r="BN7714" s="2"/>
      <c r="BO7714" s="2"/>
    </row>
    <row r="7715" ht="12.75" customHeight="1">
      <c r="D7715" s="2"/>
      <c r="G7715" s="2"/>
      <c r="I7715" s="2"/>
      <c r="J7715" s="2"/>
      <c r="K7715" s="2"/>
      <c r="L7715" s="2"/>
      <c r="M7715" s="2"/>
      <c r="N7715" s="2"/>
      <c r="O7715" s="2"/>
      <c r="P7715" s="2"/>
      <c r="Q7715" s="2"/>
      <c r="R7715" s="2"/>
      <c r="S7715" s="2"/>
      <c r="T7715" s="2"/>
      <c r="U7715" s="2"/>
      <c r="V7715" s="2"/>
      <c r="W7715" s="2"/>
      <c r="X7715" s="2"/>
      <c r="Y7715" s="2"/>
      <c r="AB7715" s="2"/>
      <c r="AC7715" s="2"/>
      <c r="AD7715" s="2"/>
      <c r="AE7715" s="2"/>
      <c r="AF7715" s="2"/>
      <c r="AG7715" s="2"/>
      <c r="AH7715" s="2"/>
      <c r="AI7715" s="2"/>
      <c r="AJ7715" s="2"/>
      <c r="AK7715" s="2"/>
      <c r="BK7715" s="2"/>
      <c r="BL7715" s="2"/>
      <c r="BN7715" s="2"/>
      <c r="BO7715" s="2"/>
    </row>
    <row r="7716" ht="12.75" customHeight="1">
      <c r="D7716" s="2"/>
      <c r="G7716" s="2"/>
      <c r="I7716" s="2"/>
      <c r="J7716" s="2"/>
      <c r="K7716" s="2"/>
      <c r="L7716" s="2"/>
      <c r="M7716" s="2"/>
      <c r="N7716" s="2"/>
      <c r="O7716" s="2"/>
      <c r="P7716" s="2"/>
      <c r="Q7716" s="2"/>
      <c r="R7716" s="2"/>
      <c r="S7716" s="2"/>
      <c r="T7716" s="2"/>
      <c r="U7716" s="2"/>
      <c r="V7716" s="2"/>
      <c r="W7716" s="2"/>
      <c r="X7716" s="2"/>
      <c r="Y7716" s="2"/>
      <c r="AB7716" s="2"/>
      <c r="AC7716" s="2"/>
      <c r="AD7716" s="2"/>
      <c r="AE7716" s="2"/>
      <c r="AF7716" s="2"/>
      <c r="AG7716" s="2"/>
      <c r="AH7716" s="2"/>
      <c r="AI7716" s="2"/>
      <c r="AJ7716" s="2"/>
      <c r="AK7716" s="2"/>
      <c r="BK7716" s="2"/>
      <c r="BL7716" s="2"/>
      <c r="BN7716" s="2"/>
      <c r="BO7716" s="2"/>
    </row>
    <row r="7717" ht="12.75" customHeight="1">
      <c r="D7717" s="2"/>
      <c r="G7717" s="2"/>
      <c r="I7717" s="2"/>
      <c r="J7717" s="2"/>
      <c r="K7717" s="2"/>
      <c r="L7717" s="2"/>
      <c r="M7717" s="2"/>
      <c r="N7717" s="2"/>
      <c r="O7717" s="2"/>
      <c r="P7717" s="2"/>
      <c r="Q7717" s="2"/>
      <c r="R7717" s="2"/>
      <c r="S7717" s="2"/>
      <c r="T7717" s="2"/>
      <c r="U7717" s="2"/>
      <c r="V7717" s="2"/>
      <c r="W7717" s="2"/>
      <c r="X7717" s="2"/>
      <c r="Y7717" s="2"/>
      <c r="AB7717" s="2"/>
      <c r="AC7717" s="2"/>
      <c r="AD7717" s="2"/>
      <c r="AE7717" s="2"/>
      <c r="AF7717" s="2"/>
      <c r="AG7717" s="2"/>
      <c r="AH7717" s="2"/>
      <c r="AI7717" s="2"/>
      <c r="AJ7717" s="2"/>
      <c r="AK7717" s="2"/>
      <c r="BK7717" s="2"/>
      <c r="BL7717" s="2"/>
      <c r="BN7717" s="2"/>
      <c r="BO7717" s="2"/>
    </row>
    <row r="7718" ht="12.75" customHeight="1">
      <c r="D7718" s="2"/>
      <c r="G7718" s="2"/>
      <c r="I7718" s="2"/>
      <c r="J7718" s="2"/>
      <c r="K7718" s="2"/>
      <c r="L7718" s="2"/>
      <c r="M7718" s="2"/>
      <c r="N7718" s="2"/>
      <c r="O7718" s="2"/>
      <c r="P7718" s="2"/>
      <c r="Q7718" s="2"/>
      <c r="R7718" s="2"/>
      <c r="S7718" s="2"/>
      <c r="T7718" s="2"/>
      <c r="U7718" s="2"/>
      <c r="V7718" s="2"/>
      <c r="W7718" s="2"/>
      <c r="X7718" s="2"/>
      <c r="Y7718" s="2"/>
      <c r="AB7718" s="2"/>
      <c r="AC7718" s="2"/>
      <c r="AD7718" s="2"/>
      <c r="AE7718" s="2"/>
      <c r="AF7718" s="2"/>
      <c r="AG7718" s="2"/>
      <c r="AH7718" s="2"/>
      <c r="AI7718" s="2"/>
      <c r="AJ7718" s="2"/>
      <c r="AK7718" s="2"/>
      <c r="BK7718" s="2"/>
      <c r="BL7718" s="2"/>
      <c r="BN7718" s="2"/>
      <c r="BO7718" s="2"/>
    </row>
    <row r="7719" ht="12.75" customHeight="1">
      <c r="D7719" s="2"/>
      <c r="G7719" s="2"/>
      <c r="I7719" s="2"/>
      <c r="J7719" s="2"/>
      <c r="K7719" s="2"/>
      <c r="L7719" s="2"/>
      <c r="M7719" s="2"/>
      <c r="N7719" s="2"/>
      <c r="O7719" s="2"/>
      <c r="P7719" s="2"/>
      <c r="Q7719" s="2"/>
      <c r="R7719" s="2"/>
      <c r="S7719" s="2"/>
      <c r="T7719" s="2"/>
      <c r="U7719" s="2"/>
      <c r="V7719" s="2"/>
      <c r="W7719" s="2"/>
      <c r="X7719" s="2"/>
      <c r="Y7719" s="2"/>
      <c r="AB7719" s="2"/>
      <c r="AC7719" s="2"/>
      <c r="AD7719" s="2"/>
      <c r="AE7719" s="2"/>
      <c r="AF7719" s="2"/>
      <c r="AG7719" s="2"/>
      <c r="AH7719" s="2"/>
      <c r="AI7719" s="2"/>
      <c r="AJ7719" s="2"/>
      <c r="AK7719" s="2"/>
      <c r="BK7719" s="2"/>
      <c r="BL7719" s="2"/>
      <c r="BN7719" s="2"/>
      <c r="BO7719" s="2"/>
    </row>
    <row r="7720" ht="12.75" customHeight="1">
      <c r="D7720" s="2"/>
      <c r="G7720" s="2"/>
      <c r="I7720" s="2"/>
      <c r="J7720" s="2"/>
      <c r="K7720" s="2"/>
      <c r="L7720" s="2"/>
      <c r="M7720" s="2"/>
      <c r="N7720" s="2"/>
      <c r="O7720" s="2"/>
      <c r="P7720" s="2"/>
      <c r="Q7720" s="2"/>
      <c r="R7720" s="2"/>
      <c r="S7720" s="2"/>
      <c r="T7720" s="2"/>
      <c r="U7720" s="2"/>
      <c r="V7720" s="2"/>
      <c r="W7720" s="2"/>
      <c r="X7720" s="2"/>
      <c r="Y7720" s="2"/>
      <c r="AB7720" s="2"/>
      <c r="AC7720" s="2"/>
      <c r="AD7720" s="2"/>
      <c r="AE7720" s="2"/>
      <c r="AF7720" s="2"/>
      <c r="AG7720" s="2"/>
      <c r="AH7720" s="2"/>
      <c r="AI7720" s="2"/>
      <c r="AJ7720" s="2"/>
      <c r="AK7720" s="2"/>
      <c r="BK7720" s="2"/>
      <c r="BL7720" s="2"/>
      <c r="BN7720" s="2"/>
      <c r="BO7720" s="2"/>
    </row>
    <row r="7721" ht="12.75" customHeight="1">
      <c r="D7721" s="2"/>
      <c r="G7721" s="2"/>
      <c r="I7721" s="2"/>
      <c r="J7721" s="2"/>
      <c r="K7721" s="2"/>
      <c r="L7721" s="2"/>
      <c r="M7721" s="2"/>
      <c r="N7721" s="2"/>
      <c r="O7721" s="2"/>
      <c r="P7721" s="2"/>
      <c r="Q7721" s="2"/>
      <c r="R7721" s="2"/>
      <c r="S7721" s="2"/>
      <c r="T7721" s="2"/>
      <c r="U7721" s="2"/>
      <c r="V7721" s="2"/>
      <c r="W7721" s="2"/>
      <c r="X7721" s="2"/>
      <c r="Y7721" s="2"/>
      <c r="AB7721" s="2"/>
      <c r="AC7721" s="2"/>
      <c r="AD7721" s="2"/>
      <c r="AE7721" s="2"/>
      <c r="AF7721" s="2"/>
      <c r="AG7721" s="2"/>
      <c r="AH7721" s="2"/>
      <c r="AI7721" s="2"/>
      <c r="AJ7721" s="2"/>
      <c r="AK7721" s="2"/>
      <c r="BK7721" s="2"/>
      <c r="BL7721" s="2"/>
      <c r="BN7721" s="2"/>
      <c r="BO7721" s="2"/>
    </row>
    <row r="7722" ht="12.75" customHeight="1">
      <c r="D7722" s="2"/>
      <c r="G7722" s="2"/>
      <c r="I7722" s="2"/>
      <c r="J7722" s="2"/>
      <c r="K7722" s="2"/>
      <c r="L7722" s="2"/>
      <c r="M7722" s="2"/>
      <c r="N7722" s="2"/>
      <c r="O7722" s="2"/>
      <c r="P7722" s="2"/>
      <c r="Q7722" s="2"/>
      <c r="R7722" s="2"/>
      <c r="S7722" s="2"/>
      <c r="T7722" s="2"/>
      <c r="U7722" s="2"/>
      <c r="V7722" s="2"/>
      <c r="W7722" s="2"/>
      <c r="X7722" s="2"/>
      <c r="Y7722" s="2"/>
      <c r="AB7722" s="2"/>
      <c r="AC7722" s="2"/>
      <c r="AD7722" s="2"/>
      <c r="AE7722" s="2"/>
      <c r="AF7722" s="2"/>
      <c r="AG7722" s="2"/>
      <c r="AH7722" s="2"/>
      <c r="AI7722" s="2"/>
      <c r="AJ7722" s="2"/>
      <c r="AK7722" s="2"/>
      <c r="BK7722" s="2"/>
      <c r="BL7722" s="2"/>
      <c r="BN7722" s="2"/>
      <c r="BO7722" s="2"/>
    </row>
    <row r="7723" ht="12.75" customHeight="1">
      <c r="D7723" s="2"/>
      <c r="G7723" s="2"/>
      <c r="I7723" s="2"/>
      <c r="J7723" s="2"/>
      <c r="K7723" s="2"/>
      <c r="L7723" s="2"/>
      <c r="M7723" s="2"/>
      <c r="N7723" s="2"/>
      <c r="O7723" s="2"/>
      <c r="P7723" s="2"/>
      <c r="Q7723" s="2"/>
      <c r="R7723" s="2"/>
      <c r="S7723" s="2"/>
      <c r="T7723" s="2"/>
      <c r="U7723" s="2"/>
      <c r="V7723" s="2"/>
      <c r="W7723" s="2"/>
      <c r="X7723" s="2"/>
      <c r="Y7723" s="2"/>
      <c r="AB7723" s="2"/>
      <c r="AC7723" s="2"/>
      <c r="AD7723" s="2"/>
      <c r="AE7723" s="2"/>
      <c r="AF7723" s="2"/>
      <c r="AG7723" s="2"/>
      <c r="AH7723" s="2"/>
      <c r="AI7723" s="2"/>
      <c r="AJ7723" s="2"/>
      <c r="AK7723" s="2"/>
      <c r="BK7723" s="2"/>
      <c r="BL7723" s="2"/>
      <c r="BN7723" s="2"/>
      <c r="BO7723" s="2"/>
    </row>
    <row r="7724" ht="12.75" customHeight="1">
      <c r="D7724" s="2"/>
      <c r="G7724" s="2"/>
      <c r="I7724" s="2"/>
      <c r="J7724" s="2"/>
      <c r="K7724" s="2"/>
      <c r="L7724" s="2"/>
      <c r="M7724" s="2"/>
      <c r="N7724" s="2"/>
      <c r="O7724" s="2"/>
      <c r="P7724" s="2"/>
      <c r="Q7724" s="2"/>
      <c r="R7724" s="2"/>
      <c r="S7724" s="2"/>
      <c r="T7724" s="2"/>
      <c r="U7724" s="2"/>
      <c r="V7724" s="2"/>
      <c r="W7724" s="2"/>
      <c r="X7724" s="2"/>
      <c r="Y7724" s="2"/>
      <c r="AB7724" s="2"/>
      <c r="AC7724" s="2"/>
      <c r="AD7724" s="2"/>
      <c r="AE7724" s="2"/>
      <c r="AF7724" s="2"/>
      <c r="AG7724" s="2"/>
      <c r="AH7724" s="2"/>
      <c r="AI7724" s="2"/>
      <c r="AJ7724" s="2"/>
      <c r="AK7724" s="2"/>
      <c r="BK7724" s="2"/>
      <c r="BL7724" s="2"/>
      <c r="BN7724" s="2"/>
      <c r="BO7724" s="2"/>
    </row>
    <row r="7725" ht="12.75" customHeight="1">
      <c r="D7725" s="2"/>
      <c r="G7725" s="2"/>
      <c r="I7725" s="2"/>
      <c r="J7725" s="2"/>
      <c r="K7725" s="2"/>
      <c r="L7725" s="2"/>
      <c r="M7725" s="2"/>
      <c r="N7725" s="2"/>
      <c r="O7725" s="2"/>
      <c r="P7725" s="2"/>
      <c r="Q7725" s="2"/>
      <c r="R7725" s="2"/>
      <c r="S7725" s="2"/>
      <c r="T7725" s="2"/>
      <c r="U7725" s="2"/>
      <c r="V7725" s="2"/>
      <c r="W7725" s="2"/>
      <c r="X7725" s="2"/>
      <c r="Y7725" s="2"/>
      <c r="AB7725" s="2"/>
      <c r="AC7725" s="2"/>
      <c r="AD7725" s="2"/>
      <c r="AE7725" s="2"/>
      <c r="AF7725" s="2"/>
      <c r="AG7725" s="2"/>
      <c r="AH7725" s="2"/>
      <c r="AI7725" s="2"/>
      <c r="AJ7725" s="2"/>
      <c r="AK7725" s="2"/>
      <c r="BK7725" s="2"/>
      <c r="BL7725" s="2"/>
      <c r="BN7725" s="2"/>
      <c r="BO7725" s="2"/>
    </row>
    <row r="7726" ht="12.75" customHeight="1">
      <c r="D7726" s="2"/>
      <c r="G7726" s="2"/>
      <c r="I7726" s="2"/>
      <c r="J7726" s="2"/>
      <c r="K7726" s="2"/>
      <c r="L7726" s="2"/>
      <c r="M7726" s="2"/>
      <c r="N7726" s="2"/>
      <c r="O7726" s="2"/>
      <c r="P7726" s="2"/>
      <c r="Q7726" s="2"/>
      <c r="R7726" s="2"/>
      <c r="S7726" s="2"/>
      <c r="T7726" s="2"/>
      <c r="U7726" s="2"/>
      <c r="V7726" s="2"/>
      <c r="W7726" s="2"/>
      <c r="X7726" s="2"/>
      <c r="Y7726" s="2"/>
      <c r="AB7726" s="2"/>
      <c r="AC7726" s="2"/>
      <c r="AD7726" s="2"/>
      <c r="AE7726" s="2"/>
      <c r="AF7726" s="2"/>
      <c r="AG7726" s="2"/>
      <c r="AH7726" s="2"/>
      <c r="AI7726" s="2"/>
      <c r="AJ7726" s="2"/>
      <c r="AK7726" s="2"/>
      <c r="BK7726" s="2"/>
      <c r="BL7726" s="2"/>
      <c r="BN7726" s="2"/>
      <c r="BO7726" s="2"/>
    </row>
    <row r="7727" ht="12.75" customHeight="1">
      <c r="D7727" s="2"/>
      <c r="G7727" s="2"/>
      <c r="I7727" s="2"/>
      <c r="J7727" s="2"/>
      <c r="K7727" s="2"/>
      <c r="L7727" s="2"/>
      <c r="M7727" s="2"/>
      <c r="N7727" s="2"/>
      <c r="O7727" s="2"/>
      <c r="P7727" s="2"/>
      <c r="Q7727" s="2"/>
      <c r="R7727" s="2"/>
      <c r="S7727" s="2"/>
      <c r="T7727" s="2"/>
      <c r="U7727" s="2"/>
      <c r="V7727" s="2"/>
      <c r="W7727" s="2"/>
      <c r="X7727" s="2"/>
      <c r="Y7727" s="2"/>
      <c r="AB7727" s="2"/>
      <c r="AC7727" s="2"/>
      <c r="AD7727" s="2"/>
      <c r="AE7727" s="2"/>
      <c r="AF7727" s="2"/>
      <c r="AG7727" s="2"/>
      <c r="AH7727" s="2"/>
      <c r="AI7727" s="2"/>
      <c r="AJ7727" s="2"/>
      <c r="AK7727" s="2"/>
      <c r="BK7727" s="2"/>
      <c r="BL7727" s="2"/>
      <c r="BN7727" s="2"/>
      <c r="BO7727" s="2"/>
    </row>
    <row r="7728" ht="12.75" customHeight="1">
      <c r="D7728" s="2"/>
      <c r="G7728" s="2"/>
      <c r="I7728" s="2"/>
      <c r="J7728" s="2"/>
      <c r="K7728" s="2"/>
      <c r="L7728" s="2"/>
      <c r="M7728" s="2"/>
      <c r="N7728" s="2"/>
      <c r="O7728" s="2"/>
      <c r="P7728" s="2"/>
      <c r="Q7728" s="2"/>
      <c r="R7728" s="2"/>
      <c r="S7728" s="2"/>
      <c r="T7728" s="2"/>
      <c r="U7728" s="2"/>
      <c r="V7728" s="2"/>
      <c r="W7728" s="2"/>
      <c r="X7728" s="2"/>
      <c r="Y7728" s="2"/>
      <c r="AB7728" s="2"/>
      <c r="AC7728" s="2"/>
      <c r="AD7728" s="2"/>
      <c r="AE7728" s="2"/>
      <c r="AF7728" s="2"/>
      <c r="AG7728" s="2"/>
      <c r="AH7728" s="2"/>
      <c r="AI7728" s="2"/>
      <c r="AJ7728" s="2"/>
      <c r="AK7728" s="2"/>
      <c r="BK7728" s="2"/>
      <c r="BL7728" s="2"/>
      <c r="BN7728" s="2"/>
      <c r="BO7728" s="2"/>
    </row>
    <row r="7729" ht="12.75" customHeight="1">
      <c r="D7729" s="2"/>
      <c r="G7729" s="2"/>
      <c r="I7729" s="2"/>
      <c r="J7729" s="2"/>
      <c r="K7729" s="2"/>
      <c r="L7729" s="2"/>
      <c r="M7729" s="2"/>
      <c r="N7729" s="2"/>
      <c r="O7729" s="2"/>
      <c r="P7729" s="2"/>
      <c r="Q7729" s="2"/>
      <c r="R7729" s="2"/>
      <c r="S7729" s="2"/>
      <c r="T7729" s="2"/>
      <c r="U7729" s="2"/>
      <c r="V7729" s="2"/>
      <c r="W7729" s="2"/>
      <c r="X7729" s="2"/>
      <c r="Y7729" s="2"/>
      <c r="AB7729" s="2"/>
      <c r="AC7729" s="2"/>
      <c r="AD7729" s="2"/>
      <c r="AE7729" s="2"/>
      <c r="AF7729" s="2"/>
      <c r="AG7729" s="2"/>
      <c r="AH7729" s="2"/>
      <c r="AI7729" s="2"/>
      <c r="AJ7729" s="2"/>
      <c r="AK7729" s="2"/>
      <c r="BK7729" s="2"/>
      <c r="BL7729" s="2"/>
      <c r="BN7729" s="2"/>
      <c r="BO7729" s="2"/>
    </row>
    <row r="7730" ht="12.75" customHeight="1">
      <c r="D7730" s="2"/>
      <c r="G7730" s="2"/>
      <c r="I7730" s="2"/>
      <c r="J7730" s="2"/>
      <c r="K7730" s="2"/>
      <c r="L7730" s="2"/>
      <c r="M7730" s="2"/>
      <c r="N7730" s="2"/>
      <c r="O7730" s="2"/>
      <c r="P7730" s="2"/>
      <c r="Q7730" s="2"/>
      <c r="R7730" s="2"/>
      <c r="S7730" s="2"/>
      <c r="T7730" s="2"/>
      <c r="U7730" s="2"/>
      <c r="V7730" s="2"/>
      <c r="W7730" s="2"/>
      <c r="X7730" s="2"/>
      <c r="Y7730" s="2"/>
      <c r="AB7730" s="2"/>
      <c r="AC7730" s="2"/>
      <c r="AD7730" s="2"/>
      <c r="AE7730" s="2"/>
      <c r="AF7730" s="2"/>
      <c r="AG7730" s="2"/>
      <c r="AH7730" s="2"/>
      <c r="AI7730" s="2"/>
      <c r="AJ7730" s="2"/>
      <c r="AK7730" s="2"/>
      <c r="BK7730" s="2"/>
      <c r="BL7730" s="2"/>
      <c r="BN7730" s="2"/>
      <c r="BO7730" s="2"/>
    </row>
    <row r="7731" ht="12.75" customHeight="1">
      <c r="D7731" s="2"/>
      <c r="G7731" s="2"/>
      <c r="I7731" s="2"/>
      <c r="J7731" s="2"/>
      <c r="K7731" s="2"/>
      <c r="L7731" s="2"/>
      <c r="M7731" s="2"/>
      <c r="N7731" s="2"/>
      <c r="O7731" s="2"/>
      <c r="P7731" s="2"/>
      <c r="Q7731" s="2"/>
      <c r="R7731" s="2"/>
      <c r="S7731" s="2"/>
      <c r="T7731" s="2"/>
      <c r="U7731" s="2"/>
      <c r="V7731" s="2"/>
      <c r="W7731" s="2"/>
      <c r="X7731" s="2"/>
      <c r="Y7731" s="2"/>
      <c r="AB7731" s="2"/>
      <c r="AC7731" s="2"/>
      <c r="AD7731" s="2"/>
      <c r="AE7731" s="2"/>
      <c r="AF7731" s="2"/>
      <c r="AG7731" s="2"/>
      <c r="AH7731" s="2"/>
      <c r="AI7731" s="2"/>
      <c r="AJ7731" s="2"/>
      <c r="AK7731" s="2"/>
      <c r="BK7731" s="2"/>
      <c r="BL7731" s="2"/>
      <c r="BN7731" s="2"/>
      <c r="BO7731" s="2"/>
    </row>
    <row r="7732" ht="12.75" customHeight="1">
      <c r="D7732" s="2"/>
      <c r="G7732" s="2"/>
      <c r="I7732" s="2"/>
      <c r="J7732" s="2"/>
      <c r="K7732" s="2"/>
      <c r="L7732" s="2"/>
      <c r="M7732" s="2"/>
      <c r="N7732" s="2"/>
      <c r="O7732" s="2"/>
      <c r="P7732" s="2"/>
      <c r="Q7732" s="2"/>
      <c r="R7732" s="2"/>
      <c r="S7732" s="2"/>
      <c r="T7732" s="2"/>
      <c r="U7732" s="2"/>
      <c r="V7732" s="2"/>
      <c r="W7732" s="2"/>
      <c r="X7732" s="2"/>
      <c r="Y7732" s="2"/>
      <c r="AB7732" s="2"/>
      <c r="AC7732" s="2"/>
      <c r="AD7732" s="2"/>
      <c r="AE7732" s="2"/>
      <c r="AF7732" s="2"/>
      <c r="AG7732" s="2"/>
      <c r="AH7732" s="2"/>
      <c r="AI7732" s="2"/>
      <c r="AJ7732" s="2"/>
      <c r="AK7732" s="2"/>
      <c r="BK7732" s="2"/>
      <c r="BL7732" s="2"/>
      <c r="BN7732" s="2"/>
      <c r="BO7732" s="2"/>
    </row>
    <row r="7733" ht="12.75" customHeight="1">
      <c r="D7733" s="2"/>
      <c r="G7733" s="2"/>
      <c r="I7733" s="2"/>
      <c r="J7733" s="2"/>
      <c r="K7733" s="2"/>
      <c r="L7733" s="2"/>
      <c r="M7733" s="2"/>
      <c r="N7733" s="2"/>
      <c r="O7733" s="2"/>
      <c r="P7733" s="2"/>
      <c r="Q7733" s="2"/>
      <c r="R7733" s="2"/>
      <c r="S7733" s="2"/>
      <c r="T7733" s="2"/>
      <c r="U7733" s="2"/>
      <c r="V7733" s="2"/>
      <c r="W7733" s="2"/>
      <c r="X7733" s="2"/>
      <c r="Y7733" s="2"/>
      <c r="AB7733" s="2"/>
      <c r="AC7733" s="2"/>
      <c r="AD7733" s="2"/>
      <c r="AE7733" s="2"/>
      <c r="AF7733" s="2"/>
      <c r="AG7733" s="2"/>
      <c r="AH7733" s="2"/>
      <c r="AI7733" s="2"/>
      <c r="AJ7733" s="2"/>
      <c r="AK7733" s="2"/>
      <c r="BK7733" s="2"/>
      <c r="BL7733" s="2"/>
      <c r="BN7733" s="2"/>
      <c r="BO7733" s="2"/>
    </row>
    <row r="7734" ht="12.75" customHeight="1">
      <c r="D7734" s="2"/>
      <c r="G7734" s="2"/>
      <c r="I7734" s="2"/>
      <c r="J7734" s="2"/>
      <c r="K7734" s="2"/>
      <c r="L7734" s="2"/>
      <c r="M7734" s="2"/>
      <c r="N7734" s="2"/>
      <c r="O7734" s="2"/>
      <c r="P7734" s="2"/>
      <c r="Q7734" s="2"/>
      <c r="R7734" s="2"/>
      <c r="S7734" s="2"/>
      <c r="T7734" s="2"/>
      <c r="U7734" s="2"/>
      <c r="V7734" s="2"/>
      <c r="W7734" s="2"/>
      <c r="X7734" s="2"/>
      <c r="Y7734" s="2"/>
      <c r="AB7734" s="2"/>
      <c r="AC7734" s="2"/>
      <c r="AD7734" s="2"/>
      <c r="AE7734" s="2"/>
      <c r="AF7734" s="2"/>
      <c r="AG7734" s="2"/>
      <c r="AH7734" s="2"/>
      <c r="AI7734" s="2"/>
      <c r="AJ7734" s="2"/>
      <c r="AK7734" s="2"/>
      <c r="BK7734" s="2"/>
      <c r="BL7734" s="2"/>
      <c r="BN7734" s="2"/>
      <c r="BO7734" s="2"/>
    </row>
    <row r="7735" ht="12.75" customHeight="1">
      <c r="D7735" s="2"/>
      <c r="G7735" s="2"/>
      <c r="I7735" s="2"/>
      <c r="J7735" s="2"/>
      <c r="K7735" s="2"/>
      <c r="L7735" s="2"/>
      <c r="M7735" s="2"/>
      <c r="N7735" s="2"/>
      <c r="O7735" s="2"/>
      <c r="P7735" s="2"/>
      <c r="Q7735" s="2"/>
      <c r="R7735" s="2"/>
      <c r="S7735" s="2"/>
      <c r="T7735" s="2"/>
      <c r="U7735" s="2"/>
      <c r="V7735" s="2"/>
      <c r="W7735" s="2"/>
      <c r="X7735" s="2"/>
      <c r="Y7735" s="2"/>
      <c r="AB7735" s="2"/>
      <c r="AC7735" s="2"/>
      <c r="AD7735" s="2"/>
      <c r="AE7735" s="2"/>
      <c r="AF7735" s="2"/>
      <c r="AG7735" s="2"/>
      <c r="AH7735" s="2"/>
      <c r="AI7735" s="2"/>
      <c r="AJ7735" s="2"/>
      <c r="AK7735" s="2"/>
      <c r="BK7735" s="2"/>
      <c r="BL7735" s="2"/>
      <c r="BN7735" s="2"/>
      <c r="BO7735" s="2"/>
    </row>
    <row r="7736" ht="12.75" customHeight="1">
      <c r="D7736" s="2"/>
      <c r="G7736" s="2"/>
      <c r="I7736" s="2"/>
      <c r="J7736" s="2"/>
      <c r="K7736" s="2"/>
      <c r="L7736" s="2"/>
      <c r="M7736" s="2"/>
      <c r="N7736" s="2"/>
      <c r="O7736" s="2"/>
      <c r="P7736" s="2"/>
      <c r="Q7736" s="2"/>
      <c r="R7736" s="2"/>
      <c r="S7736" s="2"/>
      <c r="T7736" s="2"/>
      <c r="U7736" s="2"/>
      <c r="V7736" s="2"/>
      <c r="W7736" s="2"/>
      <c r="X7736" s="2"/>
      <c r="Y7736" s="2"/>
      <c r="AB7736" s="2"/>
      <c r="AC7736" s="2"/>
      <c r="AD7736" s="2"/>
      <c r="AE7736" s="2"/>
      <c r="AF7736" s="2"/>
      <c r="AG7736" s="2"/>
      <c r="AH7736" s="2"/>
      <c r="AI7736" s="2"/>
      <c r="AJ7736" s="2"/>
      <c r="AK7736" s="2"/>
      <c r="BK7736" s="2"/>
      <c r="BL7736" s="2"/>
      <c r="BN7736" s="2"/>
      <c r="BO7736" s="2"/>
    </row>
    <row r="7737" ht="12.75" customHeight="1">
      <c r="D7737" s="2"/>
      <c r="G7737" s="2"/>
      <c r="I7737" s="2"/>
      <c r="J7737" s="2"/>
      <c r="K7737" s="2"/>
      <c r="L7737" s="2"/>
      <c r="M7737" s="2"/>
      <c r="N7737" s="2"/>
      <c r="O7737" s="2"/>
      <c r="P7737" s="2"/>
      <c r="Q7737" s="2"/>
      <c r="R7737" s="2"/>
      <c r="S7737" s="2"/>
      <c r="T7737" s="2"/>
      <c r="U7737" s="2"/>
      <c r="V7737" s="2"/>
      <c r="W7737" s="2"/>
      <c r="X7737" s="2"/>
      <c r="Y7737" s="2"/>
      <c r="AB7737" s="2"/>
      <c r="AC7737" s="2"/>
      <c r="AD7737" s="2"/>
      <c r="AE7737" s="2"/>
      <c r="AF7737" s="2"/>
      <c r="AG7737" s="2"/>
      <c r="AH7737" s="2"/>
      <c r="AI7737" s="2"/>
      <c r="AJ7737" s="2"/>
      <c r="AK7737" s="2"/>
      <c r="BK7737" s="2"/>
      <c r="BL7737" s="2"/>
      <c r="BN7737" s="2"/>
      <c r="BO7737" s="2"/>
    </row>
    <row r="7738" ht="12.75" customHeight="1">
      <c r="D7738" s="2"/>
      <c r="G7738" s="2"/>
      <c r="I7738" s="2"/>
      <c r="J7738" s="2"/>
      <c r="K7738" s="2"/>
      <c r="L7738" s="2"/>
      <c r="M7738" s="2"/>
      <c r="N7738" s="2"/>
      <c r="O7738" s="2"/>
      <c r="P7738" s="2"/>
      <c r="Q7738" s="2"/>
      <c r="R7738" s="2"/>
      <c r="S7738" s="2"/>
      <c r="T7738" s="2"/>
      <c r="U7738" s="2"/>
      <c r="V7738" s="2"/>
      <c r="W7738" s="2"/>
      <c r="X7738" s="2"/>
      <c r="Y7738" s="2"/>
      <c r="AB7738" s="2"/>
      <c r="AC7738" s="2"/>
      <c r="AD7738" s="2"/>
      <c r="AE7738" s="2"/>
      <c r="AF7738" s="2"/>
      <c r="AG7738" s="2"/>
      <c r="AH7738" s="2"/>
      <c r="AI7738" s="2"/>
      <c r="AJ7738" s="2"/>
      <c r="AK7738" s="2"/>
      <c r="BK7738" s="2"/>
      <c r="BL7738" s="2"/>
      <c r="BN7738" s="2"/>
      <c r="BO7738" s="2"/>
    </row>
    <row r="7739" ht="12.75" customHeight="1">
      <c r="D7739" s="2"/>
      <c r="G7739" s="2"/>
      <c r="I7739" s="2"/>
      <c r="J7739" s="2"/>
      <c r="K7739" s="2"/>
      <c r="L7739" s="2"/>
      <c r="M7739" s="2"/>
      <c r="N7739" s="2"/>
      <c r="O7739" s="2"/>
      <c r="P7739" s="2"/>
      <c r="Q7739" s="2"/>
      <c r="R7739" s="2"/>
      <c r="S7739" s="2"/>
      <c r="T7739" s="2"/>
      <c r="U7739" s="2"/>
      <c r="V7739" s="2"/>
      <c r="W7739" s="2"/>
      <c r="X7739" s="2"/>
      <c r="Y7739" s="2"/>
      <c r="AB7739" s="2"/>
      <c r="AC7739" s="2"/>
      <c r="AD7739" s="2"/>
      <c r="AE7739" s="2"/>
      <c r="AF7739" s="2"/>
      <c r="AG7739" s="2"/>
      <c r="AH7739" s="2"/>
      <c r="AI7739" s="2"/>
      <c r="AJ7739" s="2"/>
      <c r="AK7739" s="2"/>
      <c r="BK7739" s="2"/>
      <c r="BL7739" s="2"/>
      <c r="BN7739" s="2"/>
      <c r="BO7739" s="2"/>
    </row>
    <row r="7740" ht="12.75" customHeight="1">
      <c r="D7740" s="2"/>
      <c r="G7740" s="2"/>
      <c r="I7740" s="2"/>
      <c r="J7740" s="2"/>
      <c r="K7740" s="2"/>
      <c r="L7740" s="2"/>
      <c r="M7740" s="2"/>
      <c r="N7740" s="2"/>
      <c r="O7740" s="2"/>
      <c r="P7740" s="2"/>
      <c r="Q7740" s="2"/>
      <c r="R7740" s="2"/>
      <c r="S7740" s="2"/>
      <c r="T7740" s="2"/>
      <c r="U7740" s="2"/>
      <c r="V7740" s="2"/>
      <c r="W7740" s="2"/>
      <c r="X7740" s="2"/>
      <c r="Y7740" s="2"/>
      <c r="AB7740" s="2"/>
      <c r="AC7740" s="2"/>
      <c r="AD7740" s="2"/>
      <c r="AE7740" s="2"/>
      <c r="AF7740" s="2"/>
      <c r="AG7740" s="2"/>
      <c r="AH7740" s="2"/>
      <c r="AI7740" s="2"/>
      <c r="AJ7740" s="2"/>
      <c r="AK7740" s="2"/>
      <c r="BK7740" s="2"/>
      <c r="BL7740" s="2"/>
      <c r="BN7740" s="2"/>
      <c r="BO7740" s="2"/>
    </row>
    <row r="7741" ht="12.75" customHeight="1">
      <c r="D7741" s="2"/>
      <c r="G7741" s="2"/>
      <c r="I7741" s="2"/>
      <c r="J7741" s="2"/>
      <c r="K7741" s="2"/>
      <c r="L7741" s="2"/>
      <c r="M7741" s="2"/>
      <c r="N7741" s="2"/>
      <c r="O7741" s="2"/>
      <c r="P7741" s="2"/>
      <c r="Q7741" s="2"/>
      <c r="R7741" s="2"/>
      <c r="S7741" s="2"/>
      <c r="T7741" s="2"/>
      <c r="U7741" s="2"/>
      <c r="V7741" s="2"/>
      <c r="W7741" s="2"/>
      <c r="X7741" s="2"/>
      <c r="Y7741" s="2"/>
      <c r="AB7741" s="2"/>
      <c r="AC7741" s="2"/>
      <c r="AD7741" s="2"/>
      <c r="AE7741" s="2"/>
      <c r="AF7741" s="2"/>
      <c r="AG7741" s="2"/>
      <c r="AH7741" s="2"/>
      <c r="AI7741" s="2"/>
      <c r="AJ7741" s="2"/>
      <c r="AK7741" s="2"/>
      <c r="BK7741" s="2"/>
      <c r="BL7741" s="2"/>
      <c r="BN7741" s="2"/>
      <c r="BO7741" s="2"/>
    </row>
    <row r="7742" ht="12.75" customHeight="1">
      <c r="D7742" s="2"/>
      <c r="G7742" s="2"/>
      <c r="I7742" s="2"/>
      <c r="J7742" s="2"/>
      <c r="K7742" s="2"/>
      <c r="L7742" s="2"/>
      <c r="M7742" s="2"/>
      <c r="N7742" s="2"/>
      <c r="O7742" s="2"/>
      <c r="P7742" s="2"/>
      <c r="Q7742" s="2"/>
      <c r="R7742" s="2"/>
      <c r="S7742" s="2"/>
      <c r="T7742" s="2"/>
      <c r="U7742" s="2"/>
      <c r="V7742" s="2"/>
      <c r="W7742" s="2"/>
      <c r="X7742" s="2"/>
      <c r="Y7742" s="2"/>
      <c r="AB7742" s="2"/>
      <c r="AC7742" s="2"/>
      <c r="AD7742" s="2"/>
      <c r="AE7742" s="2"/>
      <c r="AF7742" s="2"/>
      <c r="AG7742" s="2"/>
      <c r="AH7742" s="2"/>
      <c r="AI7742" s="2"/>
      <c r="AJ7742" s="2"/>
      <c r="AK7742" s="2"/>
      <c r="BK7742" s="2"/>
      <c r="BL7742" s="2"/>
      <c r="BN7742" s="2"/>
      <c r="BO7742" s="2"/>
    </row>
    <row r="7743" ht="12.75" customHeight="1">
      <c r="D7743" s="2"/>
      <c r="G7743" s="2"/>
      <c r="I7743" s="2"/>
      <c r="J7743" s="2"/>
      <c r="K7743" s="2"/>
      <c r="L7743" s="2"/>
      <c r="M7743" s="2"/>
      <c r="N7743" s="2"/>
      <c r="O7743" s="2"/>
      <c r="P7743" s="2"/>
      <c r="Q7743" s="2"/>
      <c r="R7743" s="2"/>
      <c r="S7743" s="2"/>
      <c r="T7743" s="2"/>
      <c r="U7743" s="2"/>
      <c r="V7743" s="2"/>
      <c r="W7743" s="2"/>
      <c r="X7743" s="2"/>
      <c r="Y7743" s="2"/>
      <c r="AB7743" s="2"/>
      <c r="AC7743" s="2"/>
      <c r="AD7743" s="2"/>
      <c r="AE7743" s="2"/>
      <c r="AF7743" s="2"/>
      <c r="AG7743" s="2"/>
      <c r="AH7743" s="2"/>
      <c r="AI7743" s="2"/>
      <c r="AJ7743" s="2"/>
      <c r="AK7743" s="2"/>
      <c r="BK7743" s="2"/>
      <c r="BL7743" s="2"/>
      <c r="BN7743" s="2"/>
      <c r="BO7743" s="2"/>
    </row>
    <row r="7744" ht="12.75" customHeight="1">
      <c r="D7744" s="2"/>
      <c r="G7744" s="2"/>
      <c r="I7744" s="2"/>
      <c r="J7744" s="2"/>
      <c r="K7744" s="2"/>
      <c r="L7744" s="2"/>
      <c r="M7744" s="2"/>
      <c r="N7744" s="2"/>
      <c r="O7744" s="2"/>
      <c r="P7744" s="2"/>
      <c r="Q7744" s="2"/>
      <c r="R7744" s="2"/>
      <c r="S7744" s="2"/>
      <c r="T7744" s="2"/>
      <c r="U7744" s="2"/>
      <c r="V7744" s="2"/>
      <c r="W7744" s="2"/>
      <c r="X7744" s="2"/>
      <c r="Y7744" s="2"/>
      <c r="AB7744" s="2"/>
      <c r="AC7744" s="2"/>
      <c r="AD7744" s="2"/>
      <c r="AE7744" s="2"/>
      <c r="AF7744" s="2"/>
      <c r="AG7744" s="2"/>
      <c r="AH7744" s="2"/>
      <c r="AI7744" s="2"/>
      <c r="AJ7744" s="2"/>
      <c r="AK7744" s="2"/>
      <c r="BK7744" s="2"/>
      <c r="BL7744" s="2"/>
      <c r="BN7744" s="2"/>
      <c r="BO7744" s="2"/>
    </row>
    <row r="7745" ht="12.75" customHeight="1">
      <c r="D7745" s="2"/>
      <c r="G7745" s="2"/>
      <c r="I7745" s="2"/>
      <c r="J7745" s="2"/>
      <c r="K7745" s="2"/>
      <c r="L7745" s="2"/>
      <c r="M7745" s="2"/>
      <c r="N7745" s="2"/>
      <c r="O7745" s="2"/>
      <c r="P7745" s="2"/>
      <c r="Q7745" s="2"/>
      <c r="R7745" s="2"/>
      <c r="S7745" s="2"/>
      <c r="T7745" s="2"/>
      <c r="U7745" s="2"/>
      <c r="V7745" s="2"/>
      <c r="W7745" s="2"/>
      <c r="X7745" s="2"/>
      <c r="Y7745" s="2"/>
      <c r="AB7745" s="2"/>
      <c r="AC7745" s="2"/>
      <c r="AD7745" s="2"/>
      <c r="AE7745" s="2"/>
      <c r="AF7745" s="2"/>
      <c r="AG7745" s="2"/>
      <c r="AH7745" s="2"/>
      <c r="AI7745" s="2"/>
      <c r="AJ7745" s="2"/>
      <c r="AK7745" s="2"/>
      <c r="BK7745" s="2"/>
      <c r="BL7745" s="2"/>
      <c r="BN7745" s="2"/>
      <c r="BO7745" s="2"/>
    </row>
    <row r="7746" ht="12.75" customHeight="1">
      <c r="D7746" s="2"/>
      <c r="G7746" s="2"/>
      <c r="I7746" s="2"/>
      <c r="J7746" s="2"/>
      <c r="K7746" s="2"/>
      <c r="L7746" s="2"/>
      <c r="M7746" s="2"/>
      <c r="N7746" s="2"/>
      <c r="O7746" s="2"/>
      <c r="P7746" s="2"/>
      <c r="Q7746" s="2"/>
      <c r="R7746" s="2"/>
      <c r="S7746" s="2"/>
      <c r="T7746" s="2"/>
      <c r="U7746" s="2"/>
      <c r="V7746" s="2"/>
      <c r="W7746" s="2"/>
      <c r="X7746" s="2"/>
      <c r="Y7746" s="2"/>
      <c r="AB7746" s="2"/>
      <c r="AC7746" s="2"/>
      <c r="AD7746" s="2"/>
      <c r="AE7746" s="2"/>
      <c r="AF7746" s="2"/>
      <c r="AG7746" s="2"/>
      <c r="AH7746" s="2"/>
      <c r="AI7746" s="2"/>
      <c r="AJ7746" s="2"/>
      <c r="AK7746" s="2"/>
      <c r="BK7746" s="2"/>
      <c r="BL7746" s="2"/>
      <c r="BN7746" s="2"/>
      <c r="BO7746" s="2"/>
    </row>
    <row r="7747" ht="12.75" customHeight="1">
      <c r="D7747" s="2"/>
      <c r="G7747" s="2"/>
      <c r="I7747" s="2"/>
      <c r="J7747" s="2"/>
      <c r="K7747" s="2"/>
      <c r="L7747" s="2"/>
      <c r="M7747" s="2"/>
      <c r="N7747" s="2"/>
      <c r="O7747" s="2"/>
      <c r="P7747" s="2"/>
      <c r="Q7747" s="2"/>
      <c r="R7747" s="2"/>
      <c r="S7747" s="2"/>
      <c r="T7747" s="2"/>
      <c r="U7747" s="2"/>
      <c r="V7747" s="2"/>
      <c r="W7747" s="2"/>
      <c r="X7747" s="2"/>
      <c r="Y7747" s="2"/>
      <c r="AB7747" s="2"/>
      <c r="AC7747" s="2"/>
      <c r="AD7747" s="2"/>
      <c r="AE7747" s="2"/>
      <c r="AF7747" s="2"/>
      <c r="AG7747" s="2"/>
      <c r="AH7747" s="2"/>
      <c r="AI7747" s="2"/>
      <c r="AJ7747" s="2"/>
      <c r="AK7747" s="2"/>
      <c r="BK7747" s="2"/>
      <c r="BL7747" s="2"/>
      <c r="BN7747" s="2"/>
      <c r="BO7747" s="2"/>
    </row>
    <row r="7748" ht="12.75" customHeight="1">
      <c r="D7748" s="2"/>
      <c r="G7748" s="2"/>
      <c r="I7748" s="2"/>
      <c r="J7748" s="2"/>
      <c r="K7748" s="2"/>
      <c r="L7748" s="2"/>
      <c r="M7748" s="2"/>
      <c r="N7748" s="2"/>
      <c r="O7748" s="2"/>
      <c r="P7748" s="2"/>
      <c r="Q7748" s="2"/>
      <c r="R7748" s="2"/>
      <c r="S7748" s="2"/>
      <c r="T7748" s="2"/>
      <c r="U7748" s="2"/>
      <c r="V7748" s="2"/>
      <c r="W7748" s="2"/>
      <c r="X7748" s="2"/>
      <c r="Y7748" s="2"/>
      <c r="AB7748" s="2"/>
      <c r="AC7748" s="2"/>
      <c r="AD7748" s="2"/>
      <c r="AE7748" s="2"/>
      <c r="AF7748" s="2"/>
      <c r="AG7748" s="2"/>
      <c r="AH7748" s="2"/>
      <c r="AI7748" s="2"/>
      <c r="AJ7748" s="2"/>
      <c r="AK7748" s="2"/>
      <c r="BK7748" s="2"/>
      <c r="BL7748" s="2"/>
      <c r="BN7748" s="2"/>
      <c r="BO7748" s="2"/>
    </row>
    <row r="7749" ht="12.75" customHeight="1">
      <c r="D7749" s="2"/>
      <c r="G7749" s="2"/>
      <c r="I7749" s="2"/>
      <c r="J7749" s="2"/>
      <c r="K7749" s="2"/>
      <c r="L7749" s="2"/>
      <c r="M7749" s="2"/>
      <c r="N7749" s="2"/>
      <c r="O7749" s="2"/>
      <c r="P7749" s="2"/>
      <c r="Q7749" s="2"/>
      <c r="R7749" s="2"/>
      <c r="S7749" s="2"/>
      <c r="T7749" s="2"/>
      <c r="U7749" s="2"/>
      <c r="V7749" s="2"/>
      <c r="W7749" s="2"/>
      <c r="X7749" s="2"/>
      <c r="Y7749" s="2"/>
      <c r="AB7749" s="2"/>
      <c r="AC7749" s="2"/>
      <c r="AD7749" s="2"/>
      <c r="AE7749" s="2"/>
      <c r="AF7749" s="2"/>
      <c r="AG7749" s="2"/>
      <c r="AH7749" s="2"/>
      <c r="AI7749" s="2"/>
      <c r="AJ7749" s="2"/>
      <c r="AK7749" s="2"/>
      <c r="BK7749" s="2"/>
      <c r="BL7749" s="2"/>
      <c r="BN7749" s="2"/>
      <c r="BO7749" s="2"/>
    </row>
    <row r="7750" ht="12.75" customHeight="1">
      <c r="D7750" s="2"/>
      <c r="G7750" s="2"/>
      <c r="I7750" s="2"/>
      <c r="J7750" s="2"/>
      <c r="K7750" s="2"/>
      <c r="L7750" s="2"/>
      <c r="M7750" s="2"/>
      <c r="N7750" s="2"/>
      <c r="O7750" s="2"/>
      <c r="P7750" s="2"/>
      <c r="Q7750" s="2"/>
      <c r="R7750" s="2"/>
      <c r="S7750" s="2"/>
      <c r="T7750" s="2"/>
      <c r="U7750" s="2"/>
      <c r="V7750" s="2"/>
      <c r="W7750" s="2"/>
      <c r="X7750" s="2"/>
      <c r="Y7750" s="2"/>
      <c r="AB7750" s="2"/>
      <c r="AC7750" s="2"/>
      <c r="AD7750" s="2"/>
      <c r="AE7750" s="2"/>
      <c r="AF7750" s="2"/>
      <c r="AG7750" s="2"/>
      <c r="AH7750" s="2"/>
      <c r="AI7750" s="2"/>
      <c r="AJ7750" s="2"/>
      <c r="AK7750" s="2"/>
      <c r="BK7750" s="2"/>
      <c r="BL7750" s="2"/>
      <c r="BN7750" s="2"/>
      <c r="BO7750" s="2"/>
    </row>
    <row r="7751" ht="12.75" customHeight="1">
      <c r="D7751" s="2"/>
      <c r="G7751" s="2"/>
      <c r="I7751" s="2"/>
      <c r="J7751" s="2"/>
      <c r="K7751" s="2"/>
      <c r="L7751" s="2"/>
      <c r="M7751" s="2"/>
      <c r="N7751" s="2"/>
      <c r="O7751" s="2"/>
      <c r="P7751" s="2"/>
      <c r="Q7751" s="2"/>
      <c r="R7751" s="2"/>
      <c r="S7751" s="2"/>
      <c r="T7751" s="2"/>
      <c r="U7751" s="2"/>
      <c r="V7751" s="2"/>
      <c r="W7751" s="2"/>
      <c r="X7751" s="2"/>
      <c r="Y7751" s="2"/>
      <c r="AB7751" s="2"/>
      <c r="AC7751" s="2"/>
      <c r="AD7751" s="2"/>
      <c r="AE7751" s="2"/>
      <c r="AF7751" s="2"/>
      <c r="AG7751" s="2"/>
      <c r="AH7751" s="2"/>
      <c r="AI7751" s="2"/>
      <c r="AJ7751" s="2"/>
      <c r="AK7751" s="2"/>
      <c r="BK7751" s="2"/>
      <c r="BL7751" s="2"/>
      <c r="BN7751" s="2"/>
      <c r="BO7751" s="2"/>
    </row>
    <row r="7752" ht="12.75" customHeight="1">
      <c r="D7752" s="2"/>
      <c r="G7752" s="2"/>
      <c r="I7752" s="2"/>
      <c r="J7752" s="2"/>
      <c r="K7752" s="2"/>
      <c r="L7752" s="2"/>
      <c r="M7752" s="2"/>
      <c r="N7752" s="2"/>
      <c r="O7752" s="2"/>
      <c r="P7752" s="2"/>
      <c r="Q7752" s="2"/>
      <c r="R7752" s="2"/>
      <c r="S7752" s="2"/>
      <c r="T7752" s="2"/>
      <c r="U7752" s="2"/>
      <c r="V7752" s="2"/>
      <c r="W7752" s="2"/>
      <c r="X7752" s="2"/>
      <c r="Y7752" s="2"/>
      <c r="AB7752" s="2"/>
      <c r="AC7752" s="2"/>
      <c r="AD7752" s="2"/>
      <c r="AE7752" s="2"/>
      <c r="AF7752" s="2"/>
      <c r="AG7752" s="2"/>
      <c r="AH7752" s="2"/>
      <c r="AI7752" s="2"/>
      <c r="AJ7752" s="2"/>
      <c r="AK7752" s="2"/>
      <c r="BK7752" s="2"/>
      <c r="BL7752" s="2"/>
      <c r="BN7752" s="2"/>
      <c r="BO7752" s="2"/>
    </row>
    <row r="7753" ht="12.75" customHeight="1">
      <c r="D7753" s="2"/>
      <c r="G7753" s="2"/>
      <c r="I7753" s="2"/>
      <c r="J7753" s="2"/>
      <c r="K7753" s="2"/>
      <c r="L7753" s="2"/>
      <c r="M7753" s="2"/>
      <c r="N7753" s="2"/>
      <c r="O7753" s="2"/>
      <c r="P7753" s="2"/>
      <c r="Q7753" s="2"/>
      <c r="R7753" s="2"/>
      <c r="S7753" s="2"/>
      <c r="T7753" s="2"/>
      <c r="U7753" s="2"/>
      <c r="V7753" s="2"/>
      <c r="W7753" s="2"/>
      <c r="X7753" s="2"/>
      <c r="Y7753" s="2"/>
      <c r="AB7753" s="2"/>
      <c r="AC7753" s="2"/>
      <c r="AD7753" s="2"/>
      <c r="AE7753" s="2"/>
      <c r="AF7753" s="2"/>
      <c r="AG7753" s="2"/>
      <c r="AH7753" s="2"/>
      <c r="AI7753" s="2"/>
      <c r="AJ7753" s="2"/>
      <c r="AK7753" s="2"/>
      <c r="BK7753" s="2"/>
      <c r="BL7753" s="2"/>
      <c r="BN7753" s="2"/>
      <c r="BO7753" s="2"/>
    </row>
    <row r="7754" ht="12.75" customHeight="1">
      <c r="D7754" s="2"/>
      <c r="G7754" s="2"/>
      <c r="I7754" s="2"/>
      <c r="J7754" s="2"/>
      <c r="K7754" s="2"/>
      <c r="L7754" s="2"/>
      <c r="M7754" s="2"/>
      <c r="N7754" s="2"/>
      <c r="O7754" s="2"/>
      <c r="P7754" s="2"/>
      <c r="Q7754" s="2"/>
      <c r="R7754" s="2"/>
      <c r="S7754" s="2"/>
      <c r="T7754" s="2"/>
      <c r="U7754" s="2"/>
      <c r="V7754" s="2"/>
      <c r="W7754" s="2"/>
      <c r="X7754" s="2"/>
      <c r="Y7754" s="2"/>
      <c r="AB7754" s="2"/>
      <c r="AC7754" s="2"/>
      <c r="AD7754" s="2"/>
      <c r="AE7754" s="2"/>
      <c r="AF7754" s="2"/>
      <c r="AG7754" s="2"/>
      <c r="AH7754" s="2"/>
      <c r="AI7754" s="2"/>
      <c r="AJ7754" s="2"/>
      <c r="AK7754" s="2"/>
      <c r="BK7754" s="2"/>
      <c r="BL7754" s="2"/>
      <c r="BN7754" s="2"/>
      <c r="BO7754" s="2"/>
    </row>
    <row r="7755" ht="12.75" customHeight="1">
      <c r="D7755" s="2"/>
      <c r="G7755" s="2"/>
      <c r="I7755" s="2"/>
      <c r="J7755" s="2"/>
      <c r="K7755" s="2"/>
      <c r="L7755" s="2"/>
      <c r="M7755" s="2"/>
      <c r="N7755" s="2"/>
      <c r="O7755" s="2"/>
      <c r="P7755" s="2"/>
      <c r="Q7755" s="2"/>
      <c r="R7755" s="2"/>
      <c r="S7755" s="2"/>
      <c r="T7755" s="2"/>
      <c r="U7755" s="2"/>
      <c r="V7755" s="2"/>
      <c r="W7755" s="2"/>
      <c r="X7755" s="2"/>
      <c r="Y7755" s="2"/>
      <c r="AB7755" s="2"/>
      <c r="AC7755" s="2"/>
      <c r="AD7755" s="2"/>
      <c r="AE7755" s="2"/>
      <c r="AF7755" s="2"/>
      <c r="AG7755" s="2"/>
      <c r="AH7755" s="2"/>
      <c r="AI7755" s="2"/>
      <c r="AJ7755" s="2"/>
      <c r="AK7755" s="2"/>
      <c r="BK7755" s="2"/>
      <c r="BL7755" s="2"/>
      <c r="BN7755" s="2"/>
      <c r="BO7755" s="2"/>
    </row>
    <row r="7756" ht="12.75" customHeight="1">
      <c r="D7756" s="2"/>
      <c r="G7756" s="2"/>
      <c r="I7756" s="2"/>
      <c r="J7756" s="2"/>
      <c r="K7756" s="2"/>
      <c r="L7756" s="2"/>
      <c r="M7756" s="2"/>
      <c r="N7756" s="2"/>
      <c r="O7756" s="2"/>
      <c r="P7756" s="2"/>
      <c r="Q7756" s="2"/>
      <c r="R7756" s="2"/>
      <c r="S7756" s="2"/>
      <c r="T7756" s="2"/>
      <c r="U7756" s="2"/>
      <c r="V7756" s="2"/>
      <c r="W7756" s="2"/>
      <c r="X7756" s="2"/>
      <c r="Y7756" s="2"/>
      <c r="AB7756" s="2"/>
      <c r="AC7756" s="2"/>
      <c r="AD7756" s="2"/>
      <c r="AE7756" s="2"/>
      <c r="AF7756" s="2"/>
      <c r="AG7756" s="2"/>
      <c r="AH7756" s="2"/>
      <c r="AI7756" s="2"/>
      <c r="AJ7756" s="2"/>
      <c r="AK7756" s="2"/>
      <c r="BK7756" s="2"/>
      <c r="BL7756" s="2"/>
      <c r="BN7756" s="2"/>
      <c r="BO7756" s="2"/>
    </row>
    <row r="7757" ht="12.75" customHeight="1">
      <c r="D7757" s="2"/>
      <c r="G7757" s="2"/>
      <c r="I7757" s="2"/>
      <c r="J7757" s="2"/>
      <c r="K7757" s="2"/>
      <c r="L7757" s="2"/>
      <c r="M7757" s="2"/>
      <c r="N7757" s="2"/>
      <c r="O7757" s="2"/>
      <c r="P7757" s="2"/>
      <c r="Q7757" s="2"/>
      <c r="R7757" s="2"/>
      <c r="S7757" s="2"/>
      <c r="T7757" s="2"/>
      <c r="U7757" s="2"/>
      <c r="V7757" s="2"/>
      <c r="W7757" s="2"/>
      <c r="X7757" s="2"/>
      <c r="Y7757" s="2"/>
      <c r="AB7757" s="2"/>
      <c r="AC7757" s="2"/>
      <c r="AD7757" s="2"/>
      <c r="AE7757" s="2"/>
      <c r="AF7757" s="2"/>
      <c r="AG7757" s="2"/>
      <c r="AH7757" s="2"/>
      <c r="AI7757" s="2"/>
      <c r="AJ7757" s="2"/>
      <c r="AK7757" s="2"/>
      <c r="BK7757" s="2"/>
      <c r="BL7757" s="2"/>
      <c r="BN7757" s="2"/>
      <c r="BO7757" s="2"/>
    </row>
    <row r="7758" ht="12.75" customHeight="1">
      <c r="D7758" s="2"/>
      <c r="G7758" s="2"/>
      <c r="I7758" s="2"/>
      <c r="J7758" s="2"/>
      <c r="K7758" s="2"/>
      <c r="L7758" s="2"/>
      <c r="M7758" s="2"/>
      <c r="N7758" s="2"/>
      <c r="O7758" s="2"/>
      <c r="P7758" s="2"/>
      <c r="Q7758" s="2"/>
      <c r="R7758" s="2"/>
      <c r="S7758" s="2"/>
      <c r="T7758" s="2"/>
      <c r="U7758" s="2"/>
      <c r="V7758" s="2"/>
      <c r="W7758" s="2"/>
      <c r="X7758" s="2"/>
      <c r="Y7758" s="2"/>
      <c r="AB7758" s="2"/>
      <c r="AC7758" s="2"/>
      <c r="AD7758" s="2"/>
      <c r="AE7758" s="2"/>
      <c r="AF7758" s="2"/>
      <c r="AG7758" s="2"/>
      <c r="AH7758" s="2"/>
      <c r="AI7758" s="2"/>
      <c r="AJ7758" s="2"/>
      <c r="AK7758" s="2"/>
      <c r="BK7758" s="2"/>
      <c r="BL7758" s="2"/>
      <c r="BN7758" s="2"/>
      <c r="BO7758" s="2"/>
    </row>
    <row r="7759" ht="12.75" customHeight="1">
      <c r="D7759" s="2"/>
      <c r="G7759" s="2"/>
      <c r="I7759" s="2"/>
      <c r="J7759" s="2"/>
      <c r="K7759" s="2"/>
      <c r="L7759" s="2"/>
      <c r="M7759" s="2"/>
      <c r="N7759" s="2"/>
      <c r="O7759" s="2"/>
      <c r="P7759" s="2"/>
      <c r="Q7759" s="2"/>
      <c r="R7759" s="2"/>
      <c r="S7759" s="2"/>
      <c r="T7759" s="2"/>
      <c r="U7759" s="2"/>
      <c r="V7759" s="2"/>
      <c r="W7759" s="2"/>
      <c r="X7759" s="2"/>
      <c r="Y7759" s="2"/>
      <c r="AB7759" s="2"/>
      <c r="AC7759" s="2"/>
      <c r="AD7759" s="2"/>
      <c r="AE7759" s="2"/>
      <c r="AF7759" s="2"/>
      <c r="AG7759" s="2"/>
      <c r="AH7759" s="2"/>
      <c r="AI7759" s="2"/>
      <c r="AJ7759" s="2"/>
      <c r="AK7759" s="2"/>
      <c r="BK7759" s="2"/>
      <c r="BL7759" s="2"/>
      <c r="BN7759" s="2"/>
      <c r="BO7759" s="2"/>
    </row>
    <row r="7760" ht="12.75" customHeight="1">
      <c r="D7760" s="2"/>
      <c r="G7760" s="2"/>
      <c r="I7760" s="2"/>
      <c r="J7760" s="2"/>
      <c r="K7760" s="2"/>
      <c r="L7760" s="2"/>
      <c r="M7760" s="2"/>
      <c r="N7760" s="2"/>
      <c r="O7760" s="2"/>
      <c r="P7760" s="2"/>
      <c r="Q7760" s="2"/>
      <c r="R7760" s="2"/>
      <c r="S7760" s="2"/>
      <c r="T7760" s="2"/>
      <c r="U7760" s="2"/>
      <c r="V7760" s="2"/>
      <c r="W7760" s="2"/>
      <c r="X7760" s="2"/>
      <c r="Y7760" s="2"/>
      <c r="AB7760" s="2"/>
      <c r="AC7760" s="2"/>
      <c r="AD7760" s="2"/>
      <c r="AE7760" s="2"/>
      <c r="AF7760" s="2"/>
      <c r="AG7760" s="2"/>
      <c r="AH7760" s="2"/>
      <c r="AI7760" s="2"/>
      <c r="AJ7760" s="2"/>
      <c r="AK7760" s="2"/>
      <c r="BK7760" s="2"/>
      <c r="BL7760" s="2"/>
      <c r="BN7760" s="2"/>
      <c r="BO7760" s="2"/>
    </row>
    <row r="7761" ht="12.75" customHeight="1">
      <c r="D7761" s="2"/>
      <c r="G7761" s="2"/>
      <c r="I7761" s="2"/>
      <c r="J7761" s="2"/>
      <c r="K7761" s="2"/>
      <c r="L7761" s="2"/>
      <c r="M7761" s="2"/>
      <c r="N7761" s="2"/>
      <c r="O7761" s="2"/>
      <c r="P7761" s="2"/>
      <c r="Q7761" s="2"/>
      <c r="R7761" s="2"/>
      <c r="S7761" s="2"/>
      <c r="T7761" s="2"/>
      <c r="U7761" s="2"/>
      <c r="V7761" s="2"/>
      <c r="W7761" s="2"/>
      <c r="X7761" s="2"/>
      <c r="Y7761" s="2"/>
      <c r="AB7761" s="2"/>
      <c r="AC7761" s="2"/>
      <c r="AD7761" s="2"/>
      <c r="AE7761" s="2"/>
      <c r="AF7761" s="2"/>
      <c r="AG7761" s="2"/>
      <c r="AH7761" s="2"/>
      <c r="AI7761" s="2"/>
      <c r="AJ7761" s="2"/>
      <c r="AK7761" s="2"/>
      <c r="BK7761" s="2"/>
      <c r="BL7761" s="2"/>
      <c r="BN7761" s="2"/>
      <c r="BO7761" s="2"/>
    </row>
    <row r="7762" ht="12.75" customHeight="1">
      <c r="D7762" s="2"/>
      <c r="G7762" s="2"/>
      <c r="I7762" s="2"/>
      <c r="J7762" s="2"/>
      <c r="K7762" s="2"/>
      <c r="L7762" s="2"/>
      <c r="M7762" s="2"/>
      <c r="N7762" s="2"/>
      <c r="O7762" s="2"/>
      <c r="P7762" s="2"/>
      <c r="Q7762" s="2"/>
      <c r="R7762" s="2"/>
      <c r="S7762" s="2"/>
      <c r="T7762" s="2"/>
      <c r="U7762" s="2"/>
      <c r="V7762" s="2"/>
      <c r="W7762" s="2"/>
      <c r="X7762" s="2"/>
      <c r="Y7762" s="2"/>
      <c r="AB7762" s="2"/>
      <c r="AC7762" s="2"/>
      <c r="AD7762" s="2"/>
      <c r="AE7762" s="2"/>
      <c r="AF7762" s="2"/>
      <c r="AG7762" s="2"/>
      <c r="AH7762" s="2"/>
      <c r="AI7762" s="2"/>
      <c r="AJ7762" s="2"/>
      <c r="AK7762" s="2"/>
      <c r="BK7762" s="2"/>
      <c r="BL7762" s="2"/>
      <c r="BN7762" s="2"/>
      <c r="BO7762" s="2"/>
    </row>
    <row r="7763" ht="12.75" customHeight="1">
      <c r="D7763" s="2"/>
      <c r="G7763" s="2"/>
      <c r="I7763" s="2"/>
      <c r="J7763" s="2"/>
      <c r="K7763" s="2"/>
      <c r="L7763" s="2"/>
      <c r="M7763" s="2"/>
      <c r="N7763" s="2"/>
      <c r="O7763" s="2"/>
      <c r="P7763" s="2"/>
      <c r="Q7763" s="2"/>
      <c r="R7763" s="2"/>
      <c r="S7763" s="2"/>
      <c r="T7763" s="2"/>
      <c r="U7763" s="2"/>
      <c r="V7763" s="2"/>
      <c r="W7763" s="2"/>
      <c r="X7763" s="2"/>
      <c r="Y7763" s="2"/>
      <c r="AB7763" s="2"/>
      <c r="AC7763" s="2"/>
      <c r="AD7763" s="2"/>
      <c r="AE7763" s="2"/>
      <c r="AF7763" s="2"/>
      <c r="AG7763" s="2"/>
      <c r="AH7763" s="2"/>
      <c r="AI7763" s="2"/>
      <c r="AJ7763" s="2"/>
      <c r="AK7763" s="2"/>
      <c r="BK7763" s="2"/>
      <c r="BL7763" s="2"/>
      <c r="BN7763" s="2"/>
      <c r="BO7763" s="2"/>
    </row>
    <row r="7764" ht="12.75" customHeight="1">
      <c r="D7764" s="2"/>
      <c r="G7764" s="2"/>
      <c r="I7764" s="2"/>
      <c r="J7764" s="2"/>
      <c r="K7764" s="2"/>
      <c r="L7764" s="2"/>
      <c r="M7764" s="2"/>
      <c r="N7764" s="2"/>
      <c r="O7764" s="2"/>
      <c r="P7764" s="2"/>
      <c r="Q7764" s="2"/>
      <c r="R7764" s="2"/>
      <c r="S7764" s="2"/>
      <c r="T7764" s="2"/>
      <c r="U7764" s="2"/>
      <c r="V7764" s="2"/>
      <c r="W7764" s="2"/>
      <c r="X7764" s="2"/>
      <c r="Y7764" s="2"/>
      <c r="AB7764" s="2"/>
      <c r="AC7764" s="2"/>
      <c r="AD7764" s="2"/>
      <c r="AE7764" s="2"/>
      <c r="AF7764" s="2"/>
      <c r="AG7764" s="2"/>
      <c r="AH7764" s="2"/>
      <c r="AI7764" s="2"/>
      <c r="AJ7764" s="2"/>
      <c r="AK7764" s="2"/>
      <c r="BK7764" s="2"/>
      <c r="BL7764" s="2"/>
      <c r="BN7764" s="2"/>
      <c r="BO7764" s="2"/>
    </row>
    <row r="7765" ht="12.75" customHeight="1">
      <c r="D7765" s="2"/>
      <c r="G7765" s="2"/>
      <c r="I7765" s="2"/>
      <c r="J7765" s="2"/>
      <c r="K7765" s="2"/>
      <c r="L7765" s="2"/>
      <c r="M7765" s="2"/>
      <c r="N7765" s="2"/>
      <c r="O7765" s="2"/>
      <c r="P7765" s="2"/>
      <c r="Q7765" s="2"/>
      <c r="R7765" s="2"/>
      <c r="S7765" s="2"/>
      <c r="T7765" s="2"/>
      <c r="U7765" s="2"/>
      <c r="V7765" s="2"/>
      <c r="W7765" s="2"/>
      <c r="X7765" s="2"/>
      <c r="Y7765" s="2"/>
      <c r="AB7765" s="2"/>
      <c r="AC7765" s="2"/>
      <c r="AD7765" s="2"/>
      <c r="AE7765" s="2"/>
      <c r="AF7765" s="2"/>
      <c r="AG7765" s="2"/>
      <c r="AH7765" s="2"/>
      <c r="AI7765" s="2"/>
      <c r="AJ7765" s="2"/>
      <c r="AK7765" s="2"/>
      <c r="BK7765" s="2"/>
      <c r="BL7765" s="2"/>
      <c r="BN7765" s="2"/>
      <c r="BO7765" s="2"/>
    </row>
    <row r="7766" ht="12.75" customHeight="1">
      <c r="D7766" s="2"/>
      <c r="G7766" s="2"/>
      <c r="I7766" s="2"/>
      <c r="J7766" s="2"/>
      <c r="K7766" s="2"/>
      <c r="L7766" s="2"/>
      <c r="M7766" s="2"/>
      <c r="N7766" s="2"/>
      <c r="O7766" s="2"/>
      <c r="P7766" s="2"/>
      <c r="Q7766" s="2"/>
      <c r="R7766" s="2"/>
      <c r="S7766" s="2"/>
      <c r="T7766" s="2"/>
      <c r="U7766" s="2"/>
      <c r="V7766" s="2"/>
      <c r="W7766" s="2"/>
      <c r="X7766" s="2"/>
      <c r="Y7766" s="2"/>
      <c r="AB7766" s="2"/>
      <c r="AC7766" s="2"/>
      <c r="AD7766" s="2"/>
      <c r="AE7766" s="2"/>
      <c r="AF7766" s="2"/>
      <c r="AG7766" s="2"/>
      <c r="AH7766" s="2"/>
      <c r="AI7766" s="2"/>
      <c r="AJ7766" s="2"/>
      <c r="AK7766" s="2"/>
      <c r="BK7766" s="2"/>
      <c r="BL7766" s="2"/>
      <c r="BN7766" s="2"/>
      <c r="BO7766" s="2"/>
    </row>
    <row r="7767" ht="12.75" customHeight="1">
      <c r="D7767" s="2"/>
      <c r="G7767" s="2"/>
      <c r="I7767" s="2"/>
      <c r="J7767" s="2"/>
      <c r="K7767" s="2"/>
      <c r="L7767" s="2"/>
      <c r="M7767" s="2"/>
      <c r="N7767" s="2"/>
      <c r="O7767" s="2"/>
      <c r="P7767" s="2"/>
      <c r="Q7767" s="2"/>
      <c r="R7767" s="2"/>
      <c r="S7767" s="2"/>
      <c r="T7767" s="2"/>
      <c r="U7767" s="2"/>
      <c r="V7767" s="2"/>
      <c r="W7767" s="2"/>
      <c r="X7767" s="2"/>
      <c r="Y7767" s="2"/>
      <c r="AB7767" s="2"/>
      <c r="AC7767" s="2"/>
      <c r="AD7767" s="2"/>
      <c r="AE7767" s="2"/>
      <c r="AF7767" s="2"/>
      <c r="AG7767" s="2"/>
      <c r="AH7767" s="2"/>
      <c r="AI7767" s="2"/>
      <c r="AJ7767" s="2"/>
      <c r="AK7767" s="2"/>
      <c r="BK7767" s="2"/>
      <c r="BL7767" s="2"/>
      <c r="BN7767" s="2"/>
      <c r="BO7767" s="2"/>
    </row>
    <row r="7768" ht="12.75" customHeight="1">
      <c r="D7768" s="2"/>
      <c r="G7768" s="2"/>
      <c r="I7768" s="2"/>
      <c r="J7768" s="2"/>
      <c r="K7768" s="2"/>
      <c r="L7768" s="2"/>
      <c r="M7768" s="2"/>
      <c r="N7768" s="2"/>
      <c r="O7768" s="2"/>
      <c r="P7768" s="2"/>
      <c r="Q7768" s="2"/>
      <c r="R7768" s="2"/>
      <c r="S7768" s="2"/>
      <c r="T7768" s="2"/>
      <c r="U7768" s="2"/>
      <c r="V7768" s="2"/>
      <c r="W7768" s="2"/>
      <c r="X7768" s="2"/>
      <c r="Y7768" s="2"/>
      <c r="AB7768" s="2"/>
      <c r="AC7768" s="2"/>
      <c r="AD7768" s="2"/>
      <c r="AE7768" s="2"/>
      <c r="AF7768" s="2"/>
      <c r="AG7768" s="2"/>
      <c r="AH7768" s="2"/>
      <c r="AI7768" s="2"/>
      <c r="AJ7768" s="2"/>
      <c r="AK7768" s="2"/>
      <c r="BK7768" s="2"/>
      <c r="BL7768" s="2"/>
      <c r="BN7768" s="2"/>
      <c r="BO7768" s="2"/>
    </row>
    <row r="7769" ht="12.75" customHeight="1">
      <c r="D7769" s="2"/>
      <c r="G7769" s="2"/>
      <c r="I7769" s="2"/>
      <c r="J7769" s="2"/>
      <c r="K7769" s="2"/>
      <c r="L7769" s="2"/>
      <c r="M7769" s="2"/>
      <c r="N7769" s="2"/>
      <c r="O7769" s="2"/>
      <c r="P7769" s="2"/>
      <c r="Q7769" s="2"/>
      <c r="R7769" s="2"/>
      <c r="S7769" s="2"/>
      <c r="T7769" s="2"/>
      <c r="U7769" s="2"/>
      <c r="V7769" s="2"/>
      <c r="W7769" s="2"/>
      <c r="X7769" s="2"/>
      <c r="Y7769" s="2"/>
      <c r="AB7769" s="2"/>
      <c r="AC7769" s="2"/>
      <c r="AD7769" s="2"/>
      <c r="AE7769" s="2"/>
      <c r="AF7769" s="2"/>
      <c r="AG7769" s="2"/>
      <c r="AH7769" s="2"/>
      <c r="AI7769" s="2"/>
      <c r="AJ7769" s="2"/>
      <c r="AK7769" s="2"/>
      <c r="BK7769" s="2"/>
      <c r="BL7769" s="2"/>
      <c r="BN7769" s="2"/>
      <c r="BO7769" s="2"/>
    </row>
    <row r="7770" ht="12.75" customHeight="1">
      <c r="D7770" s="2"/>
      <c r="G7770" s="2"/>
      <c r="I7770" s="2"/>
      <c r="J7770" s="2"/>
      <c r="K7770" s="2"/>
      <c r="L7770" s="2"/>
      <c r="M7770" s="2"/>
      <c r="N7770" s="2"/>
      <c r="O7770" s="2"/>
      <c r="P7770" s="2"/>
      <c r="Q7770" s="2"/>
      <c r="R7770" s="2"/>
      <c r="S7770" s="2"/>
      <c r="T7770" s="2"/>
      <c r="U7770" s="2"/>
      <c r="V7770" s="2"/>
      <c r="W7770" s="2"/>
      <c r="X7770" s="2"/>
      <c r="Y7770" s="2"/>
      <c r="AB7770" s="2"/>
      <c r="AC7770" s="2"/>
      <c r="AD7770" s="2"/>
      <c r="AE7770" s="2"/>
      <c r="AF7770" s="2"/>
      <c r="AG7770" s="2"/>
      <c r="AH7770" s="2"/>
      <c r="AI7770" s="2"/>
      <c r="AJ7770" s="2"/>
      <c r="AK7770" s="2"/>
      <c r="BK7770" s="2"/>
      <c r="BL7770" s="2"/>
      <c r="BN7770" s="2"/>
      <c r="BO7770" s="2"/>
    </row>
    <row r="7771" ht="12.75" customHeight="1">
      <c r="D7771" s="2"/>
      <c r="G7771" s="2"/>
      <c r="I7771" s="2"/>
      <c r="J7771" s="2"/>
      <c r="K7771" s="2"/>
      <c r="L7771" s="2"/>
      <c r="M7771" s="2"/>
      <c r="N7771" s="2"/>
      <c r="O7771" s="2"/>
      <c r="P7771" s="2"/>
      <c r="Q7771" s="2"/>
      <c r="R7771" s="2"/>
      <c r="S7771" s="2"/>
      <c r="T7771" s="2"/>
      <c r="U7771" s="2"/>
      <c r="V7771" s="2"/>
      <c r="W7771" s="2"/>
      <c r="X7771" s="2"/>
      <c r="Y7771" s="2"/>
      <c r="AB7771" s="2"/>
      <c r="AC7771" s="2"/>
      <c r="AD7771" s="2"/>
      <c r="AE7771" s="2"/>
      <c r="AF7771" s="2"/>
      <c r="AG7771" s="2"/>
      <c r="AH7771" s="2"/>
      <c r="AI7771" s="2"/>
      <c r="AJ7771" s="2"/>
      <c r="AK7771" s="2"/>
      <c r="BK7771" s="2"/>
      <c r="BL7771" s="2"/>
      <c r="BN7771" s="2"/>
      <c r="BO7771" s="2"/>
    </row>
    <row r="7772" ht="12.75" customHeight="1">
      <c r="D7772" s="2"/>
      <c r="G7772" s="2"/>
      <c r="I7772" s="2"/>
      <c r="J7772" s="2"/>
      <c r="K7772" s="2"/>
      <c r="L7772" s="2"/>
      <c r="M7772" s="2"/>
      <c r="N7772" s="2"/>
      <c r="O7772" s="2"/>
      <c r="P7772" s="2"/>
      <c r="Q7772" s="2"/>
      <c r="R7772" s="2"/>
      <c r="S7772" s="2"/>
      <c r="T7772" s="2"/>
      <c r="U7772" s="2"/>
      <c r="V7772" s="2"/>
      <c r="W7772" s="2"/>
      <c r="X7772" s="2"/>
      <c r="Y7772" s="2"/>
      <c r="AB7772" s="2"/>
      <c r="AC7772" s="2"/>
      <c r="AD7772" s="2"/>
      <c r="AE7772" s="2"/>
      <c r="AF7772" s="2"/>
      <c r="AG7772" s="2"/>
      <c r="AH7772" s="2"/>
      <c r="AI7772" s="2"/>
      <c r="AJ7772" s="2"/>
      <c r="AK7772" s="2"/>
      <c r="BK7772" s="2"/>
      <c r="BL7772" s="2"/>
      <c r="BN7772" s="2"/>
      <c r="BO7772" s="2"/>
    </row>
    <row r="7773" ht="12.75" customHeight="1">
      <c r="D7773" s="2"/>
      <c r="G7773" s="2"/>
      <c r="I7773" s="2"/>
      <c r="J7773" s="2"/>
      <c r="K7773" s="2"/>
      <c r="L7773" s="2"/>
      <c r="M7773" s="2"/>
      <c r="N7773" s="2"/>
      <c r="O7773" s="2"/>
      <c r="P7773" s="2"/>
      <c r="Q7773" s="2"/>
      <c r="R7773" s="2"/>
      <c r="S7773" s="2"/>
      <c r="T7773" s="2"/>
      <c r="U7773" s="2"/>
      <c r="V7773" s="2"/>
      <c r="W7773" s="2"/>
      <c r="X7773" s="2"/>
      <c r="Y7773" s="2"/>
      <c r="AB7773" s="2"/>
      <c r="AC7773" s="2"/>
      <c r="AD7773" s="2"/>
      <c r="AE7773" s="2"/>
      <c r="AF7773" s="2"/>
      <c r="AG7773" s="2"/>
      <c r="AH7773" s="2"/>
      <c r="AI7773" s="2"/>
      <c r="AJ7773" s="2"/>
      <c r="AK7773" s="2"/>
      <c r="BK7773" s="2"/>
      <c r="BL7773" s="2"/>
      <c r="BN7773" s="2"/>
      <c r="BO7773" s="2"/>
    </row>
    <row r="7774" ht="12.75" customHeight="1">
      <c r="D7774" s="2"/>
      <c r="G7774" s="2"/>
      <c r="I7774" s="2"/>
      <c r="J7774" s="2"/>
      <c r="K7774" s="2"/>
      <c r="L7774" s="2"/>
      <c r="M7774" s="2"/>
      <c r="N7774" s="2"/>
      <c r="O7774" s="2"/>
      <c r="P7774" s="2"/>
      <c r="Q7774" s="2"/>
      <c r="R7774" s="2"/>
      <c r="S7774" s="2"/>
      <c r="T7774" s="2"/>
      <c r="U7774" s="2"/>
      <c r="V7774" s="2"/>
      <c r="W7774" s="2"/>
      <c r="X7774" s="2"/>
      <c r="Y7774" s="2"/>
      <c r="AB7774" s="2"/>
      <c r="AC7774" s="2"/>
      <c r="AD7774" s="2"/>
      <c r="AE7774" s="2"/>
      <c r="AF7774" s="2"/>
      <c r="AG7774" s="2"/>
      <c r="AH7774" s="2"/>
      <c r="AI7774" s="2"/>
      <c r="AJ7774" s="2"/>
      <c r="AK7774" s="2"/>
      <c r="BK7774" s="2"/>
      <c r="BL7774" s="2"/>
      <c r="BN7774" s="2"/>
      <c r="BO7774" s="2"/>
    </row>
    <row r="7775" ht="12.75" customHeight="1">
      <c r="D7775" s="2"/>
      <c r="G7775" s="2"/>
      <c r="I7775" s="2"/>
      <c r="J7775" s="2"/>
      <c r="K7775" s="2"/>
      <c r="L7775" s="2"/>
      <c r="M7775" s="2"/>
      <c r="N7775" s="2"/>
      <c r="O7775" s="2"/>
      <c r="P7775" s="2"/>
      <c r="Q7775" s="2"/>
      <c r="R7775" s="2"/>
      <c r="S7775" s="2"/>
      <c r="T7775" s="2"/>
      <c r="U7775" s="2"/>
      <c r="V7775" s="2"/>
      <c r="W7775" s="2"/>
      <c r="X7775" s="2"/>
      <c r="Y7775" s="2"/>
      <c r="AB7775" s="2"/>
      <c r="AC7775" s="2"/>
      <c r="AD7775" s="2"/>
      <c r="AE7775" s="2"/>
      <c r="AF7775" s="2"/>
      <c r="AG7775" s="2"/>
      <c r="AH7775" s="2"/>
      <c r="AI7775" s="2"/>
      <c r="AJ7775" s="2"/>
      <c r="AK7775" s="2"/>
      <c r="BK7775" s="2"/>
      <c r="BL7775" s="2"/>
      <c r="BN7775" s="2"/>
      <c r="BO7775" s="2"/>
    </row>
    <row r="7776" ht="12.75" customHeight="1">
      <c r="D7776" s="2"/>
      <c r="G7776" s="2"/>
      <c r="I7776" s="2"/>
      <c r="J7776" s="2"/>
      <c r="K7776" s="2"/>
      <c r="L7776" s="2"/>
      <c r="M7776" s="2"/>
      <c r="N7776" s="2"/>
      <c r="O7776" s="2"/>
      <c r="P7776" s="2"/>
      <c r="Q7776" s="2"/>
      <c r="R7776" s="2"/>
      <c r="S7776" s="2"/>
      <c r="T7776" s="2"/>
      <c r="U7776" s="2"/>
      <c r="V7776" s="2"/>
      <c r="W7776" s="2"/>
      <c r="X7776" s="2"/>
      <c r="Y7776" s="2"/>
      <c r="AB7776" s="2"/>
      <c r="AC7776" s="2"/>
      <c r="AD7776" s="2"/>
      <c r="AE7776" s="2"/>
      <c r="AF7776" s="2"/>
      <c r="AG7776" s="2"/>
      <c r="AH7776" s="2"/>
      <c r="AI7776" s="2"/>
      <c r="AJ7776" s="2"/>
      <c r="AK7776" s="2"/>
      <c r="BK7776" s="2"/>
      <c r="BL7776" s="2"/>
      <c r="BN7776" s="2"/>
      <c r="BO7776" s="2"/>
    </row>
    <row r="7777" ht="12.75" customHeight="1">
      <c r="D7777" s="2"/>
      <c r="G7777" s="2"/>
      <c r="I7777" s="2"/>
      <c r="J7777" s="2"/>
      <c r="K7777" s="2"/>
      <c r="L7777" s="2"/>
      <c r="M7777" s="2"/>
      <c r="N7777" s="2"/>
      <c r="O7777" s="2"/>
      <c r="P7777" s="2"/>
      <c r="Q7777" s="2"/>
      <c r="R7777" s="2"/>
      <c r="S7777" s="2"/>
      <c r="T7777" s="2"/>
      <c r="U7777" s="2"/>
      <c r="V7777" s="2"/>
      <c r="W7777" s="2"/>
      <c r="X7777" s="2"/>
      <c r="Y7777" s="2"/>
      <c r="AB7777" s="2"/>
      <c r="AC7777" s="2"/>
      <c r="AD7777" s="2"/>
      <c r="AE7777" s="2"/>
      <c r="AF7777" s="2"/>
      <c r="AG7777" s="2"/>
      <c r="AH7777" s="2"/>
      <c r="AI7777" s="2"/>
      <c r="AJ7777" s="2"/>
      <c r="AK7777" s="2"/>
      <c r="BK7777" s="2"/>
      <c r="BL7777" s="2"/>
      <c r="BN7777" s="2"/>
      <c r="BO7777" s="2"/>
    </row>
    <row r="7778" ht="12.75" customHeight="1">
      <c r="D7778" s="2"/>
      <c r="G7778" s="2"/>
      <c r="I7778" s="2"/>
      <c r="J7778" s="2"/>
      <c r="K7778" s="2"/>
      <c r="L7778" s="2"/>
      <c r="M7778" s="2"/>
      <c r="N7778" s="2"/>
      <c r="O7778" s="2"/>
      <c r="P7778" s="2"/>
      <c r="Q7778" s="2"/>
      <c r="R7778" s="2"/>
      <c r="S7778" s="2"/>
      <c r="T7778" s="2"/>
      <c r="U7778" s="2"/>
      <c r="V7778" s="2"/>
      <c r="W7778" s="2"/>
      <c r="X7778" s="2"/>
      <c r="Y7778" s="2"/>
      <c r="AB7778" s="2"/>
      <c r="AC7778" s="2"/>
      <c r="AD7778" s="2"/>
      <c r="AE7778" s="2"/>
      <c r="AF7778" s="2"/>
      <c r="AG7778" s="2"/>
      <c r="AH7778" s="2"/>
      <c r="AI7778" s="2"/>
      <c r="AJ7778" s="2"/>
      <c r="AK7778" s="2"/>
      <c r="BK7778" s="2"/>
      <c r="BL7778" s="2"/>
      <c r="BN7778" s="2"/>
      <c r="BO7778" s="2"/>
    </row>
    <row r="7779" ht="12.75" customHeight="1">
      <c r="D7779" s="2"/>
      <c r="G7779" s="2"/>
      <c r="I7779" s="2"/>
      <c r="J7779" s="2"/>
      <c r="K7779" s="2"/>
      <c r="L7779" s="2"/>
      <c r="M7779" s="2"/>
      <c r="N7779" s="2"/>
      <c r="O7779" s="2"/>
      <c r="P7779" s="2"/>
      <c r="Q7779" s="2"/>
      <c r="R7779" s="2"/>
      <c r="S7779" s="2"/>
      <c r="T7779" s="2"/>
      <c r="U7779" s="2"/>
      <c r="V7779" s="2"/>
      <c r="W7779" s="2"/>
      <c r="X7779" s="2"/>
      <c r="Y7779" s="2"/>
      <c r="AB7779" s="2"/>
      <c r="AC7779" s="2"/>
      <c r="AD7779" s="2"/>
      <c r="AE7779" s="2"/>
      <c r="AF7779" s="2"/>
      <c r="AG7779" s="2"/>
      <c r="AH7779" s="2"/>
      <c r="AI7779" s="2"/>
      <c r="AJ7779" s="2"/>
      <c r="AK7779" s="2"/>
      <c r="BK7779" s="2"/>
      <c r="BL7779" s="2"/>
      <c r="BN7779" s="2"/>
      <c r="BO7779" s="2"/>
    </row>
    <row r="7780" ht="12.75" customHeight="1">
      <c r="D7780" s="2"/>
      <c r="G7780" s="2"/>
      <c r="I7780" s="2"/>
      <c r="J7780" s="2"/>
      <c r="K7780" s="2"/>
      <c r="L7780" s="2"/>
      <c r="M7780" s="2"/>
      <c r="N7780" s="2"/>
      <c r="O7780" s="2"/>
      <c r="P7780" s="2"/>
      <c r="Q7780" s="2"/>
      <c r="R7780" s="2"/>
      <c r="S7780" s="2"/>
      <c r="T7780" s="2"/>
      <c r="U7780" s="2"/>
      <c r="V7780" s="2"/>
      <c r="W7780" s="2"/>
      <c r="X7780" s="2"/>
      <c r="Y7780" s="2"/>
      <c r="AB7780" s="2"/>
      <c r="AC7780" s="2"/>
      <c r="AD7780" s="2"/>
      <c r="AE7780" s="2"/>
      <c r="AF7780" s="2"/>
      <c r="AG7780" s="2"/>
      <c r="AH7780" s="2"/>
      <c r="AI7780" s="2"/>
      <c r="AJ7780" s="2"/>
      <c r="AK7780" s="2"/>
      <c r="BK7780" s="2"/>
      <c r="BL7780" s="2"/>
      <c r="BN7780" s="2"/>
      <c r="BO7780" s="2"/>
    </row>
    <row r="7781" ht="12.75" customHeight="1">
      <c r="D7781" s="2"/>
      <c r="G7781" s="2"/>
      <c r="I7781" s="2"/>
      <c r="J7781" s="2"/>
      <c r="K7781" s="2"/>
      <c r="L7781" s="2"/>
      <c r="M7781" s="2"/>
      <c r="N7781" s="2"/>
      <c r="O7781" s="2"/>
      <c r="P7781" s="2"/>
      <c r="Q7781" s="2"/>
      <c r="R7781" s="2"/>
      <c r="S7781" s="2"/>
      <c r="T7781" s="2"/>
      <c r="U7781" s="2"/>
      <c r="V7781" s="2"/>
      <c r="W7781" s="2"/>
      <c r="X7781" s="2"/>
      <c r="Y7781" s="2"/>
      <c r="AB7781" s="2"/>
      <c r="AC7781" s="2"/>
      <c r="AD7781" s="2"/>
      <c r="AE7781" s="2"/>
      <c r="AF7781" s="2"/>
      <c r="AG7781" s="2"/>
      <c r="AH7781" s="2"/>
      <c r="AI7781" s="2"/>
      <c r="AJ7781" s="2"/>
      <c r="AK7781" s="2"/>
      <c r="BK7781" s="2"/>
      <c r="BL7781" s="2"/>
      <c r="BN7781" s="2"/>
      <c r="BO7781" s="2"/>
    </row>
    <row r="7782" ht="12.75" customHeight="1">
      <c r="D7782" s="2"/>
      <c r="G7782" s="2"/>
      <c r="I7782" s="2"/>
      <c r="J7782" s="2"/>
      <c r="K7782" s="2"/>
      <c r="L7782" s="2"/>
      <c r="M7782" s="2"/>
      <c r="N7782" s="2"/>
      <c r="O7782" s="2"/>
      <c r="P7782" s="2"/>
      <c r="Q7782" s="2"/>
      <c r="R7782" s="2"/>
      <c r="S7782" s="2"/>
      <c r="T7782" s="2"/>
      <c r="U7782" s="2"/>
      <c r="V7782" s="2"/>
      <c r="W7782" s="2"/>
      <c r="X7782" s="2"/>
      <c r="Y7782" s="2"/>
      <c r="AB7782" s="2"/>
      <c r="AC7782" s="2"/>
      <c r="AD7782" s="2"/>
      <c r="AE7782" s="2"/>
      <c r="AF7782" s="2"/>
      <c r="AG7782" s="2"/>
      <c r="AH7782" s="2"/>
      <c r="AI7782" s="2"/>
      <c r="AJ7782" s="2"/>
      <c r="AK7782" s="2"/>
      <c r="BK7782" s="2"/>
      <c r="BL7782" s="2"/>
      <c r="BN7782" s="2"/>
      <c r="BO7782" s="2"/>
    </row>
    <row r="7783" ht="12.75" customHeight="1">
      <c r="D7783" s="2"/>
      <c r="G7783" s="2"/>
      <c r="I7783" s="2"/>
      <c r="J7783" s="2"/>
      <c r="K7783" s="2"/>
      <c r="L7783" s="2"/>
      <c r="M7783" s="2"/>
      <c r="N7783" s="2"/>
      <c r="O7783" s="2"/>
      <c r="P7783" s="2"/>
      <c r="Q7783" s="2"/>
      <c r="R7783" s="2"/>
      <c r="S7783" s="2"/>
      <c r="T7783" s="2"/>
      <c r="U7783" s="2"/>
      <c r="V7783" s="2"/>
      <c r="W7783" s="2"/>
      <c r="X7783" s="2"/>
      <c r="Y7783" s="2"/>
      <c r="AB7783" s="2"/>
      <c r="AC7783" s="2"/>
      <c r="AD7783" s="2"/>
      <c r="AE7783" s="2"/>
      <c r="AF7783" s="2"/>
      <c r="AG7783" s="2"/>
      <c r="AH7783" s="2"/>
      <c r="AI7783" s="2"/>
      <c r="AJ7783" s="2"/>
      <c r="AK7783" s="2"/>
      <c r="BK7783" s="2"/>
      <c r="BL7783" s="2"/>
      <c r="BN7783" s="2"/>
      <c r="BO7783" s="2"/>
    </row>
    <row r="7784" ht="12.75" customHeight="1">
      <c r="D7784" s="2"/>
      <c r="G7784" s="2"/>
      <c r="I7784" s="2"/>
      <c r="J7784" s="2"/>
      <c r="K7784" s="2"/>
      <c r="L7784" s="2"/>
      <c r="M7784" s="2"/>
      <c r="N7784" s="2"/>
      <c r="O7784" s="2"/>
      <c r="P7784" s="2"/>
      <c r="Q7784" s="2"/>
      <c r="R7784" s="2"/>
      <c r="S7784" s="2"/>
      <c r="T7784" s="2"/>
      <c r="U7784" s="2"/>
      <c r="V7784" s="2"/>
      <c r="W7784" s="2"/>
      <c r="X7784" s="2"/>
      <c r="Y7784" s="2"/>
      <c r="AB7784" s="2"/>
      <c r="AC7784" s="2"/>
      <c r="AD7784" s="2"/>
      <c r="AE7784" s="2"/>
      <c r="AF7784" s="2"/>
      <c r="AG7784" s="2"/>
      <c r="AH7784" s="2"/>
      <c r="AI7784" s="2"/>
      <c r="AJ7784" s="2"/>
      <c r="AK7784" s="2"/>
      <c r="BK7784" s="2"/>
      <c r="BL7784" s="2"/>
      <c r="BN7784" s="2"/>
      <c r="BO7784" s="2"/>
    </row>
    <row r="7785" ht="12.75" customHeight="1">
      <c r="D7785" s="2"/>
      <c r="G7785" s="2"/>
      <c r="I7785" s="2"/>
      <c r="J7785" s="2"/>
      <c r="K7785" s="2"/>
      <c r="L7785" s="2"/>
      <c r="M7785" s="2"/>
      <c r="N7785" s="2"/>
      <c r="O7785" s="2"/>
      <c r="P7785" s="2"/>
      <c r="Q7785" s="2"/>
      <c r="R7785" s="2"/>
      <c r="S7785" s="2"/>
      <c r="T7785" s="2"/>
      <c r="U7785" s="2"/>
      <c r="V7785" s="2"/>
      <c r="W7785" s="2"/>
      <c r="X7785" s="2"/>
      <c r="Y7785" s="2"/>
      <c r="AB7785" s="2"/>
      <c r="AC7785" s="2"/>
      <c r="AD7785" s="2"/>
      <c r="AE7785" s="2"/>
      <c r="AF7785" s="2"/>
      <c r="AG7785" s="2"/>
      <c r="AH7785" s="2"/>
      <c r="AI7785" s="2"/>
      <c r="AJ7785" s="2"/>
      <c r="AK7785" s="2"/>
      <c r="BK7785" s="2"/>
      <c r="BL7785" s="2"/>
      <c r="BN7785" s="2"/>
      <c r="BO7785" s="2"/>
    </row>
    <row r="7786" ht="12.75" customHeight="1">
      <c r="D7786" s="2"/>
      <c r="G7786" s="2"/>
      <c r="I7786" s="2"/>
      <c r="J7786" s="2"/>
      <c r="K7786" s="2"/>
      <c r="L7786" s="2"/>
      <c r="M7786" s="2"/>
      <c r="N7786" s="2"/>
      <c r="O7786" s="2"/>
      <c r="P7786" s="2"/>
      <c r="Q7786" s="2"/>
      <c r="R7786" s="2"/>
      <c r="S7786" s="2"/>
      <c r="T7786" s="2"/>
      <c r="U7786" s="2"/>
      <c r="V7786" s="2"/>
      <c r="W7786" s="2"/>
      <c r="X7786" s="2"/>
      <c r="Y7786" s="2"/>
      <c r="AB7786" s="2"/>
      <c r="AC7786" s="2"/>
      <c r="AD7786" s="2"/>
      <c r="AE7786" s="2"/>
      <c r="AF7786" s="2"/>
      <c r="AG7786" s="2"/>
      <c r="AH7786" s="2"/>
      <c r="AI7786" s="2"/>
      <c r="AJ7786" s="2"/>
      <c r="AK7786" s="2"/>
      <c r="BK7786" s="2"/>
      <c r="BL7786" s="2"/>
      <c r="BN7786" s="2"/>
      <c r="BO7786" s="2"/>
    </row>
    <row r="7787" ht="12.75" customHeight="1">
      <c r="D7787" s="2"/>
      <c r="G7787" s="2"/>
      <c r="I7787" s="2"/>
      <c r="J7787" s="2"/>
      <c r="K7787" s="2"/>
      <c r="L7787" s="2"/>
      <c r="M7787" s="2"/>
      <c r="N7787" s="2"/>
      <c r="O7787" s="2"/>
      <c r="P7787" s="2"/>
      <c r="Q7787" s="2"/>
      <c r="R7787" s="2"/>
      <c r="S7787" s="2"/>
      <c r="T7787" s="2"/>
      <c r="U7787" s="2"/>
      <c r="V7787" s="2"/>
      <c r="W7787" s="2"/>
      <c r="X7787" s="2"/>
      <c r="Y7787" s="2"/>
      <c r="AB7787" s="2"/>
      <c r="AC7787" s="2"/>
      <c r="AD7787" s="2"/>
      <c r="AE7787" s="2"/>
      <c r="AF7787" s="2"/>
      <c r="AG7787" s="2"/>
      <c r="AH7787" s="2"/>
      <c r="AI7787" s="2"/>
      <c r="AJ7787" s="2"/>
      <c r="AK7787" s="2"/>
      <c r="BK7787" s="2"/>
      <c r="BL7787" s="2"/>
      <c r="BN7787" s="2"/>
      <c r="BO7787" s="2"/>
    </row>
    <row r="7788" ht="12.75" customHeight="1">
      <c r="D7788" s="2"/>
      <c r="G7788" s="2"/>
      <c r="I7788" s="2"/>
      <c r="J7788" s="2"/>
      <c r="K7788" s="2"/>
      <c r="L7788" s="2"/>
      <c r="M7788" s="2"/>
      <c r="N7788" s="2"/>
      <c r="O7788" s="2"/>
      <c r="P7788" s="2"/>
      <c r="Q7788" s="2"/>
      <c r="R7788" s="2"/>
      <c r="S7788" s="2"/>
      <c r="T7788" s="2"/>
      <c r="U7788" s="2"/>
      <c r="V7788" s="2"/>
      <c r="W7788" s="2"/>
      <c r="X7788" s="2"/>
      <c r="Y7788" s="2"/>
      <c r="AB7788" s="2"/>
      <c r="AC7788" s="2"/>
      <c r="AD7788" s="2"/>
      <c r="AE7788" s="2"/>
      <c r="AF7788" s="2"/>
      <c r="AG7788" s="2"/>
      <c r="AH7788" s="2"/>
      <c r="AI7788" s="2"/>
      <c r="AJ7788" s="2"/>
      <c r="AK7788" s="2"/>
      <c r="BK7788" s="2"/>
      <c r="BL7788" s="2"/>
      <c r="BN7788" s="2"/>
      <c r="BO7788" s="2"/>
    </row>
    <row r="7789" ht="12.75" customHeight="1">
      <c r="D7789" s="2"/>
      <c r="G7789" s="2"/>
      <c r="I7789" s="2"/>
      <c r="J7789" s="2"/>
      <c r="K7789" s="2"/>
      <c r="L7789" s="2"/>
      <c r="M7789" s="2"/>
      <c r="N7789" s="2"/>
      <c r="O7789" s="2"/>
      <c r="P7789" s="2"/>
      <c r="Q7789" s="2"/>
      <c r="R7789" s="2"/>
      <c r="S7789" s="2"/>
      <c r="T7789" s="2"/>
      <c r="U7789" s="2"/>
      <c r="V7789" s="2"/>
      <c r="W7789" s="2"/>
      <c r="X7789" s="2"/>
      <c r="Y7789" s="2"/>
      <c r="AB7789" s="2"/>
      <c r="AC7789" s="2"/>
      <c r="AD7789" s="2"/>
      <c r="AE7789" s="2"/>
      <c r="AF7789" s="2"/>
      <c r="AG7789" s="2"/>
      <c r="AH7789" s="2"/>
      <c r="AI7789" s="2"/>
      <c r="AJ7789" s="2"/>
      <c r="AK7789" s="2"/>
      <c r="BK7789" s="2"/>
      <c r="BL7789" s="2"/>
      <c r="BN7789" s="2"/>
      <c r="BO7789" s="2"/>
    </row>
    <row r="7790" ht="12.75" customHeight="1">
      <c r="D7790" s="2"/>
      <c r="G7790" s="2"/>
      <c r="I7790" s="2"/>
      <c r="J7790" s="2"/>
      <c r="K7790" s="2"/>
      <c r="L7790" s="2"/>
      <c r="M7790" s="2"/>
      <c r="N7790" s="2"/>
      <c r="O7790" s="2"/>
      <c r="P7790" s="2"/>
      <c r="Q7790" s="2"/>
      <c r="R7790" s="2"/>
      <c r="S7790" s="2"/>
      <c r="T7790" s="2"/>
      <c r="U7790" s="2"/>
      <c r="V7790" s="2"/>
      <c r="W7790" s="2"/>
      <c r="X7790" s="2"/>
      <c r="Y7790" s="2"/>
      <c r="AB7790" s="2"/>
      <c r="AC7790" s="2"/>
      <c r="AD7790" s="2"/>
      <c r="AE7790" s="2"/>
      <c r="AF7790" s="2"/>
      <c r="AG7790" s="2"/>
      <c r="AH7790" s="2"/>
      <c r="AI7790" s="2"/>
      <c r="AJ7790" s="2"/>
      <c r="AK7790" s="2"/>
      <c r="BK7790" s="2"/>
      <c r="BL7790" s="2"/>
      <c r="BN7790" s="2"/>
      <c r="BO7790" s="2"/>
    </row>
    <row r="7791" ht="12.75" customHeight="1">
      <c r="D7791" s="2"/>
      <c r="G7791" s="2"/>
      <c r="I7791" s="2"/>
      <c r="J7791" s="2"/>
      <c r="K7791" s="2"/>
      <c r="L7791" s="2"/>
      <c r="M7791" s="2"/>
      <c r="N7791" s="2"/>
      <c r="O7791" s="2"/>
      <c r="P7791" s="2"/>
      <c r="Q7791" s="2"/>
      <c r="R7791" s="2"/>
      <c r="S7791" s="2"/>
      <c r="T7791" s="2"/>
      <c r="U7791" s="2"/>
      <c r="V7791" s="2"/>
      <c r="W7791" s="2"/>
      <c r="X7791" s="2"/>
      <c r="Y7791" s="2"/>
      <c r="AB7791" s="2"/>
      <c r="AC7791" s="2"/>
      <c r="AD7791" s="2"/>
      <c r="AE7791" s="2"/>
      <c r="AF7791" s="2"/>
      <c r="AG7791" s="2"/>
      <c r="AH7791" s="2"/>
      <c r="AI7791" s="2"/>
      <c r="AJ7791" s="2"/>
      <c r="AK7791" s="2"/>
      <c r="BK7791" s="2"/>
      <c r="BL7791" s="2"/>
      <c r="BN7791" s="2"/>
      <c r="BO7791" s="2"/>
    </row>
    <row r="7792" ht="12.75" customHeight="1">
      <c r="D7792" s="2"/>
      <c r="G7792" s="2"/>
      <c r="I7792" s="2"/>
      <c r="J7792" s="2"/>
      <c r="K7792" s="2"/>
      <c r="L7792" s="2"/>
      <c r="M7792" s="2"/>
      <c r="N7792" s="2"/>
      <c r="O7792" s="2"/>
      <c r="P7792" s="2"/>
      <c r="Q7792" s="2"/>
      <c r="R7792" s="2"/>
      <c r="S7792" s="2"/>
      <c r="T7792" s="2"/>
      <c r="U7792" s="2"/>
      <c r="V7792" s="2"/>
      <c r="W7792" s="2"/>
      <c r="X7792" s="2"/>
      <c r="Y7792" s="2"/>
      <c r="AB7792" s="2"/>
      <c r="AC7792" s="2"/>
      <c r="AD7792" s="2"/>
      <c r="AE7792" s="2"/>
      <c r="AF7792" s="2"/>
      <c r="AG7792" s="2"/>
      <c r="AH7792" s="2"/>
      <c r="AI7792" s="2"/>
      <c r="AJ7792" s="2"/>
      <c r="AK7792" s="2"/>
      <c r="BK7792" s="2"/>
      <c r="BL7792" s="2"/>
      <c r="BN7792" s="2"/>
      <c r="BO7792" s="2"/>
    </row>
    <row r="7793" ht="12.75" customHeight="1">
      <c r="D7793" s="2"/>
      <c r="G7793" s="2"/>
      <c r="I7793" s="2"/>
      <c r="J7793" s="2"/>
      <c r="K7793" s="2"/>
      <c r="L7793" s="2"/>
      <c r="M7793" s="2"/>
      <c r="N7793" s="2"/>
      <c r="O7793" s="2"/>
      <c r="P7793" s="2"/>
      <c r="Q7793" s="2"/>
      <c r="R7793" s="2"/>
      <c r="S7793" s="2"/>
      <c r="T7793" s="2"/>
      <c r="U7793" s="2"/>
      <c r="V7793" s="2"/>
      <c r="W7793" s="2"/>
      <c r="X7793" s="2"/>
      <c r="Y7793" s="2"/>
      <c r="AB7793" s="2"/>
      <c r="AC7793" s="2"/>
      <c r="AD7793" s="2"/>
      <c r="AE7793" s="2"/>
      <c r="AF7793" s="2"/>
      <c r="AG7793" s="2"/>
      <c r="AH7793" s="2"/>
      <c r="AI7793" s="2"/>
      <c r="AJ7793" s="2"/>
      <c r="AK7793" s="2"/>
      <c r="BK7793" s="2"/>
      <c r="BL7793" s="2"/>
      <c r="BN7793" s="2"/>
      <c r="BO7793" s="2"/>
    </row>
    <row r="7794" ht="12.75" customHeight="1">
      <c r="D7794" s="2"/>
      <c r="G7794" s="2"/>
      <c r="I7794" s="2"/>
      <c r="J7794" s="2"/>
      <c r="K7794" s="2"/>
      <c r="L7794" s="2"/>
      <c r="M7794" s="2"/>
      <c r="N7794" s="2"/>
      <c r="O7794" s="2"/>
      <c r="P7794" s="2"/>
      <c r="Q7794" s="2"/>
      <c r="R7794" s="2"/>
      <c r="S7794" s="2"/>
      <c r="T7794" s="2"/>
      <c r="U7794" s="2"/>
      <c r="V7794" s="2"/>
      <c r="W7794" s="2"/>
      <c r="X7794" s="2"/>
      <c r="Y7794" s="2"/>
      <c r="AB7794" s="2"/>
      <c r="AC7794" s="2"/>
      <c r="AD7794" s="2"/>
      <c r="AE7794" s="2"/>
      <c r="AF7794" s="2"/>
      <c r="AG7794" s="2"/>
      <c r="AH7794" s="2"/>
      <c r="AI7794" s="2"/>
      <c r="AJ7794" s="2"/>
      <c r="AK7794" s="2"/>
      <c r="BK7794" s="2"/>
      <c r="BL7794" s="2"/>
      <c r="BN7794" s="2"/>
      <c r="BO7794" s="2"/>
    </row>
    <row r="7795" ht="12.75" customHeight="1">
      <c r="D7795" s="2"/>
      <c r="G7795" s="2"/>
      <c r="I7795" s="2"/>
      <c r="J7795" s="2"/>
      <c r="K7795" s="2"/>
      <c r="L7795" s="2"/>
      <c r="M7795" s="2"/>
      <c r="N7795" s="2"/>
      <c r="O7795" s="2"/>
      <c r="P7795" s="2"/>
      <c r="Q7795" s="2"/>
      <c r="R7795" s="2"/>
      <c r="S7795" s="2"/>
      <c r="T7795" s="2"/>
      <c r="U7795" s="2"/>
      <c r="V7795" s="2"/>
      <c r="W7795" s="2"/>
      <c r="X7795" s="2"/>
      <c r="Y7795" s="2"/>
      <c r="AB7795" s="2"/>
      <c r="AC7795" s="2"/>
      <c r="AD7795" s="2"/>
      <c r="AE7795" s="2"/>
      <c r="AF7795" s="2"/>
      <c r="AG7795" s="2"/>
      <c r="AH7795" s="2"/>
      <c r="AI7795" s="2"/>
      <c r="AJ7795" s="2"/>
      <c r="AK7795" s="2"/>
      <c r="BK7795" s="2"/>
      <c r="BL7795" s="2"/>
      <c r="BN7795" s="2"/>
      <c r="BO7795" s="2"/>
    </row>
    <row r="7796" ht="12.75" customHeight="1">
      <c r="D7796" s="2"/>
      <c r="G7796" s="2"/>
      <c r="I7796" s="2"/>
      <c r="J7796" s="2"/>
      <c r="K7796" s="2"/>
      <c r="L7796" s="2"/>
      <c r="M7796" s="2"/>
      <c r="N7796" s="2"/>
      <c r="O7796" s="2"/>
      <c r="P7796" s="2"/>
      <c r="Q7796" s="2"/>
      <c r="R7796" s="2"/>
      <c r="S7796" s="2"/>
      <c r="T7796" s="2"/>
      <c r="U7796" s="2"/>
      <c r="V7796" s="2"/>
      <c r="W7796" s="2"/>
      <c r="X7796" s="2"/>
      <c r="Y7796" s="2"/>
      <c r="AB7796" s="2"/>
      <c r="AC7796" s="2"/>
      <c r="AD7796" s="2"/>
      <c r="AE7796" s="2"/>
      <c r="AF7796" s="2"/>
      <c r="AG7796" s="2"/>
      <c r="AH7796" s="2"/>
      <c r="AI7796" s="2"/>
      <c r="AJ7796" s="2"/>
      <c r="AK7796" s="2"/>
      <c r="BK7796" s="2"/>
      <c r="BL7796" s="2"/>
      <c r="BN7796" s="2"/>
      <c r="BO7796" s="2"/>
    </row>
    <row r="7797" ht="12.75" customHeight="1">
      <c r="D7797" s="2"/>
      <c r="G7797" s="2"/>
      <c r="I7797" s="2"/>
      <c r="J7797" s="2"/>
      <c r="K7797" s="2"/>
      <c r="L7797" s="2"/>
      <c r="M7797" s="2"/>
      <c r="N7797" s="2"/>
      <c r="O7797" s="2"/>
      <c r="P7797" s="2"/>
      <c r="Q7797" s="2"/>
      <c r="R7797" s="2"/>
      <c r="S7797" s="2"/>
      <c r="T7797" s="2"/>
      <c r="U7797" s="2"/>
      <c r="V7797" s="2"/>
      <c r="W7797" s="2"/>
      <c r="X7797" s="2"/>
      <c r="Y7797" s="2"/>
      <c r="AB7797" s="2"/>
      <c r="AC7797" s="2"/>
      <c r="AD7797" s="2"/>
      <c r="AE7797" s="2"/>
      <c r="AF7797" s="2"/>
      <c r="AG7797" s="2"/>
      <c r="AH7797" s="2"/>
      <c r="AI7797" s="2"/>
      <c r="AJ7797" s="2"/>
      <c r="AK7797" s="2"/>
      <c r="BK7797" s="2"/>
      <c r="BL7797" s="2"/>
      <c r="BN7797" s="2"/>
      <c r="BO7797" s="2"/>
    </row>
    <row r="7798" ht="12.75" customHeight="1">
      <c r="D7798" s="2"/>
      <c r="G7798" s="2"/>
      <c r="I7798" s="2"/>
      <c r="J7798" s="2"/>
      <c r="K7798" s="2"/>
      <c r="L7798" s="2"/>
      <c r="M7798" s="2"/>
      <c r="N7798" s="2"/>
      <c r="O7798" s="2"/>
      <c r="P7798" s="2"/>
      <c r="Q7798" s="2"/>
      <c r="R7798" s="2"/>
      <c r="S7798" s="2"/>
      <c r="T7798" s="2"/>
      <c r="U7798" s="2"/>
      <c r="V7798" s="2"/>
      <c r="W7798" s="2"/>
      <c r="X7798" s="2"/>
      <c r="Y7798" s="2"/>
      <c r="AB7798" s="2"/>
      <c r="AC7798" s="2"/>
      <c r="AD7798" s="2"/>
      <c r="AE7798" s="2"/>
      <c r="AF7798" s="2"/>
      <c r="AG7798" s="2"/>
      <c r="AH7798" s="2"/>
      <c r="AI7798" s="2"/>
      <c r="AJ7798" s="2"/>
      <c r="AK7798" s="2"/>
      <c r="BK7798" s="2"/>
      <c r="BL7798" s="2"/>
      <c r="BN7798" s="2"/>
      <c r="BO7798" s="2"/>
    </row>
    <row r="7799" ht="12.75" customHeight="1">
      <c r="D7799" s="2"/>
      <c r="G7799" s="2"/>
      <c r="I7799" s="2"/>
      <c r="J7799" s="2"/>
      <c r="K7799" s="2"/>
      <c r="L7799" s="2"/>
      <c r="M7799" s="2"/>
      <c r="N7799" s="2"/>
      <c r="O7799" s="2"/>
      <c r="P7799" s="2"/>
      <c r="Q7799" s="2"/>
      <c r="R7799" s="2"/>
      <c r="S7799" s="2"/>
      <c r="T7799" s="2"/>
      <c r="U7799" s="2"/>
      <c r="V7799" s="2"/>
      <c r="W7799" s="2"/>
      <c r="X7799" s="2"/>
      <c r="Y7799" s="2"/>
      <c r="AB7799" s="2"/>
      <c r="AC7799" s="2"/>
      <c r="AD7799" s="2"/>
      <c r="AE7799" s="2"/>
      <c r="AF7799" s="2"/>
      <c r="AG7799" s="2"/>
      <c r="AH7799" s="2"/>
      <c r="AI7799" s="2"/>
      <c r="AJ7799" s="2"/>
      <c r="AK7799" s="2"/>
      <c r="BK7799" s="2"/>
      <c r="BL7799" s="2"/>
      <c r="BN7799" s="2"/>
      <c r="BO7799" s="2"/>
    </row>
    <row r="7800" ht="12.75" customHeight="1">
      <c r="D7800" s="2"/>
      <c r="G7800" s="2"/>
      <c r="I7800" s="2"/>
      <c r="J7800" s="2"/>
      <c r="K7800" s="2"/>
      <c r="L7800" s="2"/>
      <c r="M7800" s="2"/>
      <c r="N7800" s="2"/>
      <c r="O7800" s="2"/>
      <c r="P7800" s="2"/>
      <c r="Q7800" s="2"/>
      <c r="R7800" s="2"/>
      <c r="S7800" s="2"/>
      <c r="T7800" s="2"/>
      <c r="U7800" s="2"/>
      <c r="V7800" s="2"/>
      <c r="W7800" s="2"/>
      <c r="X7800" s="2"/>
      <c r="Y7800" s="2"/>
      <c r="AB7800" s="2"/>
      <c r="AC7800" s="2"/>
      <c r="AD7800" s="2"/>
      <c r="AE7800" s="2"/>
      <c r="AF7800" s="2"/>
      <c r="AG7800" s="2"/>
      <c r="AH7800" s="2"/>
      <c r="AI7800" s="2"/>
      <c r="AJ7800" s="2"/>
      <c r="AK7800" s="2"/>
      <c r="BK7800" s="2"/>
      <c r="BL7800" s="2"/>
      <c r="BN7800" s="2"/>
      <c r="BO7800" s="2"/>
    </row>
    <row r="7801" ht="12.75" customHeight="1">
      <c r="D7801" s="2"/>
      <c r="G7801" s="2"/>
      <c r="I7801" s="2"/>
      <c r="J7801" s="2"/>
      <c r="K7801" s="2"/>
      <c r="L7801" s="2"/>
      <c r="M7801" s="2"/>
      <c r="N7801" s="2"/>
      <c r="O7801" s="2"/>
      <c r="P7801" s="2"/>
      <c r="Q7801" s="2"/>
      <c r="R7801" s="2"/>
      <c r="S7801" s="2"/>
      <c r="T7801" s="2"/>
      <c r="U7801" s="2"/>
      <c r="V7801" s="2"/>
      <c r="W7801" s="2"/>
      <c r="X7801" s="2"/>
      <c r="Y7801" s="2"/>
      <c r="AB7801" s="2"/>
      <c r="AC7801" s="2"/>
      <c r="AD7801" s="2"/>
      <c r="AE7801" s="2"/>
      <c r="AF7801" s="2"/>
      <c r="AG7801" s="2"/>
      <c r="AH7801" s="2"/>
      <c r="AI7801" s="2"/>
      <c r="AJ7801" s="2"/>
      <c r="AK7801" s="2"/>
      <c r="BK7801" s="2"/>
      <c r="BL7801" s="2"/>
      <c r="BN7801" s="2"/>
      <c r="BO7801" s="2"/>
    </row>
    <row r="7802" ht="12.75" customHeight="1">
      <c r="D7802" s="2"/>
      <c r="G7802" s="2"/>
      <c r="I7802" s="2"/>
      <c r="J7802" s="2"/>
      <c r="K7802" s="2"/>
      <c r="L7802" s="2"/>
      <c r="M7802" s="2"/>
      <c r="N7802" s="2"/>
      <c r="O7802" s="2"/>
      <c r="P7802" s="2"/>
      <c r="Q7802" s="2"/>
      <c r="R7802" s="2"/>
      <c r="S7802" s="2"/>
      <c r="T7802" s="2"/>
      <c r="U7802" s="2"/>
      <c r="V7802" s="2"/>
      <c r="W7802" s="2"/>
      <c r="X7802" s="2"/>
      <c r="Y7802" s="2"/>
      <c r="AB7802" s="2"/>
      <c r="AC7802" s="2"/>
      <c r="AD7802" s="2"/>
      <c r="AE7802" s="2"/>
      <c r="AF7802" s="2"/>
      <c r="AG7802" s="2"/>
      <c r="AH7802" s="2"/>
      <c r="AI7802" s="2"/>
      <c r="AJ7802" s="2"/>
      <c r="AK7802" s="2"/>
      <c r="BK7802" s="2"/>
      <c r="BL7802" s="2"/>
      <c r="BN7802" s="2"/>
      <c r="BO7802" s="2"/>
    </row>
    <row r="7803" ht="12.75" customHeight="1">
      <c r="D7803" s="2"/>
      <c r="G7803" s="2"/>
      <c r="I7803" s="2"/>
      <c r="J7803" s="2"/>
      <c r="K7803" s="2"/>
      <c r="L7803" s="2"/>
      <c r="M7803" s="2"/>
      <c r="N7803" s="2"/>
      <c r="O7803" s="2"/>
      <c r="P7803" s="2"/>
      <c r="Q7803" s="2"/>
      <c r="R7803" s="2"/>
      <c r="S7803" s="2"/>
      <c r="T7803" s="2"/>
      <c r="U7803" s="2"/>
      <c r="V7803" s="2"/>
      <c r="W7803" s="2"/>
      <c r="X7803" s="2"/>
      <c r="Y7803" s="2"/>
      <c r="AB7803" s="2"/>
      <c r="AC7803" s="2"/>
      <c r="AD7803" s="2"/>
      <c r="AE7803" s="2"/>
      <c r="AF7803" s="2"/>
      <c r="AG7803" s="2"/>
      <c r="AH7803" s="2"/>
      <c r="AI7803" s="2"/>
      <c r="AJ7803" s="2"/>
      <c r="AK7803" s="2"/>
      <c r="BK7803" s="2"/>
      <c r="BL7803" s="2"/>
      <c r="BN7803" s="2"/>
      <c r="BO7803" s="2"/>
    </row>
    <row r="7804" ht="12.75" customHeight="1">
      <c r="D7804" s="2"/>
      <c r="G7804" s="2"/>
      <c r="I7804" s="2"/>
      <c r="J7804" s="2"/>
      <c r="K7804" s="2"/>
      <c r="L7804" s="2"/>
      <c r="M7804" s="2"/>
      <c r="N7804" s="2"/>
      <c r="O7804" s="2"/>
      <c r="P7804" s="2"/>
      <c r="Q7804" s="2"/>
      <c r="R7804" s="2"/>
      <c r="S7804" s="2"/>
      <c r="T7804" s="2"/>
      <c r="U7804" s="2"/>
      <c r="V7804" s="2"/>
      <c r="W7804" s="2"/>
      <c r="X7804" s="2"/>
      <c r="Y7804" s="2"/>
      <c r="AB7804" s="2"/>
      <c r="AC7804" s="2"/>
      <c r="AD7804" s="2"/>
      <c r="AE7804" s="2"/>
      <c r="AF7804" s="2"/>
      <c r="AG7804" s="2"/>
      <c r="AH7804" s="2"/>
      <c r="AI7804" s="2"/>
      <c r="AJ7804" s="2"/>
      <c r="AK7804" s="2"/>
      <c r="BK7804" s="2"/>
      <c r="BL7804" s="2"/>
      <c r="BN7804" s="2"/>
      <c r="BO7804" s="2"/>
    </row>
    <row r="7805" ht="12.75" customHeight="1">
      <c r="D7805" s="2"/>
      <c r="G7805" s="2"/>
      <c r="I7805" s="2"/>
      <c r="J7805" s="2"/>
      <c r="K7805" s="2"/>
      <c r="L7805" s="2"/>
      <c r="M7805" s="2"/>
      <c r="N7805" s="2"/>
      <c r="O7805" s="2"/>
      <c r="P7805" s="2"/>
      <c r="Q7805" s="2"/>
      <c r="R7805" s="2"/>
      <c r="S7805" s="2"/>
      <c r="T7805" s="2"/>
      <c r="U7805" s="2"/>
      <c r="V7805" s="2"/>
      <c r="W7805" s="2"/>
      <c r="X7805" s="2"/>
      <c r="Y7805" s="2"/>
      <c r="AB7805" s="2"/>
      <c r="AC7805" s="2"/>
      <c r="AD7805" s="2"/>
      <c r="AE7805" s="2"/>
      <c r="AF7805" s="2"/>
      <c r="AG7805" s="2"/>
      <c r="AH7805" s="2"/>
      <c r="AI7805" s="2"/>
      <c r="AJ7805" s="2"/>
      <c r="AK7805" s="2"/>
      <c r="BK7805" s="2"/>
      <c r="BL7805" s="2"/>
      <c r="BN7805" s="2"/>
      <c r="BO7805" s="2"/>
    </row>
    <row r="7806" ht="12.75" customHeight="1">
      <c r="D7806" s="2"/>
      <c r="G7806" s="2"/>
      <c r="I7806" s="2"/>
      <c r="J7806" s="2"/>
      <c r="K7806" s="2"/>
      <c r="L7806" s="2"/>
      <c r="M7806" s="2"/>
      <c r="N7806" s="2"/>
      <c r="O7806" s="2"/>
      <c r="P7806" s="2"/>
      <c r="Q7806" s="2"/>
      <c r="R7806" s="2"/>
      <c r="S7806" s="2"/>
      <c r="T7806" s="2"/>
      <c r="U7806" s="2"/>
      <c r="V7806" s="2"/>
      <c r="W7806" s="2"/>
      <c r="X7806" s="2"/>
      <c r="Y7806" s="2"/>
      <c r="AB7806" s="2"/>
      <c r="AC7806" s="2"/>
      <c r="AD7806" s="2"/>
      <c r="AE7806" s="2"/>
      <c r="AF7806" s="2"/>
      <c r="AG7806" s="2"/>
      <c r="AH7806" s="2"/>
      <c r="AI7806" s="2"/>
      <c r="AJ7806" s="2"/>
      <c r="AK7806" s="2"/>
      <c r="BK7806" s="2"/>
      <c r="BL7806" s="2"/>
      <c r="BN7806" s="2"/>
      <c r="BO7806" s="2"/>
    </row>
    <row r="7807" ht="12.75" customHeight="1">
      <c r="D7807" s="2"/>
      <c r="G7807" s="2"/>
      <c r="I7807" s="2"/>
      <c r="J7807" s="2"/>
      <c r="K7807" s="2"/>
      <c r="L7807" s="2"/>
      <c r="M7807" s="2"/>
      <c r="N7807" s="2"/>
      <c r="O7807" s="2"/>
      <c r="P7807" s="2"/>
      <c r="Q7807" s="2"/>
      <c r="R7807" s="2"/>
      <c r="S7807" s="2"/>
      <c r="T7807" s="2"/>
      <c r="U7807" s="2"/>
      <c r="V7807" s="2"/>
      <c r="W7807" s="2"/>
      <c r="X7807" s="2"/>
      <c r="Y7807" s="2"/>
      <c r="AB7807" s="2"/>
      <c r="AC7807" s="2"/>
      <c r="AD7807" s="2"/>
      <c r="AE7807" s="2"/>
      <c r="AF7807" s="2"/>
      <c r="AG7807" s="2"/>
      <c r="AH7807" s="2"/>
      <c r="AI7807" s="2"/>
      <c r="AJ7807" s="2"/>
      <c r="AK7807" s="2"/>
      <c r="BK7807" s="2"/>
      <c r="BL7807" s="2"/>
      <c r="BN7807" s="2"/>
      <c r="BO7807" s="2"/>
    </row>
    <row r="7808" ht="12.75" customHeight="1">
      <c r="D7808" s="2"/>
      <c r="G7808" s="2"/>
      <c r="I7808" s="2"/>
      <c r="J7808" s="2"/>
      <c r="K7808" s="2"/>
      <c r="L7808" s="2"/>
      <c r="M7808" s="2"/>
      <c r="N7808" s="2"/>
      <c r="O7808" s="2"/>
      <c r="P7808" s="2"/>
      <c r="Q7808" s="2"/>
      <c r="R7808" s="2"/>
      <c r="S7808" s="2"/>
      <c r="T7808" s="2"/>
      <c r="U7808" s="2"/>
      <c r="V7808" s="2"/>
      <c r="W7808" s="2"/>
      <c r="X7808" s="2"/>
      <c r="Y7808" s="2"/>
      <c r="AB7808" s="2"/>
      <c r="AC7808" s="2"/>
      <c r="AD7808" s="2"/>
      <c r="AE7808" s="2"/>
      <c r="AF7808" s="2"/>
      <c r="AG7808" s="2"/>
      <c r="AH7808" s="2"/>
      <c r="AI7808" s="2"/>
      <c r="AJ7808" s="2"/>
      <c r="AK7808" s="2"/>
      <c r="BK7808" s="2"/>
      <c r="BL7808" s="2"/>
      <c r="BN7808" s="2"/>
      <c r="BO7808" s="2"/>
    </row>
    <row r="7809" ht="12.75" customHeight="1">
      <c r="D7809" s="2"/>
      <c r="G7809" s="2"/>
      <c r="I7809" s="2"/>
      <c r="J7809" s="2"/>
      <c r="K7809" s="2"/>
      <c r="L7809" s="2"/>
      <c r="M7809" s="2"/>
      <c r="N7809" s="2"/>
      <c r="O7809" s="2"/>
      <c r="P7809" s="2"/>
      <c r="Q7809" s="2"/>
      <c r="R7809" s="2"/>
      <c r="S7809" s="2"/>
      <c r="T7809" s="2"/>
      <c r="U7809" s="2"/>
      <c r="V7809" s="2"/>
      <c r="W7809" s="2"/>
      <c r="X7809" s="2"/>
      <c r="Y7809" s="2"/>
      <c r="AB7809" s="2"/>
      <c r="AC7809" s="2"/>
      <c r="AD7809" s="2"/>
      <c r="AE7809" s="2"/>
      <c r="AF7809" s="2"/>
      <c r="AG7809" s="2"/>
      <c r="AH7809" s="2"/>
      <c r="AI7809" s="2"/>
      <c r="AJ7809" s="2"/>
      <c r="AK7809" s="2"/>
      <c r="BK7809" s="2"/>
      <c r="BL7809" s="2"/>
      <c r="BN7809" s="2"/>
      <c r="BO7809" s="2"/>
    </row>
    <row r="7810" ht="12.75" customHeight="1">
      <c r="D7810" s="2"/>
      <c r="G7810" s="2"/>
      <c r="I7810" s="2"/>
      <c r="J7810" s="2"/>
      <c r="K7810" s="2"/>
      <c r="L7810" s="2"/>
      <c r="M7810" s="2"/>
      <c r="N7810" s="2"/>
      <c r="O7810" s="2"/>
      <c r="P7810" s="2"/>
      <c r="Q7810" s="2"/>
      <c r="R7810" s="2"/>
      <c r="S7810" s="2"/>
      <c r="T7810" s="2"/>
      <c r="U7810" s="2"/>
      <c r="V7810" s="2"/>
      <c r="W7810" s="2"/>
      <c r="X7810" s="2"/>
      <c r="Y7810" s="2"/>
      <c r="AB7810" s="2"/>
      <c r="AC7810" s="2"/>
      <c r="AD7810" s="2"/>
      <c r="AE7810" s="2"/>
      <c r="AF7810" s="2"/>
      <c r="AG7810" s="2"/>
      <c r="AH7810" s="2"/>
      <c r="AI7810" s="2"/>
      <c r="AJ7810" s="2"/>
      <c r="AK7810" s="2"/>
      <c r="BK7810" s="2"/>
      <c r="BL7810" s="2"/>
      <c r="BN7810" s="2"/>
      <c r="BO7810" s="2"/>
    </row>
    <row r="7811" ht="12.75" customHeight="1">
      <c r="D7811" s="2"/>
      <c r="G7811" s="2"/>
      <c r="I7811" s="2"/>
      <c r="J7811" s="2"/>
      <c r="K7811" s="2"/>
      <c r="L7811" s="2"/>
      <c r="M7811" s="2"/>
      <c r="N7811" s="2"/>
      <c r="O7811" s="2"/>
      <c r="P7811" s="2"/>
      <c r="Q7811" s="2"/>
      <c r="R7811" s="2"/>
      <c r="S7811" s="2"/>
      <c r="T7811" s="2"/>
      <c r="U7811" s="2"/>
      <c r="V7811" s="2"/>
      <c r="W7811" s="2"/>
      <c r="X7811" s="2"/>
      <c r="Y7811" s="2"/>
      <c r="AB7811" s="2"/>
      <c r="AC7811" s="2"/>
      <c r="AD7811" s="2"/>
      <c r="AE7811" s="2"/>
      <c r="AF7811" s="2"/>
      <c r="AG7811" s="2"/>
      <c r="AH7811" s="2"/>
      <c r="AI7811" s="2"/>
      <c r="AJ7811" s="2"/>
      <c r="AK7811" s="2"/>
      <c r="BK7811" s="2"/>
      <c r="BL7811" s="2"/>
      <c r="BN7811" s="2"/>
      <c r="BO7811" s="2"/>
    </row>
    <row r="7812" ht="12.75" customHeight="1">
      <c r="D7812" s="2"/>
      <c r="G7812" s="2"/>
      <c r="I7812" s="2"/>
      <c r="J7812" s="2"/>
      <c r="K7812" s="2"/>
      <c r="L7812" s="2"/>
      <c r="M7812" s="2"/>
      <c r="N7812" s="2"/>
      <c r="O7812" s="2"/>
      <c r="P7812" s="2"/>
      <c r="Q7812" s="2"/>
      <c r="R7812" s="2"/>
      <c r="S7812" s="2"/>
      <c r="T7812" s="2"/>
      <c r="U7812" s="2"/>
      <c r="V7812" s="2"/>
      <c r="W7812" s="2"/>
      <c r="X7812" s="2"/>
      <c r="Y7812" s="2"/>
      <c r="AB7812" s="2"/>
      <c r="AC7812" s="2"/>
      <c r="AD7812" s="2"/>
      <c r="AE7812" s="2"/>
      <c r="AF7812" s="2"/>
      <c r="AG7812" s="2"/>
      <c r="AH7812" s="2"/>
      <c r="AI7812" s="2"/>
      <c r="AJ7812" s="2"/>
      <c r="AK7812" s="2"/>
      <c r="BK7812" s="2"/>
      <c r="BL7812" s="2"/>
      <c r="BN7812" s="2"/>
      <c r="BO7812" s="2"/>
    </row>
    <row r="7813" ht="12.75" customHeight="1">
      <c r="D7813" s="2"/>
      <c r="G7813" s="2"/>
      <c r="I7813" s="2"/>
      <c r="J7813" s="2"/>
      <c r="K7813" s="2"/>
      <c r="L7813" s="2"/>
      <c r="M7813" s="2"/>
      <c r="N7813" s="2"/>
      <c r="O7813" s="2"/>
      <c r="P7813" s="2"/>
      <c r="Q7813" s="2"/>
      <c r="R7813" s="2"/>
      <c r="S7813" s="2"/>
      <c r="T7813" s="2"/>
      <c r="U7813" s="2"/>
      <c r="V7813" s="2"/>
      <c r="W7813" s="2"/>
      <c r="X7813" s="2"/>
      <c r="Y7813" s="2"/>
      <c r="AB7813" s="2"/>
      <c r="AC7813" s="2"/>
      <c r="AD7813" s="2"/>
      <c r="AE7813" s="2"/>
      <c r="AF7813" s="2"/>
      <c r="AG7813" s="2"/>
      <c r="AH7813" s="2"/>
      <c r="AI7813" s="2"/>
      <c r="AJ7813" s="2"/>
      <c r="AK7813" s="2"/>
      <c r="BK7813" s="2"/>
      <c r="BL7813" s="2"/>
      <c r="BN7813" s="2"/>
      <c r="BO7813" s="2"/>
    </row>
    <row r="7814" ht="12.75" customHeight="1">
      <c r="D7814" s="2"/>
      <c r="G7814" s="2"/>
      <c r="I7814" s="2"/>
      <c r="J7814" s="2"/>
      <c r="K7814" s="2"/>
      <c r="L7814" s="2"/>
      <c r="M7814" s="2"/>
      <c r="N7814" s="2"/>
      <c r="O7814" s="2"/>
      <c r="P7814" s="2"/>
      <c r="Q7814" s="2"/>
      <c r="R7814" s="2"/>
      <c r="S7814" s="2"/>
      <c r="T7814" s="2"/>
      <c r="U7814" s="2"/>
      <c r="V7814" s="2"/>
      <c r="W7814" s="2"/>
      <c r="X7814" s="2"/>
      <c r="Y7814" s="2"/>
      <c r="AB7814" s="2"/>
      <c r="AC7814" s="2"/>
      <c r="AD7814" s="2"/>
      <c r="AE7814" s="2"/>
      <c r="AF7814" s="2"/>
      <c r="AG7814" s="2"/>
      <c r="AH7814" s="2"/>
      <c r="AI7814" s="2"/>
      <c r="AJ7814" s="2"/>
      <c r="AK7814" s="2"/>
      <c r="BK7814" s="2"/>
      <c r="BL7814" s="2"/>
      <c r="BN7814" s="2"/>
      <c r="BO7814" s="2"/>
    </row>
    <row r="7815" ht="12.75" customHeight="1">
      <c r="D7815" s="2"/>
      <c r="G7815" s="2"/>
      <c r="I7815" s="2"/>
      <c r="J7815" s="2"/>
      <c r="K7815" s="2"/>
      <c r="L7815" s="2"/>
      <c r="M7815" s="2"/>
      <c r="N7815" s="2"/>
      <c r="O7815" s="2"/>
      <c r="P7815" s="2"/>
      <c r="Q7815" s="2"/>
      <c r="R7815" s="2"/>
      <c r="S7815" s="2"/>
      <c r="T7815" s="2"/>
      <c r="U7815" s="2"/>
      <c r="V7815" s="2"/>
      <c r="W7815" s="2"/>
      <c r="X7815" s="2"/>
      <c r="Y7815" s="2"/>
      <c r="AB7815" s="2"/>
      <c r="AC7815" s="2"/>
      <c r="AD7815" s="2"/>
      <c r="AE7815" s="2"/>
      <c r="AF7815" s="2"/>
      <c r="AG7815" s="2"/>
      <c r="AH7815" s="2"/>
      <c r="AI7815" s="2"/>
      <c r="AJ7815" s="2"/>
      <c r="AK7815" s="2"/>
      <c r="BK7815" s="2"/>
      <c r="BL7815" s="2"/>
      <c r="BN7815" s="2"/>
      <c r="BO7815" s="2"/>
    </row>
    <row r="7816" ht="12.75" customHeight="1">
      <c r="D7816" s="2"/>
      <c r="G7816" s="2"/>
      <c r="I7816" s="2"/>
      <c r="J7816" s="2"/>
      <c r="K7816" s="2"/>
      <c r="L7816" s="2"/>
      <c r="M7816" s="2"/>
      <c r="N7816" s="2"/>
      <c r="O7816" s="2"/>
      <c r="P7816" s="2"/>
      <c r="Q7816" s="2"/>
      <c r="R7816" s="2"/>
      <c r="S7816" s="2"/>
      <c r="T7816" s="2"/>
      <c r="U7816" s="2"/>
      <c r="V7816" s="2"/>
      <c r="W7816" s="2"/>
      <c r="X7816" s="2"/>
      <c r="Y7816" s="2"/>
      <c r="AB7816" s="2"/>
      <c r="AC7816" s="2"/>
      <c r="AD7816" s="2"/>
      <c r="AE7816" s="2"/>
      <c r="AF7816" s="2"/>
      <c r="AG7816" s="2"/>
      <c r="AH7816" s="2"/>
      <c r="AI7816" s="2"/>
      <c r="AJ7816" s="2"/>
      <c r="AK7816" s="2"/>
      <c r="BK7816" s="2"/>
      <c r="BL7816" s="2"/>
      <c r="BN7816" s="2"/>
      <c r="BO7816" s="2"/>
    </row>
    <row r="7817" ht="12.75" customHeight="1">
      <c r="D7817" s="2"/>
      <c r="G7817" s="2"/>
      <c r="I7817" s="2"/>
      <c r="J7817" s="2"/>
      <c r="K7817" s="2"/>
      <c r="L7817" s="2"/>
      <c r="M7817" s="2"/>
      <c r="N7817" s="2"/>
      <c r="O7817" s="2"/>
      <c r="P7817" s="2"/>
      <c r="Q7817" s="2"/>
      <c r="R7817" s="2"/>
      <c r="S7817" s="2"/>
      <c r="T7817" s="2"/>
      <c r="U7817" s="2"/>
      <c r="V7817" s="2"/>
      <c r="W7817" s="2"/>
      <c r="X7817" s="2"/>
      <c r="Y7817" s="2"/>
      <c r="AB7817" s="2"/>
      <c r="AC7817" s="2"/>
      <c r="AD7817" s="2"/>
      <c r="AE7817" s="2"/>
      <c r="AF7817" s="2"/>
      <c r="AG7817" s="2"/>
      <c r="AH7817" s="2"/>
      <c r="AI7817" s="2"/>
      <c r="AJ7817" s="2"/>
      <c r="AK7817" s="2"/>
      <c r="BK7817" s="2"/>
      <c r="BL7817" s="2"/>
      <c r="BN7817" s="2"/>
      <c r="BO7817" s="2"/>
    </row>
    <row r="7818" ht="12.75" customHeight="1">
      <c r="D7818" s="2"/>
      <c r="G7818" s="2"/>
      <c r="I7818" s="2"/>
      <c r="J7818" s="2"/>
      <c r="K7818" s="2"/>
      <c r="L7818" s="2"/>
      <c r="M7818" s="2"/>
      <c r="N7818" s="2"/>
      <c r="O7818" s="2"/>
      <c r="P7818" s="2"/>
      <c r="Q7818" s="2"/>
      <c r="R7818" s="2"/>
      <c r="S7818" s="2"/>
      <c r="T7818" s="2"/>
      <c r="U7818" s="2"/>
      <c r="V7818" s="2"/>
      <c r="W7818" s="2"/>
      <c r="X7818" s="2"/>
      <c r="Y7818" s="2"/>
      <c r="AB7818" s="2"/>
      <c r="AC7818" s="2"/>
      <c r="AD7818" s="2"/>
      <c r="AE7818" s="2"/>
      <c r="AF7818" s="2"/>
      <c r="AG7818" s="2"/>
      <c r="AH7818" s="2"/>
      <c r="AI7818" s="2"/>
      <c r="AJ7818" s="2"/>
      <c r="AK7818" s="2"/>
      <c r="BK7818" s="2"/>
      <c r="BL7818" s="2"/>
      <c r="BN7818" s="2"/>
      <c r="BO7818" s="2"/>
    </row>
    <row r="7819" ht="12.75" customHeight="1">
      <c r="D7819" s="2"/>
      <c r="G7819" s="2"/>
      <c r="I7819" s="2"/>
      <c r="J7819" s="2"/>
      <c r="K7819" s="2"/>
      <c r="L7819" s="2"/>
      <c r="M7819" s="2"/>
      <c r="N7819" s="2"/>
      <c r="O7819" s="2"/>
      <c r="P7819" s="2"/>
      <c r="Q7819" s="2"/>
      <c r="R7819" s="2"/>
      <c r="S7819" s="2"/>
      <c r="T7819" s="2"/>
      <c r="U7819" s="2"/>
      <c r="V7819" s="2"/>
      <c r="W7819" s="2"/>
      <c r="X7819" s="2"/>
      <c r="Y7819" s="2"/>
      <c r="AB7819" s="2"/>
      <c r="AC7819" s="2"/>
      <c r="AD7819" s="2"/>
      <c r="AE7819" s="2"/>
      <c r="AF7819" s="2"/>
      <c r="AG7819" s="2"/>
      <c r="AH7819" s="2"/>
      <c r="AI7819" s="2"/>
      <c r="AJ7819" s="2"/>
      <c r="AK7819" s="2"/>
      <c r="BK7819" s="2"/>
      <c r="BL7819" s="2"/>
      <c r="BN7819" s="2"/>
      <c r="BO7819" s="2"/>
    </row>
    <row r="7820" ht="12.75" customHeight="1">
      <c r="D7820" s="2"/>
      <c r="G7820" s="2"/>
      <c r="I7820" s="2"/>
      <c r="J7820" s="2"/>
      <c r="K7820" s="2"/>
      <c r="L7820" s="2"/>
      <c r="M7820" s="2"/>
      <c r="N7820" s="2"/>
      <c r="O7820" s="2"/>
      <c r="P7820" s="2"/>
      <c r="Q7820" s="2"/>
      <c r="R7820" s="2"/>
      <c r="S7820" s="2"/>
      <c r="T7820" s="2"/>
      <c r="U7820" s="2"/>
      <c r="V7820" s="2"/>
      <c r="W7820" s="2"/>
      <c r="X7820" s="2"/>
      <c r="Y7820" s="2"/>
      <c r="AB7820" s="2"/>
      <c r="AC7820" s="2"/>
      <c r="AD7820" s="2"/>
      <c r="AE7820" s="2"/>
      <c r="AF7820" s="2"/>
      <c r="AG7820" s="2"/>
      <c r="AH7820" s="2"/>
      <c r="AI7820" s="2"/>
      <c r="AJ7820" s="2"/>
      <c r="AK7820" s="2"/>
      <c r="BK7820" s="2"/>
      <c r="BL7820" s="2"/>
      <c r="BN7820" s="2"/>
      <c r="BO7820" s="2"/>
    </row>
    <row r="7821" ht="12.75" customHeight="1">
      <c r="D7821" s="2"/>
      <c r="G7821" s="2"/>
      <c r="I7821" s="2"/>
      <c r="J7821" s="2"/>
      <c r="K7821" s="2"/>
      <c r="L7821" s="2"/>
      <c r="M7821" s="2"/>
      <c r="N7821" s="2"/>
      <c r="O7821" s="2"/>
      <c r="P7821" s="2"/>
      <c r="Q7821" s="2"/>
      <c r="R7821" s="2"/>
      <c r="S7821" s="2"/>
      <c r="T7821" s="2"/>
      <c r="U7821" s="2"/>
      <c r="V7821" s="2"/>
      <c r="W7821" s="2"/>
      <c r="X7821" s="2"/>
      <c r="Y7821" s="2"/>
      <c r="AB7821" s="2"/>
      <c r="AC7821" s="2"/>
      <c r="AD7821" s="2"/>
      <c r="AE7821" s="2"/>
      <c r="AF7821" s="2"/>
      <c r="AG7821" s="2"/>
      <c r="AH7821" s="2"/>
      <c r="AI7821" s="2"/>
      <c r="AJ7821" s="2"/>
      <c r="AK7821" s="2"/>
      <c r="BK7821" s="2"/>
      <c r="BL7821" s="2"/>
      <c r="BN7821" s="2"/>
      <c r="BO7821" s="2"/>
    </row>
    <row r="7822" ht="12.75" customHeight="1">
      <c r="D7822" s="2"/>
      <c r="G7822" s="2"/>
      <c r="I7822" s="2"/>
      <c r="J7822" s="2"/>
      <c r="K7822" s="2"/>
      <c r="L7822" s="2"/>
      <c r="M7822" s="2"/>
      <c r="N7822" s="2"/>
      <c r="O7822" s="2"/>
      <c r="P7822" s="2"/>
      <c r="Q7822" s="2"/>
      <c r="R7822" s="2"/>
      <c r="S7822" s="2"/>
      <c r="T7822" s="2"/>
      <c r="U7822" s="2"/>
      <c r="V7822" s="2"/>
      <c r="W7822" s="2"/>
      <c r="X7822" s="2"/>
      <c r="Y7822" s="2"/>
      <c r="AB7822" s="2"/>
      <c r="AC7822" s="2"/>
      <c r="AD7822" s="2"/>
      <c r="AE7822" s="2"/>
      <c r="AF7822" s="2"/>
      <c r="AG7822" s="2"/>
      <c r="AH7822" s="2"/>
      <c r="AI7822" s="2"/>
      <c r="AJ7822" s="2"/>
      <c r="AK7822" s="2"/>
      <c r="BK7822" s="2"/>
      <c r="BL7822" s="2"/>
      <c r="BN7822" s="2"/>
      <c r="BO7822" s="2"/>
    </row>
    <row r="7823" ht="12.75" customHeight="1">
      <c r="D7823" s="2"/>
      <c r="G7823" s="2"/>
      <c r="I7823" s="2"/>
      <c r="J7823" s="2"/>
      <c r="K7823" s="2"/>
      <c r="L7823" s="2"/>
      <c r="M7823" s="2"/>
      <c r="N7823" s="2"/>
      <c r="O7823" s="2"/>
      <c r="P7823" s="2"/>
      <c r="Q7823" s="2"/>
      <c r="R7823" s="2"/>
      <c r="S7823" s="2"/>
      <c r="T7823" s="2"/>
      <c r="U7823" s="2"/>
      <c r="V7823" s="2"/>
      <c r="W7823" s="2"/>
      <c r="X7823" s="2"/>
      <c r="Y7823" s="2"/>
      <c r="AB7823" s="2"/>
      <c r="AC7823" s="2"/>
      <c r="AD7823" s="2"/>
      <c r="AE7823" s="2"/>
      <c r="AF7823" s="2"/>
      <c r="AG7823" s="2"/>
      <c r="AH7823" s="2"/>
      <c r="AI7823" s="2"/>
      <c r="AJ7823" s="2"/>
      <c r="AK7823" s="2"/>
      <c r="BK7823" s="2"/>
      <c r="BL7823" s="2"/>
      <c r="BN7823" s="2"/>
      <c r="BO7823" s="2"/>
    </row>
    <row r="7824" ht="12.75" customHeight="1">
      <c r="D7824" s="2"/>
      <c r="G7824" s="2"/>
      <c r="I7824" s="2"/>
      <c r="J7824" s="2"/>
      <c r="K7824" s="2"/>
      <c r="L7824" s="2"/>
      <c r="M7824" s="2"/>
      <c r="N7824" s="2"/>
      <c r="O7824" s="2"/>
      <c r="P7824" s="2"/>
      <c r="Q7824" s="2"/>
      <c r="R7824" s="2"/>
      <c r="S7824" s="2"/>
      <c r="T7824" s="2"/>
      <c r="U7824" s="2"/>
      <c r="V7824" s="2"/>
      <c r="W7824" s="2"/>
      <c r="X7824" s="2"/>
      <c r="Y7824" s="2"/>
      <c r="AB7824" s="2"/>
      <c r="AC7824" s="2"/>
      <c r="AD7824" s="2"/>
      <c r="AE7824" s="2"/>
      <c r="AF7824" s="2"/>
      <c r="AG7824" s="2"/>
      <c r="AH7824" s="2"/>
      <c r="AI7824" s="2"/>
      <c r="AJ7824" s="2"/>
      <c r="AK7824" s="2"/>
      <c r="BK7824" s="2"/>
      <c r="BL7824" s="2"/>
      <c r="BN7824" s="2"/>
      <c r="BO7824" s="2"/>
    </row>
    <row r="7825" ht="12.75" customHeight="1">
      <c r="D7825" s="2"/>
      <c r="G7825" s="2"/>
      <c r="I7825" s="2"/>
      <c r="J7825" s="2"/>
      <c r="K7825" s="2"/>
      <c r="L7825" s="2"/>
      <c r="M7825" s="2"/>
      <c r="N7825" s="2"/>
      <c r="O7825" s="2"/>
      <c r="P7825" s="2"/>
      <c r="Q7825" s="2"/>
      <c r="R7825" s="2"/>
      <c r="S7825" s="2"/>
      <c r="T7825" s="2"/>
      <c r="U7825" s="2"/>
      <c r="V7825" s="2"/>
      <c r="W7825" s="2"/>
      <c r="X7825" s="2"/>
      <c r="Y7825" s="2"/>
      <c r="AB7825" s="2"/>
      <c r="AC7825" s="2"/>
      <c r="AD7825" s="2"/>
      <c r="AE7825" s="2"/>
      <c r="AF7825" s="2"/>
      <c r="AG7825" s="2"/>
      <c r="AH7825" s="2"/>
      <c r="AI7825" s="2"/>
      <c r="AJ7825" s="2"/>
      <c r="AK7825" s="2"/>
      <c r="BK7825" s="2"/>
      <c r="BL7825" s="2"/>
      <c r="BN7825" s="2"/>
      <c r="BO7825" s="2"/>
    </row>
    <row r="7826" ht="12.75" customHeight="1">
      <c r="D7826" s="2"/>
      <c r="G7826" s="2"/>
      <c r="I7826" s="2"/>
      <c r="J7826" s="2"/>
      <c r="K7826" s="2"/>
      <c r="L7826" s="2"/>
      <c r="M7826" s="2"/>
      <c r="N7826" s="2"/>
      <c r="O7826" s="2"/>
      <c r="P7826" s="2"/>
      <c r="Q7826" s="2"/>
      <c r="R7826" s="2"/>
      <c r="S7826" s="2"/>
      <c r="T7826" s="2"/>
      <c r="U7826" s="2"/>
      <c r="V7826" s="2"/>
      <c r="W7826" s="2"/>
      <c r="X7826" s="2"/>
      <c r="Y7826" s="2"/>
      <c r="AB7826" s="2"/>
      <c r="AC7826" s="2"/>
      <c r="AD7826" s="2"/>
      <c r="AE7826" s="2"/>
      <c r="AF7826" s="2"/>
      <c r="AG7826" s="2"/>
      <c r="AH7826" s="2"/>
      <c r="AI7826" s="2"/>
      <c r="AJ7826" s="2"/>
      <c r="AK7826" s="2"/>
      <c r="BK7826" s="2"/>
      <c r="BL7826" s="2"/>
      <c r="BN7826" s="2"/>
      <c r="BO7826" s="2"/>
    </row>
    <row r="7827" ht="12.75" customHeight="1">
      <c r="D7827" s="2"/>
      <c r="G7827" s="2"/>
      <c r="I7827" s="2"/>
      <c r="J7827" s="2"/>
      <c r="K7827" s="2"/>
      <c r="L7827" s="2"/>
      <c r="M7827" s="2"/>
      <c r="N7827" s="2"/>
      <c r="O7827" s="2"/>
      <c r="P7827" s="2"/>
      <c r="Q7827" s="2"/>
      <c r="R7827" s="2"/>
      <c r="S7827" s="2"/>
      <c r="T7827" s="2"/>
      <c r="U7827" s="2"/>
      <c r="V7827" s="2"/>
      <c r="W7827" s="2"/>
      <c r="X7827" s="2"/>
      <c r="Y7827" s="2"/>
      <c r="AB7827" s="2"/>
      <c r="AC7827" s="2"/>
      <c r="AD7827" s="2"/>
      <c r="AE7827" s="2"/>
      <c r="AF7827" s="2"/>
      <c r="AG7827" s="2"/>
      <c r="AH7827" s="2"/>
      <c r="AI7827" s="2"/>
      <c r="AJ7827" s="2"/>
      <c r="AK7827" s="2"/>
      <c r="BK7827" s="2"/>
      <c r="BL7827" s="2"/>
      <c r="BN7827" s="2"/>
      <c r="BO7827" s="2"/>
    </row>
    <row r="7828" ht="12.75" customHeight="1">
      <c r="D7828" s="2"/>
      <c r="G7828" s="2"/>
      <c r="I7828" s="2"/>
      <c r="J7828" s="2"/>
      <c r="K7828" s="2"/>
      <c r="L7828" s="2"/>
      <c r="M7828" s="2"/>
      <c r="N7828" s="2"/>
      <c r="O7828" s="2"/>
      <c r="P7828" s="2"/>
      <c r="Q7828" s="2"/>
      <c r="R7828" s="2"/>
      <c r="S7828" s="2"/>
      <c r="T7828" s="2"/>
      <c r="U7828" s="2"/>
      <c r="V7828" s="2"/>
      <c r="W7828" s="2"/>
      <c r="X7828" s="2"/>
      <c r="Y7828" s="2"/>
      <c r="AB7828" s="2"/>
      <c r="AC7828" s="2"/>
      <c r="AD7828" s="2"/>
      <c r="AE7828" s="2"/>
      <c r="AF7828" s="2"/>
      <c r="AG7828" s="2"/>
      <c r="AH7828" s="2"/>
      <c r="AI7828" s="2"/>
      <c r="AJ7828" s="2"/>
      <c r="AK7828" s="2"/>
      <c r="BK7828" s="2"/>
      <c r="BL7828" s="2"/>
      <c r="BN7828" s="2"/>
      <c r="BO7828" s="2"/>
    </row>
    <row r="7829" ht="12.75" customHeight="1">
      <c r="D7829" s="2"/>
      <c r="G7829" s="2"/>
      <c r="I7829" s="2"/>
      <c r="J7829" s="2"/>
      <c r="K7829" s="2"/>
      <c r="L7829" s="2"/>
      <c r="M7829" s="2"/>
      <c r="N7829" s="2"/>
      <c r="O7829" s="2"/>
      <c r="P7829" s="2"/>
      <c r="Q7829" s="2"/>
      <c r="R7829" s="2"/>
      <c r="S7829" s="2"/>
      <c r="T7829" s="2"/>
      <c r="U7829" s="2"/>
      <c r="V7829" s="2"/>
      <c r="W7829" s="2"/>
      <c r="X7829" s="2"/>
      <c r="Y7829" s="2"/>
      <c r="AB7829" s="2"/>
      <c r="AC7829" s="2"/>
      <c r="AD7829" s="2"/>
      <c r="AE7829" s="2"/>
      <c r="AF7829" s="2"/>
      <c r="AG7829" s="2"/>
      <c r="AH7829" s="2"/>
      <c r="AI7829" s="2"/>
      <c r="AJ7829" s="2"/>
      <c r="AK7829" s="2"/>
      <c r="BK7829" s="2"/>
      <c r="BL7829" s="2"/>
      <c r="BN7829" s="2"/>
      <c r="BO7829" s="2"/>
    </row>
    <row r="7830" ht="12.75" customHeight="1">
      <c r="D7830" s="2"/>
      <c r="G7830" s="2"/>
      <c r="I7830" s="2"/>
      <c r="J7830" s="2"/>
      <c r="K7830" s="2"/>
      <c r="L7830" s="2"/>
      <c r="M7830" s="2"/>
      <c r="N7830" s="2"/>
      <c r="O7830" s="2"/>
      <c r="P7830" s="2"/>
      <c r="Q7830" s="2"/>
      <c r="R7830" s="2"/>
      <c r="S7830" s="2"/>
      <c r="T7830" s="2"/>
      <c r="U7830" s="2"/>
      <c r="V7830" s="2"/>
      <c r="W7830" s="2"/>
      <c r="X7830" s="2"/>
      <c r="Y7830" s="2"/>
      <c r="AB7830" s="2"/>
      <c r="AC7830" s="2"/>
      <c r="AD7830" s="2"/>
      <c r="AE7830" s="2"/>
      <c r="AF7830" s="2"/>
      <c r="AG7830" s="2"/>
      <c r="AH7830" s="2"/>
      <c r="AI7830" s="2"/>
      <c r="AJ7830" s="2"/>
      <c r="AK7830" s="2"/>
      <c r="BK7830" s="2"/>
      <c r="BL7830" s="2"/>
      <c r="BN7830" s="2"/>
      <c r="BO7830" s="2"/>
    </row>
    <row r="7831" ht="12.75" customHeight="1">
      <c r="D7831" s="2"/>
      <c r="G7831" s="2"/>
      <c r="I7831" s="2"/>
      <c r="J7831" s="2"/>
      <c r="K7831" s="2"/>
      <c r="L7831" s="2"/>
      <c r="M7831" s="2"/>
      <c r="N7831" s="2"/>
      <c r="O7831" s="2"/>
      <c r="P7831" s="2"/>
      <c r="Q7831" s="2"/>
      <c r="R7831" s="2"/>
      <c r="S7831" s="2"/>
      <c r="T7831" s="2"/>
      <c r="U7831" s="2"/>
      <c r="V7831" s="2"/>
      <c r="W7831" s="2"/>
      <c r="X7831" s="2"/>
      <c r="Y7831" s="2"/>
      <c r="AB7831" s="2"/>
      <c r="AC7831" s="2"/>
      <c r="AD7831" s="2"/>
      <c r="AE7831" s="2"/>
      <c r="AF7831" s="2"/>
      <c r="AG7831" s="2"/>
      <c r="AH7831" s="2"/>
      <c r="AI7831" s="2"/>
      <c r="AJ7831" s="2"/>
      <c r="AK7831" s="2"/>
      <c r="BK7831" s="2"/>
      <c r="BL7831" s="2"/>
      <c r="BN7831" s="2"/>
      <c r="BO7831" s="2"/>
    </row>
    <row r="7832" ht="12.75" customHeight="1">
      <c r="D7832" s="2"/>
      <c r="G7832" s="2"/>
      <c r="I7832" s="2"/>
      <c r="J7832" s="2"/>
      <c r="K7832" s="2"/>
      <c r="L7832" s="2"/>
      <c r="M7832" s="2"/>
      <c r="N7832" s="2"/>
      <c r="O7832" s="2"/>
      <c r="P7832" s="2"/>
      <c r="Q7832" s="2"/>
      <c r="R7832" s="2"/>
      <c r="S7832" s="2"/>
      <c r="T7832" s="2"/>
      <c r="U7832" s="2"/>
      <c r="V7832" s="2"/>
      <c r="W7832" s="2"/>
      <c r="X7832" s="2"/>
      <c r="Y7832" s="2"/>
      <c r="AB7832" s="2"/>
      <c r="AC7832" s="2"/>
      <c r="AD7832" s="2"/>
      <c r="AE7832" s="2"/>
      <c r="AF7832" s="2"/>
      <c r="AG7832" s="2"/>
      <c r="AH7832" s="2"/>
      <c r="AI7832" s="2"/>
      <c r="AJ7832" s="2"/>
      <c r="AK7832" s="2"/>
      <c r="BK7832" s="2"/>
      <c r="BL7832" s="2"/>
      <c r="BN7832" s="2"/>
      <c r="BO7832" s="2"/>
    </row>
    <row r="7833" ht="12.75" customHeight="1">
      <c r="D7833" s="2"/>
      <c r="G7833" s="2"/>
      <c r="I7833" s="2"/>
      <c r="J7833" s="2"/>
      <c r="K7833" s="2"/>
      <c r="L7833" s="2"/>
      <c r="M7833" s="2"/>
      <c r="N7833" s="2"/>
      <c r="O7833" s="2"/>
      <c r="P7833" s="2"/>
      <c r="Q7833" s="2"/>
      <c r="R7833" s="2"/>
      <c r="S7833" s="2"/>
      <c r="T7833" s="2"/>
      <c r="U7833" s="2"/>
      <c r="V7833" s="2"/>
      <c r="W7833" s="2"/>
      <c r="X7833" s="2"/>
      <c r="Y7833" s="2"/>
      <c r="AB7833" s="2"/>
      <c r="AC7833" s="2"/>
      <c r="AD7833" s="2"/>
      <c r="AE7833" s="2"/>
      <c r="AF7833" s="2"/>
      <c r="AG7833" s="2"/>
      <c r="AH7833" s="2"/>
      <c r="AI7833" s="2"/>
      <c r="AJ7833" s="2"/>
      <c r="AK7833" s="2"/>
      <c r="BK7833" s="2"/>
      <c r="BL7833" s="2"/>
      <c r="BN7833" s="2"/>
      <c r="BO7833" s="2"/>
    </row>
    <row r="7834" ht="12.75" customHeight="1">
      <c r="D7834" s="2"/>
      <c r="G7834" s="2"/>
      <c r="I7834" s="2"/>
      <c r="J7834" s="2"/>
      <c r="K7834" s="2"/>
      <c r="L7834" s="2"/>
      <c r="M7834" s="2"/>
      <c r="N7834" s="2"/>
      <c r="O7834" s="2"/>
      <c r="P7834" s="2"/>
      <c r="Q7834" s="2"/>
      <c r="R7834" s="2"/>
      <c r="S7834" s="2"/>
      <c r="T7834" s="2"/>
      <c r="U7834" s="2"/>
      <c r="V7834" s="2"/>
      <c r="W7834" s="2"/>
      <c r="X7834" s="2"/>
      <c r="Y7834" s="2"/>
      <c r="AB7834" s="2"/>
      <c r="AC7834" s="2"/>
      <c r="AD7834" s="2"/>
      <c r="AE7834" s="2"/>
      <c r="AF7834" s="2"/>
      <c r="AG7834" s="2"/>
      <c r="AH7834" s="2"/>
      <c r="AI7834" s="2"/>
      <c r="AJ7834" s="2"/>
      <c r="AK7834" s="2"/>
      <c r="BK7834" s="2"/>
      <c r="BL7834" s="2"/>
      <c r="BN7834" s="2"/>
      <c r="BO7834" s="2"/>
    </row>
    <row r="7835" ht="12.75" customHeight="1">
      <c r="D7835" s="2"/>
      <c r="G7835" s="2"/>
      <c r="I7835" s="2"/>
      <c r="J7835" s="2"/>
      <c r="K7835" s="2"/>
      <c r="L7835" s="2"/>
      <c r="M7835" s="2"/>
      <c r="N7835" s="2"/>
      <c r="O7835" s="2"/>
      <c r="P7835" s="2"/>
      <c r="Q7835" s="2"/>
      <c r="R7835" s="2"/>
      <c r="S7835" s="2"/>
      <c r="T7835" s="2"/>
      <c r="U7835" s="2"/>
      <c r="V7835" s="2"/>
      <c r="W7835" s="2"/>
      <c r="X7835" s="2"/>
      <c r="Y7835" s="2"/>
      <c r="AB7835" s="2"/>
      <c r="AC7835" s="2"/>
      <c r="AD7835" s="2"/>
      <c r="AE7835" s="2"/>
      <c r="AF7835" s="2"/>
      <c r="AG7835" s="2"/>
      <c r="AH7835" s="2"/>
      <c r="AI7835" s="2"/>
      <c r="AJ7835" s="2"/>
      <c r="AK7835" s="2"/>
      <c r="BK7835" s="2"/>
      <c r="BL7835" s="2"/>
      <c r="BN7835" s="2"/>
      <c r="BO7835" s="2"/>
    </row>
    <row r="7836" ht="12.75" customHeight="1">
      <c r="D7836" s="2"/>
      <c r="G7836" s="2"/>
      <c r="I7836" s="2"/>
      <c r="J7836" s="2"/>
      <c r="K7836" s="2"/>
      <c r="L7836" s="2"/>
      <c r="M7836" s="2"/>
      <c r="N7836" s="2"/>
      <c r="O7836" s="2"/>
      <c r="P7836" s="2"/>
      <c r="Q7836" s="2"/>
      <c r="R7836" s="2"/>
      <c r="S7836" s="2"/>
      <c r="T7836" s="2"/>
      <c r="U7836" s="2"/>
      <c r="V7836" s="2"/>
      <c r="W7836" s="2"/>
      <c r="X7836" s="2"/>
      <c r="Y7836" s="2"/>
      <c r="AB7836" s="2"/>
      <c r="AC7836" s="2"/>
      <c r="AD7836" s="2"/>
      <c r="AE7836" s="2"/>
      <c r="AF7836" s="2"/>
      <c r="AG7836" s="2"/>
      <c r="AH7836" s="2"/>
      <c r="AI7836" s="2"/>
      <c r="AJ7836" s="2"/>
      <c r="AK7836" s="2"/>
      <c r="BK7836" s="2"/>
      <c r="BL7836" s="2"/>
      <c r="BN7836" s="2"/>
      <c r="BO7836" s="2"/>
    </row>
    <row r="7837" ht="12.75" customHeight="1">
      <c r="D7837" s="2"/>
      <c r="G7837" s="2"/>
      <c r="I7837" s="2"/>
      <c r="J7837" s="2"/>
      <c r="K7837" s="2"/>
      <c r="L7837" s="2"/>
      <c r="M7837" s="2"/>
      <c r="N7837" s="2"/>
      <c r="O7837" s="2"/>
      <c r="P7837" s="2"/>
      <c r="Q7837" s="2"/>
      <c r="R7837" s="2"/>
      <c r="S7837" s="2"/>
      <c r="T7837" s="2"/>
      <c r="U7837" s="2"/>
      <c r="V7837" s="2"/>
      <c r="W7837" s="2"/>
      <c r="X7837" s="2"/>
      <c r="Y7837" s="2"/>
      <c r="AB7837" s="2"/>
      <c r="AC7837" s="2"/>
      <c r="AD7837" s="2"/>
      <c r="AE7837" s="2"/>
      <c r="AF7837" s="2"/>
      <c r="AG7837" s="2"/>
      <c r="AH7837" s="2"/>
      <c r="AI7837" s="2"/>
      <c r="AJ7837" s="2"/>
      <c r="AK7837" s="2"/>
      <c r="BK7837" s="2"/>
      <c r="BL7837" s="2"/>
      <c r="BN7837" s="2"/>
      <c r="BO7837" s="2"/>
    </row>
    <row r="7838" ht="12.75" customHeight="1">
      <c r="D7838" s="2"/>
      <c r="G7838" s="2"/>
      <c r="I7838" s="2"/>
      <c r="J7838" s="2"/>
      <c r="K7838" s="2"/>
      <c r="L7838" s="2"/>
      <c r="M7838" s="2"/>
      <c r="N7838" s="2"/>
      <c r="O7838" s="2"/>
      <c r="P7838" s="2"/>
      <c r="Q7838" s="2"/>
      <c r="R7838" s="2"/>
      <c r="S7838" s="2"/>
      <c r="T7838" s="2"/>
      <c r="U7838" s="2"/>
      <c r="V7838" s="2"/>
      <c r="W7838" s="2"/>
      <c r="X7838" s="2"/>
      <c r="Y7838" s="2"/>
      <c r="AB7838" s="2"/>
      <c r="AC7838" s="2"/>
      <c r="AD7838" s="2"/>
      <c r="AE7838" s="2"/>
      <c r="AF7838" s="2"/>
      <c r="AG7838" s="2"/>
      <c r="AH7838" s="2"/>
      <c r="AI7838" s="2"/>
      <c r="AJ7838" s="2"/>
      <c r="AK7838" s="2"/>
      <c r="BK7838" s="2"/>
      <c r="BL7838" s="2"/>
      <c r="BN7838" s="2"/>
      <c r="BO7838" s="2"/>
    </row>
    <row r="7839" ht="12.75" customHeight="1">
      <c r="D7839" s="2"/>
      <c r="G7839" s="2"/>
      <c r="I7839" s="2"/>
      <c r="J7839" s="2"/>
      <c r="K7839" s="2"/>
      <c r="L7839" s="2"/>
      <c r="M7839" s="2"/>
      <c r="N7839" s="2"/>
      <c r="O7839" s="2"/>
      <c r="P7839" s="2"/>
      <c r="Q7839" s="2"/>
      <c r="R7839" s="2"/>
      <c r="S7839" s="2"/>
      <c r="T7839" s="2"/>
      <c r="U7839" s="2"/>
      <c r="V7839" s="2"/>
      <c r="W7839" s="2"/>
      <c r="X7839" s="2"/>
      <c r="Y7839" s="2"/>
      <c r="AB7839" s="2"/>
      <c r="AC7839" s="2"/>
      <c r="AD7839" s="2"/>
      <c r="AE7839" s="2"/>
      <c r="AF7839" s="2"/>
      <c r="AG7839" s="2"/>
      <c r="AH7839" s="2"/>
      <c r="AI7839" s="2"/>
      <c r="AJ7839" s="2"/>
      <c r="AK7839" s="2"/>
      <c r="BK7839" s="2"/>
      <c r="BL7839" s="2"/>
      <c r="BN7839" s="2"/>
      <c r="BO7839" s="2"/>
    </row>
    <row r="7840" ht="12.75" customHeight="1">
      <c r="D7840" s="2"/>
      <c r="G7840" s="2"/>
      <c r="I7840" s="2"/>
      <c r="J7840" s="2"/>
      <c r="K7840" s="2"/>
      <c r="L7840" s="2"/>
      <c r="M7840" s="2"/>
      <c r="N7840" s="2"/>
      <c r="O7840" s="2"/>
      <c r="P7840" s="2"/>
      <c r="Q7840" s="2"/>
      <c r="R7840" s="2"/>
      <c r="S7840" s="2"/>
      <c r="T7840" s="2"/>
      <c r="U7840" s="2"/>
      <c r="V7840" s="2"/>
      <c r="W7840" s="2"/>
      <c r="X7840" s="2"/>
      <c r="Y7840" s="2"/>
      <c r="AB7840" s="2"/>
      <c r="AC7840" s="2"/>
      <c r="AD7840" s="2"/>
      <c r="AE7840" s="2"/>
      <c r="AF7840" s="2"/>
      <c r="AG7840" s="2"/>
      <c r="AH7840" s="2"/>
      <c r="AI7840" s="2"/>
      <c r="AJ7840" s="2"/>
      <c r="AK7840" s="2"/>
      <c r="BK7840" s="2"/>
      <c r="BL7840" s="2"/>
      <c r="BN7840" s="2"/>
      <c r="BO7840" s="2"/>
    </row>
    <row r="7841" ht="12.75" customHeight="1">
      <c r="D7841" s="2"/>
      <c r="G7841" s="2"/>
      <c r="I7841" s="2"/>
      <c r="J7841" s="2"/>
      <c r="K7841" s="2"/>
      <c r="L7841" s="2"/>
      <c r="M7841" s="2"/>
      <c r="N7841" s="2"/>
      <c r="O7841" s="2"/>
      <c r="P7841" s="2"/>
      <c r="Q7841" s="2"/>
      <c r="R7841" s="2"/>
      <c r="S7841" s="2"/>
      <c r="T7841" s="2"/>
      <c r="U7841" s="2"/>
      <c r="V7841" s="2"/>
      <c r="W7841" s="2"/>
      <c r="X7841" s="2"/>
      <c r="Y7841" s="2"/>
      <c r="AB7841" s="2"/>
      <c r="AC7841" s="2"/>
      <c r="AD7841" s="2"/>
      <c r="AE7841" s="2"/>
      <c r="AF7841" s="2"/>
      <c r="AG7841" s="2"/>
      <c r="AH7841" s="2"/>
      <c r="AI7841" s="2"/>
      <c r="AJ7841" s="2"/>
      <c r="AK7841" s="2"/>
      <c r="BK7841" s="2"/>
      <c r="BL7841" s="2"/>
      <c r="BN7841" s="2"/>
      <c r="BO7841" s="2"/>
    </row>
    <row r="7842" ht="12.75" customHeight="1">
      <c r="D7842" s="2"/>
      <c r="G7842" s="2"/>
      <c r="I7842" s="2"/>
      <c r="J7842" s="2"/>
      <c r="K7842" s="2"/>
      <c r="L7842" s="2"/>
      <c r="M7842" s="2"/>
      <c r="N7842" s="2"/>
      <c r="O7842" s="2"/>
      <c r="P7842" s="2"/>
      <c r="Q7842" s="2"/>
      <c r="R7842" s="2"/>
      <c r="S7842" s="2"/>
      <c r="T7842" s="2"/>
      <c r="U7842" s="2"/>
      <c r="V7842" s="2"/>
      <c r="W7842" s="2"/>
      <c r="X7842" s="2"/>
      <c r="Y7842" s="2"/>
      <c r="AB7842" s="2"/>
      <c r="AC7842" s="2"/>
      <c r="AD7842" s="2"/>
      <c r="AE7842" s="2"/>
      <c r="AF7842" s="2"/>
      <c r="AG7842" s="2"/>
      <c r="AH7842" s="2"/>
      <c r="AI7842" s="2"/>
      <c r="AJ7842" s="2"/>
      <c r="AK7842" s="2"/>
      <c r="BK7842" s="2"/>
      <c r="BL7842" s="2"/>
      <c r="BN7842" s="2"/>
      <c r="BO7842" s="2"/>
    </row>
    <row r="7843" ht="12.75" customHeight="1">
      <c r="D7843" s="2"/>
      <c r="G7843" s="2"/>
      <c r="I7843" s="2"/>
      <c r="J7843" s="2"/>
      <c r="K7843" s="2"/>
      <c r="L7843" s="2"/>
      <c r="M7843" s="2"/>
      <c r="N7843" s="2"/>
      <c r="O7843" s="2"/>
      <c r="P7843" s="2"/>
      <c r="Q7843" s="2"/>
      <c r="R7843" s="2"/>
      <c r="S7843" s="2"/>
      <c r="T7843" s="2"/>
      <c r="U7843" s="2"/>
      <c r="V7843" s="2"/>
      <c r="W7843" s="2"/>
      <c r="X7843" s="2"/>
      <c r="Y7843" s="2"/>
      <c r="AB7843" s="2"/>
      <c r="AC7843" s="2"/>
      <c r="AD7843" s="2"/>
      <c r="AE7843" s="2"/>
      <c r="AF7843" s="2"/>
      <c r="AG7843" s="2"/>
      <c r="AH7843" s="2"/>
      <c r="AI7843" s="2"/>
      <c r="AJ7843" s="2"/>
      <c r="AK7843" s="2"/>
      <c r="BK7843" s="2"/>
      <c r="BL7843" s="2"/>
      <c r="BN7843" s="2"/>
      <c r="BO7843" s="2"/>
    </row>
    <row r="7844" ht="12.75" customHeight="1">
      <c r="D7844" s="2"/>
      <c r="G7844" s="2"/>
      <c r="I7844" s="2"/>
      <c r="J7844" s="2"/>
      <c r="K7844" s="2"/>
      <c r="L7844" s="2"/>
      <c r="M7844" s="2"/>
      <c r="N7844" s="2"/>
      <c r="O7844" s="2"/>
      <c r="P7844" s="2"/>
      <c r="Q7844" s="2"/>
      <c r="R7844" s="2"/>
      <c r="S7844" s="2"/>
      <c r="T7844" s="2"/>
      <c r="U7844" s="2"/>
      <c r="V7844" s="2"/>
      <c r="W7844" s="2"/>
      <c r="X7844" s="2"/>
      <c r="Y7844" s="2"/>
      <c r="AB7844" s="2"/>
      <c r="AC7844" s="2"/>
      <c r="AD7844" s="2"/>
      <c r="AE7844" s="2"/>
      <c r="AF7844" s="2"/>
      <c r="AG7844" s="2"/>
      <c r="AH7844" s="2"/>
      <c r="AI7844" s="2"/>
      <c r="AJ7844" s="2"/>
      <c r="AK7844" s="2"/>
      <c r="BK7844" s="2"/>
      <c r="BL7844" s="2"/>
      <c r="BN7844" s="2"/>
      <c r="BO7844" s="2"/>
    </row>
    <row r="7845" ht="12.75" customHeight="1">
      <c r="D7845" s="2"/>
      <c r="G7845" s="2"/>
      <c r="I7845" s="2"/>
      <c r="J7845" s="2"/>
      <c r="K7845" s="2"/>
      <c r="L7845" s="2"/>
      <c r="M7845" s="2"/>
      <c r="N7845" s="2"/>
      <c r="O7845" s="2"/>
      <c r="P7845" s="2"/>
      <c r="Q7845" s="2"/>
      <c r="R7845" s="2"/>
      <c r="S7845" s="2"/>
      <c r="T7845" s="2"/>
      <c r="U7845" s="2"/>
      <c r="V7845" s="2"/>
      <c r="W7845" s="2"/>
      <c r="X7845" s="2"/>
      <c r="Y7845" s="2"/>
      <c r="AB7845" s="2"/>
      <c r="AC7845" s="2"/>
      <c r="AD7845" s="2"/>
      <c r="AE7845" s="2"/>
      <c r="AF7845" s="2"/>
      <c r="AG7845" s="2"/>
      <c r="AH7845" s="2"/>
      <c r="AI7845" s="2"/>
      <c r="AJ7845" s="2"/>
      <c r="AK7845" s="2"/>
      <c r="BK7845" s="2"/>
      <c r="BL7845" s="2"/>
      <c r="BN7845" s="2"/>
      <c r="BO7845" s="2"/>
    </row>
    <row r="7846" ht="12.75" customHeight="1">
      <c r="D7846" s="2"/>
      <c r="G7846" s="2"/>
      <c r="I7846" s="2"/>
      <c r="J7846" s="2"/>
      <c r="K7846" s="2"/>
      <c r="L7846" s="2"/>
      <c r="M7846" s="2"/>
      <c r="N7846" s="2"/>
      <c r="O7846" s="2"/>
      <c r="P7846" s="2"/>
      <c r="Q7846" s="2"/>
      <c r="R7846" s="2"/>
      <c r="S7846" s="2"/>
      <c r="T7846" s="2"/>
      <c r="U7846" s="2"/>
      <c r="V7846" s="2"/>
      <c r="W7846" s="2"/>
      <c r="X7846" s="2"/>
      <c r="Y7846" s="2"/>
      <c r="AB7846" s="2"/>
      <c r="AC7846" s="2"/>
      <c r="AD7846" s="2"/>
      <c r="AE7846" s="2"/>
      <c r="AF7846" s="2"/>
      <c r="AG7846" s="2"/>
      <c r="AH7846" s="2"/>
      <c r="AI7846" s="2"/>
      <c r="AJ7846" s="2"/>
      <c r="AK7846" s="2"/>
      <c r="BK7846" s="2"/>
      <c r="BL7846" s="2"/>
      <c r="BN7846" s="2"/>
      <c r="BO7846" s="2"/>
    </row>
    <row r="7847" ht="12.75" customHeight="1">
      <c r="D7847" s="2"/>
      <c r="G7847" s="2"/>
      <c r="I7847" s="2"/>
      <c r="J7847" s="2"/>
      <c r="K7847" s="2"/>
      <c r="L7847" s="2"/>
      <c r="M7847" s="2"/>
      <c r="N7847" s="2"/>
      <c r="O7847" s="2"/>
      <c r="P7847" s="2"/>
      <c r="Q7847" s="2"/>
      <c r="R7847" s="2"/>
      <c r="S7847" s="2"/>
      <c r="T7847" s="2"/>
      <c r="U7847" s="2"/>
      <c r="V7847" s="2"/>
      <c r="W7847" s="2"/>
      <c r="X7847" s="2"/>
      <c r="Y7847" s="2"/>
      <c r="AB7847" s="2"/>
      <c r="AC7847" s="2"/>
      <c r="AD7847" s="2"/>
      <c r="AE7847" s="2"/>
      <c r="AF7847" s="2"/>
      <c r="AG7847" s="2"/>
      <c r="AH7847" s="2"/>
      <c r="AI7847" s="2"/>
      <c r="AJ7847" s="2"/>
      <c r="AK7847" s="2"/>
      <c r="BK7847" s="2"/>
      <c r="BL7847" s="2"/>
      <c r="BN7847" s="2"/>
      <c r="BO7847" s="2"/>
    </row>
    <row r="7848" ht="12.75" customHeight="1">
      <c r="D7848" s="2"/>
      <c r="G7848" s="2"/>
      <c r="I7848" s="2"/>
      <c r="J7848" s="2"/>
      <c r="K7848" s="2"/>
      <c r="L7848" s="2"/>
      <c r="M7848" s="2"/>
      <c r="N7848" s="2"/>
      <c r="O7848" s="2"/>
      <c r="P7848" s="2"/>
      <c r="Q7848" s="2"/>
      <c r="R7848" s="2"/>
      <c r="S7848" s="2"/>
      <c r="T7848" s="2"/>
      <c r="U7848" s="2"/>
      <c r="V7848" s="2"/>
      <c r="W7848" s="2"/>
      <c r="X7848" s="2"/>
      <c r="Y7848" s="2"/>
      <c r="AB7848" s="2"/>
      <c r="AC7848" s="2"/>
      <c r="AD7848" s="2"/>
      <c r="AE7848" s="2"/>
      <c r="AF7848" s="2"/>
      <c r="AG7848" s="2"/>
      <c r="AH7848" s="2"/>
      <c r="AI7848" s="2"/>
      <c r="AJ7848" s="2"/>
      <c r="AK7848" s="2"/>
      <c r="BK7848" s="2"/>
      <c r="BL7848" s="2"/>
      <c r="BN7848" s="2"/>
      <c r="BO7848" s="2"/>
    </row>
    <row r="7849" ht="12.75" customHeight="1">
      <c r="D7849" s="2"/>
      <c r="G7849" s="2"/>
      <c r="I7849" s="2"/>
      <c r="J7849" s="2"/>
      <c r="K7849" s="2"/>
      <c r="L7849" s="2"/>
      <c r="M7849" s="2"/>
      <c r="N7849" s="2"/>
      <c r="O7849" s="2"/>
      <c r="P7849" s="2"/>
      <c r="Q7849" s="2"/>
      <c r="R7849" s="2"/>
      <c r="S7849" s="2"/>
      <c r="T7849" s="2"/>
      <c r="U7849" s="2"/>
      <c r="V7849" s="2"/>
      <c r="W7849" s="2"/>
      <c r="X7849" s="2"/>
      <c r="Y7849" s="2"/>
      <c r="AB7849" s="2"/>
      <c r="AC7849" s="2"/>
      <c r="AD7849" s="2"/>
      <c r="AE7849" s="2"/>
      <c r="AF7849" s="2"/>
      <c r="AG7849" s="2"/>
      <c r="AH7849" s="2"/>
      <c r="AI7849" s="2"/>
      <c r="AJ7849" s="2"/>
      <c r="AK7849" s="2"/>
      <c r="BK7849" s="2"/>
      <c r="BL7849" s="2"/>
      <c r="BN7849" s="2"/>
      <c r="BO7849" s="2"/>
    </row>
    <row r="7850" ht="12.75" customHeight="1">
      <c r="D7850" s="2"/>
      <c r="G7850" s="2"/>
      <c r="I7850" s="2"/>
      <c r="J7850" s="2"/>
      <c r="K7850" s="2"/>
      <c r="L7850" s="2"/>
      <c r="M7850" s="2"/>
      <c r="N7850" s="2"/>
      <c r="O7850" s="2"/>
      <c r="P7850" s="2"/>
      <c r="Q7850" s="2"/>
      <c r="R7850" s="2"/>
      <c r="S7850" s="2"/>
      <c r="T7850" s="2"/>
      <c r="U7850" s="2"/>
      <c r="V7850" s="2"/>
      <c r="W7850" s="2"/>
      <c r="X7850" s="2"/>
      <c r="Y7850" s="2"/>
      <c r="AB7850" s="2"/>
      <c r="AC7850" s="2"/>
      <c r="AD7850" s="2"/>
      <c r="AE7850" s="2"/>
      <c r="AF7850" s="2"/>
      <c r="AG7850" s="2"/>
      <c r="AH7850" s="2"/>
      <c r="AI7850" s="2"/>
      <c r="AJ7850" s="2"/>
      <c r="AK7850" s="2"/>
      <c r="BK7850" s="2"/>
      <c r="BL7850" s="2"/>
      <c r="BN7850" s="2"/>
      <c r="BO7850" s="2"/>
    </row>
    <row r="7851" ht="12.75" customHeight="1">
      <c r="D7851" s="2"/>
      <c r="G7851" s="2"/>
      <c r="I7851" s="2"/>
      <c r="J7851" s="2"/>
      <c r="K7851" s="2"/>
      <c r="L7851" s="2"/>
      <c r="M7851" s="2"/>
      <c r="N7851" s="2"/>
      <c r="O7851" s="2"/>
      <c r="P7851" s="2"/>
      <c r="Q7851" s="2"/>
      <c r="R7851" s="2"/>
      <c r="S7851" s="2"/>
      <c r="T7851" s="2"/>
      <c r="U7851" s="2"/>
      <c r="V7851" s="2"/>
      <c r="W7851" s="2"/>
      <c r="X7851" s="2"/>
      <c r="Y7851" s="2"/>
      <c r="AB7851" s="2"/>
      <c r="AC7851" s="2"/>
      <c r="AD7851" s="2"/>
      <c r="AE7851" s="2"/>
      <c r="AF7851" s="2"/>
      <c r="AG7851" s="2"/>
      <c r="AH7851" s="2"/>
      <c r="AI7851" s="2"/>
      <c r="AJ7851" s="2"/>
      <c r="AK7851" s="2"/>
      <c r="BK7851" s="2"/>
      <c r="BL7851" s="2"/>
      <c r="BN7851" s="2"/>
      <c r="BO7851" s="2"/>
    </row>
    <row r="7852" ht="12.75" customHeight="1">
      <c r="D7852" s="2"/>
      <c r="G7852" s="2"/>
      <c r="I7852" s="2"/>
      <c r="J7852" s="2"/>
      <c r="K7852" s="2"/>
      <c r="L7852" s="2"/>
      <c r="M7852" s="2"/>
      <c r="N7852" s="2"/>
      <c r="O7852" s="2"/>
      <c r="P7852" s="2"/>
      <c r="Q7852" s="2"/>
      <c r="R7852" s="2"/>
      <c r="S7852" s="2"/>
      <c r="T7852" s="2"/>
      <c r="U7852" s="2"/>
      <c r="V7852" s="2"/>
      <c r="W7852" s="2"/>
      <c r="X7852" s="2"/>
      <c r="Y7852" s="2"/>
      <c r="AB7852" s="2"/>
      <c r="AC7852" s="2"/>
      <c r="AD7852" s="2"/>
      <c r="AE7852" s="2"/>
      <c r="AF7852" s="2"/>
      <c r="AG7852" s="2"/>
      <c r="AH7852" s="2"/>
      <c r="AI7852" s="2"/>
      <c r="AJ7852" s="2"/>
      <c r="AK7852" s="2"/>
      <c r="BK7852" s="2"/>
      <c r="BL7852" s="2"/>
      <c r="BN7852" s="2"/>
      <c r="BO7852" s="2"/>
    </row>
    <row r="7853" ht="12.75" customHeight="1">
      <c r="D7853" s="2"/>
      <c r="G7853" s="2"/>
      <c r="I7853" s="2"/>
      <c r="J7853" s="2"/>
      <c r="K7853" s="2"/>
      <c r="L7853" s="2"/>
      <c r="M7853" s="2"/>
      <c r="N7853" s="2"/>
      <c r="O7853" s="2"/>
      <c r="P7853" s="2"/>
      <c r="Q7853" s="2"/>
      <c r="R7853" s="2"/>
      <c r="S7853" s="2"/>
      <c r="T7853" s="2"/>
      <c r="U7853" s="2"/>
      <c r="V7853" s="2"/>
      <c r="W7853" s="2"/>
      <c r="X7853" s="2"/>
      <c r="Y7853" s="2"/>
      <c r="AB7853" s="2"/>
      <c r="AC7853" s="2"/>
      <c r="AD7853" s="2"/>
      <c r="AE7853" s="2"/>
      <c r="AF7853" s="2"/>
      <c r="AG7853" s="2"/>
      <c r="AH7853" s="2"/>
      <c r="AI7853" s="2"/>
      <c r="AJ7853" s="2"/>
      <c r="AK7853" s="2"/>
      <c r="BK7853" s="2"/>
      <c r="BL7853" s="2"/>
      <c r="BN7853" s="2"/>
      <c r="BO7853" s="2"/>
    </row>
    <row r="7854" ht="12.75" customHeight="1">
      <c r="D7854" s="2"/>
      <c r="G7854" s="2"/>
      <c r="I7854" s="2"/>
      <c r="J7854" s="2"/>
      <c r="K7854" s="2"/>
      <c r="L7854" s="2"/>
      <c r="M7854" s="2"/>
      <c r="N7854" s="2"/>
      <c r="O7854" s="2"/>
      <c r="P7854" s="2"/>
      <c r="Q7854" s="2"/>
      <c r="R7854" s="2"/>
      <c r="S7854" s="2"/>
      <c r="T7854" s="2"/>
      <c r="U7854" s="2"/>
      <c r="V7854" s="2"/>
      <c r="W7854" s="2"/>
      <c r="X7854" s="2"/>
      <c r="Y7854" s="2"/>
      <c r="AB7854" s="2"/>
      <c r="AC7854" s="2"/>
      <c r="AD7854" s="2"/>
      <c r="AE7854" s="2"/>
      <c r="AF7854" s="2"/>
      <c r="AG7854" s="2"/>
      <c r="AH7854" s="2"/>
      <c r="AI7854" s="2"/>
      <c r="AJ7854" s="2"/>
      <c r="AK7854" s="2"/>
      <c r="BK7854" s="2"/>
      <c r="BL7854" s="2"/>
      <c r="BN7854" s="2"/>
      <c r="BO7854" s="2"/>
    </row>
    <row r="7855" ht="12.75" customHeight="1">
      <c r="D7855" s="2"/>
      <c r="G7855" s="2"/>
      <c r="I7855" s="2"/>
      <c r="J7855" s="2"/>
      <c r="K7855" s="2"/>
      <c r="L7855" s="2"/>
      <c r="M7855" s="2"/>
      <c r="N7855" s="2"/>
      <c r="O7855" s="2"/>
      <c r="P7855" s="2"/>
      <c r="Q7855" s="2"/>
      <c r="R7855" s="2"/>
      <c r="S7855" s="2"/>
      <c r="T7855" s="2"/>
      <c r="U7855" s="2"/>
      <c r="V7855" s="2"/>
      <c r="W7855" s="2"/>
      <c r="X7855" s="2"/>
      <c r="Y7855" s="2"/>
      <c r="AB7855" s="2"/>
      <c r="AC7855" s="2"/>
      <c r="AD7855" s="2"/>
      <c r="AE7855" s="2"/>
      <c r="AF7855" s="2"/>
      <c r="AG7855" s="2"/>
      <c r="AH7855" s="2"/>
      <c r="AI7855" s="2"/>
      <c r="AJ7855" s="2"/>
      <c r="AK7855" s="2"/>
      <c r="BK7855" s="2"/>
      <c r="BL7855" s="2"/>
      <c r="BN7855" s="2"/>
      <c r="BO7855" s="2"/>
    </row>
    <row r="7856" ht="12.75" customHeight="1">
      <c r="D7856" s="2"/>
      <c r="G7856" s="2"/>
      <c r="I7856" s="2"/>
      <c r="J7856" s="2"/>
      <c r="K7856" s="2"/>
      <c r="L7856" s="2"/>
      <c r="M7856" s="2"/>
      <c r="N7856" s="2"/>
      <c r="O7856" s="2"/>
      <c r="P7856" s="2"/>
      <c r="Q7856" s="2"/>
      <c r="R7856" s="2"/>
      <c r="S7856" s="2"/>
      <c r="T7856" s="2"/>
      <c r="U7856" s="2"/>
      <c r="V7856" s="2"/>
      <c r="W7856" s="2"/>
      <c r="X7856" s="2"/>
      <c r="Y7856" s="2"/>
      <c r="AB7856" s="2"/>
      <c r="AC7856" s="2"/>
      <c r="AD7856" s="2"/>
      <c r="AE7856" s="2"/>
      <c r="AF7856" s="2"/>
      <c r="AG7856" s="2"/>
      <c r="AH7856" s="2"/>
      <c r="AI7856" s="2"/>
      <c r="AJ7856" s="2"/>
      <c r="AK7856" s="2"/>
      <c r="BK7856" s="2"/>
      <c r="BL7856" s="2"/>
      <c r="BN7856" s="2"/>
      <c r="BO7856" s="2"/>
    </row>
    <row r="7857" ht="12.75" customHeight="1">
      <c r="D7857" s="2"/>
      <c r="G7857" s="2"/>
      <c r="I7857" s="2"/>
      <c r="J7857" s="2"/>
      <c r="K7857" s="2"/>
      <c r="L7857" s="2"/>
      <c r="M7857" s="2"/>
      <c r="N7857" s="2"/>
      <c r="O7857" s="2"/>
      <c r="P7857" s="2"/>
      <c r="Q7857" s="2"/>
      <c r="R7857" s="2"/>
      <c r="S7857" s="2"/>
      <c r="T7857" s="2"/>
      <c r="U7857" s="2"/>
      <c r="V7857" s="2"/>
      <c r="W7857" s="2"/>
      <c r="X7857" s="2"/>
      <c r="Y7857" s="2"/>
      <c r="AB7857" s="2"/>
      <c r="AC7857" s="2"/>
      <c r="AD7857" s="2"/>
      <c r="AE7857" s="2"/>
      <c r="AF7857" s="2"/>
      <c r="AG7857" s="2"/>
      <c r="AH7857" s="2"/>
      <c r="AI7857" s="2"/>
      <c r="AJ7857" s="2"/>
      <c r="AK7857" s="2"/>
      <c r="BK7857" s="2"/>
      <c r="BL7857" s="2"/>
      <c r="BN7857" s="2"/>
      <c r="BO7857" s="2"/>
    </row>
    <row r="7858" ht="12.75" customHeight="1">
      <c r="D7858" s="2"/>
      <c r="G7858" s="2"/>
      <c r="I7858" s="2"/>
      <c r="J7858" s="2"/>
      <c r="K7858" s="2"/>
      <c r="L7858" s="2"/>
      <c r="M7858" s="2"/>
      <c r="N7858" s="2"/>
      <c r="O7858" s="2"/>
      <c r="P7858" s="2"/>
      <c r="Q7858" s="2"/>
      <c r="R7858" s="2"/>
      <c r="S7858" s="2"/>
      <c r="T7858" s="2"/>
      <c r="U7858" s="2"/>
      <c r="V7858" s="2"/>
      <c r="W7858" s="2"/>
      <c r="X7858" s="2"/>
      <c r="Y7858" s="2"/>
      <c r="AB7858" s="2"/>
      <c r="AC7858" s="2"/>
      <c r="AD7858" s="2"/>
      <c r="AE7858" s="2"/>
      <c r="AF7858" s="2"/>
      <c r="AG7858" s="2"/>
      <c r="AH7858" s="2"/>
      <c r="AI7858" s="2"/>
      <c r="AJ7858" s="2"/>
      <c r="AK7858" s="2"/>
      <c r="BK7858" s="2"/>
      <c r="BL7858" s="2"/>
      <c r="BN7858" s="2"/>
      <c r="BO7858" s="2"/>
    </row>
    <row r="7859" ht="12.75" customHeight="1">
      <c r="D7859" s="2"/>
      <c r="G7859" s="2"/>
      <c r="I7859" s="2"/>
      <c r="J7859" s="2"/>
      <c r="K7859" s="2"/>
      <c r="L7859" s="2"/>
      <c r="M7859" s="2"/>
      <c r="N7859" s="2"/>
      <c r="O7859" s="2"/>
      <c r="P7859" s="2"/>
      <c r="Q7859" s="2"/>
      <c r="R7859" s="2"/>
      <c r="S7859" s="2"/>
      <c r="T7859" s="2"/>
      <c r="U7859" s="2"/>
      <c r="V7859" s="2"/>
      <c r="W7859" s="2"/>
      <c r="X7859" s="2"/>
      <c r="Y7859" s="2"/>
      <c r="AB7859" s="2"/>
      <c r="AC7859" s="2"/>
      <c r="AD7859" s="2"/>
      <c r="AE7859" s="2"/>
      <c r="AF7859" s="2"/>
      <c r="AG7859" s="2"/>
      <c r="AH7859" s="2"/>
      <c r="AI7859" s="2"/>
      <c r="AJ7859" s="2"/>
      <c r="AK7859" s="2"/>
      <c r="BK7859" s="2"/>
      <c r="BL7859" s="2"/>
      <c r="BN7859" s="2"/>
      <c r="BO7859" s="2"/>
    </row>
    <row r="7860" ht="12.75" customHeight="1">
      <c r="D7860" s="2"/>
      <c r="G7860" s="2"/>
      <c r="I7860" s="2"/>
      <c r="J7860" s="2"/>
      <c r="K7860" s="2"/>
      <c r="L7860" s="2"/>
      <c r="M7860" s="2"/>
      <c r="N7860" s="2"/>
      <c r="O7860" s="2"/>
      <c r="P7860" s="2"/>
      <c r="Q7860" s="2"/>
      <c r="R7860" s="2"/>
      <c r="S7860" s="2"/>
      <c r="T7860" s="2"/>
      <c r="U7860" s="2"/>
      <c r="V7860" s="2"/>
      <c r="W7860" s="2"/>
      <c r="X7860" s="2"/>
      <c r="Y7860" s="2"/>
      <c r="AB7860" s="2"/>
      <c r="AC7860" s="2"/>
      <c r="AD7860" s="2"/>
      <c r="AE7860" s="2"/>
      <c r="AF7860" s="2"/>
      <c r="AG7860" s="2"/>
      <c r="AH7860" s="2"/>
      <c r="AI7860" s="2"/>
      <c r="AJ7860" s="2"/>
      <c r="AK7860" s="2"/>
      <c r="BK7860" s="2"/>
      <c r="BL7860" s="2"/>
      <c r="BN7860" s="2"/>
      <c r="BO7860" s="2"/>
    </row>
    <row r="7861" ht="12.75" customHeight="1">
      <c r="D7861" s="2"/>
      <c r="G7861" s="2"/>
      <c r="I7861" s="2"/>
      <c r="J7861" s="2"/>
      <c r="K7861" s="2"/>
      <c r="L7861" s="2"/>
      <c r="M7861" s="2"/>
      <c r="N7861" s="2"/>
      <c r="O7861" s="2"/>
      <c r="P7861" s="2"/>
      <c r="Q7861" s="2"/>
      <c r="R7861" s="2"/>
      <c r="S7861" s="2"/>
      <c r="T7861" s="2"/>
      <c r="U7861" s="2"/>
      <c r="V7861" s="2"/>
      <c r="W7861" s="2"/>
      <c r="X7861" s="2"/>
      <c r="Y7861" s="2"/>
      <c r="AB7861" s="2"/>
      <c r="AC7861" s="2"/>
      <c r="AD7861" s="2"/>
      <c r="AE7861" s="2"/>
      <c r="AF7861" s="2"/>
      <c r="AG7861" s="2"/>
      <c r="AH7861" s="2"/>
      <c r="AI7861" s="2"/>
      <c r="AJ7861" s="2"/>
      <c r="AK7861" s="2"/>
      <c r="BK7861" s="2"/>
      <c r="BL7861" s="2"/>
      <c r="BN7861" s="2"/>
      <c r="BO7861" s="2"/>
    </row>
    <row r="7862" ht="12.75" customHeight="1">
      <c r="D7862" s="2"/>
      <c r="G7862" s="2"/>
      <c r="I7862" s="2"/>
      <c r="J7862" s="2"/>
      <c r="K7862" s="2"/>
      <c r="L7862" s="2"/>
      <c r="M7862" s="2"/>
      <c r="N7862" s="2"/>
      <c r="O7862" s="2"/>
      <c r="P7862" s="2"/>
      <c r="Q7862" s="2"/>
      <c r="R7862" s="2"/>
      <c r="S7862" s="2"/>
      <c r="T7862" s="2"/>
      <c r="U7862" s="2"/>
      <c r="V7862" s="2"/>
      <c r="W7862" s="2"/>
      <c r="X7862" s="2"/>
      <c r="Y7862" s="2"/>
      <c r="AB7862" s="2"/>
      <c r="AC7862" s="2"/>
      <c r="AD7862" s="2"/>
      <c r="AE7862" s="2"/>
      <c r="AF7862" s="2"/>
      <c r="AG7862" s="2"/>
      <c r="AH7862" s="2"/>
      <c r="AI7862" s="2"/>
      <c r="AJ7862" s="2"/>
      <c r="AK7862" s="2"/>
      <c r="BK7862" s="2"/>
      <c r="BL7862" s="2"/>
      <c r="BN7862" s="2"/>
      <c r="BO7862" s="2"/>
    </row>
    <row r="7863" ht="12.75" customHeight="1">
      <c r="D7863" s="2"/>
      <c r="G7863" s="2"/>
      <c r="I7863" s="2"/>
      <c r="J7863" s="2"/>
      <c r="K7863" s="2"/>
      <c r="L7863" s="2"/>
      <c r="M7863" s="2"/>
      <c r="N7863" s="2"/>
      <c r="O7863" s="2"/>
      <c r="P7863" s="2"/>
      <c r="Q7863" s="2"/>
      <c r="R7863" s="2"/>
      <c r="S7863" s="2"/>
      <c r="T7863" s="2"/>
      <c r="U7863" s="2"/>
      <c r="V7863" s="2"/>
      <c r="W7863" s="2"/>
      <c r="X7863" s="2"/>
      <c r="Y7863" s="2"/>
      <c r="AB7863" s="2"/>
      <c r="AC7863" s="2"/>
      <c r="AD7863" s="2"/>
      <c r="AE7863" s="2"/>
      <c r="AF7863" s="2"/>
      <c r="AG7863" s="2"/>
      <c r="AH7863" s="2"/>
      <c r="AI7863" s="2"/>
      <c r="AJ7863" s="2"/>
      <c r="AK7863" s="2"/>
      <c r="BK7863" s="2"/>
      <c r="BL7863" s="2"/>
      <c r="BN7863" s="2"/>
      <c r="BO7863" s="2"/>
    </row>
    <row r="7864" ht="12.75" customHeight="1">
      <c r="D7864" s="2"/>
      <c r="G7864" s="2"/>
      <c r="I7864" s="2"/>
      <c r="J7864" s="2"/>
      <c r="K7864" s="2"/>
      <c r="L7864" s="2"/>
      <c r="M7864" s="2"/>
      <c r="N7864" s="2"/>
      <c r="O7864" s="2"/>
      <c r="P7864" s="2"/>
      <c r="Q7864" s="2"/>
      <c r="R7864" s="2"/>
      <c r="S7864" s="2"/>
      <c r="T7864" s="2"/>
      <c r="U7864" s="2"/>
      <c r="V7864" s="2"/>
      <c r="W7864" s="2"/>
      <c r="X7864" s="2"/>
      <c r="Y7864" s="2"/>
      <c r="AB7864" s="2"/>
      <c r="AC7864" s="2"/>
      <c r="AD7864" s="2"/>
      <c r="AE7864" s="2"/>
      <c r="AF7864" s="2"/>
      <c r="AG7864" s="2"/>
      <c r="AH7864" s="2"/>
      <c r="AI7864" s="2"/>
      <c r="AJ7864" s="2"/>
      <c r="AK7864" s="2"/>
      <c r="BK7864" s="2"/>
      <c r="BL7864" s="2"/>
      <c r="BN7864" s="2"/>
      <c r="BO7864" s="2"/>
    </row>
    <row r="7865" ht="12.75" customHeight="1">
      <c r="D7865" s="2"/>
      <c r="G7865" s="2"/>
      <c r="I7865" s="2"/>
      <c r="J7865" s="2"/>
      <c r="K7865" s="2"/>
      <c r="L7865" s="2"/>
      <c r="M7865" s="2"/>
      <c r="N7865" s="2"/>
      <c r="O7865" s="2"/>
      <c r="P7865" s="2"/>
      <c r="Q7865" s="2"/>
      <c r="R7865" s="2"/>
      <c r="S7865" s="2"/>
      <c r="T7865" s="2"/>
      <c r="U7865" s="2"/>
      <c r="V7865" s="2"/>
      <c r="W7865" s="2"/>
      <c r="X7865" s="2"/>
      <c r="Y7865" s="2"/>
      <c r="AB7865" s="2"/>
      <c r="AC7865" s="2"/>
      <c r="AD7865" s="2"/>
      <c r="AE7865" s="2"/>
      <c r="AF7865" s="2"/>
      <c r="AG7865" s="2"/>
      <c r="AH7865" s="2"/>
      <c r="AI7865" s="2"/>
      <c r="AJ7865" s="2"/>
      <c r="AK7865" s="2"/>
      <c r="BK7865" s="2"/>
      <c r="BL7865" s="2"/>
      <c r="BN7865" s="2"/>
      <c r="BO7865" s="2"/>
    </row>
    <row r="7866" ht="12.75" customHeight="1">
      <c r="D7866" s="2"/>
      <c r="G7866" s="2"/>
      <c r="I7866" s="2"/>
      <c r="J7866" s="2"/>
      <c r="K7866" s="2"/>
      <c r="L7866" s="2"/>
      <c r="M7866" s="2"/>
      <c r="N7866" s="2"/>
      <c r="O7866" s="2"/>
      <c r="P7866" s="2"/>
      <c r="Q7866" s="2"/>
      <c r="R7866" s="2"/>
      <c r="S7866" s="2"/>
      <c r="T7866" s="2"/>
      <c r="U7866" s="2"/>
      <c r="V7866" s="2"/>
      <c r="W7866" s="2"/>
      <c r="X7866" s="2"/>
      <c r="Y7866" s="2"/>
      <c r="AB7866" s="2"/>
      <c r="AC7866" s="2"/>
      <c r="AD7866" s="2"/>
      <c r="AE7866" s="2"/>
      <c r="AF7866" s="2"/>
      <c r="AG7866" s="2"/>
      <c r="AH7866" s="2"/>
      <c r="AI7866" s="2"/>
      <c r="AJ7866" s="2"/>
      <c r="AK7866" s="2"/>
      <c r="BK7866" s="2"/>
      <c r="BL7866" s="2"/>
      <c r="BN7866" s="2"/>
      <c r="BO7866" s="2"/>
    </row>
    <row r="7867" ht="12.75" customHeight="1">
      <c r="D7867" s="2"/>
      <c r="G7867" s="2"/>
      <c r="I7867" s="2"/>
      <c r="J7867" s="2"/>
      <c r="K7867" s="2"/>
      <c r="L7867" s="2"/>
      <c r="M7867" s="2"/>
      <c r="N7867" s="2"/>
      <c r="O7867" s="2"/>
      <c r="P7867" s="2"/>
      <c r="Q7867" s="2"/>
      <c r="R7867" s="2"/>
      <c r="S7867" s="2"/>
      <c r="T7867" s="2"/>
      <c r="U7867" s="2"/>
      <c r="V7867" s="2"/>
      <c r="W7867" s="2"/>
      <c r="X7867" s="2"/>
      <c r="Y7867" s="2"/>
      <c r="AB7867" s="2"/>
      <c r="AC7867" s="2"/>
      <c r="AD7867" s="2"/>
      <c r="AE7867" s="2"/>
      <c r="AF7867" s="2"/>
      <c r="AG7867" s="2"/>
      <c r="AH7867" s="2"/>
      <c r="AI7867" s="2"/>
      <c r="AJ7867" s="2"/>
      <c r="AK7867" s="2"/>
      <c r="BK7867" s="2"/>
      <c r="BL7867" s="2"/>
      <c r="BN7867" s="2"/>
      <c r="BO7867" s="2"/>
    </row>
    <row r="7868" ht="12.75" customHeight="1">
      <c r="D7868" s="2"/>
      <c r="G7868" s="2"/>
      <c r="I7868" s="2"/>
      <c r="J7868" s="2"/>
      <c r="K7868" s="2"/>
      <c r="L7868" s="2"/>
      <c r="M7868" s="2"/>
      <c r="N7868" s="2"/>
      <c r="O7868" s="2"/>
      <c r="P7868" s="2"/>
      <c r="Q7868" s="2"/>
      <c r="R7868" s="2"/>
      <c r="S7868" s="2"/>
      <c r="T7868" s="2"/>
      <c r="U7868" s="2"/>
      <c r="V7868" s="2"/>
      <c r="W7868" s="2"/>
      <c r="X7868" s="2"/>
      <c r="Y7868" s="2"/>
      <c r="AB7868" s="2"/>
      <c r="AC7868" s="2"/>
      <c r="AD7868" s="2"/>
      <c r="AE7868" s="2"/>
      <c r="AF7868" s="2"/>
      <c r="AG7868" s="2"/>
      <c r="AH7868" s="2"/>
      <c r="AI7868" s="2"/>
      <c r="AJ7868" s="2"/>
      <c r="AK7868" s="2"/>
      <c r="BK7868" s="2"/>
      <c r="BL7868" s="2"/>
      <c r="BN7868" s="2"/>
      <c r="BO7868" s="2"/>
    </row>
    <row r="7869" ht="12.75" customHeight="1">
      <c r="D7869" s="2"/>
      <c r="G7869" s="2"/>
      <c r="I7869" s="2"/>
      <c r="J7869" s="2"/>
      <c r="K7869" s="2"/>
      <c r="L7869" s="2"/>
      <c r="M7869" s="2"/>
      <c r="N7869" s="2"/>
      <c r="O7869" s="2"/>
      <c r="P7869" s="2"/>
      <c r="Q7869" s="2"/>
      <c r="R7869" s="2"/>
      <c r="S7869" s="2"/>
      <c r="T7869" s="2"/>
      <c r="U7869" s="2"/>
      <c r="V7869" s="2"/>
      <c r="W7869" s="2"/>
      <c r="X7869" s="2"/>
      <c r="Y7869" s="2"/>
      <c r="AB7869" s="2"/>
      <c r="AC7869" s="2"/>
      <c r="AD7869" s="2"/>
      <c r="AE7869" s="2"/>
      <c r="AF7869" s="2"/>
      <c r="AG7869" s="2"/>
      <c r="AH7869" s="2"/>
      <c r="AI7869" s="2"/>
      <c r="AJ7869" s="2"/>
      <c r="AK7869" s="2"/>
      <c r="BK7869" s="2"/>
      <c r="BL7869" s="2"/>
      <c r="BN7869" s="2"/>
      <c r="BO7869" s="2"/>
    </row>
    <row r="7870" ht="12.75" customHeight="1">
      <c r="D7870" s="2"/>
      <c r="G7870" s="2"/>
      <c r="I7870" s="2"/>
      <c r="J7870" s="2"/>
      <c r="K7870" s="2"/>
      <c r="L7870" s="2"/>
      <c r="M7870" s="2"/>
      <c r="N7870" s="2"/>
      <c r="O7870" s="2"/>
      <c r="P7870" s="2"/>
      <c r="Q7870" s="2"/>
      <c r="R7870" s="2"/>
      <c r="S7870" s="2"/>
      <c r="T7870" s="2"/>
      <c r="U7870" s="2"/>
      <c r="V7870" s="2"/>
      <c r="W7870" s="2"/>
      <c r="X7870" s="2"/>
      <c r="Y7870" s="2"/>
      <c r="AB7870" s="2"/>
      <c r="AC7870" s="2"/>
      <c r="AD7870" s="2"/>
      <c r="AE7870" s="2"/>
      <c r="AF7870" s="2"/>
      <c r="AG7870" s="2"/>
      <c r="AH7870" s="2"/>
      <c r="AI7870" s="2"/>
      <c r="AJ7870" s="2"/>
      <c r="AK7870" s="2"/>
      <c r="BK7870" s="2"/>
      <c r="BL7870" s="2"/>
      <c r="BN7870" s="2"/>
      <c r="BO7870" s="2"/>
    </row>
    <row r="7871" ht="12.75" customHeight="1">
      <c r="D7871" s="2"/>
      <c r="G7871" s="2"/>
      <c r="I7871" s="2"/>
      <c r="J7871" s="2"/>
      <c r="K7871" s="2"/>
      <c r="L7871" s="2"/>
      <c r="M7871" s="2"/>
      <c r="N7871" s="2"/>
      <c r="O7871" s="2"/>
      <c r="P7871" s="2"/>
      <c r="Q7871" s="2"/>
      <c r="R7871" s="2"/>
      <c r="S7871" s="2"/>
      <c r="T7871" s="2"/>
      <c r="U7871" s="2"/>
      <c r="V7871" s="2"/>
      <c r="W7871" s="2"/>
      <c r="X7871" s="2"/>
      <c r="Y7871" s="2"/>
      <c r="AB7871" s="2"/>
      <c r="AC7871" s="2"/>
      <c r="AD7871" s="2"/>
      <c r="AE7871" s="2"/>
      <c r="AF7871" s="2"/>
      <c r="AG7871" s="2"/>
      <c r="AH7871" s="2"/>
      <c r="AI7871" s="2"/>
      <c r="AJ7871" s="2"/>
      <c r="AK7871" s="2"/>
      <c r="BK7871" s="2"/>
      <c r="BL7871" s="2"/>
      <c r="BN7871" s="2"/>
      <c r="BO7871" s="2"/>
    </row>
    <row r="7872" ht="12.75" customHeight="1">
      <c r="D7872" s="2"/>
      <c r="G7872" s="2"/>
      <c r="I7872" s="2"/>
      <c r="J7872" s="2"/>
      <c r="K7872" s="2"/>
      <c r="L7872" s="2"/>
      <c r="M7872" s="2"/>
      <c r="N7872" s="2"/>
      <c r="O7872" s="2"/>
      <c r="P7872" s="2"/>
      <c r="Q7872" s="2"/>
      <c r="R7872" s="2"/>
      <c r="S7872" s="2"/>
      <c r="T7872" s="2"/>
      <c r="U7872" s="2"/>
      <c r="V7872" s="2"/>
      <c r="W7872" s="2"/>
      <c r="X7872" s="2"/>
      <c r="Y7872" s="2"/>
      <c r="AB7872" s="2"/>
      <c r="AC7872" s="2"/>
      <c r="AD7872" s="2"/>
      <c r="AE7872" s="2"/>
      <c r="AF7872" s="2"/>
      <c r="AG7872" s="2"/>
      <c r="AH7872" s="2"/>
      <c r="AI7872" s="2"/>
      <c r="AJ7872" s="2"/>
      <c r="AK7872" s="2"/>
      <c r="BK7872" s="2"/>
      <c r="BL7872" s="2"/>
      <c r="BN7872" s="2"/>
      <c r="BO7872" s="2"/>
    </row>
    <row r="7873" ht="12.75" customHeight="1">
      <c r="D7873" s="2"/>
      <c r="G7873" s="2"/>
      <c r="I7873" s="2"/>
      <c r="J7873" s="2"/>
      <c r="K7873" s="2"/>
      <c r="L7873" s="2"/>
      <c r="M7873" s="2"/>
      <c r="N7873" s="2"/>
      <c r="O7873" s="2"/>
      <c r="P7873" s="2"/>
      <c r="Q7873" s="2"/>
      <c r="R7873" s="2"/>
      <c r="S7873" s="2"/>
      <c r="T7873" s="2"/>
      <c r="U7873" s="2"/>
      <c r="V7873" s="2"/>
      <c r="W7873" s="2"/>
      <c r="X7873" s="2"/>
      <c r="Y7873" s="2"/>
      <c r="AB7873" s="2"/>
      <c r="AC7873" s="2"/>
      <c r="AD7873" s="2"/>
      <c r="AE7873" s="2"/>
      <c r="AF7873" s="2"/>
      <c r="AG7873" s="2"/>
      <c r="AH7873" s="2"/>
      <c r="AI7873" s="2"/>
      <c r="AJ7873" s="2"/>
      <c r="AK7873" s="2"/>
      <c r="BK7873" s="2"/>
      <c r="BL7873" s="2"/>
      <c r="BN7873" s="2"/>
      <c r="BO7873" s="2"/>
    </row>
    <row r="7874" ht="12.75" customHeight="1">
      <c r="D7874" s="2"/>
      <c r="G7874" s="2"/>
      <c r="I7874" s="2"/>
      <c r="J7874" s="2"/>
      <c r="K7874" s="2"/>
      <c r="L7874" s="2"/>
      <c r="M7874" s="2"/>
      <c r="N7874" s="2"/>
      <c r="O7874" s="2"/>
      <c r="P7874" s="2"/>
      <c r="Q7874" s="2"/>
      <c r="R7874" s="2"/>
      <c r="S7874" s="2"/>
      <c r="T7874" s="2"/>
      <c r="U7874" s="2"/>
      <c r="V7874" s="2"/>
      <c r="W7874" s="2"/>
      <c r="X7874" s="2"/>
      <c r="Y7874" s="2"/>
      <c r="AB7874" s="2"/>
      <c r="AC7874" s="2"/>
      <c r="AD7874" s="2"/>
      <c r="AE7874" s="2"/>
      <c r="AF7874" s="2"/>
      <c r="AG7874" s="2"/>
      <c r="AH7874" s="2"/>
      <c r="AI7874" s="2"/>
      <c r="AJ7874" s="2"/>
      <c r="AK7874" s="2"/>
      <c r="BK7874" s="2"/>
      <c r="BL7874" s="2"/>
      <c r="BN7874" s="2"/>
      <c r="BO7874" s="2"/>
    </row>
    <row r="7875" ht="12.75" customHeight="1">
      <c r="D7875" s="2"/>
      <c r="G7875" s="2"/>
      <c r="I7875" s="2"/>
      <c r="J7875" s="2"/>
      <c r="K7875" s="2"/>
      <c r="L7875" s="2"/>
      <c r="M7875" s="2"/>
      <c r="N7875" s="2"/>
      <c r="O7875" s="2"/>
      <c r="P7875" s="2"/>
      <c r="Q7875" s="2"/>
      <c r="R7875" s="2"/>
      <c r="S7875" s="2"/>
      <c r="T7875" s="2"/>
      <c r="U7875" s="2"/>
      <c r="V7875" s="2"/>
      <c r="W7875" s="2"/>
      <c r="X7875" s="2"/>
      <c r="Y7875" s="2"/>
      <c r="AB7875" s="2"/>
      <c r="AC7875" s="2"/>
      <c r="AD7875" s="2"/>
      <c r="AE7875" s="2"/>
      <c r="AF7875" s="2"/>
      <c r="AG7875" s="2"/>
      <c r="AH7875" s="2"/>
      <c r="AI7875" s="2"/>
      <c r="AJ7875" s="2"/>
      <c r="AK7875" s="2"/>
      <c r="BK7875" s="2"/>
      <c r="BL7875" s="2"/>
      <c r="BN7875" s="2"/>
      <c r="BO7875" s="2"/>
    </row>
    <row r="7876" ht="12.75" customHeight="1">
      <c r="D7876" s="2"/>
      <c r="G7876" s="2"/>
      <c r="I7876" s="2"/>
      <c r="J7876" s="2"/>
      <c r="K7876" s="2"/>
      <c r="L7876" s="2"/>
      <c r="M7876" s="2"/>
      <c r="N7876" s="2"/>
      <c r="O7876" s="2"/>
      <c r="P7876" s="2"/>
      <c r="Q7876" s="2"/>
      <c r="R7876" s="2"/>
      <c r="S7876" s="2"/>
      <c r="T7876" s="2"/>
      <c r="U7876" s="2"/>
      <c r="V7876" s="2"/>
      <c r="W7876" s="2"/>
      <c r="X7876" s="2"/>
      <c r="Y7876" s="2"/>
      <c r="AB7876" s="2"/>
      <c r="AC7876" s="2"/>
      <c r="AD7876" s="2"/>
      <c r="AE7876" s="2"/>
      <c r="AF7876" s="2"/>
      <c r="AG7876" s="2"/>
      <c r="AH7876" s="2"/>
      <c r="AI7876" s="2"/>
      <c r="AJ7876" s="2"/>
      <c r="AK7876" s="2"/>
      <c r="BK7876" s="2"/>
      <c r="BL7876" s="2"/>
      <c r="BN7876" s="2"/>
      <c r="BO7876" s="2"/>
    </row>
    <row r="7877" ht="12.75" customHeight="1">
      <c r="D7877" s="2"/>
      <c r="G7877" s="2"/>
      <c r="I7877" s="2"/>
      <c r="J7877" s="2"/>
      <c r="K7877" s="2"/>
      <c r="L7877" s="2"/>
      <c r="M7877" s="2"/>
      <c r="N7877" s="2"/>
      <c r="O7877" s="2"/>
      <c r="P7877" s="2"/>
      <c r="Q7877" s="2"/>
      <c r="R7877" s="2"/>
      <c r="S7877" s="2"/>
      <c r="T7877" s="2"/>
      <c r="U7877" s="2"/>
      <c r="V7877" s="2"/>
      <c r="W7877" s="2"/>
      <c r="X7877" s="2"/>
      <c r="Y7877" s="2"/>
      <c r="AB7877" s="2"/>
      <c r="AC7877" s="2"/>
      <c r="AD7877" s="2"/>
      <c r="AE7877" s="2"/>
      <c r="AF7877" s="2"/>
      <c r="AG7877" s="2"/>
      <c r="AH7877" s="2"/>
      <c r="AI7877" s="2"/>
      <c r="AJ7877" s="2"/>
      <c r="AK7877" s="2"/>
      <c r="BK7877" s="2"/>
      <c r="BL7877" s="2"/>
      <c r="BN7877" s="2"/>
      <c r="BO7877" s="2"/>
    </row>
    <row r="7878" ht="12.75" customHeight="1">
      <c r="D7878" s="2"/>
      <c r="G7878" s="2"/>
      <c r="I7878" s="2"/>
      <c r="J7878" s="2"/>
      <c r="K7878" s="2"/>
      <c r="L7878" s="2"/>
      <c r="M7878" s="2"/>
      <c r="N7878" s="2"/>
      <c r="O7878" s="2"/>
      <c r="P7878" s="2"/>
      <c r="Q7878" s="2"/>
      <c r="R7878" s="2"/>
      <c r="S7878" s="2"/>
      <c r="T7878" s="2"/>
      <c r="U7878" s="2"/>
      <c r="V7878" s="2"/>
      <c r="W7878" s="2"/>
      <c r="X7878" s="2"/>
      <c r="Y7878" s="2"/>
      <c r="AB7878" s="2"/>
      <c r="AC7878" s="2"/>
      <c r="AD7878" s="2"/>
      <c r="AE7878" s="2"/>
      <c r="AF7878" s="2"/>
      <c r="AG7878" s="2"/>
      <c r="AH7878" s="2"/>
      <c r="AI7878" s="2"/>
      <c r="AJ7878" s="2"/>
      <c r="AK7878" s="2"/>
      <c r="BK7878" s="2"/>
      <c r="BL7878" s="2"/>
      <c r="BN7878" s="2"/>
      <c r="BO7878" s="2"/>
    </row>
    <row r="7879" ht="12.75" customHeight="1">
      <c r="D7879" s="2"/>
      <c r="G7879" s="2"/>
      <c r="I7879" s="2"/>
      <c r="J7879" s="2"/>
      <c r="K7879" s="2"/>
      <c r="L7879" s="2"/>
      <c r="M7879" s="2"/>
      <c r="N7879" s="2"/>
      <c r="O7879" s="2"/>
      <c r="P7879" s="2"/>
      <c r="Q7879" s="2"/>
      <c r="R7879" s="2"/>
      <c r="S7879" s="2"/>
      <c r="T7879" s="2"/>
      <c r="U7879" s="2"/>
      <c r="V7879" s="2"/>
      <c r="W7879" s="2"/>
      <c r="X7879" s="2"/>
      <c r="Y7879" s="2"/>
      <c r="AB7879" s="2"/>
      <c r="AC7879" s="2"/>
      <c r="AD7879" s="2"/>
      <c r="AE7879" s="2"/>
      <c r="AF7879" s="2"/>
      <c r="AG7879" s="2"/>
      <c r="AH7879" s="2"/>
      <c r="AI7879" s="2"/>
      <c r="AJ7879" s="2"/>
      <c r="AK7879" s="2"/>
      <c r="BK7879" s="2"/>
      <c r="BL7879" s="2"/>
      <c r="BN7879" s="2"/>
      <c r="BO7879" s="2"/>
    </row>
    <row r="7880" ht="12.75" customHeight="1">
      <c r="D7880" s="2"/>
      <c r="G7880" s="2"/>
      <c r="I7880" s="2"/>
      <c r="J7880" s="2"/>
      <c r="K7880" s="2"/>
      <c r="L7880" s="2"/>
      <c r="M7880" s="2"/>
      <c r="N7880" s="2"/>
      <c r="O7880" s="2"/>
      <c r="P7880" s="2"/>
      <c r="Q7880" s="2"/>
      <c r="R7880" s="2"/>
      <c r="S7880" s="2"/>
      <c r="T7880" s="2"/>
      <c r="U7880" s="2"/>
      <c r="V7880" s="2"/>
      <c r="W7880" s="2"/>
      <c r="X7880" s="2"/>
      <c r="Y7880" s="2"/>
      <c r="AB7880" s="2"/>
      <c r="AC7880" s="2"/>
      <c r="AD7880" s="2"/>
      <c r="AE7880" s="2"/>
      <c r="AF7880" s="2"/>
      <c r="AG7880" s="2"/>
      <c r="AH7880" s="2"/>
      <c r="AI7880" s="2"/>
      <c r="AJ7880" s="2"/>
      <c r="AK7880" s="2"/>
      <c r="BK7880" s="2"/>
      <c r="BL7880" s="2"/>
      <c r="BN7880" s="2"/>
      <c r="BO7880" s="2"/>
    </row>
    <row r="7881" ht="12.75" customHeight="1">
      <c r="D7881" s="2"/>
      <c r="G7881" s="2"/>
      <c r="I7881" s="2"/>
      <c r="J7881" s="2"/>
      <c r="K7881" s="2"/>
      <c r="L7881" s="2"/>
      <c r="M7881" s="2"/>
      <c r="N7881" s="2"/>
      <c r="O7881" s="2"/>
      <c r="P7881" s="2"/>
      <c r="Q7881" s="2"/>
      <c r="R7881" s="2"/>
      <c r="S7881" s="2"/>
      <c r="T7881" s="2"/>
      <c r="U7881" s="2"/>
      <c r="V7881" s="2"/>
      <c r="W7881" s="2"/>
      <c r="X7881" s="2"/>
      <c r="Y7881" s="2"/>
      <c r="AB7881" s="2"/>
      <c r="AC7881" s="2"/>
      <c r="AD7881" s="2"/>
      <c r="AE7881" s="2"/>
      <c r="AF7881" s="2"/>
      <c r="AG7881" s="2"/>
      <c r="AH7881" s="2"/>
      <c r="AI7881" s="2"/>
      <c r="AJ7881" s="2"/>
      <c r="AK7881" s="2"/>
      <c r="BK7881" s="2"/>
      <c r="BL7881" s="2"/>
      <c r="BN7881" s="2"/>
      <c r="BO7881" s="2"/>
    </row>
    <row r="7882" ht="12.75" customHeight="1">
      <c r="D7882" s="2"/>
      <c r="G7882" s="2"/>
      <c r="I7882" s="2"/>
      <c r="J7882" s="2"/>
      <c r="K7882" s="2"/>
      <c r="L7882" s="2"/>
      <c r="M7882" s="2"/>
      <c r="N7882" s="2"/>
      <c r="O7882" s="2"/>
      <c r="P7882" s="2"/>
      <c r="Q7882" s="2"/>
      <c r="R7882" s="2"/>
      <c r="S7882" s="2"/>
      <c r="T7882" s="2"/>
      <c r="U7882" s="2"/>
      <c r="V7882" s="2"/>
      <c r="W7882" s="2"/>
      <c r="X7882" s="2"/>
      <c r="Y7882" s="2"/>
      <c r="AB7882" s="2"/>
      <c r="AC7882" s="2"/>
      <c r="AD7882" s="2"/>
      <c r="AE7882" s="2"/>
      <c r="AF7882" s="2"/>
      <c r="AG7882" s="2"/>
      <c r="AH7882" s="2"/>
      <c r="AI7882" s="2"/>
      <c r="AJ7882" s="2"/>
      <c r="AK7882" s="2"/>
      <c r="BK7882" s="2"/>
      <c r="BL7882" s="2"/>
      <c r="BN7882" s="2"/>
      <c r="BO7882" s="2"/>
    </row>
    <row r="7883" ht="12.75" customHeight="1">
      <c r="D7883" s="2"/>
      <c r="G7883" s="2"/>
      <c r="I7883" s="2"/>
      <c r="J7883" s="2"/>
      <c r="K7883" s="2"/>
      <c r="L7883" s="2"/>
      <c r="M7883" s="2"/>
      <c r="N7883" s="2"/>
      <c r="O7883" s="2"/>
      <c r="P7883" s="2"/>
      <c r="Q7883" s="2"/>
      <c r="R7883" s="2"/>
      <c r="S7883" s="2"/>
      <c r="T7883" s="2"/>
      <c r="U7883" s="2"/>
      <c r="V7883" s="2"/>
      <c r="W7883" s="2"/>
      <c r="X7883" s="2"/>
      <c r="Y7883" s="2"/>
      <c r="AB7883" s="2"/>
      <c r="AC7883" s="2"/>
      <c r="AD7883" s="2"/>
      <c r="AE7883" s="2"/>
      <c r="AF7883" s="2"/>
      <c r="AG7883" s="2"/>
      <c r="AH7883" s="2"/>
      <c r="AI7883" s="2"/>
      <c r="AJ7883" s="2"/>
      <c r="AK7883" s="2"/>
      <c r="BK7883" s="2"/>
      <c r="BL7883" s="2"/>
      <c r="BN7883" s="2"/>
      <c r="BO7883" s="2"/>
    </row>
    <row r="7884" ht="12.75" customHeight="1">
      <c r="D7884" s="2"/>
      <c r="G7884" s="2"/>
      <c r="I7884" s="2"/>
      <c r="J7884" s="2"/>
      <c r="K7884" s="2"/>
      <c r="L7884" s="2"/>
      <c r="M7884" s="2"/>
      <c r="N7884" s="2"/>
      <c r="O7884" s="2"/>
      <c r="P7884" s="2"/>
      <c r="Q7884" s="2"/>
      <c r="R7884" s="2"/>
      <c r="S7884" s="2"/>
      <c r="T7884" s="2"/>
      <c r="U7884" s="2"/>
      <c r="V7884" s="2"/>
      <c r="W7884" s="2"/>
      <c r="X7884" s="2"/>
      <c r="Y7884" s="2"/>
      <c r="AB7884" s="2"/>
      <c r="AC7884" s="2"/>
      <c r="AD7884" s="2"/>
      <c r="AE7884" s="2"/>
      <c r="AF7884" s="2"/>
      <c r="AG7884" s="2"/>
      <c r="AH7884" s="2"/>
      <c r="AI7884" s="2"/>
      <c r="AJ7884" s="2"/>
      <c r="AK7884" s="2"/>
      <c r="BK7884" s="2"/>
      <c r="BL7884" s="2"/>
      <c r="BN7884" s="2"/>
      <c r="BO7884" s="2"/>
    </row>
    <row r="7885" ht="12.75" customHeight="1">
      <c r="D7885" s="2"/>
      <c r="G7885" s="2"/>
      <c r="I7885" s="2"/>
      <c r="J7885" s="2"/>
      <c r="K7885" s="2"/>
      <c r="L7885" s="2"/>
      <c r="M7885" s="2"/>
      <c r="N7885" s="2"/>
      <c r="O7885" s="2"/>
      <c r="P7885" s="2"/>
      <c r="Q7885" s="2"/>
      <c r="R7885" s="2"/>
      <c r="S7885" s="2"/>
      <c r="T7885" s="2"/>
      <c r="U7885" s="2"/>
      <c r="V7885" s="2"/>
      <c r="W7885" s="2"/>
      <c r="X7885" s="2"/>
      <c r="Y7885" s="2"/>
      <c r="AB7885" s="2"/>
      <c r="AC7885" s="2"/>
      <c r="AD7885" s="2"/>
      <c r="AE7885" s="2"/>
      <c r="AF7885" s="2"/>
      <c r="AG7885" s="2"/>
      <c r="AH7885" s="2"/>
      <c r="AI7885" s="2"/>
      <c r="AJ7885" s="2"/>
      <c r="AK7885" s="2"/>
      <c r="BK7885" s="2"/>
      <c r="BL7885" s="2"/>
      <c r="BN7885" s="2"/>
      <c r="BO7885" s="2"/>
    </row>
    <row r="7886" ht="12.75" customHeight="1">
      <c r="D7886" s="2"/>
      <c r="G7886" s="2"/>
      <c r="I7886" s="2"/>
      <c r="J7886" s="2"/>
      <c r="K7886" s="2"/>
      <c r="L7886" s="2"/>
      <c r="M7886" s="2"/>
      <c r="N7886" s="2"/>
      <c r="O7886" s="2"/>
      <c r="P7886" s="2"/>
      <c r="Q7886" s="2"/>
      <c r="R7886" s="2"/>
      <c r="S7886" s="2"/>
      <c r="T7886" s="2"/>
      <c r="U7886" s="2"/>
      <c r="V7886" s="2"/>
      <c r="W7886" s="2"/>
      <c r="X7886" s="2"/>
      <c r="Y7886" s="2"/>
      <c r="AB7886" s="2"/>
      <c r="AC7886" s="2"/>
      <c r="AD7886" s="2"/>
      <c r="AE7886" s="2"/>
      <c r="AF7886" s="2"/>
      <c r="AG7886" s="2"/>
      <c r="AH7886" s="2"/>
      <c r="AI7886" s="2"/>
      <c r="AJ7886" s="2"/>
      <c r="AK7886" s="2"/>
      <c r="BK7886" s="2"/>
      <c r="BL7886" s="2"/>
      <c r="BN7886" s="2"/>
      <c r="BO7886" s="2"/>
    </row>
    <row r="7887" ht="12.75" customHeight="1">
      <c r="D7887" s="2"/>
      <c r="G7887" s="2"/>
      <c r="I7887" s="2"/>
      <c r="J7887" s="2"/>
      <c r="K7887" s="2"/>
      <c r="L7887" s="2"/>
      <c r="M7887" s="2"/>
      <c r="N7887" s="2"/>
      <c r="O7887" s="2"/>
      <c r="P7887" s="2"/>
      <c r="Q7887" s="2"/>
      <c r="R7887" s="2"/>
      <c r="S7887" s="2"/>
      <c r="T7887" s="2"/>
      <c r="U7887" s="2"/>
      <c r="V7887" s="2"/>
      <c r="W7887" s="2"/>
      <c r="X7887" s="2"/>
      <c r="Y7887" s="2"/>
      <c r="AB7887" s="2"/>
      <c r="AC7887" s="2"/>
      <c r="AD7887" s="2"/>
      <c r="AE7887" s="2"/>
      <c r="AF7887" s="2"/>
      <c r="AG7887" s="2"/>
      <c r="AH7887" s="2"/>
      <c r="AI7887" s="2"/>
      <c r="AJ7887" s="2"/>
      <c r="AK7887" s="2"/>
      <c r="BK7887" s="2"/>
      <c r="BL7887" s="2"/>
      <c r="BN7887" s="2"/>
      <c r="BO7887" s="2"/>
    </row>
    <row r="7888" ht="12.75" customHeight="1">
      <c r="D7888" s="2"/>
      <c r="G7888" s="2"/>
      <c r="I7888" s="2"/>
      <c r="J7888" s="2"/>
      <c r="K7888" s="2"/>
      <c r="L7888" s="2"/>
      <c r="M7888" s="2"/>
      <c r="N7888" s="2"/>
      <c r="O7888" s="2"/>
      <c r="P7888" s="2"/>
      <c r="Q7888" s="2"/>
      <c r="R7888" s="2"/>
      <c r="S7888" s="2"/>
      <c r="T7888" s="2"/>
      <c r="U7888" s="2"/>
      <c r="V7888" s="2"/>
      <c r="W7888" s="2"/>
      <c r="X7888" s="2"/>
      <c r="Y7888" s="2"/>
      <c r="AB7888" s="2"/>
      <c r="AC7888" s="2"/>
      <c r="AD7888" s="2"/>
      <c r="AE7888" s="2"/>
      <c r="AF7888" s="2"/>
      <c r="AG7888" s="2"/>
      <c r="AH7888" s="2"/>
      <c r="AI7888" s="2"/>
      <c r="AJ7888" s="2"/>
      <c r="AK7888" s="2"/>
      <c r="BK7888" s="2"/>
      <c r="BL7888" s="2"/>
      <c r="BN7888" s="2"/>
      <c r="BO7888" s="2"/>
    </row>
    <row r="7889" ht="12.75" customHeight="1">
      <c r="D7889" s="2"/>
      <c r="G7889" s="2"/>
      <c r="I7889" s="2"/>
      <c r="J7889" s="2"/>
      <c r="K7889" s="2"/>
      <c r="L7889" s="2"/>
      <c r="M7889" s="2"/>
      <c r="N7889" s="2"/>
      <c r="O7889" s="2"/>
      <c r="P7889" s="2"/>
      <c r="Q7889" s="2"/>
      <c r="R7889" s="2"/>
      <c r="S7889" s="2"/>
      <c r="T7889" s="2"/>
      <c r="U7889" s="2"/>
      <c r="V7889" s="2"/>
      <c r="W7889" s="2"/>
      <c r="X7889" s="2"/>
      <c r="Y7889" s="2"/>
      <c r="AB7889" s="2"/>
      <c r="AC7889" s="2"/>
      <c r="AD7889" s="2"/>
      <c r="AE7889" s="2"/>
      <c r="AF7889" s="2"/>
      <c r="AG7889" s="2"/>
      <c r="AH7889" s="2"/>
      <c r="AI7889" s="2"/>
      <c r="AJ7889" s="2"/>
      <c r="AK7889" s="2"/>
      <c r="BK7889" s="2"/>
      <c r="BL7889" s="2"/>
      <c r="BN7889" s="2"/>
      <c r="BO7889" s="2"/>
    </row>
    <row r="7890" ht="12.75" customHeight="1">
      <c r="D7890" s="2"/>
      <c r="G7890" s="2"/>
      <c r="I7890" s="2"/>
      <c r="J7890" s="2"/>
      <c r="K7890" s="2"/>
      <c r="L7890" s="2"/>
      <c r="M7890" s="2"/>
      <c r="N7890" s="2"/>
      <c r="O7890" s="2"/>
      <c r="P7890" s="2"/>
      <c r="Q7890" s="2"/>
      <c r="R7890" s="2"/>
      <c r="S7890" s="2"/>
      <c r="T7890" s="2"/>
      <c r="U7890" s="2"/>
      <c r="V7890" s="2"/>
      <c r="W7890" s="2"/>
      <c r="X7890" s="2"/>
      <c r="Y7890" s="2"/>
      <c r="AB7890" s="2"/>
      <c r="AC7890" s="2"/>
      <c r="AD7890" s="2"/>
      <c r="AE7890" s="2"/>
      <c r="AF7890" s="2"/>
      <c r="AG7890" s="2"/>
      <c r="AH7890" s="2"/>
      <c r="AI7890" s="2"/>
      <c r="AJ7890" s="2"/>
      <c r="AK7890" s="2"/>
      <c r="BK7890" s="2"/>
      <c r="BL7890" s="2"/>
      <c r="BN7890" s="2"/>
      <c r="BO7890" s="2"/>
    </row>
    <row r="7891" ht="12.75" customHeight="1">
      <c r="D7891" s="2"/>
      <c r="G7891" s="2"/>
      <c r="I7891" s="2"/>
      <c r="J7891" s="2"/>
      <c r="K7891" s="2"/>
      <c r="L7891" s="2"/>
      <c r="M7891" s="2"/>
      <c r="N7891" s="2"/>
      <c r="O7891" s="2"/>
      <c r="P7891" s="2"/>
      <c r="Q7891" s="2"/>
      <c r="R7891" s="2"/>
      <c r="S7891" s="2"/>
      <c r="T7891" s="2"/>
      <c r="U7891" s="2"/>
      <c r="V7891" s="2"/>
      <c r="W7891" s="2"/>
      <c r="X7891" s="2"/>
      <c r="Y7891" s="2"/>
      <c r="AB7891" s="2"/>
      <c r="AC7891" s="2"/>
      <c r="AD7891" s="2"/>
      <c r="AE7891" s="2"/>
      <c r="AF7891" s="2"/>
      <c r="AG7891" s="2"/>
      <c r="AH7891" s="2"/>
      <c r="AI7891" s="2"/>
      <c r="AJ7891" s="2"/>
      <c r="AK7891" s="2"/>
      <c r="BK7891" s="2"/>
      <c r="BL7891" s="2"/>
      <c r="BN7891" s="2"/>
      <c r="BO7891" s="2"/>
    </row>
    <row r="7892" ht="12.75" customHeight="1">
      <c r="D7892" s="2"/>
      <c r="G7892" s="2"/>
      <c r="I7892" s="2"/>
      <c r="J7892" s="2"/>
      <c r="K7892" s="2"/>
      <c r="L7892" s="2"/>
      <c r="M7892" s="2"/>
      <c r="N7892" s="2"/>
      <c r="O7892" s="2"/>
      <c r="P7892" s="2"/>
      <c r="Q7892" s="2"/>
      <c r="R7892" s="2"/>
      <c r="S7892" s="2"/>
      <c r="T7892" s="2"/>
      <c r="U7892" s="2"/>
      <c r="V7892" s="2"/>
      <c r="W7892" s="2"/>
      <c r="X7892" s="2"/>
      <c r="Y7892" s="2"/>
      <c r="AB7892" s="2"/>
      <c r="AC7892" s="2"/>
      <c r="AD7892" s="2"/>
      <c r="AE7892" s="2"/>
      <c r="AF7892" s="2"/>
      <c r="AG7892" s="2"/>
      <c r="AH7892" s="2"/>
      <c r="AI7892" s="2"/>
      <c r="AJ7892" s="2"/>
      <c r="AK7892" s="2"/>
      <c r="BK7892" s="2"/>
      <c r="BL7892" s="2"/>
      <c r="BN7892" s="2"/>
      <c r="BO7892" s="2"/>
    </row>
    <row r="7893" ht="12.75" customHeight="1">
      <c r="D7893" s="2"/>
      <c r="G7893" s="2"/>
      <c r="I7893" s="2"/>
      <c r="J7893" s="2"/>
      <c r="K7893" s="2"/>
      <c r="L7893" s="2"/>
      <c r="M7893" s="2"/>
      <c r="N7893" s="2"/>
      <c r="O7893" s="2"/>
      <c r="P7893" s="2"/>
      <c r="Q7893" s="2"/>
      <c r="R7893" s="2"/>
      <c r="S7893" s="2"/>
      <c r="T7893" s="2"/>
      <c r="U7893" s="2"/>
      <c r="V7893" s="2"/>
      <c r="W7893" s="2"/>
      <c r="X7893" s="2"/>
      <c r="Y7893" s="2"/>
      <c r="AB7893" s="2"/>
      <c r="AC7893" s="2"/>
      <c r="AD7893" s="2"/>
      <c r="AE7893" s="2"/>
      <c r="AF7893" s="2"/>
      <c r="AG7893" s="2"/>
      <c r="AH7893" s="2"/>
      <c r="AI7893" s="2"/>
      <c r="AJ7893" s="2"/>
      <c r="AK7893" s="2"/>
      <c r="BK7893" s="2"/>
      <c r="BL7893" s="2"/>
      <c r="BN7893" s="2"/>
      <c r="BO7893" s="2"/>
    </row>
    <row r="7894" ht="12.75" customHeight="1">
      <c r="D7894" s="2"/>
      <c r="G7894" s="2"/>
      <c r="I7894" s="2"/>
      <c r="J7894" s="2"/>
      <c r="K7894" s="2"/>
      <c r="L7894" s="2"/>
      <c r="M7894" s="2"/>
      <c r="N7894" s="2"/>
      <c r="O7894" s="2"/>
      <c r="P7894" s="2"/>
      <c r="Q7894" s="2"/>
      <c r="R7894" s="2"/>
      <c r="S7894" s="2"/>
      <c r="T7894" s="2"/>
      <c r="U7894" s="2"/>
      <c r="V7894" s="2"/>
      <c r="W7894" s="2"/>
      <c r="X7894" s="2"/>
      <c r="Y7894" s="2"/>
      <c r="AB7894" s="2"/>
      <c r="AC7894" s="2"/>
      <c r="AD7894" s="2"/>
      <c r="AE7894" s="2"/>
      <c r="AF7894" s="2"/>
      <c r="AG7894" s="2"/>
      <c r="AH7894" s="2"/>
      <c r="AI7894" s="2"/>
      <c r="AJ7894" s="2"/>
      <c r="AK7894" s="2"/>
      <c r="BK7894" s="2"/>
      <c r="BL7894" s="2"/>
      <c r="BN7894" s="2"/>
      <c r="BO7894" s="2"/>
    </row>
    <row r="7895" ht="12.75" customHeight="1">
      <c r="D7895" s="2"/>
      <c r="G7895" s="2"/>
      <c r="I7895" s="2"/>
      <c r="J7895" s="2"/>
      <c r="K7895" s="2"/>
      <c r="L7895" s="2"/>
      <c r="M7895" s="2"/>
      <c r="N7895" s="2"/>
      <c r="O7895" s="2"/>
      <c r="P7895" s="2"/>
      <c r="Q7895" s="2"/>
      <c r="R7895" s="2"/>
      <c r="S7895" s="2"/>
      <c r="T7895" s="2"/>
      <c r="U7895" s="2"/>
      <c r="V7895" s="2"/>
      <c r="W7895" s="2"/>
      <c r="X7895" s="2"/>
      <c r="Y7895" s="2"/>
      <c r="AB7895" s="2"/>
      <c r="AC7895" s="2"/>
      <c r="AD7895" s="2"/>
      <c r="AE7895" s="2"/>
      <c r="AF7895" s="2"/>
      <c r="AG7895" s="2"/>
      <c r="AH7895" s="2"/>
      <c r="AI7895" s="2"/>
      <c r="AJ7895" s="2"/>
      <c r="AK7895" s="2"/>
      <c r="BK7895" s="2"/>
      <c r="BL7895" s="2"/>
      <c r="BN7895" s="2"/>
      <c r="BO7895" s="2"/>
    </row>
    <row r="7896" ht="12.75" customHeight="1">
      <c r="D7896" s="2"/>
      <c r="G7896" s="2"/>
      <c r="I7896" s="2"/>
      <c r="J7896" s="2"/>
      <c r="K7896" s="2"/>
      <c r="L7896" s="2"/>
      <c r="M7896" s="2"/>
      <c r="N7896" s="2"/>
      <c r="O7896" s="2"/>
      <c r="P7896" s="2"/>
      <c r="Q7896" s="2"/>
      <c r="R7896" s="2"/>
      <c r="S7896" s="2"/>
      <c r="T7896" s="2"/>
      <c r="U7896" s="2"/>
      <c r="V7896" s="2"/>
      <c r="W7896" s="2"/>
      <c r="X7896" s="2"/>
      <c r="Y7896" s="2"/>
      <c r="AB7896" s="2"/>
      <c r="AC7896" s="2"/>
      <c r="AD7896" s="2"/>
      <c r="AE7896" s="2"/>
      <c r="AF7896" s="2"/>
      <c r="AG7896" s="2"/>
      <c r="AH7896" s="2"/>
      <c r="AI7896" s="2"/>
      <c r="AJ7896" s="2"/>
      <c r="AK7896" s="2"/>
      <c r="BK7896" s="2"/>
      <c r="BL7896" s="2"/>
      <c r="BN7896" s="2"/>
      <c r="BO7896" s="2"/>
    </row>
    <row r="7897" ht="12.75" customHeight="1">
      <c r="D7897" s="2"/>
      <c r="G7897" s="2"/>
      <c r="I7897" s="2"/>
      <c r="J7897" s="2"/>
      <c r="K7897" s="2"/>
      <c r="L7897" s="2"/>
      <c r="M7897" s="2"/>
      <c r="N7897" s="2"/>
      <c r="O7897" s="2"/>
      <c r="P7897" s="2"/>
      <c r="Q7897" s="2"/>
      <c r="R7897" s="2"/>
      <c r="S7897" s="2"/>
      <c r="T7897" s="2"/>
      <c r="U7897" s="2"/>
      <c r="V7897" s="2"/>
      <c r="W7897" s="2"/>
      <c r="X7897" s="2"/>
      <c r="Y7897" s="2"/>
      <c r="AB7897" s="2"/>
      <c r="AC7897" s="2"/>
      <c r="AD7897" s="2"/>
      <c r="AE7897" s="2"/>
      <c r="AF7897" s="2"/>
      <c r="AG7897" s="2"/>
      <c r="AH7897" s="2"/>
      <c r="AI7897" s="2"/>
      <c r="AJ7897" s="2"/>
      <c r="AK7897" s="2"/>
      <c r="BK7897" s="2"/>
      <c r="BL7897" s="2"/>
      <c r="BN7897" s="2"/>
      <c r="BO7897" s="2"/>
    </row>
    <row r="7898" ht="12.75" customHeight="1">
      <c r="D7898" s="2"/>
      <c r="G7898" s="2"/>
      <c r="I7898" s="2"/>
      <c r="J7898" s="2"/>
      <c r="K7898" s="2"/>
      <c r="L7898" s="2"/>
      <c r="M7898" s="2"/>
      <c r="N7898" s="2"/>
      <c r="O7898" s="2"/>
      <c r="P7898" s="2"/>
      <c r="Q7898" s="2"/>
      <c r="R7898" s="2"/>
      <c r="S7898" s="2"/>
      <c r="T7898" s="2"/>
      <c r="U7898" s="2"/>
      <c r="V7898" s="2"/>
      <c r="W7898" s="2"/>
      <c r="X7898" s="2"/>
      <c r="Y7898" s="2"/>
      <c r="AB7898" s="2"/>
      <c r="AC7898" s="2"/>
      <c r="AD7898" s="2"/>
      <c r="AE7898" s="2"/>
      <c r="AF7898" s="2"/>
      <c r="AG7898" s="2"/>
      <c r="AH7898" s="2"/>
      <c r="AI7898" s="2"/>
      <c r="AJ7898" s="2"/>
      <c r="AK7898" s="2"/>
      <c r="BK7898" s="2"/>
      <c r="BL7898" s="2"/>
      <c r="BN7898" s="2"/>
      <c r="BO7898" s="2"/>
    </row>
    <row r="7899" ht="12.75" customHeight="1">
      <c r="D7899" s="2"/>
      <c r="G7899" s="2"/>
      <c r="I7899" s="2"/>
      <c r="J7899" s="2"/>
      <c r="K7899" s="2"/>
      <c r="L7899" s="2"/>
      <c r="M7899" s="2"/>
      <c r="N7899" s="2"/>
      <c r="O7899" s="2"/>
      <c r="P7899" s="2"/>
      <c r="Q7899" s="2"/>
      <c r="R7899" s="2"/>
      <c r="S7899" s="2"/>
      <c r="T7899" s="2"/>
      <c r="U7899" s="2"/>
      <c r="V7899" s="2"/>
      <c r="W7899" s="2"/>
      <c r="X7899" s="2"/>
      <c r="Y7899" s="2"/>
      <c r="AB7899" s="2"/>
      <c r="AC7899" s="2"/>
      <c r="AD7899" s="2"/>
      <c r="AE7899" s="2"/>
      <c r="AF7899" s="2"/>
      <c r="AG7899" s="2"/>
      <c r="AH7899" s="2"/>
      <c r="AI7899" s="2"/>
      <c r="AJ7899" s="2"/>
      <c r="AK7899" s="2"/>
      <c r="BK7899" s="2"/>
      <c r="BL7899" s="2"/>
      <c r="BN7899" s="2"/>
      <c r="BO7899" s="2"/>
    </row>
    <row r="7900" ht="12.75" customHeight="1">
      <c r="D7900" s="2"/>
      <c r="G7900" s="2"/>
      <c r="I7900" s="2"/>
      <c r="J7900" s="2"/>
      <c r="K7900" s="2"/>
      <c r="L7900" s="2"/>
      <c r="M7900" s="2"/>
      <c r="N7900" s="2"/>
      <c r="O7900" s="2"/>
      <c r="P7900" s="2"/>
      <c r="Q7900" s="2"/>
      <c r="R7900" s="2"/>
      <c r="S7900" s="2"/>
      <c r="T7900" s="2"/>
      <c r="U7900" s="2"/>
      <c r="V7900" s="2"/>
      <c r="W7900" s="2"/>
      <c r="X7900" s="2"/>
      <c r="Y7900" s="2"/>
      <c r="AB7900" s="2"/>
      <c r="AC7900" s="2"/>
      <c r="AD7900" s="2"/>
      <c r="AE7900" s="2"/>
      <c r="AF7900" s="2"/>
      <c r="AG7900" s="2"/>
      <c r="AH7900" s="2"/>
      <c r="AI7900" s="2"/>
      <c r="AJ7900" s="2"/>
      <c r="AK7900" s="2"/>
      <c r="BK7900" s="2"/>
      <c r="BL7900" s="2"/>
      <c r="BN7900" s="2"/>
      <c r="BO7900" s="2"/>
    </row>
    <row r="7901" ht="12.75" customHeight="1">
      <c r="D7901" s="2"/>
      <c r="G7901" s="2"/>
      <c r="I7901" s="2"/>
      <c r="J7901" s="2"/>
      <c r="K7901" s="2"/>
      <c r="L7901" s="2"/>
      <c r="M7901" s="2"/>
      <c r="N7901" s="2"/>
      <c r="O7901" s="2"/>
      <c r="P7901" s="2"/>
      <c r="Q7901" s="2"/>
      <c r="R7901" s="2"/>
      <c r="S7901" s="2"/>
      <c r="T7901" s="2"/>
      <c r="U7901" s="2"/>
      <c r="V7901" s="2"/>
      <c r="W7901" s="2"/>
      <c r="X7901" s="2"/>
      <c r="Y7901" s="2"/>
      <c r="AB7901" s="2"/>
      <c r="AC7901" s="2"/>
      <c r="AD7901" s="2"/>
      <c r="AE7901" s="2"/>
      <c r="AF7901" s="2"/>
      <c r="AG7901" s="2"/>
      <c r="AH7901" s="2"/>
      <c r="AI7901" s="2"/>
      <c r="AJ7901" s="2"/>
      <c r="AK7901" s="2"/>
      <c r="BK7901" s="2"/>
      <c r="BL7901" s="2"/>
      <c r="BN7901" s="2"/>
      <c r="BO7901" s="2"/>
    </row>
    <row r="7902" ht="12.75" customHeight="1">
      <c r="D7902" s="2"/>
      <c r="G7902" s="2"/>
      <c r="I7902" s="2"/>
      <c r="J7902" s="2"/>
      <c r="K7902" s="2"/>
      <c r="L7902" s="2"/>
      <c r="M7902" s="2"/>
      <c r="N7902" s="2"/>
      <c r="O7902" s="2"/>
      <c r="P7902" s="2"/>
      <c r="Q7902" s="2"/>
      <c r="R7902" s="2"/>
      <c r="S7902" s="2"/>
      <c r="T7902" s="2"/>
      <c r="U7902" s="2"/>
      <c r="V7902" s="2"/>
      <c r="W7902" s="2"/>
      <c r="X7902" s="2"/>
      <c r="Y7902" s="2"/>
      <c r="AB7902" s="2"/>
      <c r="AC7902" s="2"/>
      <c r="AD7902" s="2"/>
      <c r="AE7902" s="2"/>
      <c r="AF7902" s="2"/>
      <c r="AG7902" s="2"/>
      <c r="AH7902" s="2"/>
      <c r="AI7902" s="2"/>
      <c r="AJ7902" s="2"/>
      <c r="AK7902" s="2"/>
      <c r="BK7902" s="2"/>
      <c r="BL7902" s="2"/>
      <c r="BN7902" s="2"/>
      <c r="BO7902" s="2"/>
    </row>
    <row r="7903" ht="12.75" customHeight="1">
      <c r="D7903" s="2"/>
      <c r="G7903" s="2"/>
      <c r="I7903" s="2"/>
      <c r="J7903" s="2"/>
      <c r="K7903" s="2"/>
      <c r="L7903" s="2"/>
      <c r="M7903" s="2"/>
      <c r="N7903" s="2"/>
      <c r="O7903" s="2"/>
      <c r="P7903" s="2"/>
      <c r="Q7903" s="2"/>
      <c r="R7903" s="2"/>
      <c r="S7903" s="2"/>
      <c r="T7903" s="2"/>
      <c r="U7903" s="2"/>
      <c r="V7903" s="2"/>
      <c r="W7903" s="2"/>
      <c r="X7903" s="2"/>
      <c r="Y7903" s="2"/>
      <c r="AB7903" s="2"/>
      <c r="AC7903" s="2"/>
      <c r="AD7903" s="2"/>
      <c r="AE7903" s="2"/>
      <c r="AF7903" s="2"/>
      <c r="AG7903" s="2"/>
      <c r="AH7903" s="2"/>
      <c r="AI7903" s="2"/>
      <c r="AJ7903" s="2"/>
      <c r="AK7903" s="2"/>
      <c r="BK7903" s="2"/>
      <c r="BL7903" s="2"/>
      <c r="BN7903" s="2"/>
      <c r="BO7903" s="2"/>
    </row>
    <row r="7904" ht="12.75" customHeight="1">
      <c r="D7904" s="2"/>
      <c r="G7904" s="2"/>
      <c r="I7904" s="2"/>
      <c r="J7904" s="2"/>
      <c r="K7904" s="2"/>
      <c r="L7904" s="2"/>
      <c r="M7904" s="2"/>
      <c r="N7904" s="2"/>
      <c r="O7904" s="2"/>
      <c r="P7904" s="2"/>
      <c r="Q7904" s="2"/>
      <c r="R7904" s="2"/>
      <c r="S7904" s="2"/>
      <c r="T7904" s="2"/>
      <c r="U7904" s="2"/>
      <c r="V7904" s="2"/>
      <c r="W7904" s="2"/>
      <c r="X7904" s="2"/>
      <c r="Y7904" s="2"/>
      <c r="AB7904" s="2"/>
      <c r="AC7904" s="2"/>
      <c r="AD7904" s="2"/>
      <c r="AE7904" s="2"/>
      <c r="AF7904" s="2"/>
      <c r="AG7904" s="2"/>
      <c r="AH7904" s="2"/>
      <c r="AI7904" s="2"/>
      <c r="AJ7904" s="2"/>
      <c r="AK7904" s="2"/>
      <c r="BK7904" s="2"/>
      <c r="BL7904" s="2"/>
      <c r="BN7904" s="2"/>
      <c r="BO7904" s="2"/>
    </row>
    <row r="7905" ht="12.75" customHeight="1">
      <c r="D7905" s="2"/>
      <c r="G7905" s="2"/>
      <c r="I7905" s="2"/>
      <c r="J7905" s="2"/>
      <c r="K7905" s="2"/>
      <c r="L7905" s="2"/>
      <c r="M7905" s="2"/>
      <c r="N7905" s="2"/>
      <c r="O7905" s="2"/>
      <c r="P7905" s="2"/>
      <c r="Q7905" s="2"/>
      <c r="R7905" s="2"/>
      <c r="S7905" s="2"/>
      <c r="T7905" s="2"/>
      <c r="U7905" s="2"/>
      <c r="V7905" s="2"/>
      <c r="W7905" s="2"/>
      <c r="X7905" s="2"/>
      <c r="Y7905" s="2"/>
      <c r="AB7905" s="2"/>
      <c r="AC7905" s="2"/>
      <c r="AD7905" s="2"/>
      <c r="AE7905" s="2"/>
      <c r="AF7905" s="2"/>
      <c r="AG7905" s="2"/>
      <c r="AH7905" s="2"/>
      <c r="AI7905" s="2"/>
      <c r="AJ7905" s="2"/>
      <c r="AK7905" s="2"/>
      <c r="BK7905" s="2"/>
      <c r="BL7905" s="2"/>
      <c r="BN7905" s="2"/>
      <c r="BO7905" s="2"/>
    </row>
    <row r="7906" ht="12.75" customHeight="1">
      <c r="D7906" s="2"/>
      <c r="G7906" s="2"/>
      <c r="I7906" s="2"/>
      <c r="J7906" s="2"/>
      <c r="K7906" s="2"/>
      <c r="L7906" s="2"/>
      <c r="M7906" s="2"/>
      <c r="N7906" s="2"/>
      <c r="O7906" s="2"/>
      <c r="P7906" s="2"/>
      <c r="Q7906" s="2"/>
      <c r="R7906" s="2"/>
      <c r="S7906" s="2"/>
      <c r="T7906" s="2"/>
      <c r="U7906" s="2"/>
      <c r="V7906" s="2"/>
      <c r="W7906" s="2"/>
      <c r="X7906" s="2"/>
      <c r="Y7906" s="2"/>
      <c r="AB7906" s="2"/>
      <c r="AC7906" s="2"/>
      <c r="AD7906" s="2"/>
      <c r="AE7906" s="2"/>
      <c r="AF7906" s="2"/>
      <c r="AG7906" s="2"/>
      <c r="AH7906" s="2"/>
      <c r="AI7906" s="2"/>
      <c r="AJ7906" s="2"/>
      <c r="AK7906" s="2"/>
      <c r="BK7906" s="2"/>
      <c r="BL7906" s="2"/>
      <c r="BN7906" s="2"/>
      <c r="BO7906" s="2"/>
    </row>
    <row r="7907" ht="12.75" customHeight="1">
      <c r="D7907" s="2"/>
      <c r="G7907" s="2"/>
      <c r="I7907" s="2"/>
      <c r="J7907" s="2"/>
      <c r="K7907" s="2"/>
      <c r="L7907" s="2"/>
      <c r="M7907" s="2"/>
      <c r="N7907" s="2"/>
      <c r="O7907" s="2"/>
      <c r="P7907" s="2"/>
      <c r="Q7907" s="2"/>
      <c r="R7907" s="2"/>
      <c r="S7907" s="2"/>
      <c r="T7907" s="2"/>
      <c r="U7907" s="2"/>
      <c r="V7907" s="2"/>
      <c r="W7907" s="2"/>
      <c r="X7907" s="2"/>
      <c r="Y7907" s="2"/>
      <c r="AB7907" s="2"/>
      <c r="AC7907" s="2"/>
      <c r="AD7907" s="2"/>
      <c r="AE7907" s="2"/>
      <c r="AF7907" s="2"/>
      <c r="AG7907" s="2"/>
      <c r="AH7907" s="2"/>
      <c r="AI7907" s="2"/>
      <c r="AJ7907" s="2"/>
      <c r="AK7907" s="2"/>
      <c r="BK7907" s="2"/>
      <c r="BL7907" s="2"/>
      <c r="BN7907" s="2"/>
      <c r="BO7907" s="2"/>
    </row>
    <row r="7908" ht="12.75" customHeight="1">
      <c r="D7908" s="2"/>
      <c r="G7908" s="2"/>
      <c r="I7908" s="2"/>
      <c r="J7908" s="2"/>
      <c r="K7908" s="2"/>
      <c r="L7908" s="2"/>
      <c r="M7908" s="2"/>
      <c r="N7908" s="2"/>
      <c r="O7908" s="2"/>
      <c r="P7908" s="2"/>
      <c r="Q7908" s="2"/>
      <c r="R7908" s="2"/>
      <c r="S7908" s="2"/>
      <c r="T7908" s="2"/>
      <c r="U7908" s="2"/>
      <c r="V7908" s="2"/>
      <c r="W7908" s="2"/>
      <c r="X7908" s="2"/>
      <c r="Y7908" s="2"/>
      <c r="AB7908" s="2"/>
      <c r="AC7908" s="2"/>
      <c r="AD7908" s="2"/>
      <c r="AE7908" s="2"/>
      <c r="AF7908" s="2"/>
      <c r="AG7908" s="2"/>
      <c r="AH7908" s="2"/>
      <c r="AI7908" s="2"/>
      <c r="AJ7908" s="2"/>
      <c r="AK7908" s="2"/>
      <c r="BK7908" s="2"/>
      <c r="BL7908" s="2"/>
      <c r="BN7908" s="2"/>
      <c r="BO7908" s="2"/>
    </row>
    <row r="7909" ht="12.75" customHeight="1">
      <c r="D7909" s="2"/>
      <c r="G7909" s="2"/>
      <c r="I7909" s="2"/>
      <c r="J7909" s="2"/>
      <c r="K7909" s="2"/>
      <c r="L7909" s="2"/>
      <c r="M7909" s="2"/>
      <c r="N7909" s="2"/>
      <c r="O7909" s="2"/>
      <c r="P7909" s="2"/>
      <c r="Q7909" s="2"/>
      <c r="R7909" s="2"/>
      <c r="S7909" s="2"/>
      <c r="T7909" s="2"/>
      <c r="U7909" s="2"/>
      <c r="V7909" s="2"/>
      <c r="W7909" s="2"/>
      <c r="X7909" s="2"/>
      <c r="Y7909" s="2"/>
      <c r="AB7909" s="2"/>
      <c r="AC7909" s="2"/>
      <c r="AD7909" s="2"/>
      <c r="AE7909" s="2"/>
      <c r="AF7909" s="2"/>
      <c r="AG7909" s="2"/>
      <c r="AH7909" s="2"/>
      <c r="AI7909" s="2"/>
      <c r="AJ7909" s="2"/>
      <c r="AK7909" s="2"/>
      <c r="BK7909" s="2"/>
      <c r="BL7909" s="2"/>
      <c r="BN7909" s="2"/>
      <c r="BO7909" s="2"/>
    </row>
    <row r="7910" ht="12.75" customHeight="1">
      <c r="D7910" s="2"/>
      <c r="G7910" s="2"/>
      <c r="I7910" s="2"/>
      <c r="J7910" s="2"/>
      <c r="K7910" s="2"/>
      <c r="L7910" s="2"/>
      <c r="M7910" s="2"/>
      <c r="N7910" s="2"/>
      <c r="O7910" s="2"/>
      <c r="P7910" s="2"/>
      <c r="Q7910" s="2"/>
      <c r="R7910" s="2"/>
      <c r="S7910" s="2"/>
      <c r="T7910" s="2"/>
      <c r="U7910" s="2"/>
      <c r="V7910" s="2"/>
      <c r="W7910" s="2"/>
      <c r="X7910" s="2"/>
      <c r="Y7910" s="2"/>
      <c r="AB7910" s="2"/>
      <c r="AC7910" s="2"/>
      <c r="AD7910" s="2"/>
      <c r="AE7910" s="2"/>
      <c r="AF7910" s="2"/>
      <c r="AG7910" s="2"/>
      <c r="AH7910" s="2"/>
      <c r="AI7910" s="2"/>
      <c r="AJ7910" s="2"/>
      <c r="AK7910" s="2"/>
      <c r="BK7910" s="2"/>
      <c r="BL7910" s="2"/>
      <c r="BN7910" s="2"/>
      <c r="BO7910" s="2"/>
    </row>
    <row r="7911" ht="12.75" customHeight="1">
      <c r="D7911" s="2"/>
      <c r="G7911" s="2"/>
      <c r="I7911" s="2"/>
      <c r="J7911" s="2"/>
      <c r="K7911" s="2"/>
      <c r="L7911" s="2"/>
      <c r="M7911" s="2"/>
      <c r="N7911" s="2"/>
      <c r="O7911" s="2"/>
      <c r="P7911" s="2"/>
      <c r="Q7911" s="2"/>
      <c r="R7911" s="2"/>
      <c r="S7911" s="2"/>
      <c r="T7911" s="2"/>
      <c r="U7911" s="2"/>
      <c r="V7911" s="2"/>
      <c r="W7911" s="2"/>
      <c r="X7911" s="2"/>
      <c r="Y7911" s="2"/>
      <c r="AB7911" s="2"/>
      <c r="AC7911" s="2"/>
      <c r="AD7911" s="2"/>
      <c r="AE7911" s="2"/>
      <c r="AF7911" s="2"/>
      <c r="AG7911" s="2"/>
      <c r="AH7911" s="2"/>
      <c r="AI7911" s="2"/>
      <c r="AJ7911" s="2"/>
      <c r="AK7911" s="2"/>
      <c r="BK7911" s="2"/>
      <c r="BL7911" s="2"/>
      <c r="BN7911" s="2"/>
      <c r="BO7911" s="2"/>
    </row>
    <row r="7912" ht="12.75" customHeight="1">
      <c r="D7912" s="2"/>
      <c r="G7912" s="2"/>
      <c r="I7912" s="2"/>
      <c r="J7912" s="2"/>
      <c r="K7912" s="2"/>
      <c r="L7912" s="2"/>
      <c r="M7912" s="2"/>
      <c r="N7912" s="2"/>
      <c r="O7912" s="2"/>
      <c r="P7912" s="2"/>
      <c r="Q7912" s="2"/>
      <c r="R7912" s="2"/>
      <c r="S7912" s="2"/>
      <c r="T7912" s="2"/>
      <c r="U7912" s="2"/>
      <c r="V7912" s="2"/>
      <c r="W7912" s="2"/>
      <c r="X7912" s="2"/>
      <c r="Y7912" s="2"/>
      <c r="AB7912" s="2"/>
      <c r="AC7912" s="2"/>
      <c r="AD7912" s="2"/>
      <c r="AE7912" s="2"/>
      <c r="AF7912" s="2"/>
      <c r="AG7912" s="2"/>
      <c r="AH7912" s="2"/>
      <c r="AI7912" s="2"/>
      <c r="AJ7912" s="2"/>
      <c r="AK7912" s="2"/>
      <c r="BK7912" s="2"/>
      <c r="BL7912" s="2"/>
      <c r="BN7912" s="2"/>
      <c r="BO7912" s="2"/>
    </row>
    <row r="7913" ht="12.75" customHeight="1">
      <c r="D7913" s="2"/>
      <c r="G7913" s="2"/>
      <c r="I7913" s="2"/>
      <c r="J7913" s="2"/>
      <c r="K7913" s="2"/>
      <c r="L7913" s="2"/>
      <c r="M7913" s="2"/>
      <c r="N7913" s="2"/>
      <c r="O7913" s="2"/>
      <c r="P7913" s="2"/>
      <c r="Q7913" s="2"/>
      <c r="R7913" s="2"/>
      <c r="S7913" s="2"/>
      <c r="T7913" s="2"/>
      <c r="U7913" s="2"/>
      <c r="V7913" s="2"/>
      <c r="W7913" s="2"/>
      <c r="X7913" s="2"/>
      <c r="Y7913" s="2"/>
      <c r="AB7913" s="2"/>
      <c r="AC7913" s="2"/>
      <c r="AD7913" s="2"/>
      <c r="AE7913" s="2"/>
      <c r="AF7913" s="2"/>
      <c r="AG7913" s="2"/>
      <c r="AH7913" s="2"/>
      <c r="AI7913" s="2"/>
      <c r="AJ7913" s="2"/>
      <c r="AK7913" s="2"/>
      <c r="BK7913" s="2"/>
      <c r="BL7913" s="2"/>
      <c r="BN7913" s="2"/>
      <c r="BO7913" s="2"/>
    </row>
    <row r="7914" ht="12.75" customHeight="1">
      <c r="D7914" s="2"/>
      <c r="G7914" s="2"/>
      <c r="I7914" s="2"/>
      <c r="J7914" s="2"/>
      <c r="K7914" s="2"/>
      <c r="L7914" s="2"/>
      <c r="M7914" s="2"/>
      <c r="N7914" s="2"/>
      <c r="O7914" s="2"/>
      <c r="P7914" s="2"/>
      <c r="Q7914" s="2"/>
      <c r="R7914" s="2"/>
      <c r="S7914" s="2"/>
      <c r="T7914" s="2"/>
      <c r="U7914" s="2"/>
      <c r="V7914" s="2"/>
      <c r="W7914" s="2"/>
      <c r="X7914" s="2"/>
      <c r="Y7914" s="2"/>
      <c r="AB7914" s="2"/>
      <c r="AC7914" s="2"/>
      <c r="AD7914" s="2"/>
      <c r="AE7914" s="2"/>
      <c r="AF7914" s="2"/>
      <c r="AG7914" s="2"/>
      <c r="AH7914" s="2"/>
      <c r="AI7914" s="2"/>
      <c r="AJ7914" s="2"/>
      <c r="AK7914" s="2"/>
      <c r="BK7914" s="2"/>
      <c r="BL7914" s="2"/>
      <c r="BN7914" s="2"/>
      <c r="BO7914" s="2"/>
    </row>
    <row r="7915" ht="12.75" customHeight="1">
      <c r="D7915" s="2"/>
      <c r="G7915" s="2"/>
      <c r="I7915" s="2"/>
      <c r="J7915" s="2"/>
      <c r="K7915" s="2"/>
      <c r="L7915" s="2"/>
      <c r="M7915" s="2"/>
      <c r="N7915" s="2"/>
      <c r="O7915" s="2"/>
      <c r="P7915" s="2"/>
      <c r="Q7915" s="2"/>
      <c r="R7915" s="2"/>
      <c r="S7915" s="2"/>
      <c r="T7915" s="2"/>
      <c r="U7915" s="2"/>
      <c r="V7915" s="2"/>
      <c r="W7915" s="2"/>
      <c r="X7915" s="2"/>
      <c r="Y7915" s="2"/>
      <c r="AB7915" s="2"/>
      <c r="AC7915" s="2"/>
      <c r="AD7915" s="2"/>
      <c r="AE7915" s="2"/>
      <c r="AF7915" s="2"/>
      <c r="AG7915" s="2"/>
      <c r="AH7915" s="2"/>
      <c r="AI7915" s="2"/>
      <c r="AJ7915" s="2"/>
      <c r="AK7915" s="2"/>
      <c r="BK7915" s="2"/>
      <c r="BL7915" s="2"/>
      <c r="BN7915" s="2"/>
      <c r="BO7915" s="2"/>
    </row>
    <row r="7916" ht="12.75" customHeight="1">
      <c r="D7916" s="2"/>
      <c r="G7916" s="2"/>
      <c r="I7916" s="2"/>
      <c r="J7916" s="2"/>
      <c r="K7916" s="2"/>
      <c r="L7916" s="2"/>
      <c r="M7916" s="2"/>
      <c r="N7916" s="2"/>
      <c r="O7916" s="2"/>
      <c r="P7916" s="2"/>
      <c r="Q7916" s="2"/>
      <c r="R7916" s="2"/>
      <c r="S7916" s="2"/>
      <c r="T7916" s="2"/>
      <c r="U7916" s="2"/>
      <c r="V7916" s="2"/>
      <c r="W7916" s="2"/>
      <c r="X7916" s="2"/>
      <c r="Y7916" s="2"/>
      <c r="AB7916" s="2"/>
      <c r="AC7916" s="2"/>
      <c r="AD7916" s="2"/>
      <c r="AE7916" s="2"/>
      <c r="AF7916" s="2"/>
      <c r="AG7916" s="2"/>
      <c r="AH7916" s="2"/>
      <c r="AI7916" s="2"/>
      <c r="AJ7916" s="2"/>
      <c r="AK7916" s="2"/>
      <c r="BK7916" s="2"/>
      <c r="BL7916" s="2"/>
      <c r="BN7916" s="2"/>
      <c r="BO7916" s="2"/>
    </row>
    <row r="7917" ht="12.75" customHeight="1">
      <c r="D7917" s="2"/>
      <c r="G7917" s="2"/>
      <c r="I7917" s="2"/>
      <c r="J7917" s="2"/>
      <c r="K7917" s="2"/>
      <c r="L7917" s="2"/>
      <c r="M7917" s="2"/>
      <c r="N7917" s="2"/>
      <c r="O7917" s="2"/>
      <c r="P7917" s="2"/>
      <c r="Q7917" s="2"/>
      <c r="R7917" s="2"/>
      <c r="S7917" s="2"/>
      <c r="T7917" s="2"/>
      <c r="U7917" s="2"/>
      <c r="V7917" s="2"/>
      <c r="W7917" s="2"/>
      <c r="X7917" s="2"/>
      <c r="Y7917" s="2"/>
      <c r="AB7917" s="2"/>
      <c r="AC7917" s="2"/>
      <c r="AD7917" s="2"/>
      <c r="AE7917" s="2"/>
      <c r="AF7917" s="2"/>
      <c r="AG7917" s="2"/>
      <c r="AH7917" s="2"/>
      <c r="AI7917" s="2"/>
      <c r="AJ7917" s="2"/>
      <c r="AK7917" s="2"/>
      <c r="BK7917" s="2"/>
      <c r="BL7917" s="2"/>
      <c r="BN7917" s="2"/>
      <c r="BO7917" s="2"/>
    </row>
    <row r="7918" ht="12.75" customHeight="1">
      <c r="D7918" s="2"/>
      <c r="G7918" s="2"/>
      <c r="I7918" s="2"/>
      <c r="J7918" s="2"/>
      <c r="K7918" s="2"/>
      <c r="L7918" s="2"/>
      <c r="M7918" s="2"/>
      <c r="N7918" s="2"/>
      <c r="O7918" s="2"/>
      <c r="P7918" s="2"/>
      <c r="Q7918" s="2"/>
      <c r="R7918" s="2"/>
      <c r="S7918" s="2"/>
      <c r="T7918" s="2"/>
      <c r="U7918" s="2"/>
      <c r="V7918" s="2"/>
      <c r="W7918" s="2"/>
      <c r="X7918" s="2"/>
      <c r="Y7918" s="2"/>
      <c r="AB7918" s="2"/>
      <c r="AC7918" s="2"/>
      <c r="AD7918" s="2"/>
      <c r="AE7918" s="2"/>
      <c r="AF7918" s="2"/>
      <c r="AG7918" s="2"/>
      <c r="AH7918" s="2"/>
      <c r="AI7918" s="2"/>
      <c r="AJ7918" s="2"/>
      <c r="AK7918" s="2"/>
      <c r="BK7918" s="2"/>
      <c r="BL7918" s="2"/>
      <c r="BN7918" s="2"/>
      <c r="BO7918" s="2"/>
    </row>
    <row r="7919" ht="12.75" customHeight="1">
      <c r="D7919" s="2"/>
      <c r="G7919" s="2"/>
      <c r="I7919" s="2"/>
      <c r="J7919" s="2"/>
      <c r="K7919" s="2"/>
      <c r="L7919" s="2"/>
      <c r="M7919" s="2"/>
      <c r="N7919" s="2"/>
      <c r="O7919" s="2"/>
      <c r="P7919" s="2"/>
      <c r="Q7919" s="2"/>
      <c r="R7919" s="2"/>
      <c r="S7919" s="2"/>
      <c r="T7919" s="2"/>
      <c r="U7919" s="2"/>
      <c r="V7919" s="2"/>
      <c r="W7919" s="2"/>
      <c r="X7919" s="2"/>
      <c r="Y7919" s="2"/>
      <c r="AB7919" s="2"/>
      <c r="AC7919" s="2"/>
      <c r="AD7919" s="2"/>
      <c r="AE7919" s="2"/>
      <c r="AF7919" s="2"/>
      <c r="AG7919" s="2"/>
      <c r="AH7919" s="2"/>
      <c r="AI7919" s="2"/>
      <c r="AJ7919" s="2"/>
      <c r="AK7919" s="2"/>
      <c r="BK7919" s="2"/>
      <c r="BL7919" s="2"/>
      <c r="BN7919" s="2"/>
      <c r="BO7919" s="2"/>
    </row>
    <row r="7920" ht="12.75" customHeight="1">
      <c r="D7920" s="2"/>
      <c r="G7920" s="2"/>
      <c r="I7920" s="2"/>
      <c r="J7920" s="2"/>
      <c r="K7920" s="2"/>
      <c r="L7920" s="2"/>
      <c r="M7920" s="2"/>
      <c r="N7920" s="2"/>
      <c r="O7920" s="2"/>
      <c r="P7920" s="2"/>
      <c r="Q7920" s="2"/>
      <c r="R7920" s="2"/>
      <c r="S7920" s="2"/>
      <c r="T7920" s="2"/>
      <c r="U7920" s="2"/>
      <c r="V7920" s="2"/>
      <c r="W7920" s="2"/>
      <c r="X7920" s="2"/>
      <c r="Y7920" s="2"/>
      <c r="AB7920" s="2"/>
      <c r="AC7920" s="2"/>
      <c r="AD7920" s="2"/>
      <c r="AE7920" s="2"/>
      <c r="AF7920" s="2"/>
      <c r="AG7920" s="2"/>
      <c r="AH7920" s="2"/>
      <c r="AI7920" s="2"/>
      <c r="AJ7920" s="2"/>
      <c r="AK7920" s="2"/>
      <c r="BK7920" s="2"/>
      <c r="BL7920" s="2"/>
      <c r="BN7920" s="2"/>
      <c r="BO7920" s="2"/>
    </row>
    <row r="7921" ht="12.75" customHeight="1">
      <c r="D7921" s="2"/>
      <c r="G7921" s="2"/>
      <c r="I7921" s="2"/>
      <c r="J7921" s="2"/>
      <c r="K7921" s="2"/>
      <c r="L7921" s="2"/>
      <c r="M7921" s="2"/>
      <c r="N7921" s="2"/>
      <c r="O7921" s="2"/>
      <c r="P7921" s="2"/>
      <c r="Q7921" s="2"/>
      <c r="R7921" s="2"/>
      <c r="S7921" s="2"/>
      <c r="T7921" s="2"/>
      <c r="U7921" s="2"/>
      <c r="V7921" s="2"/>
      <c r="W7921" s="2"/>
      <c r="X7921" s="2"/>
      <c r="Y7921" s="2"/>
      <c r="AB7921" s="2"/>
      <c r="AC7921" s="2"/>
      <c r="AD7921" s="2"/>
      <c r="AE7921" s="2"/>
      <c r="AF7921" s="2"/>
      <c r="AG7921" s="2"/>
      <c r="AH7921" s="2"/>
      <c r="AI7921" s="2"/>
      <c r="AJ7921" s="2"/>
      <c r="AK7921" s="2"/>
      <c r="BK7921" s="2"/>
      <c r="BL7921" s="2"/>
      <c r="BN7921" s="2"/>
      <c r="BO7921" s="2"/>
    </row>
    <row r="7922" ht="12.75" customHeight="1">
      <c r="D7922" s="2"/>
      <c r="G7922" s="2"/>
      <c r="I7922" s="2"/>
      <c r="J7922" s="2"/>
      <c r="K7922" s="2"/>
      <c r="L7922" s="2"/>
      <c r="M7922" s="2"/>
      <c r="N7922" s="2"/>
      <c r="O7922" s="2"/>
      <c r="P7922" s="2"/>
      <c r="Q7922" s="2"/>
      <c r="R7922" s="2"/>
      <c r="S7922" s="2"/>
      <c r="T7922" s="2"/>
      <c r="U7922" s="2"/>
      <c r="V7922" s="2"/>
      <c r="W7922" s="2"/>
      <c r="X7922" s="2"/>
      <c r="Y7922" s="2"/>
      <c r="AB7922" s="2"/>
      <c r="AC7922" s="2"/>
      <c r="AD7922" s="2"/>
      <c r="AE7922" s="2"/>
      <c r="AF7922" s="2"/>
      <c r="AG7922" s="2"/>
      <c r="AH7922" s="2"/>
      <c r="AI7922" s="2"/>
      <c r="AJ7922" s="2"/>
      <c r="AK7922" s="2"/>
      <c r="BK7922" s="2"/>
      <c r="BL7922" s="2"/>
      <c r="BN7922" s="2"/>
      <c r="BO7922" s="2"/>
    </row>
    <row r="7923" ht="12.75" customHeight="1">
      <c r="D7923" s="2"/>
      <c r="G7923" s="2"/>
      <c r="I7923" s="2"/>
      <c r="J7923" s="2"/>
      <c r="K7923" s="2"/>
      <c r="L7923" s="2"/>
      <c r="M7923" s="2"/>
      <c r="N7923" s="2"/>
      <c r="O7923" s="2"/>
      <c r="P7923" s="2"/>
      <c r="Q7923" s="2"/>
      <c r="R7923" s="2"/>
      <c r="S7923" s="2"/>
      <c r="T7923" s="2"/>
      <c r="U7923" s="2"/>
      <c r="V7923" s="2"/>
      <c r="W7923" s="2"/>
      <c r="X7923" s="2"/>
      <c r="Y7923" s="2"/>
      <c r="AB7923" s="2"/>
      <c r="AC7923" s="2"/>
      <c r="AD7923" s="2"/>
      <c r="AE7923" s="2"/>
      <c r="AF7923" s="2"/>
      <c r="AG7923" s="2"/>
      <c r="AH7923" s="2"/>
      <c r="AI7923" s="2"/>
      <c r="AJ7923" s="2"/>
      <c r="AK7923" s="2"/>
      <c r="BK7923" s="2"/>
      <c r="BL7923" s="2"/>
      <c r="BN7923" s="2"/>
      <c r="BO7923" s="2"/>
    </row>
    <row r="7924" ht="12.75" customHeight="1">
      <c r="D7924" s="2"/>
      <c r="G7924" s="2"/>
      <c r="I7924" s="2"/>
      <c r="J7924" s="2"/>
      <c r="K7924" s="2"/>
      <c r="L7924" s="2"/>
      <c r="M7924" s="2"/>
      <c r="N7924" s="2"/>
      <c r="O7924" s="2"/>
      <c r="P7924" s="2"/>
      <c r="Q7924" s="2"/>
      <c r="R7924" s="2"/>
      <c r="S7924" s="2"/>
      <c r="T7924" s="2"/>
      <c r="U7924" s="2"/>
      <c r="V7924" s="2"/>
      <c r="W7924" s="2"/>
      <c r="X7924" s="2"/>
      <c r="Y7924" s="2"/>
      <c r="AB7924" s="2"/>
      <c r="AC7924" s="2"/>
      <c r="AD7924" s="2"/>
      <c r="AE7924" s="2"/>
      <c r="AF7924" s="2"/>
      <c r="AG7924" s="2"/>
      <c r="AH7924" s="2"/>
      <c r="AI7924" s="2"/>
      <c r="AJ7924" s="2"/>
      <c r="AK7924" s="2"/>
      <c r="BK7924" s="2"/>
      <c r="BL7924" s="2"/>
      <c r="BN7924" s="2"/>
      <c r="BO7924" s="2"/>
    </row>
    <row r="7925" ht="12.75" customHeight="1">
      <c r="D7925" s="2"/>
      <c r="G7925" s="2"/>
      <c r="I7925" s="2"/>
      <c r="J7925" s="2"/>
      <c r="K7925" s="2"/>
      <c r="L7925" s="2"/>
      <c r="M7925" s="2"/>
      <c r="N7925" s="2"/>
      <c r="O7925" s="2"/>
      <c r="P7925" s="2"/>
      <c r="Q7925" s="2"/>
      <c r="R7925" s="2"/>
      <c r="S7925" s="2"/>
      <c r="T7925" s="2"/>
      <c r="U7925" s="2"/>
      <c r="V7925" s="2"/>
      <c r="W7925" s="2"/>
      <c r="X7925" s="2"/>
      <c r="Y7925" s="2"/>
      <c r="AB7925" s="2"/>
      <c r="AC7925" s="2"/>
      <c r="AD7925" s="2"/>
      <c r="AE7925" s="2"/>
      <c r="AF7925" s="2"/>
      <c r="AG7925" s="2"/>
      <c r="AH7925" s="2"/>
      <c r="AI7925" s="2"/>
      <c r="AJ7925" s="2"/>
      <c r="AK7925" s="2"/>
      <c r="BK7925" s="2"/>
      <c r="BL7925" s="2"/>
      <c r="BN7925" s="2"/>
      <c r="BO7925" s="2"/>
    </row>
    <row r="7926" ht="12.75" customHeight="1">
      <c r="D7926" s="2"/>
      <c r="G7926" s="2"/>
      <c r="I7926" s="2"/>
      <c r="J7926" s="2"/>
      <c r="K7926" s="2"/>
      <c r="L7926" s="2"/>
      <c r="M7926" s="2"/>
      <c r="N7926" s="2"/>
      <c r="O7926" s="2"/>
      <c r="P7926" s="2"/>
      <c r="Q7926" s="2"/>
      <c r="R7926" s="2"/>
      <c r="S7926" s="2"/>
      <c r="T7926" s="2"/>
      <c r="U7926" s="2"/>
      <c r="V7926" s="2"/>
      <c r="W7926" s="2"/>
      <c r="X7926" s="2"/>
      <c r="Y7926" s="2"/>
      <c r="AB7926" s="2"/>
      <c r="AC7926" s="2"/>
      <c r="AD7926" s="2"/>
      <c r="AE7926" s="2"/>
      <c r="AF7926" s="2"/>
      <c r="AG7926" s="2"/>
      <c r="AH7926" s="2"/>
      <c r="AI7926" s="2"/>
      <c r="AJ7926" s="2"/>
      <c r="AK7926" s="2"/>
      <c r="BK7926" s="2"/>
      <c r="BL7926" s="2"/>
      <c r="BN7926" s="2"/>
      <c r="BO7926" s="2"/>
    </row>
    <row r="7927" ht="12.75" customHeight="1">
      <c r="D7927" s="2"/>
      <c r="G7927" s="2"/>
      <c r="I7927" s="2"/>
      <c r="J7927" s="2"/>
      <c r="K7927" s="2"/>
      <c r="L7927" s="2"/>
      <c r="M7927" s="2"/>
      <c r="N7927" s="2"/>
      <c r="O7927" s="2"/>
      <c r="P7927" s="2"/>
      <c r="Q7927" s="2"/>
      <c r="R7927" s="2"/>
      <c r="S7927" s="2"/>
      <c r="T7927" s="2"/>
      <c r="U7927" s="2"/>
      <c r="V7927" s="2"/>
      <c r="W7927" s="2"/>
      <c r="X7927" s="2"/>
      <c r="Y7927" s="2"/>
      <c r="AB7927" s="2"/>
      <c r="AC7927" s="2"/>
      <c r="AD7927" s="2"/>
      <c r="AE7927" s="2"/>
      <c r="AF7927" s="2"/>
      <c r="AG7927" s="2"/>
      <c r="AH7927" s="2"/>
      <c r="AI7927" s="2"/>
      <c r="AJ7927" s="2"/>
      <c r="AK7927" s="2"/>
      <c r="BK7927" s="2"/>
      <c r="BL7927" s="2"/>
      <c r="BN7927" s="2"/>
      <c r="BO7927" s="2"/>
    </row>
    <row r="7928" ht="12.75" customHeight="1">
      <c r="D7928" s="2"/>
      <c r="G7928" s="2"/>
      <c r="I7928" s="2"/>
      <c r="J7928" s="2"/>
      <c r="K7928" s="2"/>
      <c r="L7928" s="2"/>
      <c r="M7928" s="2"/>
      <c r="N7928" s="2"/>
      <c r="O7928" s="2"/>
      <c r="P7928" s="2"/>
      <c r="Q7928" s="2"/>
      <c r="R7928" s="2"/>
      <c r="S7928" s="2"/>
      <c r="T7928" s="2"/>
      <c r="U7928" s="2"/>
      <c r="V7928" s="2"/>
      <c r="W7928" s="2"/>
      <c r="X7928" s="2"/>
      <c r="Y7928" s="2"/>
      <c r="AB7928" s="2"/>
      <c r="AC7928" s="2"/>
      <c r="AD7928" s="2"/>
      <c r="AE7928" s="2"/>
      <c r="AF7928" s="2"/>
      <c r="AG7928" s="2"/>
      <c r="AH7928" s="2"/>
      <c r="AI7928" s="2"/>
      <c r="AJ7928" s="2"/>
      <c r="AK7928" s="2"/>
      <c r="BK7928" s="2"/>
      <c r="BL7928" s="2"/>
      <c r="BN7928" s="2"/>
      <c r="BO7928" s="2"/>
    </row>
    <row r="7929" ht="12.75" customHeight="1">
      <c r="D7929" s="2"/>
      <c r="G7929" s="2"/>
      <c r="I7929" s="2"/>
      <c r="J7929" s="2"/>
      <c r="K7929" s="2"/>
      <c r="L7929" s="2"/>
      <c r="M7929" s="2"/>
      <c r="N7929" s="2"/>
      <c r="O7929" s="2"/>
      <c r="P7929" s="2"/>
      <c r="Q7929" s="2"/>
      <c r="R7929" s="2"/>
      <c r="S7929" s="2"/>
      <c r="T7929" s="2"/>
      <c r="U7929" s="2"/>
      <c r="V7929" s="2"/>
      <c r="W7929" s="2"/>
      <c r="X7929" s="2"/>
      <c r="Y7929" s="2"/>
      <c r="AB7929" s="2"/>
      <c r="AC7929" s="2"/>
      <c r="AD7929" s="2"/>
      <c r="AE7929" s="2"/>
      <c r="AF7929" s="2"/>
      <c r="AG7929" s="2"/>
      <c r="AH7929" s="2"/>
      <c r="AI7929" s="2"/>
      <c r="AJ7929" s="2"/>
      <c r="AK7929" s="2"/>
      <c r="BK7929" s="2"/>
      <c r="BL7929" s="2"/>
      <c r="BN7929" s="2"/>
      <c r="BO7929" s="2"/>
    </row>
    <row r="7930" ht="12.75" customHeight="1">
      <c r="D7930" s="2"/>
      <c r="G7930" s="2"/>
      <c r="I7930" s="2"/>
      <c r="J7930" s="2"/>
      <c r="K7930" s="2"/>
      <c r="L7930" s="2"/>
      <c r="M7930" s="2"/>
      <c r="N7930" s="2"/>
      <c r="O7930" s="2"/>
      <c r="P7930" s="2"/>
      <c r="Q7930" s="2"/>
      <c r="R7930" s="2"/>
      <c r="S7930" s="2"/>
      <c r="T7930" s="2"/>
      <c r="U7930" s="2"/>
      <c r="V7930" s="2"/>
      <c r="W7930" s="2"/>
      <c r="X7930" s="2"/>
      <c r="Y7930" s="2"/>
      <c r="AB7930" s="2"/>
      <c r="AC7930" s="2"/>
      <c r="AD7930" s="2"/>
      <c r="AE7930" s="2"/>
      <c r="AF7930" s="2"/>
      <c r="AG7930" s="2"/>
      <c r="AH7930" s="2"/>
      <c r="AI7930" s="2"/>
      <c r="AJ7930" s="2"/>
      <c r="AK7930" s="2"/>
      <c r="BK7930" s="2"/>
      <c r="BL7930" s="2"/>
      <c r="BN7930" s="2"/>
      <c r="BO7930" s="2"/>
    </row>
    <row r="7931" ht="12.75" customHeight="1">
      <c r="D7931" s="2"/>
      <c r="G7931" s="2"/>
      <c r="I7931" s="2"/>
      <c r="J7931" s="2"/>
      <c r="K7931" s="2"/>
      <c r="L7931" s="2"/>
      <c r="M7931" s="2"/>
      <c r="N7931" s="2"/>
      <c r="O7931" s="2"/>
      <c r="P7931" s="2"/>
      <c r="Q7931" s="2"/>
      <c r="R7931" s="2"/>
      <c r="S7931" s="2"/>
      <c r="T7931" s="2"/>
      <c r="U7931" s="2"/>
      <c r="V7931" s="2"/>
      <c r="W7931" s="2"/>
      <c r="X7931" s="2"/>
      <c r="Y7931" s="2"/>
      <c r="AB7931" s="2"/>
      <c r="AC7931" s="2"/>
      <c r="AD7931" s="2"/>
      <c r="AE7931" s="2"/>
      <c r="AF7931" s="2"/>
      <c r="AG7931" s="2"/>
      <c r="AH7931" s="2"/>
      <c r="AI7931" s="2"/>
      <c r="AJ7931" s="2"/>
      <c r="AK7931" s="2"/>
      <c r="BK7931" s="2"/>
      <c r="BL7931" s="2"/>
      <c r="BN7931" s="2"/>
      <c r="BO7931" s="2"/>
    </row>
    <row r="7932" ht="12.75" customHeight="1">
      <c r="D7932" s="2"/>
      <c r="G7932" s="2"/>
      <c r="I7932" s="2"/>
      <c r="J7932" s="2"/>
      <c r="K7932" s="2"/>
      <c r="L7932" s="2"/>
      <c r="M7932" s="2"/>
      <c r="N7932" s="2"/>
      <c r="O7932" s="2"/>
      <c r="P7932" s="2"/>
      <c r="Q7932" s="2"/>
      <c r="R7932" s="2"/>
      <c r="S7932" s="2"/>
      <c r="T7932" s="2"/>
      <c r="U7932" s="2"/>
      <c r="V7932" s="2"/>
      <c r="W7932" s="2"/>
      <c r="X7932" s="2"/>
      <c r="Y7932" s="2"/>
      <c r="AB7932" s="2"/>
      <c r="AC7932" s="2"/>
      <c r="AD7932" s="2"/>
      <c r="AE7932" s="2"/>
      <c r="AF7932" s="2"/>
      <c r="AG7932" s="2"/>
      <c r="AH7932" s="2"/>
      <c r="AI7932" s="2"/>
      <c r="AJ7932" s="2"/>
      <c r="AK7932" s="2"/>
      <c r="BK7932" s="2"/>
      <c r="BL7932" s="2"/>
      <c r="BN7932" s="2"/>
      <c r="BO7932" s="2"/>
    </row>
    <row r="7933" ht="12.75" customHeight="1">
      <c r="D7933" s="2"/>
      <c r="G7933" s="2"/>
      <c r="I7933" s="2"/>
      <c r="J7933" s="2"/>
      <c r="K7933" s="2"/>
      <c r="L7933" s="2"/>
      <c r="M7933" s="2"/>
      <c r="N7933" s="2"/>
      <c r="O7933" s="2"/>
      <c r="P7933" s="2"/>
      <c r="Q7933" s="2"/>
      <c r="R7933" s="2"/>
      <c r="S7933" s="2"/>
      <c r="T7933" s="2"/>
      <c r="U7933" s="2"/>
      <c r="V7933" s="2"/>
      <c r="W7933" s="2"/>
      <c r="X7933" s="2"/>
      <c r="Y7933" s="2"/>
      <c r="AB7933" s="2"/>
      <c r="AC7933" s="2"/>
      <c r="AD7933" s="2"/>
      <c r="AE7933" s="2"/>
      <c r="AF7933" s="2"/>
      <c r="AG7933" s="2"/>
      <c r="AH7933" s="2"/>
      <c r="AI7933" s="2"/>
      <c r="AJ7933" s="2"/>
      <c r="AK7933" s="2"/>
      <c r="BK7933" s="2"/>
      <c r="BL7933" s="2"/>
      <c r="BN7933" s="2"/>
      <c r="BO7933" s="2"/>
    </row>
    <row r="7934" ht="12.75" customHeight="1">
      <c r="D7934" s="2"/>
      <c r="G7934" s="2"/>
      <c r="I7934" s="2"/>
      <c r="J7934" s="2"/>
      <c r="K7934" s="2"/>
      <c r="L7934" s="2"/>
      <c r="M7934" s="2"/>
      <c r="N7934" s="2"/>
      <c r="O7934" s="2"/>
      <c r="P7934" s="2"/>
      <c r="Q7934" s="2"/>
      <c r="R7934" s="2"/>
      <c r="S7934" s="2"/>
      <c r="T7934" s="2"/>
      <c r="U7934" s="2"/>
      <c r="V7934" s="2"/>
      <c r="W7934" s="2"/>
      <c r="X7934" s="2"/>
      <c r="Y7934" s="2"/>
      <c r="AB7934" s="2"/>
      <c r="AC7934" s="2"/>
      <c r="AD7934" s="2"/>
      <c r="AE7934" s="2"/>
      <c r="AF7934" s="2"/>
      <c r="AG7934" s="2"/>
      <c r="AH7934" s="2"/>
      <c r="AI7934" s="2"/>
      <c r="AJ7934" s="2"/>
      <c r="AK7934" s="2"/>
      <c r="BK7934" s="2"/>
      <c r="BL7934" s="2"/>
      <c r="BN7934" s="2"/>
      <c r="BO7934" s="2"/>
    </row>
    <row r="7935" ht="12.75" customHeight="1">
      <c r="D7935" s="2"/>
      <c r="G7935" s="2"/>
      <c r="I7935" s="2"/>
      <c r="J7935" s="2"/>
      <c r="K7935" s="2"/>
      <c r="L7935" s="2"/>
      <c r="M7935" s="2"/>
      <c r="N7935" s="2"/>
      <c r="O7935" s="2"/>
      <c r="P7935" s="2"/>
      <c r="Q7935" s="2"/>
      <c r="R7935" s="2"/>
      <c r="S7935" s="2"/>
      <c r="T7935" s="2"/>
      <c r="U7935" s="2"/>
      <c r="V7935" s="2"/>
      <c r="W7935" s="2"/>
      <c r="X7935" s="2"/>
      <c r="Y7935" s="2"/>
      <c r="AB7935" s="2"/>
      <c r="AC7935" s="2"/>
      <c r="AD7935" s="2"/>
      <c r="AE7935" s="2"/>
      <c r="AF7935" s="2"/>
      <c r="AG7935" s="2"/>
      <c r="AH7935" s="2"/>
      <c r="AI7935" s="2"/>
      <c r="AJ7935" s="2"/>
      <c r="AK7935" s="2"/>
      <c r="BK7935" s="2"/>
      <c r="BL7935" s="2"/>
      <c r="BN7935" s="2"/>
      <c r="BO7935" s="2"/>
    </row>
    <row r="7936" ht="12.75" customHeight="1">
      <c r="D7936" s="2"/>
      <c r="G7936" s="2"/>
      <c r="I7936" s="2"/>
      <c r="J7936" s="2"/>
      <c r="K7936" s="2"/>
      <c r="L7936" s="2"/>
      <c r="M7936" s="2"/>
      <c r="N7936" s="2"/>
      <c r="O7936" s="2"/>
      <c r="P7936" s="2"/>
      <c r="Q7936" s="2"/>
      <c r="R7936" s="2"/>
      <c r="S7936" s="2"/>
      <c r="T7936" s="2"/>
      <c r="U7936" s="2"/>
      <c r="V7936" s="2"/>
      <c r="W7936" s="2"/>
      <c r="X7936" s="2"/>
      <c r="Y7936" s="2"/>
      <c r="AB7936" s="2"/>
      <c r="AC7936" s="2"/>
      <c r="AD7936" s="2"/>
      <c r="AE7936" s="2"/>
      <c r="AF7936" s="2"/>
      <c r="AG7936" s="2"/>
      <c r="AH7936" s="2"/>
      <c r="AI7936" s="2"/>
      <c r="AJ7936" s="2"/>
      <c r="AK7936" s="2"/>
      <c r="BK7936" s="2"/>
      <c r="BL7936" s="2"/>
      <c r="BN7936" s="2"/>
      <c r="BO7936" s="2"/>
    </row>
    <row r="7937" ht="12.75" customHeight="1">
      <c r="D7937" s="2"/>
      <c r="G7937" s="2"/>
      <c r="I7937" s="2"/>
      <c r="J7937" s="2"/>
      <c r="K7937" s="2"/>
      <c r="L7937" s="2"/>
      <c r="M7937" s="2"/>
      <c r="N7937" s="2"/>
      <c r="O7937" s="2"/>
      <c r="P7937" s="2"/>
      <c r="Q7937" s="2"/>
      <c r="R7937" s="2"/>
      <c r="S7937" s="2"/>
      <c r="T7937" s="2"/>
      <c r="U7937" s="2"/>
      <c r="V7937" s="2"/>
      <c r="W7937" s="2"/>
      <c r="X7937" s="2"/>
      <c r="Y7937" s="2"/>
      <c r="AB7937" s="2"/>
      <c r="AC7937" s="2"/>
      <c r="AD7937" s="2"/>
      <c r="AE7937" s="2"/>
      <c r="AF7937" s="2"/>
      <c r="AG7937" s="2"/>
      <c r="AH7937" s="2"/>
      <c r="AI7937" s="2"/>
      <c r="AJ7937" s="2"/>
      <c r="AK7937" s="2"/>
      <c r="BK7937" s="2"/>
      <c r="BL7937" s="2"/>
      <c r="BN7937" s="2"/>
      <c r="BO7937" s="2"/>
    </row>
    <row r="7938" ht="12.75" customHeight="1">
      <c r="D7938" s="2"/>
      <c r="G7938" s="2"/>
      <c r="I7938" s="2"/>
      <c r="J7938" s="2"/>
      <c r="K7938" s="2"/>
      <c r="L7938" s="2"/>
      <c r="M7938" s="2"/>
      <c r="N7938" s="2"/>
      <c r="O7938" s="2"/>
      <c r="P7938" s="2"/>
      <c r="Q7938" s="2"/>
      <c r="R7938" s="2"/>
      <c r="S7938" s="2"/>
      <c r="T7938" s="2"/>
      <c r="U7938" s="2"/>
      <c r="V7938" s="2"/>
      <c r="W7938" s="2"/>
      <c r="X7938" s="2"/>
      <c r="Y7938" s="2"/>
      <c r="AB7938" s="2"/>
      <c r="AC7938" s="2"/>
      <c r="AD7938" s="2"/>
      <c r="AE7938" s="2"/>
      <c r="AF7938" s="2"/>
      <c r="AG7938" s="2"/>
      <c r="AH7938" s="2"/>
      <c r="AI7938" s="2"/>
      <c r="AJ7938" s="2"/>
      <c r="AK7938" s="2"/>
      <c r="BK7938" s="2"/>
      <c r="BL7938" s="2"/>
      <c r="BN7938" s="2"/>
      <c r="BO7938" s="2"/>
    </row>
    <row r="7939" ht="12.75" customHeight="1">
      <c r="D7939" s="2"/>
      <c r="G7939" s="2"/>
      <c r="I7939" s="2"/>
      <c r="J7939" s="2"/>
      <c r="K7939" s="2"/>
      <c r="L7939" s="2"/>
      <c r="M7939" s="2"/>
      <c r="N7939" s="2"/>
      <c r="O7939" s="2"/>
      <c r="P7939" s="2"/>
      <c r="Q7939" s="2"/>
      <c r="R7939" s="2"/>
      <c r="S7939" s="2"/>
      <c r="T7939" s="2"/>
      <c r="U7939" s="2"/>
      <c r="V7939" s="2"/>
      <c r="W7939" s="2"/>
      <c r="X7939" s="2"/>
      <c r="Y7939" s="2"/>
      <c r="AB7939" s="2"/>
      <c r="AC7939" s="2"/>
      <c r="AD7939" s="2"/>
      <c r="AE7939" s="2"/>
      <c r="AF7939" s="2"/>
      <c r="AG7939" s="2"/>
      <c r="AH7939" s="2"/>
      <c r="AI7939" s="2"/>
      <c r="AJ7939" s="2"/>
      <c r="AK7939" s="2"/>
      <c r="BK7939" s="2"/>
      <c r="BL7939" s="2"/>
      <c r="BN7939" s="2"/>
      <c r="BO7939" s="2"/>
    </row>
    <row r="7940" ht="12.75" customHeight="1">
      <c r="D7940" s="2"/>
      <c r="G7940" s="2"/>
      <c r="I7940" s="2"/>
      <c r="J7940" s="2"/>
      <c r="K7940" s="2"/>
      <c r="L7940" s="2"/>
      <c r="M7940" s="2"/>
      <c r="N7940" s="2"/>
      <c r="O7940" s="2"/>
      <c r="P7940" s="2"/>
      <c r="Q7940" s="2"/>
      <c r="R7940" s="2"/>
      <c r="S7940" s="2"/>
      <c r="T7940" s="2"/>
      <c r="U7940" s="2"/>
      <c r="V7940" s="2"/>
      <c r="W7940" s="2"/>
      <c r="X7940" s="2"/>
      <c r="Y7940" s="2"/>
      <c r="AB7940" s="2"/>
      <c r="AC7940" s="2"/>
      <c r="AD7940" s="2"/>
      <c r="AE7940" s="2"/>
      <c r="AF7940" s="2"/>
      <c r="AG7940" s="2"/>
      <c r="AH7940" s="2"/>
      <c r="AI7940" s="2"/>
      <c r="AJ7940" s="2"/>
      <c r="AK7940" s="2"/>
      <c r="BK7940" s="2"/>
      <c r="BL7940" s="2"/>
      <c r="BN7940" s="2"/>
      <c r="BO7940" s="2"/>
    </row>
    <row r="7941" ht="12.75" customHeight="1">
      <c r="D7941" s="2"/>
      <c r="G7941" s="2"/>
      <c r="I7941" s="2"/>
      <c r="J7941" s="2"/>
      <c r="K7941" s="2"/>
      <c r="L7941" s="2"/>
      <c r="M7941" s="2"/>
      <c r="N7941" s="2"/>
      <c r="O7941" s="2"/>
      <c r="P7941" s="2"/>
      <c r="Q7941" s="2"/>
      <c r="R7941" s="2"/>
      <c r="S7941" s="2"/>
      <c r="T7941" s="2"/>
      <c r="U7941" s="2"/>
      <c r="V7941" s="2"/>
      <c r="W7941" s="2"/>
      <c r="X7941" s="2"/>
      <c r="Y7941" s="2"/>
      <c r="AB7941" s="2"/>
      <c r="AC7941" s="2"/>
      <c r="AD7941" s="2"/>
      <c r="AE7941" s="2"/>
      <c r="AF7941" s="2"/>
      <c r="AG7941" s="2"/>
      <c r="AH7941" s="2"/>
      <c r="AI7941" s="2"/>
      <c r="AJ7941" s="2"/>
      <c r="AK7941" s="2"/>
      <c r="BK7941" s="2"/>
      <c r="BL7941" s="2"/>
      <c r="BN7941" s="2"/>
      <c r="BO7941" s="2"/>
    </row>
    <row r="7942" ht="12.75" customHeight="1">
      <c r="D7942" s="2"/>
      <c r="G7942" s="2"/>
      <c r="I7942" s="2"/>
      <c r="J7942" s="2"/>
      <c r="K7942" s="2"/>
      <c r="L7942" s="2"/>
      <c r="M7942" s="2"/>
      <c r="N7942" s="2"/>
      <c r="O7942" s="2"/>
      <c r="P7942" s="2"/>
      <c r="Q7942" s="2"/>
      <c r="R7942" s="2"/>
      <c r="S7942" s="2"/>
      <c r="T7942" s="2"/>
      <c r="U7942" s="2"/>
      <c r="V7942" s="2"/>
      <c r="W7942" s="2"/>
      <c r="X7942" s="2"/>
      <c r="Y7942" s="2"/>
      <c r="AB7942" s="2"/>
      <c r="AC7942" s="2"/>
      <c r="AD7942" s="2"/>
      <c r="AE7942" s="2"/>
      <c r="AF7942" s="2"/>
      <c r="AG7942" s="2"/>
      <c r="AH7942" s="2"/>
      <c r="AI7942" s="2"/>
      <c r="AJ7942" s="2"/>
      <c r="AK7942" s="2"/>
      <c r="BK7942" s="2"/>
      <c r="BL7942" s="2"/>
      <c r="BN7942" s="2"/>
      <c r="BO7942" s="2"/>
    </row>
    <row r="7943" ht="12.75" customHeight="1">
      <c r="D7943" s="2"/>
      <c r="G7943" s="2"/>
      <c r="I7943" s="2"/>
      <c r="J7943" s="2"/>
      <c r="K7943" s="2"/>
      <c r="L7943" s="2"/>
      <c r="M7943" s="2"/>
      <c r="N7943" s="2"/>
      <c r="O7943" s="2"/>
      <c r="P7943" s="2"/>
      <c r="Q7943" s="2"/>
      <c r="R7943" s="2"/>
      <c r="S7943" s="2"/>
      <c r="T7943" s="2"/>
      <c r="U7943" s="2"/>
      <c r="V7943" s="2"/>
      <c r="W7943" s="2"/>
      <c r="X7943" s="2"/>
      <c r="Y7943" s="2"/>
      <c r="AB7943" s="2"/>
      <c r="AC7943" s="2"/>
      <c r="AD7943" s="2"/>
      <c r="AE7943" s="2"/>
      <c r="AF7943" s="2"/>
      <c r="AG7943" s="2"/>
      <c r="AH7943" s="2"/>
      <c r="AI7943" s="2"/>
      <c r="AJ7943" s="2"/>
      <c r="AK7943" s="2"/>
      <c r="BK7943" s="2"/>
      <c r="BL7943" s="2"/>
      <c r="BN7943" s="2"/>
      <c r="BO7943" s="2"/>
    </row>
    <row r="7944" ht="12.75" customHeight="1">
      <c r="D7944" s="2"/>
      <c r="G7944" s="2"/>
      <c r="I7944" s="2"/>
      <c r="J7944" s="2"/>
      <c r="K7944" s="2"/>
      <c r="L7944" s="2"/>
      <c r="M7944" s="2"/>
      <c r="N7944" s="2"/>
      <c r="O7944" s="2"/>
      <c r="P7944" s="2"/>
      <c r="Q7944" s="2"/>
      <c r="R7944" s="2"/>
      <c r="S7944" s="2"/>
      <c r="T7944" s="2"/>
      <c r="U7944" s="2"/>
      <c r="V7944" s="2"/>
      <c r="W7944" s="2"/>
      <c r="X7944" s="2"/>
      <c r="Y7944" s="2"/>
      <c r="AB7944" s="2"/>
      <c r="AC7944" s="2"/>
      <c r="AD7944" s="2"/>
      <c r="AE7944" s="2"/>
      <c r="AF7944" s="2"/>
      <c r="AG7944" s="2"/>
      <c r="AH7944" s="2"/>
      <c r="AI7944" s="2"/>
      <c r="AJ7944" s="2"/>
      <c r="AK7944" s="2"/>
      <c r="BK7944" s="2"/>
      <c r="BL7944" s="2"/>
      <c r="BN7944" s="2"/>
      <c r="BO7944" s="2"/>
    </row>
    <row r="7945" ht="12.75" customHeight="1">
      <c r="D7945" s="2"/>
      <c r="G7945" s="2"/>
      <c r="I7945" s="2"/>
      <c r="J7945" s="2"/>
      <c r="K7945" s="2"/>
      <c r="L7945" s="2"/>
      <c r="M7945" s="2"/>
      <c r="N7945" s="2"/>
      <c r="O7945" s="2"/>
      <c r="P7945" s="2"/>
      <c r="Q7945" s="2"/>
      <c r="R7945" s="2"/>
      <c r="S7945" s="2"/>
      <c r="T7945" s="2"/>
      <c r="U7945" s="2"/>
      <c r="V7945" s="2"/>
      <c r="W7945" s="2"/>
      <c r="X7945" s="2"/>
      <c r="Y7945" s="2"/>
      <c r="AB7945" s="2"/>
      <c r="AC7945" s="2"/>
      <c r="AD7945" s="2"/>
      <c r="AE7945" s="2"/>
      <c r="AF7945" s="2"/>
      <c r="AG7945" s="2"/>
      <c r="AH7945" s="2"/>
      <c r="AI7945" s="2"/>
      <c r="AJ7945" s="2"/>
      <c r="AK7945" s="2"/>
      <c r="BK7945" s="2"/>
      <c r="BL7945" s="2"/>
      <c r="BN7945" s="2"/>
      <c r="BO7945" s="2"/>
    </row>
    <row r="7946" ht="12.75" customHeight="1">
      <c r="D7946" s="2"/>
      <c r="G7946" s="2"/>
      <c r="I7946" s="2"/>
      <c r="J7946" s="2"/>
      <c r="K7946" s="2"/>
      <c r="L7946" s="2"/>
      <c r="M7946" s="2"/>
      <c r="N7946" s="2"/>
      <c r="O7946" s="2"/>
      <c r="P7946" s="2"/>
      <c r="Q7946" s="2"/>
      <c r="R7946" s="2"/>
      <c r="S7946" s="2"/>
      <c r="T7946" s="2"/>
      <c r="U7946" s="2"/>
      <c r="V7946" s="2"/>
      <c r="W7946" s="2"/>
      <c r="X7946" s="2"/>
      <c r="Y7946" s="2"/>
      <c r="AB7946" s="2"/>
      <c r="AC7946" s="2"/>
      <c r="AD7946" s="2"/>
      <c r="AE7946" s="2"/>
      <c r="AF7946" s="2"/>
      <c r="AG7946" s="2"/>
      <c r="AH7946" s="2"/>
      <c r="AI7946" s="2"/>
      <c r="AJ7946" s="2"/>
      <c r="AK7946" s="2"/>
      <c r="BK7946" s="2"/>
      <c r="BL7946" s="2"/>
      <c r="BN7946" s="2"/>
      <c r="BO7946" s="2"/>
    </row>
    <row r="7947" ht="12.75" customHeight="1">
      <c r="D7947" s="2"/>
      <c r="G7947" s="2"/>
      <c r="I7947" s="2"/>
      <c r="J7947" s="2"/>
      <c r="K7947" s="2"/>
      <c r="L7947" s="2"/>
      <c r="M7947" s="2"/>
      <c r="N7947" s="2"/>
      <c r="O7947" s="2"/>
      <c r="P7947" s="2"/>
      <c r="Q7947" s="2"/>
      <c r="R7947" s="2"/>
      <c r="S7947" s="2"/>
      <c r="T7947" s="2"/>
      <c r="U7947" s="2"/>
      <c r="V7947" s="2"/>
      <c r="W7947" s="2"/>
      <c r="X7947" s="2"/>
      <c r="Y7947" s="2"/>
      <c r="AB7947" s="2"/>
      <c r="AC7947" s="2"/>
      <c r="AD7947" s="2"/>
      <c r="AE7947" s="2"/>
      <c r="AF7947" s="2"/>
      <c r="AG7947" s="2"/>
      <c r="AH7947" s="2"/>
      <c r="AI7947" s="2"/>
      <c r="AJ7947" s="2"/>
      <c r="AK7947" s="2"/>
      <c r="BK7947" s="2"/>
      <c r="BL7947" s="2"/>
      <c r="BN7947" s="2"/>
      <c r="BO7947" s="2"/>
    </row>
    <row r="7948" ht="12.75" customHeight="1">
      <c r="D7948" s="2"/>
      <c r="G7948" s="2"/>
      <c r="I7948" s="2"/>
      <c r="J7948" s="2"/>
      <c r="K7948" s="2"/>
      <c r="L7948" s="2"/>
      <c r="M7948" s="2"/>
      <c r="N7948" s="2"/>
      <c r="O7948" s="2"/>
      <c r="P7948" s="2"/>
      <c r="Q7948" s="2"/>
      <c r="R7948" s="2"/>
      <c r="S7948" s="2"/>
      <c r="T7948" s="2"/>
      <c r="U7948" s="2"/>
      <c r="V7948" s="2"/>
      <c r="W7948" s="2"/>
      <c r="X7948" s="2"/>
      <c r="Y7948" s="2"/>
      <c r="AB7948" s="2"/>
      <c r="AC7948" s="2"/>
      <c r="AD7948" s="2"/>
      <c r="AE7948" s="2"/>
      <c r="AF7948" s="2"/>
      <c r="AG7948" s="2"/>
      <c r="AH7948" s="2"/>
      <c r="AI7948" s="2"/>
      <c r="AJ7948" s="2"/>
      <c r="AK7948" s="2"/>
      <c r="BK7948" s="2"/>
      <c r="BL7948" s="2"/>
      <c r="BN7948" s="2"/>
      <c r="BO7948" s="2"/>
    </row>
    <row r="7949" ht="12.75" customHeight="1">
      <c r="D7949" s="2"/>
      <c r="G7949" s="2"/>
      <c r="I7949" s="2"/>
      <c r="J7949" s="2"/>
      <c r="K7949" s="2"/>
      <c r="L7949" s="2"/>
      <c r="M7949" s="2"/>
      <c r="N7949" s="2"/>
      <c r="O7949" s="2"/>
      <c r="P7949" s="2"/>
      <c r="Q7949" s="2"/>
      <c r="R7949" s="2"/>
      <c r="S7949" s="2"/>
      <c r="T7949" s="2"/>
      <c r="U7949" s="2"/>
      <c r="V7949" s="2"/>
      <c r="W7949" s="2"/>
      <c r="X7949" s="2"/>
      <c r="Y7949" s="2"/>
      <c r="AB7949" s="2"/>
      <c r="AC7949" s="2"/>
      <c r="AD7949" s="2"/>
      <c r="AE7949" s="2"/>
      <c r="AF7949" s="2"/>
      <c r="AG7949" s="2"/>
      <c r="AH7949" s="2"/>
      <c r="AI7949" s="2"/>
      <c r="AJ7949" s="2"/>
      <c r="AK7949" s="2"/>
      <c r="BK7949" s="2"/>
      <c r="BL7949" s="2"/>
      <c r="BN7949" s="2"/>
      <c r="BO7949" s="2"/>
    </row>
    <row r="7950" ht="12.75" customHeight="1">
      <c r="D7950" s="2"/>
      <c r="G7950" s="2"/>
      <c r="I7950" s="2"/>
      <c r="J7950" s="2"/>
      <c r="K7950" s="2"/>
      <c r="L7950" s="2"/>
      <c r="M7950" s="2"/>
      <c r="N7950" s="2"/>
      <c r="O7950" s="2"/>
      <c r="P7950" s="2"/>
      <c r="Q7950" s="2"/>
      <c r="R7950" s="2"/>
      <c r="S7950" s="2"/>
      <c r="T7950" s="2"/>
      <c r="U7950" s="2"/>
      <c r="V7950" s="2"/>
      <c r="W7950" s="2"/>
      <c r="X7950" s="2"/>
      <c r="Y7950" s="2"/>
      <c r="AB7950" s="2"/>
      <c r="AC7950" s="2"/>
      <c r="AD7950" s="2"/>
      <c r="AE7950" s="2"/>
      <c r="AF7950" s="2"/>
      <c r="AG7950" s="2"/>
      <c r="AH7950" s="2"/>
      <c r="AI7950" s="2"/>
      <c r="AJ7950" s="2"/>
      <c r="AK7950" s="2"/>
      <c r="BK7950" s="2"/>
      <c r="BL7950" s="2"/>
      <c r="BN7950" s="2"/>
      <c r="BO7950" s="2"/>
    </row>
    <row r="7951" ht="12.75" customHeight="1">
      <c r="D7951" s="2"/>
      <c r="G7951" s="2"/>
      <c r="I7951" s="2"/>
      <c r="J7951" s="2"/>
      <c r="K7951" s="2"/>
      <c r="L7951" s="2"/>
      <c r="M7951" s="2"/>
      <c r="N7951" s="2"/>
      <c r="O7951" s="2"/>
      <c r="P7951" s="2"/>
      <c r="Q7951" s="2"/>
      <c r="R7951" s="2"/>
      <c r="S7951" s="2"/>
      <c r="T7951" s="2"/>
      <c r="U7951" s="2"/>
      <c r="V7951" s="2"/>
      <c r="W7951" s="2"/>
      <c r="X7951" s="2"/>
      <c r="Y7951" s="2"/>
      <c r="AB7951" s="2"/>
      <c r="AC7951" s="2"/>
      <c r="AD7951" s="2"/>
      <c r="AE7951" s="2"/>
      <c r="AF7951" s="2"/>
      <c r="AG7951" s="2"/>
      <c r="AH7951" s="2"/>
      <c r="AI7951" s="2"/>
      <c r="AJ7951" s="2"/>
      <c r="AK7951" s="2"/>
      <c r="BK7951" s="2"/>
      <c r="BL7951" s="2"/>
      <c r="BN7951" s="2"/>
      <c r="BO7951" s="2"/>
    </row>
    <row r="7952" ht="12.75" customHeight="1">
      <c r="D7952" s="2"/>
      <c r="G7952" s="2"/>
      <c r="I7952" s="2"/>
      <c r="J7952" s="2"/>
      <c r="K7952" s="2"/>
      <c r="L7952" s="2"/>
      <c r="M7952" s="2"/>
      <c r="N7952" s="2"/>
      <c r="O7952" s="2"/>
      <c r="P7952" s="2"/>
      <c r="Q7952" s="2"/>
      <c r="R7952" s="2"/>
      <c r="S7952" s="2"/>
      <c r="T7952" s="2"/>
      <c r="U7952" s="2"/>
      <c r="V7952" s="2"/>
      <c r="W7952" s="2"/>
      <c r="X7952" s="2"/>
      <c r="Y7952" s="2"/>
      <c r="AB7952" s="2"/>
      <c r="AC7952" s="2"/>
      <c r="AD7952" s="2"/>
      <c r="AE7952" s="2"/>
      <c r="AF7952" s="2"/>
      <c r="AG7952" s="2"/>
      <c r="AH7952" s="2"/>
      <c r="AI7952" s="2"/>
      <c r="AJ7952" s="2"/>
      <c r="AK7952" s="2"/>
      <c r="BK7952" s="2"/>
      <c r="BL7952" s="2"/>
      <c r="BN7952" s="2"/>
      <c r="BO7952" s="2"/>
    </row>
    <row r="7953" ht="12.75" customHeight="1">
      <c r="D7953" s="2"/>
      <c r="G7953" s="2"/>
      <c r="I7953" s="2"/>
      <c r="J7953" s="2"/>
      <c r="K7953" s="2"/>
      <c r="L7953" s="2"/>
      <c r="M7953" s="2"/>
      <c r="N7953" s="2"/>
      <c r="O7953" s="2"/>
      <c r="P7953" s="2"/>
      <c r="Q7953" s="2"/>
      <c r="R7953" s="2"/>
      <c r="S7953" s="2"/>
      <c r="T7953" s="2"/>
      <c r="U7953" s="2"/>
      <c r="V7953" s="2"/>
      <c r="W7953" s="2"/>
      <c r="X7953" s="2"/>
      <c r="Y7953" s="2"/>
      <c r="AB7953" s="2"/>
      <c r="AC7953" s="2"/>
      <c r="AD7953" s="2"/>
      <c r="AE7953" s="2"/>
      <c r="AF7953" s="2"/>
      <c r="AG7953" s="2"/>
      <c r="AH7953" s="2"/>
      <c r="AI7953" s="2"/>
      <c r="AJ7953" s="2"/>
      <c r="AK7953" s="2"/>
      <c r="BK7953" s="2"/>
      <c r="BL7953" s="2"/>
      <c r="BN7953" s="2"/>
      <c r="BO7953" s="2"/>
    </row>
    <row r="7954" ht="12.75" customHeight="1">
      <c r="D7954" s="2"/>
      <c r="G7954" s="2"/>
      <c r="I7954" s="2"/>
      <c r="J7954" s="2"/>
      <c r="K7954" s="2"/>
      <c r="L7954" s="2"/>
      <c r="M7954" s="2"/>
      <c r="N7954" s="2"/>
      <c r="O7954" s="2"/>
      <c r="P7954" s="2"/>
      <c r="Q7954" s="2"/>
      <c r="R7954" s="2"/>
      <c r="S7954" s="2"/>
      <c r="T7954" s="2"/>
      <c r="U7954" s="2"/>
      <c r="V7954" s="2"/>
      <c r="W7954" s="2"/>
      <c r="X7954" s="2"/>
      <c r="Y7954" s="2"/>
      <c r="AB7954" s="2"/>
      <c r="AC7954" s="2"/>
      <c r="AD7954" s="2"/>
      <c r="AE7954" s="2"/>
      <c r="AF7954" s="2"/>
      <c r="AG7954" s="2"/>
      <c r="AH7954" s="2"/>
      <c r="AI7954" s="2"/>
      <c r="AJ7954" s="2"/>
      <c r="AK7954" s="2"/>
      <c r="BK7954" s="2"/>
      <c r="BL7954" s="2"/>
      <c r="BN7954" s="2"/>
      <c r="BO7954" s="2"/>
    </row>
    <row r="7955" ht="12.75" customHeight="1">
      <c r="D7955" s="2"/>
      <c r="G7955" s="2"/>
      <c r="I7955" s="2"/>
      <c r="J7955" s="2"/>
      <c r="K7955" s="2"/>
      <c r="L7955" s="2"/>
      <c r="M7955" s="2"/>
      <c r="N7955" s="2"/>
      <c r="O7955" s="2"/>
      <c r="P7955" s="2"/>
      <c r="Q7955" s="2"/>
      <c r="R7955" s="2"/>
      <c r="S7955" s="2"/>
      <c r="T7955" s="2"/>
      <c r="U7955" s="2"/>
      <c r="V7955" s="2"/>
      <c r="W7955" s="2"/>
      <c r="X7955" s="2"/>
      <c r="Y7955" s="2"/>
      <c r="AB7955" s="2"/>
      <c r="AC7955" s="2"/>
      <c r="AD7955" s="2"/>
      <c r="AE7955" s="2"/>
      <c r="AF7955" s="2"/>
      <c r="AG7955" s="2"/>
      <c r="AH7955" s="2"/>
      <c r="AI7955" s="2"/>
      <c r="AJ7955" s="2"/>
      <c r="AK7955" s="2"/>
      <c r="BK7955" s="2"/>
      <c r="BL7955" s="2"/>
      <c r="BN7955" s="2"/>
      <c r="BO7955" s="2"/>
    </row>
    <row r="7956" ht="12.75" customHeight="1">
      <c r="D7956" s="2"/>
      <c r="G7956" s="2"/>
      <c r="I7956" s="2"/>
      <c r="J7956" s="2"/>
      <c r="K7956" s="2"/>
      <c r="L7956" s="2"/>
      <c r="M7956" s="2"/>
      <c r="N7956" s="2"/>
      <c r="O7956" s="2"/>
      <c r="P7956" s="2"/>
      <c r="Q7956" s="2"/>
      <c r="R7956" s="2"/>
      <c r="S7956" s="2"/>
      <c r="T7956" s="2"/>
      <c r="U7956" s="2"/>
      <c r="V7956" s="2"/>
      <c r="W7956" s="2"/>
      <c r="X7956" s="2"/>
      <c r="Y7956" s="2"/>
      <c r="AB7956" s="2"/>
      <c r="AC7956" s="2"/>
      <c r="AD7956" s="2"/>
      <c r="AE7956" s="2"/>
      <c r="AF7956" s="2"/>
      <c r="AG7956" s="2"/>
      <c r="AH7956" s="2"/>
      <c r="AI7956" s="2"/>
      <c r="AJ7956" s="2"/>
      <c r="AK7956" s="2"/>
      <c r="BK7956" s="2"/>
      <c r="BL7956" s="2"/>
      <c r="BN7956" s="2"/>
      <c r="BO7956" s="2"/>
    </row>
    <row r="7957" ht="12.75" customHeight="1">
      <c r="D7957" s="2"/>
      <c r="G7957" s="2"/>
      <c r="I7957" s="2"/>
      <c r="J7957" s="2"/>
      <c r="K7957" s="2"/>
      <c r="L7957" s="2"/>
      <c r="M7957" s="2"/>
      <c r="N7957" s="2"/>
      <c r="O7957" s="2"/>
      <c r="P7957" s="2"/>
      <c r="Q7957" s="2"/>
      <c r="R7957" s="2"/>
      <c r="S7957" s="2"/>
      <c r="T7957" s="2"/>
      <c r="U7957" s="2"/>
      <c r="V7957" s="2"/>
      <c r="W7957" s="2"/>
      <c r="X7957" s="2"/>
      <c r="Y7957" s="2"/>
      <c r="AB7957" s="2"/>
      <c r="AC7957" s="2"/>
      <c r="AD7957" s="2"/>
      <c r="AE7957" s="2"/>
      <c r="AF7957" s="2"/>
      <c r="AG7957" s="2"/>
      <c r="AH7957" s="2"/>
      <c r="AI7957" s="2"/>
      <c r="AJ7957" s="2"/>
      <c r="AK7957" s="2"/>
      <c r="BK7957" s="2"/>
      <c r="BL7957" s="2"/>
      <c r="BN7957" s="2"/>
      <c r="BO7957" s="2"/>
    </row>
    <row r="7958" ht="12.75" customHeight="1">
      <c r="D7958" s="2"/>
      <c r="G7958" s="2"/>
      <c r="I7958" s="2"/>
      <c r="J7958" s="2"/>
      <c r="K7958" s="2"/>
      <c r="L7958" s="2"/>
      <c r="M7958" s="2"/>
      <c r="N7958" s="2"/>
      <c r="O7958" s="2"/>
      <c r="P7958" s="2"/>
      <c r="Q7958" s="2"/>
      <c r="R7958" s="2"/>
      <c r="S7958" s="2"/>
      <c r="T7958" s="2"/>
      <c r="U7958" s="2"/>
      <c r="V7958" s="2"/>
      <c r="W7958" s="2"/>
      <c r="X7958" s="2"/>
      <c r="Y7958" s="2"/>
      <c r="AB7958" s="2"/>
      <c r="AC7958" s="2"/>
      <c r="AD7958" s="2"/>
      <c r="AE7958" s="2"/>
      <c r="AF7958" s="2"/>
      <c r="AG7958" s="2"/>
      <c r="AH7958" s="2"/>
      <c r="AI7958" s="2"/>
      <c r="AJ7958" s="2"/>
      <c r="AK7958" s="2"/>
      <c r="BK7958" s="2"/>
      <c r="BL7958" s="2"/>
      <c r="BN7958" s="2"/>
      <c r="BO7958" s="2"/>
    </row>
    <row r="7959" ht="12.75" customHeight="1">
      <c r="D7959" s="2"/>
      <c r="G7959" s="2"/>
      <c r="I7959" s="2"/>
      <c r="J7959" s="2"/>
      <c r="K7959" s="2"/>
      <c r="L7959" s="2"/>
      <c r="M7959" s="2"/>
      <c r="N7959" s="2"/>
      <c r="O7959" s="2"/>
      <c r="P7959" s="2"/>
      <c r="Q7959" s="2"/>
      <c r="R7959" s="2"/>
      <c r="S7959" s="2"/>
      <c r="T7959" s="2"/>
      <c r="U7959" s="2"/>
      <c r="V7959" s="2"/>
      <c r="W7959" s="2"/>
      <c r="X7959" s="2"/>
      <c r="Y7959" s="2"/>
      <c r="AB7959" s="2"/>
      <c r="AC7959" s="2"/>
      <c r="AD7959" s="2"/>
      <c r="AE7959" s="2"/>
      <c r="AF7959" s="2"/>
      <c r="AG7959" s="2"/>
      <c r="AH7959" s="2"/>
      <c r="AI7959" s="2"/>
      <c r="AJ7959" s="2"/>
      <c r="AK7959" s="2"/>
      <c r="BK7959" s="2"/>
      <c r="BL7959" s="2"/>
      <c r="BN7959" s="2"/>
      <c r="BO7959" s="2"/>
    </row>
    <row r="7960" ht="12.75" customHeight="1">
      <c r="D7960" s="2"/>
      <c r="G7960" s="2"/>
      <c r="I7960" s="2"/>
      <c r="J7960" s="2"/>
      <c r="K7960" s="2"/>
      <c r="L7960" s="2"/>
      <c r="M7960" s="2"/>
      <c r="N7960" s="2"/>
      <c r="O7960" s="2"/>
      <c r="P7960" s="2"/>
      <c r="Q7960" s="2"/>
      <c r="R7960" s="2"/>
      <c r="S7960" s="2"/>
      <c r="T7960" s="2"/>
      <c r="U7960" s="2"/>
      <c r="V7960" s="2"/>
      <c r="W7960" s="2"/>
      <c r="X7960" s="2"/>
      <c r="Y7960" s="2"/>
      <c r="AB7960" s="2"/>
      <c r="AC7960" s="2"/>
      <c r="AD7960" s="2"/>
      <c r="AE7960" s="2"/>
      <c r="AF7960" s="2"/>
      <c r="AG7960" s="2"/>
      <c r="AH7960" s="2"/>
      <c r="AI7960" s="2"/>
      <c r="AJ7960" s="2"/>
      <c r="AK7960" s="2"/>
      <c r="BK7960" s="2"/>
      <c r="BL7960" s="2"/>
      <c r="BN7960" s="2"/>
      <c r="BO7960" s="2"/>
    </row>
    <row r="7961" ht="12.75" customHeight="1">
      <c r="D7961" s="2"/>
      <c r="G7961" s="2"/>
      <c r="I7961" s="2"/>
      <c r="J7961" s="2"/>
      <c r="K7961" s="2"/>
      <c r="L7961" s="2"/>
      <c r="M7961" s="2"/>
      <c r="N7961" s="2"/>
      <c r="O7961" s="2"/>
      <c r="P7961" s="2"/>
      <c r="Q7961" s="2"/>
      <c r="R7961" s="2"/>
      <c r="S7961" s="2"/>
      <c r="T7961" s="2"/>
      <c r="U7961" s="2"/>
      <c r="V7961" s="2"/>
      <c r="W7961" s="2"/>
      <c r="X7961" s="2"/>
      <c r="Y7961" s="2"/>
      <c r="AB7961" s="2"/>
      <c r="AC7961" s="2"/>
      <c r="AD7961" s="2"/>
      <c r="AE7961" s="2"/>
      <c r="AF7961" s="2"/>
      <c r="AG7961" s="2"/>
      <c r="AH7961" s="2"/>
      <c r="AI7961" s="2"/>
      <c r="AJ7961" s="2"/>
      <c r="AK7961" s="2"/>
      <c r="BK7961" s="2"/>
      <c r="BL7961" s="2"/>
      <c r="BN7961" s="2"/>
      <c r="BO7961" s="2"/>
    </row>
    <row r="7962" ht="12.75" customHeight="1">
      <c r="D7962" s="2"/>
      <c r="G7962" s="2"/>
      <c r="I7962" s="2"/>
      <c r="J7962" s="2"/>
      <c r="K7962" s="2"/>
      <c r="L7962" s="2"/>
      <c r="M7962" s="2"/>
      <c r="N7962" s="2"/>
      <c r="O7962" s="2"/>
      <c r="P7962" s="2"/>
      <c r="Q7962" s="2"/>
      <c r="R7962" s="2"/>
      <c r="S7962" s="2"/>
      <c r="T7962" s="2"/>
      <c r="U7962" s="2"/>
      <c r="V7962" s="2"/>
      <c r="W7962" s="2"/>
      <c r="X7962" s="2"/>
      <c r="Y7962" s="2"/>
      <c r="AB7962" s="2"/>
      <c r="AC7962" s="2"/>
      <c r="AD7962" s="2"/>
      <c r="AE7962" s="2"/>
      <c r="AF7962" s="2"/>
      <c r="AG7962" s="2"/>
      <c r="AH7962" s="2"/>
      <c r="AI7962" s="2"/>
      <c r="AJ7962" s="2"/>
      <c r="AK7962" s="2"/>
      <c r="BK7962" s="2"/>
      <c r="BL7962" s="2"/>
      <c r="BN7962" s="2"/>
      <c r="BO7962" s="2"/>
    </row>
    <row r="7963" ht="12.75" customHeight="1">
      <c r="D7963" s="2"/>
      <c r="G7963" s="2"/>
      <c r="I7963" s="2"/>
      <c r="J7963" s="2"/>
      <c r="K7963" s="2"/>
      <c r="L7963" s="2"/>
      <c r="M7963" s="2"/>
      <c r="N7963" s="2"/>
      <c r="O7963" s="2"/>
      <c r="P7963" s="2"/>
      <c r="Q7963" s="2"/>
      <c r="R7963" s="2"/>
      <c r="S7963" s="2"/>
      <c r="T7963" s="2"/>
      <c r="U7963" s="2"/>
      <c r="V7963" s="2"/>
      <c r="W7963" s="2"/>
      <c r="X7963" s="2"/>
      <c r="Y7963" s="2"/>
      <c r="AB7963" s="2"/>
      <c r="AC7963" s="2"/>
      <c r="AD7963" s="2"/>
      <c r="AE7963" s="2"/>
      <c r="AF7963" s="2"/>
      <c r="AG7963" s="2"/>
      <c r="AH7963" s="2"/>
      <c r="AI7963" s="2"/>
      <c r="AJ7963" s="2"/>
      <c r="AK7963" s="2"/>
      <c r="BK7963" s="2"/>
      <c r="BL7963" s="2"/>
      <c r="BN7963" s="2"/>
      <c r="BO7963" s="2"/>
    </row>
    <row r="7964" ht="12.75" customHeight="1">
      <c r="D7964" s="2"/>
      <c r="G7964" s="2"/>
      <c r="I7964" s="2"/>
      <c r="J7964" s="2"/>
      <c r="K7964" s="2"/>
      <c r="L7964" s="2"/>
      <c r="M7964" s="2"/>
      <c r="N7964" s="2"/>
      <c r="O7964" s="2"/>
      <c r="P7964" s="2"/>
      <c r="Q7964" s="2"/>
      <c r="R7964" s="2"/>
      <c r="S7964" s="2"/>
      <c r="T7964" s="2"/>
      <c r="U7964" s="2"/>
      <c r="V7964" s="2"/>
      <c r="W7964" s="2"/>
      <c r="X7964" s="2"/>
      <c r="Y7964" s="2"/>
      <c r="AB7964" s="2"/>
      <c r="AC7964" s="2"/>
      <c r="AD7964" s="2"/>
      <c r="AE7964" s="2"/>
      <c r="AF7964" s="2"/>
      <c r="AG7964" s="2"/>
      <c r="AH7964" s="2"/>
      <c r="AI7964" s="2"/>
      <c r="AJ7964" s="2"/>
      <c r="AK7964" s="2"/>
      <c r="BK7964" s="2"/>
      <c r="BL7964" s="2"/>
      <c r="BN7964" s="2"/>
      <c r="BO7964" s="2"/>
    </row>
    <row r="7965" ht="12.75" customHeight="1">
      <c r="D7965" s="2"/>
      <c r="G7965" s="2"/>
      <c r="I7965" s="2"/>
      <c r="J7965" s="2"/>
      <c r="K7965" s="2"/>
      <c r="L7965" s="2"/>
      <c r="M7965" s="2"/>
      <c r="N7965" s="2"/>
      <c r="O7965" s="2"/>
      <c r="P7965" s="2"/>
      <c r="Q7965" s="2"/>
      <c r="R7965" s="2"/>
      <c r="S7965" s="2"/>
      <c r="T7965" s="2"/>
      <c r="U7965" s="2"/>
      <c r="V7965" s="2"/>
      <c r="W7965" s="2"/>
      <c r="X7965" s="2"/>
      <c r="Y7965" s="2"/>
      <c r="AB7965" s="2"/>
      <c r="AC7965" s="2"/>
      <c r="AD7965" s="2"/>
      <c r="AE7965" s="2"/>
      <c r="AF7965" s="2"/>
      <c r="AG7965" s="2"/>
      <c r="AH7965" s="2"/>
      <c r="AI7965" s="2"/>
      <c r="AJ7965" s="2"/>
      <c r="AK7965" s="2"/>
      <c r="BK7965" s="2"/>
      <c r="BL7965" s="2"/>
      <c r="BN7965" s="2"/>
      <c r="BO7965" s="2"/>
    </row>
    <row r="7966" ht="12.75" customHeight="1">
      <c r="D7966" s="2"/>
      <c r="G7966" s="2"/>
      <c r="I7966" s="2"/>
      <c r="J7966" s="2"/>
      <c r="K7966" s="2"/>
      <c r="L7966" s="2"/>
      <c r="M7966" s="2"/>
      <c r="N7966" s="2"/>
      <c r="O7966" s="2"/>
      <c r="P7966" s="2"/>
      <c r="Q7966" s="2"/>
      <c r="R7966" s="2"/>
      <c r="S7966" s="2"/>
      <c r="T7966" s="2"/>
      <c r="U7966" s="2"/>
      <c r="V7966" s="2"/>
      <c r="W7966" s="2"/>
      <c r="X7966" s="2"/>
      <c r="Y7966" s="2"/>
      <c r="AB7966" s="2"/>
      <c r="AC7966" s="2"/>
      <c r="AD7966" s="2"/>
      <c r="AE7966" s="2"/>
      <c r="AF7966" s="2"/>
      <c r="AG7966" s="2"/>
      <c r="AH7966" s="2"/>
      <c r="AI7966" s="2"/>
      <c r="AJ7966" s="2"/>
      <c r="AK7966" s="2"/>
      <c r="BK7966" s="2"/>
      <c r="BL7966" s="2"/>
      <c r="BN7966" s="2"/>
      <c r="BO7966" s="2"/>
    </row>
    <row r="7967" ht="12.75" customHeight="1">
      <c r="D7967" s="2"/>
      <c r="G7967" s="2"/>
      <c r="I7967" s="2"/>
      <c r="J7967" s="2"/>
      <c r="K7967" s="2"/>
      <c r="L7967" s="2"/>
      <c r="M7967" s="2"/>
      <c r="N7967" s="2"/>
      <c r="O7967" s="2"/>
      <c r="P7967" s="2"/>
      <c r="Q7967" s="2"/>
      <c r="R7967" s="2"/>
      <c r="S7967" s="2"/>
      <c r="T7967" s="2"/>
      <c r="U7967" s="2"/>
      <c r="V7967" s="2"/>
      <c r="W7967" s="2"/>
      <c r="X7967" s="2"/>
      <c r="Y7967" s="2"/>
      <c r="AB7967" s="2"/>
      <c r="AC7967" s="2"/>
      <c r="AD7967" s="2"/>
      <c r="AE7967" s="2"/>
      <c r="AF7967" s="2"/>
      <c r="AG7967" s="2"/>
      <c r="AH7967" s="2"/>
      <c r="AI7967" s="2"/>
      <c r="AJ7967" s="2"/>
      <c r="AK7967" s="2"/>
      <c r="BK7967" s="2"/>
      <c r="BL7967" s="2"/>
      <c r="BN7967" s="2"/>
      <c r="BO7967" s="2"/>
    </row>
    <row r="7968" ht="12.75" customHeight="1">
      <c r="D7968" s="2"/>
      <c r="G7968" s="2"/>
      <c r="I7968" s="2"/>
      <c r="J7968" s="2"/>
      <c r="K7968" s="2"/>
      <c r="L7968" s="2"/>
      <c r="M7968" s="2"/>
      <c r="N7968" s="2"/>
      <c r="O7968" s="2"/>
      <c r="P7968" s="2"/>
      <c r="Q7968" s="2"/>
      <c r="R7968" s="2"/>
      <c r="S7968" s="2"/>
      <c r="T7968" s="2"/>
      <c r="U7968" s="2"/>
      <c r="V7968" s="2"/>
      <c r="W7968" s="2"/>
      <c r="X7968" s="2"/>
      <c r="Y7968" s="2"/>
      <c r="AB7968" s="2"/>
      <c r="AC7968" s="2"/>
      <c r="AD7968" s="2"/>
      <c r="AE7968" s="2"/>
      <c r="AF7968" s="2"/>
      <c r="AG7968" s="2"/>
      <c r="AH7968" s="2"/>
      <c r="AI7968" s="2"/>
      <c r="AJ7968" s="2"/>
      <c r="AK7968" s="2"/>
      <c r="BK7968" s="2"/>
      <c r="BL7968" s="2"/>
      <c r="BN7968" s="2"/>
      <c r="BO7968" s="2"/>
    </row>
    <row r="7969" ht="12.75" customHeight="1">
      <c r="D7969" s="2"/>
      <c r="G7969" s="2"/>
      <c r="I7969" s="2"/>
      <c r="J7969" s="2"/>
      <c r="K7969" s="2"/>
      <c r="L7969" s="2"/>
      <c r="M7969" s="2"/>
      <c r="N7969" s="2"/>
      <c r="O7969" s="2"/>
      <c r="P7969" s="2"/>
      <c r="Q7969" s="2"/>
      <c r="R7969" s="2"/>
      <c r="S7969" s="2"/>
      <c r="T7969" s="2"/>
      <c r="U7969" s="2"/>
      <c r="V7969" s="2"/>
      <c r="W7969" s="2"/>
      <c r="X7969" s="2"/>
      <c r="Y7969" s="2"/>
      <c r="AB7969" s="2"/>
      <c r="AC7969" s="2"/>
      <c r="AD7969" s="2"/>
      <c r="AE7969" s="2"/>
      <c r="AF7969" s="2"/>
      <c r="AG7969" s="2"/>
      <c r="AH7969" s="2"/>
      <c r="AI7969" s="2"/>
      <c r="AJ7969" s="2"/>
      <c r="AK7969" s="2"/>
      <c r="BK7969" s="2"/>
      <c r="BL7969" s="2"/>
      <c r="BN7969" s="2"/>
      <c r="BO7969" s="2"/>
    </row>
    <row r="7970" ht="12.75" customHeight="1">
      <c r="D7970" s="2"/>
      <c r="G7970" s="2"/>
      <c r="I7970" s="2"/>
      <c r="J7970" s="2"/>
      <c r="K7970" s="2"/>
      <c r="L7970" s="2"/>
      <c r="M7970" s="2"/>
      <c r="N7970" s="2"/>
      <c r="O7970" s="2"/>
      <c r="P7970" s="2"/>
      <c r="Q7970" s="2"/>
      <c r="R7970" s="2"/>
      <c r="S7970" s="2"/>
      <c r="T7970" s="2"/>
      <c r="U7970" s="2"/>
      <c r="V7970" s="2"/>
      <c r="W7970" s="2"/>
      <c r="X7970" s="2"/>
      <c r="Y7970" s="2"/>
      <c r="AB7970" s="2"/>
      <c r="AC7970" s="2"/>
      <c r="AD7970" s="2"/>
      <c r="AE7970" s="2"/>
      <c r="AF7970" s="2"/>
      <c r="AG7970" s="2"/>
      <c r="AH7970" s="2"/>
      <c r="AI7970" s="2"/>
      <c r="AJ7970" s="2"/>
      <c r="AK7970" s="2"/>
      <c r="BK7970" s="2"/>
      <c r="BL7970" s="2"/>
      <c r="BN7970" s="2"/>
      <c r="BO7970" s="2"/>
    </row>
    <row r="7971" ht="12.75" customHeight="1">
      <c r="D7971" s="2"/>
      <c r="G7971" s="2"/>
      <c r="I7971" s="2"/>
      <c r="J7971" s="2"/>
      <c r="K7971" s="2"/>
      <c r="L7971" s="2"/>
      <c r="M7971" s="2"/>
      <c r="N7971" s="2"/>
      <c r="O7971" s="2"/>
      <c r="P7971" s="2"/>
      <c r="Q7971" s="2"/>
      <c r="R7971" s="2"/>
      <c r="S7971" s="2"/>
      <c r="T7971" s="2"/>
      <c r="U7971" s="2"/>
      <c r="V7971" s="2"/>
      <c r="W7971" s="2"/>
      <c r="X7971" s="2"/>
      <c r="Y7971" s="2"/>
      <c r="AB7971" s="2"/>
      <c r="AC7971" s="2"/>
      <c r="AD7971" s="2"/>
      <c r="AE7971" s="2"/>
      <c r="AF7971" s="2"/>
      <c r="AG7971" s="2"/>
      <c r="AH7971" s="2"/>
      <c r="AI7971" s="2"/>
      <c r="AJ7971" s="2"/>
      <c r="AK7971" s="2"/>
      <c r="BK7971" s="2"/>
      <c r="BL7971" s="2"/>
      <c r="BN7971" s="2"/>
      <c r="BO7971" s="2"/>
    </row>
    <row r="7972" ht="12.75" customHeight="1">
      <c r="D7972" s="2"/>
      <c r="G7972" s="2"/>
      <c r="I7972" s="2"/>
      <c r="J7972" s="2"/>
      <c r="K7972" s="2"/>
      <c r="L7972" s="2"/>
      <c r="M7972" s="2"/>
      <c r="N7972" s="2"/>
      <c r="O7972" s="2"/>
      <c r="P7972" s="2"/>
      <c r="Q7972" s="2"/>
      <c r="R7972" s="2"/>
      <c r="S7972" s="2"/>
      <c r="T7972" s="2"/>
      <c r="U7972" s="2"/>
      <c r="V7972" s="2"/>
      <c r="W7972" s="2"/>
      <c r="X7972" s="2"/>
      <c r="Y7972" s="2"/>
      <c r="AB7972" s="2"/>
      <c r="AC7972" s="2"/>
      <c r="AD7972" s="2"/>
      <c r="AE7972" s="2"/>
      <c r="AF7972" s="2"/>
      <c r="AG7972" s="2"/>
      <c r="AH7972" s="2"/>
      <c r="AI7972" s="2"/>
      <c r="AJ7972" s="2"/>
      <c r="AK7972" s="2"/>
      <c r="BK7972" s="2"/>
      <c r="BL7972" s="2"/>
      <c r="BN7972" s="2"/>
      <c r="BO7972" s="2"/>
    </row>
    <row r="7973" ht="12.75" customHeight="1">
      <c r="D7973" s="2"/>
      <c r="G7973" s="2"/>
      <c r="I7973" s="2"/>
      <c r="J7973" s="2"/>
      <c r="K7973" s="2"/>
      <c r="L7973" s="2"/>
      <c r="M7973" s="2"/>
      <c r="N7973" s="2"/>
      <c r="O7973" s="2"/>
      <c r="P7973" s="2"/>
      <c r="Q7973" s="2"/>
      <c r="R7973" s="2"/>
      <c r="S7973" s="2"/>
      <c r="T7973" s="2"/>
      <c r="U7973" s="2"/>
      <c r="V7973" s="2"/>
      <c r="W7973" s="2"/>
      <c r="X7973" s="2"/>
      <c r="Y7973" s="2"/>
      <c r="AB7973" s="2"/>
      <c r="AC7973" s="2"/>
      <c r="AD7973" s="2"/>
      <c r="AE7973" s="2"/>
      <c r="AF7973" s="2"/>
      <c r="AG7973" s="2"/>
      <c r="AH7973" s="2"/>
      <c r="AI7973" s="2"/>
      <c r="AJ7973" s="2"/>
      <c r="AK7973" s="2"/>
      <c r="BK7973" s="2"/>
      <c r="BL7973" s="2"/>
      <c r="BN7973" s="2"/>
      <c r="BO7973" s="2"/>
    </row>
    <row r="7974" ht="12.75" customHeight="1">
      <c r="D7974" s="2"/>
      <c r="G7974" s="2"/>
      <c r="I7974" s="2"/>
      <c r="J7974" s="2"/>
      <c r="K7974" s="2"/>
      <c r="L7974" s="2"/>
      <c r="M7974" s="2"/>
      <c r="N7974" s="2"/>
      <c r="O7974" s="2"/>
      <c r="P7974" s="2"/>
      <c r="Q7974" s="2"/>
      <c r="R7974" s="2"/>
      <c r="S7974" s="2"/>
      <c r="T7974" s="2"/>
      <c r="U7974" s="2"/>
      <c r="V7974" s="2"/>
      <c r="W7974" s="2"/>
      <c r="X7974" s="2"/>
      <c r="Y7974" s="2"/>
      <c r="AB7974" s="2"/>
      <c r="AC7974" s="2"/>
      <c r="AD7974" s="2"/>
      <c r="AE7974" s="2"/>
      <c r="AF7974" s="2"/>
      <c r="AG7974" s="2"/>
      <c r="AH7974" s="2"/>
      <c r="AI7974" s="2"/>
      <c r="AJ7974" s="2"/>
      <c r="AK7974" s="2"/>
      <c r="BK7974" s="2"/>
      <c r="BL7974" s="2"/>
      <c r="BN7974" s="2"/>
      <c r="BO7974" s="2"/>
    </row>
    <row r="7975" ht="12.75" customHeight="1">
      <c r="D7975" s="2"/>
      <c r="G7975" s="2"/>
      <c r="I7975" s="2"/>
      <c r="J7975" s="2"/>
      <c r="K7975" s="2"/>
      <c r="L7975" s="2"/>
      <c r="M7975" s="2"/>
      <c r="N7975" s="2"/>
      <c r="O7975" s="2"/>
      <c r="P7975" s="2"/>
      <c r="Q7975" s="2"/>
      <c r="R7975" s="2"/>
      <c r="S7975" s="2"/>
      <c r="T7975" s="2"/>
      <c r="U7975" s="2"/>
      <c r="V7975" s="2"/>
      <c r="W7975" s="2"/>
      <c r="X7975" s="2"/>
      <c r="Y7975" s="2"/>
      <c r="AB7975" s="2"/>
      <c r="AC7975" s="2"/>
      <c r="AD7975" s="2"/>
      <c r="AE7975" s="2"/>
      <c r="AF7975" s="2"/>
      <c r="AG7975" s="2"/>
      <c r="AH7975" s="2"/>
      <c r="AI7975" s="2"/>
      <c r="AJ7975" s="2"/>
      <c r="AK7975" s="2"/>
      <c r="BK7975" s="2"/>
      <c r="BL7975" s="2"/>
      <c r="BN7975" s="2"/>
      <c r="BO7975" s="2"/>
    </row>
    <row r="7976" ht="12.75" customHeight="1">
      <c r="D7976" s="2"/>
      <c r="G7976" s="2"/>
      <c r="I7976" s="2"/>
      <c r="J7976" s="2"/>
      <c r="K7976" s="2"/>
      <c r="L7976" s="2"/>
      <c r="M7976" s="2"/>
      <c r="N7976" s="2"/>
      <c r="O7976" s="2"/>
      <c r="P7976" s="2"/>
      <c r="Q7976" s="2"/>
      <c r="R7976" s="2"/>
      <c r="S7976" s="2"/>
      <c r="T7976" s="2"/>
      <c r="U7976" s="2"/>
      <c r="V7976" s="2"/>
      <c r="W7976" s="2"/>
      <c r="X7976" s="2"/>
      <c r="Y7976" s="2"/>
      <c r="AB7976" s="2"/>
      <c r="AC7976" s="2"/>
      <c r="AD7976" s="2"/>
      <c r="AE7976" s="2"/>
      <c r="AF7976" s="2"/>
      <c r="AG7976" s="2"/>
      <c r="AH7976" s="2"/>
      <c r="AI7976" s="2"/>
      <c r="AJ7976" s="2"/>
      <c r="AK7976" s="2"/>
      <c r="BK7976" s="2"/>
      <c r="BL7976" s="2"/>
      <c r="BN7976" s="2"/>
      <c r="BO7976" s="2"/>
    </row>
    <row r="7977" ht="12.75" customHeight="1">
      <c r="D7977" s="2"/>
      <c r="G7977" s="2"/>
      <c r="I7977" s="2"/>
      <c r="J7977" s="2"/>
      <c r="K7977" s="2"/>
      <c r="L7977" s="2"/>
      <c r="M7977" s="2"/>
      <c r="N7977" s="2"/>
      <c r="O7977" s="2"/>
      <c r="P7977" s="2"/>
      <c r="Q7977" s="2"/>
      <c r="R7977" s="2"/>
      <c r="S7977" s="2"/>
      <c r="T7977" s="2"/>
      <c r="U7977" s="2"/>
      <c r="V7977" s="2"/>
      <c r="W7977" s="2"/>
      <c r="X7977" s="2"/>
      <c r="Y7977" s="2"/>
      <c r="AB7977" s="2"/>
      <c r="AC7977" s="2"/>
      <c r="AD7977" s="2"/>
      <c r="AE7977" s="2"/>
      <c r="AF7977" s="2"/>
      <c r="AG7977" s="2"/>
      <c r="AH7977" s="2"/>
      <c r="AI7977" s="2"/>
      <c r="AJ7977" s="2"/>
      <c r="AK7977" s="2"/>
      <c r="BK7977" s="2"/>
      <c r="BL7977" s="2"/>
      <c r="BN7977" s="2"/>
      <c r="BO7977" s="2"/>
    </row>
    <row r="7978" ht="12.75" customHeight="1">
      <c r="D7978" s="2"/>
      <c r="G7978" s="2"/>
      <c r="I7978" s="2"/>
      <c r="J7978" s="2"/>
      <c r="K7978" s="2"/>
      <c r="L7978" s="2"/>
      <c r="M7978" s="2"/>
      <c r="N7978" s="2"/>
      <c r="O7978" s="2"/>
      <c r="P7978" s="2"/>
      <c r="Q7978" s="2"/>
      <c r="R7978" s="2"/>
      <c r="S7978" s="2"/>
      <c r="T7978" s="2"/>
      <c r="U7978" s="2"/>
      <c r="V7978" s="2"/>
      <c r="W7978" s="2"/>
      <c r="X7978" s="2"/>
      <c r="Y7978" s="2"/>
      <c r="AB7978" s="2"/>
      <c r="AC7978" s="2"/>
      <c r="AD7978" s="2"/>
      <c r="AE7978" s="2"/>
      <c r="AF7978" s="2"/>
      <c r="AG7978" s="2"/>
      <c r="AH7978" s="2"/>
      <c r="AI7978" s="2"/>
      <c r="AJ7978" s="2"/>
      <c r="AK7978" s="2"/>
      <c r="BK7978" s="2"/>
      <c r="BL7978" s="2"/>
      <c r="BN7978" s="2"/>
      <c r="BO7978" s="2"/>
    </row>
    <row r="7979" ht="12.75" customHeight="1">
      <c r="D7979" s="2"/>
      <c r="G7979" s="2"/>
      <c r="I7979" s="2"/>
      <c r="J7979" s="2"/>
      <c r="K7979" s="2"/>
      <c r="L7979" s="2"/>
      <c r="M7979" s="2"/>
      <c r="N7979" s="2"/>
      <c r="O7979" s="2"/>
      <c r="P7979" s="2"/>
      <c r="Q7979" s="2"/>
      <c r="R7979" s="2"/>
      <c r="S7979" s="2"/>
      <c r="T7979" s="2"/>
      <c r="U7979" s="2"/>
      <c r="V7979" s="2"/>
      <c r="W7979" s="2"/>
      <c r="X7979" s="2"/>
      <c r="Y7979" s="2"/>
      <c r="AB7979" s="2"/>
      <c r="AC7979" s="2"/>
      <c r="AD7979" s="2"/>
      <c r="AE7979" s="2"/>
      <c r="AF7979" s="2"/>
      <c r="AG7979" s="2"/>
      <c r="AH7979" s="2"/>
      <c r="AI7979" s="2"/>
      <c r="AJ7979" s="2"/>
      <c r="AK7979" s="2"/>
      <c r="BK7979" s="2"/>
      <c r="BL7979" s="2"/>
      <c r="BN7979" s="2"/>
      <c r="BO7979" s="2"/>
    </row>
    <row r="7980" ht="12.75" customHeight="1">
      <c r="D7980" s="2"/>
      <c r="G7980" s="2"/>
      <c r="I7980" s="2"/>
      <c r="J7980" s="2"/>
      <c r="K7980" s="2"/>
      <c r="L7980" s="2"/>
      <c r="M7980" s="2"/>
      <c r="N7980" s="2"/>
      <c r="O7980" s="2"/>
      <c r="P7980" s="2"/>
      <c r="Q7980" s="2"/>
      <c r="R7980" s="2"/>
      <c r="S7980" s="2"/>
      <c r="T7980" s="2"/>
      <c r="U7980" s="2"/>
      <c r="V7980" s="2"/>
      <c r="W7980" s="2"/>
      <c r="X7980" s="2"/>
      <c r="Y7980" s="2"/>
      <c r="AB7980" s="2"/>
      <c r="AC7980" s="2"/>
      <c r="AD7980" s="2"/>
      <c r="AE7980" s="2"/>
      <c r="AF7980" s="2"/>
      <c r="AG7980" s="2"/>
      <c r="AH7980" s="2"/>
      <c r="AI7980" s="2"/>
      <c r="AJ7980" s="2"/>
      <c r="AK7980" s="2"/>
      <c r="BK7980" s="2"/>
      <c r="BL7980" s="2"/>
      <c r="BN7980" s="2"/>
      <c r="BO7980" s="2"/>
    </row>
    <row r="7981" ht="12.75" customHeight="1">
      <c r="D7981" s="2"/>
      <c r="G7981" s="2"/>
      <c r="I7981" s="2"/>
      <c r="J7981" s="2"/>
      <c r="K7981" s="2"/>
      <c r="L7981" s="2"/>
      <c r="M7981" s="2"/>
      <c r="N7981" s="2"/>
      <c r="O7981" s="2"/>
      <c r="P7981" s="2"/>
      <c r="Q7981" s="2"/>
      <c r="R7981" s="2"/>
      <c r="S7981" s="2"/>
      <c r="T7981" s="2"/>
      <c r="U7981" s="2"/>
      <c r="V7981" s="2"/>
      <c r="W7981" s="2"/>
      <c r="X7981" s="2"/>
      <c r="Y7981" s="2"/>
      <c r="AB7981" s="2"/>
      <c r="AC7981" s="2"/>
      <c r="AD7981" s="2"/>
      <c r="AE7981" s="2"/>
      <c r="AF7981" s="2"/>
      <c r="AG7981" s="2"/>
      <c r="AH7981" s="2"/>
      <c r="AI7981" s="2"/>
      <c r="AJ7981" s="2"/>
      <c r="AK7981" s="2"/>
      <c r="BK7981" s="2"/>
      <c r="BL7981" s="2"/>
      <c r="BN7981" s="2"/>
      <c r="BO7981" s="2"/>
    </row>
    <row r="7982" ht="12.75" customHeight="1">
      <c r="D7982" s="2"/>
      <c r="G7982" s="2"/>
      <c r="I7982" s="2"/>
      <c r="J7982" s="2"/>
      <c r="K7982" s="2"/>
      <c r="L7982" s="2"/>
      <c r="M7982" s="2"/>
      <c r="N7982" s="2"/>
      <c r="O7982" s="2"/>
      <c r="P7982" s="2"/>
      <c r="Q7982" s="2"/>
      <c r="R7982" s="2"/>
      <c r="S7982" s="2"/>
      <c r="T7982" s="2"/>
      <c r="U7982" s="2"/>
      <c r="V7982" s="2"/>
      <c r="W7982" s="2"/>
      <c r="X7982" s="2"/>
      <c r="Y7982" s="2"/>
      <c r="AB7982" s="2"/>
      <c r="AC7982" s="2"/>
      <c r="AD7982" s="2"/>
      <c r="AE7982" s="2"/>
      <c r="AF7982" s="2"/>
      <c r="AG7982" s="2"/>
      <c r="AH7982" s="2"/>
      <c r="AI7982" s="2"/>
      <c r="AJ7982" s="2"/>
      <c r="AK7982" s="2"/>
      <c r="BK7982" s="2"/>
      <c r="BL7982" s="2"/>
      <c r="BN7982" s="2"/>
      <c r="BO7982" s="2"/>
    </row>
    <row r="7983" ht="12.75" customHeight="1">
      <c r="D7983" s="2"/>
      <c r="G7983" s="2"/>
      <c r="I7983" s="2"/>
      <c r="J7983" s="2"/>
      <c r="K7983" s="2"/>
      <c r="L7983" s="2"/>
      <c r="M7983" s="2"/>
      <c r="N7983" s="2"/>
      <c r="O7983" s="2"/>
      <c r="P7983" s="2"/>
      <c r="Q7983" s="2"/>
      <c r="R7983" s="2"/>
      <c r="S7983" s="2"/>
      <c r="T7983" s="2"/>
      <c r="U7983" s="2"/>
      <c r="V7983" s="2"/>
      <c r="W7983" s="2"/>
      <c r="X7983" s="2"/>
      <c r="Y7983" s="2"/>
      <c r="AB7983" s="2"/>
      <c r="AC7983" s="2"/>
      <c r="AD7983" s="2"/>
      <c r="AE7983" s="2"/>
      <c r="AF7983" s="2"/>
      <c r="AG7983" s="2"/>
      <c r="AH7983" s="2"/>
      <c r="AI7983" s="2"/>
      <c r="AJ7983" s="2"/>
      <c r="AK7983" s="2"/>
      <c r="BK7983" s="2"/>
      <c r="BL7983" s="2"/>
      <c r="BN7983" s="2"/>
      <c r="BO7983" s="2"/>
    </row>
    <row r="7984" ht="12.75" customHeight="1">
      <c r="D7984" s="2"/>
      <c r="G7984" s="2"/>
      <c r="I7984" s="2"/>
      <c r="J7984" s="2"/>
      <c r="K7984" s="2"/>
      <c r="L7984" s="2"/>
      <c r="M7984" s="2"/>
      <c r="N7984" s="2"/>
      <c r="O7984" s="2"/>
      <c r="P7984" s="2"/>
      <c r="Q7984" s="2"/>
      <c r="R7984" s="2"/>
      <c r="S7984" s="2"/>
      <c r="T7984" s="2"/>
      <c r="U7984" s="2"/>
      <c r="V7984" s="2"/>
      <c r="W7984" s="2"/>
      <c r="X7984" s="2"/>
      <c r="Y7984" s="2"/>
      <c r="AB7984" s="2"/>
      <c r="AC7984" s="2"/>
      <c r="AD7984" s="2"/>
      <c r="AE7984" s="2"/>
      <c r="AF7984" s="2"/>
      <c r="AG7984" s="2"/>
      <c r="AH7984" s="2"/>
      <c r="AI7984" s="2"/>
      <c r="AJ7984" s="2"/>
      <c r="AK7984" s="2"/>
      <c r="BK7984" s="2"/>
      <c r="BL7984" s="2"/>
      <c r="BN7984" s="2"/>
      <c r="BO7984" s="2"/>
    </row>
    <row r="7985" ht="12.75" customHeight="1">
      <c r="D7985" s="2"/>
      <c r="G7985" s="2"/>
      <c r="I7985" s="2"/>
      <c r="J7985" s="2"/>
      <c r="K7985" s="2"/>
      <c r="L7985" s="2"/>
      <c r="M7985" s="2"/>
      <c r="N7985" s="2"/>
      <c r="O7985" s="2"/>
      <c r="P7985" s="2"/>
      <c r="Q7985" s="2"/>
      <c r="R7985" s="2"/>
      <c r="S7985" s="2"/>
      <c r="T7985" s="2"/>
      <c r="U7985" s="2"/>
      <c r="V7985" s="2"/>
      <c r="W7985" s="2"/>
      <c r="X7985" s="2"/>
      <c r="Y7985" s="2"/>
      <c r="AB7985" s="2"/>
      <c r="AC7985" s="2"/>
      <c r="AD7985" s="2"/>
      <c r="AE7985" s="2"/>
      <c r="AF7985" s="2"/>
      <c r="AG7985" s="2"/>
      <c r="AH7985" s="2"/>
      <c r="AI7985" s="2"/>
      <c r="AJ7985" s="2"/>
      <c r="AK7985" s="2"/>
      <c r="BK7985" s="2"/>
      <c r="BL7985" s="2"/>
      <c r="BN7985" s="2"/>
      <c r="BO7985" s="2"/>
    </row>
    <row r="7986" ht="12.75" customHeight="1">
      <c r="D7986" s="2"/>
      <c r="G7986" s="2"/>
      <c r="I7986" s="2"/>
      <c r="J7986" s="2"/>
      <c r="K7986" s="2"/>
      <c r="L7986" s="2"/>
      <c r="M7986" s="2"/>
      <c r="N7986" s="2"/>
      <c r="O7986" s="2"/>
      <c r="P7986" s="2"/>
      <c r="Q7986" s="2"/>
      <c r="R7986" s="2"/>
      <c r="S7986" s="2"/>
      <c r="T7986" s="2"/>
      <c r="U7986" s="2"/>
      <c r="V7986" s="2"/>
      <c r="W7986" s="2"/>
      <c r="X7986" s="2"/>
      <c r="Y7986" s="2"/>
      <c r="AB7986" s="2"/>
      <c r="AC7986" s="2"/>
      <c r="AD7986" s="2"/>
      <c r="AE7986" s="2"/>
      <c r="AF7986" s="2"/>
      <c r="AG7986" s="2"/>
      <c r="AH7986" s="2"/>
      <c r="AI7986" s="2"/>
      <c r="AJ7986" s="2"/>
      <c r="AK7986" s="2"/>
      <c r="BK7986" s="2"/>
      <c r="BL7986" s="2"/>
      <c r="BN7986" s="2"/>
      <c r="BO7986" s="2"/>
    </row>
    <row r="7987" ht="12.75" customHeight="1">
      <c r="D7987" s="2"/>
      <c r="G7987" s="2"/>
      <c r="I7987" s="2"/>
      <c r="J7987" s="2"/>
      <c r="K7987" s="2"/>
      <c r="L7987" s="2"/>
      <c r="M7987" s="2"/>
      <c r="N7987" s="2"/>
      <c r="O7987" s="2"/>
      <c r="P7987" s="2"/>
      <c r="Q7987" s="2"/>
      <c r="R7987" s="2"/>
      <c r="S7987" s="2"/>
      <c r="T7987" s="2"/>
      <c r="U7987" s="2"/>
      <c r="V7987" s="2"/>
      <c r="W7987" s="2"/>
      <c r="X7987" s="2"/>
      <c r="Y7987" s="2"/>
      <c r="AB7987" s="2"/>
      <c r="AC7987" s="2"/>
      <c r="AD7987" s="2"/>
      <c r="AE7987" s="2"/>
      <c r="AF7987" s="2"/>
      <c r="AG7987" s="2"/>
      <c r="AH7987" s="2"/>
      <c r="AI7987" s="2"/>
      <c r="AJ7987" s="2"/>
      <c r="AK7987" s="2"/>
      <c r="BK7987" s="2"/>
      <c r="BL7987" s="2"/>
      <c r="BN7987" s="2"/>
      <c r="BO7987" s="2"/>
    </row>
    <row r="7988" ht="12.75" customHeight="1">
      <c r="D7988" s="2"/>
      <c r="G7988" s="2"/>
      <c r="I7988" s="2"/>
      <c r="J7988" s="2"/>
      <c r="K7988" s="2"/>
      <c r="L7988" s="2"/>
      <c r="M7988" s="2"/>
      <c r="N7988" s="2"/>
      <c r="O7988" s="2"/>
      <c r="P7988" s="2"/>
      <c r="Q7988" s="2"/>
      <c r="R7988" s="2"/>
      <c r="S7988" s="2"/>
      <c r="T7988" s="2"/>
      <c r="U7988" s="2"/>
      <c r="V7988" s="2"/>
      <c r="W7988" s="2"/>
      <c r="X7988" s="2"/>
      <c r="Y7988" s="2"/>
      <c r="AB7988" s="2"/>
      <c r="AC7988" s="2"/>
      <c r="AD7988" s="2"/>
      <c r="AE7988" s="2"/>
      <c r="AF7988" s="2"/>
      <c r="AG7988" s="2"/>
      <c r="AH7988" s="2"/>
      <c r="AI7988" s="2"/>
      <c r="AJ7988" s="2"/>
      <c r="AK7988" s="2"/>
      <c r="BK7988" s="2"/>
      <c r="BL7988" s="2"/>
      <c r="BN7988" s="2"/>
      <c r="BO7988" s="2"/>
    </row>
    <row r="7989" ht="12.75" customHeight="1">
      <c r="D7989" s="2"/>
      <c r="G7989" s="2"/>
      <c r="I7989" s="2"/>
      <c r="J7989" s="2"/>
      <c r="K7989" s="2"/>
      <c r="L7989" s="2"/>
      <c r="M7989" s="2"/>
      <c r="N7989" s="2"/>
      <c r="O7989" s="2"/>
      <c r="P7989" s="2"/>
      <c r="Q7989" s="2"/>
      <c r="R7989" s="2"/>
      <c r="S7989" s="2"/>
      <c r="T7989" s="2"/>
      <c r="U7989" s="2"/>
      <c r="V7989" s="2"/>
      <c r="W7989" s="2"/>
      <c r="X7989" s="2"/>
      <c r="Y7989" s="2"/>
      <c r="AB7989" s="2"/>
      <c r="AC7989" s="2"/>
      <c r="AD7989" s="2"/>
      <c r="AE7989" s="2"/>
      <c r="AF7989" s="2"/>
      <c r="AG7989" s="2"/>
      <c r="AH7989" s="2"/>
      <c r="AI7989" s="2"/>
      <c r="AJ7989" s="2"/>
      <c r="AK7989" s="2"/>
      <c r="BK7989" s="2"/>
      <c r="BL7989" s="2"/>
      <c r="BN7989" s="2"/>
      <c r="BO7989" s="2"/>
    </row>
    <row r="7990" ht="12.75" customHeight="1">
      <c r="D7990" s="2"/>
      <c r="G7990" s="2"/>
      <c r="I7990" s="2"/>
      <c r="J7990" s="2"/>
      <c r="K7990" s="2"/>
      <c r="L7990" s="2"/>
      <c r="M7990" s="2"/>
      <c r="N7990" s="2"/>
      <c r="O7990" s="2"/>
      <c r="P7990" s="2"/>
      <c r="Q7990" s="2"/>
      <c r="R7990" s="2"/>
      <c r="S7990" s="2"/>
      <c r="T7990" s="2"/>
      <c r="U7990" s="2"/>
      <c r="V7990" s="2"/>
      <c r="W7990" s="2"/>
      <c r="X7990" s="2"/>
      <c r="Y7990" s="2"/>
      <c r="AB7990" s="2"/>
      <c r="AC7990" s="2"/>
      <c r="AD7990" s="2"/>
      <c r="AE7990" s="2"/>
      <c r="AF7990" s="2"/>
      <c r="AG7990" s="2"/>
      <c r="AH7990" s="2"/>
      <c r="AI7990" s="2"/>
      <c r="AJ7990" s="2"/>
      <c r="AK7990" s="2"/>
      <c r="BK7990" s="2"/>
      <c r="BL7990" s="2"/>
      <c r="BN7990" s="2"/>
      <c r="BO7990" s="2"/>
    </row>
    <row r="7991" ht="12.75" customHeight="1">
      <c r="D7991" s="2"/>
      <c r="G7991" s="2"/>
      <c r="I7991" s="2"/>
      <c r="J7991" s="2"/>
      <c r="K7991" s="2"/>
      <c r="L7991" s="2"/>
      <c r="M7991" s="2"/>
      <c r="N7991" s="2"/>
      <c r="O7991" s="2"/>
      <c r="P7991" s="2"/>
      <c r="Q7991" s="2"/>
      <c r="R7991" s="2"/>
      <c r="S7991" s="2"/>
      <c r="T7991" s="2"/>
      <c r="U7991" s="2"/>
      <c r="V7991" s="2"/>
      <c r="W7991" s="2"/>
      <c r="X7991" s="2"/>
      <c r="Y7991" s="2"/>
      <c r="AB7991" s="2"/>
      <c r="AC7991" s="2"/>
      <c r="AD7991" s="2"/>
      <c r="AE7991" s="2"/>
      <c r="AF7991" s="2"/>
      <c r="AG7991" s="2"/>
      <c r="AH7991" s="2"/>
      <c r="AI7991" s="2"/>
      <c r="AJ7991" s="2"/>
      <c r="AK7991" s="2"/>
      <c r="BK7991" s="2"/>
      <c r="BL7991" s="2"/>
      <c r="BN7991" s="2"/>
      <c r="BO7991" s="2"/>
    </row>
    <row r="7992" ht="12.75" customHeight="1">
      <c r="D7992" s="2"/>
      <c r="G7992" s="2"/>
      <c r="I7992" s="2"/>
      <c r="J7992" s="2"/>
      <c r="K7992" s="2"/>
      <c r="L7992" s="2"/>
      <c r="M7992" s="2"/>
      <c r="N7992" s="2"/>
      <c r="O7992" s="2"/>
      <c r="P7992" s="2"/>
      <c r="Q7992" s="2"/>
      <c r="R7992" s="2"/>
      <c r="S7992" s="2"/>
      <c r="T7992" s="2"/>
      <c r="U7992" s="2"/>
      <c r="V7992" s="2"/>
      <c r="W7992" s="2"/>
      <c r="X7992" s="2"/>
      <c r="Y7992" s="2"/>
      <c r="AB7992" s="2"/>
      <c r="AC7992" s="2"/>
      <c r="AD7992" s="2"/>
      <c r="AE7992" s="2"/>
      <c r="AF7992" s="2"/>
      <c r="AG7992" s="2"/>
      <c r="AH7992" s="2"/>
      <c r="AI7992" s="2"/>
      <c r="AJ7992" s="2"/>
      <c r="AK7992" s="2"/>
      <c r="BK7992" s="2"/>
      <c r="BL7992" s="2"/>
      <c r="BN7992" s="2"/>
      <c r="BO7992" s="2"/>
    </row>
    <row r="7993" ht="12.75" customHeight="1">
      <c r="D7993" s="2"/>
      <c r="G7993" s="2"/>
      <c r="I7993" s="2"/>
      <c r="J7993" s="2"/>
      <c r="K7993" s="2"/>
      <c r="L7993" s="2"/>
      <c r="M7993" s="2"/>
      <c r="N7993" s="2"/>
      <c r="O7993" s="2"/>
      <c r="P7993" s="2"/>
      <c r="Q7993" s="2"/>
      <c r="R7993" s="2"/>
      <c r="S7993" s="2"/>
      <c r="T7993" s="2"/>
      <c r="U7993" s="2"/>
      <c r="V7993" s="2"/>
      <c r="W7993" s="2"/>
      <c r="X7993" s="2"/>
      <c r="Y7993" s="2"/>
      <c r="AB7993" s="2"/>
      <c r="AC7993" s="2"/>
      <c r="AD7993" s="2"/>
      <c r="AE7993" s="2"/>
      <c r="AF7993" s="2"/>
      <c r="AG7993" s="2"/>
      <c r="AH7993" s="2"/>
      <c r="AI7993" s="2"/>
      <c r="AJ7993" s="2"/>
      <c r="AK7993" s="2"/>
      <c r="BK7993" s="2"/>
      <c r="BL7993" s="2"/>
      <c r="BN7993" s="2"/>
      <c r="BO7993" s="2"/>
    </row>
    <row r="7994" ht="12.75" customHeight="1">
      <c r="D7994" s="2"/>
      <c r="G7994" s="2"/>
      <c r="I7994" s="2"/>
      <c r="J7994" s="2"/>
      <c r="K7994" s="2"/>
      <c r="L7994" s="2"/>
      <c r="M7994" s="2"/>
      <c r="N7994" s="2"/>
      <c r="O7994" s="2"/>
      <c r="P7994" s="2"/>
      <c r="Q7994" s="2"/>
      <c r="R7994" s="2"/>
      <c r="S7994" s="2"/>
      <c r="T7994" s="2"/>
      <c r="U7994" s="2"/>
      <c r="V7994" s="2"/>
      <c r="W7994" s="2"/>
      <c r="X7994" s="2"/>
      <c r="Y7994" s="2"/>
      <c r="AB7994" s="2"/>
      <c r="AC7994" s="2"/>
      <c r="AD7994" s="2"/>
      <c r="AE7994" s="2"/>
      <c r="AF7994" s="2"/>
      <c r="AG7994" s="2"/>
      <c r="AH7994" s="2"/>
      <c r="AI7994" s="2"/>
      <c r="AJ7994" s="2"/>
      <c r="AK7994" s="2"/>
      <c r="BK7994" s="2"/>
      <c r="BL7994" s="2"/>
      <c r="BN7994" s="2"/>
      <c r="BO7994" s="2"/>
    </row>
    <row r="7995" ht="12.75" customHeight="1">
      <c r="D7995" s="2"/>
      <c r="G7995" s="2"/>
      <c r="I7995" s="2"/>
      <c r="J7995" s="2"/>
      <c r="K7995" s="2"/>
      <c r="L7995" s="2"/>
      <c r="M7995" s="2"/>
      <c r="N7995" s="2"/>
      <c r="O7995" s="2"/>
      <c r="P7995" s="2"/>
      <c r="Q7995" s="2"/>
      <c r="R7995" s="2"/>
      <c r="S7995" s="2"/>
      <c r="T7995" s="2"/>
      <c r="U7995" s="2"/>
      <c r="V7995" s="2"/>
      <c r="W7995" s="2"/>
      <c r="X7995" s="2"/>
      <c r="Y7995" s="2"/>
      <c r="AB7995" s="2"/>
      <c r="AC7995" s="2"/>
      <c r="AD7995" s="2"/>
      <c r="AE7995" s="2"/>
      <c r="AF7995" s="2"/>
      <c r="AG7995" s="2"/>
      <c r="AH7995" s="2"/>
      <c r="AI7995" s="2"/>
      <c r="AJ7995" s="2"/>
      <c r="AK7995" s="2"/>
      <c r="BK7995" s="2"/>
      <c r="BL7995" s="2"/>
      <c r="BN7995" s="2"/>
      <c r="BO7995" s="2"/>
    </row>
    <row r="7996" ht="12.75" customHeight="1">
      <c r="D7996" s="2"/>
      <c r="G7996" s="2"/>
      <c r="I7996" s="2"/>
      <c r="J7996" s="2"/>
      <c r="K7996" s="2"/>
      <c r="L7996" s="2"/>
      <c r="M7996" s="2"/>
      <c r="N7996" s="2"/>
      <c r="O7996" s="2"/>
      <c r="P7996" s="2"/>
      <c r="Q7996" s="2"/>
      <c r="R7996" s="2"/>
      <c r="S7996" s="2"/>
      <c r="T7996" s="2"/>
      <c r="U7996" s="2"/>
      <c r="V7996" s="2"/>
      <c r="W7996" s="2"/>
      <c r="X7996" s="2"/>
      <c r="Y7996" s="2"/>
      <c r="AB7996" s="2"/>
      <c r="AC7996" s="2"/>
      <c r="AD7996" s="2"/>
      <c r="AE7996" s="2"/>
      <c r="AF7996" s="2"/>
      <c r="AG7996" s="2"/>
      <c r="AH7996" s="2"/>
      <c r="AI7996" s="2"/>
      <c r="AJ7996" s="2"/>
      <c r="AK7996" s="2"/>
      <c r="BK7996" s="2"/>
      <c r="BL7996" s="2"/>
      <c r="BN7996" s="2"/>
      <c r="BO7996" s="2"/>
    </row>
    <row r="7997" ht="12.75" customHeight="1">
      <c r="D7997" s="2"/>
      <c r="G7997" s="2"/>
      <c r="I7997" s="2"/>
      <c r="J7997" s="2"/>
      <c r="K7997" s="2"/>
      <c r="L7997" s="2"/>
      <c r="M7997" s="2"/>
      <c r="N7997" s="2"/>
      <c r="O7997" s="2"/>
      <c r="P7997" s="2"/>
      <c r="Q7997" s="2"/>
      <c r="R7997" s="2"/>
      <c r="S7997" s="2"/>
      <c r="T7997" s="2"/>
      <c r="U7997" s="2"/>
      <c r="V7997" s="2"/>
      <c r="W7997" s="2"/>
      <c r="X7997" s="2"/>
      <c r="Y7997" s="2"/>
      <c r="AB7997" s="2"/>
      <c r="AC7997" s="2"/>
      <c r="AD7997" s="2"/>
      <c r="AE7997" s="2"/>
      <c r="AF7997" s="2"/>
      <c r="AG7997" s="2"/>
      <c r="AH7997" s="2"/>
      <c r="AI7997" s="2"/>
      <c r="AJ7997" s="2"/>
      <c r="AK7997" s="2"/>
      <c r="BK7997" s="2"/>
      <c r="BL7997" s="2"/>
      <c r="BN7997" s="2"/>
      <c r="BO7997" s="2"/>
    </row>
    <row r="7998" ht="12.75" customHeight="1">
      <c r="D7998" s="2"/>
      <c r="G7998" s="2"/>
      <c r="I7998" s="2"/>
      <c r="J7998" s="2"/>
      <c r="K7998" s="2"/>
      <c r="L7998" s="2"/>
      <c r="M7998" s="2"/>
      <c r="N7998" s="2"/>
      <c r="O7998" s="2"/>
      <c r="P7998" s="2"/>
      <c r="Q7998" s="2"/>
      <c r="R7998" s="2"/>
      <c r="S7998" s="2"/>
      <c r="T7998" s="2"/>
      <c r="U7998" s="2"/>
      <c r="V7998" s="2"/>
      <c r="W7998" s="2"/>
      <c r="X7998" s="2"/>
      <c r="Y7998" s="2"/>
      <c r="AB7998" s="2"/>
      <c r="AC7998" s="2"/>
      <c r="AD7998" s="2"/>
      <c r="AE7998" s="2"/>
      <c r="AF7998" s="2"/>
      <c r="AG7998" s="2"/>
      <c r="AH7998" s="2"/>
      <c r="AI7998" s="2"/>
      <c r="AJ7998" s="2"/>
      <c r="AK7998" s="2"/>
      <c r="BK7998" s="2"/>
      <c r="BL7998" s="2"/>
      <c r="BN7998" s="2"/>
      <c r="BO7998" s="2"/>
    </row>
    <row r="7999" ht="12.75" customHeight="1">
      <c r="D7999" s="2"/>
      <c r="G7999" s="2"/>
      <c r="I7999" s="2"/>
      <c r="J7999" s="2"/>
      <c r="K7999" s="2"/>
      <c r="L7999" s="2"/>
      <c r="M7999" s="2"/>
      <c r="N7999" s="2"/>
      <c r="O7999" s="2"/>
      <c r="P7999" s="2"/>
      <c r="Q7999" s="2"/>
      <c r="R7999" s="2"/>
      <c r="S7999" s="2"/>
      <c r="T7999" s="2"/>
      <c r="U7999" s="2"/>
      <c r="V7999" s="2"/>
      <c r="W7999" s="2"/>
      <c r="X7999" s="2"/>
      <c r="Y7999" s="2"/>
      <c r="AB7999" s="2"/>
      <c r="AC7999" s="2"/>
      <c r="AD7999" s="2"/>
      <c r="AE7999" s="2"/>
      <c r="AF7999" s="2"/>
      <c r="AG7999" s="2"/>
      <c r="AH7999" s="2"/>
      <c r="AI7999" s="2"/>
      <c r="AJ7999" s="2"/>
      <c r="AK7999" s="2"/>
      <c r="BK7999" s="2"/>
      <c r="BL7999" s="2"/>
      <c r="BN7999" s="2"/>
      <c r="BO7999" s="2"/>
    </row>
    <row r="8000" ht="12.75" customHeight="1">
      <c r="D8000" s="2"/>
      <c r="G8000" s="2"/>
      <c r="I8000" s="2"/>
      <c r="J8000" s="2"/>
      <c r="K8000" s="2"/>
      <c r="L8000" s="2"/>
      <c r="M8000" s="2"/>
      <c r="N8000" s="2"/>
      <c r="O8000" s="2"/>
      <c r="P8000" s="2"/>
      <c r="Q8000" s="2"/>
      <c r="R8000" s="2"/>
      <c r="S8000" s="2"/>
      <c r="T8000" s="2"/>
      <c r="U8000" s="2"/>
      <c r="V8000" s="2"/>
      <c r="W8000" s="2"/>
      <c r="X8000" s="2"/>
      <c r="Y8000" s="2"/>
      <c r="AB8000" s="2"/>
      <c r="AC8000" s="2"/>
      <c r="AD8000" s="2"/>
      <c r="AE8000" s="2"/>
      <c r="AF8000" s="2"/>
      <c r="AG8000" s="2"/>
      <c r="AH8000" s="2"/>
      <c r="AI8000" s="2"/>
      <c r="AJ8000" s="2"/>
      <c r="AK8000" s="2"/>
      <c r="BK8000" s="2"/>
      <c r="BL8000" s="2"/>
      <c r="BN8000" s="2"/>
      <c r="BO8000" s="2"/>
    </row>
    <row r="8001" ht="12.75" customHeight="1">
      <c r="D8001" s="2"/>
      <c r="G8001" s="2"/>
      <c r="I8001" s="2"/>
      <c r="J8001" s="2"/>
      <c r="K8001" s="2"/>
      <c r="L8001" s="2"/>
      <c r="M8001" s="2"/>
      <c r="N8001" s="2"/>
      <c r="O8001" s="2"/>
      <c r="P8001" s="2"/>
      <c r="Q8001" s="2"/>
      <c r="R8001" s="2"/>
      <c r="S8001" s="2"/>
      <c r="T8001" s="2"/>
      <c r="U8001" s="2"/>
      <c r="V8001" s="2"/>
      <c r="W8001" s="2"/>
      <c r="X8001" s="2"/>
      <c r="Y8001" s="2"/>
      <c r="AB8001" s="2"/>
      <c r="AC8001" s="2"/>
      <c r="AD8001" s="2"/>
      <c r="AE8001" s="2"/>
      <c r="AF8001" s="2"/>
      <c r="AG8001" s="2"/>
      <c r="AH8001" s="2"/>
      <c r="AI8001" s="2"/>
      <c r="AJ8001" s="2"/>
      <c r="AK8001" s="2"/>
      <c r="BK8001" s="2"/>
      <c r="BL8001" s="2"/>
      <c r="BN8001" s="2"/>
      <c r="BO8001" s="2"/>
    </row>
    <row r="8002" ht="12.75" customHeight="1">
      <c r="D8002" s="2"/>
      <c r="G8002" s="2"/>
      <c r="I8002" s="2"/>
      <c r="J8002" s="2"/>
      <c r="K8002" s="2"/>
      <c r="L8002" s="2"/>
      <c r="M8002" s="2"/>
      <c r="N8002" s="2"/>
      <c r="O8002" s="2"/>
      <c r="P8002" s="2"/>
      <c r="Q8002" s="2"/>
      <c r="R8002" s="2"/>
      <c r="S8002" s="2"/>
      <c r="T8002" s="2"/>
      <c r="U8002" s="2"/>
      <c r="V8002" s="2"/>
      <c r="W8002" s="2"/>
      <c r="X8002" s="2"/>
      <c r="Y8002" s="2"/>
      <c r="AB8002" s="2"/>
      <c r="AC8002" s="2"/>
      <c r="AD8002" s="2"/>
      <c r="AE8002" s="2"/>
      <c r="AF8002" s="2"/>
      <c r="AG8002" s="2"/>
      <c r="AH8002" s="2"/>
      <c r="AI8002" s="2"/>
      <c r="AJ8002" s="2"/>
      <c r="AK8002" s="2"/>
      <c r="BK8002" s="2"/>
      <c r="BL8002" s="2"/>
      <c r="BN8002" s="2"/>
      <c r="BO8002" s="2"/>
    </row>
    <row r="8003" ht="12.75" customHeight="1">
      <c r="D8003" s="2"/>
      <c r="G8003" s="2"/>
      <c r="I8003" s="2"/>
      <c r="J8003" s="2"/>
      <c r="K8003" s="2"/>
      <c r="L8003" s="2"/>
      <c r="M8003" s="2"/>
      <c r="N8003" s="2"/>
      <c r="O8003" s="2"/>
      <c r="P8003" s="2"/>
      <c r="Q8003" s="2"/>
      <c r="R8003" s="2"/>
      <c r="S8003" s="2"/>
      <c r="T8003" s="2"/>
      <c r="U8003" s="2"/>
      <c r="V8003" s="2"/>
      <c r="W8003" s="2"/>
      <c r="X8003" s="2"/>
      <c r="Y8003" s="2"/>
      <c r="AB8003" s="2"/>
      <c r="AC8003" s="2"/>
      <c r="AD8003" s="2"/>
      <c r="AE8003" s="2"/>
      <c r="AF8003" s="2"/>
      <c r="AG8003" s="2"/>
      <c r="AH8003" s="2"/>
      <c r="AI8003" s="2"/>
      <c r="AJ8003" s="2"/>
      <c r="AK8003" s="2"/>
      <c r="BK8003" s="2"/>
      <c r="BL8003" s="2"/>
      <c r="BN8003" s="2"/>
      <c r="BO8003" s="2"/>
    </row>
    <row r="8004" ht="12.75" customHeight="1">
      <c r="D8004" s="2"/>
      <c r="G8004" s="2"/>
      <c r="I8004" s="2"/>
      <c r="J8004" s="2"/>
      <c r="K8004" s="2"/>
      <c r="L8004" s="2"/>
      <c r="M8004" s="2"/>
      <c r="N8004" s="2"/>
      <c r="O8004" s="2"/>
      <c r="P8004" s="2"/>
      <c r="Q8004" s="2"/>
      <c r="R8004" s="2"/>
      <c r="S8004" s="2"/>
      <c r="T8004" s="2"/>
      <c r="U8004" s="2"/>
      <c r="V8004" s="2"/>
      <c r="W8004" s="2"/>
      <c r="X8004" s="2"/>
      <c r="Y8004" s="2"/>
      <c r="AB8004" s="2"/>
      <c r="AC8004" s="2"/>
      <c r="AD8004" s="2"/>
      <c r="AE8004" s="2"/>
      <c r="AF8004" s="2"/>
      <c r="AG8004" s="2"/>
      <c r="AH8004" s="2"/>
      <c r="AI8004" s="2"/>
      <c r="AJ8004" s="2"/>
      <c r="AK8004" s="2"/>
      <c r="BK8004" s="2"/>
      <c r="BL8004" s="2"/>
      <c r="BN8004" s="2"/>
      <c r="BO8004" s="2"/>
    </row>
    <row r="8005" ht="12.75" customHeight="1">
      <c r="D8005" s="2"/>
      <c r="G8005" s="2"/>
      <c r="I8005" s="2"/>
      <c r="J8005" s="2"/>
      <c r="K8005" s="2"/>
      <c r="L8005" s="2"/>
      <c r="M8005" s="2"/>
      <c r="N8005" s="2"/>
      <c r="O8005" s="2"/>
      <c r="P8005" s="2"/>
      <c r="Q8005" s="2"/>
      <c r="R8005" s="2"/>
      <c r="S8005" s="2"/>
      <c r="T8005" s="2"/>
      <c r="U8005" s="2"/>
      <c r="V8005" s="2"/>
      <c r="W8005" s="2"/>
      <c r="X8005" s="2"/>
      <c r="Y8005" s="2"/>
      <c r="AB8005" s="2"/>
      <c r="AC8005" s="2"/>
      <c r="AD8005" s="2"/>
      <c r="AE8005" s="2"/>
      <c r="AF8005" s="2"/>
      <c r="AG8005" s="2"/>
      <c r="AH8005" s="2"/>
      <c r="AI8005" s="2"/>
      <c r="AJ8005" s="2"/>
      <c r="AK8005" s="2"/>
      <c r="BK8005" s="2"/>
      <c r="BL8005" s="2"/>
      <c r="BN8005" s="2"/>
      <c r="BO8005" s="2"/>
    </row>
    <row r="8006" ht="12.75" customHeight="1">
      <c r="D8006" s="2"/>
      <c r="G8006" s="2"/>
      <c r="I8006" s="2"/>
      <c r="J8006" s="2"/>
      <c r="K8006" s="2"/>
      <c r="L8006" s="2"/>
      <c r="M8006" s="2"/>
      <c r="N8006" s="2"/>
      <c r="O8006" s="2"/>
      <c r="P8006" s="2"/>
      <c r="Q8006" s="2"/>
      <c r="R8006" s="2"/>
      <c r="S8006" s="2"/>
      <c r="T8006" s="2"/>
      <c r="U8006" s="2"/>
      <c r="V8006" s="2"/>
      <c r="W8006" s="2"/>
      <c r="X8006" s="2"/>
      <c r="Y8006" s="2"/>
      <c r="AB8006" s="2"/>
      <c r="AC8006" s="2"/>
      <c r="AD8006" s="2"/>
      <c r="AE8006" s="2"/>
      <c r="AF8006" s="2"/>
      <c r="AG8006" s="2"/>
      <c r="AH8006" s="2"/>
      <c r="AI8006" s="2"/>
      <c r="AJ8006" s="2"/>
      <c r="AK8006" s="2"/>
      <c r="BK8006" s="2"/>
      <c r="BL8006" s="2"/>
      <c r="BN8006" s="2"/>
      <c r="BO8006" s="2"/>
    </row>
    <row r="8007" ht="12.75" customHeight="1">
      <c r="D8007" s="2"/>
      <c r="G8007" s="2"/>
      <c r="I8007" s="2"/>
      <c r="J8007" s="2"/>
      <c r="K8007" s="2"/>
      <c r="L8007" s="2"/>
      <c r="M8007" s="2"/>
      <c r="N8007" s="2"/>
      <c r="O8007" s="2"/>
      <c r="P8007" s="2"/>
      <c r="Q8007" s="2"/>
      <c r="R8007" s="2"/>
      <c r="S8007" s="2"/>
      <c r="T8007" s="2"/>
      <c r="U8007" s="2"/>
      <c r="V8007" s="2"/>
      <c r="W8007" s="2"/>
      <c r="X8007" s="2"/>
      <c r="Y8007" s="2"/>
      <c r="AB8007" s="2"/>
      <c r="AC8007" s="2"/>
      <c r="AD8007" s="2"/>
      <c r="AE8007" s="2"/>
      <c r="AF8007" s="2"/>
      <c r="AG8007" s="2"/>
      <c r="AH8007" s="2"/>
      <c r="AI8007" s="2"/>
      <c r="AJ8007" s="2"/>
      <c r="AK8007" s="2"/>
      <c r="BK8007" s="2"/>
      <c r="BL8007" s="2"/>
      <c r="BN8007" s="2"/>
      <c r="BO8007" s="2"/>
    </row>
    <row r="8008" ht="12.75" customHeight="1">
      <c r="D8008" s="2"/>
      <c r="G8008" s="2"/>
      <c r="I8008" s="2"/>
      <c r="J8008" s="2"/>
      <c r="K8008" s="2"/>
      <c r="L8008" s="2"/>
      <c r="M8008" s="2"/>
      <c r="N8008" s="2"/>
      <c r="O8008" s="2"/>
      <c r="P8008" s="2"/>
      <c r="Q8008" s="2"/>
      <c r="R8008" s="2"/>
      <c r="S8008" s="2"/>
      <c r="T8008" s="2"/>
      <c r="U8008" s="2"/>
      <c r="V8008" s="2"/>
      <c r="W8008" s="2"/>
      <c r="X8008" s="2"/>
      <c r="Y8008" s="2"/>
      <c r="AB8008" s="2"/>
      <c r="AC8008" s="2"/>
      <c r="AD8008" s="2"/>
      <c r="AE8008" s="2"/>
      <c r="AF8008" s="2"/>
      <c r="AG8008" s="2"/>
      <c r="AH8008" s="2"/>
      <c r="AI8008" s="2"/>
      <c r="AJ8008" s="2"/>
      <c r="AK8008" s="2"/>
      <c r="BK8008" s="2"/>
      <c r="BL8008" s="2"/>
      <c r="BN8008" s="2"/>
      <c r="BO8008" s="2"/>
    </row>
    <row r="8009" ht="12.75" customHeight="1">
      <c r="D8009" s="2"/>
      <c r="G8009" s="2"/>
      <c r="I8009" s="2"/>
      <c r="J8009" s="2"/>
      <c r="K8009" s="2"/>
      <c r="L8009" s="2"/>
      <c r="M8009" s="2"/>
      <c r="N8009" s="2"/>
      <c r="O8009" s="2"/>
      <c r="P8009" s="2"/>
      <c r="Q8009" s="2"/>
      <c r="R8009" s="2"/>
      <c r="S8009" s="2"/>
      <c r="T8009" s="2"/>
      <c r="U8009" s="2"/>
      <c r="V8009" s="2"/>
      <c r="W8009" s="2"/>
      <c r="X8009" s="2"/>
      <c r="Y8009" s="2"/>
      <c r="AB8009" s="2"/>
      <c r="AC8009" s="2"/>
      <c r="AD8009" s="2"/>
      <c r="AE8009" s="2"/>
      <c r="AF8009" s="2"/>
      <c r="AG8009" s="2"/>
      <c r="AH8009" s="2"/>
      <c r="AI8009" s="2"/>
      <c r="AJ8009" s="2"/>
      <c r="AK8009" s="2"/>
      <c r="BK8009" s="2"/>
      <c r="BL8009" s="2"/>
      <c r="BN8009" s="2"/>
      <c r="BO8009" s="2"/>
    </row>
    <row r="8010" ht="12.75" customHeight="1">
      <c r="D8010" s="2"/>
      <c r="G8010" s="2"/>
      <c r="I8010" s="2"/>
      <c r="J8010" s="2"/>
      <c r="K8010" s="2"/>
      <c r="L8010" s="2"/>
      <c r="M8010" s="2"/>
      <c r="N8010" s="2"/>
      <c r="O8010" s="2"/>
      <c r="P8010" s="2"/>
      <c r="Q8010" s="2"/>
      <c r="R8010" s="2"/>
      <c r="S8010" s="2"/>
      <c r="T8010" s="2"/>
      <c r="U8010" s="2"/>
      <c r="V8010" s="2"/>
      <c r="W8010" s="2"/>
      <c r="X8010" s="2"/>
      <c r="Y8010" s="2"/>
      <c r="AB8010" s="2"/>
      <c r="AC8010" s="2"/>
      <c r="AD8010" s="2"/>
      <c r="AE8010" s="2"/>
      <c r="AF8010" s="2"/>
      <c r="AG8010" s="2"/>
      <c r="AH8010" s="2"/>
      <c r="AI8010" s="2"/>
      <c r="AJ8010" s="2"/>
      <c r="AK8010" s="2"/>
      <c r="BK8010" s="2"/>
      <c r="BL8010" s="2"/>
      <c r="BN8010" s="2"/>
      <c r="BO8010" s="2"/>
    </row>
    <row r="8011" ht="12.75" customHeight="1">
      <c r="D8011" s="2"/>
      <c r="G8011" s="2"/>
      <c r="I8011" s="2"/>
      <c r="J8011" s="2"/>
      <c r="K8011" s="2"/>
      <c r="L8011" s="2"/>
      <c r="M8011" s="2"/>
      <c r="N8011" s="2"/>
      <c r="O8011" s="2"/>
      <c r="P8011" s="2"/>
      <c r="Q8011" s="2"/>
      <c r="R8011" s="2"/>
      <c r="S8011" s="2"/>
      <c r="T8011" s="2"/>
      <c r="U8011" s="2"/>
      <c r="V8011" s="2"/>
      <c r="W8011" s="2"/>
      <c r="X8011" s="2"/>
      <c r="Y8011" s="2"/>
      <c r="AB8011" s="2"/>
      <c r="AC8011" s="2"/>
      <c r="AD8011" s="2"/>
      <c r="AE8011" s="2"/>
      <c r="AF8011" s="2"/>
      <c r="AG8011" s="2"/>
      <c r="AH8011" s="2"/>
      <c r="AI8011" s="2"/>
      <c r="AJ8011" s="2"/>
      <c r="AK8011" s="2"/>
      <c r="BK8011" s="2"/>
      <c r="BL8011" s="2"/>
      <c r="BN8011" s="2"/>
      <c r="BO8011" s="2"/>
    </row>
    <row r="8012" ht="12.75" customHeight="1">
      <c r="D8012" s="2"/>
      <c r="G8012" s="2"/>
      <c r="I8012" s="2"/>
      <c r="J8012" s="2"/>
      <c r="K8012" s="2"/>
      <c r="L8012" s="2"/>
      <c r="M8012" s="2"/>
      <c r="N8012" s="2"/>
      <c r="O8012" s="2"/>
      <c r="P8012" s="2"/>
      <c r="Q8012" s="2"/>
      <c r="R8012" s="2"/>
      <c r="S8012" s="2"/>
      <c r="T8012" s="2"/>
      <c r="U8012" s="2"/>
      <c r="V8012" s="2"/>
      <c r="W8012" s="2"/>
      <c r="X8012" s="2"/>
      <c r="Y8012" s="2"/>
      <c r="AB8012" s="2"/>
      <c r="AC8012" s="2"/>
      <c r="AD8012" s="2"/>
      <c r="AE8012" s="2"/>
      <c r="AF8012" s="2"/>
      <c r="AG8012" s="2"/>
      <c r="AH8012" s="2"/>
      <c r="AI8012" s="2"/>
      <c r="AJ8012" s="2"/>
      <c r="AK8012" s="2"/>
      <c r="BK8012" s="2"/>
      <c r="BL8012" s="2"/>
      <c r="BN8012" s="2"/>
      <c r="BO8012" s="2"/>
    </row>
    <row r="8013" ht="12.75" customHeight="1">
      <c r="D8013" s="2"/>
      <c r="G8013" s="2"/>
      <c r="I8013" s="2"/>
      <c r="J8013" s="2"/>
      <c r="K8013" s="2"/>
      <c r="L8013" s="2"/>
      <c r="M8013" s="2"/>
      <c r="N8013" s="2"/>
      <c r="O8013" s="2"/>
      <c r="P8013" s="2"/>
      <c r="Q8013" s="2"/>
      <c r="R8013" s="2"/>
      <c r="S8013" s="2"/>
      <c r="T8013" s="2"/>
      <c r="U8013" s="2"/>
      <c r="V8013" s="2"/>
      <c r="W8013" s="2"/>
      <c r="X8013" s="2"/>
      <c r="Y8013" s="2"/>
      <c r="AB8013" s="2"/>
      <c r="AC8013" s="2"/>
      <c r="AD8013" s="2"/>
      <c r="AE8013" s="2"/>
      <c r="AF8013" s="2"/>
      <c r="AG8013" s="2"/>
      <c r="AH8013" s="2"/>
      <c r="AI8013" s="2"/>
      <c r="AJ8013" s="2"/>
      <c r="AK8013" s="2"/>
      <c r="BK8013" s="2"/>
      <c r="BL8013" s="2"/>
      <c r="BN8013" s="2"/>
      <c r="BO8013" s="2"/>
    </row>
    <row r="8014" ht="12.75" customHeight="1">
      <c r="D8014" s="2"/>
      <c r="G8014" s="2"/>
      <c r="I8014" s="2"/>
      <c r="J8014" s="2"/>
      <c r="K8014" s="2"/>
      <c r="L8014" s="2"/>
      <c r="M8014" s="2"/>
      <c r="N8014" s="2"/>
      <c r="O8014" s="2"/>
      <c r="P8014" s="2"/>
      <c r="Q8014" s="2"/>
      <c r="R8014" s="2"/>
      <c r="S8014" s="2"/>
      <c r="T8014" s="2"/>
      <c r="U8014" s="2"/>
      <c r="V8014" s="2"/>
      <c r="W8014" s="2"/>
      <c r="X8014" s="2"/>
      <c r="Y8014" s="2"/>
      <c r="AB8014" s="2"/>
      <c r="AC8014" s="2"/>
      <c r="AD8014" s="2"/>
      <c r="AE8014" s="2"/>
      <c r="AF8014" s="2"/>
      <c r="AG8014" s="2"/>
      <c r="AH8014" s="2"/>
      <c r="AI8014" s="2"/>
      <c r="AJ8014" s="2"/>
      <c r="AK8014" s="2"/>
      <c r="BK8014" s="2"/>
      <c r="BL8014" s="2"/>
      <c r="BN8014" s="2"/>
      <c r="BO8014" s="2"/>
    </row>
    <row r="8015" ht="12.75" customHeight="1">
      <c r="D8015" s="2"/>
      <c r="G8015" s="2"/>
      <c r="I8015" s="2"/>
      <c r="J8015" s="2"/>
      <c r="K8015" s="2"/>
      <c r="L8015" s="2"/>
      <c r="M8015" s="2"/>
      <c r="N8015" s="2"/>
      <c r="O8015" s="2"/>
      <c r="P8015" s="2"/>
      <c r="Q8015" s="2"/>
      <c r="R8015" s="2"/>
      <c r="S8015" s="2"/>
      <c r="T8015" s="2"/>
      <c r="U8015" s="2"/>
      <c r="V8015" s="2"/>
      <c r="W8015" s="2"/>
      <c r="X8015" s="2"/>
      <c r="Y8015" s="2"/>
      <c r="AB8015" s="2"/>
      <c r="AC8015" s="2"/>
      <c r="AD8015" s="2"/>
      <c r="AE8015" s="2"/>
      <c r="AF8015" s="2"/>
      <c r="AG8015" s="2"/>
      <c r="AH8015" s="2"/>
      <c r="AI8015" s="2"/>
      <c r="AJ8015" s="2"/>
      <c r="AK8015" s="2"/>
      <c r="BK8015" s="2"/>
      <c r="BL8015" s="2"/>
      <c r="BN8015" s="2"/>
      <c r="BO8015" s="2"/>
    </row>
    <row r="8016" ht="12.75" customHeight="1">
      <c r="D8016" s="2"/>
      <c r="G8016" s="2"/>
      <c r="I8016" s="2"/>
      <c r="J8016" s="2"/>
      <c r="K8016" s="2"/>
      <c r="L8016" s="2"/>
      <c r="M8016" s="2"/>
      <c r="N8016" s="2"/>
      <c r="O8016" s="2"/>
      <c r="P8016" s="2"/>
      <c r="Q8016" s="2"/>
      <c r="R8016" s="2"/>
      <c r="S8016" s="2"/>
      <c r="T8016" s="2"/>
      <c r="U8016" s="2"/>
      <c r="V8016" s="2"/>
      <c r="W8016" s="2"/>
      <c r="X8016" s="2"/>
      <c r="Y8016" s="2"/>
      <c r="AB8016" s="2"/>
      <c r="AC8016" s="2"/>
      <c r="AD8016" s="2"/>
      <c r="AE8016" s="2"/>
      <c r="AF8016" s="2"/>
      <c r="AG8016" s="2"/>
      <c r="AH8016" s="2"/>
      <c r="AI8016" s="2"/>
      <c r="AJ8016" s="2"/>
      <c r="AK8016" s="2"/>
      <c r="BK8016" s="2"/>
      <c r="BL8016" s="2"/>
      <c r="BN8016" s="2"/>
      <c r="BO8016" s="2"/>
    </row>
    <row r="8017" ht="12.75" customHeight="1">
      <c r="D8017" s="2"/>
      <c r="G8017" s="2"/>
      <c r="I8017" s="2"/>
      <c r="J8017" s="2"/>
      <c r="K8017" s="2"/>
      <c r="L8017" s="2"/>
      <c r="M8017" s="2"/>
      <c r="N8017" s="2"/>
      <c r="O8017" s="2"/>
      <c r="P8017" s="2"/>
      <c r="Q8017" s="2"/>
      <c r="R8017" s="2"/>
      <c r="S8017" s="2"/>
      <c r="T8017" s="2"/>
      <c r="U8017" s="2"/>
      <c r="V8017" s="2"/>
      <c r="W8017" s="2"/>
      <c r="X8017" s="2"/>
      <c r="Y8017" s="2"/>
      <c r="AB8017" s="2"/>
      <c r="AC8017" s="2"/>
      <c r="AD8017" s="2"/>
      <c r="AE8017" s="2"/>
      <c r="AF8017" s="2"/>
      <c r="AG8017" s="2"/>
      <c r="AH8017" s="2"/>
      <c r="AI8017" s="2"/>
      <c r="AJ8017" s="2"/>
      <c r="AK8017" s="2"/>
      <c r="BK8017" s="2"/>
      <c r="BL8017" s="2"/>
      <c r="BN8017" s="2"/>
      <c r="BO8017" s="2"/>
    </row>
    <row r="8018" ht="12.75" customHeight="1">
      <c r="D8018" s="2"/>
      <c r="G8018" s="2"/>
      <c r="I8018" s="2"/>
      <c r="J8018" s="2"/>
      <c r="K8018" s="2"/>
      <c r="L8018" s="2"/>
      <c r="M8018" s="2"/>
      <c r="N8018" s="2"/>
      <c r="O8018" s="2"/>
      <c r="P8018" s="2"/>
      <c r="Q8018" s="2"/>
      <c r="R8018" s="2"/>
      <c r="S8018" s="2"/>
      <c r="T8018" s="2"/>
      <c r="U8018" s="2"/>
      <c r="V8018" s="2"/>
      <c r="W8018" s="2"/>
      <c r="X8018" s="2"/>
      <c r="Y8018" s="2"/>
      <c r="AB8018" s="2"/>
      <c r="AC8018" s="2"/>
      <c r="AD8018" s="2"/>
      <c r="AE8018" s="2"/>
      <c r="AF8018" s="2"/>
      <c r="AG8018" s="2"/>
      <c r="AH8018" s="2"/>
      <c r="AI8018" s="2"/>
      <c r="AJ8018" s="2"/>
      <c r="AK8018" s="2"/>
      <c r="BK8018" s="2"/>
      <c r="BL8018" s="2"/>
      <c r="BN8018" s="2"/>
      <c r="BO8018" s="2"/>
    </row>
    <row r="8019" ht="12.75" customHeight="1">
      <c r="D8019" s="2"/>
      <c r="G8019" s="2"/>
      <c r="I8019" s="2"/>
      <c r="J8019" s="2"/>
      <c r="K8019" s="2"/>
      <c r="L8019" s="2"/>
      <c r="M8019" s="2"/>
      <c r="N8019" s="2"/>
      <c r="O8019" s="2"/>
      <c r="P8019" s="2"/>
      <c r="Q8019" s="2"/>
      <c r="R8019" s="2"/>
      <c r="S8019" s="2"/>
      <c r="T8019" s="2"/>
      <c r="U8019" s="2"/>
      <c r="V8019" s="2"/>
      <c r="W8019" s="2"/>
      <c r="X8019" s="2"/>
      <c r="Y8019" s="2"/>
      <c r="AB8019" s="2"/>
      <c r="AC8019" s="2"/>
      <c r="AD8019" s="2"/>
      <c r="AE8019" s="2"/>
      <c r="AF8019" s="2"/>
      <c r="AG8019" s="2"/>
      <c r="AH8019" s="2"/>
      <c r="AI8019" s="2"/>
      <c r="AJ8019" s="2"/>
      <c r="AK8019" s="2"/>
      <c r="BK8019" s="2"/>
      <c r="BL8019" s="2"/>
      <c r="BN8019" s="2"/>
      <c r="BO8019" s="2"/>
    </row>
    <row r="8020" ht="12.75" customHeight="1">
      <c r="D8020" s="2"/>
      <c r="G8020" s="2"/>
      <c r="I8020" s="2"/>
      <c r="J8020" s="2"/>
      <c r="K8020" s="2"/>
      <c r="L8020" s="2"/>
      <c r="M8020" s="2"/>
      <c r="N8020" s="2"/>
      <c r="O8020" s="2"/>
      <c r="P8020" s="2"/>
      <c r="Q8020" s="2"/>
      <c r="R8020" s="2"/>
      <c r="S8020" s="2"/>
      <c r="T8020" s="2"/>
      <c r="U8020" s="2"/>
      <c r="V8020" s="2"/>
      <c r="W8020" s="2"/>
      <c r="X8020" s="2"/>
      <c r="Y8020" s="2"/>
      <c r="AB8020" s="2"/>
      <c r="AC8020" s="2"/>
      <c r="AD8020" s="2"/>
      <c r="AE8020" s="2"/>
      <c r="AF8020" s="2"/>
      <c r="AG8020" s="2"/>
      <c r="AH8020" s="2"/>
      <c r="AI8020" s="2"/>
      <c r="AJ8020" s="2"/>
      <c r="AK8020" s="2"/>
      <c r="BK8020" s="2"/>
      <c r="BL8020" s="2"/>
      <c r="BN8020" s="2"/>
      <c r="BO8020" s="2"/>
    </row>
    <row r="8021" ht="12.75" customHeight="1">
      <c r="D8021" s="2"/>
      <c r="G8021" s="2"/>
      <c r="I8021" s="2"/>
      <c r="J8021" s="2"/>
      <c r="K8021" s="2"/>
      <c r="L8021" s="2"/>
      <c r="M8021" s="2"/>
      <c r="N8021" s="2"/>
      <c r="O8021" s="2"/>
      <c r="P8021" s="2"/>
      <c r="Q8021" s="2"/>
      <c r="R8021" s="2"/>
      <c r="S8021" s="2"/>
      <c r="T8021" s="2"/>
      <c r="U8021" s="2"/>
      <c r="V8021" s="2"/>
      <c r="W8021" s="2"/>
      <c r="X8021" s="2"/>
      <c r="Y8021" s="2"/>
      <c r="AB8021" s="2"/>
      <c r="AC8021" s="2"/>
      <c r="AD8021" s="2"/>
      <c r="AE8021" s="2"/>
      <c r="AF8021" s="2"/>
      <c r="AG8021" s="2"/>
      <c r="AH8021" s="2"/>
      <c r="AI8021" s="2"/>
      <c r="AJ8021" s="2"/>
      <c r="AK8021" s="2"/>
      <c r="BK8021" s="2"/>
      <c r="BL8021" s="2"/>
      <c r="BN8021" s="2"/>
      <c r="BO8021" s="2"/>
    </row>
    <row r="8022" ht="12.75" customHeight="1">
      <c r="D8022" s="2"/>
      <c r="G8022" s="2"/>
      <c r="I8022" s="2"/>
      <c r="J8022" s="2"/>
      <c r="K8022" s="2"/>
      <c r="L8022" s="2"/>
      <c r="M8022" s="2"/>
      <c r="N8022" s="2"/>
      <c r="O8022" s="2"/>
      <c r="P8022" s="2"/>
      <c r="Q8022" s="2"/>
      <c r="R8022" s="2"/>
      <c r="S8022" s="2"/>
      <c r="T8022" s="2"/>
      <c r="U8022" s="2"/>
      <c r="V8022" s="2"/>
      <c r="W8022" s="2"/>
      <c r="X8022" s="2"/>
      <c r="Y8022" s="2"/>
      <c r="AB8022" s="2"/>
      <c r="AC8022" s="2"/>
      <c r="AD8022" s="2"/>
      <c r="AE8022" s="2"/>
      <c r="AF8022" s="2"/>
      <c r="AG8022" s="2"/>
      <c r="AH8022" s="2"/>
      <c r="AI8022" s="2"/>
      <c r="AJ8022" s="2"/>
      <c r="AK8022" s="2"/>
      <c r="BK8022" s="2"/>
      <c r="BL8022" s="2"/>
      <c r="BN8022" s="2"/>
      <c r="BO8022" s="2"/>
    </row>
    <row r="8023" ht="12.75" customHeight="1">
      <c r="D8023" s="2"/>
      <c r="G8023" s="2"/>
      <c r="I8023" s="2"/>
      <c r="J8023" s="2"/>
      <c r="K8023" s="2"/>
      <c r="L8023" s="2"/>
      <c r="M8023" s="2"/>
      <c r="N8023" s="2"/>
      <c r="O8023" s="2"/>
      <c r="P8023" s="2"/>
      <c r="Q8023" s="2"/>
      <c r="R8023" s="2"/>
      <c r="S8023" s="2"/>
      <c r="T8023" s="2"/>
      <c r="U8023" s="2"/>
      <c r="V8023" s="2"/>
      <c r="W8023" s="2"/>
      <c r="X8023" s="2"/>
      <c r="Y8023" s="2"/>
      <c r="AB8023" s="2"/>
      <c r="AC8023" s="2"/>
      <c r="AD8023" s="2"/>
      <c r="AE8023" s="2"/>
      <c r="AF8023" s="2"/>
      <c r="AG8023" s="2"/>
      <c r="AH8023" s="2"/>
      <c r="AI8023" s="2"/>
      <c r="AJ8023" s="2"/>
      <c r="AK8023" s="2"/>
      <c r="BK8023" s="2"/>
      <c r="BL8023" s="2"/>
      <c r="BN8023" s="2"/>
      <c r="BO8023" s="2"/>
    </row>
    <row r="8024" ht="12.75" customHeight="1">
      <c r="D8024" s="2"/>
      <c r="G8024" s="2"/>
      <c r="I8024" s="2"/>
      <c r="J8024" s="2"/>
      <c r="K8024" s="2"/>
      <c r="L8024" s="2"/>
      <c r="M8024" s="2"/>
      <c r="N8024" s="2"/>
      <c r="O8024" s="2"/>
      <c r="P8024" s="2"/>
      <c r="Q8024" s="2"/>
      <c r="R8024" s="2"/>
      <c r="S8024" s="2"/>
      <c r="T8024" s="2"/>
      <c r="U8024" s="2"/>
      <c r="V8024" s="2"/>
      <c r="W8024" s="2"/>
      <c r="X8024" s="2"/>
      <c r="Y8024" s="2"/>
      <c r="AB8024" s="2"/>
      <c r="AC8024" s="2"/>
      <c r="AD8024" s="2"/>
      <c r="AE8024" s="2"/>
      <c r="AF8024" s="2"/>
      <c r="AG8024" s="2"/>
      <c r="AH8024" s="2"/>
      <c r="AI8024" s="2"/>
      <c r="AJ8024" s="2"/>
      <c r="AK8024" s="2"/>
      <c r="BK8024" s="2"/>
      <c r="BL8024" s="2"/>
      <c r="BN8024" s="2"/>
      <c r="BO8024" s="2"/>
    </row>
    <row r="8025" ht="12.75" customHeight="1">
      <c r="D8025" s="2"/>
      <c r="G8025" s="2"/>
      <c r="I8025" s="2"/>
      <c r="J8025" s="2"/>
      <c r="K8025" s="2"/>
      <c r="L8025" s="2"/>
      <c r="M8025" s="2"/>
      <c r="N8025" s="2"/>
      <c r="O8025" s="2"/>
      <c r="P8025" s="2"/>
      <c r="Q8025" s="2"/>
      <c r="R8025" s="2"/>
      <c r="S8025" s="2"/>
      <c r="T8025" s="2"/>
      <c r="U8025" s="2"/>
      <c r="V8025" s="2"/>
      <c r="W8025" s="2"/>
      <c r="X8025" s="2"/>
      <c r="Y8025" s="2"/>
      <c r="AB8025" s="2"/>
      <c r="AC8025" s="2"/>
      <c r="AD8025" s="2"/>
      <c r="AE8025" s="2"/>
      <c r="AF8025" s="2"/>
      <c r="AG8025" s="2"/>
      <c r="AH8025" s="2"/>
      <c r="AI8025" s="2"/>
      <c r="AJ8025" s="2"/>
      <c r="AK8025" s="2"/>
      <c r="BK8025" s="2"/>
      <c r="BL8025" s="2"/>
      <c r="BN8025" s="2"/>
      <c r="BO8025" s="2"/>
    </row>
    <row r="8026" ht="12.75" customHeight="1">
      <c r="D8026" s="2"/>
      <c r="G8026" s="2"/>
      <c r="I8026" s="2"/>
      <c r="J8026" s="2"/>
      <c r="K8026" s="2"/>
      <c r="L8026" s="2"/>
      <c r="M8026" s="2"/>
      <c r="N8026" s="2"/>
      <c r="O8026" s="2"/>
      <c r="P8026" s="2"/>
      <c r="Q8026" s="2"/>
      <c r="R8026" s="2"/>
      <c r="S8026" s="2"/>
      <c r="T8026" s="2"/>
      <c r="U8026" s="2"/>
      <c r="V8026" s="2"/>
      <c r="W8026" s="2"/>
      <c r="X8026" s="2"/>
      <c r="Y8026" s="2"/>
      <c r="AB8026" s="2"/>
      <c r="AC8026" s="2"/>
      <c r="AD8026" s="2"/>
      <c r="AE8026" s="2"/>
      <c r="AF8026" s="2"/>
      <c r="AG8026" s="2"/>
      <c r="AH8026" s="2"/>
      <c r="AI8026" s="2"/>
      <c r="AJ8026" s="2"/>
      <c r="AK8026" s="2"/>
      <c r="BK8026" s="2"/>
      <c r="BL8026" s="2"/>
      <c r="BN8026" s="2"/>
      <c r="BO8026" s="2"/>
    </row>
    <row r="8027" ht="12.75" customHeight="1">
      <c r="D8027" s="2"/>
      <c r="G8027" s="2"/>
      <c r="I8027" s="2"/>
      <c r="J8027" s="2"/>
      <c r="K8027" s="2"/>
      <c r="L8027" s="2"/>
      <c r="M8027" s="2"/>
      <c r="N8027" s="2"/>
      <c r="O8027" s="2"/>
      <c r="P8027" s="2"/>
      <c r="Q8027" s="2"/>
      <c r="R8027" s="2"/>
      <c r="S8027" s="2"/>
      <c r="T8027" s="2"/>
      <c r="U8027" s="2"/>
      <c r="V8027" s="2"/>
      <c r="W8027" s="2"/>
      <c r="X8027" s="2"/>
      <c r="Y8027" s="2"/>
      <c r="AB8027" s="2"/>
      <c r="AC8027" s="2"/>
      <c r="AD8027" s="2"/>
      <c r="AE8027" s="2"/>
      <c r="AF8027" s="2"/>
      <c r="AG8027" s="2"/>
      <c r="AH8027" s="2"/>
      <c r="AI8027" s="2"/>
      <c r="AJ8027" s="2"/>
      <c r="AK8027" s="2"/>
      <c r="BK8027" s="2"/>
      <c r="BL8027" s="2"/>
      <c r="BN8027" s="2"/>
      <c r="BO8027" s="2"/>
    </row>
    <row r="8028" ht="12.75" customHeight="1">
      <c r="D8028" s="2"/>
      <c r="G8028" s="2"/>
      <c r="I8028" s="2"/>
      <c r="J8028" s="2"/>
      <c r="K8028" s="2"/>
      <c r="L8028" s="2"/>
      <c r="M8028" s="2"/>
      <c r="N8028" s="2"/>
      <c r="O8028" s="2"/>
      <c r="P8028" s="2"/>
      <c r="Q8028" s="2"/>
      <c r="R8028" s="2"/>
      <c r="S8028" s="2"/>
      <c r="T8028" s="2"/>
      <c r="U8028" s="2"/>
      <c r="V8028" s="2"/>
      <c r="W8028" s="2"/>
      <c r="X8028" s="2"/>
      <c r="Y8028" s="2"/>
      <c r="AB8028" s="2"/>
      <c r="AC8028" s="2"/>
      <c r="AD8028" s="2"/>
      <c r="AE8028" s="2"/>
      <c r="AF8028" s="2"/>
      <c r="AG8028" s="2"/>
      <c r="AH8028" s="2"/>
      <c r="AI8028" s="2"/>
      <c r="AJ8028" s="2"/>
      <c r="AK8028" s="2"/>
      <c r="BK8028" s="2"/>
      <c r="BL8028" s="2"/>
      <c r="BN8028" s="2"/>
      <c r="BO8028" s="2"/>
    </row>
    <row r="8029" ht="12.75" customHeight="1">
      <c r="D8029" s="2"/>
      <c r="G8029" s="2"/>
      <c r="I8029" s="2"/>
      <c r="J8029" s="2"/>
      <c r="K8029" s="2"/>
      <c r="L8029" s="2"/>
      <c r="M8029" s="2"/>
      <c r="N8029" s="2"/>
      <c r="O8029" s="2"/>
      <c r="P8029" s="2"/>
      <c r="Q8029" s="2"/>
      <c r="R8029" s="2"/>
      <c r="S8029" s="2"/>
      <c r="T8029" s="2"/>
      <c r="U8029" s="2"/>
      <c r="V8029" s="2"/>
      <c r="W8029" s="2"/>
      <c r="X8029" s="2"/>
      <c r="Y8029" s="2"/>
      <c r="AB8029" s="2"/>
      <c r="AC8029" s="2"/>
      <c r="AD8029" s="2"/>
      <c r="AE8029" s="2"/>
      <c r="AF8029" s="2"/>
      <c r="AG8029" s="2"/>
      <c r="AH8029" s="2"/>
      <c r="AI8029" s="2"/>
      <c r="AJ8029" s="2"/>
      <c r="AK8029" s="2"/>
      <c r="BK8029" s="2"/>
      <c r="BL8029" s="2"/>
      <c r="BN8029" s="2"/>
      <c r="BO8029" s="2"/>
    </row>
    <row r="8030" ht="12.75" customHeight="1">
      <c r="D8030" s="2"/>
      <c r="G8030" s="2"/>
      <c r="I8030" s="2"/>
      <c r="J8030" s="2"/>
      <c r="K8030" s="2"/>
      <c r="L8030" s="2"/>
      <c r="M8030" s="2"/>
      <c r="N8030" s="2"/>
      <c r="O8030" s="2"/>
      <c r="P8030" s="2"/>
      <c r="Q8030" s="2"/>
      <c r="R8030" s="2"/>
      <c r="S8030" s="2"/>
      <c r="T8030" s="2"/>
      <c r="U8030" s="2"/>
      <c r="V8030" s="2"/>
      <c r="W8030" s="2"/>
      <c r="X8030" s="2"/>
      <c r="Y8030" s="2"/>
      <c r="AB8030" s="2"/>
      <c r="AC8030" s="2"/>
      <c r="AD8030" s="2"/>
      <c r="AE8030" s="2"/>
      <c r="AF8030" s="2"/>
      <c r="AG8030" s="2"/>
      <c r="AH8030" s="2"/>
      <c r="AI8030" s="2"/>
      <c r="AJ8030" s="2"/>
      <c r="AK8030" s="2"/>
      <c r="BK8030" s="2"/>
      <c r="BL8030" s="2"/>
      <c r="BN8030" s="2"/>
      <c r="BO8030" s="2"/>
    </row>
    <row r="8031" ht="12.75" customHeight="1">
      <c r="D8031" s="2"/>
      <c r="G8031" s="2"/>
      <c r="I8031" s="2"/>
      <c r="J8031" s="2"/>
      <c r="K8031" s="2"/>
      <c r="L8031" s="2"/>
      <c r="M8031" s="2"/>
      <c r="N8031" s="2"/>
      <c r="O8031" s="2"/>
      <c r="P8031" s="2"/>
      <c r="Q8031" s="2"/>
      <c r="R8031" s="2"/>
      <c r="S8031" s="2"/>
      <c r="T8031" s="2"/>
      <c r="U8031" s="2"/>
      <c r="V8031" s="2"/>
      <c r="W8031" s="2"/>
      <c r="X8031" s="2"/>
      <c r="Y8031" s="2"/>
      <c r="AB8031" s="2"/>
      <c r="AC8031" s="2"/>
      <c r="AD8031" s="2"/>
      <c r="AE8031" s="2"/>
      <c r="AF8031" s="2"/>
      <c r="AG8031" s="2"/>
      <c r="AH8031" s="2"/>
      <c r="AI8031" s="2"/>
      <c r="AJ8031" s="2"/>
      <c r="AK8031" s="2"/>
      <c r="BK8031" s="2"/>
      <c r="BL8031" s="2"/>
      <c r="BN8031" s="2"/>
      <c r="BO8031" s="2"/>
    </row>
    <row r="8032" ht="12.75" customHeight="1">
      <c r="D8032" s="2"/>
      <c r="G8032" s="2"/>
      <c r="I8032" s="2"/>
      <c r="J8032" s="2"/>
      <c r="K8032" s="2"/>
      <c r="L8032" s="2"/>
      <c r="M8032" s="2"/>
      <c r="N8032" s="2"/>
      <c r="O8032" s="2"/>
      <c r="P8032" s="2"/>
      <c r="Q8032" s="2"/>
      <c r="R8032" s="2"/>
      <c r="S8032" s="2"/>
      <c r="T8032" s="2"/>
      <c r="U8032" s="2"/>
      <c r="V8032" s="2"/>
      <c r="W8032" s="2"/>
      <c r="X8032" s="2"/>
      <c r="Y8032" s="2"/>
      <c r="AB8032" s="2"/>
      <c r="AC8032" s="2"/>
      <c r="AD8032" s="2"/>
      <c r="AE8032" s="2"/>
      <c r="AF8032" s="2"/>
      <c r="AG8032" s="2"/>
      <c r="AH8032" s="2"/>
      <c r="AI8032" s="2"/>
      <c r="AJ8032" s="2"/>
      <c r="AK8032" s="2"/>
      <c r="BK8032" s="2"/>
      <c r="BL8032" s="2"/>
      <c r="BN8032" s="2"/>
      <c r="BO8032" s="2"/>
    </row>
    <row r="8033" ht="12.75" customHeight="1">
      <c r="D8033" s="2"/>
      <c r="G8033" s="2"/>
      <c r="I8033" s="2"/>
      <c r="J8033" s="2"/>
      <c r="K8033" s="2"/>
      <c r="L8033" s="2"/>
      <c r="M8033" s="2"/>
      <c r="N8033" s="2"/>
      <c r="O8033" s="2"/>
      <c r="P8033" s="2"/>
      <c r="Q8033" s="2"/>
      <c r="R8033" s="2"/>
      <c r="S8033" s="2"/>
      <c r="T8033" s="2"/>
      <c r="U8033" s="2"/>
      <c r="V8033" s="2"/>
      <c r="W8033" s="2"/>
      <c r="X8033" s="2"/>
      <c r="Y8033" s="2"/>
      <c r="AB8033" s="2"/>
      <c r="AC8033" s="2"/>
      <c r="AD8033" s="2"/>
      <c r="AE8033" s="2"/>
      <c r="AF8033" s="2"/>
      <c r="AG8033" s="2"/>
      <c r="AH8033" s="2"/>
      <c r="AI8033" s="2"/>
      <c r="AJ8033" s="2"/>
      <c r="AK8033" s="2"/>
      <c r="BK8033" s="2"/>
      <c r="BL8033" s="2"/>
      <c r="BN8033" s="2"/>
      <c r="BO8033" s="2"/>
    </row>
    <row r="8034" ht="12.75" customHeight="1">
      <c r="D8034" s="2"/>
      <c r="G8034" s="2"/>
      <c r="I8034" s="2"/>
      <c r="J8034" s="2"/>
      <c r="K8034" s="2"/>
      <c r="L8034" s="2"/>
      <c r="M8034" s="2"/>
      <c r="N8034" s="2"/>
      <c r="O8034" s="2"/>
      <c r="P8034" s="2"/>
      <c r="Q8034" s="2"/>
      <c r="R8034" s="2"/>
      <c r="S8034" s="2"/>
      <c r="T8034" s="2"/>
      <c r="U8034" s="2"/>
      <c r="V8034" s="2"/>
      <c r="W8034" s="2"/>
      <c r="X8034" s="2"/>
      <c r="Y8034" s="2"/>
      <c r="AB8034" s="2"/>
      <c r="AC8034" s="2"/>
      <c r="AD8034" s="2"/>
      <c r="AE8034" s="2"/>
      <c r="AF8034" s="2"/>
      <c r="AG8034" s="2"/>
      <c r="AH8034" s="2"/>
      <c r="AI8034" s="2"/>
      <c r="AJ8034" s="2"/>
      <c r="AK8034" s="2"/>
      <c r="BK8034" s="2"/>
      <c r="BL8034" s="2"/>
      <c r="BN8034" s="2"/>
      <c r="BO8034" s="2"/>
    </row>
    <row r="8035" ht="12.75" customHeight="1">
      <c r="D8035" s="2"/>
      <c r="G8035" s="2"/>
      <c r="I8035" s="2"/>
      <c r="J8035" s="2"/>
      <c r="K8035" s="2"/>
      <c r="L8035" s="2"/>
      <c r="M8035" s="2"/>
      <c r="N8035" s="2"/>
      <c r="O8035" s="2"/>
      <c r="P8035" s="2"/>
      <c r="Q8035" s="2"/>
      <c r="R8035" s="2"/>
      <c r="S8035" s="2"/>
      <c r="T8035" s="2"/>
      <c r="U8035" s="2"/>
      <c r="V8035" s="2"/>
      <c r="W8035" s="2"/>
      <c r="X8035" s="2"/>
      <c r="Y8035" s="2"/>
      <c r="AB8035" s="2"/>
      <c r="AC8035" s="2"/>
      <c r="AD8035" s="2"/>
      <c r="AE8035" s="2"/>
      <c r="AF8035" s="2"/>
      <c r="AG8035" s="2"/>
      <c r="AH8035" s="2"/>
      <c r="AI8035" s="2"/>
      <c r="AJ8035" s="2"/>
      <c r="AK8035" s="2"/>
      <c r="BK8035" s="2"/>
      <c r="BL8035" s="2"/>
      <c r="BN8035" s="2"/>
      <c r="BO8035" s="2"/>
    </row>
    <row r="8036" ht="12.75" customHeight="1">
      <c r="D8036" s="2"/>
      <c r="G8036" s="2"/>
      <c r="I8036" s="2"/>
      <c r="J8036" s="2"/>
      <c r="K8036" s="2"/>
      <c r="L8036" s="2"/>
      <c r="M8036" s="2"/>
      <c r="N8036" s="2"/>
      <c r="O8036" s="2"/>
      <c r="P8036" s="2"/>
      <c r="Q8036" s="2"/>
      <c r="R8036" s="2"/>
      <c r="S8036" s="2"/>
      <c r="T8036" s="2"/>
      <c r="U8036" s="2"/>
      <c r="V8036" s="2"/>
      <c r="W8036" s="2"/>
      <c r="X8036" s="2"/>
      <c r="Y8036" s="2"/>
      <c r="AB8036" s="2"/>
      <c r="AC8036" s="2"/>
      <c r="AD8036" s="2"/>
      <c r="AE8036" s="2"/>
      <c r="AF8036" s="2"/>
      <c r="AG8036" s="2"/>
      <c r="AH8036" s="2"/>
      <c r="AI8036" s="2"/>
      <c r="AJ8036" s="2"/>
      <c r="AK8036" s="2"/>
      <c r="BK8036" s="2"/>
      <c r="BL8036" s="2"/>
      <c r="BN8036" s="2"/>
      <c r="BO8036" s="2"/>
    </row>
    <row r="8037" ht="12.75" customHeight="1">
      <c r="D8037" s="2"/>
      <c r="G8037" s="2"/>
      <c r="I8037" s="2"/>
      <c r="J8037" s="2"/>
      <c r="K8037" s="2"/>
      <c r="L8037" s="2"/>
      <c r="M8037" s="2"/>
      <c r="N8037" s="2"/>
      <c r="O8037" s="2"/>
      <c r="P8037" s="2"/>
      <c r="Q8037" s="2"/>
      <c r="R8037" s="2"/>
      <c r="S8037" s="2"/>
      <c r="T8037" s="2"/>
      <c r="U8037" s="2"/>
      <c r="V8037" s="2"/>
      <c r="W8037" s="2"/>
      <c r="X8037" s="2"/>
      <c r="Y8037" s="2"/>
      <c r="AB8037" s="2"/>
      <c r="AC8037" s="2"/>
      <c r="AD8037" s="2"/>
      <c r="AE8037" s="2"/>
      <c r="AF8037" s="2"/>
      <c r="AG8037" s="2"/>
      <c r="AH8037" s="2"/>
      <c r="AI8037" s="2"/>
      <c r="AJ8037" s="2"/>
      <c r="AK8037" s="2"/>
      <c r="BK8037" s="2"/>
      <c r="BL8037" s="2"/>
      <c r="BN8037" s="2"/>
      <c r="BO8037" s="2"/>
    </row>
    <row r="8038" ht="12.75" customHeight="1">
      <c r="D8038" s="2"/>
      <c r="G8038" s="2"/>
      <c r="I8038" s="2"/>
      <c r="J8038" s="2"/>
      <c r="K8038" s="2"/>
      <c r="L8038" s="2"/>
      <c r="M8038" s="2"/>
      <c r="N8038" s="2"/>
      <c r="O8038" s="2"/>
      <c r="P8038" s="2"/>
      <c r="Q8038" s="2"/>
      <c r="R8038" s="2"/>
      <c r="S8038" s="2"/>
      <c r="T8038" s="2"/>
      <c r="U8038" s="2"/>
      <c r="V8038" s="2"/>
      <c r="W8038" s="2"/>
      <c r="X8038" s="2"/>
      <c r="Y8038" s="2"/>
      <c r="AB8038" s="2"/>
      <c r="AC8038" s="2"/>
      <c r="AD8038" s="2"/>
      <c r="AE8038" s="2"/>
      <c r="AF8038" s="2"/>
      <c r="AG8038" s="2"/>
      <c r="AH8038" s="2"/>
      <c r="AI8038" s="2"/>
      <c r="AJ8038" s="2"/>
      <c r="AK8038" s="2"/>
      <c r="BK8038" s="2"/>
      <c r="BL8038" s="2"/>
      <c r="BN8038" s="2"/>
      <c r="BO8038" s="2"/>
    </row>
    <row r="8039" ht="12.75" customHeight="1">
      <c r="D8039" s="2"/>
      <c r="G8039" s="2"/>
      <c r="I8039" s="2"/>
      <c r="J8039" s="2"/>
      <c r="K8039" s="2"/>
      <c r="L8039" s="2"/>
      <c r="M8039" s="2"/>
      <c r="N8039" s="2"/>
      <c r="O8039" s="2"/>
      <c r="P8039" s="2"/>
      <c r="Q8039" s="2"/>
      <c r="R8039" s="2"/>
      <c r="S8039" s="2"/>
      <c r="T8039" s="2"/>
      <c r="U8039" s="2"/>
      <c r="V8039" s="2"/>
      <c r="W8039" s="2"/>
      <c r="X8039" s="2"/>
      <c r="Y8039" s="2"/>
      <c r="AB8039" s="2"/>
      <c r="AC8039" s="2"/>
      <c r="AD8039" s="2"/>
      <c r="AE8039" s="2"/>
      <c r="AF8039" s="2"/>
      <c r="AG8039" s="2"/>
      <c r="AH8039" s="2"/>
      <c r="AI8039" s="2"/>
      <c r="AJ8039" s="2"/>
      <c r="AK8039" s="2"/>
      <c r="BK8039" s="2"/>
      <c r="BL8039" s="2"/>
      <c r="BN8039" s="2"/>
      <c r="BO8039" s="2"/>
    </row>
    <row r="8040" ht="12.75" customHeight="1">
      <c r="D8040" s="2"/>
      <c r="G8040" s="2"/>
      <c r="I8040" s="2"/>
      <c r="J8040" s="2"/>
      <c r="K8040" s="2"/>
      <c r="L8040" s="2"/>
      <c r="M8040" s="2"/>
      <c r="N8040" s="2"/>
      <c r="O8040" s="2"/>
      <c r="P8040" s="2"/>
      <c r="Q8040" s="2"/>
      <c r="R8040" s="2"/>
      <c r="S8040" s="2"/>
      <c r="T8040" s="2"/>
      <c r="U8040" s="2"/>
      <c r="V8040" s="2"/>
      <c r="W8040" s="2"/>
      <c r="X8040" s="2"/>
      <c r="Y8040" s="2"/>
      <c r="AB8040" s="2"/>
      <c r="AC8040" s="2"/>
      <c r="AD8040" s="2"/>
      <c r="AE8040" s="2"/>
      <c r="AF8040" s="2"/>
      <c r="AG8040" s="2"/>
      <c r="AH8040" s="2"/>
      <c r="AI8040" s="2"/>
      <c r="AJ8040" s="2"/>
      <c r="AK8040" s="2"/>
      <c r="BK8040" s="2"/>
      <c r="BL8040" s="2"/>
      <c r="BN8040" s="2"/>
      <c r="BO8040" s="2"/>
    </row>
    <row r="8041" ht="12.75" customHeight="1">
      <c r="D8041" s="2"/>
      <c r="G8041" s="2"/>
      <c r="I8041" s="2"/>
      <c r="J8041" s="2"/>
      <c r="K8041" s="2"/>
      <c r="L8041" s="2"/>
      <c r="M8041" s="2"/>
      <c r="N8041" s="2"/>
      <c r="O8041" s="2"/>
      <c r="P8041" s="2"/>
      <c r="Q8041" s="2"/>
      <c r="R8041" s="2"/>
      <c r="S8041" s="2"/>
      <c r="T8041" s="2"/>
      <c r="U8041" s="2"/>
      <c r="V8041" s="2"/>
      <c r="W8041" s="2"/>
      <c r="X8041" s="2"/>
      <c r="Y8041" s="2"/>
      <c r="AB8041" s="2"/>
      <c r="AC8041" s="2"/>
      <c r="AD8041" s="2"/>
      <c r="AE8041" s="2"/>
      <c r="AF8041" s="2"/>
      <c r="AG8041" s="2"/>
      <c r="AH8041" s="2"/>
      <c r="AI8041" s="2"/>
      <c r="AJ8041" s="2"/>
      <c r="AK8041" s="2"/>
      <c r="BK8041" s="2"/>
      <c r="BL8041" s="2"/>
      <c r="BN8041" s="2"/>
      <c r="BO8041" s="2"/>
    </row>
    <row r="8042" ht="12.75" customHeight="1">
      <c r="D8042" s="2"/>
      <c r="G8042" s="2"/>
      <c r="I8042" s="2"/>
      <c r="J8042" s="2"/>
      <c r="K8042" s="2"/>
      <c r="L8042" s="2"/>
      <c r="M8042" s="2"/>
      <c r="N8042" s="2"/>
      <c r="O8042" s="2"/>
      <c r="P8042" s="2"/>
      <c r="Q8042" s="2"/>
      <c r="R8042" s="2"/>
      <c r="S8042" s="2"/>
      <c r="T8042" s="2"/>
      <c r="U8042" s="2"/>
      <c r="V8042" s="2"/>
      <c r="W8042" s="2"/>
      <c r="X8042" s="2"/>
      <c r="Y8042" s="2"/>
      <c r="AB8042" s="2"/>
      <c r="AC8042" s="2"/>
      <c r="AD8042" s="2"/>
      <c r="AE8042" s="2"/>
      <c r="AF8042" s="2"/>
      <c r="AG8042" s="2"/>
      <c r="AH8042" s="2"/>
      <c r="AI8042" s="2"/>
      <c r="AJ8042" s="2"/>
      <c r="AK8042" s="2"/>
      <c r="BK8042" s="2"/>
      <c r="BL8042" s="2"/>
      <c r="BN8042" s="2"/>
      <c r="BO8042" s="2"/>
    </row>
    <row r="8043" ht="12.75" customHeight="1">
      <c r="D8043" s="2"/>
      <c r="G8043" s="2"/>
      <c r="I8043" s="2"/>
      <c r="J8043" s="2"/>
      <c r="K8043" s="2"/>
      <c r="L8043" s="2"/>
      <c r="M8043" s="2"/>
      <c r="N8043" s="2"/>
      <c r="O8043" s="2"/>
      <c r="P8043" s="2"/>
      <c r="Q8043" s="2"/>
      <c r="R8043" s="2"/>
      <c r="S8043" s="2"/>
      <c r="T8043" s="2"/>
      <c r="U8043" s="2"/>
      <c r="V8043" s="2"/>
      <c r="W8043" s="2"/>
      <c r="X8043" s="2"/>
      <c r="Y8043" s="2"/>
      <c r="AB8043" s="2"/>
      <c r="AC8043" s="2"/>
      <c r="AD8043" s="2"/>
      <c r="AE8043" s="2"/>
      <c r="AF8043" s="2"/>
      <c r="AG8043" s="2"/>
      <c r="AH8043" s="2"/>
      <c r="AI8043" s="2"/>
      <c r="AJ8043" s="2"/>
      <c r="AK8043" s="2"/>
      <c r="BK8043" s="2"/>
      <c r="BL8043" s="2"/>
      <c r="BN8043" s="2"/>
      <c r="BO8043" s="2"/>
    </row>
    <row r="8044" ht="12.75" customHeight="1">
      <c r="D8044" s="2"/>
      <c r="G8044" s="2"/>
      <c r="I8044" s="2"/>
      <c r="J8044" s="2"/>
      <c r="K8044" s="2"/>
      <c r="L8044" s="2"/>
      <c r="M8044" s="2"/>
      <c r="N8044" s="2"/>
      <c r="O8044" s="2"/>
      <c r="P8044" s="2"/>
      <c r="Q8044" s="2"/>
      <c r="R8044" s="2"/>
      <c r="S8044" s="2"/>
      <c r="T8044" s="2"/>
      <c r="U8044" s="2"/>
      <c r="V8044" s="2"/>
      <c r="W8044" s="2"/>
      <c r="X8044" s="2"/>
      <c r="Y8044" s="2"/>
      <c r="AB8044" s="2"/>
      <c r="AC8044" s="2"/>
      <c r="AD8044" s="2"/>
      <c r="AE8044" s="2"/>
      <c r="AF8044" s="2"/>
      <c r="AG8044" s="2"/>
      <c r="AH8044" s="2"/>
      <c r="AI8044" s="2"/>
      <c r="AJ8044" s="2"/>
      <c r="AK8044" s="2"/>
      <c r="BK8044" s="2"/>
      <c r="BL8044" s="2"/>
      <c r="BN8044" s="2"/>
      <c r="BO8044" s="2"/>
    </row>
    <row r="8045" ht="12.75" customHeight="1">
      <c r="D8045" s="2"/>
      <c r="G8045" s="2"/>
      <c r="I8045" s="2"/>
      <c r="J8045" s="2"/>
      <c r="K8045" s="2"/>
      <c r="L8045" s="2"/>
      <c r="M8045" s="2"/>
      <c r="N8045" s="2"/>
      <c r="O8045" s="2"/>
      <c r="P8045" s="2"/>
      <c r="Q8045" s="2"/>
      <c r="R8045" s="2"/>
      <c r="S8045" s="2"/>
      <c r="T8045" s="2"/>
      <c r="U8045" s="2"/>
      <c r="V8045" s="2"/>
      <c r="W8045" s="2"/>
      <c r="X8045" s="2"/>
      <c r="Y8045" s="2"/>
      <c r="AB8045" s="2"/>
      <c r="AC8045" s="2"/>
      <c r="AD8045" s="2"/>
      <c r="AE8045" s="2"/>
      <c r="AF8045" s="2"/>
      <c r="AG8045" s="2"/>
      <c r="AH8045" s="2"/>
      <c r="AI8045" s="2"/>
      <c r="AJ8045" s="2"/>
      <c r="AK8045" s="2"/>
      <c r="BK8045" s="2"/>
      <c r="BL8045" s="2"/>
      <c r="BN8045" s="2"/>
      <c r="BO8045" s="2"/>
    </row>
    <row r="8046" ht="12.75" customHeight="1">
      <c r="D8046" s="2"/>
      <c r="G8046" s="2"/>
      <c r="I8046" s="2"/>
      <c r="J8046" s="2"/>
      <c r="K8046" s="2"/>
      <c r="L8046" s="2"/>
      <c r="M8046" s="2"/>
      <c r="N8046" s="2"/>
      <c r="O8046" s="2"/>
      <c r="P8046" s="2"/>
      <c r="Q8046" s="2"/>
      <c r="R8046" s="2"/>
      <c r="S8046" s="2"/>
      <c r="T8046" s="2"/>
      <c r="U8046" s="2"/>
      <c r="V8046" s="2"/>
      <c r="W8046" s="2"/>
      <c r="X8046" s="2"/>
      <c r="Y8046" s="2"/>
      <c r="AB8046" s="2"/>
      <c r="AC8046" s="2"/>
      <c r="AD8046" s="2"/>
      <c r="AE8046" s="2"/>
      <c r="AF8046" s="2"/>
      <c r="AG8046" s="2"/>
      <c r="AH8046" s="2"/>
      <c r="AI8046" s="2"/>
      <c r="AJ8046" s="2"/>
      <c r="AK8046" s="2"/>
      <c r="BK8046" s="2"/>
      <c r="BL8046" s="2"/>
      <c r="BN8046" s="2"/>
      <c r="BO8046" s="2"/>
    </row>
    <row r="8047" ht="12.75" customHeight="1">
      <c r="D8047" s="2"/>
      <c r="G8047" s="2"/>
      <c r="I8047" s="2"/>
      <c r="J8047" s="2"/>
      <c r="K8047" s="2"/>
      <c r="L8047" s="2"/>
      <c r="M8047" s="2"/>
      <c r="N8047" s="2"/>
      <c r="O8047" s="2"/>
      <c r="P8047" s="2"/>
      <c r="Q8047" s="2"/>
      <c r="R8047" s="2"/>
      <c r="S8047" s="2"/>
      <c r="T8047" s="2"/>
      <c r="U8047" s="2"/>
      <c r="V8047" s="2"/>
      <c r="W8047" s="2"/>
      <c r="X8047" s="2"/>
      <c r="Y8047" s="2"/>
      <c r="AB8047" s="2"/>
      <c r="AC8047" s="2"/>
      <c r="AD8047" s="2"/>
      <c r="AE8047" s="2"/>
      <c r="AF8047" s="2"/>
      <c r="AG8047" s="2"/>
      <c r="AH8047" s="2"/>
      <c r="AI8047" s="2"/>
      <c r="AJ8047" s="2"/>
      <c r="AK8047" s="2"/>
      <c r="BK8047" s="2"/>
      <c r="BL8047" s="2"/>
      <c r="BN8047" s="2"/>
      <c r="BO8047" s="2"/>
    </row>
    <row r="8048" ht="12.75" customHeight="1">
      <c r="D8048" s="2"/>
      <c r="G8048" s="2"/>
      <c r="I8048" s="2"/>
      <c r="J8048" s="2"/>
      <c r="K8048" s="2"/>
      <c r="L8048" s="2"/>
      <c r="M8048" s="2"/>
      <c r="N8048" s="2"/>
      <c r="O8048" s="2"/>
      <c r="P8048" s="2"/>
      <c r="Q8048" s="2"/>
      <c r="R8048" s="2"/>
      <c r="S8048" s="2"/>
      <c r="T8048" s="2"/>
      <c r="U8048" s="2"/>
      <c r="V8048" s="2"/>
      <c r="W8048" s="2"/>
      <c r="X8048" s="2"/>
      <c r="Y8048" s="2"/>
      <c r="AB8048" s="2"/>
      <c r="AC8048" s="2"/>
      <c r="AD8048" s="2"/>
      <c r="AE8048" s="2"/>
      <c r="AF8048" s="2"/>
      <c r="AG8048" s="2"/>
      <c r="AH8048" s="2"/>
      <c r="AI8048" s="2"/>
      <c r="AJ8048" s="2"/>
      <c r="AK8048" s="2"/>
      <c r="BK8048" s="2"/>
      <c r="BL8048" s="2"/>
      <c r="BN8048" s="2"/>
      <c r="BO8048" s="2"/>
    </row>
    <row r="8049" ht="12.75" customHeight="1">
      <c r="D8049" s="2"/>
      <c r="G8049" s="2"/>
      <c r="I8049" s="2"/>
      <c r="J8049" s="2"/>
      <c r="K8049" s="2"/>
      <c r="L8049" s="2"/>
      <c r="M8049" s="2"/>
      <c r="N8049" s="2"/>
      <c r="O8049" s="2"/>
      <c r="P8049" s="2"/>
      <c r="Q8049" s="2"/>
      <c r="R8049" s="2"/>
      <c r="S8049" s="2"/>
      <c r="T8049" s="2"/>
      <c r="U8049" s="2"/>
      <c r="V8049" s="2"/>
      <c r="W8049" s="2"/>
      <c r="X8049" s="2"/>
      <c r="Y8049" s="2"/>
      <c r="AB8049" s="2"/>
      <c r="AC8049" s="2"/>
      <c r="AD8049" s="2"/>
      <c r="AE8049" s="2"/>
      <c r="AF8049" s="2"/>
      <c r="AG8049" s="2"/>
      <c r="AH8049" s="2"/>
      <c r="AI8049" s="2"/>
      <c r="AJ8049" s="2"/>
      <c r="AK8049" s="2"/>
      <c r="BK8049" s="2"/>
      <c r="BL8049" s="2"/>
      <c r="BN8049" s="2"/>
      <c r="BO8049" s="2"/>
    </row>
    <row r="8050" ht="12.75" customHeight="1">
      <c r="D8050" s="2"/>
      <c r="G8050" s="2"/>
      <c r="I8050" s="2"/>
      <c r="J8050" s="2"/>
      <c r="K8050" s="2"/>
      <c r="L8050" s="2"/>
      <c r="M8050" s="2"/>
      <c r="N8050" s="2"/>
      <c r="O8050" s="2"/>
      <c r="P8050" s="2"/>
      <c r="Q8050" s="2"/>
      <c r="R8050" s="2"/>
      <c r="S8050" s="2"/>
      <c r="T8050" s="2"/>
      <c r="U8050" s="2"/>
      <c r="V8050" s="2"/>
      <c r="W8050" s="2"/>
      <c r="X8050" s="2"/>
      <c r="Y8050" s="2"/>
      <c r="AB8050" s="2"/>
      <c r="AC8050" s="2"/>
      <c r="AD8050" s="2"/>
      <c r="AE8050" s="2"/>
      <c r="AF8050" s="2"/>
      <c r="AG8050" s="2"/>
      <c r="AH8050" s="2"/>
      <c r="AI8050" s="2"/>
      <c r="AJ8050" s="2"/>
      <c r="AK8050" s="2"/>
      <c r="BK8050" s="2"/>
      <c r="BL8050" s="2"/>
      <c r="BN8050" s="2"/>
      <c r="BO8050" s="2"/>
    </row>
    <row r="8051" ht="12.75" customHeight="1">
      <c r="D8051" s="2"/>
      <c r="G8051" s="2"/>
      <c r="I8051" s="2"/>
      <c r="J8051" s="2"/>
      <c r="K8051" s="2"/>
      <c r="L8051" s="2"/>
      <c r="M8051" s="2"/>
      <c r="N8051" s="2"/>
      <c r="O8051" s="2"/>
      <c r="P8051" s="2"/>
      <c r="Q8051" s="2"/>
      <c r="R8051" s="2"/>
      <c r="S8051" s="2"/>
      <c r="T8051" s="2"/>
      <c r="U8051" s="2"/>
      <c r="V8051" s="2"/>
      <c r="W8051" s="2"/>
      <c r="X8051" s="2"/>
      <c r="Y8051" s="2"/>
      <c r="AB8051" s="2"/>
      <c r="AC8051" s="2"/>
      <c r="AD8051" s="2"/>
      <c r="AE8051" s="2"/>
      <c r="AF8051" s="2"/>
      <c r="AG8051" s="2"/>
      <c r="AH8051" s="2"/>
      <c r="AI8051" s="2"/>
      <c r="AJ8051" s="2"/>
      <c r="AK8051" s="2"/>
      <c r="BK8051" s="2"/>
      <c r="BL8051" s="2"/>
      <c r="BN8051" s="2"/>
      <c r="BO8051" s="2"/>
    </row>
    <row r="8052" ht="12.75" customHeight="1">
      <c r="D8052" s="2"/>
      <c r="G8052" s="2"/>
      <c r="I8052" s="2"/>
      <c r="J8052" s="2"/>
      <c r="K8052" s="2"/>
      <c r="L8052" s="2"/>
      <c r="M8052" s="2"/>
      <c r="N8052" s="2"/>
      <c r="O8052" s="2"/>
      <c r="P8052" s="2"/>
      <c r="Q8052" s="2"/>
      <c r="R8052" s="2"/>
      <c r="S8052" s="2"/>
      <c r="T8052" s="2"/>
      <c r="U8052" s="2"/>
      <c r="V8052" s="2"/>
      <c r="W8052" s="2"/>
      <c r="X8052" s="2"/>
      <c r="Y8052" s="2"/>
      <c r="AB8052" s="2"/>
      <c r="AC8052" s="2"/>
      <c r="AD8052" s="2"/>
      <c r="AE8052" s="2"/>
      <c r="AF8052" s="2"/>
      <c r="AG8052" s="2"/>
      <c r="AH8052" s="2"/>
      <c r="AI8052" s="2"/>
      <c r="AJ8052" s="2"/>
      <c r="AK8052" s="2"/>
      <c r="BK8052" s="2"/>
      <c r="BL8052" s="2"/>
      <c r="BN8052" s="2"/>
      <c r="BO8052" s="2"/>
    </row>
    <row r="8053" ht="12.75" customHeight="1">
      <c r="D8053" s="2"/>
      <c r="G8053" s="2"/>
      <c r="I8053" s="2"/>
      <c r="J8053" s="2"/>
      <c r="K8053" s="2"/>
      <c r="L8053" s="2"/>
      <c r="M8053" s="2"/>
      <c r="N8053" s="2"/>
      <c r="O8053" s="2"/>
      <c r="P8053" s="2"/>
      <c r="Q8053" s="2"/>
      <c r="R8053" s="2"/>
      <c r="S8053" s="2"/>
      <c r="T8053" s="2"/>
      <c r="U8053" s="2"/>
      <c r="V8053" s="2"/>
      <c r="W8053" s="2"/>
      <c r="X8053" s="2"/>
      <c r="Y8053" s="2"/>
      <c r="AB8053" s="2"/>
      <c r="AC8053" s="2"/>
      <c r="AD8053" s="2"/>
      <c r="AE8053" s="2"/>
      <c r="AF8053" s="2"/>
      <c r="AG8053" s="2"/>
      <c r="AH8053" s="2"/>
      <c r="AI8053" s="2"/>
      <c r="AJ8053" s="2"/>
      <c r="AK8053" s="2"/>
      <c r="BK8053" s="2"/>
      <c r="BL8053" s="2"/>
      <c r="BN8053" s="2"/>
      <c r="BO8053" s="2"/>
    </row>
    <row r="8054" ht="12.75" customHeight="1">
      <c r="D8054" s="2"/>
      <c r="G8054" s="2"/>
      <c r="I8054" s="2"/>
      <c r="J8054" s="2"/>
      <c r="K8054" s="2"/>
      <c r="L8054" s="2"/>
      <c r="M8054" s="2"/>
      <c r="N8054" s="2"/>
      <c r="O8054" s="2"/>
      <c r="P8054" s="2"/>
      <c r="Q8054" s="2"/>
      <c r="R8054" s="2"/>
      <c r="S8054" s="2"/>
      <c r="T8054" s="2"/>
      <c r="U8054" s="2"/>
      <c r="V8054" s="2"/>
      <c r="W8054" s="2"/>
      <c r="X8054" s="2"/>
      <c r="Y8054" s="2"/>
      <c r="AB8054" s="2"/>
      <c r="AC8054" s="2"/>
      <c r="AD8054" s="2"/>
      <c r="AE8054" s="2"/>
      <c r="AF8054" s="2"/>
      <c r="AG8054" s="2"/>
      <c r="AH8054" s="2"/>
      <c r="AI8054" s="2"/>
      <c r="AJ8054" s="2"/>
      <c r="AK8054" s="2"/>
      <c r="BK8054" s="2"/>
      <c r="BL8054" s="2"/>
      <c r="BN8054" s="2"/>
      <c r="BO8054" s="2"/>
    </row>
    <row r="8055" ht="12.75" customHeight="1">
      <c r="D8055" s="2"/>
      <c r="G8055" s="2"/>
      <c r="I8055" s="2"/>
      <c r="J8055" s="2"/>
      <c r="K8055" s="2"/>
      <c r="L8055" s="2"/>
      <c r="M8055" s="2"/>
      <c r="N8055" s="2"/>
      <c r="O8055" s="2"/>
      <c r="P8055" s="2"/>
      <c r="Q8055" s="2"/>
      <c r="R8055" s="2"/>
      <c r="S8055" s="2"/>
      <c r="T8055" s="2"/>
      <c r="U8055" s="2"/>
      <c r="V8055" s="2"/>
      <c r="W8055" s="2"/>
      <c r="X8055" s="2"/>
      <c r="Y8055" s="2"/>
      <c r="AB8055" s="2"/>
      <c r="AC8055" s="2"/>
      <c r="AD8055" s="2"/>
      <c r="AE8055" s="2"/>
      <c r="AF8055" s="2"/>
      <c r="AG8055" s="2"/>
      <c r="AH8055" s="2"/>
      <c r="AI8055" s="2"/>
      <c r="AJ8055" s="2"/>
      <c r="AK8055" s="2"/>
      <c r="BK8055" s="2"/>
      <c r="BL8055" s="2"/>
      <c r="BN8055" s="2"/>
      <c r="BO8055" s="2"/>
    </row>
    <row r="8056" ht="12.75" customHeight="1">
      <c r="D8056" s="2"/>
      <c r="G8056" s="2"/>
      <c r="I8056" s="2"/>
      <c r="J8056" s="2"/>
      <c r="K8056" s="2"/>
      <c r="L8056" s="2"/>
      <c r="M8056" s="2"/>
      <c r="N8056" s="2"/>
      <c r="O8056" s="2"/>
      <c r="P8056" s="2"/>
      <c r="Q8056" s="2"/>
      <c r="R8056" s="2"/>
      <c r="S8056" s="2"/>
      <c r="T8056" s="2"/>
      <c r="U8056" s="2"/>
      <c r="V8056" s="2"/>
      <c r="W8056" s="2"/>
      <c r="X8056" s="2"/>
      <c r="Y8056" s="2"/>
      <c r="AB8056" s="2"/>
      <c r="AC8056" s="2"/>
      <c r="AD8056" s="2"/>
      <c r="AE8056" s="2"/>
      <c r="AF8056" s="2"/>
      <c r="AG8056" s="2"/>
      <c r="AH8056" s="2"/>
      <c r="AI8056" s="2"/>
      <c r="AJ8056" s="2"/>
      <c r="AK8056" s="2"/>
      <c r="BK8056" s="2"/>
      <c r="BL8056" s="2"/>
      <c r="BN8056" s="2"/>
      <c r="BO8056" s="2"/>
    </row>
    <row r="8057" ht="12.75" customHeight="1">
      <c r="D8057" s="2"/>
      <c r="G8057" s="2"/>
      <c r="I8057" s="2"/>
      <c r="J8057" s="2"/>
      <c r="K8057" s="2"/>
      <c r="L8057" s="2"/>
      <c r="M8057" s="2"/>
      <c r="N8057" s="2"/>
      <c r="O8057" s="2"/>
      <c r="P8057" s="2"/>
      <c r="Q8057" s="2"/>
      <c r="R8057" s="2"/>
      <c r="S8057" s="2"/>
      <c r="T8057" s="2"/>
      <c r="U8057" s="2"/>
      <c r="V8057" s="2"/>
      <c r="W8057" s="2"/>
      <c r="X8057" s="2"/>
      <c r="Y8057" s="2"/>
      <c r="AB8057" s="2"/>
      <c r="AC8057" s="2"/>
      <c r="AD8057" s="2"/>
      <c r="AE8057" s="2"/>
      <c r="AF8057" s="2"/>
      <c r="AG8057" s="2"/>
      <c r="AH8057" s="2"/>
      <c r="AI8057" s="2"/>
      <c r="AJ8057" s="2"/>
      <c r="AK8057" s="2"/>
      <c r="BK8057" s="2"/>
      <c r="BL8057" s="2"/>
      <c r="BN8057" s="2"/>
      <c r="BO8057" s="2"/>
    </row>
    <row r="8058" ht="12.75" customHeight="1">
      <c r="D8058" s="2"/>
      <c r="G8058" s="2"/>
      <c r="I8058" s="2"/>
      <c r="J8058" s="2"/>
      <c r="K8058" s="2"/>
      <c r="L8058" s="2"/>
      <c r="M8058" s="2"/>
      <c r="N8058" s="2"/>
      <c r="O8058" s="2"/>
      <c r="P8058" s="2"/>
      <c r="Q8058" s="2"/>
      <c r="R8058" s="2"/>
      <c r="S8058" s="2"/>
      <c r="T8058" s="2"/>
      <c r="U8058" s="2"/>
      <c r="V8058" s="2"/>
      <c r="W8058" s="2"/>
      <c r="X8058" s="2"/>
      <c r="Y8058" s="2"/>
      <c r="AB8058" s="2"/>
      <c r="AC8058" s="2"/>
      <c r="AD8058" s="2"/>
      <c r="AE8058" s="2"/>
      <c r="AF8058" s="2"/>
      <c r="AG8058" s="2"/>
      <c r="AH8058" s="2"/>
      <c r="AI8058" s="2"/>
      <c r="AJ8058" s="2"/>
      <c r="AK8058" s="2"/>
      <c r="BK8058" s="2"/>
      <c r="BL8058" s="2"/>
      <c r="BN8058" s="2"/>
      <c r="BO8058" s="2"/>
    </row>
    <row r="8059" ht="12.75" customHeight="1">
      <c r="D8059" s="2"/>
      <c r="G8059" s="2"/>
      <c r="I8059" s="2"/>
      <c r="J8059" s="2"/>
      <c r="K8059" s="2"/>
      <c r="L8059" s="2"/>
      <c r="M8059" s="2"/>
      <c r="N8059" s="2"/>
      <c r="O8059" s="2"/>
      <c r="P8059" s="2"/>
      <c r="Q8059" s="2"/>
      <c r="R8059" s="2"/>
      <c r="S8059" s="2"/>
      <c r="T8059" s="2"/>
      <c r="U8059" s="2"/>
      <c r="V8059" s="2"/>
      <c r="W8059" s="2"/>
      <c r="X8059" s="2"/>
      <c r="Y8059" s="2"/>
      <c r="AB8059" s="2"/>
      <c r="AC8059" s="2"/>
      <c r="AD8059" s="2"/>
      <c r="AE8059" s="2"/>
      <c r="AF8059" s="2"/>
      <c r="AG8059" s="2"/>
      <c r="AH8059" s="2"/>
      <c r="AI8059" s="2"/>
      <c r="AJ8059" s="2"/>
      <c r="AK8059" s="2"/>
      <c r="BK8059" s="2"/>
      <c r="BL8059" s="2"/>
      <c r="BN8059" s="2"/>
      <c r="BO8059" s="2"/>
    </row>
    <row r="8060" ht="12.75" customHeight="1">
      <c r="D8060" s="2"/>
      <c r="G8060" s="2"/>
      <c r="I8060" s="2"/>
      <c r="J8060" s="2"/>
      <c r="K8060" s="2"/>
      <c r="L8060" s="2"/>
      <c r="M8060" s="2"/>
      <c r="N8060" s="2"/>
      <c r="O8060" s="2"/>
      <c r="P8060" s="2"/>
      <c r="Q8060" s="2"/>
      <c r="R8060" s="2"/>
      <c r="S8060" s="2"/>
      <c r="T8060" s="2"/>
      <c r="U8060" s="2"/>
      <c r="V8060" s="2"/>
      <c r="W8060" s="2"/>
      <c r="X8060" s="2"/>
      <c r="Y8060" s="2"/>
      <c r="AB8060" s="2"/>
      <c r="AC8060" s="2"/>
      <c r="AD8060" s="2"/>
      <c r="AE8060" s="2"/>
      <c r="AF8060" s="2"/>
      <c r="AG8060" s="2"/>
      <c r="AH8060" s="2"/>
      <c r="AI8060" s="2"/>
      <c r="AJ8060" s="2"/>
      <c r="AK8060" s="2"/>
      <c r="BK8060" s="2"/>
      <c r="BL8060" s="2"/>
      <c r="BN8060" s="2"/>
      <c r="BO8060" s="2"/>
    </row>
    <row r="8061" ht="12.75" customHeight="1">
      <c r="D8061" s="2"/>
      <c r="G8061" s="2"/>
      <c r="I8061" s="2"/>
      <c r="J8061" s="2"/>
      <c r="K8061" s="2"/>
      <c r="L8061" s="2"/>
      <c r="M8061" s="2"/>
      <c r="N8061" s="2"/>
      <c r="O8061" s="2"/>
      <c r="P8061" s="2"/>
      <c r="Q8061" s="2"/>
      <c r="R8061" s="2"/>
      <c r="S8061" s="2"/>
      <c r="T8061" s="2"/>
      <c r="U8061" s="2"/>
      <c r="V8061" s="2"/>
      <c r="W8061" s="2"/>
      <c r="X8061" s="2"/>
      <c r="Y8061" s="2"/>
      <c r="AB8061" s="2"/>
      <c r="AC8061" s="2"/>
      <c r="AD8061" s="2"/>
      <c r="AE8061" s="2"/>
      <c r="AF8061" s="2"/>
      <c r="AG8061" s="2"/>
      <c r="AH8061" s="2"/>
      <c r="AI8061" s="2"/>
      <c r="AJ8061" s="2"/>
      <c r="AK8061" s="2"/>
      <c r="BK8061" s="2"/>
      <c r="BL8061" s="2"/>
      <c r="BN8061" s="2"/>
      <c r="BO8061" s="2"/>
    </row>
    <row r="8062" ht="12.75" customHeight="1">
      <c r="D8062" s="2"/>
      <c r="G8062" s="2"/>
      <c r="I8062" s="2"/>
      <c r="J8062" s="2"/>
      <c r="K8062" s="2"/>
      <c r="L8062" s="2"/>
      <c r="M8062" s="2"/>
      <c r="N8062" s="2"/>
      <c r="O8062" s="2"/>
      <c r="P8062" s="2"/>
      <c r="Q8062" s="2"/>
      <c r="R8062" s="2"/>
      <c r="S8062" s="2"/>
      <c r="T8062" s="2"/>
      <c r="U8062" s="2"/>
      <c r="V8062" s="2"/>
      <c r="W8062" s="2"/>
      <c r="X8062" s="2"/>
      <c r="Y8062" s="2"/>
      <c r="AB8062" s="2"/>
      <c r="AC8062" s="2"/>
      <c r="AD8062" s="2"/>
      <c r="AE8062" s="2"/>
      <c r="AF8062" s="2"/>
      <c r="AG8062" s="2"/>
      <c r="AH8062" s="2"/>
      <c r="AI8062" s="2"/>
      <c r="AJ8062" s="2"/>
      <c r="AK8062" s="2"/>
      <c r="BK8062" s="2"/>
      <c r="BL8062" s="2"/>
      <c r="BN8062" s="2"/>
      <c r="BO8062" s="2"/>
    </row>
    <row r="8063" ht="12.75" customHeight="1">
      <c r="D8063" s="2"/>
      <c r="G8063" s="2"/>
      <c r="I8063" s="2"/>
      <c r="J8063" s="2"/>
      <c r="K8063" s="2"/>
      <c r="L8063" s="2"/>
      <c r="M8063" s="2"/>
      <c r="N8063" s="2"/>
      <c r="O8063" s="2"/>
      <c r="P8063" s="2"/>
      <c r="Q8063" s="2"/>
      <c r="R8063" s="2"/>
      <c r="S8063" s="2"/>
      <c r="T8063" s="2"/>
      <c r="U8063" s="2"/>
      <c r="V8063" s="2"/>
      <c r="W8063" s="2"/>
      <c r="X8063" s="2"/>
      <c r="Y8063" s="2"/>
      <c r="AB8063" s="2"/>
      <c r="AC8063" s="2"/>
      <c r="AD8063" s="2"/>
      <c r="AE8063" s="2"/>
      <c r="AF8063" s="2"/>
      <c r="AG8063" s="2"/>
      <c r="AH8063" s="2"/>
      <c r="AI8063" s="2"/>
      <c r="AJ8063" s="2"/>
      <c r="AK8063" s="2"/>
      <c r="BK8063" s="2"/>
      <c r="BL8063" s="2"/>
      <c r="BN8063" s="2"/>
      <c r="BO8063" s="2"/>
    </row>
    <row r="8064" ht="12.75" customHeight="1">
      <c r="D8064" s="2"/>
      <c r="G8064" s="2"/>
      <c r="I8064" s="2"/>
      <c r="J8064" s="2"/>
      <c r="K8064" s="2"/>
      <c r="L8064" s="2"/>
      <c r="M8064" s="2"/>
      <c r="N8064" s="2"/>
      <c r="O8064" s="2"/>
      <c r="P8064" s="2"/>
      <c r="Q8064" s="2"/>
      <c r="R8064" s="2"/>
      <c r="S8064" s="2"/>
      <c r="T8064" s="2"/>
      <c r="U8064" s="2"/>
      <c r="V8064" s="2"/>
      <c r="W8064" s="2"/>
      <c r="X8064" s="2"/>
      <c r="Y8064" s="2"/>
      <c r="AB8064" s="2"/>
      <c r="AC8064" s="2"/>
      <c r="AD8064" s="2"/>
      <c r="AE8064" s="2"/>
      <c r="AF8064" s="2"/>
      <c r="AG8064" s="2"/>
      <c r="AH8064" s="2"/>
      <c r="AI8064" s="2"/>
      <c r="AJ8064" s="2"/>
      <c r="AK8064" s="2"/>
      <c r="BK8064" s="2"/>
      <c r="BL8064" s="2"/>
      <c r="BN8064" s="2"/>
      <c r="BO8064" s="2"/>
    </row>
    <row r="8065" ht="12.75" customHeight="1">
      <c r="D8065" s="2"/>
      <c r="G8065" s="2"/>
      <c r="I8065" s="2"/>
      <c r="J8065" s="2"/>
      <c r="K8065" s="2"/>
      <c r="L8065" s="2"/>
      <c r="M8065" s="2"/>
      <c r="N8065" s="2"/>
      <c r="O8065" s="2"/>
      <c r="P8065" s="2"/>
      <c r="Q8065" s="2"/>
      <c r="R8065" s="2"/>
      <c r="S8065" s="2"/>
      <c r="T8065" s="2"/>
      <c r="U8065" s="2"/>
      <c r="V8065" s="2"/>
      <c r="W8065" s="2"/>
      <c r="X8065" s="2"/>
      <c r="Y8065" s="2"/>
      <c r="AB8065" s="2"/>
      <c r="AC8065" s="2"/>
      <c r="AD8065" s="2"/>
      <c r="AE8065" s="2"/>
      <c r="AF8065" s="2"/>
      <c r="AG8065" s="2"/>
      <c r="AH8065" s="2"/>
      <c r="AI8065" s="2"/>
      <c r="AJ8065" s="2"/>
      <c r="AK8065" s="2"/>
      <c r="BK8065" s="2"/>
      <c r="BL8065" s="2"/>
      <c r="BN8065" s="2"/>
      <c r="BO8065" s="2"/>
    </row>
    <row r="8066" ht="12.75" customHeight="1">
      <c r="D8066" s="2"/>
      <c r="G8066" s="2"/>
      <c r="I8066" s="2"/>
      <c r="J8066" s="2"/>
      <c r="K8066" s="2"/>
      <c r="L8066" s="2"/>
      <c r="M8066" s="2"/>
      <c r="N8066" s="2"/>
      <c r="O8066" s="2"/>
      <c r="P8066" s="2"/>
      <c r="Q8066" s="2"/>
      <c r="R8066" s="2"/>
      <c r="S8066" s="2"/>
      <c r="T8066" s="2"/>
      <c r="U8066" s="2"/>
      <c r="V8066" s="2"/>
      <c r="W8066" s="2"/>
      <c r="X8066" s="2"/>
      <c r="Y8066" s="2"/>
      <c r="AB8066" s="2"/>
      <c r="AC8066" s="2"/>
      <c r="AD8066" s="2"/>
      <c r="AE8066" s="2"/>
      <c r="AF8066" s="2"/>
      <c r="AG8066" s="2"/>
      <c r="AH8066" s="2"/>
      <c r="AI8066" s="2"/>
      <c r="AJ8066" s="2"/>
      <c r="AK8066" s="2"/>
      <c r="BK8066" s="2"/>
      <c r="BL8066" s="2"/>
      <c r="BN8066" s="2"/>
      <c r="BO8066" s="2"/>
    </row>
    <row r="8067" ht="12.75" customHeight="1">
      <c r="D8067" s="2"/>
      <c r="G8067" s="2"/>
      <c r="I8067" s="2"/>
      <c r="J8067" s="2"/>
      <c r="K8067" s="2"/>
      <c r="L8067" s="2"/>
      <c r="M8067" s="2"/>
      <c r="N8067" s="2"/>
      <c r="O8067" s="2"/>
      <c r="P8067" s="2"/>
      <c r="Q8067" s="2"/>
      <c r="R8067" s="2"/>
      <c r="S8067" s="2"/>
      <c r="T8067" s="2"/>
      <c r="U8067" s="2"/>
      <c r="V8067" s="2"/>
      <c r="W8067" s="2"/>
      <c r="X8067" s="2"/>
      <c r="Y8067" s="2"/>
      <c r="AB8067" s="2"/>
      <c r="AC8067" s="2"/>
      <c r="AD8067" s="2"/>
      <c r="AE8067" s="2"/>
      <c r="AF8067" s="2"/>
      <c r="AG8067" s="2"/>
      <c r="AH8067" s="2"/>
      <c r="AI8067" s="2"/>
      <c r="AJ8067" s="2"/>
      <c r="AK8067" s="2"/>
      <c r="BK8067" s="2"/>
      <c r="BL8067" s="2"/>
      <c r="BN8067" s="2"/>
      <c r="BO8067" s="2"/>
    </row>
    <row r="8068" ht="12.75" customHeight="1">
      <c r="D8068" s="2"/>
      <c r="G8068" s="2"/>
      <c r="I8068" s="2"/>
      <c r="J8068" s="2"/>
      <c r="K8068" s="2"/>
      <c r="L8068" s="2"/>
      <c r="M8068" s="2"/>
      <c r="N8068" s="2"/>
      <c r="O8068" s="2"/>
      <c r="P8068" s="2"/>
      <c r="Q8068" s="2"/>
      <c r="R8068" s="2"/>
      <c r="S8068" s="2"/>
      <c r="T8068" s="2"/>
      <c r="U8068" s="2"/>
      <c r="V8068" s="2"/>
      <c r="W8068" s="2"/>
      <c r="X8068" s="2"/>
      <c r="Y8068" s="2"/>
      <c r="AB8068" s="2"/>
      <c r="AC8068" s="2"/>
      <c r="AD8068" s="2"/>
      <c r="AE8068" s="2"/>
      <c r="AF8068" s="2"/>
      <c r="AG8068" s="2"/>
      <c r="AH8068" s="2"/>
      <c r="AI8068" s="2"/>
      <c r="AJ8068" s="2"/>
      <c r="AK8068" s="2"/>
      <c r="BK8068" s="2"/>
      <c r="BL8068" s="2"/>
      <c r="BN8068" s="2"/>
      <c r="BO8068" s="2"/>
    </row>
    <row r="8069" ht="12.75" customHeight="1">
      <c r="D8069" s="2"/>
      <c r="G8069" s="2"/>
      <c r="I8069" s="2"/>
      <c r="J8069" s="2"/>
      <c r="K8069" s="2"/>
      <c r="L8069" s="2"/>
      <c r="M8069" s="2"/>
      <c r="N8069" s="2"/>
      <c r="O8069" s="2"/>
      <c r="P8069" s="2"/>
      <c r="Q8069" s="2"/>
      <c r="R8069" s="2"/>
      <c r="S8069" s="2"/>
      <c r="T8069" s="2"/>
      <c r="U8069" s="2"/>
      <c r="V8069" s="2"/>
      <c r="W8069" s="2"/>
      <c r="X8069" s="2"/>
      <c r="Y8069" s="2"/>
      <c r="AB8069" s="2"/>
      <c r="AC8069" s="2"/>
      <c r="AD8069" s="2"/>
      <c r="AE8069" s="2"/>
      <c r="AF8069" s="2"/>
      <c r="AG8069" s="2"/>
      <c r="AH8069" s="2"/>
      <c r="AI8069" s="2"/>
      <c r="AJ8069" s="2"/>
      <c r="AK8069" s="2"/>
      <c r="BK8069" s="2"/>
      <c r="BL8069" s="2"/>
      <c r="BN8069" s="2"/>
      <c r="BO8069" s="2"/>
    </row>
    <row r="8070" ht="12.75" customHeight="1">
      <c r="D8070" s="2"/>
      <c r="G8070" s="2"/>
      <c r="I8070" s="2"/>
      <c r="J8070" s="2"/>
      <c r="K8070" s="2"/>
      <c r="L8070" s="2"/>
      <c r="M8070" s="2"/>
      <c r="N8070" s="2"/>
      <c r="O8070" s="2"/>
      <c r="P8070" s="2"/>
      <c r="Q8070" s="2"/>
      <c r="R8070" s="2"/>
      <c r="S8070" s="2"/>
      <c r="T8070" s="2"/>
      <c r="U8070" s="2"/>
      <c r="V8070" s="2"/>
      <c r="W8070" s="2"/>
      <c r="X8070" s="2"/>
      <c r="Y8070" s="2"/>
      <c r="AB8070" s="2"/>
      <c r="AC8070" s="2"/>
      <c r="AD8070" s="2"/>
      <c r="AE8070" s="2"/>
      <c r="AF8070" s="2"/>
      <c r="AG8070" s="2"/>
      <c r="AH8070" s="2"/>
      <c r="AI8070" s="2"/>
      <c r="AJ8070" s="2"/>
      <c r="AK8070" s="2"/>
      <c r="BK8070" s="2"/>
      <c r="BL8070" s="2"/>
      <c r="BN8070" s="2"/>
      <c r="BO8070" s="2"/>
    </row>
    <row r="8071" ht="12.75" customHeight="1">
      <c r="D8071" s="2"/>
      <c r="G8071" s="2"/>
      <c r="I8071" s="2"/>
      <c r="J8071" s="2"/>
      <c r="K8071" s="2"/>
      <c r="L8071" s="2"/>
      <c r="M8071" s="2"/>
      <c r="N8071" s="2"/>
      <c r="O8071" s="2"/>
      <c r="P8071" s="2"/>
      <c r="Q8071" s="2"/>
      <c r="R8071" s="2"/>
      <c r="S8071" s="2"/>
      <c r="T8071" s="2"/>
      <c r="U8071" s="2"/>
      <c r="V8071" s="2"/>
      <c r="W8071" s="2"/>
      <c r="X8071" s="2"/>
      <c r="Y8071" s="2"/>
      <c r="AB8071" s="2"/>
      <c r="AC8071" s="2"/>
      <c r="AD8071" s="2"/>
      <c r="AE8071" s="2"/>
      <c r="AF8071" s="2"/>
      <c r="AG8071" s="2"/>
      <c r="AH8071" s="2"/>
      <c r="AI8071" s="2"/>
      <c r="AJ8071" s="2"/>
      <c r="AK8071" s="2"/>
      <c r="BK8071" s="2"/>
      <c r="BL8071" s="2"/>
      <c r="BN8071" s="2"/>
      <c r="BO8071" s="2"/>
    </row>
    <row r="8072" ht="12.75" customHeight="1">
      <c r="D8072" s="2"/>
      <c r="G8072" s="2"/>
      <c r="I8072" s="2"/>
      <c r="J8072" s="2"/>
      <c r="K8072" s="2"/>
      <c r="L8072" s="2"/>
      <c r="M8072" s="2"/>
      <c r="N8072" s="2"/>
      <c r="O8072" s="2"/>
      <c r="P8072" s="2"/>
      <c r="Q8072" s="2"/>
      <c r="R8072" s="2"/>
      <c r="S8072" s="2"/>
      <c r="T8072" s="2"/>
      <c r="U8072" s="2"/>
      <c r="V8072" s="2"/>
      <c r="W8072" s="2"/>
      <c r="X8072" s="2"/>
      <c r="Y8072" s="2"/>
      <c r="AB8072" s="2"/>
      <c r="AC8072" s="2"/>
      <c r="AD8072" s="2"/>
      <c r="AE8072" s="2"/>
      <c r="AF8072" s="2"/>
      <c r="AG8072" s="2"/>
      <c r="AH8072" s="2"/>
      <c r="AI8072" s="2"/>
      <c r="AJ8072" s="2"/>
      <c r="AK8072" s="2"/>
      <c r="BK8072" s="2"/>
      <c r="BL8072" s="2"/>
      <c r="BN8072" s="2"/>
      <c r="BO8072" s="2"/>
    </row>
    <row r="8073" ht="12.75" customHeight="1">
      <c r="D8073" s="2"/>
      <c r="G8073" s="2"/>
      <c r="I8073" s="2"/>
      <c r="J8073" s="2"/>
      <c r="K8073" s="2"/>
      <c r="L8073" s="2"/>
      <c r="M8073" s="2"/>
      <c r="N8073" s="2"/>
      <c r="O8073" s="2"/>
      <c r="P8073" s="2"/>
      <c r="Q8073" s="2"/>
      <c r="R8073" s="2"/>
      <c r="S8073" s="2"/>
      <c r="T8073" s="2"/>
      <c r="U8073" s="2"/>
      <c r="V8073" s="2"/>
      <c r="W8073" s="2"/>
      <c r="X8073" s="2"/>
      <c r="Y8073" s="2"/>
      <c r="AB8073" s="2"/>
      <c r="AC8073" s="2"/>
      <c r="AD8073" s="2"/>
      <c r="AE8073" s="2"/>
      <c r="AF8073" s="2"/>
      <c r="AG8073" s="2"/>
      <c r="AH8073" s="2"/>
      <c r="AI8073" s="2"/>
      <c r="AJ8073" s="2"/>
      <c r="AK8073" s="2"/>
      <c r="BK8073" s="2"/>
      <c r="BL8073" s="2"/>
      <c r="BN8073" s="2"/>
      <c r="BO8073" s="2"/>
    </row>
    <row r="8074" ht="12.75" customHeight="1">
      <c r="D8074" s="2"/>
      <c r="G8074" s="2"/>
      <c r="I8074" s="2"/>
      <c r="J8074" s="2"/>
      <c r="K8074" s="2"/>
      <c r="L8074" s="2"/>
      <c r="M8074" s="2"/>
      <c r="N8074" s="2"/>
      <c r="O8074" s="2"/>
      <c r="P8074" s="2"/>
      <c r="Q8074" s="2"/>
      <c r="R8074" s="2"/>
      <c r="S8074" s="2"/>
      <c r="T8074" s="2"/>
      <c r="U8074" s="2"/>
      <c r="V8074" s="2"/>
      <c r="W8074" s="2"/>
      <c r="X8074" s="2"/>
      <c r="Y8074" s="2"/>
      <c r="AB8074" s="2"/>
      <c r="AC8074" s="2"/>
      <c r="AD8074" s="2"/>
      <c r="AE8074" s="2"/>
      <c r="AF8074" s="2"/>
      <c r="AG8074" s="2"/>
      <c r="AH8074" s="2"/>
      <c r="AI8074" s="2"/>
      <c r="AJ8074" s="2"/>
      <c r="AK8074" s="2"/>
      <c r="BK8074" s="2"/>
      <c r="BL8074" s="2"/>
      <c r="BN8074" s="2"/>
      <c r="BO8074" s="2"/>
    </row>
    <row r="8075" ht="12.75" customHeight="1">
      <c r="D8075" s="2"/>
      <c r="G8075" s="2"/>
      <c r="I8075" s="2"/>
      <c r="J8075" s="2"/>
      <c r="K8075" s="2"/>
      <c r="L8075" s="2"/>
      <c r="M8075" s="2"/>
      <c r="N8075" s="2"/>
      <c r="O8075" s="2"/>
      <c r="P8075" s="2"/>
      <c r="Q8075" s="2"/>
      <c r="R8075" s="2"/>
      <c r="S8075" s="2"/>
      <c r="T8075" s="2"/>
      <c r="U8075" s="2"/>
      <c r="V8075" s="2"/>
      <c r="W8075" s="2"/>
      <c r="X8075" s="2"/>
      <c r="Y8075" s="2"/>
      <c r="AB8075" s="2"/>
      <c r="AC8075" s="2"/>
      <c r="AD8075" s="2"/>
      <c r="AE8075" s="2"/>
      <c r="AF8075" s="2"/>
      <c r="AG8075" s="2"/>
      <c r="AH8075" s="2"/>
      <c r="AI8075" s="2"/>
      <c r="AJ8075" s="2"/>
      <c r="AK8075" s="2"/>
      <c r="BK8075" s="2"/>
      <c r="BL8075" s="2"/>
      <c r="BN8075" s="2"/>
      <c r="BO8075" s="2"/>
    </row>
    <row r="8076" ht="12.75" customHeight="1">
      <c r="D8076" s="2"/>
      <c r="G8076" s="2"/>
      <c r="I8076" s="2"/>
      <c r="J8076" s="2"/>
      <c r="K8076" s="2"/>
      <c r="L8076" s="2"/>
      <c r="M8076" s="2"/>
      <c r="N8076" s="2"/>
      <c r="O8076" s="2"/>
      <c r="P8076" s="2"/>
      <c r="Q8076" s="2"/>
      <c r="R8076" s="2"/>
      <c r="S8076" s="2"/>
      <c r="T8076" s="2"/>
      <c r="U8076" s="2"/>
      <c r="V8076" s="2"/>
      <c r="W8076" s="2"/>
      <c r="X8076" s="2"/>
      <c r="Y8076" s="2"/>
      <c r="AB8076" s="2"/>
      <c r="AC8076" s="2"/>
      <c r="AD8076" s="2"/>
      <c r="AE8076" s="2"/>
      <c r="AF8076" s="2"/>
      <c r="AG8076" s="2"/>
      <c r="AH8076" s="2"/>
      <c r="AI8076" s="2"/>
      <c r="AJ8076" s="2"/>
      <c r="AK8076" s="2"/>
      <c r="BK8076" s="2"/>
      <c r="BL8076" s="2"/>
      <c r="BN8076" s="2"/>
      <c r="BO8076" s="2"/>
    </row>
    <row r="8077" ht="12.75" customHeight="1">
      <c r="D8077" s="2"/>
      <c r="G8077" s="2"/>
      <c r="I8077" s="2"/>
      <c r="J8077" s="2"/>
      <c r="K8077" s="2"/>
      <c r="L8077" s="2"/>
      <c r="M8077" s="2"/>
      <c r="N8077" s="2"/>
      <c r="O8077" s="2"/>
      <c r="P8077" s="2"/>
      <c r="Q8077" s="2"/>
      <c r="R8077" s="2"/>
      <c r="S8077" s="2"/>
      <c r="T8077" s="2"/>
      <c r="U8077" s="2"/>
      <c r="V8077" s="2"/>
      <c r="W8077" s="2"/>
      <c r="X8077" s="2"/>
      <c r="Y8077" s="2"/>
      <c r="AB8077" s="2"/>
      <c r="AC8077" s="2"/>
      <c r="AD8077" s="2"/>
      <c r="AE8077" s="2"/>
      <c r="AF8077" s="2"/>
      <c r="AG8077" s="2"/>
      <c r="AH8077" s="2"/>
      <c r="AI8077" s="2"/>
      <c r="AJ8077" s="2"/>
      <c r="AK8077" s="2"/>
      <c r="BK8077" s="2"/>
      <c r="BL8077" s="2"/>
      <c r="BN8077" s="2"/>
      <c r="BO8077" s="2"/>
    </row>
    <row r="8078" ht="12.75" customHeight="1">
      <c r="D8078" s="2"/>
      <c r="G8078" s="2"/>
      <c r="I8078" s="2"/>
      <c r="J8078" s="2"/>
      <c r="K8078" s="2"/>
      <c r="L8078" s="2"/>
      <c r="M8078" s="2"/>
      <c r="N8078" s="2"/>
      <c r="O8078" s="2"/>
      <c r="P8078" s="2"/>
      <c r="Q8078" s="2"/>
      <c r="R8078" s="2"/>
      <c r="S8078" s="2"/>
      <c r="T8078" s="2"/>
      <c r="U8078" s="2"/>
      <c r="V8078" s="2"/>
      <c r="W8078" s="2"/>
      <c r="X8078" s="2"/>
      <c r="Y8078" s="2"/>
      <c r="AB8078" s="2"/>
      <c r="AC8078" s="2"/>
      <c r="AD8078" s="2"/>
      <c r="AE8078" s="2"/>
      <c r="AF8078" s="2"/>
      <c r="AG8078" s="2"/>
      <c r="AH8078" s="2"/>
      <c r="AI8078" s="2"/>
      <c r="AJ8078" s="2"/>
      <c r="AK8078" s="2"/>
      <c r="BK8078" s="2"/>
      <c r="BL8078" s="2"/>
      <c r="BN8078" s="2"/>
      <c r="BO8078" s="2"/>
    </row>
    <row r="8079" ht="12.75" customHeight="1">
      <c r="D8079" s="2"/>
      <c r="G8079" s="2"/>
      <c r="I8079" s="2"/>
      <c r="J8079" s="2"/>
      <c r="K8079" s="2"/>
      <c r="L8079" s="2"/>
      <c r="M8079" s="2"/>
      <c r="N8079" s="2"/>
      <c r="O8079" s="2"/>
      <c r="P8079" s="2"/>
      <c r="Q8079" s="2"/>
      <c r="R8079" s="2"/>
      <c r="S8079" s="2"/>
      <c r="T8079" s="2"/>
      <c r="U8079" s="2"/>
      <c r="V8079" s="2"/>
      <c r="W8079" s="2"/>
      <c r="X8079" s="2"/>
      <c r="Y8079" s="2"/>
      <c r="AB8079" s="2"/>
      <c r="AC8079" s="2"/>
      <c r="AD8079" s="2"/>
      <c r="AE8079" s="2"/>
      <c r="AF8079" s="2"/>
      <c r="AG8079" s="2"/>
      <c r="AH8079" s="2"/>
      <c r="AI8079" s="2"/>
      <c r="AJ8079" s="2"/>
      <c r="AK8079" s="2"/>
      <c r="BK8079" s="2"/>
      <c r="BL8079" s="2"/>
      <c r="BN8079" s="2"/>
      <c r="BO8079" s="2"/>
    </row>
    <row r="8080" ht="12.75" customHeight="1">
      <c r="D8080" s="2"/>
      <c r="G8080" s="2"/>
      <c r="I8080" s="2"/>
      <c r="J8080" s="2"/>
      <c r="K8080" s="2"/>
      <c r="L8080" s="2"/>
      <c r="M8080" s="2"/>
      <c r="N8080" s="2"/>
      <c r="O8080" s="2"/>
      <c r="P8080" s="2"/>
      <c r="Q8080" s="2"/>
      <c r="R8080" s="2"/>
      <c r="S8080" s="2"/>
      <c r="T8080" s="2"/>
      <c r="U8080" s="2"/>
      <c r="V8080" s="2"/>
      <c r="W8080" s="2"/>
      <c r="X8080" s="2"/>
      <c r="Y8080" s="2"/>
      <c r="AB8080" s="2"/>
      <c r="AC8080" s="2"/>
      <c r="AD8080" s="2"/>
      <c r="AE8080" s="2"/>
      <c r="AF8080" s="2"/>
      <c r="AG8080" s="2"/>
      <c r="AH8080" s="2"/>
      <c r="AI8080" s="2"/>
      <c r="AJ8080" s="2"/>
      <c r="AK8080" s="2"/>
      <c r="BK8080" s="2"/>
      <c r="BL8080" s="2"/>
      <c r="BN8080" s="2"/>
      <c r="BO8080" s="2"/>
    </row>
    <row r="8081" ht="12.75" customHeight="1">
      <c r="D8081" s="2"/>
      <c r="G8081" s="2"/>
      <c r="I8081" s="2"/>
      <c r="J8081" s="2"/>
      <c r="K8081" s="2"/>
      <c r="L8081" s="2"/>
      <c r="M8081" s="2"/>
      <c r="N8081" s="2"/>
      <c r="O8081" s="2"/>
      <c r="P8081" s="2"/>
      <c r="Q8081" s="2"/>
      <c r="R8081" s="2"/>
      <c r="S8081" s="2"/>
      <c r="T8081" s="2"/>
      <c r="U8081" s="2"/>
      <c r="V8081" s="2"/>
      <c r="W8081" s="2"/>
      <c r="X8081" s="2"/>
      <c r="Y8081" s="2"/>
      <c r="AB8081" s="2"/>
      <c r="AC8081" s="2"/>
      <c r="AD8081" s="2"/>
      <c r="AE8081" s="2"/>
      <c r="AF8081" s="2"/>
      <c r="AG8081" s="2"/>
      <c r="AH8081" s="2"/>
      <c r="AI8081" s="2"/>
      <c r="AJ8081" s="2"/>
      <c r="AK8081" s="2"/>
      <c r="BK8081" s="2"/>
      <c r="BL8081" s="2"/>
      <c r="BN8081" s="2"/>
      <c r="BO8081" s="2"/>
    </row>
    <row r="8082" ht="12.75" customHeight="1">
      <c r="D8082" s="2"/>
      <c r="G8082" s="2"/>
      <c r="I8082" s="2"/>
      <c r="J8082" s="2"/>
      <c r="K8082" s="2"/>
      <c r="L8082" s="2"/>
      <c r="M8082" s="2"/>
      <c r="N8082" s="2"/>
      <c r="O8082" s="2"/>
      <c r="P8082" s="2"/>
      <c r="Q8082" s="2"/>
      <c r="R8082" s="2"/>
      <c r="S8082" s="2"/>
      <c r="T8082" s="2"/>
      <c r="U8082" s="2"/>
      <c r="V8082" s="2"/>
      <c r="W8082" s="2"/>
      <c r="X8082" s="2"/>
      <c r="Y8082" s="2"/>
      <c r="AB8082" s="2"/>
      <c r="AC8082" s="2"/>
      <c r="AD8082" s="2"/>
      <c r="AE8082" s="2"/>
      <c r="AF8082" s="2"/>
      <c r="AG8082" s="2"/>
      <c r="AH8082" s="2"/>
      <c r="AI8082" s="2"/>
      <c r="AJ8082" s="2"/>
      <c r="AK8082" s="2"/>
      <c r="BK8082" s="2"/>
      <c r="BL8082" s="2"/>
      <c r="BN8082" s="2"/>
      <c r="BO8082" s="2"/>
    </row>
    <row r="8083" ht="12.75" customHeight="1">
      <c r="D8083" s="2"/>
      <c r="G8083" s="2"/>
      <c r="I8083" s="2"/>
      <c r="J8083" s="2"/>
      <c r="K8083" s="2"/>
      <c r="L8083" s="2"/>
      <c r="M8083" s="2"/>
      <c r="N8083" s="2"/>
      <c r="O8083" s="2"/>
      <c r="P8083" s="2"/>
      <c r="Q8083" s="2"/>
      <c r="R8083" s="2"/>
      <c r="S8083" s="2"/>
      <c r="T8083" s="2"/>
      <c r="U8083" s="2"/>
      <c r="V8083" s="2"/>
      <c r="W8083" s="2"/>
      <c r="X8083" s="2"/>
      <c r="Y8083" s="2"/>
      <c r="AB8083" s="2"/>
      <c r="AC8083" s="2"/>
      <c r="AD8083" s="2"/>
      <c r="AE8083" s="2"/>
      <c r="AF8083" s="2"/>
      <c r="AG8083" s="2"/>
      <c r="AH8083" s="2"/>
      <c r="AI8083" s="2"/>
      <c r="AJ8083" s="2"/>
      <c r="AK8083" s="2"/>
      <c r="BK8083" s="2"/>
      <c r="BL8083" s="2"/>
      <c r="BN8083" s="2"/>
      <c r="BO8083" s="2"/>
    </row>
    <row r="8084" ht="12.75" customHeight="1">
      <c r="D8084" s="2"/>
      <c r="G8084" s="2"/>
      <c r="I8084" s="2"/>
      <c r="J8084" s="2"/>
      <c r="K8084" s="2"/>
      <c r="L8084" s="2"/>
      <c r="M8084" s="2"/>
      <c r="N8084" s="2"/>
      <c r="O8084" s="2"/>
      <c r="P8084" s="2"/>
      <c r="Q8084" s="2"/>
      <c r="R8084" s="2"/>
      <c r="S8084" s="2"/>
      <c r="T8084" s="2"/>
      <c r="U8084" s="2"/>
      <c r="V8084" s="2"/>
      <c r="W8084" s="2"/>
      <c r="X8084" s="2"/>
      <c r="Y8084" s="2"/>
      <c r="AB8084" s="2"/>
      <c r="AC8084" s="2"/>
      <c r="AD8084" s="2"/>
      <c r="AE8084" s="2"/>
      <c r="AF8084" s="2"/>
      <c r="AG8084" s="2"/>
      <c r="AH8084" s="2"/>
      <c r="AI8084" s="2"/>
      <c r="AJ8084" s="2"/>
      <c r="AK8084" s="2"/>
      <c r="BK8084" s="2"/>
      <c r="BL8084" s="2"/>
      <c r="BN8084" s="2"/>
      <c r="BO8084" s="2"/>
    </row>
    <row r="8085" ht="12.75" customHeight="1">
      <c r="D8085" s="2"/>
      <c r="G8085" s="2"/>
      <c r="I8085" s="2"/>
      <c r="J8085" s="2"/>
      <c r="K8085" s="2"/>
      <c r="L8085" s="2"/>
      <c r="M8085" s="2"/>
      <c r="N8085" s="2"/>
      <c r="O8085" s="2"/>
      <c r="P8085" s="2"/>
      <c r="Q8085" s="2"/>
      <c r="R8085" s="2"/>
      <c r="S8085" s="2"/>
      <c r="T8085" s="2"/>
      <c r="U8085" s="2"/>
      <c r="V8085" s="2"/>
      <c r="W8085" s="2"/>
      <c r="X8085" s="2"/>
      <c r="Y8085" s="2"/>
      <c r="AB8085" s="2"/>
      <c r="AC8085" s="2"/>
      <c r="AD8085" s="2"/>
      <c r="AE8085" s="2"/>
      <c r="AF8085" s="2"/>
      <c r="AG8085" s="2"/>
      <c r="AH8085" s="2"/>
      <c r="AI8085" s="2"/>
      <c r="AJ8085" s="2"/>
      <c r="AK8085" s="2"/>
      <c r="BK8085" s="2"/>
      <c r="BL8085" s="2"/>
      <c r="BN8085" s="2"/>
      <c r="BO8085" s="2"/>
    </row>
    <row r="8086" ht="12.75" customHeight="1">
      <c r="D8086" s="2"/>
      <c r="G8086" s="2"/>
      <c r="I8086" s="2"/>
      <c r="J8086" s="2"/>
      <c r="K8086" s="2"/>
      <c r="L8086" s="2"/>
      <c r="M8086" s="2"/>
      <c r="N8086" s="2"/>
      <c r="O8086" s="2"/>
      <c r="P8086" s="2"/>
      <c r="Q8086" s="2"/>
      <c r="R8086" s="2"/>
      <c r="S8086" s="2"/>
      <c r="T8086" s="2"/>
      <c r="U8086" s="2"/>
      <c r="V8086" s="2"/>
      <c r="W8086" s="2"/>
      <c r="X8086" s="2"/>
      <c r="Y8086" s="2"/>
      <c r="AB8086" s="2"/>
      <c r="AC8086" s="2"/>
      <c r="AD8086" s="2"/>
      <c r="AE8086" s="2"/>
      <c r="AF8086" s="2"/>
      <c r="AG8086" s="2"/>
      <c r="AH8086" s="2"/>
      <c r="AI8086" s="2"/>
      <c r="AJ8086" s="2"/>
      <c r="AK8086" s="2"/>
      <c r="BK8086" s="2"/>
      <c r="BL8086" s="2"/>
      <c r="BN8086" s="2"/>
      <c r="BO8086" s="2"/>
    </row>
    <row r="8087" ht="12.75" customHeight="1">
      <c r="D8087" s="2"/>
      <c r="G8087" s="2"/>
      <c r="I8087" s="2"/>
      <c r="J8087" s="2"/>
      <c r="K8087" s="2"/>
      <c r="L8087" s="2"/>
      <c r="M8087" s="2"/>
      <c r="N8087" s="2"/>
      <c r="O8087" s="2"/>
      <c r="P8087" s="2"/>
      <c r="Q8087" s="2"/>
      <c r="R8087" s="2"/>
      <c r="S8087" s="2"/>
      <c r="T8087" s="2"/>
      <c r="U8087" s="2"/>
      <c r="V8087" s="2"/>
      <c r="W8087" s="2"/>
      <c r="X8087" s="2"/>
      <c r="Y8087" s="2"/>
      <c r="AB8087" s="2"/>
      <c r="AC8087" s="2"/>
      <c r="AD8087" s="2"/>
      <c r="AE8087" s="2"/>
      <c r="AF8087" s="2"/>
      <c r="AG8087" s="2"/>
      <c r="AH8087" s="2"/>
      <c r="AI8087" s="2"/>
      <c r="AJ8087" s="2"/>
      <c r="AK8087" s="2"/>
      <c r="BK8087" s="2"/>
      <c r="BL8087" s="2"/>
      <c r="BN8087" s="2"/>
      <c r="BO8087" s="2"/>
    </row>
    <row r="8088" ht="12.75" customHeight="1">
      <c r="D8088" s="2"/>
      <c r="G8088" s="2"/>
      <c r="I8088" s="2"/>
      <c r="J8088" s="2"/>
      <c r="K8088" s="2"/>
      <c r="L8088" s="2"/>
      <c r="M8088" s="2"/>
      <c r="N8088" s="2"/>
      <c r="O8088" s="2"/>
      <c r="P8088" s="2"/>
      <c r="Q8088" s="2"/>
      <c r="R8088" s="2"/>
      <c r="S8088" s="2"/>
      <c r="T8088" s="2"/>
      <c r="U8088" s="2"/>
      <c r="V8088" s="2"/>
      <c r="W8088" s="2"/>
      <c r="X8088" s="2"/>
      <c r="Y8088" s="2"/>
      <c r="AB8088" s="2"/>
      <c r="AC8088" s="2"/>
      <c r="AD8088" s="2"/>
      <c r="AE8088" s="2"/>
      <c r="AF8088" s="2"/>
      <c r="AG8088" s="2"/>
      <c r="AH8088" s="2"/>
      <c r="AI8088" s="2"/>
      <c r="AJ8088" s="2"/>
      <c r="AK8088" s="2"/>
      <c r="BK8088" s="2"/>
      <c r="BL8088" s="2"/>
      <c r="BN8088" s="2"/>
      <c r="BO8088" s="2"/>
    </row>
    <row r="8089" ht="12.75" customHeight="1">
      <c r="D8089" s="2"/>
      <c r="G8089" s="2"/>
      <c r="I8089" s="2"/>
      <c r="J8089" s="2"/>
      <c r="K8089" s="2"/>
      <c r="L8089" s="2"/>
      <c r="M8089" s="2"/>
      <c r="N8089" s="2"/>
      <c r="O8089" s="2"/>
      <c r="P8089" s="2"/>
      <c r="Q8089" s="2"/>
      <c r="R8089" s="2"/>
      <c r="S8089" s="2"/>
      <c r="T8089" s="2"/>
      <c r="U8089" s="2"/>
      <c r="V8089" s="2"/>
      <c r="W8089" s="2"/>
      <c r="X8089" s="2"/>
      <c r="Y8089" s="2"/>
      <c r="AB8089" s="2"/>
      <c r="AC8089" s="2"/>
      <c r="AD8089" s="2"/>
      <c r="AE8089" s="2"/>
      <c r="AF8089" s="2"/>
      <c r="AG8089" s="2"/>
      <c r="AH8089" s="2"/>
      <c r="AI8089" s="2"/>
      <c r="AJ8089" s="2"/>
      <c r="AK8089" s="2"/>
      <c r="BK8089" s="2"/>
      <c r="BL8089" s="2"/>
      <c r="BN8089" s="2"/>
      <c r="BO8089" s="2"/>
    </row>
    <row r="8090" ht="12.75" customHeight="1">
      <c r="D8090" s="2"/>
      <c r="G8090" s="2"/>
      <c r="I8090" s="2"/>
      <c r="J8090" s="2"/>
      <c r="K8090" s="2"/>
      <c r="L8090" s="2"/>
      <c r="M8090" s="2"/>
      <c r="N8090" s="2"/>
      <c r="O8090" s="2"/>
      <c r="P8090" s="2"/>
      <c r="Q8090" s="2"/>
      <c r="R8090" s="2"/>
      <c r="S8090" s="2"/>
      <c r="T8090" s="2"/>
      <c r="U8090" s="2"/>
      <c r="V8090" s="2"/>
      <c r="W8090" s="2"/>
      <c r="X8090" s="2"/>
      <c r="Y8090" s="2"/>
      <c r="AB8090" s="2"/>
      <c r="AC8090" s="2"/>
      <c r="AD8090" s="2"/>
      <c r="AE8090" s="2"/>
      <c r="AF8090" s="2"/>
      <c r="AG8090" s="2"/>
      <c r="AH8090" s="2"/>
      <c r="AI8090" s="2"/>
      <c r="AJ8090" s="2"/>
      <c r="AK8090" s="2"/>
      <c r="BK8090" s="2"/>
      <c r="BL8090" s="2"/>
      <c r="BN8090" s="2"/>
      <c r="BO8090" s="2"/>
    </row>
    <row r="8091" ht="12.75" customHeight="1">
      <c r="D8091" s="2"/>
      <c r="G8091" s="2"/>
      <c r="I8091" s="2"/>
      <c r="J8091" s="2"/>
      <c r="K8091" s="2"/>
      <c r="L8091" s="2"/>
      <c r="M8091" s="2"/>
      <c r="N8091" s="2"/>
      <c r="O8091" s="2"/>
      <c r="P8091" s="2"/>
      <c r="Q8091" s="2"/>
      <c r="R8091" s="2"/>
      <c r="S8091" s="2"/>
      <c r="T8091" s="2"/>
      <c r="U8091" s="2"/>
      <c r="V8091" s="2"/>
      <c r="W8091" s="2"/>
      <c r="X8091" s="2"/>
      <c r="Y8091" s="2"/>
      <c r="AB8091" s="2"/>
      <c r="AC8091" s="2"/>
      <c r="AD8091" s="2"/>
      <c r="AE8091" s="2"/>
      <c r="AF8091" s="2"/>
      <c r="AG8091" s="2"/>
      <c r="AH8091" s="2"/>
      <c r="AI8091" s="2"/>
      <c r="AJ8091" s="2"/>
      <c r="AK8091" s="2"/>
      <c r="BK8091" s="2"/>
      <c r="BL8091" s="2"/>
      <c r="BN8091" s="2"/>
      <c r="BO8091" s="2"/>
    </row>
    <row r="8092" ht="12.75" customHeight="1">
      <c r="D8092" s="2"/>
      <c r="G8092" s="2"/>
      <c r="I8092" s="2"/>
      <c r="J8092" s="2"/>
      <c r="K8092" s="2"/>
      <c r="L8092" s="2"/>
      <c r="M8092" s="2"/>
      <c r="N8092" s="2"/>
      <c r="O8092" s="2"/>
      <c r="P8092" s="2"/>
      <c r="Q8092" s="2"/>
      <c r="R8092" s="2"/>
      <c r="S8092" s="2"/>
      <c r="T8092" s="2"/>
      <c r="U8092" s="2"/>
      <c r="V8092" s="2"/>
      <c r="W8092" s="2"/>
      <c r="X8092" s="2"/>
      <c r="Y8092" s="2"/>
      <c r="AB8092" s="2"/>
      <c r="AC8092" s="2"/>
      <c r="AD8092" s="2"/>
      <c r="AE8092" s="2"/>
      <c r="AF8092" s="2"/>
      <c r="AG8092" s="2"/>
      <c r="AH8092" s="2"/>
      <c r="AI8092" s="2"/>
      <c r="AJ8092" s="2"/>
      <c r="AK8092" s="2"/>
      <c r="BK8092" s="2"/>
      <c r="BL8092" s="2"/>
      <c r="BN8092" s="2"/>
      <c r="BO8092" s="2"/>
    </row>
    <row r="8093" ht="12.75" customHeight="1">
      <c r="D8093" s="2"/>
      <c r="G8093" s="2"/>
      <c r="I8093" s="2"/>
      <c r="J8093" s="2"/>
      <c r="K8093" s="2"/>
      <c r="L8093" s="2"/>
      <c r="M8093" s="2"/>
      <c r="N8093" s="2"/>
      <c r="O8093" s="2"/>
      <c r="P8093" s="2"/>
      <c r="Q8093" s="2"/>
      <c r="R8093" s="2"/>
      <c r="S8093" s="2"/>
      <c r="T8093" s="2"/>
      <c r="U8093" s="2"/>
      <c r="V8093" s="2"/>
      <c r="W8093" s="2"/>
      <c r="X8093" s="2"/>
      <c r="Y8093" s="2"/>
      <c r="AB8093" s="2"/>
      <c r="AC8093" s="2"/>
      <c r="AD8093" s="2"/>
      <c r="AE8093" s="2"/>
      <c r="AF8093" s="2"/>
      <c r="AG8093" s="2"/>
      <c r="AH8093" s="2"/>
      <c r="AI8093" s="2"/>
      <c r="AJ8093" s="2"/>
      <c r="AK8093" s="2"/>
      <c r="BK8093" s="2"/>
      <c r="BL8093" s="2"/>
      <c r="BN8093" s="2"/>
      <c r="BO8093" s="2"/>
    </row>
    <row r="8094" ht="12.75" customHeight="1">
      <c r="D8094" s="2"/>
      <c r="G8094" s="2"/>
      <c r="I8094" s="2"/>
      <c r="J8094" s="2"/>
      <c r="K8094" s="2"/>
      <c r="L8094" s="2"/>
      <c r="M8094" s="2"/>
      <c r="N8094" s="2"/>
      <c r="O8094" s="2"/>
      <c r="P8094" s="2"/>
      <c r="Q8094" s="2"/>
      <c r="R8094" s="2"/>
      <c r="S8094" s="2"/>
      <c r="T8094" s="2"/>
      <c r="U8094" s="2"/>
      <c r="V8094" s="2"/>
      <c r="W8094" s="2"/>
      <c r="X8094" s="2"/>
      <c r="Y8094" s="2"/>
      <c r="AB8094" s="2"/>
      <c r="AC8094" s="2"/>
      <c r="AD8094" s="2"/>
      <c r="AE8094" s="2"/>
      <c r="AF8094" s="2"/>
      <c r="AG8094" s="2"/>
      <c r="AH8094" s="2"/>
      <c r="AI8094" s="2"/>
      <c r="AJ8094" s="2"/>
      <c r="AK8094" s="2"/>
      <c r="BK8094" s="2"/>
      <c r="BL8094" s="2"/>
      <c r="BN8094" s="2"/>
      <c r="BO8094" s="2"/>
    </row>
    <row r="8095" ht="12.75" customHeight="1">
      <c r="D8095" s="2"/>
      <c r="G8095" s="2"/>
      <c r="I8095" s="2"/>
      <c r="J8095" s="2"/>
      <c r="K8095" s="2"/>
      <c r="L8095" s="2"/>
      <c r="M8095" s="2"/>
      <c r="N8095" s="2"/>
      <c r="O8095" s="2"/>
      <c r="P8095" s="2"/>
      <c r="Q8095" s="2"/>
      <c r="R8095" s="2"/>
      <c r="S8095" s="2"/>
      <c r="T8095" s="2"/>
      <c r="U8095" s="2"/>
      <c r="V8095" s="2"/>
      <c r="W8095" s="2"/>
      <c r="X8095" s="2"/>
      <c r="Y8095" s="2"/>
      <c r="AB8095" s="2"/>
      <c r="AC8095" s="2"/>
      <c r="AD8095" s="2"/>
      <c r="AE8095" s="2"/>
      <c r="AF8095" s="2"/>
      <c r="AG8095" s="2"/>
      <c r="AH8095" s="2"/>
      <c r="AI8095" s="2"/>
      <c r="AJ8095" s="2"/>
      <c r="AK8095" s="2"/>
      <c r="BK8095" s="2"/>
      <c r="BL8095" s="2"/>
      <c r="BN8095" s="2"/>
      <c r="BO8095" s="2"/>
    </row>
    <row r="8096" ht="12.75" customHeight="1">
      <c r="D8096" s="2"/>
      <c r="G8096" s="2"/>
      <c r="I8096" s="2"/>
      <c r="J8096" s="2"/>
      <c r="K8096" s="2"/>
      <c r="L8096" s="2"/>
      <c r="M8096" s="2"/>
      <c r="N8096" s="2"/>
      <c r="O8096" s="2"/>
      <c r="P8096" s="2"/>
      <c r="Q8096" s="2"/>
      <c r="R8096" s="2"/>
      <c r="S8096" s="2"/>
      <c r="T8096" s="2"/>
      <c r="U8096" s="2"/>
      <c r="V8096" s="2"/>
      <c r="W8096" s="2"/>
      <c r="X8096" s="2"/>
      <c r="Y8096" s="2"/>
      <c r="AB8096" s="2"/>
      <c r="AC8096" s="2"/>
      <c r="AD8096" s="2"/>
      <c r="AE8096" s="2"/>
      <c r="AF8096" s="2"/>
      <c r="AG8096" s="2"/>
      <c r="AH8096" s="2"/>
      <c r="AI8096" s="2"/>
      <c r="AJ8096" s="2"/>
      <c r="AK8096" s="2"/>
      <c r="BK8096" s="2"/>
      <c r="BL8096" s="2"/>
      <c r="BN8096" s="2"/>
      <c r="BO8096" s="2"/>
    </row>
    <row r="8097" ht="12.75" customHeight="1">
      <c r="D8097" s="2"/>
      <c r="G8097" s="2"/>
      <c r="I8097" s="2"/>
      <c r="J8097" s="2"/>
      <c r="K8097" s="2"/>
      <c r="L8097" s="2"/>
      <c r="M8097" s="2"/>
      <c r="N8097" s="2"/>
      <c r="O8097" s="2"/>
      <c r="P8097" s="2"/>
      <c r="Q8097" s="2"/>
      <c r="R8097" s="2"/>
      <c r="S8097" s="2"/>
      <c r="T8097" s="2"/>
      <c r="U8097" s="2"/>
      <c r="V8097" s="2"/>
      <c r="W8097" s="2"/>
      <c r="X8097" s="2"/>
      <c r="Y8097" s="2"/>
      <c r="AB8097" s="2"/>
      <c r="AC8097" s="2"/>
      <c r="AD8097" s="2"/>
      <c r="AE8097" s="2"/>
      <c r="AF8097" s="2"/>
      <c r="AG8097" s="2"/>
      <c r="AH8097" s="2"/>
      <c r="AI8097" s="2"/>
      <c r="AJ8097" s="2"/>
      <c r="AK8097" s="2"/>
      <c r="BK8097" s="2"/>
      <c r="BL8097" s="2"/>
      <c r="BN8097" s="2"/>
      <c r="BO8097" s="2"/>
    </row>
    <row r="8098" ht="12.75" customHeight="1">
      <c r="D8098" s="2"/>
      <c r="G8098" s="2"/>
      <c r="I8098" s="2"/>
      <c r="J8098" s="2"/>
      <c r="K8098" s="2"/>
      <c r="L8098" s="2"/>
      <c r="M8098" s="2"/>
      <c r="N8098" s="2"/>
      <c r="O8098" s="2"/>
      <c r="P8098" s="2"/>
      <c r="Q8098" s="2"/>
      <c r="R8098" s="2"/>
      <c r="S8098" s="2"/>
      <c r="T8098" s="2"/>
      <c r="U8098" s="2"/>
      <c r="V8098" s="2"/>
      <c r="W8098" s="2"/>
      <c r="X8098" s="2"/>
      <c r="Y8098" s="2"/>
      <c r="AB8098" s="2"/>
      <c r="AC8098" s="2"/>
      <c r="AD8098" s="2"/>
      <c r="AE8098" s="2"/>
      <c r="AF8098" s="2"/>
      <c r="AG8098" s="2"/>
      <c r="AH8098" s="2"/>
      <c r="AI8098" s="2"/>
      <c r="AJ8098" s="2"/>
      <c r="AK8098" s="2"/>
      <c r="BK8098" s="2"/>
      <c r="BL8098" s="2"/>
      <c r="BN8098" s="2"/>
      <c r="BO8098" s="2"/>
    </row>
    <row r="8099" ht="12.75" customHeight="1">
      <c r="D8099" s="2"/>
      <c r="G8099" s="2"/>
      <c r="I8099" s="2"/>
      <c r="J8099" s="2"/>
      <c r="K8099" s="2"/>
      <c r="L8099" s="2"/>
      <c r="M8099" s="2"/>
      <c r="N8099" s="2"/>
      <c r="O8099" s="2"/>
      <c r="P8099" s="2"/>
      <c r="Q8099" s="2"/>
      <c r="R8099" s="2"/>
      <c r="S8099" s="2"/>
      <c r="T8099" s="2"/>
      <c r="U8099" s="2"/>
      <c r="V8099" s="2"/>
      <c r="W8099" s="2"/>
      <c r="X8099" s="2"/>
      <c r="Y8099" s="2"/>
      <c r="AB8099" s="2"/>
      <c r="AC8099" s="2"/>
      <c r="AD8099" s="2"/>
      <c r="AE8099" s="2"/>
      <c r="AF8099" s="2"/>
      <c r="AG8099" s="2"/>
      <c r="AH8099" s="2"/>
      <c r="AI8099" s="2"/>
      <c r="AJ8099" s="2"/>
      <c r="AK8099" s="2"/>
      <c r="BK8099" s="2"/>
      <c r="BL8099" s="2"/>
      <c r="BN8099" s="2"/>
      <c r="BO8099" s="2"/>
    </row>
    <row r="8100" ht="12.75" customHeight="1">
      <c r="D8100" s="2"/>
      <c r="G8100" s="2"/>
      <c r="I8100" s="2"/>
      <c r="J8100" s="2"/>
      <c r="K8100" s="2"/>
      <c r="L8100" s="2"/>
      <c r="M8100" s="2"/>
      <c r="N8100" s="2"/>
      <c r="O8100" s="2"/>
      <c r="P8100" s="2"/>
      <c r="Q8100" s="2"/>
      <c r="R8100" s="2"/>
      <c r="S8100" s="2"/>
      <c r="T8100" s="2"/>
      <c r="U8100" s="2"/>
      <c r="V8100" s="2"/>
      <c r="W8100" s="2"/>
      <c r="X8100" s="2"/>
      <c r="Y8100" s="2"/>
      <c r="AB8100" s="2"/>
      <c r="AC8100" s="2"/>
      <c r="AD8100" s="2"/>
      <c r="AE8100" s="2"/>
      <c r="AF8100" s="2"/>
      <c r="AG8100" s="2"/>
      <c r="AH8100" s="2"/>
      <c r="AI8100" s="2"/>
      <c r="AJ8100" s="2"/>
      <c r="AK8100" s="2"/>
      <c r="BK8100" s="2"/>
      <c r="BL8100" s="2"/>
      <c r="BN8100" s="2"/>
      <c r="BO8100" s="2"/>
    </row>
    <row r="8101" ht="12.75" customHeight="1">
      <c r="D8101" s="2"/>
      <c r="G8101" s="2"/>
      <c r="I8101" s="2"/>
      <c r="J8101" s="2"/>
      <c r="K8101" s="2"/>
      <c r="L8101" s="2"/>
      <c r="M8101" s="2"/>
      <c r="N8101" s="2"/>
      <c r="O8101" s="2"/>
      <c r="P8101" s="2"/>
      <c r="Q8101" s="2"/>
      <c r="R8101" s="2"/>
      <c r="S8101" s="2"/>
      <c r="T8101" s="2"/>
      <c r="U8101" s="2"/>
      <c r="V8101" s="2"/>
      <c r="W8101" s="2"/>
      <c r="X8101" s="2"/>
      <c r="Y8101" s="2"/>
      <c r="AB8101" s="2"/>
      <c r="AC8101" s="2"/>
      <c r="AD8101" s="2"/>
      <c r="AE8101" s="2"/>
      <c r="AF8101" s="2"/>
      <c r="AG8101" s="2"/>
      <c r="AH8101" s="2"/>
      <c r="AI8101" s="2"/>
      <c r="AJ8101" s="2"/>
      <c r="AK8101" s="2"/>
      <c r="BK8101" s="2"/>
      <c r="BL8101" s="2"/>
      <c r="BN8101" s="2"/>
      <c r="BO8101" s="2"/>
    </row>
    <row r="8102" ht="12.75" customHeight="1">
      <c r="D8102" s="2"/>
      <c r="G8102" s="2"/>
      <c r="I8102" s="2"/>
      <c r="J8102" s="2"/>
      <c r="K8102" s="2"/>
      <c r="L8102" s="2"/>
      <c r="M8102" s="2"/>
      <c r="N8102" s="2"/>
      <c r="O8102" s="2"/>
      <c r="P8102" s="2"/>
      <c r="Q8102" s="2"/>
      <c r="R8102" s="2"/>
      <c r="S8102" s="2"/>
      <c r="T8102" s="2"/>
      <c r="U8102" s="2"/>
      <c r="V8102" s="2"/>
      <c r="W8102" s="2"/>
      <c r="X8102" s="2"/>
      <c r="Y8102" s="2"/>
      <c r="AB8102" s="2"/>
      <c r="AC8102" s="2"/>
      <c r="AD8102" s="2"/>
      <c r="AE8102" s="2"/>
      <c r="AF8102" s="2"/>
      <c r="AG8102" s="2"/>
      <c r="AH8102" s="2"/>
      <c r="AI8102" s="2"/>
      <c r="AJ8102" s="2"/>
      <c r="AK8102" s="2"/>
      <c r="BK8102" s="2"/>
      <c r="BL8102" s="2"/>
      <c r="BN8102" s="2"/>
      <c r="BO8102" s="2"/>
    </row>
    <row r="8103" ht="12.75" customHeight="1">
      <c r="D8103" s="2"/>
      <c r="G8103" s="2"/>
      <c r="I8103" s="2"/>
      <c r="J8103" s="2"/>
      <c r="K8103" s="2"/>
      <c r="L8103" s="2"/>
      <c r="M8103" s="2"/>
      <c r="N8103" s="2"/>
      <c r="O8103" s="2"/>
      <c r="P8103" s="2"/>
      <c r="Q8103" s="2"/>
      <c r="R8103" s="2"/>
      <c r="S8103" s="2"/>
      <c r="T8103" s="2"/>
      <c r="U8103" s="2"/>
      <c r="V8103" s="2"/>
      <c r="W8103" s="2"/>
      <c r="X8103" s="2"/>
      <c r="Y8103" s="2"/>
      <c r="AB8103" s="2"/>
      <c r="AC8103" s="2"/>
      <c r="AD8103" s="2"/>
      <c r="AE8103" s="2"/>
      <c r="AF8103" s="2"/>
      <c r="AG8103" s="2"/>
      <c r="AH8103" s="2"/>
      <c r="AI8103" s="2"/>
      <c r="AJ8103" s="2"/>
      <c r="AK8103" s="2"/>
      <c r="BK8103" s="2"/>
      <c r="BL8103" s="2"/>
      <c r="BN8103" s="2"/>
      <c r="BO8103" s="2"/>
    </row>
    <row r="8104" ht="12.75" customHeight="1">
      <c r="D8104" s="2"/>
      <c r="G8104" s="2"/>
      <c r="I8104" s="2"/>
      <c r="J8104" s="2"/>
      <c r="K8104" s="2"/>
      <c r="L8104" s="2"/>
      <c r="M8104" s="2"/>
      <c r="N8104" s="2"/>
      <c r="O8104" s="2"/>
      <c r="P8104" s="2"/>
      <c r="Q8104" s="2"/>
      <c r="R8104" s="2"/>
      <c r="S8104" s="2"/>
      <c r="T8104" s="2"/>
      <c r="U8104" s="2"/>
      <c r="V8104" s="2"/>
      <c r="W8104" s="2"/>
      <c r="X8104" s="2"/>
      <c r="Y8104" s="2"/>
      <c r="AB8104" s="2"/>
      <c r="AC8104" s="2"/>
      <c r="AD8104" s="2"/>
      <c r="AE8104" s="2"/>
      <c r="AF8104" s="2"/>
      <c r="AG8104" s="2"/>
      <c r="AH8104" s="2"/>
      <c r="AI8104" s="2"/>
      <c r="AJ8104" s="2"/>
      <c r="AK8104" s="2"/>
      <c r="BK8104" s="2"/>
      <c r="BL8104" s="2"/>
      <c r="BN8104" s="2"/>
      <c r="BO8104" s="2"/>
    </row>
    <row r="8105" ht="12.75" customHeight="1">
      <c r="D8105" s="2"/>
      <c r="G8105" s="2"/>
      <c r="I8105" s="2"/>
      <c r="J8105" s="2"/>
      <c r="K8105" s="2"/>
      <c r="L8105" s="2"/>
      <c r="M8105" s="2"/>
      <c r="N8105" s="2"/>
      <c r="O8105" s="2"/>
      <c r="P8105" s="2"/>
      <c r="Q8105" s="2"/>
      <c r="R8105" s="2"/>
      <c r="S8105" s="2"/>
      <c r="T8105" s="2"/>
      <c r="U8105" s="2"/>
      <c r="V8105" s="2"/>
      <c r="W8105" s="2"/>
      <c r="X8105" s="2"/>
      <c r="Y8105" s="2"/>
      <c r="AB8105" s="2"/>
      <c r="AC8105" s="2"/>
      <c r="AD8105" s="2"/>
      <c r="AE8105" s="2"/>
      <c r="AF8105" s="2"/>
      <c r="AG8105" s="2"/>
      <c r="AH8105" s="2"/>
      <c r="AI8105" s="2"/>
      <c r="AJ8105" s="2"/>
      <c r="AK8105" s="2"/>
      <c r="BK8105" s="2"/>
      <c r="BL8105" s="2"/>
      <c r="BN8105" s="2"/>
      <c r="BO8105" s="2"/>
    </row>
    <row r="8106" ht="12.75" customHeight="1">
      <c r="D8106" s="2"/>
      <c r="G8106" s="2"/>
      <c r="I8106" s="2"/>
      <c r="J8106" s="2"/>
      <c r="K8106" s="2"/>
      <c r="L8106" s="2"/>
      <c r="M8106" s="2"/>
      <c r="N8106" s="2"/>
      <c r="O8106" s="2"/>
      <c r="P8106" s="2"/>
      <c r="Q8106" s="2"/>
      <c r="R8106" s="2"/>
      <c r="S8106" s="2"/>
      <c r="T8106" s="2"/>
      <c r="U8106" s="2"/>
      <c r="V8106" s="2"/>
      <c r="W8106" s="2"/>
      <c r="X8106" s="2"/>
      <c r="Y8106" s="2"/>
      <c r="AB8106" s="2"/>
      <c r="AC8106" s="2"/>
      <c r="AD8106" s="2"/>
      <c r="AE8106" s="2"/>
      <c r="AF8106" s="2"/>
      <c r="AG8106" s="2"/>
      <c r="AH8106" s="2"/>
      <c r="AI8106" s="2"/>
      <c r="AJ8106" s="2"/>
      <c r="AK8106" s="2"/>
      <c r="BK8106" s="2"/>
      <c r="BL8106" s="2"/>
      <c r="BN8106" s="2"/>
      <c r="BO8106" s="2"/>
    </row>
    <row r="8107" ht="12.75" customHeight="1">
      <c r="D8107" s="2"/>
      <c r="G8107" s="2"/>
      <c r="I8107" s="2"/>
      <c r="J8107" s="2"/>
      <c r="K8107" s="2"/>
      <c r="L8107" s="2"/>
      <c r="M8107" s="2"/>
      <c r="N8107" s="2"/>
      <c r="O8107" s="2"/>
      <c r="P8107" s="2"/>
      <c r="Q8107" s="2"/>
      <c r="R8107" s="2"/>
      <c r="S8107" s="2"/>
      <c r="T8107" s="2"/>
      <c r="U8107" s="2"/>
      <c r="V8107" s="2"/>
      <c r="W8107" s="2"/>
      <c r="X8107" s="2"/>
      <c r="Y8107" s="2"/>
      <c r="AB8107" s="2"/>
      <c r="AC8107" s="2"/>
      <c r="AD8107" s="2"/>
      <c r="AE8107" s="2"/>
      <c r="AF8107" s="2"/>
      <c r="AG8107" s="2"/>
      <c r="AH8107" s="2"/>
      <c r="AI8107" s="2"/>
      <c r="AJ8107" s="2"/>
      <c r="AK8107" s="2"/>
      <c r="BK8107" s="2"/>
      <c r="BL8107" s="2"/>
      <c r="BN8107" s="2"/>
      <c r="BO8107" s="2"/>
    </row>
    <row r="8108" ht="12.75" customHeight="1">
      <c r="D8108" s="2"/>
      <c r="G8108" s="2"/>
      <c r="I8108" s="2"/>
      <c r="J8108" s="2"/>
      <c r="K8108" s="2"/>
      <c r="L8108" s="2"/>
      <c r="M8108" s="2"/>
      <c r="N8108" s="2"/>
      <c r="O8108" s="2"/>
      <c r="P8108" s="2"/>
      <c r="Q8108" s="2"/>
      <c r="R8108" s="2"/>
      <c r="S8108" s="2"/>
      <c r="T8108" s="2"/>
      <c r="U8108" s="2"/>
      <c r="V8108" s="2"/>
      <c r="W8108" s="2"/>
      <c r="X8108" s="2"/>
      <c r="Y8108" s="2"/>
      <c r="AB8108" s="2"/>
      <c r="AC8108" s="2"/>
      <c r="AD8108" s="2"/>
      <c r="AE8108" s="2"/>
      <c r="AF8108" s="2"/>
      <c r="AG8108" s="2"/>
      <c r="AH8108" s="2"/>
      <c r="AI8108" s="2"/>
      <c r="AJ8108" s="2"/>
      <c r="AK8108" s="2"/>
      <c r="BK8108" s="2"/>
      <c r="BL8108" s="2"/>
      <c r="BN8108" s="2"/>
      <c r="BO8108" s="2"/>
    </row>
    <row r="8109" ht="12.75" customHeight="1">
      <c r="D8109" s="2"/>
      <c r="G8109" s="2"/>
      <c r="I8109" s="2"/>
      <c r="J8109" s="2"/>
      <c r="K8109" s="2"/>
      <c r="L8109" s="2"/>
      <c r="M8109" s="2"/>
      <c r="N8109" s="2"/>
      <c r="O8109" s="2"/>
      <c r="P8109" s="2"/>
      <c r="Q8109" s="2"/>
      <c r="R8109" s="2"/>
      <c r="S8109" s="2"/>
      <c r="T8109" s="2"/>
      <c r="U8109" s="2"/>
      <c r="V8109" s="2"/>
      <c r="W8109" s="2"/>
      <c r="X8109" s="2"/>
      <c r="Y8109" s="2"/>
      <c r="AB8109" s="2"/>
      <c r="AC8109" s="2"/>
      <c r="AD8109" s="2"/>
      <c r="AE8109" s="2"/>
      <c r="AF8109" s="2"/>
      <c r="AG8109" s="2"/>
      <c r="AH8109" s="2"/>
      <c r="AI8109" s="2"/>
      <c r="AJ8109" s="2"/>
      <c r="AK8109" s="2"/>
      <c r="BK8109" s="2"/>
      <c r="BL8109" s="2"/>
      <c r="BN8109" s="2"/>
      <c r="BO8109" s="2"/>
    </row>
    <row r="8110" ht="12.75" customHeight="1">
      <c r="D8110" s="2"/>
      <c r="G8110" s="2"/>
      <c r="I8110" s="2"/>
      <c r="J8110" s="2"/>
      <c r="K8110" s="2"/>
      <c r="L8110" s="2"/>
      <c r="M8110" s="2"/>
      <c r="N8110" s="2"/>
      <c r="O8110" s="2"/>
      <c r="P8110" s="2"/>
      <c r="Q8110" s="2"/>
      <c r="R8110" s="2"/>
      <c r="S8110" s="2"/>
      <c r="T8110" s="2"/>
      <c r="U8110" s="2"/>
      <c r="V8110" s="2"/>
      <c r="W8110" s="2"/>
      <c r="X8110" s="2"/>
      <c r="Y8110" s="2"/>
      <c r="AB8110" s="2"/>
      <c r="AC8110" s="2"/>
      <c r="AD8110" s="2"/>
      <c r="AE8110" s="2"/>
      <c r="AF8110" s="2"/>
      <c r="AG8110" s="2"/>
      <c r="AH8110" s="2"/>
      <c r="AI8110" s="2"/>
      <c r="AJ8110" s="2"/>
      <c r="AK8110" s="2"/>
      <c r="BK8110" s="2"/>
      <c r="BL8110" s="2"/>
      <c r="BN8110" s="2"/>
      <c r="BO8110" s="2"/>
    </row>
    <row r="8111" ht="12.75" customHeight="1">
      <c r="D8111" s="2"/>
      <c r="G8111" s="2"/>
      <c r="I8111" s="2"/>
      <c r="J8111" s="2"/>
      <c r="K8111" s="2"/>
      <c r="L8111" s="2"/>
      <c r="M8111" s="2"/>
      <c r="N8111" s="2"/>
      <c r="O8111" s="2"/>
      <c r="P8111" s="2"/>
      <c r="Q8111" s="2"/>
      <c r="R8111" s="2"/>
      <c r="S8111" s="2"/>
      <c r="T8111" s="2"/>
      <c r="U8111" s="2"/>
      <c r="V8111" s="2"/>
      <c r="W8111" s="2"/>
      <c r="X8111" s="2"/>
      <c r="Y8111" s="2"/>
      <c r="AB8111" s="2"/>
      <c r="AC8111" s="2"/>
      <c r="AD8111" s="2"/>
      <c r="AE8111" s="2"/>
      <c r="AF8111" s="2"/>
      <c r="AG8111" s="2"/>
      <c r="AH8111" s="2"/>
      <c r="AI8111" s="2"/>
      <c r="AJ8111" s="2"/>
      <c r="AK8111" s="2"/>
      <c r="BK8111" s="2"/>
      <c r="BL8111" s="2"/>
      <c r="BN8111" s="2"/>
      <c r="BO8111" s="2"/>
    </row>
    <row r="8112" ht="12.75" customHeight="1">
      <c r="D8112" s="2"/>
      <c r="G8112" s="2"/>
      <c r="I8112" s="2"/>
      <c r="J8112" s="2"/>
      <c r="K8112" s="2"/>
      <c r="L8112" s="2"/>
      <c r="M8112" s="2"/>
      <c r="N8112" s="2"/>
      <c r="O8112" s="2"/>
      <c r="P8112" s="2"/>
      <c r="Q8112" s="2"/>
      <c r="R8112" s="2"/>
      <c r="S8112" s="2"/>
      <c r="T8112" s="2"/>
      <c r="U8112" s="2"/>
      <c r="V8112" s="2"/>
      <c r="W8112" s="2"/>
      <c r="X8112" s="2"/>
      <c r="Y8112" s="2"/>
      <c r="AB8112" s="2"/>
      <c r="AC8112" s="2"/>
      <c r="AD8112" s="2"/>
      <c r="AE8112" s="2"/>
      <c r="AF8112" s="2"/>
      <c r="AG8112" s="2"/>
      <c r="AH8112" s="2"/>
      <c r="AI8112" s="2"/>
      <c r="AJ8112" s="2"/>
      <c r="AK8112" s="2"/>
      <c r="BK8112" s="2"/>
      <c r="BL8112" s="2"/>
      <c r="BN8112" s="2"/>
      <c r="BO8112" s="2"/>
    </row>
    <row r="8113" ht="12.75" customHeight="1">
      <c r="D8113" s="2"/>
      <c r="G8113" s="2"/>
      <c r="I8113" s="2"/>
      <c r="J8113" s="2"/>
      <c r="K8113" s="2"/>
      <c r="L8113" s="2"/>
      <c r="M8113" s="2"/>
      <c r="N8113" s="2"/>
      <c r="O8113" s="2"/>
      <c r="P8113" s="2"/>
      <c r="Q8113" s="2"/>
      <c r="R8113" s="2"/>
      <c r="S8113" s="2"/>
      <c r="T8113" s="2"/>
      <c r="U8113" s="2"/>
      <c r="V8113" s="2"/>
      <c r="W8113" s="2"/>
      <c r="X8113" s="2"/>
      <c r="Y8113" s="2"/>
      <c r="AB8113" s="2"/>
      <c r="AC8113" s="2"/>
      <c r="AD8113" s="2"/>
      <c r="AE8113" s="2"/>
      <c r="AF8113" s="2"/>
      <c r="AG8113" s="2"/>
      <c r="AH8113" s="2"/>
      <c r="AI8113" s="2"/>
      <c r="AJ8113" s="2"/>
      <c r="AK8113" s="2"/>
      <c r="BK8113" s="2"/>
      <c r="BL8113" s="2"/>
      <c r="BN8113" s="2"/>
      <c r="BO8113" s="2"/>
    </row>
    <row r="8114" ht="12.75" customHeight="1">
      <c r="D8114" s="2"/>
      <c r="G8114" s="2"/>
      <c r="I8114" s="2"/>
      <c r="J8114" s="2"/>
      <c r="K8114" s="2"/>
      <c r="L8114" s="2"/>
      <c r="M8114" s="2"/>
      <c r="N8114" s="2"/>
      <c r="O8114" s="2"/>
      <c r="P8114" s="2"/>
      <c r="Q8114" s="2"/>
      <c r="R8114" s="2"/>
      <c r="S8114" s="2"/>
      <c r="T8114" s="2"/>
      <c r="U8114" s="2"/>
      <c r="V8114" s="2"/>
      <c r="W8114" s="2"/>
      <c r="X8114" s="2"/>
      <c r="Y8114" s="2"/>
      <c r="AB8114" s="2"/>
      <c r="AC8114" s="2"/>
      <c r="AD8114" s="2"/>
      <c r="AE8114" s="2"/>
      <c r="AF8114" s="2"/>
      <c r="AG8114" s="2"/>
      <c r="AH8114" s="2"/>
      <c r="AI8114" s="2"/>
      <c r="AJ8114" s="2"/>
      <c r="AK8114" s="2"/>
      <c r="BK8114" s="2"/>
      <c r="BL8114" s="2"/>
      <c r="BN8114" s="2"/>
      <c r="BO8114" s="2"/>
    </row>
    <row r="8115" ht="12.75" customHeight="1">
      <c r="D8115" s="2"/>
      <c r="G8115" s="2"/>
      <c r="I8115" s="2"/>
      <c r="J8115" s="2"/>
      <c r="K8115" s="2"/>
      <c r="L8115" s="2"/>
      <c r="M8115" s="2"/>
      <c r="N8115" s="2"/>
      <c r="O8115" s="2"/>
      <c r="P8115" s="2"/>
      <c r="Q8115" s="2"/>
      <c r="R8115" s="2"/>
      <c r="S8115" s="2"/>
      <c r="T8115" s="2"/>
      <c r="U8115" s="2"/>
      <c r="V8115" s="2"/>
      <c r="W8115" s="2"/>
      <c r="X8115" s="2"/>
      <c r="Y8115" s="2"/>
      <c r="AB8115" s="2"/>
      <c r="AC8115" s="2"/>
      <c r="AD8115" s="2"/>
      <c r="AE8115" s="2"/>
      <c r="AF8115" s="2"/>
      <c r="AG8115" s="2"/>
      <c r="AH8115" s="2"/>
      <c r="AI8115" s="2"/>
      <c r="AJ8115" s="2"/>
      <c r="AK8115" s="2"/>
      <c r="BK8115" s="2"/>
      <c r="BL8115" s="2"/>
      <c r="BN8115" s="2"/>
      <c r="BO8115" s="2"/>
    </row>
    <row r="8116" ht="12.75" customHeight="1">
      <c r="D8116" s="2"/>
      <c r="G8116" s="2"/>
      <c r="I8116" s="2"/>
      <c r="J8116" s="2"/>
      <c r="K8116" s="2"/>
      <c r="L8116" s="2"/>
      <c r="M8116" s="2"/>
      <c r="N8116" s="2"/>
      <c r="O8116" s="2"/>
      <c r="P8116" s="2"/>
      <c r="Q8116" s="2"/>
      <c r="R8116" s="2"/>
      <c r="S8116" s="2"/>
      <c r="T8116" s="2"/>
      <c r="U8116" s="2"/>
      <c r="V8116" s="2"/>
      <c r="W8116" s="2"/>
      <c r="X8116" s="2"/>
      <c r="Y8116" s="2"/>
      <c r="AB8116" s="2"/>
      <c r="AC8116" s="2"/>
      <c r="AD8116" s="2"/>
      <c r="AE8116" s="2"/>
      <c r="AF8116" s="2"/>
      <c r="AG8116" s="2"/>
      <c r="AH8116" s="2"/>
      <c r="AI8116" s="2"/>
      <c r="AJ8116" s="2"/>
      <c r="AK8116" s="2"/>
      <c r="BK8116" s="2"/>
      <c r="BL8116" s="2"/>
      <c r="BN8116" s="2"/>
      <c r="BO8116" s="2"/>
    </row>
    <row r="8117" ht="12.75" customHeight="1">
      <c r="D8117" s="2"/>
      <c r="G8117" s="2"/>
      <c r="I8117" s="2"/>
      <c r="J8117" s="2"/>
      <c r="K8117" s="2"/>
      <c r="L8117" s="2"/>
      <c r="M8117" s="2"/>
      <c r="N8117" s="2"/>
      <c r="O8117" s="2"/>
      <c r="P8117" s="2"/>
      <c r="Q8117" s="2"/>
      <c r="R8117" s="2"/>
      <c r="S8117" s="2"/>
      <c r="T8117" s="2"/>
      <c r="U8117" s="2"/>
      <c r="V8117" s="2"/>
      <c r="W8117" s="2"/>
      <c r="X8117" s="2"/>
      <c r="Y8117" s="2"/>
      <c r="AB8117" s="2"/>
      <c r="AC8117" s="2"/>
      <c r="AD8117" s="2"/>
      <c r="AE8117" s="2"/>
      <c r="AF8117" s="2"/>
      <c r="AG8117" s="2"/>
      <c r="AH8117" s="2"/>
      <c r="AI8117" s="2"/>
      <c r="AJ8117" s="2"/>
      <c r="AK8117" s="2"/>
      <c r="BK8117" s="2"/>
      <c r="BL8117" s="2"/>
      <c r="BN8117" s="2"/>
      <c r="BO8117" s="2"/>
    </row>
    <row r="8118" ht="12.75" customHeight="1">
      <c r="D8118" s="2"/>
      <c r="G8118" s="2"/>
      <c r="I8118" s="2"/>
      <c r="J8118" s="2"/>
      <c r="K8118" s="2"/>
      <c r="L8118" s="2"/>
      <c r="M8118" s="2"/>
      <c r="N8118" s="2"/>
      <c r="O8118" s="2"/>
      <c r="P8118" s="2"/>
      <c r="Q8118" s="2"/>
      <c r="R8118" s="2"/>
      <c r="S8118" s="2"/>
      <c r="T8118" s="2"/>
      <c r="U8118" s="2"/>
      <c r="V8118" s="2"/>
      <c r="W8118" s="2"/>
      <c r="X8118" s="2"/>
      <c r="Y8118" s="2"/>
      <c r="AB8118" s="2"/>
      <c r="AC8118" s="2"/>
      <c r="AD8118" s="2"/>
      <c r="AE8118" s="2"/>
      <c r="AF8118" s="2"/>
      <c r="AG8118" s="2"/>
      <c r="AH8118" s="2"/>
      <c r="AI8118" s="2"/>
      <c r="AJ8118" s="2"/>
      <c r="AK8118" s="2"/>
      <c r="BK8118" s="2"/>
      <c r="BL8118" s="2"/>
      <c r="BN8118" s="2"/>
      <c r="BO8118" s="2"/>
    </row>
    <row r="8119" ht="12.75" customHeight="1">
      <c r="D8119" s="2"/>
      <c r="G8119" s="2"/>
      <c r="I8119" s="2"/>
      <c r="J8119" s="2"/>
      <c r="K8119" s="2"/>
      <c r="L8119" s="2"/>
      <c r="M8119" s="2"/>
      <c r="N8119" s="2"/>
      <c r="O8119" s="2"/>
      <c r="P8119" s="2"/>
      <c r="Q8119" s="2"/>
      <c r="R8119" s="2"/>
      <c r="S8119" s="2"/>
      <c r="T8119" s="2"/>
      <c r="U8119" s="2"/>
      <c r="V8119" s="2"/>
      <c r="W8119" s="2"/>
      <c r="X8119" s="2"/>
      <c r="Y8119" s="2"/>
      <c r="AB8119" s="2"/>
      <c r="AC8119" s="2"/>
      <c r="AD8119" s="2"/>
      <c r="AE8119" s="2"/>
      <c r="AF8119" s="2"/>
      <c r="AG8119" s="2"/>
      <c r="AH8119" s="2"/>
      <c r="AI8119" s="2"/>
      <c r="AJ8119" s="2"/>
      <c r="AK8119" s="2"/>
      <c r="BK8119" s="2"/>
      <c r="BL8119" s="2"/>
      <c r="BN8119" s="2"/>
      <c r="BO8119" s="2"/>
    </row>
    <row r="8120" ht="12.75" customHeight="1">
      <c r="D8120" s="2"/>
      <c r="G8120" s="2"/>
      <c r="I8120" s="2"/>
      <c r="J8120" s="2"/>
      <c r="K8120" s="2"/>
      <c r="L8120" s="2"/>
      <c r="M8120" s="2"/>
      <c r="N8120" s="2"/>
      <c r="O8120" s="2"/>
      <c r="P8120" s="2"/>
      <c r="Q8120" s="2"/>
      <c r="R8120" s="2"/>
      <c r="S8120" s="2"/>
      <c r="T8120" s="2"/>
      <c r="U8120" s="2"/>
      <c r="V8120" s="2"/>
      <c r="W8120" s="2"/>
      <c r="X8120" s="2"/>
      <c r="Y8120" s="2"/>
      <c r="AB8120" s="2"/>
      <c r="AC8120" s="2"/>
      <c r="AD8120" s="2"/>
      <c r="AE8120" s="2"/>
      <c r="AF8120" s="2"/>
      <c r="AG8120" s="2"/>
      <c r="AH8120" s="2"/>
      <c r="AI8120" s="2"/>
      <c r="AJ8120" s="2"/>
      <c r="AK8120" s="2"/>
      <c r="BK8120" s="2"/>
      <c r="BL8120" s="2"/>
      <c r="BN8120" s="2"/>
      <c r="BO8120" s="2"/>
    </row>
    <row r="8121" ht="12.75" customHeight="1">
      <c r="D8121" s="2"/>
      <c r="G8121" s="2"/>
      <c r="I8121" s="2"/>
      <c r="J8121" s="2"/>
      <c r="K8121" s="2"/>
      <c r="L8121" s="2"/>
      <c r="M8121" s="2"/>
      <c r="N8121" s="2"/>
      <c r="O8121" s="2"/>
      <c r="P8121" s="2"/>
      <c r="Q8121" s="2"/>
      <c r="R8121" s="2"/>
      <c r="S8121" s="2"/>
      <c r="T8121" s="2"/>
      <c r="U8121" s="2"/>
      <c r="V8121" s="2"/>
      <c r="W8121" s="2"/>
      <c r="X8121" s="2"/>
      <c r="Y8121" s="2"/>
      <c r="AB8121" s="2"/>
      <c r="AC8121" s="2"/>
      <c r="AD8121" s="2"/>
      <c r="AE8121" s="2"/>
      <c r="AF8121" s="2"/>
      <c r="AG8121" s="2"/>
      <c r="AH8121" s="2"/>
      <c r="AI8121" s="2"/>
      <c r="AJ8121" s="2"/>
      <c r="AK8121" s="2"/>
      <c r="BK8121" s="2"/>
      <c r="BL8121" s="2"/>
      <c r="BN8121" s="2"/>
      <c r="BO8121" s="2"/>
    </row>
    <row r="8122" ht="12.75" customHeight="1">
      <c r="D8122" s="2"/>
      <c r="G8122" s="2"/>
      <c r="I8122" s="2"/>
      <c r="J8122" s="2"/>
      <c r="K8122" s="2"/>
      <c r="L8122" s="2"/>
      <c r="M8122" s="2"/>
      <c r="N8122" s="2"/>
      <c r="O8122" s="2"/>
      <c r="P8122" s="2"/>
      <c r="Q8122" s="2"/>
      <c r="R8122" s="2"/>
      <c r="S8122" s="2"/>
      <c r="T8122" s="2"/>
      <c r="U8122" s="2"/>
      <c r="V8122" s="2"/>
      <c r="W8122" s="2"/>
      <c r="X8122" s="2"/>
      <c r="Y8122" s="2"/>
      <c r="AB8122" s="2"/>
      <c r="AC8122" s="2"/>
      <c r="AD8122" s="2"/>
      <c r="AE8122" s="2"/>
      <c r="AF8122" s="2"/>
      <c r="AG8122" s="2"/>
      <c r="AH8122" s="2"/>
      <c r="AI8122" s="2"/>
      <c r="AJ8122" s="2"/>
      <c r="AK8122" s="2"/>
      <c r="BK8122" s="2"/>
      <c r="BL8122" s="2"/>
      <c r="BN8122" s="2"/>
      <c r="BO8122" s="2"/>
    </row>
    <row r="8123" ht="12.75" customHeight="1">
      <c r="D8123" s="2"/>
      <c r="G8123" s="2"/>
      <c r="I8123" s="2"/>
      <c r="J8123" s="2"/>
      <c r="K8123" s="2"/>
      <c r="L8123" s="2"/>
      <c r="M8123" s="2"/>
      <c r="N8123" s="2"/>
      <c r="O8123" s="2"/>
      <c r="P8123" s="2"/>
      <c r="Q8123" s="2"/>
      <c r="R8123" s="2"/>
      <c r="S8123" s="2"/>
      <c r="T8123" s="2"/>
      <c r="U8123" s="2"/>
      <c r="V8123" s="2"/>
      <c r="W8123" s="2"/>
      <c r="X8123" s="2"/>
      <c r="Y8123" s="2"/>
      <c r="AB8123" s="2"/>
      <c r="AC8123" s="2"/>
      <c r="AD8123" s="2"/>
      <c r="AE8123" s="2"/>
      <c r="AF8123" s="2"/>
      <c r="AG8123" s="2"/>
      <c r="AH8123" s="2"/>
      <c r="AI8123" s="2"/>
      <c r="AJ8123" s="2"/>
      <c r="AK8123" s="2"/>
      <c r="BK8123" s="2"/>
      <c r="BL8123" s="2"/>
      <c r="BN8123" s="2"/>
      <c r="BO8123" s="2"/>
    </row>
    <row r="8124" ht="12.75" customHeight="1">
      <c r="D8124" s="2"/>
      <c r="G8124" s="2"/>
      <c r="I8124" s="2"/>
      <c r="J8124" s="2"/>
      <c r="K8124" s="2"/>
      <c r="L8124" s="2"/>
      <c r="M8124" s="2"/>
      <c r="N8124" s="2"/>
      <c r="O8124" s="2"/>
      <c r="P8124" s="2"/>
      <c r="Q8124" s="2"/>
      <c r="R8124" s="2"/>
      <c r="S8124" s="2"/>
      <c r="T8124" s="2"/>
      <c r="U8124" s="2"/>
      <c r="V8124" s="2"/>
      <c r="W8124" s="2"/>
      <c r="X8124" s="2"/>
      <c r="Y8124" s="2"/>
      <c r="AB8124" s="2"/>
      <c r="AC8124" s="2"/>
      <c r="AD8124" s="2"/>
      <c r="AE8124" s="2"/>
      <c r="AF8124" s="2"/>
      <c r="AG8124" s="2"/>
      <c r="AH8124" s="2"/>
      <c r="AI8124" s="2"/>
      <c r="AJ8124" s="2"/>
      <c r="AK8124" s="2"/>
      <c r="BK8124" s="2"/>
      <c r="BL8124" s="2"/>
      <c r="BN8124" s="2"/>
      <c r="BO8124" s="2"/>
    </row>
    <row r="8125" ht="12.75" customHeight="1">
      <c r="D8125" s="2"/>
      <c r="G8125" s="2"/>
      <c r="I8125" s="2"/>
      <c r="J8125" s="2"/>
      <c r="K8125" s="2"/>
      <c r="L8125" s="2"/>
      <c r="M8125" s="2"/>
      <c r="N8125" s="2"/>
      <c r="O8125" s="2"/>
      <c r="P8125" s="2"/>
      <c r="Q8125" s="2"/>
      <c r="R8125" s="2"/>
      <c r="S8125" s="2"/>
      <c r="T8125" s="2"/>
      <c r="U8125" s="2"/>
      <c r="V8125" s="2"/>
      <c r="W8125" s="2"/>
      <c r="X8125" s="2"/>
      <c r="Y8125" s="2"/>
      <c r="AB8125" s="2"/>
      <c r="AC8125" s="2"/>
      <c r="AD8125" s="2"/>
      <c r="AE8125" s="2"/>
      <c r="AF8125" s="2"/>
      <c r="AG8125" s="2"/>
      <c r="AH8125" s="2"/>
      <c r="AI8125" s="2"/>
      <c r="AJ8125" s="2"/>
      <c r="AK8125" s="2"/>
      <c r="BK8125" s="2"/>
      <c r="BL8125" s="2"/>
      <c r="BN8125" s="2"/>
      <c r="BO8125" s="2"/>
    </row>
    <row r="8126" ht="12.75" customHeight="1">
      <c r="D8126" s="2"/>
      <c r="G8126" s="2"/>
      <c r="I8126" s="2"/>
      <c r="J8126" s="2"/>
      <c r="K8126" s="2"/>
      <c r="L8126" s="2"/>
      <c r="M8126" s="2"/>
      <c r="N8126" s="2"/>
      <c r="O8126" s="2"/>
      <c r="P8126" s="2"/>
      <c r="Q8126" s="2"/>
      <c r="R8126" s="2"/>
      <c r="S8126" s="2"/>
      <c r="T8126" s="2"/>
      <c r="U8126" s="2"/>
      <c r="V8126" s="2"/>
      <c r="W8126" s="2"/>
      <c r="X8126" s="2"/>
      <c r="Y8126" s="2"/>
      <c r="AB8126" s="2"/>
      <c r="AC8126" s="2"/>
      <c r="AD8126" s="2"/>
      <c r="AE8126" s="2"/>
      <c r="AF8126" s="2"/>
      <c r="AG8126" s="2"/>
      <c r="AH8126" s="2"/>
      <c r="AI8126" s="2"/>
      <c r="AJ8126" s="2"/>
      <c r="AK8126" s="2"/>
      <c r="BK8126" s="2"/>
      <c r="BL8126" s="2"/>
      <c r="BN8126" s="2"/>
      <c r="BO8126" s="2"/>
    </row>
    <row r="8127" ht="12.75" customHeight="1">
      <c r="D8127" s="2"/>
      <c r="G8127" s="2"/>
      <c r="I8127" s="2"/>
      <c r="J8127" s="2"/>
      <c r="K8127" s="2"/>
      <c r="L8127" s="2"/>
      <c r="M8127" s="2"/>
      <c r="N8127" s="2"/>
      <c r="O8127" s="2"/>
      <c r="P8127" s="2"/>
      <c r="Q8127" s="2"/>
      <c r="R8127" s="2"/>
      <c r="S8127" s="2"/>
      <c r="T8127" s="2"/>
      <c r="U8127" s="2"/>
      <c r="V8127" s="2"/>
      <c r="W8127" s="2"/>
      <c r="X8127" s="2"/>
      <c r="Y8127" s="2"/>
      <c r="AB8127" s="2"/>
      <c r="AC8127" s="2"/>
      <c r="AD8127" s="2"/>
      <c r="AE8127" s="2"/>
      <c r="AF8127" s="2"/>
      <c r="AG8127" s="2"/>
      <c r="AH8127" s="2"/>
      <c r="AI8127" s="2"/>
      <c r="AJ8127" s="2"/>
      <c r="AK8127" s="2"/>
      <c r="BK8127" s="2"/>
      <c r="BL8127" s="2"/>
      <c r="BN8127" s="2"/>
      <c r="BO8127" s="2"/>
    </row>
    <row r="8128" ht="12.75" customHeight="1">
      <c r="D8128" s="2"/>
      <c r="G8128" s="2"/>
      <c r="I8128" s="2"/>
      <c r="J8128" s="2"/>
      <c r="K8128" s="2"/>
      <c r="L8128" s="2"/>
      <c r="M8128" s="2"/>
      <c r="N8128" s="2"/>
      <c r="O8128" s="2"/>
      <c r="P8128" s="2"/>
      <c r="Q8128" s="2"/>
      <c r="R8128" s="2"/>
      <c r="S8128" s="2"/>
      <c r="T8128" s="2"/>
      <c r="U8128" s="2"/>
      <c r="V8128" s="2"/>
      <c r="W8128" s="2"/>
      <c r="X8128" s="2"/>
      <c r="Y8128" s="2"/>
      <c r="AB8128" s="2"/>
      <c r="AC8128" s="2"/>
      <c r="AD8128" s="2"/>
      <c r="AE8128" s="2"/>
      <c r="AF8128" s="2"/>
      <c r="AG8128" s="2"/>
      <c r="AH8128" s="2"/>
      <c r="AI8128" s="2"/>
      <c r="AJ8128" s="2"/>
      <c r="AK8128" s="2"/>
      <c r="BK8128" s="2"/>
      <c r="BL8128" s="2"/>
      <c r="BN8128" s="2"/>
      <c r="BO8128" s="2"/>
    </row>
    <row r="8129" ht="12.75" customHeight="1">
      <c r="D8129" s="2"/>
      <c r="G8129" s="2"/>
      <c r="I8129" s="2"/>
      <c r="J8129" s="2"/>
      <c r="K8129" s="2"/>
      <c r="L8129" s="2"/>
      <c r="M8129" s="2"/>
      <c r="N8129" s="2"/>
      <c r="O8129" s="2"/>
      <c r="P8129" s="2"/>
      <c r="Q8129" s="2"/>
      <c r="R8129" s="2"/>
      <c r="S8129" s="2"/>
      <c r="T8129" s="2"/>
      <c r="U8129" s="2"/>
      <c r="V8129" s="2"/>
      <c r="W8129" s="2"/>
      <c r="X8129" s="2"/>
      <c r="Y8129" s="2"/>
      <c r="AB8129" s="2"/>
      <c r="AC8129" s="2"/>
      <c r="AD8129" s="2"/>
      <c r="AE8129" s="2"/>
      <c r="AF8129" s="2"/>
      <c r="AG8129" s="2"/>
      <c r="AH8129" s="2"/>
      <c r="AI8129" s="2"/>
      <c r="AJ8129" s="2"/>
      <c r="AK8129" s="2"/>
      <c r="BK8129" s="2"/>
      <c r="BL8129" s="2"/>
      <c r="BN8129" s="2"/>
      <c r="BO8129" s="2"/>
    </row>
    <row r="8130" ht="12.75" customHeight="1">
      <c r="D8130" s="2"/>
      <c r="G8130" s="2"/>
      <c r="I8130" s="2"/>
      <c r="J8130" s="2"/>
      <c r="K8130" s="2"/>
      <c r="L8130" s="2"/>
      <c r="M8130" s="2"/>
      <c r="N8130" s="2"/>
      <c r="O8130" s="2"/>
      <c r="P8130" s="2"/>
      <c r="Q8130" s="2"/>
      <c r="R8130" s="2"/>
      <c r="S8130" s="2"/>
      <c r="T8130" s="2"/>
      <c r="U8130" s="2"/>
      <c r="V8130" s="2"/>
      <c r="W8130" s="2"/>
      <c r="X8130" s="2"/>
      <c r="Y8130" s="2"/>
      <c r="AB8130" s="2"/>
      <c r="AC8130" s="2"/>
      <c r="AD8130" s="2"/>
      <c r="AE8130" s="2"/>
      <c r="AF8130" s="2"/>
      <c r="AG8130" s="2"/>
      <c r="AH8130" s="2"/>
      <c r="AI8130" s="2"/>
      <c r="AJ8130" s="2"/>
      <c r="AK8130" s="2"/>
      <c r="BK8130" s="2"/>
      <c r="BL8130" s="2"/>
      <c r="BN8130" s="2"/>
      <c r="BO8130" s="2"/>
    </row>
    <row r="8131" ht="12.75" customHeight="1">
      <c r="D8131" s="2"/>
      <c r="G8131" s="2"/>
      <c r="I8131" s="2"/>
      <c r="J8131" s="2"/>
      <c r="K8131" s="2"/>
      <c r="L8131" s="2"/>
      <c r="M8131" s="2"/>
      <c r="N8131" s="2"/>
      <c r="O8131" s="2"/>
      <c r="P8131" s="2"/>
      <c r="Q8131" s="2"/>
      <c r="R8131" s="2"/>
      <c r="S8131" s="2"/>
      <c r="T8131" s="2"/>
      <c r="U8131" s="2"/>
      <c r="V8131" s="2"/>
      <c r="W8131" s="2"/>
      <c r="X8131" s="2"/>
      <c r="Y8131" s="2"/>
      <c r="AB8131" s="2"/>
      <c r="AC8131" s="2"/>
      <c r="AD8131" s="2"/>
      <c r="AE8131" s="2"/>
      <c r="AF8131" s="2"/>
      <c r="AG8131" s="2"/>
      <c r="AH8131" s="2"/>
      <c r="AI8131" s="2"/>
      <c r="AJ8131" s="2"/>
      <c r="AK8131" s="2"/>
      <c r="BK8131" s="2"/>
      <c r="BL8131" s="2"/>
      <c r="BN8131" s="2"/>
      <c r="BO8131" s="2"/>
    </row>
    <row r="8132" ht="12.75" customHeight="1">
      <c r="D8132" s="2"/>
      <c r="G8132" s="2"/>
      <c r="I8132" s="2"/>
      <c r="J8132" s="2"/>
      <c r="K8132" s="2"/>
      <c r="L8132" s="2"/>
      <c r="M8132" s="2"/>
      <c r="N8132" s="2"/>
      <c r="O8132" s="2"/>
      <c r="P8132" s="2"/>
      <c r="Q8132" s="2"/>
      <c r="R8132" s="2"/>
      <c r="S8132" s="2"/>
      <c r="T8132" s="2"/>
      <c r="U8132" s="2"/>
      <c r="V8132" s="2"/>
      <c r="W8132" s="2"/>
      <c r="X8132" s="2"/>
      <c r="Y8132" s="2"/>
      <c r="AB8132" s="2"/>
      <c r="AC8132" s="2"/>
      <c r="AD8132" s="2"/>
      <c r="AE8132" s="2"/>
      <c r="AF8132" s="2"/>
      <c r="AG8132" s="2"/>
      <c r="AH8132" s="2"/>
      <c r="AI8132" s="2"/>
      <c r="AJ8132" s="2"/>
      <c r="AK8132" s="2"/>
      <c r="BK8132" s="2"/>
      <c r="BL8132" s="2"/>
      <c r="BN8132" s="2"/>
      <c r="BO8132" s="2"/>
    </row>
    <row r="8133" ht="12.75" customHeight="1">
      <c r="D8133" s="2"/>
      <c r="G8133" s="2"/>
      <c r="I8133" s="2"/>
      <c r="J8133" s="2"/>
      <c r="K8133" s="2"/>
      <c r="L8133" s="2"/>
      <c r="M8133" s="2"/>
      <c r="N8133" s="2"/>
      <c r="O8133" s="2"/>
      <c r="P8133" s="2"/>
      <c r="Q8133" s="2"/>
      <c r="R8133" s="2"/>
      <c r="S8133" s="2"/>
      <c r="T8133" s="2"/>
      <c r="U8133" s="2"/>
      <c r="V8133" s="2"/>
      <c r="W8133" s="2"/>
      <c r="X8133" s="2"/>
      <c r="Y8133" s="2"/>
      <c r="AB8133" s="2"/>
      <c r="AC8133" s="2"/>
      <c r="AD8133" s="2"/>
      <c r="AE8133" s="2"/>
      <c r="AF8133" s="2"/>
      <c r="AG8133" s="2"/>
      <c r="AH8133" s="2"/>
      <c r="AI8133" s="2"/>
      <c r="AJ8133" s="2"/>
      <c r="AK8133" s="2"/>
      <c r="BK8133" s="2"/>
      <c r="BL8133" s="2"/>
      <c r="BN8133" s="2"/>
      <c r="BO8133" s="2"/>
    </row>
    <row r="8134" ht="12.75" customHeight="1">
      <c r="D8134" s="2"/>
      <c r="G8134" s="2"/>
      <c r="I8134" s="2"/>
      <c r="J8134" s="2"/>
      <c r="K8134" s="2"/>
      <c r="L8134" s="2"/>
      <c r="M8134" s="2"/>
      <c r="N8134" s="2"/>
      <c r="O8134" s="2"/>
      <c r="P8134" s="2"/>
      <c r="Q8134" s="2"/>
      <c r="R8134" s="2"/>
      <c r="S8134" s="2"/>
      <c r="T8134" s="2"/>
      <c r="U8134" s="2"/>
      <c r="V8134" s="2"/>
      <c r="W8134" s="2"/>
      <c r="X8134" s="2"/>
      <c r="Y8134" s="2"/>
      <c r="AB8134" s="2"/>
      <c r="AC8134" s="2"/>
      <c r="AD8134" s="2"/>
      <c r="AE8134" s="2"/>
      <c r="AF8134" s="2"/>
      <c r="AG8134" s="2"/>
      <c r="AH8134" s="2"/>
      <c r="AI8134" s="2"/>
      <c r="AJ8134" s="2"/>
      <c r="AK8134" s="2"/>
      <c r="BK8134" s="2"/>
      <c r="BL8134" s="2"/>
      <c r="BN8134" s="2"/>
      <c r="BO8134" s="2"/>
    </row>
    <row r="8135" ht="12.75" customHeight="1">
      <c r="D8135" s="2"/>
      <c r="G8135" s="2"/>
      <c r="I8135" s="2"/>
      <c r="J8135" s="2"/>
      <c r="K8135" s="2"/>
      <c r="L8135" s="2"/>
      <c r="M8135" s="2"/>
      <c r="N8135" s="2"/>
      <c r="O8135" s="2"/>
      <c r="P8135" s="2"/>
      <c r="Q8135" s="2"/>
      <c r="R8135" s="2"/>
      <c r="S8135" s="2"/>
      <c r="T8135" s="2"/>
      <c r="U8135" s="2"/>
      <c r="V8135" s="2"/>
      <c r="W8135" s="2"/>
      <c r="X8135" s="2"/>
      <c r="Y8135" s="2"/>
      <c r="AB8135" s="2"/>
      <c r="AC8135" s="2"/>
      <c r="AD8135" s="2"/>
      <c r="AE8135" s="2"/>
      <c r="AF8135" s="2"/>
      <c r="AG8135" s="2"/>
      <c r="AH8135" s="2"/>
      <c r="AI8135" s="2"/>
      <c r="AJ8135" s="2"/>
      <c r="AK8135" s="2"/>
      <c r="BK8135" s="2"/>
      <c r="BL8135" s="2"/>
      <c r="BN8135" s="2"/>
      <c r="BO8135" s="2"/>
    </row>
    <row r="8136" ht="12.75" customHeight="1">
      <c r="D8136" s="2"/>
      <c r="G8136" s="2"/>
      <c r="I8136" s="2"/>
      <c r="J8136" s="2"/>
      <c r="K8136" s="2"/>
      <c r="L8136" s="2"/>
      <c r="M8136" s="2"/>
      <c r="N8136" s="2"/>
      <c r="O8136" s="2"/>
      <c r="P8136" s="2"/>
      <c r="Q8136" s="2"/>
      <c r="R8136" s="2"/>
      <c r="S8136" s="2"/>
      <c r="T8136" s="2"/>
      <c r="U8136" s="2"/>
      <c r="V8136" s="2"/>
      <c r="W8136" s="2"/>
      <c r="X8136" s="2"/>
      <c r="Y8136" s="2"/>
      <c r="AB8136" s="2"/>
      <c r="AC8136" s="2"/>
      <c r="AD8136" s="2"/>
      <c r="AE8136" s="2"/>
      <c r="AF8136" s="2"/>
      <c r="AG8136" s="2"/>
      <c r="AH8136" s="2"/>
      <c r="AI8136" s="2"/>
      <c r="AJ8136" s="2"/>
      <c r="AK8136" s="2"/>
      <c r="BK8136" s="2"/>
      <c r="BL8136" s="2"/>
      <c r="BN8136" s="2"/>
      <c r="BO8136" s="2"/>
    </row>
    <row r="8137" ht="12.75" customHeight="1">
      <c r="D8137" s="2"/>
      <c r="G8137" s="2"/>
      <c r="I8137" s="2"/>
      <c r="J8137" s="2"/>
      <c r="K8137" s="2"/>
      <c r="L8137" s="2"/>
      <c r="M8137" s="2"/>
      <c r="N8137" s="2"/>
      <c r="O8137" s="2"/>
      <c r="P8137" s="2"/>
      <c r="Q8137" s="2"/>
      <c r="R8137" s="2"/>
      <c r="S8137" s="2"/>
      <c r="T8137" s="2"/>
      <c r="U8137" s="2"/>
      <c r="V8137" s="2"/>
      <c r="W8137" s="2"/>
      <c r="X8137" s="2"/>
      <c r="Y8137" s="2"/>
      <c r="AB8137" s="2"/>
      <c r="AC8137" s="2"/>
      <c r="AD8137" s="2"/>
      <c r="AE8137" s="2"/>
      <c r="AF8137" s="2"/>
      <c r="AG8137" s="2"/>
      <c r="AH8137" s="2"/>
      <c r="AI8137" s="2"/>
      <c r="AJ8137" s="2"/>
      <c r="AK8137" s="2"/>
      <c r="BK8137" s="2"/>
      <c r="BL8137" s="2"/>
      <c r="BN8137" s="2"/>
      <c r="BO8137" s="2"/>
    </row>
    <row r="8138" ht="12.75" customHeight="1">
      <c r="D8138" s="2"/>
      <c r="G8138" s="2"/>
      <c r="I8138" s="2"/>
      <c r="J8138" s="2"/>
      <c r="K8138" s="2"/>
      <c r="L8138" s="2"/>
      <c r="M8138" s="2"/>
      <c r="N8138" s="2"/>
      <c r="O8138" s="2"/>
      <c r="P8138" s="2"/>
      <c r="Q8138" s="2"/>
      <c r="R8138" s="2"/>
      <c r="S8138" s="2"/>
      <c r="T8138" s="2"/>
      <c r="U8138" s="2"/>
      <c r="V8138" s="2"/>
      <c r="W8138" s="2"/>
      <c r="X8138" s="2"/>
      <c r="Y8138" s="2"/>
      <c r="AB8138" s="2"/>
      <c r="AC8138" s="2"/>
      <c r="AD8138" s="2"/>
      <c r="AE8138" s="2"/>
      <c r="AF8138" s="2"/>
      <c r="AG8138" s="2"/>
      <c r="AH8138" s="2"/>
      <c r="AI8138" s="2"/>
      <c r="AJ8138" s="2"/>
      <c r="AK8138" s="2"/>
      <c r="BK8138" s="2"/>
      <c r="BL8138" s="2"/>
      <c r="BN8138" s="2"/>
      <c r="BO8138" s="2"/>
    </row>
    <row r="8139" ht="12.75" customHeight="1">
      <c r="D8139" s="2"/>
      <c r="G8139" s="2"/>
      <c r="I8139" s="2"/>
      <c r="J8139" s="2"/>
      <c r="K8139" s="2"/>
      <c r="L8139" s="2"/>
      <c r="M8139" s="2"/>
      <c r="N8139" s="2"/>
      <c r="O8139" s="2"/>
      <c r="P8139" s="2"/>
      <c r="Q8139" s="2"/>
      <c r="R8139" s="2"/>
      <c r="S8139" s="2"/>
      <c r="T8139" s="2"/>
      <c r="U8139" s="2"/>
      <c r="V8139" s="2"/>
      <c r="W8139" s="2"/>
      <c r="X8139" s="2"/>
      <c r="Y8139" s="2"/>
      <c r="AB8139" s="2"/>
      <c r="AC8139" s="2"/>
      <c r="AD8139" s="2"/>
      <c r="AE8139" s="2"/>
      <c r="AF8139" s="2"/>
      <c r="AG8139" s="2"/>
      <c r="AH8139" s="2"/>
      <c r="AI8139" s="2"/>
      <c r="AJ8139" s="2"/>
      <c r="AK8139" s="2"/>
      <c r="BK8139" s="2"/>
      <c r="BL8139" s="2"/>
      <c r="BN8139" s="2"/>
      <c r="BO8139" s="2"/>
    </row>
    <row r="8140" ht="12.75" customHeight="1">
      <c r="D8140" s="2"/>
      <c r="G8140" s="2"/>
      <c r="I8140" s="2"/>
      <c r="J8140" s="2"/>
      <c r="K8140" s="2"/>
      <c r="L8140" s="2"/>
      <c r="M8140" s="2"/>
      <c r="N8140" s="2"/>
      <c r="O8140" s="2"/>
      <c r="P8140" s="2"/>
      <c r="Q8140" s="2"/>
      <c r="R8140" s="2"/>
      <c r="S8140" s="2"/>
      <c r="T8140" s="2"/>
      <c r="U8140" s="2"/>
      <c r="V8140" s="2"/>
      <c r="W8140" s="2"/>
      <c r="X8140" s="2"/>
      <c r="Y8140" s="2"/>
      <c r="AB8140" s="2"/>
      <c r="AC8140" s="2"/>
      <c r="AD8140" s="2"/>
      <c r="AE8140" s="2"/>
      <c r="AF8140" s="2"/>
      <c r="AG8140" s="2"/>
      <c r="AH8140" s="2"/>
      <c r="AI8140" s="2"/>
      <c r="AJ8140" s="2"/>
      <c r="AK8140" s="2"/>
      <c r="BK8140" s="2"/>
      <c r="BL8140" s="2"/>
      <c r="BN8140" s="2"/>
      <c r="BO8140" s="2"/>
    </row>
    <row r="8141" ht="12.75" customHeight="1">
      <c r="D8141" s="2"/>
      <c r="G8141" s="2"/>
      <c r="I8141" s="2"/>
      <c r="J8141" s="2"/>
      <c r="K8141" s="2"/>
      <c r="L8141" s="2"/>
      <c r="M8141" s="2"/>
      <c r="N8141" s="2"/>
      <c r="O8141" s="2"/>
      <c r="P8141" s="2"/>
      <c r="Q8141" s="2"/>
      <c r="R8141" s="2"/>
      <c r="S8141" s="2"/>
      <c r="T8141" s="2"/>
      <c r="U8141" s="2"/>
      <c r="V8141" s="2"/>
      <c r="W8141" s="2"/>
      <c r="X8141" s="2"/>
      <c r="Y8141" s="2"/>
      <c r="AB8141" s="2"/>
      <c r="AC8141" s="2"/>
      <c r="AD8141" s="2"/>
      <c r="AE8141" s="2"/>
      <c r="AF8141" s="2"/>
      <c r="AG8141" s="2"/>
      <c r="AH8141" s="2"/>
      <c r="AI8141" s="2"/>
      <c r="AJ8141" s="2"/>
      <c r="AK8141" s="2"/>
      <c r="BK8141" s="2"/>
      <c r="BL8141" s="2"/>
      <c r="BN8141" s="2"/>
      <c r="BO8141" s="2"/>
    </row>
    <row r="8142" ht="12.75" customHeight="1">
      <c r="D8142" s="2"/>
      <c r="G8142" s="2"/>
      <c r="I8142" s="2"/>
      <c r="J8142" s="2"/>
      <c r="K8142" s="2"/>
      <c r="L8142" s="2"/>
      <c r="M8142" s="2"/>
      <c r="N8142" s="2"/>
      <c r="O8142" s="2"/>
      <c r="P8142" s="2"/>
      <c r="Q8142" s="2"/>
      <c r="R8142" s="2"/>
      <c r="S8142" s="2"/>
      <c r="T8142" s="2"/>
      <c r="U8142" s="2"/>
      <c r="V8142" s="2"/>
      <c r="W8142" s="2"/>
      <c r="X8142" s="2"/>
      <c r="Y8142" s="2"/>
      <c r="AB8142" s="2"/>
      <c r="AC8142" s="2"/>
      <c r="AD8142" s="2"/>
      <c r="AE8142" s="2"/>
      <c r="AF8142" s="2"/>
      <c r="AG8142" s="2"/>
      <c r="AH8142" s="2"/>
      <c r="AI8142" s="2"/>
      <c r="AJ8142" s="2"/>
      <c r="AK8142" s="2"/>
      <c r="BK8142" s="2"/>
      <c r="BL8142" s="2"/>
      <c r="BN8142" s="2"/>
      <c r="BO8142" s="2"/>
    </row>
    <row r="8143" ht="12.75" customHeight="1">
      <c r="D8143" s="2"/>
      <c r="G8143" s="2"/>
      <c r="I8143" s="2"/>
      <c r="J8143" s="2"/>
      <c r="K8143" s="2"/>
      <c r="L8143" s="2"/>
      <c r="M8143" s="2"/>
      <c r="N8143" s="2"/>
      <c r="O8143" s="2"/>
      <c r="P8143" s="2"/>
      <c r="Q8143" s="2"/>
      <c r="R8143" s="2"/>
      <c r="S8143" s="2"/>
      <c r="T8143" s="2"/>
      <c r="U8143" s="2"/>
      <c r="V8143" s="2"/>
      <c r="W8143" s="2"/>
      <c r="X8143" s="2"/>
      <c r="Y8143" s="2"/>
      <c r="AB8143" s="2"/>
      <c r="AC8143" s="2"/>
      <c r="AD8143" s="2"/>
      <c r="AE8143" s="2"/>
      <c r="AF8143" s="2"/>
      <c r="AG8143" s="2"/>
      <c r="AH8143" s="2"/>
      <c r="AI8143" s="2"/>
      <c r="AJ8143" s="2"/>
      <c r="AK8143" s="2"/>
      <c r="BK8143" s="2"/>
      <c r="BL8143" s="2"/>
      <c r="BN8143" s="2"/>
      <c r="BO8143" s="2"/>
    </row>
    <row r="8144" ht="12.75" customHeight="1">
      <c r="D8144" s="2"/>
      <c r="G8144" s="2"/>
      <c r="I8144" s="2"/>
      <c r="J8144" s="2"/>
      <c r="K8144" s="2"/>
      <c r="L8144" s="2"/>
      <c r="M8144" s="2"/>
      <c r="N8144" s="2"/>
      <c r="O8144" s="2"/>
      <c r="P8144" s="2"/>
      <c r="Q8144" s="2"/>
      <c r="R8144" s="2"/>
      <c r="S8144" s="2"/>
      <c r="T8144" s="2"/>
      <c r="U8144" s="2"/>
      <c r="V8144" s="2"/>
      <c r="W8144" s="2"/>
      <c r="X8144" s="2"/>
      <c r="Y8144" s="2"/>
      <c r="AB8144" s="2"/>
      <c r="AC8144" s="2"/>
      <c r="AD8144" s="2"/>
      <c r="AE8144" s="2"/>
      <c r="AF8144" s="2"/>
      <c r="AG8144" s="2"/>
      <c r="AH8144" s="2"/>
      <c r="AI8144" s="2"/>
      <c r="AJ8144" s="2"/>
      <c r="AK8144" s="2"/>
      <c r="BK8144" s="2"/>
      <c r="BL8144" s="2"/>
      <c r="BN8144" s="2"/>
      <c r="BO8144" s="2"/>
    </row>
    <row r="8145" ht="12.75" customHeight="1">
      <c r="D8145" s="2"/>
      <c r="G8145" s="2"/>
      <c r="I8145" s="2"/>
      <c r="J8145" s="2"/>
      <c r="K8145" s="2"/>
      <c r="L8145" s="2"/>
      <c r="M8145" s="2"/>
      <c r="N8145" s="2"/>
      <c r="O8145" s="2"/>
      <c r="P8145" s="2"/>
      <c r="Q8145" s="2"/>
      <c r="R8145" s="2"/>
      <c r="S8145" s="2"/>
      <c r="T8145" s="2"/>
      <c r="U8145" s="2"/>
      <c r="V8145" s="2"/>
      <c r="W8145" s="2"/>
      <c r="X8145" s="2"/>
      <c r="Y8145" s="2"/>
      <c r="AB8145" s="2"/>
      <c r="AC8145" s="2"/>
      <c r="AD8145" s="2"/>
      <c r="AE8145" s="2"/>
      <c r="AF8145" s="2"/>
      <c r="AG8145" s="2"/>
      <c r="AH8145" s="2"/>
      <c r="AI8145" s="2"/>
      <c r="AJ8145" s="2"/>
      <c r="AK8145" s="2"/>
      <c r="BK8145" s="2"/>
      <c r="BL8145" s="2"/>
      <c r="BN8145" s="2"/>
      <c r="BO8145" s="2"/>
    </row>
    <row r="8146" ht="12.75" customHeight="1">
      <c r="D8146" s="2"/>
      <c r="G8146" s="2"/>
      <c r="I8146" s="2"/>
      <c r="J8146" s="2"/>
      <c r="K8146" s="2"/>
      <c r="L8146" s="2"/>
      <c r="M8146" s="2"/>
      <c r="N8146" s="2"/>
      <c r="O8146" s="2"/>
      <c r="P8146" s="2"/>
      <c r="Q8146" s="2"/>
      <c r="R8146" s="2"/>
      <c r="S8146" s="2"/>
      <c r="T8146" s="2"/>
      <c r="U8146" s="2"/>
      <c r="V8146" s="2"/>
      <c r="W8146" s="2"/>
      <c r="X8146" s="2"/>
      <c r="Y8146" s="2"/>
      <c r="AB8146" s="2"/>
      <c r="AC8146" s="2"/>
      <c r="AD8146" s="2"/>
      <c r="AE8146" s="2"/>
      <c r="AF8146" s="2"/>
      <c r="AG8146" s="2"/>
      <c r="AH8146" s="2"/>
      <c r="AI8146" s="2"/>
      <c r="AJ8146" s="2"/>
      <c r="AK8146" s="2"/>
      <c r="BK8146" s="2"/>
      <c r="BL8146" s="2"/>
      <c r="BN8146" s="2"/>
      <c r="BO8146" s="2"/>
    </row>
    <row r="8147" ht="12.75" customHeight="1">
      <c r="D8147" s="2"/>
      <c r="G8147" s="2"/>
      <c r="I8147" s="2"/>
      <c r="J8147" s="2"/>
      <c r="K8147" s="2"/>
      <c r="L8147" s="2"/>
      <c r="M8147" s="2"/>
      <c r="N8147" s="2"/>
      <c r="O8147" s="2"/>
      <c r="P8147" s="2"/>
      <c r="Q8147" s="2"/>
      <c r="R8147" s="2"/>
      <c r="S8147" s="2"/>
      <c r="T8147" s="2"/>
      <c r="U8147" s="2"/>
      <c r="V8147" s="2"/>
      <c r="W8147" s="2"/>
      <c r="X8147" s="2"/>
      <c r="Y8147" s="2"/>
      <c r="AB8147" s="2"/>
      <c r="AC8147" s="2"/>
      <c r="AD8147" s="2"/>
      <c r="AE8147" s="2"/>
      <c r="AF8147" s="2"/>
      <c r="AG8147" s="2"/>
      <c r="AH8147" s="2"/>
      <c r="AI8147" s="2"/>
      <c r="AJ8147" s="2"/>
      <c r="AK8147" s="2"/>
      <c r="BK8147" s="2"/>
      <c r="BL8147" s="2"/>
      <c r="BN8147" s="2"/>
      <c r="BO8147" s="2"/>
    </row>
    <row r="8148" ht="12.75" customHeight="1">
      <c r="D8148" s="2"/>
      <c r="G8148" s="2"/>
      <c r="I8148" s="2"/>
      <c r="J8148" s="2"/>
      <c r="K8148" s="2"/>
      <c r="L8148" s="2"/>
      <c r="M8148" s="2"/>
      <c r="N8148" s="2"/>
      <c r="O8148" s="2"/>
      <c r="P8148" s="2"/>
      <c r="Q8148" s="2"/>
      <c r="R8148" s="2"/>
      <c r="S8148" s="2"/>
      <c r="T8148" s="2"/>
      <c r="U8148" s="2"/>
      <c r="V8148" s="2"/>
      <c r="W8148" s="2"/>
      <c r="X8148" s="2"/>
      <c r="Y8148" s="2"/>
      <c r="AB8148" s="2"/>
      <c r="AC8148" s="2"/>
      <c r="AD8148" s="2"/>
      <c r="AE8148" s="2"/>
      <c r="AF8148" s="2"/>
      <c r="AG8148" s="2"/>
      <c r="AH8148" s="2"/>
      <c r="AI8148" s="2"/>
      <c r="AJ8148" s="2"/>
      <c r="AK8148" s="2"/>
      <c r="BK8148" s="2"/>
      <c r="BL8148" s="2"/>
      <c r="BN8148" s="2"/>
      <c r="BO8148" s="2"/>
    </row>
    <row r="8149" ht="12.75" customHeight="1">
      <c r="D8149" s="2"/>
      <c r="G8149" s="2"/>
      <c r="I8149" s="2"/>
      <c r="J8149" s="2"/>
      <c r="K8149" s="2"/>
      <c r="L8149" s="2"/>
      <c r="M8149" s="2"/>
      <c r="N8149" s="2"/>
      <c r="O8149" s="2"/>
      <c r="P8149" s="2"/>
      <c r="Q8149" s="2"/>
      <c r="R8149" s="2"/>
      <c r="S8149" s="2"/>
      <c r="T8149" s="2"/>
      <c r="U8149" s="2"/>
      <c r="V8149" s="2"/>
      <c r="W8149" s="2"/>
      <c r="X8149" s="2"/>
      <c r="Y8149" s="2"/>
      <c r="AB8149" s="2"/>
      <c r="AC8149" s="2"/>
      <c r="AD8149" s="2"/>
      <c r="AE8149" s="2"/>
      <c r="AF8149" s="2"/>
      <c r="AG8149" s="2"/>
      <c r="AH8149" s="2"/>
      <c r="AI8149" s="2"/>
      <c r="AJ8149" s="2"/>
      <c r="AK8149" s="2"/>
      <c r="BK8149" s="2"/>
      <c r="BL8149" s="2"/>
      <c r="BN8149" s="2"/>
      <c r="BO8149" s="2"/>
    </row>
    <row r="8150" ht="12.75" customHeight="1">
      <c r="D8150" s="2"/>
      <c r="G8150" s="2"/>
      <c r="I8150" s="2"/>
      <c r="J8150" s="2"/>
      <c r="K8150" s="2"/>
      <c r="L8150" s="2"/>
      <c r="M8150" s="2"/>
      <c r="N8150" s="2"/>
      <c r="O8150" s="2"/>
      <c r="P8150" s="2"/>
      <c r="Q8150" s="2"/>
      <c r="R8150" s="2"/>
      <c r="S8150" s="2"/>
      <c r="T8150" s="2"/>
      <c r="U8150" s="2"/>
      <c r="V8150" s="2"/>
      <c r="W8150" s="2"/>
      <c r="X8150" s="2"/>
      <c r="Y8150" s="2"/>
      <c r="AB8150" s="2"/>
      <c r="AC8150" s="2"/>
      <c r="AD8150" s="2"/>
      <c r="AE8150" s="2"/>
      <c r="AF8150" s="2"/>
      <c r="AG8150" s="2"/>
      <c r="AH8150" s="2"/>
      <c r="AI8150" s="2"/>
      <c r="AJ8150" s="2"/>
      <c r="AK8150" s="2"/>
      <c r="BK8150" s="2"/>
      <c r="BL8150" s="2"/>
      <c r="BN8150" s="2"/>
      <c r="BO8150" s="2"/>
    </row>
    <row r="8151" ht="12.75" customHeight="1">
      <c r="D8151" s="2"/>
      <c r="G8151" s="2"/>
      <c r="I8151" s="2"/>
      <c r="J8151" s="2"/>
      <c r="K8151" s="2"/>
      <c r="L8151" s="2"/>
      <c r="M8151" s="2"/>
      <c r="N8151" s="2"/>
      <c r="O8151" s="2"/>
      <c r="P8151" s="2"/>
      <c r="Q8151" s="2"/>
      <c r="R8151" s="2"/>
      <c r="S8151" s="2"/>
      <c r="T8151" s="2"/>
      <c r="U8151" s="2"/>
      <c r="V8151" s="2"/>
      <c r="W8151" s="2"/>
      <c r="X8151" s="2"/>
      <c r="Y8151" s="2"/>
      <c r="AB8151" s="2"/>
      <c r="AC8151" s="2"/>
      <c r="AD8151" s="2"/>
      <c r="AE8151" s="2"/>
      <c r="AF8151" s="2"/>
      <c r="AG8151" s="2"/>
      <c r="AH8151" s="2"/>
      <c r="AI8151" s="2"/>
      <c r="AJ8151" s="2"/>
      <c r="AK8151" s="2"/>
      <c r="BK8151" s="2"/>
      <c r="BL8151" s="2"/>
      <c r="BN8151" s="2"/>
      <c r="BO8151" s="2"/>
    </row>
    <row r="8152" ht="12.75" customHeight="1">
      <c r="D8152" s="2"/>
      <c r="G8152" s="2"/>
      <c r="I8152" s="2"/>
      <c r="J8152" s="2"/>
      <c r="K8152" s="2"/>
      <c r="L8152" s="2"/>
      <c r="M8152" s="2"/>
      <c r="N8152" s="2"/>
      <c r="O8152" s="2"/>
      <c r="P8152" s="2"/>
      <c r="Q8152" s="2"/>
      <c r="R8152" s="2"/>
      <c r="S8152" s="2"/>
      <c r="T8152" s="2"/>
      <c r="U8152" s="2"/>
      <c r="V8152" s="2"/>
      <c r="W8152" s="2"/>
      <c r="X8152" s="2"/>
      <c r="Y8152" s="2"/>
      <c r="AB8152" s="2"/>
      <c r="AC8152" s="2"/>
      <c r="AD8152" s="2"/>
      <c r="AE8152" s="2"/>
      <c r="AF8152" s="2"/>
      <c r="AG8152" s="2"/>
      <c r="AH8152" s="2"/>
      <c r="AI8152" s="2"/>
      <c r="AJ8152" s="2"/>
      <c r="AK8152" s="2"/>
      <c r="BK8152" s="2"/>
      <c r="BL8152" s="2"/>
      <c r="BN8152" s="2"/>
      <c r="BO8152" s="2"/>
    </row>
    <row r="8153" ht="12.75" customHeight="1">
      <c r="D8153" s="2"/>
      <c r="G8153" s="2"/>
      <c r="I8153" s="2"/>
      <c r="J8153" s="2"/>
      <c r="K8153" s="2"/>
      <c r="L8153" s="2"/>
      <c r="M8153" s="2"/>
      <c r="N8153" s="2"/>
      <c r="O8153" s="2"/>
      <c r="P8153" s="2"/>
      <c r="Q8153" s="2"/>
      <c r="R8153" s="2"/>
      <c r="S8153" s="2"/>
      <c r="T8153" s="2"/>
      <c r="U8153" s="2"/>
      <c r="V8153" s="2"/>
      <c r="W8153" s="2"/>
      <c r="X8153" s="2"/>
      <c r="Y8153" s="2"/>
      <c r="AB8153" s="2"/>
      <c r="AC8153" s="2"/>
      <c r="AD8153" s="2"/>
      <c r="AE8153" s="2"/>
      <c r="AF8153" s="2"/>
      <c r="AG8153" s="2"/>
      <c r="AH8153" s="2"/>
      <c r="AI8153" s="2"/>
      <c r="AJ8153" s="2"/>
      <c r="AK8153" s="2"/>
      <c r="BK8153" s="2"/>
      <c r="BL8153" s="2"/>
      <c r="BN8153" s="2"/>
      <c r="BO8153" s="2"/>
    </row>
    <row r="8154" ht="12.75" customHeight="1">
      <c r="D8154" s="2"/>
      <c r="G8154" s="2"/>
      <c r="I8154" s="2"/>
      <c r="J8154" s="2"/>
      <c r="K8154" s="2"/>
      <c r="L8154" s="2"/>
      <c r="M8154" s="2"/>
      <c r="N8154" s="2"/>
      <c r="O8154" s="2"/>
      <c r="P8154" s="2"/>
      <c r="Q8154" s="2"/>
      <c r="R8154" s="2"/>
      <c r="S8154" s="2"/>
      <c r="T8154" s="2"/>
      <c r="U8154" s="2"/>
      <c r="V8154" s="2"/>
      <c r="W8154" s="2"/>
      <c r="X8154" s="2"/>
      <c r="Y8154" s="2"/>
      <c r="AB8154" s="2"/>
      <c r="AC8154" s="2"/>
      <c r="AD8154" s="2"/>
      <c r="AE8154" s="2"/>
      <c r="AF8154" s="2"/>
      <c r="AG8154" s="2"/>
      <c r="AH8154" s="2"/>
      <c r="AI8154" s="2"/>
      <c r="AJ8154" s="2"/>
      <c r="AK8154" s="2"/>
      <c r="BK8154" s="2"/>
      <c r="BL8154" s="2"/>
      <c r="BN8154" s="2"/>
      <c r="BO8154" s="2"/>
    </row>
    <row r="8155" ht="12.75" customHeight="1">
      <c r="D8155" s="2"/>
      <c r="G8155" s="2"/>
      <c r="I8155" s="2"/>
      <c r="J8155" s="2"/>
      <c r="K8155" s="2"/>
      <c r="L8155" s="2"/>
      <c r="M8155" s="2"/>
      <c r="N8155" s="2"/>
      <c r="O8155" s="2"/>
      <c r="P8155" s="2"/>
      <c r="Q8155" s="2"/>
      <c r="R8155" s="2"/>
      <c r="S8155" s="2"/>
      <c r="T8155" s="2"/>
      <c r="U8155" s="2"/>
      <c r="V8155" s="2"/>
      <c r="W8155" s="2"/>
      <c r="X8155" s="2"/>
      <c r="Y8155" s="2"/>
      <c r="AB8155" s="2"/>
      <c r="AC8155" s="2"/>
      <c r="AD8155" s="2"/>
      <c r="AE8155" s="2"/>
      <c r="AF8155" s="2"/>
      <c r="AG8155" s="2"/>
      <c r="AH8155" s="2"/>
      <c r="AI8155" s="2"/>
      <c r="AJ8155" s="2"/>
      <c r="AK8155" s="2"/>
      <c r="BK8155" s="2"/>
      <c r="BL8155" s="2"/>
      <c r="BN8155" s="2"/>
      <c r="BO8155" s="2"/>
    </row>
    <row r="8156" ht="12.75" customHeight="1">
      <c r="D8156" s="2"/>
      <c r="G8156" s="2"/>
      <c r="I8156" s="2"/>
      <c r="J8156" s="2"/>
      <c r="K8156" s="2"/>
      <c r="L8156" s="2"/>
      <c r="M8156" s="2"/>
      <c r="N8156" s="2"/>
      <c r="O8156" s="2"/>
      <c r="P8156" s="2"/>
      <c r="Q8156" s="2"/>
      <c r="R8156" s="2"/>
      <c r="S8156" s="2"/>
      <c r="T8156" s="2"/>
      <c r="U8156" s="2"/>
      <c r="V8156" s="2"/>
      <c r="W8156" s="2"/>
      <c r="X8156" s="2"/>
      <c r="Y8156" s="2"/>
      <c r="AB8156" s="2"/>
      <c r="AC8156" s="2"/>
      <c r="AD8156" s="2"/>
      <c r="AE8156" s="2"/>
      <c r="AF8156" s="2"/>
      <c r="AG8156" s="2"/>
      <c r="AH8156" s="2"/>
      <c r="AI8156" s="2"/>
      <c r="AJ8156" s="2"/>
      <c r="AK8156" s="2"/>
      <c r="BK8156" s="2"/>
      <c r="BL8156" s="2"/>
      <c r="BN8156" s="2"/>
      <c r="BO8156" s="2"/>
    </row>
    <row r="8157" ht="12.75" customHeight="1">
      <c r="D8157" s="2"/>
      <c r="G8157" s="2"/>
      <c r="I8157" s="2"/>
      <c r="J8157" s="2"/>
      <c r="K8157" s="2"/>
      <c r="L8157" s="2"/>
      <c r="M8157" s="2"/>
      <c r="N8157" s="2"/>
      <c r="O8157" s="2"/>
      <c r="P8157" s="2"/>
      <c r="Q8157" s="2"/>
      <c r="R8157" s="2"/>
      <c r="S8157" s="2"/>
      <c r="T8157" s="2"/>
      <c r="U8157" s="2"/>
      <c r="V8157" s="2"/>
      <c r="W8157" s="2"/>
      <c r="X8157" s="2"/>
      <c r="Y8157" s="2"/>
      <c r="AB8157" s="2"/>
      <c r="AC8157" s="2"/>
      <c r="AD8157" s="2"/>
      <c r="AE8157" s="2"/>
      <c r="AF8157" s="2"/>
      <c r="AG8157" s="2"/>
      <c r="AH8157" s="2"/>
      <c r="AI8157" s="2"/>
      <c r="AJ8157" s="2"/>
      <c r="AK8157" s="2"/>
      <c r="BK8157" s="2"/>
      <c r="BL8157" s="2"/>
      <c r="BN8157" s="2"/>
      <c r="BO8157" s="2"/>
    </row>
    <row r="8158" ht="12.75" customHeight="1">
      <c r="D8158" s="2"/>
      <c r="G8158" s="2"/>
      <c r="I8158" s="2"/>
      <c r="J8158" s="2"/>
      <c r="K8158" s="2"/>
      <c r="L8158" s="2"/>
      <c r="M8158" s="2"/>
      <c r="N8158" s="2"/>
      <c r="O8158" s="2"/>
      <c r="P8158" s="2"/>
      <c r="Q8158" s="2"/>
      <c r="R8158" s="2"/>
      <c r="S8158" s="2"/>
      <c r="T8158" s="2"/>
      <c r="U8158" s="2"/>
      <c r="V8158" s="2"/>
      <c r="W8158" s="2"/>
      <c r="X8158" s="2"/>
      <c r="Y8158" s="2"/>
      <c r="AB8158" s="2"/>
      <c r="AC8158" s="2"/>
      <c r="AD8158" s="2"/>
      <c r="AE8158" s="2"/>
      <c r="AF8158" s="2"/>
      <c r="AG8158" s="2"/>
      <c r="AH8158" s="2"/>
      <c r="AI8158" s="2"/>
      <c r="AJ8158" s="2"/>
      <c r="AK8158" s="2"/>
      <c r="BK8158" s="2"/>
      <c r="BL8158" s="2"/>
      <c r="BN8158" s="2"/>
      <c r="BO8158" s="2"/>
    </row>
    <row r="8159" ht="12.75" customHeight="1">
      <c r="D8159" s="2"/>
      <c r="G8159" s="2"/>
      <c r="I8159" s="2"/>
      <c r="J8159" s="2"/>
      <c r="K8159" s="2"/>
      <c r="L8159" s="2"/>
      <c r="M8159" s="2"/>
      <c r="N8159" s="2"/>
      <c r="O8159" s="2"/>
      <c r="P8159" s="2"/>
      <c r="Q8159" s="2"/>
      <c r="R8159" s="2"/>
      <c r="S8159" s="2"/>
      <c r="T8159" s="2"/>
      <c r="U8159" s="2"/>
      <c r="V8159" s="2"/>
      <c r="W8159" s="2"/>
      <c r="X8159" s="2"/>
      <c r="Y8159" s="2"/>
      <c r="AB8159" s="2"/>
      <c r="AC8159" s="2"/>
      <c r="AD8159" s="2"/>
      <c r="AE8159" s="2"/>
      <c r="AF8159" s="2"/>
      <c r="AG8159" s="2"/>
      <c r="AH8159" s="2"/>
      <c r="AI8159" s="2"/>
      <c r="AJ8159" s="2"/>
      <c r="AK8159" s="2"/>
      <c r="BK8159" s="2"/>
      <c r="BL8159" s="2"/>
      <c r="BN8159" s="2"/>
      <c r="BO8159" s="2"/>
    </row>
    <row r="8160" ht="12.75" customHeight="1">
      <c r="D8160" s="2"/>
      <c r="G8160" s="2"/>
      <c r="I8160" s="2"/>
      <c r="J8160" s="2"/>
      <c r="K8160" s="2"/>
      <c r="L8160" s="2"/>
      <c r="M8160" s="2"/>
      <c r="N8160" s="2"/>
      <c r="O8160" s="2"/>
      <c r="P8160" s="2"/>
      <c r="Q8160" s="2"/>
      <c r="R8160" s="2"/>
      <c r="S8160" s="2"/>
      <c r="T8160" s="2"/>
      <c r="U8160" s="2"/>
      <c r="V8160" s="2"/>
      <c r="W8160" s="2"/>
      <c r="X8160" s="2"/>
      <c r="Y8160" s="2"/>
      <c r="AB8160" s="2"/>
      <c r="AC8160" s="2"/>
      <c r="AD8160" s="2"/>
      <c r="AE8160" s="2"/>
      <c r="AF8160" s="2"/>
      <c r="AG8160" s="2"/>
      <c r="AH8160" s="2"/>
      <c r="AI8160" s="2"/>
      <c r="AJ8160" s="2"/>
      <c r="AK8160" s="2"/>
      <c r="BK8160" s="2"/>
      <c r="BL8160" s="2"/>
      <c r="BN8160" s="2"/>
      <c r="BO8160" s="2"/>
    </row>
    <row r="8161" ht="12.75" customHeight="1">
      <c r="D8161" s="2"/>
      <c r="G8161" s="2"/>
      <c r="I8161" s="2"/>
      <c r="J8161" s="2"/>
      <c r="K8161" s="2"/>
      <c r="L8161" s="2"/>
      <c r="M8161" s="2"/>
      <c r="N8161" s="2"/>
      <c r="O8161" s="2"/>
      <c r="P8161" s="2"/>
      <c r="Q8161" s="2"/>
      <c r="R8161" s="2"/>
      <c r="S8161" s="2"/>
      <c r="T8161" s="2"/>
      <c r="U8161" s="2"/>
      <c r="V8161" s="2"/>
      <c r="W8161" s="2"/>
      <c r="X8161" s="2"/>
      <c r="Y8161" s="2"/>
      <c r="AB8161" s="2"/>
      <c r="AC8161" s="2"/>
      <c r="AD8161" s="2"/>
      <c r="AE8161" s="2"/>
      <c r="AF8161" s="2"/>
      <c r="AG8161" s="2"/>
      <c r="AH8161" s="2"/>
      <c r="AI8161" s="2"/>
      <c r="AJ8161" s="2"/>
      <c r="AK8161" s="2"/>
      <c r="BK8161" s="2"/>
      <c r="BL8161" s="2"/>
      <c r="BN8161" s="2"/>
      <c r="BO8161" s="2"/>
    </row>
    <row r="8162" ht="12.75" customHeight="1">
      <c r="D8162" s="2"/>
      <c r="G8162" s="2"/>
      <c r="I8162" s="2"/>
      <c r="J8162" s="2"/>
      <c r="K8162" s="2"/>
      <c r="L8162" s="2"/>
      <c r="M8162" s="2"/>
      <c r="N8162" s="2"/>
      <c r="O8162" s="2"/>
      <c r="P8162" s="2"/>
      <c r="Q8162" s="2"/>
      <c r="R8162" s="2"/>
      <c r="S8162" s="2"/>
      <c r="T8162" s="2"/>
      <c r="U8162" s="2"/>
      <c r="V8162" s="2"/>
      <c r="W8162" s="2"/>
      <c r="X8162" s="2"/>
      <c r="Y8162" s="2"/>
      <c r="AB8162" s="2"/>
      <c r="AC8162" s="2"/>
      <c r="AD8162" s="2"/>
      <c r="AE8162" s="2"/>
      <c r="AF8162" s="2"/>
      <c r="AG8162" s="2"/>
      <c r="AH8162" s="2"/>
      <c r="AI8162" s="2"/>
      <c r="AJ8162" s="2"/>
      <c r="AK8162" s="2"/>
      <c r="BK8162" s="2"/>
      <c r="BL8162" s="2"/>
      <c r="BN8162" s="2"/>
      <c r="BO8162" s="2"/>
    </row>
    <row r="8163" ht="12.75" customHeight="1">
      <c r="D8163" s="2"/>
      <c r="G8163" s="2"/>
      <c r="I8163" s="2"/>
      <c r="J8163" s="2"/>
      <c r="K8163" s="2"/>
      <c r="L8163" s="2"/>
      <c r="M8163" s="2"/>
      <c r="N8163" s="2"/>
      <c r="O8163" s="2"/>
      <c r="P8163" s="2"/>
      <c r="Q8163" s="2"/>
      <c r="R8163" s="2"/>
      <c r="S8163" s="2"/>
      <c r="T8163" s="2"/>
      <c r="U8163" s="2"/>
      <c r="V8163" s="2"/>
      <c r="W8163" s="2"/>
      <c r="X8163" s="2"/>
      <c r="Y8163" s="2"/>
      <c r="AB8163" s="2"/>
      <c r="AC8163" s="2"/>
      <c r="AD8163" s="2"/>
      <c r="AE8163" s="2"/>
      <c r="AF8163" s="2"/>
      <c r="AG8163" s="2"/>
      <c r="AH8163" s="2"/>
      <c r="AI8163" s="2"/>
      <c r="AJ8163" s="2"/>
      <c r="AK8163" s="2"/>
      <c r="BK8163" s="2"/>
      <c r="BL8163" s="2"/>
      <c r="BN8163" s="2"/>
      <c r="BO8163" s="2"/>
    </row>
    <row r="8164" ht="12.75" customHeight="1">
      <c r="D8164" s="2"/>
      <c r="G8164" s="2"/>
      <c r="I8164" s="2"/>
      <c r="J8164" s="2"/>
      <c r="K8164" s="2"/>
      <c r="L8164" s="2"/>
      <c r="M8164" s="2"/>
      <c r="N8164" s="2"/>
      <c r="O8164" s="2"/>
      <c r="P8164" s="2"/>
      <c r="Q8164" s="2"/>
      <c r="R8164" s="2"/>
      <c r="S8164" s="2"/>
      <c r="T8164" s="2"/>
      <c r="U8164" s="2"/>
      <c r="V8164" s="2"/>
      <c r="W8164" s="2"/>
      <c r="X8164" s="2"/>
      <c r="Y8164" s="2"/>
      <c r="AB8164" s="2"/>
      <c r="AC8164" s="2"/>
      <c r="AD8164" s="2"/>
      <c r="AE8164" s="2"/>
      <c r="AF8164" s="2"/>
      <c r="AG8164" s="2"/>
      <c r="AH8164" s="2"/>
      <c r="AI8164" s="2"/>
      <c r="AJ8164" s="2"/>
      <c r="AK8164" s="2"/>
      <c r="BK8164" s="2"/>
      <c r="BL8164" s="2"/>
      <c r="BN8164" s="2"/>
      <c r="BO8164" s="2"/>
    </row>
    <row r="8165" ht="12.75" customHeight="1">
      <c r="D8165" s="2"/>
      <c r="G8165" s="2"/>
      <c r="I8165" s="2"/>
      <c r="J8165" s="2"/>
      <c r="K8165" s="2"/>
      <c r="L8165" s="2"/>
      <c r="M8165" s="2"/>
      <c r="N8165" s="2"/>
      <c r="O8165" s="2"/>
      <c r="P8165" s="2"/>
      <c r="Q8165" s="2"/>
      <c r="R8165" s="2"/>
      <c r="S8165" s="2"/>
      <c r="T8165" s="2"/>
      <c r="U8165" s="2"/>
      <c r="V8165" s="2"/>
      <c r="W8165" s="2"/>
      <c r="X8165" s="2"/>
      <c r="Y8165" s="2"/>
      <c r="AB8165" s="2"/>
      <c r="AC8165" s="2"/>
      <c r="AD8165" s="2"/>
      <c r="AE8165" s="2"/>
      <c r="AF8165" s="2"/>
      <c r="AG8165" s="2"/>
      <c r="AH8165" s="2"/>
      <c r="AI8165" s="2"/>
      <c r="AJ8165" s="2"/>
      <c r="AK8165" s="2"/>
      <c r="BK8165" s="2"/>
      <c r="BL8165" s="2"/>
      <c r="BN8165" s="2"/>
      <c r="BO8165" s="2"/>
    </row>
    <row r="8166" ht="12.75" customHeight="1">
      <c r="D8166" s="2"/>
      <c r="G8166" s="2"/>
      <c r="I8166" s="2"/>
      <c r="J8166" s="2"/>
      <c r="K8166" s="2"/>
      <c r="L8166" s="2"/>
      <c r="M8166" s="2"/>
      <c r="N8166" s="2"/>
      <c r="O8166" s="2"/>
      <c r="P8166" s="2"/>
      <c r="Q8166" s="2"/>
      <c r="R8166" s="2"/>
      <c r="S8166" s="2"/>
      <c r="T8166" s="2"/>
      <c r="U8166" s="2"/>
      <c r="V8166" s="2"/>
      <c r="W8166" s="2"/>
      <c r="X8166" s="2"/>
      <c r="Y8166" s="2"/>
      <c r="AB8166" s="2"/>
      <c r="AC8166" s="2"/>
      <c r="AD8166" s="2"/>
      <c r="AE8166" s="2"/>
      <c r="AF8166" s="2"/>
      <c r="AG8166" s="2"/>
      <c r="AH8166" s="2"/>
      <c r="AI8166" s="2"/>
      <c r="AJ8166" s="2"/>
      <c r="AK8166" s="2"/>
      <c r="BK8166" s="2"/>
      <c r="BL8166" s="2"/>
      <c r="BN8166" s="2"/>
      <c r="BO8166" s="2"/>
    </row>
    <row r="8167" ht="12.75" customHeight="1">
      <c r="D8167" s="2"/>
      <c r="G8167" s="2"/>
      <c r="I8167" s="2"/>
      <c r="J8167" s="2"/>
      <c r="K8167" s="2"/>
      <c r="L8167" s="2"/>
      <c r="M8167" s="2"/>
      <c r="N8167" s="2"/>
      <c r="O8167" s="2"/>
      <c r="P8167" s="2"/>
      <c r="Q8167" s="2"/>
      <c r="R8167" s="2"/>
      <c r="S8167" s="2"/>
      <c r="T8167" s="2"/>
      <c r="U8167" s="2"/>
      <c r="V8167" s="2"/>
      <c r="W8167" s="2"/>
      <c r="X8167" s="2"/>
      <c r="Y8167" s="2"/>
      <c r="AB8167" s="2"/>
      <c r="AC8167" s="2"/>
      <c r="AD8167" s="2"/>
      <c r="AE8167" s="2"/>
      <c r="AF8167" s="2"/>
      <c r="AG8167" s="2"/>
      <c r="AH8167" s="2"/>
      <c r="AI8167" s="2"/>
      <c r="AJ8167" s="2"/>
      <c r="AK8167" s="2"/>
      <c r="BK8167" s="2"/>
      <c r="BL8167" s="2"/>
      <c r="BN8167" s="2"/>
      <c r="BO8167" s="2"/>
    </row>
    <row r="8168" ht="12.75" customHeight="1">
      <c r="D8168" s="2"/>
      <c r="G8168" s="2"/>
      <c r="I8168" s="2"/>
      <c r="J8168" s="2"/>
      <c r="K8168" s="2"/>
      <c r="L8168" s="2"/>
      <c r="M8168" s="2"/>
      <c r="N8168" s="2"/>
      <c r="O8168" s="2"/>
      <c r="P8168" s="2"/>
      <c r="Q8168" s="2"/>
      <c r="R8168" s="2"/>
      <c r="S8168" s="2"/>
      <c r="T8168" s="2"/>
      <c r="U8168" s="2"/>
      <c r="V8168" s="2"/>
      <c r="W8168" s="2"/>
      <c r="X8168" s="2"/>
      <c r="Y8168" s="2"/>
      <c r="AB8168" s="2"/>
      <c r="AC8168" s="2"/>
      <c r="AD8168" s="2"/>
      <c r="AE8168" s="2"/>
      <c r="AF8168" s="2"/>
      <c r="AG8168" s="2"/>
      <c r="AH8168" s="2"/>
      <c r="AI8168" s="2"/>
      <c r="AJ8168" s="2"/>
      <c r="AK8168" s="2"/>
      <c r="BK8168" s="2"/>
      <c r="BL8168" s="2"/>
      <c r="BN8168" s="2"/>
      <c r="BO8168" s="2"/>
    </row>
    <row r="8169" ht="12.75" customHeight="1">
      <c r="D8169" s="2"/>
      <c r="G8169" s="2"/>
      <c r="I8169" s="2"/>
      <c r="J8169" s="2"/>
      <c r="K8169" s="2"/>
      <c r="L8169" s="2"/>
      <c r="M8169" s="2"/>
      <c r="N8169" s="2"/>
      <c r="O8169" s="2"/>
      <c r="P8169" s="2"/>
      <c r="Q8169" s="2"/>
      <c r="R8169" s="2"/>
      <c r="S8169" s="2"/>
      <c r="T8169" s="2"/>
      <c r="U8169" s="2"/>
      <c r="V8169" s="2"/>
      <c r="W8169" s="2"/>
      <c r="X8169" s="2"/>
      <c r="Y8169" s="2"/>
      <c r="AB8169" s="2"/>
      <c r="AC8169" s="2"/>
      <c r="AD8169" s="2"/>
      <c r="AE8169" s="2"/>
      <c r="AF8169" s="2"/>
      <c r="AG8169" s="2"/>
      <c r="AH8169" s="2"/>
      <c r="AI8169" s="2"/>
      <c r="AJ8169" s="2"/>
      <c r="AK8169" s="2"/>
      <c r="BK8169" s="2"/>
      <c r="BL8169" s="2"/>
      <c r="BN8169" s="2"/>
      <c r="BO8169" s="2"/>
    </row>
    <row r="8170" ht="12.75" customHeight="1">
      <c r="D8170" s="2"/>
      <c r="G8170" s="2"/>
      <c r="I8170" s="2"/>
      <c r="J8170" s="2"/>
      <c r="K8170" s="2"/>
      <c r="L8170" s="2"/>
      <c r="M8170" s="2"/>
      <c r="N8170" s="2"/>
      <c r="O8170" s="2"/>
      <c r="P8170" s="2"/>
      <c r="Q8170" s="2"/>
      <c r="R8170" s="2"/>
      <c r="S8170" s="2"/>
      <c r="T8170" s="2"/>
      <c r="U8170" s="2"/>
      <c r="V8170" s="2"/>
      <c r="W8170" s="2"/>
      <c r="X8170" s="2"/>
      <c r="Y8170" s="2"/>
      <c r="AB8170" s="2"/>
      <c r="AC8170" s="2"/>
      <c r="AD8170" s="2"/>
      <c r="AE8170" s="2"/>
      <c r="AF8170" s="2"/>
      <c r="AG8170" s="2"/>
      <c r="AH8170" s="2"/>
      <c r="AI8170" s="2"/>
      <c r="AJ8170" s="2"/>
      <c r="AK8170" s="2"/>
      <c r="BK8170" s="2"/>
      <c r="BL8170" s="2"/>
      <c r="BN8170" s="2"/>
      <c r="BO8170" s="2"/>
    </row>
    <row r="8171" ht="12.75" customHeight="1">
      <c r="D8171" s="2"/>
      <c r="G8171" s="2"/>
      <c r="I8171" s="2"/>
      <c r="J8171" s="2"/>
      <c r="K8171" s="2"/>
      <c r="L8171" s="2"/>
      <c r="M8171" s="2"/>
      <c r="N8171" s="2"/>
      <c r="O8171" s="2"/>
      <c r="P8171" s="2"/>
      <c r="Q8171" s="2"/>
      <c r="R8171" s="2"/>
      <c r="S8171" s="2"/>
      <c r="T8171" s="2"/>
      <c r="U8171" s="2"/>
      <c r="V8171" s="2"/>
      <c r="W8171" s="2"/>
      <c r="X8171" s="2"/>
      <c r="Y8171" s="2"/>
      <c r="AB8171" s="2"/>
      <c r="AC8171" s="2"/>
      <c r="AD8171" s="2"/>
      <c r="AE8171" s="2"/>
      <c r="AF8171" s="2"/>
      <c r="AG8171" s="2"/>
      <c r="AH8171" s="2"/>
      <c r="AI8171" s="2"/>
      <c r="AJ8171" s="2"/>
      <c r="AK8171" s="2"/>
      <c r="BK8171" s="2"/>
      <c r="BL8171" s="2"/>
      <c r="BN8171" s="2"/>
      <c r="BO8171" s="2"/>
    </row>
    <row r="8172" ht="12.75" customHeight="1">
      <c r="D8172" s="2"/>
      <c r="G8172" s="2"/>
      <c r="I8172" s="2"/>
      <c r="J8172" s="2"/>
      <c r="K8172" s="2"/>
      <c r="L8172" s="2"/>
      <c r="M8172" s="2"/>
      <c r="N8172" s="2"/>
      <c r="O8172" s="2"/>
      <c r="P8172" s="2"/>
      <c r="Q8172" s="2"/>
      <c r="R8172" s="2"/>
      <c r="S8172" s="2"/>
      <c r="T8172" s="2"/>
      <c r="U8172" s="2"/>
      <c r="V8172" s="2"/>
      <c r="W8172" s="2"/>
      <c r="X8172" s="2"/>
      <c r="Y8172" s="2"/>
      <c r="AB8172" s="2"/>
      <c r="AC8172" s="2"/>
      <c r="AD8172" s="2"/>
      <c r="AE8172" s="2"/>
      <c r="AF8172" s="2"/>
      <c r="AG8172" s="2"/>
      <c r="AH8172" s="2"/>
      <c r="AI8172" s="2"/>
      <c r="AJ8172" s="2"/>
      <c r="AK8172" s="2"/>
      <c r="BK8172" s="2"/>
      <c r="BL8172" s="2"/>
      <c r="BN8172" s="2"/>
      <c r="BO8172" s="2"/>
    </row>
    <row r="8173" ht="12.75" customHeight="1">
      <c r="D8173" s="2"/>
      <c r="G8173" s="2"/>
      <c r="I8173" s="2"/>
      <c r="J8173" s="2"/>
      <c r="K8173" s="2"/>
      <c r="L8173" s="2"/>
      <c r="M8173" s="2"/>
      <c r="N8173" s="2"/>
      <c r="O8173" s="2"/>
      <c r="P8173" s="2"/>
      <c r="Q8173" s="2"/>
      <c r="R8173" s="2"/>
      <c r="S8173" s="2"/>
      <c r="T8173" s="2"/>
      <c r="U8173" s="2"/>
      <c r="V8173" s="2"/>
      <c r="W8173" s="2"/>
      <c r="X8173" s="2"/>
      <c r="Y8173" s="2"/>
      <c r="AB8173" s="2"/>
      <c r="AC8173" s="2"/>
      <c r="AD8173" s="2"/>
      <c r="AE8173" s="2"/>
      <c r="AF8173" s="2"/>
      <c r="AG8173" s="2"/>
      <c r="AH8173" s="2"/>
      <c r="AI8173" s="2"/>
      <c r="AJ8173" s="2"/>
      <c r="AK8173" s="2"/>
      <c r="BK8173" s="2"/>
      <c r="BL8173" s="2"/>
      <c r="BN8173" s="2"/>
      <c r="BO8173" s="2"/>
    </row>
    <row r="8174" ht="12.75" customHeight="1">
      <c r="D8174" s="2"/>
      <c r="G8174" s="2"/>
      <c r="I8174" s="2"/>
      <c r="J8174" s="2"/>
      <c r="K8174" s="2"/>
      <c r="L8174" s="2"/>
      <c r="M8174" s="2"/>
      <c r="N8174" s="2"/>
      <c r="O8174" s="2"/>
      <c r="P8174" s="2"/>
      <c r="Q8174" s="2"/>
      <c r="R8174" s="2"/>
      <c r="S8174" s="2"/>
      <c r="T8174" s="2"/>
      <c r="U8174" s="2"/>
      <c r="V8174" s="2"/>
      <c r="W8174" s="2"/>
      <c r="X8174" s="2"/>
      <c r="Y8174" s="2"/>
      <c r="AB8174" s="2"/>
      <c r="AC8174" s="2"/>
      <c r="AD8174" s="2"/>
      <c r="AE8174" s="2"/>
      <c r="AF8174" s="2"/>
      <c r="AG8174" s="2"/>
      <c r="AH8174" s="2"/>
      <c r="AI8174" s="2"/>
      <c r="AJ8174" s="2"/>
      <c r="AK8174" s="2"/>
      <c r="BK8174" s="2"/>
      <c r="BL8174" s="2"/>
      <c r="BN8174" s="2"/>
      <c r="BO8174" s="2"/>
    </row>
    <row r="8175" ht="12.75" customHeight="1">
      <c r="D8175" s="2"/>
      <c r="G8175" s="2"/>
      <c r="I8175" s="2"/>
      <c r="J8175" s="2"/>
      <c r="K8175" s="2"/>
      <c r="L8175" s="2"/>
      <c r="M8175" s="2"/>
      <c r="N8175" s="2"/>
      <c r="O8175" s="2"/>
      <c r="P8175" s="2"/>
      <c r="Q8175" s="2"/>
      <c r="R8175" s="2"/>
      <c r="S8175" s="2"/>
      <c r="T8175" s="2"/>
      <c r="U8175" s="2"/>
      <c r="V8175" s="2"/>
      <c r="W8175" s="2"/>
      <c r="X8175" s="2"/>
      <c r="Y8175" s="2"/>
      <c r="AB8175" s="2"/>
      <c r="AC8175" s="2"/>
      <c r="AD8175" s="2"/>
      <c r="AE8175" s="2"/>
      <c r="AF8175" s="2"/>
      <c r="AG8175" s="2"/>
      <c r="AH8175" s="2"/>
      <c r="AI8175" s="2"/>
      <c r="AJ8175" s="2"/>
      <c r="AK8175" s="2"/>
      <c r="BK8175" s="2"/>
      <c r="BL8175" s="2"/>
      <c r="BN8175" s="2"/>
      <c r="BO8175" s="2"/>
    </row>
    <row r="8176" ht="12.75" customHeight="1">
      <c r="D8176" s="2"/>
      <c r="G8176" s="2"/>
      <c r="I8176" s="2"/>
      <c r="J8176" s="2"/>
      <c r="K8176" s="2"/>
      <c r="L8176" s="2"/>
      <c r="M8176" s="2"/>
      <c r="N8176" s="2"/>
      <c r="O8176" s="2"/>
      <c r="P8176" s="2"/>
      <c r="Q8176" s="2"/>
      <c r="R8176" s="2"/>
      <c r="S8176" s="2"/>
      <c r="T8176" s="2"/>
      <c r="U8176" s="2"/>
      <c r="V8176" s="2"/>
      <c r="W8176" s="2"/>
      <c r="X8176" s="2"/>
      <c r="Y8176" s="2"/>
      <c r="AB8176" s="2"/>
      <c r="AC8176" s="2"/>
      <c r="AD8176" s="2"/>
      <c r="AE8176" s="2"/>
      <c r="AF8176" s="2"/>
      <c r="AG8176" s="2"/>
      <c r="AH8176" s="2"/>
      <c r="AI8176" s="2"/>
      <c r="AJ8176" s="2"/>
      <c r="AK8176" s="2"/>
      <c r="BK8176" s="2"/>
      <c r="BL8176" s="2"/>
      <c r="BN8176" s="2"/>
      <c r="BO8176" s="2"/>
    </row>
    <row r="8177" ht="12.75" customHeight="1">
      <c r="D8177" s="2"/>
      <c r="G8177" s="2"/>
      <c r="I8177" s="2"/>
      <c r="J8177" s="2"/>
      <c r="K8177" s="2"/>
      <c r="L8177" s="2"/>
      <c r="M8177" s="2"/>
      <c r="N8177" s="2"/>
      <c r="O8177" s="2"/>
      <c r="P8177" s="2"/>
      <c r="Q8177" s="2"/>
      <c r="R8177" s="2"/>
      <c r="S8177" s="2"/>
      <c r="T8177" s="2"/>
      <c r="U8177" s="2"/>
      <c r="V8177" s="2"/>
      <c r="W8177" s="2"/>
      <c r="X8177" s="2"/>
      <c r="Y8177" s="2"/>
      <c r="AB8177" s="2"/>
      <c r="AC8177" s="2"/>
      <c r="AD8177" s="2"/>
      <c r="AE8177" s="2"/>
      <c r="AF8177" s="2"/>
      <c r="AG8177" s="2"/>
      <c r="AH8177" s="2"/>
      <c r="AI8177" s="2"/>
      <c r="AJ8177" s="2"/>
      <c r="AK8177" s="2"/>
      <c r="BK8177" s="2"/>
      <c r="BL8177" s="2"/>
      <c r="BN8177" s="2"/>
      <c r="BO8177" s="2"/>
    </row>
    <row r="8178" ht="12.75" customHeight="1">
      <c r="D8178" s="2"/>
      <c r="G8178" s="2"/>
      <c r="I8178" s="2"/>
      <c r="J8178" s="2"/>
      <c r="K8178" s="2"/>
      <c r="L8178" s="2"/>
      <c r="M8178" s="2"/>
      <c r="N8178" s="2"/>
      <c r="O8178" s="2"/>
      <c r="P8178" s="2"/>
      <c r="Q8178" s="2"/>
      <c r="R8178" s="2"/>
      <c r="S8178" s="2"/>
      <c r="T8178" s="2"/>
      <c r="U8178" s="2"/>
      <c r="V8178" s="2"/>
      <c r="W8178" s="2"/>
      <c r="X8178" s="2"/>
      <c r="Y8178" s="2"/>
      <c r="AB8178" s="2"/>
      <c r="AC8178" s="2"/>
      <c r="AD8178" s="2"/>
      <c r="AE8178" s="2"/>
      <c r="AF8178" s="2"/>
      <c r="AG8178" s="2"/>
      <c r="AH8178" s="2"/>
      <c r="AI8178" s="2"/>
      <c r="AJ8178" s="2"/>
      <c r="AK8178" s="2"/>
      <c r="BK8178" s="2"/>
      <c r="BL8178" s="2"/>
      <c r="BN8178" s="2"/>
      <c r="BO8178" s="2"/>
    </row>
    <row r="8179" ht="12.75" customHeight="1">
      <c r="D8179" s="2"/>
      <c r="G8179" s="2"/>
      <c r="I8179" s="2"/>
      <c r="J8179" s="2"/>
      <c r="K8179" s="2"/>
      <c r="L8179" s="2"/>
      <c r="M8179" s="2"/>
      <c r="N8179" s="2"/>
      <c r="O8179" s="2"/>
      <c r="P8179" s="2"/>
      <c r="Q8179" s="2"/>
      <c r="R8179" s="2"/>
      <c r="S8179" s="2"/>
      <c r="T8179" s="2"/>
      <c r="U8179" s="2"/>
      <c r="V8179" s="2"/>
      <c r="W8179" s="2"/>
      <c r="X8179" s="2"/>
      <c r="Y8179" s="2"/>
      <c r="AB8179" s="2"/>
      <c r="AC8179" s="2"/>
      <c r="AD8179" s="2"/>
      <c r="AE8179" s="2"/>
      <c r="AF8179" s="2"/>
      <c r="AG8179" s="2"/>
      <c r="AH8179" s="2"/>
      <c r="AI8179" s="2"/>
      <c r="AJ8179" s="2"/>
      <c r="AK8179" s="2"/>
      <c r="BK8179" s="2"/>
      <c r="BL8179" s="2"/>
      <c r="BN8179" s="2"/>
      <c r="BO8179" s="2"/>
    </row>
    <row r="8180" ht="12.75" customHeight="1">
      <c r="D8180" s="2"/>
      <c r="G8180" s="2"/>
      <c r="I8180" s="2"/>
      <c r="J8180" s="2"/>
      <c r="K8180" s="2"/>
      <c r="L8180" s="2"/>
      <c r="M8180" s="2"/>
      <c r="N8180" s="2"/>
      <c r="O8180" s="2"/>
      <c r="P8180" s="2"/>
      <c r="Q8180" s="2"/>
      <c r="R8180" s="2"/>
      <c r="S8180" s="2"/>
      <c r="T8180" s="2"/>
      <c r="U8180" s="2"/>
      <c r="V8180" s="2"/>
      <c r="W8180" s="2"/>
      <c r="X8180" s="2"/>
      <c r="Y8180" s="2"/>
      <c r="AB8180" s="2"/>
      <c r="AC8180" s="2"/>
      <c r="AD8180" s="2"/>
      <c r="AE8180" s="2"/>
      <c r="AF8180" s="2"/>
      <c r="AG8180" s="2"/>
      <c r="AH8180" s="2"/>
      <c r="AI8180" s="2"/>
      <c r="AJ8180" s="2"/>
      <c r="AK8180" s="2"/>
      <c r="BK8180" s="2"/>
      <c r="BL8180" s="2"/>
      <c r="BN8180" s="2"/>
      <c r="BO8180" s="2"/>
    </row>
    <row r="8181" ht="12.75" customHeight="1">
      <c r="D8181" s="2"/>
      <c r="G8181" s="2"/>
      <c r="I8181" s="2"/>
      <c r="J8181" s="2"/>
      <c r="K8181" s="2"/>
      <c r="L8181" s="2"/>
      <c r="M8181" s="2"/>
      <c r="N8181" s="2"/>
      <c r="O8181" s="2"/>
      <c r="P8181" s="2"/>
      <c r="Q8181" s="2"/>
      <c r="R8181" s="2"/>
      <c r="S8181" s="2"/>
      <c r="T8181" s="2"/>
      <c r="U8181" s="2"/>
      <c r="V8181" s="2"/>
      <c r="W8181" s="2"/>
      <c r="X8181" s="2"/>
      <c r="Y8181" s="2"/>
      <c r="AB8181" s="2"/>
      <c r="AC8181" s="2"/>
      <c r="AD8181" s="2"/>
      <c r="AE8181" s="2"/>
      <c r="AF8181" s="2"/>
      <c r="AG8181" s="2"/>
      <c r="AH8181" s="2"/>
      <c r="AI8181" s="2"/>
      <c r="AJ8181" s="2"/>
      <c r="AK8181" s="2"/>
      <c r="BK8181" s="2"/>
      <c r="BL8181" s="2"/>
      <c r="BN8181" s="2"/>
      <c r="BO8181" s="2"/>
    </row>
    <row r="8182" ht="12.75" customHeight="1">
      <c r="D8182" s="2"/>
      <c r="G8182" s="2"/>
      <c r="I8182" s="2"/>
      <c r="J8182" s="2"/>
      <c r="K8182" s="2"/>
      <c r="L8182" s="2"/>
      <c r="M8182" s="2"/>
      <c r="N8182" s="2"/>
      <c r="O8182" s="2"/>
      <c r="P8182" s="2"/>
      <c r="Q8182" s="2"/>
      <c r="R8182" s="2"/>
      <c r="S8182" s="2"/>
      <c r="T8182" s="2"/>
      <c r="U8182" s="2"/>
      <c r="V8182" s="2"/>
      <c r="W8182" s="2"/>
      <c r="X8182" s="2"/>
      <c r="Y8182" s="2"/>
      <c r="AB8182" s="2"/>
      <c r="AC8182" s="2"/>
      <c r="AD8182" s="2"/>
      <c r="AE8182" s="2"/>
      <c r="AF8182" s="2"/>
      <c r="AG8182" s="2"/>
      <c r="AH8182" s="2"/>
      <c r="AI8182" s="2"/>
      <c r="AJ8182" s="2"/>
      <c r="AK8182" s="2"/>
      <c r="BK8182" s="2"/>
      <c r="BL8182" s="2"/>
      <c r="BN8182" s="2"/>
      <c r="BO8182" s="2"/>
    </row>
    <row r="8183" ht="12.75" customHeight="1">
      <c r="D8183" s="2"/>
      <c r="G8183" s="2"/>
      <c r="I8183" s="2"/>
      <c r="J8183" s="2"/>
      <c r="K8183" s="2"/>
      <c r="L8183" s="2"/>
      <c r="M8183" s="2"/>
      <c r="N8183" s="2"/>
      <c r="O8183" s="2"/>
      <c r="P8183" s="2"/>
      <c r="Q8183" s="2"/>
      <c r="R8183" s="2"/>
      <c r="S8183" s="2"/>
      <c r="T8183" s="2"/>
      <c r="U8183" s="2"/>
      <c r="V8183" s="2"/>
      <c r="W8183" s="2"/>
      <c r="X8183" s="2"/>
      <c r="Y8183" s="2"/>
      <c r="AB8183" s="2"/>
      <c r="AC8183" s="2"/>
      <c r="AD8183" s="2"/>
      <c r="AE8183" s="2"/>
      <c r="AF8183" s="2"/>
      <c r="AG8183" s="2"/>
      <c r="AH8183" s="2"/>
      <c r="AI8183" s="2"/>
      <c r="AJ8183" s="2"/>
      <c r="AK8183" s="2"/>
      <c r="BK8183" s="2"/>
      <c r="BL8183" s="2"/>
      <c r="BN8183" s="2"/>
      <c r="BO8183" s="2"/>
    </row>
    <row r="8184" ht="12.75" customHeight="1">
      <c r="D8184" s="2"/>
      <c r="G8184" s="2"/>
      <c r="I8184" s="2"/>
      <c r="J8184" s="2"/>
      <c r="K8184" s="2"/>
      <c r="L8184" s="2"/>
      <c r="M8184" s="2"/>
      <c r="N8184" s="2"/>
      <c r="O8184" s="2"/>
      <c r="P8184" s="2"/>
      <c r="Q8184" s="2"/>
      <c r="R8184" s="2"/>
      <c r="S8184" s="2"/>
      <c r="T8184" s="2"/>
      <c r="U8184" s="2"/>
      <c r="V8184" s="2"/>
      <c r="W8184" s="2"/>
      <c r="X8184" s="2"/>
      <c r="Y8184" s="2"/>
      <c r="AB8184" s="2"/>
      <c r="AC8184" s="2"/>
      <c r="AD8184" s="2"/>
      <c r="AE8184" s="2"/>
      <c r="AF8184" s="2"/>
      <c r="AG8184" s="2"/>
      <c r="AH8184" s="2"/>
      <c r="AI8184" s="2"/>
      <c r="AJ8184" s="2"/>
      <c r="AK8184" s="2"/>
      <c r="BK8184" s="2"/>
      <c r="BL8184" s="2"/>
      <c r="BN8184" s="2"/>
      <c r="BO8184" s="2"/>
    </row>
    <row r="8185" ht="12.75" customHeight="1">
      <c r="D8185" s="2"/>
      <c r="G8185" s="2"/>
      <c r="I8185" s="2"/>
      <c r="J8185" s="2"/>
      <c r="K8185" s="2"/>
      <c r="L8185" s="2"/>
      <c r="M8185" s="2"/>
      <c r="N8185" s="2"/>
      <c r="O8185" s="2"/>
      <c r="P8185" s="2"/>
      <c r="Q8185" s="2"/>
      <c r="R8185" s="2"/>
      <c r="S8185" s="2"/>
      <c r="T8185" s="2"/>
      <c r="U8185" s="2"/>
      <c r="V8185" s="2"/>
      <c r="W8185" s="2"/>
      <c r="X8185" s="2"/>
      <c r="Y8185" s="2"/>
      <c r="AB8185" s="2"/>
      <c r="AC8185" s="2"/>
      <c r="AD8185" s="2"/>
      <c r="AE8185" s="2"/>
      <c r="AF8185" s="2"/>
      <c r="AG8185" s="2"/>
      <c r="AH8185" s="2"/>
      <c r="AI8185" s="2"/>
      <c r="AJ8185" s="2"/>
      <c r="AK8185" s="2"/>
      <c r="BK8185" s="2"/>
      <c r="BL8185" s="2"/>
      <c r="BN8185" s="2"/>
      <c r="BO8185" s="2"/>
    </row>
    <row r="8186" ht="12.75" customHeight="1">
      <c r="D8186" s="2"/>
      <c r="G8186" s="2"/>
      <c r="I8186" s="2"/>
      <c r="J8186" s="2"/>
      <c r="K8186" s="2"/>
      <c r="L8186" s="2"/>
      <c r="M8186" s="2"/>
      <c r="N8186" s="2"/>
      <c r="O8186" s="2"/>
      <c r="P8186" s="2"/>
      <c r="Q8186" s="2"/>
      <c r="R8186" s="2"/>
      <c r="S8186" s="2"/>
      <c r="T8186" s="2"/>
      <c r="U8186" s="2"/>
      <c r="V8186" s="2"/>
      <c r="W8186" s="2"/>
      <c r="X8186" s="2"/>
      <c r="Y8186" s="2"/>
      <c r="AB8186" s="2"/>
      <c r="AC8186" s="2"/>
      <c r="AD8186" s="2"/>
      <c r="AE8186" s="2"/>
      <c r="AF8186" s="2"/>
      <c r="AG8186" s="2"/>
      <c r="AH8186" s="2"/>
      <c r="AI8186" s="2"/>
      <c r="AJ8186" s="2"/>
      <c r="AK8186" s="2"/>
      <c r="BK8186" s="2"/>
      <c r="BL8186" s="2"/>
      <c r="BN8186" s="2"/>
      <c r="BO8186" s="2"/>
    </row>
    <row r="8187" ht="12.75" customHeight="1">
      <c r="D8187" s="2"/>
      <c r="G8187" s="2"/>
      <c r="I8187" s="2"/>
      <c r="J8187" s="2"/>
      <c r="K8187" s="2"/>
      <c r="L8187" s="2"/>
      <c r="M8187" s="2"/>
      <c r="N8187" s="2"/>
      <c r="O8187" s="2"/>
      <c r="P8187" s="2"/>
      <c r="Q8187" s="2"/>
      <c r="R8187" s="2"/>
      <c r="S8187" s="2"/>
      <c r="T8187" s="2"/>
      <c r="U8187" s="2"/>
      <c r="V8187" s="2"/>
      <c r="W8187" s="2"/>
      <c r="X8187" s="2"/>
      <c r="Y8187" s="2"/>
      <c r="AB8187" s="2"/>
      <c r="AC8187" s="2"/>
      <c r="AD8187" s="2"/>
      <c r="AE8187" s="2"/>
      <c r="AF8187" s="2"/>
      <c r="AG8187" s="2"/>
      <c r="AH8187" s="2"/>
      <c r="AI8187" s="2"/>
      <c r="AJ8187" s="2"/>
      <c r="AK8187" s="2"/>
      <c r="BK8187" s="2"/>
      <c r="BL8187" s="2"/>
      <c r="BN8187" s="2"/>
      <c r="BO8187" s="2"/>
    </row>
    <row r="8188" ht="12.75" customHeight="1">
      <c r="D8188" s="2"/>
      <c r="G8188" s="2"/>
      <c r="I8188" s="2"/>
      <c r="J8188" s="2"/>
      <c r="K8188" s="2"/>
      <c r="L8188" s="2"/>
      <c r="M8188" s="2"/>
      <c r="N8188" s="2"/>
      <c r="O8188" s="2"/>
      <c r="P8188" s="2"/>
      <c r="Q8188" s="2"/>
      <c r="R8188" s="2"/>
      <c r="S8188" s="2"/>
      <c r="T8188" s="2"/>
      <c r="U8188" s="2"/>
      <c r="V8188" s="2"/>
      <c r="W8188" s="2"/>
      <c r="X8188" s="2"/>
      <c r="Y8188" s="2"/>
      <c r="AB8188" s="2"/>
      <c r="AC8188" s="2"/>
      <c r="AD8188" s="2"/>
      <c r="AE8188" s="2"/>
      <c r="AF8188" s="2"/>
      <c r="AG8188" s="2"/>
      <c r="AH8188" s="2"/>
      <c r="AI8188" s="2"/>
      <c r="AJ8188" s="2"/>
      <c r="AK8188" s="2"/>
      <c r="BK8188" s="2"/>
      <c r="BL8188" s="2"/>
      <c r="BN8188" s="2"/>
      <c r="BO8188" s="2"/>
    </row>
    <row r="8189" ht="12.75" customHeight="1">
      <c r="D8189" s="2"/>
      <c r="G8189" s="2"/>
      <c r="I8189" s="2"/>
      <c r="J8189" s="2"/>
      <c r="K8189" s="2"/>
      <c r="L8189" s="2"/>
      <c r="M8189" s="2"/>
      <c r="N8189" s="2"/>
      <c r="O8189" s="2"/>
      <c r="P8189" s="2"/>
      <c r="Q8189" s="2"/>
      <c r="R8189" s="2"/>
      <c r="S8189" s="2"/>
      <c r="T8189" s="2"/>
      <c r="U8189" s="2"/>
      <c r="V8189" s="2"/>
      <c r="W8189" s="2"/>
      <c r="X8189" s="2"/>
      <c r="Y8189" s="2"/>
      <c r="AB8189" s="2"/>
      <c r="AC8189" s="2"/>
      <c r="AD8189" s="2"/>
      <c r="AE8189" s="2"/>
      <c r="AF8189" s="2"/>
      <c r="AG8189" s="2"/>
      <c r="AH8189" s="2"/>
      <c r="AI8189" s="2"/>
      <c r="AJ8189" s="2"/>
      <c r="AK8189" s="2"/>
      <c r="BK8189" s="2"/>
      <c r="BL8189" s="2"/>
      <c r="BN8189" s="2"/>
      <c r="BO8189" s="2"/>
    </row>
    <row r="8190" ht="12.75" customHeight="1">
      <c r="D8190" s="2"/>
      <c r="G8190" s="2"/>
      <c r="I8190" s="2"/>
      <c r="J8190" s="2"/>
      <c r="K8190" s="2"/>
      <c r="L8190" s="2"/>
      <c r="M8190" s="2"/>
      <c r="N8190" s="2"/>
      <c r="O8190" s="2"/>
      <c r="P8190" s="2"/>
      <c r="Q8190" s="2"/>
      <c r="R8190" s="2"/>
      <c r="S8190" s="2"/>
      <c r="T8190" s="2"/>
      <c r="U8190" s="2"/>
      <c r="V8190" s="2"/>
      <c r="W8190" s="2"/>
      <c r="X8190" s="2"/>
      <c r="Y8190" s="2"/>
      <c r="AB8190" s="2"/>
      <c r="AC8190" s="2"/>
      <c r="AD8190" s="2"/>
      <c r="AE8190" s="2"/>
      <c r="AF8190" s="2"/>
      <c r="AG8190" s="2"/>
      <c r="AH8190" s="2"/>
      <c r="AI8190" s="2"/>
      <c r="AJ8190" s="2"/>
      <c r="AK8190" s="2"/>
      <c r="BK8190" s="2"/>
      <c r="BL8190" s="2"/>
      <c r="BN8190" s="2"/>
      <c r="BO8190" s="2"/>
    </row>
    <row r="8191" ht="12.75" customHeight="1">
      <c r="D8191" s="2"/>
      <c r="G8191" s="2"/>
      <c r="I8191" s="2"/>
      <c r="J8191" s="2"/>
      <c r="K8191" s="2"/>
      <c r="L8191" s="2"/>
      <c r="M8191" s="2"/>
      <c r="N8191" s="2"/>
      <c r="O8191" s="2"/>
      <c r="P8191" s="2"/>
      <c r="Q8191" s="2"/>
      <c r="R8191" s="2"/>
      <c r="S8191" s="2"/>
      <c r="T8191" s="2"/>
      <c r="U8191" s="2"/>
      <c r="V8191" s="2"/>
      <c r="W8191" s="2"/>
      <c r="X8191" s="2"/>
      <c r="Y8191" s="2"/>
      <c r="AB8191" s="2"/>
      <c r="AC8191" s="2"/>
      <c r="AD8191" s="2"/>
      <c r="AE8191" s="2"/>
      <c r="AF8191" s="2"/>
      <c r="AG8191" s="2"/>
      <c r="AH8191" s="2"/>
      <c r="AI8191" s="2"/>
      <c r="AJ8191" s="2"/>
      <c r="AK8191" s="2"/>
      <c r="BK8191" s="2"/>
      <c r="BL8191" s="2"/>
      <c r="BN8191" s="2"/>
      <c r="BO8191" s="2"/>
    </row>
    <row r="8192" ht="12.75" customHeight="1">
      <c r="D8192" s="2"/>
      <c r="G8192" s="2"/>
      <c r="I8192" s="2"/>
      <c r="J8192" s="2"/>
      <c r="K8192" s="2"/>
      <c r="L8192" s="2"/>
      <c r="M8192" s="2"/>
      <c r="N8192" s="2"/>
      <c r="O8192" s="2"/>
      <c r="P8192" s="2"/>
      <c r="Q8192" s="2"/>
      <c r="R8192" s="2"/>
      <c r="S8192" s="2"/>
      <c r="T8192" s="2"/>
      <c r="U8192" s="2"/>
      <c r="V8192" s="2"/>
      <c r="W8192" s="2"/>
      <c r="X8192" s="2"/>
      <c r="Y8192" s="2"/>
      <c r="AB8192" s="2"/>
      <c r="AC8192" s="2"/>
      <c r="AD8192" s="2"/>
      <c r="AE8192" s="2"/>
      <c r="AF8192" s="2"/>
      <c r="AG8192" s="2"/>
      <c r="AH8192" s="2"/>
      <c r="AI8192" s="2"/>
      <c r="AJ8192" s="2"/>
      <c r="AK8192" s="2"/>
      <c r="BK8192" s="2"/>
      <c r="BL8192" s="2"/>
      <c r="BN8192" s="2"/>
      <c r="BO8192" s="2"/>
    </row>
    <row r="8193" ht="12.75" customHeight="1">
      <c r="D8193" s="2"/>
      <c r="G8193" s="2"/>
      <c r="I8193" s="2"/>
      <c r="J8193" s="2"/>
      <c r="K8193" s="2"/>
      <c r="L8193" s="2"/>
      <c r="M8193" s="2"/>
      <c r="N8193" s="2"/>
      <c r="O8193" s="2"/>
      <c r="P8193" s="2"/>
      <c r="Q8193" s="2"/>
      <c r="R8193" s="2"/>
      <c r="S8193" s="2"/>
      <c r="T8193" s="2"/>
      <c r="U8193" s="2"/>
      <c r="V8193" s="2"/>
      <c r="W8193" s="2"/>
      <c r="X8193" s="2"/>
      <c r="Y8193" s="2"/>
      <c r="AB8193" s="2"/>
      <c r="AC8193" s="2"/>
      <c r="AD8193" s="2"/>
      <c r="AE8193" s="2"/>
      <c r="AF8193" s="2"/>
      <c r="AG8193" s="2"/>
      <c r="AH8193" s="2"/>
      <c r="AI8193" s="2"/>
      <c r="AJ8193" s="2"/>
      <c r="AK8193" s="2"/>
      <c r="BK8193" s="2"/>
      <c r="BL8193" s="2"/>
      <c r="BN8193" s="2"/>
      <c r="BO8193" s="2"/>
    </row>
    <row r="8194" ht="12.75" customHeight="1">
      <c r="D8194" s="2"/>
      <c r="G8194" s="2"/>
      <c r="I8194" s="2"/>
      <c r="J8194" s="2"/>
      <c r="K8194" s="2"/>
      <c r="L8194" s="2"/>
      <c r="M8194" s="2"/>
      <c r="N8194" s="2"/>
      <c r="O8194" s="2"/>
      <c r="P8194" s="2"/>
      <c r="Q8194" s="2"/>
      <c r="R8194" s="2"/>
      <c r="S8194" s="2"/>
      <c r="T8194" s="2"/>
      <c r="U8194" s="2"/>
      <c r="V8194" s="2"/>
      <c r="W8194" s="2"/>
      <c r="X8194" s="2"/>
      <c r="Y8194" s="2"/>
      <c r="AB8194" s="2"/>
      <c r="AC8194" s="2"/>
      <c r="AD8194" s="2"/>
      <c r="AE8194" s="2"/>
      <c r="AF8194" s="2"/>
      <c r="AG8194" s="2"/>
      <c r="AH8194" s="2"/>
      <c r="AI8194" s="2"/>
      <c r="AJ8194" s="2"/>
      <c r="AK8194" s="2"/>
      <c r="BK8194" s="2"/>
      <c r="BL8194" s="2"/>
      <c r="BN8194" s="2"/>
      <c r="BO8194" s="2"/>
    </row>
    <row r="8195" ht="12.75" customHeight="1">
      <c r="D8195" s="2"/>
      <c r="G8195" s="2"/>
      <c r="I8195" s="2"/>
      <c r="J8195" s="2"/>
      <c r="K8195" s="2"/>
      <c r="L8195" s="2"/>
      <c r="M8195" s="2"/>
      <c r="N8195" s="2"/>
      <c r="O8195" s="2"/>
      <c r="P8195" s="2"/>
      <c r="Q8195" s="2"/>
      <c r="R8195" s="2"/>
      <c r="S8195" s="2"/>
      <c r="T8195" s="2"/>
      <c r="U8195" s="2"/>
      <c r="V8195" s="2"/>
      <c r="W8195" s="2"/>
      <c r="X8195" s="2"/>
      <c r="Y8195" s="2"/>
      <c r="AB8195" s="2"/>
      <c r="AC8195" s="2"/>
      <c r="AD8195" s="2"/>
      <c r="AE8195" s="2"/>
      <c r="AF8195" s="2"/>
      <c r="AG8195" s="2"/>
      <c r="AH8195" s="2"/>
      <c r="AI8195" s="2"/>
      <c r="AJ8195" s="2"/>
      <c r="AK8195" s="2"/>
      <c r="BK8195" s="2"/>
      <c r="BL8195" s="2"/>
      <c r="BN8195" s="2"/>
      <c r="BO8195" s="2"/>
    </row>
    <row r="8196" ht="12.75" customHeight="1">
      <c r="D8196" s="2"/>
      <c r="G8196" s="2"/>
      <c r="I8196" s="2"/>
      <c r="J8196" s="2"/>
      <c r="K8196" s="2"/>
      <c r="L8196" s="2"/>
      <c r="M8196" s="2"/>
      <c r="N8196" s="2"/>
      <c r="O8196" s="2"/>
      <c r="P8196" s="2"/>
      <c r="Q8196" s="2"/>
      <c r="R8196" s="2"/>
      <c r="S8196" s="2"/>
      <c r="T8196" s="2"/>
      <c r="U8196" s="2"/>
      <c r="V8196" s="2"/>
      <c r="W8196" s="2"/>
      <c r="X8196" s="2"/>
      <c r="Y8196" s="2"/>
      <c r="AB8196" s="2"/>
      <c r="AC8196" s="2"/>
      <c r="AD8196" s="2"/>
      <c r="AE8196" s="2"/>
      <c r="AF8196" s="2"/>
      <c r="AG8196" s="2"/>
      <c r="AH8196" s="2"/>
      <c r="AI8196" s="2"/>
      <c r="AJ8196" s="2"/>
      <c r="AK8196" s="2"/>
      <c r="BK8196" s="2"/>
      <c r="BL8196" s="2"/>
      <c r="BN8196" s="2"/>
      <c r="BO8196" s="2"/>
    </row>
    <row r="8197" ht="12.75" customHeight="1">
      <c r="D8197" s="2"/>
      <c r="G8197" s="2"/>
      <c r="I8197" s="2"/>
      <c r="J8197" s="2"/>
      <c r="K8197" s="2"/>
      <c r="L8197" s="2"/>
      <c r="M8197" s="2"/>
      <c r="N8197" s="2"/>
      <c r="O8197" s="2"/>
      <c r="P8197" s="2"/>
      <c r="Q8197" s="2"/>
      <c r="R8197" s="2"/>
      <c r="S8197" s="2"/>
      <c r="T8197" s="2"/>
      <c r="U8197" s="2"/>
      <c r="V8197" s="2"/>
      <c r="W8197" s="2"/>
      <c r="X8197" s="2"/>
      <c r="Y8197" s="2"/>
      <c r="AB8197" s="2"/>
      <c r="AC8197" s="2"/>
      <c r="AD8197" s="2"/>
      <c r="AE8197" s="2"/>
      <c r="AF8197" s="2"/>
      <c r="AG8197" s="2"/>
      <c r="AH8197" s="2"/>
      <c r="AI8197" s="2"/>
      <c r="AJ8197" s="2"/>
      <c r="AK8197" s="2"/>
      <c r="BK8197" s="2"/>
      <c r="BL8197" s="2"/>
      <c r="BN8197" s="2"/>
      <c r="BO8197" s="2"/>
    </row>
    <row r="8198" ht="12.75" customHeight="1">
      <c r="D8198" s="2"/>
      <c r="G8198" s="2"/>
      <c r="I8198" s="2"/>
      <c r="J8198" s="2"/>
      <c r="K8198" s="2"/>
      <c r="L8198" s="2"/>
      <c r="M8198" s="2"/>
      <c r="N8198" s="2"/>
      <c r="O8198" s="2"/>
      <c r="P8198" s="2"/>
      <c r="Q8198" s="2"/>
      <c r="R8198" s="2"/>
      <c r="S8198" s="2"/>
      <c r="T8198" s="2"/>
      <c r="U8198" s="2"/>
      <c r="V8198" s="2"/>
      <c r="W8198" s="2"/>
      <c r="X8198" s="2"/>
      <c r="Y8198" s="2"/>
      <c r="AB8198" s="2"/>
      <c r="AC8198" s="2"/>
      <c r="AD8198" s="2"/>
      <c r="AE8198" s="2"/>
      <c r="AF8198" s="2"/>
      <c r="AG8198" s="2"/>
      <c r="AH8198" s="2"/>
      <c r="AI8198" s="2"/>
      <c r="AJ8198" s="2"/>
      <c r="AK8198" s="2"/>
      <c r="BK8198" s="2"/>
      <c r="BL8198" s="2"/>
      <c r="BN8198" s="2"/>
      <c r="BO8198" s="2"/>
    </row>
    <row r="8199" ht="12.75" customHeight="1">
      <c r="D8199" s="2"/>
      <c r="G8199" s="2"/>
      <c r="I8199" s="2"/>
      <c r="J8199" s="2"/>
      <c r="K8199" s="2"/>
      <c r="L8199" s="2"/>
      <c r="M8199" s="2"/>
      <c r="N8199" s="2"/>
      <c r="O8199" s="2"/>
      <c r="P8199" s="2"/>
      <c r="Q8199" s="2"/>
      <c r="R8199" s="2"/>
      <c r="S8199" s="2"/>
      <c r="T8199" s="2"/>
      <c r="U8199" s="2"/>
      <c r="V8199" s="2"/>
      <c r="W8199" s="2"/>
      <c r="X8199" s="2"/>
      <c r="Y8199" s="2"/>
      <c r="AB8199" s="2"/>
      <c r="AC8199" s="2"/>
      <c r="AD8199" s="2"/>
      <c r="AE8199" s="2"/>
      <c r="AF8199" s="2"/>
      <c r="AG8199" s="2"/>
      <c r="AH8199" s="2"/>
      <c r="AI8199" s="2"/>
      <c r="AJ8199" s="2"/>
      <c r="AK8199" s="2"/>
      <c r="BK8199" s="2"/>
      <c r="BL8199" s="2"/>
      <c r="BN8199" s="2"/>
      <c r="BO8199" s="2"/>
    </row>
    <row r="8200" ht="12.75" customHeight="1">
      <c r="D8200" s="2"/>
      <c r="G8200" s="2"/>
      <c r="I8200" s="2"/>
      <c r="J8200" s="2"/>
      <c r="K8200" s="2"/>
      <c r="L8200" s="2"/>
      <c r="M8200" s="2"/>
      <c r="N8200" s="2"/>
      <c r="O8200" s="2"/>
      <c r="P8200" s="2"/>
      <c r="Q8200" s="2"/>
      <c r="R8200" s="2"/>
      <c r="S8200" s="2"/>
      <c r="T8200" s="2"/>
      <c r="U8200" s="2"/>
      <c r="V8200" s="2"/>
      <c r="W8200" s="2"/>
      <c r="X8200" s="2"/>
      <c r="Y8200" s="2"/>
      <c r="AB8200" s="2"/>
      <c r="AC8200" s="2"/>
      <c r="AD8200" s="2"/>
      <c r="AE8200" s="2"/>
      <c r="AF8200" s="2"/>
      <c r="AG8200" s="2"/>
      <c r="AH8200" s="2"/>
      <c r="AI8200" s="2"/>
      <c r="AJ8200" s="2"/>
      <c r="AK8200" s="2"/>
      <c r="BK8200" s="2"/>
      <c r="BL8200" s="2"/>
      <c r="BN8200" s="2"/>
      <c r="BO8200" s="2"/>
    </row>
    <row r="8201" ht="12.75" customHeight="1">
      <c r="D8201" s="2"/>
      <c r="G8201" s="2"/>
      <c r="I8201" s="2"/>
      <c r="J8201" s="2"/>
      <c r="K8201" s="2"/>
      <c r="L8201" s="2"/>
      <c r="M8201" s="2"/>
      <c r="N8201" s="2"/>
      <c r="O8201" s="2"/>
      <c r="P8201" s="2"/>
      <c r="Q8201" s="2"/>
      <c r="R8201" s="2"/>
      <c r="S8201" s="2"/>
      <c r="T8201" s="2"/>
      <c r="U8201" s="2"/>
      <c r="V8201" s="2"/>
      <c r="W8201" s="2"/>
      <c r="X8201" s="2"/>
      <c r="Y8201" s="2"/>
      <c r="AB8201" s="2"/>
      <c r="AC8201" s="2"/>
      <c r="AD8201" s="2"/>
      <c r="AE8201" s="2"/>
      <c r="AF8201" s="2"/>
      <c r="AG8201" s="2"/>
      <c r="AH8201" s="2"/>
      <c r="AI8201" s="2"/>
      <c r="AJ8201" s="2"/>
      <c r="AK8201" s="2"/>
      <c r="BK8201" s="2"/>
      <c r="BL8201" s="2"/>
      <c r="BN8201" s="2"/>
      <c r="BO8201" s="2"/>
    </row>
    <row r="8202" ht="12.75" customHeight="1">
      <c r="D8202" s="2"/>
      <c r="G8202" s="2"/>
      <c r="I8202" s="2"/>
      <c r="J8202" s="2"/>
      <c r="K8202" s="2"/>
      <c r="L8202" s="2"/>
      <c r="M8202" s="2"/>
      <c r="N8202" s="2"/>
      <c r="O8202" s="2"/>
      <c r="P8202" s="2"/>
      <c r="Q8202" s="2"/>
      <c r="R8202" s="2"/>
      <c r="S8202" s="2"/>
      <c r="T8202" s="2"/>
      <c r="U8202" s="2"/>
      <c r="V8202" s="2"/>
      <c r="W8202" s="2"/>
      <c r="X8202" s="2"/>
      <c r="Y8202" s="2"/>
      <c r="AB8202" s="2"/>
      <c r="AC8202" s="2"/>
      <c r="AD8202" s="2"/>
      <c r="AE8202" s="2"/>
      <c r="AF8202" s="2"/>
      <c r="AG8202" s="2"/>
      <c r="AH8202" s="2"/>
      <c r="AI8202" s="2"/>
      <c r="AJ8202" s="2"/>
      <c r="AK8202" s="2"/>
      <c r="BK8202" s="2"/>
      <c r="BL8202" s="2"/>
      <c r="BN8202" s="2"/>
      <c r="BO8202" s="2"/>
    </row>
    <row r="8203" ht="12.75" customHeight="1">
      <c r="D8203" s="2"/>
      <c r="G8203" s="2"/>
      <c r="I8203" s="2"/>
      <c r="J8203" s="2"/>
      <c r="K8203" s="2"/>
      <c r="L8203" s="2"/>
      <c r="M8203" s="2"/>
      <c r="N8203" s="2"/>
      <c r="O8203" s="2"/>
      <c r="P8203" s="2"/>
      <c r="Q8203" s="2"/>
      <c r="R8203" s="2"/>
      <c r="S8203" s="2"/>
      <c r="T8203" s="2"/>
      <c r="U8203" s="2"/>
      <c r="V8203" s="2"/>
      <c r="W8203" s="2"/>
      <c r="X8203" s="2"/>
      <c r="Y8203" s="2"/>
      <c r="AB8203" s="2"/>
      <c r="AC8203" s="2"/>
      <c r="AD8203" s="2"/>
      <c r="AE8203" s="2"/>
      <c r="AF8203" s="2"/>
      <c r="AG8203" s="2"/>
      <c r="AH8203" s="2"/>
      <c r="AI8203" s="2"/>
      <c r="AJ8203" s="2"/>
      <c r="AK8203" s="2"/>
      <c r="BK8203" s="2"/>
      <c r="BL8203" s="2"/>
      <c r="BN8203" s="2"/>
      <c r="BO8203" s="2"/>
    </row>
    <row r="8204" ht="12.75" customHeight="1">
      <c r="D8204" s="2"/>
      <c r="G8204" s="2"/>
      <c r="I8204" s="2"/>
      <c r="J8204" s="2"/>
      <c r="K8204" s="2"/>
      <c r="L8204" s="2"/>
      <c r="M8204" s="2"/>
      <c r="N8204" s="2"/>
      <c r="O8204" s="2"/>
      <c r="P8204" s="2"/>
      <c r="Q8204" s="2"/>
      <c r="R8204" s="2"/>
      <c r="S8204" s="2"/>
      <c r="T8204" s="2"/>
      <c r="U8204" s="2"/>
      <c r="V8204" s="2"/>
      <c r="W8204" s="2"/>
      <c r="X8204" s="2"/>
      <c r="Y8204" s="2"/>
      <c r="AB8204" s="2"/>
      <c r="AC8204" s="2"/>
      <c r="AD8204" s="2"/>
      <c r="AE8204" s="2"/>
      <c r="AF8204" s="2"/>
      <c r="AG8204" s="2"/>
      <c r="AH8204" s="2"/>
      <c r="AI8204" s="2"/>
      <c r="AJ8204" s="2"/>
      <c r="AK8204" s="2"/>
      <c r="BK8204" s="2"/>
      <c r="BL8204" s="2"/>
      <c r="BN8204" s="2"/>
      <c r="BO8204" s="2"/>
    </row>
    <row r="8205" ht="12.75" customHeight="1">
      <c r="D8205" s="2"/>
      <c r="G8205" s="2"/>
      <c r="I8205" s="2"/>
      <c r="J8205" s="2"/>
      <c r="K8205" s="2"/>
      <c r="L8205" s="2"/>
      <c r="M8205" s="2"/>
      <c r="N8205" s="2"/>
      <c r="O8205" s="2"/>
      <c r="P8205" s="2"/>
      <c r="Q8205" s="2"/>
      <c r="R8205" s="2"/>
      <c r="S8205" s="2"/>
      <c r="T8205" s="2"/>
      <c r="U8205" s="2"/>
      <c r="V8205" s="2"/>
      <c r="W8205" s="2"/>
      <c r="X8205" s="2"/>
      <c r="Y8205" s="2"/>
      <c r="AB8205" s="2"/>
      <c r="AC8205" s="2"/>
      <c r="AD8205" s="2"/>
      <c r="AE8205" s="2"/>
      <c r="AF8205" s="2"/>
      <c r="AG8205" s="2"/>
      <c r="AH8205" s="2"/>
      <c r="AI8205" s="2"/>
      <c r="AJ8205" s="2"/>
      <c r="AK8205" s="2"/>
      <c r="BK8205" s="2"/>
      <c r="BL8205" s="2"/>
      <c r="BN8205" s="2"/>
      <c r="BO8205" s="2"/>
    </row>
    <row r="8206" ht="12.75" customHeight="1">
      <c r="D8206" s="2"/>
      <c r="G8206" s="2"/>
      <c r="I8206" s="2"/>
      <c r="J8206" s="2"/>
      <c r="K8206" s="2"/>
      <c r="L8206" s="2"/>
      <c r="M8206" s="2"/>
      <c r="N8206" s="2"/>
      <c r="O8206" s="2"/>
      <c r="P8206" s="2"/>
      <c r="Q8206" s="2"/>
      <c r="R8206" s="2"/>
      <c r="S8206" s="2"/>
      <c r="T8206" s="2"/>
      <c r="U8206" s="2"/>
      <c r="V8206" s="2"/>
      <c r="W8206" s="2"/>
      <c r="X8206" s="2"/>
      <c r="Y8206" s="2"/>
      <c r="AB8206" s="2"/>
      <c r="AC8206" s="2"/>
      <c r="AD8206" s="2"/>
      <c r="AE8206" s="2"/>
      <c r="AF8206" s="2"/>
      <c r="AG8206" s="2"/>
      <c r="AH8206" s="2"/>
      <c r="AI8206" s="2"/>
      <c r="AJ8206" s="2"/>
      <c r="AK8206" s="2"/>
      <c r="BK8206" s="2"/>
      <c r="BL8206" s="2"/>
      <c r="BN8206" s="2"/>
      <c r="BO8206" s="2"/>
    </row>
    <row r="8207" ht="12.75" customHeight="1">
      <c r="D8207" s="2"/>
      <c r="G8207" s="2"/>
      <c r="I8207" s="2"/>
      <c r="J8207" s="2"/>
      <c r="K8207" s="2"/>
      <c r="L8207" s="2"/>
      <c r="M8207" s="2"/>
      <c r="N8207" s="2"/>
      <c r="O8207" s="2"/>
      <c r="P8207" s="2"/>
      <c r="Q8207" s="2"/>
      <c r="R8207" s="2"/>
      <c r="S8207" s="2"/>
      <c r="T8207" s="2"/>
      <c r="U8207" s="2"/>
      <c r="V8207" s="2"/>
      <c r="W8207" s="2"/>
      <c r="X8207" s="2"/>
      <c r="Y8207" s="2"/>
      <c r="AB8207" s="2"/>
      <c r="AC8207" s="2"/>
      <c r="AD8207" s="2"/>
      <c r="AE8207" s="2"/>
      <c r="AF8207" s="2"/>
      <c r="AG8207" s="2"/>
      <c r="AH8207" s="2"/>
      <c r="AI8207" s="2"/>
      <c r="AJ8207" s="2"/>
      <c r="AK8207" s="2"/>
      <c r="BK8207" s="2"/>
      <c r="BL8207" s="2"/>
      <c r="BN8207" s="2"/>
      <c r="BO8207" s="2"/>
    </row>
    <row r="8208" ht="12.75" customHeight="1">
      <c r="D8208" s="2"/>
      <c r="G8208" s="2"/>
      <c r="I8208" s="2"/>
      <c r="J8208" s="2"/>
      <c r="K8208" s="2"/>
      <c r="L8208" s="2"/>
      <c r="M8208" s="2"/>
      <c r="N8208" s="2"/>
      <c r="O8208" s="2"/>
      <c r="P8208" s="2"/>
      <c r="Q8208" s="2"/>
      <c r="R8208" s="2"/>
      <c r="S8208" s="2"/>
      <c r="T8208" s="2"/>
      <c r="U8208" s="2"/>
      <c r="V8208" s="2"/>
      <c r="W8208" s="2"/>
      <c r="X8208" s="2"/>
      <c r="Y8208" s="2"/>
      <c r="AB8208" s="2"/>
      <c r="AC8208" s="2"/>
      <c r="AD8208" s="2"/>
      <c r="AE8208" s="2"/>
      <c r="AF8208" s="2"/>
      <c r="AG8208" s="2"/>
      <c r="AH8208" s="2"/>
      <c r="AI8208" s="2"/>
      <c r="AJ8208" s="2"/>
      <c r="AK8208" s="2"/>
      <c r="BK8208" s="2"/>
      <c r="BL8208" s="2"/>
      <c r="BN8208" s="2"/>
      <c r="BO8208" s="2"/>
    </row>
    <row r="8209" ht="12.75" customHeight="1">
      <c r="D8209" s="2"/>
      <c r="G8209" s="2"/>
      <c r="I8209" s="2"/>
      <c r="J8209" s="2"/>
      <c r="K8209" s="2"/>
      <c r="L8209" s="2"/>
      <c r="M8209" s="2"/>
      <c r="N8209" s="2"/>
      <c r="O8209" s="2"/>
      <c r="P8209" s="2"/>
      <c r="Q8209" s="2"/>
      <c r="R8209" s="2"/>
      <c r="S8209" s="2"/>
      <c r="T8209" s="2"/>
      <c r="U8209" s="2"/>
      <c r="V8209" s="2"/>
      <c r="W8209" s="2"/>
      <c r="X8209" s="2"/>
      <c r="Y8209" s="2"/>
      <c r="AB8209" s="2"/>
      <c r="AC8209" s="2"/>
      <c r="AD8209" s="2"/>
      <c r="AE8209" s="2"/>
      <c r="AF8209" s="2"/>
      <c r="AG8209" s="2"/>
      <c r="AH8209" s="2"/>
      <c r="AI8209" s="2"/>
      <c r="AJ8209" s="2"/>
      <c r="AK8209" s="2"/>
      <c r="BK8209" s="2"/>
      <c r="BL8209" s="2"/>
      <c r="BN8209" s="2"/>
      <c r="BO8209" s="2"/>
    </row>
    <row r="8210" ht="12.75" customHeight="1">
      <c r="D8210" s="2"/>
      <c r="G8210" s="2"/>
      <c r="I8210" s="2"/>
      <c r="J8210" s="2"/>
      <c r="K8210" s="2"/>
      <c r="L8210" s="2"/>
      <c r="M8210" s="2"/>
      <c r="N8210" s="2"/>
      <c r="O8210" s="2"/>
      <c r="P8210" s="2"/>
      <c r="Q8210" s="2"/>
      <c r="R8210" s="2"/>
      <c r="S8210" s="2"/>
      <c r="T8210" s="2"/>
      <c r="U8210" s="2"/>
      <c r="V8210" s="2"/>
      <c r="W8210" s="2"/>
      <c r="X8210" s="2"/>
      <c r="Y8210" s="2"/>
      <c r="AB8210" s="2"/>
      <c r="AC8210" s="2"/>
      <c r="AD8210" s="2"/>
      <c r="AE8210" s="2"/>
      <c r="AF8210" s="2"/>
      <c r="AG8210" s="2"/>
      <c r="AH8210" s="2"/>
      <c r="AI8210" s="2"/>
      <c r="AJ8210" s="2"/>
      <c r="AK8210" s="2"/>
      <c r="BK8210" s="2"/>
      <c r="BL8210" s="2"/>
      <c r="BN8210" s="2"/>
      <c r="BO8210" s="2"/>
    </row>
    <row r="8211" ht="12.75" customHeight="1">
      <c r="D8211" s="2"/>
      <c r="G8211" s="2"/>
      <c r="I8211" s="2"/>
      <c r="J8211" s="2"/>
      <c r="K8211" s="2"/>
      <c r="L8211" s="2"/>
      <c r="M8211" s="2"/>
      <c r="N8211" s="2"/>
      <c r="O8211" s="2"/>
      <c r="P8211" s="2"/>
      <c r="Q8211" s="2"/>
      <c r="R8211" s="2"/>
      <c r="S8211" s="2"/>
      <c r="T8211" s="2"/>
      <c r="U8211" s="2"/>
      <c r="V8211" s="2"/>
      <c r="W8211" s="2"/>
      <c r="X8211" s="2"/>
      <c r="Y8211" s="2"/>
      <c r="AB8211" s="2"/>
      <c r="AC8211" s="2"/>
      <c r="AD8211" s="2"/>
      <c r="AE8211" s="2"/>
      <c r="AF8211" s="2"/>
      <c r="AG8211" s="2"/>
      <c r="AH8211" s="2"/>
      <c r="AI8211" s="2"/>
      <c r="AJ8211" s="2"/>
      <c r="AK8211" s="2"/>
      <c r="BK8211" s="2"/>
      <c r="BL8211" s="2"/>
      <c r="BN8211" s="2"/>
      <c r="BO8211" s="2"/>
    </row>
    <row r="8212" ht="12.75" customHeight="1">
      <c r="D8212" s="2"/>
      <c r="G8212" s="2"/>
      <c r="I8212" s="2"/>
      <c r="J8212" s="2"/>
      <c r="K8212" s="2"/>
      <c r="L8212" s="2"/>
      <c r="M8212" s="2"/>
      <c r="N8212" s="2"/>
      <c r="O8212" s="2"/>
      <c r="P8212" s="2"/>
      <c r="Q8212" s="2"/>
      <c r="R8212" s="2"/>
      <c r="S8212" s="2"/>
      <c r="T8212" s="2"/>
      <c r="U8212" s="2"/>
      <c r="V8212" s="2"/>
      <c r="W8212" s="2"/>
      <c r="X8212" s="2"/>
      <c r="Y8212" s="2"/>
      <c r="AB8212" s="2"/>
      <c r="AC8212" s="2"/>
      <c r="AD8212" s="2"/>
      <c r="AE8212" s="2"/>
      <c r="AF8212" s="2"/>
      <c r="AG8212" s="2"/>
      <c r="AH8212" s="2"/>
      <c r="AI8212" s="2"/>
      <c r="AJ8212" s="2"/>
      <c r="AK8212" s="2"/>
      <c r="BK8212" s="2"/>
      <c r="BL8212" s="2"/>
      <c r="BN8212" s="2"/>
      <c r="BO8212" s="2"/>
    </row>
    <row r="8213" ht="12.75" customHeight="1">
      <c r="D8213" s="2"/>
      <c r="G8213" s="2"/>
      <c r="I8213" s="2"/>
      <c r="J8213" s="2"/>
      <c r="K8213" s="2"/>
      <c r="L8213" s="2"/>
      <c r="M8213" s="2"/>
      <c r="N8213" s="2"/>
      <c r="O8213" s="2"/>
      <c r="P8213" s="2"/>
      <c r="Q8213" s="2"/>
      <c r="R8213" s="2"/>
      <c r="S8213" s="2"/>
      <c r="T8213" s="2"/>
      <c r="U8213" s="2"/>
      <c r="V8213" s="2"/>
      <c r="W8213" s="2"/>
      <c r="X8213" s="2"/>
      <c r="Y8213" s="2"/>
      <c r="AB8213" s="2"/>
      <c r="AC8213" s="2"/>
      <c r="AD8213" s="2"/>
      <c r="AE8213" s="2"/>
      <c r="AF8213" s="2"/>
      <c r="AG8213" s="2"/>
      <c r="AH8213" s="2"/>
      <c r="AI8213" s="2"/>
      <c r="AJ8213" s="2"/>
      <c r="AK8213" s="2"/>
      <c r="BK8213" s="2"/>
      <c r="BL8213" s="2"/>
      <c r="BN8213" s="2"/>
      <c r="BO8213" s="2"/>
    </row>
    <row r="8214" ht="12.75" customHeight="1">
      <c r="D8214" s="2"/>
      <c r="G8214" s="2"/>
      <c r="I8214" s="2"/>
      <c r="J8214" s="2"/>
      <c r="K8214" s="2"/>
      <c r="L8214" s="2"/>
      <c r="M8214" s="2"/>
      <c r="N8214" s="2"/>
      <c r="O8214" s="2"/>
      <c r="P8214" s="2"/>
      <c r="Q8214" s="2"/>
      <c r="R8214" s="2"/>
      <c r="S8214" s="2"/>
      <c r="T8214" s="2"/>
      <c r="U8214" s="2"/>
      <c r="V8214" s="2"/>
      <c r="W8214" s="2"/>
      <c r="X8214" s="2"/>
      <c r="Y8214" s="2"/>
      <c r="AB8214" s="2"/>
      <c r="AC8214" s="2"/>
      <c r="AD8214" s="2"/>
      <c r="AE8214" s="2"/>
      <c r="AF8214" s="2"/>
      <c r="AG8214" s="2"/>
      <c r="AH8214" s="2"/>
      <c r="AI8214" s="2"/>
      <c r="AJ8214" s="2"/>
      <c r="AK8214" s="2"/>
      <c r="BK8214" s="2"/>
      <c r="BL8214" s="2"/>
      <c r="BN8214" s="2"/>
      <c r="BO8214" s="2"/>
    </row>
    <row r="8215" ht="12.75" customHeight="1">
      <c r="D8215" s="2"/>
      <c r="G8215" s="2"/>
      <c r="I8215" s="2"/>
      <c r="J8215" s="2"/>
      <c r="K8215" s="2"/>
      <c r="L8215" s="2"/>
      <c r="M8215" s="2"/>
      <c r="N8215" s="2"/>
      <c r="O8215" s="2"/>
      <c r="P8215" s="2"/>
      <c r="Q8215" s="2"/>
      <c r="R8215" s="2"/>
      <c r="S8215" s="2"/>
      <c r="T8215" s="2"/>
      <c r="U8215" s="2"/>
      <c r="V8215" s="2"/>
      <c r="W8215" s="2"/>
      <c r="X8215" s="2"/>
      <c r="Y8215" s="2"/>
      <c r="AB8215" s="2"/>
      <c r="AC8215" s="2"/>
      <c r="AD8215" s="2"/>
      <c r="AE8215" s="2"/>
      <c r="AF8215" s="2"/>
      <c r="AG8215" s="2"/>
      <c r="AH8215" s="2"/>
      <c r="AI8215" s="2"/>
      <c r="AJ8215" s="2"/>
      <c r="AK8215" s="2"/>
      <c r="BK8215" s="2"/>
      <c r="BL8215" s="2"/>
      <c r="BN8215" s="2"/>
      <c r="BO8215" s="2"/>
    </row>
    <row r="8216" ht="12.75" customHeight="1">
      <c r="D8216" s="2"/>
      <c r="G8216" s="2"/>
      <c r="I8216" s="2"/>
      <c r="J8216" s="2"/>
      <c r="K8216" s="2"/>
      <c r="L8216" s="2"/>
      <c r="M8216" s="2"/>
      <c r="N8216" s="2"/>
      <c r="O8216" s="2"/>
      <c r="P8216" s="2"/>
      <c r="Q8216" s="2"/>
      <c r="R8216" s="2"/>
      <c r="S8216" s="2"/>
      <c r="T8216" s="2"/>
      <c r="U8216" s="2"/>
      <c r="V8216" s="2"/>
      <c r="W8216" s="2"/>
      <c r="X8216" s="2"/>
      <c r="Y8216" s="2"/>
      <c r="AB8216" s="2"/>
      <c r="AC8216" s="2"/>
      <c r="AD8216" s="2"/>
      <c r="AE8216" s="2"/>
      <c r="AF8216" s="2"/>
      <c r="AG8216" s="2"/>
      <c r="AH8216" s="2"/>
      <c r="AI8216" s="2"/>
      <c r="AJ8216" s="2"/>
      <c r="AK8216" s="2"/>
      <c r="BK8216" s="2"/>
      <c r="BL8216" s="2"/>
      <c r="BN8216" s="2"/>
      <c r="BO8216" s="2"/>
    </row>
    <row r="8217" ht="12.75" customHeight="1">
      <c r="D8217" s="2"/>
      <c r="G8217" s="2"/>
      <c r="I8217" s="2"/>
      <c r="J8217" s="2"/>
      <c r="K8217" s="2"/>
      <c r="L8217" s="2"/>
      <c r="M8217" s="2"/>
      <c r="N8217" s="2"/>
      <c r="O8217" s="2"/>
      <c r="P8217" s="2"/>
      <c r="Q8217" s="2"/>
      <c r="R8217" s="2"/>
      <c r="S8217" s="2"/>
      <c r="T8217" s="2"/>
      <c r="U8217" s="2"/>
      <c r="V8217" s="2"/>
      <c r="W8217" s="2"/>
      <c r="X8217" s="2"/>
      <c r="Y8217" s="2"/>
      <c r="AB8217" s="2"/>
      <c r="AC8217" s="2"/>
      <c r="AD8217" s="2"/>
      <c r="AE8217" s="2"/>
      <c r="AF8217" s="2"/>
      <c r="AG8217" s="2"/>
      <c r="AH8217" s="2"/>
      <c r="AI8217" s="2"/>
      <c r="AJ8217" s="2"/>
      <c r="AK8217" s="2"/>
      <c r="BK8217" s="2"/>
      <c r="BL8217" s="2"/>
      <c r="BN8217" s="2"/>
      <c r="BO8217" s="2"/>
    </row>
    <row r="8218" ht="12.75" customHeight="1">
      <c r="D8218" s="2"/>
      <c r="G8218" s="2"/>
      <c r="I8218" s="2"/>
      <c r="J8218" s="2"/>
      <c r="K8218" s="2"/>
      <c r="L8218" s="2"/>
      <c r="M8218" s="2"/>
      <c r="N8218" s="2"/>
      <c r="O8218" s="2"/>
      <c r="P8218" s="2"/>
      <c r="Q8218" s="2"/>
      <c r="R8218" s="2"/>
      <c r="S8218" s="2"/>
      <c r="T8218" s="2"/>
      <c r="U8218" s="2"/>
      <c r="V8218" s="2"/>
      <c r="W8218" s="2"/>
      <c r="X8218" s="2"/>
      <c r="Y8218" s="2"/>
      <c r="AB8218" s="2"/>
      <c r="AC8218" s="2"/>
      <c r="AD8218" s="2"/>
      <c r="AE8218" s="2"/>
      <c r="AF8218" s="2"/>
      <c r="AG8218" s="2"/>
      <c r="AH8218" s="2"/>
      <c r="AI8218" s="2"/>
      <c r="AJ8218" s="2"/>
      <c r="AK8218" s="2"/>
      <c r="BK8218" s="2"/>
      <c r="BL8218" s="2"/>
      <c r="BN8218" s="2"/>
      <c r="BO8218" s="2"/>
    </row>
    <row r="8219" ht="12.75" customHeight="1">
      <c r="D8219" s="2"/>
      <c r="G8219" s="2"/>
      <c r="I8219" s="2"/>
      <c r="J8219" s="2"/>
      <c r="K8219" s="2"/>
      <c r="L8219" s="2"/>
      <c r="M8219" s="2"/>
      <c r="N8219" s="2"/>
      <c r="O8219" s="2"/>
      <c r="P8219" s="2"/>
      <c r="Q8219" s="2"/>
      <c r="R8219" s="2"/>
      <c r="S8219" s="2"/>
      <c r="T8219" s="2"/>
      <c r="U8219" s="2"/>
      <c r="V8219" s="2"/>
      <c r="W8219" s="2"/>
      <c r="X8219" s="2"/>
      <c r="Y8219" s="2"/>
      <c r="AB8219" s="2"/>
      <c r="AC8219" s="2"/>
      <c r="AD8219" s="2"/>
      <c r="AE8219" s="2"/>
      <c r="AF8219" s="2"/>
      <c r="AG8219" s="2"/>
      <c r="AH8219" s="2"/>
      <c r="AI8219" s="2"/>
      <c r="AJ8219" s="2"/>
      <c r="AK8219" s="2"/>
      <c r="BK8219" s="2"/>
      <c r="BL8219" s="2"/>
      <c r="BN8219" s="2"/>
      <c r="BO8219" s="2"/>
    </row>
    <row r="8220" ht="12.75" customHeight="1">
      <c r="D8220" s="2"/>
      <c r="G8220" s="2"/>
      <c r="I8220" s="2"/>
      <c r="J8220" s="2"/>
      <c r="K8220" s="2"/>
      <c r="L8220" s="2"/>
      <c r="M8220" s="2"/>
      <c r="N8220" s="2"/>
      <c r="O8220" s="2"/>
      <c r="P8220" s="2"/>
      <c r="Q8220" s="2"/>
      <c r="R8220" s="2"/>
      <c r="S8220" s="2"/>
      <c r="T8220" s="2"/>
      <c r="U8220" s="2"/>
      <c r="V8220" s="2"/>
      <c r="W8220" s="2"/>
      <c r="X8220" s="2"/>
      <c r="Y8220" s="2"/>
      <c r="AB8220" s="2"/>
      <c r="AC8220" s="2"/>
      <c r="AD8220" s="2"/>
      <c r="AE8220" s="2"/>
      <c r="AF8220" s="2"/>
      <c r="AG8220" s="2"/>
      <c r="AH8220" s="2"/>
      <c r="AI8220" s="2"/>
      <c r="AJ8220" s="2"/>
      <c r="AK8220" s="2"/>
      <c r="BK8220" s="2"/>
      <c r="BL8220" s="2"/>
      <c r="BN8220" s="2"/>
      <c r="BO8220" s="2"/>
    </row>
    <row r="8221" ht="12.75" customHeight="1">
      <c r="D8221" s="2"/>
      <c r="G8221" s="2"/>
      <c r="I8221" s="2"/>
      <c r="J8221" s="2"/>
      <c r="K8221" s="2"/>
      <c r="L8221" s="2"/>
      <c r="M8221" s="2"/>
      <c r="N8221" s="2"/>
      <c r="O8221" s="2"/>
      <c r="P8221" s="2"/>
      <c r="Q8221" s="2"/>
      <c r="R8221" s="2"/>
      <c r="S8221" s="2"/>
      <c r="T8221" s="2"/>
      <c r="U8221" s="2"/>
      <c r="V8221" s="2"/>
      <c r="W8221" s="2"/>
      <c r="X8221" s="2"/>
      <c r="Y8221" s="2"/>
      <c r="AB8221" s="2"/>
      <c r="AC8221" s="2"/>
      <c r="AD8221" s="2"/>
      <c r="AE8221" s="2"/>
      <c r="AF8221" s="2"/>
      <c r="AG8221" s="2"/>
      <c r="AH8221" s="2"/>
      <c r="AI8221" s="2"/>
      <c r="AJ8221" s="2"/>
      <c r="AK8221" s="2"/>
      <c r="BK8221" s="2"/>
      <c r="BL8221" s="2"/>
      <c r="BN8221" s="2"/>
      <c r="BO8221" s="2"/>
    </row>
    <row r="8222" ht="12.75" customHeight="1">
      <c r="D8222" s="2"/>
      <c r="G8222" s="2"/>
      <c r="I8222" s="2"/>
      <c r="J8222" s="2"/>
      <c r="K8222" s="2"/>
      <c r="L8222" s="2"/>
      <c r="M8222" s="2"/>
      <c r="N8222" s="2"/>
      <c r="O8222" s="2"/>
      <c r="P8222" s="2"/>
      <c r="Q8222" s="2"/>
      <c r="R8222" s="2"/>
      <c r="S8222" s="2"/>
      <c r="T8222" s="2"/>
      <c r="U8222" s="2"/>
      <c r="V8222" s="2"/>
      <c r="W8222" s="2"/>
      <c r="X8222" s="2"/>
      <c r="Y8222" s="2"/>
      <c r="AB8222" s="2"/>
      <c r="AC8222" s="2"/>
      <c r="AD8222" s="2"/>
      <c r="AE8222" s="2"/>
      <c r="AF8222" s="2"/>
      <c r="AG8222" s="2"/>
      <c r="AH8222" s="2"/>
      <c r="AI8222" s="2"/>
      <c r="AJ8222" s="2"/>
      <c r="AK8222" s="2"/>
      <c r="BK8222" s="2"/>
      <c r="BL8222" s="2"/>
      <c r="BN8222" s="2"/>
      <c r="BO8222" s="2"/>
    </row>
    <row r="8223" ht="12.75" customHeight="1">
      <c r="D8223" s="2"/>
      <c r="G8223" s="2"/>
      <c r="I8223" s="2"/>
      <c r="J8223" s="2"/>
      <c r="K8223" s="2"/>
      <c r="L8223" s="2"/>
      <c r="M8223" s="2"/>
      <c r="N8223" s="2"/>
      <c r="O8223" s="2"/>
      <c r="P8223" s="2"/>
      <c r="Q8223" s="2"/>
      <c r="R8223" s="2"/>
      <c r="S8223" s="2"/>
      <c r="T8223" s="2"/>
      <c r="U8223" s="2"/>
      <c r="V8223" s="2"/>
      <c r="W8223" s="2"/>
      <c r="X8223" s="2"/>
      <c r="Y8223" s="2"/>
      <c r="AB8223" s="2"/>
      <c r="AC8223" s="2"/>
      <c r="AD8223" s="2"/>
      <c r="AE8223" s="2"/>
      <c r="AF8223" s="2"/>
      <c r="AG8223" s="2"/>
      <c r="AH8223" s="2"/>
      <c r="AI8223" s="2"/>
      <c r="AJ8223" s="2"/>
      <c r="AK8223" s="2"/>
      <c r="BK8223" s="2"/>
      <c r="BL8223" s="2"/>
      <c r="BN8223" s="2"/>
      <c r="BO8223" s="2"/>
    </row>
    <row r="8224" ht="12.75" customHeight="1">
      <c r="D8224" s="2"/>
      <c r="G8224" s="2"/>
      <c r="I8224" s="2"/>
      <c r="J8224" s="2"/>
      <c r="K8224" s="2"/>
      <c r="L8224" s="2"/>
      <c r="M8224" s="2"/>
      <c r="N8224" s="2"/>
      <c r="O8224" s="2"/>
      <c r="P8224" s="2"/>
      <c r="Q8224" s="2"/>
      <c r="R8224" s="2"/>
      <c r="S8224" s="2"/>
      <c r="T8224" s="2"/>
      <c r="U8224" s="2"/>
      <c r="V8224" s="2"/>
      <c r="W8224" s="2"/>
      <c r="X8224" s="2"/>
      <c r="Y8224" s="2"/>
      <c r="AB8224" s="2"/>
      <c r="AC8224" s="2"/>
      <c r="AD8224" s="2"/>
      <c r="AE8224" s="2"/>
      <c r="AF8224" s="2"/>
      <c r="AG8224" s="2"/>
      <c r="AH8224" s="2"/>
      <c r="AI8224" s="2"/>
      <c r="AJ8224" s="2"/>
      <c r="AK8224" s="2"/>
      <c r="BK8224" s="2"/>
      <c r="BL8224" s="2"/>
      <c r="BN8224" s="2"/>
      <c r="BO8224" s="2"/>
    </row>
    <row r="8225" ht="12.75" customHeight="1">
      <c r="D8225" s="2"/>
      <c r="G8225" s="2"/>
      <c r="I8225" s="2"/>
      <c r="J8225" s="2"/>
      <c r="K8225" s="2"/>
      <c r="L8225" s="2"/>
      <c r="M8225" s="2"/>
      <c r="N8225" s="2"/>
      <c r="O8225" s="2"/>
      <c r="P8225" s="2"/>
      <c r="Q8225" s="2"/>
      <c r="R8225" s="2"/>
      <c r="S8225" s="2"/>
      <c r="T8225" s="2"/>
      <c r="U8225" s="2"/>
      <c r="V8225" s="2"/>
      <c r="W8225" s="2"/>
      <c r="X8225" s="2"/>
      <c r="Y8225" s="2"/>
      <c r="AB8225" s="2"/>
      <c r="AC8225" s="2"/>
      <c r="AD8225" s="2"/>
      <c r="AE8225" s="2"/>
      <c r="AF8225" s="2"/>
      <c r="AG8225" s="2"/>
      <c r="AH8225" s="2"/>
      <c r="AI8225" s="2"/>
      <c r="AJ8225" s="2"/>
      <c r="AK8225" s="2"/>
      <c r="BK8225" s="2"/>
      <c r="BL8225" s="2"/>
      <c r="BN8225" s="2"/>
      <c r="BO8225" s="2"/>
    </row>
    <row r="8226" ht="12.75" customHeight="1">
      <c r="D8226" s="2"/>
      <c r="G8226" s="2"/>
      <c r="I8226" s="2"/>
      <c r="J8226" s="2"/>
      <c r="K8226" s="2"/>
      <c r="L8226" s="2"/>
      <c r="M8226" s="2"/>
      <c r="N8226" s="2"/>
      <c r="O8226" s="2"/>
      <c r="P8226" s="2"/>
      <c r="Q8226" s="2"/>
      <c r="R8226" s="2"/>
      <c r="S8226" s="2"/>
      <c r="T8226" s="2"/>
      <c r="U8226" s="2"/>
      <c r="V8226" s="2"/>
      <c r="W8226" s="2"/>
      <c r="X8226" s="2"/>
      <c r="Y8226" s="2"/>
      <c r="AB8226" s="2"/>
      <c r="AC8226" s="2"/>
      <c r="AD8226" s="2"/>
      <c r="AE8226" s="2"/>
      <c r="AF8226" s="2"/>
      <c r="AG8226" s="2"/>
      <c r="AH8226" s="2"/>
      <c r="AI8226" s="2"/>
      <c r="AJ8226" s="2"/>
      <c r="AK8226" s="2"/>
      <c r="BK8226" s="2"/>
      <c r="BL8226" s="2"/>
      <c r="BN8226" s="2"/>
      <c r="BO8226" s="2"/>
    </row>
    <row r="8227" ht="12.75" customHeight="1">
      <c r="D8227" s="2"/>
      <c r="G8227" s="2"/>
      <c r="I8227" s="2"/>
      <c r="J8227" s="2"/>
      <c r="K8227" s="2"/>
      <c r="L8227" s="2"/>
      <c r="M8227" s="2"/>
      <c r="N8227" s="2"/>
      <c r="O8227" s="2"/>
      <c r="P8227" s="2"/>
      <c r="Q8227" s="2"/>
      <c r="R8227" s="2"/>
      <c r="S8227" s="2"/>
      <c r="T8227" s="2"/>
      <c r="U8227" s="2"/>
      <c r="V8227" s="2"/>
      <c r="W8227" s="2"/>
      <c r="X8227" s="2"/>
      <c r="Y8227" s="2"/>
      <c r="AB8227" s="2"/>
      <c r="AC8227" s="2"/>
      <c r="AD8227" s="2"/>
      <c r="AE8227" s="2"/>
      <c r="AF8227" s="2"/>
      <c r="AG8227" s="2"/>
      <c r="AH8227" s="2"/>
      <c r="AI8227" s="2"/>
      <c r="AJ8227" s="2"/>
      <c r="AK8227" s="2"/>
      <c r="BK8227" s="2"/>
      <c r="BL8227" s="2"/>
      <c r="BN8227" s="2"/>
      <c r="BO8227" s="2"/>
    </row>
    <row r="8228" ht="12.75" customHeight="1">
      <c r="D8228" s="2"/>
      <c r="G8228" s="2"/>
      <c r="I8228" s="2"/>
      <c r="J8228" s="2"/>
      <c r="K8228" s="2"/>
      <c r="L8228" s="2"/>
      <c r="M8228" s="2"/>
      <c r="N8228" s="2"/>
      <c r="O8228" s="2"/>
      <c r="P8228" s="2"/>
      <c r="Q8228" s="2"/>
      <c r="R8228" s="2"/>
      <c r="S8228" s="2"/>
      <c r="T8228" s="2"/>
      <c r="U8228" s="2"/>
      <c r="V8228" s="2"/>
      <c r="W8228" s="2"/>
      <c r="X8228" s="2"/>
      <c r="Y8228" s="2"/>
      <c r="AB8228" s="2"/>
      <c r="AC8228" s="2"/>
      <c r="AD8228" s="2"/>
      <c r="AE8228" s="2"/>
      <c r="AF8228" s="2"/>
      <c r="AG8228" s="2"/>
      <c r="AH8228" s="2"/>
      <c r="AI8228" s="2"/>
      <c r="AJ8228" s="2"/>
      <c r="AK8228" s="2"/>
      <c r="BK8228" s="2"/>
      <c r="BL8228" s="2"/>
      <c r="BN8228" s="2"/>
      <c r="BO8228" s="2"/>
    </row>
    <row r="8229" ht="12.75" customHeight="1">
      <c r="D8229" s="2"/>
      <c r="G8229" s="2"/>
      <c r="I8229" s="2"/>
      <c r="J8229" s="2"/>
      <c r="K8229" s="2"/>
      <c r="L8229" s="2"/>
      <c r="M8229" s="2"/>
      <c r="N8229" s="2"/>
      <c r="O8229" s="2"/>
      <c r="P8229" s="2"/>
      <c r="Q8229" s="2"/>
      <c r="R8229" s="2"/>
      <c r="S8229" s="2"/>
      <c r="T8229" s="2"/>
      <c r="U8229" s="2"/>
      <c r="V8229" s="2"/>
      <c r="W8229" s="2"/>
      <c r="X8229" s="2"/>
      <c r="Y8229" s="2"/>
      <c r="AB8229" s="2"/>
      <c r="AC8229" s="2"/>
      <c r="AD8229" s="2"/>
      <c r="AE8229" s="2"/>
      <c r="AF8229" s="2"/>
      <c r="AG8229" s="2"/>
      <c r="AH8229" s="2"/>
      <c r="AI8229" s="2"/>
      <c r="AJ8229" s="2"/>
      <c r="AK8229" s="2"/>
      <c r="BK8229" s="2"/>
      <c r="BL8229" s="2"/>
      <c r="BN8229" s="2"/>
      <c r="BO8229" s="2"/>
    </row>
    <row r="8230" ht="12.75" customHeight="1">
      <c r="D8230" s="2"/>
      <c r="G8230" s="2"/>
      <c r="I8230" s="2"/>
      <c r="J8230" s="2"/>
      <c r="K8230" s="2"/>
      <c r="L8230" s="2"/>
      <c r="M8230" s="2"/>
      <c r="N8230" s="2"/>
      <c r="O8230" s="2"/>
      <c r="P8230" s="2"/>
      <c r="Q8230" s="2"/>
      <c r="R8230" s="2"/>
      <c r="S8230" s="2"/>
      <c r="T8230" s="2"/>
      <c r="U8230" s="2"/>
      <c r="V8230" s="2"/>
      <c r="W8230" s="2"/>
      <c r="X8230" s="2"/>
      <c r="Y8230" s="2"/>
      <c r="AB8230" s="2"/>
      <c r="AC8230" s="2"/>
      <c r="AD8230" s="2"/>
      <c r="AE8230" s="2"/>
      <c r="AF8230" s="2"/>
      <c r="AG8230" s="2"/>
      <c r="AH8230" s="2"/>
      <c r="AI8230" s="2"/>
      <c r="AJ8230" s="2"/>
      <c r="AK8230" s="2"/>
      <c r="BK8230" s="2"/>
      <c r="BL8230" s="2"/>
      <c r="BN8230" s="2"/>
      <c r="BO8230" s="2"/>
    </row>
    <row r="8231" ht="12.75" customHeight="1">
      <c r="D8231" s="2"/>
      <c r="G8231" s="2"/>
      <c r="I8231" s="2"/>
      <c r="J8231" s="2"/>
      <c r="K8231" s="2"/>
      <c r="L8231" s="2"/>
      <c r="M8231" s="2"/>
      <c r="N8231" s="2"/>
      <c r="O8231" s="2"/>
      <c r="P8231" s="2"/>
      <c r="Q8231" s="2"/>
      <c r="R8231" s="2"/>
      <c r="S8231" s="2"/>
      <c r="T8231" s="2"/>
      <c r="U8231" s="2"/>
      <c r="V8231" s="2"/>
      <c r="W8231" s="2"/>
      <c r="X8231" s="2"/>
      <c r="Y8231" s="2"/>
      <c r="AB8231" s="2"/>
      <c r="AC8231" s="2"/>
      <c r="AD8231" s="2"/>
      <c r="AE8231" s="2"/>
      <c r="AF8231" s="2"/>
      <c r="AG8231" s="2"/>
      <c r="AH8231" s="2"/>
      <c r="AI8231" s="2"/>
      <c r="AJ8231" s="2"/>
      <c r="AK8231" s="2"/>
      <c r="BK8231" s="2"/>
      <c r="BL8231" s="2"/>
      <c r="BN8231" s="2"/>
      <c r="BO8231" s="2"/>
    </row>
    <row r="8232" ht="12.75" customHeight="1">
      <c r="D8232" s="2"/>
      <c r="G8232" s="2"/>
      <c r="I8232" s="2"/>
      <c r="J8232" s="2"/>
      <c r="K8232" s="2"/>
      <c r="L8232" s="2"/>
      <c r="M8232" s="2"/>
      <c r="N8232" s="2"/>
      <c r="O8232" s="2"/>
      <c r="P8232" s="2"/>
      <c r="Q8232" s="2"/>
      <c r="R8232" s="2"/>
      <c r="S8232" s="2"/>
      <c r="T8232" s="2"/>
      <c r="U8232" s="2"/>
      <c r="V8232" s="2"/>
      <c r="W8232" s="2"/>
      <c r="X8232" s="2"/>
      <c r="Y8232" s="2"/>
      <c r="AB8232" s="2"/>
      <c r="AC8232" s="2"/>
      <c r="AD8232" s="2"/>
      <c r="AE8232" s="2"/>
      <c r="AF8232" s="2"/>
      <c r="AG8232" s="2"/>
      <c r="AH8232" s="2"/>
      <c r="AI8232" s="2"/>
      <c r="AJ8232" s="2"/>
      <c r="AK8232" s="2"/>
      <c r="BK8232" s="2"/>
      <c r="BL8232" s="2"/>
      <c r="BN8232" s="2"/>
      <c r="BO8232" s="2"/>
    </row>
    <row r="8233" ht="12.75" customHeight="1">
      <c r="D8233" s="2"/>
      <c r="G8233" s="2"/>
      <c r="I8233" s="2"/>
      <c r="J8233" s="2"/>
      <c r="K8233" s="2"/>
      <c r="L8233" s="2"/>
      <c r="M8233" s="2"/>
      <c r="N8233" s="2"/>
      <c r="O8233" s="2"/>
      <c r="P8233" s="2"/>
      <c r="Q8233" s="2"/>
      <c r="R8233" s="2"/>
      <c r="S8233" s="2"/>
      <c r="T8233" s="2"/>
      <c r="U8233" s="2"/>
      <c r="V8233" s="2"/>
      <c r="W8233" s="2"/>
      <c r="X8233" s="2"/>
      <c r="Y8233" s="2"/>
      <c r="AB8233" s="2"/>
      <c r="AC8233" s="2"/>
      <c r="AD8233" s="2"/>
      <c r="AE8233" s="2"/>
      <c r="AF8233" s="2"/>
      <c r="AG8233" s="2"/>
      <c r="AH8233" s="2"/>
      <c r="AI8233" s="2"/>
      <c r="AJ8233" s="2"/>
      <c r="AK8233" s="2"/>
      <c r="BK8233" s="2"/>
      <c r="BL8233" s="2"/>
      <c r="BN8233" s="2"/>
      <c r="BO8233" s="2"/>
    </row>
    <row r="8234" ht="12.75" customHeight="1">
      <c r="D8234" s="2"/>
      <c r="G8234" s="2"/>
      <c r="I8234" s="2"/>
      <c r="J8234" s="2"/>
      <c r="K8234" s="2"/>
      <c r="L8234" s="2"/>
      <c r="M8234" s="2"/>
      <c r="N8234" s="2"/>
      <c r="O8234" s="2"/>
      <c r="P8234" s="2"/>
      <c r="Q8234" s="2"/>
      <c r="R8234" s="2"/>
      <c r="S8234" s="2"/>
      <c r="T8234" s="2"/>
      <c r="U8234" s="2"/>
      <c r="V8234" s="2"/>
      <c r="W8234" s="2"/>
      <c r="X8234" s="2"/>
      <c r="Y8234" s="2"/>
      <c r="AB8234" s="2"/>
      <c r="AC8234" s="2"/>
      <c r="AD8234" s="2"/>
      <c r="AE8234" s="2"/>
      <c r="AF8234" s="2"/>
      <c r="AG8234" s="2"/>
      <c r="AH8234" s="2"/>
      <c r="AI8234" s="2"/>
      <c r="AJ8234" s="2"/>
      <c r="AK8234" s="2"/>
      <c r="BK8234" s="2"/>
      <c r="BL8234" s="2"/>
      <c r="BN8234" s="2"/>
      <c r="BO8234" s="2"/>
    </row>
    <row r="8235" ht="12.75" customHeight="1">
      <c r="D8235" s="2"/>
      <c r="G8235" s="2"/>
      <c r="I8235" s="2"/>
      <c r="J8235" s="2"/>
      <c r="K8235" s="2"/>
      <c r="L8235" s="2"/>
      <c r="M8235" s="2"/>
      <c r="N8235" s="2"/>
      <c r="O8235" s="2"/>
      <c r="P8235" s="2"/>
      <c r="Q8235" s="2"/>
      <c r="R8235" s="2"/>
      <c r="S8235" s="2"/>
      <c r="T8235" s="2"/>
      <c r="U8235" s="2"/>
      <c r="V8235" s="2"/>
      <c r="W8235" s="2"/>
      <c r="X8235" s="2"/>
      <c r="Y8235" s="2"/>
      <c r="AB8235" s="2"/>
      <c r="AC8235" s="2"/>
      <c r="AD8235" s="2"/>
      <c r="AE8235" s="2"/>
      <c r="AF8235" s="2"/>
      <c r="AG8235" s="2"/>
      <c r="AH8235" s="2"/>
      <c r="AI8235" s="2"/>
      <c r="AJ8235" s="2"/>
      <c r="AK8235" s="2"/>
      <c r="BK8235" s="2"/>
      <c r="BL8235" s="2"/>
      <c r="BN8235" s="2"/>
      <c r="BO8235" s="2"/>
    </row>
    <row r="8236" ht="12.75" customHeight="1">
      <c r="D8236" s="2"/>
      <c r="G8236" s="2"/>
      <c r="I8236" s="2"/>
      <c r="J8236" s="2"/>
      <c r="K8236" s="2"/>
      <c r="L8236" s="2"/>
      <c r="M8236" s="2"/>
      <c r="N8236" s="2"/>
      <c r="O8236" s="2"/>
      <c r="P8236" s="2"/>
      <c r="Q8236" s="2"/>
      <c r="R8236" s="2"/>
      <c r="S8236" s="2"/>
      <c r="T8236" s="2"/>
      <c r="U8236" s="2"/>
      <c r="V8236" s="2"/>
      <c r="W8236" s="2"/>
      <c r="X8236" s="2"/>
      <c r="Y8236" s="2"/>
      <c r="AB8236" s="2"/>
      <c r="AC8236" s="2"/>
      <c r="AD8236" s="2"/>
      <c r="AE8236" s="2"/>
      <c r="AF8236" s="2"/>
      <c r="AG8236" s="2"/>
      <c r="AH8236" s="2"/>
      <c r="AI8236" s="2"/>
      <c r="AJ8236" s="2"/>
      <c r="AK8236" s="2"/>
      <c r="BK8236" s="2"/>
      <c r="BL8236" s="2"/>
      <c r="BN8236" s="2"/>
      <c r="BO8236" s="2"/>
    </row>
    <row r="8237" ht="12.75" customHeight="1">
      <c r="D8237" s="2"/>
      <c r="G8237" s="2"/>
      <c r="I8237" s="2"/>
      <c r="J8237" s="2"/>
      <c r="K8237" s="2"/>
      <c r="L8237" s="2"/>
      <c r="M8237" s="2"/>
      <c r="N8237" s="2"/>
      <c r="O8237" s="2"/>
      <c r="P8237" s="2"/>
      <c r="Q8237" s="2"/>
      <c r="R8237" s="2"/>
      <c r="S8237" s="2"/>
      <c r="T8237" s="2"/>
      <c r="U8237" s="2"/>
      <c r="V8237" s="2"/>
      <c r="W8237" s="2"/>
      <c r="X8237" s="2"/>
      <c r="Y8237" s="2"/>
      <c r="AB8237" s="2"/>
      <c r="AC8237" s="2"/>
      <c r="AD8237" s="2"/>
      <c r="AE8237" s="2"/>
      <c r="AF8237" s="2"/>
      <c r="AG8237" s="2"/>
      <c r="AH8237" s="2"/>
      <c r="AI8237" s="2"/>
      <c r="AJ8237" s="2"/>
      <c r="AK8237" s="2"/>
      <c r="BK8237" s="2"/>
      <c r="BL8237" s="2"/>
      <c r="BN8237" s="2"/>
      <c r="BO8237" s="2"/>
    </row>
    <row r="8238" ht="12.75" customHeight="1">
      <c r="D8238" s="2"/>
      <c r="G8238" s="2"/>
      <c r="I8238" s="2"/>
      <c r="J8238" s="2"/>
      <c r="K8238" s="2"/>
      <c r="L8238" s="2"/>
      <c r="M8238" s="2"/>
      <c r="N8238" s="2"/>
      <c r="O8238" s="2"/>
      <c r="P8238" s="2"/>
      <c r="Q8238" s="2"/>
      <c r="R8238" s="2"/>
      <c r="S8238" s="2"/>
      <c r="T8238" s="2"/>
      <c r="U8238" s="2"/>
      <c r="V8238" s="2"/>
      <c r="W8238" s="2"/>
      <c r="X8238" s="2"/>
      <c r="Y8238" s="2"/>
      <c r="AB8238" s="2"/>
      <c r="AC8238" s="2"/>
      <c r="AD8238" s="2"/>
      <c r="AE8238" s="2"/>
      <c r="AF8238" s="2"/>
      <c r="AG8238" s="2"/>
      <c r="AH8238" s="2"/>
      <c r="AI8238" s="2"/>
      <c r="AJ8238" s="2"/>
      <c r="AK8238" s="2"/>
      <c r="BK8238" s="2"/>
      <c r="BL8238" s="2"/>
      <c r="BN8238" s="2"/>
      <c r="BO8238" s="2"/>
    </row>
    <row r="8239" ht="12.75" customHeight="1">
      <c r="D8239" s="2"/>
      <c r="G8239" s="2"/>
      <c r="I8239" s="2"/>
      <c r="J8239" s="2"/>
      <c r="K8239" s="2"/>
      <c r="L8239" s="2"/>
      <c r="M8239" s="2"/>
      <c r="N8239" s="2"/>
      <c r="O8239" s="2"/>
      <c r="P8239" s="2"/>
      <c r="Q8239" s="2"/>
      <c r="R8239" s="2"/>
      <c r="S8239" s="2"/>
      <c r="T8239" s="2"/>
      <c r="U8239" s="2"/>
      <c r="V8239" s="2"/>
      <c r="W8239" s="2"/>
      <c r="X8239" s="2"/>
      <c r="Y8239" s="2"/>
      <c r="AB8239" s="2"/>
      <c r="AC8239" s="2"/>
      <c r="AD8239" s="2"/>
      <c r="AE8239" s="2"/>
      <c r="AF8239" s="2"/>
      <c r="AG8239" s="2"/>
      <c r="AH8239" s="2"/>
      <c r="AI8239" s="2"/>
      <c r="AJ8239" s="2"/>
      <c r="AK8239" s="2"/>
      <c r="BK8239" s="2"/>
      <c r="BL8239" s="2"/>
      <c r="BN8239" s="2"/>
      <c r="BO8239" s="2"/>
    </row>
    <row r="8240" ht="12.75" customHeight="1">
      <c r="D8240" s="2"/>
      <c r="G8240" s="2"/>
      <c r="I8240" s="2"/>
      <c r="J8240" s="2"/>
      <c r="K8240" s="2"/>
      <c r="L8240" s="2"/>
      <c r="M8240" s="2"/>
      <c r="N8240" s="2"/>
      <c r="O8240" s="2"/>
      <c r="P8240" s="2"/>
      <c r="Q8240" s="2"/>
      <c r="R8240" s="2"/>
      <c r="S8240" s="2"/>
      <c r="T8240" s="2"/>
      <c r="U8240" s="2"/>
      <c r="V8240" s="2"/>
      <c r="W8240" s="2"/>
      <c r="X8240" s="2"/>
      <c r="Y8240" s="2"/>
      <c r="AB8240" s="2"/>
      <c r="AC8240" s="2"/>
      <c r="AD8240" s="2"/>
      <c r="AE8240" s="2"/>
      <c r="AF8240" s="2"/>
      <c r="AG8240" s="2"/>
      <c r="AH8240" s="2"/>
      <c r="AI8240" s="2"/>
      <c r="AJ8240" s="2"/>
      <c r="AK8240" s="2"/>
      <c r="BK8240" s="2"/>
      <c r="BL8240" s="2"/>
      <c r="BN8240" s="2"/>
      <c r="BO8240" s="2"/>
    </row>
    <row r="8241" ht="12.75" customHeight="1">
      <c r="D8241" s="2"/>
      <c r="G8241" s="2"/>
      <c r="I8241" s="2"/>
      <c r="J8241" s="2"/>
      <c r="K8241" s="2"/>
      <c r="L8241" s="2"/>
      <c r="M8241" s="2"/>
      <c r="N8241" s="2"/>
      <c r="O8241" s="2"/>
      <c r="P8241" s="2"/>
      <c r="Q8241" s="2"/>
      <c r="R8241" s="2"/>
      <c r="S8241" s="2"/>
      <c r="T8241" s="2"/>
      <c r="U8241" s="2"/>
      <c r="V8241" s="2"/>
      <c r="W8241" s="2"/>
      <c r="X8241" s="2"/>
      <c r="Y8241" s="2"/>
      <c r="AB8241" s="2"/>
      <c r="AC8241" s="2"/>
      <c r="AD8241" s="2"/>
      <c r="AE8241" s="2"/>
      <c r="AF8241" s="2"/>
      <c r="AG8241" s="2"/>
      <c r="AH8241" s="2"/>
      <c r="AI8241" s="2"/>
      <c r="AJ8241" s="2"/>
      <c r="AK8241" s="2"/>
      <c r="BK8241" s="2"/>
      <c r="BL8241" s="2"/>
      <c r="BN8241" s="2"/>
      <c r="BO8241" s="2"/>
    </row>
    <row r="8242" ht="12.75" customHeight="1">
      <c r="D8242" s="2"/>
      <c r="G8242" s="2"/>
      <c r="I8242" s="2"/>
      <c r="J8242" s="2"/>
      <c r="K8242" s="2"/>
      <c r="L8242" s="2"/>
      <c r="M8242" s="2"/>
      <c r="N8242" s="2"/>
      <c r="O8242" s="2"/>
      <c r="P8242" s="2"/>
      <c r="Q8242" s="2"/>
      <c r="R8242" s="2"/>
      <c r="S8242" s="2"/>
      <c r="T8242" s="2"/>
      <c r="U8242" s="2"/>
      <c r="V8242" s="2"/>
      <c r="W8242" s="2"/>
      <c r="X8242" s="2"/>
      <c r="Y8242" s="2"/>
      <c r="AB8242" s="2"/>
      <c r="AC8242" s="2"/>
      <c r="AD8242" s="2"/>
      <c r="AE8242" s="2"/>
      <c r="AF8242" s="2"/>
      <c r="AG8242" s="2"/>
      <c r="AH8242" s="2"/>
      <c r="AI8242" s="2"/>
      <c r="AJ8242" s="2"/>
      <c r="AK8242" s="2"/>
      <c r="BK8242" s="2"/>
      <c r="BL8242" s="2"/>
      <c r="BN8242" s="2"/>
      <c r="BO8242" s="2"/>
    </row>
    <row r="8243" ht="12.75" customHeight="1">
      <c r="D8243" s="2"/>
      <c r="G8243" s="2"/>
      <c r="I8243" s="2"/>
      <c r="J8243" s="2"/>
      <c r="K8243" s="2"/>
      <c r="L8243" s="2"/>
      <c r="M8243" s="2"/>
      <c r="N8243" s="2"/>
      <c r="O8243" s="2"/>
      <c r="P8243" s="2"/>
      <c r="Q8243" s="2"/>
      <c r="R8243" s="2"/>
      <c r="S8243" s="2"/>
      <c r="T8243" s="2"/>
      <c r="U8243" s="2"/>
      <c r="V8243" s="2"/>
      <c r="W8243" s="2"/>
      <c r="X8243" s="2"/>
      <c r="Y8243" s="2"/>
      <c r="AB8243" s="2"/>
      <c r="AC8243" s="2"/>
      <c r="AD8243" s="2"/>
      <c r="AE8243" s="2"/>
      <c r="AF8243" s="2"/>
      <c r="AG8243" s="2"/>
      <c r="AH8243" s="2"/>
      <c r="AI8243" s="2"/>
      <c r="AJ8243" s="2"/>
      <c r="AK8243" s="2"/>
      <c r="BK8243" s="2"/>
      <c r="BL8243" s="2"/>
      <c r="BN8243" s="2"/>
      <c r="BO8243" s="2"/>
    </row>
    <row r="8244" ht="12.75" customHeight="1">
      <c r="D8244" s="2"/>
      <c r="G8244" s="2"/>
      <c r="I8244" s="2"/>
      <c r="J8244" s="2"/>
      <c r="K8244" s="2"/>
      <c r="L8244" s="2"/>
      <c r="M8244" s="2"/>
      <c r="N8244" s="2"/>
      <c r="O8244" s="2"/>
      <c r="P8244" s="2"/>
      <c r="Q8244" s="2"/>
      <c r="R8244" s="2"/>
      <c r="S8244" s="2"/>
      <c r="T8244" s="2"/>
      <c r="U8244" s="2"/>
      <c r="V8244" s="2"/>
      <c r="W8244" s="2"/>
      <c r="X8244" s="2"/>
      <c r="Y8244" s="2"/>
      <c r="AB8244" s="2"/>
      <c r="AC8244" s="2"/>
      <c r="AD8244" s="2"/>
      <c r="AE8244" s="2"/>
      <c r="AF8244" s="2"/>
      <c r="AG8244" s="2"/>
      <c r="AH8244" s="2"/>
      <c r="AI8244" s="2"/>
      <c r="AJ8244" s="2"/>
      <c r="AK8244" s="2"/>
      <c r="BK8244" s="2"/>
      <c r="BL8244" s="2"/>
      <c r="BN8244" s="2"/>
      <c r="BO8244" s="2"/>
    </row>
    <row r="8245" ht="12.75" customHeight="1">
      <c r="D8245" s="2"/>
      <c r="G8245" s="2"/>
      <c r="I8245" s="2"/>
      <c r="J8245" s="2"/>
      <c r="K8245" s="2"/>
      <c r="L8245" s="2"/>
      <c r="M8245" s="2"/>
      <c r="N8245" s="2"/>
      <c r="O8245" s="2"/>
      <c r="P8245" s="2"/>
      <c r="Q8245" s="2"/>
      <c r="R8245" s="2"/>
      <c r="S8245" s="2"/>
      <c r="T8245" s="2"/>
      <c r="U8245" s="2"/>
      <c r="V8245" s="2"/>
      <c r="W8245" s="2"/>
      <c r="X8245" s="2"/>
      <c r="Y8245" s="2"/>
      <c r="AB8245" s="2"/>
      <c r="AC8245" s="2"/>
      <c r="AD8245" s="2"/>
      <c r="AE8245" s="2"/>
      <c r="AF8245" s="2"/>
      <c r="AG8245" s="2"/>
      <c r="AH8245" s="2"/>
      <c r="AI8245" s="2"/>
      <c r="AJ8245" s="2"/>
      <c r="AK8245" s="2"/>
      <c r="BK8245" s="2"/>
      <c r="BL8245" s="2"/>
      <c r="BN8245" s="2"/>
      <c r="BO8245" s="2"/>
    </row>
    <row r="8246" ht="12.75" customHeight="1">
      <c r="D8246" s="2"/>
      <c r="G8246" s="2"/>
      <c r="I8246" s="2"/>
      <c r="J8246" s="2"/>
      <c r="K8246" s="2"/>
      <c r="L8246" s="2"/>
      <c r="M8246" s="2"/>
      <c r="N8246" s="2"/>
      <c r="O8246" s="2"/>
      <c r="P8246" s="2"/>
      <c r="Q8246" s="2"/>
      <c r="R8246" s="2"/>
      <c r="S8246" s="2"/>
      <c r="T8246" s="2"/>
      <c r="U8246" s="2"/>
      <c r="V8246" s="2"/>
      <c r="W8246" s="2"/>
      <c r="X8246" s="2"/>
      <c r="Y8246" s="2"/>
      <c r="AB8246" s="2"/>
      <c r="AC8246" s="2"/>
      <c r="AD8246" s="2"/>
      <c r="AE8246" s="2"/>
      <c r="AF8246" s="2"/>
      <c r="AG8246" s="2"/>
      <c r="AH8246" s="2"/>
      <c r="AI8246" s="2"/>
      <c r="AJ8246" s="2"/>
      <c r="AK8246" s="2"/>
      <c r="BK8246" s="2"/>
      <c r="BL8246" s="2"/>
      <c r="BN8246" s="2"/>
      <c r="BO8246" s="2"/>
    </row>
    <row r="8247" ht="12.75" customHeight="1">
      <c r="D8247" s="2"/>
      <c r="G8247" s="2"/>
      <c r="I8247" s="2"/>
      <c r="J8247" s="2"/>
      <c r="K8247" s="2"/>
      <c r="L8247" s="2"/>
      <c r="M8247" s="2"/>
      <c r="N8247" s="2"/>
      <c r="O8247" s="2"/>
      <c r="P8247" s="2"/>
      <c r="Q8247" s="2"/>
      <c r="R8247" s="2"/>
      <c r="S8247" s="2"/>
      <c r="T8247" s="2"/>
      <c r="U8247" s="2"/>
      <c r="V8247" s="2"/>
      <c r="W8247" s="2"/>
      <c r="X8247" s="2"/>
      <c r="Y8247" s="2"/>
      <c r="AB8247" s="2"/>
      <c r="AC8247" s="2"/>
      <c r="AD8247" s="2"/>
      <c r="AE8247" s="2"/>
      <c r="AF8247" s="2"/>
      <c r="AG8247" s="2"/>
      <c r="AH8247" s="2"/>
      <c r="AI8247" s="2"/>
      <c r="AJ8247" s="2"/>
      <c r="AK8247" s="2"/>
      <c r="BK8247" s="2"/>
      <c r="BL8247" s="2"/>
      <c r="BN8247" s="2"/>
      <c r="BO8247" s="2"/>
    </row>
    <row r="8248" ht="12.75" customHeight="1">
      <c r="D8248" s="2"/>
      <c r="G8248" s="2"/>
      <c r="I8248" s="2"/>
      <c r="J8248" s="2"/>
      <c r="K8248" s="2"/>
      <c r="L8248" s="2"/>
      <c r="M8248" s="2"/>
      <c r="N8248" s="2"/>
      <c r="O8248" s="2"/>
      <c r="P8248" s="2"/>
      <c r="Q8248" s="2"/>
      <c r="R8248" s="2"/>
      <c r="S8248" s="2"/>
      <c r="T8248" s="2"/>
      <c r="U8248" s="2"/>
      <c r="V8248" s="2"/>
      <c r="W8248" s="2"/>
      <c r="X8248" s="2"/>
      <c r="Y8248" s="2"/>
      <c r="AB8248" s="2"/>
      <c r="AC8248" s="2"/>
      <c r="AD8248" s="2"/>
      <c r="AE8248" s="2"/>
      <c r="AF8248" s="2"/>
      <c r="AG8248" s="2"/>
      <c r="AH8248" s="2"/>
      <c r="AI8248" s="2"/>
      <c r="AJ8248" s="2"/>
      <c r="AK8248" s="2"/>
      <c r="BK8248" s="2"/>
      <c r="BL8248" s="2"/>
      <c r="BN8248" s="2"/>
      <c r="BO8248" s="2"/>
    </row>
    <row r="8249" ht="12.75" customHeight="1">
      <c r="D8249" s="2"/>
      <c r="G8249" s="2"/>
      <c r="I8249" s="2"/>
      <c r="J8249" s="2"/>
      <c r="K8249" s="2"/>
      <c r="L8249" s="2"/>
      <c r="M8249" s="2"/>
      <c r="N8249" s="2"/>
      <c r="O8249" s="2"/>
      <c r="P8249" s="2"/>
      <c r="Q8249" s="2"/>
      <c r="R8249" s="2"/>
      <c r="S8249" s="2"/>
      <c r="T8249" s="2"/>
      <c r="U8249" s="2"/>
      <c r="V8249" s="2"/>
      <c r="W8249" s="2"/>
      <c r="X8249" s="2"/>
      <c r="Y8249" s="2"/>
      <c r="AB8249" s="2"/>
      <c r="AC8249" s="2"/>
      <c r="AD8249" s="2"/>
      <c r="AE8249" s="2"/>
      <c r="AF8249" s="2"/>
      <c r="AG8249" s="2"/>
      <c r="AH8249" s="2"/>
      <c r="AI8249" s="2"/>
      <c r="AJ8249" s="2"/>
      <c r="AK8249" s="2"/>
      <c r="BK8249" s="2"/>
      <c r="BL8249" s="2"/>
      <c r="BN8249" s="2"/>
      <c r="BO8249" s="2"/>
    </row>
    <row r="8250" ht="12.75" customHeight="1">
      <c r="D8250" s="2"/>
      <c r="G8250" s="2"/>
      <c r="I8250" s="2"/>
      <c r="J8250" s="2"/>
      <c r="K8250" s="2"/>
      <c r="L8250" s="2"/>
      <c r="M8250" s="2"/>
      <c r="N8250" s="2"/>
      <c r="O8250" s="2"/>
      <c r="P8250" s="2"/>
      <c r="Q8250" s="2"/>
      <c r="R8250" s="2"/>
      <c r="S8250" s="2"/>
      <c r="T8250" s="2"/>
      <c r="U8250" s="2"/>
      <c r="V8250" s="2"/>
      <c r="W8250" s="2"/>
      <c r="X8250" s="2"/>
      <c r="Y8250" s="2"/>
      <c r="AB8250" s="2"/>
      <c r="AC8250" s="2"/>
      <c r="AD8250" s="2"/>
      <c r="AE8250" s="2"/>
      <c r="AF8250" s="2"/>
      <c r="AG8250" s="2"/>
      <c r="AH8250" s="2"/>
      <c r="AI8250" s="2"/>
      <c r="AJ8250" s="2"/>
      <c r="AK8250" s="2"/>
      <c r="BK8250" s="2"/>
      <c r="BL8250" s="2"/>
      <c r="BN8250" s="2"/>
      <c r="BO8250" s="2"/>
    </row>
    <row r="8251" ht="12.75" customHeight="1">
      <c r="D8251" s="2"/>
      <c r="G8251" s="2"/>
      <c r="I8251" s="2"/>
      <c r="J8251" s="2"/>
      <c r="K8251" s="2"/>
      <c r="L8251" s="2"/>
      <c r="M8251" s="2"/>
      <c r="N8251" s="2"/>
      <c r="O8251" s="2"/>
      <c r="P8251" s="2"/>
      <c r="Q8251" s="2"/>
      <c r="R8251" s="2"/>
      <c r="S8251" s="2"/>
      <c r="T8251" s="2"/>
      <c r="U8251" s="2"/>
      <c r="V8251" s="2"/>
      <c r="W8251" s="2"/>
      <c r="X8251" s="2"/>
      <c r="Y8251" s="2"/>
      <c r="AB8251" s="2"/>
      <c r="AC8251" s="2"/>
      <c r="AD8251" s="2"/>
      <c r="AE8251" s="2"/>
      <c r="AF8251" s="2"/>
      <c r="AG8251" s="2"/>
      <c r="AH8251" s="2"/>
      <c r="AI8251" s="2"/>
      <c r="AJ8251" s="2"/>
      <c r="AK8251" s="2"/>
      <c r="BK8251" s="2"/>
      <c r="BL8251" s="2"/>
      <c r="BN8251" s="2"/>
      <c r="BO8251" s="2"/>
    </row>
    <row r="8252" ht="12.75" customHeight="1">
      <c r="D8252" s="2"/>
      <c r="G8252" s="2"/>
      <c r="I8252" s="2"/>
      <c r="J8252" s="2"/>
      <c r="K8252" s="2"/>
      <c r="L8252" s="2"/>
      <c r="M8252" s="2"/>
      <c r="N8252" s="2"/>
      <c r="O8252" s="2"/>
      <c r="P8252" s="2"/>
      <c r="Q8252" s="2"/>
      <c r="R8252" s="2"/>
      <c r="S8252" s="2"/>
      <c r="T8252" s="2"/>
      <c r="U8252" s="2"/>
      <c r="V8252" s="2"/>
      <c r="W8252" s="2"/>
      <c r="X8252" s="2"/>
      <c r="Y8252" s="2"/>
      <c r="AB8252" s="2"/>
      <c r="AC8252" s="2"/>
      <c r="AD8252" s="2"/>
      <c r="AE8252" s="2"/>
      <c r="AF8252" s="2"/>
      <c r="AG8252" s="2"/>
      <c r="AH8252" s="2"/>
      <c r="AI8252" s="2"/>
      <c r="AJ8252" s="2"/>
      <c r="AK8252" s="2"/>
      <c r="BK8252" s="2"/>
      <c r="BL8252" s="2"/>
      <c r="BN8252" s="2"/>
      <c r="BO8252" s="2"/>
    </row>
    <row r="8253" ht="12.75" customHeight="1">
      <c r="D8253" s="2"/>
      <c r="G8253" s="2"/>
      <c r="I8253" s="2"/>
      <c r="J8253" s="2"/>
      <c r="K8253" s="2"/>
      <c r="L8253" s="2"/>
      <c r="M8253" s="2"/>
      <c r="N8253" s="2"/>
      <c r="O8253" s="2"/>
      <c r="P8253" s="2"/>
      <c r="Q8253" s="2"/>
      <c r="R8253" s="2"/>
      <c r="S8253" s="2"/>
      <c r="T8253" s="2"/>
      <c r="U8253" s="2"/>
      <c r="V8253" s="2"/>
      <c r="W8253" s="2"/>
      <c r="X8253" s="2"/>
      <c r="Y8253" s="2"/>
      <c r="AB8253" s="2"/>
      <c r="AC8253" s="2"/>
      <c r="AD8253" s="2"/>
      <c r="AE8253" s="2"/>
      <c r="AF8253" s="2"/>
      <c r="AG8253" s="2"/>
      <c r="AH8253" s="2"/>
      <c r="AI8253" s="2"/>
      <c r="AJ8253" s="2"/>
      <c r="AK8253" s="2"/>
      <c r="BK8253" s="2"/>
      <c r="BL8253" s="2"/>
      <c r="BN8253" s="2"/>
      <c r="BO8253" s="2"/>
    </row>
    <row r="8254" ht="12.75" customHeight="1">
      <c r="D8254" s="2"/>
      <c r="G8254" s="2"/>
      <c r="I8254" s="2"/>
      <c r="J8254" s="2"/>
      <c r="K8254" s="2"/>
      <c r="L8254" s="2"/>
      <c r="M8254" s="2"/>
      <c r="N8254" s="2"/>
      <c r="O8254" s="2"/>
      <c r="P8254" s="2"/>
      <c r="Q8254" s="2"/>
      <c r="R8254" s="2"/>
      <c r="S8254" s="2"/>
      <c r="T8254" s="2"/>
      <c r="U8254" s="2"/>
      <c r="V8254" s="2"/>
      <c r="W8254" s="2"/>
      <c r="X8254" s="2"/>
      <c r="Y8254" s="2"/>
      <c r="AB8254" s="2"/>
      <c r="AC8254" s="2"/>
      <c r="AD8254" s="2"/>
      <c r="AE8254" s="2"/>
      <c r="AF8254" s="2"/>
      <c r="AG8254" s="2"/>
      <c r="AH8254" s="2"/>
      <c r="AI8254" s="2"/>
      <c r="AJ8254" s="2"/>
      <c r="AK8254" s="2"/>
      <c r="BK8254" s="2"/>
      <c r="BL8254" s="2"/>
      <c r="BN8254" s="2"/>
      <c r="BO8254" s="2"/>
    </row>
    <row r="8255" ht="12.75" customHeight="1">
      <c r="D8255" s="2"/>
      <c r="G8255" s="2"/>
      <c r="I8255" s="2"/>
      <c r="J8255" s="2"/>
      <c r="K8255" s="2"/>
      <c r="L8255" s="2"/>
      <c r="M8255" s="2"/>
      <c r="N8255" s="2"/>
      <c r="O8255" s="2"/>
      <c r="P8255" s="2"/>
      <c r="Q8255" s="2"/>
      <c r="R8255" s="2"/>
      <c r="S8255" s="2"/>
      <c r="T8255" s="2"/>
      <c r="U8255" s="2"/>
      <c r="V8255" s="2"/>
      <c r="W8255" s="2"/>
      <c r="X8255" s="2"/>
      <c r="Y8255" s="2"/>
      <c r="AB8255" s="2"/>
      <c r="AC8255" s="2"/>
      <c r="AD8255" s="2"/>
      <c r="AE8255" s="2"/>
      <c r="AF8255" s="2"/>
      <c r="AG8255" s="2"/>
      <c r="AH8255" s="2"/>
      <c r="AI8255" s="2"/>
      <c r="AJ8255" s="2"/>
      <c r="AK8255" s="2"/>
      <c r="BK8255" s="2"/>
      <c r="BL8255" s="2"/>
      <c r="BN8255" s="2"/>
      <c r="BO8255" s="2"/>
    </row>
    <row r="8256" ht="12.75" customHeight="1">
      <c r="D8256" s="2"/>
      <c r="G8256" s="2"/>
      <c r="I8256" s="2"/>
      <c r="J8256" s="2"/>
      <c r="K8256" s="2"/>
      <c r="L8256" s="2"/>
      <c r="M8256" s="2"/>
      <c r="N8256" s="2"/>
      <c r="O8256" s="2"/>
      <c r="P8256" s="2"/>
      <c r="Q8256" s="2"/>
      <c r="R8256" s="2"/>
      <c r="S8256" s="2"/>
      <c r="T8256" s="2"/>
      <c r="U8256" s="2"/>
      <c r="V8256" s="2"/>
      <c r="W8256" s="2"/>
      <c r="X8256" s="2"/>
      <c r="Y8256" s="2"/>
      <c r="AB8256" s="2"/>
      <c r="AC8256" s="2"/>
      <c r="AD8256" s="2"/>
      <c r="AE8256" s="2"/>
      <c r="AF8256" s="2"/>
      <c r="AG8256" s="2"/>
      <c r="AH8256" s="2"/>
      <c r="AI8256" s="2"/>
      <c r="AJ8256" s="2"/>
      <c r="AK8256" s="2"/>
      <c r="BK8256" s="2"/>
      <c r="BL8256" s="2"/>
      <c r="BN8256" s="2"/>
      <c r="BO8256" s="2"/>
    </row>
    <row r="8257" ht="12.75" customHeight="1">
      <c r="D8257" s="2"/>
      <c r="G8257" s="2"/>
      <c r="I8257" s="2"/>
      <c r="J8257" s="2"/>
      <c r="K8257" s="2"/>
      <c r="L8257" s="2"/>
      <c r="M8257" s="2"/>
      <c r="N8257" s="2"/>
      <c r="O8257" s="2"/>
      <c r="P8257" s="2"/>
      <c r="Q8257" s="2"/>
      <c r="R8257" s="2"/>
      <c r="S8257" s="2"/>
      <c r="T8257" s="2"/>
      <c r="U8257" s="2"/>
      <c r="V8257" s="2"/>
      <c r="W8257" s="2"/>
      <c r="X8257" s="2"/>
      <c r="Y8257" s="2"/>
      <c r="AB8257" s="2"/>
      <c r="AC8257" s="2"/>
      <c r="AD8257" s="2"/>
      <c r="AE8257" s="2"/>
      <c r="AF8257" s="2"/>
      <c r="AG8257" s="2"/>
      <c r="AH8257" s="2"/>
      <c r="AI8257" s="2"/>
      <c r="AJ8257" s="2"/>
      <c r="AK8257" s="2"/>
      <c r="BK8257" s="2"/>
      <c r="BL8257" s="2"/>
      <c r="BN8257" s="2"/>
      <c r="BO8257" s="2"/>
    </row>
    <row r="8258" ht="12.75" customHeight="1">
      <c r="D8258" s="2"/>
      <c r="G8258" s="2"/>
      <c r="I8258" s="2"/>
      <c r="J8258" s="2"/>
      <c r="K8258" s="2"/>
      <c r="L8258" s="2"/>
      <c r="M8258" s="2"/>
      <c r="N8258" s="2"/>
      <c r="O8258" s="2"/>
      <c r="P8258" s="2"/>
      <c r="Q8258" s="2"/>
      <c r="R8258" s="2"/>
      <c r="S8258" s="2"/>
      <c r="T8258" s="2"/>
      <c r="U8258" s="2"/>
      <c r="V8258" s="2"/>
      <c r="W8258" s="2"/>
      <c r="X8258" s="2"/>
      <c r="Y8258" s="2"/>
      <c r="AB8258" s="2"/>
      <c r="AC8258" s="2"/>
      <c r="AD8258" s="2"/>
      <c r="AE8258" s="2"/>
      <c r="AF8258" s="2"/>
      <c r="AG8258" s="2"/>
      <c r="AH8258" s="2"/>
      <c r="AI8258" s="2"/>
      <c r="AJ8258" s="2"/>
      <c r="AK8258" s="2"/>
      <c r="BK8258" s="2"/>
      <c r="BL8258" s="2"/>
      <c r="BN8258" s="2"/>
      <c r="BO8258" s="2"/>
    </row>
    <row r="8259" ht="12.75" customHeight="1">
      <c r="D8259" s="2"/>
      <c r="G8259" s="2"/>
      <c r="I8259" s="2"/>
      <c r="J8259" s="2"/>
      <c r="K8259" s="2"/>
      <c r="L8259" s="2"/>
      <c r="M8259" s="2"/>
      <c r="N8259" s="2"/>
      <c r="O8259" s="2"/>
      <c r="P8259" s="2"/>
      <c r="Q8259" s="2"/>
      <c r="R8259" s="2"/>
      <c r="S8259" s="2"/>
      <c r="T8259" s="2"/>
      <c r="U8259" s="2"/>
      <c r="V8259" s="2"/>
      <c r="W8259" s="2"/>
      <c r="X8259" s="2"/>
      <c r="Y8259" s="2"/>
      <c r="AB8259" s="2"/>
      <c r="AC8259" s="2"/>
      <c r="AD8259" s="2"/>
      <c r="AE8259" s="2"/>
      <c r="AF8259" s="2"/>
      <c r="AG8259" s="2"/>
      <c r="AH8259" s="2"/>
      <c r="AI8259" s="2"/>
      <c r="AJ8259" s="2"/>
      <c r="AK8259" s="2"/>
      <c r="BK8259" s="2"/>
      <c r="BL8259" s="2"/>
      <c r="BN8259" s="2"/>
      <c r="BO8259" s="2"/>
    </row>
    <row r="8260" ht="12.75" customHeight="1">
      <c r="D8260" s="2"/>
      <c r="G8260" s="2"/>
      <c r="I8260" s="2"/>
      <c r="J8260" s="2"/>
      <c r="K8260" s="2"/>
      <c r="L8260" s="2"/>
      <c r="M8260" s="2"/>
      <c r="N8260" s="2"/>
      <c r="O8260" s="2"/>
      <c r="P8260" s="2"/>
      <c r="Q8260" s="2"/>
      <c r="R8260" s="2"/>
      <c r="S8260" s="2"/>
      <c r="T8260" s="2"/>
      <c r="U8260" s="2"/>
      <c r="V8260" s="2"/>
      <c r="W8260" s="2"/>
      <c r="X8260" s="2"/>
      <c r="Y8260" s="2"/>
      <c r="AB8260" s="2"/>
      <c r="AC8260" s="2"/>
      <c r="AD8260" s="2"/>
      <c r="AE8260" s="2"/>
      <c r="AF8260" s="2"/>
      <c r="AG8260" s="2"/>
      <c r="AH8260" s="2"/>
      <c r="AI8260" s="2"/>
      <c r="AJ8260" s="2"/>
      <c r="AK8260" s="2"/>
      <c r="BK8260" s="2"/>
      <c r="BL8260" s="2"/>
      <c r="BN8260" s="2"/>
      <c r="BO8260" s="2"/>
    </row>
    <row r="8261" ht="12.75" customHeight="1">
      <c r="D8261" s="2"/>
      <c r="G8261" s="2"/>
      <c r="I8261" s="2"/>
      <c r="J8261" s="2"/>
      <c r="K8261" s="2"/>
      <c r="L8261" s="2"/>
      <c r="M8261" s="2"/>
      <c r="N8261" s="2"/>
      <c r="O8261" s="2"/>
      <c r="P8261" s="2"/>
      <c r="Q8261" s="2"/>
      <c r="R8261" s="2"/>
      <c r="S8261" s="2"/>
      <c r="T8261" s="2"/>
      <c r="U8261" s="2"/>
      <c r="V8261" s="2"/>
      <c r="W8261" s="2"/>
      <c r="X8261" s="2"/>
      <c r="Y8261" s="2"/>
      <c r="AB8261" s="2"/>
      <c r="AC8261" s="2"/>
      <c r="AD8261" s="2"/>
      <c r="AE8261" s="2"/>
      <c r="AF8261" s="2"/>
      <c r="AG8261" s="2"/>
      <c r="AH8261" s="2"/>
      <c r="AI8261" s="2"/>
      <c r="AJ8261" s="2"/>
      <c r="AK8261" s="2"/>
      <c r="BK8261" s="2"/>
      <c r="BL8261" s="2"/>
      <c r="BN8261" s="2"/>
      <c r="BO8261" s="2"/>
    </row>
    <row r="8262" ht="12.75" customHeight="1">
      <c r="D8262" s="2"/>
      <c r="G8262" s="2"/>
      <c r="I8262" s="2"/>
      <c r="J8262" s="2"/>
      <c r="K8262" s="2"/>
      <c r="L8262" s="2"/>
      <c r="M8262" s="2"/>
      <c r="N8262" s="2"/>
      <c r="O8262" s="2"/>
      <c r="P8262" s="2"/>
      <c r="Q8262" s="2"/>
      <c r="R8262" s="2"/>
      <c r="S8262" s="2"/>
      <c r="T8262" s="2"/>
      <c r="U8262" s="2"/>
      <c r="V8262" s="2"/>
      <c r="W8262" s="2"/>
      <c r="X8262" s="2"/>
      <c r="Y8262" s="2"/>
      <c r="AB8262" s="2"/>
      <c r="AC8262" s="2"/>
      <c r="AD8262" s="2"/>
      <c r="AE8262" s="2"/>
      <c r="AF8262" s="2"/>
      <c r="AG8262" s="2"/>
      <c r="AH8262" s="2"/>
      <c r="AI8262" s="2"/>
      <c r="AJ8262" s="2"/>
      <c r="AK8262" s="2"/>
      <c r="BK8262" s="2"/>
      <c r="BL8262" s="2"/>
      <c r="BN8262" s="2"/>
      <c r="BO8262" s="2"/>
    </row>
    <row r="8263" ht="12.75" customHeight="1">
      <c r="D8263" s="2"/>
      <c r="G8263" s="2"/>
      <c r="I8263" s="2"/>
      <c r="J8263" s="2"/>
      <c r="K8263" s="2"/>
      <c r="L8263" s="2"/>
      <c r="M8263" s="2"/>
      <c r="N8263" s="2"/>
      <c r="O8263" s="2"/>
      <c r="P8263" s="2"/>
      <c r="Q8263" s="2"/>
      <c r="R8263" s="2"/>
      <c r="S8263" s="2"/>
      <c r="T8263" s="2"/>
      <c r="U8263" s="2"/>
      <c r="V8263" s="2"/>
      <c r="W8263" s="2"/>
      <c r="X8263" s="2"/>
      <c r="Y8263" s="2"/>
      <c r="AB8263" s="2"/>
      <c r="AC8263" s="2"/>
      <c r="AD8263" s="2"/>
      <c r="AE8263" s="2"/>
      <c r="AF8263" s="2"/>
      <c r="AG8263" s="2"/>
      <c r="AH8263" s="2"/>
      <c r="AI8263" s="2"/>
      <c r="AJ8263" s="2"/>
      <c r="AK8263" s="2"/>
      <c r="BK8263" s="2"/>
      <c r="BL8263" s="2"/>
      <c r="BN8263" s="2"/>
      <c r="BO8263" s="2"/>
    </row>
    <row r="8264" ht="12.75" customHeight="1">
      <c r="D8264" s="2"/>
      <c r="G8264" s="2"/>
      <c r="I8264" s="2"/>
      <c r="J8264" s="2"/>
      <c r="K8264" s="2"/>
      <c r="L8264" s="2"/>
      <c r="M8264" s="2"/>
      <c r="N8264" s="2"/>
      <c r="O8264" s="2"/>
      <c r="P8264" s="2"/>
      <c r="Q8264" s="2"/>
      <c r="R8264" s="2"/>
      <c r="S8264" s="2"/>
      <c r="T8264" s="2"/>
      <c r="U8264" s="2"/>
      <c r="V8264" s="2"/>
      <c r="W8264" s="2"/>
      <c r="X8264" s="2"/>
      <c r="Y8264" s="2"/>
      <c r="AB8264" s="2"/>
      <c r="AC8264" s="2"/>
      <c r="AD8264" s="2"/>
      <c r="AE8264" s="2"/>
      <c r="AF8264" s="2"/>
      <c r="AG8264" s="2"/>
      <c r="AH8264" s="2"/>
      <c r="AI8264" s="2"/>
      <c r="AJ8264" s="2"/>
      <c r="AK8264" s="2"/>
      <c r="BK8264" s="2"/>
      <c r="BL8264" s="2"/>
      <c r="BN8264" s="2"/>
      <c r="BO8264" s="2"/>
    </row>
    <row r="8265" ht="12.75" customHeight="1">
      <c r="D8265" s="2"/>
      <c r="G8265" s="2"/>
      <c r="I8265" s="2"/>
      <c r="J8265" s="2"/>
      <c r="K8265" s="2"/>
      <c r="L8265" s="2"/>
      <c r="M8265" s="2"/>
      <c r="N8265" s="2"/>
      <c r="O8265" s="2"/>
      <c r="P8265" s="2"/>
      <c r="Q8265" s="2"/>
      <c r="R8265" s="2"/>
      <c r="S8265" s="2"/>
      <c r="T8265" s="2"/>
      <c r="U8265" s="2"/>
      <c r="V8265" s="2"/>
      <c r="W8265" s="2"/>
      <c r="X8265" s="2"/>
      <c r="Y8265" s="2"/>
      <c r="AB8265" s="2"/>
      <c r="AC8265" s="2"/>
      <c r="AD8265" s="2"/>
      <c r="AE8265" s="2"/>
      <c r="AF8265" s="2"/>
      <c r="AG8265" s="2"/>
      <c r="AH8265" s="2"/>
      <c r="AI8265" s="2"/>
      <c r="AJ8265" s="2"/>
      <c r="AK8265" s="2"/>
      <c r="BK8265" s="2"/>
      <c r="BL8265" s="2"/>
      <c r="BN8265" s="2"/>
      <c r="BO8265" s="2"/>
    </row>
    <row r="8266" ht="12.75" customHeight="1">
      <c r="D8266" s="2"/>
      <c r="G8266" s="2"/>
      <c r="I8266" s="2"/>
      <c r="J8266" s="2"/>
      <c r="K8266" s="2"/>
      <c r="L8266" s="2"/>
      <c r="M8266" s="2"/>
      <c r="N8266" s="2"/>
      <c r="O8266" s="2"/>
      <c r="P8266" s="2"/>
      <c r="Q8266" s="2"/>
      <c r="R8266" s="2"/>
      <c r="S8266" s="2"/>
      <c r="T8266" s="2"/>
      <c r="U8266" s="2"/>
      <c r="V8266" s="2"/>
      <c r="W8266" s="2"/>
      <c r="X8266" s="2"/>
      <c r="Y8266" s="2"/>
      <c r="AB8266" s="2"/>
      <c r="AC8266" s="2"/>
      <c r="AD8266" s="2"/>
      <c r="AE8266" s="2"/>
      <c r="AF8266" s="2"/>
      <c r="AG8266" s="2"/>
      <c r="AH8266" s="2"/>
      <c r="AI8266" s="2"/>
      <c r="AJ8266" s="2"/>
      <c r="AK8266" s="2"/>
      <c r="BK8266" s="2"/>
      <c r="BL8266" s="2"/>
      <c r="BN8266" s="2"/>
      <c r="BO8266" s="2"/>
    </row>
    <row r="8267" ht="12.75" customHeight="1">
      <c r="D8267" s="2"/>
      <c r="G8267" s="2"/>
      <c r="I8267" s="2"/>
      <c r="J8267" s="2"/>
      <c r="K8267" s="2"/>
      <c r="L8267" s="2"/>
      <c r="M8267" s="2"/>
      <c r="N8267" s="2"/>
      <c r="O8267" s="2"/>
      <c r="P8267" s="2"/>
      <c r="Q8267" s="2"/>
      <c r="R8267" s="2"/>
      <c r="S8267" s="2"/>
      <c r="T8267" s="2"/>
      <c r="U8267" s="2"/>
      <c r="V8267" s="2"/>
      <c r="W8267" s="2"/>
      <c r="X8267" s="2"/>
      <c r="Y8267" s="2"/>
      <c r="AB8267" s="2"/>
      <c r="AC8267" s="2"/>
      <c r="AD8267" s="2"/>
      <c r="AE8267" s="2"/>
      <c r="AF8267" s="2"/>
      <c r="AG8267" s="2"/>
      <c r="AH8267" s="2"/>
      <c r="AI8267" s="2"/>
      <c r="AJ8267" s="2"/>
      <c r="AK8267" s="2"/>
      <c r="BK8267" s="2"/>
      <c r="BL8267" s="2"/>
      <c r="BN8267" s="2"/>
      <c r="BO8267" s="2"/>
    </row>
    <row r="8268" ht="12.75" customHeight="1">
      <c r="D8268" s="2"/>
      <c r="G8268" s="2"/>
      <c r="I8268" s="2"/>
      <c r="J8268" s="2"/>
      <c r="K8268" s="2"/>
      <c r="L8268" s="2"/>
      <c r="M8268" s="2"/>
      <c r="N8268" s="2"/>
      <c r="O8268" s="2"/>
      <c r="P8268" s="2"/>
      <c r="Q8268" s="2"/>
      <c r="R8268" s="2"/>
      <c r="S8268" s="2"/>
      <c r="T8268" s="2"/>
      <c r="U8268" s="2"/>
      <c r="V8268" s="2"/>
      <c r="W8268" s="2"/>
      <c r="X8268" s="2"/>
      <c r="Y8268" s="2"/>
      <c r="AB8268" s="2"/>
      <c r="AC8268" s="2"/>
      <c r="AD8268" s="2"/>
      <c r="AE8268" s="2"/>
      <c r="AF8268" s="2"/>
      <c r="AG8268" s="2"/>
      <c r="AH8268" s="2"/>
      <c r="AI8268" s="2"/>
      <c r="AJ8268" s="2"/>
      <c r="AK8268" s="2"/>
      <c r="BK8268" s="2"/>
      <c r="BL8268" s="2"/>
      <c r="BN8268" s="2"/>
      <c r="BO8268" s="2"/>
    </row>
    <row r="8269" ht="12.75" customHeight="1">
      <c r="D8269" s="2"/>
      <c r="G8269" s="2"/>
      <c r="I8269" s="2"/>
      <c r="J8269" s="2"/>
      <c r="K8269" s="2"/>
      <c r="L8269" s="2"/>
      <c r="M8269" s="2"/>
      <c r="N8269" s="2"/>
      <c r="O8269" s="2"/>
      <c r="P8269" s="2"/>
      <c r="Q8269" s="2"/>
      <c r="R8269" s="2"/>
      <c r="S8269" s="2"/>
      <c r="T8269" s="2"/>
      <c r="U8269" s="2"/>
      <c r="V8269" s="2"/>
      <c r="W8269" s="2"/>
      <c r="X8269" s="2"/>
      <c r="Y8269" s="2"/>
      <c r="AB8269" s="2"/>
      <c r="AC8269" s="2"/>
      <c r="AD8269" s="2"/>
      <c r="AE8269" s="2"/>
      <c r="AF8269" s="2"/>
      <c r="AG8269" s="2"/>
      <c r="AH8269" s="2"/>
      <c r="AI8269" s="2"/>
      <c r="AJ8269" s="2"/>
      <c r="AK8269" s="2"/>
      <c r="BK8269" s="2"/>
      <c r="BL8269" s="2"/>
      <c r="BN8269" s="2"/>
      <c r="BO8269" s="2"/>
    </row>
    <row r="8270" ht="12.75" customHeight="1">
      <c r="D8270" s="2"/>
      <c r="G8270" s="2"/>
      <c r="I8270" s="2"/>
      <c r="J8270" s="2"/>
      <c r="K8270" s="2"/>
      <c r="L8270" s="2"/>
      <c r="M8270" s="2"/>
      <c r="N8270" s="2"/>
      <c r="O8270" s="2"/>
      <c r="P8270" s="2"/>
      <c r="Q8270" s="2"/>
      <c r="R8270" s="2"/>
      <c r="S8270" s="2"/>
      <c r="T8270" s="2"/>
      <c r="U8270" s="2"/>
      <c r="V8270" s="2"/>
      <c r="W8270" s="2"/>
      <c r="X8270" s="2"/>
      <c r="Y8270" s="2"/>
      <c r="AB8270" s="2"/>
      <c r="AC8270" s="2"/>
      <c r="AD8270" s="2"/>
      <c r="AE8270" s="2"/>
      <c r="AF8270" s="2"/>
      <c r="AG8270" s="2"/>
      <c r="AH8270" s="2"/>
      <c r="AI8270" s="2"/>
      <c r="AJ8270" s="2"/>
      <c r="AK8270" s="2"/>
      <c r="BK8270" s="2"/>
      <c r="BL8270" s="2"/>
      <c r="BN8270" s="2"/>
      <c r="BO8270" s="2"/>
    </row>
    <row r="8271" ht="12.75" customHeight="1">
      <c r="D8271" s="2"/>
      <c r="G8271" s="2"/>
      <c r="I8271" s="2"/>
      <c r="J8271" s="2"/>
      <c r="K8271" s="2"/>
      <c r="L8271" s="2"/>
      <c r="M8271" s="2"/>
      <c r="N8271" s="2"/>
      <c r="O8271" s="2"/>
      <c r="P8271" s="2"/>
      <c r="Q8271" s="2"/>
      <c r="R8271" s="2"/>
      <c r="S8271" s="2"/>
      <c r="T8271" s="2"/>
      <c r="U8271" s="2"/>
      <c r="V8271" s="2"/>
      <c r="W8271" s="2"/>
      <c r="X8271" s="2"/>
      <c r="Y8271" s="2"/>
      <c r="AB8271" s="2"/>
      <c r="AC8271" s="2"/>
      <c r="AD8271" s="2"/>
      <c r="AE8271" s="2"/>
      <c r="AF8271" s="2"/>
      <c r="AG8271" s="2"/>
      <c r="AH8271" s="2"/>
      <c r="AI8271" s="2"/>
      <c r="AJ8271" s="2"/>
      <c r="AK8271" s="2"/>
      <c r="BK8271" s="2"/>
      <c r="BL8271" s="2"/>
      <c r="BN8271" s="2"/>
      <c r="BO8271" s="2"/>
    </row>
    <row r="8272" ht="12.75" customHeight="1">
      <c r="D8272" s="2"/>
      <c r="G8272" s="2"/>
      <c r="I8272" s="2"/>
      <c r="J8272" s="2"/>
      <c r="K8272" s="2"/>
      <c r="L8272" s="2"/>
      <c r="M8272" s="2"/>
      <c r="N8272" s="2"/>
      <c r="O8272" s="2"/>
      <c r="P8272" s="2"/>
      <c r="Q8272" s="2"/>
      <c r="R8272" s="2"/>
      <c r="S8272" s="2"/>
      <c r="T8272" s="2"/>
      <c r="U8272" s="2"/>
      <c r="V8272" s="2"/>
      <c r="W8272" s="2"/>
      <c r="X8272" s="2"/>
      <c r="Y8272" s="2"/>
      <c r="AB8272" s="2"/>
      <c r="AC8272" s="2"/>
      <c r="AD8272" s="2"/>
      <c r="AE8272" s="2"/>
      <c r="AF8272" s="2"/>
      <c r="AG8272" s="2"/>
      <c r="AH8272" s="2"/>
      <c r="AI8272" s="2"/>
      <c r="AJ8272" s="2"/>
      <c r="AK8272" s="2"/>
      <c r="BK8272" s="2"/>
      <c r="BL8272" s="2"/>
      <c r="BN8272" s="2"/>
      <c r="BO8272" s="2"/>
    </row>
    <row r="8273" ht="12.75" customHeight="1">
      <c r="D8273" s="2"/>
      <c r="G8273" s="2"/>
      <c r="I8273" s="2"/>
      <c r="J8273" s="2"/>
      <c r="K8273" s="2"/>
      <c r="L8273" s="2"/>
      <c r="M8273" s="2"/>
      <c r="N8273" s="2"/>
      <c r="O8273" s="2"/>
      <c r="P8273" s="2"/>
      <c r="Q8273" s="2"/>
      <c r="R8273" s="2"/>
      <c r="S8273" s="2"/>
      <c r="T8273" s="2"/>
      <c r="U8273" s="2"/>
      <c r="V8273" s="2"/>
      <c r="W8273" s="2"/>
      <c r="X8273" s="2"/>
      <c r="Y8273" s="2"/>
      <c r="AB8273" s="2"/>
      <c r="AC8273" s="2"/>
      <c r="AD8273" s="2"/>
      <c r="AE8273" s="2"/>
      <c r="AF8273" s="2"/>
      <c r="AG8273" s="2"/>
      <c r="AH8273" s="2"/>
      <c r="AI8273" s="2"/>
      <c r="AJ8273" s="2"/>
      <c r="AK8273" s="2"/>
      <c r="BK8273" s="2"/>
      <c r="BL8273" s="2"/>
      <c r="BN8273" s="2"/>
      <c r="BO8273" s="2"/>
    </row>
    <row r="8274" ht="12.75" customHeight="1">
      <c r="D8274" s="2"/>
      <c r="G8274" s="2"/>
      <c r="I8274" s="2"/>
      <c r="J8274" s="2"/>
      <c r="K8274" s="2"/>
      <c r="L8274" s="2"/>
      <c r="M8274" s="2"/>
      <c r="N8274" s="2"/>
      <c r="O8274" s="2"/>
      <c r="P8274" s="2"/>
      <c r="Q8274" s="2"/>
      <c r="R8274" s="2"/>
      <c r="S8274" s="2"/>
      <c r="T8274" s="2"/>
      <c r="U8274" s="2"/>
      <c r="V8274" s="2"/>
      <c r="W8274" s="2"/>
      <c r="X8274" s="2"/>
      <c r="Y8274" s="2"/>
      <c r="AB8274" s="2"/>
      <c r="AC8274" s="2"/>
      <c r="AD8274" s="2"/>
      <c r="AE8274" s="2"/>
      <c r="AF8274" s="2"/>
      <c r="AG8274" s="2"/>
      <c r="AH8274" s="2"/>
      <c r="AI8274" s="2"/>
      <c r="AJ8274" s="2"/>
      <c r="AK8274" s="2"/>
      <c r="BK8274" s="2"/>
      <c r="BL8274" s="2"/>
      <c r="BN8274" s="2"/>
      <c r="BO8274" s="2"/>
    </row>
    <row r="8275" ht="12.75" customHeight="1">
      <c r="D8275" s="2"/>
      <c r="G8275" s="2"/>
      <c r="I8275" s="2"/>
      <c r="J8275" s="2"/>
      <c r="K8275" s="2"/>
      <c r="L8275" s="2"/>
      <c r="M8275" s="2"/>
      <c r="N8275" s="2"/>
      <c r="O8275" s="2"/>
      <c r="P8275" s="2"/>
      <c r="Q8275" s="2"/>
      <c r="R8275" s="2"/>
      <c r="S8275" s="2"/>
      <c r="T8275" s="2"/>
      <c r="U8275" s="2"/>
      <c r="V8275" s="2"/>
      <c r="W8275" s="2"/>
      <c r="X8275" s="2"/>
      <c r="Y8275" s="2"/>
      <c r="AB8275" s="2"/>
      <c r="AC8275" s="2"/>
      <c r="AD8275" s="2"/>
      <c r="AE8275" s="2"/>
      <c r="AF8275" s="2"/>
      <c r="AG8275" s="2"/>
      <c r="AH8275" s="2"/>
      <c r="AI8275" s="2"/>
      <c r="AJ8275" s="2"/>
      <c r="AK8275" s="2"/>
      <c r="BK8275" s="2"/>
      <c r="BL8275" s="2"/>
      <c r="BN8275" s="2"/>
      <c r="BO8275" s="2"/>
    </row>
    <row r="8276" ht="12.75" customHeight="1">
      <c r="D8276" s="2"/>
      <c r="G8276" s="2"/>
      <c r="I8276" s="2"/>
      <c r="J8276" s="2"/>
      <c r="K8276" s="2"/>
      <c r="L8276" s="2"/>
      <c r="M8276" s="2"/>
      <c r="N8276" s="2"/>
      <c r="O8276" s="2"/>
      <c r="P8276" s="2"/>
      <c r="Q8276" s="2"/>
      <c r="R8276" s="2"/>
      <c r="S8276" s="2"/>
      <c r="T8276" s="2"/>
      <c r="U8276" s="2"/>
      <c r="V8276" s="2"/>
      <c r="W8276" s="2"/>
      <c r="X8276" s="2"/>
      <c r="Y8276" s="2"/>
      <c r="AB8276" s="2"/>
      <c r="AC8276" s="2"/>
      <c r="AD8276" s="2"/>
      <c r="AE8276" s="2"/>
      <c r="AF8276" s="2"/>
      <c r="AG8276" s="2"/>
      <c r="AH8276" s="2"/>
      <c r="AI8276" s="2"/>
      <c r="AJ8276" s="2"/>
      <c r="AK8276" s="2"/>
      <c r="BK8276" s="2"/>
      <c r="BL8276" s="2"/>
      <c r="BN8276" s="2"/>
      <c r="BO8276" s="2"/>
    </row>
    <row r="8277" ht="12.75" customHeight="1">
      <c r="D8277" s="2"/>
      <c r="G8277" s="2"/>
      <c r="I8277" s="2"/>
      <c r="J8277" s="2"/>
      <c r="K8277" s="2"/>
      <c r="L8277" s="2"/>
      <c r="M8277" s="2"/>
      <c r="N8277" s="2"/>
      <c r="O8277" s="2"/>
      <c r="P8277" s="2"/>
      <c r="Q8277" s="2"/>
      <c r="R8277" s="2"/>
      <c r="S8277" s="2"/>
      <c r="T8277" s="2"/>
      <c r="U8277" s="2"/>
      <c r="V8277" s="2"/>
      <c r="W8277" s="2"/>
      <c r="X8277" s="2"/>
      <c r="Y8277" s="2"/>
      <c r="AB8277" s="2"/>
      <c r="AC8277" s="2"/>
      <c r="AD8277" s="2"/>
      <c r="AE8277" s="2"/>
      <c r="AF8277" s="2"/>
      <c r="AG8277" s="2"/>
      <c r="AH8277" s="2"/>
      <c r="AI8277" s="2"/>
      <c r="AJ8277" s="2"/>
      <c r="AK8277" s="2"/>
      <c r="BK8277" s="2"/>
      <c r="BL8277" s="2"/>
      <c r="BN8277" s="2"/>
      <c r="BO8277" s="2"/>
    </row>
    <row r="8278" ht="12.75" customHeight="1">
      <c r="D8278" s="2"/>
      <c r="G8278" s="2"/>
      <c r="I8278" s="2"/>
      <c r="J8278" s="2"/>
      <c r="K8278" s="2"/>
      <c r="L8278" s="2"/>
      <c r="M8278" s="2"/>
      <c r="N8278" s="2"/>
      <c r="O8278" s="2"/>
      <c r="P8278" s="2"/>
      <c r="Q8278" s="2"/>
      <c r="R8278" s="2"/>
      <c r="S8278" s="2"/>
      <c r="T8278" s="2"/>
      <c r="U8278" s="2"/>
      <c r="V8278" s="2"/>
      <c r="W8278" s="2"/>
      <c r="X8278" s="2"/>
      <c r="Y8278" s="2"/>
      <c r="AB8278" s="2"/>
      <c r="AC8278" s="2"/>
      <c r="AD8278" s="2"/>
      <c r="AE8278" s="2"/>
      <c r="AF8278" s="2"/>
      <c r="AG8278" s="2"/>
      <c r="AH8278" s="2"/>
      <c r="AI8278" s="2"/>
      <c r="AJ8278" s="2"/>
      <c r="AK8278" s="2"/>
      <c r="BK8278" s="2"/>
      <c r="BL8278" s="2"/>
      <c r="BN8278" s="2"/>
      <c r="BO8278" s="2"/>
    </row>
    <row r="8279" ht="12.75" customHeight="1">
      <c r="D8279" s="2"/>
      <c r="G8279" s="2"/>
      <c r="I8279" s="2"/>
      <c r="J8279" s="2"/>
      <c r="K8279" s="2"/>
      <c r="L8279" s="2"/>
      <c r="M8279" s="2"/>
      <c r="N8279" s="2"/>
      <c r="O8279" s="2"/>
      <c r="P8279" s="2"/>
      <c r="Q8279" s="2"/>
      <c r="R8279" s="2"/>
      <c r="S8279" s="2"/>
      <c r="T8279" s="2"/>
      <c r="U8279" s="2"/>
      <c r="V8279" s="2"/>
      <c r="W8279" s="2"/>
      <c r="X8279" s="2"/>
      <c r="Y8279" s="2"/>
      <c r="AB8279" s="2"/>
      <c r="AC8279" s="2"/>
      <c r="AD8279" s="2"/>
      <c r="AE8279" s="2"/>
      <c r="AF8279" s="2"/>
      <c r="AG8279" s="2"/>
      <c r="AH8279" s="2"/>
      <c r="AI8279" s="2"/>
      <c r="AJ8279" s="2"/>
      <c r="AK8279" s="2"/>
      <c r="BK8279" s="2"/>
      <c r="BL8279" s="2"/>
      <c r="BN8279" s="2"/>
      <c r="BO8279" s="2"/>
    </row>
    <row r="8280" ht="12.75" customHeight="1">
      <c r="D8280" s="2"/>
      <c r="G8280" s="2"/>
      <c r="I8280" s="2"/>
      <c r="J8280" s="2"/>
      <c r="K8280" s="2"/>
      <c r="L8280" s="2"/>
      <c r="M8280" s="2"/>
      <c r="N8280" s="2"/>
      <c r="O8280" s="2"/>
      <c r="P8280" s="2"/>
      <c r="Q8280" s="2"/>
      <c r="R8280" s="2"/>
      <c r="S8280" s="2"/>
      <c r="T8280" s="2"/>
      <c r="U8280" s="2"/>
      <c r="V8280" s="2"/>
      <c r="W8280" s="2"/>
      <c r="X8280" s="2"/>
      <c r="Y8280" s="2"/>
      <c r="AB8280" s="2"/>
      <c r="AC8280" s="2"/>
      <c r="AD8280" s="2"/>
      <c r="AE8280" s="2"/>
      <c r="AF8280" s="2"/>
      <c r="AG8280" s="2"/>
      <c r="AH8280" s="2"/>
      <c r="AI8280" s="2"/>
      <c r="AJ8280" s="2"/>
      <c r="AK8280" s="2"/>
      <c r="BK8280" s="2"/>
      <c r="BL8280" s="2"/>
      <c r="BN8280" s="2"/>
      <c r="BO8280" s="2"/>
    </row>
    <row r="8281" ht="12.75" customHeight="1">
      <c r="D8281" s="2"/>
      <c r="G8281" s="2"/>
      <c r="I8281" s="2"/>
      <c r="J8281" s="2"/>
      <c r="K8281" s="2"/>
      <c r="L8281" s="2"/>
      <c r="M8281" s="2"/>
      <c r="N8281" s="2"/>
      <c r="O8281" s="2"/>
      <c r="P8281" s="2"/>
      <c r="Q8281" s="2"/>
      <c r="R8281" s="2"/>
      <c r="S8281" s="2"/>
      <c r="T8281" s="2"/>
      <c r="U8281" s="2"/>
      <c r="V8281" s="2"/>
      <c r="W8281" s="2"/>
      <c r="X8281" s="2"/>
      <c r="Y8281" s="2"/>
      <c r="AB8281" s="2"/>
      <c r="AC8281" s="2"/>
      <c r="AD8281" s="2"/>
      <c r="AE8281" s="2"/>
      <c r="AF8281" s="2"/>
      <c r="AG8281" s="2"/>
      <c r="AH8281" s="2"/>
      <c r="AI8281" s="2"/>
      <c r="AJ8281" s="2"/>
      <c r="AK8281" s="2"/>
      <c r="BK8281" s="2"/>
      <c r="BL8281" s="2"/>
      <c r="BN8281" s="2"/>
      <c r="BO8281" s="2"/>
    </row>
    <row r="8282" ht="12.75" customHeight="1">
      <c r="D8282" s="2"/>
      <c r="G8282" s="2"/>
      <c r="I8282" s="2"/>
      <c r="J8282" s="2"/>
      <c r="K8282" s="2"/>
      <c r="L8282" s="2"/>
      <c r="M8282" s="2"/>
      <c r="N8282" s="2"/>
      <c r="O8282" s="2"/>
      <c r="P8282" s="2"/>
      <c r="Q8282" s="2"/>
      <c r="R8282" s="2"/>
      <c r="S8282" s="2"/>
      <c r="T8282" s="2"/>
      <c r="U8282" s="2"/>
      <c r="V8282" s="2"/>
      <c r="W8282" s="2"/>
      <c r="X8282" s="2"/>
      <c r="Y8282" s="2"/>
      <c r="AB8282" s="2"/>
      <c r="AC8282" s="2"/>
      <c r="AD8282" s="2"/>
      <c r="AE8282" s="2"/>
      <c r="AF8282" s="2"/>
      <c r="AG8282" s="2"/>
      <c r="AH8282" s="2"/>
      <c r="AI8282" s="2"/>
      <c r="AJ8282" s="2"/>
      <c r="AK8282" s="2"/>
      <c r="BK8282" s="2"/>
      <c r="BL8282" s="2"/>
      <c r="BN8282" s="2"/>
      <c r="BO8282" s="2"/>
    </row>
    <row r="8283" ht="12.75" customHeight="1">
      <c r="D8283" s="2"/>
      <c r="G8283" s="2"/>
      <c r="I8283" s="2"/>
      <c r="J8283" s="2"/>
      <c r="K8283" s="2"/>
      <c r="L8283" s="2"/>
      <c r="M8283" s="2"/>
      <c r="N8283" s="2"/>
      <c r="O8283" s="2"/>
      <c r="P8283" s="2"/>
      <c r="Q8283" s="2"/>
      <c r="R8283" s="2"/>
      <c r="S8283" s="2"/>
      <c r="T8283" s="2"/>
      <c r="U8283" s="2"/>
      <c r="V8283" s="2"/>
      <c r="W8283" s="2"/>
      <c r="X8283" s="2"/>
      <c r="Y8283" s="2"/>
      <c r="AB8283" s="2"/>
      <c r="AC8283" s="2"/>
      <c r="AD8283" s="2"/>
      <c r="AE8283" s="2"/>
      <c r="AF8283" s="2"/>
      <c r="AG8283" s="2"/>
      <c r="AH8283" s="2"/>
      <c r="AI8283" s="2"/>
      <c r="AJ8283" s="2"/>
      <c r="AK8283" s="2"/>
      <c r="BK8283" s="2"/>
      <c r="BL8283" s="2"/>
      <c r="BN8283" s="2"/>
      <c r="BO8283" s="2"/>
    </row>
    <row r="8284" ht="12.75" customHeight="1">
      <c r="D8284" s="2"/>
      <c r="G8284" s="2"/>
      <c r="I8284" s="2"/>
      <c r="J8284" s="2"/>
      <c r="K8284" s="2"/>
      <c r="L8284" s="2"/>
      <c r="M8284" s="2"/>
      <c r="N8284" s="2"/>
      <c r="O8284" s="2"/>
      <c r="P8284" s="2"/>
      <c r="Q8284" s="2"/>
      <c r="R8284" s="2"/>
      <c r="S8284" s="2"/>
      <c r="T8284" s="2"/>
      <c r="U8284" s="2"/>
      <c r="V8284" s="2"/>
      <c r="W8284" s="2"/>
      <c r="X8284" s="2"/>
      <c r="Y8284" s="2"/>
      <c r="AB8284" s="2"/>
      <c r="AC8284" s="2"/>
      <c r="AD8284" s="2"/>
      <c r="AE8284" s="2"/>
      <c r="AF8284" s="2"/>
      <c r="AG8284" s="2"/>
      <c r="AH8284" s="2"/>
      <c r="AI8284" s="2"/>
      <c r="AJ8284" s="2"/>
      <c r="AK8284" s="2"/>
      <c r="BK8284" s="2"/>
      <c r="BL8284" s="2"/>
      <c r="BN8284" s="2"/>
      <c r="BO8284" s="2"/>
    </row>
    <row r="8285" ht="12.75" customHeight="1">
      <c r="D8285" s="2"/>
      <c r="G8285" s="2"/>
      <c r="I8285" s="2"/>
      <c r="J8285" s="2"/>
      <c r="K8285" s="2"/>
      <c r="L8285" s="2"/>
      <c r="M8285" s="2"/>
      <c r="N8285" s="2"/>
      <c r="O8285" s="2"/>
      <c r="P8285" s="2"/>
      <c r="Q8285" s="2"/>
      <c r="R8285" s="2"/>
      <c r="S8285" s="2"/>
      <c r="T8285" s="2"/>
      <c r="U8285" s="2"/>
      <c r="V8285" s="2"/>
      <c r="W8285" s="2"/>
      <c r="X8285" s="2"/>
      <c r="Y8285" s="2"/>
      <c r="AB8285" s="2"/>
      <c r="AC8285" s="2"/>
      <c r="AD8285" s="2"/>
      <c r="AE8285" s="2"/>
      <c r="AF8285" s="2"/>
      <c r="AG8285" s="2"/>
      <c r="AH8285" s="2"/>
      <c r="AI8285" s="2"/>
      <c r="AJ8285" s="2"/>
      <c r="AK8285" s="2"/>
      <c r="BK8285" s="2"/>
      <c r="BL8285" s="2"/>
      <c r="BN8285" s="2"/>
      <c r="BO8285" s="2"/>
    </row>
    <row r="8286" ht="12.75" customHeight="1">
      <c r="D8286" s="2"/>
      <c r="G8286" s="2"/>
      <c r="I8286" s="2"/>
      <c r="J8286" s="2"/>
      <c r="K8286" s="2"/>
      <c r="L8286" s="2"/>
      <c r="M8286" s="2"/>
      <c r="N8286" s="2"/>
      <c r="O8286" s="2"/>
      <c r="P8286" s="2"/>
      <c r="Q8286" s="2"/>
      <c r="R8286" s="2"/>
      <c r="S8286" s="2"/>
      <c r="T8286" s="2"/>
      <c r="U8286" s="2"/>
      <c r="V8286" s="2"/>
      <c r="W8286" s="2"/>
      <c r="X8286" s="2"/>
      <c r="Y8286" s="2"/>
      <c r="AB8286" s="2"/>
      <c r="AC8286" s="2"/>
      <c r="AD8286" s="2"/>
      <c r="AE8286" s="2"/>
      <c r="AF8286" s="2"/>
      <c r="AG8286" s="2"/>
      <c r="AH8286" s="2"/>
      <c r="AI8286" s="2"/>
      <c r="AJ8286" s="2"/>
      <c r="AK8286" s="2"/>
      <c r="BK8286" s="2"/>
      <c r="BL8286" s="2"/>
      <c r="BN8286" s="2"/>
      <c r="BO8286" s="2"/>
    </row>
    <row r="8287" ht="12.75" customHeight="1">
      <c r="D8287" s="2"/>
      <c r="G8287" s="2"/>
      <c r="I8287" s="2"/>
      <c r="J8287" s="2"/>
      <c r="K8287" s="2"/>
      <c r="L8287" s="2"/>
      <c r="M8287" s="2"/>
      <c r="N8287" s="2"/>
      <c r="O8287" s="2"/>
      <c r="P8287" s="2"/>
      <c r="Q8287" s="2"/>
      <c r="R8287" s="2"/>
      <c r="S8287" s="2"/>
      <c r="T8287" s="2"/>
      <c r="U8287" s="2"/>
      <c r="V8287" s="2"/>
      <c r="W8287" s="2"/>
      <c r="X8287" s="2"/>
      <c r="Y8287" s="2"/>
      <c r="AB8287" s="2"/>
      <c r="AC8287" s="2"/>
      <c r="AD8287" s="2"/>
      <c r="AE8287" s="2"/>
      <c r="AF8287" s="2"/>
      <c r="AG8287" s="2"/>
      <c r="AH8287" s="2"/>
      <c r="AI8287" s="2"/>
      <c r="AJ8287" s="2"/>
      <c r="AK8287" s="2"/>
      <c r="BK8287" s="2"/>
      <c r="BL8287" s="2"/>
      <c r="BN8287" s="2"/>
      <c r="BO8287" s="2"/>
    </row>
    <row r="8288" ht="12.75" customHeight="1">
      <c r="D8288" s="2"/>
      <c r="G8288" s="2"/>
      <c r="I8288" s="2"/>
      <c r="J8288" s="2"/>
      <c r="K8288" s="2"/>
      <c r="L8288" s="2"/>
      <c r="M8288" s="2"/>
      <c r="N8288" s="2"/>
      <c r="O8288" s="2"/>
      <c r="P8288" s="2"/>
      <c r="Q8288" s="2"/>
      <c r="R8288" s="2"/>
      <c r="S8288" s="2"/>
      <c r="T8288" s="2"/>
      <c r="U8288" s="2"/>
      <c r="V8288" s="2"/>
      <c r="W8288" s="2"/>
      <c r="X8288" s="2"/>
      <c r="Y8288" s="2"/>
      <c r="AB8288" s="2"/>
      <c r="AC8288" s="2"/>
      <c r="AD8288" s="2"/>
      <c r="AE8288" s="2"/>
      <c r="AF8288" s="2"/>
      <c r="AG8288" s="2"/>
      <c r="AH8288" s="2"/>
      <c r="AI8288" s="2"/>
      <c r="AJ8288" s="2"/>
      <c r="AK8288" s="2"/>
      <c r="BK8288" s="2"/>
      <c r="BL8288" s="2"/>
      <c r="BN8288" s="2"/>
      <c r="BO8288" s="2"/>
    </row>
    <row r="8289" ht="12.75" customHeight="1">
      <c r="D8289" s="2"/>
      <c r="G8289" s="2"/>
      <c r="I8289" s="2"/>
      <c r="J8289" s="2"/>
      <c r="K8289" s="2"/>
      <c r="L8289" s="2"/>
      <c r="M8289" s="2"/>
      <c r="N8289" s="2"/>
      <c r="O8289" s="2"/>
      <c r="P8289" s="2"/>
      <c r="Q8289" s="2"/>
      <c r="R8289" s="2"/>
      <c r="S8289" s="2"/>
      <c r="T8289" s="2"/>
      <c r="U8289" s="2"/>
      <c r="V8289" s="2"/>
      <c r="W8289" s="2"/>
      <c r="X8289" s="2"/>
      <c r="Y8289" s="2"/>
      <c r="AB8289" s="2"/>
      <c r="AC8289" s="2"/>
      <c r="AD8289" s="2"/>
      <c r="AE8289" s="2"/>
      <c r="AF8289" s="2"/>
      <c r="AG8289" s="2"/>
      <c r="AH8289" s="2"/>
      <c r="AI8289" s="2"/>
      <c r="AJ8289" s="2"/>
      <c r="AK8289" s="2"/>
      <c r="BK8289" s="2"/>
      <c r="BL8289" s="2"/>
      <c r="BN8289" s="2"/>
      <c r="BO8289" s="2"/>
    </row>
    <row r="8290" ht="12.75" customHeight="1">
      <c r="D8290" s="2"/>
      <c r="G8290" s="2"/>
      <c r="I8290" s="2"/>
      <c r="J8290" s="2"/>
      <c r="K8290" s="2"/>
      <c r="L8290" s="2"/>
      <c r="M8290" s="2"/>
      <c r="N8290" s="2"/>
      <c r="O8290" s="2"/>
      <c r="P8290" s="2"/>
      <c r="Q8290" s="2"/>
      <c r="R8290" s="2"/>
      <c r="S8290" s="2"/>
      <c r="T8290" s="2"/>
      <c r="U8290" s="2"/>
      <c r="V8290" s="2"/>
      <c r="W8290" s="2"/>
      <c r="X8290" s="2"/>
      <c r="Y8290" s="2"/>
      <c r="AB8290" s="2"/>
      <c r="AC8290" s="2"/>
      <c r="AD8290" s="2"/>
      <c r="AE8290" s="2"/>
      <c r="AF8290" s="2"/>
      <c r="AG8290" s="2"/>
      <c r="AH8290" s="2"/>
      <c r="AI8290" s="2"/>
      <c r="AJ8290" s="2"/>
      <c r="AK8290" s="2"/>
      <c r="BK8290" s="2"/>
      <c r="BL8290" s="2"/>
      <c r="BN8290" s="2"/>
      <c r="BO8290" s="2"/>
    </row>
    <row r="8291" ht="12.75" customHeight="1">
      <c r="D8291" s="2"/>
      <c r="G8291" s="2"/>
      <c r="I8291" s="2"/>
      <c r="J8291" s="2"/>
      <c r="K8291" s="2"/>
      <c r="L8291" s="2"/>
      <c r="M8291" s="2"/>
      <c r="N8291" s="2"/>
      <c r="O8291" s="2"/>
      <c r="P8291" s="2"/>
      <c r="Q8291" s="2"/>
      <c r="R8291" s="2"/>
      <c r="S8291" s="2"/>
      <c r="T8291" s="2"/>
      <c r="U8291" s="2"/>
      <c r="V8291" s="2"/>
      <c r="W8291" s="2"/>
      <c r="X8291" s="2"/>
      <c r="Y8291" s="2"/>
      <c r="AB8291" s="2"/>
      <c r="AC8291" s="2"/>
      <c r="AD8291" s="2"/>
      <c r="AE8291" s="2"/>
      <c r="AF8291" s="2"/>
      <c r="AG8291" s="2"/>
      <c r="AH8291" s="2"/>
      <c r="AI8291" s="2"/>
      <c r="AJ8291" s="2"/>
      <c r="AK8291" s="2"/>
      <c r="BK8291" s="2"/>
      <c r="BL8291" s="2"/>
      <c r="BN8291" s="2"/>
      <c r="BO8291" s="2"/>
    </row>
    <row r="8292" ht="12.75" customHeight="1">
      <c r="D8292" s="2"/>
      <c r="G8292" s="2"/>
      <c r="I8292" s="2"/>
      <c r="J8292" s="2"/>
      <c r="K8292" s="2"/>
      <c r="L8292" s="2"/>
      <c r="M8292" s="2"/>
      <c r="N8292" s="2"/>
      <c r="O8292" s="2"/>
      <c r="P8292" s="2"/>
      <c r="Q8292" s="2"/>
      <c r="R8292" s="2"/>
      <c r="S8292" s="2"/>
      <c r="T8292" s="2"/>
      <c r="U8292" s="2"/>
      <c r="V8292" s="2"/>
      <c r="W8292" s="2"/>
      <c r="X8292" s="2"/>
      <c r="Y8292" s="2"/>
      <c r="AB8292" s="2"/>
      <c r="AC8292" s="2"/>
      <c r="AD8292" s="2"/>
      <c r="AE8292" s="2"/>
      <c r="AF8292" s="2"/>
      <c r="AG8292" s="2"/>
      <c r="AH8292" s="2"/>
      <c r="AI8292" s="2"/>
      <c r="AJ8292" s="2"/>
      <c r="AK8292" s="2"/>
      <c r="BK8292" s="2"/>
      <c r="BL8292" s="2"/>
      <c r="BN8292" s="2"/>
      <c r="BO8292" s="2"/>
    </row>
    <row r="8293" ht="12.75" customHeight="1">
      <c r="D8293" s="2"/>
      <c r="G8293" s="2"/>
      <c r="I8293" s="2"/>
      <c r="J8293" s="2"/>
      <c r="K8293" s="2"/>
      <c r="L8293" s="2"/>
      <c r="M8293" s="2"/>
      <c r="N8293" s="2"/>
      <c r="O8293" s="2"/>
      <c r="P8293" s="2"/>
      <c r="Q8293" s="2"/>
      <c r="R8293" s="2"/>
      <c r="S8293" s="2"/>
      <c r="T8293" s="2"/>
      <c r="U8293" s="2"/>
      <c r="V8293" s="2"/>
      <c r="W8293" s="2"/>
      <c r="X8293" s="2"/>
      <c r="Y8293" s="2"/>
      <c r="AB8293" s="2"/>
      <c r="AC8293" s="2"/>
      <c r="AD8293" s="2"/>
      <c r="AE8293" s="2"/>
      <c r="AF8293" s="2"/>
      <c r="AG8293" s="2"/>
      <c r="AH8293" s="2"/>
      <c r="AI8293" s="2"/>
      <c r="AJ8293" s="2"/>
      <c r="AK8293" s="2"/>
      <c r="BK8293" s="2"/>
      <c r="BL8293" s="2"/>
      <c r="BN8293" s="2"/>
      <c r="BO8293" s="2"/>
    </row>
    <row r="8294" ht="12.75" customHeight="1">
      <c r="D8294" s="2"/>
      <c r="G8294" s="2"/>
      <c r="I8294" s="2"/>
      <c r="J8294" s="2"/>
      <c r="K8294" s="2"/>
      <c r="L8294" s="2"/>
      <c r="M8294" s="2"/>
      <c r="N8294" s="2"/>
      <c r="O8294" s="2"/>
      <c r="P8294" s="2"/>
      <c r="Q8294" s="2"/>
      <c r="R8294" s="2"/>
      <c r="S8294" s="2"/>
      <c r="T8294" s="2"/>
      <c r="U8294" s="2"/>
      <c r="V8294" s="2"/>
      <c r="W8294" s="2"/>
      <c r="X8294" s="2"/>
      <c r="Y8294" s="2"/>
      <c r="AB8294" s="2"/>
      <c r="AC8294" s="2"/>
      <c r="AD8294" s="2"/>
      <c r="AE8294" s="2"/>
      <c r="AF8294" s="2"/>
      <c r="AG8294" s="2"/>
      <c r="AH8294" s="2"/>
      <c r="AI8294" s="2"/>
      <c r="AJ8294" s="2"/>
      <c r="AK8294" s="2"/>
      <c r="BK8294" s="2"/>
      <c r="BL8294" s="2"/>
      <c r="BN8294" s="2"/>
      <c r="BO8294" s="2"/>
    </row>
    <row r="8295" ht="12.75" customHeight="1">
      <c r="D8295" s="2"/>
      <c r="G8295" s="2"/>
      <c r="I8295" s="2"/>
      <c r="J8295" s="2"/>
      <c r="K8295" s="2"/>
      <c r="L8295" s="2"/>
      <c r="M8295" s="2"/>
      <c r="N8295" s="2"/>
      <c r="O8295" s="2"/>
      <c r="P8295" s="2"/>
      <c r="Q8295" s="2"/>
      <c r="R8295" s="2"/>
      <c r="S8295" s="2"/>
      <c r="T8295" s="2"/>
      <c r="U8295" s="2"/>
      <c r="V8295" s="2"/>
      <c r="W8295" s="2"/>
      <c r="X8295" s="2"/>
      <c r="Y8295" s="2"/>
      <c r="AB8295" s="2"/>
      <c r="AC8295" s="2"/>
      <c r="AD8295" s="2"/>
      <c r="AE8295" s="2"/>
      <c r="AF8295" s="2"/>
      <c r="AG8295" s="2"/>
      <c r="AH8295" s="2"/>
      <c r="AI8295" s="2"/>
      <c r="AJ8295" s="2"/>
      <c r="AK8295" s="2"/>
      <c r="BK8295" s="2"/>
      <c r="BL8295" s="2"/>
      <c r="BN8295" s="2"/>
      <c r="BO8295" s="2"/>
    </row>
    <row r="8296" ht="12.75" customHeight="1">
      <c r="D8296" s="2"/>
      <c r="G8296" s="2"/>
      <c r="I8296" s="2"/>
      <c r="J8296" s="2"/>
      <c r="K8296" s="2"/>
      <c r="L8296" s="2"/>
      <c r="M8296" s="2"/>
      <c r="N8296" s="2"/>
      <c r="O8296" s="2"/>
      <c r="P8296" s="2"/>
      <c r="Q8296" s="2"/>
      <c r="R8296" s="2"/>
      <c r="S8296" s="2"/>
      <c r="T8296" s="2"/>
      <c r="U8296" s="2"/>
      <c r="V8296" s="2"/>
      <c r="W8296" s="2"/>
      <c r="X8296" s="2"/>
      <c r="Y8296" s="2"/>
      <c r="AB8296" s="2"/>
      <c r="AC8296" s="2"/>
      <c r="AD8296" s="2"/>
      <c r="AE8296" s="2"/>
      <c r="AF8296" s="2"/>
      <c r="AG8296" s="2"/>
      <c r="AH8296" s="2"/>
      <c r="AI8296" s="2"/>
      <c r="AJ8296" s="2"/>
      <c r="AK8296" s="2"/>
      <c r="BK8296" s="2"/>
      <c r="BL8296" s="2"/>
      <c r="BN8296" s="2"/>
      <c r="BO8296" s="2"/>
    </row>
    <row r="8297" ht="12.75" customHeight="1">
      <c r="D8297" s="2"/>
      <c r="G8297" s="2"/>
      <c r="I8297" s="2"/>
      <c r="J8297" s="2"/>
      <c r="K8297" s="2"/>
      <c r="L8297" s="2"/>
      <c r="M8297" s="2"/>
      <c r="N8297" s="2"/>
      <c r="O8297" s="2"/>
      <c r="P8297" s="2"/>
      <c r="Q8297" s="2"/>
      <c r="R8297" s="2"/>
      <c r="S8297" s="2"/>
      <c r="T8297" s="2"/>
      <c r="U8297" s="2"/>
      <c r="V8297" s="2"/>
      <c r="W8297" s="2"/>
      <c r="X8297" s="2"/>
      <c r="Y8297" s="2"/>
      <c r="AB8297" s="2"/>
      <c r="AC8297" s="2"/>
      <c r="AD8297" s="2"/>
      <c r="AE8297" s="2"/>
      <c r="AF8297" s="2"/>
      <c r="AG8297" s="2"/>
      <c r="AH8297" s="2"/>
      <c r="AI8297" s="2"/>
      <c r="AJ8297" s="2"/>
      <c r="AK8297" s="2"/>
      <c r="BK8297" s="2"/>
      <c r="BL8297" s="2"/>
      <c r="BN8297" s="2"/>
      <c r="BO8297" s="2"/>
    </row>
    <row r="8298" ht="12.75" customHeight="1">
      <c r="D8298" s="2"/>
      <c r="G8298" s="2"/>
      <c r="I8298" s="2"/>
      <c r="J8298" s="2"/>
      <c r="K8298" s="2"/>
      <c r="L8298" s="2"/>
      <c r="M8298" s="2"/>
      <c r="N8298" s="2"/>
      <c r="O8298" s="2"/>
      <c r="P8298" s="2"/>
      <c r="Q8298" s="2"/>
      <c r="R8298" s="2"/>
      <c r="S8298" s="2"/>
      <c r="T8298" s="2"/>
      <c r="U8298" s="2"/>
      <c r="V8298" s="2"/>
      <c r="W8298" s="2"/>
      <c r="X8298" s="2"/>
      <c r="Y8298" s="2"/>
      <c r="AB8298" s="2"/>
      <c r="AC8298" s="2"/>
      <c r="AD8298" s="2"/>
      <c r="AE8298" s="2"/>
      <c r="AF8298" s="2"/>
      <c r="AG8298" s="2"/>
      <c r="AH8298" s="2"/>
      <c r="AI8298" s="2"/>
      <c r="AJ8298" s="2"/>
      <c r="AK8298" s="2"/>
      <c r="BK8298" s="2"/>
      <c r="BL8298" s="2"/>
      <c r="BN8298" s="2"/>
      <c r="BO8298" s="2"/>
    </row>
    <row r="8299" ht="12.75" customHeight="1">
      <c r="D8299" s="2"/>
      <c r="G8299" s="2"/>
      <c r="I8299" s="2"/>
      <c r="J8299" s="2"/>
      <c r="K8299" s="2"/>
      <c r="L8299" s="2"/>
      <c r="M8299" s="2"/>
      <c r="N8299" s="2"/>
      <c r="O8299" s="2"/>
      <c r="P8299" s="2"/>
      <c r="Q8299" s="2"/>
      <c r="R8299" s="2"/>
      <c r="S8299" s="2"/>
      <c r="T8299" s="2"/>
      <c r="U8299" s="2"/>
      <c r="V8299" s="2"/>
      <c r="W8299" s="2"/>
      <c r="X8299" s="2"/>
      <c r="Y8299" s="2"/>
      <c r="AB8299" s="2"/>
      <c r="AC8299" s="2"/>
      <c r="AD8299" s="2"/>
      <c r="AE8299" s="2"/>
      <c r="AF8299" s="2"/>
      <c r="AG8299" s="2"/>
      <c r="AH8299" s="2"/>
      <c r="AI8299" s="2"/>
      <c r="AJ8299" s="2"/>
      <c r="AK8299" s="2"/>
      <c r="BK8299" s="2"/>
      <c r="BL8299" s="2"/>
      <c r="BN8299" s="2"/>
      <c r="BO8299" s="2"/>
    </row>
    <row r="8300" ht="12.75" customHeight="1">
      <c r="D8300" s="2"/>
      <c r="G8300" s="2"/>
      <c r="I8300" s="2"/>
      <c r="J8300" s="2"/>
      <c r="K8300" s="2"/>
      <c r="L8300" s="2"/>
      <c r="M8300" s="2"/>
      <c r="N8300" s="2"/>
      <c r="O8300" s="2"/>
      <c r="P8300" s="2"/>
      <c r="Q8300" s="2"/>
      <c r="R8300" s="2"/>
      <c r="S8300" s="2"/>
      <c r="T8300" s="2"/>
      <c r="U8300" s="2"/>
      <c r="V8300" s="2"/>
      <c r="W8300" s="2"/>
      <c r="X8300" s="2"/>
      <c r="Y8300" s="2"/>
      <c r="AB8300" s="2"/>
      <c r="AC8300" s="2"/>
      <c r="AD8300" s="2"/>
      <c r="AE8300" s="2"/>
      <c r="AF8300" s="2"/>
      <c r="AG8300" s="2"/>
      <c r="AH8300" s="2"/>
      <c r="AI8300" s="2"/>
      <c r="AJ8300" s="2"/>
      <c r="AK8300" s="2"/>
      <c r="BK8300" s="2"/>
      <c r="BL8300" s="2"/>
      <c r="BN8300" s="2"/>
      <c r="BO8300" s="2"/>
    </row>
    <row r="8301" ht="12.75" customHeight="1">
      <c r="D8301" s="2"/>
      <c r="G8301" s="2"/>
      <c r="I8301" s="2"/>
      <c r="J8301" s="2"/>
      <c r="K8301" s="2"/>
      <c r="L8301" s="2"/>
      <c r="M8301" s="2"/>
      <c r="N8301" s="2"/>
      <c r="O8301" s="2"/>
      <c r="P8301" s="2"/>
      <c r="Q8301" s="2"/>
      <c r="R8301" s="2"/>
      <c r="S8301" s="2"/>
      <c r="T8301" s="2"/>
      <c r="U8301" s="2"/>
      <c r="V8301" s="2"/>
      <c r="W8301" s="2"/>
      <c r="X8301" s="2"/>
      <c r="Y8301" s="2"/>
      <c r="AB8301" s="2"/>
      <c r="AC8301" s="2"/>
      <c r="AD8301" s="2"/>
      <c r="AE8301" s="2"/>
      <c r="AF8301" s="2"/>
      <c r="AG8301" s="2"/>
      <c r="AH8301" s="2"/>
      <c r="AI8301" s="2"/>
      <c r="AJ8301" s="2"/>
      <c r="AK8301" s="2"/>
      <c r="BK8301" s="2"/>
      <c r="BL8301" s="2"/>
      <c r="BN8301" s="2"/>
      <c r="BO8301" s="2"/>
    </row>
    <row r="8302" ht="12.75" customHeight="1">
      <c r="D8302" s="2"/>
      <c r="G8302" s="2"/>
      <c r="I8302" s="2"/>
      <c r="J8302" s="2"/>
      <c r="K8302" s="2"/>
      <c r="L8302" s="2"/>
      <c r="M8302" s="2"/>
      <c r="N8302" s="2"/>
      <c r="O8302" s="2"/>
      <c r="P8302" s="2"/>
      <c r="Q8302" s="2"/>
      <c r="R8302" s="2"/>
      <c r="S8302" s="2"/>
      <c r="T8302" s="2"/>
      <c r="U8302" s="2"/>
      <c r="V8302" s="2"/>
      <c r="W8302" s="2"/>
      <c r="X8302" s="2"/>
      <c r="Y8302" s="2"/>
      <c r="AB8302" s="2"/>
      <c r="AC8302" s="2"/>
      <c r="AD8302" s="2"/>
      <c r="AE8302" s="2"/>
      <c r="AF8302" s="2"/>
      <c r="AG8302" s="2"/>
      <c r="AH8302" s="2"/>
      <c r="AI8302" s="2"/>
      <c r="AJ8302" s="2"/>
      <c r="AK8302" s="2"/>
      <c r="BK8302" s="2"/>
      <c r="BL8302" s="2"/>
      <c r="BN8302" s="2"/>
      <c r="BO8302" s="2"/>
    </row>
    <row r="8303" ht="12.75" customHeight="1">
      <c r="D8303" s="2"/>
      <c r="G8303" s="2"/>
      <c r="I8303" s="2"/>
      <c r="J8303" s="2"/>
      <c r="K8303" s="2"/>
      <c r="L8303" s="2"/>
      <c r="M8303" s="2"/>
      <c r="N8303" s="2"/>
      <c r="O8303" s="2"/>
      <c r="P8303" s="2"/>
      <c r="Q8303" s="2"/>
      <c r="R8303" s="2"/>
      <c r="S8303" s="2"/>
      <c r="T8303" s="2"/>
      <c r="U8303" s="2"/>
      <c r="V8303" s="2"/>
      <c r="W8303" s="2"/>
      <c r="X8303" s="2"/>
      <c r="Y8303" s="2"/>
      <c r="AB8303" s="2"/>
      <c r="AC8303" s="2"/>
      <c r="AD8303" s="2"/>
      <c r="AE8303" s="2"/>
      <c r="AF8303" s="2"/>
      <c r="AG8303" s="2"/>
      <c r="AH8303" s="2"/>
      <c r="AI8303" s="2"/>
      <c r="AJ8303" s="2"/>
      <c r="AK8303" s="2"/>
      <c r="BK8303" s="2"/>
      <c r="BL8303" s="2"/>
      <c r="BN8303" s="2"/>
      <c r="BO8303" s="2"/>
    </row>
    <row r="8304" ht="12.75" customHeight="1">
      <c r="D8304" s="2"/>
      <c r="G8304" s="2"/>
      <c r="I8304" s="2"/>
      <c r="J8304" s="2"/>
      <c r="K8304" s="2"/>
      <c r="L8304" s="2"/>
      <c r="M8304" s="2"/>
      <c r="N8304" s="2"/>
      <c r="O8304" s="2"/>
      <c r="P8304" s="2"/>
      <c r="Q8304" s="2"/>
      <c r="R8304" s="2"/>
      <c r="S8304" s="2"/>
      <c r="T8304" s="2"/>
      <c r="U8304" s="2"/>
      <c r="V8304" s="2"/>
      <c r="W8304" s="2"/>
      <c r="X8304" s="2"/>
      <c r="Y8304" s="2"/>
      <c r="AB8304" s="2"/>
      <c r="AC8304" s="2"/>
      <c r="AD8304" s="2"/>
      <c r="AE8304" s="2"/>
      <c r="AF8304" s="2"/>
      <c r="AG8304" s="2"/>
      <c r="AH8304" s="2"/>
      <c r="AI8304" s="2"/>
      <c r="AJ8304" s="2"/>
      <c r="AK8304" s="2"/>
      <c r="BK8304" s="2"/>
      <c r="BL8304" s="2"/>
      <c r="BN8304" s="2"/>
      <c r="BO8304" s="2"/>
    </row>
    <row r="8305" ht="12.75" customHeight="1">
      <c r="D8305" s="2"/>
      <c r="G8305" s="2"/>
      <c r="I8305" s="2"/>
      <c r="J8305" s="2"/>
      <c r="K8305" s="2"/>
      <c r="L8305" s="2"/>
      <c r="M8305" s="2"/>
      <c r="N8305" s="2"/>
      <c r="O8305" s="2"/>
      <c r="P8305" s="2"/>
      <c r="Q8305" s="2"/>
      <c r="R8305" s="2"/>
      <c r="S8305" s="2"/>
      <c r="T8305" s="2"/>
      <c r="U8305" s="2"/>
      <c r="V8305" s="2"/>
      <c r="W8305" s="2"/>
      <c r="X8305" s="2"/>
      <c r="Y8305" s="2"/>
      <c r="AB8305" s="2"/>
      <c r="AC8305" s="2"/>
      <c r="AD8305" s="2"/>
      <c r="AE8305" s="2"/>
      <c r="AF8305" s="2"/>
      <c r="AG8305" s="2"/>
      <c r="AH8305" s="2"/>
      <c r="AI8305" s="2"/>
      <c r="AJ8305" s="2"/>
      <c r="AK8305" s="2"/>
      <c r="BK8305" s="2"/>
      <c r="BL8305" s="2"/>
      <c r="BN8305" s="2"/>
      <c r="BO8305" s="2"/>
    </row>
    <row r="8306" ht="12.75" customHeight="1">
      <c r="D8306" s="2"/>
      <c r="G8306" s="2"/>
      <c r="I8306" s="2"/>
      <c r="J8306" s="2"/>
      <c r="K8306" s="2"/>
      <c r="L8306" s="2"/>
      <c r="M8306" s="2"/>
      <c r="N8306" s="2"/>
      <c r="O8306" s="2"/>
      <c r="P8306" s="2"/>
      <c r="Q8306" s="2"/>
      <c r="R8306" s="2"/>
      <c r="S8306" s="2"/>
      <c r="T8306" s="2"/>
      <c r="U8306" s="2"/>
      <c r="V8306" s="2"/>
      <c r="W8306" s="2"/>
      <c r="X8306" s="2"/>
      <c r="Y8306" s="2"/>
      <c r="AB8306" s="2"/>
      <c r="AC8306" s="2"/>
      <c r="AD8306" s="2"/>
      <c r="AE8306" s="2"/>
      <c r="AF8306" s="2"/>
      <c r="AG8306" s="2"/>
      <c r="AH8306" s="2"/>
      <c r="AI8306" s="2"/>
      <c r="AJ8306" s="2"/>
      <c r="AK8306" s="2"/>
      <c r="BK8306" s="2"/>
      <c r="BL8306" s="2"/>
      <c r="BN8306" s="2"/>
      <c r="BO8306" s="2"/>
    </row>
    <row r="8307" ht="12.75" customHeight="1">
      <c r="D8307" s="2"/>
      <c r="G8307" s="2"/>
      <c r="I8307" s="2"/>
      <c r="J8307" s="2"/>
      <c r="K8307" s="2"/>
      <c r="L8307" s="2"/>
      <c r="M8307" s="2"/>
      <c r="N8307" s="2"/>
      <c r="O8307" s="2"/>
      <c r="P8307" s="2"/>
      <c r="Q8307" s="2"/>
      <c r="R8307" s="2"/>
      <c r="S8307" s="2"/>
      <c r="T8307" s="2"/>
      <c r="U8307" s="2"/>
      <c r="V8307" s="2"/>
      <c r="W8307" s="2"/>
      <c r="X8307" s="2"/>
      <c r="Y8307" s="2"/>
      <c r="AB8307" s="2"/>
      <c r="AC8307" s="2"/>
      <c r="AD8307" s="2"/>
      <c r="AE8307" s="2"/>
      <c r="AF8307" s="2"/>
      <c r="AG8307" s="2"/>
      <c r="AH8307" s="2"/>
      <c r="AI8307" s="2"/>
      <c r="AJ8307" s="2"/>
      <c r="AK8307" s="2"/>
      <c r="BK8307" s="2"/>
      <c r="BL8307" s="2"/>
      <c r="BN8307" s="2"/>
      <c r="BO8307" s="2"/>
    </row>
    <row r="8308" ht="12.75" customHeight="1">
      <c r="D8308" s="2"/>
      <c r="G8308" s="2"/>
      <c r="I8308" s="2"/>
      <c r="J8308" s="2"/>
      <c r="K8308" s="2"/>
      <c r="L8308" s="2"/>
      <c r="M8308" s="2"/>
      <c r="N8308" s="2"/>
      <c r="O8308" s="2"/>
      <c r="P8308" s="2"/>
      <c r="Q8308" s="2"/>
      <c r="R8308" s="2"/>
      <c r="S8308" s="2"/>
      <c r="T8308" s="2"/>
      <c r="U8308" s="2"/>
      <c r="V8308" s="2"/>
      <c r="W8308" s="2"/>
      <c r="X8308" s="2"/>
      <c r="Y8308" s="2"/>
      <c r="AB8308" s="2"/>
      <c r="AC8308" s="2"/>
      <c r="AD8308" s="2"/>
      <c r="AE8308" s="2"/>
      <c r="AF8308" s="2"/>
      <c r="AG8308" s="2"/>
      <c r="AH8308" s="2"/>
      <c r="AI8308" s="2"/>
      <c r="AJ8308" s="2"/>
      <c r="AK8308" s="2"/>
      <c r="BK8308" s="2"/>
      <c r="BL8308" s="2"/>
      <c r="BN8308" s="2"/>
      <c r="BO8308" s="2"/>
    </row>
    <row r="8309" ht="12.75" customHeight="1">
      <c r="D8309" s="2"/>
      <c r="G8309" s="2"/>
      <c r="I8309" s="2"/>
      <c r="J8309" s="2"/>
      <c r="K8309" s="2"/>
      <c r="L8309" s="2"/>
      <c r="M8309" s="2"/>
      <c r="N8309" s="2"/>
      <c r="O8309" s="2"/>
      <c r="P8309" s="2"/>
      <c r="Q8309" s="2"/>
      <c r="R8309" s="2"/>
      <c r="S8309" s="2"/>
      <c r="T8309" s="2"/>
      <c r="U8309" s="2"/>
      <c r="V8309" s="2"/>
      <c r="W8309" s="2"/>
      <c r="X8309" s="2"/>
      <c r="Y8309" s="2"/>
      <c r="AB8309" s="2"/>
      <c r="AC8309" s="2"/>
      <c r="AD8309" s="2"/>
      <c r="AE8309" s="2"/>
      <c r="AF8309" s="2"/>
      <c r="AG8309" s="2"/>
      <c r="AH8309" s="2"/>
      <c r="AI8309" s="2"/>
      <c r="AJ8309" s="2"/>
      <c r="AK8309" s="2"/>
      <c r="BK8309" s="2"/>
      <c r="BL8309" s="2"/>
      <c r="BN8309" s="2"/>
      <c r="BO8309" s="2"/>
    </row>
    <row r="8310" ht="12.75" customHeight="1">
      <c r="D8310" s="2"/>
      <c r="G8310" s="2"/>
      <c r="I8310" s="2"/>
      <c r="J8310" s="2"/>
      <c r="K8310" s="2"/>
      <c r="L8310" s="2"/>
      <c r="M8310" s="2"/>
      <c r="N8310" s="2"/>
      <c r="O8310" s="2"/>
      <c r="P8310" s="2"/>
      <c r="Q8310" s="2"/>
      <c r="R8310" s="2"/>
      <c r="S8310" s="2"/>
      <c r="T8310" s="2"/>
      <c r="U8310" s="2"/>
      <c r="V8310" s="2"/>
      <c r="W8310" s="2"/>
      <c r="X8310" s="2"/>
      <c r="Y8310" s="2"/>
      <c r="AB8310" s="2"/>
      <c r="AC8310" s="2"/>
      <c r="AD8310" s="2"/>
      <c r="AE8310" s="2"/>
      <c r="AF8310" s="2"/>
      <c r="AG8310" s="2"/>
      <c r="AH8310" s="2"/>
      <c r="AI8310" s="2"/>
      <c r="AJ8310" s="2"/>
      <c r="AK8310" s="2"/>
      <c r="BK8310" s="2"/>
      <c r="BL8310" s="2"/>
      <c r="BN8310" s="2"/>
      <c r="BO8310" s="2"/>
    </row>
    <row r="8311" ht="12.75" customHeight="1">
      <c r="D8311" s="2"/>
      <c r="G8311" s="2"/>
      <c r="I8311" s="2"/>
      <c r="J8311" s="2"/>
      <c r="K8311" s="2"/>
      <c r="L8311" s="2"/>
      <c r="M8311" s="2"/>
      <c r="N8311" s="2"/>
      <c r="O8311" s="2"/>
      <c r="P8311" s="2"/>
      <c r="Q8311" s="2"/>
      <c r="R8311" s="2"/>
      <c r="S8311" s="2"/>
      <c r="T8311" s="2"/>
      <c r="U8311" s="2"/>
      <c r="V8311" s="2"/>
      <c r="W8311" s="2"/>
      <c r="X8311" s="2"/>
      <c r="Y8311" s="2"/>
      <c r="AB8311" s="2"/>
      <c r="AC8311" s="2"/>
      <c r="AD8311" s="2"/>
      <c r="AE8311" s="2"/>
      <c r="AF8311" s="2"/>
      <c r="AG8311" s="2"/>
      <c r="AH8311" s="2"/>
      <c r="AI8311" s="2"/>
      <c r="AJ8311" s="2"/>
      <c r="AK8311" s="2"/>
      <c r="BK8311" s="2"/>
      <c r="BL8311" s="2"/>
      <c r="BN8311" s="2"/>
      <c r="BO8311" s="2"/>
    </row>
    <row r="8312" ht="12.75" customHeight="1">
      <c r="D8312" s="2"/>
      <c r="G8312" s="2"/>
      <c r="I8312" s="2"/>
      <c r="J8312" s="2"/>
      <c r="K8312" s="2"/>
      <c r="L8312" s="2"/>
      <c r="M8312" s="2"/>
      <c r="N8312" s="2"/>
      <c r="O8312" s="2"/>
      <c r="P8312" s="2"/>
      <c r="Q8312" s="2"/>
      <c r="R8312" s="2"/>
      <c r="S8312" s="2"/>
      <c r="T8312" s="2"/>
      <c r="U8312" s="2"/>
      <c r="V8312" s="2"/>
      <c r="W8312" s="2"/>
      <c r="X8312" s="2"/>
      <c r="Y8312" s="2"/>
      <c r="AB8312" s="2"/>
      <c r="AC8312" s="2"/>
      <c r="AD8312" s="2"/>
      <c r="AE8312" s="2"/>
      <c r="AF8312" s="2"/>
      <c r="AG8312" s="2"/>
      <c r="AH8312" s="2"/>
      <c r="AI8312" s="2"/>
      <c r="AJ8312" s="2"/>
      <c r="AK8312" s="2"/>
      <c r="BK8312" s="2"/>
      <c r="BL8312" s="2"/>
      <c r="BN8312" s="2"/>
      <c r="BO8312" s="2"/>
    </row>
    <row r="8313" ht="12.75" customHeight="1">
      <c r="D8313" s="2"/>
      <c r="G8313" s="2"/>
      <c r="I8313" s="2"/>
      <c r="J8313" s="2"/>
      <c r="K8313" s="2"/>
      <c r="L8313" s="2"/>
      <c r="M8313" s="2"/>
      <c r="N8313" s="2"/>
      <c r="O8313" s="2"/>
      <c r="P8313" s="2"/>
      <c r="Q8313" s="2"/>
      <c r="R8313" s="2"/>
      <c r="S8313" s="2"/>
      <c r="T8313" s="2"/>
      <c r="U8313" s="2"/>
      <c r="V8313" s="2"/>
      <c r="W8313" s="2"/>
      <c r="X8313" s="2"/>
      <c r="Y8313" s="2"/>
      <c r="AB8313" s="2"/>
      <c r="AC8313" s="2"/>
      <c r="AD8313" s="2"/>
      <c r="AE8313" s="2"/>
      <c r="AF8313" s="2"/>
      <c r="AG8313" s="2"/>
      <c r="AH8313" s="2"/>
      <c r="AI8313" s="2"/>
      <c r="AJ8313" s="2"/>
      <c r="AK8313" s="2"/>
      <c r="BK8313" s="2"/>
      <c r="BL8313" s="2"/>
      <c r="BN8313" s="2"/>
      <c r="BO8313" s="2"/>
    </row>
    <row r="8314" ht="12.75" customHeight="1">
      <c r="D8314" s="2"/>
      <c r="G8314" s="2"/>
      <c r="I8314" s="2"/>
      <c r="J8314" s="2"/>
      <c r="K8314" s="2"/>
      <c r="L8314" s="2"/>
      <c r="M8314" s="2"/>
      <c r="N8314" s="2"/>
      <c r="O8314" s="2"/>
      <c r="P8314" s="2"/>
      <c r="Q8314" s="2"/>
      <c r="R8314" s="2"/>
      <c r="S8314" s="2"/>
      <c r="T8314" s="2"/>
      <c r="U8314" s="2"/>
      <c r="V8314" s="2"/>
      <c r="W8314" s="2"/>
      <c r="X8314" s="2"/>
      <c r="Y8314" s="2"/>
      <c r="AB8314" s="2"/>
      <c r="AC8314" s="2"/>
      <c r="AD8314" s="2"/>
      <c r="AE8314" s="2"/>
      <c r="AF8314" s="2"/>
      <c r="AG8314" s="2"/>
      <c r="AH8314" s="2"/>
      <c r="AI8314" s="2"/>
      <c r="AJ8314" s="2"/>
      <c r="AK8314" s="2"/>
      <c r="BK8314" s="2"/>
      <c r="BL8314" s="2"/>
      <c r="BN8314" s="2"/>
      <c r="BO8314" s="2"/>
    </row>
    <row r="8315" ht="12.75" customHeight="1">
      <c r="D8315" s="2"/>
      <c r="G8315" s="2"/>
      <c r="I8315" s="2"/>
      <c r="J8315" s="2"/>
      <c r="K8315" s="2"/>
      <c r="L8315" s="2"/>
      <c r="M8315" s="2"/>
      <c r="N8315" s="2"/>
      <c r="O8315" s="2"/>
      <c r="P8315" s="2"/>
      <c r="Q8315" s="2"/>
      <c r="R8315" s="2"/>
      <c r="S8315" s="2"/>
      <c r="T8315" s="2"/>
      <c r="U8315" s="2"/>
      <c r="V8315" s="2"/>
      <c r="W8315" s="2"/>
      <c r="X8315" s="2"/>
      <c r="Y8315" s="2"/>
      <c r="AB8315" s="2"/>
      <c r="AC8315" s="2"/>
      <c r="AD8315" s="2"/>
      <c r="AE8315" s="2"/>
      <c r="AF8315" s="2"/>
      <c r="AG8315" s="2"/>
      <c r="AH8315" s="2"/>
      <c r="AI8315" s="2"/>
      <c r="AJ8315" s="2"/>
      <c r="AK8315" s="2"/>
      <c r="BK8315" s="2"/>
      <c r="BL8315" s="2"/>
      <c r="BN8315" s="2"/>
      <c r="BO8315" s="2"/>
    </row>
    <row r="8316" ht="12.75" customHeight="1">
      <c r="D8316" s="2"/>
      <c r="G8316" s="2"/>
      <c r="I8316" s="2"/>
      <c r="J8316" s="2"/>
      <c r="K8316" s="2"/>
      <c r="L8316" s="2"/>
      <c r="M8316" s="2"/>
      <c r="N8316" s="2"/>
      <c r="O8316" s="2"/>
      <c r="P8316" s="2"/>
      <c r="Q8316" s="2"/>
      <c r="R8316" s="2"/>
      <c r="S8316" s="2"/>
      <c r="T8316" s="2"/>
      <c r="U8316" s="2"/>
      <c r="V8316" s="2"/>
      <c r="W8316" s="2"/>
      <c r="X8316" s="2"/>
      <c r="Y8316" s="2"/>
      <c r="AB8316" s="2"/>
      <c r="AC8316" s="2"/>
      <c r="AD8316" s="2"/>
      <c r="AE8316" s="2"/>
      <c r="AF8316" s="2"/>
      <c r="AG8316" s="2"/>
      <c r="AH8316" s="2"/>
      <c r="AI8316" s="2"/>
      <c r="AJ8316" s="2"/>
      <c r="AK8316" s="2"/>
      <c r="BK8316" s="2"/>
      <c r="BL8316" s="2"/>
      <c r="BN8316" s="2"/>
      <c r="BO8316" s="2"/>
    </row>
    <row r="8317" ht="12.75" customHeight="1">
      <c r="D8317" s="2"/>
      <c r="G8317" s="2"/>
      <c r="I8317" s="2"/>
      <c r="J8317" s="2"/>
      <c r="K8317" s="2"/>
      <c r="L8317" s="2"/>
      <c r="M8317" s="2"/>
      <c r="N8317" s="2"/>
      <c r="O8317" s="2"/>
      <c r="P8317" s="2"/>
      <c r="Q8317" s="2"/>
      <c r="R8317" s="2"/>
      <c r="S8317" s="2"/>
      <c r="T8317" s="2"/>
      <c r="U8317" s="2"/>
      <c r="V8317" s="2"/>
      <c r="W8317" s="2"/>
      <c r="X8317" s="2"/>
      <c r="Y8317" s="2"/>
      <c r="AB8317" s="2"/>
      <c r="AC8317" s="2"/>
      <c r="AD8317" s="2"/>
      <c r="AE8317" s="2"/>
      <c r="AF8317" s="2"/>
      <c r="AG8317" s="2"/>
      <c r="AH8317" s="2"/>
      <c r="AI8317" s="2"/>
      <c r="AJ8317" s="2"/>
      <c r="AK8317" s="2"/>
      <c r="BK8317" s="2"/>
      <c r="BL8317" s="2"/>
      <c r="BN8317" s="2"/>
      <c r="BO8317" s="2"/>
    </row>
    <row r="8318" ht="12.75" customHeight="1">
      <c r="D8318" s="2"/>
      <c r="G8318" s="2"/>
      <c r="I8318" s="2"/>
      <c r="J8318" s="2"/>
      <c r="K8318" s="2"/>
      <c r="L8318" s="2"/>
      <c r="M8318" s="2"/>
      <c r="N8318" s="2"/>
      <c r="O8318" s="2"/>
      <c r="P8318" s="2"/>
      <c r="Q8318" s="2"/>
      <c r="R8318" s="2"/>
      <c r="S8318" s="2"/>
      <c r="T8318" s="2"/>
      <c r="U8318" s="2"/>
      <c r="V8318" s="2"/>
      <c r="W8318" s="2"/>
      <c r="X8318" s="2"/>
      <c r="Y8318" s="2"/>
      <c r="AB8318" s="2"/>
      <c r="AC8318" s="2"/>
      <c r="AD8318" s="2"/>
      <c r="AE8318" s="2"/>
      <c r="AF8318" s="2"/>
      <c r="AG8318" s="2"/>
      <c r="AH8318" s="2"/>
      <c r="AI8318" s="2"/>
      <c r="AJ8318" s="2"/>
      <c r="AK8318" s="2"/>
      <c r="BK8318" s="2"/>
      <c r="BL8318" s="2"/>
      <c r="BN8318" s="2"/>
      <c r="BO8318" s="2"/>
    </row>
    <row r="8319" ht="12.75" customHeight="1">
      <c r="D8319" s="2"/>
      <c r="G8319" s="2"/>
      <c r="I8319" s="2"/>
      <c r="J8319" s="2"/>
      <c r="K8319" s="2"/>
      <c r="L8319" s="2"/>
      <c r="M8319" s="2"/>
      <c r="N8319" s="2"/>
      <c r="O8319" s="2"/>
      <c r="P8319" s="2"/>
      <c r="Q8319" s="2"/>
      <c r="R8319" s="2"/>
      <c r="S8319" s="2"/>
      <c r="T8319" s="2"/>
      <c r="U8319" s="2"/>
      <c r="V8319" s="2"/>
      <c r="W8319" s="2"/>
      <c r="X8319" s="2"/>
      <c r="Y8319" s="2"/>
      <c r="AB8319" s="2"/>
      <c r="AC8319" s="2"/>
      <c r="AD8319" s="2"/>
      <c r="AE8319" s="2"/>
      <c r="AF8319" s="2"/>
      <c r="AG8319" s="2"/>
      <c r="AH8319" s="2"/>
      <c r="AI8319" s="2"/>
      <c r="AJ8319" s="2"/>
      <c r="AK8319" s="2"/>
      <c r="BK8319" s="2"/>
      <c r="BL8319" s="2"/>
      <c r="BN8319" s="2"/>
      <c r="BO8319" s="2"/>
    </row>
    <row r="8320" ht="12.75" customHeight="1">
      <c r="D8320" s="2"/>
      <c r="G8320" s="2"/>
      <c r="I8320" s="2"/>
      <c r="J8320" s="2"/>
      <c r="K8320" s="2"/>
      <c r="L8320" s="2"/>
      <c r="M8320" s="2"/>
      <c r="N8320" s="2"/>
      <c r="O8320" s="2"/>
      <c r="P8320" s="2"/>
      <c r="Q8320" s="2"/>
      <c r="R8320" s="2"/>
      <c r="S8320" s="2"/>
      <c r="T8320" s="2"/>
      <c r="U8320" s="2"/>
      <c r="V8320" s="2"/>
      <c r="W8320" s="2"/>
      <c r="X8320" s="2"/>
      <c r="Y8320" s="2"/>
      <c r="AB8320" s="2"/>
      <c r="AC8320" s="2"/>
      <c r="AD8320" s="2"/>
      <c r="AE8320" s="2"/>
      <c r="AF8320" s="2"/>
      <c r="AG8320" s="2"/>
      <c r="AH8320" s="2"/>
      <c r="AI8320" s="2"/>
      <c r="AJ8320" s="2"/>
      <c r="AK8320" s="2"/>
      <c r="BK8320" s="2"/>
      <c r="BL8320" s="2"/>
      <c r="BN8320" s="2"/>
      <c r="BO8320" s="2"/>
    </row>
    <row r="8321" ht="12.75" customHeight="1">
      <c r="D8321" s="2"/>
      <c r="G8321" s="2"/>
      <c r="I8321" s="2"/>
      <c r="J8321" s="2"/>
      <c r="K8321" s="2"/>
      <c r="L8321" s="2"/>
      <c r="M8321" s="2"/>
      <c r="N8321" s="2"/>
      <c r="O8321" s="2"/>
      <c r="P8321" s="2"/>
      <c r="Q8321" s="2"/>
      <c r="R8321" s="2"/>
      <c r="S8321" s="2"/>
      <c r="T8321" s="2"/>
      <c r="U8321" s="2"/>
      <c r="V8321" s="2"/>
      <c r="W8321" s="2"/>
      <c r="X8321" s="2"/>
      <c r="Y8321" s="2"/>
      <c r="AB8321" s="2"/>
      <c r="AC8321" s="2"/>
      <c r="AD8321" s="2"/>
      <c r="AE8321" s="2"/>
      <c r="AF8321" s="2"/>
      <c r="AG8321" s="2"/>
      <c r="AH8321" s="2"/>
      <c r="AI8321" s="2"/>
      <c r="AJ8321" s="2"/>
      <c r="AK8321" s="2"/>
      <c r="BK8321" s="2"/>
      <c r="BL8321" s="2"/>
      <c r="BN8321" s="2"/>
      <c r="BO8321" s="2"/>
    </row>
    <row r="8322" ht="12.75" customHeight="1">
      <c r="D8322" s="2"/>
      <c r="G8322" s="2"/>
      <c r="I8322" s="2"/>
      <c r="J8322" s="2"/>
      <c r="K8322" s="2"/>
      <c r="L8322" s="2"/>
      <c r="M8322" s="2"/>
      <c r="N8322" s="2"/>
      <c r="O8322" s="2"/>
      <c r="P8322" s="2"/>
      <c r="Q8322" s="2"/>
      <c r="R8322" s="2"/>
      <c r="S8322" s="2"/>
      <c r="T8322" s="2"/>
      <c r="U8322" s="2"/>
      <c r="V8322" s="2"/>
      <c r="W8322" s="2"/>
      <c r="X8322" s="2"/>
      <c r="Y8322" s="2"/>
      <c r="AB8322" s="2"/>
      <c r="AC8322" s="2"/>
      <c r="AD8322" s="2"/>
      <c r="AE8322" s="2"/>
      <c r="AF8322" s="2"/>
      <c r="AG8322" s="2"/>
      <c r="AH8322" s="2"/>
      <c r="AI8322" s="2"/>
      <c r="AJ8322" s="2"/>
      <c r="AK8322" s="2"/>
      <c r="BK8322" s="2"/>
      <c r="BL8322" s="2"/>
      <c r="BN8322" s="2"/>
      <c r="BO8322" s="2"/>
    </row>
    <row r="8323" ht="12.75" customHeight="1">
      <c r="D8323" s="2"/>
      <c r="G8323" s="2"/>
      <c r="I8323" s="2"/>
      <c r="J8323" s="2"/>
      <c r="K8323" s="2"/>
      <c r="L8323" s="2"/>
      <c r="M8323" s="2"/>
      <c r="N8323" s="2"/>
      <c r="O8323" s="2"/>
      <c r="P8323" s="2"/>
      <c r="Q8323" s="2"/>
      <c r="R8323" s="2"/>
      <c r="S8323" s="2"/>
      <c r="T8323" s="2"/>
      <c r="U8323" s="2"/>
      <c r="V8323" s="2"/>
      <c r="W8323" s="2"/>
      <c r="X8323" s="2"/>
      <c r="Y8323" s="2"/>
      <c r="AB8323" s="2"/>
      <c r="AC8323" s="2"/>
      <c r="AD8323" s="2"/>
      <c r="AE8323" s="2"/>
      <c r="AF8323" s="2"/>
      <c r="AG8323" s="2"/>
      <c r="AH8323" s="2"/>
      <c r="AI8323" s="2"/>
      <c r="AJ8323" s="2"/>
      <c r="AK8323" s="2"/>
      <c r="BK8323" s="2"/>
      <c r="BL8323" s="2"/>
      <c r="BN8323" s="2"/>
      <c r="BO8323" s="2"/>
    </row>
    <row r="8324" ht="12.75" customHeight="1">
      <c r="D8324" s="2"/>
      <c r="G8324" s="2"/>
      <c r="I8324" s="2"/>
      <c r="J8324" s="2"/>
      <c r="K8324" s="2"/>
      <c r="L8324" s="2"/>
      <c r="M8324" s="2"/>
      <c r="N8324" s="2"/>
      <c r="O8324" s="2"/>
      <c r="P8324" s="2"/>
      <c r="Q8324" s="2"/>
      <c r="R8324" s="2"/>
      <c r="S8324" s="2"/>
      <c r="T8324" s="2"/>
      <c r="U8324" s="2"/>
      <c r="V8324" s="2"/>
      <c r="W8324" s="2"/>
      <c r="X8324" s="2"/>
      <c r="Y8324" s="2"/>
      <c r="AB8324" s="2"/>
      <c r="AC8324" s="2"/>
      <c r="AD8324" s="2"/>
      <c r="AE8324" s="2"/>
      <c r="AF8324" s="2"/>
      <c r="AG8324" s="2"/>
      <c r="AH8324" s="2"/>
      <c r="AI8324" s="2"/>
      <c r="AJ8324" s="2"/>
      <c r="AK8324" s="2"/>
      <c r="BK8324" s="2"/>
      <c r="BL8324" s="2"/>
      <c r="BN8324" s="2"/>
      <c r="BO8324" s="2"/>
    </row>
    <row r="8325" ht="12.75" customHeight="1">
      <c r="D8325" s="2"/>
      <c r="G8325" s="2"/>
      <c r="I8325" s="2"/>
      <c r="J8325" s="2"/>
      <c r="K8325" s="2"/>
      <c r="L8325" s="2"/>
      <c r="M8325" s="2"/>
      <c r="N8325" s="2"/>
      <c r="O8325" s="2"/>
      <c r="P8325" s="2"/>
      <c r="Q8325" s="2"/>
      <c r="R8325" s="2"/>
      <c r="S8325" s="2"/>
      <c r="T8325" s="2"/>
      <c r="U8325" s="2"/>
      <c r="V8325" s="2"/>
      <c r="W8325" s="2"/>
      <c r="X8325" s="2"/>
      <c r="Y8325" s="2"/>
      <c r="AB8325" s="2"/>
      <c r="AC8325" s="2"/>
      <c r="AD8325" s="2"/>
      <c r="AE8325" s="2"/>
      <c r="AF8325" s="2"/>
      <c r="AG8325" s="2"/>
      <c r="AH8325" s="2"/>
      <c r="AI8325" s="2"/>
      <c r="AJ8325" s="2"/>
      <c r="AK8325" s="2"/>
      <c r="BK8325" s="2"/>
      <c r="BL8325" s="2"/>
      <c r="BN8325" s="2"/>
      <c r="BO8325" s="2"/>
    </row>
    <row r="8326" ht="12.75" customHeight="1">
      <c r="D8326" s="2"/>
      <c r="G8326" s="2"/>
      <c r="I8326" s="2"/>
      <c r="J8326" s="2"/>
      <c r="K8326" s="2"/>
      <c r="L8326" s="2"/>
      <c r="M8326" s="2"/>
      <c r="N8326" s="2"/>
      <c r="O8326" s="2"/>
      <c r="P8326" s="2"/>
      <c r="Q8326" s="2"/>
      <c r="R8326" s="2"/>
      <c r="S8326" s="2"/>
      <c r="T8326" s="2"/>
      <c r="U8326" s="2"/>
      <c r="V8326" s="2"/>
      <c r="W8326" s="2"/>
      <c r="X8326" s="2"/>
      <c r="Y8326" s="2"/>
      <c r="AB8326" s="2"/>
      <c r="AC8326" s="2"/>
      <c r="AD8326" s="2"/>
      <c r="AE8326" s="2"/>
      <c r="AF8326" s="2"/>
      <c r="AG8326" s="2"/>
      <c r="AH8326" s="2"/>
      <c r="AI8326" s="2"/>
      <c r="AJ8326" s="2"/>
      <c r="AK8326" s="2"/>
      <c r="BK8326" s="2"/>
      <c r="BL8326" s="2"/>
      <c r="BN8326" s="2"/>
      <c r="BO8326" s="2"/>
    </row>
    <row r="8327" ht="12.75" customHeight="1">
      <c r="D8327" s="2"/>
      <c r="G8327" s="2"/>
      <c r="I8327" s="2"/>
      <c r="J8327" s="2"/>
      <c r="K8327" s="2"/>
      <c r="L8327" s="2"/>
      <c r="M8327" s="2"/>
      <c r="N8327" s="2"/>
      <c r="O8327" s="2"/>
      <c r="P8327" s="2"/>
      <c r="Q8327" s="2"/>
      <c r="R8327" s="2"/>
      <c r="S8327" s="2"/>
      <c r="T8327" s="2"/>
      <c r="U8327" s="2"/>
      <c r="V8327" s="2"/>
      <c r="W8327" s="2"/>
      <c r="X8327" s="2"/>
      <c r="Y8327" s="2"/>
      <c r="AB8327" s="2"/>
      <c r="AC8327" s="2"/>
      <c r="AD8327" s="2"/>
      <c r="AE8327" s="2"/>
      <c r="AF8327" s="2"/>
      <c r="AG8327" s="2"/>
      <c r="AH8327" s="2"/>
      <c r="AI8327" s="2"/>
      <c r="AJ8327" s="2"/>
      <c r="AK8327" s="2"/>
      <c r="BK8327" s="2"/>
      <c r="BL8327" s="2"/>
      <c r="BN8327" s="2"/>
      <c r="BO8327" s="2"/>
    </row>
    <row r="8328" ht="12.75" customHeight="1">
      <c r="D8328" s="2"/>
      <c r="G8328" s="2"/>
      <c r="I8328" s="2"/>
      <c r="J8328" s="2"/>
      <c r="K8328" s="2"/>
      <c r="L8328" s="2"/>
      <c r="M8328" s="2"/>
      <c r="N8328" s="2"/>
      <c r="O8328" s="2"/>
      <c r="P8328" s="2"/>
      <c r="Q8328" s="2"/>
      <c r="R8328" s="2"/>
      <c r="S8328" s="2"/>
      <c r="T8328" s="2"/>
      <c r="U8328" s="2"/>
      <c r="V8328" s="2"/>
      <c r="W8328" s="2"/>
      <c r="X8328" s="2"/>
      <c r="Y8328" s="2"/>
      <c r="AB8328" s="2"/>
      <c r="AC8328" s="2"/>
      <c r="AD8328" s="2"/>
      <c r="AE8328" s="2"/>
      <c r="AF8328" s="2"/>
      <c r="AG8328" s="2"/>
      <c r="AH8328" s="2"/>
      <c r="AI8328" s="2"/>
      <c r="AJ8328" s="2"/>
      <c r="AK8328" s="2"/>
      <c r="BK8328" s="2"/>
      <c r="BL8328" s="2"/>
      <c r="BN8328" s="2"/>
      <c r="BO8328" s="2"/>
    </row>
    <row r="8329" ht="12.75" customHeight="1">
      <c r="D8329" s="2"/>
      <c r="G8329" s="2"/>
      <c r="I8329" s="2"/>
      <c r="J8329" s="2"/>
      <c r="K8329" s="2"/>
      <c r="L8329" s="2"/>
      <c r="M8329" s="2"/>
      <c r="N8329" s="2"/>
      <c r="O8329" s="2"/>
      <c r="P8329" s="2"/>
      <c r="Q8329" s="2"/>
      <c r="R8329" s="2"/>
      <c r="S8329" s="2"/>
      <c r="T8329" s="2"/>
      <c r="U8329" s="2"/>
      <c r="V8329" s="2"/>
      <c r="W8329" s="2"/>
      <c r="X8329" s="2"/>
      <c r="Y8329" s="2"/>
      <c r="AB8329" s="2"/>
      <c r="AC8329" s="2"/>
      <c r="AD8329" s="2"/>
      <c r="AE8329" s="2"/>
      <c r="AF8329" s="2"/>
      <c r="AG8329" s="2"/>
      <c r="AH8329" s="2"/>
      <c r="AI8329" s="2"/>
      <c r="AJ8329" s="2"/>
      <c r="AK8329" s="2"/>
      <c r="BK8329" s="2"/>
      <c r="BL8329" s="2"/>
      <c r="BN8329" s="2"/>
      <c r="BO8329" s="2"/>
    </row>
    <row r="8330" ht="12.75" customHeight="1">
      <c r="D8330" s="2"/>
      <c r="G8330" s="2"/>
      <c r="I8330" s="2"/>
      <c r="J8330" s="2"/>
      <c r="K8330" s="2"/>
      <c r="L8330" s="2"/>
      <c r="M8330" s="2"/>
      <c r="N8330" s="2"/>
      <c r="O8330" s="2"/>
      <c r="P8330" s="2"/>
      <c r="Q8330" s="2"/>
      <c r="R8330" s="2"/>
      <c r="S8330" s="2"/>
      <c r="T8330" s="2"/>
      <c r="U8330" s="2"/>
      <c r="V8330" s="2"/>
      <c r="W8330" s="2"/>
      <c r="X8330" s="2"/>
      <c r="Y8330" s="2"/>
      <c r="AB8330" s="2"/>
      <c r="AC8330" s="2"/>
      <c r="AD8330" s="2"/>
      <c r="AE8330" s="2"/>
      <c r="AF8330" s="2"/>
      <c r="AG8330" s="2"/>
      <c r="AH8330" s="2"/>
      <c r="AI8330" s="2"/>
      <c r="AJ8330" s="2"/>
      <c r="AK8330" s="2"/>
      <c r="BK8330" s="2"/>
      <c r="BL8330" s="2"/>
      <c r="BN8330" s="2"/>
      <c r="BO8330" s="2"/>
    </row>
    <row r="8331" ht="12.75" customHeight="1">
      <c r="D8331" s="2"/>
      <c r="G8331" s="2"/>
      <c r="I8331" s="2"/>
      <c r="J8331" s="2"/>
      <c r="K8331" s="2"/>
      <c r="L8331" s="2"/>
      <c r="M8331" s="2"/>
      <c r="N8331" s="2"/>
      <c r="O8331" s="2"/>
      <c r="P8331" s="2"/>
      <c r="Q8331" s="2"/>
      <c r="R8331" s="2"/>
      <c r="S8331" s="2"/>
      <c r="T8331" s="2"/>
      <c r="U8331" s="2"/>
      <c r="V8331" s="2"/>
      <c r="W8331" s="2"/>
      <c r="X8331" s="2"/>
      <c r="Y8331" s="2"/>
      <c r="AB8331" s="2"/>
      <c r="AC8331" s="2"/>
      <c r="AD8331" s="2"/>
      <c r="AE8331" s="2"/>
      <c r="AF8331" s="2"/>
      <c r="AG8331" s="2"/>
      <c r="AH8331" s="2"/>
      <c r="AI8331" s="2"/>
      <c r="AJ8331" s="2"/>
      <c r="AK8331" s="2"/>
      <c r="BK8331" s="2"/>
      <c r="BL8331" s="2"/>
      <c r="BN8331" s="2"/>
      <c r="BO8331" s="2"/>
    </row>
    <row r="8332" ht="12.75" customHeight="1">
      <c r="D8332" s="2"/>
      <c r="G8332" s="2"/>
      <c r="I8332" s="2"/>
      <c r="J8332" s="2"/>
      <c r="K8332" s="2"/>
      <c r="L8332" s="2"/>
      <c r="M8332" s="2"/>
      <c r="N8332" s="2"/>
      <c r="O8332" s="2"/>
      <c r="P8332" s="2"/>
      <c r="Q8332" s="2"/>
      <c r="R8332" s="2"/>
      <c r="S8332" s="2"/>
      <c r="T8332" s="2"/>
      <c r="U8332" s="2"/>
      <c r="V8332" s="2"/>
      <c r="W8332" s="2"/>
      <c r="X8332" s="2"/>
      <c r="Y8332" s="2"/>
      <c r="AB8332" s="2"/>
      <c r="AC8332" s="2"/>
      <c r="AD8332" s="2"/>
      <c r="AE8332" s="2"/>
      <c r="AF8332" s="2"/>
      <c r="AG8332" s="2"/>
      <c r="AH8332" s="2"/>
      <c r="AI8332" s="2"/>
      <c r="AJ8332" s="2"/>
      <c r="AK8332" s="2"/>
      <c r="BK8332" s="2"/>
      <c r="BL8332" s="2"/>
      <c r="BN8332" s="2"/>
      <c r="BO8332" s="2"/>
    </row>
    <row r="8333" ht="12.75" customHeight="1">
      <c r="D8333" s="2"/>
      <c r="G8333" s="2"/>
      <c r="I8333" s="2"/>
      <c r="J8333" s="2"/>
      <c r="K8333" s="2"/>
      <c r="L8333" s="2"/>
      <c r="M8333" s="2"/>
      <c r="N8333" s="2"/>
      <c r="O8333" s="2"/>
      <c r="P8333" s="2"/>
      <c r="Q8333" s="2"/>
      <c r="R8333" s="2"/>
      <c r="S8333" s="2"/>
      <c r="T8333" s="2"/>
      <c r="U8333" s="2"/>
      <c r="V8333" s="2"/>
      <c r="W8333" s="2"/>
      <c r="X8333" s="2"/>
      <c r="Y8333" s="2"/>
      <c r="AB8333" s="2"/>
      <c r="AC8333" s="2"/>
      <c r="AD8333" s="2"/>
      <c r="AE8333" s="2"/>
      <c r="AF8333" s="2"/>
      <c r="AG8333" s="2"/>
      <c r="AH8333" s="2"/>
      <c r="AI8333" s="2"/>
      <c r="AJ8333" s="2"/>
      <c r="AK8333" s="2"/>
      <c r="BK8333" s="2"/>
      <c r="BL8333" s="2"/>
      <c r="BN8333" s="2"/>
      <c r="BO8333" s="2"/>
    </row>
    <row r="8334" ht="12.75" customHeight="1">
      <c r="D8334" s="2"/>
      <c r="G8334" s="2"/>
      <c r="I8334" s="2"/>
      <c r="J8334" s="2"/>
      <c r="K8334" s="2"/>
      <c r="L8334" s="2"/>
      <c r="M8334" s="2"/>
      <c r="N8334" s="2"/>
      <c r="O8334" s="2"/>
      <c r="P8334" s="2"/>
      <c r="Q8334" s="2"/>
      <c r="R8334" s="2"/>
      <c r="S8334" s="2"/>
      <c r="T8334" s="2"/>
      <c r="U8334" s="2"/>
      <c r="V8334" s="2"/>
      <c r="W8334" s="2"/>
      <c r="X8334" s="2"/>
      <c r="Y8334" s="2"/>
      <c r="AB8334" s="2"/>
      <c r="AC8334" s="2"/>
      <c r="AD8334" s="2"/>
      <c r="AE8334" s="2"/>
      <c r="AF8334" s="2"/>
      <c r="AG8334" s="2"/>
      <c r="AH8334" s="2"/>
      <c r="AI8334" s="2"/>
      <c r="AJ8334" s="2"/>
      <c r="AK8334" s="2"/>
      <c r="BK8334" s="2"/>
      <c r="BL8334" s="2"/>
      <c r="BN8334" s="2"/>
      <c r="BO8334" s="2"/>
    </row>
    <row r="8335" ht="12.75" customHeight="1">
      <c r="D8335" s="2"/>
      <c r="G8335" s="2"/>
      <c r="I8335" s="2"/>
      <c r="J8335" s="2"/>
      <c r="K8335" s="2"/>
      <c r="L8335" s="2"/>
      <c r="M8335" s="2"/>
      <c r="N8335" s="2"/>
      <c r="O8335" s="2"/>
      <c r="P8335" s="2"/>
      <c r="Q8335" s="2"/>
      <c r="R8335" s="2"/>
      <c r="S8335" s="2"/>
      <c r="T8335" s="2"/>
      <c r="U8335" s="2"/>
      <c r="V8335" s="2"/>
      <c r="W8335" s="2"/>
      <c r="X8335" s="2"/>
      <c r="Y8335" s="2"/>
      <c r="AB8335" s="2"/>
      <c r="AC8335" s="2"/>
      <c r="AD8335" s="2"/>
      <c r="AE8335" s="2"/>
      <c r="AF8335" s="2"/>
      <c r="AG8335" s="2"/>
      <c r="AH8335" s="2"/>
      <c r="AI8335" s="2"/>
      <c r="AJ8335" s="2"/>
      <c r="AK8335" s="2"/>
      <c r="BK8335" s="2"/>
      <c r="BL8335" s="2"/>
      <c r="BN8335" s="2"/>
      <c r="BO8335" s="2"/>
    </row>
    <row r="8336" ht="12.75" customHeight="1">
      <c r="D8336" s="2"/>
      <c r="G8336" s="2"/>
      <c r="I8336" s="2"/>
      <c r="J8336" s="2"/>
      <c r="K8336" s="2"/>
      <c r="L8336" s="2"/>
      <c r="M8336" s="2"/>
      <c r="N8336" s="2"/>
      <c r="O8336" s="2"/>
      <c r="P8336" s="2"/>
      <c r="Q8336" s="2"/>
      <c r="R8336" s="2"/>
      <c r="S8336" s="2"/>
      <c r="T8336" s="2"/>
      <c r="U8336" s="2"/>
      <c r="V8336" s="2"/>
      <c r="W8336" s="2"/>
      <c r="X8336" s="2"/>
      <c r="Y8336" s="2"/>
      <c r="AB8336" s="2"/>
      <c r="AC8336" s="2"/>
      <c r="AD8336" s="2"/>
      <c r="AE8336" s="2"/>
      <c r="AF8336" s="2"/>
      <c r="AG8336" s="2"/>
      <c r="AH8336" s="2"/>
      <c r="AI8336" s="2"/>
      <c r="AJ8336" s="2"/>
      <c r="AK8336" s="2"/>
      <c r="BK8336" s="2"/>
      <c r="BL8336" s="2"/>
      <c r="BN8336" s="2"/>
      <c r="BO8336" s="2"/>
    </row>
    <row r="8337" ht="12.75" customHeight="1">
      <c r="D8337" s="2"/>
      <c r="G8337" s="2"/>
      <c r="I8337" s="2"/>
      <c r="J8337" s="2"/>
      <c r="K8337" s="2"/>
      <c r="L8337" s="2"/>
      <c r="M8337" s="2"/>
      <c r="N8337" s="2"/>
      <c r="O8337" s="2"/>
      <c r="P8337" s="2"/>
      <c r="Q8337" s="2"/>
      <c r="R8337" s="2"/>
      <c r="S8337" s="2"/>
      <c r="T8337" s="2"/>
      <c r="U8337" s="2"/>
      <c r="V8337" s="2"/>
      <c r="W8337" s="2"/>
      <c r="X8337" s="2"/>
      <c r="Y8337" s="2"/>
      <c r="AB8337" s="2"/>
      <c r="AC8337" s="2"/>
      <c r="AD8337" s="2"/>
      <c r="AE8337" s="2"/>
      <c r="AF8337" s="2"/>
      <c r="AG8337" s="2"/>
      <c r="AH8337" s="2"/>
      <c r="AI8337" s="2"/>
      <c r="AJ8337" s="2"/>
      <c r="AK8337" s="2"/>
      <c r="BK8337" s="2"/>
      <c r="BL8337" s="2"/>
      <c r="BN8337" s="2"/>
      <c r="BO8337" s="2"/>
    </row>
    <row r="8338" ht="12.75" customHeight="1">
      <c r="D8338" s="2"/>
      <c r="G8338" s="2"/>
      <c r="I8338" s="2"/>
      <c r="J8338" s="2"/>
      <c r="K8338" s="2"/>
      <c r="L8338" s="2"/>
      <c r="M8338" s="2"/>
      <c r="N8338" s="2"/>
      <c r="O8338" s="2"/>
      <c r="P8338" s="2"/>
      <c r="Q8338" s="2"/>
      <c r="R8338" s="2"/>
      <c r="S8338" s="2"/>
      <c r="T8338" s="2"/>
      <c r="U8338" s="2"/>
      <c r="V8338" s="2"/>
      <c r="W8338" s="2"/>
      <c r="X8338" s="2"/>
      <c r="Y8338" s="2"/>
      <c r="AB8338" s="2"/>
      <c r="AC8338" s="2"/>
      <c r="AD8338" s="2"/>
      <c r="AE8338" s="2"/>
      <c r="AF8338" s="2"/>
      <c r="AG8338" s="2"/>
      <c r="AH8338" s="2"/>
      <c r="AI8338" s="2"/>
      <c r="AJ8338" s="2"/>
      <c r="AK8338" s="2"/>
      <c r="BK8338" s="2"/>
      <c r="BL8338" s="2"/>
      <c r="BN8338" s="2"/>
      <c r="BO8338" s="2"/>
    </row>
    <row r="8339" ht="12.75" customHeight="1">
      <c r="D8339" s="2"/>
      <c r="G8339" s="2"/>
      <c r="I8339" s="2"/>
      <c r="J8339" s="2"/>
      <c r="K8339" s="2"/>
      <c r="L8339" s="2"/>
      <c r="M8339" s="2"/>
      <c r="N8339" s="2"/>
      <c r="O8339" s="2"/>
      <c r="P8339" s="2"/>
      <c r="Q8339" s="2"/>
      <c r="R8339" s="2"/>
      <c r="S8339" s="2"/>
      <c r="T8339" s="2"/>
      <c r="U8339" s="2"/>
      <c r="V8339" s="2"/>
      <c r="W8339" s="2"/>
      <c r="X8339" s="2"/>
      <c r="Y8339" s="2"/>
      <c r="AB8339" s="2"/>
      <c r="AC8339" s="2"/>
      <c r="AD8339" s="2"/>
      <c r="AE8339" s="2"/>
      <c r="AF8339" s="2"/>
      <c r="AG8339" s="2"/>
      <c r="AH8339" s="2"/>
      <c r="AI8339" s="2"/>
      <c r="AJ8339" s="2"/>
      <c r="AK8339" s="2"/>
      <c r="BK8339" s="2"/>
      <c r="BL8339" s="2"/>
      <c r="BN8339" s="2"/>
      <c r="BO8339" s="2"/>
    </row>
    <row r="8340" ht="12.75" customHeight="1">
      <c r="D8340" s="2"/>
      <c r="G8340" s="2"/>
      <c r="I8340" s="2"/>
      <c r="J8340" s="2"/>
      <c r="K8340" s="2"/>
      <c r="L8340" s="2"/>
      <c r="M8340" s="2"/>
      <c r="N8340" s="2"/>
      <c r="O8340" s="2"/>
      <c r="P8340" s="2"/>
      <c r="Q8340" s="2"/>
      <c r="R8340" s="2"/>
      <c r="S8340" s="2"/>
      <c r="T8340" s="2"/>
      <c r="U8340" s="2"/>
      <c r="V8340" s="2"/>
      <c r="W8340" s="2"/>
      <c r="X8340" s="2"/>
      <c r="Y8340" s="2"/>
      <c r="AB8340" s="2"/>
      <c r="AC8340" s="2"/>
      <c r="AD8340" s="2"/>
      <c r="AE8340" s="2"/>
      <c r="AF8340" s="2"/>
      <c r="AG8340" s="2"/>
      <c r="AH8340" s="2"/>
      <c r="AI8340" s="2"/>
      <c r="AJ8340" s="2"/>
      <c r="AK8340" s="2"/>
      <c r="BK8340" s="2"/>
      <c r="BL8340" s="2"/>
      <c r="BN8340" s="2"/>
      <c r="BO8340" s="2"/>
    </row>
    <row r="8341" ht="12.75" customHeight="1">
      <c r="D8341" s="2"/>
      <c r="G8341" s="2"/>
      <c r="I8341" s="2"/>
      <c r="J8341" s="2"/>
      <c r="K8341" s="2"/>
      <c r="L8341" s="2"/>
      <c r="M8341" s="2"/>
      <c r="N8341" s="2"/>
      <c r="O8341" s="2"/>
      <c r="P8341" s="2"/>
      <c r="Q8341" s="2"/>
      <c r="R8341" s="2"/>
      <c r="S8341" s="2"/>
      <c r="T8341" s="2"/>
      <c r="U8341" s="2"/>
      <c r="V8341" s="2"/>
      <c r="W8341" s="2"/>
      <c r="X8341" s="2"/>
      <c r="Y8341" s="2"/>
      <c r="AB8341" s="2"/>
      <c r="AC8341" s="2"/>
      <c r="AD8341" s="2"/>
      <c r="AE8341" s="2"/>
      <c r="AF8341" s="2"/>
      <c r="AG8341" s="2"/>
      <c r="AH8341" s="2"/>
      <c r="AI8341" s="2"/>
      <c r="AJ8341" s="2"/>
      <c r="AK8341" s="2"/>
      <c r="BK8341" s="2"/>
      <c r="BL8341" s="2"/>
      <c r="BN8341" s="2"/>
      <c r="BO8341" s="2"/>
    </row>
    <row r="8342" ht="12.75" customHeight="1">
      <c r="D8342" s="2"/>
      <c r="G8342" s="2"/>
      <c r="I8342" s="2"/>
      <c r="J8342" s="2"/>
      <c r="K8342" s="2"/>
      <c r="L8342" s="2"/>
      <c r="M8342" s="2"/>
      <c r="N8342" s="2"/>
      <c r="O8342" s="2"/>
      <c r="P8342" s="2"/>
      <c r="Q8342" s="2"/>
      <c r="R8342" s="2"/>
      <c r="S8342" s="2"/>
      <c r="T8342" s="2"/>
      <c r="U8342" s="2"/>
      <c r="V8342" s="2"/>
      <c r="W8342" s="2"/>
      <c r="X8342" s="2"/>
      <c r="Y8342" s="2"/>
      <c r="AB8342" s="2"/>
      <c r="AC8342" s="2"/>
      <c r="AD8342" s="2"/>
      <c r="AE8342" s="2"/>
      <c r="AF8342" s="2"/>
      <c r="AG8342" s="2"/>
      <c r="AH8342" s="2"/>
      <c r="AI8342" s="2"/>
      <c r="AJ8342" s="2"/>
      <c r="AK8342" s="2"/>
      <c r="BK8342" s="2"/>
      <c r="BL8342" s="2"/>
      <c r="BN8342" s="2"/>
      <c r="BO8342" s="2"/>
    </row>
    <row r="8343" ht="12.75" customHeight="1">
      <c r="D8343" s="2"/>
      <c r="G8343" s="2"/>
      <c r="I8343" s="2"/>
      <c r="J8343" s="2"/>
      <c r="K8343" s="2"/>
      <c r="L8343" s="2"/>
      <c r="M8343" s="2"/>
      <c r="N8343" s="2"/>
      <c r="O8343" s="2"/>
      <c r="P8343" s="2"/>
      <c r="Q8343" s="2"/>
      <c r="R8343" s="2"/>
      <c r="S8343" s="2"/>
      <c r="T8343" s="2"/>
      <c r="U8343" s="2"/>
      <c r="V8343" s="2"/>
      <c r="W8343" s="2"/>
      <c r="X8343" s="2"/>
      <c r="Y8343" s="2"/>
      <c r="AB8343" s="2"/>
      <c r="AC8343" s="2"/>
      <c r="AD8343" s="2"/>
      <c r="AE8343" s="2"/>
      <c r="AF8343" s="2"/>
      <c r="AG8343" s="2"/>
      <c r="AH8343" s="2"/>
      <c r="AI8343" s="2"/>
      <c r="AJ8343" s="2"/>
      <c r="AK8343" s="2"/>
      <c r="BK8343" s="2"/>
      <c r="BL8343" s="2"/>
      <c r="BN8343" s="2"/>
      <c r="BO8343" s="2"/>
    </row>
    <row r="8344" ht="12.75" customHeight="1">
      <c r="D8344" s="2"/>
      <c r="G8344" s="2"/>
      <c r="I8344" s="2"/>
      <c r="J8344" s="2"/>
      <c r="K8344" s="2"/>
      <c r="L8344" s="2"/>
      <c r="M8344" s="2"/>
      <c r="N8344" s="2"/>
      <c r="O8344" s="2"/>
      <c r="P8344" s="2"/>
      <c r="Q8344" s="2"/>
      <c r="R8344" s="2"/>
      <c r="S8344" s="2"/>
      <c r="T8344" s="2"/>
      <c r="U8344" s="2"/>
      <c r="V8344" s="2"/>
      <c r="W8344" s="2"/>
      <c r="X8344" s="2"/>
      <c r="Y8344" s="2"/>
      <c r="AB8344" s="2"/>
      <c r="AC8344" s="2"/>
      <c r="AD8344" s="2"/>
      <c r="AE8344" s="2"/>
      <c r="AF8344" s="2"/>
      <c r="AG8344" s="2"/>
      <c r="AH8344" s="2"/>
      <c r="AI8344" s="2"/>
      <c r="AJ8344" s="2"/>
      <c r="AK8344" s="2"/>
      <c r="BK8344" s="2"/>
      <c r="BL8344" s="2"/>
      <c r="BN8344" s="2"/>
      <c r="BO8344" s="2"/>
    </row>
    <row r="8345" ht="12.75" customHeight="1">
      <c r="D8345" s="2"/>
      <c r="G8345" s="2"/>
      <c r="I8345" s="2"/>
      <c r="J8345" s="2"/>
      <c r="K8345" s="2"/>
      <c r="L8345" s="2"/>
      <c r="M8345" s="2"/>
      <c r="N8345" s="2"/>
      <c r="O8345" s="2"/>
      <c r="P8345" s="2"/>
      <c r="Q8345" s="2"/>
      <c r="R8345" s="2"/>
      <c r="S8345" s="2"/>
      <c r="T8345" s="2"/>
      <c r="U8345" s="2"/>
      <c r="V8345" s="2"/>
      <c r="W8345" s="2"/>
      <c r="X8345" s="2"/>
      <c r="Y8345" s="2"/>
      <c r="AB8345" s="2"/>
      <c r="AC8345" s="2"/>
      <c r="AD8345" s="2"/>
      <c r="AE8345" s="2"/>
      <c r="AF8345" s="2"/>
      <c r="AG8345" s="2"/>
      <c r="AH8345" s="2"/>
      <c r="AI8345" s="2"/>
      <c r="AJ8345" s="2"/>
      <c r="AK8345" s="2"/>
      <c r="BK8345" s="2"/>
      <c r="BL8345" s="2"/>
      <c r="BN8345" s="2"/>
      <c r="BO8345" s="2"/>
    </row>
    <row r="8346" ht="12.75" customHeight="1">
      <c r="D8346" s="2"/>
      <c r="G8346" s="2"/>
      <c r="I8346" s="2"/>
      <c r="J8346" s="2"/>
      <c r="K8346" s="2"/>
      <c r="L8346" s="2"/>
      <c r="M8346" s="2"/>
      <c r="N8346" s="2"/>
      <c r="O8346" s="2"/>
      <c r="P8346" s="2"/>
      <c r="Q8346" s="2"/>
      <c r="R8346" s="2"/>
      <c r="S8346" s="2"/>
      <c r="T8346" s="2"/>
      <c r="U8346" s="2"/>
      <c r="V8346" s="2"/>
      <c r="W8346" s="2"/>
      <c r="X8346" s="2"/>
      <c r="Y8346" s="2"/>
      <c r="AB8346" s="2"/>
      <c r="AC8346" s="2"/>
      <c r="AD8346" s="2"/>
      <c r="AE8346" s="2"/>
      <c r="AF8346" s="2"/>
      <c r="AG8346" s="2"/>
      <c r="AH8346" s="2"/>
      <c r="AI8346" s="2"/>
      <c r="AJ8346" s="2"/>
      <c r="AK8346" s="2"/>
      <c r="BK8346" s="2"/>
      <c r="BL8346" s="2"/>
      <c r="BN8346" s="2"/>
      <c r="BO8346" s="2"/>
    </row>
    <row r="8347" ht="12.75" customHeight="1">
      <c r="D8347" s="2"/>
      <c r="G8347" s="2"/>
      <c r="I8347" s="2"/>
      <c r="J8347" s="2"/>
      <c r="K8347" s="2"/>
      <c r="L8347" s="2"/>
      <c r="M8347" s="2"/>
      <c r="N8347" s="2"/>
      <c r="O8347" s="2"/>
      <c r="P8347" s="2"/>
      <c r="Q8347" s="2"/>
      <c r="R8347" s="2"/>
      <c r="S8347" s="2"/>
      <c r="T8347" s="2"/>
      <c r="U8347" s="2"/>
      <c r="V8347" s="2"/>
      <c r="W8347" s="2"/>
      <c r="X8347" s="2"/>
      <c r="Y8347" s="2"/>
      <c r="AB8347" s="2"/>
      <c r="AC8347" s="2"/>
      <c r="AD8347" s="2"/>
      <c r="AE8347" s="2"/>
      <c r="AF8347" s="2"/>
      <c r="AG8347" s="2"/>
      <c r="AH8347" s="2"/>
      <c r="AI8347" s="2"/>
      <c r="AJ8347" s="2"/>
      <c r="AK8347" s="2"/>
      <c r="BK8347" s="2"/>
      <c r="BL8347" s="2"/>
      <c r="BN8347" s="2"/>
      <c r="BO8347" s="2"/>
    </row>
    <row r="8348" ht="12.75" customHeight="1">
      <c r="D8348" s="2"/>
      <c r="G8348" s="2"/>
      <c r="I8348" s="2"/>
      <c r="J8348" s="2"/>
      <c r="K8348" s="2"/>
      <c r="L8348" s="2"/>
      <c r="M8348" s="2"/>
      <c r="N8348" s="2"/>
      <c r="O8348" s="2"/>
      <c r="P8348" s="2"/>
      <c r="Q8348" s="2"/>
      <c r="R8348" s="2"/>
      <c r="S8348" s="2"/>
      <c r="T8348" s="2"/>
      <c r="U8348" s="2"/>
      <c r="V8348" s="2"/>
      <c r="W8348" s="2"/>
      <c r="X8348" s="2"/>
      <c r="Y8348" s="2"/>
      <c r="AB8348" s="2"/>
      <c r="AC8348" s="2"/>
      <c r="AD8348" s="2"/>
      <c r="AE8348" s="2"/>
      <c r="AF8348" s="2"/>
      <c r="AG8348" s="2"/>
      <c r="AH8348" s="2"/>
      <c r="AI8348" s="2"/>
      <c r="AJ8348" s="2"/>
      <c r="AK8348" s="2"/>
      <c r="BK8348" s="2"/>
      <c r="BL8348" s="2"/>
      <c r="BN8348" s="2"/>
      <c r="BO8348" s="2"/>
    </row>
    <row r="8349" ht="12.75" customHeight="1">
      <c r="D8349" s="2"/>
      <c r="G8349" s="2"/>
      <c r="I8349" s="2"/>
      <c r="J8349" s="2"/>
      <c r="K8349" s="2"/>
      <c r="L8349" s="2"/>
      <c r="M8349" s="2"/>
      <c r="N8349" s="2"/>
      <c r="O8349" s="2"/>
      <c r="P8349" s="2"/>
      <c r="Q8349" s="2"/>
      <c r="R8349" s="2"/>
      <c r="S8349" s="2"/>
      <c r="T8349" s="2"/>
      <c r="U8349" s="2"/>
      <c r="V8349" s="2"/>
      <c r="W8349" s="2"/>
      <c r="X8349" s="2"/>
      <c r="Y8349" s="2"/>
      <c r="AB8349" s="2"/>
      <c r="AC8349" s="2"/>
      <c r="AD8349" s="2"/>
      <c r="AE8349" s="2"/>
      <c r="AF8349" s="2"/>
      <c r="AG8349" s="2"/>
      <c r="AH8349" s="2"/>
      <c r="AI8349" s="2"/>
      <c r="AJ8349" s="2"/>
      <c r="AK8349" s="2"/>
      <c r="BK8349" s="2"/>
      <c r="BL8349" s="2"/>
      <c r="BN8349" s="2"/>
      <c r="BO8349" s="2"/>
    </row>
    <row r="8350" ht="12.75" customHeight="1">
      <c r="D8350" s="2"/>
      <c r="G8350" s="2"/>
      <c r="I8350" s="2"/>
      <c r="J8350" s="2"/>
      <c r="K8350" s="2"/>
      <c r="L8350" s="2"/>
      <c r="M8350" s="2"/>
      <c r="N8350" s="2"/>
      <c r="O8350" s="2"/>
      <c r="P8350" s="2"/>
      <c r="Q8350" s="2"/>
      <c r="R8350" s="2"/>
      <c r="S8350" s="2"/>
      <c r="T8350" s="2"/>
      <c r="U8350" s="2"/>
      <c r="V8350" s="2"/>
      <c r="W8350" s="2"/>
      <c r="X8350" s="2"/>
      <c r="Y8350" s="2"/>
      <c r="AB8350" s="2"/>
      <c r="AC8350" s="2"/>
      <c r="AD8350" s="2"/>
      <c r="AE8350" s="2"/>
      <c r="AF8350" s="2"/>
      <c r="AG8350" s="2"/>
      <c r="AH8350" s="2"/>
      <c r="AI8350" s="2"/>
      <c r="AJ8350" s="2"/>
      <c r="AK8350" s="2"/>
      <c r="BK8350" s="2"/>
      <c r="BL8350" s="2"/>
      <c r="BN8350" s="2"/>
      <c r="BO8350" s="2"/>
    </row>
    <row r="8351" ht="12.75" customHeight="1">
      <c r="D8351" s="2"/>
      <c r="G8351" s="2"/>
      <c r="I8351" s="2"/>
      <c r="J8351" s="2"/>
      <c r="K8351" s="2"/>
      <c r="L8351" s="2"/>
      <c r="M8351" s="2"/>
      <c r="N8351" s="2"/>
      <c r="O8351" s="2"/>
      <c r="P8351" s="2"/>
      <c r="Q8351" s="2"/>
      <c r="R8351" s="2"/>
      <c r="S8351" s="2"/>
      <c r="T8351" s="2"/>
      <c r="U8351" s="2"/>
      <c r="V8351" s="2"/>
      <c r="W8351" s="2"/>
      <c r="X8351" s="2"/>
      <c r="Y8351" s="2"/>
      <c r="AB8351" s="2"/>
      <c r="AC8351" s="2"/>
      <c r="AD8351" s="2"/>
      <c r="AE8351" s="2"/>
      <c r="AF8351" s="2"/>
      <c r="AG8351" s="2"/>
      <c r="AH8351" s="2"/>
      <c r="AI8351" s="2"/>
      <c r="AJ8351" s="2"/>
      <c r="AK8351" s="2"/>
      <c r="BK8351" s="2"/>
      <c r="BL8351" s="2"/>
      <c r="BN8351" s="2"/>
      <c r="BO8351" s="2"/>
    </row>
    <row r="8352" ht="12.75" customHeight="1">
      <c r="D8352" s="2"/>
      <c r="G8352" s="2"/>
      <c r="I8352" s="2"/>
      <c r="J8352" s="2"/>
      <c r="K8352" s="2"/>
      <c r="L8352" s="2"/>
      <c r="M8352" s="2"/>
      <c r="N8352" s="2"/>
      <c r="O8352" s="2"/>
      <c r="P8352" s="2"/>
      <c r="Q8352" s="2"/>
      <c r="R8352" s="2"/>
      <c r="S8352" s="2"/>
      <c r="T8352" s="2"/>
      <c r="U8352" s="2"/>
      <c r="V8352" s="2"/>
      <c r="W8352" s="2"/>
      <c r="X8352" s="2"/>
      <c r="Y8352" s="2"/>
      <c r="AB8352" s="2"/>
      <c r="AC8352" s="2"/>
      <c r="AD8352" s="2"/>
      <c r="AE8352" s="2"/>
      <c r="AF8352" s="2"/>
      <c r="AG8352" s="2"/>
      <c r="AH8352" s="2"/>
      <c r="AI8352" s="2"/>
      <c r="AJ8352" s="2"/>
      <c r="AK8352" s="2"/>
      <c r="BK8352" s="2"/>
      <c r="BL8352" s="2"/>
      <c r="BN8352" s="2"/>
      <c r="BO8352" s="2"/>
    </row>
    <row r="8353" ht="12.75" customHeight="1">
      <c r="D8353" s="2"/>
      <c r="G8353" s="2"/>
      <c r="I8353" s="2"/>
      <c r="J8353" s="2"/>
      <c r="K8353" s="2"/>
      <c r="L8353" s="2"/>
      <c r="M8353" s="2"/>
      <c r="N8353" s="2"/>
      <c r="O8353" s="2"/>
      <c r="P8353" s="2"/>
      <c r="Q8353" s="2"/>
      <c r="R8353" s="2"/>
      <c r="S8353" s="2"/>
      <c r="T8353" s="2"/>
      <c r="U8353" s="2"/>
      <c r="V8353" s="2"/>
      <c r="W8353" s="2"/>
      <c r="X8353" s="2"/>
      <c r="Y8353" s="2"/>
      <c r="AB8353" s="2"/>
      <c r="AC8353" s="2"/>
      <c r="AD8353" s="2"/>
      <c r="AE8353" s="2"/>
      <c r="AF8353" s="2"/>
      <c r="AG8353" s="2"/>
      <c r="AH8353" s="2"/>
      <c r="AI8353" s="2"/>
      <c r="AJ8353" s="2"/>
      <c r="AK8353" s="2"/>
      <c r="BK8353" s="2"/>
      <c r="BL8353" s="2"/>
      <c r="BN8353" s="2"/>
      <c r="BO8353" s="2"/>
    </row>
    <row r="8354" ht="12.75" customHeight="1">
      <c r="D8354" s="2"/>
      <c r="G8354" s="2"/>
      <c r="I8354" s="2"/>
      <c r="J8354" s="2"/>
      <c r="K8354" s="2"/>
      <c r="L8354" s="2"/>
      <c r="M8354" s="2"/>
      <c r="N8354" s="2"/>
      <c r="O8354" s="2"/>
      <c r="P8354" s="2"/>
      <c r="Q8354" s="2"/>
      <c r="R8354" s="2"/>
      <c r="S8354" s="2"/>
      <c r="T8354" s="2"/>
      <c r="U8354" s="2"/>
      <c r="V8354" s="2"/>
      <c r="W8354" s="2"/>
      <c r="X8354" s="2"/>
      <c r="Y8354" s="2"/>
      <c r="AB8354" s="2"/>
      <c r="AC8354" s="2"/>
      <c r="AD8354" s="2"/>
      <c r="AE8354" s="2"/>
      <c r="AF8354" s="2"/>
      <c r="AG8354" s="2"/>
      <c r="AH8354" s="2"/>
      <c r="AI8354" s="2"/>
      <c r="AJ8354" s="2"/>
      <c r="AK8354" s="2"/>
      <c r="BK8354" s="2"/>
      <c r="BL8354" s="2"/>
      <c r="BN8354" s="2"/>
      <c r="BO8354" s="2"/>
    </row>
    <row r="8355" ht="12.75" customHeight="1">
      <c r="D8355" s="2"/>
      <c r="G8355" s="2"/>
      <c r="I8355" s="2"/>
      <c r="J8355" s="2"/>
      <c r="K8355" s="2"/>
      <c r="L8355" s="2"/>
      <c r="M8355" s="2"/>
      <c r="N8355" s="2"/>
      <c r="O8355" s="2"/>
      <c r="P8355" s="2"/>
      <c r="Q8355" s="2"/>
      <c r="R8355" s="2"/>
      <c r="S8355" s="2"/>
      <c r="T8355" s="2"/>
      <c r="U8355" s="2"/>
      <c r="V8355" s="2"/>
      <c r="W8355" s="2"/>
      <c r="X8355" s="2"/>
      <c r="Y8355" s="2"/>
      <c r="AB8355" s="2"/>
      <c r="AC8355" s="2"/>
      <c r="AD8355" s="2"/>
      <c r="AE8355" s="2"/>
      <c r="AF8355" s="2"/>
      <c r="AG8355" s="2"/>
      <c r="AH8355" s="2"/>
      <c r="AI8355" s="2"/>
      <c r="AJ8355" s="2"/>
      <c r="AK8355" s="2"/>
      <c r="BK8355" s="2"/>
      <c r="BL8355" s="2"/>
      <c r="BN8355" s="2"/>
      <c r="BO8355" s="2"/>
    </row>
    <row r="8356" ht="12.75" customHeight="1">
      <c r="D8356" s="2"/>
      <c r="G8356" s="2"/>
      <c r="I8356" s="2"/>
      <c r="J8356" s="2"/>
      <c r="K8356" s="2"/>
      <c r="L8356" s="2"/>
      <c r="M8356" s="2"/>
      <c r="N8356" s="2"/>
      <c r="O8356" s="2"/>
      <c r="P8356" s="2"/>
      <c r="Q8356" s="2"/>
      <c r="R8356" s="2"/>
      <c r="S8356" s="2"/>
      <c r="T8356" s="2"/>
      <c r="U8356" s="2"/>
      <c r="V8356" s="2"/>
      <c r="W8356" s="2"/>
      <c r="X8356" s="2"/>
      <c r="Y8356" s="2"/>
      <c r="AB8356" s="2"/>
      <c r="AC8356" s="2"/>
      <c r="AD8356" s="2"/>
      <c r="AE8356" s="2"/>
      <c r="AF8356" s="2"/>
      <c r="AG8356" s="2"/>
      <c r="AH8356" s="2"/>
      <c r="AI8356" s="2"/>
      <c r="AJ8356" s="2"/>
      <c r="AK8356" s="2"/>
      <c r="BK8356" s="2"/>
      <c r="BL8356" s="2"/>
      <c r="BN8356" s="2"/>
      <c r="BO8356" s="2"/>
    </row>
    <row r="8357" ht="12.75" customHeight="1">
      <c r="D8357" s="2"/>
      <c r="G8357" s="2"/>
      <c r="I8357" s="2"/>
      <c r="J8357" s="2"/>
      <c r="K8357" s="2"/>
      <c r="L8357" s="2"/>
      <c r="M8357" s="2"/>
      <c r="N8357" s="2"/>
      <c r="O8357" s="2"/>
      <c r="P8357" s="2"/>
      <c r="Q8357" s="2"/>
      <c r="R8357" s="2"/>
      <c r="S8357" s="2"/>
      <c r="T8357" s="2"/>
      <c r="U8357" s="2"/>
      <c r="V8357" s="2"/>
      <c r="W8357" s="2"/>
      <c r="X8357" s="2"/>
      <c r="Y8357" s="2"/>
      <c r="AB8357" s="2"/>
      <c r="AC8357" s="2"/>
      <c r="AD8357" s="2"/>
      <c r="AE8357" s="2"/>
      <c r="AF8357" s="2"/>
      <c r="AG8357" s="2"/>
      <c r="AH8357" s="2"/>
      <c r="AI8357" s="2"/>
      <c r="AJ8357" s="2"/>
      <c r="AK8357" s="2"/>
      <c r="BK8357" s="2"/>
      <c r="BL8357" s="2"/>
      <c r="BN8357" s="2"/>
      <c r="BO8357" s="2"/>
    </row>
    <row r="8358" ht="12.75" customHeight="1">
      <c r="D8358" s="2"/>
      <c r="G8358" s="2"/>
      <c r="I8358" s="2"/>
      <c r="J8358" s="2"/>
      <c r="K8358" s="2"/>
      <c r="L8358" s="2"/>
      <c r="M8358" s="2"/>
      <c r="N8358" s="2"/>
      <c r="O8358" s="2"/>
      <c r="P8358" s="2"/>
      <c r="Q8358" s="2"/>
      <c r="R8358" s="2"/>
      <c r="S8358" s="2"/>
      <c r="T8358" s="2"/>
      <c r="U8358" s="2"/>
      <c r="V8358" s="2"/>
      <c r="W8358" s="2"/>
      <c r="X8358" s="2"/>
      <c r="Y8358" s="2"/>
      <c r="AB8358" s="2"/>
      <c r="AC8358" s="2"/>
      <c r="AD8358" s="2"/>
      <c r="AE8358" s="2"/>
      <c r="AF8358" s="2"/>
      <c r="AG8358" s="2"/>
      <c r="AH8358" s="2"/>
      <c r="AI8358" s="2"/>
      <c r="AJ8358" s="2"/>
      <c r="AK8358" s="2"/>
      <c r="BK8358" s="2"/>
      <c r="BL8358" s="2"/>
      <c r="BN8358" s="2"/>
      <c r="BO8358" s="2"/>
    </row>
    <row r="8359" ht="12.75" customHeight="1">
      <c r="D8359" s="2"/>
      <c r="G8359" s="2"/>
      <c r="I8359" s="2"/>
      <c r="J8359" s="2"/>
      <c r="K8359" s="2"/>
      <c r="L8359" s="2"/>
      <c r="M8359" s="2"/>
      <c r="N8359" s="2"/>
      <c r="O8359" s="2"/>
      <c r="P8359" s="2"/>
      <c r="Q8359" s="2"/>
      <c r="R8359" s="2"/>
      <c r="S8359" s="2"/>
      <c r="T8359" s="2"/>
      <c r="U8359" s="2"/>
      <c r="V8359" s="2"/>
      <c r="W8359" s="2"/>
      <c r="X8359" s="2"/>
      <c r="Y8359" s="2"/>
      <c r="AB8359" s="2"/>
      <c r="AC8359" s="2"/>
      <c r="AD8359" s="2"/>
      <c r="AE8359" s="2"/>
      <c r="AF8359" s="2"/>
      <c r="AG8359" s="2"/>
      <c r="AH8359" s="2"/>
      <c r="AI8359" s="2"/>
      <c r="AJ8359" s="2"/>
      <c r="AK8359" s="2"/>
      <c r="BK8359" s="2"/>
      <c r="BL8359" s="2"/>
      <c r="BN8359" s="2"/>
      <c r="BO8359" s="2"/>
    </row>
    <row r="8360" ht="12.75" customHeight="1">
      <c r="D8360" s="2"/>
      <c r="G8360" s="2"/>
      <c r="I8360" s="2"/>
      <c r="J8360" s="2"/>
      <c r="K8360" s="2"/>
      <c r="L8360" s="2"/>
      <c r="M8360" s="2"/>
      <c r="N8360" s="2"/>
      <c r="O8360" s="2"/>
      <c r="P8360" s="2"/>
      <c r="Q8360" s="2"/>
      <c r="R8360" s="2"/>
      <c r="S8360" s="2"/>
      <c r="T8360" s="2"/>
      <c r="U8360" s="2"/>
      <c r="V8360" s="2"/>
      <c r="W8360" s="2"/>
      <c r="X8360" s="2"/>
      <c r="Y8360" s="2"/>
      <c r="AB8360" s="2"/>
      <c r="AC8360" s="2"/>
      <c r="AD8360" s="2"/>
      <c r="AE8360" s="2"/>
      <c r="AF8360" s="2"/>
      <c r="AG8360" s="2"/>
      <c r="AH8360" s="2"/>
      <c r="AI8360" s="2"/>
      <c r="AJ8360" s="2"/>
      <c r="AK8360" s="2"/>
      <c r="BK8360" s="2"/>
      <c r="BL8360" s="2"/>
      <c r="BN8360" s="2"/>
      <c r="BO8360" s="2"/>
    </row>
    <row r="8361" ht="12.75" customHeight="1">
      <c r="D8361" s="2"/>
      <c r="G8361" s="2"/>
      <c r="I8361" s="2"/>
      <c r="J8361" s="2"/>
      <c r="K8361" s="2"/>
      <c r="L8361" s="2"/>
      <c r="M8361" s="2"/>
      <c r="N8361" s="2"/>
      <c r="O8361" s="2"/>
      <c r="P8361" s="2"/>
      <c r="Q8361" s="2"/>
      <c r="R8361" s="2"/>
      <c r="S8361" s="2"/>
      <c r="T8361" s="2"/>
      <c r="U8361" s="2"/>
      <c r="V8361" s="2"/>
      <c r="W8361" s="2"/>
      <c r="X8361" s="2"/>
      <c r="Y8361" s="2"/>
      <c r="AB8361" s="2"/>
      <c r="AC8361" s="2"/>
      <c r="AD8361" s="2"/>
      <c r="AE8361" s="2"/>
      <c r="AF8361" s="2"/>
      <c r="AG8361" s="2"/>
      <c r="AH8361" s="2"/>
      <c r="AI8361" s="2"/>
      <c r="AJ8361" s="2"/>
      <c r="AK8361" s="2"/>
      <c r="BK8361" s="2"/>
      <c r="BL8361" s="2"/>
      <c r="BN8361" s="2"/>
      <c r="BO8361" s="2"/>
    </row>
    <row r="8362" ht="12.75" customHeight="1">
      <c r="D8362" s="2"/>
      <c r="G8362" s="2"/>
      <c r="I8362" s="2"/>
      <c r="J8362" s="2"/>
      <c r="K8362" s="2"/>
      <c r="L8362" s="2"/>
      <c r="M8362" s="2"/>
      <c r="N8362" s="2"/>
      <c r="O8362" s="2"/>
      <c r="P8362" s="2"/>
      <c r="Q8362" s="2"/>
      <c r="R8362" s="2"/>
      <c r="S8362" s="2"/>
      <c r="T8362" s="2"/>
      <c r="U8362" s="2"/>
      <c r="V8362" s="2"/>
      <c r="W8362" s="2"/>
      <c r="X8362" s="2"/>
      <c r="Y8362" s="2"/>
      <c r="AB8362" s="2"/>
      <c r="AC8362" s="2"/>
      <c r="AD8362" s="2"/>
      <c r="AE8362" s="2"/>
      <c r="AF8362" s="2"/>
      <c r="AG8362" s="2"/>
      <c r="AH8362" s="2"/>
      <c r="AI8362" s="2"/>
      <c r="AJ8362" s="2"/>
      <c r="AK8362" s="2"/>
      <c r="BK8362" s="2"/>
      <c r="BL8362" s="2"/>
      <c r="BN8362" s="2"/>
      <c r="BO8362" s="2"/>
    </row>
    <row r="8363" ht="12.75" customHeight="1">
      <c r="D8363" s="2"/>
      <c r="G8363" s="2"/>
      <c r="I8363" s="2"/>
      <c r="J8363" s="2"/>
      <c r="K8363" s="2"/>
      <c r="L8363" s="2"/>
      <c r="M8363" s="2"/>
      <c r="N8363" s="2"/>
      <c r="O8363" s="2"/>
      <c r="P8363" s="2"/>
      <c r="Q8363" s="2"/>
      <c r="R8363" s="2"/>
      <c r="S8363" s="2"/>
      <c r="T8363" s="2"/>
      <c r="U8363" s="2"/>
      <c r="V8363" s="2"/>
      <c r="W8363" s="2"/>
      <c r="X8363" s="2"/>
      <c r="Y8363" s="2"/>
      <c r="AB8363" s="2"/>
      <c r="AC8363" s="2"/>
      <c r="AD8363" s="2"/>
      <c r="AE8363" s="2"/>
      <c r="AF8363" s="2"/>
      <c r="AG8363" s="2"/>
      <c r="AH8363" s="2"/>
      <c r="AI8363" s="2"/>
      <c r="AJ8363" s="2"/>
      <c r="AK8363" s="2"/>
      <c r="BK8363" s="2"/>
      <c r="BL8363" s="2"/>
      <c r="BN8363" s="2"/>
      <c r="BO8363" s="2"/>
    </row>
    <row r="8364" ht="12.75" customHeight="1">
      <c r="D8364" s="2"/>
      <c r="G8364" s="2"/>
      <c r="I8364" s="2"/>
      <c r="J8364" s="2"/>
      <c r="K8364" s="2"/>
      <c r="L8364" s="2"/>
      <c r="M8364" s="2"/>
      <c r="N8364" s="2"/>
      <c r="O8364" s="2"/>
      <c r="P8364" s="2"/>
      <c r="Q8364" s="2"/>
      <c r="R8364" s="2"/>
      <c r="S8364" s="2"/>
      <c r="T8364" s="2"/>
      <c r="U8364" s="2"/>
      <c r="V8364" s="2"/>
      <c r="W8364" s="2"/>
      <c r="X8364" s="2"/>
      <c r="Y8364" s="2"/>
      <c r="AB8364" s="2"/>
      <c r="AC8364" s="2"/>
      <c r="AD8364" s="2"/>
      <c r="AE8364" s="2"/>
      <c r="AF8364" s="2"/>
      <c r="AG8364" s="2"/>
      <c r="AH8364" s="2"/>
      <c r="AI8364" s="2"/>
      <c r="AJ8364" s="2"/>
      <c r="AK8364" s="2"/>
      <c r="BK8364" s="2"/>
      <c r="BL8364" s="2"/>
      <c r="BN8364" s="2"/>
      <c r="BO8364" s="2"/>
    </row>
    <row r="8365" ht="12.75" customHeight="1">
      <c r="D8365" s="2"/>
      <c r="G8365" s="2"/>
      <c r="I8365" s="2"/>
      <c r="J8365" s="2"/>
      <c r="K8365" s="2"/>
      <c r="L8365" s="2"/>
      <c r="M8365" s="2"/>
      <c r="N8365" s="2"/>
      <c r="O8365" s="2"/>
      <c r="P8365" s="2"/>
      <c r="Q8365" s="2"/>
      <c r="R8365" s="2"/>
      <c r="S8365" s="2"/>
      <c r="T8365" s="2"/>
      <c r="U8365" s="2"/>
      <c r="V8365" s="2"/>
      <c r="W8365" s="2"/>
      <c r="X8365" s="2"/>
      <c r="Y8365" s="2"/>
      <c r="AB8365" s="2"/>
      <c r="AC8365" s="2"/>
      <c r="AD8365" s="2"/>
      <c r="AE8365" s="2"/>
      <c r="AF8365" s="2"/>
      <c r="AG8365" s="2"/>
      <c r="AH8365" s="2"/>
      <c r="AI8365" s="2"/>
      <c r="AJ8365" s="2"/>
      <c r="AK8365" s="2"/>
      <c r="BK8365" s="2"/>
      <c r="BL8365" s="2"/>
      <c r="BN8365" s="2"/>
      <c r="BO8365" s="2"/>
    </row>
    <row r="8366" ht="12.75" customHeight="1">
      <c r="D8366" s="2"/>
      <c r="G8366" s="2"/>
      <c r="I8366" s="2"/>
      <c r="J8366" s="2"/>
      <c r="K8366" s="2"/>
      <c r="L8366" s="2"/>
      <c r="M8366" s="2"/>
      <c r="N8366" s="2"/>
      <c r="O8366" s="2"/>
      <c r="P8366" s="2"/>
      <c r="Q8366" s="2"/>
      <c r="R8366" s="2"/>
      <c r="S8366" s="2"/>
      <c r="T8366" s="2"/>
      <c r="U8366" s="2"/>
      <c r="V8366" s="2"/>
      <c r="W8366" s="2"/>
      <c r="X8366" s="2"/>
      <c r="Y8366" s="2"/>
      <c r="AB8366" s="2"/>
      <c r="AC8366" s="2"/>
      <c r="AD8366" s="2"/>
      <c r="AE8366" s="2"/>
      <c r="AF8366" s="2"/>
      <c r="AG8366" s="2"/>
      <c r="AH8366" s="2"/>
      <c r="AI8366" s="2"/>
      <c r="AJ8366" s="2"/>
      <c r="AK8366" s="2"/>
      <c r="BK8366" s="2"/>
      <c r="BL8366" s="2"/>
      <c r="BN8366" s="2"/>
      <c r="BO8366" s="2"/>
    </row>
    <row r="8367" ht="12.75" customHeight="1">
      <c r="D8367" s="2"/>
      <c r="G8367" s="2"/>
      <c r="I8367" s="2"/>
      <c r="J8367" s="2"/>
      <c r="K8367" s="2"/>
      <c r="L8367" s="2"/>
      <c r="M8367" s="2"/>
      <c r="N8367" s="2"/>
      <c r="O8367" s="2"/>
      <c r="P8367" s="2"/>
      <c r="Q8367" s="2"/>
      <c r="R8367" s="2"/>
      <c r="S8367" s="2"/>
      <c r="T8367" s="2"/>
      <c r="U8367" s="2"/>
      <c r="V8367" s="2"/>
      <c r="W8367" s="2"/>
      <c r="X8367" s="2"/>
      <c r="Y8367" s="2"/>
      <c r="AB8367" s="2"/>
      <c r="AC8367" s="2"/>
      <c r="AD8367" s="2"/>
      <c r="AE8367" s="2"/>
      <c r="AF8367" s="2"/>
      <c r="AG8367" s="2"/>
      <c r="AH8367" s="2"/>
      <c r="AI8367" s="2"/>
      <c r="AJ8367" s="2"/>
      <c r="AK8367" s="2"/>
      <c r="BK8367" s="2"/>
      <c r="BL8367" s="2"/>
      <c r="BN8367" s="2"/>
      <c r="BO8367" s="2"/>
    </row>
    <row r="8368" ht="12.75" customHeight="1">
      <c r="D8368" s="2"/>
      <c r="G8368" s="2"/>
      <c r="I8368" s="2"/>
      <c r="J8368" s="2"/>
      <c r="K8368" s="2"/>
      <c r="L8368" s="2"/>
      <c r="M8368" s="2"/>
      <c r="N8368" s="2"/>
      <c r="O8368" s="2"/>
      <c r="P8368" s="2"/>
      <c r="Q8368" s="2"/>
      <c r="R8368" s="2"/>
      <c r="S8368" s="2"/>
      <c r="T8368" s="2"/>
      <c r="U8368" s="2"/>
      <c r="V8368" s="2"/>
      <c r="W8368" s="2"/>
      <c r="X8368" s="2"/>
      <c r="Y8368" s="2"/>
      <c r="AB8368" s="2"/>
      <c r="AC8368" s="2"/>
      <c r="AD8368" s="2"/>
      <c r="AE8368" s="2"/>
      <c r="AF8368" s="2"/>
      <c r="AG8368" s="2"/>
      <c r="AH8368" s="2"/>
      <c r="AI8368" s="2"/>
      <c r="AJ8368" s="2"/>
      <c r="AK8368" s="2"/>
      <c r="BK8368" s="2"/>
      <c r="BL8368" s="2"/>
      <c r="BN8368" s="2"/>
      <c r="BO8368" s="2"/>
    </row>
    <row r="8369" ht="12.75" customHeight="1">
      <c r="D8369" s="2"/>
      <c r="G8369" s="2"/>
      <c r="I8369" s="2"/>
      <c r="J8369" s="2"/>
      <c r="K8369" s="2"/>
      <c r="L8369" s="2"/>
      <c r="M8369" s="2"/>
      <c r="N8369" s="2"/>
      <c r="O8369" s="2"/>
      <c r="P8369" s="2"/>
      <c r="Q8369" s="2"/>
      <c r="R8369" s="2"/>
      <c r="S8369" s="2"/>
      <c r="T8369" s="2"/>
      <c r="U8369" s="2"/>
      <c r="V8369" s="2"/>
      <c r="W8369" s="2"/>
      <c r="X8369" s="2"/>
      <c r="Y8369" s="2"/>
      <c r="AB8369" s="2"/>
      <c r="AC8369" s="2"/>
      <c r="AD8369" s="2"/>
      <c r="AE8369" s="2"/>
      <c r="AF8369" s="2"/>
      <c r="AG8369" s="2"/>
      <c r="AH8369" s="2"/>
      <c r="AI8369" s="2"/>
      <c r="AJ8369" s="2"/>
      <c r="AK8369" s="2"/>
      <c r="BK8369" s="2"/>
      <c r="BL8369" s="2"/>
      <c r="BN8369" s="2"/>
      <c r="BO8369" s="2"/>
    </row>
    <row r="8370" ht="12.75" customHeight="1">
      <c r="D8370" s="2"/>
      <c r="G8370" s="2"/>
      <c r="I8370" s="2"/>
      <c r="J8370" s="2"/>
      <c r="K8370" s="2"/>
      <c r="L8370" s="2"/>
      <c r="M8370" s="2"/>
      <c r="N8370" s="2"/>
      <c r="O8370" s="2"/>
      <c r="P8370" s="2"/>
      <c r="Q8370" s="2"/>
      <c r="R8370" s="2"/>
      <c r="S8370" s="2"/>
      <c r="T8370" s="2"/>
      <c r="U8370" s="2"/>
      <c r="V8370" s="2"/>
      <c r="W8370" s="2"/>
      <c r="X8370" s="2"/>
      <c r="Y8370" s="2"/>
      <c r="AB8370" s="2"/>
      <c r="AC8370" s="2"/>
      <c r="AD8370" s="2"/>
      <c r="AE8370" s="2"/>
      <c r="AF8370" s="2"/>
      <c r="AG8370" s="2"/>
      <c r="AH8370" s="2"/>
      <c r="AI8370" s="2"/>
      <c r="AJ8370" s="2"/>
      <c r="AK8370" s="2"/>
      <c r="BK8370" s="2"/>
      <c r="BL8370" s="2"/>
      <c r="BN8370" s="2"/>
      <c r="BO8370" s="2"/>
    </row>
    <row r="8371" ht="12.75" customHeight="1">
      <c r="D8371" s="2"/>
      <c r="G8371" s="2"/>
      <c r="I8371" s="2"/>
      <c r="J8371" s="2"/>
      <c r="K8371" s="2"/>
      <c r="L8371" s="2"/>
      <c r="M8371" s="2"/>
      <c r="N8371" s="2"/>
      <c r="O8371" s="2"/>
      <c r="P8371" s="2"/>
      <c r="Q8371" s="2"/>
      <c r="R8371" s="2"/>
      <c r="S8371" s="2"/>
      <c r="T8371" s="2"/>
      <c r="U8371" s="2"/>
      <c r="V8371" s="2"/>
      <c r="W8371" s="2"/>
      <c r="X8371" s="2"/>
      <c r="Y8371" s="2"/>
      <c r="AB8371" s="2"/>
      <c r="AC8371" s="2"/>
      <c r="AD8371" s="2"/>
      <c r="AE8371" s="2"/>
      <c r="AF8371" s="2"/>
      <c r="AG8371" s="2"/>
      <c r="AH8371" s="2"/>
      <c r="AI8371" s="2"/>
      <c r="AJ8371" s="2"/>
      <c r="AK8371" s="2"/>
      <c r="BK8371" s="2"/>
      <c r="BL8371" s="2"/>
      <c r="BN8371" s="2"/>
      <c r="BO8371" s="2"/>
    </row>
    <row r="8372" ht="12.75" customHeight="1">
      <c r="D8372" s="2"/>
      <c r="G8372" s="2"/>
      <c r="I8372" s="2"/>
      <c r="J8372" s="2"/>
      <c r="K8372" s="2"/>
      <c r="L8372" s="2"/>
      <c r="M8372" s="2"/>
      <c r="N8372" s="2"/>
      <c r="O8372" s="2"/>
      <c r="P8372" s="2"/>
      <c r="Q8372" s="2"/>
      <c r="R8372" s="2"/>
      <c r="S8372" s="2"/>
      <c r="T8372" s="2"/>
      <c r="U8372" s="2"/>
      <c r="V8372" s="2"/>
      <c r="W8372" s="2"/>
      <c r="X8372" s="2"/>
      <c r="Y8372" s="2"/>
      <c r="AB8372" s="2"/>
      <c r="AC8372" s="2"/>
      <c r="AD8372" s="2"/>
      <c r="AE8372" s="2"/>
      <c r="AF8372" s="2"/>
      <c r="AG8372" s="2"/>
      <c r="AH8372" s="2"/>
      <c r="AI8372" s="2"/>
      <c r="AJ8372" s="2"/>
      <c r="AK8372" s="2"/>
      <c r="BK8372" s="2"/>
      <c r="BL8372" s="2"/>
      <c r="BN8372" s="2"/>
      <c r="BO8372" s="2"/>
    </row>
    <row r="8373" ht="12.75" customHeight="1">
      <c r="D8373" s="2"/>
      <c r="G8373" s="2"/>
      <c r="I8373" s="2"/>
      <c r="J8373" s="2"/>
      <c r="K8373" s="2"/>
      <c r="L8373" s="2"/>
      <c r="M8373" s="2"/>
      <c r="N8373" s="2"/>
      <c r="O8373" s="2"/>
      <c r="P8373" s="2"/>
      <c r="Q8373" s="2"/>
      <c r="R8373" s="2"/>
      <c r="S8373" s="2"/>
      <c r="T8373" s="2"/>
      <c r="U8373" s="2"/>
      <c r="V8373" s="2"/>
      <c r="W8373" s="2"/>
      <c r="X8373" s="2"/>
      <c r="Y8373" s="2"/>
      <c r="AB8373" s="2"/>
      <c r="AC8373" s="2"/>
      <c r="AD8373" s="2"/>
      <c r="AE8373" s="2"/>
      <c r="AF8373" s="2"/>
      <c r="AG8373" s="2"/>
      <c r="AH8373" s="2"/>
      <c r="AI8373" s="2"/>
      <c r="AJ8373" s="2"/>
      <c r="AK8373" s="2"/>
      <c r="BK8373" s="2"/>
      <c r="BL8373" s="2"/>
      <c r="BN8373" s="2"/>
      <c r="BO8373" s="2"/>
    </row>
    <row r="8374" ht="12.75" customHeight="1">
      <c r="D8374" s="2"/>
      <c r="G8374" s="2"/>
      <c r="I8374" s="2"/>
      <c r="J8374" s="2"/>
      <c r="K8374" s="2"/>
      <c r="L8374" s="2"/>
      <c r="M8374" s="2"/>
      <c r="N8374" s="2"/>
      <c r="O8374" s="2"/>
      <c r="P8374" s="2"/>
      <c r="Q8374" s="2"/>
      <c r="R8374" s="2"/>
      <c r="S8374" s="2"/>
      <c r="T8374" s="2"/>
      <c r="U8374" s="2"/>
      <c r="V8374" s="2"/>
      <c r="W8374" s="2"/>
      <c r="X8374" s="2"/>
      <c r="Y8374" s="2"/>
      <c r="AB8374" s="2"/>
      <c r="AC8374" s="2"/>
      <c r="AD8374" s="2"/>
      <c r="AE8374" s="2"/>
      <c r="AF8374" s="2"/>
      <c r="AG8374" s="2"/>
      <c r="AH8374" s="2"/>
      <c r="AI8374" s="2"/>
      <c r="AJ8374" s="2"/>
      <c r="AK8374" s="2"/>
      <c r="BK8374" s="2"/>
      <c r="BL8374" s="2"/>
      <c r="BN8374" s="2"/>
      <c r="BO8374" s="2"/>
    </row>
    <row r="8375" ht="12.75" customHeight="1">
      <c r="D8375" s="2"/>
      <c r="G8375" s="2"/>
      <c r="I8375" s="2"/>
      <c r="J8375" s="2"/>
      <c r="K8375" s="2"/>
      <c r="L8375" s="2"/>
      <c r="M8375" s="2"/>
      <c r="N8375" s="2"/>
      <c r="O8375" s="2"/>
      <c r="P8375" s="2"/>
      <c r="Q8375" s="2"/>
      <c r="R8375" s="2"/>
      <c r="S8375" s="2"/>
      <c r="T8375" s="2"/>
      <c r="U8375" s="2"/>
      <c r="V8375" s="2"/>
      <c r="W8375" s="2"/>
      <c r="X8375" s="2"/>
      <c r="Y8375" s="2"/>
      <c r="AB8375" s="2"/>
      <c r="AC8375" s="2"/>
      <c r="AD8375" s="2"/>
      <c r="AE8375" s="2"/>
      <c r="AF8375" s="2"/>
      <c r="AG8375" s="2"/>
      <c r="AH8375" s="2"/>
      <c r="AI8375" s="2"/>
      <c r="AJ8375" s="2"/>
      <c r="AK8375" s="2"/>
      <c r="BK8375" s="2"/>
      <c r="BL8375" s="2"/>
      <c r="BN8375" s="2"/>
      <c r="BO8375" s="2"/>
    </row>
    <row r="8376" ht="12.75" customHeight="1">
      <c r="D8376" s="2"/>
      <c r="G8376" s="2"/>
      <c r="I8376" s="2"/>
      <c r="J8376" s="2"/>
      <c r="K8376" s="2"/>
      <c r="L8376" s="2"/>
      <c r="M8376" s="2"/>
      <c r="N8376" s="2"/>
      <c r="O8376" s="2"/>
      <c r="P8376" s="2"/>
      <c r="Q8376" s="2"/>
      <c r="R8376" s="2"/>
      <c r="S8376" s="2"/>
      <c r="T8376" s="2"/>
      <c r="U8376" s="2"/>
      <c r="V8376" s="2"/>
      <c r="W8376" s="2"/>
      <c r="X8376" s="2"/>
      <c r="Y8376" s="2"/>
      <c r="AB8376" s="2"/>
      <c r="AC8376" s="2"/>
      <c r="AD8376" s="2"/>
      <c r="AE8376" s="2"/>
      <c r="AF8376" s="2"/>
      <c r="AG8376" s="2"/>
      <c r="AH8376" s="2"/>
      <c r="AI8376" s="2"/>
      <c r="AJ8376" s="2"/>
      <c r="AK8376" s="2"/>
      <c r="BK8376" s="2"/>
      <c r="BL8376" s="2"/>
      <c r="BN8376" s="2"/>
      <c r="BO8376" s="2"/>
    </row>
    <row r="8377" ht="12.75" customHeight="1">
      <c r="D8377" s="2"/>
      <c r="G8377" s="2"/>
      <c r="I8377" s="2"/>
      <c r="J8377" s="2"/>
      <c r="K8377" s="2"/>
      <c r="L8377" s="2"/>
      <c r="M8377" s="2"/>
      <c r="N8377" s="2"/>
      <c r="O8377" s="2"/>
      <c r="P8377" s="2"/>
      <c r="Q8377" s="2"/>
      <c r="R8377" s="2"/>
      <c r="S8377" s="2"/>
      <c r="T8377" s="2"/>
      <c r="U8377" s="2"/>
      <c r="V8377" s="2"/>
      <c r="W8377" s="2"/>
      <c r="X8377" s="2"/>
      <c r="Y8377" s="2"/>
      <c r="AB8377" s="2"/>
      <c r="AC8377" s="2"/>
      <c r="AD8377" s="2"/>
      <c r="AE8377" s="2"/>
      <c r="AF8377" s="2"/>
      <c r="AG8377" s="2"/>
      <c r="AH8377" s="2"/>
      <c r="AI8377" s="2"/>
      <c r="AJ8377" s="2"/>
      <c r="AK8377" s="2"/>
      <c r="BK8377" s="2"/>
      <c r="BL8377" s="2"/>
      <c r="BN8377" s="2"/>
      <c r="BO8377" s="2"/>
    </row>
    <row r="8378" ht="12.75" customHeight="1">
      <c r="D8378" s="2"/>
      <c r="G8378" s="2"/>
      <c r="I8378" s="2"/>
      <c r="J8378" s="2"/>
      <c r="K8378" s="2"/>
      <c r="L8378" s="2"/>
      <c r="M8378" s="2"/>
      <c r="N8378" s="2"/>
      <c r="O8378" s="2"/>
      <c r="P8378" s="2"/>
      <c r="Q8378" s="2"/>
      <c r="R8378" s="2"/>
      <c r="S8378" s="2"/>
      <c r="T8378" s="2"/>
      <c r="U8378" s="2"/>
      <c r="V8378" s="2"/>
      <c r="W8378" s="2"/>
      <c r="X8378" s="2"/>
      <c r="Y8378" s="2"/>
      <c r="AB8378" s="2"/>
      <c r="AC8378" s="2"/>
      <c r="AD8378" s="2"/>
      <c r="AE8378" s="2"/>
      <c r="AF8378" s="2"/>
      <c r="AG8378" s="2"/>
      <c r="AH8378" s="2"/>
      <c r="AI8378" s="2"/>
      <c r="AJ8378" s="2"/>
      <c r="AK8378" s="2"/>
      <c r="BK8378" s="2"/>
      <c r="BL8378" s="2"/>
      <c r="BN8378" s="2"/>
      <c r="BO8378" s="2"/>
    </row>
    <row r="8379" ht="12.75" customHeight="1">
      <c r="D8379" s="2"/>
      <c r="G8379" s="2"/>
      <c r="I8379" s="2"/>
      <c r="J8379" s="2"/>
      <c r="K8379" s="2"/>
      <c r="L8379" s="2"/>
      <c r="M8379" s="2"/>
      <c r="N8379" s="2"/>
      <c r="O8379" s="2"/>
      <c r="P8379" s="2"/>
      <c r="Q8379" s="2"/>
      <c r="R8379" s="2"/>
      <c r="S8379" s="2"/>
      <c r="T8379" s="2"/>
      <c r="U8379" s="2"/>
      <c r="V8379" s="2"/>
      <c r="W8379" s="2"/>
      <c r="X8379" s="2"/>
      <c r="Y8379" s="2"/>
      <c r="AB8379" s="2"/>
      <c r="AC8379" s="2"/>
      <c r="AD8379" s="2"/>
      <c r="AE8379" s="2"/>
      <c r="AF8379" s="2"/>
      <c r="AG8379" s="2"/>
      <c r="AH8379" s="2"/>
      <c r="AI8379" s="2"/>
      <c r="AJ8379" s="2"/>
      <c r="AK8379" s="2"/>
      <c r="BK8379" s="2"/>
      <c r="BL8379" s="2"/>
      <c r="BN8379" s="2"/>
      <c r="BO8379" s="2"/>
    </row>
    <row r="8380" ht="12.75" customHeight="1">
      <c r="D8380" s="2"/>
      <c r="G8380" s="2"/>
      <c r="I8380" s="2"/>
      <c r="J8380" s="2"/>
      <c r="K8380" s="2"/>
      <c r="L8380" s="2"/>
      <c r="M8380" s="2"/>
      <c r="N8380" s="2"/>
      <c r="O8380" s="2"/>
      <c r="P8380" s="2"/>
      <c r="Q8380" s="2"/>
      <c r="R8380" s="2"/>
      <c r="S8380" s="2"/>
      <c r="T8380" s="2"/>
      <c r="U8380" s="2"/>
      <c r="V8380" s="2"/>
      <c r="W8380" s="2"/>
      <c r="X8380" s="2"/>
      <c r="Y8380" s="2"/>
      <c r="AB8380" s="2"/>
      <c r="AC8380" s="2"/>
      <c r="AD8380" s="2"/>
      <c r="AE8380" s="2"/>
      <c r="AF8380" s="2"/>
      <c r="AG8380" s="2"/>
      <c r="AH8380" s="2"/>
      <c r="AI8380" s="2"/>
      <c r="AJ8380" s="2"/>
      <c r="AK8380" s="2"/>
      <c r="BK8380" s="2"/>
      <c r="BL8380" s="2"/>
      <c r="BN8380" s="2"/>
      <c r="BO8380" s="2"/>
    </row>
    <row r="8381" ht="12.75" customHeight="1">
      <c r="D8381" s="2"/>
      <c r="G8381" s="2"/>
      <c r="I8381" s="2"/>
      <c r="J8381" s="2"/>
      <c r="K8381" s="2"/>
      <c r="L8381" s="2"/>
      <c r="M8381" s="2"/>
      <c r="N8381" s="2"/>
      <c r="O8381" s="2"/>
      <c r="P8381" s="2"/>
      <c r="Q8381" s="2"/>
      <c r="R8381" s="2"/>
      <c r="S8381" s="2"/>
      <c r="T8381" s="2"/>
      <c r="U8381" s="2"/>
      <c r="V8381" s="2"/>
      <c r="W8381" s="2"/>
      <c r="X8381" s="2"/>
      <c r="Y8381" s="2"/>
      <c r="AB8381" s="2"/>
      <c r="AC8381" s="2"/>
      <c r="AD8381" s="2"/>
      <c r="AE8381" s="2"/>
      <c r="AF8381" s="2"/>
      <c r="AG8381" s="2"/>
      <c r="AH8381" s="2"/>
      <c r="AI8381" s="2"/>
      <c r="AJ8381" s="2"/>
      <c r="AK8381" s="2"/>
      <c r="BK8381" s="2"/>
      <c r="BL8381" s="2"/>
      <c r="BN8381" s="2"/>
      <c r="BO8381" s="2"/>
    </row>
    <row r="8382" ht="12.75" customHeight="1">
      <c r="D8382" s="2"/>
      <c r="G8382" s="2"/>
      <c r="I8382" s="2"/>
      <c r="J8382" s="2"/>
      <c r="K8382" s="2"/>
      <c r="L8382" s="2"/>
      <c r="M8382" s="2"/>
      <c r="N8382" s="2"/>
      <c r="O8382" s="2"/>
      <c r="P8382" s="2"/>
      <c r="Q8382" s="2"/>
      <c r="R8382" s="2"/>
      <c r="S8382" s="2"/>
      <c r="T8382" s="2"/>
      <c r="U8382" s="2"/>
      <c r="V8382" s="2"/>
      <c r="W8382" s="2"/>
      <c r="X8382" s="2"/>
      <c r="Y8382" s="2"/>
      <c r="AB8382" s="2"/>
      <c r="AC8382" s="2"/>
      <c r="AD8382" s="2"/>
      <c r="AE8382" s="2"/>
      <c r="AF8382" s="2"/>
      <c r="AG8382" s="2"/>
      <c r="AH8382" s="2"/>
      <c r="AI8382" s="2"/>
      <c r="AJ8382" s="2"/>
      <c r="AK8382" s="2"/>
      <c r="BK8382" s="2"/>
      <c r="BL8382" s="2"/>
      <c r="BN8382" s="2"/>
      <c r="BO8382" s="2"/>
    </row>
    <row r="8383" ht="12.75" customHeight="1">
      <c r="D8383" s="2"/>
      <c r="G8383" s="2"/>
      <c r="I8383" s="2"/>
      <c r="J8383" s="2"/>
      <c r="K8383" s="2"/>
      <c r="L8383" s="2"/>
      <c r="M8383" s="2"/>
      <c r="N8383" s="2"/>
      <c r="O8383" s="2"/>
      <c r="P8383" s="2"/>
      <c r="Q8383" s="2"/>
      <c r="R8383" s="2"/>
      <c r="S8383" s="2"/>
      <c r="T8383" s="2"/>
      <c r="U8383" s="2"/>
      <c r="V8383" s="2"/>
      <c r="W8383" s="2"/>
      <c r="X8383" s="2"/>
      <c r="Y8383" s="2"/>
      <c r="AB8383" s="2"/>
      <c r="AC8383" s="2"/>
      <c r="AD8383" s="2"/>
      <c r="AE8383" s="2"/>
      <c r="AF8383" s="2"/>
      <c r="AG8383" s="2"/>
      <c r="AH8383" s="2"/>
      <c r="AI8383" s="2"/>
      <c r="AJ8383" s="2"/>
      <c r="AK8383" s="2"/>
      <c r="BK8383" s="2"/>
      <c r="BL8383" s="2"/>
      <c r="BN8383" s="2"/>
      <c r="BO8383" s="2"/>
    </row>
    <row r="8384" ht="12.75" customHeight="1">
      <c r="D8384" s="2"/>
      <c r="G8384" s="2"/>
      <c r="I8384" s="2"/>
      <c r="J8384" s="2"/>
      <c r="K8384" s="2"/>
      <c r="L8384" s="2"/>
      <c r="M8384" s="2"/>
      <c r="N8384" s="2"/>
      <c r="O8384" s="2"/>
      <c r="P8384" s="2"/>
      <c r="Q8384" s="2"/>
      <c r="R8384" s="2"/>
      <c r="S8384" s="2"/>
      <c r="T8384" s="2"/>
      <c r="U8384" s="2"/>
      <c r="V8384" s="2"/>
      <c r="W8384" s="2"/>
      <c r="X8384" s="2"/>
      <c r="Y8384" s="2"/>
      <c r="AB8384" s="2"/>
      <c r="AC8384" s="2"/>
      <c r="AD8384" s="2"/>
      <c r="AE8384" s="2"/>
      <c r="AF8384" s="2"/>
      <c r="AG8384" s="2"/>
      <c r="AH8384" s="2"/>
      <c r="AI8384" s="2"/>
      <c r="AJ8384" s="2"/>
      <c r="AK8384" s="2"/>
      <c r="BK8384" s="2"/>
      <c r="BL8384" s="2"/>
      <c r="BN8384" s="2"/>
      <c r="BO8384" s="2"/>
    </row>
    <row r="8385" ht="12.75" customHeight="1">
      <c r="D8385" s="2"/>
      <c r="G8385" s="2"/>
      <c r="I8385" s="2"/>
      <c r="J8385" s="2"/>
      <c r="K8385" s="2"/>
      <c r="L8385" s="2"/>
      <c r="M8385" s="2"/>
      <c r="N8385" s="2"/>
      <c r="O8385" s="2"/>
      <c r="P8385" s="2"/>
      <c r="Q8385" s="2"/>
      <c r="R8385" s="2"/>
      <c r="S8385" s="2"/>
      <c r="T8385" s="2"/>
      <c r="U8385" s="2"/>
      <c r="V8385" s="2"/>
      <c r="W8385" s="2"/>
      <c r="X8385" s="2"/>
      <c r="Y8385" s="2"/>
      <c r="AB8385" s="2"/>
      <c r="AC8385" s="2"/>
      <c r="AD8385" s="2"/>
      <c r="AE8385" s="2"/>
      <c r="AF8385" s="2"/>
      <c r="AG8385" s="2"/>
      <c r="AH8385" s="2"/>
      <c r="AI8385" s="2"/>
      <c r="AJ8385" s="2"/>
      <c r="AK8385" s="2"/>
      <c r="BK8385" s="2"/>
      <c r="BL8385" s="2"/>
      <c r="BN8385" s="2"/>
      <c r="BO8385" s="2"/>
    </row>
    <row r="8386" ht="12.75" customHeight="1">
      <c r="D8386" s="2"/>
      <c r="G8386" s="2"/>
      <c r="I8386" s="2"/>
      <c r="J8386" s="2"/>
      <c r="K8386" s="2"/>
      <c r="L8386" s="2"/>
      <c r="M8386" s="2"/>
      <c r="N8386" s="2"/>
      <c r="O8386" s="2"/>
      <c r="P8386" s="2"/>
      <c r="Q8386" s="2"/>
      <c r="R8386" s="2"/>
      <c r="S8386" s="2"/>
      <c r="T8386" s="2"/>
      <c r="U8386" s="2"/>
      <c r="V8386" s="2"/>
      <c r="W8386" s="2"/>
      <c r="X8386" s="2"/>
      <c r="Y8386" s="2"/>
      <c r="AB8386" s="2"/>
      <c r="AC8386" s="2"/>
      <c r="AD8386" s="2"/>
      <c r="AE8386" s="2"/>
      <c r="AF8386" s="2"/>
      <c r="AG8386" s="2"/>
      <c r="AH8386" s="2"/>
      <c r="AI8386" s="2"/>
      <c r="AJ8386" s="2"/>
      <c r="AK8386" s="2"/>
      <c r="BK8386" s="2"/>
      <c r="BL8386" s="2"/>
      <c r="BN8386" s="2"/>
      <c r="BO8386" s="2"/>
    </row>
    <row r="8387" ht="12.75" customHeight="1">
      <c r="D8387" s="2"/>
      <c r="G8387" s="2"/>
      <c r="I8387" s="2"/>
      <c r="J8387" s="2"/>
      <c r="K8387" s="2"/>
      <c r="L8387" s="2"/>
      <c r="M8387" s="2"/>
      <c r="N8387" s="2"/>
      <c r="O8387" s="2"/>
      <c r="P8387" s="2"/>
      <c r="Q8387" s="2"/>
      <c r="R8387" s="2"/>
      <c r="S8387" s="2"/>
      <c r="T8387" s="2"/>
      <c r="U8387" s="2"/>
      <c r="V8387" s="2"/>
      <c r="W8387" s="2"/>
      <c r="X8387" s="2"/>
      <c r="Y8387" s="2"/>
      <c r="AB8387" s="2"/>
      <c r="AC8387" s="2"/>
      <c r="AD8387" s="2"/>
      <c r="AE8387" s="2"/>
      <c r="AF8387" s="2"/>
      <c r="AG8387" s="2"/>
      <c r="AH8387" s="2"/>
      <c r="AI8387" s="2"/>
      <c r="AJ8387" s="2"/>
      <c r="AK8387" s="2"/>
      <c r="BK8387" s="2"/>
      <c r="BL8387" s="2"/>
      <c r="BN8387" s="2"/>
      <c r="BO8387" s="2"/>
    </row>
    <row r="8388" ht="12.75" customHeight="1">
      <c r="D8388" s="2"/>
      <c r="G8388" s="2"/>
      <c r="I8388" s="2"/>
      <c r="J8388" s="2"/>
      <c r="K8388" s="2"/>
      <c r="L8388" s="2"/>
      <c r="M8388" s="2"/>
      <c r="N8388" s="2"/>
      <c r="O8388" s="2"/>
      <c r="P8388" s="2"/>
      <c r="Q8388" s="2"/>
      <c r="R8388" s="2"/>
      <c r="S8388" s="2"/>
      <c r="T8388" s="2"/>
      <c r="U8388" s="2"/>
      <c r="V8388" s="2"/>
      <c r="W8388" s="2"/>
      <c r="X8388" s="2"/>
      <c r="Y8388" s="2"/>
      <c r="AB8388" s="2"/>
      <c r="AC8388" s="2"/>
      <c r="AD8388" s="2"/>
      <c r="AE8388" s="2"/>
      <c r="AF8388" s="2"/>
      <c r="AG8388" s="2"/>
      <c r="AH8388" s="2"/>
      <c r="AI8388" s="2"/>
      <c r="AJ8388" s="2"/>
      <c r="AK8388" s="2"/>
      <c r="BK8388" s="2"/>
      <c r="BL8388" s="2"/>
      <c r="BN8388" s="2"/>
      <c r="BO8388" s="2"/>
    </row>
    <row r="8389" ht="12.75" customHeight="1">
      <c r="D8389" s="2"/>
      <c r="G8389" s="2"/>
      <c r="I8389" s="2"/>
      <c r="J8389" s="2"/>
      <c r="K8389" s="2"/>
      <c r="L8389" s="2"/>
      <c r="M8389" s="2"/>
      <c r="N8389" s="2"/>
      <c r="O8389" s="2"/>
      <c r="P8389" s="2"/>
      <c r="Q8389" s="2"/>
      <c r="R8389" s="2"/>
      <c r="S8389" s="2"/>
      <c r="T8389" s="2"/>
      <c r="U8389" s="2"/>
      <c r="V8389" s="2"/>
      <c r="W8389" s="2"/>
      <c r="X8389" s="2"/>
      <c r="Y8389" s="2"/>
      <c r="AB8389" s="2"/>
      <c r="AC8389" s="2"/>
      <c r="AD8389" s="2"/>
      <c r="AE8389" s="2"/>
      <c r="AF8389" s="2"/>
      <c r="AG8389" s="2"/>
      <c r="AH8389" s="2"/>
      <c r="AI8389" s="2"/>
      <c r="AJ8389" s="2"/>
      <c r="AK8389" s="2"/>
      <c r="BK8389" s="2"/>
      <c r="BL8389" s="2"/>
      <c r="BN8389" s="2"/>
      <c r="BO8389" s="2"/>
    </row>
    <row r="8390" ht="12.75" customHeight="1">
      <c r="D8390" s="2"/>
      <c r="G8390" s="2"/>
      <c r="I8390" s="2"/>
      <c r="J8390" s="2"/>
      <c r="K8390" s="2"/>
      <c r="L8390" s="2"/>
      <c r="M8390" s="2"/>
      <c r="N8390" s="2"/>
      <c r="O8390" s="2"/>
      <c r="P8390" s="2"/>
      <c r="Q8390" s="2"/>
      <c r="R8390" s="2"/>
      <c r="S8390" s="2"/>
      <c r="T8390" s="2"/>
      <c r="U8390" s="2"/>
      <c r="V8390" s="2"/>
      <c r="W8390" s="2"/>
      <c r="X8390" s="2"/>
      <c r="Y8390" s="2"/>
      <c r="AB8390" s="2"/>
      <c r="AC8390" s="2"/>
      <c r="AD8390" s="2"/>
      <c r="AE8390" s="2"/>
      <c r="AF8390" s="2"/>
      <c r="AG8390" s="2"/>
      <c r="AH8390" s="2"/>
      <c r="AI8390" s="2"/>
      <c r="AJ8390" s="2"/>
      <c r="AK8390" s="2"/>
      <c r="BK8390" s="2"/>
      <c r="BL8390" s="2"/>
      <c r="BN8390" s="2"/>
      <c r="BO8390" s="2"/>
    </row>
    <row r="8391" ht="12.75" customHeight="1">
      <c r="D8391" s="2"/>
      <c r="G8391" s="2"/>
      <c r="I8391" s="2"/>
      <c r="J8391" s="2"/>
      <c r="K8391" s="2"/>
      <c r="L8391" s="2"/>
      <c r="M8391" s="2"/>
      <c r="N8391" s="2"/>
      <c r="O8391" s="2"/>
      <c r="P8391" s="2"/>
      <c r="Q8391" s="2"/>
      <c r="R8391" s="2"/>
      <c r="S8391" s="2"/>
      <c r="T8391" s="2"/>
      <c r="U8391" s="2"/>
      <c r="V8391" s="2"/>
      <c r="W8391" s="2"/>
      <c r="X8391" s="2"/>
      <c r="Y8391" s="2"/>
      <c r="AB8391" s="2"/>
      <c r="AC8391" s="2"/>
      <c r="AD8391" s="2"/>
      <c r="AE8391" s="2"/>
      <c r="AF8391" s="2"/>
      <c r="AG8391" s="2"/>
      <c r="AH8391" s="2"/>
      <c r="AI8391" s="2"/>
      <c r="AJ8391" s="2"/>
      <c r="AK8391" s="2"/>
      <c r="BK8391" s="2"/>
      <c r="BL8391" s="2"/>
      <c r="BN8391" s="2"/>
      <c r="BO8391" s="2"/>
    </row>
    <row r="8392" ht="12.75" customHeight="1">
      <c r="D8392" s="2"/>
      <c r="G8392" s="2"/>
      <c r="I8392" s="2"/>
      <c r="J8392" s="2"/>
      <c r="K8392" s="2"/>
      <c r="L8392" s="2"/>
      <c r="M8392" s="2"/>
      <c r="N8392" s="2"/>
      <c r="O8392" s="2"/>
      <c r="P8392" s="2"/>
      <c r="Q8392" s="2"/>
      <c r="R8392" s="2"/>
      <c r="S8392" s="2"/>
      <c r="T8392" s="2"/>
      <c r="U8392" s="2"/>
      <c r="V8392" s="2"/>
      <c r="W8392" s="2"/>
      <c r="X8392" s="2"/>
      <c r="Y8392" s="2"/>
      <c r="AB8392" s="2"/>
      <c r="AC8392" s="2"/>
      <c r="AD8392" s="2"/>
      <c r="AE8392" s="2"/>
      <c r="AF8392" s="2"/>
      <c r="AG8392" s="2"/>
      <c r="AH8392" s="2"/>
      <c r="AI8392" s="2"/>
      <c r="AJ8392" s="2"/>
      <c r="AK8392" s="2"/>
      <c r="BK8392" s="2"/>
      <c r="BL8392" s="2"/>
      <c r="BN8392" s="2"/>
      <c r="BO8392" s="2"/>
    </row>
    <row r="8393" ht="12.75" customHeight="1">
      <c r="D8393" s="2"/>
      <c r="G8393" s="2"/>
      <c r="I8393" s="2"/>
      <c r="J8393" s="2"/>
      <c r="K8393" s="2"/>
      <c r="L8393" s="2"/>
      <c r="M8393" s="2"/>
      <c r="N8393" s="2"/>
      <c r="O8393" s="2"/>
      <c r="P8393" s="2"/>
      <c r="Q8393" s="2"/>
      <c r="R8393" s="2"/>
      <c r="S8393" s="2"/>
      <c r="T8393" s="2"/>
      <c r="U8393" s="2"/>
      <c r="V8393" s="2"/>
      <c r="W8393" s="2"/>
      <c r="X8393" s="2"/>
      <c r="Y8393" s="2"/>
      <c r="AB8393" s="2"/>
      <c r="AC8393" s="2"/>
      <c r="AD8393" s="2"/>
      <c r="AE8393" s="2"/>
      <c r="AF8393" s="2"/>
      <c r="AG8393" s="2"/>
      <c r="AH8393" s="2"/>
      <c r="AI8393" s="2"/>
      <c r="AJ8393" s="2"/>
      <c r="AK8393" s="2"/>
      <c r="BK8393" s="2"/>
      <c r="BL8393" s="2"/>
      <c r="BN8393" s="2"/>
      <c r="BO8393" s="2"/>
    </row>
    <row r="8394" ht="12.75" customHeight="1">
      <c r="D8394" s="2"/>
      <c r="G8394" s="2"/>
      <c r="I8394" s="2"/>
      <c r="J8394" s="2"/>
      <c r="K8394" s="2"/>
      <c r="L8394" s="2"/>
      <c r="M8394" s="2"/>
      <c r="N8394" s="2"/>
      <c r="O8394" s="2"/>
      <c r="P8394" s="2"/>
      <c r="Q8394" s="2"/>
      <c r="R8394" s="2"/>
      <c r="S8394" s="2"/>
      <c r="T8394" s="2"/>
      <c r="U8394" s="2"/>
      <c r="V8394" s="2"/>
      <c r="W8394" s="2"/>
      <c r="X8394" s="2"/>
      <c r="Y8394" s="2"/>
      <c r="AB8394" s="2"/>
      <c r="AC8394" s="2"/>
      <c r="AD8394" s="2"/>
      <c r="AE8394" s="2"/>
      <c r="AF8394" s="2"/>
      <c r="AG8394" s="2"/>
      <c r="AH8394" s="2"/>
      <c r="AI8394" s="2"/>
      <c r="AJ8394" s="2"/>
      <c r="AK8394" s="2"/>
      <c r="BK8394" s="2"/>
      <c r="BL8394" s="2"/>
      <c r="BN8394" s="2"/>
      <c r="BO8394" s="2"/>
    </row>
    <row r="8395" ht="12.75" customHeight="1">
      <c r="D8395" s="2"/>
      <c r="G8395" s="2"/>
      <c r="I8395" s="2"/>
      <c r="J8395" s="2"/>
      <c r="K8395" s="2"/>
      <c r="L8395" s="2"/>
      <c r="M8395" s="2"/>
      <c r="N8395" s="2"/>
      <c r="O8395" s="2"/>
      <c r="P8395" s="2"/>
      <c r="Q8395" s="2"/>
      <c r="R8395" s="2"/>
      <c r="S8395" s="2"/>
      <c r="T8395" s="2"/>
      <c r="U8395" s="2"/>
      <c r="V8395" s="2"/>
      <c r="W8395" s="2"/>
      <c r="X8395" s="2"/>
      <c r="Y8395" s="2"/>
      <c r="AB8395" s="2"/>
      <c r="AC8395" s="2"/>
      <c r="AD8395" s="2"/>
      <c r="AE8395" s="2"/>
      <c r="AF8395" s="2"/>
      <c r="AG8395" s="2"/>
      <c r="AH8395" s="2"/>
      <c r="AI8395" s="2"/>
      <c r="AJ8395" s="2"/>
      <c r="AK8395" s="2"/>
      <c r="BK8395" s="2"/>
      <c r="BL8395" s="2"/>
      <c r="BN8395" s="2"/>
      <c r="BO8395" s="2"/>
    </row>
    <row r="8396" ht="12.75" customHeight="1">
      <c r="D8396" s="2"/>
      <c r="G8396" s="2"/>
      <c r="I8396" s="2"/>
      <c r="J8396" s="2"/>
      <c r="K8396" s="2"/>
      <c r="L8396" s="2"/>
      <c r="M8396" s="2"/>
      <c r="N8396" s="2"/>
      <c r="O8396" s="2"/>
      <c r="P8396" s="2"/>
      <c r="Q8396" s="2"/>
      <c r="R8396" s="2"/>
      <c r="S8396" s="2"/>
      <c r="T8396" s="2"/>
      <c r="U8396" s="2"/>
      <c r="V8396" s="2"/>
      <c r="W8396" s="2"/>
      <c r="X8396" s="2"/>
      <c r="Y8396" s="2"/>
      <c r="AB8396" s="2"/>
      <c r="AC8396" s="2"/>
      <c r="AD8396" s="2"/>
      <c r="AE8396" s="2"/>
      <c r="AF8396" s="2"/>
      <c r="AG8396" s="2"/>
      <c r="AH8396" s="2"/>
      <c r="AI8396" s="2"/>
      <c r="AJ8396" s="2"/>
      <c r="AK8396" s="2"/>
      <c r="BK8396" s="2"/>
      <c r="BL8396" s="2"/>
      <c r="BN8396" s="2"/>
      <c r="BO8396" s="2"/>
    </row>
    <row r="8397" ht="12.75" customHeight="1">
      <c r="D8397" s="2"/>
      <c r="G8397" s="2"/>
      <c r="I8397" s="2"/>
      <c r="J8397" s="2"/>
      <c r="K8397" s="2"/>
      <c r="L8397" s="2"/>
      <c r="M8397" s="2"/>
      <c r="N8397" s="2"/>
      <c r="O8397" s="2"/>
      <c r="P8397" s="2"/>
      <c r="Q8397" s="2"/>
      <c r="R8397" s="2"/>
      <c r="S8397" s="2"/>
      <c r="T8397" s="2"/>
      <c r="U8397" s="2"/>
      <c r="V8397" s="2"/>
      <c r="W8397" s="2"/>
      <c r="X8397" s="2"/>
      <c r="Y8397" s="2"/>
      <c r="AB8397" s="2"/>
      <c r="AC8397" s="2"/>
      <c r="AD8397" s="2"/>
      <c r="AE8397" s="2"/>
      <c r="AF8397" s="2"/>
      <c r="AG8397" s="2"/>
      <c r="AH8397" s="2"/>
      <c r="AI8397" s="2"/>
      <c r="AJ8397" s="2"/>
      <c r="AK8397" s="2"/>
      <c r="BK8397" s="2"/>
      <c r="BL8397" s="2"/>
      <c r="BN8397" s="2"/>
      <c r="BO8397" s="2"/>
    </row>
    <row r="8398" ht="12.75" customHeight="1">
      <c r="D8398" s="2"/>
      <c r="G8398" s="2"/>
      <c r="I8398" s="2"/>
      <c r="J8398" s="2"/>
      <c r="K8398" s="2"/>
      <c r="L8398" s="2"/>
      <c r="M8398" s="2"/>
      <c r="N8398" s="2"/>
      <c r="O8398" s="2"/>
      <c r="P8398" s="2"/>
      <c r="Q8398" s="2"/>
      <c r="R8398" s="2"/>
      <c r="S8398" s="2"/>
      <c r="T8398" s="2"/>
      <c r="U8398" s="2"/>
      <c r="V8398" s="2"/>
      <c r="W8398" s="2"/>
      <c r="X8398" s="2"/>
      <c r="Y8398" s="2"/>
      <c r="AB8398" s="2"/>
      <c r="AC8398" s="2"/>
      <c r="AD8398" s="2"/>
      <c r="AE8398" s="2"/>
      <c r="AF8398" s="2"/>
      <c r="AG8398" s="2"/>
      <c r="AH8398" s="2"/>
      <c r="AI8398" s="2"/>
      <c r="AJ8398" s="2"/>
      <c r="AK8398" s="2"/>
      <c r="BK8398" s="2"/>
      <c r="BL8398" s="2"/>
      <c r="BN8398" s="2"/>
      <c r="BO8398" s="2"/>
    </row>
    <row r="8399" ht="12.75" customHeight="1">
      <c r="D8399" s="2"/>
      <c r="G8399" s="2"/>
      <c r="I8399" s="2"/>
      <c r="J8399" s="2"/>
      <c r="K8399" s="2"/>
      <c r="L8399" s="2"/>
      <c r="M8399" s="2"/>
      <c r="N8399" s="2"/>
      <c r="O8399" s="2"/>
      <c r="P8399" s="2"/>
      <c r="Q8399" s="2"/>
      <c r="R8399" s="2"/>
      <c r="S8399" s="2"/>
      <c r="T8399" s="2"/>
      <c r="U8399" s="2"/>
      <c r="V8399" s="2"/>
      <c r="W8399" s="2"/>
      <c r="X8399" s="2"/>
      <c r="Y8399" s="2"/>
      <c r="AB8399" s="2"/>
      <c r="AC8399" s="2"/>
      <c r="AD8399" s="2"/>
      <c r="AE8399" s="2"/>
      <c r="AF8399" s="2"/>
      <c r="AG8399" s="2"/>
      <c r="AH8399" s="2"/>
      <c r="AI8399" s="2"/>
      <c r="AJ8399" s="2"/>
      <c r="AK8399" s="2"/>
      <c r="BK8399" s="2"/>
      <c r="BL8399" s="2"/>
      <c r="BN8399" s="2"/>
      <c r="BO8399" s="2"/>
    </row>
    <row r="8400" ht="12.75" customHeight="1">
      <c r="D8400" s="2"/>
      <c r="G8400" s="2"/>
      <c r="I8400" s="2"/>
      <c r="J8400" s="2"/>
      <c r="K8400" s="2"/>
      <c r="L8400" s="2"/>
      <c r="M8400" s="2"/>
      <c r="N8400" s="2"/>
      <c r="O8400" s="2"/>
      <c r="P8400" s="2"/>
      <c r="Q8400" s="2"/>
      <c r="R8400" s="2"/>
      <c r="S8400" s="2"/>
      <c r="T8400" s="2"/>
      <c r="U8400" s="2"/>
      <c r="V8400" s="2"/>
      <c r="W8400" s="2"/>
      <c r="X8400" s="2"/>
      <c r="Y8400" s="2"/>
      <c r="AB8400" s="2"/>
      <c r="AC8400" s="2"/>
      <c r="AD8400" s="2"/>
      <c r="AE8400" s="2"/>
      <c r="AF8400" s="2"/>
      <c r="AG8400" s="2"/>
      <c r="AH8400" s="2"/>
      <c r="AI8400" s="2"/>
      <c r="AJ8400" s="2"/>
      <c r="AK8400" s="2"/>
      <c r="BK8400" s="2"/>
      <c r="BL8400" s="2"/>
      <c r="BN8400" s="2"/>
      <c r="BO8400" s="2"/>
    </row>
    <row r="8401" ht="12.75" customHeight="1">
      <c r="D8401" s="2"/>
      <c r="G8401" s="2"/>
      <c r="I8401" s="2"/>
      <c r="J8401" s="2"/>
      <c r="K8401" s="2"/>
      <c r="L8401" s="2"/>
      <c r="M8401" s="2"/>
      <c r="N8401" s="2"/>
      <c r="O8401" s="2"/>
      <c r="P8401" s="2"/>
      <c r="Q8401" s="2"/>
      <c r="R8401" s="2"/>
      <c r="S8401" s="2"/>
      <c r="T8401" s="2"/>
      <c r="U8401" s="2"/>
      <c r="V8401" s="2"/>
      <c r="W8401" s="2"/>
      <c r="X8401" s="2"/>
      <c r="Y8401" s="2"/>
      <c r="AB8401" s="2"/>
      <c r="AC8401" s="2"/>
      <c r="AD8401" s="2"/>
      <c r="AE8401" s="2"/>
      <c r="AF8401" s="2"/>
      <c r="AG8401" s="2"/>
      <c r="AH8401" s="2"/>
      <c r="AI8401" s="2"/>
      <c r="AJ8401" s="2"/>
      <c r="AK8401" s="2"/>
      <c r="BK8401" s="2"/>
      <c r="BL8401" s="2"/>
      <c r="BN8401" s="2"/>
      <c r="BO8401" s="2"/>
    </row>
    <row r="8402" ht="12.75" customHeight="1">
      <c r="D8402" s="2"/>
      <c r="G8402" s="2"/>
      <c r="I8402" s="2"/>
      <c r="J8402" s="2"/>
      <c r="K8402" s="2"/>
      <c r="L8402" s="2"/>
      <c r="M8402" s="2"/>
      <c r="N8402" s="2"/>
      <c r="O8402" s="2"/>
      <c r="P8402" s="2"/>
      <c r="Q8402" s="2"/>
      <c r="R8402" s="2"/>
      <c r="S8402" s="2"/>
      <c r="T8402" s="2"/>
      <c r="U8402" s="2"/>
      <c r="V8402" s="2"/>
      <c r="W8402" s="2"/>
      <c r="X8402" s="2"/>
      <c r="Y8402" s="2"/>
      <c r="AB8402" s="2"/>
      <c r="AC8402" s="2"/>
      <c r="AD8402" s="2"/>
      <c r="AE8402" s="2"/>
      <c r="AF8402" s="2"/>
      <c r="AG8402" s="2"/>
      <c r="AH8402" s="2"/>
      <c r="AI8402" s="2"/>
      <c r="AJ8402" s="2"/>
      <c r="AK8402" s="2"/>
      <c r="BK8402" s="2"/>
      <c r="BL8402" s="2"/>
      <c r="BN8402" s="2"/>
      <c r="BO8402" s="2"/>
    </row>
    <row r="8403" ht="12.75" customHeight="1">
      <c r="D8403" s="2"/>
      <c r="G8403" s="2"/>
      <c r="I8403" s="2"/>
      <c r="J8403" s="2"/>
      <c r="K8403" s="2"/>
      <c r="L8403" s="2"/>
      <c r="M8403" s="2"/>
      <c r="N8403" s="2"/>
      <c r="O8403" s="2"/>
      <c r="P8403" s="2"/>
      <c r="Q8403" s="2"/>
      <c r="R8403" s="2"/>
      <c r="S8403" s="2"/>
      <c r="T8403" s="2"/>
      <c r="U8403" s="2"/>
      <c r="V8403" s="2"/>
      <c r="W8403" s="2"/>
      <c r="X8403" s="2"/>
      <c r="Y8403" s="2"/>
      <c r="AB8403" s="2"/>
      <c r="AC8403" s="2"/>
      <c r="AD8403" s="2"/>
      <c r="AE8403" s="2"/>
      <c r="AF8403" s="2"/>
      <c r="AG8403" s="2"/>
      <c r="AH8403" s="2"/>
      <c r="AI8403" s="2"/>
      <c r="AJ8403" s="2"/>
      <c r="AK8403" s="2"/>
      <c r="BK8403" s="2"/>
      <c r="BL8403" s="2"/>
      <c r="BN8403" s="2"/>
      <c r="BO8403" s="2"/>
    </row>
    <row r="8404" ht="12.75" customHeight="1">
      <c r="D8404" s="2"/>
      <c r="G8404" s="2"/>
      <c r="I8404" s="2"/>
      <c r="J8404" s="2"/>
      <c r="K8404" s="2"/>
      <c r="L8404" s="2"/>
      <c r="M8404" s="2"/>
      <c r="N8404" s="2"/>
      <c r="O8404" s="2"/>
      <c r="P8404" s="2"/>
      <c r="Q8404" s="2"/>
      <c r="R8404" s="2"/>
      <c r="S8404" s="2"/>
      <c r="T8404" s="2"/>
      <c r="U8404" s="2"/>
      <c r="V8404" s="2"/>
      <c r="W8404" s="2"/>
      <c r="X8404" s="2"/>
      <c r="Y8404" s="2"/>
      <c r="AB8404" s="2"/>
      <c r="AC8404" s="2"/>
      <c r="AD8404" s="2"/>
      <c r="AE8404" s="2"/>
      <c r="AF8404" s="2"/>
      <c r="AG8404" s="2"/>
      <c r="AH8404" s="2"/>
      <c r="AI8404" s="2"/>
      <c r="AJ8404" s="2"/>
      <c r="AK8404" s="2"/>
      <c r="BK8404" s="2"/>
      <c r="BL8404" s="2"/>
      <c r="BN8404" s="2"/>
      <c r="BO8404" s="2"/>
    </row>
    <row r="8405" ht="12.75" customHeight="1">
      <c r="D8405" s="2"/>
      <c r="G8405" s="2"/>
      <c r="I8405" s="2"/>
      <c r="J8405" s="2"/>
      <c r="K8405" s="2"/>
      <c r="L8405" s="2"/>
      <c r="M8405" s="2"/>
      <c r="N8405" s="2"/>
      <c r="O8405" s="2"/>
      <c r="P8405" s="2"/>
      <c r="Q8405" s="2"/>
      <c r="R8405" s="2"/>
      <c r="S8405" s="2"/>
      <c r="T8405" s="2"/>
      <c r="U8405" s="2"/>
      <c r="V8405" s="2"/>
      <c r="W8405" s="2"/>
      <c r="X8405" s="2"/>
      <c r="Y8405" s="2"/>
      <c r="AB8405" s="2"/>
      <c r="AC8405" s="2"/>
      <c r="AD8405" s="2"/>
      <c r="AE8405" s="2"/>
      <c r="AF8405" s="2"/>
      <c r="AG8405" s="2"/>
      <c r="AH8405" s="2"/>
      <c r="AI8405" s="2"/>
      <c r="AJ8405" s="2"/>
      <c r="AK8405" s="2"/>
      <c r="BK8405" s="2"/>
      <c r="BL8405" s="2"/>
      <c r="BN8405" s="2"/>
      <c r="BO8405" s="2"/>
    </row>
    <row r="8406" ht="12.75" customHeight="1">
      <c r="D8406" s="2"/>
      <c r="G8406" s="2"/>
      <c r="I8406" s="2"/>
      <c r="J8406" s="2"/>
      <c r="K8406" s="2"/>
      <c r="L8406" s="2"/>
      <c r="M8406" s="2"/>
      <c r="N8406" s="2"/>
      <c r="O8406" s="2"/>
      <c r="P8406" s="2"/>
      <c r="Q8406" s="2"/>
      <c r="R8406" s="2"/>
      <c r="S8406" s="2"/>
      <c r="T8406" s="2"/>
      <c r="U8406" s="2"/>
      <c r="V8406" s="2"/>
      <c r="W8406" s="2"/>
      <c r="X8406" s="2"/>
      <c r="Y8406" s="2"/>
      <c r="AB8406" s="2"/>
      <c r="AC8406" s="2"/>
      <c r="AD8406" s="2"/>
      <c r="AE8406" s="2"/>
      <c r="AF8406" s="2"/>
      <c r="AG8406" s="2"/>
      <c r="AH8406" s="2"/>
      <c r="AI8406" s="2"/>
      <c r="AJ8406" s="2"/>
      <c r="AK8406" s="2"/>
      <c r="BK8406" s="2"/>
      <c r="BL8406" s="2"/>
      <c r="BN8406" s="2"/>
      <c r="BO8406" s="2"/>
    </row>
    <row r="8407" ht="12.75" customHeight="1">
      <c r="D8407" s="2"/>
      <c r="G8407" s="2"/>
      <c r="I8407" s="2"/>
      <c r="J8407" s="2"/>
      <c r="K8407" s="2"/>
      <c r="L8407" s="2"/>
      <c r="M8407" s="2"/>
      <c r="N8407" s="2"/>
      <c r="O8407" s="2"/>
      <c r="P8407" s="2"/>
      <c r="Q8407" s="2"/>
      <c r="R8407" s="2"/>
      <c r="S8407" s="2"/>
      <c r="T8407" s="2"/>
      <c r="U8407" s="2"/>
      <c r="V8407" s="2"/>
      <c r="W8407" s="2"/>
      <c r="X8407" s="2"/>
      <c r="Y8407" s="2"/>
      <c r="AB8407" s="2"/>
      <c r="AC8407" s="2"/>
      <c r="AD8407" s="2"/>
      <c r="AE8407" s="2"/>
      <c r="AF8407" s="2"/>
      <c r="AG8407" s="2"/>
      <c r="AH8407" s="2"/>
      <c r="AI8407" s="2"/>
      <c r="AJ8407" s="2"/>
      <c r="AK8407" s="2"/>
      <c r="BK8407" s="2"/>
      <c r="BL8407" s="2"/>
      <c r="BN8407" s="2"/>
      <c r="BO8407" s="2"/>
    </row>
    <row r="8408" ht="12.75" customHeight="1">
      <c r="D8408" s="2"/>
      <c r="G8408" s="2"/>
      <c r="I8408" s="2"/>
      <c r="J8408" s="2"/>
      <c r="K8408" s="2"/>
      <c r="L8408" s="2"/>
      <c r="M8408" s="2"/>
      <c r="N8408" s="2"/>
      <c r="O8408" s="2"/>
      <c r="P8408" s="2"/>
      <c r="Q8408" s="2"/>
      <c r="R8408" s="2"/>
      <c r="S8408" s="2"/>
      <c r="T8408" s="2"/>
      <c r="U8408" s="2"/>
      <c r="V8408" s="2"/>
      <c r="W8408" s="2"/>
      <c r="X8408" s="2"/>
      <c r="Y8408" s="2"/>
      <c r="AB8408" s="2"/>
      <c r="AC8408" s="2"/>
      <c r="AD8408" s="2"/>
      <c r="AE8408" s="2"/>
      <c r="AF8408" s="2"/>
      <c r="AG8408" s="2"/>
      <c r="AH8408" s="2"/>
      <c r="AI8408" s="2"/>
      <c r="AJ8408" s="2"/>
      <c r="AK8408" s="2"/>
      <c r="BK8408" s="2"/>
      <c r="BL8408" s="2"/>
      <c r="BN8408" s="2"/>
      <c r="BO8408" s="2"/>
    </row>
    <row r="8409" ht="12.75" customHeight="1">
      <c r="D8409" s="2"/>
      <c r="G8409" s="2"/>
      <c r="I8409" s="2"/>
      <c r="J8409" s="2"/>
      <c r="K8409" s="2"/>
      <c r="L8409" s="2"/>
      <c r="M8409" s="2"/>
      <c r="N8409" s="2"/>
      <c r="O8409" s="2"/>
      <c r="P8409" s="2"/>
      <c r="Q8409" s="2"/>
      <c r="R8409" s="2"/>
      <c r="S8409" s="2"/>
      <c r="T8409" s="2"/>
      <c r="U8409" s="2"/>
      <c r="V8409" s="2"/>
      <c r="W8409" s="2"/>
      <c r="X8409" s="2"/>
      <c r="Y8409" s="2"/>
      <c r="AB8409" s="2"/>
      <c r="AC8409" s="2"/>
      <c r="AD8409" s="2"/>
      <c r="AE8409" s="2"/>
      <c r="AF8409" s="2"/>
      <c r="AG8409" s="2"/>
      <c r="AH8409" s="2"/>
      <c r="AI8409" s="2"/>
      <c r="AJ8409" s="2"/>
      <c r="AK8409" s="2"/>
      <c r="BK8409" s="2"/>
      <c r="BL8409" s="2"/>
      <c r="BN8409" s="2"/>
      <c r="BO8409" s="2"/>
    </row>
    <row r="8410" ht="12.75" customHeight="1">
      <c r="D8410" s="2"/>
      <c r="G8410" s="2"/>
      <c r="I8410" s="2"/>
      <c r="J8410" s="2"/>
      <c r="K8410" s="2"/>
      <c r="L8410" s="2"/>
      <c r="M8410" s="2"/>
      <c r="N8410" s="2"/>
      <c r="O8410" s="2"/>
      <c r="P8410" s="2"/>
      <c r="Q8410" s="2"/>
      <c r="R8410" s="2"/>
      <c r="S8410" s="2"/>
      <c r="T8410" s="2"/>
      <c r="U8410" s="2"/>
      <c r="V8410" s="2"/>
      <c r="W8410" s="2"/>
      <c r="X8410" s="2"/>
      <c r="Y8410" s="2"/>
      <c r="AB8410" s="2"/>
      <c r="AC8410" s="2"/>
      <c r="AD8410" s="2"/>
      <c r="AE8410" s="2"/>
      <c r="AF8410" s="2"/>
      <c r="AG8410" s="2"/>
      <c r="AH8410" s="2"/>
      <c r="AI8410" s="2"/>
      <c r="AJ8410" s="2"/>
      <c r="AK8410" s="2"/>
      <c r="BK8410" s="2"/>
      <c r="BL8410" s="2"/>
      <c r="BN8410" s="2"/>
      <c r="BO8410" s="2"/>
    </row>
    <row r="8411" ht="12.75" customHeight="1">
      <c r="D8411" s="2"/>
      <c r="G8411" s="2"/>
      <c r="I8411" s="2"/>
      <c r="J8411" s="2"/>
      <c r="K8411" s="2"/>
      <c r="L8411" s="2"/>
      <c r="M8411" s="2"/>
      <c r="N8411" s="2"/>
      <c r="O8411" s="2"/>
      <c r="P8411" s="2"/>
      <c r="Q8411" s="2"/>
      <c r="R8411" s="2"/>
      <c r="S8411" s="2"/>
      <c r="T8411" s="2"/>
      <c r="U8411" s="2"/>
      <c r="V8411" s="2"/>
      <c r="W8411" s="2"/>
      <c r="X8411" s="2"/>
      <c r="Y8411" s="2"/>
      <c r="AB8411" s="2"/>
      <c r="AC8411" s="2"/>
      <c r="AD8411" s="2"/>
      <c r="AE8411" s="2"/>
      <c r="AF8411" s="2"/>
      <c r="AG8411" s="2"/>
      <c r="AH8411" s="2"/>
      <c r="AI8411" s="2"/>
      <c r="AJ8411" s="2"/>
      <c r="AK8411" s="2"/>
      <c r="BK8411" s="2"/>
      <c r="BL8411" s="2"/>
      <c r="BN8411" s="2"/>
      <c r="BO8411" s="2"/>
    </row>
    <row r="8412" ht="12.75" customHeight="1">
      <c r="D8412" s="2"/>
      <c r="G8412" s="2"/>
      <c r="I8412" s="2"/>
      <c r="J8412" s="2"/>
      <c r="K8412" s="2"/>
      <c r="L8412" s="2"/>
      <c r="M8412" s="2"/>
      <c r="N8412" s="2"/>
      <c r="O8412" s="2"/>
      <c r="P8412" s="2"/>
      <c r="Q8412" s="2"/>
      <c r="R8412" s="2"/>
      <c r="S8412" s="2"/>
      <c r="T8412" s="2"/>
      <c r="U8412" s="2"/>
      <c r="V8412" s="2"/>
      <c r="W8412" s="2"/>
      <c r="X8412" s="2"/>
      <c r="Y8412" s="2"/>
      <c r="AB8412" s="2"/>
      <c r="AC8412" s="2"/>
      <c r="AD8412" s="2"/>
      <c r="AE8412" s="2"/>
      <c r="AF8412" s="2"/>
      <c r="AG8412" s="2"/>
      <c r="AH8412" s="2"/>
      <c r="AI8412" s="2"/>
      <c r="AJ8412" s="2"/>
      <c r="AK8412" s="2"/>
      <c r="BK8412" s="2"/>
      <c r="BL8412" s="2"/>
      <c r="BN8412" s="2"/>
      <c r="BO8412" s="2"/>
    </row>
    <row r="8413" ht="12.75" customHeight="1">
      <c r="D8413" s="2"/>
      <c r="G8413" s="2"/>
      <c r="I8413" s="2"/>
      <c r="J8413" s="2"/>
      <c r="K8413" s="2"/>
      <c r="L8413" s="2"/>
      <c r="M8413" s="2"/>
      <c r="N8413" s="2"/>
      <c r="O8413" s="2"/>
      <c r="P8413" s="2"/>
      <c r="Q8413" s="2"/>
      <c r="R8413" s="2"/>
      <c r="S8413" s="2"/>
      <c r="T8413" s="2"/>
      <c r="U8413" s="2"/>
      <c r="V8413" s="2"/>
      <c r="W8413" s="2"/>
      <c r="X8413" s="2"/>
      <c r="Y8413" s="2"/>
      <c r="AB8413" s="2"/>
      <c r="AC8413" s="2"/>
      <c r="AD8413" s="2"/>
      <c r="AE8413" s="2"/>
      <c r="AF8413" s="2"/>
      <c r="AG8413" s="2"/>
      <c r="AH8413" s="2"/>
      <c r="AI8413" s="2"/>
      <c r="AJ8413" s="2"/>
      <c r="AK8413" s="2"/>
      <c r="BK8413" s="2"/>
      <c r="BL8413" s="2"/>
      <c r="BN8413" s="2"/>
      <c r="BO8413" s="2"/>
    </row>
    <row r="8414" ht="12.75" customHeight="1">
      <c r="D8414" s="2"/>
      <c r="G8414" s="2"/>
      <c r="I8414" s="2"/>
      <c r="J8414" s="2"/>
      <c r="K8414" s="2"/>
      <c r="L8414" s="2"/>
      <c r="M8414" s="2"/>
      <c r="N8414" s="2"/>
      <c r="O8414" s="2"/>
      <c r="P8414" s="2"/>
      <c r="Q8414" s="2"/>
      <c r="R8414" s="2"/>
      <c r="S8414" s="2"/>
      <c r="T8414" s="2"/>
      <c r="U8414" s="2"/>
      <c r="V8414" s="2"/>
      <c r="W8414" s="2"/>
      <c r="X8414" s="2"/>
      <c r="Y8414" s="2"/>
      <c r="AB8414" s="2"/>
      <c r="AC8414" s="2"/>
      <c r="AD8414" s="2"/>
      <c r="AE8414" s="2"/>
      <c r="AF8414" s="2"/>
      <c r="AG8414" s="2"/>
      <c r="AH8414" s="2"/>
      <c r="AI8414" s="2"/>
      <c r="AJ8414" s="2"/>
      <c r="AK8414" s="2"/>
      <c r="BK8414" s="2"/>
      <c r="BL8414" s="2"/>
      <c r="BN8414" s="2"/>
      <c r="BO8414" s="2"/>
    </row>
    <row r="8415" ht="12.75" customHeight="1">
      <c r="D8415" s="2"/>
      <c r="G8415" s="2"/>
      <c r="I8415" s="2"/>
      <c r="J8415" s="2"/>
      <c r="K8415" s="2"/>
      <c r="L8415" s="2"/>
      <c r="M8415" s="2"/>
      <c r="N8415" s="2"/>
      <c r="O8415" s="2"/>
      <c r="P8415" s="2"/>
      <c r="Q8415" s="2"/>
      <c r="R8415" s="2"/>
      <c r="S8415" s="2"/>
      <c r="T8415" s="2"/>
      <c r="U8415" s="2"/>
      <c r="V8415" s="2"/>
      <c r="W8415" s="2"/>
      <c r="X8415" s="2"/>
      <c r="Y8415" s="2"/>
      <c r="AB8415" s="2"/>
      <c r="AC8415" s="2"/>
      <c r="AD8415" s="2"/>
      <c r="AE8415" s="2"/>
      <c r="AF8415" s="2"/>
      <c r="AG8415" s="2"/>
      <c r="AH8415" s="2"/>
      <c r="AI8415" s="2"/>
      <c r="AJ8415" s="2"/>
      <c r="AK8415" s="2"/>
      <c r="BK8415" s="2"/>
      <c r="BL8415" s="2"/>
      <c r="BN8415" s="2"/>
      <c r="BO8415" s="2"/>
    </row>
    <row r="8416" ht="12.75" customHeight="1">
      <c r="D8416" s="2"/>
      <c r="G8416" s="2"/>
      <c r="I8416" s="2"/>
      <c r="J8416" s="2"/>
      <c r="K8416" s="2"/>
      <c r="L8416" s="2"/>
      <c r="M8416" s="2"/>
      <c r="N8416" s="2"/>
      <c r="O8416" s="2"/>
      <c r="P8416" s="2"/>
      <c r="Q8416" s="2"/>
      <c r="R8416" s="2"/>
      <c r="S8416" s="2"/>
      <c r="T8416" s="2"/>
      <c r="U8416" s="2"/>
      <c r="V8416" s="2"/>
      <c r="W8416" s="2"/>
      <c r="X8416" s="2"/>
      <c r="Y8416" s="2"/>
      <c r="AB8416" s="2"/>
      <c r="AC8416" s="2"/>
      <c r="AD8416" s="2"/>
      <c r="AE8416" s="2"/>
      <c r="AF8416" s="2"/>
      <c r="AG8416" s="2"/>
      <c r="AH8416" s="2"/>
      <c r="AI8416" s="2"/>
      <c r="AJ8416" s="2"/>
      <c r="AK8416" s="2"/>
      <c r="BK8416" s="2"/>
      <c r="BL8416" s="2"/>
      <c r="BN8416" s="2"/>
      <c r="BO8416" s="2"/>
    </row>
    <row r="8417" ht="12.75" customHeight="1">
      <c r="D8417" s="2"/>
      <c r="G8417" s="2"/>
      <c r="I8417" s="2"/>
      <c r="J8417" s="2"/>
      <c r="K8417" s="2"/>
      <c r="L8417" s="2"/>
      <c r="M8417" s="2"/>
      <c r="N8417" s="2"/>
      <c r="O8417" s="2"/>
      <c r="P8417" s="2"/>
      <c r="Q8417" s="2"/>
      <c r="R8417" s="2"/>
      <c r="S8417" s="2"/>
      <c r="T8417" s="2"/>
      <c r="U8417" s="2"/>
      <c r="V8417" s="2"/>
      <c r="W8417" s="2"/>
      <c r="X8417" s="2"/>
      <c r="Y8417" s="2"/>
      <c r="AB8417" s="2"/>
      <c r="AC8417" s="2"/>
      <c r="AD8417" s="2"/>
      <c r="AE8417" s="2"/>
      <c r="AF8417" s="2"/>
      <c r="AG8417" s="2"/>
      <c r="AH8417" s="2"/>
      <c r="AI8417" s="2"/>
      <c r="AJ8417" s="2"/>
      <c r="AK8417" s="2"/>
      <c r="BK8417" s="2"/>
      <c r="BL8417" s="2"/>
      <c r="BN8417" s="2"/>
      <c r="BO8417" s="2"/>
    </row>
    <row r="8418" ht="12.75" customHeight="1">
      <c r="D8418" s="2"/>
      <c r="G8418" s="2"/>
      <c r="I8418" s="2"/>
      <c r="J8418" s="2"/>
      <c r="K8418" s="2"/>
      <c r="L8418" s="2"/>
      <c r="M8418" s="2"/>
      <c r="N8418" s="2"/>
      <c r="O8418" s="2"/>
      <c r="P8418" s="2"/>
      <c r="Q8418" s="2"/>
      <c r="R8418" s="2"/>
      <c r="S8418" s="2"/>
      <c r="T8418" s="2"/>
      <c r="U8418" s="2"/>
      <c r="V8418" s="2"/>
      <c r="W8418" s="2"/>
      <c r="X8418" s="2"/>
      <c r="Y8418" s="2"/>
      <c r="AB8418" s="2"/>
      <c r="AC8418" s="2"/>
      <c r="AD8418" s="2"/>
      <c r="AE8418" s="2"/>
      <c r="AF8418" s="2"/>
      <c r="AG8418" s="2"/>
      <c r="AH8418" s="2"/>
      <c r="AI8418" s="2"/>
      <c r="AJ8418" s="2"/>
      <c r="AK8418" s="2"/>
      <c r="BK8418" s="2"/>
      <c r="BL8418" s="2"/>
      <c r="BN8418" s="2"/>
      <c r="BO8418" s="2"/>
    </row>
    <row r="8419" ht="12.75" customHeight="1">
      <c r="D8419" s="2"/>
      <c r="G8419" s="2"/>
      <c r="I8419" s="2"/>
      <c r="J8419" s="2"/>
      <c r="K8419" s="2"/>
      <c r="L8419" s="2"/>
      <c r="M8419" s="2"/>
      <c r="N8419" s="2"/>
      <c r="O8419" s="2"/>
      <c r="P8419" s="2"/>
      <c r="Q8419" s="2"/>
      <c r="R8419" s="2"/>
      <c r="S8419" s="2"/>
      <c r="T8419" s="2"/>
      <c r="U8419" s="2"/>
      <c r="V8419" s="2"/>
      <c r="W8419" s="2"/>
      <c r="X8419" s="2"/>
      <c r="Y8419" s="2"/>
      <c r="AB8419" s="2"/>
      <c r="AC8419" s="2"/>
      <c r="AD8419" s="2"/>
      <c r="AE8419" s="2"/>
      <c r="AF8419" s="2"/>
      <c r="AG8419" s="2"/>
      <c r="AH8419" s="2"/>
      <c r="AI8419" s="2"/>
      <c r="AJ8419" s="2"/>
      <c r="AK8419" s="2"/>
      <c r="BK8419" s="2"/>
      <c r="BL8419" s="2"/>
      <c r="BN8419" s="2"/>
      <c r="BO8419" s="2"/>
    </row>
    <row r="8420" ht="12.75" customHeight="1">
      <c r="D8420" s="2"/>
      <c r="G8420" s="2"/>
      <c r="I8420" s="2"/>
      <c r="J8420" s="2"/>
      <c r="K8420" s="2"/>
      <c r="L8420" s="2"/>
      <c r="M8420" s="2"/>
      <c r="N8420" s="2"/>
      <c r="O8420" s="2"/>
      <c r="P8420" s="2"/>
      <c r="Q8420" s="2"/>
      <c r="R8420" s="2"/>
      <c r="S8420" s="2"/>
      <c r="T8420" s="2"/>
      <c r="U8420" s="2"/>
      <c r="V8420" s="2"/>
      <c r="W8420" s="2"/>
      <c r="X8420" s="2"/>
      <c r="Y8420" s="2"/>
      <c r="AB8420" s="2"/>
      <c r="AC8420" s="2"/>
      <c r="AD8420" s="2"/>
      <c r="AE8420" s="2"/>
      <c r="AF8420" s="2"/>
      <c r="AG8420" s="2"/>
      <c r="AH8420" s="2"/>
      <c r="AI8420" s="2"/>
      <c r="AJ8420" s="2"/>
      <c r="AK8420" s="2"/>
      <c r="BK8420" s="2"/>
      <c r="BL8420" s="2"/>
      <c r="BN8420" s="2"/>
      <c r="BO8420" s="2"/>
    </row>
    <row r="8421" ht="12.75" customHeight="1">
      <c r="D8421" s="2"/>
      <c r="G8421" s="2"/>
      <c r="I8421" s="2"/>
      <c r="J8421" s="2"/>
      <c r="K8421" s="2"/>
      <c r="L8421" s="2"/>
      <c r="M8421" s="2"/>
      <c r="N8421" s="2"/>
      <c r="O8421" s="2"/>
      <c r="P8421" s="2"/>
      <c r="Q8421" s="2"/>
      <c r="R8421" s="2"/>
      <c r="S8421" s="2"/>
      <c r="T8421" s="2"/>
      <c r="U8421" s="2"/>
      <c r="V8421" s="2"/>
      <c r="W8421" s="2"/>
      <c r="X8421" s="2"/>
      <c r="Y8421" s="2"/>
      <c r="AB8421" s="2"/>
      <c r="AC8421" s="2"/>
      <c r="AD8421" s="2"/>
      <c r="AE8421" s="2"/>
      <c r="AF8421" s="2"/>
      <c r="AG8421" s="2"/>
      <c r="AH8421" s="2"/>
      <c r="AI8421" s="2"/>
      <c r="AJ8421" s="2"/>
      <c r="AK8421" s="2"/>
      <c r="BK8421" s="2"/>
      <c r="BL8421" s="2"/>
      <c r="BN8421" s="2"/>
      <c r="BO8421" s="2"/>
    </row>
    <row r="8422" ht="12.75" customHeight="1">
      <c r="D8422" s="2"/>
      <c r="G8422" s="2"/>
      <c r="I8422" s="2"/>
      <c r="J8422" s="2"/>
      <c r="K8422" s="2"/>
      <c r="L8422" s="2"/>
      <c r="M8422" s="2"/>
      <c r="N8422" s="2"/>
      <c r="O8422" s="2"/>
      <c r="P8422" s="2"/>
      <c r="Q8422" s="2"/>
      <c r="R8422" s="2"/>
      <c r="S8422" s="2"/>
      <c r="T8422" s="2"/>
      <c r="U8422" s="2"/>
      <c r="V8422" s="2"/>
      <c r="W8422" s="2"/>
      <c r="X8422" s="2"/>
      <c r="Y8422" s="2"/>
      <c r="AB8422" s="2"/>
      <c r="AC8422" s="2"/>
      <c r="AD8422" s="2"/>
      <c r="AE8422" s="2"/>
      <c r="AF8422" s="2"/>
      <c r="AG8422" s="2"/>
      <c r="AH8422" s="2"/>
      <c r="AI8422" s="2"/>
      <c r="AJ8422" s="2"/>
      <c r="AK8422" s="2"/>
      <c r="BK8422" s="2"/>
      <c r="BL8422" s="2"/>
      <c r="BN8422" s="2"/>
      <c r="BO8422" s="2"/>
    </row>
    <row r="8423" ht="12.75" customHeight="1">
      <c r="D8423" s="2"/>
      <c r="G8423" s="2"/>
      <c r="I8423" s="2"/>
      <c r="J8423" s="2"/>
      <c r="K8423" s="2"/>
      <c r="L8423" s="2"/>
      <c r="M8423" s="2"/>
      <c r="N8423" s="2"/>
      <c r="O8423" s="2"/>
      <c r="P8423" s="2"/>
      <c r="Q8423" s="2"/>
      <c r="R8423" s="2"/>
      <c r="S8423" s="2"/>
      <c r="T8423" s="2"/>
      <c r="U8423" s="2"/>
      <c r="V8423" s="2"/>
      <c r="W8423" s="2"/>
      <c r="X8423" s="2"/>
      <c r="Y8423" s="2"/>
      <c r="AB8423" s="2"/>
      <c r="AC8423" s="2"/>
      <c r="AD8423" s="2"/>
      <c r="AE8423" s="2"/>
      <c r="AF8423" s="2"/>
      <c r="AG8423" s="2"/>
      <c r="AH8423" s="2"/>
      <c r="AI8423" s="2"/>
      <c r="AJ8423" s="2"/>
      <c r="AK8423" s="2"/>
      <c r="BK8423" s="2"/>
      <c r="BL8423" s="2"/>
      <c r="BN8423" s="2"/>
      <c r="BO8423" s="2"/>
    </row>
    <row r="8424" ht="12.75" customHeight="1">
      <c r="D8424" s="2"/>
      <c r="G8424" s="2"/>
      <c r="I8424" s="2"/>
      <c r="J8424" s="2"/>
      <c r="K8424" s="2"/>
      <c r="L8424" s="2"/>
      <c r="M8424" s="2"/>
      <c r="N8424" s="2"/>
      <c r="O8424" s="2"/>
      <c r="P8424" s="2"/>
      <c r="Q8424" s="2"/>
      <c r="R8424" s="2"/>
      <c r="S8424" s="2"/>
      <c r="T8424" s="2"/>
      <c r="U8424" s="2"/>
      <c r="V8424" s="2"/>
      <c r="W8424" s="2"/>
      <c r="X8424" s="2"/>
      <c r="Y8424" s="2"/>
      <c r="AB8424" s="2"/>
      <c r="AC8424" s="2"/>
      <c r="AD8424" s="2"/>
      <c r="AE8424" s="2"/>
      <c r="AF8424" s="2"/>
      <c r="AG8424" s="2"/>
      <c r="AH8424" s="2"/>
      <c r="AI8424" s="2"/>
      <c r="AJ8424" s="2"/>
      <c r="AK8424" s="2"/>
      <c r="BK8424" s="2"/>
      <c r="BL8424" s="2"/>
      <c r="BN8424" s="2"/>
      <c r="BO8424" s="2"/>
    </row>
    <row r="8425" ht="12.75" customHeight="1">
      <c r="D8425" s="2"/>
      <c r="G8425" s="2"/>
      <c r="I8425" s="2"/>
      <c r="J8425" s="2"/>
      <c r="K8425" s="2"/>
      <c r="L8425" s="2"/>
      <c r="M8425" s="2"/>
      <c r="N8425" s="2"/>
      <c r="O8425" s="2"/>
      <c r="P8425" s="2"/>
      <c r="Q8425" s="2"/>
      <c r="R8425" s="2"/>
      <c r="S8425" s="2"/>
      <c r="T8425" s="2"/>
      <c r="U8425" s="2"/>
      <c r="V8425" s="2"/>
      <c r="W8425" s="2"/>
      <c r="X8425" s="2"/>
      <c r="Y8425" s="2"/>
      <c r="AB8425" s="2"/>
      <c r="AC8425" s="2"/>
      <c r="AD8425" s="2"/>
      <c r="AE8425" s="2"/>
      <c r="AF8425" s="2"/>
      <c r="AG8425" s="2"/>
      <c r="AH8425" s="2"/>
      <c r="AI8425" s="2"/>
      <c r="AJ8425" s="2"/>
      <c r="AK8425" s="2"/>
      <c r="BK8425" s="2"/>
      <c r="BL8425" s="2"/>
      <c r="BN8425" s="2"/>
      <c r="BO8425" s="2"/>
    </row>
    <row r="8426" ht="12.75" customHeight="1">
      <c r="D8426" s="2"/>
      <c r="G8426" s="2"/>
      <c r="I8426" s="2"/>
      <c r="J8426" s="2"/>
      <c r="K8426" s="2"/>
      <c r="L8426" s="2"/>
      <c r="M8426" s="2"/>
      <c r="N8426" s="2"/>
      <c r="O8426" s="2"/>
      <c r="P8426" s="2"/>
      <c r="Q8426" s="2"/>
      <c r="R8426" s="2"/>
      <c r="S8426" s="2"/>
      <c r="T8426" s="2"/>
      <c r="U8426" s="2"/>
      <c r="V8426" s="2"/>
      <c r="W8426" s="2"/>
      <c r="X8426" s="2"/>
      <c r="Y8426" s="2"/>
      <c r="AB8426" s="2"/>
      <c r="AC8426" s="2"/>
      <c r="AD8426" s="2"/>
      <c r="AE8426" s="2"/>
      <c r="AF8426" s="2"/>
      <c r="AG8426" s="2"/>
      <c r="AH8426" s="2"/>
      <c r="AI8426" s="2"/>
      <c r="AJ8426" s="2"/>
      <c r="AK8426" s="2"/>
      <c r="BK8426" s="2"/>
      <c r="BL8426" s="2"/>
      <c r="BN8426" s="2"/>
      <c r="BO8426" s="2"/>
    </row>
    <row r="8427" ht="12.75" customHeight="1">
      <c r="D8427" s="2"/>
      <c r="G8427" s="2"/>
      <c r="I8427" s="2"/>
      <c r="J8427" s="2"/>
      <c r="K8427" s="2"/>
      <c r="L8427" s="2"/>
      <c r="M8427" s="2"/>
      <c r="N8427" s="2"/>
      <c r="O8427" s="2"/>
      <c r="P8427" s="2"/>
      <c r="Q8427" s="2"/>
      <c r="R8427" s="2"/>
      <c r="S8427" s="2"/>
      <c r="T8427" s="2"/>
      <c r="U8427" s="2"/>
      <c r="V8427" s="2"/>
      <c r="W8427" s="2"/>
      <c r="X8427" s="2"/>
      <c r="Y8427" s="2"/>
      <c r="AB8427" s="2"/>
      <c r="AC8427" s="2"/>
      <c r="AD8427" s="2"/>
      <c r="AE8427" s="2"/>
      <c r="AF8427" s="2"/>
      <c r="AG8427" s="2"/>
      <c r="AH8427" s="2"/>
      <c r="AI8427" s="2"/>
      <c r="AJ8427" s="2"/>
      <c r="AK8427" s="2"/>
      <c r="BK8427" s="2"/>
      <c r="BL8427" s="2"/>
      <c r="BN8427" s="2"/>
      <c r="BO8427" s="2"/>
    </row>
    <row r="8428" ht="12.75" customHeight="1">
      <c r="D8428" s="2"/>
      <c r="G8428" s="2"/>
      <c r="I8428" s="2"/>
      <c r="J8428" s="2"/>
      <c r="K8428" s="2"/>
      <c r="L8428" s="2"/>
      <c r="M8428" s="2"/>
      <c r="N8428" s="2"/>
      <c r="O8428" s="2"/>
      <c r="P8428" s="2"/>
      <c r="Q8428" s="2"/>
      <c r="R8428" s="2"/>
      <c r="S8428" s="2"/>
      <c r="T8428" s="2"/>
      <c r="U8428" s="2"/>
      <c r="V8428" s="2"/>
      <c r="W8428" s="2"/>
      <c r="X8428" s="2"/>
      <c r="Y8428" s="2"/>
      <c r="AB8428" s="2"/>
      <c r="AC8428" s="2"/>
      <c r="AD8428" s="2"/>
      <c r="AE8428" s="2"/>
      <c r="AF8428" s="2"/>
      <c r="AG8428" s="2"/>
      <c r="AH8428" s="2"/>
      <c r="AI8428" s="2"/>
      <c r="AJ8428" s="2"/>
      <c r="AK8428" s="2"/>
      <c r="BK8428" s="2"/>
      <c r="BL8428" s="2"/>
      <c r="BN8428" s="2"/>
      <c r="BO8428" s="2"/>
    </row>
    <row r="8429" ht="12.75" customHeight="1">
      <c r="D8429" s="2"/>
      <c r="G8429" s="2"/>
      <c r="I8429" s="2"/>
      <c r="J8429" s="2"/>
      <c r="K8429" s="2"/>
      <c r="L8429" s="2"/>
      <c r="M8429" s="2"/>
      <c r="N8429" s="2"/>
      <c r="O8429" s="2"/>
      <c r="P8429" s="2"/>
      <c r="Q8429" s="2"/>
      <c r="R8429" s="2"/>
      <c r="S8429" s="2"/>
      <c r="T8429" s="2"/>
      <c r="U8429" s="2"/>
      <c r="V8429" s="2"/>
      <c r="W8429" s="2"/>
      <c r="X8429" s="2"/>
      <c r="Y8429" s="2"/>
      <c r="AB8429" s="2"/>
      <c r="AC8429" s="2"/>
      <c r="AD8429" s="2"/>
      <c r="AE8429" s="2"/>
      <c r="AF8429" s="2"/>
      <c r="AG8429" s="2"/>
      <c r="AH8429" s="2"/>
      <c r="AI8429" s="2"/>
      <c r="AJ8429" s="2"/>
      <c r="AK8429" s="2"/>
      <c r="BK8429" s="2"/>
      <c r="BL8429" s="2"/>
      <c r="BN8429" s="2"/>
      <c r="BO8429" s="2"/>
    </row>
    <row r="8430" ht="12.75" customHeight="1">
      <c r="D8430" s="2"/>
      <c r="G8430" s="2"/>
      <c r="I8430" s="2"/>
      <c r="J8430" s="2"/>
      <c r="K8430" s="2"/>
      <c r="L8430" s="2"/>
      <c r="M8430" s="2"/>
      <c r="N8430" s="2"/>
      <c r="O8430" s="2"/>
      <c r="P8430" s="2"/>
      <c r="Q8430" s="2"/>
      <c r="R8430" s="2"/>
      <c r="S8430" s="2"/>
      <c r="T8430" s="2"/>
      <c r="U8430" s="2"/>
      <c r="V8430" s="2"/>
      <c r="W8430" s="2"/>
      <c r="X8430" s="2"/>
      <c r="Y8430" s="2"/>
      <c r="AB8430" s="2"/>
      <c r="AC8430" s="2"/>
      <c r="AD8430" s="2"/>
      <c r="AE8430" s="2"/>
      <c r="AF8430" s="2"/>
      <c r="AG8430" s="2"/>
      <c r="AH8430" s="2"/>
      <c r="AI8430" s="2"/>
      <c r="AJ8430" s="2"/>
      <c r="AK8430" s="2"/>
      <c r="BK8430" s="2"/>
      <c r="BL8430" s="2"/>
      <c r="BN8430" s="2"/>
      <c r="BO8430" s="2"/>
    </row>
    <row r="8431" ht="12.75" customHeight="1">
      <c r="D8431" s="2"/>
      <c r="G8431" s="2"/>
      <c r="I8431" s="2"/>
      <c r="J8431" s="2"/>
      <c r="K8431" s="2"/>
      <c r="L8431" s="2"/>
      <c r="M8431" s="2"/>
      <c r="N8431" s="2"/>
      <c r="O8431" s="2"/>
      <c r="P8431" s="2"/>
      <c r="Q8431" s="2"/>
      <c r="R8431" s="2"/>
      <c r="S8431" s="2"/>
      <c r="T8431" s="2"/>
      <c r="U8431" s="2"/>
      <c r="V8431" s="2"/>
      <c r="W8431" s="2"/>
      <c r="X8431" s="2"/>
      <c r="Y8431" s="2"/>
      <c r="AB8431" s="2"/>
      <c r="AC8431" s="2"/>
      <c r="AD8431" s="2"/>
      <c r="AE8431" s="2"/>
      <c r="AF8431" s="2"/>
      <c r="AG8431" s="2"/>
      <c r="AH8431" s="2"/>
      <c r="AI8431" s="2"/>
      <c r="AJ8431" s="2"/>
      <c r="AK8431" s="2"/>
      <c r="BK8431" s="2"/>
      <c r="BL8431" s="2"/>
      <c r="BN8431" s="2"/>
      <c r="BO8431" s="2"/>
    </row>
    <row r="8432" ht="12.75" customHeight="1">
      <c r="D8432" s="2"/>
      <c r="G8432" s="2"/>
      <c r="I8432" s="2"/>
      <c r="J8432" s="2"/>
      <c r="K8432" s="2"/>
      <c r="L8432" s="2"/>
      <c r="M8432" s="2"/>
      <c r="N8432" s="2"/>
      <c r="O8432" s="2"/>
      <c r="P8432" s="2"/>
      <c r="Q8432" s="2"/>
      <c r="R8432" s="2"/>
      <c r="S8432" s="2"/>
      <c r="T8432" s="2"/>
      <c r="U8432" s="2"/>
      <c r="V8432" s="2"/>
      <c r="W8432" s="2"/>
      <c r="X8432" s="2"/>
      <c r="Y8432" s="2"/>
      <c r="AB8432" s="2"/>
      <c r="AC8432" s="2"/>
      <c r="AD8432" s="2"/>
      <c r="AE8432" s="2"/>
      <c r="AF8432" s="2"/>
      <c r="AG8432" s="2"/>
      <c r="AH8432" s="2"/>
      <c r="AI8432" s="2"/>
      <c r="AJ8432" s="2"/>
      <c r="AK8432" s="2"/>
      <c r="BK8432" s="2"/>
      <c r="BL8432" s="2"/>
      <c r="BN8432" s="2"/>
      <c r="BO8432" s="2"/>
    </row>
    <row r="8433" ht="12.75" customHeight="1">
      <c r="D8433" s="2"/>
      <c r="G8433" s="2"/>
      <c r="I8433" s="2"/>
      <c r="J8433" s="2"/>
      <c r="K8433" s="2"/>
      <c r="L8433" s="2"/>
      <c r="M8433" s="2"/>
      <c r="N8433" s="2"/>
      <c r="O8433" s="2"/>
      <c r="P8433" s="2"/>
      <c r="Q8433" s="2"/>
      <c r="R8433" s="2"/>
      <c r="S8433" s="2"/>
      <c r="T8433" s="2"/>
      <c r="U8433" s="2"/>
      <c r="V8433" s="2"/>
      <c r="W8433" s="2"/>
      <c r="X8433" s="2"/>
      <c r="Y8433" s="2"/>
      <c r="AB8433" s="2"/>
      <c r="AC8433" s="2"/>
      <c r="AD8433" s="2"/>
      <c r="AE8433" s="2"/>
      <c r="AF8433" s="2"/>
      <c r="AG8433" s="2"/>
      <c r="AH8433" s="2"/>
      <c r="AI8433" s="2"/>
      <c r="AJ8433" s="2"/>
      <c r="AK8433" s="2"/>
      <c r="BK8433" s="2"/>
      <c r="BL8433" s="2"/>
      <c r="BN8433" s="2"/>
      <c r="BO8433" s="2"/>
    </row>
    <row r="8434" ht="12.75" customHeight="1">
      <c r="D8434" s="2"/>
      <c r="G8434" s="2"/>
      <c r="I8434" s="2"/>
      <c r="J8434" s="2"/>
      <c r="K8434" s="2"/>
      <c r="L8434" s="2"/>
      <c r="M8434" s="2"/>
      <c r="N8434" s="2"/>
      <c r="O8434" s="2"/>
      <c r="P8434" s="2"/>
      <c r="Q8434" s="2"/>
      <c r="R8434" s="2"/>
      <c r="S8434" s="2"/>
      <c r="T8434" s="2"/>
      <c r="U8434" s="2"/>
      <c r="V8434" s="2"/>
      <c r="W8434" s="2"/>
      <c r="X8434" s="2"/>
      <c r="Y8434" s="2"/>
      <c r="AB8434" s="2"/>
      <c r="AC8434" s="2"/>
      <c r="AD8434" s="2"/>
      <c r="AE8434" s="2"/>
      <c r="AF8434" s="2"/>
      <c r="AG8434" s="2"/>
      <c r="AH8434" s="2"/>
      <c r="AI8434" s="2"/>
      <c r="AJ8434" s="2"/>
      <c r="AK8434" s="2"/>
      <c r="BK8434" s="2"/>
      <c r="BL8434" s="2"/>
      <c r="BN8434" s="2"/>
      <c r="BO8434" s="2"/>
    </row>
    <row r="8435" ht="12.75" customHeight="1">
      <c r="D8435" s="2"/>
      <c r="G8435" s="2"/>
      <c r="I8435" s="2"/>
      <c r="J8435" s="2"/>
      <c r="K8435" s="2"/>
      <c r="L8435" s="2"/>
      <c r="M8435" s="2"/>
      <c r="N8435" s="2"/>
      <c r="O8435" s="2"/>
      <c r="P8435" s="2"/>
      <c r="Q8435" s="2"/>
      <c r="R8435" s="2"/>
      <c r="S8435" s="2"/>
      <c r="T8435" s="2"/>
      <c r="U8435" s="2"/>
      <c r="V8435" s="2"/>
      <c r="W8435" s="2"/>
      <c r="X8435" s="2"/>
      <c r="Y8435" s="2"/>
      <c r="AB8435" s="2"/>
      <c r="AC8435" s="2"/>
      <c r="AD8435" s="2"/>
      <c r="AE8435" s="2"/>
      <c r="AF8435" s="2"/>
      <c r="AG8435" s="2"/>
      <c r="AH8435" s="2"/>
      <c r="AI8435" s="2"/>
      <c r="AJ8435" s="2"/>
      <c r="AK8435" s="2"/>
      <c r="BK8435" s="2"/>
      <c r="BL8435" s="2"/>
      <c r="BN8435" s="2"/>
      <c r="BO8435" s="2"/>
    </row>
    <row r="8436" ht="12.75" customHeight="1">
      <c r="D8436" s="2"/>
      <c r="G8436" s="2"/>
      <c r="I8436" s="2"/>
      <c r="J8436" s="2"/>
      <c r="K8436" s="2"/>
      <c r="L8436" s="2"/>
      <c r="M8436" s="2"/>
      <c r="N8436" s="2"/>
      <c r="O8436" s="2"/>
      <c r="P8436" s="2"/>
      <c r="Q8436" s="2"/>
      <c r="R8436" s="2"/>
      <c r="S8436" s="2"/>
      <c r="T8436" s="2"/>
      <c r="U8436" s="2"/>
      <c r="V8436" s="2"/>
      <c r="W8436" s="2"/>
      <c r="X8436" s="2"/>
      <c r="Y8436" s="2"/>
      <c r="AB8436" s="2"/>
      <c r="AC8436" s="2"/>
      <c r="AD8436" s="2"/>
      <c r="AE8436" s="2"/>
      <c r="AF8436" s="2"/>
      <c r="AG8436" s="2"/>
      <c r="AH8436" s="2"/>
      <c r="AI8436" s="2"/>
      <c r="AJ8436" s="2"/>
      <c r="AK8436" s="2"/>
      <c r="BK8436" s="2"/>
      <c r="BL8436" s="2"/>
      <c r="BN8436" s="2"/>
      <c r="BO8436" s="2"/>
    </row>
    <row r="8437" ht="12.75" customHeight="1">
      <c r="D8437" s="2"/>
      <c r="G8437" s="2"/>
      <c r="I8437" s="2"/>
      <c r="J8437" s="2"/>
      <c r="K8437" s="2"/>
      <c r="L8437" s="2"/>
      <c r="M8437" s="2"/>
      <c r="N8437" s="2"/>
      <c r="O8437" s="2"/>
      <c r="P8437" s="2"/>
      <c r="Q8437" s="2"/>
      <c r="R8437" s="2"/>
      <c r="S8437" s="2"/>
      <c r="T8437" s="2"/>
      <c r="U8437" s="2"/>
      <c r="V8437" s="2"/>
      <c r="W8437" s="2"/>
      <c r="X8437" s="2"/>
      <c r="Y8437" s="2"/>
      <c r="AB8437" s="2"/>
      <c r="AC8437" s="2"/>
      <c r="AD8437" s="2"/>
      <c r="AE8437" s="2"/>
      <c r="AF8437" s="2"/>
      <c r="AG8437" s="2"/>
      <c r="AH8437" s="2"/>
      <c r="AI8437" s="2"/>
      <c r="AJ8437" s="2"/>
      <c r="AK8437" s="2"/>
      <c r="BK8437" s="2"/>
      <c r="BL8437" s="2"/>
      <c r="BN8437" s="2"/>
      <c r="BO8437" s="2"/>
    </row>
    <row r="8438" ht="12.75" customHeight="1">
      <c r="D8438" s="2"/>
      <c r="G8438" s="2"/>
      <c r="I8438" s="2"/>
      <c r="J8438" s="2"/>
      <c r="K8438" s="2"/>
      <c r="L8438" s="2"/>
      <c r="M8438" s="2"/>
      <c r="N8438" s="2"/>
      <c r="O8438" s="2"/>
      <c r="P8438" s="2"/>
      <c r="Q8438" s="2"/>
      <c r="R8438" s="2"/>
      <c r="S8438" s="2"/>
      <c r="T8438" s="2"/>
      <c r="U8438" s="2"/>
      <c r="V8438" s="2"/>
      <c r="W8438" s="2"/>
      <c r="X8438" s="2"/>
      <c r="Y8438" s="2"/>
      <c r="AB8438" s="2"/>
      <c r="AC8438" s="2"/>
      <c r="AD8438" s="2"/>
      <c r="AE8438" s="2"/>
      <c r="AF8438" s="2"/>
      <c r="AG8438" s="2"/>
      <c r="AH8438" s="2"/>
      <c r="AI8438" s="2"/>
      <c r="AJ8438" s="2"/>
      <c r="AK8438" s="2"/>
      <c r="BK8438" s="2"/>
      <c r="BL8438" s="2"/>
      <c r="BN8438" s="2"/>
      <c r="BO8438" s="2"/>
    </row>
    <row r="8439" ht="12.75" customHeight="1">
      <c r="D8439" s="2"/>
      <c r="G8439" s="2"/>
      <c r="I8439" s="2"/>
      <c r="J8439" s="2"/>
      <c r="K8439" s="2"/>
      <c r="L8439" s="2"/>
      <c r="M8439" s="2"/>
      <c r="N8439" s="2"/>
      <c r="O8439" s="2"/>
      <c r="P8439" s="2"/>
      <c r="Q8439" s="2"/>
      <c r="R8439" s="2"/>
      <c r="S8439" s="2"/>
      <c r="T8439" s="2"/>
      <c r="U8439" s="2"/>
      <c r="V8439" s="2"/>
      <c r="W8439" s="2"/>
      <c r="X8439" s="2"/>
      <c r="Y8439" s="2"/>
      <c r="AB8439" s="2"/>
      <c r="AC8439" s="2"/>
      <c r="AD8439" s="2"/>
      <c r="AE8439" s="2"/>
      <c r="AF8439" s="2"/>
      <c r="AG8439" s="2"/>
      <c r="AH8439" s="2"/>
      <c r="AI8439" s="2"/>
      <c r="AJ8439" s="2"/>
      <c r="AK8439" s="2"/>
      <c r="BK8439" s="2"/>
      <c r="BL8439" s="2"/>
      <c r="BN8439" s="2"/>
      <c r="BO8439" s="2"/>
    </row>
    <row r="8440" ht="12.75" customHeight="1">
      <c r="D8440" s="2"/>
      <c r="G8440" s="2"/>
      <c r="I8440" s="2"/>
      <c r="J8440" s="2"/>
      <c r="K8440" s="2"/>
      <c r="L8440" s="2"/>
      <c r="M8440" s="2"/>
      <c r="N8440" s="2"/>
      <c r="O8440" s="2"/>
      <c r="P8440" s="2"/>
      <c r="Q8440" s="2"/>
      <c r="R8440" s="2"/>
      <c r="S8440" s="2"/>
      <c r="T8440" s="2"/>
      <c r="U8440" s="2"/>
      <c r="V8440" s="2"/>
      <c r="W8440" s="2"/>
      <c r="X8440" s="2"/>
      <c r="Y8440" s="2"/>
      <c r="AB8440" s="2"/>
      <c r="AC8440" s="2"/>
      <c r="AD8440" s="2"/>
      <c r="AE8440" s="2"/>
      <c r="AF8440" s="2"/>
      <c r="AG8440" s="2"/>
      <c r="AH8440" s="2"/>
      <c r="AI8440" s="2"/>
      <c r="AJ8440" s="2"/>
      <c r="AK8440" s="2"/>
      <c r="BK8440" s="2"/>
      <c r="BL8440" s="2"/>
      <c r="BN8440" s="2"/>
      <c r="BO8440" s="2"/>
    </row>
    <row r="8441" ht="12.75" customHeight="1">
      <c r="D8441" s="2"/>
      <c r="G8441" s="2"/>
      <c r="I8441" s="2"/>
      <c r="J8441" s="2"/>
      <c r="K8441" s="2"/>
      <c r="L8441" s="2"/>
      <c r="M8441" s="2"/>
      <c r="N8441" s="2"/>
      <c r="O8441" s="2"/>
      <c r="P8441" s="2"/>
      <c r="Q8441" s="2"/>
      <c r="R8441" s="2"/>
      <c r="S8441" s="2"/>
      <c r="T8441" s="2"/>
      <c r="U8441" s="2"/>
      <c r="V8441" s="2"/>
      <c r="W8441" s="2"/>
      <c r="X8441" s="2"/>
      <c r="Y8441" s="2"/>
      <c r="AB8441" s="2"/>
      <c r="AC8441" s="2"/>
      <c r="AD8441" s="2"/>
      <c r="AE8441" s="2"/>
      <c r="AF8441" s="2"/>
      <c r="AG8441" s="2"/>
      <c r="AH8441" s="2"/>
      <c r="AI8441" s="2"/>
      <c r="AJ8441" s="2"/>
      <c r="AK8441" s="2"/>
      <c r="BK8441" s="2"/>
      <c r="BL8441" s="2"/>
      <c r="BN8441" s="2"/>
      <c r="BO8441" s="2"/>
    </row>
    <row r="8442" ht="12.75" customHeight="1">
      <c r="D8442" s="2"/>
      <c r="G8442" s="2"/>
      <c r="I8442" s="2"/>
      <c r="J8442" s="2"/>
      <c r="K8442" s="2"/>
      <c r="L8442" s="2"/>
      <c r="M8442" s="2"/>
      <c r="N8442" s="2"/>
      <c r="O8442" s="2"/>
      <c r="P8442" s="2"/>
      <c r="Q8442" s="2"/>
      <c r="R8442" s="2"/>
      <c r="S8442" s="2"/>
      <c r="T8442" s="2"/>
      <c r="U8442" s="2"/>
      <c r="V8442" s="2"/>
      <c r="W8442" s="2"/>
      <c r="X8442" s="2"/>
      <c r="Y8442" s="2"/>
      <c r="AB8442" s="2"/>
      <c r="AC8442" s="2"/>
      <c r="AD8442" s="2"/>
      <c r="AE8442" s="2"/>
      <c r="AF8442" s="2"/>
      <c r="AG8442" s="2"/>
      <c r="AH8442" s="2"/>
      <c r="AI8442" s="2"/>
      <c r="AJ8442" s="2"/>
      <c r="AK8442" s="2"/>
      <c r="BK8442" s="2"/>
      <c r="BL8442" s="2"/>
      <c r="BN8442" s="2"/>
      <c r="BO8442" s="2"/>
    </row>
    <row r="8443" ht="12.75" customHeight="1">
      <c r="D8443" s="2"/>
      <c r="G8443" s="2"/>
      <c r="I8443" s="2"/>
      <c r="J8443" s="2"/>
      <c r="K8443" s="2"/>
      <c r="L8443" s="2"/>
      <c r="M8443" s="2"/>
      <c r="N8443" s="2"/>
      <c r="O8443" s="2"/>
      <c r="P8443" s="2"/>
      <c r="Q8443" s="2"/>
      <c r="R8443" s="2"/>
      <c r="S8443" s="2"/>
      <c r="T8443" s="2"/>
      <c r="U8443" s="2"/>
      <c r="V8443" s="2"/>
      <c r="W8443" s="2"/>
      <c r="X8443" s="2"/>
      <c r="Y8443" s="2"/>
      <c r="AB8443" s="2"/>
      <c r="AC8443" s="2"/>
      <c r="AD8443" s="2"/>
      <c r="AE8443" s="2"/>
      <c r="AF8443" s="2"/>
      <c r="AG8443" s="2"/>
      <c r="AH8443" s="2"/>
      <c r="AI8443" s="2"/>
      <c r="AJ8443" s="2"/>
      <c r="AK8443" s="2"/>
      <c r="BK8443" s="2"/>
      <c r="BL8443" s="2"/>
      <c r="BN8443" s="2"/>
      <c r="BO8443" s="2"/>
    </row>
    <row r="8444" ht="12.75" customHeight="1">
      <c r="D8444" s="2"/>
      <c r="G8444" s="2"/>
      <c r="I8444" s="2"/>
      <c r="J8444" s="2"/>
      <c r="K8444" s="2"/>
      <c r="L8444" s="2"/>
      <c r="M8444" s="2"/>
      <c r="N8444" s="2"/>
      <c r="O8444" s="2"/>
      <c r="P8444" s="2"/>
      <c r="Q8444" s="2"/>
      <c r="R8444" s="2"/>
      <c r="S8444" s="2"/>
      <c r="T8444" s="2"/>
      <c r="U8444" s="2"/>
      <c r="V8444" s="2"/>
      <c r="W8444" s="2"/>
      <c r="X8444" s="2"/>
      <c r="Y8444" s="2"/>
      <c r="AB8444" s="2"/>
      <c r="AC8444" s="2"/>
      <c r="AD8444" s="2"/>
      <c r="AE8444" s="2"/>
      <c r="AF8444" s="2"/>
      <c r="AG8444" s="2"/>
      <c r="AH8444" s="2"/>
      <c r="AI8444" s="2"/>
      <c r="AJ8444" s="2"/>
      <c r="AK8444" s="2"/>
      <c r="BK8444" s="2"/>
      <c r="BL8444" s="2"/>
      <c r="BN8444" s="2"/>
      <c r="BO8444" s="2"/>
    </row>
    <row r="8445" ht="12.75" customHeight="1">
      <c r="D8445" s="2"/>
      <c r="G8445" s="2"/>
      <c r="I8445" s="2"/>
      <c r="J8445" s="2"/>
      <c r="K8445" s="2"/>
      <c r="L8445" s="2"/>
      <c r="M8445" s="2"/>
      <c r="N8445" s="2"/>
      <c r="O8445" s="2"/>
      <c r="P8445" s="2"/>
      <c r="Q8445" s="2"/>
      <c r="R8445" s="2"/>
      <c r="S8445" s="2"/>
      <c r="T8445" s="2"/>
      <c r="U8445" s="2"/>
      <c r="V8445" s="2"/>
      <c r="W8445" s="2"/>
      <c r="X8445" s="2"/>
      <c r="Y8445" s="2"/>
      <c r="AB8445" s="2"/>
      <c r="AC8445" s="2"/>
      <c r="AD8445" s="2"/>
      <c r="AE8445" s="2"/>
      <c r="AF8445" s="2"/>
      <c r="AG8445" s="2"/>
      <c r="AH8445" s="2"/>
      <c r="AI8445" s="2"/>
      <c r="AJ8445" s="2"/>
      <c r="AK8445" s="2"/>
      <c r="BK8445" s="2"/>
      <c r="BL8445" s="2"/>
      <c r="BN8445" s="2"/>
      <c r="BO8445" s="2"/>
    </row>
    <row r="8446" ht="12.75" customHeight="1">
      <c r="D8446" s="2"/>
      <c r="G8446" s="2"/>
      <c r="I8446" s="2"/>
      <c r="J8446" s="2"/>
      <c r="K8446" s="2"/>
      <c r="L8446" s="2"/>
      <c r="M8446" s="2"/>
      <c r="N8446" s="2"/>
      <c r="O8446" s="2"/>
      <c r="P8446" s="2"/>
      <c r="Q8446" s="2"/>
      <c r="R8446" s="2"/>
      <c r="S8446" s="2"/>
      <c r="T8446" s="2"/>
      <c r="U8446" s="2"/>
      <c r="V8446" s="2"/>
      <c r="W8446" s="2"/>
      <c r="X8446" s="2"/>
      <c r="Y8446" s="2"/>
      <c r="AB8446" s="2"/>
      <c r="AC8446" s="2"/>
      <c r="AD8446" s="2"/>
      <c r="AE8446" s="2"/>
      <c r="AF8446" s="2"/>
      <c r="AG8446" s="2"/>
      <c r="AH8446" s="2"/>
      <c r="AI8446" s="2"/>
      <c r="AJ8446" s="2"/>
      <c r="AK8446" s="2"/>
      <c r="BK8446" s="2"/>
      <c r="BL8446" s="2"/>
      <c r="BN8446" s="2"/>
      <c r="BO8446" s="2"/>
    </row>
    <row r="8447" ht="12.75" customHeight="1">
      <c r="D8447" s="2"/>
      <c r="G8447" s="2"/>
      <c r="I8447" s="2"/>
      <c r="J8447" s="2"/>
      <c r="K8447" s="2"/>
      <c r="L8447" s="2"/>
      <c r="M8447" s="2"/>
      <c r="N8447" s="2"/>
      <c r="O8447" s="2"/>
      <c r="P8447" s="2"/>
      <c r="Q8447" s="2"/>
      <c r="R8447" s="2"/>
      <c r="S8447" s="2"/>
      <c r="T8447" s="2"/>
      <c r="U8447" s="2"/>
      <c r="V8447" s="2"/>
      <c r="W8447" s="2"/>
      <c r="X8447" s="2"/>
      <c r="Y8447" s="2"/>
      <c r="AB8447" s="2"/>
      <c r="AC8447" s="2"/>
      <c r="AD8447" s="2"/>
      <c r="AE8447" s="2"/>
      <c r="AF8447" s="2"/>
      <c r="AG8447" s="2"/>
      <c r="AH8447" s="2"/>
      <c r="AI8447" s="2"/>
      <c r="AJ8447" s="2"/>
      <c r="AK8447" s="2"/>
      <c r="BK8447" s="2"/>
      <c r="BL8447" s="2"/>
      <c r="BN8447" s="2"/>
      <c r="BO8447" s="2"/>
    </row>
    <row r="8448" ht="12.75" customHeight="1">
      <c r="D8448" s="2"/>
      <c r="G8448" s="2"/>
      <c r="I8448" s="2"/>
      <c r="J8448" s="2"/>
      <c r="K8448" s="2"/>
      <c r="L8448" s="2"/>
      <c r="M8448" s="2"/>
      <c r="N8448" s="2"/>
      <c r="O8448" s="2"/>
      <c r="P8448" s="2"/>
      <c r="Q8448" s="2"/>
      <c r="R8448" s="2"/>
      <c r="S8448" s="2"/>
      <c r="T8448" s="2"/>
      <c r="U8448" s="2"/>
      <c r="V8448" s="2"/>
      <c r="W8448" s="2"/>
      <c r="X8448" s="2"/>
      <c r="Y8448" s="2"/>
      <c r="AB8448" s="2"/>
      <c r="AC8448" s="2"/>
      <c r="AD8448" s="2"/>
      <c r="AE8448" s="2"/>
      <c r="AF8448" s="2"/>
      <c r="AG8448" s="2"/>
      <c r="AH8448" s="2"/>
      <c r="AI8448" s="2"/>
      <c r="AJ8448" s="2"/>
      <c r="AK8448" s="2"/>
      <c r="BK8448" s="2"/>
      <c r="BL8448" s="2"/>
      <c r="BN8448" s="2"/>
      <c r="BO8448" s="2"/>
    </row>
    <row r="8449" ht="12.75" customHeight="1">
      <c r="D8449" s="2"/>
      <c r="G8449" s="2"/>
      <c r="I8449" s="2"/>
      <c r="J8449" s="2"/>
      <c r="K8449" s="2"/>
      <c r="L8449" s="2"/>
      <c r="M8449" s="2"/>
      <c r="N8449" s="2"/>
      <c r="O8449" s="2"/>
      <c r="P8449" s="2"/>
      <c r="Q8449" s="2"/>
      <c r="R8449" s="2"/>
      <c r="S8449" s="2"/>
      <c r="T8449" s="2"/>
      <c r="U8449" s="2"/>
      <c r="V8449" s="2"/>
      <c r="W8449" s="2"/>
      <c r="X8449" s="2"/>
      <c r="Y8449" s="2"/>
      <c r="AB8449" s="2"/>
      <c r="AC8449" s="2"/>
      <c r="AD8449" s="2"/>
      <c r="AE8449" s="2"/>
      <c r="AF8449" s="2"/>
      <c r="AG8449" s="2"/>
      <c r="AH8449" s="2"/>
      <c r="AI8449" s="2"/>
      <c r="AJ8449" s="2"/>
      <c r="AK8449" s="2"/>
      <c r="BK8449" s="2"/>
      <c r="BL8449" s="2"/>
      <c r="BN8449" s="2"/>
      <c r="BO8449" s="2"/>
    </row>
    <row r="8450" ht="12.75" customHeight="1">
      <c r="D8450" s="2"/>
      <c r="G8450" s="2"/>
      <c r="I8450" s="2"/>
      <c r="J8450" s="2"/>
      <c r="K8450" s="2"/>
      <c r="L8450" s="2"/>
      <c r="M8450" s="2"/>
      <c r="N8450" s="2"/>
      <c r="O8450" s="2"/>
      <c r="P8450" s="2"/>
      <c r="Q8450" s="2"/>
      <c r="R8450" s="2"/>
      <c r="S8450" s="2"/>
      <c r="T8450" s="2"/>
      <c r="U8450" s="2"/>
      <c r="V8450" s="2"/>
      <c r="W8450" s="2"/>
      <c r="X8450" s="2"/>
      <c r="Y8450" s="2"/>
      <c r="AB8450" s="2"/>
      <c r="AC8450" s="2"/>
      <c r="AD8450" s="2"/>
      <c r="AE8450" s="2"/>
      <c r="AF8450" s="2"/>
      <c r="AG8450" s="2"/>
      <c r="AH8450" s="2"/>
      <c r="AI8450" s="2"/>
      <c r="AJ8450" s="2"/>
      <c r="AK8450" s="2"/>
      <c r="BK8450" s="2"/>
      <c r="BL8450" s="2"/>
      <c r="BN8450" s="2"/>
      <c r="BO8450" s="2"/>
    </row>
    <row r="8451" ht="12.75" customHeight="1">
      <c r="D8451" s="2"/>
      <c r="G8451" s="2"/>
      <c r="I8451" s="2"/>
      <c r="J8451" s="2"/>
      <c r="K8451" s="2"/>
      <c r="L8451" s="2"/>
      <c r="M8451" s="2"/>
      <c r="N8451" s="2"/>
      <c r="O8451" s="2"/>
      <c r="P8451" s="2"/>
      <c r="Q8451" s="2"/>
      <c r="R8451" s="2"/>
      <c r="S8451" s="2"/>
      <c r="T8451" s="2"/>
      <c r="U8451" s="2"/>
      <c r="V8451" s="2"/>
      <c r="W8451" s="2"/>
      <c r="X8451" s="2"/>
      <c r="Y8451" s="2"/>
      <c r="AB8451" s="2"/>
      <c r="AC8451" s="2"/>
      <c r="AD8451" s="2"/>
      <c r="AE8451" s="2"/>
      <c r="AF8451" s="2"/>
      <c r="AG8451" s="2"/>
      <c r="AH8451" s="2"/>
      <c r="AI8451" s="2"/>
      <c r="AJ8451" s="2"/>
      <c r="AK8451" s="2"/>
      <c r="BK8451" s="2"/>
      <c r="BL8451" s="2"/>
      <c r="BN8451" s="2"/>
      <c r="BO8451" s="2"/>
    </row>
    <row r="8452" ht="12.75" customHeight="1">
      <c r="D8452" s="2"/>
      <c r="G8452" s="2"/>
      <c r="I8452" s="2"/>
      <c r="J8452" s="2"/>
      <c r="K8452" s="2"/>
      <c r="L8452" s="2"/>
      <c r="M8452" s="2"/>
      <c r="N8452" s="2"/>
      <c r="O8452" s="2"/>
      <c r="P8452" s="2"/>
      <c r="Q8452" s="2"/>
      <c r="R8452" s="2"/>
      <c r="S8452" s="2"/>
      <c r="T8452" s="2"/>
      <c r="U8452" s="2"/>
      <c r="V8452" s="2"/>
      <c r="W8452" s="2"/>
      <c r="X8452" s="2"/>
      <c r="Y8452" s="2"/>
      <c r="AB8452" s="2"/>
      <c r="AC8452" s="2"/>
      <c r="AD8452" s="2"/>
      <c r="AE8452" s="2"/>
      <c r="AF8452" s="2"/>
      <c r="AG8452" s="2"/>
      <c r="AH8452" s="2"/>
      <c r="AI8452" s="2"/>
      <c r="AJ8452" s="2"/>
      <c r="AK8452" s="2"/>
      <c r="BK8452" s="2"/>
      <c r="BL8452" s="2"/>
      <c r="BN8452" s="2"/>
      <c r="BO8452" s="2"/>
    </row>
    <row r="8453" ht="12.75" customHeight="1">
      <c r="D8453" s="2"/>
      <c r="G8453" s="2"/>
      <c r="I8453" s="2"/>
      <c r="J8453" s="2"/>
      <c r="K8453" s="2"/>
      <c r="L8453" s="2"/>
      <c r="M8453" s="2"/>
      <c r="N8453" s="2"/>
      <c r="O8453" s="2"/>
      <c r="P8453" s="2"/>
      <c r="Q8453" s="2"/>
      <c r="R8453" s="2"/>
      <c r="S8453" s="2"/>
      <c r="T8453" s="2"/>
      <c r="U8453" s="2"/>
      <c r="V8453" s="2"/>
      <c r="W8453" s="2"/>
      <c r="X8453" s="2"/>
      <c r="Y8453" s="2"/>
      <c r="AB8453" s="2"/>
      <c r="AC8453" s="2"/>
      <c r="AD8453" s="2"/>
      <c r="AE8453" s="2"/>
      <c r="AF8453" s="2"/>
      <c r="AG8453" s="2"/>
      <c r="AH8453" s="2"/>
      <c r="AI8453" s="2"/>
      <c r="AJ8453" s="2"/>
      <c r="AK8453" s="2"/>
      <c r="BK8453" s="2"/>
      <c r="BL8453" s="2"/>
      <c r="BN8453" s="2"/>
      <c r="BO8453" s="2"/>
    </row>
    <row r="8454" ht="12.75" customHeight="1">
      <c r="D8454" s="2"/>
      <c r="G8454" s="2"/>
      <c r="I8454" s="2"/>
      <c r="J8454" s="2"/>
      <c r="K8454" s="2"/>
      <c r="L8454" s="2"/>
      <c r="M8454" s="2"/>
      <c r="N8454" s="2"/>
      <c r="O8454" s="2"/>
      <c r="P8454" s="2"/>
      <c r="Q8454" s="2"/>
      <c r="R8454" s="2"/>
      <c r="S8454" s="2"/>
      <c r="T8454" s="2"/>
      <c r="U8454" s="2"/>
      <c r="V8454" s="2"/>
      <c r="W8454" s="2"/>
      <c r="X8454" s="2"/>
      <c r="Y8454" s="2"/>
      <c r="AB8454" s="2"/>
      <c r="AC8454" s="2"/>
      <c r="AD8454" s="2"/>
      <c r="AE8454" s="2"/>
      <c r="AF8454" s="2"/>
      <c r="AG8454" s="2"/>
      <c r="AH8454" s="2"/>
      <c r="AI8454" s="2"/>
      <c r="AJ8454" s="2"/>
      <c r="AK8454" s="2"/>
      <c r="BK8454" s="2"/>
      <c r="BL8454" s="2"/>
      <c r="BN8454" s="2"/>
      <c r="BO8454" s="2"/>
    </row>
    <row r="8455" ht="12.75" customHeight="1">
      <c r="D8455" s="2"/>
      <c r="G8455" s="2"/>
      <c r="I8455" s="2"/>
      <c r="J8455" s="2"/>
      <c r="K8455" s="2"/>
      <c r="L8455" s="2"/>
      <c r="M8455" s="2"/>
      <c r="N8455" s="2"/>
      <c r="O8455" s="2"/>
      <c r="P8455" s="2"/>
      <c r="Q8455" s="2"/>
      <c r="R8455" s="2"/>
      <c r="S8455" s="2"/>
      <c r="T8455" s="2"/>
      <c r="U8455" s="2"/>
      <c r="V8455" s="2"/>
      <c r="W8455" s="2"/>
      <c r="X8455" s="2"/>
      <c r="Y8455" s="2"/>
      <c r="AB8455" s="2"/>
      <c r="AC8455" s="2"/>
      <c r="AD8455" s="2"/>
      <c r="AE8455" s="2"/>
      <c r="AF8455" s="2"/>
      <c r="AG8455" s="2"/>
      <c r="AH8455" s="2"/>
      <c r="AI8455" s="2"/>
      <c r="AJ8455" s="2"/>
      <c r="AK8455" s="2"/>
      <c r="BK8455" s="2"/>
      <c r="BL8455" s="2"/>
      <c r="BN8455" s="2"/>
      <c r="BO8455" s="2"/>
    </row>
    <row r="8456" ht="12.75" customHeight="1">
      <c r="D8456" s="2"/>
      <c r="G8456" s="2"/>
      <c r="I8456" s="2"/>
      <c r="J8456" s="2"/>
      <c r="K8456" s="2"/>
      <c r="L8456" s="2"/>
      <c r="M8456" s="2"/>
      <c r="N8456" s="2"/>
      <c r="O8456" s="2"/>
      <c r="P8456" s="2"/>
      <c r="Q8456" s="2"/>
      <c r="R8456" s="2"/>
      <c r="S8456" s="2"/>
      <c r="T8456" s="2"/>
      <c r="U8456" s="2"/>
      <c r="V8456" s="2"/>
      <c r="W8456" s="2"/>
      <c r="X8456" s="2"/>
      <c r="Y8456" s="2"/>
      <c r="AB8456" s="2"/>
      <c r="AC8456" s="2"/>
      <c r="AD8456" s="2"/>
      <c r="AE8456" s="2"/>
      <c r="AF8456" s="2"/>
      <c r="AG8456" s="2"/>
      <c r="AH8456" s="2"/>
      <c r="AI8456" s="2"/>
      <c r="AJ8456" s="2"/>
      <c r="AK8456" s="2"/>
      <c r="BK8456" s="2"/>
      <c r="BL8456" s="2"/>
      <c r="BN8456" s="2"/>
      <c r="BO8456" s="2"/>
    </row>
    <row r="8457" ht="12.75" customHeight="1">
      <c r="D8457" s="2"/>
      <c r="G8457" s="2"/>
      <c r="I8457" s="2"/>
      <c r="J8457" s="2"/>
      <c r="K8457" s="2"/>
      <c r="L8457" s="2"/>
      <c r="M8457" s="2"/>
      <c r="N8457" s="2"/>
      <c r="O8457" s="2"/>
      <c r="P8457" s="2"/>
      <c r="Q8457" s="2"/>
      <c r="R8457" s="2"/>
      <c r="S8457" s="2"/>
      <c r="T8457" s="2"/>
      <c r="U8457" s="2"/>
      <c r="V8457" s="2"/>
      <c r="W8457" s="2"/>
      <c r="X8457" s="2"/>
      <c r="Y8457" s="2"/>
      <c r="AB8457" s="2"/>
      <c r="AC8457" s="2"/>
      <c r="AD8457" s="2"/>
      <c r="AE8457" s="2"/>
      <c r="AF8457" s="2"/>
      <c r="AG8457" s="2"/>
      <c r="AH8457" s="2"/>
      <c r="AI8457" s="2"/>
      <c r="AJ8457" s="2"/>
      <c r="AK8457" s="2"/>
      <c r="BK8457" s="2"/>
      <c r="BL8457" s="2"/>
      <c r="BN8457" s="2"/>
      <c r="BO8457" s="2"/>
    </row>
    <row r="8458" ht="12.75" customHeight="1">
      <c r="D8458" s="2"/>
      <c r="G8458" s="2"/>
      <c r="I8458" s="2"/>
      <c r="J8458" s="2"/>
      <c r="K8458" s="2"/>
      <c r="L8458" s="2"/>
      <c r="M8458" s="2"/>
      <c r="N8458" s="2"/>
      <c r="O8458" s="2"/>
      <c r="P8458" s="2"/>
      <c r="Q8458" s="2"/>
      <c r="R8458" s="2"/>
      <c r="S8458" s="2"/>
      <c r="T8458" s="2"/>
      <c r="U8458" s="2"/>
      <c r="V8458" s="2"/>
      <c r="W8458" s="2"/>
      <c r="X8458" s="2"/>
      <c r="Y8458" s="2"/>
      <c r="AB8458" s="2"/>
      <c r="AC8458" s="2"/>
      <c r="AD8458" s="2"/>
      <c r="AE8458" s="2"/>
      <c r="AF8458" s="2"/>
      <c r="AG8458" s="2"/>
      <c r="AH8458" s="2"/>
      <c r="AI8458" s="2"/>
      <c r="AJ8458" s="2"/>
      <c r="AK8458" s="2"/>
      <c r="BK8458" s="2"/>
      <c r="BL8458" s="2"/>
      <c r="BN8458" s="2"/>
      <c r="BO8458" s="2"/>
    </row>
    <row r="8459" ht="12.75" customHeight="1">
      <c r="D8459" s="2"/>
      <c r="G8459" s="2"/>
      <c r="I8459" s="2"/>
      <c r="J8459" s="2"/>
      <c r="K8459" s="2"/>
      <c r="L8459" s="2"/>
      <c r="M8459" s="2"/>
      <c r="N8459" s="2"/>
      <c r="O8459" s="2"/>
      <c r="P8459" s="2"/>
      <c r="Q8459" s="2"/>
      <c r="R8459" s="2"/>
      <c r="S8459" s="2"/>
      <c r="T8459" s="2"/>
      <c r="U8459" s="2"/>
      <c r="V8459" s="2"/>
      <c r="W8459" s="2"/>
      <c r="X8459" s="2"/>
      <c r="Y8459" s="2"/>
      <c r="AB8459" s="2"/>
      <c r="AC8459" s="2"/>
      <c r="AD8459" s="2"/>
      <c r="AE8459" s="2"/>
      <c r="AF8459" s="2"/>
      <c r="AG8459" s="2"/>
      <c r="AH8459" s="2"/>
      <c r="AI8459" s="2"/>
      <c r="AJ8459" s="2"/>
      <c r="AK8459" s="2"/>
      <c r="BK8459" s="2"/>
      <c r="BL8459" s="2"/>
      <c r="BN8459" s="2"/>
      <c r="BO8459" s="2"/>
    </row>
    <row r="8460" ht="12.75" customHeight="1">
      <c r="D8460" s="2"/>
      <c r="G8460" s="2"/>
      <c r="I8460" s="2"/>
      <c r="J8460" s="2"/>
      <c r="K8460" s="2"/>
      <c r="L8460" s="2"/>
      <c r="M8460" s="2"/>
      <c r="N8460" s="2"/>
      <c r="O8460" s="2"/>
      <c r="P8460" s="2"/>
      <c r="Q8460" s="2"/>
      <c r="R8460" s="2"/>
      <c r="S8460" s="2"/>
      <c r="T8460" s="2"/>
      <c r="U8460" s="2"/>
      <c r="V8460" s="2"/>
      <c r="W8460" s="2"/>
      <c r="X8460" s="2"/>
      <c r="Y8460" s="2"/>
      <c r="AB8460" s="2"/>
      <c r="AC8460" s="2"/>
      <c r="AD8460" s="2"/>
      <c r="AE8460" s="2"/>
      <c r="AF8460" s="2"/>
      <c r="AG8460" s="2"/>
      <c r="AH8460" s="2"/>
      <c r="AI8460" s="2"/>
      <c r="AJ8460" s="2"/>
      <c r="AK8460" s="2"/>
      <c r="BK8460" s="2"/>
      <c r="BL8460" s="2"/>
      <c r="BN8460" s="2"/>
      <c r="BO8460" s="2"/>
    </row>
    <row r="8461" ht="12.75" customHeight="1">
      <c r="D8461" s="2"/>
      <c r="G8461" s="2"/>
      <c r="I8461" s="2"/>
      <c r="J8461" s="2"/>
      <c r="K8461" s="2"/>
      <c r="L8461" s="2"/>
      <c r="M8461" s="2"/>
      <c r="N8461" s="2"/>
      <c r="O8461" s="2"/>
      <c r="P8461" s="2"/>
      <c r="Q8461" s="2"/>
      <c r="R8461" s="2"/>
      <c r="S8461" s="2"/>
      <c r="T8461" s="2"/>
      <c r="U8461" s="2"/>
      <c r="V8461" s="2"/>
      <c r="W8461" s="2"/>
      <c r="X8461" s="2"/>
      <c r="Y8461" s="2"/>
      <c r="AB8461" s="2"/>
      <c r="AC8461" s="2"/>
      <c r="AD8461" s="2"/>
      <c r="AE8461" s="2"/>
      <c r="AF8461" s="2"/>
      <c r="AG8461" s="2"/>
      <c r="AH8461" s="2"/>
      <c r="AI8461" s="2"/>
      <c r="AJ8461" s="2"/>
      <c r="AK8461" s="2"/>
      <c r="BK8461" s="2"/>
      <c r="BL8461" s="2"/>
      <c r="BN8461" s="2"/>
      <c r="BO8461" s="2"/>
    </row>
    <row r="8462" ht="12.75" customHeight="1">
      <c r="D8462" s="2"/>
      <c r="G8462" s="2"/>
      <c r="I8462" s="2"/>
      <c r="J8462" s="2"/>
      <c r="K8462" s="2"/>
      <c r="L8462" s="2"/>
      <c r="M8462" s="2"/>
      <c r="N8462" s="2"/>
      <c r="O8462" s="2"/>
      <c r="P8462" s="2"/>
      <c r="Q8462" s="2"/>
      <c r="R8462" s="2"/>
      <c r="S8462" s="2"/>
      <c r="T8462" s="2"/>
      <c r="U8462" s="2"/>
      <c r="V8462" s="2"/>
      <c r="W8462" s="2"/>
      <c r="X8462" s="2"/>
      <c r="Y8462" s="2"/>
      <c r="AB8462" s="2"/>
      <c r="AC8462" s="2"/>
      <c r="AD8462" s="2"/>
      <c r="AE8462" s="2"/>
      <c r="AF8462" s="2"/>
      <c r="AG8462" s="2"/>
      <c r="AH8462" s="2"/>
      <c r="AI8462" s="2"/>
      <c r="AJ8462" s="2"/>
      <c r="AK8462" s="2"/>
      <c r="BK8462" s="2"/>
      <c r="BL8462" s="2"/>
      <c r="BN8462" s="2"/>
      <c r="BO8462" s="2"/>
    </row>
    <row r="8463" ht="12.75" customHeight="1">
      <c r="D8463" s="2"/>
      <c r="G8463" s="2"/>
      <c r="I8463" s="2"/>
      <c r="J8463" s="2"/>
      <c r="K8463" s="2"/>
      <c r="L8463" s="2"/>
      <c r="M8463" s="2"/>
      <c r="N8463" s="2"/>
      <c r="O8463" s="2"/>
      <c r="P8463" s="2"/>
      <c r="Q8463" s="2"/>
      <c r="R8463" s="2"/>
      <c r="S8463" s="2"/>
      <c r="T8463" s="2"/>
      <c r="U8463" s="2"/>
      <c r="V8463" s="2"/>
      <c r="W8463" s="2"/>
      <c r="X8463" s="2"/>
      <c r="Y8463" s="2"/>
      <c r="AB8463" s="2"/>
      <c r="AC8463" s="2"/>
      <c r="AD8463" s="2"/>
      <c r="AE8463" s="2"/>
      <c r="AF8463" s="2"/>
      <c r="AG8463" s="2"/>
      <c r="AH8463" s="2"/>
      <c r="AI8463" s="2"/>
      <c r="AJ8463" s="2"/>
      <c r="AK8463" s="2"/>
      <c r="BK8463" s="2"/>
      <c r="BL8463" s="2"/>
      <c r="BN8463" s="2"/>
      <c r="BO8463" s="2"/>
    </row>
    <row r="8464" ht="12.75" customHeight="1">
      <c r="D8464" s="2"/>
      <c r="G8464" s="2"/>
      <c r="I8464" s="2"/>
      <c r="J8464" s="2"/>
      <c r="K8464" s="2"/>
      <c r="L8464" s="2"/>
      <c r="M8464" s="2"/>
      <c r="N8464" s="2"/>
      <c r="O8464" s="2"/>
      <c r="P8464" s="2"/>
      <c r="Q8464" s="2"/>
      <c r="R8464" s="2"/>
      <c r="S8464" s="2"/>
      <c r="T8464" s="2"/>
      <c r="U8464" s="2"/>
      <c r="V8464" s="2"/>
      <c r="W8464" s="2"/>
      <c r="X8464" s="2"/>
      <c r="Y8464" s="2"/>
      <c r="AB8464" s="2"/>
      <c r="AC8464" s="2"/>
      <c r="AD8464" s="2"/>
      <c r="AE8464" s="2"/>
      <c r="AF8464" s="2"/>
      <c r="AG8464" s="2"/>
      <c r="AH8464" s="2"/>
      <c r="AI8464" s="2"/>
      <c r="AJ8464" s="2"/>
      <c r="AK8464" s="2"/>
      <c r="BK8464" s="2"/>
      <c r="BL8464" s="2"/>
      <c r="BN8464" s="2"/>
      <c r="BO8464" s="2"/>
    </row>
    <row r="8465" ht="12.75" customHeight="1">
      <c r="D8465" s="2"/>
      <c r="G8465" s="2"/>
      <c r="I8465" s="2"/>
      <c r="J8465" s="2"/>
      <c r="K8465" s="2"/>
      <c r="L8465" s="2"/>
      <c r="M8465" s="2"/>
      <c r="N8465" s="2"/>
      <c r="O8465" s="2"/>
      <c r="P8465" s="2"/>
      <c r="Q8465" s="2"/>
      <c r="R8465" s="2"/>
      <c r="S8465" s="2"/>
      <c r="T8465" s="2"/>
      <c r="U8465" s="2"/>
      <c r="V8465" s="2"/>
      <c r="W8465" s="2"/>
      <c r="X8465" s="2"/>
      <c r="Y8465" s="2"/>
      <c r="AB8465" s="2"/>
      <c r="AC8465" s="2"/>
      <c r="AD8465" s="2"/>
      <c r="AE8465" s="2"/>
      <c r="AF8465" s="2"/>
      <c r="AG8465" s="2"/>
      <c r="AH8465" s="2"/>
      <c r="AI8465" s="2"/>
      <c r="AJ8465" s="2"/>
      <c r="AK8465" s="2"/>
      <c r="BK8465" s="2"/>
      <c r="BL8465" s="2"/>
      <c r="BN8465" s="2"/>
      <c r="BO8465" s="2"/>
    </row>
    <row r="8466" ht="12.75" customHeight="1">
      <c r="D8466" s="2"/>
      <c r="G8466" s="2"/>
      <c r="I8466" s="2"/>
      <c r="J8466" s="2"/>
      <c r="K8466" s="2"/>
      <c r="L8466" s="2"/>
      <c r="M8466" s="2"/>
      <c r="N8466" s="2"/>
      <c r="O8466" s="2"/>
      <c r="P8466" s="2"/>
      <c r="Q8466" s="2"/>
      <c r="R8466" s="2"/>
      <c r="S8466" s="2"/>
      <c r="T8466" s="2"/>
      <c r="U8466" s="2"/>
      <c r="V8466" s="2"/>
      <c r="W8466" s="2"/>
      <c r="X8466" s="2"/>
      <c r="Y8466" s="2"/>
      <c r="AB8466" s="2"/>
      <c r="AC8466" s="2"/>
      <c r="AD8466" s="2"/>
      <c r="AE8466" s="2"/>
      <c r="AF8466" s="2"/>
      <c r="AG8466" s="2"/>
      <c r="AH8466" s="2"/>
      <c r="AI8466" s="2"/>
      <c r="AJ8466" s="2"/>
      <c r="AK8466" s="2"/>
      <c r="BK8466" s="2"/>
      <c r="BL8466" s="2"/>
      <c r="BN8466" s="2"/>
      <c r="BO8466" s="2"/>
    </row>
    <row r="8467" ht="12.75" customHeight="1">
      <c r="D8467" s="2"/>
      <c r="G8467" s="2"/>
      <c r="I8467" s="2"/>
      <c r="J8467" s="2"/>
      <c r="K8467" s="2"/>
      <c r="L8467" s="2"/>
      <c r="M8467" s="2"/>
      <c r="N8467" s="2"/>
      <c r="O8467" s="2"/>
      <c r="P8467" s="2"/>
      <c r="Q8467" s="2"/>
      <c r="R8467" s="2"/>
      <c r="S8467" s="2"/>
      <c r="T8467" s="2"/>
      <c r="U8467" s="2"/>
      <c r="V8467" s="2"/>
      <c r="W8467" s="2"/>
      <c r="X8467" s="2"/>
      <c r="Y8467" s="2"/>
      <c r="AB8467" s="2"/>
      <c r="AC8467" s="2"/>
      <c r="AD8467" s="2"/>
      <c r="AE8467" s="2"/>
      <c r="AF8467" s="2"/>
      <c r="AG8467" s="2"/>
      <c r="AH8467" s="2"/>
      <c r="AI8467" s="2"/>
      <c r="AJ8467" s="2"/>
      <c r="AK8467" s="2"/>
      <c r="BK8467" s="2"/>
      <c r="BL8467" s="2"/>
      <c r="BN8467" s="2"/>
      <c r="BO8467" s="2"/>
    </row>
    <row r="8468" ht="12.75" customHeight="1">
      <c r="D8468" s="2"/>
      <c r="G8468" s="2"/>
      <c r="I8468" s="2"/>
      <c r="J8468" s="2"/>
      <c r="K8468" s="2"/>
      <c r="L8468" s="2"/>
      <c r="M8468" s="2"/>
      <c r="N8468" s="2"/>
      <c r="O8468" s="2"/>
      <c r="P8468" s="2"/>
      <c r="Q8468" s="2"/>
      <c r="R8468" s="2"/>
      <c r="S8468" s="2"/>
      <c r="T8468" s="2"/>
      <c r="U8468" s="2"/>
      <c r="V8468" s="2"/>
      <c r="W8468" s="2"/>
      <c r="X8468" s="2"/>
      <c r="Y8468" s="2"/>
      <c r="AB8468" s="2"/>
      <c r="AC8468" s="2"/>
      <c r="AD8468" s="2"/>
      <c r="AE8468" s="2"/>
      <c r="AF8468" s="2"/>
      <c r="AG8468" s="2"/>
      <c r="AH8468" s="2"/>
      <c r="AI8468" s="2"/>
      <c r="AJ8468" s="2"/>
      <c r="AK8468" s="2"/>
      <c r="BK8468" s="2"/>
      <c r="BL8468" s="2"/>
      <c r="BN8468" s="2"/>
      <c r="BO8468" s="2"/>
    </row>
    <row r="8469" ht="12.75" customHeight="1">
      <c r="D8469" s="2"/>
      <c r="G8469" s="2"/>
      <c r="I8469" s="2"/>
      <c r="J8469" s="2"/>
      <c r="K8469" s="2"/>
      <c r="L8469" s="2"/>
      <c r="M8469" s="2"/>
      <c r="N8469" s="2"/>
      <c r="O8469" s="2"/>
      <c r="P8469" s="2"/>
      <c r="Q8469" s="2"/>
      <c r="R8469" s="2"/>
      <c r="S8469" s="2"/>
      <c r="T8469" s="2"/>
      <c r="U8469" s="2"/>
      <c r="V8469" s="2"/>
      <c r="W8469" s="2"/>
      <c r="X8469" s="2"/>
      <c r="Y8469" s="2"/>
      <c r="AB8469" s="2"/>
      <c r="AC8469" s="2"/>
      <c r="AD8469" s="2"/>
      <c r="AE8469" s="2"/>
      <c r="AF8469" s="2"/>
      <c r="AG8469" s="2"/>
      <c r="AH8469" s="2"/>
      <c r="AI8469" s="2"/>
      <c r="AJ8469" s="2"/>
      <c r="AK8469" s="2"/>
      <c r="BK8469" s="2"/>
      <c r="BL8469" s="2"/>
      <c r="BN8469" s="2"/>
      <c r="BO8469" s="2"/>
    </row>
    <row r="8470" ht="12.75" customHeight="1">
      <c r="D8470" s="2"/>
      <c r="G8470" s="2"/>
      <c r="I8470" s="2"/>
      <c r="J8470" s="2"/>
      <c r="K8470" s="2"/>
      <c r="L8470" s="2"/>
      <c r="M8470" s="2"/>
      <c r="N8470" s="2"/>
      <c r="O8470" s="2"/>
      <c r="P8470" s="2"/>
      <c r="Q8470" s="2"/>
      <c r="R8470" s="2"/>
      <c r="S8470" s="2"/>
      <c r="T8470" s="2"/>
      <c r="U8470" s="2"/>
      <c r="V8470" s="2"/>
      <c r="W8470" s="2"/>
      <c r="X8470" s="2"/>
      <c r="Y8470" s="2"/>
      <c r="AB8470" s="2"/>
      <c r="AC8470" s="2"/>
      <c r="AD8470" s="2"/>
      <c r="AE8470" s="2"/>
      <c r="AF8470" s="2"/>
      <c r="AG8470" s="2"/>
      <c r="AH8470" s="2"/>
      <c r="AI8470" s="2"/>
      <c r="AJ8470" s="2"/>
      <c r="AK8470" s="2"/>
      <c r="BK8470" s="2"/>
      <c r="BL8470" s="2"/>
      <c r="BN8470" s="2"/>
      <c r="BO8470" s="2"/>
    </row>
    <row r="8471" ht="12.75" customHeight="1">
      <c r="D8471" s="2"/>
      <c r="G8471" s="2"/>
      <c r="I8471" s="2"/>
      <c r="J8471" s="2"/>
      <c r="K8471" s="2"/>
      <c r="L8471" s="2"/>
      <c r="M8471" s="2"/>
      <c r="N8471" s="2"/>
      <c r="O8471" s="2"/>
      <c r="P8471" s="2"/>
      <c r="Q8471" s="2"/>
      <c r="R8471" s="2"/>
      <c r="S8471" s="2"/>
      <c r="T8471" s="2"/>
      <c r="U8471" s="2"/>
      <c r="V8471" s="2"/>
      <c r="W8471" s="2"/>
      <c r="X8471" s="2"/>
      <c r="Y8471" s="2"/>
      <c r="AB8471" s="2"/>
      <c r="AC8471" s="2"/>
      <c r="AD8471" s="2"/>
      <c r="AE8471" s="2"/>
      <c r="AF8471" s="2"/>
      <c r="AG8471" s="2"/>
      <c r="AH8471" s="2"/>
      <c r="AI8471" s="2"/>
      <c r="AJ8471" s="2"/>
      <c r="AK8471" s="2"/>
      <c r="BK8471" s="2"/>
      <c r="BL8471" s="2"/>
      <c r="BN8471" s="2"/>
      <c r="BO8471" s="2"/>
    </row>
    <row r="8472" ht="12.75" customHeight="1">
      <c r="D8472" s="2"/>
      <c r="G8472" s="2"/>
      <c r="I8472" s="2"/>
      <c r="J8472" s="2"/>
      <c r="K8472" s="2"/>
      <c r="L8472" s="2"/>
      <c r="M8472" s="2"/>
      <c r="N8472" s="2"/>
      <c r="O8472" s="2"/>
      <c r="P8472" s="2"/>
      <c r="Q8472" s="2"/>
      <c r="R8472" s="2"/>
      <c r="S8472" s="2"/>
      <c r="T8472" s="2"/>
      <c r="U8472" s="2"/>
      <c r="V8472" s="2"/>
      <c r="W8472" s="2"/>
      <c r="X8472" s="2"/>
      <c r="Y8472" s="2"/>
      <c r="AB8472" s="2"/>
      <c r="AC8472" s="2"/>
      <c r="AD8472" s="2"/>
      <c r="AE8472" s="2"/>
      <c r="AF8472" s="2"/>
      <c r="AG8472" s="2"/>
      <c r="AH8472" s="2"/>
      <c r="AI8472" s="2"/>
      <c r="AJ8472" s="2"/>
      <c r="AK8472" s="2"/>
      <c r="BK8472" s="2"/>
      <c r="BL8472" s="2"/>
      <c r="BN8472" s="2"/>
      <c r="BO8472" s="2"/>
    </row>
    <row r="8473" ht="12.75" customHeight="1">
      <c r="D8473" s="2"/>
      <c r="G8473" s="2"/>
      <c r="I8473" s="2"/>
      <c r="J8473" s="2"/>
      <c r="K8473" s="2"/>
      <c r="L8473" s="2"/>
      <c r="M8473" s="2"/>
      <c r="N8473" s="2"/>
      <c r="O8473" s="2"/>
      <c r="P8473" s="2"/>
      <c r="Q8473" s="2"/>
      <c r="R8473" s="2"/>
      <c r="S8473" s="2"/>
      <c r="T8473" s="2"/>
      <c r="U8473" s="2"/>
      <c r="V8473" s="2"/>
      <c r="W8473" s="2"/>
      <c r="X8473" s="2"/>
      <c r="Y8473" s="2"/>
      <c r="AB8473" s="2"/>
      <c r="AC8473" s="2"/>
      <c r="AD8473" s="2"/>
      <c r="AE8473" s="2"/>
      <c r="AF8473" s="2"/>
      <c r="AG8473" s="2"/>
      <c r="AH8473" s="2"/>
      <c r="AI8473" s="2"/>
      <c r="AJ8473" s="2"/>
      <c r="AK8473" s="2"/>
      <c r="BK8473" s="2"/>
      <c r="BL8473" s="2"/>
      <c r="BN8473" s="2"/>
      <c r="BO8473" s="2"/>
    </row>
    <row r="8474" ht="12.75" customHeight="1">
      <c r="D8474" s="2"/>
      <c r="G8474" s="2"/>
      <c r="I8474" s="2"/>
      <c r="J8474" s="2"/>
      <c r="K8474" s="2"/>
      <c r="L8474" s="2"/>
      <c r="M8474" s="2"/>
      <c r="N8474" s="2"/>
      <c r="O8474" s="2"/>
      <c r="P8474" s="2"/>
      <c r="Q8474" s="2"/>
      <c r="R8474" s="2"/>
      <c r="S8474" s="2"/>
      <c r="T8474" s="2"/>
      <c r="U8474" s="2"/>
      <c r="V8474" s="2"/>
      <c r="W8474" s="2"/>
      <c r="X8474" s="2"/>
      <c r="Y8474" s="2"/>
      <c r="AB8474" s="2"/>
      <c r="AC8474" s="2"/>
      <c r="AD8474" s="2"/>
      <c r="AE8474" s="2"/>
      <c r="AF8474" s="2"/>
      <c r="AG8474" s="2"/>
      <c r="AH8474" s="2"/>
      <c r="AI8474" s="2"/>
      <c r="AJ8474" s="2"/>
      <c r="AK8474" s="2"/>
      <c r="BK8474" s="2"/>
      <c r="BL8474" s="2"/>
      <c r="BN8474" s="2"/>
      <c r="BO8474" s="2"/>
    </row>
    <row r="8475" ht="12.75" customHeight="1">
      <c r="D8475" s="2"/>
      <c r="G8475" s="2"/>
      <c r="I8475" s="2"/>
      <c r="J8475" s="2"/>
      <c r="K8475" s="2"/>
      <c r="L8475" s="2"/>
      <c r="M8475" s="2"/>
      <c r="N8475" s="2"/>
      <c r="O8475" s="2"/>
      <c r="P8475" s="2"/>
      <c r="Q8475" s="2"/>
      <c r="R8475" s="2"/>
      <c r="S8475" s="2"/>
      <c r="T8475" s="2"/>
      <c r="U8475" s="2"/>
      <c r="V8475" s="2"/>
      <c r="W8475" s="2"/>
      <c r="X8475" s="2"/>
      <c r="Y8475" s="2"/>
      <c r="AB8475" s="2"/>
      <c r="AC8475" s="2"/>
      <c r="AD8475" s="2"/>
      <c r="AE8475" s="2"/>
      <c r="AF8475" s="2"/>
      <c r="AG8475" s="2"/>
      <c r="AH8475" s="2"/>
      <c r="AI8475" s="2"/>
      <c r="AJ8475" s="2"/>
      <c r="AK8475" s="2"/>
      <c r="BK8475" s="2"/>
      <c r="BL8475" s="2"/>
      <c r="BN8475" s="2"/>
      <c r="BO8475" s="2"/>
    </row>
    <row r="8476" ht="12.75" customHeight="1">
      <c r="D8476" s="2"/>
      <c r="G8476" s="2"/>
      <c r="I8476" s="2"/>
      <c r="J8476" s="2"/>
      <c r="K8476" s="2"/>
      <c r="L8476" s="2"/>
      <c r="M8476" s="2"/>
      <c r="N8476" s="2"/>
      <c r="O8476" s="2"/>
      <c r="P8476" s="2"/>
      <c r="Q8476" s="2"/>
      <c r="R8476" s="2"/>
      <c r="S8476" s="2"/>
      <c r="T8476" s="2"/>
      <c r="U8476" s="2"/>
      <c r="V8476" s="2"/>
      <c r="W8476" s="2"/>
      <c r="X8476" s="2"/>
      <c r="Y8476" s="2"/>
      <c r="AB8476" s="2"/>
      <c r="AC8476" s="2"/>
      <c r="AD8476" s="2"/>
      <c r="AE8476" s="2"/>
      <c r="AF8476" s="2"/>
      <c r="AG8476" s="2"/>
      <c r="AH8476" s="2"/>
      <c r="AI8476" s="2"/>
      <c r="AJ8476" s="2"/>
      <c r="AK8476" s="2"/>
      <c r="BK8476" s="2"/>
      <c r="BL8476" s="2"/>
      <c r="BN8476" s="2"/>
      <c r="BO8476" s="2"/>
    </row>
    <row r="8477" ht="12.75" customHeight="1">
      <c r="D8477" s="2"/>
      <c r="G8477" s="2"/>
      <c r="I8477" s="2"/>
      <c r="J8477" s="2"/>
      <c r="K8477" s="2"/>
      <c r="L8477" s="2"/>
      <c r="M8477" s="2"/>
      <c r="N8477" s="2"/>
      <c r="O8477" s="2"/>
      <c r="P8477" s="2"/>
      <c r="Q8477" s="2"/>
      <c r="R8477" s="2"/>
      <c r="S8477" s="2"/>
      <c r="T8477" s="2"/>
      <c r="U8477" s="2"/>
      <c r="V8477" s="2"/>
      <c r="W8477" s="2"/>
      <c r="X8477" s="2"/>
      <c r="Y8477" s="2"/>
      <c r="AB8477" s="2"/>
      <c r="AC8477" s="2"/>
      <c r="AD8477" s="2"/>
      <c r="AE8477" s="2"/>
      <c r="AF8477" s="2"/>
      <c r="AG8477" s="2"/>
      <c r="AH8477" s="2"/>
      <c r="AI8477" s="2"/>
      <c r="AJ8477" s="2"/>
      <c r="AK8477" s="2"/>
      <c r="BK8477" s="2"/>
      <c r="BL8477" s="2"/>
      <c r="BN8477" s="2"/>
      <c r="BO8477" s="2"/>
    </row>
    <row r="8478" ht="12.75" customHeight="1">
      <c r="D8478" s="2"/>
      <c r="G8478" s="2"/>
      <c r="I8478" s="2"/>
      <c r="J8478" s="2"/>
      <c r="K8478" s="2"/>
      <c r="L8478" s="2"/>
      <c r="M8478" s="2"/>
      <c r="N8478" s="2"/>
      <c r="O8478" s="2"/>
      <c r="P8478" s="2"/>
      <c r="Q8478" s="2"/>
      <c r="R8478" s="2"/>
      <c r="S8478" s="2"/>
      <c r="T8478" s="2"/>
      <c r="U8478" s="2"/>
      <c r="V8478" s="2"/>
      <c r="W8478" s="2"/>
      <c r="X8478" s="2"/>
      <c r="Y8478" s="2"/>
      <c r="AB8478" s="2"/>
      <c r="AC8478" s="2"/>
      <c r="AD8478" s="2"/>
      <c r="AE8478" s="2"/>
      <c r="AF8478" s="2"/>
      <c r="AG8478" s="2"/>
      <c r="AH8478" s="2"/>
      <c r="AI8478" s="2"/>
      <c r="AJ8478" s="2"/>
      <c r="AK8478" s="2"/>
      <c r="BK8478" s="2"/>
      <c r="BL8478" s="2"/>
      <c r="BN8478" s="2"/>
      <c r="BO8478" s="2"/>
    </row>
    <row r="8479" ht="12.75" customHeight="1">
      <c r="D8479" s="2"/>
      <c r="G8479" s="2"/>
      <c r="I8479" s="2"/>
      <c r="J8479" s="2"/>
      <c r="K8479" s="2"/>
      <c r="L8479" s="2"/>
      <c r="M8479" s="2"/>
      <c r="N8479" s="2"/>
      <c r="O8479" s="2"/>
      <c r="P8479" s="2"/>
      <c r="Q8479" s="2"/>
      <c r="R8479" s="2"/>
      <c r="S8479" s="2"/>
      <c r="T8479" s="2"/>
      <c r="U8479" s="2"/>
      <c r="V8479" s="2"/>
      <c r="W8479" s="2"/>
      <c r="X8479" s="2"/>
      <c r="Y8479" s="2"/>
      <c r="AB8479" s="2"/>
      <c r="AC8479" s="2"/>
      <c r="AD8479" s="2"/>
      <c r="AE8479" s="2"/>
      <c r="AF8479" s="2"/>
      <c r="AG8479" s="2"/>
      <c r="AH8479" s="2"/>
      <c r="AI8479" s="2"/>
      <c r="AJ8479" s="2"/>
      <c r="AK8479" s="2"/>
      <c r="BK8479" s="2"/>
      <c r="BL8479" s="2"/>
      <c r="BN8479" s="2"/>
      <c r="BO8479" s="2"/>
    </row>
    <row r="8480" ht="12.75" customHeight="1">
      <c r="D8480" s="2"/>
      <c r="G8480" s="2"/>
      <c r="I8480" s="2"/>
      <c r="J8480" s="2"/>
      <c r="K8480" s="2"/>
      <c r="L8480" s="2"/>
      <c r="M8480" s="2"/>
      <c r="N8480" s="2"/>
      <c r="O8480" s="2"/>
      <c r="P8480" s="2"/>
      <c r="Q8480" s="2"/>
      <c r="R8480" s="2"/>
      <c r="S8480" s="2"/>
      <c r="T8480" s="2"/>
      <c r="U8480" s="2"/>
      <c r="V8480" s="2"/>
      <c r="W8480" s="2"/>
      <c r="X8480" s="2"/>
      <c r="Y8480" s="2"/>
      <c r="AB8480" s="2"/>
      <c r="AC8480" s="2"/>
      <c r="AD8480" s="2"/>
      <c r="AE8480" s="2"/>
      <c r="AF8480" s="2"/>
      <c r="AG8480" s="2"/>
      <c r="AH8480" s="2"/>
      <c r="AI8480" s="2"/>
      <c r="AJ8480" s="2"/>
      <c r="AK8480" s="2"/>
      <c r="BK8480" s="2"/>
      <c r="BL8480" s="2"/>
      <c r="BN8480" s="2"/>
      <c r="BO8480" s="2"/>
    </row>
    <row r="8481" ht="12.75" customHeight="1">
      <c r="D8481" s="2"/>
      <c r="G8481" s="2"/>
      <c r="I8481" s="2"/>
      <c r="J8481" s="2"/>
      <c r="K8481" s="2"/>
      <c r="L8481" s="2"/>
      <c r="M8481" s="2"/>
      <c r="N8481" s="2"/>
      <c r="O8481" s="2"/>
      <c r="P8481" s="2"/>
      <c r="Q8481" s="2"/>
      <c r="R8481" s="2"/>
      <c r="S8481" s="2"/>
      <c r="T8481" s="2"/>
      <c r="U8481" s="2"/>
      <c r="V8481" s="2"/>
      <c r="W8481" s="2"/>
      <c r="X8481" s="2"/>
      <c r="Y8481" s="2"/>
      <c r="AB8481" s="2"/>
      <c r="AC8481" s="2"/>
      <c r="AD8481" s="2"/>
      <c r="AE8481" s="2"/>
      <c r="AF8481" s="2"/>
      <c r="AG8481" s="2"/>
      <c r="AH8481" s="2"/>
      <c r="AI8481" s="2"/>
      <c r="AJ8481" s="2"/>
      <c r="AK8481" s="2"/>
      <c r="BK8481" s="2"/>
      <c r="BL8481" s="2"/>
      <c r="BN8481" s="2"/>
      <c r="BO8481" s="2"/>
    </row>
    <row r="8482" ht="12.75" customHeight="1">
      <c r="D8482" s="2"/>
      <c r="G8482" s="2"/>
      <c r="I8482" s="2"/>
      <c r="J8482" s="2"/>
      <c r="K8482" s="2"/>
      <c r="L8482" s="2"/>
      <c r="M8482" s="2"/>
      <c r="N8482" s="2"/>
      <c r="O8482" s="2"/>
      <c r="P8482" s="2"/>
      <c r="Q8482" s="2"/>
      <c r="R8482" s="2"/>
      <c r="S8482" s="2"/>
      <c r="T8482" s="2"/>
      <c r="U8482" s="2"/>
      <c r="V8482" s="2"/>
      <c r="W8482" s="2"/>
      <c r="X8482" s="2"/>
      <c r="Y8482" s="2"/>
      <c r="AB8482" s="2"/>
      <c r="AC8482" s="2"/>
      <c r="AD8482" s="2"/>
      <c r="AE8482" s="2"/>
      <c r="AF8482" s="2"/>
      <c r="AG8482" s="2"/>
      <c r="AH8482" s="2"/>
      <c r="AI8482" s="2"/>
      <c r="AJ8482" s="2"/>
      <c r="AK8482" s="2"/>
      <c r="BK8482" s="2"/>
      <c r="BL8482" s="2"/>
      <c r="BN8482" s="2"/>
      <c r="BO8482" s="2"/>
    </row>
    <row r="8483" ht="12.75" customHeight="1">
      <c r="D8483" s="2"/>
      <c r="G8483" s="2"/>
      <c r="I8483" s="2"/>
      <c r="J8483" s="2"/>
      <c r="K8483" s="2"/>
      <c r="L8483" s="2"/>
      <c r="M8483" s="2"/>
      <c r="N8483" s="2"/>
      <c r="O8483" s="2"/>
      <c r="P8483" s="2"/>
      <c r="Q8483" s="2"/>
      <c r="R8483" s="2"/>
      <c r="S8483" s="2"/>
      <c r="T8483" s="2"/>
      <c r="U8483" s="2"/>
      <c r="V8483" s="2"/>
      <c r="W8483" s="2"/>
      <c r="X8483" s="2"/>
      <c r="Y8483" s="2"/>
      <c r="AB8483" s="2"/>
      <c r="AC8483" s="2"/>
      <c r="AD8483" s="2"/>
      <c r="AE8483" s="2"/>
      <c r="AF8483" s="2"/>
      <c r="AG8483" s="2"/>
      <c r="AH8483" s="2"/>
      <c r="AI8483" s="2"/>
      <c r="AJ8483" s="2"/>
      <c r="AK8483" s="2"/>
      <c r="BK8483" s="2"/>
      <c r="BL8483" s="2"/>
      <c r="BN8483" s="2"/>
      <c r="BO8483" s="2"/>
    </row>
    <row r="8484" ht="12.75" customHeight="1">
      <c r="D8484" s="2"/>
      <c r="G8484" s="2"/>
      <c r="I8484" s="2"/>
      <c r="J8484" s="2"/>
      <c r="K8484" s="2"/>
      <c r="L8484" s="2"/>
      <c r="M8484" s="2"/>
      <c r="N8484" s="2"/>
      <c r="O8484" s="2"/>
      <c r="P8484" s="2"/>
      <c r="Q8484" s="2"/>
      <c r="R8484" s="2"/>
      <c r="S8484" s="2"/>
      <c r="T8484" s="2"/>
      <c r="U8484" s="2"/>
      <c r="V8484" s="2"/>
      <c r="W8484" s="2"/>
      <c r="X8484" s="2"/>
      <c r="Y8484" s="2"/>
      <c r="AB8484" s="2"/>
      <c r="AC8484" s="2"/>
      <c r="AD8484" s="2"/>
      <c r="AE8484" s="2"/>
      <c r="AF8484" s="2"/>
      <c r="AG8484" s="2"/>
      <c r="AH8484" s="2"/>
      <c r="AI8484" s="2"/>
      <c r="AJ8484" s="2"/>
      <c r="AK8484" s="2"/>
      <c r="BK8484" s="2"/>
      <c r="BL8484" s="2"/>
      <c r="BN8484" s="2"/>
      <c r="BO8484" s="2"/>
    </row>
    <row r="8485" ht="12.75" customHeight="1">
      <c r="D8485" s="2"/>
      <c r="G8485" s="2"/>
      <c r="I8485" s="2"/>
      <c r="J8485" s="2"/>
      <c r="K8485" s="2"/>
      <c r="L8485" s="2"/>
      <c r="M8485" s="2"/>
      <c r="N8485" s="2"/>
      <c r="O8485" s="2"/>
      <c r="P8485" s="2"/>
      <c r="Q8485" s="2"/>
      <c r="R8485" s="2"/>
      <c r="S8485" s="2"/>
      <c r="T8485" s="2"/>
      <c r="U8485" s="2"/>
      <c r="V8485" s="2"/>
      <c r="W8485" s="2"/>
      <c r="X8485" s="2"/>
      <c r="Y8485" s="2"/>
      <c r="AB8485" s="2"/>
      <c r="AC8485" s="2"/>
      <c r="AD8485" s="2"/>
      <c r="AE8485" s="2"/>
      <c r="AF8485" s="2"/>
      <c r="AG8485" s="2"/>
      <c r="AH8485" s="2"/>
      <c r="AI8485" s="2"/>
      <c r="AJ8485" s="2"/>
      <c r="AK8485" s="2"/>
      <c r="BK8485" s="2"/>
      <c r="BL8485" s="2"/>
      <c r="BN8485" s="2"/>
      <c r="BO8485" s="2"/>
    </row>
    <row r="8486" ht="12.75" customHeight="1">
      <c r="D8486" s="2"/>
      <c r="G8486" s="2"/>
      <c r="I8486" s="2"/>
      <c r="J8486" s="2"/>
      <c r="K8486" s="2"/>
      <c r="L8486" s="2"/>
      <c r="M8486" s="2"/>
      <c r="N8486" s="2"/>
      <c r="O8486" s="2"/>
      <c r="P8486" s="2"/>
      <c r="Q8486" s="2"/>
      <c r="R8486" s="2"/>
      <c r="S8486" s="2"/>
      <c r="T8486" s="2"/>
      <c r="U8486" s="2"/>
      <c r="V8486" s="2"/>
      <c r="W8486" s="2"/>
      <c r="X8486" s="2"/>
      <c r="Y8486" s="2"/>
      <c r="AB8486" s="2"/>
      <c r="AC8486" s="2"/>
      <c r="AD8486" s="2"/>
      <c r="AE8486" s="2"/>
      <c r="AF8486" s="2"/>
      <c r="AG8486" s="2"/>
      <c r="AH8486" s="2"/>
      <c r="AI8486" s="2"/>
      <c r="AJ8486" s="2"/>
      <c r="AK8486" s="2"/>
      <c r="BK8486" s="2"/>
      <c r="BL8486" s="2"/>
      <c r="BN8486" s="2"/>
      <c r="BO8486" s="2"/>
    </row>
    <row r="8487" ht="12.75" customHeight="1">
      <c r="D8487" s="2"/>
      <c r="G8487" s="2"/>
      <c r="I8487" s="2"/>
      <c r="J8487" s="2"/>
      <c r="K8487" s="2"/>
      <c r="L8487" s="2"/>
      <c r="M8487" s="2"/>
      <c r="N8487" s="2"/>
      <c r="O8487" s="2"/>
      <c r="P8487" s="2"/>
      <c r="Q8487" s="2"/>
      <c r="R8487" s="2"/>
      <c r="S8487" s="2"/>
      <c r="T8487" s="2"/>
      <c r="U8487" s="2"/>
      <c r="V8487" s="2"/>
      <c r="W8487" s="2"/>
      <c r="X8487" s="2"/>
      <c r="Y8487" s="2"/>
      <c r="AB8487" s="2"/>
      <c r="AC8487" s="2"/>
      <c r="AD8487" s="2"/>
      <c r="AE8487" s="2"/>
      <c r="AF8487" s="2"/>
      <c r="AG8487" s="2"/>
      <c r="AH8487" s="2"/>
      <c r="AI8487" s="2"/>
      <c r="AJ8487" s="2"/>
      <c r="AK8487" s="2"/>
      <c r="BK8487" s="2"/>
      <c r="BL8487" s="2"/>
      <c r="BN8487" s="2"/>
      <c r="BO8487" s="2"/>
    </row>
    <row r="8488" ht="12.75" customHeight="1">
      <c r="D8488" s="2"/>
      <c r="G8488" s="2"/>
      <c r="I8488" s="2"/>
      <c r="J8488" s="2"/>
      <c r="K8488" s="2"/>
      <c r="L8488" s="2"/>
      <c r="M8488" s="2"/>
      <c r="N8488" s="2"/>
      <c r="O8488" s="2"/>
      <c r="P8488" s="2"/>
      <c r="Q8488" s="2"/>
      <c r="R8488" s="2"/>
      <c r="S8488" s="2"/>
      <c r="T8488" s="2"/>
      <c r="U8488" s="2"/>
      <c r="V8488" s="2"/>
      <c r="W8488" s="2"/>
      <c r="X8488" s="2"/>
      <c r="Y8488" s="2"/>
      <c r="AB8488" s="2"/>
      <c r="AC8488" s="2"/>
      <c r="AD8488" s="2"/>
      <c r="AE8488" s="2"/>
      <c r="AF8488" s="2"/>
      <c r="AG8488" s="2"/>
      <c r="AH8488" s="2"/>
      <c r="AI8488" s="2"/>
      <c r="AJ8488" s="2"/>
      <c r="AK8488" s="2"/>
      <c r="BK8488" s="2"/>
      <c r="BL8488" s="2"/>
      <c r="BN8488" s="2"/>
      <c r="BO8488" s="2"/>
    </row>
    <row r="8489" ht="12.75" customHeight="1">
      <c r="D8489" s="2"/>
      <c r="G8489" s="2"/>
      <c r="I8489" s="2"/>
      <c r="J8489" s="2"/>
      <c r="K8489" s="2"/>
      <c r="L8489" s="2"/>
      <c r="M8489" s="2"/>
      <c r="N8489" s="2"/>
      <c r="O8489" s="2"/>
      <c r="P8489" s="2"/>
      <c r="Q8489" s="2"/>
      <c r="R8489" s="2"/>
      <c r="S8489" s="2"/>
      <c r="T8489" s="2"/>
      <c r="U8489" s="2"/>
      <c r="V8489" s="2"/>
      <c r="W8489" s="2"/>
      <c r="X8489" s="2"/>
      <c r="Y8489" s="2"/>
      <c r="AB8489" s="2"/>
      <c r="AC8489" s="2"/>
      <c r="AD8489" s="2"/>
      <c r="AE8489" s="2"/>
      <c r="AF8489" s="2"/>
      <c r="AG8489" s="2"/>
      <c r="AH8489" s="2"/>
      <c r="AI8489" s="2"/>
      <c r="AJ8489" s="2"/>
      <c r="AK8489" s="2"/>
      <c r="BK8489" s="2"/>
      <c r="BL8489" s="2"/>
      <c r="BN8489" s="2"/>
      <c r="BO8489" s="2"/>
    </row>
    <row r="8490" ht="12.75" customHeight="1">
      <c r="D8490" s="2"/>
      <c r="G8490" s="2"/>
      <c r="I8490" s="2"/>
      <c r="J8490" s="2"/>
      <c r="K8490" s="2"/>
      <c r="L8490" s="2"/>
      <c r="M8490" s="2"/>
      <c r="N8490" s="2"/>
      <c r="O8490" s="2"/>
      <c r="P8490" s="2"/>
      <c r="Q8490" s="2"/>
      <c r="R8490" s="2"/>
      <c r="S8490" s="2"/>
      <c r="T8490" s="2"/>
      <c r="U8490" s="2"/>
      <c r="V8490" s="2"/>
      <c r="W8490" s="2"/>
      <c r="X8490" s="2"/>
      <c r="Y8490" s="2"/>
      <c r="AB8490" s="2"/>
      <c r="AC8490" s="2"/>
      <c r="AD8490" s="2"/>
      <c r="AE8490" s="2"/>
      <c r="AF8490" s="2"/>
      <c r="AG8490" s="2"/>
      <c r="AH8490" s="2"/>
      <c r="AI8490" s="2"/>
      <c r="AJ8490" s="2"/>
      <c r="AK8490" s="2"/>
      <c r="BK8490" s="2"/>
      <c r="BL8490" s="2"/>
      <c r="BN8490" s="2"/>
      <c r="BO8490" s="2"/>
    </row>
    <row r="8491" ht="12.75" customHeight="1">
      <c r="D8491" s="2"/>
      <c r="G8491" s="2"/>
      <c r="I8491" s="2"/>
      <c r="J8491" s="2"/>
      <c r="K8491" s="2"/>
      <c r="L8491" s="2"/>
      <c r="M8491" s="2"/>
      <c r="N8491" s="2"/>
      <c r="O8491" s="2"/>
      <c r="P8491" s="2"/>
      <c r="Q8491" s="2"/>
      <c r="R8491" s="2"/>
      <c r="S8491" s="2"/>
      <c r="T8491" s="2"/>
      <c r="U8491" s="2"/>
      <c r="V8491" s="2"/>
      <c r="W8491" s="2"/>
      <c r="X8491" s="2"/>
      <c r="Y8491" s="2"/>
      <c r="AB8491" s="2"/>
      <c r="AC8491" s="2"/>
      <c r="AD8491" s="2"/>
      <c r="AE8491" s="2"/>
      <c r="AF8491" s="2"/>
      <c r="AG8491" s="2"/>
      <c r="AH8491" s="2"/>
      <c r="AI8491" s="2"/>
      <c r="AJ8491" s="2"/>
      <c r="AK8491" s="2"/>
      <c r="BK8491" s="2"/>
      <c r="BL8491" s="2"/>
      <c r="BN8491" s="2"/>
      <c r="BO8491" s="2"/>
    </row>
    <row r="8492" ht="12.75" customHeight="1">
      <c r="D8492" s="2"/>
      <c r="G8492" s="2"/>
      <c r="I8492" s="2"/>
      <c r="J8492" s="2"/>
      <c r="K8492" s="2"/>
      <c r="L8492" s="2"/>
      <c r="M8492" s="2"/>
      <c r="N8492" s="2"/>
      <c r="O8492" s="2"/>
      <c r="P8492" s="2"/>
      <c r="Q8492" s="2"/>
      <c r="R8492" s="2"/>
      <c r="S8492" s="2"/>
      <c r="T8492" s="2"/>
      <c r="U8492" s="2"/>
      <c r="V8492" s="2"/>
      <c r="W8492" s="2"/>
      <c r="X8492" s="2"/>
      <c r="Y8492" s="2"/>
      <c r="AB8492" s="2"/>
      <c r="AC8492" s="2"/>
      <c r="AD8492" s="2"/>
      <c r="AE8492" s="2"/>
      <c r="AF8492" s="2"/>
      <c r="AG8492" s="2"/>
      <c r="AH8492" s="2"/>
      <c r="AI8492" s="2"/>
      <c r="AJ8492" s="2"/>
      <c r="AK8492" s="2"/>
      <c r="BK8492" s="2"/>
      <c r="BL8492" s="2"/>
      <c r="BN8492" s="2"/>
      <c r="BO8492" s="2"/>
    </row>
    <row r="8493" ht="12.75" customHeight="1">
      <c r="D8493" s="2"/>
      <c r="G8493" s="2"/>
      <c r="I8493" s="2"/>
      <c r="J8493" s="2"/>
      <c r="K8493" s="2"/>
      <c r="L8493" s="2"/>
      <c r="M8493" s="2"/>
      <c r="N8493" s="2"/>
      <c r="O8493" s="2"/>
      <c r="P8493" s="2"/>
      <c r="Q8493" s="2"/>
      <c r="R8493" s="2"/>
      <c r="S8493" s="2"/>
      <c r="T8493" s="2"/>
      <c r="U8493" s="2"/>
      <c r="V8493" s="2"/>
      <c r="W8493" s="2"/>
      <c r="X8493" s="2"/>
      <c r="Y8493" s="2"/>
      <c r="AB8493" s="2"/>
      <c r="AC8493" s="2"/>
      <c r="AD8493" s="2"/>
      <c r="AE8493" s="2"/>
      <c r="AF8493" s="2"/>
      <c r="AG8493" s="2"/>
      <c r="AH8493" s="2"/>
      <c r="AI8493" s="2"/>
      <c r="AJ8493" s="2"/>
      <c r="AK8493" s="2"/>
      <c r="BK8493" s="2"/>
      <c r="BL8493" s="2"/>
      <c r="BN8493" s="2"/>
      <c r="BO8493" s="2"/>
    </row>
    <row r="8494" ht="12.75" customHeight="1">
      <c r="D8494" s="2"/>
      <c r="G8494" s="2"/>
      <c r="I8494" s="2"/>
      <c r="J8494" s="2"/>
      <c r="K8494" s="2"/>
      <c r="L8494" s="2"/>
      <c r="M8494" s="2"/>
      <c r="N8494" s="2"/>
      <c r="O8494" s="2"/>
      <c r="P8494" s="2"/>
      <c r="Q8494" s="2"/>
      <c r="R8494" s="2"/>
      <c r="S8494" s="2"/>
      <c r="T8494" s="2"/>
      <c r="U8494" s="2"/>
      <c r="V8494" s="2"/>
      <c r="W8494" s="2"/>
      <c r="X8494" s="2"/>
      <c r="Y8494" s="2"/>
      <c r="AB8494" s="2"/>
      <c r="AC8494" s="2"/>
      <c r="AD8494" s="2"/>
      <c r="AE8494" s="2"/>
      <c r="AF8494" s="2"/>
      <c r="AG8494" s="2"/>
      <c r="AH8494" s="2"/>
      <c r="AI8494" s="2"/>
      <c r="AJ8494" s="2"/>
      <c r="AK8494" s="2"/>
      <c r="BK8494" s="2"/>
      <c r="BL8494" s="2"/>
      <c r="BN8494" s="2"/>
      <c r="BO8494" s="2"/>
    </row>
    <row r="8495" ht="12.75" customHeight="1">
      <c r="D8495" s="2"/>
      <c r="G8495" s="2"/>
      <c r="I8495" s="2"/>
      <c r="J8495" s="2"/>
      <c r="K8495" s="2"/>
      <c r="L8495" s="2"/>
      <c r="M8495" s="2"/>
      <c r="N8495" s="2"/>
      <c r="O8495" s="2"/>
      <c r="P8495" s="2"/>
      <c r="Q8495" s="2"/>
      <c r="R8495" s="2"/>
      <c r="S8495" s="2"/>
      <c r="T8495" s="2"/>
      <c r="U8495" s="2"/>
      <c r="V8495" s="2"/>
      <c r="W8495" s="2"/>
      <c r="X8495" s="2"/>
      <c r="Y8495" s="2"/>
      <c r="AB8495" s="2"/>
      <c r="AC8495" s="2"/>
      <c r="AD8495" s="2"/>
      <c r="AE8495" s="2"/>
      <c r="AF8495" s="2"/>
      <c r="AG8495" s="2"/>
      <c r="AH8495" s="2"/>
      <c r="AI8495" s="2"/>
      <c r="AJ8495" s="2"/>
      <c r="AK8495" s="2"/>
      <c r="BK8495" s="2"/>
      <c r="BL8495" s="2"/>
      <c r="BN8495" s="2"/>
      <c r="BO8495" s="2"/>
    </row>
    <row r="8496" ht="12.75" customHeight="1">
      <c r="D8496" s="2"/>
      <c r="G8496" s="2"/>
      <c r="I8496" s="2"/>
      <c r="J8496" s="2"/>
      <c r="K8496" s="2"/>
      <c r="L8496" s="2"/>
      <c r="M8496" s="2"/>
      <c r="N8496" s="2"/>
      <c r="O8496" s="2"/>
      <c r="P8496" s="2"/>
      <c r="Q8496" s="2"/>
      <c r="R8496" s="2"/>
      <c r="S8496" s="2"/>
      <c r="T8496" s="2"/>
      <c r="U8496" s="2"/>
      <c r="V8496" s="2"/>
      <c r="W8496" s="2"/>
      <c r="X8496" s="2"/>
      <c r="Y8496" s="2"/>
      <c r="AB8496" s="2"/>
      <c r="AC8496" s="2"/>
      <c r="AD8496" s="2"/>
      <c r="AE8496" s="2"/>
      <c r="AF8496" s="2"/>
      <c r="AG8496" s="2"/>
      <c r="AH8496" s="2"/>
      <c r="AI8496" s="2"/>
      <c r="AJ8496" s="2"/>
      <c r="AK8496" s="2"/>
      <c r="BK8496" s="2"/>
      <c r="BL8496" s="2"/>
      <c r="BN8496" s="2"/>
      <c r="BO8496" s="2"/>
    </row>
    <row r="8497" ht="12.75" customHeight="1">
      <c r="D8497" s="2"/>
      <c r="G8497" s="2"/>
      <c r="I8497" s="2"/>
      <c r="J8497" s="2"/>
      <c r="K8497" s="2"/>
      <c r="L8497" s="2"/>
      <c r="M8497" s="2"/>
      <c r="N8497" s="2"/>
      <c r="O8497" s="2"/>
      <c r="P8497" s="2"/>
      <c r="Q8497" s="2"/>
      <c r="R8497" s="2"/>
      <c r="S8497" s="2"/>
      <c r="T8497" s="2"/>
      <c r="U8497" s="2"/>
      <c r="V8497" s="2"/>
      <c r="W8497" s="2"/>
      <c r="X8497" s="2"/>
      <c r="Y8497" s="2"/>
      <c r="AB8497" s="2"/>
      <c r="AC8497" s="2"/>
      <c r="AD8497" s="2"/>
      <c r="AE8497" s="2"/>
      <c r="AF8497" s="2"/>
      <c r="AG8497" s="2"/>
      <c r="AH8497" s="2"/>
      <c r="AI8497" s="2"/>
      <c r="AJ8497" s="2"/>
      <c r="AK8497" s="2"/>
      <c r="BK8497" s="2"/>
      <c r="BL8497" s="2"/>
      <c r="BN8497" s="2"/>
      <c r="BO8497" s="2"/>
    </row>
    <row r="8498" ht="12.75" customHeight="1">
      <c r="D8498" s="2"/>
      <c r="G8498" s="2"/>
      <c r="I8498" s="2"/>
      <c r="J8498" s="2"/>
      <c r="K8498" s="2"/>
      <c r="L8498" s="2"/>
      <c r="M8498" s="2"/>
      <c r="N8498" s="2"/>
      <c r="O8498" s="2"/>
      <c r="P8498" s="2"/>
      <c r="Q8498" s="2"/>
      <c r="R8498" s="2"/>
      <c r="S8498" s="2"/>
      <c r="T8498" s="2"/>
      <c r="U8498" s="2"/>
      <c r="V8498" s="2"/>
      <c r="W8498" s="2"/>
      <c r="X8498" s="2"/>
      <c r="Y8498" s="2"/>
      <c r="AB8498" s="2"/>
      <c r="AC8498" s="2"/>
      <c r="AD8498" s="2"/>
      <c r="AE8498" s="2"/>
      <c r="AF8498" s="2"/>
      <c r="AG8498" s="2"/>
      <c r="AH8498" s="2"/>
      <c r="AI8498" s="2"/>
      <c r="AJ8498" s="2"/>
      <c r="AK8498" s="2"/>
      <c r="BK8498" s="2"/>
      <c r="BL8498" s="2"/>
      <c r="BN8498" s="2"/>
      <c r="BO8498" s="2"/>
    </row>
    <row r="8499" ht="12.75" customHeight="1">
      <c r="D8499" s="2"/>
      <c r="G8499" s="2"/>
      <c r="I8499" s="2"/>
      <c r="J8499" s="2"/>
      <c r="K8499" s="2"/>
      <c r="L8499" s="2"/>
      <c r="M8499" s="2"/>
      <c r="N8499" s="2"/>
      <c r="O8499" s="2"/>
      <c r="P8499" s="2"/>
      <c r="Q8499" s="2"/>
      <c r="R8499" s="2"/>
      <c r="S8499" s="2"/>
      <c r="T8499" s="2"/>
      <c r="U8499" s="2"/>
      <c r="V8499" s="2"/>
      <c r="W8499" s="2"/>
      <c r="X8499" s="2"/>
      <c r="Y8499" s="2"/>
      <c r="AB8499" s="2"/>
      <c r="AC8499" s="2"/>
      <c r="AD8499" s="2"/>
      <c r="AE8499" s="2"/>
      <c r="AF8499" s="2"/>
      <c r="AG8499" s="2"/>
      <c r="AH8499" s="2"/>
      <c r="AI8499" s="2"/>
      <c r="AJ8499" s="2"/>
      <c r="AK8499" s="2"/>
      <c r="BK8499" s="2"/>
      <c r="BL8499" s="2"/>
      <c r="BN8499" s="2"/>
      <c r="BO8499" s="2"/>
    </row>
    <row r="8500" ht="12.75" customHeight="1">
      <c r="D8500" s="2"/>
      <c r="G8500" s="2"/>
      <c r="I8500" s="2"/>
      <c r="J8500" s="2"/>
      <c r="K8500" s="2"/>
      <c r="L8500" s="2"/>
      <c r="M8500" s="2"/>
      <c r="N8500" s="2"/>
      <c r="O8500" s="2"/>
      <c r="P8500" s="2"/>
      <c r="Q8500" s="2"/>
      <c r="R8500" s="2"/>
      <c r="S8500" s="2"/>
      <c r="T8500" s="2"/>
      <c r="U8500" s="2"/>
      <c r="V8500" s="2"/>
      <c r="W8500" s="2"/>
      <c r="X8500" s="2"/>
      <c r="Y8500" s="2"/>
      <c r="AB8500" s="2"/>
      <c r="AC8500" s="2"/>
      <c r="AD8500" s="2"/>
      <c r="AE8500" s="2"/>
      <c r="AF8500" s="2"/>
      <c r="AG8500" s="2"/>
      <c r="AH8500" s="2"/>
      <c r="AI8500" s="2"/>
      <c r="AJ8500" s="2"/>
      <c r="AK8500" s="2"/>
      <c r="BK8500" s="2"/>
      <c r="BL8500" s="2"/>
      <c r="BN8500" s="2"/>
      <c r="BO8500" s="2"/>
    </row>
    <row r="8501" ht="12.75" customHeight="1">
      <c r="D8501" s="2"/>
      <c r="G8501" s="2"/>
      <c r="I8501" s="2"/>
      <c r="J8501" s="2"/>
      <c r="K8501" s="2"/>
      <c r="L8501" s="2"/>
      <c r="M8501" s="2"/>
      <c r="N8501" s="2"/>
      <c r="O8501" s="2"/>
      <c r="P8501" s="2"/>
      <c r="Q8501" s="2"/>
      <c r="R8501" s="2"/>
      <c r="S8501" s="2"/>
      <c r="T8501" s="2"/>
      <c r="U8501" s="2"/>
      <c r="V8501" s="2"/>
      <c r="W8501" s="2"/>
      <c r="X8501" s="2"/>
      <c r="Y8501" s="2"/>
      <c r="AB8501" s="2"/>
      <c r="AC8501" s="2"/>
      <c r="AD8501" s="2"/>
      <c r="AE8501" s="2"/>
      <c r="AF8501" s="2"/>
      <c r="AG8501" s="2"/>
      <c r="AH8501" s="2"/>
      <c r="AI8501" s="2"/>
      <c r="AJ8501" s="2"/>
      <c r="AK8501" s="2"/>
      <c r="BK8501" s="2"/>
      <c r="BL8501" s="2"/>
      <c r="BN8501" s="2"/>
      <c r="BO8501" s="2"/>
    </row>
    <row r="8502" ht="12.75" customHeight="1">
      <c r="D8502" s="2"/>
      <c r="G8502" s="2"/>
      <c r="I8502" s="2"/>
      <c r="J8502" s="2"/>
      <c r="K8502" s="2"/>
      <c r="L8502" s="2"/>
      <c r="M8502" s="2"/>
      <c r="N8502" s="2"/>
      <c r="O8502" s="2"/>
      <c r="P8502" s="2"/>
      <c r="Q8502" s="2"/>
      <c r="R8502" s="2"/>
      <c r="S8502" s="2"/>
      <c r="T8502" s="2"/>
      <c r="U8502" s="2"/>
      <c r="V8502" s="2"/>
      <c r="W8502" s="2"/>
      <c r="X8502" s="2"/>
      <c r="Y8502" s="2"/>
      <c r="AB8502" s="2"/>
      <c r="AC8502" s="2"/>
      <c r="AD8502" s="2"/>
      <c r="AE8502" s="2"/>
      <c r="AF8502" s="2"/>
      <c r="AG8502" s="2"/>
      <c r="AH8502" s="2"/>
      <c r="AI8502" s="2"/>
      <c r="AJ8502" s="2"/>
      <c r="AK8502" s="2"/>
      <c r="BK8502" s="2"/>
      <c r="BL8502" s="2"/>
      <c r="BN8502" s="2"/>
      <c r="BO8502" s="2"/>
    </row>
    <row r="8503" ht="12.75" customHeight="1">
      <c r="D8503" s="2"/>
      <c r="G8503" s="2"/>
      <c r="I8503" s="2"/>
      <c r="J8503" s="2"/>
      <c r="K8503" s="2"/>
      <c r="L8503" s="2"/>
      <c r="M8503" s="2"/>
      <c r="N8503" s="2"/>
      <c r="O8503" s="2"/>
      <c r="P8503" s="2"/>
      <c r="Q8503" s="2"/>
      <c r="R8503" s="2"/>
      <c r="S8503" s="2"/>
      <c r="T8503" s="2"/>
      <c r="U8503" s="2"/>
      <c r="V8503" s="2"/>
      <c r="W8503" s="2"/>
      <c r="X8503" s="2"/>
      <c r="Y8503" s="2"/>
      <c r="AB8503" s="2"/>
      <c r="AC8503" s="2"/>
      <c r="AD8503" s="2"/>
      <c r="AE8503" s="2"/>
      <c r="AF8503" s="2"/>
      <c r="AG8503" s="2"/>
      <c r="AH8503" s="2"/>
      <c r="AI8503" s="2"/>
      <c r="AJ8503" s="2"/>
      <c r="AK8503" s="2"/>
      <c r="BK8503" s="2"/>
      <c r="BL8503" s="2"/>
      <c r="BN8503" s="2"/>
      <c r="BO8503" s="2"/>
    </row>
    <row r="8504" ht="12.75" customHeight="1">
      <c r="D8504" s="2"/>
      <c r="G8504" s="2"/>
      <c r="I8504" s="2"/>
      <c r="J8504" s="2"/>
      <c r="K8504" s="2"/>
      <c r="L8504" s="2"/>
      <c r="M8504" s="2"/>
      <c r="N8504" s="2"/>
      <c r="O8504" s="2"/>
      <c r="P8504" s="2"/>
      <c r="Q8504" s="2"/>
      <c r="R8504" s="2"/>
      <c r="S8504" s="2"/>
      <c r="T8504" s="2"/>
      <c r="U8504" s="2"/>
      <c r="V8504" s="2"/>
      <c r="W8504" s="2"/>
      <c r="X8504" s="2"/>
      <c r="Y8504" s="2"/>
      <c r="AB8504" s="2"/>
      <c r="AC8504" s="2"/>
      <c r="AD8504" s="2"/>
      <c r="AE8504" s="2"/>
      <c r="AF8504" s="2"/>
      <c r="AG8504" s="2"/>
      <c r="AH8504" s="2"/>
      <c r="AI8504" s="2"/>
      <c r="AJ8504" s="2"/>
      <c r="AK8504" s="2"/>
      <c r="BK8504" s="2"/>
      <c r="BL8504" s="2"/>
      <c r="BN8504" s="2"/>
      <c r="BO8504" s="2"/>
    </row>
    <row r="8505" ht="12.75" customHeight="1">
      <c r="D8505" s="2"/>
      <c r="G8505" s="2"/>
      <c r="I8505" s="2"/>
      <c r="J8505" s="2"/>
      <c r="K8505" s="2"/>
      <c r="L8505" s="2"/>
      <c r="M8505" s="2"/>
      <c r="N8505" s="2"/>
      <c r="O8505" s="2"/>
      <c r="P8505" s="2"/>
      <c r="Q8505" s="2"/>
      <c r="R8505" s="2"/>
      <c r="S8505" s="2"/>
      <c r="T8505" s="2"/>
      <c r="U8505" s="2"/>
      <c r="V8505" s="2"/>
      <c r="W8505" s="2"/>
      <c r="X8505" s="2"/>
      <c r="Y8505" s="2"/>
      <c r="AB8505" s="2"/>
      <c r="AC8505" s="2"/>
      <c r="AD8505" s="2"/>
      <c r="AE8505" s="2"/>
      <c r="AF8505" s="2"/>
      <c r="AG8505" s="2"/>
      <c r="AH8505" s="2"/>
      <c r="AI8505" s="2"/>
      <c r="AJ8505" s="2"/>
      <c r="AK8505" s="2"/>
      <c r="BK8505" s="2"/>
      <c r="BL8505" s="2"/>
      <c r="BN8505" s="2"/>
      <c r="BO8505" s="2"/>
    </row>
    <row r="8506" ht="12.75" customHeight="1">
      <c r="D8506" s="2"/>
      <c r="G8506" s="2"/>
      <c r="I8506" s="2"/>
      <c r="J8506" s="2"/>
      <c r="K8506" s="2"/>
      <c r="L8506" s="2"/>
      <c r="M8506" s="2"/>
      <c r="N8506" s="2"/>
      <c r="O8506" s="2"/>
      <c r="P8506" s="2"/>
      <c r="Q8506" s="2"/>
      <c r="R8506" s="2"/>
      <c r="S8506" s="2"/>
      <c r="T8506" s="2"/>
      <c r="U8506" s="2"/>
      <c r="V8506" s="2"/>
      <c r="W8506" s="2"/>
      <c r="X8506" s="2"/>
      <c r="Y8506" s="2"/>
      <c r="AB8506" s="2"/>
      <c r="AC8506" s="2"/>
      <c r="AD8506" s="2"/>
      <c r="AE8506" s="2"/>
      <c r="AF8506" s="2"/>
      <c r="AG8506" s="2"/>
      <c r="AH8506" s="2"/>
      <c r="AI8506" s="2"/>
      <c r="AJ8506" s="2"/>
      <c r="AK8506" s="2"/>
      <c r="BK8506" s="2"/>
      <c r="BL8506" s="2"/>
      <c r="BN8506" s="2"/>
      <c r="BO8506" s="2"/>
    </row>
    <row r="8507" ht="12.75" customHeight="1">
      <c r="D8507" s="2"/>
      <c r="G8507" s="2"/>
      <c r="I8507" s="2"/>
      <c r="J8507" s="2"/>
      <c r="K8507" s="2"/>
      <c r="L8507" s="2"/>
      <c r="M8507" s="2"/>
      <c r="N8507" s="2"/>
      <c r="O8507" s="2"/>
      <c r="P8507" s="2"/>
      <c r="Q8507" s="2"/>
      <c r="R8507" s="2"/>
      <c r="S8507" s="2"/>
      <c r="T8507" s="2"/>
      <c r="U8507" s="2"/>
      <c r="V8507" s="2"/>
      <c r="W8507" s="2"/>
      <c r="X8507" s="2"/>
      <c r="Y8507" s="2"/>
      <c r="AB8507" s="2"/>
      <c r="AC8507" s="2"/>
      <c r="AD8507" s="2"/>
      <c r="AE8507" s="2"/>
      <c r="AF8507" s="2"/>
      <c r="AG8507" s="2"/>
      <c r="AH8507" s="2"/>
      <c r="AI8507" s="2"/>
      <c r="AJ8507" s="2"/>
      <c r="AK8507" s="2"/>
      <c r="BK8507" s="2"/>
      <c r="BL8507" s="2"/>
      <c r="BN8507" s="2"/>
      <c r="BO8507" s="2"/>
    </row>
    <row r="8508" ht="12.75" customHeight="1">
      <c r="D8508" s="2"/>
      <c r="G8508" s="2"/>
      <c r="I8508" s="2"/>
      <c r="J8508" s="2"/>
      <c r="K8508" s="2"/>
      <c r="L8508" s="2"/>
      <c r="M8508" s="2"/>
      <c r="N8508" s="2"/>
      <c r="O8508" s="2"/>
      <c r="P8508" s="2"/>
      <c r="Q8508" s="2"/>
      <c r="R8508" s="2"/>
      <c r="S8508" s="2"/>
      <c r="T8508" s="2"/>
      <c r="U8508" s="2"/>
      <c r="V8508" s="2"/>
      <c r="W8508" s="2"/>
      <c r="X8508" s="2"/>
      <c r="Y8508" s="2"/>
      <c r="AB8508" s="2"/>
      <c r="AC8508" s="2"/>
      <c r="AD8508" s="2"/>
      <c r="AE8508" s="2"/>
      <c r="AF8508" s="2"/>
      <c r="AG8508" s="2"/>
      <c r="AH8508" s="2"/>
      <c r="AI8508" s="2"/>
      <c r="AJ8508" s="2"/>
      <c r="AK8508" s="2"/>
      <c r="BK8508" s="2"/>
      <c r="BL8508" s="2"/>
      <c r="BN8508" s="2"/>
      <c r="BO8508" s="2"/>
    </row>
    <row r="8509" ht="12.75" customHeight="1">
      <c r="D8509" s="2"/>
      <c r="G8509" s="2"/>
      <c r="I8509" s="2"/>
      <c r="J8509" s="2"/>
      <c r="K8509" s="2"/>
      <c r="L8509" s="2"/>
      <c r="M8509" s="2"/>
      <c r="N8509" s="2"/>
      <c r="O8509" s="2"/>
      <c r="P8509" s="2"/>
      <c r="Q8509" s="2"/>
      <c r="R8509" s="2"/>
      <c r="S8509" s="2"/>
      <c r="T8509" s="2"/>
      <c r="U8509" s="2"/>
      <c r="V8509" s="2"/>
      <c r="W8509" s="2"/>
      <c r="X8509" s="2"/>
      <c r="Y8509" s="2"/>
      <c r="AB8509" s="2"/>
      <c r="AC8509" s="2"/>
      <c r="AD8509" s="2"/>
      <c r="AE8509" s="2"/>
      <c r="AF8509" s="2"/>
      <c r="AG8509" s="2"/>
      <c r="AH8509" s="2"/>
      <c r="AI8509" s="2"/>
      <c r="AJ8509" s="2"/>
      <c r="AK8509" s="2"/>
      <c r="BK8509" s="2"/>
      <c r="BL8509" s="2"/>
      <c r="BN8509" s="2"/>
      <c r="BO8509" s="2"/>
    </row>
    <row r="8510" ht="12.75" customHeight="1">
      <c r="D8510" s="2"/>
      <c r="G8510" s="2"/>
      <c r="I8510" s="2"/>
      <c r="J8510" s="2"/>
      <c r="K8510" s="2"/>
      <c r="L8510" s="2"/>
      <c r="M8510" s="2"/>
      <c r="N8510" s="2"/>
      <c r="O8510" s="2"/>
      <c r="P8510" s="2"/>
      <c r="Q8510" s="2"/>
      <c r="R8510" s="2"/>
      <c r="S8510" s="2"/>
      <c r="T8510" s="2"/>
      <c r="U8510" s="2"/>
      <c r="V8510" s="2"/>
      <c r="W8510" s="2"/>
      <c r="X8510" s="2"/>
      <c r="Y8510" s="2"/>
      <c r="AB8510" s="2"/>
      <c r="AC8510" s="2"/>
      <c r="AD8510" s="2"/>
      <c r="AE8510" s="2"/>
      <c r="AF8510" s="2"/>
      <c r="AG8510" s="2"/>
      <c r="AH8510" s="2"/>
      <c r="AI8510" s="2"/>
      <c r="AJ8510" s="2"/>
      <c r="AK8510" s="2"/>
      <c r="BK8510" s="2"/>
      <c r="BL8510" s="2"/>
      <c r="BN8510" s="2"/>
      <c r="BO8510" s="2"/>
    </row>
    <row r="8511" ht="12.75" customHeight="1">
      <c r="D8511" s="2"/>
      <c r="G8511" s="2"/>
      <c r="I8511" s="2"/>
      <c r="J8511" s="2"/>
      <c r="K8511" s="2"/>
      <c r="L8511" s="2"/>
      <c r="M8511" s="2"/>
      <c r="N8511" s="2"/>
      <c r="O8511" s="2"/>
      <c r="P8511" s="2"/>
      <c r="Q8511" s="2"/>
      <c r="R8511" s="2"/>
      <c r="S8511" s="2"/>
      <c r="T8511" s="2"/>
      <c r="U8511" s="2"/>
      <c r="V8511" s="2"/>
      <c r="W8511" s="2"/>
      <c r="X8511" s="2"/>
      <c r="Y8511" s="2"/>
      <c r="AB8511" s="2"/>
      <c r="AC8511" s="2"/>
      <c r="AD8511" s="2"/>
      <c r="AE8511" s="2"/>
      <c r="AF8511" s="2"/>
      <c r="AG8511" s="2"/>
      <c r="AH8511" s="2"/>
      <c r="AI8511" s="2"/>
      <c r="AJ8511" s="2"/>
      <c r="AK8511" s="2"/>
      <c r="BK8511" s="2"/>
      <c r="BL8511" s="2"/>
      <c r="BN8511" s="2"/>
      <c r="BO8511" s="2"/>
    </row>
    <row r="8512" ht="12.75" customHeight="1">
      <c r="D8512" s="2"/>
      <c r="G8512" s="2"/>
      <c r="I8512" s="2"/>
      <c r="J8512" s="2"/>
      <c r="K8512" s="2"/>
      <c r="L8512" s="2"/>
      <c r="M8512" s="2"/>
      <c r="N8512" s="2"/>
      <c r="O8512" s="2"/>
      <c r="P8512" s="2"/>
      <c r="Q8512" s="2"/>
      <c r="R8512" s="2"/>
      <c r="S8512" s="2"/>
      <c r="T8512" s="2"/>
      <c r="U8512" s="2"/>
      <c r="V8512" s="2"/>
      <c r="W8512" s="2"/>
      <c r="X8512" s="2"/>
      <c r="Y8512" s="2"/>
      <c r="AB8512" s="2"/>
      <c r="AC8512" s="2"/>
      <c r="AD8512" s="2"/>
      <c r="AE8512" s="2"/>
      <c r="AF8512" s="2"/>
      <c r="AG8512" s="2"/>
      <c r="AH8512" s="2"/>
      <c r="AI8512" s="2"/>
      <c r="AJ8512" s="2"/>
      <c r="AK8512" s="2"/>
      <c r="BK8512" s="2"/>
      <c r="BL8512" s="2"/>
      <c r="BN8512" s="2"/>
      <c r="BO8512" s="2"/>
    </row>
    <row r="8513" ht="12.75" customHeight="1">
      <c r="D8513" s="2"/>
      <c r="G8513" s="2"/>
      <c r="I8513" s="2"/>
      <c r="J8513" s="2"/>
      <c r="K8513" s="2"/>
      <c r="L8513" s="2"/>
      <c r="M8513" s="2"/>
      <c r="N8513" s="2"/>
      <c r="O8513" s="2"/>
      <c r="P8513" s="2"/>
      <c r="Q8513" s="2"/>
      <c r="R8513" s="2"/>
      <c r="S8513" s="2"/>
      <c r="T8513" s="2"/>
      <c r="U8513" s="2"/>
      <c r="V8513" s="2"/>
      <c r="W8513" s="2"/>
      <c r="X8513" s="2"/>
      <c r="Y8513" s="2"/>
      <c r="AB8513" s="2"/>
      <c r="AC8513" s="2"/>
      <c r="AD8513" s="2"/>
      <c r="AE8513" s="2"/>
      <c r="AF8513" s="2"/>
      <c r="AG8513" s="2"/>
      <c r="AH8513" s="2"/>
      <c r="AI8513" s="2"/>
      <c r="AJ8513" s="2"/>
      <c r="AK8513" s="2"/>
      <c r="BK8513" s="2"/>
      <c r="BL8513" s="2"/>
      <c r="BN8513" s="2"/>
      <c r="BO8513" s="2"/>
    </row>
    <row r="8514" ht="12.75" customHeight="1">
      <c r="D8514" s="2"/>
      <c r="G8514" s="2"/>
      <c r="I8514" s="2"/>
      <c r="J8514" s="2"/>
      <c r="K8514" s="2"/>
      <c r="L8514" s="2"/>
      <c r="M8514" s="2"/>
      <c r="N8514" s="2"/>
      <c r="O8514" s="2"/>
      <c r="P8514" s="2"/>
      <c r="Q8514" s="2"/>
      <c r="R8514" s="2"/>
      <c r="S8514" s="2"/>
      <c r="T8514" s="2"/>
      <c r="U8514" s="2"/>
      <c r="V8514" s="2"/>
      <c r="W8514" s="2"/>
      <c r="X8514" s="2"/>
      <c r="Y8514" s="2"/>
      <c r="AB8514" s="2"/>
      <c r="AC8514" s="2"/>
      <c r="AD8514" s="2"/>
      <c r="AE8514" s="2"/>
      <c r="AF8514" s="2"/>
      <c r="AG8514" s="2"/>
      <c r="AH8514" s="2"/>
      <c r="AI8514" s="2"/>
      <c r="AJ8514" s="2"/>
      <c r="AK8514" s="2"/>
      <c r="BK8514" s="2"/>
      <c r="BL8514" s="2"/>
      <c r="BN8514" s="2"/>
      <c r="BO8514" s="2"/>
    </row>
    <row r="8515" ht="12.75" customHeight="1">
      <c r="D8515" s="2"/>
      <c r="G8515" s="2"/>
      <c r="I8515" s="2"/>
      <c r="J8515" s="2"/>
      <c r="K8515" s="2"/>
      <c r="L8515" s="2"/>
      <c r="M8515" s="2"/>
      <c r="N8515" s="2"/>
      <c r="O8515" s="2"/>
      <c r="P8515" s="2"/>
      <c r="Q8515" s="2"/>
      <c r="R8515" s="2"/>
      <c r="S8515" s="2"/>
      <c r="T8515" s="2"/>
      <c r="U8515" s="2"/>
      <c r="V8515" s="2"/>
      <c r="W8515" s="2"/>
      <c r="X8515" s="2"/>
      <c r="Y8515" s="2"/>
      <c r="AB8515" s="2"/>
      <c r="AC8515" s="2"/>
      <c r="AD8515" s="2"/>
      <c r="AE8515" s="2"/>
      <c r="AF8515" s="2"/>
      <c r="AG8515" s="2"/>
      <c r="AH8515" s="2"/>
      <c r="AI8515" s="2"/>
      <c r="AJ8515" s="2"/>
      <c r="AK8515" s="2"/>
      <c r="BK8515" s="2"/>
      <c r="BL8515" s="2"/>
      <c r="BN8515" s="2"/>
      <c r="BO8515" s="2"/>
    </row>
    <row r="8516" ht="12.75" customHeight="1">
      <c r="D8516" s="2"/>
      <c r="G8516" s="2"/>
      <c r="I8516" s="2"/>
      <c r="J8516" s="2"/>
      <c r="K8516" s="2"/>
      <c r="L8516" s="2"/>
      <c r="M8516" s="2"/>
      <c r="N8516" s="2"/>
      <c r="O8516" s="2"/>
      <c r="P8516" s="2"/>
      <c r="Q8516" s="2"/>
      <c r="R8516" s="2"/>
      <c r="S8516" s="2"/>
      <c r="T8516" s="2"/>
      <c r="U8516" s="2"/>
      <c r="V8516" s="2"/>
      <c r="W8516" s="2"/>
      <c r="X8516" s="2"/>
      <c r="Y8516" s="2"/>
      <c r="AB8516" s="2"/>
      <c r="AC8516" s="2"/>
      <c r="AD8516" s="2"/>
      <c r="AE8516" s="2"/>
      <c r="AF8516" s="2"/>
      <c r="AG8516" s="2"/>
      <c r="AH8516" s="2"/>
      <c r="AI8516" s="2"/>
      <c r="AJ8516" s="2"/>
      <c r="AK8516" s="2"/>
      <c r="BK8516" s="2"/>
      <c r="BL8516" s="2"/>
      <c r="BN8516" s="2"/>
      <c r="BO8516" s="2"/>
    </row>
    <row r="8517" ht="12.75" customHeight="1">
      <c r="D8517" s="2"/>
      <c r="G8517" s="2"/>
      <c r="I8517" s="2"/>
      <c r="J8517" s="2"/>
      <c r="K8517" s="2"/>
      <c r="L8517" s="2"/>
      <c r="M8517" s="2"/>
      <c r="N8517" s="2"/>
      <c r="O8517" s="2"/>
      <c r="P8517" s="2"/>
      <c r="Q8517" s="2"/>
      <c r="R8517" s="2"/>
      <c r="S8517" s="2"/>
      <c r="T8517" s="2"/>
      <c r="U8517" s="2"/>
      <c r="V8517" s="2"/>
      <c r="W8517" s="2"/>
      <c r="X8517" s="2"/>
      <c r="Y8517" s="2"/>
      <c r="AB8517" s="2"/>
      <c r="AC8517" s="2"/>
      <c r="AD8517" s="2"/>
      <c r="AE8517" s="2"/>
      <c r="AF8517" s="2"/>
      <c r="AG8517" s="2"/>
      <c r="AH8517" s="2"/>
      <c r="AI8517" s="2"/>
      <c r="AJ8517" s="2"/>
      <c r="AK8517" s="2"/>
      <c r="BK8517" s="2"/>
      <c r="BL8517" s="2"/>
      <c r="BN8517" s="2"/>
      <c r="BO8517" s="2"/>
    </row>
    <row r="8518" ht="12.75" customHeight="1">
      <c r="D8518" s="2"/>
      <c r="G8518" s="2"/>
      <c r="I8518" s="2"/>
      <c r="J8518" s="2"/>
      <c r="K8518" s="2"/>
      <c r="L8518" s="2"/>
      <c r="M8518" s="2"/>
      <c r="N8518" s="2"/>
      <c r="O8518" s="2"/>
      <c r="P8518" s="2"/>
      <c r="Q8518" s="2"/>
      <c r="R8518" s="2"/>
      <c r="S8518" s="2"/>
      <c r="T8518" s="2"/>
      <c r="U8518" s="2"/>
      <c r="V8518" s="2"/>
      <c r="W8518" s="2"/>
      <c r="X8518" s="2"/>
      <c r="Y8518" s="2"/>
      <c r="AB8518" s="2"/>
      <c r="AC8518" s="2"/>
      <c r="AD8518" s="2"/>
      <c r="AE8518" s="2"/>
      <c r="AF8518" s="2"/>
      <c r="AG8518" s="2"/>
      <c r="AH8518" s="2"/>
      <c r="AI8518" s="2"/>
      <c r="AJ8518" s="2"/>
      <c r="AK8518" s="2"/>
      <c r="BK8518" s="2"/>
      <c r="BL8518" s="2"/>
      <c r="BN8518" s="2"/>
      <c r="BO8518" s="2"/>
    </row>
    <row r="8519" ht="12.75" customHeight="1">
      <c r="D8519" s="2"/>
      <c r="G8519" s="2"/>
      <c r="I8519" s="2"/>
      <c r="J8519" s="2"/>
      <c r="K8519" s="2"/>
      <c r="L8519" s="2"/>
      <c r="M8519" s="2"/>
      <c r="N8519" s="2"/>
      <c r="O8519" s="2"/>
      <c r="P8519" s="2"/>
      <c r="Q8519" s="2"/>
      <c r="R8519" s="2"/>
      <c r="S8519" s="2"/>
      <c r="T8519" s="2"/>
      <c r="U8519" s="2"/>
      <c r="V8519" s="2"/>
      <c r="W8519" s="2"/>
      <c r="X8519" s="2"/>
      <c r="Y8519" s="2"/>
      <c r="AB8519" s="2"/>
      <c r="AC8519" s="2"/>
      <c r="AD8519" s="2"/>
      <c r="AE8519" s="2"/>
      <c r="AF8519" s="2"/>
      <c r="AG8519" s="2"/>
      <c r="AH8519" s="2"/>
      <c r="AI8519" s="2"/>
      <c r="AJ8519" s="2"/>
      <c r="AK8519" s="2"/>
      <c r="BK8519" s="2"/>
      <c r="BL8519" s="2"/>
      <c r="BN8519" s="2"/>
      <c r="BO8519" s="2"/>
    </row>
    <row r="8520" ht="12.75" customHeight="1">
      <c r="D8520" s="2"/>
      <c r="G8520" s="2"/>
      <c r="I8520" s="2"/>
      <c r="J8520" s="2"/>
      <c r="K8520" s="2"/>
      <c r="L8520" s="2"/>
      <c r="M8520" s="2"/>
      <c r="N8520" s="2"/>
      <c r="O8520" s="2"/>
      <c r="P8520" s="2"/>
      <c r="Q8520" s="2"/>
      <c r="R8520" s="2"/>
      <c r="S8520" s="2"/>
      <c r="T8520" s="2"/>
      <c r="U8520" s="2"/>
      <c r="V8520" s="2"/>
      <c r="W8520" s="2"/>
      <c r="X8520" s="2"/>
      <c r="Y8520" s="2"/>
      <c r="AB8520" s="2"/>
      <c r="AC8520" s="2"/>
      <c r="AD8520" s="2"/>
      <c r="AE8520" s="2"/>
      <c r="AF8520" s="2"/>
      <c r="AG8520" s="2"/>
      <c r="AH8520" s="2"/>
      <c r="AI8520" s="2"/>
      <c r="AJ8520" s="2"/>
      <c r="AK8520" s="2"/>
      <c r="BK8520" s="2"/>
      <c r="BL8520" s="2"/>
      <c r="BN8520" s="2"/>
      <c r="BO8520" s="2"/>
    </row>
    <row r="8521" ht="12.75" customHeight="1">
      <c r="D8521" s="2"/>
      <c r="G8521" s="2"/>
      <c r="I8521" s="2"/>
      <c r="J8521" s="2"/>
      <c r="K8521" s="2"/>
      <c r="L8521" s="2"/>
      <c r="M8521" s="2"/>
      <c r="N8521" s="2"/>
      <c r="O8521" s="2"/>
      <c r="P8521" s="2"/>
      <c r="Q8521" s="2"/>
      <c r="R8521" s="2"/>
      <c r="S8521" s="2"/>
      <c r="T8521" s="2"/>
      <c r="U8521" s="2"/>
      <c r="V8521" s="2"/>
      <c r="W8521" s="2"/>
      <c r="X8521" s="2"/>
      <c r="Y8521" s="2"/>
      <c r="AB8521" s="2"/>
      <c r="AC8521" s="2"/>
      <c r="AD8521" s="2"/>
      <c r="AE8521" s="2"/>
      <c r="AF8521" s="2"/>
      <c r="AG8521" s="2"/>
      <c r="AH8521" s="2"/>
      <c r="AI8521" s="2"/>
      <c r="AJ8521" s="2"/>
      <c r="AK8521" s="2"/>
      <c r="BK8521" s="2"/>
      <c r="BL8521" s="2"/>
      <c r="BN8521" s="2"/>
      <c r="BO8521" s="2"/>
    </row>
    <row r="8522" ht="12.75" customHeight="1">
      <c r="D8522" s="2"/>
      <c r="G8522" s="2"/>
      <c r="I8522" s="2"/>
      <c r="J8522" s="2"/>
      <c r="K8522" s="2"/>
      <c r="L8522" s="2"/>
      <c r="M8522" s="2"/>
      <c r="N8522" s="2"/>
      <c r="O8522" s="2"/>
      <c r="P8522" s="2"/>
      <c r="Q8522" s="2"/>
      <c r="R8522" s="2"/>
      <c r="S8522" s="2"/>
      <c r="T8522" s="2"/>
      <c r="U8522" s="2"/>
      <c r="V8522" s="2"/>
      <c r="W8522" s="2"/>
      <c r="X8522" s="2"/>
      <c r="Y8522" s="2"/>
      <c r="AB8522" s="2"/>
      <c r="AC8522" s="2"/>
      <c r="AD8522" s="2"/>
      <c r="AE8522" s="2"/>
      <c r="AF8522" s="2"/>
      <c r="AG8522" s="2"/>
      <c r="AH8522" s="2"/>
      <c r="AI8522" s="2"/>
      <c r="AJ8522" s="2"/>
      <c r="AK8522" s="2"/>
      <c r="BK8522" s="2"/>
      <c r="BL8522" s="2"/>
      <c r="BN8522" s="2"/>
      <c r="BO8522" s="2"/>
    </row>
    <row r="8523" ht="12.75" customHeight="1">
      <c r="D8523" s="2"/>
      <c r="G8523" s="2"/>
      <c r="I8523" s="2"/>
      <c r="J8523" s="2"/>
      <c r="K8523" s="2"/>
      <c r="L8523" s="2"/>
      <c r="M8523" s="2"/>
      <c r="N8523" s="2"/>
      <c r="O8523" s="2"/>
      <c r="P8523" s="2"/>
      <c r="Q8523" s="2"/>
      <c r="R8523" s="2"/>
      <c r="S8523" s="2"/>
      <c r="T8523" s="2"/>
      <c r="U8523" s="2"/>
      <c r="V8523" s="2"/>
      <c r="W8523" s="2"/>
      <c r="X8523" s="2"/>
      <c r="Y8523" s="2"/>
      <c r="AB8523" s="2"/>
      <c r="AC8523" s="2"/>
      <c r="AD8523" s="2"/>
      <c r="AE8523" s="2"/>
      <c r="AF8523" s="2"/>
      <c r="AG8523" s="2"/>
      <c r="AH8523" s="2"/>
      <c r="AI8523" s="2"/>
      <c r="AJ8523" s="2"/>
      <c r="AK8523" s="2"/>
      <c r="BK8523" s="2"/>
      <c r="BL8523" s="2"/>
      <c r="BN8523" s="2"/>
      <c r="BO8523" s="2"/>
    </row>
    <row r="8524" ht="12.75" customHeight="1">
      <c r="D8524" s="2"/>
      <c r="G8524" s="2"/>
      <c r="I8524" s="2"/>
      <c r="J8524" s="2"/>
      <c r="K8524" s="2"/>
      <c r="L8524" s="2"/>
      <c r="M8524" s="2"/>
      <c r="N8524" s="2"/>
      <c r="O8524" s="2"/>
      <c r="P8524" s="2"/>
      <c r="Q8524" s="2"/>
      <c r="R8524" s="2"/>
      <c r="S8524" s="2"/>
      <c r="T8524" s="2"/>
      <c r="U8524" s="2"/>
      <c r="V8524" s="2"/>
      <c r="W8524" s="2"/>
      <c r="X8524" s="2"/>
      <c r="Y8524" s="2"/>
      <c r="AB8524" s="2"/>
      <c r="AC8524" s="2"/>
      <c r="AD8524" s="2"/>
      <c r="AE8524" s="2"/>
      <c r="AF8524" s="2"/>
      <c r="AG8524" s="2"/>
      <c r="AH8524" s="2"/>
      <c r="AI8524" s="2"/>
      <c r="AJ8524" s="2"/>
      <c r="AK8524" s="2"/>
      <c r="BK8524" s="2"/>
      <c r="BL8524" s="2"/>
      <c r="BN8524" s="2"/>
      <c r="BO8524" s="2"/>
    </row>
    <row r="8525" ht="12.75" customHeight="1">
      <c r="D8525" s="2"/>
      <c r="G8525" s="2"/>
      <c r="I8525" s="2"/>
      <c r="J8525" s="2"/>
      <c r="K8525" s="2"/>
      <c r="L8525" s="2"/>
      <c r="M8525" s="2"/>
      <c r="N8525" s="2"/>
      <c r="O8525" s="2"/>
      <c r="P8525" s="2"/>
      <c r="Q8525" s="2"/>
      <c r="R8525" s="2"/>
      <c r="S8525" s="2"/>
      <c r="T8525" s="2"/>
      <c r="U8525" s="2"/>
      <c r="V8525" s="2"/>
      <c r="W8525" s="2"/>
      <c r="X8525" s="2"/>
      <c r="Y8525" s="2"/>
      <c r="AB8525" s="2"/>
      <c r="AC8525" s="2"/>
      <c r="AD8525" s="2"/>
      <c r="AE8525" s="2"/>
      <c r="AF8525" s="2"/>
      <c r="AG8525" s="2"/>
      <c r="AH8525" s="2"/>
      <c r="AI8525" s="2"/>
      <c r="AJ8525" s="2"/>
      <c r="AK8525" s="2"/>
      <c r="BK8525" s="2"/>
      <c r="BL8525" s="2"/>
      <c r="BN8525" s="2"/>
      <c r="BO8525" s="2"/>
    </row>
    <row r="8526" ht="12.75" customHeight="1">
      <c r="D8526" s="2"/>
      <c r="G8526" s="2"/>
      <c r="I8526" s="2"/>
      <c r="J8526" s="2"/>
      <c r="K8526" s="2"/>
      <c r="L8526" s="2"/>
      <c r="M8526" s="2"/>
      <c r="N8526" s="2"/>
      <c r="O8526" s="2"/>
      <c r="P8526" s="2"/>
      <c r="Q8526" s="2"/>
      <c r="R8526" s="2"/>
      <c r="S8526" s="2"/>
      <c r="T8526" s="2"/>
      <c r="U8526" s="2"/>
      <c r="V8526" s="2"/>
      <c r="W8526" s="2"/>
      <c r="X8526" s="2"/>
      <c r="Y8526" s="2"/>
      <c r="AB8526" s="2"/>
      <c r="AC8526" s="2"/>
      <c r="AD8526" s="2"/>
      <c r="AE8526" s="2"/>
      <c r="AF8526" s="2"/>
      <c r="AG8526" s="2"/>
      <c r="AH8526" s="2"/>
      <c r="AI8526" s="2"/>
      <c r="AJ8526" s="2"/>
      <c r="AK8526" s="2"/>
      <c r="BK8526" s="2"/>
      <c r="BL8526" s="2"/>
      <c r="BN8526" s="2"/>
      <c r="BO8526" s="2"/>
    </row>
    <row r="8527" ht="12.75" customHeight="1">
      <c r="D8527" s="2"/>
      <c r="G8527" s="2"/>
      <c r="I8527" s="2"/>
      <c r="J8527" s="2"/>
      <c r="K8527" s="2"/>
      <c r="L8527" s="2"/>
      <c r="M8527" s="2"/>
      <c r="N8527" s="2"/>
      <c r="O8527" s="2"/>
      <c r="P8527" s="2"/>
      <c r="Q8527" s="2"/>
      <c r="R8527" s="2"/>
      <c r="S8527" s="2"/>
      <c r="T8527" s="2"/>
      <c r="U8527" s="2"/>
      <c r="V8527" s="2"/>
      <c r="W8527" s="2"/>
      <c r="X8527" s="2"/>
      <c r="Y8527" s="2"/>
      <c r="AB8527" s="2"/>
      <c r="AC8527" s="2"/>
      <c r="AD8527" s="2"/>
      <c r="AE8527" s="2"/>
      <c r="AF8527" s="2"/>
      <c r="AG8527" s="2"/>
      <c r="AH8527" s="2"/>
      <c r="AI8527" s="2"/>
      <c r="AJ8527" s="2"/>
      <c r="AK8527" s="2"/>
      <c r="BK8527" s="2"/>
      <c r="BL8527" s="2"/>
      <c r="BN8527" s="2"/>
      <c r="BO8527" s="2"/>
    </row>
    <row r="8528" ht="12.75" customHeight="1">
      <c r="D8528" s="2"/>
      <c r="G8528" s="2"/>
      <c r="I8528" s="2"/>
      <c r="J8528" s="2"/>
      <c r="K8528" s="2"/>
      <c r="L8528" s="2"/>
      <c r="M8528" s="2"/>
      <c r="N8528" s="2"/>
      <c r="O8528" s="2"/>
      <c r="P8528" s="2"/>
      <c r="Q8528" s="2"/>
      <c r="R8528" s="2"/>
      <c r="S8528" s="2"/>
      <c r="T8528" s="2"/>
      <c r="U8528" s="2"/>
      <c r="V8528" s="2"/>
      <c r="W8528" s="2"/>
      <c r="X8528" s="2"/>
      <c r="Y8528" s="2"/>
      <c r="AB8528" s="2"/>
      <c r="AC8528" s="2"/>
      <c r="AD8528" s="2"/>
      <c r="AE8528" s="2"/>
      <c r="AF8528" s="2"/>
      <c r="AG8528" s="2"/>
      <c r="AH8528" s="2"/>
      <c r="AI8528" s="2"/>
      <c r="AJ8528" s="2"/>
      <c r="AK8528" s="2"/>
      <c r="BK8528" s="2"/>
      <c r="BL8528" s="2"/>
      <c r="BN8528" s="2"/>
      <c r="BO8528" s="2"/>
    </row>
    <row r="8529" ht="12.75" customHeight="1">
      <c r="D8529" s="2"/>
      <c r="G8529" s="2"/>
      <c r="I8529" s="2"/>
      <c r="J8529" s="2"/>
      <c r="K8529" s="2"/>
      <c r="L8529" s="2"/>
      <c r="M8529" s="2"/>
      <c r="N8529" s="2"/>
      <c r="O8529" s="2"/>
      <c r="P8529" s="2"/>
      <c r="Q8529" s="2"/>
      <c r="R8529" s="2"/>
      <c r="S8529" s="2"/>
      <c r="T8529" s="2"/>
      <c r="U8529" s="2"/>
      <c r="V8529" s="2"/>
      <c r="W8529" s="2"/>
      <c r="X8529" s="2"/>
      <c r="Y8529" s="2"/>
      <c r="AB8529" s="2"/>
      <c r="AC8529" s="2"/>
      <c r="AD8529" s="2"/>
      <c r="AE8529" s="2"/>
      <c r="AF8529" s="2"/>
      <c r="AG8529" s="2"/>
      <c r="AH8529" s="2"/>
      <c r="AI8529" s="2"/>
      <c r="AJ8529" s="2"/>
      <c r="AK8529" s="2"/>
      <c r="BK8529" s="2"/>
      <c r="BL8529" s="2"/>
      <c r="BN8529" s="2"/>
      <c r="BO8529" s="2"/>
    </row>
    <row r="8530" ht="12.75" customHeight="1">
      <c r="D8530" s="2"/>
      <c r="G8530" s="2"/>
      <c r="I8530" s="2"/>
      <c r="J8530" s="2"/>
      <c r="K8530" s="2"/>
      <c r="L8530" s="2"/>
      <c r="M8530" s="2"/>
      <c r="N8530" s="2"/>
      <c r="O8530" s="2"/>
      <c r="P8530" s="2"/>
      <c r="Q8530" s="2"/>
      <c r="R8530" s="2"/>
      <c r="S8530" s="2"/>
      <c r="T8530" s="2"/>
      <c r="U8530" s="2"/>
      <c r="V8530" s="2"/>
      <c r="W8530" s="2"/>
      <c r="X8530" s="2"/>
      <c r="Y8530" s="2"/>
      <c r="AB8530" s="2"/>
      <c r="AC8530" s="2"/>
      <c r="AD8530" s="2"/>
      <c r="AE8530" s="2"/>
      <c r="AF8530" s="2"/>
      <c r="AG8530" s="2"/>
      <c r="AH8530" s="2"/>
      <c r="AI8530" s="2"/>
      <c r="AJ8530" s="2"/>
      <c r="AK8530" s="2"/>
      <c r="BK8530" s="2"/>
      <c r="BL8530" s="2"/>
      <c r="BN8530" s="2"/>
      <c r="BO8530" s="2"/>
    </row>
    <row r="8531" ht="12.75" customHeight="1">
      <c r="D8531" s="2"/>
      <c r="G8531" s="2"/>
      <c r="I8531" s="2"/>
      <c r="J8531" s="2"/>
      <c r="K8531" s="2"/>
      <c r="L8531" s="2"/>
      <c r="M8531" s="2"/>
      <c r="N8531" s="2"/>
      <c r="O8531" s="2"/>
      <c r="P8531" s="2"/>
      <c r="Q8531" s="2"/>
      <c r="R8531" s="2"/>
      <c r="S8531" s="2"/>
      <c r="T8531" s="2"/>
      <c r="U8531" s="2"/>
      <c r="V8531" s="2"/>
      <c r="W8531" s="2"/>
      <c r="X8531" s="2"/>
      <c r="Y8531" s="2"/>
      <c r="AB8531" s="2"/>
      <c r="AC8531" s="2"/>
      <c r="AD8531" s="2"/>
      <c r="AE8531" s="2"/>
      <c r="AF8531" s="2"/>
      <c r="AG8531" s="2"/>
      <c r="AH8531" s="2"/>
      <c r="AI8531" s="2"/>
      <c r="AJ8531" s="2"/>
      <c r="AK8531" s="2"/>
      <c r="BK8531" s="2"/>
      <c r="BL8531" s="2"/>
      <c r="BN8531" s="2"/>
      <c r="BO8531" s="2"/>
    </row>
    <row r="8532" ht="12.75" customHeight="1">
      <c r="D8532" s="2"/>
      <c r="G8532" s="2"/>
      <c r="I8532" s="2"/>
      <c r="J8532" s="2"/>
      <c r="K8532" s="2"/>
      <c r="L8532" s="2"/>
      <c r="M8532" s="2"/>
      <c r="N8532" s="2"/>
      <c r="O8532" s="2"/>
      <c r="P8532" s="2"/>
      <c r="Q8532" s="2"/>
      <c r="R8532" s="2"/>
      <c r="S8532" s="2"/>
      <c r="T8532" s="2"/>
      <c r="U8532" s="2"/>
      <c r="V8532" s="2"/>
      <c r="W8532" s="2"/>
      <c r="X8532" s="2"/>
      <c r="Y8532" s="2"/>
      <c r="AB8532" s="2"/>
      <c r="AC8532" s="2"/>
      <c r="AD8532" s="2"/>
      <c r="AE8532" s="2"/>
      <c r="AF8532" s="2"/>
      <c r="AG8532" s="2"/>
      <c r="AH8532" s="2"/>
      <c r="AI8532" s="2"/>
      <c r="AJ8532" s="2"/>
      <c r="AK8532" s="2"/>
      <c r="BK8532" s="2"/>
      <c r="BL8532" s="2"/>
      <c r="BN8532" s="2"/>
      <c r="BO8532" s="2"/>
    </row>
    <row r="8533" ht="12.75" customHeight="1">
      <c r="D8533" s="2"/>
      <c r="G8533" s="2"/>
      <c r="I8533" s="2"/>
      <c r="J8533" s="2"/>
      <c r="K8533" s="2"/>
      <c r="L8533" s="2"/>
      <c r="M8533" s="2"/>
      <c r="N8533" s="2"/>
      <c r="O8533" s="2"/>
      <c r="P8533" s="2"/>
      <c r="Q8533" s="2"/>
      <c r="R8533" s="2"/>
      <c r="S8533" s="2"/>
      <c r="T8533" s="2"/>
      <c r="U8533" s="2"/>
      <c r="V8533" s="2"/>
      <c r="W8533" s="2"/>
      <c r="X8533" s="2"/>
      <c r="Y8533" s="2"/>
      <c r="AB8533" s="2"/>
      <c r="AC8533" s="2"/>
      <c r="AD8533" s="2"/>
      <c r="AE8533" s="2"/>
      <c r="AF8533" s="2"/>
      <c r="AG8533" s="2"/>
      <c r="AH8533" s="2"/>
      <c r="AI8533" s="2"/>
      <c r="AJ8533" s="2"/>
      <c r="AK8533" s="2"/>
      <c r="BK8533" s="2"/>
      <c r="BL8533" s="2"/>
      <c r="BN8533" s="2"/>
      <c r="BO8533" s="2"/>
    </row>
    <row r="8534" ht="12.75" customHeight="1">
      <c r="D8534" s="2"/>
      <c r="G8534" s="2"/>
      <c r="I8534" s="2"/>
      <c r="J8534" s="2"/>
      <c r="K8534" s="2"/>
      <c r="L8534" s="2"/>
      <c r="M8534" s="2"/>
      <c r="N8534" s="2"/>
      <c r="O8534" s="2"/>
      <c r="P8534" s="2"/>
      <c r="Q8534" s="2"/>
      <c r="R8534" s="2"/>
      <c r="S8534" s="2"/>
      <c r="T8534" s="2"/>
      <c r="U8534" s="2"/>
      <c r="V8534" s="2"/>
      <c r="W8534" s="2"/>
      <c r="X8534" s="2"/>
      <c r="Y8534" s="2"/>
      <c r="AB8534" s="2"/>
      <c r="AC8534" s="2"/>
      <c r="AD8534" s="2"/>
      <c r="AE8534" s="2"/>
      <c r="AF8534" s="2"/>
      <c r="AG8534" s="2"/>
      <c r="AH8534" s="2"/>
      <c r="AI8534" s="2"/>
      <c r="AJ8534" s="2"/>
      <c r="AK8534" s="2"/>
      <c r="BK8534" s="2"/>
      <c r="BL8534" s="2"/>
      <c r="BN8534" s="2"/>
      <c r="BO8534" s="2"/>
    </row>
    <row r="8535" ht="12.75" customHeight="1">
      <c r="D8535" s="2"/>
      <c r="G8535" s="2"/>
      <c r="I8535" s="2"/>
      <c r="J8535" s="2"/>
      <c r="K8535" s="2"/>
      <c r="L8535" s="2"/>
      <c r="M8535" s="2"/>
      <c r="N8535" s="2"/>
      <c r="O8535" s="2"/>
      <c r="P8535" s="2"/>
      <c r="Q8535" s="2"/>
      <c r="R8535" s="2"/>
      <c r="S8535" s="2"/>
      <c r="T8535" s="2"/>
      <c r="U8535" s="2"/>
      <c r="V8535" s="2"/>
      <c r="W8535" s="2"/>
      <c r="X8535" s="2"/>
      <c r="Y8535" s="2"/>
      <c r="AB8535" s="2"/>
      <c r="AC8535" s="2"/>
      <c r="AD8535" s="2"/>
      <c r="AE8535" s="2"/>
      <c r="AF8535" s="2"/>
      <c r="AG8535" s="2"/>
      <c r="AH8535" s="2"/>
      <c r="AI8535" s="2"/>
      <c r="AJ8535" s="2"/>
      <c r="AK8535" s="2"/>
      <c r="BK8535" s="2"/>
      <c r="BL8535" s="2"/>
      <c r="BN8535" s="2"/>
      <c r="BO8535" s="2"/>
    </row>
    <row r="8536" ht="12.75" customHeight="1">
      <c r="D8536" s="2"/>
      <c r="G8536" s="2"/>
      <c r="I8536" s="2"/>
      <c r="J8536" s="2"/>
      <c r="K8536" s="2"/>
      <c r="L8536" s="2"/>
      <c r="M8536" s="2"/>
      <c r="N8536" s="2"/>
      <c r="O8536" s="2"/>
      <c r="P8536" s="2"/>
      <c r="Q8536" s="2"/>
      <c r="R8536" s="2"/>
      <c r="S8536" s="2"/>
      <c r="T8536" s="2"/>
      <c r="U8536" s="2"/>
      <c r="V8536" s="2"/>
      <c r="W8536" s="2"/>
      <c r="X8536" s="2"/>
      <c r="Y8536" s="2"/>
      <c r="AB8536" s="2"/>
      <c r="AC8536" s="2"/>
      <c r="AD8536" s="2"/>
      <c r="AE8536" s="2"/>
      <c r="AF8536" s="2"/>
      <c r="AG8536" s="2"/>
      <c r="AH8536" s="2"/>
      <c r="AI8536" s="2"/>
      <c r="AJ8536" s="2"/>
      <c r="AK8536" s="2"/>
      <c r="BK8536" s="2"/>
      <c r="BL8536" s="2"/>
      <c r="BN8536" s="2"/>
      <c r="BO8536" s="2"/>
    </row>
    <row r="8537" ht="12.75" customHeight="1">
      <c r="D8537" s="2"/>
      <c r="G8537" s="2"/>
      <c r="I8537" s="2"/>
      <c r="J8537" s="2"/>
      <c r="K8537" s="2"/>
      <c r="L8537" s="2"/>
      <c r="M8537" s="2"/>
      <c r="N8537" s="2"/>
      <c r="O8537" s="2"/>
      <c r="P8537" s="2"/>
      <c r="Q8537" s="2"/>
      <c r="R8537" s="2"/>
      <c r="S8537" s="2"/>
      <c r="T8537" s="2"/>
      <c r="U8537" s="2"/>
      <c r="V8537" s="2"/>
      <c r="W8537" s="2"/>
      <c r="X8537" s="2"/>
      <c r="Y8537" s="2"/>
      <c r="AB8537" s="2"/>
      <c r="AC8537" s="2"/>
      <c r="AD8537" s="2"/>
      <c r="AE8537" s="2"/>
      <c r="AF8537" s="2"/>
      <c r="AG8537" s="2"/>
      <c r="AH8537" s="2"/>
      <c r="AI8537" s="2"/>
      <c r="AJ8537" s="2"/>
      <c r="AK8537" s="2"/>
      <c r="BK8537" s="2"/>
      <c r="BL8537" s="2"/>
      <c r="BN8537" s="2"/>
      <c r="BO8537" s="2"/>
    </row>
    <row r="8538" ht="12.75" customHeight="1">
      <c r="D8538" s="2"/>
      <c r="G8538" s="2"/>
      <c r="I8538" s="2"/>
      <c r="J8538" s="2"/>
      <c r="K8538" s="2"/>
      <c r="L8538" s="2"/>
      <c r="M8538" s="2"/>
      <c r="N8538" s="2"/>
      <c r="O8538" s="2"/>
      <c r="P8538" s="2"/>
      <c r="Q8538" s="2"/>
      <c r="R8538" s="2"/>
      <c r="S8538" s="2"/>
      <c r="T8538" s="2"/>
      <c r="U8538" s="2"/>
      <c r="V8538" s="2"/>
      <c r="W8538" s="2"/>
      <c r="X8538" s="2"/>
      <c r="Y8538" s="2"/>
      <c r="AB8538" s="2"/>
      <c r="AC8538" s="2"/>
      <c r="AD8538" s="2"/>
      <c r="AE8538" s="2"/>
      <c r="AF8538" s="2"/>
      <c r="AG8538" s="2"/>
      <c r="AH8538" s="2"/>
      <c r="AI8538" s="2"/>
      <c r="AJ8538" s="2"/>
      <c r="AK8538" s="2"/>
      <c r="BK8538" s="2"/>
      <c r="BL8538" s="2"/>
      <c r="BN8538" s="2"/>
      <c r="BO8538" s="2"/>
    </row>
    <row r="8539" ht="12.75" customHeight="1">
      <c r="D8539" s="2"/>
      <c r="G8539" s="2"/>
      <c r="I8539" s="2"/>
      <c r="J8539" s="2"/>
      <c r="K8539" s="2"/>
      <c r="L8539" s="2"/>
      <c r="M8539" s="2"/>
      <c r="N8539" s="2"/>
      <c r="O8539" s="2"/>
      <c r="P8539" s="2"/>
      <c r="Q8539" s="2"/>
      <c r="R8539" s="2"/>
      <c r="S8539" s="2"/>
      <c r="T8539" s="2"/>
      <c r="U8539" s="2"/>
      <c r="V8539" s="2"/>
      <c r="W8539" s="2"/>
      <c r="X8539" s="2"/>
      <c r="Y8539" s="2"/>
      <c r="AB8539" s="2"/>
      <c r="AC8539" s="2"/>
      <c r="AD8539" s="2"/>
      <c r="AE8539" s="2"/>
      <c r="AF8539" s="2"/>
      <c r="AG8539" s="2"/>
      <c r="AH8539" s="2"/>
      <c r="AI8539" s="2"/>
      <c r="AJ8539" s="2"/>
      <c r="AK8539" s="2"/>
      <c r="BK8539" s="2"/>
      <c r="BL8539" s="2"/>
      <c r="BN8539" s="2"/>
      <c r="BO8539" s="2"/>
    </row>
    <row r="8540" ht="12.75" customHeight="1">
      <c r="D8540" s="2"/>
      <c r="G8540" s="2"/>
      <c r="I8540" s="2"/>
      <c r="J8540" s="2"/>
      <c r="K8540" s="2"/>
      <c r="L8540" s="2"/>
      <c r="M8540" s="2"/>
      <c r="N8540" s="2"/>
      <c r="O8540" s="2"/>
      <c r="P8540" s="2"/>
      <c r="Q8540" s="2"/>
      <c r="R8540" s="2"/>
      <c r="S8540" s="2"/>
      <c r="T8540" s="2"/>
      <c r="U8540" s="2"/>
      <c r="V8540" s="2"/>
      <c r="W8540" s="2"/>
      <c r="X8540" s="2"/>
      <c r="Y8540" s="2"/>
      <c r="AB8540" s="2"/>
      <c r="AC8540" s="2"/>
      <c r="AD8540" s="2"/>
      <c r="AE8540" s="2"/>
      <c r="AF8540" s="2"/>
      <c r="AG8540" s="2"/>
      <c r="AH8540" s="2"/>
      <c r="AI8540" s="2"/>
      <c r="AJ8540" s="2"/>
      <c r="AK8540" s="2"/>
      <c r="BK8540" s="2"/>
      <c r="BL8540" s="2"/>
      <c r="BN8540" s="2"/>
      <c r="BO8540" s="2"/>
    </row>
    <row r="8541" ht="12.75" customHeight="1">
      <c r="D8541" s="2"/>
      <c r="G8541" s="2"/>
      <c r="I8541" s="2"/>
      <c r="J8541" s="2"/>
      <c r="K8541" s="2"/>
      <c r="L8541" s="2"/>
      <c r="M8541" s="2"/>
      <c r="N8541" s="2"/>
      <c r="O8541" s="2"/>
      <c r="P8541" s="2"/>
      <c r="Q8541" s="2"/>
      <c r="R8541" s="2"/>
      <c r="S8541" s="2"/>
      <c r="T8541" s="2"/>
      <c r="U8541" s="2"/>
      <c r="V8541" s="2"/>
      <c r="W8541" s="2"/>
      <c r="X8541" s="2"/>
      <c r="Y8541" s="2"/>
      <c r="AB8541" s="2"/>
      <c r="AC8541" s="2"/>
      <c r="AD8541" s="2"/>
      <c r="AE8541" s="2"/>
      <c r="AF8541" s="2"/>
      <c r="AG8541" s="2"/>
      <c r="AH8541" s="2"/>
      <c r="AI8541" s="2"/>
      <c r="AJ8541" s="2"/>
      <c r="AK8541" s="2"/>
      <c r="BK8541" s="2"/>
      <c r="BL8541" s="2"/>
      <c r="BN8541" s="2"/>
      <c r="BO8541" s="2"/>
    </row>
    <row r="8542" ht="12.75" customHeight="1">
      <c r="D8542" s="2"/>
      <c r="G8542" s="2"/>
      <c r="I8542" s="2"/>
      <c r="J8542" s="2"/>
      <c r="K8542" s="2"/>
      <c r="L8542" s="2"/>
      <c r="M8542" s="2"/>
      <c r="N8542" s="2"/>
      <c r="O8542" s="2"/>
      <c r="P8542" s="2"/>
      <c r="Q8542" s="2"/>
      <c r="R8542" s="2"/>
      <c r="S8542" s="2"/>
      <c r="T8542" s="2"/>
      <c r="U8542" s="2"/>
      <c r="V8542" s="2"/>
      <c r="W8542" s="2"/>
      <c r="X8542" s="2"/>
      <c r="Y8542" s="2"/>
      <c r="AB8542" s="2"/>
      <c r="AC8542" s="2"/>
      <c r="AD8542" s="2"/>
      <c r="AE8542" s="2"/>
      <c r="AF8542" s="2"/>
      <c r="AG8542" s="2"/>
      <c r="AH8542" s="2"/>
      <c r="AI8542" s="2"/>
      <c r="AJ8542" s="2"/>
      <c r="AK8542" s="2"/>
      <c r="BK8542" s="2"/>
      <c r="BL8542" s="2"/>
      <c r="BN8542" s="2"/>
      <c r="BO8542" s="2"/>
    </row>
    <row r="8543" ht="12.75" customHeight="1">
      <c r="D8543" s="2"/>
      <c r="G8543" s="2"/>
      <c r="I8543" s="2"/>
      <c r="J8543" s="2"/>
      <c r="K8543" s="2"/>
      <c r="L8543" s="2"/>
      <c r="M8543" s="2"/>
      <c r="N8543" s="2"/>
      <c r="O8543" s="2"/>
      <c r="P8543" s="2"/>
      <c r="Q8543" s="2"/>
      <c r="R8543" s="2"/>
      <c r="S8543" s="2"/>
      <c r="T8543" s="2"/>
      <c r="U8543" s="2"/>
      <c r="V8543" s="2"/>
      <c r="W8543" s="2"/>
      <c r="X8543" s="2"/>
      <c r="Y8543" s="2"/>
      <c r="AB8543" s="2"/>
      <c r="AC8543" s="2"/>
      <c r="AD8543" s="2"/>
      <c r="AE8543" s="2"/>
      <c r="AF8543" s="2"/>
      <c r="AG8543" s="2"/>
      <c r="AH8543" s="2"/>
      <c r="AI8543" s="2"/>
      <c r="AJ8543" s="2"/>
      <c r="AK8543" s="2"/>
      <c r="BK8543" s="2"/>
      <c r="BL8543" s="2"/>
      <c r="BN8543" s="2"/>
      <c r="BO8543" s="2"/>
    </row>
    <row r="8544" ht="12.75" customHeight="1">
      <c r="D8544" s="2"/>
      <c r="G8544" s="2"/>
      <c r="I8544" s="2"/>
      <c r="J8544" s="2"/>
      <c r="K8544" s="2"/>
      <c r="L8544" s="2"/>
      <c r="M8544" s="2"/>
      <c r="N8544" s="2"/>
      <c r="O8544" s="2"/>
      <c r="P8544" s="2"/>
      <c r="Q8544" s="2"/>
      <c r="R8544" s="2"/>
      <c r="S8544" s="2"/>
      <c r="T8544" s="2"/>
      <c r="U8544" s="2"/>
      <c r="V8544" s="2"/>
      <c r="W8544" s="2"/>
      <c r="X8544" s="2"/>
      <c r="Y8544" s="2"/>
      <c r="AB8544" s="2"/>
      <c r="AC8544" s="2"/>
      <c r="AD8544" s="2"/>
      <c r="AE8544" s="2"/>
      <c r="AF8544" s="2"/>
      <c r="AG8544" s="2"/>
      <c r="AH8544" s="2"/>
      <c r="AI8544" s="2"/>
      <c r="AJ8544" s="2"/>
      <c r="AK8544" s="2"/>
      <c r="BK8544" s="2"/>
      <c r="BL8544" s="2"/>
      <c r="BN8544" s="2"/>
      <c r="BO8544" s="2"/>
    </row>
    <row r="8545" ht="12.75" customHeight="1">
      <c r="D8545" s="2"/>
      <c r="G8545" s="2"/>
      <c r="I8545" s="2"/>
      <c r="J8545" s="2"/>
      <c r="K8545" s="2"/>
      <c r="L8545" s="2"/>
      <c r="M8545" s="2"/>
      <c r="N8545" s="2"/>
      <c r="O8545" s="2"/>
      <c r="P8545" s="2"/>
      <c r="Q8545" s="2"/>
      <c r="R8545" s="2"/>
      <c r="S8545" s="2"/>
      <c r="T8545" s="2"/>
      <c r="U8545" s="2"/>
      <c r="V8545" s="2"/>
      <c r="W8545" s="2"/>
      <c r="X8545" s="2"/>
      <c r="Y8545" s="2"/>
      <c r="AB8545" s="2"/>
      <c r="AC8545" s="2"/>
      <c r="AD8545" s="2"/>
      <c r="AE8545" s="2"/>
      <c r="AF8545" s="2"/>
      <c r="AG8545" s="2"/>
      <c r="AH8545" s="2"/>
      <c r="AI8545" s="2"/>
      <c r="AJ8545" s="2"/>
      <c r="AK8545" s="2"/>
      <c r="BK8545" s="2"/>
      <c r="BL8545" s="2"/>
      <c r="BN8545" s="2"/>
      <c r="BO8545" s="2"/>
    </row>
    <row r="8546" ht="12.75" customHeight="1">
      <c r="D8546" s="2"/>
      <c r="G8546" s="2"/>
      <c r="I8546" s="2"/>
      <c r="J8546" s="2"/>
      <c r="K8546" s="2"/>
      <c r="L8546" s="2"/>
      <c r="M8546" s="2"/>
      <c r="N8546" s="2"/>
      <c r="O8546" s="2"/>
      <c r="P8546" s="2"/>
      <c r="Q8546" s="2"/>
      <c r="R8546" s="2"/>
      <c r="S8546" s="2"/>
      <c r="T8546" s="2"/>
      <c r="U8546" s="2"/>
      <c r="V8546" s="2"/>
      <c r="W8546" s="2"/>
      <c r="X8546" s="2"/>
      <c r="Y8546" s="2"/>
      <c r="AB8546" s="2"/>
      <c r="AC8546" s="2"/>
      <c r="AD8546" s="2"/>
      <c r="AE8546" s="2"/>
      <c r="AF8546" s="2"/>
      <c r="AG8546" s="2"/>
      <c r="AH8546" s="2"/>
      <c r="AI8546" s="2"/>
      <c r="AJ8546" s="2"/>
      <c r="AK8546" s="2"/>
      <c r="BK8546" s="2"/>
      <c r="BL8546" s="2"/>
      <c r="BN8546" s="2"/>
      <c r="BO8546" s="2"/>
    </row>
    <row r="8547" ht="12.75" customHeight="1">
      <c r="D8547" s="2"/>
      <c r="G8547" s="2"/>
      <c r="I8547" s="2"/>
      <c r="J8547" s="2"/>
      <c r="K8547" s="2"/>
      <c r="L8547" s="2"/>
      <c r="M8547" s="2"/>
      <c r="N8547" s="2"/>
      <c r="O8547" s="2"/>
      <c r="P8547" s="2"/>
      <c r="Q8547" s="2"/>
      <c r="R8547" s="2"/>
      <c r="S8547" s="2"/>
      <c r="T8547" s="2"/>
      <c r="U8547" s="2"/>
      <c r="V8547" s="2"/>
      <c r="W8547" s="2"/>
      <c r="X8547" s="2"/>
      <c r="Y8547" s="2"/>
      <c r="AB8547" s="2"/>
      <c r="AC8547" s="2"/>
      <c r="AD8547" s="2"/>
      <c r="AE8547" s="2"/>
      <c r="AF8547" s="2"/>
      <c r="AG8547" s="2"/>
      <c r="AH8547" s="2"/>
      <c r="AI8547" s="2"/>
      <c r="AJ8547" s="2"/>
      <c r="AK8547" s="2"/>
      <c r="BK8547" s="2"/>
      <c r="BL8547" s="2"/>
      <c r="BN8547" s="2"/>
      <c r="BO8547" s="2"/>
    </row>
    <row r="8548" ht="12.75" customHeight="1">
      <c r="D8548" s="2"/>
      <c r="G8548" s="2"/>
      <c r="I8548" s="2"/>
      <c r="J8548" s="2"/>
      <c r="K8548" s="2"/>
      <c r="L8548" s="2"/>
      <c r="M8548" s="2"/>
      <c r="N8548" s="2"/>
      <c r="O8548" s="2"/>
      <c r="P8548" s="2"/>
      <c r="Q8548" s="2"/>
      <c r="R8548" s="2"/>
      <c r="S8548" s="2"/>
      <c r="T8548" s="2"/>
      <c r="U8548" s="2"/>
      <c r="V8548" s="2"/>
      <c r="W8548" s="2"/>
      <c r="X8548" s="2"/>
      <c r="Y8548" s="2"/>
      <c r="AB8548" s="2"/>
      <c r="AC8548" s="2"/>
      <c r="AD8548" s="2"/>
      <c r="AE8548" s="2"/>
      <c r="AF8548" s="2"/>
      <c r="AG8548" s="2"/>
      <c r="AH8548" s="2"/>
      <c r="AI8548" s="2"/>
      <c r="AJ8548" s="2"/>
      <c r="AK8548" s="2"/>
      <c r="BK8548" s="2"/>
      <c r="BL8548" s="2"/>
      <c r="BN8548" s="2"/>
      <c r="BO8548" s="2"/>
    </row>
    <row r="8549" ht="12.75" customHeight="1">
      <c r="D8549" s="2"/>
      <c r="G8549" s="2"/>
      <c r="I8549" s="2"/>
      <c r="J8549" s="2"/>
      <c r="K8549" s="2"/>
      <c r="L8549" s="2"/>
      <c r="M8549" s="2"/>
      <c r="N8549" s="2"/>
      <c r="O8549" s="2"/>
      <c r="P8549" s="2"/>
      <c r="Q8549" s="2"/>
      <c r="R8549" s="2"/>
      <c r="S8549" s="2"/>
      <c r="T8549" s="2"/>
      <c r="U8549" s="2"/>
      <c r="V8549" s="2"/>
      <c r="W8549" s="2"/>
      <c r="X8549" s="2"/>
      <c r="Y8549" s="2"/>
      <c r="AB8549" s="2"/>
      <c r="AC8549" s="2"/>
      <c r="AD8549" s="2"/>
      <c r="AE8549" s="2"/>
      <c r="AF8549" s="2"/>
      <c r="AG8549" s="2"/>
      <c r="AH8549" s="2"/>
      <c r="AI8549" s="2"/>
      <c r="AJ8549" s="2"/>
      <c r="AK8549" s="2"/>
      <c r="BK8549" s="2"/>
      <c r="BL8549" s="2"/>
      <c r="BN8549" s="2"/>
      <c r="BO8549" s="2"/>
    </row>
    <row r="8550" ht="12.75" customHeight="1">
      <c r="D8550" s="2"/>
      <c r="G8550" s="2"/>
      <c r="I8550" s="2"/>
      <c r="J8550" s="2"/>
      <c r="K8550" s="2"/>
      <c r="L8550" s="2"/>
      <c r="M8550" s="2"/>
      <c r="N8550" s="2"/>
      <c r="O8550" s="2"/>
      <c r="P8550" s="2"/>
      <c r="Q8550" s="2"/>
      <c r="R8550" s="2"/>
      <c r="S8550" s="2"/>
      <c r="T8550" s="2"/>
      <c r="U8550" s="2"/>
      <c r="V8550" s="2"/>
      <c r="W8550" s="2"/>
      <c r="X8550" s="2"/>
      <c r="Y8550" s="2"/>
      <c r="AB8550" s="2"/>
      <c r="AC8550" s="2"/>
      <c r="AD8550" s="2"/>
      <c r="AE8550" s="2"/>
      <c r="AF8550" s="2"/>
      <c r="AG8550" s="2"/>
      <c r="AH8550" s="2"/>
      <c r="AI8550" s="2"/>
      <c r="AJ8550" s="2"/>
      <c r="AK8550" s="2"/>
      <c r="BK8550" s="2"/>
      <c r="BL8550" s="2"/>
      <c r="BN8550" s="2"/>
      <c r="BO8550" s="2"/>
    </row>
    <row r="8551" ht="12.75" customHeight="1">
      <c r="D8551" s="2"/>
      <c r="G8551" s="2"/>
      <c r="I8551" s="2"/>
      <c r="J8551" s="2"/>
      <c r="K8551" s="2"/>
      <c r="L8551" s="2"/>
      <c r="M8551" s="2"/>
      <c r="N8551" s="2"/>
      <c r="O8551" s="2"/>
      <c r="P8551" s="2"/>
      <c r="Q8551" s="2"/>
      <c r="R8551" s="2"/>
      <c r="S8551" s="2"/>
      <c r="T8551" s="2"/>
      <c r="U8551" s="2"/>
      <c r="V8551" s="2"/>
      <c r="W8551" s="2"/>
      <c r="X8551" s="2"/>
      <c r="Y8551" s="2"/>
      <c r="AB8551" s="2"/>
      <c r="AC8551" s="2"/>
      <c r="AD8551" s="2"/>
      <c r="AE8551" s="2"/>
      <c r="AF8551" s="2"/>
      <c r="AG8551" s="2"/>
      <c r="AH8551" s="2"/>
      <c r="AI8551" s="2"/>
      <c r="AJ8551" s="2"/>
      <c r="AK8551" s="2"/>
      <c r="BK8551" s="2"/>
      <c r="BL8551" s="2"/>
      <c r="BN8551" s="2"/>
      <c r="BO8551" s="2"/>
    </row>
    <row r="8552" ht="12.75" customHeight="1">
      <c r="D8552" s="2"/>
      <c r="G8552" s="2"/>
      <c r="I8552" s="2"/>
      <c r="J8552" s="2"/>
      <c r="K8552" s="2"/>
      <c r="L8552" s="2"/>
      <c r="M8552" s="2"/>
      <c r="N8552" s="2"/>
      <c r="O8552" s="2"/>
      <c r="P8552" s="2"/>
      <c r="Q8552" s="2"/>
      <c r="R8552" s="2"/>
      <c r="S8552" s="2"/>
      <c r="T8552" s="2"/>
      <c r="U8552" s="2"/>
      <c r="V8552" s="2"/>
      <c r="W8552" s="2"/>
      <c r="X8552" s="2"/>
      <c r="Y8552" s="2"/>
      <c r="AB8552" s="2"/>
      <c r="AC8552" s="2"/>
      <c r="AD8552" s="2"/>
      <c r="AE8552" s="2"/>
      <c r="AF8552" s="2"/>
      <c r="AG8552" s="2"/>
      <c r="AH8552" s="2"/>
      <c r="AI8552" s="2"/>
      <c r="AJ8552" s="2"/>
      <c r="AK8552" s="2"/>
      <c r="BK8552" s="2"/>
      <c r="BL8552" s="2"/>
      <c r="BN8552" s="2"/>
      <c r="BO8552" s="2"/>
    </row>
    <row r="8553" ht="12.75" customHeight="1">
      <c r="D8553" s="2"/>
      <c r="G8553" s="2"/>
      <c r="I8553" s="2"/>
      <c r="J8553" s="2"/>
      <c r="K8553" s="2"/>
      <c r="L8553" s="2"/>
      <c r="M8553" s="2"/>
      <c r="N8553" s="2"/>
      <c r="O8553" s="2"/>
      <c r="P8553" s="2"/>
      <c r="Q8553" s="2"/>
      <c r="R8553" s="2"/>
      <c r="S8553" s="2"/>
      <c r="T8553" s="2"/>
      <c r="U8553" s="2"/>
      <c r="V8553" s="2"/>
      <c r="W8553" s="2"/>
      <c r="X8553" s="2"/>
      <c r="Y8553" s="2"/>
      <c r="AB8553" s="2"/>
      <c r="AC8553" s="2"/>
      <c r="AD8553" s="2"/>
      <c r="AE8553" s="2"/>
      <c r="AF8553" s="2"/>
      <c r="AG8553" s="2"/>
      <c r="AH8553" s="2"/>
      <c r="AI8553" s="2"/>
      <c r="AJ8553" s="2"/>
      <c r="AK8553" s="2"/>
      <c r="BK8553" s="2"/>
      <c r="BL8553" s="2"/>
      <c r="BN8553" s="2"/>
      <c r="BO8553" s="2"/>
    </row>
    <row r="8554" ht="12.75" customHeight="1">
      <c r="D8554" s="2"/>
      <c r="G8554" s="2"/>
      <c r="I8554" s="2"/>
      <c r="J8554" s="2"/>
      <c r="K8554" s="2"/>
      <c r="L8554" s="2"/>
      <c r="M8554" s="2"/>
      <c r="N8554" s="2"/>
      <c r="O8554" s="2"/>
      <c r="P8554" s="2"/>
      <c r="Q8554" s="2"/>
      <c r="R8554" s="2"/>
      <c r="S8554" s="2"/>
      <c r="T8554" s="2"/>
      <c r="U8554" s="2"/>
      <c r="V8554" s="2"/>
      <c r="W8554" s="2"/>
      <c r="X8554" s="2"/>
      <c r="Y8554" s="2"/>
      <c r="AB8554" s="2"/>
      <c r="AC8554" s="2"/>
      <c r="AD8554" s="2"/>
      <c r="AE8554" s="2"/>
      <c r="AF8554" s="2"/>
      <c r="AG8554" s="2"/>
      <c r="AH8554" s="2"/>
      <c r="AI8554" s="2"/>
      <c r="AJ8554" s="2"/>
      <c r="AK8554" s="2"/>
      <c r="BK8554" s="2"/>
      <c r="BL8554" s="2"/>
      <c r="BN8554" s="2"/>
      <c r="BO8554" s="2"/>
    </row>
    <row r="8555" ht="12.75" customHeight="1">
      <c r="D8555" s="2"/>
      <c r="G8555" s="2"/>
      <c r="I8555" s="2"/>
      <c r="J8555" s="2"/>
      <c r="K8555" s="2"/>
      <c r="L8555" s="2"/>
      <c r="M8555" s="2"/>
      <c r="N8555" s="2"/>
      <c r="O8555" s="2"/>
      <c r="P8555" s="2"/>
      <c r="Q8555" s="2"/>
      <c r="R8555" s="2"/>
      <c r="S8555" s="2"/>
      <c r="T8555" s="2"/>
      <c r="U8555" s="2"/>
      <c r="V8555" s="2"/>
      <c r="W8555" s="2"/>
      <c r="X8555" s="2"/>
      <c r="Y8555" s="2"/>
      <c r="AB8555" s="2"/>
      <c r="AC8555" s="2"/>
      <c r="AD8555" s="2"/>
      <c r="AE8555" s="2"/>
      <c r="AF8555" s="2"/>
      <c r="AG8555" s="2"/>
      <c r="AH8555" s="2"/>
      <c r="AI8555" s="2"/>
      <c r="AJ8555" s="2"/>
      <c r="AK8555" s="2"/>
      <c r="BK8555" s="2"/>
      <c r="BL8555" s="2"/>
      <c r="BN8555" s="2"/>
      <c r="BO8555" s="2"/>
    </row>
    <row r="8556" ht="12.75" customHeight="1">
      <c r="D8556" s="2"/>
      <c r="G8556" s="2"/>
      <c r="I8556" s="2"/>
      <c r="J8556" s="2"/>
      <c r="K8556" s="2"/>
      <c r="L8556" s="2"/>
      <c r="M8556" s="2"/>
      <c r="N8556" s="2"/>
      <c r="O8556" s="2"/>
      <c r="P8556" s="2"/>
      <c r="Q8556" s="2"/>
      <c r="R8556" s="2"/>
      <c r="S8556" s="2"/>
      <c r="T8556" s="2"/>
      <c r="U8556" s="2"/>
      <c r="V8556" s="2"/>
      <c r="W8556" s="2"/>
      <c r="X8556" s="2"/>
      <c r="Y8556" s="2"/>
      <c r="AB8556" s="2"/>
      <c r="AC8556" s="2"/>
      <c r="AD8556" s="2"/>
      <c r="AE8556" s="2"/>
      <c r="AF8556" s="2"/>
      <c r="AG8556" s="2"/>
      <c r="AH8556" s="2"/>
      <c r="AI8556" s="2"/>
      <c r="AJ8556" s="2"/>
      <c r="AK8556" s="2"/>
      <c r="BK8556" s="2"/>
      <c r="BL8556" s="2"/>
      <c r="BN8556" s="2"/>
      <c r="BO8556" s="2"/>
    </row>
    <row r="8557" ht="12.75" customHeight="1">
      <c r="D8557" s="2"/>
      <c r="G8557" s="2"/>
      <c r="I8557" s="2"/>
      <c r="J8557" s="2"/>
      <c r="K8557" s="2"/>
      <c r="L8557" s="2"/>
      <c r="M8557" s="2"/>
      <c r="N8557" s="2"/>
      <c r="O8557" s="2"/>
      <c r="P8557" s="2"/>
      <c r="Q8557" s="2"/>
      <c r="R8557" s="2"/>
      <c r="S8557" s="2"/>
      <c r="T8557" s="2"/>
      <c r="U8557" s="2"/>
      <c r="V8557" s="2"/>
      <c r="W8557" s="2"/>
      <c r="X8557" s="2"/>
      <c r="Y8557" s="2"/>
      <c r="AB8557" s="2"/>
      <c r="AC8557" s="2"/>
      <c r="AD8557" s="2"/>
      <c r="AE8557" s="2"/>
      <c r="AF8557" s="2"/>
      <c r="AG8557" s="2"/>
      <c r="AH8557" s="2"/>
      <c r="AI8557" s="2"/>
      <c r="AJ8557" s="2"/>
      <c r="AK8557" s="2"/>
      <c r="BK8557" s="2"/>
      <c r="BL8557" s="2"/>
      <c r="BN8557" s="2"/>
      <c r="BO8557" s="2"/>
    </row>
    <row r="8558" ht="12.75" customHeight="1">
      <c r="D8558" s="2"/>
      <c r="G8558" s="2"/>
      <c r="I8558" s="2"/>
      <c r="J8558" s="2"/>
      <c r="K8558" s="2"/>
      <c r="L8558" s="2"/>
      <c r="M8558" s="2"/>
      <c r="N8558" s="2"/>
      <c r="O8558" s="2"/>
      <c r="P8558" s="2"/>
      <c r="Q8558" s="2"/>
      <c r="R8558" s="2"/>
      <c r="S8558" s="2"/>
      <c r="T8558" s="2"/>
      <c r="U8558" s="2"/>
      <c r="V8558" s="2"/>
      <c r="W8558" s="2"/>
      <c r="X8558" s="2"/>
      <c r="Y8558" s="2"/>
      <c r="AB8558" s="2"/>
      <c r="AC8558" s="2"/>
      <c r="AD8558" s="2"/>
      <c r="AE8558" s="2"/>
      <c r="AF8558" s="2"/>
      <c r="AG8558" s="2"/>
      <c r="AH8558" s="2"/>
      <c r="AI8558" s="2"/>
      <c r="AJ8558" s="2"/>
      <c r="AK8558" s="2"/>
      <c r="BK8558" s="2"/>
      <c r="BL8558" s="2"/>
      <c r="BN8558" s="2"/>
      <c r="BO8558" s="2"/>
    </row>
    <row r="8559" ht="12.75" customHeight="1">
      <c r="D8559" s="2"/>
      <c r="G8559" s="2"/>
      <c r="I8559" s="2"/>
      <c r="J8559" s="2"/>
      <c r="K8559" s="2"/>
      <c r="L8559" s="2"/>
      <c r="M8559" s="2"/>
      <c r="N8559" s="2"/>
      <c r="O8559" s="2"/>
      <c r="P8559" s="2"/>
      <c r="Q8559" s="2"/>
      <c r="R8559" s="2"/>
      <c r="S8559" s="2"/>
      <c r="T8559" s="2"/>
      <c r="U8559" s="2"/>
      <c r="V8559" s="2"/>
      <c r="W8559" s="2"/>
      <c r="X8559" s="2"/>
      <c r="Y8559" s="2"/>
      <c r="AB8559" s="2"/>
      <c r="AC8559" s="2"/>
      <c r="AD8559" s="2"/>
      <c r="AE8559" s="2"/>
      <c r="AF8559" s="2"/>
      <c r="AG8559" s="2"/>
      <c r="AH8559" s="2"/>
      <c r="AI8559" s="2"/>
      <c r="AJ8559" s="2"/>
      <c r="AK8559" s="2"/>
      <c r="BK8559" s="2"/>
      <c r="BL8559" s="2"/>
      <c r="BN8559" s="2"/>
      <c r="BO8559" s="2"/>
    </row>
    <row r="8560" ht="12.75" customHeight="1">
      <c r="D8560" s="2"/>
      <c r="G8560" s="2"/>
      <c r="I8560" s="2"/>
      <c r="J8560" s="2"/>
      <c r="K8560" s="2"/>
      <c r="L8560" s="2"/>
      <c r="M8560" s="2"/>
      <c r="N8560" s="2"/>
      <c r="O8560" s="2"/>
      <c r="P8560" s="2"/>
      <c r="Q8560" s="2"/>
      <c r="R8560" s="2"/>
      <c r="S8560" s="2"/>
      <c r="T8560" s="2"/>
      <c r="U8560" s="2"/>
      <c r="V8560" s="2"/>
      <c r="W8560" s="2"/>
      <c r="X8560" s="2"/>
      <c r="Y8560" s="2"/>
      <c r="AB8560" s="2"/>
      <c r="AC8560" s="2"/>
      <c r="AD8560" s="2"/>
      <c r="AE8560" s="2"/>
      <c r="AF8560" s="2"/>
      <c r="AG8560" s="2"/>
      <c r="AH8560" s="2"/>
      <c r="AI8560" s="2"/>
      <c r="AJ8560" s="2"/>
      <c r="AK8560" s="2"/>
      <c r="BK8560" s="2"/>
      <c r="BL8560" s="2"/>
      <c r="BN8560" s="2"/>
      <c r="BO8560" s="2"/>
    </row>
    <row r="8561" ht="12.75" customHeight="1">
      <c r="D8561" s="2"/>
      <c r="G8561" s="2"/>
      <c r="I8561" s="2"/>
      <c r="J8561" s="2"/>
      <c r="K8561" s="2"/>
      <c r="L8561" s="2"/>
      <c r="M8561" s="2"/>
      <c r="N8561" s="2"/>
      <c r="O8561" s="2"/>
      <c r="P8561" s="2"/>
      <c r="Q8561" s="2"/>
      <c r="R8561" s="2"/>
      <c r="S8561" s="2"/>
      <c r="T8561" s="2"/>
      <c r="U8561" s="2"/>
      <c r="V8561" s="2"/>
      <c r="W8561" s="2"/>
      <c r="X8561" s="2"/>
      <c r="Y8561" s="2"/>
      <c r="AB8561" s="2"/>
      <c r="AC8561" s="2"/>
      <c r="AD8561" s="2"/>
      <c r="AE8561" s="2"/>
      <c r="AF8561" s="2"/>
      <c r="AG8561" s="2"/>
      <c r="AH8561" s="2"/>
      <c r="AI8561" s="2"/>
      <c r="AJ8561" s="2"/>
      <c r="AK8561" s="2"/>
      <c r="BK8561" s="2"/>
      <c r="BL8561" s="2"/>
      <c r="BN8561" s="2"/>
      <c r="BO8561" s="2"/>
    </row>
    <row r="8562" ht="12.75" customHeight="1">
      <c r="D8562" s="2"/>
      <c r="G8562" s="2"/>
      <c r="I8562" s="2"/>
      <c r="J8562" s="2"/>
      <c r="K8562" s="2"/>
      <c r="L8562" s="2"/>
      <c r="M8562" s="2"/>
      <c r="N8562" s="2"/>
      <c r="O8562" s="2"/>
      <c r="P8562" s="2"/>
      <c r="Q8562" s="2"/>
      <c r="R8562" s="2"/>
      <c r="S8562" s="2"/>
      <c r="T8562" s="2"/>
      <c r="U8562" s="2"/>
      <c r="V8562" s="2"/>
      <c r="W8562" s="2"/>
      <c r="X8562" s="2"/>
      <c r="Y8562" s="2"/>
      <c r="AB8562" s="2"/>
      <c r="AC8562" s="2"/>
      <c r="AD8562" s="2"/>
      <c r="AE8562" s="2"/>
      <c r="AF8562" s="2"/>
      <c r="AG8562" s="2"/>
      <c r="AH8562" s="2"/>
      <c r="AI8562" s="2"/>
      <c r="AJ8562" s="2"/>
      <c r="AK8562" s="2"/>
      <c r="BK8562" s="2"/>
      <c r="BL8562" s="2"/>
      <c r="BN8562" s="2"/>
      <c r="BO8562" s="2"/>
    </row>
    <row r="8563" ht="12.75" customHeight="1">
      <c r="D8563" s="2"/>
      <c r="G8563" s="2"/>
      <c r="I8563" s="2"/>
      <c r="J8563" s="2"/>
      <c r="K8563" s="2"/>
      <c r="L8563" s="2"/>
      <c r="M8563" s="2"/>
      <c r="N8563" s="2"/>
      <c r="O8563" s="2"/>
      <c r="P8563" s="2"/>
      <c r="Q8563" s="2"/>
      <c r="R8563" s="2"/>
      <c r="S8563" s="2"/>
      <c r="T8563" s="2"/>
      <c r="U8563" s="2"/>
      <c r="V8563" s="2"/>
      <c r="W8563" s="2"/>
      <c r="X8563" s="2"/>
      <c r="Y8563" s="2"/>
      <c r="AB8563" s="2"/>
      <c r="AC8563" s="2"/>
      <c r="AD8563" s="2"/>
      <c r="AE8563" s="2"/>
      <c r="AF8563" s="2"/>
      <c r="AG8563" s="2"/>
      <c r="AH8563" s="2"/>
      <c r="AI8563" s="2"/>
      <c r="AJ8563" s="2"/>
      <c r="AK8563" s="2"/>
      <c r="BK8563" s="2"/>
      <c r="BL8563" s="2"/>
      <c r="BN8563" s="2"/>
      <c r="BO8563" s="2"/>
    </row>
    <row r="8564" ht="12.75" customHeight="1">
      <c r="D8564" s="2"/>
      <c r="G8564" s="2"/>
      <c r="I8564" s="2"/>
      <c r="J8564" s="2"/>
      <c r="K8564" s="2"/>
      <c r="L8564" s="2"/>
      <c r="M8564" s="2"/>
      <c r="N8564" s="2"/>
      <c r="O8564" s="2"/>
      <c r="P8564" s="2"/>
      <c r="Q8564" s="2"/>
      <c r="R8564" s="2"/>
      <c r="S8564" s="2"/>
      <c r="T8564" s="2"/>
      <c r="U8564" s="2"/>
      <c r="V8564" s="2"/>
      <c r="W8564" s="2"/>
      <c r="X8564" s="2"/>
      <c r="Y8564" s="2"/>
      <c r="AB8564" s="2"/>
      <c r="AC8564" s="2"/>
      <c r="AD8564" s="2"/>
      <c r="AE8564" s="2"/>
      <c r="AF8564" s="2"/>
      <c r="AG8564" s="2"/>
      <c r="AH8564" s="2"/>
      <c r="AI8564" s="2"/>
      <c r="AJ8564" s="2"/>
      <c r="AK8564" s="2"/>
      <c r="BK8564" s="2"/>
      <c r="BL8564" s="2"/>
      <c r="BN8564" s="2"/>
      <c r="BO8564" s="2"/>
    </row>
    <row r="8565" ht="12.75" customHeight="1">
      <c r="D8565" s="2"/>
      <c r="G8565" s="2"/>
      <c r="I8565" s="2"/>
      <c r="J8565" s="2"/>
      <c r="K8565" s="2"/>
      <c r="L8565" s="2"/>
      <c r="M8565" s="2"/>
      <c r="N8565" s="2"/>
      <c r="O8565" s="2"/>
      <c r="P8565" s="2"/>
      <c r="Q8565" s="2"/>
      <c r="R8565" s="2"/>
      <c r="S8565" s="2"/>
      <c r="T8565" s="2"/>
      <c r="U8565" s="2"/>
      <c r="V8565" s="2"/>
      <c r="W8565" s="2"/>
      <c r="X8565" s="2"/>
      <c r="Y8565" s="2"/>
      <c r="AB8565" s="2"/>
      <c r="AC8565" s="2"/>
      <c r="AD8565" s="2"/>
      <c r="AE8565" s="2"/>
      <c r="AF8565" s="2"/>
      <c r="AG8565" s="2"/>
      <c r="AH8565" s="2"/>
      <c r="AI8565" s="2"/>
      <c r="AJ8565" s="2"/>
      <c r="AK8565" s="2"/>
      <c r="BK8565" s="2"/>
      <c r="BL8565" s="2"/>
      <c r="BN8565" s="2"/>
      <c r="BO8565" s="2"/>
    </row>
    <row r="8566" ht="12.75" customHeight="1">
      <c r="D8566" s="2"/>
      <c r="G8566" s="2"/>
      <c r="I8566" s="2"/>
      <c r="J8566" s="2"/>
      <c r="K8566" s="2"/>
      <c r="L8566" s="2"/>
      <c r="M8566" s="2"/>
      <c r="N8566" s="2"/>
      <c r="O8566" s="2"/>
      <c r="P8566" s="2"/>
      <c r="Q8566" s="2"/>
      <c r="R8566" s="2"/>
      <c r="S8566" s="2"/>
      <c r="T8566" s="2"/>
      <c r="U8566" s="2"/>
      <c r="V8566" s="2"/>
      <c r="W8566" s="2"/>
      <c r="X8566" s="2"/>
      <c r="Y8566" s="2"/>
      <c r="AB8566" s="2"/>
      <c r="AC8566" s="2"/>
      <c r="AD8566" s="2"/>
      <c r="AE8566" s="2"/>
      <c r="AF8566" s="2"/>
      <c r="AG8566" s="2"/>
      <c r="AH8566" s="2"/>
      <c r="AI8566" s="2"/>
      <c r="AJ8566" s="2"/>
      <c r="AK8566" s="2"/>
      <c r="BK8566" s="2"/>
      <c r="BL8566" s="2"/>
      <c r="BN8566" s="2"/>
      <c r="BO8566" s="2"/>
    </row>
    <row r="8567" ht="12.75" customHeight="1">
      <c r="D8567" s="2"/>
      <c r="G8567" s="2"/>
      <c r="I8567" s="2"/>
      <c r="J8567" s="2"/>
      <c r="K8567" s="2"/>
      <c r="L8567" s="2"/>
      <c r="M8567" s="2"/>
      <c r="N8567" s="2"/>
      <c r="O8567" s="2"/>
      <c r="P8567" s="2"/>
      <c r="Q8567" s="2"/>
      <c r="R8567" s="2"/>
      <c r="S8567" s="2"/>
      <c r="T8567" s="2"/>
      <c r="U8567" s="2"/>
      <c r="V8567" s="2"/>
      <c r="W8567" s="2"/>
      <c r="X8567" s="2"/>
      <c r="Y8567" s="2"/>
      <c r="AB8567" s="2"/>
      <c r="AC8567" s="2"/>
      <c r="AD8567" s="2"/>
      <c r="AE8567" s="2"/>
      <c r="AF8567" s="2"/>
      <c r="AG8567" s="2"/>
      <c r="AH8567" s="2"/>
      <c r="AI8567" s="2"/>
      <c r="AJ8567" s="2"/>
      <c r="AK8567" s="2"/>
      <c r="BK8567" s="2"/>
      <c r="BL8567" s="2"/>
      <c r="BN8567" s="2"/>
      <c r="BO8567" s="2"/>
    </row>
    <row r="8568" ht="12.75" customHeight="1">
      <c r="D8568" s="2"/>
      <c r="G8568" s="2"/>
      <c r="I8568" s="2"/>
      <c r="J8568" s="2"/>
      <c r="K8568" s="2"/>
      <c r="L8568" s="2"/>
      <c r="M8568" s="2"/>
      <c r="N8568" s="2"/>
      <c r="O8568" s="2"/>
      <c r="P8568" s="2"/>
      <c r="Q8568" s="2"/>
      <c r="R8568" s="2"/>
      <c r="S8568" s="2"/>
      <c r="T8568" s="2"/>
      <c r="U8568" s="2"/>
      <c r="V8568" s="2"/>
      <c r="W8568" s="2"/>
      <c r="X8568" s="2"/>
      <c r="Y8568" s="2"/>
      <c r="AB8568" s="2"/>
      <c r="AC8568" s="2"/>
      <c r="AD8568" s="2"/>
      <c r="AE8568" s="2"/>
      <c r="AF8568" s="2"/>
      <c r="AG8568" s="2"/>
      <c r="AH8568" s="2"/>
      <c r="AI8568" s="2"/>
      <c r="AJ8568" s="2"/>
      <c r="AK8568" s="2"/>
      <c r="BK8568" s="2"/>
      <c r="BL8568" s="2"/>
      <c r="BN8568" s="2"/>
      <c r="BO8568" s="2"/>
    </row>
    <row r="8569" ht="12.75" customHeight="1">
      <c r="D8569" s="2"/>
      <c r="G8569" s="2"/>
      <c r="I8569" s="2"/>
      <c r="J8569" s="2"/>
      <c r="K8569" s="2"/>
      <c r="L8569" s="2"/>
      <c r="M8569" s="2"/>
      <c r="N8569" s="2"/>
      <c r="O8569" s="2"/>
      <c r="P8569" s="2"/>
      <c r="Q8569" s="2"/>
      <c r="R8569" s="2"/>
      <c r="S8569" s="2"/>
      <c r="T8569" s="2"/>
      <c r="U8569" s="2"/>
      <c r="V8569" s="2"/>
      <c r="W8569" s="2"/>
      <c r="X8569" s="2"/>
      <c r="Y8569" s="2"/>
      <c r="AB8569" s="2"/>
      <c r="AC8569" s="2"/>
      <c r="AD8569" s="2"/>
      <c r="AE8569" s="2"/>
      <c r="AF8569" s="2"/>
      <c r="AG8569" s="2"/>
      <c r="AH8569" s="2"/>
      <c r="AI8569" s="2"/>
      <c r="AJ8569" s="2"/>
      <c r="AK8569" s="2"/>
      <c r="BK8569" s="2"/>
      <c r="BL8569" s="2"/>
      <c r="BN8569" s="2"/>
      <c r="BO8569" s="2"/>
    </row>
    <row r="8570" ht="12.75" customHeight="1">
      <c r="D8570" s="2"/>
      <c r="G8570" s="2"/>
      <c r="I8570" s="2"/>
      <c r="J8570" s="2"/>
      <c r="K8570" s="2"/>
      <c r="L8570" s="2"/>
      <c r="M8570" s="2"/>
      <c r="N8570" s="2"/>
      <c r="O8570" s="2"/>
      <c r="P8570" s="2"/>
      <c r="Q8570" s="2"/>
      <c r="R8570" s="2"/>
      <c r="S8570" s="2"/>
      <c r="T8570" s="2"/>
      <c r="U8570" s="2"/>
      <c r="V8570" s="2"/>
      <c r="W8570" s="2"/>
      <c r="X8570" s="2"/>
      <c r="Y8570" s="2"/>
      <c r="AB8570" s="2"/>
      <c r="AC8570" s="2"/>
      <c r="AD8570" s="2"/>
      <c r="AE8570" s="2"/>
      <c r="AF8570" s="2"/>
      <c r="AG8570" s="2"/>
      <c r="AH8570" s="2"/>
      <c r="AI8570" s="2"/>
      <c r="AJ8570" s="2"/>
      <c r="AK8570" s="2"/>
      <c r="BK8570" s="2"/>
      <c r="BL8570" s="2"/>
      <c r="BN8570" s="2"/>
      <c r="BO8570" s="2"/>
    </row>
    <row r="8571" ht="12.75" customHeight="1">
      <c r="D8571" s="2"/>
      <c r="G8571" s="2"/>
      <c r="I8571" s="2"/>
      <c r="J8571" s="2"/>
      <c r="K8571" s="2"/>
      <c r="L8571" s="2"/>
      <c r="M8571" s="2"/>
      <c r="N8571" s="2"/>
      <c r="O8571" s="2"/>
      <c r="P8571" s="2"/>
      <c r="Q8571" s="2"/>
      <c r="R8571" s="2"/>
      <c r="S8571" s="2"/>
      <c r="T8571" s="2"/>
      <c r="U8571" s="2"/>
      <c r="V8571" s="2"/>
      <c r="W8571" s="2"/>
      <c r="X8571" s="2"/>
      <c r="Y8571" s="2"/>
      <c r="AB8571" s="2"/>
      <c r="AC8571" s="2"/>
      <c r="AD8571" s="2"/>
      <c r="AE8571" s="2"/>
      <c r="AF8571" s="2"/>
      <c r="AG8571" s="2"/>
      <c r="AH8571" s="2"/>
      <c r="AI8571" s="2"/>
      <c r="AJ8571" s="2"/>
      <c r="AK8571" s="2"/>
      <c r="BK8571" s="2"/>
      <c r="BL8571" s="2"/>
      <c r="BN8571" s="2"/>
      <c r="BO8571" s="2"/>
    </row>
    <row r="8572" ht="12.75" customHeight="1">
      <c r="D8572" s="2"/>
      <c r="G8572" s="2"/>
      <c r="I8572" s="2"/>
      <c r="J8572" s="2"/>
      <c r="K8572" s="2"/>
      <c r="L8572" s="2"/>
      <c r="M8572" s="2"/>
      <c r="N8572" s="2"/>
      <c r="O8572" s="2"/>
      <c r="P8572" s="2"/>
      <c r="Q8572" s="2"/>
      <c r="R8572" s="2"/>
      <c r="S8572" s="2"/>
      <c r="T8572" s="2"/>
      <c r="U8572" s="2"/>
      <c r="V8572" s="2"/>
      <c r="W8572" s="2"/>
      <c r="X8572" s="2"/>
      <c r="Y8572" s="2"/>
      <c r="AB8572" s="2"/>
      <c r="AC8572" s="2"/>
      <c r="AD8572" s="2"/>
      <c r="AE8572" s="2"/>
      <c r="AF8572" s="2"/>
      <c r="AG8572" s="2"/>
      <c r="AH8572" s="2"/>
      <c r="AI8572" s="2"/>
      <c r="AJ8572" s="2"/>
      <c r="AK8572" s="2"/>
      <c r="BK8572" s="2"/>
      <c r="BL8572" s="2"/>
      <c r="BN8572" s="2"/>
      <c r="BO8572" s="2"/>
    </row>
    <row r="8573" ht="12.75" customHeight="1">
      <c r="D8573" s="2"/>
      <c r="G8573" s="2"/>
      <c r="I8573" s="2"/>
      <c r="J8573" s="2"/>
      <c r="K8573" s="2"/>
      <c r="L8573" s="2"/>
      <c r="M8573" s="2"/>
      <c r="N8573" s="2"/>
      <c r="O8573" s="2"/>
      <c r="P8573" s="2"/>
      <c r="Q8573" s="2"/>
      <c r="R8573" s="2"/>
      <c r="S8573" s="2"/>
      <c r="T8573" s="2"/>
      <c r="U8573" s="2"/>
      <c r="V8573" s="2"/>
      <c r="W8573" s="2"/>
      <c r="X8573" s="2"/>
      <c r="Y8573" s="2"/>
      <c r="AB8573" s="2"/>
      <c r="AC8573" s="2"/>
      <c r="AD8573" s="2"/>
      <c r="AE8573" s="2"/>
      <c r="AF8573" s="2"/>
      <c r="AG8573" s="2"/>
      <c r="AH8573" s="2"/>
      <c r="AI8573" s="2"/>
      <c r="AJ8573" s="2"/>
      <c r="AK8573" s="2"/>
      <c r="BK8573" s="2"/>
      <c r="BL8573" s="2"/>
      <c r="BN8573" s="2"/>
      <c r="BO8573" s="2"/>
    </row>
    <row r="8574" ht="12.75" customHeight="1">
      <c r="D8574" s="2"/>
      <c r="G8574" s="2"/>
      <c r="I8574" s="2"/>
      <c r="J8574" s="2"/>
      <c r="K8574" s="2"/>
      <c r="L8574" s="2"/>
      <c r="M8574" s="2"/>
      <c r="N8574" s="2"/>
      <c r="O8574" s="2"/>
      <c r="P8574" s="2"/>
      <c r="Q8574" s="2"/>
      <c r="R8574" s="2"/>
      <c r="S8574" s="2"/>
      <c r="T8574" s="2"/>
      <c r="U8574" s="2"/>
      <c r="V8574" s="2"/>
      <c r="W8574" s="2"/>
      <c r="X8574" s="2"/>
      <c r="Y8574" s="2"/>
      <c r="AB8574" s="2"/>
      <c r="AC8574" s="2"/>
      <c r="AD8574" s="2"/>
      <c r="AE8574" s="2"/>
      <c r="AF8574" s="2"/>
      <c r="AG8574" s="2"/>
      <c r="AH8574" s="2"/>
      <c r="AI8574" s="2"/>
      <c r="AJ8574" s="2"/>
      <c r="AK8574" s="2"/>
      <c r="BK8574" s="2"/>
      <c r="BL8574" s="2"/>
      <c r="BN8574" s="2"/>
      <c r="BO8574" s="2"/>
    </row>
    <row r="8575" ht="12.75" customHeight="1">
      <c r="D8575" s="2"/>
      <c r="G8575" s="2"/>
      <c r="I8575" s="2"/>
      <c r="J8575" s="2"/>
      <c r="K8575" s="2"/>
      <c r="L8575" s="2"/>
      <c r="M8575" s="2"/>
      <c r="N8575" s="2"/>
      <c r="O8575" s="2"/>
      <c r="P8575" s="2"/>
      <c r="Q8575" s="2"/>
      <c r="R8575" s="2"/>
      <c r="S8575" s="2"/>
      <c r="T8575" s="2"/>
      <c r="U8575" s="2"/>
      <c r="V8575" s="2"/>
      <c r="W8575" s="2"/>
      <c r="X8575" s="2"/>
      <c r="Y8575" s="2"/>
      <c r="AB8575" s="2"/>
      <c r="AC8575" s="2"/>
      <c r="AD8575" s="2"/>
      <c r="AE8575" s="2"/>
      <c r="AF8575" s="2"/>
      <c r="AG8575" s="2"/>
      <c r="AH8575" s="2"/>
      <c r="AI8575" s="2"/>
      <c r="AJ8575" s="2"/>
      <c r="AK8575" s="2"/>
      <c r="BK8575" s="2"/>
      <c r="BL8575" s="2"/>
      <c r="BN8575" s="2"/>
      <c r="BO8575" s="2"/>
    </row>
    <row r="8576" ht="12.75" customHeight="1">
      <c r="D8576" s="2"/>
      <c r="G8576" s="2"/>
      <c r="I8576" s="2"/>
      <c r="J8576" s="2"/>
      <c r="K8576" s="2"/>
      <c r="L8576" s="2"/>
      <c r="M8576" s="2"/>
      <c r="N8576" s="2"/>
      <c r="O8576" s="2"/>
      <c r="P8576" s="2"/>
      <c r="Q8576" s="2"/>
      <c r="R8576" s="2"/>
      <c r="S8576" s="2"/>
      <c r="T8576" s="2"/>
      <c r="U8576" s="2"/>
      <c r="V8576" s="2"/>
      <c r="W8576" s="2"/>
      <c r="X8576" s="2"/>
      <c r="Y8576" s="2"/>
      <c r="AB8576" s="2"/>
      <c r="AC8576" s="2"/>
      <c r="AD8576" s="2"/>
      <c r="AE8576" s="2"/>
      <c r="AF8576" s="2"/>
      <c r="AG8576" s="2"/>
      <c r="AH8576" s="2"/>
      <c r="AI8576" s="2"/>
      <c r="AJ8576" s="2"/>
      <c r="AK8576" s="2"/>
      <c r="BK8576" s="2"/>
      <c r="BL8576" s="2"/>
      <c r="BN8576" s="2"/>
      <c r="BO8576" s="2"/>
    </row>
    <row r="8577" ht="12.75" customHeight="1">
      <c r="D8577" s="2"/>
      <c r="G8577" s="2"/>
      <c r="I8577" s="2"/>
      <c r="J8577" s="2"/>
      <c r="K8577" s="2"/>
      <c r="L8577" s="2"/>
      <c r="M8577" s="2"/>
      <c r="N8577" s="2"/>
      <c r="O8577" s="2"/>
      <c r="P8577" s="2"/>
      <c r="Q8577" s="2"/>
      <c r="R8577" s="2"/>
      <c r="S8577" s="2"/>
      <c r="T8577" s="2"/>
      <c r="U8577" s="2"/>
      <c r="V8577" s="2"/>
      <c r="W8577" s="2"/>
      <c r="X8577" s="2"/>
      <c r="Y8577" s="2"/>
      <c r="AB8577" s="2"/>
      <c r="AC8577" s="2"/>
      <c r="AD8577" s="2"/>
      <c r="AE8577" s="2"/>
      <c r="AF8577" s="2"/>
      <c r="AG8577" s="2"/>
      <c r="AH8577" s="2"/>
      <c r="AI8577" s="2"/>
      <c r="AJ8577" s="2"/>
      <c r="AK8577" s="2"/>
      <c r="BK8577" s="2"/>
      <c r="BL8577" s="2"/>
      <c r="BN8577" s="2"/>
      <c r="BO8577" s="2"/>
    </row>
    <row r="8578" ht="12.75" customHeight="1">
      <c r="D8578" s="2"/>
      <c r="G8578" s="2"/>
      <c r="I8578" s="2"/>
      <c r="J8578" s="2"/>
      <c r="K8578" s="2"/>
      <c r="L8578" s="2"/>
      <c r="M8578" s="2"/>
      <c r="N8578" s="2"/>
      <c r="O8578" s="2"/>
      <c r="P8578" s="2"/>
      <c r="Q8578" s="2"/>
      <c r="R8578" s="2"/>
      <c r="S8578" s="2"/>
      <c r="T8578" s="2"/>
      <c r="U8578" s="2"/>
      <c r="V8578" s="2"/>
      <c r="W8578" s="2"/>
      <c r="X8578" s="2"/>
      <c r="Y8578" s="2"/>
      <c r="AB8578" s="2"/>
      <c r="AC8578" s="2"/>
      <c r="AD8578" s="2"/>
      <c r="AE8578" s="2"/>
      <c r="AF8578" s="2"/>
      <c r="AG8578" s="2"/>
      <c r="AH8578" s="2"/>
      <c r="AI8578" s="2"/>
      <c r="AJ8578" s="2"/>
      <c r="AK8578" s="2"/>
      <c r="BK8578" s="2"/>
      <c r="BL8578" s="2"/>
      <c r="BN8578" s="2"/>
      <c r="BO8578" s="2"/>
    </row>
    <row r="8579" ht="12.75" customHeight="1">
      <c r="D8579" s="2"/>
      <c r="G8579" s="2"/>
      <c r="I8579" s="2"/>
      <c r="J8579" s="2"/>
      <c r="K8579" s="2"/>
      <c r="L8579" s="2"/>
      <c r="M8579" s="2"/>
      <c r="N8579" s="2"/>
      <c r="O8579" s="2"/>
      <c r="P8579" s="2"/>
      <c r="Q8579" s="2"/>
      <c r="R8579" s="2"/>
      <c r="S8579" s="2"/>
      <c r="T8579" s="2"/>
      <c r="U8579" s="2"/>
      <c r="V8579" s="2"/>
      <c r="W8579" s="2"/>
      <c r="X8579" s="2"/>
      <c r="Y8579" s="2"/>
      <c r="AB8579" s="2"/>
      <c r="AC8579" s="2"/>
      <c r="AD8579" s="2"/>
      <c r="AE8579" s="2"/>
      <c r="AF8579" s="2"/>
      <c r="AG8579" s="2"/>
      <c r="AH8579" s="2"/>
      <c r="AI8579" s="2"/>
      <c r="AJ8579" s="2"/>
      <c r="AK8579" s="2"/>
      <c r="BK8579" s="2"/>
      <c r="BL8579" s="2"/>
      <c r="BN8579" s="2"/>
      <c r="BO8579" s="2"/>
    </row>
    <row r="8580" ht="12.75" customHeight="1">
      <c r="D8580" s="2"/>
      <c r="G8580" s="2"/>
      <c r="I8580" s="2"/>
      <c r="J8580" s="2"/>
      <c r="K8580" s="2"/>
      <c r="L8580" s="2"/>
      <c r="M8580" s="2"/>
      <c r="N8580" s="2"/>
      <c r="O8580" s="2"/>
      <c r="P8580" s="2"/>
      <c r="Q8580" s="2"/>
      <c r="R8580" s="2"/>
      <c r="S8580" s="2"/>
      <c r="T8580" s="2"/>
      <c r="U8580" s="2"/>
      <c r="V8580" s="2"/>
      <c r="W8580" s="2"/>
      <c r="X8580" s="2"/>
      <c r="Y8580" s="2"/>
      <c r="AB8580" s="2"/>
      <c r="AC8580" s="2"/>
      <c r="AD8580" s="2"/>
      <c r="AE8580" s="2"/>
      <c r="AF8580" s="2"/>
      <c r="AG8580" s="2"/>
      <c r="AH8580" s="2"/>
      <c r="AI8580" s="2"/>
      <c r="AJ8580" s="2"/>
      <c r="AK8580" s="2"/>
      <c r="BK8580" s="2"/>
      <c r="BL8580" s="2"/>
      <c r="BN8580" s="2"/>
      <c r="BO8580" s="2"/>
    </row>
    <row r="8581" ht="12.75" customHeight="1">
      <c r="D8581" s="2"/>
      <c r="G8581" s="2"/>
      <c r="I8581" s="2"/>
      <c r="J8581" s="2"/>
      <c r="K8581" s="2"/>
      <c r="L8581" s="2"/>
      <c r="M8581" s="2"/>
      <c r="N8581" s="2"/>
      <c r="O8581" s="2"/>
      <c r="P8581" s="2"/>
      <c r="Q8581" s="2"/>
      <c r="R8581" s="2"/>
      <c r="S8581" s="2"/>
      <c r="T8581" s="2"/>
      <c r="U8581" s="2"/>
      <c r="V8581" s="2"/>
      <c r="W8581" s="2"/>
      <c r="X8581" s="2"/>
      <c r="Y8581" s="2"/>
      <c r="AB8581" s="2"/>
      <c r="AC8581" s="2"/>
      <c r="AD8581" s="2"/>
      <c r="AE8581" s="2"/>
      <c r="AF8581" s="2"/>
      <c r="AG8581" s="2"/>
      <c r="AH8581" s="2"/>
      <c r="AI8581" s="2"/>
      <c r="AJ8581" s="2"/>
      <c r="AK8581" s="2"/>
      <c r="BK8581" s="2"/>
      <c r="BL8581" s="2"/>
      <c r="BN8581" s="2"/>
      <c r="BO8581" s="2"/>
    </row>
    <row r="8582" ht="12.75" customHeight="1">
      <c r="D8582" s="2"/>
      <c r="G8582" s="2"/>
      <c r="I8582" s="2"/>
      <c r="J8582" s="2"/>
      <c r="K8582" s="2"/>
      <c r="L8582" s="2"/>
      <c r="M8582" s="2"/>
      <c r="N8582" s="2"/>
      <c r="O8582" s="2"/>
      <c r="P8582" s="2"/>
      <c r="Q8582" s="2"/>
      <c r="R8582" s="2"/>
      <c r="S8582" s="2"/>
      <c r="T8582" s="2"/>
      <c r="U8582" s="2"/>
      <c r="V8582" s="2"/>
      <c r="W8582" s="2"/>
      <c r="X8582" s="2"/>
      <c r="Y8582" s="2"/>
      <c r="AB8582" s="2"/>
      <c r="AC8582" s="2"/>
      <c r="AD8582" s="2"/>
      <c r="AE8582" s="2"/>
      <c r="AF8582" s="2"/>
      <c r="AG8582" s="2"/>
      <c r="AH8582" s="2"/>
      <c r="AI8582" s="2"/>
      <c r="AJ8582" s="2"/>
      <c r="AK8582" s="2"/>
      <c r="BK8582" s="2"/>
      <c r="BL8582" s="2"/>
      <c r="BN8582" s="2"/>
      <c r="BO8582" s="2"/>
    </row>
    <row r="8583" ht="12.75" customHeight="1">
      <c r="D8583" s="2"/>
      <c r="G8583" s="2"/>
      <c r="I8583" s="2"/>
      <c r="J8583" s="2"/>
      <c r="K8583" s="2"/>
      <c r="L8583" s="2"/>
      <c r="M8583" s="2"/>
      <c r="N8583" s="2"/>
      <c r="O8583" s="2"/>
      <c r="P8583" s="2"/>
      <c r="Q8583" s="2"/>
      <c r="R8583" s="2"/>
      <c r="S8583" s="2"/>
      <c r="T8583" s="2"/>
      <c r="U8583" s="2"/>
      <c r="V8583" s="2"/>
      <c r="W8583" s="2"/>
      <c r="X8583" s="2"/>
      <c r="Y8583" s="2"/>
      <c r="AB8583" s="2"/>
      <c r="AC8583" s="2"/>
      <c r="AD8583" s="2"/>
      <c r="AE8583" s="2"/>
      <c r="AF8583" s="2"/>
      <c r="AG8583" s="2"/>
      <c r="AH8583" s="2"/>
      <c r="AI8583" s="2"/>
      <c r="AJ8583" s="2"/>
      <c r="AK8583" s="2"/>
      <c r="BK8583" s="2"/>
      <c r="BL8583" s="2"/>
      <c r="BN8583" s="2"/>
      <c r="BO8583" s="2"/>
    </row>
    <row r="8584" ht="12.75" customHeight="1">
      <c r="D8584" s="2"/>
      <c r="G8584" s="2"/>
      <c r="I8584" s="2"/>
      <c r="J8584" s="2"/>
      <c r="K8584" s="2"/>
      <c r="L8584" s="2"/>
      <c r="M8584" s="2"/>
      <c r="N8584" s="2"/>
      <c r="O8584" s="2"/>
      <c r="P8584" s="2"/>
      <c r="Q8584" s="2"/>
      <c r="R8584" s="2"/>
      <c r="S8584" s="2"/>
      <c r="T8584" s="2"/>
      <c r="U8584" s="2"/>
      <c r="V8584" s="2"/>
      <c r="W8584" s="2"/>
      <c r="X8584" s="2"/>
      <c r="Y8584" s="2"/>
      <c r="AB8584" s="2"/>
      <c r="AC8584" s="2"/>
      <c r="AD8584" s="2"/>
      <c r="AE8584" s="2"/>
      <c r="AF8584" s="2"/>
      <c r="AG8584" s="2"/>
      <c r="AH8584" s="2"/>
      <c r="AI8584" s="2"/>
      <c r="AJ8584" s="2"/>
      <c r="AK8584" s="2"/>
      <c r="BK8584" s="2"/>
      <c r="BL8584" s="2"/>
      <c r="BN8584" s="2"/>
      <c r="BO8584" s="2"/>
    </row>
    <row r="8585" ht="12.75" customHeight="1">
      <c r="D8585" s="2"/>
      <c r="G8585" s="2"/>
      <c r="I8585" s="2"/>
      <c r="J8585" s="2"/>
      <c r="K8585" s="2"/>
      <c r="L8585" s="2"/>
      <c r="M8585" s="2"/>
      <c r="N8585" s="2"/>
      <c r="O8585" s="2"/>
      <c r="P8585" s="2"/>
      <c r="Q8585" s="2"/>
      <c r="R8585" s="2"/>
      <c r="S8585" s="2"/>
      <c r="T8585" s="2"/>
      <c r="U8585" s="2"/>
      <c r="V8585" s="2"/>
      <c r="W8585" s="2"/>
      <c r="X8585" s="2"/>
      <c r="Y8585" s="2"/>
      <c r="AB8585" s="2"/>
      <c r="AC8585" s="2"/>
      <c r="AD8585" s="2"/>
      <c r="AE8585" s="2"/>
      <c r="AF8585" s="2"/>
      <c r="AG8585" s="2"/>
      <c r="AH8585" s="2"/>
      <c r="AI8585" s="2"/>
      <c r="AJ8585" s="2"/>
      <c r="AK8585" s="2"/>
      <c r="BK8585" s="2"/>
      <c r="BL8585" s="2"/>
      <c r="BN8585" s="2"/>
      <c r="BO8585" s="2"/>
    </row>
    <row r="8586" ht="12.75" customHeight="1">
      <c r="D8586" s="2"/>
      <c r="G8586" s="2"/>
      <c r="I8586" s="2"/>
      <c r="J8586" s="2"/>
      <c r="K8586" s="2"/>
      <c r="L8586" s="2"/>
      <c r="M8586" s="2"/>
      <c r="N8586" s="2"/>
      <c r="O8586" s="2"/>
      <c r="P8586" s="2"/>
      <c r="Q8586" s="2"/>
      <c r="R8586" s="2"/>
      <c r="S8586" s="2"/>
      <c r="T8586" s="2"/>
      <c r="U8586" s="2"/>
      <c r="V8586" s="2"/>
      <c r="W8586" s="2"/>
      <c r="X8586" s="2"/>
      <c r="Y8586" s="2"/>
      <c r="AB8586" s="2"/>
      <c r="AC8586" s="2"/>
      <c r="AD8586" s="2"/>
      <c r="AE8586" s="2"/>
      <c r="AF8586" s="2"/>
      <c r="AG8586" s="2"/>
      <c r="AH8586" s="2"/>
      <c r="AI8586" s="2"/>
      <c r="AJ8586" s="2"/>
      <c r="AK8586" s="2"/>
      <c r="BK8586" s="2"/>
      <c r="BL8586" s="2"/>
      <c r="BN8586" s="2"/>
      <c r="BO8586" s="2"/>
    </row>
    <row r="8587" ht="12.75" customHeight="1">
      <c r="D8587" s="2"/>
      <c r="G8587" s="2"/>
      <c r="I8587" s="2"/>
      <c r="J8587" s="2"/>
      <c r="K8587" s="2"/>
      <c r="L8587" s="2"/>
      <c r="M8587" s="2"/>
      <c r="N8587" s="2"/>
      <c r="O8587" s="2"/>
      <c r="P8587" s="2"/>
      <c r="Q8587" s="2"/>
      <c r="R8587" s="2"/>
      <c r="S8587" s="2"/>
      <c r="T8587" s="2"/>
      <c r="U8587" s="2"/>
      <c r="V8587" s="2"/>
      <c r="W8587" s="2"/>
      <c r="X8587" s="2"/>
      <c r="Y8587" s="2"/>
      <c r="AB8587" s="2"/>
      <c r="AC8587" s="2"/>
      <c r="AD8587" s="2"/>
      <c r="AE8587" s="2"/>
      <c r="AF8587" s="2"/>
      <c r="AG8587" s="2"/>
      <c r="AH8587" s="2"/>
      <c r="AI8587" s="2"/>
      <c r="AJ8587" s="2"/>
      <c r="AK8587" s="2"/>
      <c r="BK8587" s="2"/>
      <c r="BL8587" s="2"/>
      <c r="BN8587" s="2"/>
      <c r="BO8587" s="2"/>
    </row>
    <row r="8588" ht="12.75" customHeight="1">
      <c r="D8588" s="2"/>
      <c r="G8588" s="2"/>
      <c r="I8588" s="2"/>
      <c r="J8588" s="2"/>
      <c r="K8588" s="2"/>
      <c r="L8588" s="2"/>
      <c r="M8588" s="2"/>
      <c r="N8588" s="2"/>
      <c r="O8588" s="2"/>
      <c r="P8588" s="2"/>
      <c r="Q8588" s="2"/>
      <c r="R8588" s="2"/>
      <c r="S8588" s="2"/>
      <c r="T8588" s="2"/>
      <c r="U8588" s="2"/>
      <c r="V8588" s="2"/>
      <c r="W8588" s="2"/>
      <c r="X8588" s="2"/>
      <c r="Y8588" s="2"/>
      <c r="AB8588" s="2"/>
      <c r="AC8588" s="2"/>
      <c r="AD8588" s="2"/>
      <c r="AE8588" s="2"/>
      <c r="AF8588" s="2"/>
      <c r="AG8588" s="2"/>
      <c r="AH8588" s="2"/>
      <c r="AI8588" s="2"/>
      <c r="AJ8588" s="2"/>
      <c r="AK8588" s="2"/>
      <c r="BK8588" s="2"/>
      <c r="BL8588" s="2"/>
      <c r="BN8588" s="2"/>
      <c r="BO8588" s="2"/>
    </row>
    <row r="8589" ht="12.75" customHeight="1">
      <c r="D8589" s="2"/>
      <c r="G8589" s="2"/>
      <c r="I8589" s="2"/>
      <c r="J8589" s="2"/>
      <c r="K8589" s="2"/>
      <c r="L8589" s="2"/>
      <c r="M8589" s="2"/>
      <c r="N8589" s="2"/>
      <c r="O8589" s="2"/>
      <c r="P8589" s="2"/>
      <c r="Q8589" s="2"/>
      <c r="R8589" s="2"/>
      <c r="S8589" s="2"/>
      <c r="T8589" s="2"/>
      <c r="U8589" s="2"/>
      <c r="V8589" s="2"/>
      <c r="W8589" s="2"/>
      <c r="X8589" s="2"/>
      <c r="Y8589" s="2"/>
      <c r="AB8589" s="2"/>
      <c r="AC8589" s="2"/>
      <c r="AD8589" s="2"/>
      <c r="AE8589" s="2"/>
      <c r="AF8589" s="2"/>
      <c r="AG8589" s="2"/>
      <c r="AH8589" s="2"/>
      <c r="AI8589" s="2"/>
      <c r="AJ8589" s="2"/>
      <c r="AK8589" s="2"/>
      <c r="BK8589" s="2"/>
      <c r="BL8589" s="2"/>
      <c r="BN8589" s="2"/>
      <c r="BO8589" s="2"/>
    </row>
    <row r="8590" ht="12.75" customHeight="1">
      <c r="D8590" s="2"/>
      <c r="G8590" s="2"/>
      <c r="I8590" s="2"/>
      <c r="J8590" s="2"/>
      <c r="K8590" s="2"/>
      <c r="L8590" s="2"/>
      <c r="M8590" s="2"/>
      <c r="N8590" s="2"/>
      <c r="O8590" s="2"/>
      <c r="P8590" s="2"/>
      <c r="Q8590" s="2"/>
      <c r="R8590" s="2"/>
      <c r="S8590" s="2"/>
      <c r="T8590" s="2"/>
      <c r="U8590" s="2"/>
      <c r="V8590" s="2"/>
      <c r="W8590" s="2"/>
      <c r="X8590" s="2"/>
      <c r="Y8590" s="2"/>
      <c r="AB8590" s="2"/>
      <c r="AC8590" s="2"/>
      <c r="AD8590" s="2"/>
      <c r="AE8590" s="2"/>
      <c r="AF8590" s="2"/>
      <c r="AG8590" s="2"/>
      <c r="AH8590" s="2"/>
      <c r="AI8590" s="2"/>
      <c r="AJ8590" s="2"/>
      <c r="AK8590" s="2"/>
      <c r="BK8590" s="2"/>
      <c r="BL8590" s="2"/>
      <c r="BN8590" s="2"/>
      <c r="BO8590" s="2"/>
    </row>
    <row r="8591" ht="12.75" customHeight="1">
      <c r="D8591" s="2"/>
      <c r="G8591" s="2"/>
      <c r="I8591" s="2"/>
      <c r="J8591" s="2"/>
      <c r="K8591" s="2"/>
      <c r="L8591" s="2"/>
      <c r="M8591" s="2"/>
      <c r="N8591" s="2"/>
      <c r="O8591" s="2"/>
      <c r="P8591" s="2"/>
      <c r="Q8591" s="2"/>
      <c r="R8591" s="2"/>
      <c r="S8591" s="2"/>
      <c r="T8591" s="2"/>
      <c r="U8591" s="2"/>
      <c r="V8591" s="2"/>
      <c r="W8591" s="2"/>
      <c r="X8591" s="2"/>
      <c r="Y8591" s="2"/>
      <c r="AB8591" s="2"/>
      <c r="AC8591" s="2"/>
      <c r="AD8591" s="2"/>
      <c r="AE8591" s="2"/>
      <c r="AF8591" s="2"/>
      <c r="AG8591" s="2"/>
      <c r="AH8591" s="2"/>
      <c r="AI8591" s="2"/>
      <c r="AJ8591" s="2"/>
      <c r="AK8591" s="2"/>
      <c r="BK8591" s="2"/>
      <c r="BL8591" s="2"/>
      <c r="BN8591" s="2"/>
      <c r="BO8591" s="2"/>
    </row>
    <row r="8592" ht="12.75" customHeight="1">
      <c r="D8592" s="2"/>
      <c r="G8592" s="2"/>
      <c r="I8592" s="2"/>
      <c r="J8592" s="2"/>
      <c r="K8592" s="2"/>
      <c r="L8592" s="2"/>
      <c r="M8592" s="2"/>
      <c r="N8592" s="2"/>
      <c r="O8592" s="2"/>
      <c r="P8592" s="2"/>
      <c r="Q8592" s="2"/>
      <c r="R8592" s="2"/>
      <c r="S8592" s="2"/>
      <c r="T8592" s="2"/>
      <c r="U8592" s="2"/>
      <c r="V8592" s="2"/>
      <c r="W8592" s="2"/>
      <c r="X8592" s="2"/>
      <c r="Y8592" s="2"/>
      <c r="AB8592" s="2"/>
      <c r="AC8592" s="2"/>
      <c r="AD8592" s="2"/>
      <c r="AE8592" s="2"/>
      <c r="AF8592" s="2"/>
      <c r="AG8592" s="2"/>
      <c r="AH8592" s="2"/>
      <c r="AI8592" s="2"/>
      <c r="AJ8592" s="2"/>
      <c r="AK8592" s="2"/>
      <c r="BK8592" s="2"/>
      <c r="BL8592" s="2"/>
      <c r="BN8592" s="2"/>
      <c r="BO8592" s="2"/>
    </row>
    <row r="8593" ht="12.75" customHeight="1">
      <c r="D8593" s="2"/>
      <c r="G8593" s="2"/>
      <c r="I8593" s="2"/>
      <c r="J8593" s="2"/>
      <c r="K8593" s="2"/>
      <c r="L8593" s="2"/>
      <c r="M8593" s="2"/>
      <c r="N8593" s="2"/>
      <c r="O8593" s="2"/>
      <c r="P8593" s="2"/>
      <c r="Q8593" s="2"/>
      <c r="R8593" s="2"/>
      <c r="S8593" s="2"/>
      <c r="T8593" s="2"/>
      <c r="U8593" s="2"/>
      <c r="V8593" s="2"/>
      <c r="W8593" s="2"/>
      <c r="X8593" s="2"/>
      <c r="Y8593" s="2"/>
      <c r="AB8593" s="2"/>
      <c r="AC8593" s="2"/>
      <c r="AD8593" s="2"/>
      <c r="AE8593" s="2"/>
      <c r="AF8593" s="2"/>
      <c r="AG8593" s="2"/>
      <c r="AH8593" s="2"/>
      <c r="AI8593" s="2"/>
      <c r="AJ8593" s="2"/>
      <c r="AK8593" s="2"/>
      <c r="BK8593" s="2"/>
      <c r="BL8593" s="2"/>
      <c r="BN8593" s="2"/>
      <c r="BO8593" s="2"/>
    </row>
    <row r="8594" ht="12.75" customHeight="1">
      <c r="D8594" s="2"/>
      <c r="G8594" s="2"/>
      <c r="I8594" s="2"/>
      <c r="J8594" s="2"/>
      <c r="K8594" s="2"/>
      <c r="L8594" s="2"/>
      <c r="M8594" s="2"/>
      <c r="N8594" s="2"/>
      <c r="O8594" s="2"/>
      <c r="P8594" s="2"/>
      <c r="Q8594" s="2"/>
      <c r="R8594" s="2"/>
      <c r="S8594" s="2"/>
      <c r="T8594" s="2"/>
      <c r="U8594" s="2"/>
      <c r="V8594" s="2"/>
      <c r="W8594" s="2"/>
      <c r="X8594" s="2"/>
      <c r="Y8594" s="2"/>
      <c r="AB8594" s="2"/>
      <c r="AC8594" s="2"/>
      <c r="AD8594" s="2"/>
      <c r="AE8594" s="2"/>
      <c r="AF8594" s="2"/>
      <c r="AG8594" s="2"/>
      <c r="AH8594" s="2"/>
      <c r="AI8594" s="2"/>
      <c r="AJ8594" s="2"/>
      <c r="AK8594" s="2"/>
      <c r="BK8594" s="2"/>
      <c r="BL8594" s="2"/>
      <c r="BN8594" s="2"/>
      <c r="BO8594" s="2"/>
    </row>
    <row r="8595" ht="12.75" customHeight="1">
      <c r="D8595" s="2"/>
      <c r="G8595" s="2"/>
      <c r="I8595" s="2"/>
      <c r="J8595" s="2"/>
      <c r="K8595" s="2"/>
      <c r="L8595" s="2"/>
      <c r="M8595" s="2"/>
      <c r="N8595" s="2"/>
      <c r="O8595" s="2"/>
      <c r="P8595" s="2"/>
      <c r="Q8595" s="2"/>
      <c r="R8595" s="2"/>
      <c r="S8595" s="2"/>
      <c r="T8595" s="2"/>
      <c r="U8595" s="2"/>
      <c r="V8595" s="2"/>
      <c r="W8595" s="2"/>
      <c r="X8595" s="2"/>
      <c r="Y8595" s="2"/>
      <c r="AB8595" s="2"/>
      <c r="AC8595" s="2"/>
      <c r="AD8595" s="2"/>
      <c r="AE8595" s="2"/>
      <c r="AF8595" s="2"/>
      <c r="AG8595" s="2"/>
      <c r="AH8595" s="2"/>
      <c r="AI8595" s="2"/>
      <c r="AJ8595" s="2"/>
      <c r="AK8595" s="2"/>
      <c r="BK8595" s="2"/>
      <c r="BL8595" s="2"/>
      <c r="BN8595" s="2"/>
      <c r="BO8595" s="2"/>
    </row>
    <row r="8596" ht="12.75" customHeight="1">
      <c r="D8596" s="2"/>
      <c r="G8596" s="2"/>
      <c r="I8596" s="2"/>
      <c r="J8596" s="2"/>
      <c r="K8596" s="2"/>
      <c r="L8596" s="2"/>
      <c r="M8596" s="2"/>
      <c r="N8596" s="2"/>
      <c r="O8596" s="2"/>
      <c r="P8596" s="2"/>
      <c r="Q8596" s="2"/>
      <c r="R8596" s="2"/>
      <c r="S8596" s="2"/>
      <c r="T8596" s="2"/>
      <c r="U8596" s="2"/>
      <c r="V8596" s="2"/>
      <c r="W8596" s="2"/>
      <c r="X8596" s="2"/>
      <c r="Y8596" s="2"/>
      <c r="AB8596" s="2"/>
      <c r="AC8596" s="2"/>
      <c r="AD8596" s="2"/>
      <c r="AE8596" s="2"/>
      <c r="AF8596" s="2"/>
      <c r="AG8596" s="2"/>
      <c r="AH8596" s="2"/>
      <c r="AI8596" s="2"/>
      <c r="AJ8596" s="2"/>
      <c r="AK8596" s="2"/>
      <c r="BK8596" s="2"/>
      <c r="BL8596" s="2"/>
      <c r="BN8596" s="2"/>
      <c r="BO8596" s="2"/>
    </row>
    <row r="8597" ht="12.75" customHeight="1">
      <c r="D8597" s="2"/>
      <c r="G8597" s="2"/>
      <c r="I8597" s="2"/>
      <c r="J8597" s="2"/>
      <c r="K8597" s="2"/>
      <c r="L8597" s="2"/>
      <c r="M8597" s="2"/>
      <c r="N8597" s="2"/>
      <c r="O8597" s="2"/>
      <c r="P8597" s="2"/>
      <c r="Q8597" s="2"/>
      <c r="R8597" s="2"/>
      <c r="S8597" s="2"/>
      <c r="T8597" s="2"/>
      <c r="U8597" s="2"/>
      <c r="V8597" s="2"/>
      <c r="W8597" s="2"/>
      <c r="X8597" s="2"/>
      <c r="Y8597" s="2"/>
      <c r="AB8597" s="2"/>
      <c r="AC8597" s="2"/>
      <c r="AD8597" s="2"/>
      <c r="AE8597" s="2"/>
      <c r="AF8597" s="2"/>
      <c r="AG8597" s="2"/>
      <c r="AH8597" s="2"/>
      <c r="AI8597" s="2"/>
      <c r="AJ8597" s="2"/>
      <c r="AK8597" s="2"/>
      <c r="BK8597" s="2"/>
      <c r="BL8597" s="2"/>
      <c r="BN8597" s="2"/>
      <c r="BO8597" s="2"/>
    </row>
    <row r="8598" ht="12.75" customHeight="1">
      <c r="D8598" s="2"/>
      <c r="G8598" s="2"/>
      <c r="I8598" s="2"/>
      <c r="J8598" s="2"/>
      <c r="K8598" s="2"/>
      <c r="L8598" s="2"/>
      <c r="M8598" s="2"/>
      <c r="N8598" s="2"/>
      <c r="O8598" s="2"/>
      <c r="P8598" s="2"/>
      <c r="Q8598" s="2"/>
      <c r="R8598" s="2"/>
      <c r="S8598" s="2"/>
      <c r="T8598" s="2"/>
      <c r="U8598" s="2"/>
      <c r="V8598" s="2"/>
      <c r="W8598" s="2"/>
      <c r="X8598" s="2"/>
      <c r="Y8598" s="2"/>
      <c r="AB8598" s="2"/>
      <c r="AC8598" s="2"/>
      <c r="AD8598" s="2"/>
      <c r="AE8598" s="2"/>
      <c r="AF8598" s="2"/>
      <c r="AG8598" s="2"/>
      <c r="AH8598" s="2"/>
      <c r="AI8598" s="2"/>
      <c r="AJ8598" s="2"/>
      <c r="AK8598" s="2"/>
      <c r="BK8598" s="2"/>
      <c r="BL8598" s="2"/>
      <c r="BN8598" s="2"/>
      <c r="BO8598" s="2"/>
    </row>
    <row r="8599" ht="12.75" customHeight="1">
      <c r="D8599" s="2"/>
      <c r="G8599" s="2"/>
      <c r="I8599" s="2"/>
      <c r="J8599" s="2"/>
      <c r="K8599" s="2"/>
      <c r="L8599" s="2"/>
      <c r="M8599" s="2"/>
      <c r="N8599" s="2"/>
      <c r="O8599" s="2"/>
      <c r="P8599" s="2"/>
      <c r="Q8599" s="2"/>
      <c r="R8599" s="2"/>
      <c r="S8599" s="2"/>
      <c r="T8599" s="2"/>
      <c r="U8599" s="2"/>
      <c r="V8599" s="2"/>
      <c r="W8599" s="2"/>
      <c r="X8599" s="2"/>
      <c r="Y8599" s="2"/>
      <c r="AB8599" s="2"/>
      <c r="AC8599" s="2"/>
      <c r="AD8599" s="2"/>
      <c r="AE8599" s="2"/>
      <c r="AF8599" s="2"/>
      <c r="AG8599" s="2"/>
      <c r="AH8599" s="2"/>
      <c r="AI8599" s="2"/>
      <c r="AJ8599" s="2"/>
      <c r="AK8599" s="2"/>
      <c r="BK8599" s="2"/>
      <c r="BL8599" s="2"/>
      <c r="BN8599" s="2"/>
      <c r="BO8599" s="2"/>
    </row>
    <row r="8600" ht="12.75" customHeight="1">
      <c r="D8600" s="2"/>
      <c r="G8600" s="2"/>
      <c r="I8600" s="2"/>
      <c r="J8600" s="2"/>
      <c r="K8600" s="2"/>
      <c r="L8600" s="2"/>
      <c r="M8600" s="2"/>
      <c r="N8600" s="2"/>
      <c r="O8600" s="2"/>
      <c r="P8600" s="2"/>
      <c r="Q8600" s="2"/>
      <c r="R8600" s="2"/>
      <c r="S8600" s="2"/>
      <c r="T8600" s="2"/>
      <c r="U8600" s="2"/>
      <c r="V8600" s="2"/>
      <c r="W8600" s="2"/>
      <c r="X8600" s="2"/>
      <c r="Y8600" s="2"/>
      <c r="AB8600" s="2"/>
      <c r="AC8600" s="2"/>
      <c r="AD8600" s="2"/>
      <c r="AE8600" s="2"/>
      <c r="AF8600" s="2"/>
      <c r="AG8600" s="2"/>
      <c r="AH8600" s="2"/>
      <c r="AI8600" s="2"/>
      <c r="AJ8600" s="2"/>
      <c r="AK8600" s="2"/>
      <c r="BK8600" s="2"/>
      <c r="BL8600" s="2"/>
      <c r="BN8600" s="2"/>
      <c r="BO8600" s="2"/>
    </row>
    <row r="8601" ht="12.75" customHeight="1">
      <c r="D8601" s="2"/>
      <c r="G8601" s="2"/>
      <c r="I8601" s="2"/>
      <c r="J8601" s="2"/>
      <c r="K8601" s="2"/>
      <c r="L8601" s="2"/>
      <c r="M8601" s="2"/>
      <c r="N8601" s="2"/>
      <c r="O8601" s="2"/>
      <c r="P8601" s="2"/>
      <c r="Q8601" s="2"/>
      <c r="R8601" s="2"/>
      <c r="S8601" s="2"/>
      <c r="T8601" s="2"/>
      <c r="U8601" s="2"/>
      <c r="V8601" s="2"/>
      <c r="W8601" s="2"/>
      <c r="X8601" s="2"/>
      <c r="Y8601" s="2"/>
      <c r="AB8601" s="2"/>
      <c r="AC8601" s="2"/>
      <c r="AD8601" s="2"/>
      <c r="AE8601" s="2"/>
      <c r="AF8601" s="2"/>
      <c r="AG8601" s="2"/>
      <c r="AH8601" s="2"/>
      <c r="AI8601" s="2"/>
      <c r="AJ8601" s="2"/>
      <c r="AK8601" s="2"/>
      <c r="BK8601" s="2"/>
      <c r="BL8601" s="2"/>
      <c r="BN8601" s="2"/>
      <c r="BO8601" s="2"/>
    </row>
    <row r="8602" ht="12.75" customHeight="1">
      <c r="D8602" s="2"/>
      <c r="G8602" s="2"/>
      <c r="I8602" s="2"/>
      <c r="J8602" s="2"/>
      <c r="K8602" s="2"/>
      <c r="L8602" s="2"/>
      <c r="M8602" s="2"/>
      <c r="N8602" s="2"/>
      <c r="O8602" s="2"/>
      <c r="P8602" s="2"/>
      <c r="Q8602" s="2"/>
      <c r="R8602" s="2"/>
      <c r="S8602" s="2"/>
      <c r="T8602" s="2"/>
      <c r="U8602" s="2"/>
      <c r="V8602" s="2"/>
      <c r="W8602" s="2"/>
      <c r="X8602" s="2"/>
      <c r="Y8602" s="2"/>
      <c r="AB8602" s="2"/>
      <c r="AC8602" s="2"/>
      <c r="AD8602" s="2"/>
      <c r="AE8602" s="2"/>
      <c r="AF8602" s="2"/>
      <c r="AG8602" s="2"/>
      <c r="AH8602" s="2"/>
      <c r="AI8602" s="2"/>
      <c r="AJ8602" s="2"/>
      <c r="AK8602" s="2"/>
      <c r="BK8602" s="2"/>
      <c r="BL8602" s="2"/>
      <c r="BN8602" s="2"/>
      <c r="BO8602" s="2"/>
    </row>
    <row r="8603" ht="12.75" customHeight="1">
      <c r="D8603" s="2"/>
      <c r="G8603" s="2"/>
      <c r="I8603" s="2"/>
      <c r="J8603" s="2"/>
      <c r="K8603" s="2"/>
      <c r="L8603" s="2"/>
      <c r="M8603" s="2"/>
      <c r="N8603" s="2"/>
      <c r="O8603" s="2"/>
      <c r="P8603" s="2"/>
      <c r="Q8603" s="2"/>
      <c r="R8603" s="2"/>
      <c r="S8603" s="2"/>
      <c r="T8603" s="2"/>
      <c r="U8603" s="2"/>
      <c r="V8603" s="2"/>
      <c r="W8603" s="2"/>
      <c r="X8603" s="2"/>
      <c r="Y8603" s="2"/>
      <c r="AB8603" s="2"/>
      <c r="AC8603" s="2"/>
      <c r="AD8603" s="2"/>
      <c r="AE8603" s="2"/>
      <c r="AF8603" s="2"/>
      <c r="AG8603" s="2"/>
      <c r="AH8603" s="2"/>
      <c r="AI8603" s="2"/>
      <c r="AJ8603" s="2"/>
      <c r="AK8603" s="2"/>
      <c r="BK8603" s="2"/>
      <c r="BL8603" s="2"/>
      <c r="BN8603" s="2"/>
      <c r="BO8603" s="2"/>
    </row>
    <row r="8604" ht="12.75" customHeight="1">
      <c r="D8604" s="2"/>
      <c r="G8604" s="2"/>
      <c r="I8604" s="2"/>
      <c r="J8604" s="2"/>
      <c r="K8604" s="2"/>
      <c r="L8604" s="2"/>
      <c r="M8604" s="2"/>
      <c r="N8604" s="2"/>
      <c r="O8604" s="2"/>
      <c r="P8604" s="2"/>
      <c r="Q8604" s="2"/>
      <c r="R8604" s="2"/>
      <c r="S8604" s="2"/>
      <c r="T8604" s="2"/>
      <c r="U8604" s="2"/>
      <c r="V8604" s="2"/>
      <c r="W8604" s="2"/>
      <c r="X8604" s="2"/>
      <c r="Y8604" s="2"/>
      <c r="AB8604" s="2"/>
      <c r="AC8604" s="2"/>
      <c r="AD8604" s="2"/>
      <c r="AE8604" s="2"/>
      <c r="AF8604" s="2"/>
      <c r="AG8604" s="2"/>
      <c r="AH8604" s="2"/>
      <c r="AI8604" s="2"/>
      <c r="AJ8604" s="2"/>
      <c r="AK8604" s="2"/>
      <c r="BK8604" s="2"/>
      <c r="BL8604" s="2"/>
      <c r="BN8604" s="2"/>
      <c r="BO8604" s="2"/>
    </row>
    <row r="8605" ht="12.75" customHeight="1">
      <c r="D8605" s="2"/>
      <c r="G8605" s="2"/>
      <c r="I8605" s="2"/>
      <c r="J8605" s="2"/>
      <c r="K8605" s="2"/>
      <c r="L8605" s="2"/>
      <c r="M8605" s="2"/>
      <c r="N8605" s="2"/>
      <c r="O8605" s="2"/>
      <c r="P8605" s="2"/>
      <c r="Q8605" s="2"/>
      <c r="R8605" s="2"/>
      <c r="S8605" s="2"/>
      <c r="T8605" s="2"/>
      <c r="U8605" s="2"/>
      <c r="V8605" s="2"/>
      <c r="W8605" s="2"/>
      <c r="X8605" s="2"/>
      <c r="Y8605" s="2"/>
      <c r="AB8605" s="2"/>
      <c r="AC8605" s="2"/>
      <c r="AD8605" s="2"/>
      <c r="AE8605" s="2"/>
      <c r="AF8605" s="2"/>
      <c r="AG8605" s="2"/>
      <c r="AH8605" s="2"/>
      <c r="AI8605" s="2"/>
      <c r="AJ8605" s="2"/>
      <c r="AK8605" s="2"/>
      <c r="BK8605" s="2"/>
      <c r="BL8605" s="2"/>
      <c r="BN8605" s="2"/>
      <c r="BO8605" s="2"/>
    </row>
    <row r="8606" ht="12.75" customHeight="1">
      <c r="D8606" s="2"/>
      <c r="G8606" s="2"/>
      <c r="I8606" s="2"/>
      <c r="J8606" s="2"/>
      <c r="K8606" s="2"/>
      <c r="L8606" s="2"/>
      <c r="M8606" s="2"/>
      <c r="N8606" s="2"/>
      <c r="O8606" s="2"/>
      <c r="P8606" s="2"/>
      <c r="Q8606" s="2"/>
      <c r="R8606" s="2"/>
      <c r="S8606" s="2"/>
      <c r="T8606" s="2"/>
      <c r="U8606" s="2"/>
      <c r="V8606" s="2"/>
      <c r="W8606" s="2"/>
      <c r="X8606" s="2"/>
      <c r="Y8606" s="2"/>
      <c r="AB8606" s="2"/>
      <c r="AC8606" s="2"/>
      <c r="AD8606" s="2"/>
      <c r="AE8606" s="2"/>
      <c r="AF8606" s="2"/>
      <c r="AG8606" s="2"/>
      <c r="AH8606" s="2"/>
      <c r="AI8606" s="2"/>
      <c r="AJ8606" s="2"/>
      <c r="AK8606" s="2"/>
      <c r="BK8606" s="2"/>
      <c r="BL8606" s="2"/>
      <c r="BN8606" s="2"/>
      <c r="BO8606" s="2"/>
    </row>
    <row r="8607" ht="12.75" customHeight="1">
      <c r="D8607" s="2"/>
      <c r="G8607" s="2"/>
      <c r="I8607" s="2"/>
      <c r="J8607" s="2"/>
      <c r="K8607" s="2"/>
      <c r="L8607" s="2"/>
      <c r="M8607" s="2"/>
      <c r="N8607" s="2"/>
      <c r="O8607" s="2"/>
      <c r="P8607" s="2"/>
      <c r="Q8607" s="2"/>
      <c r="R8607" s="2"/>
      <c r="S8607" s="2"/>
      <c r="T8607" s="2"/>
      <c r="U8607" s="2"/>
      <c r="V8607" s="2"/>
      <c r="W8607" s="2"/>
      <c r="X8607" s="2"/>
      <c r="Y8607" s="2"/>
      <c r="AB8607" s="2"/>
      <c r="AC8607" s="2"/>
      <c r="AD8607" s="2"/>
      <c r="AE8607" s="2"/>
      <c r="AF8607" s="2"/>
      <c r="AG8607" s="2"/>
      <c r="AH8607" s="2"/>
      <c r="AI8607" s="2"/>
      <c r="AJ8607" s="2"/>
      <c r="AK8607" s="2"/>
      <c r="BK8607" s="2"/>
      <c r="BL8607" s="2"/>
      <c r="BN8607" s="2"/>
      <c r="BO8607" s="2"/>
    </row>
    <row r="8608" ht="12.75" customHeight="1">
      <c r="D8608" s="2"/>
      <c r="G8608" s="2"/>
      <c r="I8608" s="2"/>
      <c r="J8608" s="2"/>
      <c r="K8608" s="2"/>
      <c r="L8608" s="2"/>
      <c r="M8608" s="2"/>
      <c r="N8608" s="2"/>
      <c r="O8608" s="2"/>
      <c r="P8608" s="2"/>
      <c r="Q8608" s="2"/>
      <c r="R8608" s="2"/>
      <c r="S8608" s="2"/>
      <c r="T8608" s="2"/>
      <c r="U8608" s="2"/>
      <c r="V8608" s="2"/>
      <c r="W8608" s="2"/>
      <c r="X8608" s="2"/>
      <c r="Y8608" s="2"/>
      <c r="AB8608" s="2"/>
      <c r="AC8608" s="2"/>
      <c r="AD8608" s="2"/>
      <c r="AE8608" s="2"/>
      <c r="AF8608" s="2"/>
      <c r="AG8608" s="2"/>
      <c r="AH8608" s="2"/>
      <c r="AI8608" s="2"/>
      <c r="AJ8608" s="2"/>
      <c r="AK8608" s="2"/>
      <c r="BK8608" s="2"/>
      <c r="BL8608" s="2"/>
      <c r="BN8608" s="2"/>
      <c r="BO8608" s="2"/>
    </row>
    <row r="8609" ht="12.75" customHeight="1">
      <c r="D8609" s="2"/>
      <c r="G8609" s="2"/>
      <c r="I8609" s="2"/>
      <c r="J8609" s="2"/>
      <c r="K8609" s="2"/>
      <c r="L8609" s="2"/>
      <c r="M8609" s="2"/>
      <c r="N8609" s="2"/>
      <c r="O8609" s="2"/>
      <c r="P8609" s="2"/>
      <c r="Q8609" s="2"/>
      <c r="R8609" s="2"/>
      <c r="S8609" s="2"/>
      <c r="T8609" s="2"/>
      <c r="U8609" s="2"/>
      <c r="V8609" s="2"/>
      <c r="W8609" s="2"/>
      <c r="X8609" s="2"/>
      <c r="Y8609" s="2"/>
      <c r="AB8609" s="2"/>
      <c r="AC8609" s="2"/>
      <c r="AD8609" s="2"/>
      <c r="AE8609" s="2"/>
      <c r="AF8609" s="2"/>
      <c r="AG8609" s="2"/>
      <c r="AH8609" s="2"/>
      <c r="AI8609" s="2"/>
      <c r="AJ8609" s="2"/>
      <c r="AK8609" s="2"/>
      <c r="BK8609" s="2"/>
      <c r="BL8609" s="2"/>
      <c r="BN8609" s="2"/>
      <c r="BO8609" s="2"/>
    </row>
    <row r="8610" ht="12.75" customHeight="1">
      <c r="D8610" s="2"/>
      <c r="G8610" s="2"/>
      <c r="I8610" s="2"/>
      <c r="J8610" s="2"/>
      <c r="K8610" s="2"/>
      <c r="L8610" s="2"/>
      <c r="M8610" s="2"/>
      <c r="N8610" s="2"/>
      <c r="O8610" s="2"/>
      <c r="P8610" s="2"/>
      <c r="Q8610" s="2"/>
      <c r="R8610" s="2"/>
      <c r="S8610" s="2"/>
      <c r="T8610" s="2"/>
      <c r="U8610" s="2"/>
      <c r="V8610" s="2"/>
      <c r="W8610" s="2"/>
      <c r="X8610" s="2"/>
      <c r="Y8610" s="2"/>
      <c r="AB8610" s="2"/>
      <c r="AC8610" s="2"/>
      <c r="AD8610" s="2"/>
      <c r="AE8610" s="2"/>
      <c r="AF8610" s="2"/>
      <c r="AG8610" s="2"/>
      <c r="AH8610" s="2"/>
      <c r="AI8610" s="2"/>
      <c r="AJ8610" s="2"/>
      <c r="AK8610" s="2"/>
      <c r="BK8610" s="2"/>
      <c r="BL8610" s="2"/>
      <c r="BN8610" s="2"/>
      <c r="BO8610" s="2"/>
    </row>
    <row r="8611" ht="12.75" customHeight="1">
      <c r="D8611" s="2"/>
      <c r="G8611" s="2"/>
      <c r="I8611" s="2"/>
      <c r="J8611" s="2"/>
      <c r="K8611" s="2"/>
      <c r="L8611" s="2"/>
      <c r="M8611" s="2"/>
      <c r="N8611" s="2"/>
      <c r="O8611" s="2"/>
      <c r="P8611" s="2"/>
      <c r="Q8611" s="2"/>
      <c r="R8611" s="2"/>
      <c r="S8611" s="2"/>
      <c r="T8611" s="2"/>
      <c r="U8611" s="2"/>
      <c r="V8611" s="2"/>
      <c r="W8611" s="2"/>
      <c r="X8611" s="2"/>
      <c r="Y8611" s="2"/>
      <c r="AB8611" s="2"/>
      <c r="AC8611" s="2"/>
      <c r="AD8611" s="2"/>
      <c r="AE8611" s="2"/>
      <c r="AF8611" s="2"/>
      <c r="AG8611" s="2"/>
      <c r="AH8611" s="2"/>
      <c r="AI8611" s="2"/>
      <c r="AJ8611" s="2"/>
      <c r="AK8611" s="2"/>
      <c r="BK8611" s="2"/>
      <c r="BL8611" s="2"/>
      <c r="BN8611" s="2"/>
      <c r="BO8611" s="2"/>
    </row>
    <row r="8612" ht="12.75" customHeight="1">
      <c r="D8612" s="2"/>
      <c r="G8612" s="2"/>
      <c r="I8612" s="2"/>
      <c r="J8612" s="2"/>
      <c r="K8612" s="2"/>
      <c r="L8612" s="2"/>
      <c r="M8612" s="2"/>
      <c r="N8612" s="2"/>
      <c r="O8612" s="2"/>
      <c r="P8612" s="2"/>
      <c r="Q8612" s="2"/>
      <c r="R8612" s="2"/>
      <c r="S8612" s="2"/>
      <c r="T8612" s="2"/>
      <c r="U8612" s="2"/>
      <c r="V8612" s="2"/>
      <c r="W8612" s="2"/>
      <c r="X8612" s="2"/>
      <c r="Y8612" s="2"/>
      <c r="AB8612" s="2"/>
      <c r="AC8612" s="2"/>
      <c r="AD8612" s="2"/>
      <c r="AE8612" s="2"/>
      <c r="AF8612" s="2"/>
      <c r="AG8612" s="2"/>
      <c r="AH8612" s="2"/>
      <c r="AI8612" s="2"/>
      <c r="AJ8612" s="2"/>
      <c r="AK8612" s="2"/>
      <c r="BK8612" s="2"/>
      <c r="BL8612" s="2"/>
      <c r="BN8612" s="2"/>
      <c r="BO8612" s="2"/>
    </row>
    <row r="8613" ht="12.75" customHeight="1">
      <c r="D8613" s="2"/>
      <c r="G8613" s="2"/>
      <c r="I8613" s="2"/>
      <c r="J8613" s="2"/>
      <c r="K8613" s="2"/>
      <c r="L8613" s="2"/>
      <c r="M8613" s="2"/>
      <c r="N8613" s="2"/>
      <c r="O8613" s="2"/>
      <c r="P8613" s="2"/>
      <c r="Q8613" s="2"/>
      <c r="R8613" s="2"/>
      <c r="S8613" s="2"/>
      <c r="T8613" s="2"/>
      <c r="U8613" s="2"/>
      <c r="V8613" s="2"/>
      <c r="W8613" s="2"/>
      <c r="X8613" s="2"/>
      <c r="Y8613" s="2"/>
      <c r="AB8613" s="2"/>
      <c r="AC8613" s="2"/>
      <c r="AD8613" s="2"/>
      <c r="AE8613" s="2"/>
      <c r="AF8613" s="2"/>
      <c r="AG8613" s="2"/>
      <c r="AH8613" s="2"/>
      <c r="AI8613" s="2"/>
      <c r="AJ8613" s="2"/>
      <c r="AK8613" s="2"/>
      <c r="BK8613" s="2"/>
      <c r="BL8613" s="2"/>
      <c r="BN8613" s="2"/>
      <c r="BO8613" s="2"/>
    </row>
    <row r="8614" ht="12.75" customHeight="1">
      <c r="D8614" s="2"/>
      <c r="G8614" s="2"/>
      <c r="I8614" s="2"/>
      <c r="J8614" s="2"/>
      <c r="K8614" s="2"/>
      <c r="L8614" s="2"/>
      <c r="M8614" s="2"/>
      <c r="N8614" s="2"/>
      <c r="O8614" s="2"/>
      <c r="P8614" s="2"/>
      <c r="Q8614" s="2"/>
      <c r="R8614" s="2"/>
      <c r="S8614" s="2"/>
      <c r="T8614" s="2"/>
      <c r="U8614" s="2"/>
      <c r="V8614" s="2"/>
      <c r="W8614" s="2"/>
      <c r="X8614" s="2"/>
      <c r="Y8614" s="2"/>
      <c r="AB8614" s="2"/>
      <c r="AC8614" s="2"/>
      <c r="AD8614" s="2"/>
      <c r="AE8614" s="2"/>
      <c r="AF8614" s="2"/>
      <c r="AG8614" s="2"/>
      <c r="AH8614" s="2"/>
      <c r="AI8614" s="2"/>
      <c r="AJ8614" s="2"/>
      <c r="AK8614" s="2"/>
      <c r="BK8614" s="2"/>
      <c r="BL8614" s="2"/>
      <c r="BN8614" s="2"/>
      <c r="BO8614" s="2"/>
    </row>
    <row r="8615" ht="12.75" customHeight="1">
      <c r="D8615" s="2"/>
      <c r="G8615" s="2"/>
      <c r="I8615" s="2"/>
      <c r="J8615" s="2"/>
      <c r="K8615" s="2"/>
      <c r="L8615" s="2"/>
      <c r="M8615" s="2"/>
      <c r="N8615" s="2"/>
      <c r="O8615" s="2"/>
      <c r="P8615" s="2"/>
      <c r="Q8615" s="2"/>
      <c r="R8615" s="2"/>
      <c r="S8615" s="2"/>
      <c r="T8615" s="2"/>
      <c r="U8615" s="2"/>
      <c r="V8615" s="2"/>
      <c r="W8615" s="2"/>
      <c r="X8615" s="2"/>
      <c r="Y8615" s="2"/>
      <c r="AB8615" s="2"/>
      <c r="AC8615" s="2"/>
      <c r="AD8615" s="2"/>
      <c r="AE8615" s="2"/>
      <c r="AF8615" s="2"/>
      <c r="AG8615" s="2"/>
      <c r="AH8615" s="2"/>
      <c r="AI8615" s="2"/>
      <c r="AJ8615" s="2"/>
      <c r="AK8615" s="2"/>
      <c r="BK8615" s="2"/>
      <c r="BL8615" s="2"/>
      <c r="BN8615" s="2"/>
      <c r="BO8615" s="2"/>
    </row>
    <row r="8616" ht="12.75" customHeight="1">
      <c r="D8616" s="2"/>
      <c r="G8616" s="2"/>
      <c r="I8616" s="2"/>
      <c r="J8616" s="2"/>
      <c r="K8616" s="2"/>
      <c r="L8616" s="2"/>
      <c r="M8616" s="2"/>
      <c r="N8616" s="2"/>
      <c r="O8616" s="2"/>
      <c r="P8616" s="2"/>
      <c r="Q8616" s="2"/>
      <c r="R8616" s="2"/>
      <c r="S8616" s="2"/>
      <c r="T8616" s="2"/>
      <c r="U8616" s="2"/>
      <c r="V8616" s="2"/>
      <c r="W8616" s="2"/>
      <c r="X8616" s="2"/>
      <c r="Y8616" s="2"/>
      <c r="AB8616" s="2"/>
      <c r="AC8616" s="2"/>
      <c r="AD8616" s="2"/>
      <c r="AE8616" s="2"/>
      <c r="AF8616" s="2"/>
      <c r="AG8616" s="2"/>
      <c r="AH8616" s="2"/>
      <c r="AI8616" s="2"/>
      <c r="AJ8616" s="2"/>
      <c r="AK8616" s="2"/>
      <c r="BK8616" s="2"/>
      <c r="BL8616" s="2"/>
      <c r="BN8616" s="2"/>
      <c r="BO8616" s="2"/>
    </row>
    <row r="8617" ht="12.75" customHeight="1">
      <c r="D8617" s="2"/>
      <c r="G8617" s="2"/>
      <c r="I8617" s="2"/>
      <c r="J8617" s="2"/>
      <c r="K8617" s="2"/>
      <c r="L8617" s="2"/>
      <c r="M8617" s="2"/>
      <c r="N8617" s="2"/>
      <c r="O8617" s="2"/>
      <c r="P8617" s="2"/>
      <c r="Q8617" s="2"/>
      <c r="R8617" s="2"/>
      <c r="S8617" s="2"/>
      <c r="T8617" s="2"/>
      <c r="U8617" s="2"/>
      <c r="V8617" s="2"/>
      <c r="W8617" s="2"/>
      <c r="X8617" s="2"/>
      <c r="Y8617" s="2"/>
      <c r="AB8617" s="2"/>
      <c r="AC8617" s="2"/>
      <c r="AD8617" s="2"/>
      <c r="AE8617" s="2"/>
      <c r="AF8617" s="2"/>
      <c r="AG8617" s="2"/>
      <c r="AH8617" s="2"/>
      <c r="AI8617" s="2"/>
      <c r="AJ8617" s="2"/>
      <c r="AK8617" s="2"/>
      <c r="BK8617" s="2"/>
      <c r="BL8617" s="2"/>
      <c r="BN8617" s="2"/>
      <c r="BO8617" s="2"/>
    </row>
    <row r="8618" ht="12.75" customHeight="1">
      <c r="D8618" s="2"/>
      <c r="G8618" s="2"/>
      <c r="I8618" s="2"/>
      <c r="J8618" s="2"/>
      <c r="K8618" s="2"/>
      <c r="L8618" s="2"/>
      <c r="M8618" s="2"/>
      <c r="N8618" s="2"/>
      <c r="O8618" s="2"/>
      <c r="P8618" s="2"/>
      <c r="Q8618" s="2"/>
      <c r="R8618" s="2"/>
      <c r="S8618" s="2"/>
      <c r="T8618" s="2"/>
      <c r="U8618" s="2"/>
      <c r="V8618" s="2"/>
      <c r="W8618" s="2"/>
      <c r="X8618" s="2"/>
      <c r="Y8618" s="2"/>
      <c r="AB8618" s="2"/>
      <c r="AC8618" s="2"/>
      <c r="AD8618" s="2"/>
      <c r="AE8618" s="2"/>
      <c r="AF8618" s="2"/>
      <c r="AG8618" s="2"/>
      <c r="AH8618" s="2"/>
      <c r="AI8618" s="2"/>
      <c r="AJ8618" s="2"/>
      <c r="AK8618" s="2"/>
      <c r="BK8618" s="2"/>
      <c r="BL8618" s="2"/>
      <c r="BN8618" s="2"/>
      <c r="BO8618" s="2"/>
    </row>
    <row r="8619" ht="12.75" customHeight="1">
      <c r="D8619" s="2"/>
      <c r="G8619" s="2"/>
      <c r="I8619" s="2"/>
      <c r="J8619" s="2"/>
      <c r="K8619" s="2"/>
      <c r="L8619" s="2"/>
      <c r="M8619" s="2"/>
      <c r="N8619" s="2"/>
      <c r="O8619" s="2"/>
      <c r="P8619" s="2"/>
      <c r="Q8619" s="2"/>
      <c r="R8619" s="2"/>
      <c r="S8619" s="2"/>
      <c r="T8619" s="2"/>
      <c r="U8619" s="2"/>
      <c r="V8619" s="2"/>
      <c r="W8619" s="2"/>
      <c r="X8619" s="2"/>
      <c r="Y8619" s="2"/>
      <c r="AB8619" s="2"/>
      <c r="AC8619" s="2"/>
      <c r="AD8619" s="2"/>
      <c r="AE8619" s="2"/>
      <c r="AF8619" s="2"/>
      <c r="AG8619" s="2"/>
      <c r="AH8619" s="2"/>
      <c r="AI8619" s="2"/>
      <c r="AJ8619" s="2"/>
      <c r="AK8619" s="2"/>
      <c r="BK8619" s="2"/>
      <c r="BL8619" s="2"/>
      <c r="BN8619" s="2"/>
      <c r="BO8619" s="2"/>
    </row>
    <row r="8620" ht="12.75" customHeight="1">
      <c r="D8620" s="2"/>
      <c r="G8620" s="2"/>
      <c r="I8620" s="2"/>
      <c r="J8620" s="2"/>
      <c r="K8620" s="2"/>
      <c r="L8620" s="2"/>
      <c r="M8620" s="2"/>
      <c r="N8620" s="2"/>
      <c r="O8620" s="2"/>
      <c r="P8620" s="2"/>
      <c r="Q8620" s="2"/>
      <c r="R8620" s="2"/>
      <c r="S8620" s="2"/>
      <c r="T8620" s="2"/>
      <c r="U8620" s="2"/>
      <c r="V8620" s="2"/>
      <c r="W8620" s="2"/>
      <c r="X8620" s="2"/>
      <c r="Y8620" s="2"/>
      <c r="AB8620" s="2"/>
      <c r="AC8620" s="2"/>
      <c r="AD8620" s="2"/>
      <c r="AE8620" s="2"/>
      <c r="AF8620" s="2"/>
      <c r="AG8620" s="2"/>
      <c r="AH8620" s="2"/>
      <c r="AI8620" s="2"/>
      <c r="AJ8620" s="2"/>
      <c r="AK8620" s="2"/>
      <c r="BK8620" s="2"/>
      <c r="BL8620" s="2"/>
      <c r="BN8620" s="2"/>
      <c r="BO8620" s="2"/>
    </row>
    <row r="8621" ht="12.75" customHeight="1">
      <c r="D8621" s="2"/>
      <c r="G8621" s="2"/>
      <c r="I8621" s="2"/>
      <c r="J8621" s="2"/>
      <c r="K8621" s="2"/>
      <c r="L8621" s="2"/>
      <c r="M8621" s="2"/>
      <c r="N8621" s="2"/>
      <c r="O8621" s="2"/>
      <c r="P8621" s="2"/>
      <c r="Q8621" s="2"/>
      <c r="R8621" s="2"/>
      <c r="S8621" s="2"/>
      <c r="T8621" s="2"/>
      <c r="U8621" s="2"/>
      <c r="V8621" s="2"/>
      <c r="W8621" s="2"/>
      <c r="X8621" s="2"/>
      <c r="Y8621" s="2"/>
      <c r="AB8621" s="2"/>
      <c r="AC8621" s="2"/>
      <c r="AD8621" s="2"/>
      <c r="AE8621" s="2"/>
      <c r="AF8621" s="2"/>
      <c r="AG8621" s="2"/>
      <c r="AH8621" s="2"/>
      <c r="AI8621" s="2"/>
      <c r="AJ8621" s="2"/>
      <c r="AK8621" s="2"/>
      <c r="BK8621" s="2"/>
      <c r="BL8621" s="2"/>
      <c r="BN8621" s="2"/>
      <c r="BO8621" s="2"/>
    </row>
    <row r="8622" ht="12.75" customHeight="1">
      <c r="D8622" s="2"/>
      <c r="G8622" s="2"/>
      <c r="I8622" s="2"/>
      <c r="J8622" s="2"/>
      <c r="K8622" s="2"/>
      <c r="L8622" s="2"/>
      <c r="M8622" s="2"/>
      <c r="N8622" s="2"/>
      <c r="O8622" s="2"/>
      <c r="P8622" s="2"/>
      <c r="Q8622" s="2"/>
      <c r="R8622" s="2"/>
      <c r="S8622" s="2"/>
      <c r="T8622" s="2"/>
      <c r="U8622" s="2"/>
      <c r="V8622" s="2"/>
      <c r="W8622" s="2"/>
      <c r="X8622" s="2"/>
      <c r="Y8622" s="2"/>
      <c r="AB8622" s="2"/>
      <c r="AC8622" s="2"/>
      <c r="AD8622" s="2"/>
      <c r="AE8622" s="2"/>
      <c r="AF8622" s="2"/>
      <c r="AG8622" s="2"/>
      <c r="AH8622" s="2"/>
      <c r="AI8622" s="2"/>
      <c r="AJ8622" s="2"/>
      <c r="AK8622" s="2"/>
      <c r="BK8622" s="2"/>
      <c r="BL8622" s="2"/>
      <c r="BN8622" s="2"/>
      <c r="BO8622" s="2"/>
    </row>
    <row r="8623" ht="12.75" customHeight="1">
      <c r="D8623" s="2"/>
      <c r="G8623" s="2"/>
      <c r="I8623" s="2"/>
      <c r="J8623" s="2"/>
      <c r="K8623" s="2"/>
      <c r="L8623" s="2"/>
      <c r="M8623" s="2"/>
      <c r="N8623" s="2"/>
      <c r="O8623" s="2"/>
      <c r="P8623" s="2"/>
      <c r="Q8623" s="2"/>
      <c r="R8623" s="2"/>
      <c r="S8623" s="2"/>
      <c r="T8623" s="2"/>
      <c r="U8623" s="2"/>
      <c r="V8623" s="2"/>
      <c r="W8623" s="2"/>
      <c r="X8623" s="2"/>
      <c r="Y8623" s="2"/>
      <c r="AB8623" s="2"/>
      <c r="AC8623" s="2"/>
      <c r="AD8623" s="2"/>
      <c r="AE8623" s="2"/>
      <c r="AF8623" s="2"/>
      <c r="AG8623" s="2"/>
      <c r="AH8623" s="2"/>
      <c r="AI8623" s="2"/>
      <c r="AJ8623" s="2"/>
      <c r="AK8623" s="2"/>
      <c r="BK8623" s="2"/>
      <c r="BL8623" s="2"/>
      <c r="BN8623" s="2"/>
      <c r="BO8623" s="2"/>
    </row>
    <row r="8624" ht="12.75" customHeight="1">
      <c r="D8624" s="2"/>
      <c r="G8624" s="2"/>
      <c r="I8624" s="2"/>
      <c r="J8624" s="2"/>
      <c r="K8624" s="2"/>
      <c r="L8624" s="2"/>
      <c r="M8624" s="2"/>
      <c r="N8624" s="2"/>
      <c r="O8624" s="2"/>
      <c r="P8624" s="2"/>
      <c r="Q8624" s="2"/>
      <c r="R8624" s="2"/>
      <c r="S8624" s="2"/>
      <c r="T8624" s="2"/>
      <c r="U8624" s="2"/>
      <c r="V8624" s="2"/>
      <c r="W8624" s="2"/>
      <c r="X8624" s="2"/>
      <c r="Y8624" s="2"/>
      <c r="AB8624" s="2"/>
      <c r="AC8624" s="2"/>
      <c r="AD8624" s="2"/>
      <c r="AE8624" s="2"/>
      <c r="AF8624" s="2"/>
      <c r="AG8624" s="2"/>
      <c r="AH8624" s="2"/>
      <c r="AI8624" s="2"/>
      <c r="AJ8624" s="2"/>
      <c r="AK8624" s="2"/>
      <c r="BK8624" s="2"/>
      <c r="BL8624" s="2"/>
      <c r="BN8624" s="2"/>
      <c r="BO8624" s="2"/>
    </row>
    <row r="8625" ht="12.75" customHeight="1">
      <c r="D8625" s="2"/>
      <c r="G8625" s="2"/>
      <c r="I8625" s="2"/>
      <c r="J8625" s="2"/>
      <c r="K8625" s="2"/>
      <c r="L8625" s="2"/>
      <c r="M8625" s="2"/>
      <c r="N8625" s="2"/>
      <c r="O8625" s="2"/>
      <c r="P8625" s="2"/>
      <c r="Q8625" s="2"/>
      <c r="R8625" s="2"/>
      <c r="S8625" s="2"/>
      <c r="T8625" s="2"/>
      <c r="U8625" s="2"/>
      <c r="V8625" s="2"/>
      <c r="W8625" s="2"/>
      <c r="X8625" s="2"/>
      <c r="Y8625" s="2"/>
      <c r="AB8625" s="2"/>
      <c r="AC8625" s="2"/>
      <c r="AD8625" s="2"/>
      <c r="AE8625" s="2"/>
      <c r="AF8625" s="2"/>
      <c r="AG8625" s="2"/>
      <c r="AH8625" s="2"/>
      <c r="AI8625" s="2"/>
      <c r="AJ8625" s="2"/>
      <c r="AK8625" s="2"/>
      <c r="BK8625" s="2"/>
      <c r="BL8625" s="2"/>
      <c r="BN8625" s="2"/>
      <c r="BO8625" s="2"/>
    </row>
    <row r="8626" ht="12.75" customHeight="1">
      <c r="D8626" s="2"/>
      <c r="G8626" s="2"/>
      <c r="I8626" s="2"/>
      <c r="J8626" s="2"/>
      <c r="K8626" s="2"/>
      <c r="L8626" s="2"/>
      <c r="M8626" s="2"/>
      <c r="N8626" s="2"/>
      <c r="O8626" s="2"/>
      <c r="P8626" s="2"/>
      <c r="Q8626" s="2"/>
      <c r="R8626" s="2"/>
      <c r="S8626" s="2"/>
      <c r="T8626" s="2"/>
      <c r="U8626" s="2"/>
      <c r="V8626" s="2"/>
      <c r="W8626" s="2"/>
      <c r="X8626" s="2"/>
      <c r="Y8626" s="2"/>
      <c r="AB8626" s="2"/>
      <c r="AC8626" s="2"/>
      <c r="AD8626" s="2"/>
      <c r="AE8626" s="2"/>
      <c r="AF8626" s="2"/>
      <c r="AG8626" s="2"/>
      <c r="AH8626" s="2"/>
      <c r="AI8626" s="2"/>
      <c r="AJ8626" s="2"/>
      <c r="AK8626" s="2"/>
      <c r="BK8626" s="2"/>
      <c r="BL8626" s="2"/>
      <c r="BN8626" s="2"/>
      <c r="BO8626" s="2"/>
    </row>
    <row r="8627" ht="12.75" customHeight="1">
      <c r="D8627" s="2"/>
      <c r="G8627" s="2"/>
      <c r="I8627" s="2"/>
      <c r="J8627" s="2"/>
      <c r="K8627" s="2"/>
      <c r="L8627" s="2"/>
      <c r="M8627" s="2"/>
      <c r="N8627" s="2"/>
      <c r="O8627" s="2"/>
      <c r="P8627" s="2"/>
      <c r="Q8627" s="2"/>
      <c r="R8627" s="2"/>
      <c r="S8627" s="2"/>
      <c r="T8627" s="2"/>
      <c r="U8627" s="2"/>
      <c r="V8627" s="2"/>
      <c r="W8627" s="2"/>
      <c r="X8627" s="2"/>
      <c r="Y8627" s="2"/>
      <c r="AB8627" s="2"/>
      <c r="AC8627" s="2"/>
      <c r="AD8627" s="2"/>
      <c r="AE8627" s="2"/>
      <c r="AF8627" s="2"/>
      <c r="AG8627" s="2"/>
      <c r="AH8627" s="2"/>
      <c r="AI8627" s="2"/>
      <c r="AJ8627" s="2"/>
      <c r="AK8627" s="2"/>
      <c r="BK8627" s="2"/>
      <c r="BL8627" s="2"/>
      <c r="BN8627" s="2"/>
      <c r="BO8627" s="2"/>
    </row>
    <row r="8628" ht="12.75" customHeight="1">
      <c r="D8628" s="2"/>
      <c r="G8628" s="2"/>
      <c r="I8628" s="2"/>
      <c r="J8628" s="2"/>
      <c r="K8628" s="2"/>
      <c r="L8628" s="2"/>
      <c r="M8628" s="2"/>
      <c r="N8628" s="2"/>
      <c r="O8628" s="2"/>
      <c r="P8628" s="2"/>
      <c r="Q8628" s="2"/>
      <c r="R8628" s="2"/>
      <c r="S8628" s="2"/>
      <c r="T8628" s="2"/>
      <c r="U8628" s="2"/>
      <c r="V8628" s="2"/>
      <c r="W8628" s="2"/>
      <c r="X8628" s="2"/>
      <c r="Y8628" s="2"/>
      <c r="AB8628" s="2"/>
      <c r="AC8628" s="2"/>
      <c r="AD8628" s="2"/>
      <c r="AE8628" s="2"/>
      <c r="AF8628" s="2"/>
      <c r="AG8628" s="2"/>
      <c r="AH8628" s="2"/>
      <c r="AI8628" s="2"/>
      <c r="AJ8628" s="2"/>
      <c r="AK8628" s="2"/>
      <c r="BK8628" s="2"/>
      <c r="BL8628" s="2"/>
      <c r="BN8628" s="2"/>
      <c r="BO8628" s="2"/>
    </row>
    <row r="8629" ht="12.75" customHeight="1">
      <c r="D8629" s="2"/>
      <c r="G8629" s="2"/>
      <c r="I8629" s="2"/>
      <c r="J8629" s="2"/>
      <c r="K8629" s="2"/>
      <c r="L8629" s="2"/>
      <c r="M8629" s="2"/>
      <c r="N8629" s="2"/>
      <c r="O8629" s="2"/>
      <c r="P8629" s="2"/>
      <c r="Q8629" s="2"/>
      <c r="R8629" s="2"/>
      <c r="S8629" s="2"/>
      <c r="T8629" s="2"/>
      <c r="U8629" s="2"/>
      <c r="V8629" s="2"/>
      <c r="W8629" s="2"/>
      <c r="X8629" s="2"/>
      <c r="Y8629" s="2"/>
      <c r="AB8629" s="2"/>
      <c r="AC8629" s="2"/>
      <c r="AD8629" s="2"/>
      <c r="AE8629" s="2"/>
      <c r="AF8629" s="2"/>
      <c r="AG8629" s="2"/>
      <c r="AH8629" s="2"/>
      <c r="AI8629" s="2"/>
      <c r="AJ8629" s="2"/>
      <c r="AK8629" s="2"/>
      <c r="BK8629" s="2"/>
      <c r="BL8629" s="2"/>
      <c r="BN8629" s="2"/>
      <c r="BO8629" s="2"/>
    </row>
    <row r="8630" ht="12.75" customHeight="1">
      <c r="D8630" s="2"/>
      <c r="G8630" s="2"/>
      <c r="I8630" s="2"/>
      <c r="J8630" s="2"/>
      <c r="K8630" s="2"/>
      <c r="L8630" s="2"/>
      <c r="M8630" s="2"/>
      <c r="N8630" s="2"/>
      <c r="O8630" s="2"/>
      <c r="P8630" s="2"/>
      <c r="Q8630" s="2"/>
      <c r="R8630" s="2"/>
      <c r="S8630" s="2"/>
      <c r="T8630" s="2"/>
      <c r="U8630" s="2"/>
      <c r="V8630" s="2"/>
      <c r="W8630" s="2"/>
      <c r="X8630" s="2"/>
      <c r="Y8630" s="2"/>
      <c r="AB8630" s="2"/>
      <c r="AC8630" s="2"/>
      <c r="AD8630" s="2"/>
      <c r="AE8630" s="2"/>
      <c r="AF8630" s="2"/>
      <c r="AG8630" s="2"/>
      <c r="AH8630" s="2"/>
      <c r="AI8630" s="2"/>
      <c r="AJ8630" s="2"/>
      <c r="AK8630" s="2"/>
      <c r="BK8630" s="2"/>
      <c r="BL8630" s="2"/>
      <c r="BN8630" s="2"/>
      <c r="BO8630" s="2"/>
    </row>
    <row r="8631" ht="12.75" customHeight="1">
      <c r="D8631" s="2"/>
      <c r="G8631" s="2"/>
      <c r="I8631" s="2"/>
      <c r="J8631" s="2"/>
      <c r="K8631" s="2"/>
      <c r="L8631" s="2"/>
      <c r="M8631" s="2"/>
      <c r="N8631" s="2"/>
      <c r="O8631" s="2"/>
      <c r="P8631" s="2"/>
      <c r="Q8631" s="2"/>
      <c r="R8631" s="2"/>
      <c r="S8631" s="2"/>
      <c r="T8631" s="2"/>
      <c r="U8631" s="2"/>
      <c r="V8631" s="2"/>
      <c r="W8631" s="2"/>
      <c r="X8631" s="2"/>
      <c r="Y8631" s="2"/>
      <c r="AB8631" s="2"/>
      <c r="AC8631" s="2"/>
      <c r="AD8631" s="2"/>
      <c r="AE8631" s="2"/>
      <c r="AF8631" s="2"/>
      <c r="AG8631" s="2"/>
      <c r="AH8631" s="2"/>
      <c r="AI8631" s="2"/>
      <c r="AJ8631" s="2"/>
      <c r="AK8631" s="2"/>
      <c r="BK8631" s="2"/>
      <c r="BL8631" s="2"/>
      <c r="BN8631" s="2"/>
      <c r="BO8631" s="2"/>
    </row>
    <row r="8632" ht="12.75" customHeight="1">
      <c r="D8632" s="2"/>
      <c r="G8632" s="2"/>
      <c r="I8632" s="2"/>
      <c r="J8632" s="2"/>
      <c r="K8632" s="2"/>
      <c r="L8632" s="2"/>
      <c r="M8632" s="2"/>
      <c r="N8632" s="2"/>
      <c r="O8632" s="2"/>
      <c r="P8632" s="2"/>
      <c r="Q8632" s="2"/>
      <c r="R8632" s="2"/>
      <c r="S8632" s="2"/>
      <c r="T8632" s="2"/>
      <c r="U8632" s="2"/>
      <c r="V8632" s="2"/>
      <c r="W8632" s="2"/>
      <c r="X8632" s="2"/>
      <c r="Y8632" s="2"/>
      <c r="AB8632" s="2"/>
      <c r="AC8632" s="2"/>
      <c r="AD8632" s="2"/>
      <c r="AE8632" s="2"/>
      <c r="AF8632" s="2"/>
      <c r="AG8632" s="2"/>
      <c r="AH8632" s="2"/>
      <c r="AI8632" s="2"/>
      <c r="AJ8632" s="2"/>
      <c r="AK8632" s="2"/>
      <c r="BK8632" s="2"/>
      <c r="BL8632" s="2"/>
      <c r="BN8632" s="2"/>
      <c r="BO8632" s="2"/>
    </row>
    <row r="8633" ht="12.75" customHeight="1">
      <c r="D8633" s="2"/>
      <c r="G8633" s="2"/>
      <c r="I8633" s="2"/>
      <c r="J8633" s="2"/>
      <c r="K8633" s="2"/>
      <c r="L8633" s="2"/>
      <c r="M8633" s="2"/>
      <c r="N8633" s="2"/>
      <c r="O8633" s="2"/>
      <c r="P8633" s="2"/>
      <c r="Q8633" s="2"/>
      <c r="R8633" s="2"/>
      <c r="S8633" s="2"/>
      <c r="T8633" s="2"/>
      <c r="U8633" s="2"/>
      <c r="V8633" s="2"/>
      <c r="W8633" s="2"/>
      <c r="X8633" s="2"/>
      <c r="Y8633" s="2"/>
      <c r="AB8633" s="2"/>
      <c r="AC8633" s="2"/>
      <c r="AD8633" s="2"/>
      <c r="AE8633" s="2"/>
      <c r="AF8633" s="2"/>
      <c r="AG8633" s="2"/>
      <c r="AH8633" s="2"/>
      <c r="AI8633" s="2"/>
      <c r="AJ8633" s="2"/>
      <c r="AK8633" s="2"/>
      <c r="BK8633" s="2"/>
      <c r="BL8633" s="2"/>
      <c r="BN8633" s="2"/>
      <c r="BO8633" s="2"/>
    </row>
    <row r="8634" ht="12.75" customHeight="1">
      <c r="D8634" s="2"/>
      <c r="G8634" s="2"/>
      <c r="I8634" s="2"/>
      <c r="J8634" s="2"/>
      <c r="K8634" s="2"/>
      <c r="L8634" s="2"/>
      <c r="M8634" s="2"/>
      <c r="N8634" s="2"/>
      <c r="O8634" s="2"/>
      <c r="P8634" s="2"/>
      <c r="Q8634" s="2"/>
      <c r="R8634" s="2"/>
      <c r="S8634" s="2"/>
      <c r="T8634" s="2"/>
      <c r="U8634" s="2"/>
      <c r="V8634" s="2"/>
      <c r="W8634" s="2"/>
      <c r="X8634" s="2"/>
      <c r="Y8634" s="2"/>
      <c r="AB8634" s="2"/>
      <c r="AC8634" s="2"/>
      <c r="AD8634" s="2"/>
      <c r="AE8634" s="2"/>
      <c r="AF8634" s="2"/>
      <c r="AG8634" s="2"/>
      <c r="AH8634" s="2"/>
      <c r="AI8634" s="2"/>
      <c r="AJ8634" s="2"/>
      <c r="AK8634" s="2"/>
      <c r="BK8634" s="2"/>
      <c r="BL8634" s="2"/>
      <c r="BN8634" s="2"/>
      <c r="BO8634" s="2"/>
    </row>
    <row r="8635" ht="12.75" customHeight="1">
      <c r="D8635" s="2"/>
      <c r="G8635" s="2"/>
      <c r="I8635" s="2"/>
      <c r="J8635" s="2"/>
      <c r="K8635" s="2"/>
      <c r="L8635" s="2"/>
      <c r="M8635" s="2"/>
      <c r="N8635" s="2"/>
      <c r="O8635" s="2"/>
      <c r="P8635" s="2"/>
      <c r="Q8635" s="2"/>
      <c r="R8635" s="2"/>
      <c r="S8635" s="2"/>
      <c r="T8635" s="2"/>
      <c r="U8635" s="2"/>
      <c r="V8635" s="2"/>
      <c r="W8635" s="2"/>
      <c r="X8635" s="2"/>
      <c r="Y8635" s="2"/>
      <c r="AB8635" s="2"/>
      <c r="AC8635" s="2"/>
      <c r="AD8635" s="2"/>
      <c r="AE8635" s="2"/>
      <c r="AF8635" s="2"/>
      <c r="AG8635" s="2"/>
      <c r="AH8635" s="2"/>
      <c r="AI8635" s="2"/>
      <c r="AJ8635" s="2"/>
      <c r="AK8635" s="2"/>
      <c r="BK8635" s="2"/>
      <c r="BL8635" s="2"/>
      <c r="BN8635" s="2"/>
      <c r="BO8635" s="2"/>
    </row>
    <row r="8636" ht="12.75" customHeight="1">
      <c r="D8636" s="2"/>
      <c r="G8636" s="2"/>
      <c r="I8636" s="2"/>
      <c r="J8636" s="2"/>
      <c r="K8636" s="2"/>
      <c r="L8636" s="2"/>
      <c r="M8636" s="2"/>
      <c r="N8636" s="2"/>
      <c r="O8636" s="2"/>
      <c r="P8636" s="2"/>
      <c r="Q8636" s="2"/>
      <c r="R8636" s="2"/>
      <c r="S8636" s="2"/>
      <c r="T8636" s="2"/>
      <c r="U8636" s="2"/>
      <c r="V8636" s="2"/>
      <c r="W8636" s="2"/>
      <c r="X8636" s="2"/>
      <c r="Y8636" s="2"/>
      <c r="AB8636" s="2"/>
      <c r="AC8636" s="2"/>
      <c r="AD8636" s="2"/>
      <c r="AE8636" s="2"/>
      <c r="AF8636" s="2"/>
      <c r="AG8636" s="2"/>
      <c r="AH8636" s="2"/>
      <c r="AI8636" s="2"/>
      <c r="AJ8636" s="2"/>
      <c r="AK8636" s="2"/>
      <c r="BK8636" s="2"/>
      <c r="BL8636" s="2"/>
      <c r="BN8636" s="2"/>
      <c r="BO8636" s="2"/>
    </row>
    <row r="8637" ht="12.75" customHeight="1">
      <c r="D8637" s="2"/>
      <c r="G8637" s="2"/>
      <c r="I8637" s="2"/>
      <c r="J8637" s="2"/>
      <c r="K8637" s="2"/>
      <c r="L8637" s="2"/>
      <c r="M8637" s="2"/>
      <c r="N8637" s="2"/>
      <c r="O8637" s="2"/>
      <c r="P8637" s="2"/>
      <c r="Q8637" s="2"/>
      <c r="R8637" s="2"/>
      <c r="S8637" s="2"/>
      <c r="T8637" s="2"/>
      <c r="U8637" s="2"/>
      <c r="V8637" s="2"/>
      <c r="W8637" s="2"/>
      <c r="X8637" s="2"/>
      <c r="Y8637" s="2"/>
      <c r="AB8637" s="2"/>
      <c r="AC8637" s="2"/>
      <c r="AD8637" s="2"/>
      <c r="AE8637" s="2"/>
      <c r="AF8637" s="2"/>
      <c r="AG8637" s="2"/>
      <c r="AH8637" s="2"/>
      <c r="AI8637" s="2"/>
      <c r="AJ8637" s="2"/>
      <c r="AK8637" s="2"/>
      <c r="BK8637" s="2"/>
      <c r="BL8637" s="2"/>
      <c r="BN8637" s="2"/>
      <c r="BO8637" s="2"/>
    </row>
    <row r="8638" ht="12.75" customHeight="1">
      <c r="D8638" s="2"/>
      <c r="G8638" s="2"/>
      <c r="I8638" s="2"/>
      <c r="J8638" s="2"/>
      <c r="K8638" s="2"/>
      <c r="L8638" s="2"/>
      <c r="M8638" s="2"/>
      <c r="N8638" s="2"/>
      <c r="O8638" s="2"/>
      <c r="P8638" s="2"/>
      <c r="Q8638" s="2"/>
      <c r="R8638" s="2"/>
      <c r="S8638" s="2"/>
      <c r="T8638" s="2"/>
      <c r="U8638" s="2"/>
      <c r="V8638" s="2"/>
      <c r="W8638" s="2"/>
      <c r="X8638" s="2"/>
      <c r="Y8638" s="2"/>
      <c r="AB8638" s="2"/>
      <c r="AC8638" s="2"/>
      <c r="AD8638" s="2"/>
      <c r="AE8638" s="2"/>
      <c r="AF8638" s="2"/>
      <c r="AG8638" s="2"/>
      <c r="AH8638" s="2"/>
      <c r="AI8638" s="2"/>
      <c r="AJ8638" s="2"/>
      <c r="AK8638" s="2"/>
      <c r="BK8638" s="2"/>
      <c r="BL8638" s="2"/>
      <c r="BN8638" s="2"/>
      <c r="BO8638" s="2"/>
    </row>
    <row r="8639" ht="12.75" customHeight="1">
      <c r="D8639" s="2"/>
      <c r="G8639" s="2"/>
      <c r="I8639" s="2"/>
      <c r="J8639" s="2"/>
      <c r="K8639" s="2"/>
      <c r="L8639" s="2"/>
      <c r="M8639" s="2"/>
      <c r="N8639" s="2"/>
      <c r="O8639" s="2"/>
      <c r="P8639" s="2"/>
      <c r="Q8639" s="2"/>
      <c r="R8639" s="2"/>
      <c r="S8639" s="2"/>
      <c r="T8639" s="2"/>
      <c r="U8639" s="2"/>
      <c r="V8639" s="2"/>
      <c r="W8639" s="2"/>
      <c r="X8639" s="2"/>
      <c r="Y8639" s="2"/>
      <c r="AB8639" s="2"/>
      <c r="AC8639" s="2"/>
      <c r="AD8639" s="2"/>
      <c r="AE8639" s="2"/>
      <c r="AF8639" s="2"/>
      <c r="AG8639" s="2"/>
      <c r="AH8639" s="2"/>
      <c r="AI8639" s="2"/>
      <c r="AJ8639" s="2"/>
      <c r="AK8639" s="2"/>
      <c r="BK8639" s="2"/>
      <c r="BL8639" s="2"/>
      <c r="BN8639" s="2"/>
      <c r="BO8639" s="2"/>
    </row>
    <row r="8640" ht="12.75" customHeight="1">
      <c r="D8640" s="2"/>
      <c r="G8640" s="2"/>
      <c r="I8640" s="2"/>
      <c r="J8640" s="2"/>
      <c r="K8640" s="2"/>
      <c r="L8640" s="2"/>
      <c r="M8640" s="2"/>
      <c r="N8640" s="2"/>
      <c r="O8640" s="2"/>
      <c r="P8640" s="2"/>
      <c r="Q8640" s="2"/>
      <c r="R8640" s="2"/>
      <c r="S8640" s="2"/>
      <c r="T8640" s="2"/>
      <c r="U8640" s="2"/>
      <c r="V8640" s="2"/>
      <c r="W8640" s="2"/>
      <c r="X8640" s="2"/>
      <c r="Y8640" s="2"/>
      <c r="AB8640" s="2"/>
      <c r="AC8640" s="2"/>
      <c r="AD8640" s="2"/>
      <c r="AE8640" s="2"/>
      <c r="AF8640" s="2"/>
      <c r="AG8640" s="2"/>
      <c r="AH8640" s="2"/>
      <c r="AI8640" s="2"/>
      <c r="AJ8640" s="2"/>
      <c r="AK8640" s="2"/>
      <c r="BK8640" s="2"/>
      <c r="BL8640" s="2"/>
      <c r="BN8640" s="2"/>
      <c r="BO8640" s="2"/>
    </row>
    <row r="8641" ht="12.75" customHeight="1">
      <c r="D8641" s="2"/>
      <c r="G8641" s="2"/>
      <c r="I8641" s="2"/>
      <c r="J8641" s="2"/>
      <c r="K8641" s="2"/>
      <c r="L8641" s="2"/>
      <c r="M8641" s="2"/>
      <c r="N8641" s="2"/>
      <c r="O8641" s="2"/>
      <c r="P8641" s="2"/>
      <c r="Q8641" s="2"/>
      <c r="R8641" s="2"/>
      <c r="S8641" s="2"/>
      <c r="T8641" s="2"/>
      <c r="U8641" s="2"/>
      <c r="V8641" s="2"/>
      <c r="W8641" s="2"/>
      <c r="X8641" s="2"/>
      <c r="Y8641" s="2"/>
      <c r="AB8641" s="2"/>
      <c r="AC8641" s="2"/>
      <c r="AD8641" s="2"/>
      <c r="AE8641" s="2"/>
      <c r="AF8641" s="2"/>
      <c r="AG8641" s="2"/>
      <c r="AH8641" s="2"/>
      <c r="AI8641" s="2"/>
      <c r="AJ8641" s="2"/>
      <c r="AK8641" s="2"/>
      <c r="BK8641" s="2"/>
      <c r="BL8641" s="2"/>
      <c r="BN8641" s="2"/>
      <c r="BO8641" s="2"/>
    </row>
    <row r="8642" ht="12.75" customHeight="1">
      <c r="D8642" s="2"/>
      <c r="G8642" s="2"/>
      <c r="I8642" s="2"/>
      <c r="J8642" s="2"/>
      <c r="K8642" s="2"/>
      <c r="L8642" s="2"/>
      <c r="M8642" s="2"/>
      <c r="N8642" s="2"/>
      <c r="O8642" s="2"/>
      <c r="P8642" s="2"/>
      <c r="Q8642" s="2"/>
      <c r="R8642" s="2"/>
      <c r="S8642" s="2"/>
      <c r="T8642" s="2"/>
      <c r="U8642" s="2"/>
      <c r="V8642" s="2"/>
      <c r="W8642" s="2"/>
      <c r="X8642" s="2"/>
      <c r="Y8642" s="2"/>
      <c r="AB8642" s="2"/>
      <c r="AC8642" s="2"/>
      <c r="AD8642" s="2"/>
      <c r="AE8642" s="2"/>
      <c r="AF8642" s="2"/>
      <c r="AG8642" s="2"/>
      <c r="AH8642" s="2"/>
      <c r="AI8642" s="2"/>
      <c r="AJ8642" s="2"/>
      <c r="AK8642" s="2"/>
      <c r="BK8642" s="2"/>
      <c r="BL8642" s="2"/>
      <c r="BN8642" s="2"/>
      <c r="BO8642" s="2"/>
    </row>
    <row r="8643" ht="12.75" customHeight="1">
      <c r="D8643" s="2"/>
      <c r="G8643" s="2"/>
      <c r="I8643" s="2"/>
      <c r="J8643" s="2"/>
      <c r="K8643" s="2"/>
      <c r="L8643" s="2"/>
      <c r="M8643" s="2"/>
      <c r="N8643" s="2"/>
      <c r="O8643" s="2"/>
      <c r="P8643" s="2"/>
      <c r="Q8643" s="2"/>
      <c r="R8643" s="2"/>
      <c r="S8643" s="2"/>
      <c r="T8643" s="2"/>
      <c r="U8643" s="2"/>
      <c r="V8643" s="2"/>
      <c r="W8643" s="2"/>
      <c r="X8643" s="2"/>
      <c r="Y8643" s="2"/>
      <c r="AB8643" s="2"/>
      <c r="AC8643" s="2"/>
      <c r="AD8643" s="2"/>
      <c r="AE8643" s="2"/>
      <c r="AF8643" s="2"/>
      <c r="AG8643" s="2"/>
      <c r="AH8643" s="2"/>
      <c r="AI8643" s="2"/>
      <c r="AJ8643" s="2"/>
      <c r="AK8643" s="2"/>
      <c r="BK8643" s="2"/>
      <c r="BL8643" s="2"/>
      <c r="BN8643" s="2"/>
      <c r="BO8643" s="2"/>
    </row>
    <row r="8644" ht="12.75" customHeight="1">
      <c r="D8644" s="2"/>
      <c r="G8644" s="2"/>
      <c r="I8644" s="2"/>
      <c r="J8644" s="2"/>
      <c r="K8644" s="2"/>
      <c r="L8644" s="2"/>
      <c r="M8644" s="2"/>
      <c r="N8644" s="2"/>
      <c r="O8644" s="2"/>
      <c r="P8644" s="2"/>
      <c r="Q8644" s="2"/>
      <c r="R8644" s="2"/>
      <c r="S8644" s="2"/>
      <c r="T8644" s="2"/>
      <c r="U8644" s="2"/>
      <c r="V8644" s="2"/>
      <c r="W8644" s="2"/>
      <c r="X8644" s="2"/>
      <c r="Y8644" s="2"/>
      <c r="AB8644" s="2"/>
      <c r="AC8644" s="2"/>
      <c r="AD8644" s="2"/>
      <c r="AE8644" s="2"/>
      <c r="AF8644" s="2"/>
      <c r="AG8644" s="2"/>
      <c r="AH8644" s="2"/>
      <c r="AI8644" s="2"/>
      <c r="AJ8644" s="2"/>
      <c r="AK8644" s="2"/>
      <c r="BK8644" s="2"/>
      <c r="BL8644" s="2"/>
      <c r="BN8644" s="2"/>
      <c r="BO8644" s="2"/>
    </row>
    <row r="8645" ht="12.75" customHeight="1">
      <c r="D8645" s="2"/>
      <c r="G8645" s="2"/>
      <c r="I8645" s="2"/>
      <c r="J8645" s="2"/>
      <c r="K8645" s="2"/>
      <c r="L8645" s="2"/>
      <c r="M8645" s="2"/>
      <c r="N8645" s="2"/>
      <c r="O8645" s="2"/>
      <c r="P8645" s="2"/>
      <c r="Q8645" s="2"/>
      <c r="R8645" s="2"/>
      <c r="S8645" s="2"/>
      <c r="T8645" s="2"/>
      <c r="U8645" s="2"/>
      <c r="V8645" s="2"/>
      <c r="W8645" s="2"/>
      <c r="X8645" s="2"/>
      <c r="Y8645" s="2"/>
      <c r="AB8645" s="2"/>
      <c r="AC8645" s="2"/>
      <c r="AD8645" s="2"/>
      <c r="AE8645" s="2"/>
      <c r="AF8645" s="2"/>
      <c r="AG8645" s="2"/>
      <c r="AH8645" s="2"/>
      <c r="AI8645" s="2"/>
      <c r="AJ8645" s="2"/>
      <c r="AK8645" s="2"/>
      <c r="BK8645" s="2"/>
      <c r="BL8645" s="2"/>
      <c r="BN8645" s="2"/>
      <c r="BO8645" s="2"/>
    </row>
    <row r="8646" ht="12.75" customHeight="1">
      <c r="D8646" s="2"/>
      <c r="G8646" s="2"/>
      <c r="I8646" s="2"/>
      <c r="J8646" s="2"/>
      <c r="K8646" s="2"/>
      <c r="L8646" s="2"/>
      <c r="M8646" s="2"/>
      <c r="N8646" s="2"/>
      <c r="O8646" s="2"/>
      <c r="P8646" s="2"/>
      <c r="Q8646" s="2"/>
      <c r="R8646" s="2"/>
      <c r="S8646" s="2"/>
      <c r="T8646" s="2"/>
      <c r="U8646" s="2"/>
      <c r="V8646" s="2"/>
      <c r="W8646" s="2"/>
      <c r="X8646" s="2"/>
      <c r="Y8646" s="2"/>
      <c r="AB8646" s="2"/>
      <c r="AC8646" s="2"/>
      <c r="AD8646" s="2"/>
      <c r="AE8646" s="2"/>
      <c r="AF8646" s="2"/>
      <c r="AG8646" s="2"/>
      <c r="AH8646" s="2"/>
      <c r="AI8646" s="2"/>
      <c r="AJ8646" s="2"/>
      <c r="AK8646" s="2"/>
      <c r="BK8646" s="2"/>
      <c r="BL8646" s="2"/>
      <c r="BN8646" s="2"/>
      <c r="BO8646" s="2"/>
    </row>
    <row r="8647" ht="12.75" customHeight="1">
      <c r="D8647" s="2"/>
      <c r="G8647" s="2"/>
      <c r="I8647" s="2"/>
      <c r="J8647" s="2"/>
      <c r="K8647" s="2"/>
      <c r="L8647" s="2"/>
      <c r="M8647" s="2"/>
      <c r="N8647" s="2"/>
      <c r="O8647" s="2"/>
      <c r="P8647" s="2"/>
      <c r="Q8647" s="2"/>
      <c r="R8647" s="2"/>
      <c r="S8647" s="2"/>
      <c r="T8647" s="2"/>
      <c r="U8647" s="2"/>
      <c r="V8647" s="2"/>
      <c r="W8647" s="2"/>
      <c r="X8647" s="2"/>
      <c r="Y8647" s="2"/>
      <c r="AB8647" s="2"/>
      <c r="AC8647" s="2"/>
      <c r="AD8647" s="2"/>
      <c r="AE8647" s="2"/>
      <c r="AF8647" s="2"/>
      <c r="AG8647" s="2"/>
      <c r="AH8647" s="2"/>
      <c r="AI8647" s="2"/>
      <c r="AJ8647" s="2"/>
      <c r="AK8647" s="2"/>
      <c r="BK8647" s="2"/>
      <c r="BL8647" s="2"/>
      <c r="BN8647" s="2"/>
      <c r="BO8647" s="2"/>
    </row>
    <row r="8648" ht="12.75" customHeight="1">
      <c r="D8648" s="2"/>
      <c r="G8648" s="2"/>
      <c r="I8648" s="2"/>
      <c r="J8648" s="2"/>
      <c r="K8648" s="2"/>
      <c r="L8648" s="2"/>
      <c r="M8648" s="2"/>
      <c r="N8648" s="2"/>
      <c r="O8648" s="2"/>
      <c r="P8648" s="2"/>
      <c r="Q8648" s="2"/>
      <c r="R8648" s="2"/>
      <c r="S8648" s="2"/>
      <c r="T8648" s="2"/>
      <c r="U8648" s="2"/>
      <c r="V8648" s="2"/>
      <c r="W8648" s="2"/>
      <c r="X8648" s="2"/>
      <c r="Y8648" s="2"/>
      <c r="AB8648" s="2"/>
      <c r="AC8648" s="2"/>
      <c r="AD8648" s="2"/>
      <c r="AE8648" s="2"/>
      <c r="AF8648" s="2"/>
      <c r="AG8648" s="2"/>
      <c r="AH8648" s="2"/>
      <c r="AI8648" s="2"/>
      <c r="AJ8648" s="2"/>
      <c r="AK8648" s="2"/>
      <c r="BK8648" s="2"/>
      <c r="BL8648" s="2"/>
      <c r="BN8648" s="2"/>
      <c r="BO8648" s="2"/>
    </row>
    <row r="8649" ht="12.75" customHeight="1">
      <c r="D8649" s="2"/>
      <c r="G8649" s="2"/>
      <c r="I8649" s="2"/>
      <c r="J8649" s="2"/>
      <c r="K8649" s="2"/>
      <c r="L8649" s="2"/>
      <c r="M8649" s="2"/>
      <c r="N8649" s="2"/>
      <c r="O8649" s="2"/>
      <c r="P8649" s="2"/>
      <c r="Q8649" s="2"/>
      <c r="R8649" s="2"/>
      <c r="S8649" s="2"/>
      <c r="T8649" s="2"/>
      <c r="U8649" s="2"/>
      <c r="V8649" s="2"/>
      <c r="W8649" s="2"/>
      <c r="X8649" s="2"/>
      <c r="Y8649" s="2"/>
      <c r="AB8649" s="2"/>
      <c r="AC8649" s="2"/>
      <c r="AD8649" s="2"/>
      <c r="AE8649" s="2"/>
      <c r="AF8649" s="2"/>
      <c r="AG8649" s="2"/>
      <c r="AH8649" s="2"/>
      <c r="AI8649" s="2"/>
      <c r="AJ8649" s="2"/>
      <c r="AK8649" s="2"/>
      <c r="BK8649" s="2"/>
      <c r="BL8649" s="2"/>
      <c r="BN8649" s="2"/>
      <c r="BO8649" s="2"/>
    </row>
    <row r="8650" ht="12.75" customHeight="1">
      <c r="D8650" s="2"/>
      <c r="G8650" s="2"/>
      <c r="I8650" s="2"/>
      <c r="J8650" s="2"/>
      <c r="K8650" s="2"/>
      <c r="L8650" s="2"/>
      <c r="M8650" s="2"/>
      <c r="N8650" s="2"/>
      <c r="O8650" s="2"/>
      <c r="P8650" s="2"/>
      <c r="Q8650" s="2"/>
      <c r="R8650" s="2"/>
      <c r="S8650" s="2"/>
      <c r="T8650" s="2"/>
      <c r="U8650" s="2"/>
      <c r="V8650" s="2"/>
      <c r="W8650" s="2"/>
      <c r="X8650" s="2"/>
      <c r="Y8650" s="2"/>
      <c r="AB8650" s="2"/>
      <c r="AC8650" s="2"/>
      <c r="AD8650" s="2"/>
      <c r="AE8650" s="2"/>
      <c r="AF8650" s="2"/>
      <c r="AG8650" s="2"/>
      <c r="AH8650" s="2"/>
      <c r="AI8650" s="2"/>
      <c r="AJ8650" s="2"/>
      <c r="AK8650" s="2"/>
      <c r="BK8650" s="2"/>
      <c r="BL8650" s="2"/>
      <c r="BN8650" s="2"/>
      <c r="BO8650" s="2"/>
    </row>
    <row r="8651" ht="12.75" customHeight="1">
      <c r="D8651" s="2"/>
      <c r="G8651" s="2"/>
      <c r="I8651" s="2"/>
      <c r="J8651" s="2"/>
      <c r="K8651" s="2"/>
      <c r="L8651" s="2"/>
      <c r="M8651" s="2"/>
      <c r="N8651" s="2"/>
      <c r="O8651" s="2"/>
      <c r="P8651" s="2"/>
      <c r="Q8651" s="2"/>
      <c r="R8651" s="2"/>
      <c r="S8651" s="2"/>
      <c r="T8651" s="2"/>
      <c r="U8651" s="2"/>
      <c r="V8651" s="2"/>
      <c r="W8651" s="2"/>
      <c r="X8651" s="2"/>
      <c r="Y8651" s="2"/>
      <c r="AB8651" s="2"/>
      <c r="AC8651" s="2"/>
      <c r="AD8651" s="2"/>
      <c r="AE8651" s="2"/>
      <c r="AF8651" s="2"/>
      <c r="AG8651" s="2"/>
      <c r="AH8651" s="2"/>
      <c r="AI8651" s="2"/>
      <c r="AJ8651" s="2"/>
      <c r="AK8651" s="2"/>
      <c r="BK8651" s="2"/>
      <c r="BL8651" s="2"/>
      <c r="BN8651" s="2"/>
      <c r="BO8651" s="2"/>
    </row>
    <row r="8652" ht="12.75" customHeight="1">
      <c r="D8652" s="2"/>
      <c r="G8652" s="2"/>
      <c r="I8652" s="2"/>
      <c r="J8652" s="2"/>
      <c r="K8652" s="2"/>
      <c r="L8652" s="2"/>
      <c r="M8652" s="2"/>
      <c r="N8652" s="2"/>
      <c r="O8652" s="2"/>
      <c r="P8652" s="2"/>
      <c r="Q8652" s="2"/>
      <c r="R8652" s="2"/>
      <c r="S8652" s="2"/>
      <c r="T8652" s="2"/>
      <c r="U8652" s="2"/>
      <c r="V8652" s="2"/>
      <c r="W8652" s="2"/>
      <c r="X8652" s="2"/>
      <c r="Y8652" s="2"/>
      <c r="AB8652" s="2"/>
      <c r="AC8652" s="2"/>
      <c r="AD8652" s="2"/>
      <c r="AE8652" s="2"/>
      <c r="AF8652" s="2"/>
      <c r="AG8652" s="2"/>
      <c r="AH8652" s="2"/>
      <c r="AI8652" s="2"/>
      <c r="AJ8652" s="2"/>
      <c r="AK8652" s="2"/>
      <c r="BK8652" s="2"/>
      <c r="BL8652" s="2"/>
      <c r="BN8652" s="2"/>
      <c r="BO8652" s="2"/>
    </row>
    <row r="8653" ht="12.75" customHeight="1">
      <c r="D8653" s="2"/>
      <c r="G8653" s="2"/>
      <c r="I8653" s="2"/>
      <c r="J8653" s="2"/>
      <c r="K8653" s="2"/>
      <c r="L8653" s="2"/>
      <c r="M8653" s="2"/>
      <c r="N8653" s="2"/>
      <c r="O8653" s="2"/>
      <c r="P8653" s="2"/>
      <c r="Q8653" s="2"/>
      <c r="R8653" s="2"/>
      <c r="S8653" s="2"/>
      <c r="T8653" s="2"/>
      <c r="U8653" s="2"/>
      <c r="V8653" s="2"/>
      <c r="W8653" s="2"/>
      <c r="X8653" s="2"/>
      <c r="Y8653" s="2"/>
      <c r="AB8653" s="2"/>
      <c r="AC8653" s="2"/>
      <c r="AD8653" s="2"/>
      <c r="AE8653" s="2"/>
      <c r="AF8653" s="2"/>
      <c r="AG8653" s="2"/>
      <c r="AH8653" s="2"/>
      <c r="AI8653" s="2"/>
      <c r="AJ8653" s="2"/>
      <c r="AK8653" s="2"/>
      <c r="BK8653" s="2"/>
      <c r="BL8653" s="2"/>
      <c r="BN8653" s="2"/>
      <c r="BO8653" s="2"/>
    </row>
    <row r="8654" ht="12.75" customHeight="1">
      <c r="D8654" s="2"/>
      <c r="G8654" s="2"/>
      <c r="I8654" s="2"/>
      <c r="J8654" s="2"/>
      <c r="K8654" s="2"/>
      <c r="L8654" s="2"/>
      <c r="M8654" s="2"/>
      <c r="N8654" s="2"/>
      <c r="O8654" s="2"/>
      <c r="P8654" s="2"/>
      <c r="Q8654" s="2"/>
      <c r="R8654" s="2"/>
      <c r="S8654" s="2"/>
      <c r="T8654" s="2"/>
      <c r="U8654" s="2"/>
      <c r="V8654" s="2"/>
      <c r="W8654" s="2"/>
      <c r="X8654" s="2"/>
      <c r="Y8654" s="2"/>
      <c r="AB8654" s="2"/>
      <c r="AC8654" s="2"/>
      <c r="AD8654" s="2"/>
      <c r="AE8654" s="2"/>
      <c r="AF8654" s="2"/>
      <c r="AG8654" s="2"/>
      <c r="AH8654" s="2"/>
      <c r="AI8654" s="2"/>
      <c r="AJ8654" s="2"/>
      <c r="AK8654" s="2"/>
      <c r="BK8654" s="2"/>
      <c r="BL8654" s="2"/>
      <c r="BN8654" s="2"/>
      <c r="BO8654" s="2"/>
    </row>
    <row r="8655" ht="12.75" customHeight="1">
      <c r="D8655" s="2"/>
      <c r="G8655" s="2"/>
      <c r="I8655" s="2"/>
      <c r="J8655" s="2"/>
      <c r="K8655" s="2"/>
      <c r="L8655" s="2"/>
      <c r="M8655" s="2"/>
      <c r="N8655" s="2"/>
      <c r="O8655" s="2"/>
      <c r="P8655" s="2"/>
      <c r="Q8655" s="2"/>
      <c r="R8655" s="2"/>
      <c r="S8655" s="2"/>
      <c r="T8655" s="2"/>
      <c r="U8655" s="2"/>
      <c r="V8655" s="2"/>
      <c r="W8655" s="2"/>
      <c r="X8655" s="2"/>
      <c r="Y8655" s="2"/>
      <c r="AB8655" s="2"/>
      <c r="AC8655" s="2"/>
      <c r="AD8655" s="2"/>
      <c r="AE8655" s="2"/>
      <c r="AF8655" s="2"/>
      <c r="AG8655" s="2"/>
      <c r="AH8655" s="2"/>
      <c r="AI8655" s="2"/>
      <c r="AJ8655" s="2"/>
      <c r="AK8655" s="2"/>
      <c r="BK8655" s="2"/>
      <c r="BL8655" s="2"/>
      <c r="BN8655" s="2"/>
      <c r="BO8655" s="2"/>
    </row>
    <row r="8656" ht="12.75" customHeight="1">
      <c r="D8656" s="2"/>
      <c r="G8656" s="2"/>
      <c r="I8656" s="2"/>
      <c r="J8656" s="2"/>
      <c r="K8656" s="2"/>
      <c r="L8656" s="2"/>
      <c r="M8656" s="2"/>
      <c r="N8656" s="2"/>
      <c r="O8656" s="2"/>
      <c r="P8656" s="2"/>
      <c r="Q8656" s="2"/>
      <c r="R8656" s="2"/>
      <c r="S8656" s="2"/>
      <c r="T8656" s="2"/>
      <c r="U8656" s="2"/>
      <c r="V8656" s="2"/>
      <c r="W8656" s="2"/>
      <c r="X8656" s="2"/>
      <c r="Y8656" s="2"/>
      <c r="AB8656" s="2"/>
      <c r="AC8656" s="2"/>
      <c r="AD8656" s="2"/>
      <c r="AE8656" s="2"/>
      <c r="AF8656" s="2"/>
      <c r="AG8656" s="2"/>
      <c r="AH8656" s="2"/>
      <c r="AI8656" s="2"/>
      <c r="AJ8656" s="2"/>
      <c r="AK8656" s="2"/>
      <c r="BK8656" s="2"/>
      <c r="BL8656" s="2"/>
      <c r="BN8656" s="2"/>
      <c r="BO8656" s="2"/>
    </row>
    <row r="8657" ht="12.75" customHeight="1">
      <c r="D8657" s="2"/>
      <c r="G8657" s="2"/>
      <c r="I8657" s="2"/>
      <c r="J8657" s="2"/>
      <c r="K8657" s="2"/>
      <c r="L8657" s="2"/>
      <c r="M8657" s="2"/>
      <c r="N8657" s="2"/>
      <c r="O8657" s="2"/>
      <c r="P8657" s="2"/>
      <c r="Q8657" s="2"/>
      <c r="R8657" s="2"/>
      <c r="S8657" s="2"/>
      <c r="T8657" s="2"/>
      <c r="U8657" s="2"/>
      <c r="V8657" s="2"/>
      <c r="W8657" s="2"/>
      <c r="X8657" s="2"/>
      <c r="Y8657" s="2"/>
      <c r="AB8657" s="2"/>
      <c r="AC8657" s="2"/>
      <c r="AD8657" s="2"/>
      <c r="AE8657" s="2"/>
      <c r="AF8657" s="2"/>
      <c r="AG8657" s="2"/>
      <c r="AH8657" s="2"/>
      <c r="AI8657" s="2"/>
      <c r="AJ8657" s="2"/>
      <c r="AK8657" s="2"/>
      <c r="BK8657" s="2"/>
      <c r="BL8657" s="2"/>
      <c r="BN8657" s="2"/>
      <c r="BO8657" s="2"/>
    </row>
    <row r="8658" ht="12.75" customHeight="1">
      <c r="D8658" s="2"/>
      <c r="G8658" s="2"/>
      <c r="I8658" s="2"/>
      <c r="J8658" s="2"/>
      <c r="K8658" s="2"/>
      <c r="L8658" s="2"/>
      <c r="M8658" s="2"/>
      <c r="N8658" s="2"/>
      <c r="O8658" s="2"/>
      <c r="P8658" s="2"/>
      <c r="Q8658" s="2"/>
      <c r="R8658" s="2"/>
      <c r="S8658" s="2"/>
      <c r="T8658" s="2"/>
      <c r="U8658" s="2"/>
      <c r="V8658" s="2"/>
      <c r="W8658" s="2"/>
      <c r="X8658" s="2"/>
      <c r="Y8658" s="2"/>
      <c r="AB8658" s="2"/>
      <c r="AC8658" s="2"/>
      <c r="AD8658" s="2"/>
      <c r="AE8658" s="2"/>
      <c r="AF8658" s="2"/>
      <c r="AG8658" s="2"/>
      <c r="AH8658" s="2"/>
      <c r="AI8658" s="2"/>
      <c r="AJ8658" s="2"/>
      <c r="AK8658" s="2"/>
      <c r="BK8658" s="2"/>
      <c r="BL8658" s="2"/>
      <c r="BN8658" s="2"/>
      <c r="BO8658" s="2"/>
    </row>
    <row r="8659" ht="12.75" customHeight="1">
      <c r="D8659" s="2"/>
      <c r="G8659" s="2"/>
      <c r="I8659" s="2"/>
      <c r="J8659" s="2"/>
      <c r="K8659" s="2"/>
      <c r="L8659" s="2"/>
      <c r="M8659" s="2"/>
      <c r="N8659" s="2"/>
      <c r="O8659" s="2"/>
      <c r="P8659" s="2"/>
      <c r="Q8659" s="2"/>
      <c r="R8659" s="2"/>
      <c r="S8659" s="2"/>
      <c r="T8659" s="2"/>
      <c r="U8659" s="2"/>
      <c r="V8659" s="2"/>
      <c r="W8659" s="2"/>
      <c r="X8659" s="2"/>
      <c r="Y8659" s="2"/>
      <c r="AB8659" s="2"/>
      <c r="AC8659" s="2"/>
      <c r="AD8659" s="2"/>
      <c r="AE8659" s="2"/>
      <c r="AF8659" s="2"/>
      <c r="AG8659" s="2"/>
      <c r="AH8659" s="2"/>
      <c r="AI8659" s="2"/>
      <c r="AJ8659" s="2"/>
      <c r="AK8659" s="2"/>
      <c r="BK8659" s="2"/>
      <c r="BL8659" s="2"/>
      <c r="BN8659" s="2"/>
      <c r="BO8659" s="2"/>
    </row>
    <row r="8660" ht="12.75" customHeight="1">
      <c r="D8660" s="2"/>
      <c r="G8660" s="2"/>
      <c r="I8660" s="2"/>
      <c r="J8660" s="2"/>
      <c r="K8660" s="2"/>
      <c r="L8660" s="2"/>
      <c r="M8660" s="2"/>
      <c r="N8660" s="2"/>
      <c r="O8660" s="2"/>
      <c r="P8660" s="2"/>
      <c r="Q8660" s="2"/>
      <c r="R8660" s="2"/>
      <c r="S8660" s="2"/>
      <c r="T8660" s="2"/>
      <c r="U8660" s="2"/>
      <c r="V8660" s="2"/>
      <c r="W8660" s="2"/>
      <c r="X8660" s="2"/>
      <c r="Y8660" s="2"/>
      <c r="AB8660" s="2"/>
      <c r="AC8660" s="2"/>
      <c r="AD8660" s="2"/>
      <c r="AE8660" s="2"/>
      <c r="AF8660" s="2"/>
      <c r="AG8660" s="2"/>
      <c r="AH8660" s="2"/>
      <c r="AI8660" s="2"/>
      <c r="AJ8660" s="2"/>
      <c r="AK8660" s="2"/>
      <c r="BK8660" s="2"/>
      <c r="BL8660" s="2"/>
      <c r="BN8660" s="2"/>
      <c r="BO8660" s="2"/>
    </row>
    <row r="8661" ht="12.75" customHeight="1">
      <c r="D8661" s="2"/>
      <c r="G8661" s="2"/>
      <c r="I8661" s="2"/>
      <c r="J8661" s="2"/>
      <c r="K8661" s="2"/>
      <c r="L8661" s="2"/>
      <c r="M8661" s="2"/>
      <c r="N8661" s="2"/>
      <c r="O8661" s="2"/>
      <c r="P8661" s="2"/>
      <c r="Q8661" s="2"/>
      <c r="R8661" s="2"/>
      <c r="S8661" s="2"/>
      <c r="T8661" s="2"/>
      <c r="U8661" s="2"/>
      <c r="V8661" s="2"/>
      <c r="W8661" s="2"/>
      <c r="X8661" s="2"/>
      <c r="Y8661" s="2"/>
      <c r="AB8661" s="2"/>
      <c r="AC8661" s="2"/>
      <c r="AD8661" s="2"/>
      <c r="AE8661" s="2"/>
      <c r="AF8661" s="2"/>
      <c r="AG8661" s="2"/>
      <c r="AH8661" s="2"/>
      <c r="AI8661" s="2"/>
      <c r="AJ8661" s="2"/>
      <c r="AK8661" s="2"/>
      <c r="BK8661" s="2"/>
      <c r="BL8661" s="2"/>
      <c r="BN8661" s="2"/>
      <c r="BO8661" s="2"/>
    </row>
    <row r="8662" ht="12.75" customHeight="1">
      <c r="D8662" s="2"/>
      <c r="G8662" s="2"/>
      <c r="I8662" s="2"/>
      <c r="J8662" s="2"/>
      <c r="K8662" s="2"/>
      <c r="L8662" s="2"/>
      <c r="M8662" s="2"/>
      <c r="N8662" s="2"/>
      <c r="O8662" s="2"/>
      <c r="P8662" s="2"/>
      <c r="Q8662" s="2"/>
      <c r="R8662" s="2"/>
      <c r="S8662" s="2"/>
      <c r="T8662" s="2"/>
      <c r="U8662" s="2"/>
      <c r="V8662" s="2"/>
      <c r="W8662" s="2"/>
      <c r="X8662" s="2"/>
      <c r="Y8662" s="2"/>
      <c r="AB8662" s="2"/>
      <c r="AC8662" s="2"/>
      <c r="AD8662" s="2"/>
      <c r="AE8662" s="2"/>
      <c r="AF8662" s="2"/>
      <c r="AG8662" s="2"/>
      <c r="AH8662" s="2"/>
      <c r="AI8662" s="2"/>
      <c r="AJ8662" s="2"/>
      <c r="AK8662" s="2"/>
      <c r="BK8662" s="2"/>
      <c r="BL8662" s="2"/>
      <c r="BN8662" s="2"/>
      <c r="BO8662" s="2"/>
    </row>
    <row r="8663" ht="12.75" customHeight="1">
      <c r="D8663" s="2"/>
      <c r="G8663" s="2"/>
      <c r="I8663" s="2"/>
      <c r="J8663" s="2"/>
      <c r="K8663" s="2"/>
      <c r="L8663" s="2"/>
      <c r="M8663" s="2"/>
      <c r="N8663" s="2"/>
      <c r="O8663" s="2"/>
      <c r="P8663" s="2"/>
      <c r="Q8663" s="2"/>
      <c r="R8663" s="2"/>
      <c r="S8663" s="2"/>
      <c r="T8663" s="2"/>
      <c r="U8663" s="2"/>
      <c r="V8663" s="2"/>
      <c r="W8663" s="2"/>
      <c r="X8663" s="2"/>
      <c r="Y8663" s="2"/>
      <c r="AB8663" s="2"/>
      <c r="AC8663" s="2"/>
      <c r="AD8663" s="2"/>
      <c r="AE8663" s="2"/>
      <c r="AF8663" s="2"/>
      <c r="AG8663" s="2"/>
      <c r="AH8663" s="2"/>
      <c r="AI8663" s="2"/>
      <c r="AJ8663" s="2"/>
      <c r="AK8663" s="2"/>
      <c r="BK8663" s="2"/>
      <c r="BL8663" s="2"/>
      <c r="BN8663" s="2"/>
      <c r="BO8663" s="2"/>
    </row>
    <row r="8664" ht="12.75" customHeight="1">
      <c r="D8664" s="2"/>
      <c r="G8664" s="2"/>
      <c r="I8664" s="2"/>
      <c r="J8664" s="2"/>
      <c r="K8664" s="2"/>
      <c r="L8664" s="2"/>
      <c r="M8664" s="2"/>
      <c r="N8664" s="2"/>
      <c r="O8664" s="2"/>
      <c r="P8664" s="2"/>
      <c r="Q8664" s="2"/>
      <c r="R8664" s="2"/>
      <c r="S8664" s="2"/>
      <c r="T8664" s="2"/>
      <c r="U8664" s="2"/>
      <c r="V8664" s="2"/>
      <c r="W8664" s="2"/>
      <c r="X8664" s="2"/>
      <c r="Y8664" s="2"/>
      <c r="AB8664" s="2"/>
      <c r="AC8664" s="2"/>
      <c r="AD8664" s="2"/>
      <c r="AE8664" s="2"/>
      <c r="AF8664" s="2"/>
      <c r="AG8664" s="2"/>
      <c r="AH8664" s="2"/>
      <c r="AI8664" s="2"/>
      <c r="AJ8664" s="2"/>
      <c r="AK8664" s="2"/>
      <c r="BK8664" s="2"/>
      <c r="BL8664" s="2"/>
      <c r="BN8664" s="2"/>
      <c r="BO8664" s="2"/>
    </row>
    <row r="8665" ht="12.75" customHeight="1">
      <c r="D8665" s="2"/>
      <c r="G8665" s="2"/>
      <c r="I8665" s="2"/>
      <c r="J8665" s="2"/>
      <c r="K8665" s="2"/>
      <c r="L8665" s="2"/>
      <c r="M8665" s="2"/>
      <c r="N8665" s="2"/>
      <c r="O8665" s="2"/>
      <c r="P8665" s="2"/>
      <c r="Q8665" s="2"/>
      <c r="R8665" s="2"/>
      <c r="S8665" s="2"/>
      <c r="T8665" s="2"/>
      <c r="U8665" s="2"/>
      <c r="V8665" s="2"/>
      <c r="W8665" s="2"/>
      <c r="X8665" s="2"/>
      <c r="Y8665" s="2"/>
      <c r="AB8665" s="2"/>
      <c r="AC8665" s="2"/>
      <c r="AD8665" s="2"/>
      <c r="AE8665" s="2"/>
      <c r="AF8665" s="2"/>
      <c r="AG8665" s="2"/>
      <c r="AH8665" s="2"/>
      <c r="AI8665" s="2"/>
      <c r="AJ8665" s="2"/>
      <c r="AK8665" s="2"/>
      <c r="BK8665" s="2"/>
      <c r="BL8665" s="2"/>
      <c r="BN8665" s="2"/>
      <c r="BO8665" s="2"/>
    </row>
    <row r="8666" ht="12.75" customHeight="1">
      <c r="D8666" s="2"/>
      <c r="G8666" s="2"/>
      <c r="I8666" s="2"/>
      <c r="J8666" s="2"/>
      <c r="K8666" s="2"/>
      <c r="L8666" s="2"/>
      <c r="M8666" s="2"/>
      <c r="N8666" s="2"/>
      <c r="O8666" s="2"/>
      <c r="P8666" s="2"/>
      <c r="Q8666" s="2"/>
      <c r="R8666" s="2"/>
      <c r="S8666" s="2"/>
      <c r="T8666" s="2"/>
      <c r="U8666" s="2"/>
      <c r="V8666" s="2"/>
      <c r="W8666" s="2"/>
      <c r="X8666" s="2"/>
      <c r="Y8666" s="2"/>
      <c r="AB8666" s="2"/>
      <c r="AC8666" s="2"/>
      <c r="AD8666" s="2"/>
      <c r="AE8666" s="2"/>
      <c r="AF8666" s="2"/>
      <c r="AG8666" s="2"/>
      <c r="AH8666" s="2"/>
      <c r="AI8666" s="2"/>
      <c r="AJ8666" s="2"/>
      <c r="AK8666" s="2"/>
      <c r="BK8666" s="2"/>
      <c r="BL8666" s="2"/>
      <c r="BN8666" s="2"/>
      <c r="BO8666" s="2"/>
    </row>
    <row r="8667" ht="12.75" customHeight="1">
      <c r="D8667" s="2"/>
      <c r="G8667" s="2"/>
      <c r="I8667" s="2"/>
      <c r="J8667" s="2"/>
      <c r="K8667" s="2"/>
      <c r="L8667" s="2"/>
      <c r="M8667" s="2"/>
      <c r="N8667" s="2"/>
      <c r="O8667" s="2"/>
      <c r="P8667" s="2"/>
      <c r="Q8667" s="2"/>
      <c r="R8667" s="2"/>
      <c r="S8667" s="2"/>
      <c r="T8667" s="2"/>
      <c r="U8667" s="2"/>
      <c r="V8667" s="2"/>
      <c r="W8667" s="2"/>
      <c r="X8667" s="2"/>
      <c r="Y8667" s="2"/>
      <c r="AB8667" s="2"/>
      <c r="AC8667" s="2"/>
      <c r="AD8667" s="2"/>
      <c r="AE8667" s="2"/>
      <c r="AF8667" s="2"/>
      <c r="AG8667" s="2"/>
      <c r="AH8667" s="2"/>
      <c r="AI8667" s="2"/>
      <c r="AJ8667" s="2"/>
      <c r="AK8667" s="2"/>
      <c r="BK8667" s="2"/>
      <c r="BL8667" s="2"/>
      <c r="BN8667" s="2"/>
      <c r="BO8667" s="2"/>
    </row>
    <row r="8668" ht="12.75" customHeight="1">
      <c r="D8668" s="2"/>
      <c r="G8668" s="2"/>
      <c r="I8668" s="2"/>
      <c r="J8668" s="2"/>
      <c r="K8668" s="2"/>
      <c r="L8668" s="2"/>
      <c r="M8668" s="2"/>
      <c r="N8668" s="2"/>
      <c r="O8668" s="2"/>
      <c r="P8668" s="2"/>
      <c r="Q8668" s="2"/>
      <c r="R8668" s="2"/>
      <c r="S8668" s="2"/>
      <c r="T8668" s="2"/>
      <c r="U8668" s="2"/>
      <c r="V8668" s="2"/>
      <c r="W8668" s="2"/>
      <c r="X8668" s="2"/>
      <c r="Y8668" s="2"/>
      <c r="AB8668" s="2"/>
      <c r="AC8668" s="2"/>
      <c r="AD8668" s="2"/>
      <c r="AE8668" s="2"/>
      <c r="AF8668" s="2"/>
      <c r="AG8668" s="2"/>
      <c r="AH8668" s="2"/>
      <c r="AI8668" s="2"/>
      <c r="AJ8668" s="2"/>
      <c r="AK8668" s="2"/>
      <c r="BK8668" s="2"/>
      <c r="BL8668" s="2"/>
      <c r="BN8668" s="2"/>
      <c r="BO8668" s="2"/>
    </row>
    <row r="8669" ht="12.75" customHeight="1">
      <c r="D8669" s="2"/>
      <c r="G8669" s="2"/>
      <c r="I8669" s="2"/>
      <c r="J8669" s="2"/>
      <c r="K8669" s="2"/>
      <c r="L8669" s="2"/>
      <c r="M8669" s="2"/>
      <c r="N8669" s="2"/>
      <c r="O8669" s="2"/>
      <c r="P8669" s="2"/>
      <c r="Q8669" s="2"/>
      <c r="R8669" s="2"/>
      <c r="S8669" s="2"/>
      <c r="T8669" s="2"/>
      <c r="U8669" s="2"/>
      <c r="V8669" s="2"/>
      <c r="W8669" s="2"/>
      <c r="X8669" s="2"/>
      <c r="Y8669" s="2"/>
      <c r="AB8669" s="2"/>
      <c r="AC8669" s="2"/>
      <c r="AD8669" s="2"/>
      <c r="AE8669" s="2"/>
      <c r="AF8669" s="2"/>
      <c r="AG8669" s="2"/>
      <c r="AH8669" s="2"/>
      <c r="AI8669" s="2"/>
      <c r="AJ8669" s="2"/>
      <c r="AK8669" s="2"/>
      <c r="BK8669" s="2"/>
      <c r="BL8669" s="2"/>
      <c r="BN8669" s="2"/>
      <c r="BO8669" s="2"/>
    </row>
    <row r="8670" ht="12.75" customHeight="1">
      <c r="D8670" s="2"/>
      <c r="G8670" s="2"/>
      <c r="I8670" s="2"/>
      <c r="J8670" s="2"/>
      <c r="K8670" s="2"/>
      <c r="L8670" s="2"/>
      <c r="M8670" s="2"/>
      <c r="N8670" s="2"/>
      <c r="O8670" s="2"/>
      <c r="P8670" s="2"/>
      <c r="Q8670" s="2"/>
      <c r="R8670" s="2"/>
      <c r="S8670" s="2"/>
      <c r="T8670" s="2"/>
      <c r="U8670" s="2"/>
      <c r="V8670" s="2"/>
      <c r="W8670" s="2"/>
      <c r="X8670" s="2"/>
      <c r="Y8670" s="2"/>
      <c r="AB8670" s="2"/>
      <c r="AC8670" s="2"/>
      <c r="AD8670" s="2"/>
      <c r="AE8670" s="2"/>
      <c r="AF8670" s="2"/>
      <c r="AG8670" s="2"/>
      <c r="AH8670" s="2"/>
      <c r="AI8670" s="2"/>
      <c r="AJ8670" s="2"/>
      <c r="AK8670" s="2"/>
      <c r="BK8670" s="2"/>
      <c r="BL8670" s="2"/>
      <c r="BN8670" s="2"/>
      <c r="BO8670" s="2"/>
    </row>
    <row r="8671" ht="12.75" customHeight="1">
      <c r="D8671" s="2"/>
      <c r="G8671" s="2"/>
      <c r="I8671" s="2"/>
      <c r="J8671" s="2"/>
      <c r="K8671" s="2"/>
      <c r="L8671" s="2"/>
      <c r="M8671" s="2"/>
      <c r="N8671" s="2"/>
      <c r="O8671" s="2"/>
      <c r="P8671" s="2"/>
      <c r="Q8671" s="2"/>
      <c r="R8671" s="2"/>
      <c r="S8671" s="2"/>
      <c r="T8671" s="2"/>
      <c r="U8671" s="2"/>
      <c r="V8671" s="2"/>
      <c r="W8671" s="2"/>
      <c r="X8671" s="2"/>
      <c r="Y8671" s="2"/>
      <c r="AB8671" s="2"/>
      <c r="AC8671" s="2"/>
      <c r="AD8671" s="2"/>
      <c r="AE8671" s="2"/>
      <c r="AF8671" s="2"/>
      <c r="AG8671" s="2"/>
      <c r="AH8671" s="2"/>
      <c r="AI8671" s="2"/>
      <c r="AJ8671" s="2"/>
      <c r="AK8671" s="2"/>
      <c r="BK8671" s="2"/>
      <c r="BL8671" s="2"/>
      <c r="BN8671" s="2"/>
      <c r="BO8671" s="2"/>
    </row>
    <row r="8672" ht="12.75" customHeight="1">
      <c r="D8672" s="2"/>
      <c r="G8672" s="2"/>
      <c r="I8672" s="2"/>
      <c r="J8672" s="2"/>
      <c r="K8672" s="2"/>
      <c r="L8672" s="2"/>
      <c r="M8672" s="2"/>
      <c r="N8672" s="2"/>
      <c r="O8672" s="2"/>
      <c r="P8672" s="2"/>
      <c r="Q8672" s="2"/>
      <c r="R8672" s="2"/>
      <c r="S8672" s="2"/>
      <c r="T8672" s="2"/>
      <c r="U8672" s="2"/>
      <c r="V8672" s="2"/>
      <c r="W8672" s="2"/>
      <c r="X8672" s="2"/>
      <c r="Y8672" s="2"/>
      <c r="AB8672" s="2"/>
      <c r="AC8672" s="2"/>
      <c r="AD8672" s="2"/>
      <c r="AE8672" s="2"/>
      <c r="AF8672" s="2"/>
      <c r="AG8672" s="2"/>
      <c r="AH8672" s="2"/>
      <c r="AI8672" s="2"/>
      <c r="AJ8672" s="2"/>
      <c r="AK8672" s="2"/>
      <c r="BK8672" s="2"/>
      <c r="BL8672" s="2"/>
      <c r="BN8672" s="2"/>
      <c r="BO8672" s="2"/>
    </row>
    <row r="8673" ht="12.75" customHeight="1">
      <c r="D8673" s="2"/>
      <c r="G8673" s="2"/>
      <c r="I8673" s="2"/>
      <c r="J8673" s="2"/>
      <c r="K8673" s="2"/>
      <c r="L8673" s="2"/>
      <c r="M8673" s="2"/>
      <c r="N8673" s="2"/>
      <c r="O8673" s="2"/>
      <c r="P8673" s="2"/>
      <c r="Q8673" s="2"/>
      <c r="R8673" s="2"/>
      <c r="S8673" s="2"/>
      <c r="T8673" s="2"/>
      <c r="U8673" s="2"/>
      <c r="V8673" s="2"/>
      <c r="W8673" s="2"/>
      <c r="X8673" s="2"/>
      <c r="Y8673" s="2"/>
      <c r="AB8673" s="2"/>
      <c r="AC8673" s="2"/>
      <c r="AD8673" s="2"/>
      <c r="AE8673" s="2"/>
      <c r="AF8673" s="2"/>
      <c r="AG8673" s="2"/>
      <c r="AH8673" s="2"/>
      <c r="AI8673" s="2"/>
      <c r="AJ8673" s="2"/>
      <c r="AK8673" s="2"/>
      <c r="BK8673" s="2"/>
      <c r="BL8673" s="2"/>
      <c r="BN8673" s="2"/>
      <c r="BO8673" s="2"/>
    </row>
    <row r="8674" ht="12.75" customHeight="1">
      <c r="D8674" s="2"/>
      <c r="G8674" s="2"/>
      <c r="I8674" s="2"/>
      <c r="J8674" s="2"/>
      <c r="K8674" s="2"/>
      <c r="L8674" s="2"/>
      <c r="M8674" s="2"/>
      <c r="N8674" s="2"/>
      <c r="O8674" s="2"/>
      <c r="P8674" s="2"/>
      <c r="Q8674" s="2"/>
      <c r="R8674" s="2"/>
      <c r="S8674" s="2"/>
      <c r="T8674" s="2"/>
      <c r="U8674" s="2"/>
      <c r="V8674" s="2"/>
      <c r="W8674" s="2"/>
      <c r="X8674" s="2"/>
      <c r="Y8674" s="2"/>
      <c r="AB8674" s="2"/>
      <c r="AC8674" s="2"/>
      <c r="AD8674" s="2"/>
      <c r="AE8674" s="2"/>
      <c r="AF8674" s="2"/>
      <c r="AG8674" s="2"/>
      <c r="AH8674" s="2"/>
      <c r="AI8674" s="2"/>
      <c r="AJ8674" s="2"/>
      <c r="AK8674" s="2"/>
      <c r="BK8674" s="2"/>
      <c r="BL8674" s="2"/>
      <c r="BN8674" s="2"/>
      <c r="BO8674" s="2"/>
    </row>
    <row r="8675" ht="12.75" customHeight="1">
      <c r="D8675" s="2"/>
      <c r="G8675" s="2"/>
      <c r="I8675" s="2"/>
      <c r="J8675" s="2"/>
      <c r="K8675" s="2"/>
      <c r="L8675" s="2"/>
      <c r="M8675" s="2"/>
      <c r="N8675" s="2"/>
      <c r="O8675" s="2"/>
      <c r="P8675" s="2"/>
      <c r="Q8675" s="2"/>
      <c r="R8675" s="2"/>
      <c r="S8675" s="2"/>
      <c r="T8675" s="2"/>
      <c r="U8675" s="2"/>
      <c r="V8675" s="2"/>
      <c r="W8675" s="2"/>
      <c r="X8675" s="2"/>
      <c r="Y8675" s="2"/>
      <c r="AB8675" s="2"/>
      <c r="AC8675" s="2"/>
      <c r="AD8675" s="2"/>
      <c r="AE8675" s="2"/>
      <c r="AF8675" s="2"/>
      <c r="AG8675" s="2"/>
      <c r="AH8675" s="2"/>
      <c r="AI8675" s="2"/>
      <c r="AJ8675" s="2"/>
      <c r="AK8675" s="2"/>
      <c r="BK8675" s="2"/>
      <c r="BL8675" s="2"/>
      <c r="BN8675" s="2"/>
      <c r="BO8675" s="2"/>
    </row>
    <row r="8676" ht="12.75" customHeight="1">
      <c r="D8676" s="2"/>
      <c r="G8676" s="2"/>
      <c r="I8676" s="2"/>
      <c r="J8676" s="2"/>
      <c r="K8676" s="2"/>
      <c r="L8676" s="2"/>
      <c r="M8676" s="2"/>
      <c r="N8676" s="2"/>
      <c r="O8676" s="2"/>
      <c r="P8676" s="2"/>
      <c r="Q8676" s="2"/>
      <c r="R8676" s="2"/>
      <c r="S8676" s="2"/>
      <c r="T8676" s="2"/>
      <c r="U8676" s="2"/>
      <c r="V8676" s="2"/>
      <c r="W8676" s="2"/>
      <c r="X8676" s="2"/>
      <c r="Y8676" s="2"/>
      <c r="AB8676" s="2"/>
      <c r="AC8676" s="2"/>
      <c r="AD8676" s="2"/>
      <c r="AE8676" s="2"/>
      <c r="AF8676" s="2"/>
      <c r="AG8676" s="2"/>
      <c r="AH8676" s="2"/>
      <c r="AI8676" s="2"/>
      <c r="AJ8676" s="2"/>
      <c r="AK8676" s="2"/>
      <c r="BK8676" s="2"/>
      <c r="BL8676" s="2"/>
      <c r="BN8676" s="2"/>
      <c r="BO8676" s="2"/>
    </row>
    <row r="8677" ht="12.75" customHeight="1">
      <c r="D8677" s="2"/>
      <c r="G8677" s="2"/>
      <c r="I8677" s="2"/>
      <c r="J8677" s="2"/>
      <c r="K8677" s="2"/>
      <c r="L8677" s="2"/>
      <c r="M8677" s="2"/>
      <c r="N8677" s="2"/>
      <c r="O8677" s="2"/>
      <c r="P8677" s="2"/>
      <c r="Q8677" s="2"/>
      <c r="R8677" s="2"/>
      <c r="S8677" s="2"/>
      <c r="T8677" s="2"/>
      <c r="U8677" s="2"/>
      <c r="V8677" s="2"/>
      <c r="W8677" s="2"/>
      <c r="X8677" s="2"/>
      <c r="Y8677" s="2"/>
      <c r="AB8677" s="2"/>
      <c r="AC8677" s="2"/>
      <c r="AD8677" s="2"/>
      <c r="AE8677" s="2"/>
      <c r="AF8677" s="2"/>
      <c r="AG8677" s="2"/>
      <c r="AH8677" s="2"/>
      <c r="AI8677" s="2"/>
      <c r="AJ8677" s="2"/>
      <c r="AK8677" s="2"/>
      <c r="BK8677" s="2"/>
      <c r="BL8677" s="2"/>
      <c r="BN8677" s="2"/>
      <c r="BO8677" s="2"/>
    </row>
    <row r="8678" ht="12.75" customHeight="1">
      <c r="D8678" s="2"/>
      <c r="G8678" s="2"/>
      <c r="I8678" s="2"/>
      <c r="J8678" s="2"/>
      <c r="K8678" s="2"/>
      <c r="L8678" s="2"/>
      <c r="M8678" s="2"/>
      <c r="N8678" s="2"/>
      <c r="O8678" s="2"/>
      <c r="P8678" s="2"/>
      <c r="Q8678" s="2"/>
      <c r="R8678" s="2"/>
      <c r="S8678" s="2"/>
      <c r="T8678" s="2"/>
      <c r="U8678" s="2"/>
      <c r="V8678" s="2"/>
      <c r="W8678" s="2"/>
      <c r="X8678" s="2"/>
      <c r="Y8678" s="2"/>
      <c r="AB8678" s="2"/>
      <c r="AC8678" s="2"/>
      <c r="AD8678" s="2"/>
      <c r="AE8678" s="2"/>
      <c r="AF8678" s="2"/>
      <c r="AG8678" s="2"/>
      <c r="AH8678" s="2"/>
      <c r="AI8678" s="2"/>
      <c r="AJ8678" s="2"/>
      <c r="AK8678" s="2"/>
      <c r="BK8678" s="2"/>
      <c r="BL8678" s="2"/>
      <c r="BN8678" s="2"/>
      <c r="BO8678" s="2"/>
    </row>
    <row r="8679" ht="12.75" customHeight="1">
      <c r="D8679" s="2"/>
      <c r="G8679" s="2"/>
      <c r="I8679" s="2"/>
      <c r="J8679" s="2"/>
      <c r="K8679" s="2"/>
      <c r="L8679" s="2"/>
      <c r="M8679" s="2"/>
      <c r="N8679" s="2"/>
      <c r="O8679" s="2"/>
      <c r="P8679" s="2"/>
      <c r="Q8679" s="2"/>
      <c r="R8679" s="2"/>
      <c r="S8679" s="2"/>
      <c r="T8679" s="2"/>
      <c r="U8679" s="2"/>
      <c r="V8679" s="2"/>
      <c r="W8679" s="2"/>
      <c r="X8679" s="2"/>
      <c r="Y8679" s="2"/>
      <c r="AB8679" s="2"/>
      <c r="AC8679" s="2"/>
      <c r="AD8679" s="2"/>
      <c r="AE8679" s="2"/>
      <c r="AF8679" s="2"/>
      <c r="AG8679" s="2"/>
      <c r="AH8679" s="2"/>
      <c r="AI8679" s="2"/>
      <c r="AJ8679" s="2"/>
      <c r="AK8679" s="2"/>
      <c r="BK8679" s="2"/>
      <c r="BL8679" s="2"/>
      <c r="BN8679" s="2"/>
      <c r="BO8679" s="2"/>
    </row>
    <row r="8680" ht="12.75" customHeight="1">
      <c r="D8680" s="2"/>
      <c r="G8680" s="2"/>
      <c r="I8680" s="2"/>
      <c r="J8680" s="2"/>
      <c r="K8680" s="2"/>
      <c r="L8680" s="2"/>
      <c r="M8680" s="2"/>
      <c r="N8680" s="2"/>
      <c r="O8680" s="2"/>
      <c r="P8680" s="2"/>
      <c r="Q8680" s="2"/>
      <c r="R8680" s="2"/>
      <c r="S8680" s="2"/>
      <c r="T8680" s="2"/>
      <c r="U8680" s="2"/>
      <c r="V8680" s="2"/>
      <c r="W8680" s="2"/>
      <c r="X8680" s="2"/>
      <c r="Y8680" s="2"/>
      <c r="AB8680" s="2"/>
      <c r="AC8680" s="2"/>
      <c r="AD8680" s="2"/>
      <c r="AE8680" s="2"/>
      <c r="AF8680" s="2"/>
      <c r="AG8680" s="2"/>
      <c r="AH8680" s="2"/>
      <c r="AI8680" s="2"/>
      <c r="AJ8680" s="2"/>
      <c r="AK8680" s="2"/>
      <c r="BK8680" s="2"/>
      <c r="BL8680" s="2"/>
      <c r="BN8680" s="2"/>
      <c r="BO8680" s="2"/>
    </row>
    <row r="8681" ht="12.75" customHeight="1">
      <c r="D8681" s="2"/>
      <c r="G8681" s="2"/>
      <c r="I8681" s="2"/>
      <c r="J8681" s="2"/>
      <c r="K8681" s="2"/>
      <c r="L8681" s="2"/>
      <c r="M8681" s="2"/>
      <c r="N8681" s="2"/>
      <c r="O8681" s="2"/>
      <c r="P8681" s="2"/>
      <c r="Q8681" s="2"/>
      <c r="R8681" s="2"/>
      <c r="S8681" s="2"/>
      <c r="T8681" s="2"/>
      <c r="U8681" s="2"/>
      <c r="V8681" s="2"/>
      <c r="W8681" s="2"/>
      <c r="X8681" s="2"/>
      <c r="Y8681" s="2"/>
      <c r="AB8681" s="2"/>
      <c r="AC8681" s="2"/>
      <c r="AD8681" s="2"/>
      <c r="AE8681" s="2"/>
      <c r="AF8681" s="2"/>
      <c r="AG8681" s="2"/>
      <c r="AH8681" s="2"/>
      <c r="AI8681" s="2"/>
      <c r="AJ8681" s="2"/>
      <c r="AK8681" s="2"/>
      <c r="BK8681" s="2"/>
      <c r="BL8681" s="2"/>
      <c r="BN8681" s="2"/>
      <c r="BO8681" s="2"/>
    </row>
    <row r="8682" ht="12.75" customHeight="1">
      <c r="D8682" s="2"/>
      <c r="G8682" s="2"/>
      <c r="I8682" s="2"/>
      <c r="J8682" s="2"/>
      <c r="K8682" s="2"/>
      <c r="L8682" s="2"/>
      <c r="M8682" s="2"/>
      <c r="N8682" s="2"/>
      <c r="O8682" s="2"/>
      <c r="P8682" s="2"/>
      <c r="Q8682" s="2"/>
      <c r="R8682" s="2"/>
      <c r="S8682" s="2"/>
      <c r="T8682" s="2"/>
      <c r="U8682" s="2"/>
      <c r="V8682" s="2"/>
      <c r="W8682" s="2"/>
      <c r="X8682" s="2"/>
      <c r="Y8682" s="2"/>
      <c r="AB8682" s="2"/>
      <c r="AC8682" s="2"/>
      <c r="AD8682" s="2"/>
      <c r="AE8682" s="2"/>
      <c r="AF8682" s="2"/>
      <c r="AG8682" s="2"/>
      <c r="AH8682" s="2"/>
      <c r="AI8682" s="2"/>
      <c r="AJ8682" s="2"/>
      <c r="AK8682" s="2"/>
      <c r="BK8682" s="2"/>
      <c r="BL8682" s="2"/>
      <c r="BN8682" s="2"/>
      <c r="BO8682" s="2"/>
    </row>
    <row r="8683" ht="12.75" customHeight="1">
      <c r="D8683" s="2"/>
      <c r="G8683" s="2"/>
      <c r="I8683" s="2"/>
      <c r="J8683" s="2"/>
      <c r="K8683" s="2"/>
      <c r="L8683" s="2"/>
      <c r="M8683" s="2"/>
      <c r="N8683" s="2"/>
      <c r="O8683" s="2"/>
      <c r="P8683" s="2"/>
      <c r="Q8683" s="2"/>
      <c r="R8683" s="2"/>
      <c r="S8683" s="2"/>
      <c r="T8683" s="2"/>
      <c r="U8683" s="2"/>
      <c r="V8683" s="2"/>
      <c r="W8683" s="2"/>
      <c r="X8683" s="2"/>
      <c r="Y8683" s="2"/>
      <c r="AB8683" s="2"/>
      <c r="AC8683" s="2"/>
      <c r="AD8683" s="2"/>
      <c r="AE8683" s="2"/>
      <c r="AF8683" s="2"/>
      <c r="AG8683" s="2"/>
      <c r="AH8683" s="2"/>
      <c r="AI8683" s="2"/>
      <c r="AJ8683" s="2"/>
      <c r="AK8683" s="2"/>
      <c r="BK8683" s="2"/>
      <c r="BL8683" s="2"/>
      <c r="BN8683" s="2"/>
      <c r="BO8683" s="2"/>
    </row>
    <row r="8684" ht="12.75" customHeight="1">
      <c r="D8684" s="2"/>
      <c r="G8684" s="2"/>
      <c r="I8684" s="2"/>
      <c r="J8684" s="2"/>
      <c r="K8684" s="2"/>
      <c r="L8684" s="2"/>
      <c r="M8684" s="2"/>
      <c r="N8684" s="2"/>
      <c r="O8684" s="2"/>
      <c r="P8684" s="2"/>
      <c r="Q8684" s="2"/>
      <c r="R8684" s="2"/>
      <c r="S8684" s="2"/>
      <c r="T8684" s="2"/>
      <c r="U8684" s="2"/>
      <c r="V8684" s="2"/>
      <c r="W8684" s="2"/>
      <c r="X8684" s="2"/>
      <c r="Y8684" s="2"/>
      <c r="AB8684" s="2"/>
      <c r="AC8684" s="2"/>
      <c r="AD8684" s="2"/>
      <c r="AE8684" s="2"/>
      <c r="AF8684" s="2"/>
      <c r="AG8684" s="2"/>
      <c r="AH8684" s="2"/>
      <c r="AI8684" s="2"/>
      <c r="AJ8684" s="2"/>
      <c r="AK8684" s="2"/>
      <c r="BK8684" s="2"/>
      <c r="BL8684" s="2"/>
      <c r="BN8684" s="2"/>
      <c r="BO8684" s="2"/>
    </row>
    <row r="8685" ht="12.75" customHeight="1">
      <c r="D8685" s="2"/>
      <c r="G8685" s="2"/>
      <c r="I8685" s="2"/>
      <c r="J8685" s="2"/>
      <c r="K8685" s="2"/>
      <c r="L8685" s="2"/>
      <c r="M8685" s="2"/>
      <c r="N8685" s="2"/>
      <c r="O8685" s="2"/>
      <c r="P8685" s="2"/>
      <c r="Q8685" s="2"/>
      <c r="R8685" s="2"/>
      <c r="S8685" s="2"/>
      <c r="T8685" s="2"/>
      <c r="U8685" s="2"/>
      <c r="V8685" s="2"/>
      <c r="W8685" s="2"/>
      <c r="X8685" s="2"/>
      <c r="Y8685" s="2"/>
      <c r="AB8685" s="2"/>
      <c r="AC8685" s="2"/>
      <c r="AD8685" s="2"/>
      <c r="AE8685" s="2"/>
      <c r="AF8685" s="2"/>
      <c r="AG8685" s="2"/>
      <c r="AH8685" s="2"/>
      <c r="AI8685" s="2"/>
      <c r="AJ8685" s="2"/>
      <c r="AK8685" s="2"/>
      <c r="BK8685" s="2"/>
      <c r="BL8685" s="2"/>
      <c r="BN8685" s="2"/>
      <c r="BO8685" s="2"/>
    </row>
    <row r="8686" ht="12.75" customHeight="1">
      <c r="D8686" s="2"/>
      <c r="G8686" s="2"/>
      <c r="I8686" s="2"/>
      <c r="J8686" s="2"/>
      <c r="K8686" s="2"/>
      <c r="L8686" s="2"/>
      <c r="M8686" s="2"/>
      <c r="N8686" s="2"/>
      <c r="O8686" s="2"/>
      <c r="P8686" s="2"/>
      <c r="Q8686" s="2"/>
      <c r="R8686" s="2"/>
      <c r="S8686" s="2"/>
      <c r="T8686" s="2"/>
      <c r="U8686" s="2"/>
      <c r="V8686" s="2"/>
      <c r="W8686" s="2"/>
      <c r="X8686" s="2"/>
      <c r="Y8686" s="2"/>
      <c r="AB8686" s="2"/>
      <c r="AC8686" s="2"/>
      <c r="AD8686" s="2"/>
      <c r="AE8686" s="2"/>
      <c r="AF8686" s="2"/>
      <c r="AG8686" s="2"/>
      <c r="AH8686" s="2"/>
      <c r="AI8686" s="2"/>
      <c r="AJ8686" s="2"/>
      <c r="AK8686" s="2"/>
      <c r="BK8686" s="2"/>
      <c r="BL8686" s="2"/>
      <c r="BN8686" s="2"/>
      <c r="BO8686" s="2"/>
    </row>
    <row r="8687" ht="12.75" customHeight="1">
      <c r="D8687" s="2"/>
      <c r="G8687" s="2"/>
      <c r="I8687" s="2"/>
      <c r="J8687" s="2"/>
      <c r="K8687" s="2"/>
      <c r="L8687" s="2"/>
      <c r="M8687" s="2"/>
      <c r="N8687" s="2"/>
      <c r="O8687" s="2"/>
      <c r="P8687" s="2"/>
      <c r="Q8687" s="2"/>
      <c r="R8687" s="2"/>
      <c r="S8687" s="2"/>
      <c r="T8687" s="2"/>
      <c r="U8687" s="2"/>
      <c r="V8687" s="2"/>
      <c r="W8687" s="2"/>
      <c r="X8687" s="2"/>
      <c r="Y8687" s="2"/>
      <c r="AB8687" s="2"/>
      <c r="AC8687" s="2"/>
      <c r="AD8687" s="2"/>
      <c r="AE8687" s="2"/>
      <c r="AF8687" s="2"/>
      <c r="AG8687" s="2"/>
      <c r="AH8687" s="2"/>
      <c r="AI8687" s="2"/>
      <c r="AJ8687" s="2"/>
      <c r="AK8687" s="2"/>
      <c r="BK8687" s="2"/>
      <c r="BL8687" s="2"/>
      <c r="BN8687" s="2"/>
      <c r="BO8687" s="2"/>
    </row>
    <row r="8688" ht="12.75" customHeight="1">
      <c r="D8688" s="2"/>
      <c r="G8688" s="2"/>
      <c r="I8688" s="2"/>
      <c r="J8688" s="2"/>
      <c r="K8688" s="2"/>
      <c r="L8688" s="2"/>
      <c r="M8688" s="2"/>
      <c r="N8688" s="2"/>
      <c r="O8688" s="2"/>
      <c r="P8688" s="2"/>
      <c r="Q8688" s="2"/>
      <c r="R8688" s="2"/>
      <c r="S8688" s="2"/>
      <c r="T8688" s="2"/>
      <c r="U8688" s="2"/>
      <c r="V8688" s="2"/>
      <c r="W8688" s="2"/>
      <c r="X8688" s="2"/>
      <c r="Y8688" s="2"/>
      <c r="AB8688" s="2"/>
      <c r="AC8688" s="2"/>
      <c r="AD8688" s="2"/>
      <c r="AE8688" s="2"/>
      <c r="AF8688" s="2"/>
      <c r="AG8688" s="2"/>
      <c r="AH8688" s="2"/>
      <c r="AI8688" s="2"/>
      <c r="AJ8688" s="2"/>
      <c r="AK8688" s="2"/>
      <c r="BK8688" s="2"/>
      <c r="BL8688" s="2"/>
      <c r="BN8688" s="2"/>
      <c r="BO8688" s="2"/>
    </row>
    <row r="8689" ht="12.75" customHeight="1">
      <c r="D8689" s="2"/>
      <c r="G8689" s="2"/>
      <c r="I8689" s="2"/>
      <c r="J8689" s="2"/>
      <c r="K8689" s="2"/>
      <c r="L8689" s="2"/>
      <c r="M8689" s="2"/>
      <c r="N8689" s="2"/>
      <c r="O8689" s="2"/>
      <c r="P8689" s="2"/>
      <c r="Q8689" s="2"/>
      <c r="R8689" s="2"/>
      <c r="S8689" s="2"/>
      <c r="T8689" s="2"/>
      <c r="U8689" s="2"/>
      <c r="V8689" s="2"/>
      <c r="W8689" s="2"/>
      <c r="X8689" s="2"/>
      <c r="Y8689" s="2"/>
      <c r="AB8689" s="2"/>
      <c r="AC8689" s="2"/>
      <c r="AD8689" s="2"/>
      <c r="AE8689" s="2"/>
      <c r="AF8689" s="2"/>
      <c r="AG8689" s="2"/>
      <c r="AH8689" s="2"/>
      <c r="AI8689" s="2"/>
      <c r="AJ8689" s="2"/>
      <c r="AK8689" s="2"/>
      <c r="BK8689" s="2"/>
      <c r="BL8689" s="2"/>
      <c r="BN8689" s="2"/>
      <c r="BO8689" s="2"/>
    </row>
    <row r="8690" ht="12.75" customHeight="1">
      <c r="D8690" s="2"/>
      <c r="G8690" s="2"/>
      <c r="I8690" s="2"/>
      <c r="J8690" s="2"/>
      <c r="K8690" s="2"/>
      <c r="L8690" s="2"/>
      <c r="M8690" s="2"/>
      <c r="N8690" s="2"/>
      <c r="O8690" s="2"/>
      <c r="P8690" s="2"/>
      <c r="Q8690" s="2"/>
      <c r="R8690" s="2"/>
      <c r="S8690" s="2"/>
      <c r="T8690" s="2"/>
      <c r="U8690" s="2"/>
      <c r="V8690" s="2"/>
      <c r="W8690" s="2"/>
      <c r="X8690" s="2"/>
      <c r="Y8690" s="2"/>
      <c r="AB8690" s="2"/>
      <c r="AC8690" s="2"/>
      <c r="AD8690" s="2"/>
      <c r="AE8690" s="2"/>
      <c r="AF8690" s="2"/>
      <c r="AG8690" s="2"/>
      <c r="AH8690" s="2"/>
      <c r="AI8690" s="2"/>
      <c r="AJ8690" s="2"/>
      <c r="AK8690" s="2"/>
      <c r="BK8690" s="2"/>
      <c r="BL8690" s="2"/>
      <c r="BN8690" s="2"/>
      <c r="BO8690" s="2"/>
    </row>
    <row r="8691" ht="12.75" customHeight="1">
      <c r="D8691" s="2"/>
      <c r="G8691" s="2"/>
      <c r="I8691" s="2"/>
      <c r="J8691" s="2"/>
      <c r="K8691" s="2"/>
      <c r="L8691" s="2"/>
      <c r="M8691" s="2"/>
      <c r="N8691" s="2"/>
      <c r="O8691" s="2"/>
      <c r="P8691" s="2"/>
      <c r="Q8691" s="2"/>
      <c r="R8691" s="2"/>
      <c r="S8691" s="2"/>
      <c r="T8691" s="2"/>
      <c r="U8691" s="2"/>
      <c r="V8691" s="2"/>
      <c r="W8691" s="2"/>
      <c r="X8691" s="2"/>
      <c r="Y8691" s="2"/>
      <c r="AB8691" s="2"/>
      <c r="AC8691" s="2"/>
      <c r="AD8691" s="2"/>
      <c r="AE8691" s="2"/>
      <c r="AF8691" s="2"/>
      <c r="AG8691" s="2"/>
      <c r="AH8691" s="2"/>
      <c r="AI8691" s="2"/>
      <c r="AJ8691" s="2"/>
      <c r="AK8691" s="2"/>
      <c r="BK8691" s="2"/>
      <c r="BL8691" s="2"/>
      <c r="BN8691" s="2"/>
      <c r="BO8691" s="2"/>
    </row>
    <row r="8692" ht="12.75" customHeight="1">
      <c r="D8692" s="2"/>
      <c r="G8692" s="2"/>
      <c r="I8692" s="2"/>
      <c r="J8692" s="2"/>
      <c r="K8692" s="2"/>
      <c r="L8692" s="2"/>
      <c r="M8692" s="2"/>
      <c r="N8692" s="2"/>
      <c r="O8692" s="2"/>
      <c r="P8692" s="2"/>
      <c r="Q8692" s="2"/>
      <c r="R8692" s="2"/>
      <c r="S8692" s="2"/>
      <c r="T8692" s="2"/>
      <c r="U8692" s="2"/>
      <c r="V8692" s="2"/>
      <c r="W8692" s="2"/>
      <c r="X8692" s="2"/>
      <c r="Y8692" s="2"/>
      <c r="AB8692" s="2"/>
      <c r="AC8692" s="2"/>
      <c r="AD8692" s="2"/>
      <c r="AE8692" s="2"/>
      <c r="AF8692" s="2"/>
      <c r="AG8692" s="2"/>
      <c r="AH8692" s="2"/>
      <c r="AI8692" s="2"/>
      <c r="AJ8692" s="2"/>
      <c r="AK8692" s="2"/>
      <c r="BK8692" s="2"/>
      <c r="BL8692" s="2"/>
      <c r="BN8692" s="2"/>
      <c r="BO8692" s="2"/>
    </row>
    <row r="8693" ht="12.75" customHeight="1">
      <c r="D8693" s="2"/>
      <c r="G8693" s="2"/>
      <c r="I8693" s="2"/>
      <c r="J8693" s="2"/>
      <c r="K8693" s="2"/>
      <c r="L8693" s="2"/>
      <c r="M8693" s="2"/>
      <c r="N8693" s="2"/>
      <c r="O8693" s="2"/>
      <c r="P8693" s="2"/>
      <c r="Q8693" s="2"/>
      <c r="R8693" s="2"/>
      <c r="S8693" s="2"/>
      <c r="T8693" s="2"/>
      <c r="U8693" s="2"/>
      <c r="V8693" s="2"/>
      <c r="W8693" s="2"/>
      <c r="X8693" s="2"/>
      <c r="Y8693" s="2"/>
      <c r="AB8693" s="2"/>
      <c r="AC8693" s="2"/>
      <c r="AD8693" s="2"/>
      <c r="AE8693" s="2"/>
      <c r="AF8693" s="2"/>
      <c r="AG8693" s="2"/>
      <c r="AH8693" s="2"/>
      <c r="AI8693" s="2"/>
      <c r="AJ8693" s="2"/>
      <c r="AK8693" s="2"/>
      <c r="BK8693" s="2"/>
      <c r="BL8693" s="2"/>
      <c r="BN8693" s="2"/>
      <c r="BO8693" s="2"/>
    </row>
    <row r="8694" ht="12.75" customHeight="1">
      <c r="D8694" s="2"/>
      <c r="G8694" s="2"/>
      <c r="I8694" s="2"/>
      <c r="J8694" s="2"/>
      <c r="K8694" s="2"/>
      <c r="L8694" s="2"/>
      <c r="M8694" s="2"/>
      <c r="N8694" s="2"/>
      <c r="O8694" s="2"/>
      <c r="P8694" s="2"/>
      <c r="Q8694" s="2"/>
      <c r="R8694" s="2"/>
      <c r="S8694" s="2"/>
      <c r="T8694" s="2"/>
      <c r="U8694" s="2"/>
      <c r="V8694" s="2"/>
      <c r="W8694" s="2"/>
      <c r="X8694" s="2"/>
      <c r="Y8694" s="2"/>
      <c r="AB8694" s="2"/>
      <c r="AC8694" s="2"/>
      <c r="AD8694" s="2"/>
      <c r="AE8694" s="2"/>
      <c r="AF8694" s="2"/>
      <c r="AG8694" s="2"/>
      <c r="AH8694" s="2"/>
      <c r="AI8694" s="2"/>
      <c r="AJ8694" s="2"/>
      <c r="AK8694" s="2"/>
      <c r="BK8694" s="2"/>
      <c r="BL8694" s="2"/>
      <c r="BN8694" s="2"/>
      <c r="BO8694" s="2"/>
    </row>
    <row r="8695" ht="12.75" customHeight="1">
      <c r="D8695" s="2"/>
      <c r="G8695" s="2"/>
      <c r="I8695" s="2"/>
      <c r="J8695" s="2"/>
      <c r="K8695" s="2"/>
      <c r="L8695" s="2"/>
      <c r="M8695" s="2"/>
      <c r="N8695" s="2"/>
      <c r="O8695" s="2"/>
      <c r="P8695" s="2"/>
      <c r="Q8695" s="2"/>
      <c r="R8695" s="2"/>
      <c r="S8695" s="2"/>
      <c r="T8695" s="2"/>
      <c r="U8695" s="2"/>
      <c r="V8695" s="2"/>
      <c r="W8695" s="2"/>
      <c r="X8695" s="2"/>
      <c r="Y8695" s="2"/>
      <c r="AB8695" s="2"/>
      <c r="AC8695" s="2"/>
      <c r="AD8695" s="2"/>
      <c r="AE8695" s="2"/>
      <c r="AF8695" s="2"/>
      <c r="AG8695" s="2"/>
      <c r="AH8695" s="2"/>
      <c r="AI8695" s="2"/>
      <c r="AJ8695" s="2"/>
      <c r="AK8695" s="2"/>
      <c r="BK8695" s="2"/>
      <c r="BL8695" s="2"/>
      <c r="BN8695" s="2"/>
      <c r="BO8695" s="2"/>
    </row>
    <row r="8696" ht="12.75" customHeight="1">
      <c r="D8696" s="2"/>
      <c r="G8696" s="2"/>
      <c r="I8696" s="2"/>
      <c r="J8696" s="2"/>
      <c r="K8696" s="2"/>
      <c r="L8696" s="2"/>
      <c r="M8696" s="2"/>
      <c r="N8696" s="2"/>
      <c r="O8696" s="2"/>
      <c r="P8696" s="2"/>
      <c r="Q8696" s="2"/>
      <c r="R8696" s="2"/>
      <c r="S8696" s="2"/>
      <c r="T8696" s="2"/>
      <c r="U8696" s="2"/>
      <c r="V8696" s="2"/>
      <c r="W8696" s="2"/>
      <c r="X8696" s="2"/>
      <c r="Y8696" s="2"/>
      <c r="AB8696" s="2"/>
      <c r="AC8696" s="2"/>
      <c r="AD8696" s="2"/>
      <c r="AE8696" s="2"/>
      <c r="AF8696" s="2"/>
      <c r="AG8696" s="2"/>
      <c r="AH8696" s="2"/>
      <c r="AI8696" s="2"/>
      <c r="AJ8696" s="2"/>
      <c r="AK8696" s="2"/>
      <c r="BK8696" s="2"/>
      <c r="BL8696" s="2"/>
      <c r="BN8696" s="2"/>
      <c r="BO8696" s="2"/>
    </row>
    <row r="8697" ht="12.75" customHeight="1">
      <c r="D8697" s="2"/>
      <c r="G8697" s="2"/>
      <c r="I8697" s="2"/>
      <c r="J8697" s="2"/>
      <c r="K8697" s="2"/>
      <c r="L8697" s="2"/>
      <c r="M8697" s="2"/>
      <c r="N8697" s="2"/>
      <c r="O8697" s="2"/>
      <c r="P8697" s="2"/>
      <c r="Q8697" s="2"/>
      <c r="R8697" s="2"/>
      <c r="S8697" s="2"/>
      <c r="T8697" s="2"/>
      <c r="U8697" s="2"/>
      <c r="V8697" s="2"/>
      <c r="W8697" s="2"/>
      <c r="X8697" s="2"/>
      <c r="Y8697" s="2"/>
      <c r="AB8697" s="2"/>
      <c r="AC8697" s="2"/>
      <c r="AD8697" s="2"/>
      <c r="AE8697" s="2"/>
      <c r="AF8697" s="2"/>
      <c r="AG8697" s="2"/>
      <c r="AH8697" s="2"/>
      <c r="AI8697" s="2"/>
      <c r="AJ8697" s="2"/>
      <c r="AK8697" s="2"/>
      <c r="BK8697" s="2"/>
      <c r="BL8697" s="2"/>
      <c r="BN8697" s="2"/>
      <c r="BO8697" s="2"/>
    </row>
    <row r="8698" ht="12.75" customHeight="1">
      <c r="D8698" s="2"/>
      <c r="G8698" s="2"/>
      <c r="I8698" s="2"/>
      <c r="J8698" s="2"/>
      <c r="K8698" s="2"/>
      <c r="L8698" s="2"/>
      <c r="M8698" s="2"/>
      <c r="N8698" s="2"/>
      <c r="O8698" s="2"/>
      <c r="P8698" s="2"/>
      <c r="Q8698" s="2"/>
      <c r="R8698" s="2"/>
      <c r="S8698" s="2"/>
      <c r="T8698" s="2"/>
      <c r="U8698" s="2"/>
      <c r="V8698" s="2"/>
      <c r="W8698" s="2"/>
      <c r="X8698" s="2"/>
      <c r="Y8698" s="2"/>
      <c r="AB8698" s="2"/>
      <c r="AC8698" s="2"/>
      <c r="AD8698" s="2"/>
      <c r="AE8698" s="2"/>
      <c r="AF8698" s="2"/>
      <c r="AG8698" s="2"/>
      <c r="AH8698" s="2"/>
      <c r="AI8698" s="2"/>
      <c r="AJ8698" s="2"/>
      <c r="AK8698" s="2"/>
      <c r="BK8698" s="2"/>
      <c r="BL8698" s="2"/>
      <c r="BN8698" s="2"/>
      <c r="BO8698" s="2"/>
    </row>
    <row r="8699" ht="12.75" customHeight="1">
      <c r="D8699" s="2"/>
      <c r="G8699" s="2"/>
      <c r="I8699" s="2"/>
      <c r="J8699" s="2"/>
      <c r="K8699" s="2"/>
      <c r="L8699" s="2"/>
      <c r="M8699" s="2"/>
      <c r="N8699" s="2"/>
      <c r="O8699" s="2"/>
      <c r="P8699" s="2"/>
      <c r="Q8699" s="2"/>
      <c r="R8699" s="2"/>
      <c r="S8699" s="2"/>
      <c r="T8699" s="2"/>
      <c r="U8699" s="2"/>
      <c r="V8699" s="2"/>
      <c r="W8699" s="2"/>
      <c r="X8699" s="2"/>
      <c r="Y8699" s="2"/>
      <c r="AB8699" s="2"/>
      <c r="AC8699" s="2"/>
      <c r="AD8699" s="2"/>
      <c r="AE8699" s="2"/>
      <c r="AF8699" s="2"/>
      <c r="AG8699" s="2"/>
      <c r="AH8699" s="2"/>
      <c r="AI8699" s="2"/>
      <c r="AJ8699" s="2"/>
      <c r="AK8699" s="2"/>
      <c r="BK8699" s="2"/>
      <c r="BL8699" s="2"/>
      <c r="BN8699" s="2"/>
      <c r="BO8699" s="2"/>
    </row>
    <row r="8700" ht="12.75" customHeight="1">
      <c r="D8700" s="2"/>
      <c r="G8700" s="2"/>
      <c r="I8700" s="2"/>
      <c r="J8700" s="2"/>
      <c r="K8700" s="2"/>
      <c r="L8700" s="2"/>
      <c r="M8700" s="2"/>
      <c r="N8700" s="2"/>
      <c r="O8700" s="2"/>
      <c r="P8700" s="2"/>
      <c r="Q8700" s="2"/>
      <c r="R8700" s="2"/>
      <c r="S8700" s="2"/>
      <c r="T8700" s="2"/>
      <c r="U8700" s="2"/>
      <c r="V8700" s="2"/>
      <c r="W8700" s="2"/>
      <c r="X8700" s="2"/>
      <c r="Y8700" s="2"/>
      <c r="AB8700" s="2"/>
      <c r="AC8700" s="2"/>
      <c r="AD8700" s="2"/>
      <c r="AE8700" s="2"/>
      <c r="AF8700" s="2"/>
      <c r="AG8700" s="2"/>
      <c r="AH8700" s="2"/>
      <c r="AI8700" s="2"/>
      <c r="AJ8700" s="2"/>
      <c r="AK8700" s="2"/>
      <c r="BK8700" s="2"/>
      <c r="BL8700" s="2"/>
      <c r="BN8700" s="2"/>
      <c r="BO8700" s="2"/>
    </row>
    <row r="8701" ht="12.75" customHeight="1">
      <c r="D8701" s="2"/>
      <c r="G8701" s="2"/>
      <c r="I8701" s="2"/>
      <c r="J8701" s="2"/>
      <c r="K8701" s="2"/>
      <c r="L8701" s="2"/>
      <c r="M8701" s="2"/>
      <c r="N8701" s="2"/>
      <c r="O8701" s="2"/>
      <c r="P8701" s="2"/>
      <c r="Q8701" s="2"/>
      <c r="R8701" s="2"/>
      <c r="S8701" s="2"/>
      <c r="T8701" s="2"/>
      <c r="U8701" s="2"/>
      <c r="V8701" s="2"/>
      <c r="W8701" s="2"/>
      <c r="X8701" s="2"/>
      <c r="Y8701" s="2"/>
      <c r="AB8701" s="2"/>
      <c r="AC8701" s="2"/>
      <c r="AD8701" s="2"/>
      <c r="AE8701" s="2"/>
      <c r="AF8701" s="2"/>
      <c r="AG8701" s="2"/>
      <c r="AH8701" s="2"/>
      <c r="AI8701" s="2"/>
      <c r="AJ8701" s="2"/>
      <c r="AK8701" s="2"/>
      <c r="BK8701" s="2"/>
      <c r="BL8701" s="2"/>
      <c r="BN8701" s="2"/>
      <c r="BO8701" s="2"/>
    </row>
    <row r="8702" ht="12.75" customHeight="1">
      <c r="D8702" s="2"/>
      <c r="G8702" s="2"/>
      <c r="I8702" s="2"/>
      <c r="J8702" s="2"/>
      <c r="K8702" s="2"/>
      <c r="L8702" s="2"/>
      <c r="M8702" s="2"/>
      <c r="N8702" s="2"/>
      <c r="O8702" s="2"/>
      <c r="P8702" s="2"/>
      <c r="Q8702" s="2"/>
      <c r="R8702" s="2"/>
      <c r="S8702" s="2"/>
      <c r="T8702" s="2"/>
      <c r="U8702" s="2"/>
      <c r="V8702" s="2"/>
      <c r="W8702" s="2"/>
      <c r="X8702" s="2"/>
      <c r="Y8702" s="2"/>
      <c r="AB8702" s="2"/>
      <c r="AC8702" s="2"/>
      <c r="AD8702" s="2"/>
      <c r="AE8702" s="2"/>
      <c r="AF8702" s="2"/>
      <c r="AG8702" s="2"/>
      <c r="AH8702" s="2"/>
      <c r="AI8702" s="2"/>
      <c r="AJ8702" s="2"/>
      <c r="AK8702" s="2"/>
      <c r="BK8702" s="2"/>
      <c r="BL8702" s="2"/>
      <c r="BN8702" s="2"/>
      <c r="BO8702" s="2"/>
    </row>
    <row r="8703" ht="12.75" customHeight="1">
      <c r="D8703" s="2"/>
      <c r="G8703" s="2"/>
      <c r="I8703" s="2"/>
      <c r="J8703" s="2"/>
      <c r="K8703" s="2"/>
      <c r="L8703" s="2"/>
      <c r="M8703" s="2"/>
      <c r="N8703" s="2"/>
      <c r="O8703" s="2"/>
      <c r="P8703" s="2"/>
      <c r="Q8703" s="2"/>
      <c r="R8703" s="2"/>
      <c r="S8703" s="2"/>
      <c r="T8703" s="2"/>
      <c r="U8703" s="2"/>
      <c r="V8703" s="2"/>
      <c r="W8703" s="2"/>
      <c r="X8703" s="2"/>
      <c r="Y8703" s="2"/>
      <c r="AB8703" s="2"/>
      <c r="AC8703" s="2"/>
      <c r="AD8703" s="2"/>
      <c r="AE8703" s="2"/>
      <c r="AF8703" s="2"/>
      <c r="AG8703" s="2"/>
      <c r="AH8703" s="2"/>
      <c r="AI8703" s="2"/>
      <c r="AJ8703" s="2"/>
      <c r="AK8703" s="2"/>
      <c r="BK8703" s="2"/>
      <c r="BL8703" s="2"/>
      <c r="BN8703" s="2"/>
      <c r="BO8703" s="2"/>
    </row>
    <row r="8704" ht="12.75" customHeight="1">
      <c r="D8704" s="2"/>
      <c r="G8704" s="2"/>
      <c r="I8704" s="2"/>
      <c r="J8704" s="2"/>
      <c r="K8704" s="2"/>
      <c r="L8704" s="2"/>
      <c r="M8704" s="2"/>
      <c r="N8704" s="2"/>
      <c r="O8704" s="2"/>
      <c r="P8704" s="2"/>
      <c r="Q8704" s="2"/>
      <c r="R8704" s="2"/>
      <c r="S8704" s="2"/>
      <c r="T8704" s="2"/>
      <c r="U8704" s="2"/>
      <c r="V8704" s="2"/>
      <c r="W8704" s="2"/>
      <c r="X8704" s="2"/>
      <c r="Y8704" s="2"/>
      <c r="AB8704" s="2"/>
      <c r="AC8704" s="2"/>
      <c r="AD8704" s="2"/>
      <c r="AE8704" s="2"/>
      <c r="AF8704" s="2"/>
      <c r="AG8704" s="2"/>
      <c r="AH8704" s="2"/>
      <c r="AI8704" s="2"/>
      <c r="AJ8704" s="2"/>
      <c r="AK8704" s="2"/>
      <c r="BK8704" s="2"/>
      <c r="BL8704" s="2"/>
      <c r="BN8704" s="2"/>
      <c r="BO8704" s="2"/>
    </row>
    <row r="8705" ht="12.75" customHeight="1">
      <c r="D8705" s="2"/>
      <c r="G8705" s="2"/>
      <c r="I8705" s="2"/>
      <c r="J8705" s="2"/>
      <c r="K8705" s="2"/>
      <c r="L8705" s="2"/>
      <c r="M8705" s="2"/>
      <c r="N8705" s="2"/>
      <c r="O8705" s="2"/>
      <c r="P8705" s="2"/>
      <c r="Q8705" s="2"/>
      <c r="R8705" s="2"/>
      <c r="S8705" s="2"/>
      <c r="T8705" s="2"/>
      <c r="U8705" s="2"/>
      <c r="V8705" s="2"/>
      <c r="W8705" s="2"/>
      <c r="X8705" s="2"/>
      <c r="Y8705" s="2"/>
      <c r="AB8705" s="2"/>
      <c r="AC8705" s="2"/>
      <c r="AD8705" s="2"/>
      <c r="AE8705" s="2"/>
      <c r="AF8705" s="2"/>
      <c r="AG8705" s="2"/>
      <c r="AH8705" s="2"/>
      <c r="AI8705" s="2"/>
      <c r="AJ8705" s="2"/>
      <c r="AK8705" s="2"/>
      <c r="BK8705" s="2"/>
      <c r="BL8705" s="2"/>
      <c r="BN8705" s="2"/>
      <c r="BO8705" s="2"/>
    </row>
    <row r="8706" ht="12.75" customHeight="1">
      <c r="D8706" s="2"/>
      <c r="G8706" s="2"/>
      <c r="I8706" s="2"/>
      <c r="J8706" s="2"/>
      <c r="K8706" s="2"/>
      <c r="L8706" s="2"/>
      <c r="M8706" s="2"/>
      <c r="N8706" s="2"/>
      <c r="O8706" s="2"/>
      <c r="P8706" s="2"/>
      <c r="Q8706" s="2"/>
      <c r="R8706" s="2"/>
      <c r="S8706" s="2"/>
      <c r="T8706" s="2"/>
      <c r="U8706" s="2"/>
      <c r="V8706" s="2"/>
      <c r="W8706" s="2"/>
      <c r="X8706" s="2"/>
      <c r="Y8706" s="2"/>
      <c r="AB8706" s="2"/>
      <c r="AC8706" s="2"/>
      <c r="AD8706" s="2"/>
      <c r="AE8706" s="2"/>
      <c r="AF8706" s="2"/>
      <c r="AG8706" s="2"/>
      <c r="AH8706" s="2"/>
      <c r="AI8706" s="2"/>
      <c r="AJ8706" s="2"/>
      <c r="AK8706" s="2"/>
      <c r="BK8706" s="2"/>
      <c r="BL8706" s="2"/>
      <c r="BN8706" s="2"/>
      <c r="BO8706" s="2"/>
    </row>
    <row r="8707" ht="12.75" customHeight="1">
      <c r="D8707" s="2"/>
      <c r="G8707" s="2"/>
      <c r="I8707" s="2"/>
      <c r="J8707" s="2"/>
      <c r="K8707" s="2"/>
      <c r="L8707" s="2"/>
      <c r="M8707" s="2"/>
      <c r="N8707" s="2"/>
      <c r="O8707" s="2"/>
      <c r="P8707" s="2"/>
      <c r="Q8707" s="2"/>
      <c r="R8707" s="2"/>
      <c r="S8707" s="2"/>
      <c r="T8707" s="2"/>
      <c r="U8707" s="2"/>
      <c r="V8707" s="2"/>
      <c r="W8707" s="2"/>
      <c r="X8707" s="2"/>
      <c r="Y8707" s="2"/>
      <c r="AB8707" s="2"/>
      <c r="AC8707" s="2"/>
      <c r="AD8707" s="2"/>
      <c r="AE8707" s="2"/>
      <c r="AF8707" s="2"/>
      <c r="AG8707" s="2"/>
      <c r="AH8707" s="2"/>
      <c r="AI8707" s="2"/>
      <c r="AJ8707" s="2"/>
      <c r="AK8707" s="2"/>
      <c r="BK8707" s="2"/>
      <c r="BL8707" s="2"/>
      <c r="BN8707" s="2"/>
      <c r="BO8707" s="2"/>
    </row>
    <row r="8708" ht="12.75" customHeight="1">
      <c r="D8708" s="2"/>
      <c r="G8708" s="2"/>
      <c r="I8708" s="2"/>
      <c r="J8708" s="2"/>
      <c r="K8708" s="2"/>
      <c r="L8708" s="2"/>
      <c r="M8708" s="2"/>
      <c r="N8708" s="2"/>
      <c r="O8708" s="2"/>
      <c r="P8708" s="2"/>
      <c r="Q8708" s="2"/>
      <c r="R8708" s="2"/>
      <c r="S8708" s="2"/>
      <c r="T8708" s="2"/>
      <c r="U8708" s="2"/>
      <c r="V8708" s="2"/>
      <c r="W8708" s="2"/>
      <c r="X8708" s="2"/>
      <c r="Y8708" s="2"/>
      <c r="AB8708" s="2"/>
      <c r="AC8708" s="2"/>
      <c r="AD8708" s="2"/>
      <c r="AE8708" s="2"/>
      <c r="AF8708" s="2"/>
      <c r="AG8708" s="2"/>
      <c r="AH8708" s="2"/>
      <c r="AI8708" s="2"/>
      <c r="AJ8708" s="2"/>
      <c r="AK8708" s="2"/>
      <c r="BK8708" s="2"/>
      <c r="BL8708" s="2"/>
      <c r="BN8708" s="2"/>
      <c r="BO8708" s="2"/>
    </row>
    <row r="8709" ht="12.75" customHeight="1">
      <c r="D8709" s="2"/>
      <c r="G8709" s="2"/>
      <c r="I8709" s="2"/>
      <c r="J8709" s="2"/>
      <c r="K8709" s="2"/>
      <c r="L8709" s="2"/>
      <c r="M8709" s="2"/>
      <c r="N8709" s="2"/>
      <c r="O8709" s="2"/>
      <c r="P8709" s="2"/>
      <c r="Q8709" s="2"/>
      <c r="R8709" s="2"/>
      <c r="S8709" s="2"/>
      <c r="T8709" s="2"/>
      <c r="U8709" s="2"/>
      <c r="V8709" s="2"/>
      <c r="W8709" s="2"/>
      <c r="X8709" s="2"/>
      <c r="Y8709" s="2"/>
      <c r="AB8709" s="2"/>
      <c r="AC8709" s="2"/>
      <c r="AD8709" s="2"/>
      <c r="AE8709" s="2"/>
      <c r="AF8709" s="2"/>
      <c r="AG8709" s="2"/>
      <c r="AH8709" s="2"/>
      <c r="AI8709" s="2"/>
      <c r="AJ8709" s="2"/>
      <c r="AK8709" s="2"/>
      <c r="BK8709" s="2"/>
      <c r="BL8709" s="2"/>
      <c r="BN8709" s="2"/>
      <c r="BO8709" s="2"/>
    </row>
    <row r="8710" ht="12.75" customHeight="1">
      <c r="D8710" s="2"/>
      <c r="G8710" s="2"/>
      <c r="I8710" s="2"/>
      <c r="J8710" s="2"/>
      <c r="K8710" s="2"/>
      <c r="L8710" s="2"/>
      <c r="M8710" s="2"/>
      <c r="N8710" s="2"/>
      <c r="O8710" s="2"/>
      <c r="P8710" s="2"/>
      <c r="Q8710" s="2"/>
      <c r="R8710" s="2"/>
      <c r="S8710" s="2"/>
      <c r="T8710" s="2"/>
      <c r="U8710" s="2"/>
      <c r="V8710" s="2"/>
      <c r="W8710" s="2"/>
      <c r="X8710" s="2"/>
      <c r="Y8710" s="2"/>
      <c r="AB8710" s="2"/>
      <c r="AC8710" s="2"/>
      <c r="AD8710" s="2"/>
      <c r="AE8710" s="2"/>
      <c r="AF8710" s="2"/>
      <c r="AG8710" s="2"/>
      <c r="AH8710" s="2"/>
      <c r="AI8710" s="2"/>
      <c r="AJ8710" s="2"/>
      <c r="AK8710" s="2"/>
      <c r="BK8710" s="2"/>
      <c r="BL8710" s="2"/>
      <c r="BN8710" s="2"/>
      <c r="BO8710" s="2"/>
    </row>
    <row r="8711" ht="12.75" customHeight="1">
      <c r="D8711" s="2"/>
      <c r="G8711" s="2"/>
      <c r="I8711" s="2"/>
      <c r="J8711" s="2"/>
      <c r="K8711" s="2"/>
      <c r="L8711" s="2"/>
      <c r="M8711" s="2"/>
      <c r="N8711" s="2"/>
      <c r="O8711" s="2"/>
      <c r="P8711" s="2"/>
      <c r="Q8711" s="2"/>
      <c r="R8711" s="2"/>
      <c r="S8711" s="2"/>
      <c r="T8711" s="2"/>
      <c r="U8711" s="2"/>
      <c r="V8711" s="2"/>
      <c r="W8711" s="2"/>
      <c r="X8711" s="2"/>
      <c r="Y8711" s="2"/>
      <c r="AB8711" s="2"/>
      <c r="AC8711" s="2"/>
      <c r="AD8711" s="2"/>
      <c r="AE8711" s="2"/>
      <c r="AF8711" s="2"/>
      <c r="AG8711" s="2"/>
      <c r="AH8711" s="2"/>
      <c r="AI8711" s="2"/>
      <c r="AJ8711" s="2"/>
      <c r="AK8711" s="2"/>
      <c r="BK8711" s="2"/>
      <c r="BL8711" s="2"/>
      <c r="BN8711" s="2"/>
      <c r="BO8711" s="2"/>
    </row>
    <row r="8712" ht="12.75" customHeight="1">
      <c r="D8712" s="2"/>
      <c r="G8712" s="2"/>
      <c r="I8712" s="2"/>
      <c r="J8712" s="2"/>
      <c r="K8712" s="2"/>
      <c r="L8712" s="2"/>
      <c r="M8712" s="2"/>
      <c r="N8712" s="2"/>
      <c r="O8712" s="2"/>
      <c r="P8712" s="2"/>
      <c r="Q8712" s="2"/>
      <c r="R8712" s="2"/>
      <c r="S8712" s="2"/>
      <c r="T8712" s="2"/>
      <c r="U8712" s="2"/>
      <c r="V8712" s="2"/>
      <c r="W8712" s="2"/>
      <c r="X8712" s="2"/>
      <c r="Y8712" s="2"/>
      <c r="AB8712" s="2"/>
      <c r="AC8712" s="2"/>
      <c r="AD8712" s="2"/>
      <c r="AE8712" s="2"/>
      <c r="AF8712" s="2"/>
      <c r="AG8712" s="2"/>
      <c r="AH8712" s="2"/>
      <c r="AI8712" s="2"/>
      <c r="AJ8712" s="2"/>
      <c r="AK8712" s="2"/>
      <c r="BK8712" s="2"/>
      <c r="BL8712" s="2"/>
      <c r="BN8712" s="2"/>
      <c r="BO8712" s="2"/>
    </row>
    <row r="8713" ht="12.75" customHeight="1">
      <c r="D8713" s="2"/>
      <c r="G8713" s="2"/>
      <c r="I8713" s="2"/>
      <c r="J8713" s="2"/>
      <c r="K8713" s="2"/>
      <c r="L8713" s="2"/>
      <c r="M8713" s="2"/>
      <c r="N8713" s="2"/>
      <c r="O8713" s="2"/>
      <c r="P8713" s="2"/>
      <c r="Q8713" s="2"/>
      <c r="R8713" s="2"/>
      <c r="S8713" s="2"/>
      <c r="T8713" s="2"/>
      <c r="U8713" s="2"/>
      <c r="V8713" s="2"/>
      <c r="W8713" s="2"/>
      <c r="X8713" s="2"/>
      <c r="Y8713" s="2"/>
      <c r="AB8713" s="2"/>
      <c r="AC8713" s="2"/>
      <c r="AD8713" s="2"/>
      <c r="AE8713" s="2"/>
      <c r="AF8713" s="2"/>
      <c r="AG8713" s="2"/>
      <c r="AH8713" s="2"/>
      <c r="AI8713" s="2"/>
      <c r="AJ8713" s="2"/>
      <c r="AK8713" s="2"/>
      <c r="BK8713" s="2"/>
      <c r="BL8713" s="2"/>
      <c r="BN8713" s="2"/>
      <c r="BO8713" s="2"/>
    </row>
    <row r="8714" ht="12.75" customHeight="1">
      <c r="D8714" s="2"/>
      <c r="G8714" s="2"/>
      <c r="I8714" s="2"/>
      <c r="J8714" s="2"/>
      <c r="K8714" s="2"/>
      <c r="L8714" s="2"/>
      <c r="M8714" s="2"/>
      <c r="N8714" s="2"/>
      <c r="O8714" s="2"/>
      <c r="P8714" s="2"/>
      <c r="Q8714" s="2"/>
      <c r="R8714" s="2"/>
      <c r="S8714" s="2"/>
      <c r="T8714" s="2"/>
      <c r="U8714" s="2"/>
      <c r="V8714" s="2"/>
      <c r="W8714" s="2"/>
      <c r="X8714" s="2"/>
      <c r="Y8714" s="2"/>
      <c r="AB8714" s="2"/>
      <c r="AC8714" s="2"/>
      <c r="AD8714" s="2"/>
      <c r="AE8714" s="2"/>
      <c r="AF8714" s="2"/>
      <c r="AG8714" s="2"/>
      <c r="AH8714" s="2"/>
      <c r="AI8714" s="2"/>
      <c r="AJ8714" s="2"/>
      <c r="AK8714" s="2"/>
      <c r="BK8714" s="2"/>
      <c r="BL8714" s="2"/>
      <c r="BN8714" s="2"/>
      <c r="BO8714" s="2"/>
    </row>
    <row r="8715" ht="12.75" customHeight="1">
      <c r="D8715" s="2"/>
      <c r="G8715" s="2"/>
      <c r="I8715" s="2"/>
      <c r="J8715" s="2"/>
      <c r="K8715" s="2"/>
      <c r="L8715" s="2"/>
      <c r="M8715" s="2"/>
      <c r="N8715" s="2"/>
      <c r="O8715" s="2"/>
      <c r="P8715" s="2"/>
      <c r="Q8715" s="2"/>
      <c r="R8715" s="2"/>
      <c r="S8715" s="2"/>
      <c r="T8715" s="2"/>
      <c r="U8715" s="2"/>
      <c r="V8715" s="2"/>
      <c r="W8715" s="2"/>
      <c r="X8715" s="2"/>
      <c r="Y8715" s="2"/>
      <c r="AB8715" s="2"/>
      <c r="AC8715" s="2"/>
      <c r="AD8715" s="2"/>
      <c r="AE8715" s="2"/>
      <c r="AF8715" s="2"/>
      <c r="AG8715" s="2"/>
      <c r="AH8715" s="2"/>
      <c r="AI8715" s="2"/>
      <c r="AJ8715" s="2"/>
      <c r="AK8715" s="2"/>
      <c r="BK8715" s="2"/>
      <c r="BL8715" s="2"/>
      <c r="BN8715" s="2"/>
      <c r="BO8715" s="2"/>
    </row>
    <row r="8716" ht="12.75" customHeight="1">
      <c r="D8716" s="2"/>
      <c r="G8716" s="2"/>
      <c r="I8716" s="2"/>
      <c r="J8716" s="2"/>
      <c r="K8716" s="2"/>
      <c r="L8716" s="2"/>
      <c r="M8716" s="2"/>
      <c r="N8716" s="2"/>
      <c r="O8716" s="2"/>
      <c r="P8716" s="2"/>
      <c r="Q8716" s="2"/>
      <c r="R8716" s="2"/>
      <c r="S8716" s="2"/>
      <c r="T8716" s="2"/>
      <c r="U8716" s="2"/>
      <c r="V8716" s="2"/>
      <c r="W8716" s="2"/>
      <c r="X8716" s="2"/>
      <c r="Y8716" s="2"/>
      <c r="AB8716" s="2"/>
      <c r="AC8716" s="2"/>
      <c r="AD8716" s="2"/>
      <c r="AE8716" s="2"/>
      <c r="AF8716" s="2"/>
      <c r="AG8716" s="2"/>
      <c r="AH8716" s="2"/>
      <c r="AI8716" s="2"/>
      <c r="AJ8716" s="2"/>
      <c r="AK8716" s="2"/>
      <c r="BK8716" s="2"/>
      <c r="BL8716" s="2"/>
      <c r="BN8716" s="2"/>
      <c r="BO8716" s="2"/>
    </row>
    <row r="8717" ht="12.75" customHeight="1">
      <c r="D8717" s="2"/>
      <c r="G8717" s="2"/>
      <c r="I8717" s="2"/>
      <c r="J8717" s="2"/>
      <c r="K8717" s="2"/>
      <c r="L8717" s="2"/>
      <c r="M8717" s="2"/>
      <c r="N8717" s="2"/>
      <c r="O8717" s="2"/>
      <c r="P8717" s="2"/>
      <c r="Q8717" s="2"/>
      <c r="R8717" s="2"/>
      <c r="S8717" s="2"/>
      <c r="T8717" s="2"/>
      <c r="U8717" s="2"/>
      <c r="V8717" s="2"/>
      <c r="W8717" s="2"/>
      <c r="X8717" s="2"/>
      <c r="Y8717" s="2"/>
      <c r="AB8717" s="2"/>
      <c r="AC8717" s="2"/>
      <c r="AD8717" s="2"/>
      <c r="AE8717" s="2"/>
      <c r="AF8717" s="2"/>
      <c r="AG8717" s="2"/>
      <c r="AH8717" s="2"/>
      <c r="AI8717" s="2"/>
      <c r="AJ8717" s="2"/>
      <c r="AK8717" s="2"/>
      <c r="BK8717" s="2"/>
      <c r="BL8717" s="2"/>
      <c r="BN8717" s="2"/>
      <c r="BO8717" s="2"/>
    </row>
    <row r="8718" ht="12.75" customHeight="1">
      <c r="D8718" s="2"/>
      <c r="G8718" s="2"/>
      <c r="I8718" s="2"/>
      <c r="J8718" s="2"/>
      <c r="K8718" s="2"/>
      <c r="L8718" s="2"/>
      <c r="M8718" s="2"/>
      <c r="N8718" s="2"/>
      <c r="O8718" s="2"/>
      <c r="P8718" s="2"/>
      <c r="Q8718" s="2"/>
      <c r="R8718" s="2"/>
      <c r="S8718" s="2"/>
      <c r="T8718" s="2"/>
      <c r="U8718" s="2"/>
      <c r="V8718" s="2"/>
      <c r="W8718" s="2"/>
      <c r="X8718" s="2"/>
      <c r="Y8718" s="2"/>
      <c r="AB8718" s="2"/>
      <c r="AC8718" s="2"/>
      <c r="AD8718" s="2"/>
      <c r="AE8718" s="2"/>
      <c r="AF8718" s="2"/>
      <c r="AG8718" s="2"/>
      <c r="AH8718" s="2"/>
      <c r="AI8718" s="2"/>
      <c r="AJ8718" s="2"/>
      <c r="AK8718" s="2"/>
      <c r="BK8718" s="2"/>
      <c r="BL8718" s="2"/>
      <c r="BN8718" s="2"/>
      <c r="BO8718" s="2"/>
    </row>
    <row r="8719" ht="12.75" customHeight="1">
      <c r="D8719" s="2"/>
      <c r="G8719" s="2"/>
      <c r="I8719" s="2"/>
      <c r="J8719" s="2"/>
      <c r="K8719" s="2"/>
      <c r="L8719" s="2"/>
      <c r="M8719" s="2"/>
      <c r="N8719" s="2"/>
      <c r="O8719" s="2"/>
      <c r="P8719" s="2"/>
      <c r="Q8719" s="2"/>
      <c r="R8719" s="2"/>
      <c r="S8719" s="2"/>
      <c r="T8719" s="2"/>
      <c r="U8719" s="2"/>
      <c r="V8719" s="2"/>
      <c r="W8719" s="2"/>
      <c r="X8719" s="2"/>
      <c r="Y8719" s="2"/>
      <c r="AB8719" s="2"/>
      <c r="AC8719" s="2"/>
      <c r="AD8719" s="2"/>
      <c r="AE8719" s="2"/>
      <c r="AF8719" s="2"/>
      <c r="AG8719" s="2"/>
      <c r="AH8719" s="2"/>
      <c r="AI8719" s="2"/>
      <c r="AJ8719" s="2"/>
      <c r="AK8719" s="2"/>
      <c r="BK8719" s="2"/>
      <c r="BL8719" s="2"/>
      <c r="BN8719" s="2"/>
      <c r="BO8719" s="2"/>
    </row>
    <row r="8720" ht="12.75" customHeight="1">
      <c r="D8720" s="2"/>
      <c r="G8720" s="2"/>
      <c r="I8720" s="2"/>
      <c r="J8720" s="2"/>
      <c r="K8720" s="2"/>
      <c r="L8720" s="2"/>
      <c r="M8720" s="2"/>
      <c r="N8720" s="2"/>
      <c r="O8720" s="2"/>
      <c r="P8720" s="2"/>
      <c r="Q8720" s="2"/>
      <c r="R8720" s="2"/>
      <c r="S8720" s="2"/>
      <c r="T8720" s="2"/>
      <c r="U8720" s="2"/>
      <c r="V8720" s="2"/>
      <c r="W8720" s="2"/>
      <c r="X8720" s="2"/>
      <c r="Y8720" s="2"/>
      <c r="AB8720" s="2"/>
      <c r="AC8720" s="2"/>
      <c r="AD8720" s="2"/>
      <c r="AE8720" s="2"/>
      <c r="AF8720" s="2"/>
      <c r="AG8720" s="2"/>
      <c r="AH8720" s="2"/>
      <c r="AI8720" s="2"/>
      <c r="AJ8720" s="2"/>
      <c r="AK8720" s="2"/>
      <c r="BK8720" s="2"/>
      <c r="BL8720" s="2"/>
      <c r="BN8720" s="2"/>
      <c r="BO8720" s="2"/>
    </row>
    <row r="8721" ht="12.75" customHeight="1">
      <c r="D8721" s="2"/>
      <c r="G8721" s="2"/>
      <c r="I8721" s="2"/>
      <c r="J8721" s="2"/>
      <c r="K8721" s="2"/>
      <c r="L8721" s="2"/>
      <c r="M8721" s="2"/>
      <c r="N8721" s="2"/>
      <c r="O8721" s="2"/>
      <c r="P8721" s="2"/>
      <c r="Q8721" s="2"/>
      <c r="R8721" s="2"/>
      <c r="S8721" s="2"/>
      <c r="T8721" s="2"/>
      <c r="U8721" s="2"/>
      <c r="V8721" s="2"/>
      <c r="W8721" s="2"/>
      <c r="X8721" s="2"/>
      <c r="Y8721" s="2"/>
      <c r="AB8721" s="2"/>
      <c r="AC8721" s="2"/>
      <c r="AD8721" s="2"/>
      <c r="AE8721" s="2"/>
      <c r="AF8721" s="2"/>
      <c r="AG8721" s="2"/>
      <c r="AH8721" s="2"/>
      <c r="AI8721" s="2"/>
      <c r="AJ8721" s="2"/>
      <c r="AK8721" s="2"/>
      <c r="BK8721" s="2"/>
      <c r="BL8721" s="2"/>
      <c r="BN8721" s="2"/>
      <c r="BO8721" s="2"/>
    </row>
    <row r="8722" ht="12.75" customHeight="1">
      <c r="D8722" s="2"/>
      <c r="G8722" s="2"/>
      <c r="I8722" s="2"/>
      <c r="J8722" s="2"/>
      <c r="K8722" s="2"/>
      <c r="L8722" s="2"/>
      <c r="M8722" s="2"/>
      <c r="N8722" s="2"/>
      <c r="O8722" s="2"/>
      <c r="P8722" s="2"/>
      <c r="Q8722" s="2"/>
      <c r="R8722" s="2"/>
      <c r="S8722" s="2"/>
      <c r="T8722" s="2"/>
      <c r="U8722" s="2"/>
      <c r="V8722" s="2"/>
      <c r="W8722" s="2"/>
      <c r="X8722" s="2"/>
      <c r="Y8722" s="2"/>
      <c r="AB8722" s="2"/>
      <c r="AC8722" s="2"/>
      <c r="AD8722" s="2"/>
      <c r="AE8722" s="2"/>
      <c r="AF8722" s="2"/>
      <c r="AG8722" s="2"/>
      <c r="AH8722" s="2"/>
      <c r="AI8722" s="2"/>
      <c r="AJ8722" s="2"/>
      <c r="AK8722" s="2"/>
      <c r="BK8722" s="2"/>
      <c r="BL8722" s="2"/>
      <c r="BN8722" s="2"/>
      <c r="BO8722" s="2"/>
    </row>
    <row r="8723" ht="12.75" customHeight="1">
      <c r="D8723" s="2"/>
      <c r="G8723" s="2"/>
      <c r="I8723" s="2"/>
      <c r="J8723" s="2"/>
      <c r="K8723" s="2"/>
      <c r="L8723" s="2"/>
      <c r="M8723" s="2"/>
      <c r="N8723" s="2"/>
      <c r="O8723" s="2"/>
      <c r="P8723" s="2"/>
      <c r="Q8723" s="2"/>
      <c r="R8723" s="2"/>
      <c r="S8723" s="2"/>
      <c r="T8723" s="2"/>
      <c r="U8723" s="2"/>
      <c r="V8723" s="2"/>
      <c r="W8723" s="2"/>
      <c r="X8723" s="2"/>
      <c r="Y8723" s="2"/>
      <c r="AB8723" s="2"/>
      <c r="AC8723" s="2"/>
      <c r="AD8723" s="2"/>
      <c r="AE8723" s="2"/>
      <c r="AF8723" s="2"/>
      <c r="AG8723" s="2"/>
      <c r="AH8723" s="2"/>
      <c r="AI8723" s="2"/>
      <c r="AJ8723" s="2"/>
      <c r="AK8723" s="2"/>
      <c r="BK8723" s="2"/>
      <c r="BL8723" s="2"/>
      <c r="BN8723" s="2"/>
      <c r="BO8723" s="2"/>
    </row>
    <row r="8724" ht="12.75" customHeight="1">
      <c r="D8724" s="2"/>
      <c r="G8724" s="2"/>
      <c r="I8724" s="2"/>
      <c r="J8724" s="2"/>
      <c r="K8724" s="2"/>
      <c r="L8724" s="2"/>
      <c r="M8724" s="2"/>
      <c r="N8724" s="2"/>
      <c r="O8724" s="2"/>
      <c r="P8724" s="2"/>
      <c r="Q8724" s="2"/>
      <c r="R8724" s="2"/>
      <c r="S8724" s="2"/>
      <c r="T8724" s="2"/>
      <c r="U8724" s="2"/>
      <c r="V8724" s="2"/>
      <c r="W8724" s="2"/>
      <c r="X8724" s="2"/>
      <c r="Y8724" s="2"/>
      <c r="AB8724" s="2"/>
      <c r="AC8724" s="2"/>
      <c r="AD8724" s="2"/>
      <c r="AE8724" s="2"/>
      <c r="AF8724" s="2"/>
      <c r="AG8724" s="2"/>
      <c r="AH8724" s="2"/>
      <c r="AI8724" s="2"/>
      <c r="AJ8724" s="2"/>
      <c r="AK8724" s="2"/>
      <c r="BK8724" s="2"/>
      <c r="BL8724" s="2"/>
      <c r="BN8724" s="2"/>
      <c r="BO8724" s="2"/>
    </row>
    <row r="8725" ht="12.75" customHeight="1">
      <c r="D8725" s="2"/>
      <c r="G8725" s="2"/>
      <c r="I8725" s="2"/>
      <c r="J8725" s="2"/>
      <c r="K8725" s="2"/>
      <c r="L8725" s="2"/>
      <c r="M8725" s="2"/>
      <c r="N8725" s="2"/>
      <c r="O8725" s="2"/>
      <c r="P8725" s="2"/>
      <c r="Q8725" s="2"/>
      <c r="R8725" s="2"/>
      <c r="S8725" s="2"/>
      <c r="T8725" s="2"/>
      <c r="U8725" s="2"/>
      <c r="V8725" s="2"/>
      <c r="W8725" s="2"/>
      <c r="X8725" s="2"/>
      <c r="Y8725" s="2"/>
      <c r="AB8725" s="2"/>
      <c r="AC8725" s="2"/>
      <c r="AD8725" s="2"/>
      <c r="AE8725" s="2"/>
      <c r="AF8725" s="2"/>
      <c r="AG8725" s="2"/>
      <c r="AH8725" s="2"/>
      <c r="AI8725" s="2"/>
      <c r="AJ8725" s="2"/>
      <c r="AK8725" s="2"/>
      <c r="BK8725" s="2"/>
      <c r="BL8725" s="2"/>
      <c r="BN8725" s="2"/>
      <c r="BO8725" s="2"/>
    </row>
    <row r="8726" ht="12.75" customHeight="1">
      <c r="D8726" s="2"/>
      <c r="G8726" s="2"/>
      <c r="I8726" s="2"/>
      <c r="J8726" s="2"/>
      <c r="K8726" s="2"/>
      <c r="L8726" s="2"/>
      <c r="M8726" s="2"/>
      <c r="N8726" s="2"/>
      <c r="O8726" s="2"/>
      <c r="P8726" s="2"/>
      <c r="Q8726" s="2"/>
      <c r="R8726" s="2"/>
      <c r="S8726" s="2"/>
      <c r="T8726" s="2"/>
      <c r="U8726" s="2"/>
      <c r="V8726" s="2"/>
      <c r="W8726" s="2"/>
      <c r="X8726" s="2"/>
      <c r="Y8726" s="2"/>
      <c r="AB8726" s="2"/>
      <c r="AC8726" s="2"/>
      <c r="AD8726" s="2"/>
      <c r="AE8726" s="2"/>
      <c r="AF8726" s="2"/>
      <c r="AG8726" s="2"/>
      <c r="AH8726" s="2"/>
      <c r="AI8726" s="2"/>
      <c r="AJ8726" s="2"/>
      <c r="AK8726" s="2"/>
      <c r="BK8726" s="2"/>
      <c r="BL8726" s="2"/>
      <c r="BN8726" s="2"/>
      <c r="BO8726" s="2"/>
    </row>
    <row r="8727" ht="12.75" customHeight="1">
      <c r="D8727" s="2"/>
      <c r="G8727" s="2"/>
      <c r="I8727" s="2"/>
      <c r="J8727" s="2"/>
      <c r="K8727" s="2"/>
      <c r="L8727" s="2"/>
      <c r="M8727" s="2"/>
      <c r="N8727" s="2"/>
      <c r="O8727" s="2"/>
      <c r="P8727" s="2"/>
      <c r="Q8727" s="2"/>
      <c r="R8727" s="2"/>
      <c r="S8727" s="2"/>
      <c r="T8727" s="2"/>
      <c r="U8727" s="2"/>
      <c r="V8727" s="2"/>
      <c r="W8727" s="2"/>
      <c r="X8727" s="2"/>
      <c r="Y8727" s="2"/>
      <c r="AB8727" s="2"/>
      <c r="AC8727" s="2"/>
      <c r="AD8727" s="2"/>
      <c r="AE8727" s="2"/>
      <c r="AF8727" s="2"/>
      <c r="AG8727" s="2"/>
      <c r="AH8727" s="2"/>
      <c r="AI8727" s="2"/>
      <c r="AJ8727" s="2"/>
      <c r="AK8727" s="2"/>
      <c r="BK8727" s="2"/>
      <c r="BL8727" s="2"/>
      <c r="BN8727" s="2"/>
      <c r="BO8727" s="2"/>
    </row>
    <row r="8728" ht="12.75" customHeight="1">
      <c r="D8728" s="2"/>
      <c r="G8728" s="2"/>
      <c r="I8728" s="2"/>
      <c r="J8728" s="2"/>
      <c r="K8728" s="2"/>
      <c r="L8728" s="2"/>
      <c r="M8728" s="2"/>
      <c r="N8728" s="2"/>
      <c r="O8728" s="2"/>
      <c r="P8728" s="2"/>
      <c r="Q8728" s="2"/>
      <c r="R8728" s="2"/>
      <c r="S8728" s="2"/>
      <c r="T8728" s="2"/>
      <c r="U8728" s="2"/>
      <c r="V8728" s="2"/>
      <c r="W8728" s="2"/>
      <c r="X8728" s="2"/>
      <c r="Y8728" s="2"/>
      <c r="AB8728" s="2"/>
      <c r="AC8728" s="2"/>
      <c r="AD8728" s="2"/>
      <c r="AE8728" s="2"/>
      <c r="AF8728" s="2"/>
      <c r="AG8728" s="2"/>
      <c r="AH8728" s="2"/>
      <c r="AI8728" s="2"/>
      <c r="AJ8728" s="2"/>
      <c r="AK8728" s="2"/>
      <c r="BK8728" s="2"/>
      <c r="BL8728" s="2"/>
      <c r="BN8728" s="2"/>
      <c r="BO8728" s="2"/>
    </row>
    <row r="8729" ht="12.75" customHeight="1">
      <c r="D8729" s="2"/>
      <c r="G8729" s="2"/>
      <c r="I8729" s="2"/>
      <c r="J8729" s="2"/>
      <c r="K8729" s="2"/>
      <c r="L8729" s="2"/>
      <c r="M8729" s="2"/>
      <c r="N8729" s="2"/>
      <c r="O8729" s="2"/>
      <c r="P8729" s="2"/>
      <c r="Q8729" s="2"/>
      <c r="R8729" s="2"/>
      <c r="S8729" s="2"/>
      <c r="T8729" s="2"/>
      <c r="U8729" s="2"/>
      <c r="V8729" s="2"/>
      <c r="W8729" s="2"/>
      <c r="X8729" s="2"/>
      <c r="Y8729" s="2"/>
      <c r="AB8729" s="2"/>
      <c r="AC8729" s="2"/>
      <c r="AD8729" s="2"/>
      <c r="AE8729" s="2"/>
      <c r="AF8729" s="2"/>
      <c r="AG8729" s="2"/>
      <c r="AH8729" s="2"/>
      <c r="AI8729" s="2"/>
      <c r="AJ8729" s="2"/>
      <c r="AK8729" s="2"/>
      <c r="BK8729" s="2"/>
      <c r="BL8729" s="2"/>
      <c r="BN8729" s="2"/>
      <c r="BO8729" s="2"/>
    </row>
    <row r="8730" ht="12.75" customHeight="1">
      <c r="D8730" s="2"/>
      <c r="G8730" s="2"/>
      <c r="I8730" s="2"/>
      <c r="J8730" s="2"/>
      <c r="K8730" s="2"/>
      <c r="L8730" s="2"/>
      <c r="M8730" s="2"/>
      <c r="N8730" s="2"/>
      <c r="O8730" s="2"/>
      <c r="P8730" s="2"/>
      <c r="Q8730" s="2"/>
      <c r="R8730" s="2"/>
      <c r="S8730" s="2"/>
      <c r="T8730" s="2"/>
      <c r="U8730" s="2"/>
      <c r="V8730" s="2"/>
      <c r="W8730" s="2"/>
      <c r="X8730" s="2"/>
      <c r="Y8730" s="2"/>
      <c r="AB8730" s="2"/>
      <c r="AC8730" s="2"/>
      <c r="AD8730" s="2"/>
      <c r="AE8730" s="2"/>
      <c r="AF8730" s="2"/>
      <c r="AG8730" s="2"/>
      <c r="AH8730" s="2"/>
      <c r="AI8730" s="2"/>
      <c r="AJ8730" s="2"/>
      <c r="AK8730" s="2"/>
      <c r="BK8730" s="2"/>
      <c r="BL8730" s="2"/>
      <c r="BN8730" s="2"/>
      <c r="BO8730" s="2"/>
    </row>
    <row r="8731" ht="12.75" customHeight="1">
      <c r="D8731" s="2"/>
      <c r="G8731" s="2"/>
      <c r="I8731" s="2"/>
      <c r="J8731" s="2"/>
      <c r="K8731" s="2"/>
      <c r="L8731" s="2"/>
      <c r="M8731" s="2"/>
      <c r="N8731" s="2"/>
      <c r="O8731" s="2"/>
      <c r="P8731" s="2"/>
      <c r="Q8731" s="2"/>
      <c r="R8731" s="2"/>
      <c r="S8731" s="2"/>
      <c r="T8731" s="2"/>
      <c r="U8731" s="2"/>
      <c r="V8731" s="2"/>
      <c r="W8731" s="2"/>
      <c r="X8731" s="2"/>
      <c r="Y8731" s="2"/>
      <c r="AB8731" s="2"/>
      <c r="AC8731" s="2"/>
      <c r="AD8731" s="2"/>
      <c r="AE8731" s="2"/>
      <c r="AF8731" s="2"/>
      <c r="AG8731" s="2"/>
      <c r="AH8731" s="2"/>
      <c r="AI8731" s="2"/>
      <c r="AJ8731" s="2"/>
      <c r="AK8731" s="2"/>
      <c r="BK8731" s="2"/>
      <c r="BL8731" s="2"/>
      <c r="BN8731" s="2"/>
      <c r="BO8731" s="2"/>
    </row>
    <row r="8732" ht="12.75" customHeight="1">
      <c r="D8732" s="2"/>
      <c r="G8732" s="2"/>
      <c r="I8732" s="2"/>
      <c r="J8732" s="2"/>
      <c r="K8732" s="2"/>
      <c r="L8732" s="2"/>
      <c r="M8732" s="2"/>
      <c r="N8732" s="2"/>
      <c r="O8732" s="2"/>
      <c r="P8732" s="2"/>
      <c r="Q8732" s="2"/>
      <c r="R8732" s="2"/>
      <c r="S8732" s="2"/>
      <c r="T8732" s="2"/>
      <c r="U8732" s="2"/>
      <c r="V8732" s="2"/>
      <c r="W8732" s="2"/>
      <c r="X8732" s="2"/>
      <c r="Y8732" s="2"/>
      <c r="AB8732" s="2"/>
      <c r="AC8732" s="2"/>
      <c r="AD8732" s="2"/>
      <c r="AE8732" s="2"/>
      <c r="AF8732" s="2"/>
      <c r="AG8732" s="2"/>
      <c r="AH8732" s="2"/>
      <c r="AI8732" s="2"/>
      <c r="AJ8732" s="2"/>
      <c r="AK8732" s="2"/>
      <c r="BK8732" s="2"/>
      <c r="BL8732" s="2"/>
      <c r="BN8732" s="2"/>
      <c r="BO8732" s="2"/>
    </row>
    <row r="8733" ht="12.75" customHeight="1">
      <c r="D8733" s="2"/>
      <c r="G8733" s="2"/>
      <c r="I8733" s="2"/>
      <c r="J8733" s="2"/>
      <c r="K8733" s="2"/>
      <c r="L8733" s="2"/>
      <c r="M8733" s="2"/>
      <c r="N8733" s="2"/>
      <c r="O8733" s="2"/>
      <c r="P8733" s="2"/>
      <c r="Q8733" s="2"/>
      <c r="R8733" s="2"/>
      <c r="S8733" s="2"/>
      <c r="T8733" s="2"/>
      <c r="U8733" s="2"/>
      <c r="V8733" s="2"/>
      <c r="W8733" s="2"/>
      <c r="X8733" s="2"/>
      <c r="Y8733" s="2"/>
      <c r="AB8733" s="2"/>
      <c r="AC8733" s="2"/>
      <c r="AD8733" s="2"/>
      <c r="AE8733" s="2"/>
      <c r="AF8733" s="2"/>
      <c r="AG8733" s="2"/>
      <c r="AH8733" s="2"/>
      <c r="AI8733" s="2"/>
      <c r="AJ8733" s="2"/>
      <c r="AK8733" s="2"/>
      <c r="BK8733" s="2"/>
      <c r="BL8733" s="2"/>
      <c r="BN8733" s="2"/>
      <c r="BO8733" s="2"/>
    </row>
    <row r="8734" ht="12.75" customHeight="1">
      <c r="D8734" s="2"/>
      <c r="G8734" s="2"/>
      <c r="I8734" s="2"/>
      <c r="J8734" s="2"/>
      <c r="K8734" s="2"/>
      <c r="L8734" s="2"/>
      <c r="M8734" s="2"/>
      <c r="N8734" s="2"/>
      <c r="O8734" s="2"/>
      <c r="P8734" s="2"/>
      <c r="Q8734" s="2"/>
      <c r="R8734" s="2"/>
      <c r="S8734" s="2"/>
      <c r="T8734" s="2"/>
      <c r="U8734" s="2"/>
      <c r="V8734" s="2"/>
      <c r="W8734" s="2"/>
      <c r="X8734" s="2"/>
      <c r="Y8734" s="2"/>
      <c r="AB8734" s="2"/>
      <c r="AC8734" s="2"/>
      <c r="AD8734" s="2"/>
      <c r="AE8734" s="2"/>
      <c r="AF8734" s="2"/>
      <c r="AG8734" s="2"/>
      <c r="AH8734" s="2"/>
      <c r="AI8734" s="2"/>
      <c r="AJ8734" s="2"/>
      <c r="AK8734" s="2"/>
      <c r="BK8734" s="2"/>
      <c r="BL8734" s="2"/>
      <c r="BN8734" s="2"/>
      <c r="BO8734" s="2"/>
    </row>
    <row r="8735" ht="12.75" customHeight="1">
      <c r="D8735" s="2"/>
      <c r="G8735" s="2"/>
      <c r="I8735" s="2"/>
      <c r="J8735" s="2"/>
      <c r="K8735" s="2"/>
      <c r="L8735" s="2"/>
      <c r="M8735" s="2"/>
      <c r="N8735" s="2"/>
      <c r="O8735" s="2"/>
      <c r="P8735" s="2"/>
      <c r="Q8735" s="2"/>
      <c r="R8735" s="2"/>
      <c r="S8735" s="2"/>
      <c r="T8735" s="2"/>
      <c r="U8735" s="2"/>
      <c r="V8735" s="2"/>
      <c r="W8735" s="2"/>
      <c r="X8735" s="2"/>
      <c r="Y8735" s="2"/>
      <c r="AB8735" s="2"/>
      <c r="AC8735" s="2"/>
      <c r="AD8735" s="2"/>
      <c r="AE8735" s="2"/>
      <c r="AF8735" s="2"/>
      <c r="AG8735" s="2"/>
      <c r="AH8735" s="2"/>
      <c r="AI8735" s="2"/>
      <c r="AJ8735" s="2"/>
      <c r="AK8735" s="2"/>
      <c r="BK8735" s="2"/>
      <c r="BL8735" s="2"/>
      <c r="BN8735" s="2"/>
      <c r="BO8735" s="2"/>
    </row>
    <row r="8736" ht="12.75" customHeight="1">
      <c r="D8736" s="2"/>
      <c r="G8736" s="2"/>
      <c r="I8736" s="2"/>
      <c r="J8736" s="2"/>
      <c r="K8736" s="2"/>
      <c r="L8736" s="2"/>
      <c r="M8736" s="2"/>
      <c r="N8736" s="2"/>
      <c r="O8736" s="2"/>
      <c r="P8736" s="2"/>
      <c r="Q8736" s="2"/>
      <c r="R8736" s="2"/>
      <c r="S8736" s="2"/>
      <c r="T8736" s="2"/>
      <c r="U8736" s="2"/>
      <c r="V8736" s="2"/>
      <c r="W8736" s="2"/>
      <c r="X8736" s="2"/>
      <c r="Y8736" s="2"/>
      <c r="AB8736" s="2"/>
      <c r="AC8736" s="2"/>
      <c r="AD8736" s="2"/>
      <c r="AE8736" s="2"/>
      <c r="AF8736" s="2"/>
      <c r="AG8736" s="2"/>
      <c r="AH8736" s="2"/>
      <c r="AI8736" s="2"/>
      <c r="AJ8736" s="2"/>
      <c r="AK8736" s="2"/>
      <c r="BK8736" s="2"/>
      <c r="BL8736" s="2"/>
      <c r="BN8736" s="2"/>
      <c r="BO8736" s="2"/>
    </row>
    <row r="8737" ht="12.75" customHeight="1">
      <c r="D8737" s="2"/>
      <c r="G8737" s="2"/>
      <c r="I8737" s="2"/>
      <c r="J8737" s="2"/>
      <c r="K8737" s="2"/>
      <c r="L8737" s="2"/>
      <c r="M8737" s="2"/>
      <c r="N8737" s="2"/>
      <c r="O8737" s="2"/>
      <c r="P8737" s="2"/>
      <c r="Q8737" s="2"/>
      <c r="R8737" s="2"/>
      <c r="S8737" s="2"/>
      <c r="T8737" s="2"/>
      <c r="U8737" s="2"/>
      <c r="V8737" s="2"/>
      <c r="W8737" s="2"/>
      <c r="X8737" s="2"/>
      <c r="Y8737" s="2"/>
      <c r="AB8737" s="2"/>
      <c r="AC8737" s="2"/>
      <c r="AD8737" s="2"/>
      <c r="AE8737" s="2"/>
      <c r="AF8737" s="2"/>
      <c r="AG8737" s="2"/>
      <c r="AH8737" s="2"/>
      <c r="AI8737" s="2"/>
      <c r="AJ8737" s="2"/>
      <c r="AK8737" s="2"/>
      <c r="BK8737" s="2"/>
      <c r="BL8737" s="2"/>
      <c r="BN8737" s="2"/>
      <c r="BO8737" s="2"/>
    </row>
    <row r="8738" ht="12.75" customHeight="1">
      <c r="D8738" s="2"/>
      <c r="G8738" s="2"/>
      <c r="I8738" s="2"/>
      <c r="J8738" s="2"/>
      <c r="K8738" s="2"/>
      <c r="L8738" s="2"/>
      <c r="M8738" s="2"/>
      <c r="N8738" s="2"/>
      <c r="O8738" s="2"/>
      <c r="P8738" s="2"/>
      <c r="Q8738" s="2"/>
      <c r="R8738" s="2"/>
      <c r="S8738" s="2"/>
      <c r="T8738" s="2"/>
      <c r="U8738" s="2"/>
      <c r="V8738" s="2"/>
      <c r="W8738" s="2"/>
      <c r="X8738" s="2"/>
      <c r="Y8738" s="2"/>
      <c r="AB8738" s="2"/>
      <c r="AC8738" s="2"/>
      <c r="AD8738" s="2"/>
      <c r="AE8738" s="2"/>
      <c r="AF8738" s="2"/>
      <c r="AG8738" s="2"/>
      <c r="AH8738" s="2"/>
      <c r="AI8738" s="2"/>
      <c r="AJ8738" s="2"/>
      <c r="AK8738" s="2"/>
      <c r="BK8738" s="2"/>
      <c r="BL8738" s="2"/>
      <c r="BN8738" s="2"/>
      <c r="BO8738" s="2"/>
    </row>
    <row r="8739" ht="12.75" customHeight="1">
      <c r="D8739" s="2"/>
      <c r="G8739" s="2"/>
      <c r="I8739" s="2"/>
      <c r="J8739" s="2"/>
      <c r="K8739" s="2"/>
      <c r="L8739" s="2"/>
      <c r="M8739" s="2"/>
      <c r="N8739" s="2"/>
      <c r="O8739" s="2"/>
      <c r="P8739" s="2"/>
      <c r="Q8739" s="2"/>
      <c r="R8739" s="2"/>
      <c r="S8739" s="2"/>
      <c r="T8739" s="2"/>
      <c r="U8739" s="2"/>
      <c r="V8739" s="2"/>
      <c r="W8739" s="2"/>
      <c r="X8739" s="2"/>
      <c r="Y8739" s="2"/>
      <c r="AB8739" s="2"/>
      <c r="AC8739" s="2"/>
      <c r="AD8739" s="2"/>
      <c r="AE8739" s="2"/>
      <c r="AF8739" s="2"/>
      <c r="AG8739" s="2"/>
      <c r="AH8739" s="2"/>
      <c r="AI8739" s="2"/>
      <c r="AJ8739" s="2"/>
      <c r="AK8739" s="2"/>
      <c r="BK8739" s="2"/>
      <c r="BL8739" s="2"/>
      <c r="BN8739" s="2"/>
      <c r="BO8739" s="2"/>
    </row>
    <row r="8740" ht="12.75" customHeight="1">
      <c r="D8740" s="2"/>
      <c r="G8740" s="2"/>
      <c r="I8740" s="2"/>
      <c r="J8740" s="2"/>
      <c r="K8740" s="2"/>
      <c r="L8740" s="2"/>
      <c r="M8740" s="2"/>
      <c r="N8740" s="2"/>
      <c r="O8740" s="2"/>
      <c r="P8740" s="2"/>
      <c r="Q8740" s="2"/>
      <c r="R8740" s="2"/>
      <c r="S8740" s="2"/>
      <c r="T8740" s="2"/>
      <c r="U8740" s="2"/>
      <c r="V8740" s="2"/>
      <c r="W8740" s="2"/>
      <c r="X8740" s="2"/>
      <c r="Y8740" s="2"/>
      <c r="AB8740" s="2"/>
      <c r="AC8740" s="2"/>
      <c r="AD8740" s="2"/>
      <c r="AE8740" s="2"/>
      <c r="AF8740" s="2"/>
      <c r="AG8740" s="2"/>
      <c r="AH8740" s="2"/>
      <c r="AI8740" s="2"/>
      <c r="AJ8740" s="2"/>
      <c r="AK8740" s="2"/>
      <c r="BK8740" s="2"/>
      <c r="BL8740" s="2"/>
      <c r="BN8740" s="2"/>
      <c r="BO8740" s="2"/>
    </row>
    <row r="8741" ht="12.75" customHeight="1">
      <c r="D8741" s="2"/>
      <c r="G8741" s="2"/>
      <c r="I8741" s="2"/>
      <c r="J8741" s="2"/>
      <c r="K8741" s="2"/>
      <c r="L8741" s="2"/>
      <c r="M8741" s="2"/>
      <c r="N8741" s="2"/>
      <c r="O8741" s="2"/>
      <c r="P8741" s="2"/>
      <c r="Q8741" s="2"/>
      <c r="R8741" s="2"/>
      <c r="S8741" s="2"/>
      <c r="T8741" s="2"/>
      <c r="U8741" s="2"/>
      <c r="V8741" s="2"/>
      <c r="W8741" s="2"/>
      <c r="X8741" s="2"/>
      <c r="Y8741" s="2"/>
      <c r="AB8741" s="2"/>
      <c r="AC8741" s="2"/>
      <c r="AD8741" s="2"/>
      <c r="AE8741" s="2"/>
      <c r="AF8741" s="2"/>
      <c r="AG8741" s="2"/>
      <c r="AH8741" s="2"/>
      <c r="AI8741" s="2"/>
      <c r="AJ8741" s="2"/>
      <c r="AK8741" s="2"/>
      <c r="BK8741" s="2"/>
      <c r="BL8741" s="2"/>
      <c r="BN8741" s="2"/>
      <c r="BO8741" s="2"/>
    </row>
    <row r="8742" ht="12.75" customHeight="1">
      <c r="D8742" s="2"/>
      <c r="G8742" s="2"/>
      <c r="I8742" s="2"/>
      <c r="J8742" s="2"/>
      <c r="K8742" s="2"/>
      <c r="L8742" s="2"/>
      <c r="M8742" s="2"/>
      <c r="N8742" s="2"/>
      <c r="O8742" s="2"/>
      <c r="P8742" s="2"/>
      <c r="Q8742" s="2"/>
      <c r="R8742" s="2"/>
      <c r="S8742" s="2"/>
      <c r="T8742" s="2"/>
      <c r="U8742" s="2"/>
      <c r="V8742" s="2"/>
      <c r="W8742" s="2"/>
      <c r="X8742" s="2"/>
      <c r="Y8742" s="2"/>
      <c r="AB8742" s="2"/>
      <c r="AC8742" s="2"/>
      <c r="AD8742" s="2"/>
      <c r="AE8742" s="2"/>
      <c r="AF8742" s="2"/>
      <c r="AG8742" s="2"/>
      <c r="AH8742" s="2"/>
      <c r="AI8742" s="2"/>
      <c r="AJ8742" s="2"/>
      <c r="AK8742" s="2"/>
      <c r="BK8742" s="2"/>
      <c r="BL8742" s="2"/>
      <c r="BN8742" s="2"/>
      <c r="BO8742" s="2"/>
    </row>
    <row r="8743" ht="12.75" customHeight="1">
      <c r="D8743" s="2"/>
      <c r="G8743" s="2"/>
      <c r="I8743" s="2"/>
      <c r="J8743" s="2"/>
      <c r="K8743" s="2"/>
      <c r="L8743" s="2"/>
      <c r="M8743" s="2"/>
      <c r="N8743" s="2"/>
      <c r="O8743" s="2"/>
      <c r="P8743" s="2"/>
      <c r="Q8743" s="2"/>
      <c r="R8743" s="2"/>
      <c r="S8743" s="2"/>
      <c r="T8743" s="2"/>
      <c r="U8743" s="2"/>
      <c r="V8743" s="2"/>
      <c r="W8743" s="2"/>
      <c r="X8743" s="2"/>
      <c r="Y8743" s="2"/>
      <c r="AB8743" s="2"/>
      <c r="AC8743" s="2"/>
      <c r="AD8743" s="2"/>
      <c r="AE8743" s="2"/>
      <c r="AF8743" s="2"/>
      <c r="AG8743" s="2"/>
      <c r="AH8743" s="2"/>
      <c r="AI8743" s="2"/>
      <c r="AJ8743" s="2"/>
      <c r="AK8743" s="2"/>
      <c r="BK8743" s="2"/>
      <c r="BL8743" s="2"/>
      <c r="BN8743" s="2"/>
      <c r="BO8743" s="2"/>
    </row>
    <row r="8744" ht="12.75" customHeight="1">
      <c r="D8744" s="2"/>
      <c r="G8744" s="2"/>
      <c r="I8744" s="2"/>
      <c r="J8744" s="2"/>
      <c r="K8744" s="2"/>
      <c r="L8744" s="2"/>
      <c r="M8744" s="2"/>
      <c r="N8744" s="2"/>
      <c r="O8744" s="2"/>
      <c r="P8744" s="2"/>
      <c r="Q8744" s="2"/>
      <c r="R8744" s="2"/>
      <c r="S8744" s="2"/>
      <c r="T8744" s="2"/>
      <c r="U8744" s="2"/>
      <c r="V8744" s="2"/>
      <c r="W8744" s="2"/>
      <c r="X8744" s="2"/>
      <c r="Y8744" s="2"/>
      <c r="AB8744" s="2"/>
      <c r="AC8744" s="2"/>
      <c r="AD8744" s="2"/>
      <c r="AE8744" s="2"/>
      <c r="AF8744" s="2"/>
      <c r="AG8744" s="2"/>
      <c r="AH8744" s="2"/>
      <c r="AI8744" s="2"/>
      <c r="AJ8744" s="2"/>
      <c r="AK8744" s="2"/>
      <c r="BK8744" s="2"/>
      <c r="BL8744" s="2"/>
      <c r="BN8744" s="2"/>
      <c r="BO8744" s="2"/>
    </row>
    <row r="8745" ht="12.75" customHeight="1">
      <c r="D8745" s="2"/>
      <c r="G8745" s="2"/>
      <c r="I8745" s="2"/>
      <c r="J8745" s="2"/>
      <c r="K8745" s="2"/>
      <c r="L8745" s="2"/>
      <c r="M8745" s="2"/>
      <c r="N8745" s="2"/>
      <c r="O8745" s="2"/>
      <c r="P8745" s="2"/>
      <c r="Q8745" s="2"/>
      <c r="R8745" s="2"/>
      <c r="S8745" s="2"/>
      <c r="T8745" s="2"/>
      <c r="U8745" s="2"/>
      <c r="V8745" s="2"/>
      <c r="W8745" s="2"/>
      <c r="X8745" s="2"/>
      <c r="Y8745" s="2"/>
      <c r="AB8745" s="2"/>
      <c r="AC8745" s="2"/>
      <c r="AD8745" s="2"/>
      <c r="AE8745" s="2"/>
      <c r="AF8745" s="2"/>
      <c r="AG8745" s="2"/>
      <c r="AH8745" s="2"/>
      <c r="AI8745" s="2"/>
      <c r="AJ8745" s="2"/>
      <c r="AK8745" s="2"/>
      <c r="BK8745" s="2"/>
      <c r="BL8745" s="2"/>
      <c r="BN8745" s="2"/>
      <c r="BO8745" s="2"/>
    </row>
    <row r="8746" ht="12.75" customHeight="1">
      <c r="D8746" s="2"/>
      <c r="G8746" s="2"/>
      <c r="I8746" s="2"/>
      <c r="J8746" s="2"/>
      <c r="K8746" s="2"/>
      <c r="L8746" s="2"/>
      <c r="M8746" s="2"/>
      <c r="N8746" s="2"/>
      <c r="O8746" s="2"/>
      <c r="P8746" s="2"/>
      <c r="Q8746" s="2"/>
      <c r="R8746" s="2"/>
      <c r="S8746" s="2"/>
      <c r="T8746" s="2"/>
      <c r="U8746" s="2"/>
      <c r="V8746" s="2"/>
      <c r="W8746" s="2"/>
      <c r="X8746" s="2"/>
      <c r="Y8746" s="2"/>
      <c r="AB8746" s="2"/>
      <c r="AC8746" s="2"/>
      <c r="AD8746" s="2"/>
      <c r="AE8746" s="2"/>
      <c r="AF8746" s="2"/>
      <c r="AG8746" s="2"/>
      <c r="AH8746" s="2"/>
      <c r="AI8746" s="2"/>
      <c r="AJ8746" s="2"/>
      <c r="AK8746" s="2"/>
      <c r="BK8746" s="2"/>
      <c r="BL8746" s="2"/>
      <c r="BN8746" s="2"/>
      <c r="BO8746" s="2"/>
    </row>
    <row r="8747" ht="12.75" customHeight="1">
      <c r="D8747" s="2"/>
      <c r="G8747" s="2"/>
      <c r="I8747" s="2"/>
      <c r="J8747" s="2"/>
      <c r="K8747" s="2"/>
      <c r="L8747" s="2"/>
      <c r="M8747" s="2"/>
      <c r="N8747" s="2"/>
      <c r="O8747" s="2"/>
      <c r="P8747" s="2"/>
      <c r="Q8747" s="2"/>
      <c r="R8747" s="2"/>
      <c r="S8747" s="2"/>
      <c r="T8747" s="2"/>
      <c r="U8747" s="2"/>
      <c r="V8747" s="2"/>
      <c r="W8747" s="2"/>
      <c r="X8747" s="2"/>
      <c r="Y8747" s="2"/>
      <c r="AB8747" s="2"/>
      <c r="AC8747" s="2"/>
      <c r="AD8747" s="2"/>
      <c r="AE8747" s="2"/>
      <c r="AF8747" s="2"/>
      <c r="AG8747" s="2"/>
      <c r="AH8747" s="2"/>
      <c r="AI8747" s="2"/>
      <c r="AJ8747" s="2"/>
      <c r="AK8747" s="2"/>
      <c r="BK8747" s="2"/>
      <c r="BL8747" s="2"/>
      <c r="BN8747" s="2"/>
      <c r="BO8747" s="2"/>
    </row>
    <row r="8748" ht="12.75" customHeight="1">
      <c r="D8748" s="2"/>
      <c r="G8748" s="2"/>
      <c r="I8748" s="2"/>
      <c r="J8748" s="2"/>
      <c r="K8748" s="2"/>
      <c r="L8748" s="2"/>
      <c r="M8748" s="2"/>
      <c r="N8748" s="2"/>
      <c r="O8748" s="2"/>
      <c r="P8748" s="2"/>
      <c r="Q8748" s="2"/>
      <c r="R8748" s="2"/>
      <c r="S8748" s="2"/>
      <c r="T8748" s="2"/>
      <c r="U8748" s="2"/>
      <c r="V8748" s="2"/>
      <c r="W8748" s="2"/>
      <c r="X8748" s="2"/>
      <c r="Y8748" s="2"/>
      <c r="AB8748" s="2"/>
      <c r="AC8748" s="2"/>
      <c r="AD8748" s="2"/>
      <c r="AE8748" s="2"/>
      <c r="AF8748" s="2"/>
      <c r="AG8748" s="2"/>
      <c r="AH8748" s="2"/>
      <c r="AI8748" s="2"/>
      <c r="AJ8748" s="2"/>
      <c r="AK8748" s="2"/>
      <c r="BK8748" s="2"/>
      <c r="BL8748" s="2"/>
      <c r="BN8748" s="2"/>
      <c r="BO8748" s="2"/>
    </row>
    <row r="8749" ht="12.75" customHeight="1">
      <c r="D8749" s="2"/>
      <c r="G8749" s="2"/>
      <c r="I8749" s="2"/>
      <c r="J8749" s="2"/>
      <c r="K8749" s="2"/>
      <c r="L8749" s="2"/>
      <c r="M8749" s="2"/>
      <c r="N8749" s="2"/>
      <c r="O8749" s="2"/>
      <c r="P8749" s="2"/>
      <c r="Q8749" s="2"/>
      <c r="R8749" s="2"/>
      <c r="S8749" s="2"/>
      <c r="T8749" s="2"/>
      <c r="U8749" s="2"/>
      <c r="V8749" s="2"/>
      <c r="W8749" s="2"/>
      <c r="X8749" s="2"/>
      <c r="Y8749" s="2"/>
      <c r="AB8749" s="2"/>
      <c r="AC8749" s="2"/>
      <c r="AD8749" s="2"/>
      <c r="AE8749" s="2"/>
      <c r="AF8749" s="2"/>
      <c r="AG8749" s="2"/>
      <c r="AH8749" s="2"/>
      <c r="AI8749" s="2"/>
      <c r="AJ8749" s="2"/>
      <c r="AK8749" s="2"/>
      <c r="BK8749" s="2"/>
      <c r="BL8749" s="2"/>
      <c r="BN8749" s="2"/>
      <c r="BO8749" s="2"/>
    </row>
    <row r="8750" ht="12.75" customHeight="1">
      <c r="D8750" s="2"/>
      <c r="G8750" s="2"/>
      <c r="I8750" s="2"/>
      <c r="J8750" s="2"/>
      <c r="K8750" s="2"/>
      <c r="L8750" s="2"/>
      <c r="M8750" s="2"/>
      <c r="N8750" s="2"/>
      <c r="O8750" s="2"/>
      <c r="P8750" s="2"/>
      <c r="Q8750" s="2"/>
      <c r="R8750" s="2"/>
      <c r="S8750" s="2"/>
      <c r="T8750" s="2"/>
      <c r="U8750" s="2"/>
      <c r="V8750" s="2"/>
      <c r="W8750" s="2"/>
      <c r="X8750" s="2"/>
      <c r="Y8750" s="2"/>
      <c r="AB8750" s="2"/>
      <c r="AC8750" s="2"/>
      <c r="AD8750" s="2"/>
      <c r="AE8750" s="2"/>
      <c r="AF8750" s="2"/>
      <c r="AG8750" s="2"/>
      <c r="AH8750" s="2"/>
      <c r="AI8750" s="2"/>
      <c r="AJ8750" s="2"/>
      <c r="AK8750" s="2"/>
      <c r="BK8750" s="2"/>
      <c r="BL8750" s="2"/>
      <c r="BN8750" s="2"/>
      <c r="BO8750" s="2"/>
    </row>
    <row r="8751" ht="12.75" customHeight="1">
      <c r="D8751" s="2"/>
      <c r="G8751" s="2"/>
      <c r="I8751" s="2"/>
      <c r="J8751" s="2"/>
      <c r="K8751" s="2"/>
      <c r="L8751" s="2"/>
      <c r="M8751" s="2"/>
      <c r="N8751" s="2"/>
      <c r="O8751" s="2"/>
      <c r="P8751" s="2"/>
      <c r="Q8751" s="2"/>
      <c r="R8751" s="2"/>
      <c r="S8751" s="2"/>
      <c r="T8751" s="2"/>
      <c r="U8751" s="2"/>
      <c r="V8751" s="2"/>
      <c r="W8751" s="2"/>
      <c r="X8751" s="2"/>
      <c r="Y8751" s="2"/>
      <c r="AB8751" s="2"/>
      <c r="AC8751" s="2"/>
      <c r="AD8751" s="2"/>
      <c r="AE8751" s="2"/>
      <c r="AF8751" s="2"/>
      <c r="AG8751" s="2"/>
      <c r="AH8751" s="2"/>
      <c r="AI8751" s="2"/>
      <c r="AJ8751" s="2"/>
      <c r="AK8751" s="2"/>
      <c r="BK8751" s="2"/>
      <c r="BL8751" s="2"/>
      <c r="BN8751" s="2"/>
      <c r="BO8751" s="2"/>
    </row>
    <row r="8752" ht="12.75" customHeight="1">
      <c r="D8752" s="2"/>
      <c r="G8752" s="2"/>
      <c r="I8752" s="2"/>
      <c r="J8752" s="2"/>
      <c r="K8752" s="2"/>
      <c r="L8752" s="2"/>
      <c r="M8752" s="2"/>
      <c r="N8752" s="2"/>
      <c r="O8752" s="2"/>
      <c r="P8752" s="2"/>
      <c r="Q8752" s="2"/>
      <c r="R8752" s="2"/>
      <c r="S8752" s="2"/>
      <c r="T8752" s="2"/>
      <c r="U8752" s="2"/>
      <c r="V8752" s="2"/>
      <c r="W8752" s="2"/>
      <c r="X8752" s="2"/>
      <c r="Y8752" s="2"/>
      <c r="AB8752" s="2"/>
      <c r="AC8752" s="2"/>
      <c r="AD8752" s="2"/>
      <c r="AE8752" s="2"/>
      <c r="AF8752" s="2"/>
      <c r="AG8752" s="2"/>
      <c r="AH8752" s="2"/>
      <c r="AI8752" s="2"/>
      <c r="AJ8752" s="2"/>
      <c r="AK8752" s="2"/>
      <c r="BK8752" s="2"/>
      <c r="BL8752" s="2"/>
      <c r="BN8752" s="2"/>
      <c r="BO8752" s="2"/>
    </row>
    <row r="8753" ht="12.75" customHeight="1">
      <c r="D8753" s="2"/>
      <c r="G8753" s="2"/>
      <c r="I8753" s="2"/>
      <c r="J8753" s="2"/>
      <c r="K8753" s="2"/>
      <c r="L8753" s="2"/>
      <c r="M8753" s="2"/>
      <c r="N8753" s="2"/>
      <c r="O8753" s="2"/>
      <c r="P8753" s="2"/>
      <c r="Q8753" s="2"/>
      <c r="R8753" s="2"/>
      <c r="S8753" s="2"/>
      <c r="T8753" s="2"/>
      <c r="U8753" s="2"/>
      <c r="V8753" s="2"/>
      <c r="W8753" s="2"/>
      <c r="X8753" s="2"/>
      <c r="Y8753" s="2"/>
      <c r="AB8753" s="2"/>
      <c r="AC8753" s="2"/>
      <c r="AD8753" s="2"/>
      <c r="AE8753" s="2"/>
      <c r="AF8753" s="2"/>
      <c r="AG8753" s="2"/>
      <c r="AH8753" s="2"/>
      <c r="AI8753" s="2"/>
      <c r="AJ8753" s="2"/>
      <c r="AK8753" s="2"/>
      <c r="BK8753" s="2"/>
      <c r="BL8753" s="2"/>
      <c r="BN8753" s="2"/>
      <c r="BO8753" s="2"/>
    </row>
    <row r="8754" ht="12.75" customHeight="1">
      <c r="D8754" s="2"/>
      <c r="G8754" s="2"/>
      <c r="I8754" s="2"/>
      <c r="J8754" s="2"/>
      <c r="K8754" s="2"/>
      <c r="L8754" s="2"/>
      <c r="M8754" s="2"/>
      <c r="N8754" s="2"/>
      <c r="O8754" s="2"/>
      <c r="P8754" s="2"/>
      <c r="Q8754" s="2"/>
      <c r="R8754" s="2"/>
      <c r="S8754" s="2"/>
      <c r="T8754" s="2"/>
      <c r="U8754" s="2"/>
      <c r="V8754" s="2"/>
      <c r="W8754" s="2"/>
      <c r="X8754" s="2"/>
      <c r="Y8754" s="2"/>
      <c r="AB8754" s="2"/>
      <c r="AC8754" s="2"/>
      <c r="AD8754" s="2"/>
      <c r="AE8754" s="2"/>
      <c r="AF8754" s="2"/>
      <c r="AG8754" s="2"/>
      <c r="AH8754" s="2"/>
      <c r="AI8754" s="2"/>
      <c r="AJ8754" s="2"/>
      <c r="AK8754" s="2"/>
      <c r="BK8754" s="2"/>
      <c r="BL8754" s="2"/>
      <c r="BN8754" s="2"/>
      <c r="BO8754" s="2"/>
    </row>
    <row r="8755" ht="12.75" customHeight="1">
      <c r="D8755" s="2"/>
      <c r="G8755" s="2"/>
      <c r="I8755" s="2"/>
      <c r="J8755" s="2"/>
      <c r="K8755" s="2"/>
      <c r="L8755" s="2"/>
      <c r="M8755" s="2"/>
      <c r="N8755" s="2"/>
      <c r="O8755" s="2"/>
      <c r="P8755" s="2"/>
      <c r="Q8755" s="2"/>
      <c r="R8755" s="2"/>
      <c r="S8755" s="2"/>
      <c r="T8755" s="2"/>
      <c r="U8755" s="2"/>
      <c r="V8755" s="2"/>
      <c r="W8755" s="2"/>
      <c r="X8755" s="2"/>
      <c r="Y8755" s="2"/>
      <c r="AB8755" s="2"/>
      <c r="AC8755" s="2"/>
      <c r="AD8755" s="2"/>
      <c r="AE8755" s="2"/>
      <c r="AF8755" s="2"/>
      <c r="AG8755" s="2"/>
      <c r="AH8755" s="2"/>
      <c r="AI8755" s="2"/>
      <c r="AJ8755" s="2"/>
      <c r="AK8755" s="2"/>
      <c r="BK8755" s="2"/>
      <c r="BL8755" s="2"/>
      <c r="BN8755" s="2"/>
      <c r="BO8755" s="2"/>
    </row>
    <row r="8756" ht="12.75" customHeight="1">
      <c r="D8756" s="2"/>
      <c r="G8756" s="2"/>
      <c r="I8756" s="2"/>
      <c r="J8756" s="2"/>
      <c r="K8756" s="2"/>
      <c r="L8756" s="2"/>
      <c r="M8756" s="2"/>
      <c r="N8756" s="2"/>
      <c r="O8756" s="2"/>
      <c r="P8756" s="2"/>
      <c r="Q8756" s="2"/>
      <c r="R8756" s="2"/>
      <c r="S8756" s="2"/>
      <c r="T8756" s="2"/>
      <c r="U8756" s="2"/>
      <c r="V8756" s="2"/>
      <c r="W8756" s="2"/>
      <c r="X8756" s="2"/>
      <c r="Y8756" s="2"/>
      <c r="AB8756" s="2"/>
      <c r="AC8756" s="2"/>
      <c r="AD8756" s="2"/>
      <c r="AE8756" s="2"/>
      <c r="AF8756" s="2"/>
      <c r="AG8756" s="2"/>
      <c r="AH8756" s="2"/>
      <c r="AI8756" s="2"/>
      <c r="AJ8756" s="2"/>
      <c r="AK8756" s="2"/>
      <c r="BK8756" s="2"/>
      <c r="BL8756" s="2"/>
      <c r="BN8756" s="2"/>
      <c r="BO8756" s="2"/>
    </row>
    <row r="8757" ht="12.75" customHeight="1">
      <c r="D8757" s="2"/>
      <c r="G8757" s="2"/>
      <c r="I8757" s="2"/>
      <c r="J8757" s="2"/>
      <c r="K8757" s="2"/>
      <c r="L8757" s="2"/>
      <c r="M8757" s="2"/>
      <c r="N8757" s="2"/>
      <c r="O8757" s="2"/>
      <c r="P8757" s="2"/>
      <c r="Q8757" s="2"/>
      <c r="R8757" s="2"/>
      <c r="S8757" s="2"/>
      <c r="T8757" s="2"/>
      <c r="U8757" s="2"/>
      <c r="V8757" s="2"/>
      <c r="W8757" s="2"/>
      <c r="X8757" s="2"/>
      <c r="Y8757" s="2"/>
      <c r="AB8757" s="2"/>
      <c r="AC8757" s="2"/>
      <c r="AD8757" s="2"/>
      <c r="AE8757" s="2"/>
      <c r="AF8757" s="2"/>
      <c r="AG8757" s="2"/>
      <c r="AH8757" s="2"/>
      <c r="AI8757" s="2"/>
      <c r="AJ8757" s="2"/>
      <c r="AK8757" s="2"/>
      <c r="BK8757" s="2"/>
      <c r="BL8757" s="2"/>
      <c r="BN8757" s="2"/>
      <c r="BO8757" s="2"/>
    </row>
    <row r="8758" ht="12.75" customHeight="1">
      <c r="D8758" s="2"/>
      <c r="G8758" s="2"/>
      <c r="I8758" s="2"/>
      <c r="J8758" s="2"/>
      <c r="K8758" s="2"/>
      <c r="L8758" s="2"/>
      <c r="M8758" s="2"/>
      <c r="N8758" s="2"/>
      <c r="O8758" s="2"/>
      <c r="P8758" s="2"/>
      <c r="Q8758" s="2"/>
      <c r="R8758" s="2"/>
      <c r="S8758" s="2"/>
      <c r="T8758" s="2"/>
      <c r="U8758" s="2"/>
      <c r="V8758" s="2"/>
      <c r="W8758" s="2"/>
      <c r="X8758" s="2"/>
      <c r="Y8758" s="2"/>
      <c r="AB8758" s="2"/>
      <c r="AC8758" s="2"/>
      <c r="AD8758" s="2"/>
      <c r="AE8758" s="2"/>
      <c r="AF8758" s="2"/>
      <c r="AG8758" s="2"/>
      <c r="AH8758" s="2"/>
      <c r="AI8758" s="2"/>
      <c r="AJ8758" s="2"/>
      <c r="AK8758" s="2"/>
      <c r="BK8758" s="2"/>
      <c r="BL8758" s="2"/>
      <c r="BN8758" s="2"/>
      <c r="BO8758" s="2"/>
    </row>
    <row r="8759" ht="12.75" customHeight="1">
      <c r="D8759" s="2"/>
      <c r="G8759" s="2"/>
      <c r="I8759" s="2"/>
      <c r="J8759" s="2"/>
      <c r="K8759" s="2"/>
      <c r="L8759" s="2"/>
      <c r="M8759" s="2"/>
      <c r="N8759" s="2"/>
      <c r="O8759" s="2"/>
      <c r="P8759" s="2"/>
      <c r="Q8759" s="2"/>
      <c r="R8759" s="2"/>
      <c r="S8759" s="2"/>
      <c r="T8759" s="2"/>
      <c r="U8759" s="2"/>
      <c r="V8759" s="2"/>
      <c r="W8759" s="2"/>
      <c r="X8759" s="2"/>
      <c r="Y8759" s="2"/>
      <c r="AB8759" s="2"/>
      <c r="AC8759" s="2"/>
      <c r="AD8759" s="2"/>
      <c r="AE8759" s="2"/>
      <c r="AF8759" s="2"/>
      <c r="AG8759" s="2"/>
      <c r="AH8759" s="2"/>
      <c r="AI8759" s="2"/>
      <c r="AJ8759" s="2"/>
      <c r="AK8759" s="2"/>
      <c r="BK8759" s="2"/>
      <c r="BL8759" s="2"/>
      <c r="BN8759" s="2"/>
      <c r="BO8759" s="2"/>
    </row>
    <row r="8760" ht="12.75" customHeight="1">
      <c r="D8760" s="2"/>
      <c r="G8760" s="2"/>
      <c r="I8760" s="2"/>
      <c r="J8760" s="2"/>
      <c r="K8760" s="2"/>
      <c r="L8760" s="2"/>
      <c r="M8760" s="2"/>
      <c r="N8760" s="2"/>
      <c r="O8760" s="2"/>
      <c r="P8760" s="2"/>
      <c r="Q8760" s="2"/>
      <c r="R8760" s="2"/>
      <c r="S8760" s="2"/>
      <c r="T8760" s="2"/>
      <c r="U8760" s="2"/>
      <c r="V8760" s="2"/>
      <c r="W8760" s="2"/>
      <c r="X8760" s="2"/>
      <c r="Y8760" s="2"/>
      <c r="AB8760" s="2"/>
      <c r="AC8760" s="2"/>
      <c r="AD8760" s="2"/>
      <c r="AE8760" s="2"/>
      <c r="AF8760" s="2"/>
      <c r="AG8760" s="2"/>
      <c r="AH8760" s="2"/>
      <c r="AI8760" s="2"/>
      <c r="AJ8760" s="2"/>
      <c r="AK8760" s="2"/>
      <c r="BK8760" s="2"/>
      <c r="BL8760" s="2"/>
      <c r="BN8760" s="2"/>
      <c r="BO8760" s="2"/>
    </row>
    <row r="8761" ht="12.75" customHeight="1">
      <c r="D8761" s="2"/>
      <c r="G8761" s="2"/>
      <c r="I8761" s="2"/>
      <c r="J8761" s="2"/>
      <c r="K8761" s="2"/>
      <c r="L8761" s="2"/>
      <c r="M8761" s="2"/>
      <c r="N8761" s="2"/>
      <c r="O8761" s="2"/>
      <c r="P8761" s="2"/>
      <c r="Q8761" s="2"/>
      <c r="R8761" s="2"/>
      <c r="S8761" s="2"/>
      <c r="T8761" s="2"/>
      <c r="U8761" s="2"/>
      <c r="V8761" s="2"/>
      <c r="W8761" s="2"/>
      <c r="X8761" s="2"/>
      <c r="Y8761" s="2"/>
      <c r="AB8761" s="2"/>
      <c r="AC8761" s="2"/>
      <c r="AD8761" s="2"/>
      <c r="AE8761" s="2"/>
      <c r="AF8761" s="2"/>
      <c r="AG8761" s="2"/>
      <c r="AH8761" s="2"/>
      <c r="AI8761" s="2"/>
      <c r="AJ8761" s="2"/>
      <c r="AK8761" s="2"/>
      <c r="BK8761" s="2"/>
      <c r="BL8761" s="2"/>
      <c r="BN8761" s="2"/>
      <c r="BO8761" s="2"/>
    </row>
    <row r="8762" ht="12.75" customHeight="1">
      <c r="D8762" s="2"/>
      <c r="G8762" s="2"/>
      <c r="I8762" s="2"/>
      <c r="J8762" s="2"/>
      <c r="K8762" s="2"/>
      <c r="L8762" s="2"/>
      <c r="M8762" s="2"/>
      <c r="N8762" s="2"/>
      <c r="O8762" s="2"/>
      <c r="P8762" s="2"/>
      <c r="Q8762" s="2"/>
      <c r="R8762" s="2"/>
      <c r="S8762" s="2"/>
      <c r="T8762" s="2"/>
      <c r="U8762" s="2"/>
      <c r="V8762" s="2"/>
      <c r="W8762" s="2"/>
      <c r="X8762" s="2"/>
      <c r="Y8762" s="2"/>
      <c r="AB8762" s="2"/>
      <c r="AC8762" s="2"/>
      <c r="AD8762" s="2"/>
      <c r="AE8762" s="2"/>
      <c r="AF8762" s="2"/>
      <c r="AG8762" s="2"/>
      <c r="AH8762" s="2"/>
      <c r="AI8762" s="2"/>
      <c r="AJ8762" s="2"/>
      <c r="AK8762" s="2"/>
      <c r="BK8762" s="2"/>
      <c r="BL8762" s="2"/>
      <c r="BN8762" s="2"/>
      <c r="BO8762" s="2"/>
    </row>
    <row r="8763" ht="12.75" customHeight="1">
      <c r="D8763" s="2"/>
      <c r="G8763" s="2"/>
      <c r="I8763" s="2"/>
      <c r="J8763" s="2"/>
      <c r="K8763" s="2"/>
      <c r="L8763" s="2"/>
      <c r="M8763" s="2"/>
      <c r="N8763" s="2"/>
      <c r="O8763" s="2"/>
      <c r="P8763" s="2"/>
      <c r="Q8763" s="2"/>
      <c r="R8763" s="2"/>
      <c r="S8763" s="2"/>
      <c r="T8763" s="2"/>
      <c r="U8763" s="2"/>
      <c r="V8763" s="2"/>
      <c r="W8763" s="2"/>
      <c r="X8763" s="2"/>
      <c r="Y8763" s="2"/>
      <c r="AB8763" s="2"/>
      <c r="AC8763" s="2"/>
      <c r="AD8763" s="2"/>
      <c r="AE8763" s="2"/>
      <c r="AF8763" s="2"/>
      <c r="AG8763" s="2"/>
      <c r="AH8763" s="2"/>
      <c r="AI8763" s="2"/>
      <c r="AJ8763" s="2"/>
      <c r="AK8763" s="2"/>
      <c r="BK8763" s="2"/>
      <c r="BL8763" s="2"/>
      <c r="BN8763" s="2"/>
      <c r="BO8763" s="2"/>
    </row>
    <row r="8764" ht="12.75" customHeight="1">
      <c r="D8764" s="2"/>
      <c r="G8764" s="2"/>
      <c r="I8764" s="2"/>
      <c r="J8764" s="2"/>
      <c r="K8764" s="2"/>
      <c r="L8764" s="2"/>
      <c r="M8764" s="2"/>
      <c r="N8764" s="2"/>
      <c r="O8764" s="2"/>
      <c r="P8764" s="2"/>
      <c r="Q8764" s="2"/>
      <c r="R8764" s="2"/>
      <c r="S8764" s="2"/>
      <c r="T8764" s="2"/>
      <c r="U8764" s="2"/>
      <c r="V8764" s="2"/>
      <c r="W8764" s="2"/>
      <c r="X8764" s="2"/>
      <c r="Y8764" s="2"/>
      <c r="AB8764" s="2"/>
      <c r="AC8764" s="2"/>
      <c r="AD8764" s="2"/>
      <c r="AE8764" s="2"/>
      <c r="AF8764" s="2"/>
      <c r="AG8764" s="2"/>
      <c r="AH8764" s="2"/>
      <c r="AI8764" s="2"/>
      <c r="AJ8764" s="2"/>
      <c r="AK8764" s="2"/>
      <c r="BK8764" s="2"/>
      <c r="BL8764" s="2"/>
      <c r="BN8764" s="2"/>
      <c r="BO8764" s="2"/>
    </row>
    <row r="8765" ht="12.75" customHeight="1">
      <c r="D8765" s="2"/>
      <c r="G8765" s="2"/>
      <c r="I8765" s="2"/>
      <c r="J8765" s="2"/>
      <c r="K8765" s="2"/>
      <c r="L8765" s="2"/>
      <c r="M8765" s="2"/>
      <c r="N8765" s="2"/>
      <c r="O8765" s="2"/>
      <c r="P8765" s="2"/>
      <c r="Q8765" s="2"/>
      <c r="R8765" s="2"/>
      <c r="S8765" s="2"/>
      <c r="T8765" s="2"/>
      <c r="U8765" s="2"/>
      <c r="V8765" s="2"/>
      <c r="W8765" s="2"/>
      <c r="X8765" s="2"/>
      <c r="Y8765" s="2"/>
      <c r="AB8765" s="2"/>
      <c r="AC8765" s="2"/>
      <c r="AD8765" s="2"/>
      <c r="AE8765" s="2"/>
      <c r="AF8765" s="2"/>
      <c r="AG8765" s="2"/>
      <c r="AH8765" s="2"/>
      <c r="AI8765" s="2"/>
      <c r="AJ8765" s="2"/>
      <c r="AK8765" s="2"/>
      <c r="BK8765" s="2"/>
      <c r="BL8765" s="2"/>
      <c r="BN8765" s="2"/>
      <c r="BO8765" s="2"/>
    </row>
    <row r="8766" ht="12.75" customHeight="1">
      <c r="D8766" s="2"/>
      <c r="G8766" s="2"/>
      <c r="I8766" s="2"/>
      <c r="J8766" s="2"/>
      <c r="K8766" s="2"/>
      <c r="L8766" s="2"/>
      <c r="M8766" s="2"/>
      <c r="N8766" s="2"/>
      <c r="O8766" s="2"/>
      <c r="P8766" s="2"/>
      <c r="Q8766" s="2"/>
      <c r="R8766" s="2"/>
      <c r="S8766" s="2"/>
      <c r="T8766" s="2"/>
      <c r="U8766" s="2"/>
      <c r="V8766" s="2"/>
      <c r="W8766" s="2"/>
      <c r="X8766" s="2"/>
      <c r="Y8766" s="2"/>
      <c r="AB8766" s="2"/>
      <c r="AC8766" s="2"/>
      <c r="AD8766" s="2"/>
      <c r="AE8766" s="2"/>
      <c r="AF8766" s="2"/>
      <c r="AG8766" s="2"/>
      <c r="AH8766" s="2"/>
      <c r="AI8766" s="2"/>
      <c r="AJ8766" s="2"/>
      <c r="AK8766" s="2"/>
      <c r="BK8766" s="2"/>
      <c r="BL8766" s="2"/>
      <c r="BN8766" s="2"/>
      <c r="BO8766" s="2"/>
    </row>
    <row r="8767" ht="12.75" customHeight="1">
      <c r="D8767" s="2"/>
      <c r="G8767" s="2"/>
      <c r="I8767" s="2"/>
      <c r="J8767" s="2"/>
      <c r="K8767" s="2"/>
      <c r="L8767" s="2"/>
      <c r="M8767" s="2"/>
      <c r="N8767" s="2"/>
      <c r="O8767" s="2"/>
      <c r="P8767" s="2"/>
      <c r="Q8767" s="2"/>
      <c r="R8767" s="2"/>
      <c r="S8767" s="2"/>
      <c r="T8767" s="2"/>
      <c r="U8767" s="2"/>
      <c r="V8767" s="2"/>
      <c r="W8767" s="2"/>
      <c r="X8767" s="2"/>
      <c r="Y8767" s="2"/>
      <c r="AB8767" s="2"/>
      <c r="AC8767" s="2"/>
      <c r="AD8767" s="2"/>
      <c r="AE8767" s="2"/>
      <c r="AF8767" s="2"/>
      <c r="AG8767" s="2"/>
      <c r="AH8767" s="2"/>
      <c r="AI8767" s="2"/>
      <c r="AJ8767" s="2"/>
      <c r="AK8767" s="2"/>
      <c r="BK8767" s="2"/>
      <c r="BL8767" s="2"/>
      <c r="BN8767" s="2"/>
      <c r="BO8767" s="2"/>
    </row>
    <row r="8768" ht="12.75" customHeight="1">
      <c r="D8768" s="2"/>
      <c r="G8768" s="2"/>
      <c r="I8768" s="2"/>
      <c r="J8768" s="2"/>
      <c r="K8768" s="2"/>
      <c r="L8768" s="2"/>
      <c r="M8768" s="2"/>
      <c r="N8768" s="2"/>
      <c r="O8768" s="2"/>
      <c r="P8768" s="2"/>
      <c r="Q8768" s="2"/>
      <c r="R8768" s="2"/>
      <c r="S8768" s="2"/>
      <c r="T8768" s="2"/>
      <c r="U8768" s="2"/>
      <c r="V8768" s="2"/>
      <c r="W8768" s="2"/>
      <c r="X8768" s="2"/>
      <c r="Y8768" s="2"/>
      <c r="AB8768" s="2"/>
      <c r="AC8768" s="2"/>
      <c r="AD8768" s="2"/>
      <c r="AE8768" s="2"/>
      <c r="AF8768" s="2"/>
      <c r="AG8768" s="2"/>
      <c r="AH8768" s="2"/>
      <c r="AI8768" s="2"/>
      <c r="AJ8768" s="2"/>
      <c r="AK8768" s="2"/>
      <c r="BK8768" s="2"/>
      <c r="BL8768" s="2"/>
      <c r="BN8768" s="2"/>
      <c r="BO8768" s="2"/>
    </row>
    <row r="8769" ht="12.75" customHeight="1">
      <c r="D8769" s="2"/>
      <c r="G8769" s="2"/>
      <c r="I8769" s="2"/>
      <c r="J8769" s="2"/>
      <c r="K8769" s="2"/>
      <c r="L8769" s="2"/>
      <c r="M8769" s="2"/>
      <c r="N8769" s="2"/>
      <c r="O8769" s="2"/>
      <c r="P8769" s="2"/>
      <c r="Q8769" s="2"/>
      <c r="R8769" s="2"/>
      <c r="S8769" s="2"/>
      <c r="T8769" s="2"/>
      <c r="U8769" s="2"/>
      <c r="V8769" s="2"/>
      <c r="W8769" s="2"/>
      <c r="X8769" s="2"/>
      <c r="Y8769" s="2"/>
      <c r="AB8769" s="2"/>
      <c r="AC8769" s="2"/>
      <c r="AD8769" s="2"/>
      <c r="AE8769" s="2"/>
      <c r="AF8769" s="2"/>
      <c r="AG8769" s="2"/>
      <c r="AH8769" s="2"/>
      <c r="AI8769" s="2"/>
      <c r="AJ8769" s="2"/>
      <c r="AK8769" s="2"/>
      <c r="BK8769" s="2"/>
      <c r="BL8769" s="2"/>
      <c r="BN8769" s="2"/>
      <c r="BO8769" s="2"/>
    </row>
    <row r="8770" ht="12.75" customHeight="1">
      <c r="D8770" s="2"/>
      <c r="G8770" s="2"/>
      <c r="I8770" s="2"/>
      <c r="J8770" s="2"/>
      <c r="K8770" s="2"/>
      <c r="L8770" s="2"/>
      <c r="M8770" s="2"/>
      <c r="N8770" s="2"/>
      <c r="O8770" s="2"/>
      <c r="P8770" s="2"/>
      <c r="Q8770" s="2"/>
      <c r="R8770" s="2"/>
      <c r="S8770" s="2"/>
      <c r="T8770" s="2"/>
      <c r="U8770" s="2"/>
      <c r="V8770" s="2"/>
      <c r="W8770" s="2"/>
      <c r="X8770" s="2"/>
      <c r="Y8770" s="2"/>
      <c r="AB8770" s="2"/>
      <c r="AC8770" s="2"/>
      <c r="AD8770" s="2"/>
      <c r="AE8770" s="2"/>
      <c r="AF8770" s="2"/>
      <c r="AG8770" s="2"/>
      <c r="AH8770" s="2"/>
      <c r="AI8770" s="2"/>
      <c r="AJ8770" s="2"/>
      <c r="AK8770" s="2"/>
      <c r="BK8770" s="2"/>
      <c r="BL8770" s="2"/>
      <c r="BN8770" s="2"/>
      <c r="BO8770" s="2"/>
    </row>
    <row r="8771" ht="12.75" customHeight="1">
      <c r="D8771" s="2"/>
      <c r="G8771" s="2"/>
      <c r="I8771" s="2"/>
      <c r="J8771" s="2"/>
      <c r="K8771" s="2"/>
      <c r="L8771" s="2"/>
      <c r="M8771" s="2"/>
      <c r="N8771" s="2"/>
      <c r="O8771" s="2"/>
      <c r="P8771" s="2"/>
      <c r="Q8771" s="2"/>
      <c r="R8771" s="2"/>
      <c r="S8771" s="2"/>
      <c r="T8771" s="2"/>
      <c r="U8771" s="2"/>
      <c r="V8771" s="2"/>
      <c r="W8771" s="2"/>
      <c r="X8771" s="2"/>
      <c r="Y8771" s="2"/>
      <c r="AB8771" s="2"/>
      <c r="AC8771" s="2"/>
      <c r="AD8771" s="2"/>
      <c r="AE8771" s="2"/>
      <c r="AF8771" s="2"/>
      <c r="AG8771" s="2"/>
      <c r="AH8771" s="2"/>
      <c r="AI8771" s="2"/>
      <c r="AJ8771" s="2"/>
      <c r="AK8771" s="2"/>
      <c r="BK8771" s="2"/>
      <c r="BL8771" s="2"/>
      <c r="BN8771" s="2"/>
      <c r="BO8771" s="2"/>
    </row>
    <row r="8772" ht="12.75" customHeight="1">
      <c r="D8772" s="2"/>
      <c r="G8772" s="2"/>
      <c r="I8772" s="2"/>
      <c r="J8772" s="2"/>
      <c r="K8772" s="2"/>
      <c r="L8772" s="2"/>
      <c r="M8772" s="2"/>
      <c r="N8772" s="2"/>
      <c r="O8772" s="2"/>
      <c r="P8772" s="2"/>
      <c r="Q8772" s="2"/>
      <c r="R8772" s="2"/>
      <c r="S8772" s="2"/>
      <c r="T8772" s="2"/>
      <c r="U8772" s="2"/>
      <c r="V8772" s="2"/>
      <c r="W8772" s="2"/>
      <c r="X8772" s="2"/>
      <c r="Y8772" s="2"/>
      <c r="AB8772" s="2"/>
      <c r="AC8772" s="2"/>
      <c r="AD8772" s="2"/>
      <c r="AE8772" s="2"/>
      <c r="AF8772" s="2"/>
      <c r="AG8772" s="2"/>
      <c r="AH8772" s="2"/>
      <c r="AI8772" s="2"/>
      <c r="AJ8772" s="2"/>
      <c r="AK8772" s="2"/>
      <c r="BK8772" s="2"/>
      <c r="BL8772" s="2"/>
      <c r="BN8772" s="2"/>
      <c r="BO8772" s="2"/>
    </row>
    <row r="8773" ht="12.75" customHeight="1">
      <c r="D8773" s="2"/>
      <c r="G8773" s="2"/>
      <c r="I8773" s="2"/>
      <c r="J8773" s="2"/>
      <c r="K8773" s="2"/>
      <c r="L8773" s="2"/>
      <c r="M8773" s="2"/>
      <c r="N8773" s="2"/>
      <c r="O8773" s="2"/>
      <c r="P8773" s="2"/>
      <c r="Q8773" s="2"/>
      <c r="R8773" s="2"/>
      <c r="S8773" s="2"/>
      <c r="T8773" s="2"/>
      <c r="U8773" s="2"/>
      <c r="V8773" s="2"/>
      <c r="W8773" s="2"/>
      <c r="X8773" s="2"/>
      <c r="Y8773" s="2"/>
      <c r="AB8773" s="2"/>
      <c r="AC8773" s="2"/>
      <c r="AD8773" s="2"/>
      <c r="AE8773" s="2"/>
      <c r="AF8773" s="2"/>
      <c r="AG8773" s="2"/>
      <c r="AH8773" s="2"/>
      <c r="AI8773" s="2"/>
      <c r="AJ8773" s="2"/>
      <c r="AK8773" s="2"/>
      <c r="BK8773" s="2"/>
      <c r="BL8773" s="2"/>
      <c r="BN8773" s="2"/>
      <c r="BO8773" s="2"/>
    </row>
    <row r="8774" ht="12.75" customHeight="1">
      <c r="D8774" s="2"/>
      <c r="G8774" s="2"/>
      <c r="I8774" s="2"/>
      <c r="J8774" s="2"/>
      <c r="K8774" s="2"/>
      <c r="L8774" s="2"/>
      <c r="M8774" s="2"/>
      <c r="N8774" s="2"/>
      <c r="O8774" s="2"/>
      <c r="P8774" s="2"/>
      <c r="Q8774" s="2"/>
      <c r="R8774" s="2"/>
      <c r="S8774" s="2"/>
      <c r="T8774" s="2"/>
      <c r="U8774" s="2"/>
      <c r="V8774" s="2"/>
      <c r="W8774" s="2"/>
      <c r="X8774" s="2"/>
      <c r="Y8774" s="2"/>
      <c r="AB8774" s="2"/>
      <c r="AC8774" s="2"/>
      <c r="AD8774" s="2"/>
      <c r="AE8774" s="2"/>
      <c r="AF8774" s="2"/>
      <c r="AG8774" s="2"/>
      <c r="AH8774" s="2"/>
      <c r="AI8774" s="2"/>
      <c r="AJ8774" s="2"/>
      <c r="AK8774" s="2"/>
      <c r="BK8774" s="2"/>
      <c r="BL8774" s="2"/>
      <c r="BN8774" s="2"/>
      <c r="BO8774" s="2"/>
    </row>
    <row r="8775" ht="12.75" customHeight="1">
      <c r="D8775" s="2"/>
      <c r="G8775" s="2"/>
      <c r="I8775" s="2"/>
      <c r="J8775" s="2"/>
      <c r="K8775" s="2"/>
      <c r="L8775" s="2"/>
      <c r="M8775" s="2"/>
      <c r="N8775" s="2"/>
      <c r="O8775" s="2"/>
      <c r="P8775" s="2"/>
      <c r="Q8775" s="2"/>
      <c r="R8775" s="2"/>
      <c r="S8775" s="2"/>
      <c r="T8775" s="2"/>
      <c r="U8775" s="2"/>
      <c r="V8775" s="2"/>
      <c r="W8775" s="2"/>
      <c r="X8775" s="2"/>
      <c r="Y8775" s="2"/>
      <c r="AB8775" s="2"/>
      <c r="AC8775" s="2"/>
      <c r="AD8775" s="2"/>
      <c r="AE8775" s="2"/>
      <c r="AF8775" s="2"/>
      <c r="AG8775" s="2"/>
      <c r="AH8775" s="2"/>
      <c r="AI8775" s="2"/>
      <c r="AJ8775" s="2"/>
      <c r="AK8775" s="2"/>
      <c r="BK8775" s="2"/>
      <c r="BL8775" s="2"/>
      <c r="BN8775" s="2"/>
      <c r="BO8775" s="2"/>
    </row>
    <row r="8776" ht="12.75" customHeight="1">
      <c r="D8776" s="2"/>
      <c r="G8776" s="2"/>
      <c r="I8776" s="2"/>
      <c r="J8776" s="2"/>
      <c r="K8776" s="2"/>
      <c r="L8776" s="2"/>
      <c r="M8776" s="2"/>
      <c r="N8776" s="2"/>
      <c r="O8776" s="2"/>
      <c r="P8776" s="2"/>
      <c r="Q8776" s="2"/>
      <c r="R8776" s="2"/>
      <c r="S8776" s="2"/>
      <c r="T8776" s="2"/>
      <c r="U8776" s="2"/>
      <c r="V8776" s="2"/>
      <c r="W8776" s="2"/>
      <c r="X8776" s="2"/>
      <c r="Y8776" s="2"/>
      <c r="AB8776" s="2"/>
      <c r="AC8776" s="2"/>
      <c r="AD8776" s="2"/>
      <c r="AE8776" s="2"/>
      <c r="AF8776" s="2"/>
      <c r="AG8776" s="2"/>
      <c r="AH8776" s="2"/>
      <c r="AI8776" s="2"/>
      <c r="AJ8776" s="2"/>
      <c r="AK8776" s="2"/>
      <c r="BK8776" s="2"/>
      <c r="BL8776" s="2"/>
      <c r="BN8776" s="2"/>
      <c r="BO8776" s="2"/>
    </row>
    <row r="8777" ht="12.75" customHeight="1">
      <c r="D8777" s="2"/>
      <c r="G8777" s="2"/>
      <c r="I8777" s="2"/>
      <c r="J8777" s="2"/>
      <c r="K8777" s="2"/>
      <c r="L8777" s="2"/>
      <c r="M8777" s="2"/>
      <c r="N8777" s="2"/>
      <c r="O8777" s="2"/>
      <c r="P8777" s="2"/>
      <c r="Q8777" s="2"/>
      <c r="R8777" s="2"/>
      <c r="S8777" s="2"/>
      <c r="T8777" s="2"/>
      <c r="U8777" s="2"/>
      <c r="V8777" s="2"/>
      <c r="W8777" s="2"/>
      <c r="X8777" s="2"/>
      <c r="Y8777" s="2"/>
      <c r="AB8777" s="2"/>
      <c r="AC8777" s="2"/>
      <c r="AD8777" s="2"/>
      <c r="AE8777" s="2"/>
      <c r="AF8777" s="2"/>
      <c r="AG8777" s="2"/>
      <c r="AH8777" s="2"/>
      <c r="AI8777" s="2"/>
      <c r="AJ8777" s="2"/>
      <c r="AK8777" s="2"/>
      <c r="BK8777" s="2"/>
      <c r="BL8777" s="2"/>
      <c r="BN8777" s="2"/>
      <c r="BO8777" s="2"/>
    </row>
    <row r="8778" ht="12.75" customHeight="1">
      <c r="D8778" s="2"/>
      <c r="G8778" s="2"/>
      <c r="I8778" s="2"/>
      <c r="J8778" s="2"/>
      <c r="K8778" s="2"/>
      <c r="L8778" s="2"/>
      <c r="M8778" s="2"/>
      <c r="N8778" s="2"/>
      <c r="O8778" s="2"/>
      <c r="P8778" s="2"/>
      <c r="Q8778" s="2"/>
      <c r="R8778" s="2"/>
      <c r="S8778" s="2"/>
      <c r="T8778" s="2"/>
      <c r="U8778" s="2"/>
      <c r="V8778" s="2"/>
      <c r="W8778" s="2"/>
      <c r="X8778" s="2"/>
      <c r="Y8778" s="2"/>
      <c r="AB8778" s="2"/>
      <c r="AC8778" s="2"/>
      <c r="AD8778" s="2"/>
      <c r="AE8778" s="2"/>
      <c r="AF8778" s="2"/>
      <c r="AG8778" s="2"/>
      <c r="AH8778" s="2"/>
      <c r="AI8778" s="2"/>
      <c r="AJ8778" s="2"/>
      <c r="AK8778" s="2"/>
      <c r="BK8778" s="2"/>
      <c r="BL8778" s="2"/>
      <c r="BN8778" s="2"/>
      <c r="BO8778" s="2"/>
    </row>
    <row r="8779" ht="12.75" customHeight="1">
      <c r="D8779" s="2"/>
      <c r="G8779" s="2"/>
      <c r="I8779" s="2"/>
      <c r="J8779" s="2"/>
      <c r="K8779" s="2"/>
      <c r="L8779" s="2"/>
      <c r="M8779" s="2"/>
      <c r="N8779" s="2"/>
      <c r="O8779" s="2"/>
      <c r="P8779" s="2"/>
      <c r="Q8779" s="2"/>
      <c r="R8779" s="2"/>
      <c r="S8779" s="2"/>
      <c r="T8779" s="2"/>
      <c r="U8779" s="2"/>
      <c r="V8779" s="2"/>
      <c r="W8779" s="2"/>
      <c r="X8779" s="2"/>
      <c r="Y8779" s="2"/>
      <c r="AB8779" s="2"/>
      <c r="AC8779" s="2"/>
      <c r="AD8779" s="2"/>
      <c r="AE8779" s="2"/>
      <c r="AF8779" s="2"/>
      <c r="AG8779" s="2"/>
      <c r="AH8779" s="2"/>
      <c r="AI8779" s="2"/>
      <c r="AJ8779" s="2"/>
      <c r="AK8779" s="2"/>
      <c r="BK8779" s="2"/>
      <c r="BL8779" s="2"/>
      <c r="BN8779" s="2"/>
      <c r="BO8779" s="2"/>
    </row>
    <row r="8780" ht="12.75" customHeight="1">
      <c r="D8780" s="2"/>
      <c r="G8780" s="2"/>
      <c r="I8780" s="2"/>
      <c r="J8780" s="2"/>
      <c r="K8780" s="2"/>
      <c r="L8780" s="2"/>
      <c r="M8780" s="2"/>
      <c r="N8780" s="2"/>
      <c r="O8780" s="2"/>
      <c r="P8780" s="2"/>
      <c r="Q8780" s="2"/>
      <c r="R8780" s="2"/>
      <c r="S8780" s="2"/>
      <c r="T8780" s="2"/>
      <c r="U8780" s="2"/>
      <c r="V8780" s="2"/>
      <c r="W8780" s="2"/>
      <c r="X8780" s="2"/>
      <c r="Y8780" s="2"/>
      <c r="AB8780" s="2"/>
      <c r="AC8780" s="2"/>
      <c r="AD8780" s="2"/>
      <c r="AE8780" s="2"/>
      <c r="AF8780" s="2"/>
      <c r="AG8780" s="2"/>
      <c r="AH8780" s="2"/>
      <c r="AI8780" s="2"/>
      <c r="AJ8780" s="2"/>
      <c r="AK8780" s="2"/>
      <c r="BK8780" s="2"/>
      <c r="BL8780" s="2"/>
      <c r="BN8780" s="2"/>
      <c r="BO8780" s="2"/>
    </row>
    <row r="8781" ht="12.75" customHeight="1">
      <c r="D8781" s="2"/>
      <c r="G8781" s="2"/>
      <c r="I8781" s="2"/>
      <c r="J8781" s="2"/>
      <c r="K8781" s="2"/>
      <c r="L8781" s="2"/>
      <c r="M8781" s="2"/>
      <c r="N8781" s="2"/>
      <c r="O8781" s="2"/>
      <c r="P8781" s="2"/>
      <c r="Q8781" s="2"/>
      <c r="R8781" s="2"/>
      <c r="S8781" s="2"/>
      <c r="T8781" s="2"/>
      <c r="U8781" s="2"/>
      <c r="V8781" s="2"/>
      <c r="W8781" s="2"/>
      <c r="X8781" s="2"/>
      <c r="Y8781" s="2"/>
      <c r="AB8781" s="2"/>
      <c r="AC8781" s="2"/>
      <c r="AD8781" s="2"/>
      <c r="AE8781" s="2"/>
      <c r="AF8781" s="2"/>
      <c r="AG8781" s="2"/>
      <c r="AH8781" s="2"/>
      <c r="AI8781" s="2"/>
      <c r="AJ8781" s="2"/>
      <c r="AK8781" s="2"/>
      <c r="BK8781" s="2"/>
      <c r="BL8781" s="2"/>
      <c r="BN8781" s="2"/>
      <c r="BO8781" s="2"/>
    </row>
    <row r="8782" ht="12.75" customHeight="1">
      <c r="D8782" s="2"/>
      <c r="G8782" s="2"/>
      <c r="I8782" s="2"/>
      <c r="J8782" s="2"/>
      <c r="K8782" s="2"/>
      <c r="L8782" s="2"/>
      <c r="M8782" s="2"/>
      <c r="N8782" s="2"/>
      <c r="O8782" s="2"/>
      <c r="P8782" s="2"/>
      <c r="Q8782" s="2"/>
      <c r="R8782" s="2"/>
      <c r="S8782" s="2"/>
      <c r="T8782" s="2"/>
      <c r="U8782" s="2"/>
      <c r="V8782" s="2"/>
      <c r="W8782" s="2"/>
      <c r="X8782" s="2"/>
      <c r="Y8782" s="2"/>
      <c r="AB8782" s="2"/>
      <c r="AC8782" s="2"/>
      <c r="AD8782" s="2"/>
      <c r="AE8782" s="2"/>
      <c r="AF8782" s="2"/>
      <c r="AG8782" s="2"/>
      <c r="AH8782" s="2"/>
      <c r="AI8782" s="2"/>
      <c r="AJ8782" s="2"/>
      <c r="AK8782" s="2"/>
      <c r="BK8782" s="2"/>
      <c r="BL8782" s="2"/>
      <c r="BN8782" s="2"/>
      <c r="BO8782" s="2"/>
    </row>
    <row r="8783" ht="12.75" customHeight="1">
      <c r="D8783" s="2"/>
      <c r="G8783" s="2"/>
      <c r="I8783" s="2"/>
      <c r="J8783" s="2"/>
      <c r="K8783" s="2"/>
      <c r="L8783" s="2"/>
      <c r="M8783" s="2"/>
      <c r="N8783" s="2"/>
      <c r="O8783" s="2"/>
      <c r="P8783" s="2"/>
      <c r="Q8783" s="2"/>
      <c r="R8783" s="2"/>
      <c r="S8783" s="2"/>
      <c r="T8783" s="2"/>
      <c r="U8783" s="2"/>
      <c r="V8783" s="2"/>
      <c r="W8783" s="2"/>
      <c r="X8783" s="2"/>
      <c r="Y8783" s="2"/>
      <c r="AB8783" s="2"/>
      <c r="AC8783" s="2"/>
      <c r="AD8783" s="2"/>
      <c r="AE8783" s="2"/>
      <c r="AF8783" s="2"/>
      <c r="AG8783" s="2"/>
      <c r="AH8783" s="2"/>
      <c r="AI8783" s="2"/>
      <c r="AJ8783" s="2"/>
      <c r="AK8783" s="2"/>
      <c r="BK8783" s="2"/>
      <c r="BL8783" s="2"/>
      <c r="BN8783" s="2"/>
      <c r="BO8783" s="2"/>
    </row>
    <row r="8784" ht="12.75" customHeight="1">
      <c r="D8784" s="2"/>
      <c r="G8784" s="2"/>
      <c r="I8784" s="2"/>
      <c r="J8784" s="2"/>
      <c r="K8784" s="2"/>
      <c r="L8784" s="2"/>
      <c r="M8784" s="2"/>
      <c r="N8784" s="2"/>
      <c r="O8784" s="2"/>
      <c r="P8784" s="2"/>
      <c r="Q8784" s="2"/>
      <c r="R8784" s="2"/>
      <c r="S8784" s="2"/>
      <c r="T8784" s="2"/>
      <c r="U8784" s="2"/>
      <c r="V8784" s="2"/>
      <c r="W8784" s="2"/>
      <c r="X8784" s="2"/>
      <c r="Y8784" s="2"/>
      <c r="AB8784" s="2"/>
      <c r="AC8784" s="2"/>
      <c r="AD8784" s="2"/>
      <c r="AE8784" s="2"/>
      <c r="AF8784" s="2"/>
      <c r="AG8784" s="2"/>
      <c r="AH8784" s="2"/>
      <c r="AI8784" s="2"/>
      <c r="AJ8784" s="2"/>
      <c r="AK8784" s="2"/>
      <c r="BK8784" s="2"/>
      <c r="BL8784" s="2"/>
      <c r="BN8784" s="2"/>
      <c r="BO8784" s="2"/>
    </row>
    <row r="8785" ht="12.75" customHeight="1">
      <c r="D8785" s="2"/>
      <c r="G8785" s="2"/>
      <c r="I8785" s="2"/>
      <c r="J8785" s="2"/>
      <c r="K8785" s="2"/>
      <c r="L8785" s="2"/>
      <c r="M8785" s="2"/>
      <c r="N8785" s="2"/>
      <c r="O8785" s="2"/>
      <c r="P8785" s="2"/>
      <c r="Q8785" s="2"/>
      <c r="R8785" s="2"/>
      <c r="S8785" s="2"/>
      <c r="T8785" s="2"/>
      <c r="U8785" s="2"/>
      <c r="V8785" s="2"/>
      <c r="W8785" s="2"/>
      <c r="X8785" s="2"/>
      <c r="Y8785" s="2"/>
      <c r="AB8785" s="2"/>
      <c r="AC8785" s="2"/>
      <c r="AD8785" s="2"/>
      <c r="AE8785" s="2"/>
      <c r="AF8785" s="2"/>
      <c r="AG8785" s="2"/>
      <c r="AH8785" s="2"/>
      <c r="AI8785" s="2"/>
      <c r="AJ8785" s="2"/>
      <c r="AK8785" s="2"/>
      <c r="BK8785" s="2"/>
      <c r="BL8785" s="2"/>
      <c r="BN8785" s="2"/>
      <c r="BO8785" s="2"/>
    </row>
    <row r="8786" ht="12.75" customHeight="1">
      <c r="D8786" s="2"/>
      <c r="G8786" s="2"/>
      <c r="I8786" s="2"/>
      <c r="J8786" s="2"/>
      <c r="K8786" s="2"/>
      <c r="L8786" s="2"/>
      <c r="M8786" s="2"/>
      <c r="N8786" s="2"/>
      <c r="O8786" s="2"/>
      <c r="P8786" s="2"/>
      <c r="Q8786" s="2"/>
      <c r="R8786" s="2"/>
      <c r="S8786" s="2"/>
      <c r="T8786" s="2"/>
      <c r="U8786" s="2"/>
      <c r="V8786" s="2"/>
      <c r="W8786" s="2"/>
      <c r="X8786" s="2"/>
      <c r="Y8786" s="2"/>
      <c r="AB8786" s="2"/>
      <c r="AC8786" s="2"/>
      <c r="AD8786" s="2"/>
      <c r="AE8786" s="2"/>
      <c r="AF8786" s="2"/>
      <c r="AG8786" s="2"/>
      <c r="AH8786" s="2"/>
      <c r="AI8786" s="2"/>
      <c r="AJ8786" s="2"/>
      <c r="AK8786" s="2"/>
      <c r="BK8786" s="2"/>
      <c r="BL8786" s="2"/>
      <c r="BN8786" s="2"/>
      <c r="BO8786" s="2"/>
    </row>
    <row r="8787" ht="12.75" customHeight="1">
      <c r="D8787" s="2"/>
      <c r="G8787" s="2"/>
      <c r="I8787" s="2"/>
      <c r="J8787" s="2"/>
      <c r="K8787" s="2"/>
      <c r="L8787" s="2"/>
      <c r="M8787" s="2"/>
      <c r="N8787" s="2"/>
      <c r="O8787" s="2"/>
      <c r="P8787" s="2"/>
      <c r="Q8787" s="2"/>
      <c r="R8787" s="2"/>
      <c r="S8787" s="2"/>
      <c r="T8787" s="2"/>
      <c r="U8787" s="2"/>
      <c r="V8787" s="2"/>
      <c r="W8787" s="2"/>
      <c r="X8787" s="2"/>
      <c r="Y8787" s="2"/>
      <c r="AB8787" s="2"/>
      <c r="AC8787" s="2"/>
      <c r="AD8787" s="2"/>
      <c r="AE8787" s="2"/>
      <c r="AF8787" s="2"/>
      <c r="AG8787" s="2"/>
      <c r="AH8787" s="2"/>
      <c r="AI8787" s="2"/>
      <c r="AJ8787" s="2"/>
      <c r="AK8787" s="2"/>
      <c r="BK8787" s="2"/>
      <c r="BL8787" s="2"/>
      <c r="BN8787" s="2"/>
      <c r="BO8787" s="2"/>
    </row>
    <row r="8788" ht="12.75" customHeight="1">
      <c r="D8788" s="2"/>
      <c r="G8788" s="2"/>
      <c r="I8788" s="2"/>
      <c r="J8788" s="2"/>
      <c r="K8788" s="2"/>
      <c r="L8788" s="2"/>
      <c r="M8788" s="2"/>
      <c r="N8788" s="2"/>
      <c r="O8788" s="2"/>
      <c r="P8788" s="2"/>
      <c r="Q8788" s="2"/>
      <c r="R8788" s="2"/>
      <c r="S8788" s="2"/>
      <c r="T8788" s="2"/>
      <c r="U8788" s="2"/>
      <c r="V8788" s="2"/>
      <c r="W8788" s="2"/>
      <c r="X8788" s="2"/>
      <c r="Y8788" s="2"/>
      <c r="AB8788" s="2"/>
      <c r="AC8788" s="2"/>
      <c r="AD8788" s="2"/>
      <c r="AE8788" s="2"/>
      <c r="AF8788" s="2"/>
      <c r="AG8788" s="2"/>
      <c r="AH8788" s="2"/>
      <c r="AI8788" s="2"/>
      <c r="AJ8788" s="2"/>
      <c r="AK8788" s="2"/>
      <c r="BK8788" s="2"/>
      <c r="BL8788" s="2"/>
      <c r="BN8788" s="2"/>
      <c r="BO8788" s="2"/>
    </row>
    <row r="8789" ht="12.75" customHeight="1">
      <c r="D8789" s="2"/>
      <c r="G8789" s="2"/>
      <c r="I8789" s="2"/>
      <c r="J8789" s="2"/>
      <c r="K8789" s="2"/>
      <c r="L8789" s="2"/>
      <c r="M8789" s="2"/>
      <c r="N8789" s="2"/>
      <c r="O8789" s="2"/>
      <c r="P8789" s="2"/>
      <c r="Q8789" s="2"/>
      <c r="R8789" s="2"/>
      <c r="S8789" s="2"/>
      <c r="T8789" s="2"/>
      <c r="U8789" s="2"/>
      <c r="V8789" s="2"/>
      <c r="W8789" s="2"/>
      <c r="X8789" s="2"/>
      <c r="Y8789" s="2"/>
      <c r="AB8789" s="2"/>
      <c r="AC8789" s="2"/>
      <c r="AD8789" s="2"/>
      <c r="AE8789" s="2"/>
      <c r="AF8789" s="2"/>
      <c r="AG8789" s="2"/>
      <c r="AH8789" s="2"/>
      <c r="AI8789" s="2"/>
      <c r="AJ8789" s="2"/>
      <c r="AK8789" s="2"/>
      <c r="BK8789" s="2"/>
      <c r="BL8789" s="2"/>
      <c r="BN8789" s="2"/>
      <c r="BO8789" s="2"/>
    </row>
    <row r="8790" ht="12.75" customHeight="1">
      <c r="D8790" s="2"/>
      <c r="G8790" s="2"/>
      <c r="I8790" s="2"/>
      <c r="J8790" s="2"/>
      <c r="K8790" s="2"/>
      <c r="L8790" s="2"/>
      <c r="M8790" s="2"/>
      <c r="N8790" s="2"/>
      <c r="O8790" s="2"/>
      <c r="P8790" s="2"/>
      <c r="Q8790" s="2"/>
      <c r="R8790" s="2"/>
      <c r="S8790" s="2"/>
      <c r="T8790" s="2"/>
      <c r="U8790" s="2"/>
      <c r="V8790" s="2"/>
      <c r="W8790" s="2"/>
      <c r="X8790" s="2"/>
      <c r="Y8790" s="2"/>
      <c r="AB8790" s="2"/>
      <c r="AC8790" s="2"/>
      <c r="AD8790" s="2"/>
      <c r="AE8790" s="2"/>
      <c r="AF8790" s="2"/>
      <c r="AG8790" s="2"/>
      <c r="AH8790" s="2"/>
      <c r="AI8790" s="2"/>
      <c r="AJ8790" s="2"/>
      <c r="AK8790" s="2"/>
      <c r="BK8790" s="2"/>
      <c r="BL8790" s="2"/>
      <c r="BN8790" s="2"/>
      <c r="BO8790" s="2"/>
    </row>
    <row r="8791" ht="12.75" customHeight="1">
      <c r="D8791" s="2"/>
      <c r="G8791" s="2"/>
      <c r="I8791" s="2"/>
      <c r="J8791" s="2"/>
      <c r="K8791" s="2"/>
      <c r="L8791" s="2"/>
      <c r="M8791" s="2"/>
      <c r="N8791" s="2"/>
      <c r="O8791" s="2"/>
      <c r="P8791" s="2"/>
      <c r="Q8791" s="2"/>
      <c r="R8791" s="2"/>
      <c r="S8791" s="2"/>
      <c r="T8791" s="2"/>
      <c r="U8791" s="2"/>
      <c r="V8791" s="2"/>
      <c r="W8791" s="2"/>
      <c r="X8791" s="2"/>
      <c r="Y8791" s="2"/>
      <c r="AB8791" s="2"/>
      <c r="AC8791" s="2"/>
      <c r="AD8791" s="2"/>
      <c r="AE8791" s="2"/>
      <c r="AF8791" s="2"/>
      <c r="AG8791" s="2"/>
      <c r="AH8791" s="2"/>
      <c r="AI8791" s="2"/>
      <c r="AJ8791" s="2"/>
      <c r="AK8791" s="2"/>
      <c r="BK8791" s="2"/>
      <c r="BL8791" s="2"/>
      <c r="BN8791" s="2"/>
      <c r="BO8791" s="2"/>
    </row>
    <row r="8792" ht="12.75" customHeight="1">
      <c r="D8792" s="2"/>
      <c r="G8792" s="2"/>
      <c r="I8792" s="2"/>
      <c r="J8792" s="2"/>
      <c r="K8792" s="2"/>
      <c r="L8792" s="2"/>
      <c r="M8792" s="2"/>
      <c r="N8792" s="2"/>
      <c r="O8792" s="2"/>
      <c r="P8792" s="2"/>
      <c r="Q8792" s="2"/>
      <c r="R8792" s="2"/>
      <c r="S8792" s="2"/>
      <c r="T8792" s="2"/>
      <c r="U8792" s="2"/>
      <c r="V8792" s="2"/>
      <c r="W8792" s="2"/>
      <c r="X8792" s="2"/>
      <c r="Y8792" s="2"/>
      <c r="AB8792" s="2"/>
      <c r="AC8792" s="2"/>
      <c r="AD8792" s="2"/>
      <c r="AE8792" s="2"/>
      <c r="AF8792" s="2"/>
      <c r="AG8792" s="2"/>
      <c r="AH8792" s="2"/>
      <c r="AI8792" s="2"/>
      <c r="AJ8792" s="2"/>
      <c r="AK8792" s="2"/>
      <c r="BK8792" s="2"/>
      <c r="BL8792" s="2"/>
      <c r="BN8792" s="2"/>
      <c r="BO8792" s="2"/>
    </row>
    <row r="8793" ht="12.75" customHeight="1">
      <c r="D8793" s="2"/>
      <c r="G8793" s="2"/>
      <c r="I8793" s="2"/>
      <c r="J8793" s="2"/>
      <c r="K8793" s="2"/>
      <c r="L8793" s="2"/>
      <c r="M8793" s="2"/>
      <c r="N8793" s="2"/>
      <c r="O8793" s="2"/>
      <c r="P8793" s="2"/>
      <c r="Q8793" s="2"/>
      <c r="R8793" s="2"/>
      <c r="S8793" s="2"/>
      <c r="T8793" s="2"/>
      <c r="U8793" s="2"/>
      <c r="V8793" s="2"/>
      <c r="W8793" s="2"/>
      <c r="X8793" s="2"/>
      <c r="Y8793" s="2"/>
      <c r="AB8793" s="2"/>
      <c r="AC8793" s="2"/>
      <c r="AD8793" s="2"/>
      <c r="AE8793" s="2"/>
      <c r="AF8793" s="2"/>
      <c r="AG8793" s="2"/>
      <c r="AH8793" s="2"/>
      <c r="AI8793" s="2"/>
      <c r="AJ8793" s="2"/>
      <c r="AK8793" s="2"/>
      <c r="BK8793" s="2"/>
      <c r="BL8793" s="2"/>
      <c r="BN8793" s="2"/>
      <c r="BO8793" s="2"/>
    </row>
    <row r="8794" ht="12.75" customHeight="1">
      <c r="D8794" s="2"/>
      <c r="G8794" s="2"/>
      <c r="I8794" s="2"/>
      <c r="J8794" s="2"/>
      <c r="K8794" s="2"/>
      <c r="L8794" s="2"/>
      <c r="M8794" s="2"/>
      <c r="N8794" s="2"/>
      <c r="O8794" s="2"/>
      <c r="P8794" s="2"/>
      <c r="Q8794" s="2"/>
      <c r="R8794" s="2"/>
      <c r="S8794" s="2"/>
      <c r="T8794" s="2"/>
      <c r="U8794" s="2"/>
      <c r="V8794" s="2"/>
      <c r="W8794" s="2"/>
      <c r="X8794" s="2"/>
      <c r="Y8794" s="2"/>
      <c r="AB8794" s="2"/>
      <c r="AC8794" s="2"/>
      <c r="AD8794" s="2"/>
      <c r="AE8794" s="2"/>
      <c r="AF8794" s="2"/>
      <c r="AG8794" s="2"/>
      <c r="AH8794" s="2"/>
      <c r="AI8794" s="2"/>
      <c r="AJ8794" s="2"/>
      <c r="AK8794" s="2"/>
      <c r="BK8794" s="2"/>
      <c r="BL8794" s="2"/>
      <c r="BN8794" s="2"/>
      <c r="BO8794" s="2"/>
    </row>
    <row r="8795" ht="12.75" customHeight="1">
      <c r="D8795" s="2"/>
      <c r="G8795" s="2"/>
      <c r="I8795" s="2"/>
      <c r="J8795" s="2"/>
      <c r="K8795" s="2"/>
      <c r="L8795" s="2"/>
      <c r="M8795" s="2"/>
      <c r="N8795" s="2"/>
      <c r="O8795" s="2"/>
      <c r="P8795" s="2"/>
      <c r="Q8795" s="2"/>
      <c r="R8795" s="2"/>
      <c r="S8795" s="2"/>
      <c r="T8795" s="2"/>
      <c r="U8795" s="2"/>
      <c r="V8795" s="2"/>
      <c r="W8795" s="2"/>
      <c r="X8795" s="2"/>
      <c r="Y8795" s="2"/>
      <c r="AB8795" s="2"/>
      <c r="AC8795" s="2"/>
      <c r="AD8795" s="2"/>
      <c r="AE8795" s="2"/>
      <c r="AF8795" s="2"/>
      <c r="AG8795" s="2"/>
      <c r="AH8795" s="2"/>
      <c r="AI8795" s="2"/>
      <c r="AJ8795" s="2"/>
      <c r="AK8795" s="2"/>
      <c r="BK8795" s="2"/>
      <c r="BL8795" s="2"/>
      <c r="BN8795" s="2"/>
      <c r="BO8795" s="2"/>
    </row>
    <row r="8796" ht="12.75" customHeight="1">
      <c r="D8796" s="2"/>
      <c r="G8796" s="2"/>
      <c r="I8796" s="2"/>
      <c r="J8796" s="2"/>
      <c r="K8796" s="2"/>
      <c r="L8796" s="2"/>
      <c r="M8796" s="2"/>
      <c r="N8796" s="2"/>
      <c r="O8796" s="2"/>
      <c r="P8796" s="2"/>
      <c r="Q8796" s="2"/>
      <c r="R8796" s="2"/>
      <c r="S8796" s="2"/>
      <c r="T8796" s="2"/>
      <c r="U8796" s="2"/>
      <c r="V8796" s="2"/>
      <c r="W8796" s="2"/>
      <c r="X8796" s="2"/>
      <c r="Y8796" s="2"/>
      <c r="AB8796" s="2"/>
      <c r="AC8796" s="2"/>
      <c r="AD8796" s="2"/>
      <c r="AE8796" s="2"/>
      <c r="AF8796" s="2"/>
      <c r="AG8796" s="2"/>
      <c r="AH8796" s="2"/>
      <c r="AI8796" s="2"/>
      <c r="AJ8796" s="2"/>
      <c r="AK8796" s="2"/>
      <c r="BK8796" s="2"/>
      <c r="BL8796" s="2"/>
      <c r="BN8796" s="2"/>
      <c r="BO8796" s="2"/>
    </row>
    <row r="8797" ht="12.75" customHeight="1">
      <c r="D8797" s="2"/>
      <c r="G8797" s="2"/>
      <c r="I8797" s="2"/>
      <c r="J8797" s="2"/>
      <c r="K8797" s="2"/>
      <c r="L8797" s="2"/>
      <c r="M8797" s="2"/>
      <c r="N8797" s="2"/>
      <c r="O8797" s="2"/>
      <c r="P8797" s="2"/>
      <c r="Q8797" s="2"/>
      <c r="R8797" s="2"/>
      <c r="S8797" s="2"/>
      <c r="T8797" s="2"/>
      <c r="U8797" s="2"/>
      <c r="V8797" s="2"/>
      <c r="W8797" s="2"/>
      <c r="X8797" s="2"/>
      <c r="Y8797" s="2"/>
      <c r="AB8797" s="2"/>
      <c r="AC8797" s="2"/>
      <c r="AD8797" s="2"/>
      <c r="AE8797" s="2"/>
      <c r="AF8797" s="2"/>
      <c r="AG8797" s="2"/>
      <c r="AH8797" s="2"/>
      <c r="AI8797" s="2"/>
      <c r="AJ8797" s="2"/>
      <c r="AK8797" s="2"/>
      <c r="BK8797" s="2"/>
      <c r="BL8797" s="2"/>
      <c r="BN8797" s="2"/>
      <c r="BO8797" s="2"/>
    </row>
    <row r="8798" ht="12.75" customHeight="1">
      <c r="D8798" s="2"/>
      <c r="G8798" s="2"/>
      <c r="I8798" s="2"/>
      <c r="J8798" s="2"/>
      <c r="K8798" s="2"/>
      <c r="L8798" s="2"/>
      <c r="M8798" s="2"/>
      <c r="N8798" s="2"/>
      <c r="O8798" s="2"/>
      <c r="P8798" s="2"/>
      <c r="Q8798" s="2"/>
      <c r="R8798" s="2"/>
      <c r="S8798" s="2"/>
      <c r="T8798" s="2"/>
      <c r="U8798" s="2"/>
      <c r="V8798" s="2"/>
      <c r="W8798" s="2"/>
      <c r="X8798" s="2"/>
      <c r="Y8798" s="2"/>
      <c r="AB8798" s="2"/>
      <c r="AC8798" s="2"/>
      <c r="AD8798" s="2"/>
      <c r="AE8798" s="2"/>
      <c r="AF8798" s="2"/>
      <c r="AG8798" s="2"/>
      <c r="AH8798" s="2"/>
      <c r="AI8798" s="2"/>
      <c r="AJ8798" s="2"/>
      <c r="AK8798" s="2"/>
      <c r="BK8798" s="2"/>
      <c r="BL8798" s="2"/>
      <c r="BN8798" s="2"/>
      <c r="BO8798" s="2"/>
    </row>
    <row r="8799" ht="12.75" customHeight="1">
      <c r="D8799" s="2"/>
      <c r="G8799" s="2"/>
      <c r="I8799" s="2"/>
      <c r="J8799" s="2"/>
      <c r="K8799" s="2"/>
      <c r="L8799" s="2"/>
      <c r="M8799" s="2"/>
      <c r="N8799" s="2"/>
      <c r="O8799" s="2"/>
      <c r="P8799" s="2"/>
      <c r="Q8799" s="2"/>
      <c r="R8799" s="2"/>
      <c r="S8799" s="2"/>
      <c r="T8799" s="2"/>
      <c r="U8799" s="2"/>
      <c r="V8799" s="2"/>
      <c r="W8799" s="2"/>
      <c r="X8799" s="2"/>
      <c r="Y8799" s="2"/>
      <c r="AB8799" s="2"/>
      <c r="AC8799" s="2"/>
      <c r="AD8799" s="2"/>
      <c r="AE8799" s="2"/>
      <c r="AF8799" s="2"/>
      <c r="AG8799" s="2"/>
      <c r="AH8799" s="2"/>
      <c r="AI8799" s="2"/>
      <c r="AJ8799" s="2"/>
      <c r="AK8799" s="2"/>
      <c r="BK8799" s="2"/>
      <c r="BL8799" s="2"/>
      <c r="BN8799" s="2"/>
      <c r="BO8799" s="2"/>
    </row>
    <row r="8800" ht="12.75" customHeight="1">
      <c r="D8800" s="2"/>
      <c r="G8800" s="2"/>
      <c r="I8800" s="2"/>
      <c r="J8800" s="2"/>
      <c r="K8800" s="2"/>
      <c r="L8800" s="2"/>
      <c r="M8800" s="2"/>
      <c r="N8800" s="2"/>
      <c r="O8800" s="2"/>
      <c r="P8800" s="2"/>
      <c r="Q8800" s="2"/>
      <c r="R8800" s="2"/>
      <c r="S8800" s="2"/>
      <c r="T8800" s="2"/>
      <c r="U8800" s="2"/>
      <c r="V8800" s="2"/>
      <c r="W8800" s="2"/>
      <c r="X8800" s="2"/>
      <c r="Y8800" s="2"/>
      <c r="AB8800" s="2"/>
      <c r="AC8800" s="2"/>
      <c r="AD8800" s="2"/>
      <c r="AE8800" s="2"/>
      <c r="AF8800" s="2"/>
      <c r="AG8800" s="2"/>
      <c r="AH8800" s="2"/>
      <c r="AI8800" s="2"/>
      <c r="AJ8800" s="2"/>
      <c r="AK8800" s="2"/>
      <c r="BK8800" s="2"/>
      <c r="BL8800" s="2"/>
      <c r="BN8800" s="2"/>
      <c r="BO8800" s="2"/>
    </row>
    <row r="8801" ht="12.75" customHeight="1">
      <c r="D8801" s="2"/>
      <c r="G8801" s="2"/>
      <c r="I8801" s="2"/>
      <c r="J8801" s="2"/>
      <c r="K8801" s="2"/>
      <c r="L8801" s="2"/>
      <c r="M8801" s="2"/>
      <c r="N8801" s="2"/>
      <c r="O8801" s="2"/>
      <c r="P8801" s="2"/>
      <c r="Q8801" s="2"/>
      <c r="R8801" s="2"/>
      <c r="S8801" s="2"/>
      <c r="T8801" s="2"/>
      <c r="U8801" s="2"/>
      <c r="V8801" s="2"/>
      <c r="W8801" s="2"/>
      <c r="X8801" s="2"/>
      <c r="Y8801" s="2"/>
      <c r="AB8801" s="2"/>
      <c r="AC8801" s="2"/>
      <c r="AD8801" s="2"/>
      <c r="AE8801" s="2"/>
      <c r="AF8801" s="2"/>
      <c r="AG8801" s="2"/>
      <c r="AH8801" s="2"/>
      <c r="AI8801" s="2"/>
      <c r="AJ8801" s="2"/>
      <c r="AK8801" s="2"/>
      <c r="BK8801" s="2"/>
      <c r="BL8801" s="2"/>
      <c r="BN8801" s="2"/>
      <c r="BO8801" s="2"/>
    </row>
    <row r="8802" ht="12.75" customHeight="1">
      <c r="D8802" s="2"/>
      <c r="G8802" s="2"/>
      <c r="I8802" s="2"/>
      <c r="J8802" s="2"/>
      <c r="K8802" s="2"/>
      <c r="L8802" s="2"/>
      <c r="M8802" s="2"/>
      <c r="N8802" s="2"/>
      <c r="O8802" s="2"/>
      <c r="P8802" s="2"/>
      <c r="Q8802" s="2"/>
      <c r="R8802" s="2"/>
      <c r="S8802" s="2"/>
      <c r="T8802" s="2"/>
      <c r="U8802" s="2"/>
      <c r="V8802" s="2"/>
      <c r="W8802" s="2"/>
      <c r="X8802" s="2"/>
      <c r="Y8802" s="2"/>
      <c r="AB8802" s="2"/>
      <c r="AC8802" s="2"/>
      <c r="AD8802" s="2"/>
      <c r="AE8802" s="2"/>
      <c r="AF8802" s="2"/>
      <c r="AG8802" s="2"/>
      <c r="AH8802" s="2"/>
      <c r="AI8802" s="2"/>
      <c r="AJ8802" s="2"/>
      <c r="AK8802" s="2"/>
      <c r="BK8802" s="2"/>
      <c r="BL8802" s="2"/>
      <c r="BN8802" s="2"/>
      <c r="BO8802" s="2"/>
    </row>
    <row r="8803" ht="12.75" customHeight="1">
      <c r="D8803" s="2"/>
      <c r="G8803" s="2"/>
      <c r="I8803" s="2"/>
      <c r="J8803" s="2"/>
      <c r="K8803" s="2"/>
      <c r="L8803" s="2"/>
      <c r="M8803" s="2"/>
      <c r="N8803" s="2"/>
      <c r="O8803" s="2"/>
      <c r="P8803" s="2"/>
      <c r="Q8803" s="2"/>
      <c r="R8803" s="2"/>
      <c r="S8803" s="2"/>
      <c r="T8803" s="2"/>
      <c r="U8803" s="2"/>
      <c r="V8803" s="2"/>
      <c r="W8803" s="2"/>
      <c r="X8803" s="2"/>
      <c r="Y8803" s="2"/>
      <c r="AB8803" s="2"/>
      <c r="AC8803" s="2"/>
      <c r="AD8803" s="2"/>
      <c r="AE8803" s="2"/>
      <c r="AF8803" s="2"/>
      <c r="AG8803" s="2"/>
      <c r="AH8803" s="2"/>
      <c r="AI8803" s="2"/>
      <c r="AJ8803" s="2"/>
      <c r="AK8803" s="2"/>
      <c r="BK8803" s="2"/>
      <c r="BL8803" s="2"/>
      <c r="BN8803" s="2"/>
      <c r="BO8803" s="2"/>
    </row>
    <row r="8804" ht="12.75" customHeight="1">
      <c r="D8804" s="2"/>
      <c r="G8804" s="2"/>
      <c r="I8804" s="2"/>
      <c r="J8804" s="2"/>
      <c r="K8804" s="2"/>
      <c r="L8804" s="2"/>
      <c r="M8804" s="2"/>
      <c r="N8804" s="2"/>
      <c r="O8804" s="2"/>
      <c r="P8804" s="2"/>
      <c r="Q8804" s="2"/>
      <c r="R8804" s="2"/>
      <c r="S8804" s="2"/>
      <c r="T8804" s="2"/>
      <c r="U8804" s="2"/>
      <c r="V8804" s="2"/>
      <c r="W8804" s="2"/>
      <c r="X8804" s="2"/>
      <c r="Y8804" s="2"/>
      <c r="AB8804" s="2"/>
      <c r="AC8804" s="2"/>
      <c r="AD8804" s="2"/>
      <c r="AE8804" s="2"/>
      <c r="AF8804" s="2"/>
      <c r="AG8804" s="2"/>
      <c r="AH8804" s="2"/>
      <c r="AI8804" s="2"/>
      <c r="AJ8804" s="2"/>
      <c r="AK8804" s="2"/>
      <c r="BK8804" s="2"/>
      <c r="BL8804" s="2"/>
      <c r="BN8804" s="2"/>
      <c r="BO8804" s="2"/>
    </row>
    <row r="8805" ht="12.75" customHeight="1">
      <c r="D8805" s="2"/>
      <c r="G8805" s="2"/>
      <c r="I8805" s="2"/>
      <c r="J8805" s="2"/>
      <c r="K8805" s="2"/>
      <c r="L8805" s="2"/>
      <c r="M8805" s="2"/>
      <c r="N8805" s="2"/>
      <c r="O8805" s="2"/>
      <c r="P8805" s="2"/>
      <c r="Q8805" s="2"/>
      <c r="R8805" s="2"/>
      <c r="S8805" s="2"/>
      <c r="T8805" s="2"/>
      <c r="U8805" s="2"/>
      <c r="V8805" s="2"/>
      <c r="W8805" s="2"/>
      <c r="X8805" s="2"/>
      <c r="Y8805" s="2"/>
      <c r="AB8805" s="2"/>
      <c r="AC8805" s="2"/>
      <c r="AD8805" s="2"/>
      <c r="AE8805" s="2"/>
      <c r="AF8805" s="2"/>
      <c r="AG8805" s="2"/>
      <c r="AH8805" s="2"/>
      <c r="AI8805" s="2"/>
      <c r="AJ8805" s="2"/>
      <c r="AK8805" s="2"/>
      <c r="BK8805" s="2"/>
      <c r="BL8805" s="2"/>
      <c r="BN8805" s="2"/>
      <c r="BO8805" s="2"/>
    </row>
    <row r="8806" ht="12.75" customHeight="1">
      <c r="D8806" s="2"/>
      <c r="G8806" s="2"/>
      <c r="I8806" s="2"/>
      <c r="J8806" s="2"/>
      <c r="K8806" s="2"/>
      <c r="L8806" s="2"/>
      <c r="M8806" s="2"/>
      <c r="N8806" s="2"/>
      <c r="O8806" s="2"/>
      <c r="P8806" s="2"/>
      <c r="Q8806" s="2"/>
      <c r="R8806" s="2"/>
      <c r="S8806" s="2"/>
      <c r="T8806" s="2"/>
      <c r="U8806" s="2"/>
      <c r="V8806" s="2"/>
      <c r="W8806" s="2"/>
      <c r="X8806" s="2"/>
      <c r="Y8806" s="2"/>
      <c r="AB8806" s="2"/>
      <c r="AC8806" s="2"/>
      <c r="AD8806" s="2"/>
      <c r="AE8806" s="2"/>
      <c r="AF8806" s="2"/>
      <c r="AG8806" s="2"/>
      <c r="AH8806" s="2"/>
      <c r="AI8806" s="2"/>
      <c r="AJ8806" s="2"/>
      <c r="AK8806" s="2"/>
      <c r="BK8806" s="2"/>
      <c r="BL8806" s="2"/>
      <c r="BN8806" s="2"/>
      <c r="BO8806" s="2"/>
    </row>
    <row r="8807" ht="12.75" customHeight="1">
      <c r="D8807" s="2"/>
      <c r="G8807" s="2"/>
      <c r="I8807" s="2"/>
      <c r="J8807" s="2"/>
      <c r="K8807" s="2"/>
      <c r="L8807" s="2"/>
      <c r="M8807" s="2"/>
      <c r="N8807" s="2"/>
      <c r="O8807" s="2"/>
      <c r="P8807" s="2"/>
      <c r="Q8807" s="2"/>
      <c r="R8807" s="2"/>
      <c r="S8807" s="2"/>
      <c r="T8807" s="2"/>
      <c r="U8807" s="2"/>
      <c r="V8807" s="2"/>
      <c r="W8807" s="2"/>
      <c r="X8807" s="2"/>
      <c r="Y8807" s="2"/>
      <c r="AB8807" s="2"/>
      <c r="AC8807" s="2"/>
      <c r="AD8807" s="2"/>
      <c r="AE8807" s="2"/>
      <c r="AF8807" s="2"/>
      <c r="AG8807" s="2"/>
      <c r="AH8807" s="2"/>
      <c r="AI8807" s="2"/>
      <c r="AJ8807" s="2"/>
      <c r="AK8807" s="2"/>
      <c r="BK8807" s="2"/>
      <c r="BL8807" s="2"/>
      <c r="BN8807" s="2"/>
      <c r="BO8807" s="2"/>
    </row>
    <row r="8808" ht="12.75" customHeight="1">
      <c r="D8808" s="2"/>
      <c r="G8808" s="2"/>
      <c r="I8808" s="2"/>
      <c r="J8808" s="2"/>
      <c r="K8808" s="2"/>
      <c r="L8808" s="2"/>
      <c r="M8808" s="2"/>
      <c r="N8808" s="2"/>
      <c r="O8808" s="2"/>
      <c r="P8808" s="2"/>
      <c r="Q8808" s="2"/>
      <c r="R8808" s="2"/>
      <c r="S8808" s="2"/>
      <c r="T8808" s="2"/>
      <c r="U8808" s="2"/>
      <c r="V8808" s="2"/>
      <c r="W8808" s="2"/>
      <c r="X8808" s="2"/>
      <c r="Y8808" s="2"/>
      <c r="AB8808" s="2"/>
      <c r="AC8808" s="2"/>
      <c r="AD8808" s="2"/>
      <c r="AE8808" s="2"/>
      <c r="AF8808" s="2"/>
      <c r="AG8808" s="2"/>
      <c r="AH8808" s="2"/>
      <c r="AI8808" s="2"/>
      <c r="AJ8808" s="2"/>
      <c r="AK8808" s="2"/>
      <c r="BK8808" s="2"/>
      <c r="BL8808" s="2"/>
      <c r="BN8808" s="2"/>
      <c r="BO8808" s="2"/>
    </row>
    <row r="8809" ht="12.75" customHeight="1">
      <c r="D8809" s="2"/>
      <c r="G8809" s="2"/>
      <c r="I8809" s="2"/>
      <c r="J8809" s="2"/>
      <c r="K8809" s="2"/>
      <c r="L8809" s="2"/>
      <c r="M8809" s="2"/>
      <c r="N8809" s="2"/>
      <c r="O8809" s="2"/>
      <c r="P8809" s="2"/>
      <c r="Q8809" s="2"/>
      <c r="R8809" s="2"/>
      <c r="S8809" s="2"/>
      <c r="T8809" s="2"/>
      <c r="U8809" s="2"/>
      <c r="V8809" s="2"/>
      <c r="W8809" s="2"/>
      <c r="X8809" s="2"/>
      <c r="Y8809" s="2"/>
      <c r="AB8809" s="2"/>
      <c r="AC8809" s="2"/>
      <c r="AD8809" s="2"/>
      <c r="AE8809" s="2"/>
      <c r="AF8809" s="2"/>
      <c r="AG8809" s="2"/>
      <c r="AH8809" s="2"/>
      <c r="AI8809" s="2"/>
      <c r="AJ8809" s="2"/>
      <c r="AK8809" s="2"/>
      <c r="BK8809" s="2"/>
      <c r="BL8809" s="2"/>
      <c r="BN8809" s="2"/>
      <c r="BO8809" s="2"/>
    </row>
    <row r="8810" ht="12.75" customHeight="1">
      <c r="D8810" s="2"/>
      <c r="G8810" s="2"/>
      <c r="I8810" s="2"/>
      <c r="J8810" s="2"/>
      <c r="K8810" s="2"/>
      <c r="L8810" s="2"/>
      <c r="M8810" s="2"/>
      <c r="N8810" s="2"/>
      <c r="O8810" s="2"/>
      <c r="P8810" s="2"/>
      <c r="Q8810" s="2"/>
      <c r="R8810" s="2"/>
      <c r="S8810" s="2"/>
      <c r="T8810" s="2"/>
      <c r="U8810" s="2"/>
      <c r="V8810" s="2"/>
      <c r="W8810" s="2"/>
      <c r="X8810" s="2"/>
      <c r="Y8810" s="2"/>
      <c r="AB8810" s="2"/>
      <c r="AC8810" s="2"/>
      <c r="AD8810" s="2"/>
      <c r="AE8810" s="2"/>
      <c r="AF8810" s="2"/>
      <c r="AG8810" s="2"/>
      <c r="AH8810" s="2"/>
      <c r="AI8810" s="2"/>
      <c r="AJ8810" s="2"/>
      <c r="AK8810" s="2"/>
      <c r="BK8810" s="2"/>
      <c r="BL8810" s="2"/>
      <c r="BN8810" s="2"/>
      <c r="BO8810" s="2"/>
    </row>
    <row r="8811" ht="12.75" customHeight="1">
      <c r="D8811" s="2"/>
      <c r="G8811" s="2"/>
      <c r="I8811" s="2"/>
      <c r="J8811" s="2"/>
      <c r="K8811" s="2"/>
      <c r="L8811" s="2"/>
      <c r="M8811" s="2"/>
      <c r="N8811" s="2"/>
      <c r="O8811" s="2"/>
      <c r="P8811" s="2"/>
      <c r="Q8811" s="2"/>
      <c r="R8811" s="2"/>
      <c r="S8811" s="2"/>
      <c r="T8811" s="2"/>
      <c r="U8811" s="2"/>
      <c r="V8811" s="2"/>
      <c r="W8811" s="2"/>
      <c r="X8811" s="2"/>
      <c r="Y8811" s="2"/>
      <c r="AB8811" s="2"/>
      <c r="AC8811" s="2"/>
      <c r="AD8811" s="2"/>
      <c r="AE8811" s="2"/>
      <c r="AF8811" s="2"/>
      <c r="AG8811" s="2"/>
      <c r="AH8811" s="2"/>
      <c r="AI8811" s="2"/>
      <c r="AJ8811" s="2"/>
      <c r="AK8811" s="2"/>
      <c r="BK8811" s="2"/>
      <c r="BL8811" s="2"/>
      <c r="BN8811" s="2"/>
      <c r="BO8811" s="2"/>
    </row>
    <row r="8812" ht="12.75" customHeight="1">
      <c r="D8812" s="2"/>
      <c r="G8812" s="2"/>
      <c r="I8812" s="2"/>
      <c r="J8812" s="2"/>
      <c r="K8812" s="2"/>
      <c r="L8812" s="2"/>
      <c r="M8812" s="2"/>
      <c r="N8812" s="2"/>
      <c r="O8812" s="2"/>
      <c r="P8812" s="2"/>
      <c r="Q8812" s="2"/>
      <c r="R8812" s="2"/>
      <c r="S8812" s="2"/>
      <c r="T8812" s="2"/>
      <c r="U8812" s="2"/>
      <c r="V8812" s="2"/>
      <c r="W8812" s="2"/>
      <c r="X8812" s="2"/>
      <c r="Y8812" s="2"/>
      <c r="AB8812" s="2"/>
      <c r="AC8812" s="2"/>
      <c r="AD8812" s="2"/>
      <c r="AE8812" s="2"/>
      <c r="AF8812" s="2"/>
      <c r="AG8812" s="2"/>
      <c r="AH8812" s="2"/>
      <c r="AI8812" s="2"/>
      <c r="AJ8812" s="2"/>
      <c r="AK8812" s="2"/>
      <c r="BK8812" s="2"/>
      <c r="BL8812" s="2"/>
      <c r="BN8812" s="2"/>
      <c r="BO8812" s="2"/>
    </row>
    <row r="8813" ht="12.75" customHeight="1">
      <c r="D8813" s="2"/>
      <c r="G8813" s="2"/>
      <c r="I8813" s="2"/>
      <c r="J8813" s="2"/>
      <c r="K8813" s="2"/>
      <c r="L8813" s="2"/>
      <c r="M8813" s="2"/>
      <c r="N8813" s="2"/>
      <c r="O8813" s="2"/>
      <c r="P8813" s="2"/>
      <c r="Q8813" s="2"/>
      <c r="R8813" s="2"/>
      <c r="S8813" s="2"/>
      <c r="T8813" s="2"/>
      <c r="U8813" s="2"/>
      <c r="V8813" s="2"/>
      <c r="W8813" s="2"/>
      <c r="X8813" s="2"/>
      <c r="Y8813" s="2"/>
      <c r="AB8813" s="2"/>
      <c r="AC8813" s="2"/>
      <c r="AD8813" s="2"/>
      <c r="AE8813" s="2"/>
      <c r="AF8813" s="2"/>
      <c r="AG8813" s="2"/>
      <c r="AH8813" s="2"/>
      <c r="AI8813" s="2"/>
      <c r="AJ8813" s="2"/>
      <c r="AK8813" s="2"/>
      <c r="BK8813" s="2"/>
      <c r="BL8813" s="2"/>
      <c r="BN8813" s="2"/>
      <c r="BO8813" s="2"/>
    </row>
    <row r="8814" ht="12.75" customHeight="1">
      <c r="D8814" s="2"/>
      <c r="G8814" s="2"/>
      <c r="I8814" s="2"/>
      <c r="J8814" s="2"/>
      <c r="K8814" s="2"/>
      <c r="L8814" s="2"/>
      <c r="M8814" s="2"/>
      <c r="N8814" s="2"/>
      <c r="O8814" s="2"/>
      <c r="P8814" s="2"/>
      <c r="Q8814" s="2"/>
      <c r="R8814" s="2"/>
      <c r="S8814" s="2"/>
      <c r="T8814" s="2"/>
      <c r="U8814" s="2"/>
      <c r="V8814" s="2"/>
      <c r="W8814" s="2"/>
      <c r="X8814" s="2"/>
      <c r="Y8814" s="2"/>
      <c r="AB8814" s="2"/>
      <c r="AC8814" s="2"/>
      <c r="AD8814" s="2"/>
      <c r="AE8814" s="2"/>
      <c r="AF8814" s="2"/>
      <c r="AG8814" s="2"/>
      <c r="AH8814" s="2"/>
      <c r="AI8814" s="2"/>
      <c r="AJ8814" s="2"/>
      <c r="AK8814" s="2"/>
      <c r="BK8814" s="2"/>
      <c r="BL8814" s="2"/>
      <c r="BN8814" s="2"/>
      <c r="BO8814" s="2"/>
    </row>
    <row r="8815" ht="12.75" customHeight="1">
      <c r="D8815" s="2"/>
      <c r="G8815" s="2"/>
      <c r="I8815" s="2"/>
      <c r="J8815" s="2"/>
      <c r="K8815" s="2"/>
      <c r="L8815" s="2"/>
      <c r="M8815" s="2"/>
      <c r="N8815" s="2"/>
      <c r="O8815" s="2"/>
      <c r="P8815" s="2"/>
      <c r="Q8815" s="2"/>
      <c r="R8815" s="2"/>
      <c r="S8815" s="2"/>
      <c r="T8815" s="2"/>
      <c r="U8815" s="2"/>
      <c r="V8815" s="2"/>
      <c r="W8815" s="2"/>
      <c r="X8815" s="2"/>
      <c r="Y8815" s="2"/>
      <c r="AB8815" s="2"/>
      <c r="AC8815" s="2"/>
      <c r="AD8815" s="2"/>
      <c r="AE8815" s="2"/>
      <c r="AF8815" s="2"/>
      <c r="AG8815" s="2"/>
      <c r="AH8815" s="2"/>
      <c r="AI8815" s="2"/>
      <c r="AJ8815" s="2"/>
      <c r="AK8815" s="2"/>
      <c r="BK8815" s="2"/>
      <c r="BL8815" s="2"/>
      <c r="BN8815" s="2"/>
      <c r="BO8815" s="2"/>
    </row>
    <row r="8816" ht="12.75" customHeight="1">
      <c r="D8816" s="2"/>
      <c r="G8816" s="2"/>
      <c r="I8816" s="2"/>
      <c r="J8816" s="2"/>
      <c r="K8816" s="2"/>
      <c r="L8816" s="2"/>
      <c r="M8816" s="2"/>
      <c r="N8816" s="2"/>
      <c r="O8816" s="2"/>
      <c r="P8816" s="2"/>
      <c r="Q8816" s="2"/>
      <c r="R8816" s="2"/>
      <c r="S8816" s="2"/>
      <c r="T8816" s="2"/>
      <c r="U8816" s="2"/>
      <c r="V8816" s="2"/>
      <c r="W8816" s="2"/>
      <c r="X8816" s="2"/>
      <c r="Y8816" s="2"/>
      <c r="AB8816" s="2"/>
      <c r="AC8816" s="2"/>
      <c r="AD8816" s="2"/>
      <c r="AE8816" s="2"/>
      <c r="AF8816" s="2"/>
      <c r="AG8816" s="2"/>
      <c r="AH8816" s="2"/>
      <c r="AI8816" s="2"/>
      <c r="AJ8816" s="2"/>
      <c r="AK8816" s="2"/>
      <c r="BK8816" s="2"/>
      <c r="BL8816" s="2"/>
      <c r="BN8816" s="2"/>
      <c r="BO8816" s="2"/>
    </row>
    <row r="8817" ht="12.75" customHeight="1">
      <c r="D8817" s="2"/>
      <c r="G8817" s="2"/>
      <c r="I8817" s="2"/>
      <c r="J8817" s="2"/>
      <c r="K8817" s="2"/>
      <c r="L8817" s="2"/>
      <c r="M8817" s="2"/>
      <c r="N8817" s="2"/>
      <c r="O8817" s="2"/>
      <c r="P8817" s="2"/>
      <c r="Q8817" s="2"/>
      <c r="R8817" s="2"/>
      <c r="S8817" s="2"/>
      <c r="T8817" s="2"/>
      <c r="U8817" s="2"/>
      <c r="V8817" s="2"/>
      <c r="W8817" s="2"/>
      <c r="X8817" s="2"/>
      <c r="Y8817" s="2"/>
      <c r="AB8817" s="2"/>
      <c r="AC8817" s="2"/>
      <c r="AD8817" s="2"/>
      <c r="AE8817" s="2"/>
      <c r="AF8817" s="2"/>
      <c r="AG8817" s="2"/>
      <c r="AH8817" s="2"/>
      <c r="AI8817" s="2"/>
      <c r="AJ8817" s="2"/>
      <c r="AK8817" s="2"/>
      <c r="BK8817" s="2"/>
      <c r="BL8817" s="2"/>
      <c r="BN8817" s="2"/>
      <c r="BO8817" s="2"/>
    </row>
    <row r="8818" ht="12.75" customHeight="1">
      <c r="D8818" s="2"/>
      <c r="G8818" s="2"/>
      <c r="I8818" s="2"/>
      <c r="J8818" s="2"/>
      <c r="K8818" s="2"/>
      <c r="L8818" s="2"/>
      <c r="M8818" s="2"/>
      <c r="N8818" s="2"/>
      <c r="O8818" s="2"/>
      <c r="P8818" s="2"/>
      <c r="Q8818" s="2"/>
      <c r="R8818" s="2"/>
      <c r="S8818" s="2"/>
      <c r="T8818" s="2"/>
      <c r="U8818" s="2"/>
      <c r="V8818" s="2"/>
      <c r="W8818" s="2"/>
      <c r="X8818" s="2"/>
      <c r="Y8818" s="2"/>
      <c r="AB8818" s="2"/>
      <c r="AC8818" s="2"/>
      <c r="AD8818" s="2"/>
      <c r="AE8818" s="2"/>
      <c r="AF8818" s="2"/>
      <c r="AG8818" s="2"/>
      <c r="AH8818" s="2"/>
      <c r="AI8818" s="2"/>
      <c r="AJ8818" s="2"/>
      <c r="AK8818" s="2"/>
      <c r="BK8818" s="2"/>
      <c r="BL8818" s="2"/>
      <c r="BN8818" s="2"/>
      <c r="BO8818" s="2"/>
    </row>
    <row r="8819" ht="12.75" customHeight="1">
      <c r="D8819" s="2"/>
      <c r="G8819" s="2"/>
      <c r="I8819" s="2"/>
      <c r="J8819" s="2"/>
      <c r="K8819" s="2"/>
      <c r="L8819" s="2"/>
      <c r="M8819" s="2"/>
      <c r="N8819" s="2"/>
      <c r="O8819" s="2"/>
      <c r="P8819" s="2"/>
      <c r="Q8819" s="2"/>
      <c r="R8819" s="2"/>
      <c r="S8819" s="2"/>
      <c r="T8819" s="2"/>
      <c r="U8819" s="2"/>
      <c r="V8819" s="2"/>
      <c r="W8819" s="2"/>
      <c r="X8819" s="2"/>
      <c r="Y8819" s="2"/>
      <c r="AB8819" s="2"/>
      <c r="AC8819" s="2"/>
      <c r="AD8819" s="2"/>
      <c r="AE8819" s="2"/>
      <c r="AF8819" s="2"/>
      <c r="AG8819" s="2"/>
      <c r="AH8819" s="2"/>
      <c r="AI8819" s="2"/>
      <c r="AJ8819" s="2"/>
      <c r="AK8819" s="2"/>
      <c r="BK8819" s="2"/>
      <c r="BL8819" s="2"/>
      <c r="BN8819" s="2"/>
      <c r="BO8819" s="2"/>
    </row>
    <row r="8820" ht="12.75" customHeight="1">
      <c r="D8820" s="2"/>
      <c r="G8820" s="2"/>
      <c r="I8820" s="2"/>
      <c r="J8820" s="2"/>
      <c r="K8820" s="2"/>
      <c r="L8820" s="2"/>
      <c r="M8820" s="2"/>
      <c r="N8820" s="2"/>
      <c r="O8820" s="2"/>
      <c r="P8820" s="2"/>
      <c r="Q8820" s="2"/>
      <c r="R8820" s="2"/>
      <c r="S8820" s="2"/>
      <c r="T8820" s="2"/>
      <c r="U8820" s="2"/>
      <c r="V8820" s="2"/>
      <c r="W8820" s="2"/>
      <c r="X8820" s="2"/>
      <c r="Y8820" s="2"/>
      <c r="AB8820" s="2"/>
      <c r="AC8820" s="2"/>
      <c r="AD8820" s="2"/>
      <c r="AE8820" s="2"/>
      <c r="AF8820" s="2"/>
      <c r="AG8820" s="2"/>
      <c r="AH8820" s="2"/>
      <c r="AI8820" s="2"/>
      <c r="AJ8820" s="2"/>
      <c r="AK8820" s="2"/>
      <c r="BK8820" s="2"/>
      <c r="BL8820" s="2"/>
      <c r="BN8820" s="2"/>
      <c r="BO8820" s="2"/>
    </row>
    <row r="8821" ht="12.75" customHeight="1">
      <c r="D8821" s="2"/>
      <c r="G8821" s="2"/>
      <c r="I8821" s="2"/>
      <c r="J8821" s="2"/>
      <c r="K8821" s="2"/>
      <c r="L8821" s="2"/>
      <c r="M8821" s="2"/>
      <c r="N8821" s="2"/>
      <c r="O8821" s="2"/>
      <c r="P8821" s="2"/>
      <c r="Q8821" s="2"/>
      <c r="R8821" s="2"/>
      <c r="S8821" s="2"/>
      <c r="T8821" s="2"/>
      <c r="U8821" s="2"/>
      <c r="V8821" s="2"/>
      <c r="W8821" s="2"/>
      <c r="X8821" s="2"/>
      <c r="Y8821" s="2"/>
      <c r="AB8821" s="2"/>
      <c r="AC8821" s="2"/>
      <c r="AD8821" s="2"/>
      <c r="AE8821" s="2"/>
      <c r="AF8821" s="2"/>
      <c r="AG8821" s="2"/>
      <c r="AH8821" s="2"/>
      <c r="AI8821" s="2"/>
      <c r="AJ8821" s="2"/>
      <c r="AK8821" s="2"/>
      <c r="BK8821" s="2"/>
      <c r="BL8821" s="2"/>
      <c r="BN8821" s="2"/>
      <c r="BO8821" s="2"/>
    </row>
    <row r="8822" ht="12.75" customHeight="1">
      <c r="D8822" s="2"/>
      <c r="G8822" s="2"/>
      <c r="I8822" s="2"/>
      <c r="J8822" s="2"/>
      <c r="K8822" s="2"/>
      <c r="L8822" s="2"/>
      <c r="M8822" s="2"/>
      <c r="N8822" s="2"/>
      <c r="O8822" s="2"/>
      <c r="P8822" s="2"/>
      <c r="Q8822" s="2"/>
      <c r="R8822" s="2"/>
      <c r="S8822" s="2"/>
      <c r="T8822" s="2"/>
      <c r="U8822" s="2"/>
      <c r="V8822" s="2"/>
      <c r="W8822" s="2"/>
      <c r="X8822" s="2"/>
      <c r="Y8822" s="2"/>
      <c r="AB8822" s="2"/>
      <c r="AC8822" s="2"/>
      <c r="AD8822" s="2"/>
      <c r="AE8822" s="2"/>
      <c r="AF8822" s="2"/>
      <c r="AG8822" s="2"/>
      <c r="AH8822" s="2"/>
      <c r="AI8822" s="2"/>
      <c r="AJ8822" s="2"/>
      <c r="AK8822" s="2"/>
      <c r="BK8822" s="2"/>
      <c r="BL8822" s="2"/>
      <c r="BN8822" s="2"/>
      <c r="BO8822" s="2"/>
    </row>
    <row r="8823" ht="12.75" customHeight="1">
      <c r="D8823" s="2"/>
      <c r="G8823" s="2"/>
      <c r="I8823" s="2"/>
      <c r="J8823" s="2"/>
      <c r="K8823" s="2"/>
      <c r="L8823" s="2"/>
      <c r="M8823" s="2"/>
      <c r="N8823" s="2"/>
      <c r="O8823" s="2"/>
      <c r="P8823" s="2"/>
      <c r="Q8823" s="2"/>
      <c r="R8823" s="2"/>
      <c r="S8823" s="2"/>
      <c r="T8823" s="2"/>
      <c r="U8823" s="2"/>
      <c r="V8823" s="2"/>
      <c r="W8823" s="2"/>
      <c r="X8823" s="2"/>
      <c r="Y8823" s="2"/>
      <c r="AB8823" s="2"/>
      <c r="AC8823" s="2"/>
      <c r="AD8823" s="2"/>
      <c r="AE8823" s="2"/>
      <c r="AF8823" s="2"/>
      <c r="AG8823" s="2"/>
      <c r="AH8823" s="2"/>
      <c r="AI8823" s="2"/>
      <c r="AJ8823" s="2"/>
      <c r="AK8823" s="2"/>
      <c r="BK8823" s="2"/>
      <c r="BL8823" s="2"/>
      <c r="BN8823" s="2"/>
      <c r="BO8823" s="2"/>
    </row>
    <row r="8824" ht="12.75" customHeight="1">
      <c r="D8824" s="2"/>
      <c r="G8824" s="2"/>
      <c r="I8824" s="2"/>
      <c r="J8824" s="2"/>
      <c r="K8824" s="2"/>
      <c r="L8824" s="2"/>
      <c r="M8824" s="2"/>
      <c r="N8824" s="2"/>
      <c r="O8824" s="2"/>
      <c r="P8824" s="2"/>
      <c r="Q8824" s="2"/>
      <c r="R8824" s="2"/>
      <c r="S8824" s="2"/>
      <c r="T8824" s="2"/>
      <c r="U8824" s="2"/>
      <c r="V8824" s="2"/>
      <c r="W8824" s="2"/>
      <c r="X8824" s="2"/>
      <c r="Y8824" s="2"/>
      <c r="AB8824" s="2"/>
      <c r="AC8824" s="2"/>
      <c r="AD8824" s="2"/>
      <c r="AE8824" s="2"/>
      <c r="AF8824" s="2"/>
      <c r="AG8824" s="2"/>
      <c r="AH8824" s="2"/>
      <c r="AI8824" s="2"/>
      <c r="AJ8824" s="2"/>
      <c r="AK8824" s="2"/>
      <c r="BK8824" s="2"/>
      <c r="BL8824" s="2"/>
      <c r="BN8824" s="2"/>
      <c r="BO8824" s="2"/>
    </row>
    <row r="8825" ht="12.75" customHeight="1">
      <c r="D8825" s="2"/>
      <c r="G8825" s="2"/>
      <c r="I8825" s="2"/>
      <c r="J8825" s="2"/>
      <c r="K8825" s="2"/>
      <c r="L8825" s="2"/>
      <c r="M8825" s="2"/>
      <c r="N8825" s="2"/>
      <c r="O8825" s="2"/>
      <c r="P8825" s="2"/>
      <c r="Q8825" s="2"/>
      <c r="R8825" s="2"/>
      <c r="S8825" s="2"/>
      <c r="T8825" s="2"/>
      <c r="U8825" s="2"/>
      <c r="V8825" s="2"/>
      <c r="W8825" s="2"/>
      <c r="X8825" s="2"/>
      <c r="Y8825" s="2"/>
      <c r="AB8825" s="2"/>
      <c r="AC8825" s="2"/>
      <c r="AD8825" s="2"/>
      <c r="AE8825" s="2"/>
      <c r="AF8825" s="2"/>
      <c r="AG8825" s="2"/>
      <c r="AH8825" s="2"/>
      <c r="AI8825" s="2"/>
      <c r="AJ8825" s="2"/>
      <c r="AK8825" s="2"/>
      <c r="BK8825" s="2"/>
      <c r="BL8825" s="2"/>
      <c r="BN8825" s="2"/>
      <c r="BO8825" s="2"/>
    </row>
    <row r="8826" ht="12.75" customHeight="1">
      <c r="D8826" s="2"/>
      <c r="G8826" s="2"/>
      <c r="I8826" s="2"/>
      <c r="J8826" s="2"/>
      <c r="K8826" s="2"/>
      <c r="L8826" s="2"/>
      <c r="M8826" s="2"/>
      <c r="N8826" s="2"/>
      <c r="O8826" s="2"/>
      <c r="P8826" s="2"/>
      <c r="Q8826" s="2"/>
      <c r="R8826" s="2"/>
      <c r="S8826" s="2"/>
      <c r="T8826" s="2"/>
      <c r="U8826" s="2"/>
      <c r="V8826" s="2"/>
      <c r="W8826" s="2"/>
      <c r="X8826" s="2"/>
      <c r="Y8826" s="2"/>
      <c r="AB8826" s="2"/>
      <c r="AC8826" s="2"/>
      <c r="AD8826" s="2"/>
      <c r="AE8826" s="2"/>
      <c r="AF8826" s="2"/>
      <c r="AG8826" s="2"/>
      <c r="AH8826" s="2"/>
      <c r="AI8826" s="2"/>
      <c r="AJ8826" s="2"/>
      <c r="AK8826" s="2"/>
      <c r="BK8826" s="2"/>
      <c r="BL8826" s="2"/>
      <c r="BN8826" s="2"/>
      <c r="BO8826" s="2"/>
    </row>
    <row r="8827" ht="12.75" customHeight="1">
      <c r="D8827" s="2"/>
      <c r="G8827" s="2"/>
      <c r="I8827" s="2"/>
      <c r="J8827" s="2"/>
      <c r="K8827" s="2"/>
      <c r="L8827" s="2"/>
      <c r="M8827" s="2"/>
      <c r="N8827" s="2"/>
      <c r="O8827" s="2"/>
      <c r="P8827" s="2"/>
      <c r="Q8827" s="2"/>
      <c r="R8827" s="2"/>
      <c r="S8827" s="2"/>
      <c r="T8827" s="2"/>
      <c r="U8827" s="2"/>
      <c r="V8827" s="2"/>
      <c r="W8827" s="2"/>
      <c r="X8827" s="2"/>
      <c r="Y8827" s="2"/>
      <c r="AB8827" s="2"/>
      <c r="AC8827" s="2"/>
      <c r="AD8827" s="2"/>
      <c r="AE8827" s="2"/>
      <c r="AF8827" s="2"/>
      <c r="AG8827" s="2"/>
      <c r="AH8827" s="2"/>
      <c r="AI8827" s="2"/>
      <c r="AJ8827" s="2"/>
      <c r="AK8827" s="2"/>
      <c r="BK8827" s="2"/>
      <c r="BL8827" s="2"/>
      <c r="BN8827" s="2"/>
      <c r="BO8827" s="2"/>
    </row>
    <row r="8828" ht="12.75" customHeight="1">
      <c r="D8828" s="2"/>
      <c r="G8828" s="2"/>
      <c r="I8828" s="2"/>
      <c r="J8828" s="2"/>
      <c r="K8828" s="2"/>
      <c r="L8828" s="2"/>
      <c r="M8828" s="2"/>
      <c r="N8828" s="2"/>
      <c r="O8828" s="2"/>
      <c r="P8828" s="2"/>
      <c r="Q8828" s="2"/>
      <c r="R8828" s="2"/>
      <c r="S8828" s="2"/>
      <c r="T8828" s="2"/>
      <c r="U8828" s="2"/>
      <c r="V8828" s="2"/>
      <c r="W8828" s="2"/>
      <c r="X8828" s="2"/>
      <c r="Y8828" s="2"/>
      <c r="AB8828" s="2"/>
      <c r="AC8828" s="2"/>
      <c r="AD8828" s="2"/>
      <c r="AE8828" s="2"/>
      <c r="AF8828" s="2"/>
      <c r="AG8828" s="2"/>
      <c r="AH8828" s="2"/>
      <c r="AI8828" s="2"/>
      <c r="AJ8828" s="2"/>
      <c r="AK8828" s="2"/>
      <c r="BK8828" s="2"/>
      <c r="BL8828" s="2"/>
      <c r="BN8828" s="2"/>
      <c r="BO8828" s="2"/>
    </row>
    <row r="8829" ht="12.75" customHeight="1">
      <c r="D8829" s="2"/>
      <c r="G8829" s="2"/>
      <c r="I8829" s="2"/>
      <c r="J8829" s="2"/>
      <c r="K8829" s="2"/>
      <c r="L8829" s="2"/>
      <c r="M8829" s="2"/>
      <c r="N8829" s="2"/>
      <c r="O8829" s="2"/>
      <c r="P8829" s="2"/>
      <c r="Q8829" s="2"/>
      <c r="R8829" s="2"/>
      <c r="S8829" s="2"/>
      <c r="T8829" s="2"/>
      <c r="U8829" s="2"/>
      <c r="V8829" s="2"/>
      <c r="W8829" s="2"/>
      <c r="X8829" s="2"/>
      <c r="Y8829" s="2"/>
      <c r="AB8829" s="2"/>
      <c r="AC8829" s="2"/>
      <c r="AD8829" s="2"/>
      <c r="AE8829" s="2"/>
      <c r="AF8829" s="2"/>
      <c r="AG8829" s="2"/>
      <c r="AH8829" s="2"/>
      <c r="AI8829" s="2"/>
      <c r="AJ8829" s="2"/>
      <c r="AK8829" s="2"/>
      <c r="BK8829" s="2"/>
      <c r="BL8829" s="2"/>
      <c r="BN8829" s="2"/>
      <c r="BO8829" s="2"/>
    </row>
    <row r="8830" ht="12.75" customHeight="1">
      <c r="D8830" s="2"/>
      <c r="G8830" s="2"/>
      <c r="I8830" s="2"/>
      <c r="J8830" s="2"/>
      <c r="K8830" s="2"/>
      <c r="L8830" s="2"/>
      <c r="M8830" s="2"/>
      <c r="N8830" s="2"/>
      <c r="O8830" s="2"/>
      <c r="P8830" s="2"/>
      <c r="Q8830" s="2"/>
      <c r="R8830" s="2"/>
      <c r="S8830" s="2"/>
      <c r="T8830" s="2"/>
      <c r="U8830" s="2"/>
      <c r="V8830" s="2"/>
      <c r="W8830" s="2"/>
      <c r="X8830" s="2"/>
      <c r="Y8830" s="2"/>
      <c r="AB8830" s="2"/>
      <c r="AC8830" s="2"/>
      <c r="AD8830" s="2"/>
      <c r="AE8830" s="2"/>
      <c r="AF8830" s="2"/>
      <c r="AG8830" s="2"/>
      <c r="AH8830" s="2"/>
      <c r="AI8830" s="2"/>
      <c r="AJ8830" s="2"/>
      <c r="AK8830" s="2"/>
      <c r="BK8830" s="2"/>
      <c r="BL8830" s="2"/>
      <c r="BN8830" s="2"/>
      <c r="BO8830" s="2"/>
    </row>
    <row r="8831" ht="12.75" customHeight="1">
      <c r="D8831" s="2"/>
      <c r="G8831" s="2"/>
      <c r="I8831" s="2"/>
      <c r="J8831" s="2"/>
      <c r="K8831" s="2"/>
      <c r="L8831" s="2"/>
      <c r="M8831" s="2"/>
      <c r="N8831" s="2"/>
      <c r="O8831" s="2"/>
      <c r="P8831" s="2"/>
      <c r="Q8831" s="2"/>
      <c r="R8831" s="2"/>
      <c r="S8831" s="2"/>
      <c r="T8831" s="2"/>
      <c r="U8831" s="2"/>
      <c r="V8831" s="2"/>
      <c r="W8831" s="2"/>
      <c r="X8831" s="2"/>
      <c r="Y8831" s="2"/>
      <c r="AB8831" s="2"/>
      <c r="AC8831" s="2"/>
      <c r="AD8831" s="2"/>
      <c r="AE8831" s="2"/>
      <c r="AF8831" s="2"/>
      <c r="AG8831" s="2"/>
      <c r="AH8831" s="2"/>
      <c r="AI8831" s="2"/>
      <c r="AJ8831" s="2"/>
      <c r="AK8831" s="2"/>
      <c r="BK8831" s="2"/>
      <c r="BL8831" s="2"/>
      <c r="BN8831" s="2"/>
      <c r="BO8831" s="2"/>
    </row>
    <row r="8832" ht="12.75" customHeight="1">
      <c r="D8832" s="2"/>
      <c r="G8832" s="2"/>
      <c r="I8832" s="2"/>
      <c r="J8832" s="2"/>
      <c r="K8832" s="2"/>
      <c r="L8832" s="2"/>
      <c r="M8832" s="2"/>
      <c r="N8832" s="2"/>
      <c r="O8832" s="2"/>
      <c r="P8832" s="2"/>
      <c r="Q8832" s="2"/>
      <c r="R8832" s="2"/>
      <c r="S8832" s="2"/>
      <c r="T8832" s="2"/>
      <c r="U8832" s="2"/>
      <c r="V8832" s="2"/>
      <c r="W8832" s="2"/>
      <c r="X8832" s="2"/>
      <c r="Y8832" s="2"/>
      <c r="AB8832" s="2"/>
      <c r="AC8832" s="2"/>
      <c r="AD8832" s="2"/>
      <c r="AE8832" s="2"/>
      <c r="AF8832" s="2"/>
      <c r="AG8832" s="2"/>
      <c r="AH8832" s="2"/>
      <c r="AI8832" s="2"/>
      <c r="AJ8832" s="2"/>
      <c r="AK8832" s="2"/>
      <c r="BK8832" s="2"/>
      <c r="BL8832" s="2"/>
      <c r="BN8832" s="2"/>
      <c r="BO8832" s="2"/>
    </row>
    <row r="8833" ht="12.75" customHeight="1">
      <c r="D8833" s="2"/>
      <c r="G8833" s="2"/>
      <c r="I8833" s="2"/>
      <c r="J8833" s="2"/>
      <c r="K8833" s="2"/>
      <c r="L8833" s="2"/>
      <c r="M8833" s="2"/>
      <c r="N8833" s="2"/>
      <c r="O8833" s="2"/>
      <c r="P8833" s="2"/>
      <c r="Q8833" s="2"/>
      <c r="R8833" s="2"/>
      <c r="S8833" s="2"/>
      <c r="T8833" s="2"/>
      <c r="U8833" s="2"/>
      <c r="V8833" s="2"/>
      <c r="W8833" s="2"/>
      <c r="X8833" s="2"/>
      <c r="Y8833" s="2"/>
      <c r="AB8833" s="2"/>
      <c r="AC8833" s="2"/>
      <c r="AD8833" s="2"/>
      <c r="AE8833" s="2"/>
      <c r="AF8833" s="2"/>
      <c r="AG8833" s="2"/>
      <c r="AH8833" s="2"/>
      <c r="AI8833" s="2"/>
      <c r="AJ8833" s="2"/>
      <c r="AK8833" s="2"/>
      <c r="BK8833" s="2"/>
      <c r="BL8833" s="2"/>
      <c r="BN8833" s="2"/>
      <c r="BO8833" s="2"/>
    </row>
    <row r="8834" ht="12.75" customHeight="1">
      <c r="D8834" s="2"/>
      <c r="G8834" s="2"/>
      <c r="I8834" s="2"/>
      <c r="J8834" s="2"/>
      <c r="K8834" s="2"/>
      <c r="L8834" s="2"/>
      <c r="M8834" s="2"/>
      <c r="N8834" s="2"/>
      <c r="O8834" s="2"/>
      <c r="P8834" s="2"/>
      <c r="Q8834" s="2"/>
      <c r="R8834" s="2"/>
      <c r="S8834" s="2"/>
      <c r="T8834" s="2"/>
      <c r="U8834" s="2"/>
      <c r="V8834" s="2"/>
      <c r="W8834" s="2"/>
      <c r="X8834" s="2"/>
      <c r="Y8834" s="2"/>
      <c r="AB8834" s="2"/>
      <c r="AC8834" s="2"/>
      <c r="AD8834" s="2"/>
      <c r="AE8834" s="2"/>
      <c r="AF8834" s="2"/>
      <c r="AG8834" s="2"/>
      <c r="AH8834" s="2"/>
      <c r="AI8834" s="2"/>
      <c r="AJ8834" s="2"/>
      <c r="AK8834" s="2"/>
      <c r="BK8834" s="2"/>
      <c r="BL8834" s="2"/>
      <c r="BN8834" s="2"/>
      <c r="BO8834" s="2"/>
    </row>
    <row r="8835" ht="12.75" customHeight="1">
      <c r="D8835" s="2"/>
      <c r="G8835" s="2"/>
      <c r="I8835" s="2"/>
      <c r="J8835" s="2"/>
      <c r="K8835" s="2"/>
      <c r="L8835" s="2"/>
      <c r="M8835" s="2"/>
      <c r="N8835" s="2"/>
      <c r="O8835" s="2"/>
      <c r="P8835" s="2"/>
      <c r="Q8835" s="2"/>
      <c r="R8835" s="2"/>
      <c r="S8835" s="2"/>
      <c r="T8835" s="2"/>
      <c r="U8835" s="2"/>
      <c r="V8835" s="2"/>
      <c r="W8835" s="2"/>
      <c r="X8835" s="2"/>
      <c r="Y8835" s="2"/>
      <c r="AB8835" s="2"/>
      <c r="AC8835" s="2"/>
      <c r="AD8835" s="2"/>
      <c r="AE8835" s="2"/>
      <c r="AF8835" s="2"/>
      <c r="AG8835" s="2"/>
      <c r="AH8835" s="2"/>
      <c r="AI8835" s="2"/>
      <c r="AJ8835" s="2"/>
      <c r="AK8835" s="2"/>
      <c r="BK8835" s="2"/>
      <c r="BL8835" s="2"/>
      <c r="BN8835" s="2"/>
      <c r="BO8835" s="2"/>
    </row>
    <row r="8836" ht="12.75" customHeight="1">
      <c r="D8836" s="2"/>
      <c r="G8836" s="2"/>
      <c r="I8836" s="2"/>
      <c r="J8836" s="2"/>
      <c r="K8836" s="2"/>
      <c r="L8836" s="2"/>
      <c r="M8836" s="2"/>
      <c r="N8836" s="2"/>
      <c r="O8836" s="2"/>
      <c r="P8836" s="2"/>
      <c r="Q8836" s="2"/>
      <c r="R8836" s="2"/>
      <c r="S8836" s="2"/>
      <c r="T8836" s="2"/>
      <c r="U8836" s="2"/>
      <c r="V8836" s="2"/>
      <c r="W8836" s="2"/>
      <c r="X8836" s="2"/>
      <c r="Y8836" s="2"/>
      <c r="AB8836" s="2"/>
      <c r="AC8836" s="2"/>
      <c r="AD8836" s="2"/>
      <c r="AE8836" s="2"/>
      <c r="AF8836" s="2"/>
      <c r="AG8836" s="2"/>
      <c r="AH8836" s="2"/>
      <c r="AI8836" s="2"/>
      <c r="AJ8836" s="2"/>
      <c r="AK8836" s="2"/>
      <c r="BK8836" s="2"/>
      <c r="BL8836" s="2"/>
      <c r="BN8836" s="2"/>
      <c r="BO8836" s="2"/>
    </row>
    <row r="8837" ht="12.75" customHeight="1">
      <c r="D8837" s="2"/>
      <c r="G8837" s="2"/>
      <c r="I8837" s="2"/>
      <c r="J8837" s="2"/>
      <c r="K8837" s="2"/>
      <c r="L8837" s="2"/>
      <c r="M8837" s="2"/>
      <c r="N8837" s="2"/>
      <c r="O8837" s="2"/>
      <c r="P8837" s="2"/>
      <c r="Q8837" s="2"/>
      <c r="R8837" s="2"/>
      <c r="S8837" s="2"/>
      <c r="T8837" s="2"/>
      <c r="U8837" s="2"/>
      <c r="V8837" s="2"/>
      <c r="W8837" s="2"/>
      <c r="X8837" s="2"/>
      <c r="Y8837" s="2"/>
      <c r="AB8837" s="2"/>
      <c r="AC8837" s="2"/>
      <c r="AD8837" s="2"/>
      <c r="AE8837" s="2"/>
      <c r="AF8837" s="2"/>
      <c r="AG8837" s="2"/>
      <c r="AH8837" s="2"/>
      <c r="AI8837" s="2"/>
      <c r="AJ8837" s="2"/>
      <c r="AK8837" s="2"/>
      <c r="BK8837" s="2"/>
      <c r="BL8837" s="2"/>
      <c r="BN8837" s="2"/>
      <c r="BO8837" s="2"/>
    </row>
    <row r="8838" ht="12.75" customHeight="1">
      <c r="D8838" s="2"/>
      <c r="G8838" s="2"/>
      <c r="I8838" s="2"/>
      <c r="J8838" s="2"/>
      <c r="K8838" s="2"/>
      <c r="L8838" s="2"/>
      <c r="M8838" s="2"/>
      <c r="N8838" s="2"/>
      <c r="O8838" s="2"/>
      <c r="P8838" s="2"/>
      <c r="Q8838" s="2"/>
      <c r="R8838" s="2"/>
      <c r="S8838" s="2"/>
      <c r="T8838" s="2"/>
      <c r="U8838" s="2"/>
      <c r="V8838" s="2"/>
      <c r="W8838" s="2"/>
      <c r="X8838" s="2"/>
      <c r="Y8838" s="2"/>
      <c r="AB8838" s="2"/>
      <c r="AC8838" s="2"/>
      <c r="AD8838" s="2"/>
      <c r="AE8838" s="2"/>
      <c r="AF8838" s="2"/>
      <c r="AG8838" s="2"/>
      <c r="AH8838" s="2"/>
      <c r="AI8838" s="2"/>
      <c r="AJ8838" s="2"/>
      <c r="AK8838" s="2"/>
      <c r="BK8838" s="2"/>
      <c r="BL8838" s="2"/>
      <c r="BN8838" s="2"/>
      <c r="BO8838" s="2"/>
    </row>
    <row r="8839" ht="12.75" customHeight="1">
      <c r="D8839" s="2"/>
      <c r="G8839" s="2"/>
      <c r="I8839" s="2"/>
      <c r="J8839" s="2"/>
      <c r="K8839" s="2"/>
      <c r="L8839" s="2"/>
      <c r="M8839" s="2"/>
      <c r="N8839" s="2"/>
      <c r="O8839" s="2"/>
      <c r="P8839" s="2"/>
      <c r="Q8839" s="2"/>
      <c r="R8839" s="2"/>
      <c r="S8839" s="2"/>
      <c r="T8839" s="2"/>
      <c r="U8839" s="2"/>
      <c r="V8839" s="2"/>
      <c r="W8839" s="2"/>
      <c r="X8839" s="2"/>
      <c r="Y8839" s="2"/>
      <c r="AB8839" s="2"/>
      <c r="AC8839" s="2"/>
      <c r="AD8839" s="2"/>
      <c r="AE8839" s="2"/>
      <c r="AF8839" s="2"/>
      <c r="AG8839" s="2"/>
      <c r="AH8839" s="2"/>
      <c r="AI8839" s="2"/>
      <c r="AJ8839" s="2"/>
      <c r="AK8839" s="2"/>
      <c r="BK8839" s="2"/>
      <c r="BL8839" s="2"/>
      <c r="BN8839" s="2"/>
      <c r="BO8839" s="2"/>
    </row>
    <row r="8840" ht="12.75" customHeight="1">
      <c r="D8840" s="2"/>
      <c r="G8840" s="2"/>
      <c r="I8840" s="2"/>
      <c r="J8840" s="2"/>
      <c r="K8840" s="2"/>
      <c r="L8840" s="2"/>
      <c r="M8840" s="2"/>
      <c r="N8840" s="2"/>
      <c r="O8840" s="2"/>
      <c r="P8840" s="2"/>
      <c r="Q8840" s="2"/>
      <c r="R8840" s="2"/>
      <c r="S8840" s="2"/>
      <c r="T8840" s="2"/>
      <c r="U8840" s="2"/>
      <c r="V8840" s="2"/>
      <c r="W8840" s="2"/>
      <c r="X8840" s="2"/>
      <c r="Y8840" s="2"/>
      <c r="AB8840" s="2"/>
      <c r="AC8840" s="2"/>
      <c r="AD8840" s="2"/>
      <c r="AE8840" s="2"/>
      <c r="AF8840" s="2"/>
      <c r="AG8840" s="2"/>
      <c r="AH8840" s="2"/>
      <c r="AI8840" s="2"/>
      <c r="AJ8840" s="2"/>
      <c r="AK8840" s="2"/>
      <c r="BK8840" s="2"/>
      <c r="BL8840" s="2"/>
      <c r="BN8840" s="2"/>
      <c r="BO8840" s="2"/>
    </row>
    <row r="8841" ht="12.75" customHeight="1">
      <c r="D8841" s="2"/>
      <c r="G8841" s="2"/>
      <c r="I8841" s="2"/>
      <c r="J8841" s="2"/>
      <c r="K8841" s="2"/>
      <c r="L8841" s="2"/>
      <c r="M8841" s="2"/>
      <c r="N8841" s="2"/>
      <c r="O8841" s="2"/>
      <c r="P8841" s="2"/>
      <c r="Q8841" s="2"/>
      <c r="R8841" s="2"/>
      <c r="S8841" s="2"/>
      <c r="T8841" s="2"/>
      <c r="U8841" s="2"/>
      <c r="V8841" s="2"/>
      <c r="W8841" s="2"/>
      <c r="X8841" s="2"/>
      <c r="Y8841" s="2"/>
      <c r="AB8841" s="2"/>
      <c r="AC8841" s="2"/>
      <c r="AD8841" s="2"/>
      <c r="AE8841" s="2"/>
      <c r="AF8841" s="2"/>
      <c r="AG8841" s="2"/>
      <c r="AH8841" s="2"/>
      <c r="AI8841" s="2"/>
      <c r="AJ8841" s="2"/>
      <c r="AK8841" s="2"/>
      <c r="BK8841" s="2"/>
      <c r="BL8841" s="2"/>
      <c r="BN8841" s="2"/>
      <c r="BO8841" s="2"/>
    </row>
    <row r="8842" ht="12.75" customHeight="1">
      <c r="D8842" s="2"/>
      <c r="G8842" s="2"/>
      <c r="I8842" s="2"/>
      <c r="J8842" s="2"/>
      <c r="K8842" s="2"/>
      <c r="L8842" s="2"/>
      <c r="M8842" s="2"/>
      <c r="N8842" s="2"/>
      <c r="O8842" s="2"/>
      <c r="P8842" s="2"/>
      <c r="Q8842" s="2"/>
      <c r="R8842" s="2"/>
      <c r="S8842" s="2"/>
      <c r="T8842" s="2"/>
      <c r="U8842" s="2"/>
      <c r="V8842" s="2"/>
      <c r="W8842" s="2"/>
      <c r="X8842" s="2"/>
      <c r="Y8842" s="2"/>
      <c r="AB8842" s="2"/>
      <c r="AC8842" s="2"/>
      <c r="AD8842" s="2"/>
      <c r="AE8842" s="2"/>
      <c r="AF8842" s="2"/>
      <c r="AG8842" s="2"/>
      <c r="AH8842" s="2"/>
      <c r="AI8842" s="2"/>
      <c r="AJ8842" s="2"/>
      <c r="AK8842" s="2"/>
      <c r="BK8842" s="2"/>
      <c r="BL8842" s="2"/>
      <c r="BN8842" s="2"/>
      <c r="BO8842" s="2"/>
    </row>
    <row r="8843" ht="12.75" customHeight="1">
      <c r="D8843" s="2"/>
      <c r="G8843" s="2"/>
      <c r="I8843" s="2"/>
      <c r="J8843" s="2"/>
      <c r="K8843" s="2"/>
      <c r="L8843" s="2"/>
      <c r="M8843" s="2"/>
      <c r="N8843" s="2"/>
      <c r="O8843" s="2"/>
      <c r="P8843" s="2"/>
      <c r="Q8843" s="2"/>
      <c r="R8843" s="2"/>
      <c r="S8843" s="2"/>
      <c r="T8843" s="2"/>
      <c r="U8843" s="2"/>
      <c r="V8843" s="2"/>
      <c r="W8843" s="2"/>
      <c r="X8843" s="2"/>
      <c r="Y8843" s="2"/>
      <c r="AB8843" s="2"/>
      <c r="AC8843" s="2"/>
      <c r="AD8843" s="2"/>
      <c r="AE8843" s="2"/>
      <c r="AF8843" s="2"/>
      <c r="AG8843" s="2"/>
      <c r="AH8843" s="2"/>
      <c r="AI8843" s="2"/>
      <c r="AJ8843" s="2"/>
      <c r="AK8843" s="2"/>
      <c r="BK8843" s="2"/>
      <c r="BL8843" s="2"/>
      <c r="BN8843" s="2"/>
      <c r="BO8843" s="2"/>
    </row>
    <row r="8844" ht="12.75" customHeight="1">
      <c r="D8844" s="2"/>
      <c r="G8844" s="2"/>
      <c r="I8844" s="2"/>
      <c r="J8844" s="2"/>
      <c r="K8844" s="2"/>
      <c r="L8844" s="2"/>
      <c r="M8844" s="2"/>
      <c r="N8844" s="2"/>
      <c r="O8844" s="2"/>
      <c r="P8844" s="2"/>
      <c r="Q8844" s="2"/>
      <c r="R8844" s="2"/>
      <c r="S8844" s="2"/>
      <c r="T8844" s="2"/>
      <c r="U8844" s="2"/>
      <c r="V8844" s="2"/>
      <c r="W8844" s="2"/>
      <c r="X8844" s="2"/>
      <c r="Y8844" s="2"/>
      <c r="AB8844" s="2"/>
      <c r="AC8844" s="2"/>
      <c r="AD8844" s="2"/>
      <c r="AE8844" s="2"/>
      <c r="AF8844" s="2"/>
      <c r="AG8844" s="2"/>
      <c r="AH8844" s="2"/>
      <c r="AI8844" s="2"/>
      <c r="AJ8844" s="2"/>
      <c r="AK8844" s="2"/>
      <c r="BK8844" s="2"/>
      <c r="BL8844" s="2"/>
      <c r="BN8844" s="2"/>
      <c r="BO8844" s="2"/>
    </row>
    <row r="8845" ht="12.75" customHeight="1">
      <c r="D8845" s="2"/>
      <c r="G8845" s="2"/>
      <c r="I8845" s="2"/>
      <c r="J8845" s="2"/>
      <c r="K8845" s="2"/>
      <c r="L8845" s="2"/>
      <c r="M8845" s="2"/>
      <c r="N8845" s="2"/>
      <c r="O8845" s="2"/>
      <c r="P8845" s="2"/>
      <c r="Q8845" s="2"/>
      <c r="R8845" s="2"/>
      <c r="S8845" s="2"/>
      <c r="T8845" s="2"/>
      <c r="U8845" s="2"/>
      <c r="V8845" s="2"/>
      <c r="W8845" s="2"/>
      <c r="X8845" s="2"/>
      <c r="Y8845" s="2"/>
      <c r="AB8845" s="2"/>
      <c r="AC8845" s="2"/>
      <c r="AD8845" s="2"/>
      <c r="AE8845" s="2"/>
      <c r="AF8845" s="2"/>
      <c r="AG8845" s="2"/>
      <c r="AH8845" s="2"/>
      <c r="AI8845" s="2"/>
      <c r="AJ8845" s="2"/>
      <c r="AK8845" s="2"/>
      <c r="BK8845" s="2"/>
      <c r="BL8845" s="2"/>
      <c r="BN8845" s="2"/>
      <c r="BO8845" s="2"/>
    </row>
    <row r="8846" ht="12.75" customHeight="1">
      <c r="D8846" s="2"/>
      <c r="G8846" s="2"/>
      <c r="I8846" s="2"/>
      <c r="J8846" s="2"/>
      <c r="K8846" s="2"/>
      <c r="L8846" s="2"/>
      <c r="M8846" s="2"/>
      <c r="N8846" s="2"/>
      <c r="O8846" s="2"/>
      <c r="P8846" s="2"/>
      <c r="Q8846" s="2"/>
      <c r="R8846" s="2"/>
      <c r="S8846" s="2"/>
      <c r="T8846" s="2"/>
      <c r="U8846" s="2"/>
      <c r="V8846" s="2"/>
      <c r="W8846" s="2"/>
      <c r="X8846" s="2"/>
      <c r="Y8846" s="2"/>
      <c r="AB8846" s="2"/>
      <c r="AC8846" s="2"/>
      <c r="AD8846" s="2"/>
      <c r="AE8846" s="2"/>
      <c r="AF8846" s="2"/>
      <c r="AG8846" s="2"/>
      <c r="AH8846" s="2"/>
      <c r="AI8846" s="2"/>
      <c r="AJ8846" s="2"/>
      <c r="AK8846" s="2"/>
      <c r="BK8846" s="2"/>
      <c r="BL8846" s="2"/>
      <c r="BN8846" s="2"/>
      <c r="BO8846" s="2"/>
    </row>
    <row r="8847" ht="12.75" customHeight="1">
      <c r="D8847" s="2"/>
      <c r="G8847" s="2"/>
      <c r="I8847" s="2"/>
      <c r="J8847" s="2"/>
      <c r="K8847" s="2"/>
      <c r="L8847" s="2"/>
      <c r="M8847" s="2"/>
      <c r="N8847" s="2"/>
      <c r="O8847" s="2"/>
      <c r="P8847" s="2"/>
      <c r="Q8847" s="2"/>
      <c r="R8847" s="2"/>
      <c r="S8847" s="2"/>
      <c r="T8847" s="2"/>
      <c r="U8847" s="2"/>
      <c r="V8847" s="2"/>
      <c r="W8847" s="2"/>
      <c r="X8847" s="2"/>
      <c r="Y8847" s="2"/>
      <c r="AB8847" s="2"/>
      <c r="AC8847" s="2"/>
      <c r="AD8847" s="2"/>
      <c r="AE8847" s="2"/>
      <c r="AF8847" s="2"/>
      <c r="AG8847" s="2"/>
      <c r="AH8847" s="2"/>
      <c r="AI8847" s="2"/>
      <c r="AJ8847" s="2"/>
      <c r="AK8847" s="2"/>
      <c r="BK8847" s="2"/>
      <c r="BL8847" s="2"/>
      <c r="BN8847" s="2"/>
      <c r="BO8847" s="2"/>
    </row>
    <row r="8848" ht="12.75" customHeight="1">
      <c r="D8848" s="2"/>
      <c r="G8848" s="2"/>
      <c r="I8848" s="2"/>
      <c r="J8848" s="2"/>
      <c r="K8848" s="2"/>
      <c r="L8848" s="2"/>
      <c r="M8848" s="2"/>
      <c r="N8848" s="2"/>
      <c r="O8848" s="2"/>
      <c r="P8848" s="2"/>
      <c r="Q8848" s="2"/>
      <c r="R8848" s="2"/>
      <c r="S8848" s="2"/>
      <c r="T8848" s="2"/>
      <c r="U8848" s="2"/>
      <c r="V8848" s="2"/>
      <c r="W8848" s="2"/>
      <c r="X8848" s="2"/>
      <c r="Y8848" s="2"/>
      <c r="AB8848" s="2"/>
      <c r="AC8848" s="2"/>
      <c r="AD8848" s="2"/>
      <c r="AE8848" s="2"/>
      <c r="AF8848" s="2"/>
      <c r="AG8848" s="2"/>
      <c r="AH8848" s="2"/>
      <c r="AI8848" s="2"/>
      <c r="AJ8848" s="2"/>
      <c r="AK8848" s="2"/>
      <c r="BK8848" s="2"/>
      <c r="BL8848" s="2"/>
      <c r="BN8848" s="2"/>
      <c r="BO8848" s="2"/>
    </row>
    <row r="8849" ht="12.75" customHeight="1">
      <c r="D8849" s="2"/>
      <c r="G8849" s="2"/>
      <c r="I8849" s="2"/>
      <c r="J8849" s="2"/>
      <c r="K8849" s="2"/>
      <c r="L8849" s="2"/>
      <c r="M8849" s="2"/>
      <c r="N8849" s="2"/>
      <c r="O8849" s="2"/>
      <c r="P8849" s="2"/>
      <c r="Q8849" s="2"/>
      <c r="R8849" s="2"/>
      <c r="S8849" s="2"/>
      <c r="T8849" s="2"/>
      <c r="U8849" s="2"/>
      <c r="V8849" s="2"/>
      <c r="W8849" s="2"/>
      <c r="X8849" s="2"/>
      <c r="Y8849" s="2"/>
      <c r="AB8849" s="2"/>
      <c r="AC8849" s="2"/>
      <c r="AD8849" s="2"/>
      <c r="AE8849" s="2"/>
      <c r="AF8849" s="2"/>
      <c r="AG8849" s="2"/>
      <c r="AH8849" s="2"/>
      <c r="AI8849" s="2"/>
      <c r="AJ8849" s="2"/>
      <c r="AK8849" s="2"/>
      <c r="BK8849" s="2"/>
      <c r="BL8849" s="2"/>
      <c r="BN8849" s="2"/>
      <c r="BO8849" s="2"/>
    </row>
    <row r="8850" ht="12.75" customHeight="1">
      <c r="D8850" s="2"/>
      <c r="G8850" s="2"/>
      <c r="I8850" s="2"/>
      <c r="J8850" s="2"/>
      <c r="K8850" s="2"/>
      <c r="L8850" s="2"/>
      <c r="M8850" s="2"/>
      <c r="N8850" s="2"/>
      <c r="O8850" s="2"/>
      <c r="P8850" s="2"/>
      <c r="Q8850" s="2"/>
      <c r="R8850" s="2"/>
      <c r="S8850" s="2"/>
      <c r="T8850" s="2"/>
      <c r="U8850" s="2"/>
      <c r="V8850" s="2"/>
      <c r="W8850" s="2"/>
      <c r="X8850" s="2"/>
      <c r="Y8850" s="2"/>
      <c r="AB8850" s="2"/>
      <c r="AC8850" s="2"/>
      <c r="AD8850" s="2"/>
      <c r="AE8850" s="2"/>
      <c r="AF8850" s="2"/>
      <c r="AG8850" s="2"/>
      <c r="AH8850" s="2"/>
      <c r="AI8850" s="2"/>
      <c r="AJ8850" s="2"/>
      <c r="AK8850" s="2"/>
      <c r="BK8850" s="2"/>
      <c r="BL8850" s="2"/>
      <c r="BN8850" s="2"/>
      <c r="BO8850" s="2"/>
    </row>
    <row r="8851" ht="12.75" customHeight="1">
      <c r="D8851" s="2"/>
      <c r="G8851" s="2"/>
      <c r="I8851" s="2"/>
      <c r="J8851" s="2"/>
      <c r="K8851" s="2"/>
      <c r="L8851" s="2"/>
      <c r="M8851" s="2"/>
      <c r="N8851" s="2"/>
      <c r="O8851" s="2"/>
      <c r="P8851" s="2"/>
      <c r="Q8851" s="2"/>
      <c r="R8851" s="2"/>
      <c r="S8851" s="2"/>
      <c r="T8851" s="2"/>
      <c r="U8851" s="2"/>
      <c r="V8851" s="2"/>
      <c r="W8851" s="2"/>
      <c r="X8851" s="2"/>
      <c r="Y8851" s="2"/>
      <c r="AB8851" s="2"/>
      <c r="AC8851" s="2"/>
      <c r="AD8851" s="2"/>
      <c r="AE8851" s="2"/>
      <c r="AF8851" s="2"/>
      <c r="AG8851" s="2"/>
      <c r="AH8851" s="2"/>
      <c r="AI8851" s="2"/>
      <c r="AJ8851" s="2"/>
      <c r="AK8851" s="2"/>
      <c r="BK8851" s="2"/>
      <c r="BL8851" s="2"/>
      <c r="BN8851" s="2"/>
      <c r="BO8851" s="2"/>
    </row>
    <row r="8852" ht="12.75" customHeight="1">
      <c r="D8852" s="2"/>
      <c r="G8852" s="2"/>
      <c r="I8852" s="2"/>
      <c r="J8852" s="2"/>
      <c r="K8852" s="2"/>
      <c r="L8852" s="2"/>
      <c r="M8852" s="2"/>
      <c r="N8852" s="2"/>
      <c r="O8852" s="2"/>
      <c r="P8852" s="2"/>
      <c r="Q8852" s="2"/>
      <c r="R8852" s="2"/>
      <c r="S8852" s="2"/>
      <c r="T8852" s="2"/>
      <c r="U8852" s="2"/>
      <c r="V8852" s="2"/>
      <c r="W8852" s="2"/>
      <c r="X8852" s="2"/>
      <c r="Y8852" s="2"/>
      <c r="AB8852" s="2"/>
      <c r="AC8852" s="2"/>
      <c r="AD8852" s="2"/>
      <c r="AE8852" s="2"/>
      <c r="AF8852" s="2"/>
      <c r="AG8852" s="2"/>
      <c r="AH8852" s="2"/>
      <c r="AI8852" s="2"/>
      <c r="AJ8852" s="2"/>
      <c r="AK8852" s="2"/>
      <c r="BK8852" s="2"/>
      <c r="BL8852" s="2"/>
      <c r="BN8852" s="2"/>
      <c r="BO8852" s="2"/>
    </row>
    <row r="8853" ht="12.75" customHeight="1">
      <c r="D8853" s="2"/>
      <c r="G8853" s="2"/>
      <c r="I8853" s="2"/>
      <c r="J8853" s="2"/>
      <c r="K8853" s="2"/>
      <c r="L8853" s="2"/>
      <c r="M8853" s="2"/>
      <c r="N8853" s="2"/>
      <c r="O8853" s="2"/>
      <c r="P8853" s="2"/>
      <c r="Q8853" s="2"/>
      <c r="R8853" s="2"/>
      <c r="S8853" s="2"/>
      <c r="T8853" s="2"/>
      <c r="U8853" s="2"/>
      <c r="V8853" s="2"/>
      <c r="W8853" s="2"/>
      <c r="X8853" s="2"/>
      <c r="Y8853" s="2"/>
      <c r="AB8853" s="2"/>
      <c r="AC8853" s="2"/>
      <c r="AD8853" s="2"/>
      <c r="AE8853" s="2"/>
      <c r="AF8853" s="2"/>
      <c r="AG8853" s="2"/>
      <c r="AH8853" s="2"/>
      <c r="AI8853" s="2"/>
      <c r="AJ8853" s="2"/>
      <c r="AK8853" s="2"/>
      <c r="BK8853" s="2"/>
      <c r="BL8853" s="2"/>
      <c r="BN8853" s="2"/>
      <c r="BO8853" s="2"/>
    </row>
    <row r="8854" ht="12.75" customHeight="1">
      <c r="D8854" s="2"/>
      <c r="G8854" s="2"/>
      <c r="I8854" s="2"/>
      <c r="J8854" s="2"/>
      <c r="K8854" s="2"/>
      <c r="L8854" s="2"/>
      <c r="M8854" s="2"/>
      <c r="N8854" s="2"/>
      <c r="O8854" s="2"/>
      <c r="P8854" s="2"/>
      <c r="Q8854" s="2"/>
      <c r="R8854" s="2"/>
      <c r="S8854" s="2"/>
      <c r="T8854" s="2"/>
      <c r="U8854" s="2"/>
      <c r="V8854" s="2"/>
      <c r="W8854" s="2"/>
      <c r="X8854" s="2"/>
      <c r="Y8854" s="2"/>
      <c r="AB8854" s="2"/>
      <c r="AC8854" s="2"/>
      <c r="AD8854" s="2"/>
      <c r="AE8854" s="2"/>
      <c r="AF8854" s="2"/>
      <c r="AG8854" s="2"/>
      <c r="AH8854" s="2"/>
      <c r="AI8854" s="2"/>
      <c r="AJ8854" s="2"/>
      <c r="AK8854" s="2"/>
      <c r="BK8854" s="2"/>
      <c r="BL8854" s="2"/>
      <c r="BN8854" s="2"/>
      <c r="BO8854" s="2"/>
    </row>
    <row r="8855" ht="12.75" customHeight="1">
      <c r="D8855" s="2"/>
      <c r="G8855" s="2"/>
      <c r="I8855" s="2"/>
      <c r="J8855" s="2"/>
      <c r="K8855" s="2"/>
      <c r="L8855" s="2"/>
      <c r="M8855" s="2"/>
      <c r="N8855" s="2"/>
      <c r="O8855" s="2"/>
      <c r="P8855" s="2"/>
      <c r="Q8855" s="2"/>
      <c r="R8855" s="2"/>
      <c r="S8855" s="2"/>
      <c r="T8855" s="2"/>
      <c r="U8855" s="2"/>
      <c r="V8855" s="2"/>
      <c r="W8855" s="2"/>
      <c r="X8855" s="2"/>
      <c r="Y8855" s="2"/>
      <c r="AB8855" s="2"/>
      <c r="AC8855" s="2"/>
      <c r="AD8855" s="2"/>
      <c r="AE8855" s="2"/>
      <c r="AF8855" s="2"/>
      <c r="AG8855" s="2"/>
      <c r="AH8855" s="2"/>
      <c r="AI8855" s="2"/>
      <c r="AJ8855" s="2"/>
      <c r="AK8855" s="2"/>
      <c r="BK8855" s="2"/>
      <c r="BL8855" s="2"/>
      <c r="BN8855" s="2"/>
      <c r="BO8855" s="2"/>
    </row>
    <row r="8856" ht="12.75" customHeight="1">
      <c r="D8856" s="2"/>
      <c r="G8856" s="2"/>
      <c r="I8856" s="2"/>
      <c r="J8856" s="2"/>
      <c r="K8856" s="2"/>
      <c r="L8856" s="2"/>
      <c r="M8856" s="2"/>
      <c r="N8856" s="2"/>
      <c r="O8856" s="2"/>
      <c r="P8856" s="2"/>
      <c r="Q8856" s="2"/>
      <c r="R8856" s="2"/>
      <c r="S8856" s="2"/>
      <c r="T8856" s="2"/>
      <c r="U8856" s="2"/>
      <c r="V8856" s="2"/>
      <c r="W8856" s="2"/>
      <c r="X8856" s="2"/>
      <c r="Y8856" s="2"/>
      <c r="AB8856" s="2"/>
      <c r="AC8856" s="2"/>
      <c r="AD8856" s="2"/>
      <c r="AE8856" s="2"/>
      <c r="AF8856" s="2"/>
      <c r="AG8856" s="2"/>
      <c r="AH8856" s="2"/>
      <c r="AI8856" s="2"/>
      <c r="AJ8856" s="2"/>
      <c r="AK8856" s="2"/>
      <c r="BK8856" s="2"/>
      <c r="BL8856" s="2"/>
      <c r="BN8856" s="2"/>
      <c r="BO8856" s="2"/>
    </row>
    <row r="8857" ht="12.75" customHeight="1">
      <c r="D8857" s="2"/>
      <c r="G8857" s="2"/>
      <c r="I8857" s="2"/>
      <c r="J8857" s="2"/>
      <c r="K8857" s="2"/>
      <c r="L8857" s="2"/>
      <c r="M8857" s="2"/>
      <c r="N8857" s="2"/>
      <c r="O8857" s="2"/>
      <c r="P8857" s="2"/>
      <c r="Q8857" s="2"/>
      <c r="R8857" s="2"/>
      <c r="S8857" s="2"/>
      <c r="T8857" s="2"/>
      <c r="U8857" s="2"/>
      <c r="V8857" s="2"/>
      <c r="W8857" s="2"/>
      <c r="X8857" s="2"/>
      <c r="Y8857" s="2"/>
      <c r="AB8857" s="2"/>
      <c r="AC8857" s="2"/>
      <c r="AD8857" s="2"/>
      <c r="AE8857" s="2"/>
      <c r="AF8857" s="2"/>
      <c r="AG8857" s="2"/>
      <c r="AH8857" s="2"/>
      <c r="AI8857" s="2"/>
      <c r="AJ8857" s="2"/>
      <c r="AK8857" s="2"/>
      <c r="BK8857" s="2"/>
      <c r="BL8857" s="2"/>
      <c r="BN8857" s="2"/>
      <c r="BO8857" s="2"/>
    </row>
    <row r="8858" ht="12.75" customHeight="1">
      <c r="D8858" s="2"/>
      <c r="G8858" s="2"/>
      <c r="I8858" s="2"/>
      <c r="J8858" s="2"/>
      <c r="K8858" s="2"/>
      <c r="L8858" s="2"/>
      <c r="M8858" s="2"/>
      <c r="N8858" s="2"/>
      <c r="O8858" s="2"/>
      <c r="P8858" s="2"/>
      <c r="Q8858" s="2"/>
      <c r="R8858" s="2"/>
      <c r="S8858" s="2"/>
      <c r="T8858" s="2"/>
      <c r="U8858" s="2"/>
      <c r="V8858" s="2"/>
      <c r="W8858" s="2"/>
      <c r="X8858" s="2"/>
      <c r="Y8858" s="2"/>
      <c r="AB8858" s="2"/>
      <c r="AC8858" s="2"/>
      <c r="AD8858" s="2"/>
      <c r="AE8858" s="2"/>
      <c r="AF8858" s="2"/>
      <c r="AG8858" s="2"/>
      <c r="AH8858" s="2"/>
      <c r="AI8858" s="2"/>
      <c r="AJ8858" s="2"/>
      <c r="AK8858" s="2"/>
      <c r="BK8858" s="2"/>
      <c r="BL8858" s="2"/>
      <c r="BN8858" s="2"/>
      <c r="BO8858" s="2"/>
    </row>
    <row r="8859" ht="12.75" customHeight="1">
      <c r="D8859" s="2"/>
      <c r="G8859" s="2"/>
      <c r="I8859" s="2"/>
      <c r="J8859" s="2"/>
      <c r="K8859" s="2"/>
      <c r="L8859" s="2"/>
      <c r="M8859" s="2"/>
      <c r="N8859" s="2"/>
      <c r="O8859" s="2"/>
      <c r="P8859" s="2"/>
      <c r="Q8859" s="2"/>
      <c r="R8859" s="2"/>
      <c r="S8859" s="2"/>
      <c r="T8859" s="2"/>
      <c r="U8859" s="2"/>
      <c r="V8859" s="2"/>
      <c r="W8859" s="2"/>
      <c r="X8859" s="2"/>
      <c r="Y8859" s="2"/>
      <c r="AB8859" s="2"/>
      <c r="AC8859" s="2"/>
      <c r="AD8859" s="2"/>
      <c r="AE8859" s="2"/>
      <c r="AF8859" s="2"/>
      <c r="AG8859" s="2"/>
      <c r="AH8859" s="2"/>
      <c r="AI8859" s="2"/>
      <c r="AJ8859" s="2"/>
      <c r="AK8859" s="2"/>
      <c r="BK8859" s="2"/>
      <c r="BL8859" s="2"/>
      <c r="BN8859" s="2"/>
      <c r="BO8859" s="2"/>
    </row>
    <row r="8860" ht="12.75" customHeight="1">
      <c r="D8860" s="2"/>
      <c r="G8860" s="2"/>
      <c r="I8860" s="2"/>
      <c r="J8860" s="2"/>
      <c r="K8860" s="2"/>
      <c r="L8860" s="2"/>
      <c r="M8860" s="2"/>
      <c r="N8860" s="2"/>
      <c r="O8860" s="2"/>
      <c r="P8860" s="2"/>
      <c r="Q8860" s="2"/>
      <c r="R8860" s="2"/>
      <c r="S8860" s="2"/>
      <c r="T8860" s="2"/>
      <c r="U8860" s="2"/>
      <c r="V8860" s="2"/>
      <c r="W8860" s="2"/>
      <c r="X8860" s="2"/>
      <c r="Y8860" s="2"/>
      <c r="AB8860" s="2"/>
      <c r="AC8860" s="2"/>
      <c r="AD8860" s="2"/>
      <c r="AE8860" s="2"/>
      <c r="AF8860" s="2"/>
      <c r="AG8860" s="2"/>
      <c r="AH8860" s="2"/>
      <c r="AI8860" s="2"/>
      <c r="AJ8860" s="2"/>
      <c r="AK8860" s="2"/>
      <c r="BK8860" s="2"/>
      <c r="BL8860" s="2"/>
      <c r="BN8860" s="2"/>
      <c r="BO8860" s="2"/>
    </row>
    <row r="8861" ht="12.75" customHeight="1">
      <c r="D8861" s="2"/>
      <c r="G8861" s="2"/>
      <c r="I8861" s="2"/>
      <c r="J8861" s="2"/>
      <c r="K8861" s="2"/>
      <c r="L8861" s="2"/>
      <c r="M8861" s="2"/>
      <c r="N8861" s="2"/>
      <c r="O8861" s="2"/>
      <c r="P8861" s="2"/>
      <c r="Q8861" s="2"/>
      <c r="R8861" s="2"/>
      <c r="S8861" s="2"/>
      <c r="T8861" s="2"/>
      <c r="U8861" s="2"/>
      <c r="V8861" s="2"/>
      <c r="W8861" s="2"/>
      <c r="X8861" s="2"/>
      <c r="Y8861" s="2"/>
      <c r="AB8861" s="2"/>
      <c r="AC8861" s="2"/>
      <c r="AD8861" s="2"/>
      <c r="AE8861" s="2"/>
      <c r="AF8861" s="2"/>
      <c r="AG8861" s="2"/>
      <c r="AH8861" s="2"/>
      <c r="AI8861" s="2"/>
      <c r="AJ8861" s="2"/>
      <c r="AK8861" s="2"/>
      <c r="BK8861" s="2"/>
      <c r="BL8861" s="2"/>
      <c r="BN8861" s="2"/>
      <c r="BO8861" s="2"/>
    </row>
    <row r="8862" ht="12.75" customHeight="1">
      <c r="D8862" s="2"/>
      <c r="G8862" s="2"/>
      <c r="I8862" s="2"/>
      <c r="J8862" s="2"/>
      <c r="K8862" s="2"/>
      <c r="L8862" s="2"/>
      <c r="M8862" s="2"/>
      <c r="N8862" s="2"/>
      <c r="O8862" s="2"/>
      <c r="P8862" s="2"/>
      <c r="Q8862" s="2"/>
      <c r="R8862" s="2"/>
      <c r="S8862" s="2"/>
      <c r="T8862" s="2"/>
      <c r="U8862" s="2"/>
      <c r="V8862" s="2"/>
      <c r="W8862" s="2"/>
      <c r="X8862" s="2"/>
      <c r="Y8862" s="2"/>
      <c r="AB8862" s="2"/>
      <c r="AC8862" s="2"/>
      <c r="AD8862" s="2"/>
      <c r="AE8862" s="2"/>
      <c r="AF8862" s="2"/>
      <c r="AG8862" s="2"/>
      <c r="AH8862" s="2"/>
      <c r="AI8862" s="2"/>
      <c r="AJ8862" s="2"/>
      <c r="AK8862" s="2"/>
      <c r="BK8862" s="2"/>
      <c r="BL8862" s="2"/>
      <c r="BN8862" s="2"/>
      <c r="BO8862" s="2"/>
    </row>
    <row r="8863" ht="12.75" customHeight="1">
      <c r="D8863" s="2"/>
      <c r="G8863" s="2"/>
      <c r="I8863" s="2"/>
      <c r="J8863" s="2"/>
      <c r="K8863" s="2"/>
      <c r="L8863" s="2"/>
      <c r="M8863" s="2"/>
      <c r="N8863" s="2"/>
      <c r="O8863" s="2"/>
      <c r="P8863" s="2"/>
      <c r="Q8863" s="2"/>
      <c r="R8863" s="2"/>
      <c r="S8863" s="2"/>
      <c r="T8863" s="2"/>
      <c r="U8863" s="2"/>
      <c r="V8863" s="2"/>
      <c r="W8863" s="2"/>
      <c r="X8863" s="2"/>
      <c r="Y8863" s="2"/>
      <c r="AB8863" s="2"/>
      <c r="AC8863" s="2"/>
      <c r="AD8863" s="2"/>
      <c r="AE8863" s="2"/>
      <c r="AF8863" s="2"/>
      <c r="AG8863" s="2"/>
      <c r="AH8863" s="2"/>
      <c r="AI8863" s="2"/>
      <c r="AJ8863" s="2"/>
      <c r="AK8863" s="2"/>
      <c r="BK8863" s="2"/>
      <c r="BL8863" s="2"/>
      <c r="BN8863" s="2"/>
      <c r="BO8863" s="2"/>
    </row>
    <row r="8864" ht="12.75" customHeight="1">
      <c r="D8864" s="2"/>
      <c r="G8864" s="2"/>
      <c r="I8864" s="2"/>
      <c r="J8864" s="2"/>
      <c r="K8864" s="2"/>
      <c r="L8864" s="2"/>
      <c r="M8864" s="2"/>
      <c r="N8864" s="2"/>
      <c r="O8864" s="2"/>
      <c r="P8864" s="2"/>
      <c r="Q8864" s="2"/>
      <c r="R8864" s="2"/>
      <c r="S8864" s="2"/>
      <c r="T8864" s="2"/>
      <c r="U8864" s="2"/>
      <c r="V8864" s="2"/>
      <c r="W8864" s="2"/>
      <c r="X8864" s="2"/>
      <c r="Y8864" s="2"/>
      <c r="AB8864" s="2"/>
      <c r="AC8864" s="2"/>
      <c r="AD8864" s="2"/>
      <c r="AE8864" s="2"/>
      <c r="AF8864" s="2"/>
      <c r="AG8864" s="2"/>
      <c r="AH8864" s="2"/>
      <c r="AI8864" s="2"/>
      <c r="AJ8864" s="2"/>
      <c r="AK8864" s="2"/>
      <c r="BK8864" s="2"/>
      <c r="BL8864" s="2"/>
      <c r="BN8864" s="2"/>
      <c r="BO8864" s="2"/>
    </row>
    <row r="8865" ht="12.75" customHeight="1">
      <c r="D8865" s="2"/>
      <c r="G8865" s="2"/>
      <c r="I8865" s="2"/>
      <c r="J8865" s="2"/>
      <c r="K8865" s="2"/>
      <c r="L8865" s="2"/>
      <c r="M8865" s="2"/>
      <c r="N8865" s="2"/>
      <c r="O8865" s="2"/>
      <c r="P8865" s="2"/>
      <c r="Q8865" s="2"/>
      <c r="R8865" s="2"/>
      <c r="S8865" s="2"/>
      <c r="T8865" s="2"/>
      <c r="U8865" s="2"/>
      <c r="V8865" s="2"/>
      <c r="W8865" s="2"/>
      <c r="X8865" s="2"/>
      <c r="Y8865" s="2"/>
      <c r="AB8865" s="2"/>
      <c r="AC8865" s="2"/>
      <c r="AD8865" s="2"/>
      <c r="AE8865" s="2"/>
      <c r="AF8865" s="2"/>
      <c r="AG8865" s="2"/>
      <c r="AH8865" s="2"/>
      <c r="AI8865" s="2"/>
      <c r="AJ8865" s="2"/>
      <c r="AK8865" s="2"/>
      <c r="BK8865" s="2"/>
      <c r="BL8865" s="2"/>
      <c r="BN8865" s="2"/>
      <c r="BO8865" s="2"/>
    </row>
    <row r="8866" ht="12.75" customHeight="1">
      <c r="D8866" s="2"/>
      <c r="G8866" s="2"/>
      <c r="I8866" s="2"/>
      <c r="J8866" s="2"/>
      <c r="K8866" s="2"/>
      <c r="L8866" s="2"/>
      <c r="M8866" s="2"/>
      <c r="N8866" s="2"/>
      <c r="O8866" s="2"/>
      <c r="P8866" s="2"/>
      <c r="Q8866" s="2"/>
      <c r="R8866" s="2"/>
      <c r="S8866" s="2"/>
      <c r="T8866" s="2"/>
      <c r="U8866" s="2"/>
      <c r="V8866" s="2"/>
      <c r="W8866" s="2"/>
      <c r="X8866" s="2"/>
      <c r="Y8866" s="2"/>
      <c r="AB8866" s="2"/>
      <c r="AC8866" s="2"/>
      <c r="AD8866" s="2"/>
      <c r="AE8866" s="2"/>
      <c r="AF8866" s="2"/>
      <c r="AG8866" s="2"/>
      <c r="AH8866" s="2"/>
      <c r="AI8866" s="2"/>
      <c r="AJ8866" s="2"/>
      <c r="AK8866" s="2"/>
      <c r="BK8866" s="2"/>
      <c r="BL8866" s="2"/>
      <c r="BN8866" s="2"/>
      <c r="BO8866" s="2"/>
    </row>
    <row r="8867" ht="12.75" customHeight="1">
      <c r="D8867" s="2"/>
      <c r="G8867" s="2"/>
      <c r="I8867" s="2"/>
      <c r="J8867" s="2"/>
      <c r="K8867" s="2"/>
      <c r="L8867" s="2"/>
      <c r="M8867" s="2"/>
      <c r="N8867" s="2"/>
      <c r="O8867" s="2"/>
      <c r="P8867" s="2"/>
      <c r="Q8867" s="2"/>
      <c r="R8867" s="2"/>
      <c r="S8867" s="2"/>
      <c r="T8867" s="2"/>
      <c r="U8867" s="2"/>
      <c r="V8867" s="2"/>
      <c r="W8867" s="2"/>
      <c r="X8867" s="2"/>
      <c r="Y8867" s="2"/>
      <c r="AB8867" s="2"/>
      <c r="AC8867" s="2"/>
      <c r="AD8867" s="2"/>
      <c r="AE8867" s="2"/>
      <c r="AF8867" s="2"/>
      <c r="AG8867" s="2"/>
      <c r="AH8867" s="2"/>
      <c r="AI8867" s="2"/>
      <c r="AJ8867" s="2"/>
      <c r="AK8867" s="2"/>
      <c r="BK8867" s="2"/>
      <c r="BL8867" s="2"/>
      <c r="BN8867" s="2"/>
      <c r="BO8867" s="2"/>
    </row>
    <row r="8868" ht="12.75" customHeight="1">
      <c r="D8868" s="2"/>
      <c r="G8868" s="2"/>
      <c r="I8868" s="2"/>
      <c r="J8868" s="2"/>
      <c r="K8868" s="2"/>
      <c r="L8868" s="2"/>
      <c r="M8868" s="2"/>
      <c r="N8868" s="2"/>
      <c r="O8868" s="2"/>
      <c r="P8868" s="2"/>
      <c r="Q8868" s="2"/>
      <c r="R8868" s="2"/>
      <c r="S8868" s="2"/>
      <c r="T8868" s="2"/>
      <c r="U8868" s="2"/>
      <c r="V8868" s="2"/>
      <c r="W8868" s="2"/>
      <c r="X8868" s="2"/>
      <c r="Y8868" s="2"/>
      <c r="AB8868" s="2"/>
      <c r="AC8868" s="2"/>
      <c r="AD8868" s="2"/>
      <c r="AE8868" s="2"/>
      <c r="AF8868" s="2"/>
      <c r="AG8868" s="2"/>
      <c r="AH8868" s="2"/>
      <c r="AI8868" s="2"/>
      <c r="AJ8868" s="2"/>
      <c r="AK8868" s="2"/>
      <c r="BK8868" s="2"/>
      <c r="BL8868" s="2"/>
      <c r="BN8868" s="2"/>
      <c r="BO8868" s="2"/>
    </row>
    <row r="8869" ht="12.75" customHeight="1">
      <c r="D8869" s="2"/>
      <c r="G8869" s="2"/>
      <c r="I8869" s="2"/>
      <c r="J8869" s="2"/>
      <c r="K8869" s="2"/>
      <c r="L8869" s="2"/>
      <c r="M8869" s="2"/>
      <c r="N8869" s="2"/>
      <c r="O8869" s="2"/>
      <c r="P8869" s="2"/>
      <c r="Q8869" s="2"/>
      <c r="R8869" s="2"/>
      <c r="S8869" s="2"/>
      <c r="T8869" s="2"/>
      <c r="U8869" s="2"/>
      <c r="V8869" s="2"/>
      <c r="W8869" s="2"/>
      <c r="X8869" s="2"/>
      <c r="Y8869" s="2"/>
      <c r="AB8869" s="2"/>
      <c r="AC8869" s="2"/>
      <c r="AD8869" s="2"/>
      <c r="AE8869" s="2"/>
      <c r="AF8869" s="2"/>
      <c r="AG8869" s="2"/>
      <c r="AH8869" s="2"/>
      <c r="AI8869" s="2"/>
      <c r="AJ8869" s="2"/>
      <c r="AK8869" s="2"/>
      <c r="BK8869" s="2"/>
      <c r="BL8869" s="2"/>
      <c r="BN8869" s="2"/>
      <c r="BO8869" s="2"/>
    </row>
    <row r="8870" ht="12.75" customHeight="1">
      <c r="D8870" s="2"/>
      <c r="G8870" s="2"/>
      <c r="I8870" s="2"/>
      <c r="J8870" s="2"/>
      <c r="K8870" s="2"/>
      <c r="L8870" s="2"/>
      <c r="M8870" s="2"/>
      <c r="N8870" s="2"/>
      <c r="O8870" s="2"/>
      <c r="P8870" s="2"/>
      <c r="Q8870" s="2"/>
      <c r="R8870" s="2"/>
      <c r="S8870" s="2"/>
      <c r="T8870" s="2"/>
      <c r="U8870" s="2"/>
      <c r="V8870" s="2"/>
      <c r="W8870" s="2"/>
      <c r="X8870" s="2"/>
      <c r="Y8870" s="2"/>
      <c r="AB8870" s="2"/>
      <c r="AC8870" s="2"/>
      <c r="AD8870" s="2"/>
      <c r="AE8870" s="2"/>
      <c r="AF8870" s="2"/>
      <c r="AG8870" s="2"/>
      <c r="AH8870" s="2"/>
      <c r="AI8870" s="2"/>
      <c r="AJ8870" s="2"/>
      <c r="AK8870" s="2"/>
      <c r="BK8870" s="2"/>
      <c r="BL8870" s="2"/>
      <c r="BN8870" s="2"/>
      <c r="BO8870" s="2"/>
    </row>
    <row r="8871" ht="12.75" customHeight="1">
      <c r="D8871" s="2"/>
      <c r="G8871" s="2"/>
      <c r="I8871" s="2"/>
      <c r="J8871" s="2"/>
      <c r="K8871" s="2"/>
      <c r="L8871" s="2"/>
      <c r="M8871" s="2"/>
      <c r="N8871" s="2"/>
      <c r="O8871" s="2"/>
      <c r="P8871" s="2"/>
      <c r="Q8871" s="2"/>
      <c r="R8871" s="2"/>
      <c r="S8871" s="2"/>
      <c r="T8871" s="2"/>
      <c r="U8871" s="2"/>
      <c r="V8871" s="2"/>
      <c r="W8871" s="2"/>
      <c r="X8871" s="2"/>
      <c r="Y8871" s="2"/>
      <c r="AB8871" s="2"/>
      <c r="AC8871" s="2"/>
      <c r="AD8871" s="2"/>
      <c r="AE8871" s="2"/>
      <c r="AF8871" s="2"/>
      <c r="AG8871" s="2"/>
      <c r="AH8871" s="2"/>
      <c r="AI8871" s="2"/>
      <c r="AJ8871" s="2"/>
      <c r="AK8871" s="2"/>
      <c r="BK8871" s="2"/>
      <c r="BL8871" s="2"/>
      <c r="BN8871" s="2"/>
      <c r="BO8871" s="2"/>
    </row>
    <row r="8872" ht="12.75" customHeight="1">
      <c r="D8872" s="2"/>
      <c r="G8872" s="2"/>
      <c r="I8872" s="2"/>
      <c r="J8872" s="2"/>
      <c r="K8872" s="2"/>
      <c r="L8872" s="2"/>
      <c r="M8872" s="2"/>
      <c r="N8872" s="2"/>
      <c r="O8872" s="2"/>
      <c r="P8872" s="2"/>
      <c r="Q8872" s="2"/>
      <c r="R8872" s="2"/>
      <c r="S8872" s="2"/>
      <c r="T8872" s="2"/>
      <c r="U8872" s="2"/>
      <c r="V8872" s="2"/>
      <c r="W8872" s="2"/>
      <c r="X8872" s="2"/>
      <c r="Y8872" s="2"/>
      <c r="AB8872" s="2"/>
      <c r="AC8872" s="2"/>
      <c r="AD8872" s="2"/>
      <c r="AE8872" s="2"/>
      <c r="AF8872" s="2"/>
      <c r="AG8872" s="2"/>
      <c r="AH8872" s="2"/>
      <c r="AI8872" s="2"/>
      <c r="AJ8872" s="2"/>
      <c r="AK8872" s="2"/>
      <c r="BK8872" s="2"/>
      <c r="BL8872" s="2"/>
      <c r="BN8872" s="2"/>
      <c r="BO8872" s="2"/>
    </row>
    <row r="8873" ht="12.75" customHeight="1">
      <c r="D8873" s="2"/>
      <c r="G8873" s="2"/>
      <c r="I8873" s="2"/>
      <c r="J8873" s="2"/>
      <c r="K8873" s="2"/>
      <c r="L8873" s="2"/>
      <c r="M8873" s="2"/>
      <c r="N8873" s="2"/>
      <c r="O8873" s="2"/>
      <c r="P8873" s="2"/>
      <c r="Q8873" s="2"/>
      <c r="R8873" s="2"/>
      <c r="S8873" s="2"/>
      <c r="T8873" s="2"/>
      <c r="U8873" s="2"/>
      <c r="V8873" s="2"/>
      <c r="W8873" s="2"/>
      <c r="X8873" s="2"/>
      <c r="Y8873" s="2"/>
      <c r="AB8873" s="2"/>
      <c r="AC8873" s="2"/>
      <c r="AD8873" s="2"/>
      <c r="AE8873" s="2"/>
      <c r="AF8873" s="2"/>
      <c r="AG8873" s="2"/>
      <c r="AH8873" s="2"/>
      <c r="AI8873" s="2"/>
      <c r="AJ8873" s="2"/>
      <c r="AK8873" s="2"/>
      <c r="BK8873" s="2"/>
      <c r="BL8873" s="2"/>
      <c r="BN8873" s="2"/>
      <c r="BO8873" s="2"/>
    </row>
    <row r="8874" ht="12.75" customHeight="1">
      <c r="D8874" s="2"/>
      <c r="G8874" s="2"/>
      <c r="I8874" s="2"/>
      <c r="J8874" s="2"/>
      <c r="K8874" s="2"/>
      <c r="L8874" s="2"/>
      <c r="M8874" s="2"/>
      <c r="N8874" s="2"/>
      <c r="O8874" s="2"/>
      <c r="P8874" s="2"/>
      <c r="Q8874" s="2"/>
      <c r="R8874" s="2"/>
      <c r="S8874" s="2"/>
      <c r="T8874" s="2"/>
      <c r="U8874" s="2"/>
      <c r="V8874" s="2"/>
      <c r="W8874" s="2"/>
      <c r="X8874" s="2"/>
      <c r="Y8874" s="2"/>
      <c r="AB8874" s="2"/>
      <c r="AC8874" s="2"/>
      <c r="AD8874" s="2"/>
      <c r="AE8874" s="2"/>
      <c r="AF8874" s="2"/>
      <c r="AG8874" s="2"/>
      <c r="AH8874" s="2"/>
      <c r="AI8874" s="2"/>
      <c r="AJ8874" s="2"/>
      <c r="AK8874" s="2"/>
      <c r="BK8874" s="2"/>
      <c r="BL8874" s="2"/>
      <c r="BN8874" s="2"/>
      <c r="BO8874" s="2"/>
    </row>
    <row r="8875" ht="12.75" customHeight="1">
      <c r="D8875" s="2"/>
      <c r="G8875" s="2"/>
      <c r="I8875" s="2"/>
      <c r="J8875" s="2"/>
      <c r="K8875" s="2"/>
      <c r="L8875" s="2"/>
      <c r="M8875" s="2"/>
      <c r="N8875" s="2"/>
      <c r="O8875" s="2"/>
      <c r="P8875" s="2"/>
      <c r="Q8875" s="2"/>
      <c r="R8875" s="2"/>
      <c r="S8875" s="2"/>
      <c r="T8875" s="2"/>
      <c r="U8875" s="2"/>
      <c r="V8875" s="2"/>
      <c r="W8875" s="2"/>
      <c r="X8875" s="2"/>
      <c r="Y8875" s="2"/>
      <c r="AB8875" s="2"/>
      <c r="AC8875" s="2"/>
      <c r="AD8875" s="2"/>
      <c r="AE8875" s="2"/>
      <c r="AF8875" s="2"/>
      <c r="AG8875" s="2"/>
      <c r="AH8875" s="2"/>
      <c r="AI8875" s="2"/>
      <c r="AJ8875" s="2"/>
      <c r="AK8875" s="2"/>
      <c r="BK8875" s="2"/>
      <c r="BL8875" s="2"/>
      <c r="BN8875" s="2"/>
      <c r="BO8875" s="2"/>
    </row>
    <row r="8876" ht="12.75" customHeight="1">
      <c r="D8876" s="2"/>
      <c r="G8876" s="2"/>
      <c r="I8876" s="2"/>
      <c r="J8876" s="2"/>
      <c r="K8876" s="2"/>
      <c r="L8876" s="2"/>
      <c r="M8876" s="2"/>
      <c r="N8876" s="2"/>
      <c r="O8876" s="2"/>
      <c r="P8876" s="2"/>
      <c r="Q8876" s="2"/>
      <c r="R8876" s="2"/>
      <c r="S8876" s="2"/>
      <c r="T8876" s="2"/>
      <c r="U8876" s="2"/>
      <c r="V8876" s="2"/>
      <c r="W8876" s="2"/>
      <c r="X8876" s="2"/>
      <c r="Y8876" s="2"/>
      <c r="AB8876" s="2"/>
      <c r="AC8876" s="2"/>
      <c r="AD8876" s="2"/>
      <c r="AE8876" s="2"/>
      <c r="AF8876" s="2"/>
      <c r="AG8876" s="2"/>
      <c r="AH8876" s="2"/>
      <c r="AI8876" s="2"/>
      <c r="AJ8876" s="2"/>
      <c r="AK8876" s="2"/>
      <c r="BK8876" s="2"/>
      <c r="BL8876" s="2"/>
      <c r="BN8876" s="2"/>
      <c r="BO8876" s="2"/>
    </row>
    <row r="8877" ht="12.75" customHeight="1">
      <c r="D8877" s="2"/>
      <c r="G8877" s="2"/>
      <c r="I8877" s="2"/>
      <c r="J8877" s="2"/>
      <c r="K8877" s="2"/>
      <c r="L8877" s="2"/>
      <c r="M8877" s="2"/>
      <c r="N8877" s="2"/>
      <c r="O8877" s="2"/>
      <c r="P8877" s="2"/>
      <c r="Q8877" s="2"/>
      <c r="R8877" s="2"/>
      <c r="S8877" s="2"/>
      <c r="T8877" s="2"/>
      <c r="U8877" s="2"/>
      <c r="V8877" s="2"/>
      <c r="W8877" s="2"/>
      <c r="X8877" s="2"/>
      <c r="Y8877" s="2"/>
      <c r="AB8877" s="2"/>
      <c r="AC8877" s="2"/>
      <c r="AD8877" s="2"/>
      <c r="AE8877" s="2"/>
      <c r="AF8877" s="2"/>
      <c r="AG8877" s="2"/>
      <c r="AH8877" s="2"/>
      <c r="AI8877" s="2"/>
      <c r="AJ8877" s="2"/>
      <c r="AK8877" s="2"/>
      <c r="BK8877" s="2"/>
      <c r="BL8877" s="2"/>
      <c r="BN8877" s="2"/>
      <c r="BO8877" s="2"/>
    </row>
    <row r="8878" ht="12.75" customHeight="1">
      <c r="D8878" s="2"/>
      <c r="G8878" s="2"/>
      <c r="I8878" s="2"/>
      <c r="J8878" s="2"/>
      <c r="K8878" s="2"/>
      <c r="L8878" s="2"/>
      <c r="M8878" s="2"/>
      <c r="N8878" s="2"/>
      <c r="O8878" s="2"/>
      <c r="P8878" s="2"/>
      <c r="Q8878" s="2"/>
      <c r="R8878" s="2"/>
      <c r="S8878" s="2"/>
      <c r="T8878" s="2"/>
      <c r="U8878" s="2"/>
      <c r="V8878" s="2"/>
      <c r="W8878" s="2"/>
      <c r="X8878" s="2"/>
      <c r="Y8878" s="2"/>
      <c r="AB8878" s="2"/>
      <c r="AC8878" s="2"/>
      <c r="AD8878" s="2"/>
      <c r="AE8878" s="2"/>
      <c r="AF8878" s="2"/>
      <c r="AG8878" s="2"/>
      <c r="AH8878" s="2"/>
      <c r="AI8878" s="2"/>
      <c r="AJ8878" s="2"/>
      <c r="AK8878" s="2"/>
      <c r="BK8878" s="2"/>
      <c r="BL8878" s="2"/>
      <c r="BN8878" s="2"/>
      <c r="BO8878" s="2"/>
    </row>
    <row r="8879" ht="12.75" customHeight="1">
      <c r="D8879" s="2"/>
      <c r="G8879" s="2"/>
      <c r="I8879" s="2"/>
      <c r="J8879" s="2"/>
      <c r="K8879" s="2"/>
      <c r="L8879" s="2"/>
      <c r="M8879" s="2"/>
      <c r="N8879" s="2"/>
      <c r="O8879" s="2"/>
      <c r="P8879" s="2"/>
      <c r="Q8879" s="2"/>
      <c r="R8879" s="2"/>
      <c r="S8879" s="2"/>
      <c r="T8879" s="2"/>
      <c r="U8879" s="2"/>
      <c r="V8879" s="2"/>
      <c r="W8879" s="2"/>
      <c r="X8879" s="2"/>
      <c r="Y8879" s="2"/>
      <c r="AB8879" s="2"/>
      <c r="AC8879" s="2"/>
      <c r="AD8879" s="2"/>
      <c r="AE8879" s="2"/>
      <c r="AF8879" s="2"/>
      <c r="AG8879" s="2"/>
      <c r="AH8879" s="2"/>
      <c r="AI8879" s="2"/>
      <c r="AJ8879" s="2"/>
      <c r="AK8879" s="2"/>
      <c r="BK8879" s="2"/>
      <c r="BL8879" s="2"/>
      <c r="BN8879" s="2"/>
      <c r="BO8879" s="2"/>
    </row>
    <row r="8880" ht="12.75" customHeight="1">
      <c r="D8880" s="2"/>
      <c r="G8880" s="2"/>
      <c r="I8880" s="2"/>
      <c r="J8880" s="2"/>
      <c r="K8880" s="2"/>
      <c r="L8880" s="2"/>
      <c r="M8880" s="2"/>
      <c r="N8880" s="2"/>
      <c r="O8880" s="2"/>
      <c r="P8880" s="2"/>
      <c r="Q8880" s="2"/>
      <c r="R8880" s="2"/>
      <c r="S8880" s="2"/>
      <c r="T8880" s="2"/>
      <c r="U8880" s="2"/>
      <c r="V8880" s="2"/>
      <c r="W8880" s="2"/>
      <c r="X8880" s="2"/>
      <c r="Y8880" s="2"/>
      <c r="AB8880" s="2"/>
      <c r="AC8880" s="2"/>
      <c r="AD8880" s="2"/>
      <c r="AE8880" s="2"/>
      <c r="AF8880" s="2"/>
      <c r="AG8880" s="2"/>
      <c r="AH8880" s="2"/>
      <c r="AI8880" s="2"/>
      <c r="AJ8880" s="2"/>
      <c r="AK8880" s="2"/>
      <c r="BK8880" s="2"/>
      <c r="BL8880" s="2"/>
      <c r="BN8880" s="2"/>
      <c r="BO8880" s="2"/>
    </row>
    <row r="8881" ht="12.75" customHeight="1">
      <c r="D8881" s="2"/>
      <c r="G8881" s="2"/>
      <c r="I8881" s="2"/>
      <c r="J8881" s="2"/>
      <c r="K8881" s="2"/>
      <c r="L8881" s="2"/>
      <c r="M8881" s="2"/>
      <c r="N8881" s="2"/>
      <c r="O8881" s="2"/>
      <c r="P8881" s="2"/>
      <c r="Q8881" s="2"/>
      <c r="R8881" s="2"/>
      <c r="S8881" s="2"/>
      <c r="T8881" s="2"/>
      <c r="U8881" s="2"/>
      <c r="V8881" s="2"/>
      <c r="W8881" s="2"/>
      <c r="X8881" s="2"/>
      <c r="Y8881" s="2"/>
      <c r="AB8881" s="2"/>
      <c r="AC8881" s="2"/>
      <c r="AD8881" s="2"/>
      <c r="AE8881" s="2"/>
      <c r="AF8881" s="2"/>
      <c r="AG8881" s="2"/>
      <c r="AH8881" s="2"/>
      <c r="AI8881" s="2"/>
      <c r="AJ8881" s="2"/>
      <c r="AK8881" s="2"/>
      <c r="BK8881" s="2"/>
      <c r="BL8881" s="2"/>
      <c r="BN8881" s="2"/>
      <c r="BO8881" s="2"/>
    </row>
    <row r="8882" ht="12.75" customHeight="1">
      <c r="D8882" s="2"/>
      <c r="G8882" s="2"/>
      <c r="I8882" s="2"/>
      <c r="J8882" s="2"/>
      <c r="K8882" s="2"/>
      <c r="L8882" s="2"/>
      <c r="M8882" s="2"/>
      <c r="N8882" s="2"/>
      <c r="O8882" s="2"/>
      <c r="P8882" s="2"/>
      <c r="Q8882" s="2"/>
      <c r="R8882" s="2"/>
      <c r="S8882" s="2"/>
      <c r="T8882" s="2"/>
      <c r="U8882" s="2"/>
      <c r="V8882" s="2"/>
      <c r="W8882" s="2"/>
      <c r="X8882" s="2"/>
      <c r="Y8882" s="2"/>
      <c r="AB8882" s="2"/>
      <c r="AC8882" s="2"/>
      <c r="AD8882" s="2"/>
      <c r="AE8882" s="2"/>
      <c r="AF8882" s="2"/>
      <c r="AG8882" s="2"/>
      <c r="AH8882" s="2"/>
      <c r="AI8882" s="2"/>
      <c r="AJ8882" s="2"/>
      <c r="AK8882" s="2"/>
      <c r="BK8882" s="2"/>
      <c r="BL8882" s="2"/>
      <c r="BN8882" s="2"/>
      <c r="BO8882" s="2"/>
    </row>
    <row r="8883" ht="12.75" customHeight="1">
      <c r="D8883" s="2"/>
      <c r="G8883" s="2"/>
      <c r="I8883" s="2"/>
      <c r="J8883" s="2"/>
      <c r="K8883" s="2"/>
      <c r="L8883" s="2"/>
      <c r="M8883" s="2"/>
      <c r="N8883" s="2"/>
      <c r="O8883" s="2"/>
      <c r="P8883" s="2"/>
      <c r="Q8883" s="2"/>
      <c r="R8883" s="2"/>
      <c r="S8883" s="2"/>
      <c r="T8883" s="2"/>
      <c r="U8883" s="2"/>
      <c r="V8883" s="2"/>
      <c r="W8883" s="2"/>
      <c r="X8883" s="2"/>
      <c r="Y8883" s="2"/>
      <c r="AB8883" s="2"/>
      <c r="AC8883" s="2"/>
      <c r="AD8883" s="2"/>
      <c r="AE8883" s="2"/>
      <c r="AF8883" s="2"/>
      <c r="AG8883" s="2"/>
      <c r="AH8883" s="2"/>
      <c r="AI8883" s="2"/>
      <c r="AJ8883" s="2"/>
      <c r="AK8883" s="2"/>
      <c r="BK8883" s="2"/>
      <c r="BL8883" s="2"/>
      <c r="BN8883" s="2"/>
      <c r="BO8883" s="2"/>
    </row>
    <row r="8884" ht="12.75" customHeight="1">
      <c r="D8884" s="2"/>
      <c r="G8884" s="2"/>
      <c r="I8884" s="2"/>
      <c r="J8884" s="2"/>
      <c r="K8884" s="2"/>
      <c r="L8884" s="2"/>
      <c r="M8884" s="2"/>
      <c r="N8884" s="2"/>
      <c r="O8884" s="2"/>
      <c r="P8884" s="2"/>
      <c r="Q8884" s="2"/>
      <c r="R8884" s="2"/>
      <c r="S8884" s="2"/>
      <c r="T8884" s="2"/>
      <c r="U8884" s="2"/>
      <c r="V8884" s="2"/>
      <c r="W8884" s="2"/>
      <c r="X8884" s="2"/>
      <c r="Y8884" s="2"/>
      <c r="AB8884" s="2"/>
      <c r="AC8884" s="2"/>
      <c r="AD8884" s="2"/>
      <c r="AE8884" s="2"/>
      <c r="AF8884" s="2"/>
      <c r="AG8884" s="2"/>
      <c r="AH8884" s="2"/>
      <c r="AI8884" s="2"/>
      <c r="AJ8884" s="2"/>
      <c r="AK8884" s="2"/>
      <c r="BK8884" s="2"/>
      <c r="BL8884" s="2"/>
      <c r="BN8884" s="2"/>
      <c r="BO8884" s="2"/>
    </row>
    <row r="8885" ht="12.75" customHeight="1">
      <c r="D8885" s="2"/>
      <c r="G8885" s="2"/>
      <c r="I8885" s="2"/>
      <c r="J8885" s="2"/>
      <c r="K8885" s="2"/>
      <c r="L8885" s="2"/>
      <c r="M8885" s="2"/>
      <c r="N8885" s="2"/>
      <c r="O8885" s="2"/>
      <c r="P8885" s="2"/>
      <c r="Q8885" s="2"/>
      <c r="R8885" s="2"/>
      <c r="S8885" s="2"/>
      <c r="T8885" s="2"/>
      <c r="U8885" s="2"/>
      <c r="V8885" s="2"/>
      <c r="W8885" s="2"/>
      <c r="X8885" s="2"/>
      <c r="Y8885" s="2"/>
      <c r="AB8885" s="2"/>
      <c r="AC8885" s="2"/>
      <c r="AD8885" s="2"/>
      <c r="AE8885" s="2"/>
      <c r="AF8885" s="2"/>
      <c r="AG8885" s="2"/>
      <c r="AH8885" s="2"/>
      <c r="AI8885" s="2"/>
      <c r="AJ8885" s="2"/>
      <c r="AK8885" s="2"/>
      <c r="BK8885" s="2"/>
      <c r="BL8885" s="2"/>
      <c r="BN8885" s="2"/>
      <c r="BO8885" s="2"/>
    </row>
    <row r="8886" ht="12.75" customHeight="1">
      <c r="D8886" s="2"/>
      <c r="G8886" s="2"/>
      <c r="I8886" s="2"/>
      <c r="J8886" s="2"/>
      <c r="K8886" s="2"/>
      <c r="L8886" s="2"/>
      <c r="M8886" s="2"/>
      <c r="N8886" s="2"/>
      <c r="O8886" s="2"/>
      <c r="P8886" s="2"/>
      <c r="Q8886" s="2"/>
      <c r="R8886" s="2"/>
      <c r="S8886" s="2"/>
      <c r="T8886" s="2"/>
      <c r="U8886" s="2"/>
      <c r="V8886" s="2"/>
      <c r="W8886" s="2"/>
      <c r="X8886" s="2"/>
      <c r="Y8886" s="2"/>
      <c r="AB8886" s="2"/>
      <c r="AC8886" s="2"/>
      <c r="AD8886" s="2"/>
      <c r="AE8886" s="2"/>
      <c r="AF8886" s="2"/>
      <c r="AG8886" s="2"/>
      <c r="AH8886" s="2"/>
      <c r="AI8886" s="2"/>
      <c r="AJ8886" s="2"/>
      <c r="AK8886" s="2"/>
      <c r="BK8886" s="2"/>
      <c r="BL8886" s="2"/>
      <c r="BN8886" s="2"/>
      <c r="BO8886" s="2"/>
    </row>
    <row r="8887" ht="12.75" customHeight="1">
      <c r="D8887" s="2"/>
      <c r="G8887" s="2"/>
      <c r="I8887" s="2"/>
      <c r="J8887" s="2"/>
      <c r="K8887" s="2"/>
      <c r="L8887" s="2"/>
      <c r="M8887" s="2"/>
      <c r="N8887" s="2"/>
      <c r="O8887" s="2"/>
      <c r="P8887" s="2"/>
      <c r="Q8887" s="2"/>
      <c r="R8887" s="2"/>
      <c r="S8887" s="2"/>
      <c r="T8887" s="2"/>
      <c r="U8887" s="2"/>
      <c r="V8887" s="2"/>
      <c r="W8887" s="2"/>
      <c r="X8887" s="2"/>
      <c r="Y8887" s="2"/>
      <c r="AB8887" s="2"/>
      <c r="AC8887" s="2"/>
      <c r="AD8887" s="2"/>
      <c r="AE8887" s="2"/>
      <c r="AF8887" s="2"/>
      <c r="AG8887" s="2"/>
      <c r="AH8887" s="2"/>
      <c r="AI8887" s="2"/>
      <c r="AJ8887" s="2"/>
      <c r="AK8887" s="2"/>
      <c r="BK8887" s="2"/>
      <c r="BL8887" s="2"/>
      <c r="BN8887" s="2"/>
      <c r="BO8887" s="2"/>
    </row>
    <row r="8888" ht="12.75" customHeight="1">
      <c r="D8888" s="2"/>
      <c r="G8888" s="2"/>
      <c r="I8888" s="2"/>
      <c r="J8888" s="2"/>
      <c r="K8888" s="2"/>
      <c r="L8888" s="2"/>
      <c r="M8888" s="2"/>
      <c r="N8888" s="2"/>
      <c r="O8888" s="2"/>
      <c r="P8888" s="2"/>
      <c r="Q8888" s="2"/>
      <c r="R8888" s="2"/>
      <c r="S8888" s="2"/>
      <c r="T8888" s="2"/>
      <c r="U8888" s="2"/>
      <c r="V8888" s="2"/>
      <c r="W8888" s="2"/>
      <c r="X8888" s="2"/>
      <c r="Y8888" s="2"/>
      <c r="AB8888" s="2"/>
      <c r="AC8888" s="2"/>
      <c r="AD8888" s="2"/>
      <c r="AE8888" s="2"/>
      <c r="AF8888" s="2"/>
      <c r="AG8888" s="2"/>
      <c r="AH8888" s="2"/>
      <c r="AI8888" s="2"/>
      <c r="AJ8888" s="2"/>
      <c r="AK8888" s="2"/>
      <c r="BK8888" s="2"/>
      <c r="BL8888" s="2"/>
      <c r="BN8888" s="2"/>
      <c r="BO8888" s="2"/>
    </row>
    <row r="8889" ht="12.75" customHeight="1">
      <c r="D8889" s="2"/>
      <c r="G8889" s="2"/>
      <c r="I8889" s="2"/>
      <c r="J8889" s="2"/>
      <c r="K8889" s="2"/>
      <c r="L8889" s="2"/>
      <c r="M8889" s="2"/>
      <c r="N8889" s="2"/>
      <c r="O8889" s="2"/>
      <c r="P8889" s="2"/>
      <c r="Q8889" s="2"/>
      <c r="R8889" s="2"/>
      <c r="S8889" s="2"/>
      <c r="T8889" s="2"/>
      <c r="U8889" s="2"/>
      <c r="V8889" s="2"/>
      <c r="W8889" s="2"/>
      <c r="X8889" s="2"/>
      <c r="Y8889" s="2"/>
      <c r="AB8889" s="2"/>
      <c r="AC8889" s="2"/>
      <c r="AD8889" s="2"/>
      <c r="AE8889" s="2"/>
      <c r="AF8889" s="2"/>
      <c r="AG8889" s="2"/>
      <c r="AH8889" s="2"/>
      <c r="AI8889" s="2"/>
      <c r="AJ8889" s="2"/>
      <c r="AK8889" s="2"/>
      <c r="BK8889" s="2"/>
      <c r="BL8889" s="2"/>
      <c r="BN8889" s="2"/>
      <c r="BO8889" s="2"/>
    </row>
    <row r="8890" ht="12.75" customHeight="1">
      <c r="D8890" s="2"/>
      <c r="G8890" s="2"/>
      <c r="I8890" s="2"/>
      <c r="J8890" s="2"/>
      <c r="K8890" s="2"/>
      <c r="L8890" s="2"/>
      <c r="M8890" s="2"/>
      <c r="N8890" s="2"/>
      <c r="O8890" s="2"/>
      <c r="P8890" s="2"/>
      <c r="Q8890" s="2"/>
      <c r="R8890" s="2"/>
      <c r="S8890" s="2"/>
      <c r="T8890" s="2"/>
      <c r="U8890" s="2"/>
      <c r="V8890" s="2"/>
      <c r="W8890" s="2"/>
      <c r="X8890" s="2"/>
      <c r="Y8890" s="2"/>
      <c r="AB8890" s="2"/>
      <c r="AC8890" s="2"/>
      <c r="AD8890" s="2"/>
      <c r="AE8890" s="2"/>
      <c r="AF8890" s="2"/>
      <c r="AG8890" s="2"/>
      <c r="AH8890" s="2"/>
      <c r="AI8890" s="2"/>
      <c r="AJ8890" s="2"/>
      <c r="AK8890" s="2"/>
      <c r="BK8890" s="2"/>
      <c r="BL8890" s="2"/>
      <c r="BN8890" s="2"/>
      <c r="BO8890" s="2"/>
    </row>
    <row r="8891" ht="12.75" customHeight="1">
      <c r="D8891" s="2"/>
      <c r="G8891" s="2"/>
      <c r="I8891" s="2"/>
      <c r="J8891" s="2"/>
      <c r="K8891" s="2"/>
      <c r="L8891" s="2"/>
      <c r="M8891" s="2"/>
      <c r="N8891" s="2"/>
      <c r="O8891" s="2"/>
      <c r="P8891" s="2"/>
      <c r="Q8891" s="2"/>
      <c r="R8891" s="2"/>
      <c r="S8891" s="2"/>
      <c r="T8891" s="2"/>
      <c r="U8891" s="2"/>
      <c r="V8891" s="2"/>
      <c r="W8891" s="2"/>
      <c r="X8891" s="2"/>
      <c r="Y8891" s="2"/>
      <c r="AB8891" s="2"/>
      <c r="AC8891" s="2"/>
      <c r="AD8891" s="2"/>
      <c r="AE8891" s="2"/>
      <c r="AF8891" s="2"/>
      <c r="AG8891" s="2"/>
      <c r="AH8891" s="2"/>
      <c r="AI8891" s="2"/>
      <c r="AJ8891" s="2"/>
      <c r="AK8891" s="2"/>
      <c r="BK8891" s="2"/>
      <c r="BL8891" s="2"/>
      <c r="BN8891" s="2"/>
      <c r="BO8891" s="2"/>
    </row>
    <row r="8892" ht="12.75" customHeight="1">
      <c r="D8892" s="2"/>
      <c r="G8892" s="2"/>
      <c r="I8892" s="2"/>
      <c r="J8892" s="2"/>
      <c r="K8892" s="2"/>
      <c r="L8892" s="2"/>
      <c r="M8892" s="2"/>
      <c r="N8892" s="2"/>
      <c r="O8892" s="2"/>
      <c r="P8892" s="2"/>
      <c r="Q8892" s="2"/>
      <c r="R8892" s="2"/>
      <c r="S8892" s="2"/>
      <c r="T8892" s="2"/>
      <c r="U8892" s="2"/>
      <c r="V8892" s="2"/>
      <c r="W8892" s="2"/>
      <c r="X8892" s="2"/>
      <c r="Y8892" s="2"/>
      <c r="AB8892" s="2"/>
      <c r="AC8892" s="2"/>
      <c r="AD8892" s="2"/>
      <c r="AE8892" s="2"/>
      <c r="AF8892" s="2"/>
      <c r="AG8892" s="2"/>
      <c r="AH8892" s="2"/>
      <c r="AI8892" s="2"/>
      <c r="AJ8892" s="2"/>
      <c r="AK8892" s="2"/>
      <c r="BK8892" s="2"/>
      <c r="BL8892" s="2"/>
      <c r="BN8892" s="2"/>
      <c r="BO8892" s="2"/>
    </row>
    <row r="8893" ht="12.75" customHeight="1">
      <c r="D8893" s="2"/>
      <c r="G8893" s="2"/>
      <c r="I8893" s="2"/>
      <c r="J8893" s="2"/>
      <c r="K8893" s="2"/>
      <c r="L8893" s="2"/>
      <c r="M8893" s="2"/>
      <c r="N8893" s="2"/>
      <c r="O8893" s="2"/>
      <c r="P8893" s="2"/>
      <c r="Q8893" s="2"/>
      <c r="R8893" s="2"/>
      <c r="S8893" s="2"/>
      <c r="T8893" s="2"/>
      <c r="U8893" s="2"/>
      <c r="V8893" s="2"/>
      <c r="W8893" s="2"/>
      <c r="X8893" s="2"/>
      <c r="Y8893" s="2"/>
      <c r="AB8893" s="2"/>
      <c r="AC8893" s="2"/>
      <c r="AD8893" s="2"/>
      <c r="AE8893" s="2"/>
      <c r="AF8893" s="2"/>
      <c r="AG8893" s="2"/>
      <c r="AH8893" s="2"/>
      <c r="AI8893" s="2"/>
      <c r="AJ8893" s="2"/>
      <c r="AK8893" s="2"/>
      <c r="BK8893" s="2"/>
      <c r="BL8893" s="2"/>
      <c r="BN8893" s="2"/>
      <c r="BO8893" s="2"/>
    </row>
    <row r="8894" ht="12.75" customHeight="1">
      <c r="D8894" s="2"/>
      <c r="G8894" s="2"/>
      <c r="I8894" s="2"/>
      <c r="J8894" s="2"/>
      <c r="K8894" s="2"/>
      <c r="L8894" s="2"/>
      <c r="M8894" s="2"/>
      <c r="N8894" s="2"/>
      <c r="O8894" s="2"/>
      <c r="P8894" s="2"/>
      <c r="Q8894" s="2"/>
      <c r="R8894" s="2"/>
      <c r="S8894" s="2"/>
      <c r="T8894" s="2"/>
      <c r="U8894" s="2"/>
      <c r="V8894" s="2"/>
      <c r="W8894" s="2"/>
      <c r="X8894" s="2"/>
      <c r="Y8894" s="2"/>
      <c r="AB8894" s="2"/>
      <c r="AC8894" s="2"/>
      <c r="AD8894" s="2"/>
      <c r="AE8894" s="2"/>
      <c r="AF8894" s="2"/>
      <c r="AG8894" s="2"/>
      <c r="AH8894" s="2"/>
      <c r="AI8894" s="2"/>
      <c r="AJ8894" s="2"/>
      <c r="AK8894" s="2"/>
      <c r="BK8894" s="2"/>
      <c r="BL8894" s="2"/>
      <c r="BN8894" s="2"/>
      <c r="BO8894" s="2"/>
    </row>
    <row r="8895" ht="12.75" customHeight="1">
      <c r="D8895" s="2"/>
      <c r="G8895" s="2"/>
      <c r="I8895" s="2"/>
      <c r="J8895" s="2"/>
      <c r="K8895" s="2"/>
      <c r="L8895" s="2"/>
      <c r="M8895" s="2"/>
      <c r="N8895" s="2"/>
      <c r="O8895" s="2"/>
      <c r="P8895" s="2"/>
      <c r="Q8895" s="2"/>
      <c r="R8895" s="2"/>
      <c r="S8895" s="2"/>
      <c r="T8895" s="2"/>
      <c r="U8895" s="2"/>
      <c r="V8895" s="2"/>
      <c r="W8895" s="2"/>
      <c r="X8895" s="2"/>
      <c r="Y8895" s="2"/>
      <c r="AB8895" s="2"/>
      <c r="AC8895" s="2"/>
      <c r="AD8895" s="2"/>
      <c r="AE8895" s="2"/>
      <c r="AF8895" s="2"/>
      <c r="AG8895" s="2"/>
      <c r="AH8895" s="2"/>
      <c r="AI8895" s="2"/>
      <c r="AJ8895" s="2"/>
      <c r="AK8895" s="2"/>
      <c r="BK8895" s="2"/>
      <c r="BL8895" s="2"/>
      <c r="BN8895" s="2"/>
      <c r="BO8895" s="2"/>
    </row>
    <row r="8896" ht="12.75" customHeight="1">
      <c r="D8896" s="2"/>
      <c r="G8896" s="2"/>
      <c r="I8896" s="2"/>
      <c r="J8896" s="2"/>
      <c r="K8896" s="2"/>
      <c r="L8896" s="2"/>
      <c r="M8896" s="2"/>
      <c r="N8896" s="2"/>
      <c r="O8896" s="2"/>
      <c r="P8896" s="2"/>
      <c r="Q8896" s="2"/>
      <c r="R8896" s="2"/>
      <c r="S8896" s="2"/>
      <c r="T8896" s="2"/>
      <c r="U8896" s="2"/>
      <c r="V8896" s="2"/>
      <c r="W8896" s="2"/>
      <c r="X8896" s="2"/>
      <c r="Y8896" s="2"/>
      <c r="AB8896" s="2"/>
      <c r="AC8896" s="2"/>
      <c r="AD8896" s="2"/>
      <c r="AE8896" s="2"/>
      <c r="AF8896" s="2"/>
      <c r="AG8896" s="2"/>
      <c r="AH8896" s="2"/>
      <c r="AI8896" s="2"/>
      <c r="AJ8896" s="2"/>
      <c r="AK8896" s="2"/>
      <c r="BK8896" s="2"/>
      <c r="BL8896" s="2"/>
      <c r="BN8896" s="2"/>
      <c r="BO8896" s="2"/>
    </row>
    <row r="8897" ht="12.75" customHeight="1">
      <c r="D8897" s="2"/>
      <c r="G8897" s="2"/>
      <c r="I8897" s="2"/>
      <c r="J8897" s="2"/>
      <c r="K8897" s="2"/>
      <c r="L8897" s="2"/>
      <c r="M8897" s="2"/>
      <c r="N8897" s="2"/>
      <c r="O8897" s="2"/>
      <c r="P8897" s="2"/>
      <c r="Q8897" s="2"/>
      <c r="R8897" s="2"/>
      <c r="S8897" s="2"/>
      <c r="T8897" s="2"/>
      <c r="U8897" s="2"/>
      <c r="V8897" s="2"/>
      <c r="W8897" s="2"/>
      <c r="X8897" s="2"/>
      <c r="Y8897" s="2"/>
      <c r="AB8897" s="2"/>
      <c r="AC8897" s="2"/>
      <c r="AD8897" s="2"/>
      <c r="AE8897" s="2"/>
      <c r="AF8897" s="2"/>
      <c r="AG8897" s="2"/>
      <c r="AH8897" s="2"/>
      <c r="AI8897" s="2"/>
      <c r="AJ8897" s="2"/>
      <c r="AK8897" s="2"/>
      <c r="BK8897" s="2"/>
      <c r="BL8897" s="2"/>
      <c r="BN8897" s="2"/>
      <c r="BO8897" s="2"/>
    </row>
    <row r="8898" ht="12.75" customHeight="1">
      <c r="D8898" s="2"/>
      <c r="G8898" s="2"/>
      <c r="I8898" s="2"/>
      <c r="J8898" s="2"/>
      <c r="K8898" s="2"/>
      <c r="L8898" s="2"/>
      <c r="M8898" s="2"/>
      <c r="N8898" s="2"/>
      <c r="O8898" s="2"/>
      <c r="P8898" s="2"/>
      <c r="Q8898" s="2"/>
      <c r="R8898" s="2"/>
      <c r="S8898" s="2"/>
      <c r="T8898" s="2"/>
      <c r="U8898" s="2"/>
      <c r="V8898" s="2"/>
      <c r="W8898" s="2"/>
      <c r="X8898" s="2"/>
      <c r="Y8898" s="2"/>
      <c r="AB8898" s="2"/>
      <c r="AC8898" s="2"/>
      <c r="AD8898" s="2"/>
      <c r="AE8898" s="2"/>
      <c r="AF8898" s="2"/>
      <c r="AG8898" s="2"/>
      <c r="AH8898" s="2"/>
      <c r="AI8898" s="2"/>
      <c r="AJ8898" s="2"/>
      <c r="AK8898" s="2"/>
      <c r="BK8898" s="2"/>
      <c r="BL8898" s="2"/>
      <c r="BN8898" s="2"/>
      <c r="BO8898" s="2"/>
    </row>
    <row r="8899" ht="12.75" customHeight="1">
      <c r="D8899" s="2"/>
      <c r="G8899" s="2"/>
      <c r="I8899" s="2"/>
      <c r="J8899" s="2"/>
      <c r="K8899" s="2"/>
      <c r="L8899" s="2"/>
      <c r="M8899" s="2"/>
      <c r="N8899" s="2"/>
      <c r="O8899" s="2"/>
      <c r="P8899" s="2"/>
      <c r="Q8899" s="2"/>
      <c r="R8899" s="2"/>
      <c r="S8899" s="2"/>
      <c r="T8899" s="2"/>
      <c r="U8899" s="2"/>
      <c r="V8899" s="2"/>
      <c r="W8899" s="2"/>
      <c r="X8899" s="2"/>
      <c r="Y8899" s="2"/>
      <c r="AB8899" s="2"/>
      <c r="AC8899" s="2"/>
      <c r="AD8899" s="2"/>
      <c r="AE8899" s="2"/>
      <c r="AF8899" s="2"/>
      <c r="AG8899" s="2"/>
      <c r="AH8899" s="2"/>
      <c r="AI8899" s="2"/>
      <c r="AJ8899" s="2"/>
      <c r="AK8899" s="2"/>
      <c r="BK8899" s="2"/>
      <c r="BL8899" s="2"/>
      <c r="BN8899" s="2"/>
      <c r="BO8899" s="2"/>
    </row>
    <row r="8900" ht="12.75" customHeight="1">
      <c r="D8900" s="2"/>
      <c r="G8900" s="2"/>
      <c r="I8900" s="2"/>
      <c r="J8900" s="2"/>
      <c r="K8900" s="2"/>
      <c r="L8900" s="2"/>
      <c r="M8900" s="2"/>
      <c r="N8900" s="2"/>
      <c r="O8900" s="2"/>
      <c r="P8900" s="2"/>
      <c r="Q8900" s="2"/>
      <c r="R8900" s="2"/>
      <c r="S8900" s="2"/>
      <c r="T8900" s="2"/>
      <c r="U8900" s="2"/>
      <c r="V8900" s="2"/>
      <c r="W8900" s="2"/>
      <c r="X8900" s="2"/>
      <c r="Y8900" s="2"/>
      <c r="AB8900" s="2"/>
      <c r="AC8900" s="2"/>
      <c r="AD8900" s="2"/>
      <c r="AE8900" s="2"/>
      <c r="AF8900" s="2"/>
      <c r="AG8900" s="2"/>
      <c r="AH8900" s="2"/>
      <c r="AI8900" s="2"/>
      <c r="AJ8900" s="2"/>
      <c r="AK8900" s="2"/>
      <c r="BK8900" s="2"/>
      <c r="BL8900" s="2"/>
      <c r="BN8900" s="2"/>
      <c r="BO8900" s="2"/>
    </row>
    <row r="8901" ht="12.75" customHeight="1">
      <c r="D8901" s="2"/>
      <c r="G8901" s="2"/>
      <c r="I8901" s="2"/>
      <c r="J8901" s="2"/>
      <c r="K8901" s="2"/>
      <c r="L8901" s="2"/>
      <c r="M8901" s="2"/>
      <c r="N8901" s="2"/>
      <c r="O8901" s="2"/>
      <c r="P8901" s="2"/>
      <c r="Q8901" s="2"/>
      <c r="R8901" s="2"/>
      <c r="S8901" s="2"/>
      <c r="T8901" s="2"/>
      <c r="U8901" s="2"/>
      <c r="V8901" s="2"/>
      <c r="W8901" s="2"/>
      <c r="X8901" s="2"/>
      <c r="Y8901" s="2"/>
      <c r="AB8901" s="2"/>
      <c r="AC8901" s="2"/>
      <c r="AD8901" s="2"/>
      <c r="AE8901" s="2"/>
      <c r="AF8901" s="2"/>
      <c r="AG8901" s="2"/>
      <c r="AH8901" s="2"/>
      <c r="AI8901" s="2"/>
      <c r="AJ8901" s="2"/>
      <c r="AK8901" s="2"/>
      <c r="BK8901" s="2"/>
      <c r="BL8901" s="2"/>
      <c r="BN8901" s="2"/>
      <c r="BO8901" s="2"/>
    </row>
    <row r="8902" ht="12.75" customHeight="1">
      <c r="D8902" s="2"/>
      <c r="G8902" s="2"/>
      <c r="I8902" s="2"/>
      <c r="J8902" s="2"/>
      <c r="K8902" s="2"/>
      <c r="L8902" s="2"/>
      <c r="M8902" s="2"/>
      <c r="N8902" s="2"/>
      <c r="O8902" s="2"/>
      <c r="P8902" s="2"/>
      <c r="Q8902" s="2"/>
      <c r="R8902" s="2"/>
      <c r="S8902" s="2"/>
      <c r="T8902" s="2"/>
      <c r="U8902" s="2"/>
      <c r="V8902" s="2"/>
      <c r="W8902" s="2"/>
      <c r="X8902" s="2"/>
      <c r="Y8902" s="2"/>
      <c r="AB8902" s="2"/>
      <c r="AC8902" s="2"/>
      <c r="AD8902" s="2"/>
      <c r="AE8902" s="2"/>
      <c r="AF8902" s="2"/>
      <c r="AG8902" s="2"/>
      <c r="AH8902" s="2"/>
      <c r="AI8902" s="2"/>
      <c r="AJ8902" s="2"/>
      <c r="AK8902" s="2"/>
      <c r="BK8902" s="2"/>
      <c r="BL8902" s="2"/>
      <c r="BN8902" s="2"/>
      <c r="BO8902" s="2"/>
    </row>
    <row r="8903" ht="12.75" customHeight="1">
      <c r="D8903" s="2"/>
      <c r="G8903" s="2"/>
      <c r="I8903" s="2"/>
      <c r="J8903" s="2"/>
      <c r="K8903" s="2"/>
      <c r="L8903" s="2"/>
      <c r="M8903" s="2"/>
      <c r="N8903" s="2"/>
      <c r="O8903" s="2"/>
      <c r="P8903" s="2"/>
      <c r="Q8903" s="2"/>
      <c r="R8903" s="2"/>
      <c r="S8903" s="2"/>
      <c r="T8903" s="2"/>
      <c r="U8903" s="2"/>
      <c r="V8903" s="2"/>
      <c r="W8903" s="2"/>
      <c r="X8903" s="2"/>
      <c r="Y8903" s="2"/>
      <c r="AB8903" s="2"/>
      <c r="AC8903" s="2"/>
      <c r="AD8903" s="2"/>
      <c r="AE8903" s="2"/>
      <c r="AF8903" s="2"/>
      <c r="AG8903" s="2"/>
      <c r="AH8903" s="2"/>
      <c r="AI8903" s="2"/>
      <c r="AJ8903" s="2"/>
      <c r="AK8903" s="2"/>
      <c r="BK8903" s="2"/>
      <c r="BL8903" s="2"/>
      <c r="BN8903" s="2"/>
      <c r="BO8903" s="2"/>
    </row>
    <row r="8904" ht="12.75" customHeight="1">
      <c r="D8904" s="2"/>
      <c r="G8904" s="2"/>
      <c r="I8904" s="2"/>
      <c r="J8904" s="2"/>
      <c r="K8904" s="2"/>
      <c r="L8904" s="2"/>
      <c r="M8904" s="2"/>
      <c r="N8904" s="2"/>
      <c r="O8904" s="2"/>
      <c r="P8904" s="2"/>
      <c r="Q8904" s="2"/>
      <c r="R8904" s="2"/>
      <c r="S8904" s="2"/>
      <c r="T8904" s="2"/>
      <c r="U8904" s="2"/>
      <c r="V8904" s="2"/>
      <c r="W8904" s="2"/>
      <c r="X8904" s="2"/>
      <c r="Y8904" s="2"/>
      <c r="AB8904" s="2"/>
      <c r="AC8904" s="2"/>
      <c r="AD8904" s="2"/>
      <c r="AE8904" s="2"/>
      <c r="AF8904" s="2"/>
      <c r="AG8904" s="2"/>
      <c r="AH8904" s="2"/>
      <c r="AI8904" s="2"/>
      <c r="AJ8904" s="2"/>
      <c r="AK8904" s="2"/>
      <c r="BK8904" s="2"/>
      <c r="BL8904" s="2"/>
      <c r="BN8904" s="2"/>
      <c r="BO8904" s="2"/>
    </row>
    <row r="8905" ht="12.75" customHeight="1">
      <c r="D8905" s="2"/>
      <c r="G8905" s="2"/>
      <c r="I8905" s="2"/>
      <c r="J8905" s="2"/>
      <c r="K8905" s="2"/>
      <c r="L8905" s="2"/>
      <c r="M8905" s="2"/>
      <c r="N8905" s="2"/>
      <c r="O8905" s="2"/>
      <c r="P8905" s="2"/>
      <c r="Q8905" s="2"/>
      <c r="R8905" s="2"/>
      <c r="S8905" s="2"/>
      <c r="T8905" s="2"/>
      <c r="U8905" s="2"/>
      <c r="V8905" s="2"/>
      <c r="W8905" s="2"/>
      <c r="X8905" s="2"/>
      <c r="Y8905" s="2"/>
      <c r="AB8905" s="2"/>
      <c r="AC8905" s="2"/>
      <c r="AD8905" s="2"/>
      <c r="AE8905" s="2"/>
      <c r="AF8905" s="2"/>
      <c r="AG8905" s="2"/>
      <c r="AH8905" s="2"/>
      <c r="AI8905" s="2"/>
      <c r="AJ8905" s="2"/>
      <c r="AK8905" s="2"/>
      <c r="BK8905" s="2"/>
      <c r="BL8905" s="2"/>
      <c r="BN8905" s="2"/>
      <c r="BO8905" s="2"/>
    </row>
    <row r="8906" ht="12.75" customHeight="1">
      <c r="D8906" s="2"/>
      <c r="G8906" s="2"/>
      <c r="I8906" s="2"/>
      <c r="J8906" s="2"/>
      <c r="K8906" s="2"/>
      <c r="L8906" s="2"/>
      <c r="M8906" s="2"/>
      <c r="N8906" s="2"/>
      <c r="O8906" s="2"/>
      <c r="P8906" s="2"/>
      <c r="Q8906" s="2"/>
      <c r="R8906" s="2"/>
      <c r="S8906" s="2"/>
      <c r="T8906" s="2"/>
      <c r="U8906" s="2"/>
      <c r="V8906" s="2"/>
      <c r="W8906" s="2"/>
      <c r="X8906" s="2"/>
      <c r="Y8906" s="2"/>
      <c r="AB8906" s="2"/>
      <c r="AC8906" s="2"/>
      <c r="AD8906" s="2"/>
      <c r="AE8906" s="2"/>
      <c r="AF8906" s="2"/>
      <c r="AG8906" s="2"/>
      <c r="AH8906" s="2"/>
      <c r="AI8906" s="2"/>
      <c r="AJ8906" s="2"/>
      <c r="AK8906" s="2"/>
      <c r="BK8906" s="2"/>
      <c r="BL8906" s="2"/>
      <c r="BN8906" s="2"/>
      <c r="BO8906" s="2"/>
    </row>
    <row r="8907" ht="12.75" customHeight="1">
      <c r="D8907" s="2"/>
      <c r="G8907" s="2"/>
      <c r="I8907" s="2"/>
      <c r="J8907" s="2"/>
      <c r="K8907" s="2"/>
      <c r="L8907" s="2"/>
      <c r="M8907" s="2"/>
      <c r="N8907" s="2"/>
      <c r="O8907" s="2"/>
      <c r="P8907" s="2"/>
      <c r="Q8907" s="2"/>
      <c r="R8907" s="2"/>
      <c r="S8907" s="2"/>
      <c r="T8907" s="2"/>
      <c r="U8907" s="2"/>
      <c r="V8907" s="2"/>
      <c r="W8907" s="2"/>
      <c r="X8907" s="2"/>
      <c r="Y8907" s="2"/>
      <c r="AB8907" s="2"/>
      <c r="AC8907" s="2"/>
      <c r="AD8907" s="2"/>
      <c r="AE8907" s="2"/>
      <c r="AF8907" s="2"/>
      <c r="AG8907" s="2"/>
      <c r="AH8907" s="2"/>
      <c r="AI8907" s="2"/>
      <c r="AJ8907" s="2"/>
      <c r="AK8907" s="2"/>
      <c r="BK8907" s="2"/>
      <c r="BL8907" s="2"/>
      <c r="BN8907" s="2"/>
      <c r="BO8907" s="2"/>
    </row>
    <row r="8908" ht="12.75" customHeight="1">
      <c r="D8908" s="2"/>
      <c r="G8908" s="2"/>
      <c r="I8908" s="2"/>
      <c r="J8908" s="2"/>
      <c r="K8908" s="2"/>
      <c r="L8908" s="2"/>
      <c r="M8908" s="2"/>
      <c r="N8908" s="2"/>
      <c r="O8908" s="2"/>
      <c r="P8908" s="2"/>
      <c r="Q8908" s="2"/>
      <c r="R8908" s="2"/>
      <c r="S8908" s="2"/>
      <c r="T8908" s="2"/>
      <c r="U8908" s="2"/>
      <c r="V8908" s="2"/>
      <c r="W8908" s="2"/>
      <c r="X8908" s="2"/>
      <c r="Y8908" s="2"/>
      <c r="AB8908" s="2"/>
      <c r="AC8908" s="2"/>
      <c r="AD8908" s="2"/>
      <c r="AE8908" s="2"/>
      <c r="AF8908" s="2"/>
      <c r="AG8908" s="2"/>
      <c r="AH8908" s="2"/>
      <c r="AI8908" s="2"/>
      <c r="AJ8908" s="2"/>
      <c r="AK8908" s="2"/>
      <c r="BK8908" s="2"/>
      <c r="BL8908" s="2"/>
      <c r="BN8908" s="2"/>
      <c r="BO8908" s="2"/>
    </row>
    <row r="8909" ht="12.75" customHeight="1">
      <c r="D8909" s="2"/>
      <c r="G8909" s="2"/>
      <c r="I8909" s="2"/>
      <c r="J8909" s="2"/>
      <c r="K8909" s="2"/>
      <c r="L8909" s="2"/>
      <c r="M8909" s="2"/>
      <c r="N8909" s="2"/>
      <c r="O8909" s="2"/>
      <c r="P8909" s="2"/>
      <c r="Q8909" s="2"/>
      <c r="R8909" s="2"/>
      <c r="S8909" s="2"/>
      <c r="T8909" s="2"/>
      <c r="U8909" s="2"/>
      <c r="V8909" s="2"/>
      <c r="W8909" s="2"/>
      <c r="X8909" s="2"/>
      <c r="Y8909" s="2"/>
      <c r="AB8909" s="2"/>
      <c r="AC8909" s="2"/>
      <c r="AD8909" s="2"/>
      <c r="AE8909" s="2"/>
      <c r="AF8909" s="2"/>
      <c r="AG8909" s="2"/>
      <c r="AH8909" s="2"/>
      <c r="AI8909" s="2"/>
      <c r="AJ8909" s="2"/>
      <c r="AK8909" s="2"/>
      <c r="BK8909" s="2"/>
      <c r="BL8909" s="2"/>
      <c r="BN8909" s="2"/>
      <c r="BO8909" s="2"/>
    </row>
    <row r="8910" ht="12.75" customHeight="1">
      <c r="D8910" s="2"/>
      <c r="G8910" s="2"/>
      <c r="I8910" s="2"/>
      <c r="J8910" s="2"/>
      <c r="K8910" s="2"/>
      <c r="L8910" s="2"/>
      <c r="M8910" s="2"/>
      <c r="N8910" s="2"/>
      <c r="O8910" s="2"/>
      <c r="P8910" s="2"/>
      <c r="Q8910" s="2"/>
      <c r="R8910" s="2"/>
      <c r="S8910" s="2"/>
      <c r="T8910" s="2"/>
      <c r="U8910" s="2"/>
      <c r="V8910" s="2"/>
      <c r="W8910" s="2"/>
      <c r="X8910" s="2"/>
      <c r="Y8910" s="2"/>
      <c r="AB8910" s="2"/>
      <c r="AC8910" s="2"/>
      <c r="AD8910" s="2"/>
      <c r="AE8910" s="2"/>
      <c r="AF8910" s="2"/>
      <c r="AG8910" s="2"/>
      <c r="AH8910" s="2"/>
      <c r="AI8910" s="2"/>
      <c r="AJ8910" s="2"/>
      <c r="AK8910" s="2"/>
      <c r="BK8910" s="2"/>
      <c r="BL8910" s="2"/>
      <c r="BN8910" s="2"/>
      <c r="BO8910" s="2"/>
    </row>
    <row r="8911" ht="12.75" customHeight="1">
      <c r="D8911" s="2"/>
      <c r="G8911" s="2"/>
      <c r="I8911" s="2"/>
      <c r="J8911" s="2"/>
      <c r="K8911" s="2"/>
      <c r="L8911" s="2"/>
      <c r="M8911" s="2"/>
      <c r="N8911" s="2"/>
      <c r="O8911" s="2"/>
      <c r="P8911" s="2"/>
      <c r="Q8911" s="2"/>
      <c r="R8911" s="2"/>
      <c r="S8911" s="2"/>
      <c r="T8911" s="2"/>
      <c r="U8911" s="2"/>
      <c r="V8911" s="2"/>
      <c r="W8911" s="2"/>
      <c r="X8911" s="2"/>
      <c r="Y8911" s="2"/>
      <c r="AB8911" s="2"/>
      <c r="AC8911" s="2"/>
      <c r="AD8911" s="2"/>
      <c r="AE8911" s="2"/>
      <c r="AF8911" s="2"/>
      <c r="AG8911" s="2"/>
      <c r="AH8911" s="2"/>
      <c r="AI8911" s="2"/>
      <c r="AJ8911" s="2"/>
      <c r="AK8911" s="2"/>
      <c r="BK8911" s="2"/>
      <c r="BL8911" s="2"/>
      <c r="BN8911" s="2"/>
      <c r="BO8911" s="2"/>
    </row>
    <row r="8912" ht="12.75" customHeight="1">
      <c r="D8912" s="2"/>
      <c r="G8912" s="2"/>
      <c r="I8912" s="2"/>
      <c r="J8912" s="2"/>
      <c r="K8912" s="2"/>
      <c r="L8912" s="2"/>
      <c r="M8912" s="2"/>
      <c r="N8912" s="2"/>
      <c r="O8912" s="2"/>
      <c r="P8912" s="2"/>
      <c r="Q8912" s="2"/>
      <c r="R8912" s="2"/>
      <c r="S8912" s="2"/>
      <c r="T8912" s="2"/>
      <c r="U8912" s="2"/>
      <c r="V8912" s="2"/>
      <c r="W8912" s="2"/>
      <c r="X8912" s="2"/>
      <c r="Y8912" s="2"/>
      <c r="AB8912" s="2"/>
      <c r="AC8912" s="2"/>
      <c r="AD8912" s="2"/>
      <c r="AE8912" s="2"/>
      <c r="AF8912" s="2"/>
      <c r="AG8912" s="2"/>
      <c r="AH8912" s="2"/>
      <c r="AI8912" s="2"/>
      <c r="AJ8912" s="2"/>
      <c r="AK8912" s="2"/>
      <c r="BK8912" s="2"/>
      <c r="BL8912" s="2"/>
      <c r="BN8912" s="2"/>
      <c r="BO8912" s="2"/>
    </row>
    <row r="8913" ht="12.75" customHeight="1">
      <c r="D8913" s="2"/>
      <c r="G8913" s="2"/>
      <c r="I8913" s="2"/>
      <c r="J8913" s="2"/>
      <c r="K8913" s="2"/>
      <c r="L8913" s="2"/>
      <c r="M8913" s="2"/>
      <c r="N8913" s="2"/>
      <c r="O8913" s="2"/>
      <c r="P8913" s="2"/>
      <c r="Q8913" s="2"/>
      <c r="R8913" s="2"/>
      <c r="S8913" s="2"/>
      <c r="T8913" s="2"/>
      <c r="U8913" s="2"/>
      <c r="V8913" s="2"/>
      <c r="W8913" s="2"/>
      <c r="X8913" s="2"/>
      <c r="Y8913" s="2"/>
      <c r="AB8913" s="2"/>
      <c r="AC8913" s="2"/>
      <c r="AD8913" s="2"/>
      <c r="AE8913" s="2"/>
      <c r="AF8913" s="2"/>
      <c r="AG8913" s="2"/>
      <c r="AH8913" s="2"/>
      <c r="AI8913" s="2"/>
      <c r="AJ8913" s="2"/>
      <c r="AK8913" s="2"/>
      <c r="BK8913" s="2"/>
      <c r="BL8913" s="2"/>
      <c r="BN8913" s="2"/>
      <c r="BO8913" s="2"/>
    </row>
    <row r="8914" ht="12.75" customHeight="1">
      <c r="D8914" s="2"/>
      <c r="G8914" s="2"/>
      <c r="I8914" s="2"/>
      <c r="J8914" s="2"/>
      <c r="K8914" s="2"/>
      <c r="L8914" s="2"/>
      <c r="M8914" s="2"/>
      <c r="N8914" s="2"/>
      <c r="O8914" s="2"/>
      <c r="P8914" s="2"/>
      <c r="Q8914" s="2"/>
      <c r="R8914" s="2"/>
      <c r="S8914" s="2"/>
      <c r="T8914" s="2"/>
      <c r="U8914" s="2"/>
      <c r="V8914" s="2"/>
      <c r="W8914" s="2"/>
      <c r="X8914" s="2"/>
      <c r="Y8914" s="2"/>
      <c r="AB8914" s="2"/>
      <c r="AC8914" s="2"/>
      <c r="AD8914" s="2"/>
      <c r="AE8914" s="2"/>
      <c r="AF8914" s="2"/>
      <c r="AG8914" s="2"/>
      <c r="AH8914" s="2"/>
      <c r="AI8914" s="2"/>
      <c r="AJ8914" s="2"/>
      <c r="AK8914" s="2"/>
      <c r="BK8914" s="2"/>
      <c r="BL8914" s="2"/>
      <c r="BN8914" s="2"/>
      <c r="BO8914" s="2"/>
    </row>
    <row r="8915" ht="12.75" customHeight="1">
      <c r="D8915" s="2"/>
      <c r="G8915" s="2"/>
      <c r="I8915" s="2"/>
      <c r="J8915" s="2"/>
      <c r="K8915" s="2"/>
      <c r="L8915" s="2"/>
      <c r="M8915" s="2"/>
      <c r="N8915" s="2"/>
      <c r="O8915" s="2"/>
      <c r="P8915" s="2"/>
      <c r="Q8915" s="2"/>
      <c r="R8915" s="2"/>
      <c r="S8915" s="2"/>
      <c r="T8915" s="2"/>
      <c r="U8915" s="2"/>
      <c r="V8915" s="2"/>
      <c r="W8915" s="2"/>
      <c r="X8915" s="2"/>
      <c r="Y8915" s="2"/>
      <c r="AB8915" s="2"/>
      <c r="AC8915" s="2"/>
      <c r="AD8915" s="2"/>
      <c r="AE8915" s="2"/>
      <c r="AF8915" s="2"/>
      <c r="AG8915" s="2"/>
      <c r="AH8915" s="2"/>
      <c r="AI8915" s="2"/>
      <c r="AJ8915" s="2"/>
      <c r="AK8915" s="2"/>
      <c r="BK8915" s="2"/>
      <c r="BL8915" s="2"/>
      <c r="BN8915" s="2"/>
      <c r="BO8915" s="2"/>
    </row>
    <row r="8916" ht="12.75" customHeight="1">
      <c r="D8916" s="2"/>
      <c r="G8916" s="2"/>
      <c r="I8916" s="2"/>
      <c r="J8916" s="2"/>
      <c r="K8916" s="2"/>
      <c r="L8916" s="2"/>
      <c r="M8916" s="2"/>
      <c r="N8916" s="2"/>
      <c r="O8916" s="2"/>
      <c r="P8916" s="2"/>
      <c r="Q8916" s="2"/>
      <c r="R8916" s="2"/>
      <c r="S8916" s="2"/>
      <c r="T8916" s="2"/>
      <c r="U8916" s="2"/>
      <c r="V8916" s="2"/>
      <c r="W8916" s="2"/>
      <c r="X8916" s="2"/>
      <c r="Y8916" s="2"/>
      <c r="AB8916" s="2"/>
      <c r="AC8916" s="2"/>
      <c r="AD8916" s="2"/>
      <c r="AE8916" s="2"/>
      <c r="AF8916" s="2"/>
      <c r="AG8916" s="2"/>
      <c r="AH8916" s="2"/>
      <c r="AI8916" s="2"/>
      <c r="AJ8916" s="2"/>
      <c r="AK8916" s="2"/>
      <c r="BK8916" s="2"/>
      <c r="BL8916" s="2"/>
      <c r="BN8916" s="2"/>
      <c r="BO8916" s="2"/>
    </row>
    <row r="8917" ht="12.75" customHeight="1">
      <c r="D8917" s="2"/>
      <c r="G8917" s="2"/>
      <c r="I8917" s="2"/>
      <c r="J8917" s="2"/>
      <c r="K8917" s="2"/>
      <c r="L8917" s="2"/>
      <c r="M8917" s="2"/>
      <c r="N8917" s="2"/>
      <c r="O8917" s="2"/>
      <c r="P8917" s="2"/>
      <c r="Q8917" s="2"/>
      <c r="R8917" s="2"/>
      <c r="S8917" s="2"/>
      <c r="T8917" s="2"/>
      <c r="U8917" s="2"/>
      <c r="V8917" s="2"/>
      <c r="W8917" s="2"/>
      <c r="X8917" s="2"/>
      <c r="Y8917" s="2"/>
      <c r="AB8917" s="2"/>
      <c r="AC8917" s="2"/>
      <c r="AD8917" s="2"/>
      <c r="AE8917" s="2"/>
      <c r="AF8917" s="2"/>
      <c r="AG8917" s="2"/>
      <c r="AH8917" s="2"/>
      <c r="AI8917" s="2"/>
      <c r="AJ8917" s="2"/>
      <c r="AK8917" s="2"/>
      <c r="BK8917" s="2"/>
      <c r="BL8917" s="2"/>
      <c r="BN8917" s="2"/>
      <c r="BO8917" s="2"/>
    </row>
    <row r="8918" ht="12.75" customHeight="1">
      <c r="D8918" s="2"/>
      <c r="G8918" s="2"/>
      <c r="I8918" s="2"/>
      <c r="J8918" s="2"/>
      <c r="K8918" s="2"/>
      <c r="L8918" s="2"/>
      <c r="M8918" s="2"/>
      <c r="N8918" s="2"/>
      <c r="O8918" s="2"/>
      <c r="P8918" s="2"/>
      <c r="Q8918" s="2"/>
      <c r="R8918" s="2"/>
      <c r="S8918" s="2"/>
      <c r="T8918" s="2"/>
      <c r="U8918" s="2"/>
      <c r="V8918" s="2"/>
      <c r="W8918" s="2"/>
      <c r="X8918" s="2"/>
      <c r="Y8918" s="2"/>
      <c r="AB8918" s="2"/>
      <c r="AC8918" s="2"/>
      <c r="AD8918" s="2"/>
      <c r="AE8918" s="2"/>
      <c r="AF8918" s="2"/>
      <c r="AG8918" s="2"/>
      <c r="AH8918" s="2"/>
      <c r="AI8918" s="2"/>
      <c r="AJ8918" s="2"/>
      <c r="AK8918" s="2"/>
      <c r="BK8918" s="2"/>
      <c r="BL8918" s="2"/>
      <c r="BN8918" s="2"/>
      <c r="BO8918" s="2"/>
    </row>
    <row r="8919" ht="12.75" customHeight="1">
      <c r="D8919" s="2"/>
      <c r="G8919" s="2"/>
      <c r="I8919" s="2"/>
      <c r="J8919" s="2"/>
      <c r="K8919" s="2"/>
      <c r="L8919" s="2"/>
      <c r="M8919" s="2"/>
      <c r="N8919" s="2"/>
      <c r="O8919" s="2"/>
      <c r="P8919" s="2"/>
      <c r="Q8919" s="2"/>
      <c r="R8919" s="2"/>
      <c r="S8919" s="2"/>
      <c r="T8919" s="2"/>
      <c r="U8919" s="2"/>
      <c r="V8919" s="2"/>
      <c r="W8919" s="2"/>
      <c r="X8919" s="2"/>
      <c r="Y8919" s="2"/>
      <c r="AB8919" s="2"/>
      <c r="AC8919" s="2"/>
      <c r="AD8919" s="2"/>
      <c r="AE8919" s="2"/>
      <c r="AF8919" s="2"/>
      <c r="AG8919" s="2"/>
      <c r="AH8919" s="2"/>
      <c r="AI8919" s="2"/>
      <c r="AJ8919" s="2"/>
      <c r="AK8919" s="2"/>
      <c r="BK8919" s="2"/>
      <c r="BL8919" s="2"/>
      <c r="BN8919" s="2"/>
      <c r="BO8919" s="2"/>
    </row>
    <row r="8920" ht="12.75" customHeight="1">
      <c r="D8920" s="2"/>
      <c r="G8920" s="2"/>
      <c r="I8920" s="2"/>
      <c r="J8920" s="2"/>
      <c r="K8920" s="2"/>
      <c r="L8920" s="2"/>
      <c r="M8920" s="2"/>
      <c r="N8920" s="2"/>
      <c r="O8920" s="2"/>
      <c r="P8920" s="2"/>
      <c r="Q8920" s="2"/>
      <c r="R8920" s="2"/>
      <c r="S8920" s="2"/>
      <c r="T8920" s="2"/>
      <c r="U8920" s="2"/>
      <c r="V8920" s="2"/>
      <c r="W8920" s="2"/>
      <c r="X8920" s="2"/>
      <c r="Y8920" s="2"/>
      <c r="AB8920" s="2"/>
      <c r="AC8920" s="2"/>
      <c r="AD8920" s="2"/>
      <c r="AE8920" s="2"/>
      <c r="AF8920" s="2"/>
      <c r="AG8920" s="2"/>
      <c r="AH8920" s="2"/>
      <c r="AI8920" s="2"/>
      <c r="AJ8920" s="2"/>
      <c r="AK8920" s="2"/>
      <c r="BK8920" s="2"/>
      <c r="BL8920" s="2"/>
      <c r="BN8920" s="2"/>
      <c r="BO8920" s="2"/>
    </row>
    <row r="8921" ht="12.75" customHeight="1">
      <c r="D8921" s="2"/>
      <c r="G8921" s="2"/>
      <c r="I8921" s="2"/>
      <c r="J8921" s="2"/>
      <c r="K8921" s="2"/>
      <c r="L8921" s="2"/>
      <c r="M8921" s="2"/>
      <c r="N8921" s="2"/>
      <c r="O8921" s="2"/>
      <c r="P8921" s="2"/>
      <c r="Q8921" s="2"/>
      <c r="R8921" s="2"/>
      <c r="S8921" s="2"/>
      <c r="T8921" s="2"/>
      <c r="U8921" s="2"/>
      <c r="V8921" s="2"/>
      <c r="W8921" s="2"/>
      <c r="X8921" s="2"/>
      <c r="Y8921" s="2"/>
      <c r="AB8921" s="2"/>
      <c r="AC8921" s="2"/>
      <c r="AD8921" s="2"/>
      <c r="AE8921" s="2"/>
      <c r="AF8921" s="2"/>
      <c r="AG8921" s="2"/>
      <c r="AH8921" s="2"/>
      <c r="AI8921" s="2"/>
      <c r="AJ8921" s="2"/>
      <c r="AK8921" s="2"/>
      <c r="BK8921" s="2"/>
      <c r="BL8921" s="2"/>
      <c r="BN8921" s="2"/>
      <c r="BO8921" s="2"/>
    </row>
    <row r="8922" ht="12.75" customHeight="1">
      <c r="D8922" s="2"/>
      <c r="G8922" s="2"/>
      <c r="I8922" s="2"/>
      <c r="J8922" s="2"/>
      <c r="K8922" s="2"/>
      <c r="L8922" s="2"/>
      <c r="M8922" s="2"/>
      <c r="N8922" s="2"/>
      <c r="O8922" s="2"/>
      <c r="P8922" s="2"/>
      <c r="Q8922" s="2"/>
      <c r="R8922" s="2"/>
      <c r="S8922" s="2"/>
      <c r="T8922" s="2"/>
      <c r="U8922" s="2"/>
      <c r="V8922" s="2"/>
      <c r="W8922" s="2"/>
      <c r="X8922" s="2"/>
      <c r="Y8922" s="2"/>
      <c r="AB8922" s="2"/>
      <c r="AC8922" s="2"/>
      <c r="AD8922" s="2"/>
      <c r="AE8922" s="2"/>
      <c r="AF8922" s="2"/>
      <c r="AG8922" s="2"/>
      <c r="AH8922" s="2"/>
      <c r="AI8922" s="2"/>
      <c r="AJ8922" s="2"/>
      <c r="AK8922" s="2"/>
      <c r="BK8922" s="2"/>
      <c r="BL8922" s="2"/>
      <c r="BN8922" s="2"/>
      <c r="BO8922" s="2"/>
    </row>
    <row r="8923" ht="12.75" customHeight="1">
      <c r="D8923" s="2"/>
      <c r="G8923" s="2"/>
      <c r="I8923" s="2"/>
      <c r="J8923" s="2"/>
      <c r="K8923" s="2"/>
      <c r="L8923" s="2"/>
      <c r="M8923" s="2"/>
      <c r="N8923" s="2"/>
      <c r="O8923" s="2"/>
      <c r="P8923" s="2"/>
      <c r="Q8923" s="2"/>
      <c r="R8923" s="2"/>
      <c r="S8923" s="2"/>
      <c r="T8923" s="2"/>
      <c r="U8923" s="2"/>
      <c r="V8923" s="2"/>
      <c r="W8923" s="2"/>
      <c r="X8923" s="2"/>
      <c r="Y8923" s="2"/>
      <c r="AB8923" s="2"/>
      <c r="AC8923" s="2"/>
      <c r="AD8923" s="2"/>
      <c r="AE8923" s="2"/>
      <c r="AF8923" s="2"/>
      <c r="AG8923" s="2"/>
      <c r="AH8923" s="2"/>
      <c r="AI8923" s="2"/>
      <c r="AJ8923" s="2"/>
      <c r="AK8923" s="2"/>
      <c r="BK8923" s="2"/>
      <c r="BL8923" s="2"/>
      <c r="BN8923" s="2"/>
      <c r="BO8923" s="2"/>
    </row>
    <row r="8924" ht="12.75" customHeight="1">
      <c r="D8924" s="2"/>
      <c r="G8924" s="2"/>
      <c r="I8924" s="2"/>
      <c r="J8924" s="2"/>
      <c r="K8924" s="2"/>
      <c r="L8924" s="2"/>
      <c r="M8924" s="2"/>
      <c r="N8924" s="2"/>
      <c r="O8924" s="2"/>
      <c r="P8924" s="2"/>
      <c r="Q8924" s="2"/>
      <c r="R8924" s="2"/>
      <c r="S8924" s="2"/>
      <c r="T8924" s="2"/>
      <c r="U8924" s="2"/>
      <c r="V8924" s="2"/>
      <c r="W8924" s="2"/>
      <c r="X8924" s="2"/>
      <c r="Y8924" s="2"/>
      <c r="AB8924" s="2"/>
      <c r="AC8924" s="2"/>
      <c r="AD8924" s="2"/>
      <c r="AE8924" s="2"/>
      <c r="AF8924" s="2"/>
      <c r="AG8924" s="2"/>
      <c r="AH8924" s="2"/>
      <c r="AI8924" s="2"/>
      <c r="AJ8924" s="2"/>
      <c r="AK8924" s="2"/>
      <c r="BK8924" s="2"/>
      <c r="BL8924" s="2"/>
      <c r="BN8924" s="2"/>
      <c r="BO8924" s="2"/>
    </row>
    <row r="8925" ht="12.75" customHeight="1">
      <c r="D8925" s="2"/>
      <c r="G8925" s="2"/>
      <c r="I8925" s="2"/>
      <c r="J8925" s="2"/>
      <c r="K8925" s="2"/>
      <c r="L8925" s="2"/>
      <c r="M8925" s="2"/>
      <c r="N8925" s="2"/>
      <c r="O8925" s="2"/>
      <c r="P8925" s="2"/>
      <c r="Q8925" s="2"/>
      <c r="R8925" s="2"/>
      <c r="S8925" s="2"/>
      <c r="T8925" s="2"/>
      <c r="U8925" s="2"/>
      <c r="V8925" s="2"/>
      <c r="W8925" s="2"/>
      <c r="X8925" s="2"/>
      <c r="Y8925" s="2"/>
      <c r="AB8925" s="2"/>
      <c r="AC8925" s="2"/>
      <c r="AD8925" s="2"/>
      <c r="AE8925" s="2"/>
      <c r="AF8925" s="2"/>
      <c r="AG8925" s="2"/>
      <c r="AH8925" s="2"/>
      <c r="AI8925" s="2"/>
      <c r="AJ8925" s="2"/>
      <c r="AK8925" s="2"/>
      <c r="BK8925" s="2"/>
      <c r="BL8925" s="2"/>
      <c r="BN8925" s="2"/>
      <c r="BO8925" s="2"/>
    </row>
    <row r="8926" ht="12.75" customHeight="1">
      <c r="D8926" s="2"/>
      <c r="G8926" s="2"/>
      <c r="I8926" s="2"/>
      <c r="J8926" s="2"/>
      <c r="K8926" s="2"/>
      <c r="L8926" s="2"/>
      <c r="M8926" s="2"/>
      <c r="N8926" s="2"/>
      <c r="O8926" s="2"/>
      <c r="P8926" s="2"/>
      <c r="Q8926" s="2"/>
      <c r="R8926" s="2"/>
      <c r="S8926" s="2"/>
      <c r="T8926" s="2"/>
      <c r="U8926" s="2"/>
      <c r="V8926" s="2"/>
      <c r="W8926" s="2"/>
      <c r="X8926" s="2"/>
      <c r="Y8926" s="2"/>
      <c r="AB8926" s="2"/>
      <c r="AC8926" s="2"/>
      <c r="AD8926" s="2"/>
      <c r="AE8926" s="2"/>
      <c r="AF8926" s="2"/>
      <c r="AG8926" s="2"/>
      <c r="AH8926" s="2"/>
      <c r="AI8926" s="2"/>
      <c r="AJ8926" s="2"/>
      <c r="AK8926" s="2"/>
      <c r="BK8926" s="2"/>
      <c r="BL8926" s="2"/>
      <c r="BN8926" s="2"/>
      <c r="BO8926" s="2"/>
    </row>
    <row r="8927" ht="12.75" customHeight="1">
      <c r="D8927" s="2"/>
      <c r="G8927" s="2"/>
      <c r="I8927" s="2"/>
      <c r="J8927" s="2"/>
      <c r="K8927" s="2"/>
      <c r="L8927" s="2"/>
      <c r="M8927" s="2"/>
      <c r="N8927" s="2"/>
      <c r="O8927" s="2"/>
      <c r="P8927" s="2"/>
      <c r="Q8927" s="2"/>
      <c r="R8927" s="2"/>
      <c r="S8927" s="2"/>
      <c r="T8927" s="2"/>
      <c r="U8927" s="2"/>
      <c r="V8927" s="2"/>
      <c r="W8927" s="2"/>
      <c r="X8927" s="2"/>
      <c r="Y8927" s="2"/>
      <c r="AB8927" s="2"/>
      <c r="AC8927" s="2"/>
      <c r="AD8927" s="2"/>
      <c r="AE8927" s="2"/>
      <c r="AF8927" s="2"/>
      <c r="AG8927" s="2"/>
      <c r="AH8927" s="2"/>
      <c r="AI8927" s="2"/>
      <c r="AJ8927" s="2"/>
      <c r="AK8927" s="2"/>
      <c r="BK8927" s="2"/>
      <c r="BL8927" s="2"/>
      <c r="BN8927" s="2"/>
      <c r="BO8927" s="2"/>
    </row>
    <row r="8928" ht="12.75" customHeight="1">
      <c r="D8928" s="2"/>
      <c r="G8928" s="2"/>
      <c r="I8928" s="2"/>
      <c r="J8928" s="2"/>
      <c r="K8928" s="2"/>
      <c r="L8928" s="2"/>
      <c r="M8928" s="2"/>
      <c r="N8928" s="2"/>
      <c r="O8928" s="2"/>
      <c r="P8928" s="2"/>
      <c r="Q8928" s="2"/>
      <c r="R8928" s="2"/>
      <c r="S8928" s="2"/>
      <c r="T8928" s="2"/>
      <c r="U8928" s="2"/>
      <c r="V8928" s="2"/>
      <c r="W8928" s="2"/>
      <c r="X8928" s="2"/>
      <c r="Y8928" s="2"/>
      <c r="AB8928" s="2"/>
      <c r="AC8928" s="2"/>
      <c r="AD8928" s="2"/>
      <c r="AE8928" s="2"/>
      <c r="AF8928" s="2"/>
      <c r="AG8928" s="2"/>
      <c r="AH8928" s="2"/>
      <c r="AI8928" s="2"/>
      <c r="AJ8928" s="2"/>
      <c r="AK8928" s="2"/>
      <c r="BK8928" s="2"/>
      <c r="BL8928" s="2"/>
      <c r="BN8928" s="2"/>
      <c r="BO8928" s="2"/>
    </row>
    <row r="8929" ht="12.75" customHeight="1">
      <c r="D8929" s="2"/>
      <c r="G8929" s="2"/>
      <c r="I8929" s="2"/>
      <c r="J8929" s="2"/>
      <c r="K8929" s="2"/>
      <c r="L8929" s="2"/>
      <c r="M8929" s="2"/>
      <c r="N8929" s="2"/>
      <c r="O8929" s="2"/>
      <c r="P8929" s="2"/>
      <c r="Q8929" s="2"/>
      <c r="R8929" s="2"/>
      <c r="S8929" s="2"/>
      <c r="T8929" s="2"/>
      <c r="U8929" s="2"/>
      <c r="V8929" s="2"/>
      <c r="W8929" s="2"/>
      <c r="X8929" s="2"/>
      <c r="Y8929" s="2"/>
      <c r="AB8929" s="2"/>
      <c r="AC8929" s="2"/>
      <c r="AD8929" s="2"/>
      <c r="AE8929" s="2"/>
      <c r="AF8929" s="2"/>
      <c r="AG8929" s="2"/>
      <c r="AH8929" s="2"/>
      <c r="AI8929" s="2"/>
      <c r="AJ8929" s="2"/>
      <c r="AK8929" s="2"/>
      <c r="BK8929" s="2"/>
      <c r="BL8929" s="2"/>
      <c r="BN8929" s="2"/>
      <c r="BO8929" s="2"/>
    </row>
    <row r="8930" ht="12.75" customHeight="1">
      <c r="D8930" s="2"/>
      <c r="G8930" s="2"/>
      <c r="I8930" s="2"/>
      <c r="J8930" s="2"/>
      <c r="K8930" s="2"/>
      <c r="L8930" s="2"/>
      <c r="M8930" s="2"/>
      <c r="N8930" s="2"/>
      <c r="O8930" s="2"/>
      <c r="P8930" s="2"/>
      <c r="Q8930" s="2"/>
      <c r="R8930" s="2"/>
      <c r="S8930" s="2"/>
      <c r="T8930" s="2"/>
      <c r="U8930" s="2"/>
      <c r="V8930" s="2"/>
      <c r="W8930" s="2"/>
      <c r="X8930" s="2"/>
      <c r="Y8930" s="2"/>
      <c r="AB8930" s="2"/>
      <c r="AC8930" s="2"/>
      <c r="AD8930" s="2"/>
      <c r="AE8930" s="2"/>
      <c r="AF8930" s="2"/>
      <c r="AG8930" s="2"/>
      <c r="AH8930" s="2"/>
      <c r="AI8930" s="2"/>
      <c r="AJ8930" s="2"/>
      <c r="AK8930" s="2"/>
      <c r="BK8930" s="2"/>
      <c r="BL8930" s="2"/>
      <c r="BN8930" s="2"/>
      <c r="BO8930" s="2"/>
    </row>
    <row r="8931" ht="12.75" customHeight="1">
      <c r="D8931" s="2"/>
      <c r="G8931" s="2"/>
      <c r="I8931" s="2"/>
      <c r="J8931" s="2"/>
      <c r="K8931" s="2"/>
      <c r="L8931" s="2"/>
      <c r="M8931" s="2"/>
      <c r="N8931" s="2"/>
      <c r="O8931" s="2"/>
      <c r="P8931" s="2"/>
      <c r="Q8931" s="2"/>
      <c r="R8931" s="2"/>
      <c r="S8931" s="2"/>
      <c r="T8931" s="2"/>
      <c r="U8931" s="2"/>
      <c r="V8931" s="2"/>
      <c r="W8931" s="2"/>
      <c r="X8931" s="2"/>
      <c r="Y8931" s="2"/>
      <c r="AB8931" s="2"/>
      <c r="AC8931" s="2"/>
      <c r="AD8931" s="2"/>
      <c r="AE8931" s="2"/>
      <c r="AF8931" s="2"/>
      <c r="AG8931" s="2"/>
      <c r="AH8931" s="2"/>
      <c r="AI8931" s="2"/>
      <c r="AJ8931" s="2"/>
      <c r="AK8931" s="2"/>
      <c r="BK8931" s="2"/>
      <c r="BL8931" s="2"/>
      <c r="BN8931" s="2"/>
      <c r="BO8931" s="2"/>
    </row>
    <row r="8932" ht="12.75" customHeight="1">
      <c r="D8932" s="2"/>
      <c r="G8932" s="2"/>
      <c r="I8932" s="2"/>
      <c r="J8932" s="2"/>
      <c r="K8932" s="2"/>
      <c r="L8932" s="2"/>
      <c r="M8932" s="2"/>
      <c r="N8932" s="2"/>
      <c r="O8932" s="2"/>
      <c r="P8932" s="2"/>
      <c r="Q8932" s="2"/>
      <c r="R8932" s="2"/>
      <c r="S8932" s="2"/>
      <c r="T8932" s="2"/>
      <c r="U8932" s="2"/>
      <c r="V8932" s="2"/>
      <c r="W8932" s="2"/>
      <c r="X8932" s="2"/>
      <c r="Y8932" s="2"/>
      <c r="AB8932" s="2"/>
      <c r="AC8932" s="2"/>
      <c r="AD8932" s="2"/>
      <c r="AE8932" s="2"/>
      <c r="AF8932" s="2"/>
      <c r="AG8932" s="2"/>
      <c r="AH8932" s="2"/>
      <c r="AI8932" s="2"/>
      <c r="AJ8932" s="2"/>
      <c r="AK8932" s="2"/>
      <c r="BK8932" s="2"/>
      <c r="BL8932" s="2"/>
      <c r="BN8932" s="2"/>
      <c r="BO8932" s="2"/>
    </row>
    <row r="8933" ht="12.75" customHeight="1">
      <c r="D8933" s="2"/>
      <c r="G8933" s="2"/>
      <c r="I8933" s="2"/>
      <c r="J8933" s="2"/>
      <c r="K8933" s="2"/>
      <c r="L8933" s="2"/>
      <c r="M8933" s="2"/>
      <c r="N8933" s="2"/>
      <c r="O8933" s="2"/>
      <c r="P8933" s="2"/>
      <c r="Q8933" s="2"/>
      <c r="R8933" s="2"/>
      <c r="S8933" s="2"/>
      <c r="T8933" s="2"/>
      <c r="U8933" s="2"/>
      <c r="V8933" s="2"/>
      <c r="W8933" s="2"/>
      <c r="X8933" s="2"/>
      <c r="Y8933" s="2"/>
      <c r="AB8933" s="2"/>
      <c r="AC8933" s="2"/>
      <c r="AD8933" s="2"/>
      <c r="AE8933" s="2"/>
      <c r="AF8933" s="2"/>
      <c r="AG8933" s="2"/>
      <c r="AH8933" s="2"/>
      <c r="AI8933" s="2"/>
      <c r="AJ8933" s="2"/>
      <c r="AK8933" s="2"/>
      <c r="BK8933" s="2"/>
      <c r="BL8933" s="2"/>
      <c r="BN8933" s="2"/>
      <c r="BO8933" s="2"/>
    </row>
    <row r="8934" ht="12.75" customHeight="1">
      <c r="D8934" s="2"/>
      <c r="G8934" s="2"/>
      <c r="I8934" s="2"/>
      <c r="J8934" s="2"/>
      <c r="K8934" s="2"/>
      <c r="L8934" s="2"/>
      <c r="M8934" s="2"/>
      <c r="N8934" s="2"/>
      <c r="O8934" s="2"/>
      <c r="P8934" s="2"/>
      <c r="Q8934" s="2"/>
      <c r="R8934" s="2"/>
      <c r="S8934" s="2"/>
      <c r="T8934" s="2"/>
      <c r="U8934" s="2"/>
      <c r="V8934" s="2"/>
      <c r="W8934" s="2"/>
      <c r="X8934" s="2"/>
      <c r="Y8934" s="2"/>
      <c r="AB8934" s="2"/>
      <c r="AC8934" s="2"/>
      <c r="AD8934" s="2"/>
      <c r="AE8934" s="2"/>
      <c r="AF8934" s="2"/>
      <c r="AG8934" s="2"/>
      <c r="AH8934" s="2"/>
      <c r="AI8934" s="2"/>
      <c r="AJ8934" s="2"/>
      <c r="AK8934" s="2"/>
      <c r="BK8934" s="2"/>
      <c r="BL8934" s="2"/>
      <c r="BN8934" s="2"/>
      <c r="BO8934" s="2"/>
    </row>
    <row r="8935" ht="12.75" customHeight="1">
      <c r="D8935" s="2"/>
      <c r="G8935" s="2"/>
      <c r="I8935" s="2"/>
      <c r="J8935" s="2"/>
      <c r="K8935" s="2"/>
      <c r="L8935" s="2"/>
      <c r="M8935" s="2"/>
      <c r="N8935" s="2"/>
      <c r="O8935" s="2"/>
      <c r="P8935" s="2"/>
      <c r="Q8935" s="2"/>
      <c r="R8935" s="2"/>
      <c r="S8935" s="2"/>
      <c r="T8935" s="2"/>
      <c r="U8935" s="2"/>
      <c r="V8935" s="2"/>
      <c r="W8935" s="2"/>
      <c r="X8935" s="2"/>
      <c r="Y8935" s="2"/>
      <c r="AB8935" s="2"/>
      <c r="AC8935" s="2"/>
      <c r="AD8935" s="2"/>
      <c r="AE8935" s="2"/>
      <c r="AF8935" s="2"/>
      <c r="AG8935" s="2"/>
      <c r="AH8935" s="2"/>
      <c r="AI8935" s="2"/>
      <c r="AJ8935" s="2"/>
      <c r="AK8935" s="2"/>
      <c r="BK8935" s="2"/>
      <c r="BL8935" s="2"/>
      <c r="BN8935" s="2"/>
      <c r="BO8935" s="2"/>
    </row>
    <row r="8936" ht="12.75" customHeight="1">
      <c r="D8936" s="2"/>
      <c r="G8936" s="2"/>
      <c r="I8936" s="2"/>
      <c r="J8936" s="2"/>
      <c r="K8936" s="2"/>
      <c r="L8936" s="2"/>
      <c r="M8936" s="2"/>
      <c r="N8936" s="2"/>
      <c r="O8936" s="2"/>
      <c r="P8936" s="2"/>
      <c r="Q8936" s="2"/>
      <c r="R8936" s="2"/>
      <c r="S8936" s="2"/>
      <c r="T8936" s="2"/>
      <c r="U8936" s="2"/>
      <c r="V8936" s="2"/>
      <c r="W8936" s="2"/>
      <c r="X8936" s="2"/>
      <c r="Y8936" s="2"/>
      <c r="AB8936" s="2"/>
      <c r="AC8936" s="2"/>
      <c r="AD8936" s="2"/>
      <c r="AE8936" s="2"/>
      <c r="AF8936" s="2"/>
      <c r="AG8936" s="2"/>
      <c r="AH8936" s="2"/>
      <c r="AI8936" s="2"/>
      <c r="AJ8936" s="2"/>
      <c r="AK8936" s="2"/>
      <c r="BK8936" s="2"/>
      <c r="BL8936" s="2"/>
      <c r="BN8936" s="2"/>
      <c r="BO8936" s="2"/>
    </row>
    <row r="8937" ht="12.75" customHeight="1">
      <c r="D8937" s="2"/>
      <c r="G8937" s="2"/>
      <c r="I8937" s="2"/>
      <c r="J8937" s="2"/>
      <c r="K8937" s="2"/>
      <c r="L8937" s="2"/>
      <c r="M8937" s="2"/>
      <c r="N8937" s="2"/>
      <c r="O8937" s="2"/>
      <c r="P8937" s="2"/>
      <c r="Q8937" s="2"/>
      <c r="R8937" s="2"/>
      <c r="S8937" s="2"/>
      <c r="T8937" s="2"/>
      <c r="U8937" s="2"/>
      <c r="V8937" s="2"/>
      <c r="W8937" s="2"/>
      <c r="X8937" s="2"/>
      <c r="Y8937" s="2"/>
      <c r="AB8937" s="2"/>
      <c r="AC8937" s="2"/>
      <c r="AD8937" s="2"/>
      <c r="AE8937" s="2"/>
      <c r="AF8937" s="2"/>
      <c r="AG8937" s="2"/>
      <c r="AH8937" s="2"/>
      <c r="AI8937" s="2"/>
      <c r="AJ8937" s="2"/>
      <c r="AK8937" s="2"/>
      <c r="BK8937" s="2"/>
      <c r="BL8937" s="2"/>
      <c r="BN8937" s="2"/>
      <c r="BO8937" s="2"/>
    </row>
    <row r="8938" ht="12.75" customHeight="1">
      <c r="D8938" s="2"/>
      <c r="G8938" s="2"/>
      <c r="I8938" s="2"/>
      <c r="J8938" s="2"/>
      <c r="K8938" s="2"/>
      <c r="L8938" s="2"/>
      <c r="M8938" s="2"/>
      <c r="N8938" s="2"/>
      <c r="O8938" s="2"/>
      <c r="P8938" s="2"/>
      <c r="Q8938" s="2"/>
      <c r="R8938" s="2"/>
      <c r="S8938" s="2"/>
      <c r="T8938" s="2"/>
      <c r="U8938" s="2"/>
      <c r="V8938" s="2"/>
      <c r="W8938" s="2"/>
      <c r="X8938" s="2"/>
      <c r="Y8938" s="2"/>
      <c r="AB8938" s="2"/>
      <c r="AC8938" s="2"/>
      <c r="AD8938" s="2"/>
      <c r="AE8938" s="2"/>
      <c r="AF8938" s="2"/>
      <c r="AG8938" s="2"/>
      <c r="AH8938" s="2"/>
      <c r="AI8938" s="2"/>
      <c r="AJ8938" s="2"/>
      <c r="AK8938" s="2"/>
      <c r="BK8938" s="2"/>
      <c r="BL8938" s="2"/>
      <c r="BN8938" s="2"/>
      <c r="BO8938" s="2"/>
    </row>
    <row r="8939" ht="12.75" customHeight="1">
      <c r="D8939" s="2"/>
      <c r="G8939" s="2"/>
      <c r="I8939" s="2"/>
      <c r="J8939" s="2"/>
      <c r="K8939" s="2"/>
      <c r="L8939" s="2"/>
      <c r="M8939" s="2"/>
      <c r="N8939" s="2"/>
      <c r="O8939" s="2"/>
      <c r="P8939" s="2"/>
      <c r="Q8939" s="2"/>
      <c r="R8939" s="2"/>
      <c r="S8939" s="2"/>
      <c r="T8939" s="2"/>
      <c r="U8939" s="2"/>
      <c r="V8939" s="2"/>
      <c r="W8939" s="2"/>
      <c r="X8939" s="2"/>
      <c r="Y8939" s="2"/>
      <c r="AB8939" s="2"/>
      <c r="AC8939" s="2"/>
      <c r="AD8939" s="2"/>
      <c r="AE8939" s="2"/>
      <c r="AF8939" s="2"/>
      <c r="AG8939" s="2"/>
      <c r="AH8939" s="2"/>
      <c r="AI8939" s="2"/>
      <c r="AJ8939" s="2"/>
      <c r="AK8939" s="2"/>
      <c r="BK8939" s="2"/>
      <c r="BL8939" s="2"/>
      <c r="BN8939" s="2"/>
      <c r="BO8939" s="2"/>
    </row>
    <row r="8940" ht="12.75" customHeight="1">
      <c r="D8940" s="2"/>
      <c r="G8940" s="2"/>
      <c r="I8940" s="2"/>
      <c r="J8940" s="2"/>
      <c r="K8940" s="2"/>
      <c r="L8940" s="2"/>
      <c r="M8940" s="2"/>
      <c r="N8940" s="2"/>
      <c r="O8940" s="2"/>
      <c r="P8940" s="2"/>
      <c r="Q8940" s="2"/>
      <c r="R8940" s="2"/>
      <c r="S8940" s="2"/>
      <c r="T8940" s="2"/>
      <c r="U8940" s="2"/>
      <c r="V8940" s="2"/>
      <c r="W8940" s="2"/>
      <c r="X8940" s="2"/>
      <c r="Y8940" s="2"/>
      <c r="AB8940" s="2"/>
      <c r="AC8940" s="2"/>
      <c r="AD8940" s="2"/>
      <c r="AE8940" s="2"/>
      <c r="AF8940" s="2"/>
      <c r="AG8940" s="2"/>
      <c r="AH8940" s="2"/>
      <c r="AI8940" s="2"/>
      <c r="AJ8940" s="2"/>
      <c r="AK8940" s="2"/>
      <c r="BK8940" s="2"/>
      <c r="BL8940" s="2"/>
      <c r="BN8940" s="2"/>
      <c r="BO8940" s="2"/>
    </row>
    <row r="8941" ht="12.75" customHeight="1">
      <c r="D8941" s="2"/>
      <c r="G8941" s="2"/>
      <c r="I8941" s="2"/>
      <c r="J8941" s="2"/>
      <c r="K8941" s="2"/>
      <c r="L8941" s="2"/>
      <c r="M8941" s="2"/>
      <c r="N8941" s="2"/>
      <c r="O8941" s="2"/>
      <c r="P8941" s="2"/>
      <c r="Q8941" s="2"/>
      <c r="R8941" s="2"/>
      <c r="S8941" s="2"/>
      <c r="T8941" s="2"/>
      <c r="U8941" s="2"/>
      <c r="V8941" s="2"/>
      <c r="W8941" s="2"/>
      <c r="X8941" s="2"/>
      <c r="Y8941" s="2"/>
      <c r="AB8941" s="2"/>
      <c r="AC8941" s="2"/>
      <c r="AD8941" s="2"/>
      <c r="AE8941" s="2"/>
      <c r="AF8941" s="2"/>
      <c r="AG8941" s="2"/>
      <c r="AH8941" s="2"/>
      <c r="AI8941" s="2"/>
      <c r="AJ8941" s="2"/>
      <c r="AK8941" s="2"/>
      <c r="BK8941" s="2"/>
      <c r="BL8941" s="2"/>
      <c r="BN8941" s="2"/>
      <c r="BO8941" s="2"/>
    </row>
    <row r="8942" ht="12.75" customHeight="1">
      <c r="D8942" s="2"/>
      <c r="G8942" s="2"/>
      <c r="I8942" s="2"/>
      <c r="J8942" s="2"/>
      <c r="K8942" s="2"/>
      <c r="L8942" s="2"/>
      <c r="M8942" s="2"/>
      <c r="N8942" s="2"/>
      <c r="O8942" s="2"/>
      <c r="P8942" s="2"/>
      <c r="Q8942" s="2"/>
      <c r="R8942" s="2"/>
      <c r="S8942" s="2"/>
      <c r="T8942" s="2"/>
      <c r="U8942" s="2"/>
      <c r="V8942" s="2"/>
      <c r="W8942" s="2"/>
      <c r="X8942" s="2"/>
      <c r="Y8942" s="2"/>
      <c r="AB8942" s="2"/>
      <c r="AC8942" s="2"/>
      <c r="AD8942" s="2"/>
      <c r="AE8942" s="2"/>
      <c r="AF8942" s="2"/>
      <c r="AG8942" s="2"/>
      <c r="AH8942" s="2"/>
      <c r="AI8942" s="2"/>
      <c r="AJ8942" s="2"/>
      <c r="AK8942" s="2"/>
      <c r="BK8942" s="2"/>
      <c r="BL8942" s="2"/>
      <c r="BN8942" s="2"/>
      <c r="BO8942" s="2"/>
    </row>
    <row r="8943" ht="12.75" customHeight="1">
      <c r="D8943" s="2"/>
      <c r="G8943" s="2"/>
      <c r="I8943" s="2"/>
      <c r="J8943" s="2"/>
      <c r="K8943" s="2"/>
      <c r="L8943" s="2"/>
      <c r="M8943" s="2"/>
      <c r="N8943" s="2"/>
      <c r="O8943" s="2"/>
      <c r="P8943" s="2"/>
      <c r="Q8943" s="2"/>
      <c r="R8943" s="2"/>
      <c r="S8943" s="2"/>
      <c r="T8943" s="2"/>
      <c r="U8943" s="2"/>
      <c r="V8943" s="2"/>
      <c r="W8943" s="2"/>
      <c r="X8943" s="2"/>
      <c r="Y8943" s="2"/>
      <c r="AB8943" s="2"/>
      <c r="AC8943" s="2"/>
      <c r="AD8943" s="2"/>
      <c r="AE8943" s="2"/>
      <c r="AF8943" s="2"/>
      <c r="AG8943" s="2"/>
      <c r="AH8943" s="2"/>
      <c r="AI8943" s="2"/>
      <c r="AJ8943" s="2"/>
      <c r="AK8943" s="2"/>
      <c r="BK8943" s="2"/>
      <c r="BL8943" s="2"/>
      <c r="BN8943" s="2"/>
      <c r="BO8943" s="2"/>
    </row>
    <row r="8944" ht="12.75" customHeight="1">
      <c r="D8944" s="2"/>
      <c r="G8944" s="2"/>
      <c r="I8944" s="2"/>
      <c r="J8944" s="2"/>
      <c r="K8944" s="2"/>
      <c r="L8944" s="2"/>
      <c r="M8944" s="2"/>
      <c r="N8944" s="2"/>
      <c r="O8944" s="2"/>
      <c r="P8944" s="2"/>
      <c r="Q8944" s="2"/>
      <c r="R8944" s="2"/>
      <c r="S8944" s="2"/>
      <c r="T8944" s="2"/>
      <c r="U8944" s="2"/>
      <c r="V8944" s="2"/>
      <c r="W8944" s="2"/>
      <c r="X8944" s="2"/>
      <c r="Y8944" s="2"/>
      <c r="AB8944" s="2"/>
      <c r="AC8944" s="2"/>
      <c r="AD8944" s="2"/>
      <c r="AE8944" s="2"/>
      <c r="AF8944" s="2"/>
      <c r="AG8944" s="2"/>
      <c r="AH8944" s="2"/>
      <c r="AI8944" s="2"/>
      <c r="AJ8944" s="2"/>
      <c r="AK8944" s="2"/>
      <c r="BK8944" s="2"/>
      <c r="BL8944" s="2"/>
      <c r="BN8944" s="2"/>
      <c r="BO8944" s="2"/>
    </row>
    <row r="8945" ht="12.75" customHeight="1">
      <c r="D8945" s="2"/>
      <c r="G8945" s="2"/>
      <c r="I8945" s="2"/>
      <c r="J8945" s="2"/>
      <c r="K8945" s="2"/>
      <c r="L8945" s="2"/>
      <c r="M8945" s="2"/>
      <c r="N8945" s="2"/>
      <c r="O8945" s="2"/>
      <c r="P8945" s="2"/>
      <c r="Q8945" s="2"/>
      <c r="R8945" s="2"/>
      <c r="S8945" s="2"/>
      <c r="T8945" s="2"/>
      <c r="U8945" s="2"/>
      <c r="V8945" s="2"/>
      <c r="W8945" s="2"/>
      <c r="X8945" s="2"/>
      <c r="Y8945" s="2"/>
      <c r="AB8945" s="2"/>
      <c r="AC8945" s="2"/>
      <c r="AD8945" s="2"/>
      <c r="AE8945" s="2"/>
      <c r="AF8945" s="2"/>
      <c r="AG8945" s="2"/>
      <c r="AH8945" s="2"/>
      <c r="AI8945" s="2"/>
      <c r="AJ8945" s="2"/>
      <c r="AK8945" s="2"/>
      <c r="BK8945" s="2"/>
      <c r="BL8945" s="2"/>
      <c r="BN8945" s="2"/>
      <c r="BO8945" s="2"/>
    </row>
    <row r="8946" ht="12.75" customHeight="1">
      <c r="D8946" s="2"/>
      <c r="G8946" s="2"/>
      <c r="I8946" s="2"/>
      <c r="J8946" s="2"/>
      <c r="K8946" s="2"/>
      <c r="L8946" s="2"/>
      <c r="M8946" s="2"/>
      <c r="N8946" s="2"/>
      <c r="O8946" s="2"/>
      <c r="P8946" s="2"/>
      <c r="Q8946" s="2"/>
      <c r="R8946" s="2"/>
      <c r="S8946" s="2"/>
      <c r="T8946" s="2"/>
      <c r="U8946" s="2"/>
      <c r="V8946" s="2"/>
      <c r="W8946" s="2"/>
      <c r="X8946" s="2"/>
      <c r="Y8946" s="2"/>
      <c r="AB8946" s="2"/>
      <c r="AC8946" s="2"/>
      <c r="AD8946" s="2"/>
      <c r="AE8946" s="2"/>
      <c r="AF8946" s="2"/>
      <c r="AG8946" s="2"/>
      <c r="AH8946" s="2"/>
      <c r="AI8946" s="2"/>
      <c r="AJ8946" s="2"/>
      <c r="AK8946" s="2"/>
      <c r="BK8946" s="2"/>
      <c r="BL8946" s="2"/>
      <c r="BN8946" s="2"/>
      <c r="BO8946" s="2"/>
    </row>
    <row r="8947" ht="12.75" customHeight="1">
      <c r="D8947" s="2"/>
      <c r="G8947" s="2"/>
      <c r="I8947" s="2"/>
      <c r="J8947" s="2"/>
      <c r="K8947" s="2"/>
      <c r="L8947" s="2"/>
      <c r="M8947" s="2"/>
      <c r="N8947" s="2"/>
      <c r="O8947" s="2"/>
      <c r="P8947" s="2"/>
      <c r="Q8947" s="2"/>
      <c r="R8947" s="2"/>
      <c r="S8947" s="2"/>
      <c r="T8947" s="2"/>
      <c r="U8947" s="2"/>
      <c r="V8947" s="2"/>
      <c r="W8947" s="2"/>
      <c r="X8947" s="2"/>
      <c r="Y8947" s="2"/>
      <c r="AB8947" s="2"/>
      <c r="AC8947" s="2"/>
      <c r="AD8947" s="2"/>
      <c r="AE8947" s="2"/>
      <c r="AF8947" s="2"/>
      <c r="AG8947" s="2"/>
      <c r="AH8947" s="2"/>
      <c r="AI8947" s="2"/>
      <c r="AJ8947" s="2"/>
      <c r="AK8947" s="2"/>
      <c r="BK8947" s="2"/>
      <c r="BL8947" s="2"/>
      <c r="BN8947" s="2"/>
      <c r="BO8947" s="2"/>
    </row>
    <row r="8948" ht="12.75" customHeight="1">
      <c r="D8948" s="2"/>
      <c r="G8948" s="2"/>
      <c r="I8948" s="2"/>
      <c r="J8948" s="2"/>
      <c r="K8948" s="2"/>
      <c r="L8948" s="2"/>
      <c r="M8948" s="2"/>
      <c r="N8948" s="2"/>
      <c r="O8948" s="2"/>
      <c r="P8948" s="2"/>
      <c r="Q8948" s="2"/>
      <c r="R8948" s="2"/>
      <c r="S8948" s="2"/>
      <c r="T8948" s="2"/>
      <c r="U8948" s="2"/>
      <c r="V8948" s="2"/>
      <c r="W8948" s="2"/>
      <c r="X8948" s="2"/>
      <c r="Y8948" s="2"/>
      <c r="AB8948" s="2"/>
      <c r="AC8948" s="2"/>
      <c r="AD8948" s="2"/>
      <c r="AE8948" s="2"/>
      <c r="AF8948" s="2"/>
      <c r="AG8948" s="2"/>
      <c r="AH8948" s="2"/>
      <c r="AI8948" s="2"/>
      <c r="AJ8948" s="2"/>
      <c r="AK8948" s="2"/>
      <c r="BK8948" s="2"/>
      <c r="BL8948" s="2"/>
      <c r="BN8948" s="2"/>
      <c r="BO8948" s="2"/>
    </row>
    <row r="8949" ht="12.75" customHeight="1">
      <c r="D8949" s="2"/>
      <c r="G8949" s="2"/>
      <c r="I8949" s="2"/>
      <c r="J8949" s="2"/>
      <c r="K8949" s="2"/>
      <c r="L8949" s="2"/>
      <c r="M8949" s="2"/>
      <c r="N8949" s="2"/>
      <c r="O8949" s="2"/>
      <c r="P8949" s="2"/>
      <c r="Q8949" s="2"/>
      <c r="R8949" s="2"/>
      <c r="S8949" s="2"/>
      <c r="T8949" s="2"/>
      <c r="U8949" s="2"/>
      <c r="V8949" s="2"/>
      <c r="W8949" s="2"/>
      <c r="X8949" s="2"/>
      <c r="Y8949" s="2"/>
      <c r="AB8949" s="2"/>
      <c r="AC8949" s="2"/>
      <c r="AD8949" s="2"/>
      <c r="AE8949" s="2"/>
      <c r="AF8949" s="2"/>
      <c r="AG8949" s="2"/>
      <c r="AH8949" s="2"/>
      <c r="AI8949" s="2"/>
      <c r="AJ8949" s="2"/>
      <c r="AK8949" s="2"/>
      <c r="BK8949" s="2"/>
      <c r="BL8949" s="2"/>
      <c r="BN8949" s="2"/>
      <c r="BO8949" s="2"/>
    </row>
    <row r="8950" ht="12.75" customHeight="1">
      <c r="D8950" s="2"/>
      <c r="G8950" s="2"/>
      <c r="I8950" s="2"/>
      <c r="J8950" s="2"/>
      <c r="K8950" s="2"/>
      <c r="L8950" s="2"/>
      <c r="M8950" s="2"/>
      <c r="N8950" s="2"/>
      <c r="O8950" s="2"/>
      <c r="P8950" s="2"/>
      <c r="Q8950" s="2"/>
      <c r="R8950" s="2"/>
      <c r="S8950" s="2"/>
      <c r="T8950" s="2"/>
      <c r="U8950" s="2"/>
      <c r="V8950" s="2"/>
      <c r="W8950" s="2"/>
      <c r="X8950" s="2"/>
      <c r="Y8950" s="2"/>
      <c r="AB8950" s="2"/>
      <c r="AC8950" s="2"/>
      <c r="AD8950" s="2"/>
      <c r="AE8950" s="2"/>
      <c r="AF8950" s="2"/>
      <c r="AG8950" s="2"/>
      <c r="AH8950" s="2"/>
      <c r="AI8950" s="2"/>
      <c r="AJ8950" s="2"/>
      <c r="AK8950" s="2"/>
      <c r="BK8950" s="2"/>
      <c r="BL8950" s="2"/>
      <c r="BN8950" s="2"/>
      <c r="BO8950" s="2"/>
    </row>
    <row r="8951" ht="12.75" customHeight="1">
      <c r="D8951" s="2"/>
      <c r="G8951" s="2"/>
      <c r="I8951" s="2"/>
      <c r="J8951" s="2"/>
      <c r="K8951" s="2"/>
      <c r="L8951" s="2"/>
      <c r="M8951" s="2"/>
      <c r="N8951" s="2"/>
      <c r="O8951" s="2"/>
      <c r="P8951" s="2"/>
      <c r="Q8951" s="2"/>
      <c r="R8951" s="2"/>
      <c r="S8951" s="2"/>
      <c r="T8951" s="2"/>
      <c r="U8951" s="2"/>
      <c r="V8951" s="2"/>
      <c r="W8951" s="2"/>
      <c r="X8951" s="2"/>
      <c r="Y8951" s="2"/>
      <c r="AB8951" s="2"/>
      <c r="AC8951" s="2"/>
      <c r="AD8951" s="2"/>
      <c r="AE8951" s="2"/>
      <c r="AF8951" s="2"/>
      <c r="AG8951" s="2"/>
      <c r="AH8951" s="2"/>
      <c r="AI8951" s="2"/>
      <c r="AJ8951" s="2"/>
      <c r="AK8951" s="2"/>
      <c r="BK8951" s="2"/>
      <c r="BL8951" s="2"/>
      <c r="BN8951" s="2"/>
      <c r="BO8951" s="2"/>
    </row>
    <row r="8952" ht="12.75" customHeight="1">
      <c r="D8952" s="2"/>
      <c r="G8952" s="2"/>
      <c r="I8952" s="2"/>
      <c r="J8952" s="2"/>
      <c r="K8952" s="2"/>
      <c r="L8952" s="2"/>
      <c r="M8952" s="2"/>
      <c r="N8952" s="2"/>
      <c r="O8952" s="2"/>
      <c r="P8952" s="2"/>
      <c r="Q8952" s="2"/>
      <c r="R8952" s="2"/>
      <c r="S8952" s="2"/>
      <c r="T8952" s="2"/>
      <c r="U8952" s="2"/>
      <c r="V8952" s="2"/>
      <c r="W8952" s="2"/>
      <c r="X8952" s="2"/>
      <c r="Y8952" s="2"/>
      <c r="AB8952" s="2"/>
      <c r="AC8952" s="2"/>
      <c r="AD8952" s="2"/>
      <c r="AE8952" s="2"/>
      <c r="AF8952" s="2"/>
      <c r="AG8952" s="2"/>
      <c r="AH8952" s="2"/>
      <c r="AI8952" s="2"/>
      <c r="AJ8952" s="2"/>
      <c r="AK8952" s="2"/>
      <c r="BK8952" s="2"/>
      <c r="BL8952" s="2"/>
      <c r="BN8952" s="2"/>
      <c r="BO8952" s="2"/>
    </row>
    <row r="8953" ht="12.75" customHeight="1">
      <c r="D8953" s="2"/>
      <c r="G8953" s="2"/>
      <c r="I8953" s="2"/>
      <c r="J8953" s="2"/>
      <c r="K8953" s="2"/>
      <c r="L8953" s="2"/>
      <c r="M8953" s="2"/>
      <c r="N8953" s="2"/>
      <c r="O8953" s="2"/>
      <c r="P8953" s="2"/>
      <c r="Q8953" s="2"/>
      <c r="R8953" s="2"/>
      <c r="S8953" s="2"/>
      <c r="T8953" s="2"/>
      <c r="U8953" s="2"/>
      <c r="V8953" s="2"/>
      <c r="W8953" s="2"/>
      <c r="X8953" s="2"/>
      <c r="Y8953" s="2"/>
      <c r="AB8953" s="2"/>
      <c r="AC8953" s="2"/>
      <c r="AD8953" s="2"/>
      <c r="AE8953" s="2"/>
      <c r="AF8953" s="2"/>
      <c r="AG8953" s="2"/>
      <c r="AH8953" s="2"/>
      <c r="AI8953" s="2"/>
      <c r="AJ8953" s="2"/>
      <c r="AK8953" s="2"/>
      <c r="BK8953" s="2"/>
      <c r="BL8953" s="2"/>
      <c r="BN8953" s="2"/>
      <c r="BO8953" s="2"/>
    </row>
    <row r="8954" ht="12.75" customHeight="1">
      <c r="D8954" s="2"/>
      <c r="G8954" s="2"/>
      <c r="I8954" s="2"/>
      <c r="J8954" s="2"/>
      <c r="K8954" s="2"/>
      <c r="L8954" s="2"/>
      <c r="M8954" s="2"/>
      <c r="N8954" s="2"/>
      <c r="O8954" s="2"/>
      <c r="P8954" s="2"/>
      <c r="Q8954" s="2"/>
      <c r="R8954" s="2"/>
      <c r="S8954" s="2"/>
      <c r="T8954" s="2"/>
      <c r="U8954" s="2"/>
      <c r="V8954" s="2"/>
      <c r="W8954" s="2"/>
      <c r="X8954" s="2"/>
      <c r="Y8954" s="2"/>
      <c r="AB8954" s="2"/>
      <c r="AC8954" s="2"/>
      <c r="AD8954" s="2"/>
      <c r="AE8954" s="2"/>
      <c r="AF8954" s="2"/>
      <c r="AG8954" s="2"/>
      <c r="AH8954" s="2"/>
      <c r="AI8954" s="2"/>
      <c r="AJ8954" s="2"/>
      <c r="AK8954" s="2"/>
      <c r="BK8954" s="2"/>
      <c r="BL8954" s="2"/>
      <c r="BN8954" s="2"/>
      <c r="BO8954" s="2"/>
    </row>
    <row r="8955" ht="12.75" customHeight="1">
      <c r="D8955" s="2"/>
      <c r="G8955" s="2"/>
      <c r="I8955" s="2"/>
      <c r="J8955" s="2"/>
      <c r="K8955" s="2"/>
      <c r="L8955" s="2"/>
      <c r="M8955" s="2"/>
      <c r="N8955" s="2"/>
      <c r="O8955" s="2"/>
      <c r="P8955" s="2"/>
      <c r="Q8955" s="2"/>
      <c r="R8955" s="2"/>
      <c r="S8955" s="2"/>
      <c r="T8955" s="2"/>
      <c r="U8955" s="2"/>
      <c r="V8955" s="2"/>
      <c r="W8955" s="2"/>
      <c r="X8955" s="2"/>
      <c r="Y8955" s="2"/>
      <c r="AB8955" s="2"/>
      <c r="AC8955" s="2"/>
      <c r="AD8955" s="2"/>
      <c r="AE8955" s="2"/>
      <c r="AF8955" s="2"/>
      <c r="AG8955" s="2"/>
      <c r="AH8955" s="2"/>
      <c r="AI8955" s="2"/>
      <c r="AJ8955" s="2"/>
      <c r="AK8955" s="2"/>
      <c r="BK8955" s="2"/>
      <c r="BL8955" s="2"/>
      <c r="BN8955" s="2"/>
      <c r="BO8955" s="2"/>
    </row>
    <row r="8956" ht="12.75" customHeight="1">
      <c r="D8956" s="2"/>
      <c r="G8956" s="2"/>
      <c r="I8956" s="2"/>
      <c r="J8956" s="2"/>
      <c r="K8956" s="2"/>
      <c r="L8956" s="2"/>
      <c r="M8956" s="2"/>
      <c r="N8956" s="2"/>
      <c r="O8956" s="2"/>
      <c r="P8956" s="2"/>
      <c r="Q8956" s="2"/>
      <c r="R8956" s="2"/>
      <c r="S8956" s="2"/>
      <c r="T8956" s="2"/>
      <c r="U8956" s="2"/>
      <c r="V8956" s="2"/>
      <c r="W8956" s="2"/>
      <c r="X8956" s="2"/>
      <c r="Y8956" s="2"/>
      <c r="AB8956" s="2"/>
      <c r="AC8956" s="2"/>
      <c r="AD8956" s="2"/>
      <c r="AE8956" s="2"/>
      <c r="AF8956" s="2"/>
      <c r="AG8956" s="2"/>
      <c r="AH8956" s="2"/>
      <c r="AI8956" s="2"/>
      <c r="AJ8956" s="2"/>
      <c r="AK8956" s="2"/>
      <c r="BK8956" s="2"/>
      <c r="BL8956" s="2"/>
      <c r="BN8956" s="2"/>
      <c r="BO8956" s="2"/>
    </row>
    <row r="8957" ht="12.75" customHeight="1">
      <c r="D8957" s="2"/>
      <c r="G8957" s="2"/>
      <c r="I8957" s="2"/>
      <c r="J8957" s="2"/>
      <c r="K8957" s="2"/>
      <c r="L8957" s="2"/>
      <c r="M8957" s="2"/>
      <c r="N8957" s="2"/>
      <c r="O8957" s="2"/>
      <c r="P8957" s="2"/>
      <c r="Q8957" s="2"/>
      <c r="R8957" s="2"/>
      <c r="S8957" s="2"/>
      <c r="T8957" s="2"/>
      <c r="U8957" s="2"/>
      <c r="V8957" s="2"/>
      <c r="W8957" s="2"/>
      <c r="X8957" s="2"/>
      <c r="Y8957" s="2"/>
      <c r="AB8957" s="2"/>
      <c r="AC8957" s="2"/>
      <c r="AD8957" s="2"/>
      <c r="AE8957" s="2"/>
      <c r="AF8957" s="2"/>
      <c r="AG8957" s="2"/>
      <c r="AH8957" s="2"/>
      <c r="AI8957" s="2"/>
      <c r="AJ8957" s="2"/>
      <c r="AK8957" s="2"/>
      <c r="BK8957" s="2"/>
      <c r="BL8957" s="2"/>
      <c r="BN8957" s="2"/>
      <c r="BO8957" s="2"/>
    </row>
    <row r="8958" ht="12.75" customHeight="1">
      <c r="D8958" s="2"/>
      <c r="G8958" s="2"/>
      <c r="I8958" s="2"/>
      <c r="J8958" s="2"/>
      <c r="K8958" s="2"/>
      <c r="L8958" s="2"/>
      <c r="M8958" s="2"/>
      <c r="N8958" s="2"/>
      <c r="O8958" s="2"/>
      <c r="P8958" s="2"/>
      <c r="Q8958" s="2"/>
      <c r="R8958" s="2"/>
      <c r="S8958" s="2"/>
      <c r="T8958" s="2"/>
      <c r="U8958" s="2"/>
      <c r="V8958" s="2"/>
      <c r="W8958" s="2"/>
      <c r="X8958" s="2"/>
      <c r="Y8958" s="2"/>
      <c r="AB8958" s="2"/>
      <c r="AC8958" s="2"/>
      <c r="AD8958" s="2"/>
      <c r="AE8958" s="2"/>
      <c r="AF8958" s="2"/>
      <c r="AG8958" s="2"/>
      <c r="AH8958" s="2"/>
      <c r="AI8958" s="2"/>
      <c r="AJ8958" s="2"/>
      <c r="AK8958" s="2"/>
      <c r="BK8958" s="2"/>
      <c r="BL8958" s="2"/>
      <c r="BN8958" s="2"/>
      <c r="BO8958" s="2"/>
    </row>
    <row r="8959" ht="12.75" customHeight="1">
      <c r="D8959" s="2"/>
      <c r="G8959" s="2"/>
      <c r="I8959" s="2"/>
      <c r="J8959" s="2"/>
      <c r="K8959" s="2"/>
      <c r="L8959" s="2"/>
      <c r="M8959" s="2"/>
      <c r="N8959" s="2"/>
      <c r="O8959" s="2"/>
      <c r="P8959" s="2"/>
      <c r="Q8959" s="2"/>
      <c r="R8959" s="2"/>
      <c r="S8959" s="2"/>
      <c r="T8959" s="2"/>
      <c r="U8959" s="2"/>
      <c r="V8959" s="2"/>
      <c r="W8959" s="2"/>
      <c r="X8959" s="2"/>
      <c r="Y8959" s="2"/>
      <c r="AB8959" s="2"/>
      <c r="AC8959" s="2"/>
      <c r="AD8959" s="2"/>
      <c r="AE8959" s="2"/>
      <c r="AF8959" s="2"/>
      <c r="AG8959" s="2"/>
      <c r="AH8959" s="2"/>
      <c r="AI8959" s="2"/>
      <c r="AJ8959" s="2"/>
      <c r="AK8959" s="2"/>
      <c r="BK8959" s="2"/>
      <c r="BL8959" s="2"/>
      <c r="BN8959" s="2"/>
      <c r="BO8959" s="2"/>
    </row>
    <row r="8960" ht="12.75" customHeight="1">
      <c r="D8960" s="2"/>
      <c r="G8960" s="2"/>
      <c r="I8960" s="2"/>
      <c r="J8960" s="2"/>
      <c r="K8960" s="2"/>
      <c r="L8960" s="2"/>
      <c r="M8960" s="2"/>
      <c r="N8960" s="2"/>
      <c r="O8960" s="2"/>
      <c r="P8960" s="2"/>
      <c r="Q8960" s="2"/>
      <c r="R8960" s="2"/>
      <c r="S8960" s="2"/>
      <c r="T8960" s="2"/>
      <c r="U8960" s="2"/>
      <c r="V8960" s="2"/>
      <c r="W8960" s="2"/>
      <c r="X8960" s="2"/>
      <c r="Y8960" s="2"/>
      <c r="AB8960" s="2"/>
      <c r="AC8960" s="2"/>
      <c r="AD8960" s="2"/>
      <c r="AE8960" s="2"/>
      <c r="AF8960" s="2"/>
      <c r="AG8960" s="2"/>
      <c r="AH8960" s="2"/>
      <c r="AI8960" s="2"/>
      <c r="AJ8960" s="2"/>
      <c r="AK8960" s="2"/>
      <c r="BK8960" s="2"/>
      <c r="BL8960" s="2"/>
      <c r="BN8960" s="2"/>
      <c r="BO8960" s="2"/>
    </row>
    <row r="8961" ht="12.75" customHeight="1">
      <c r="D8961" s="2"/>
      <c r="G8961" s="2"/>
      <c r="I8961" s="2"/>
      <c r="J8961" s="2"/>
      <c r="K8961" s="2"/>
      <c r="L8961" s="2"/>
      <c r="M8961" s="2"/>
      <c r="N8961" s="2"/>
      <c r="O8961" s="2"/>
      <c r="P8961" s="2"/>
      <c r="Q8961" s="2"/>
      <c r="R8961" s="2"/>
      <c r="S8961" s="2"/>
      <c r="T8961" s="2"/>
      <c r="U8961" s="2"/>
      <c r="V8961" s="2"/>
      <c r="W8961" s="2"/>
      <c r="X8961" s="2"/>
      <c r="Y8961" s="2"/>
      <c r="AB8961" s="2"/>
      <c r="AC8961" s="2"/>
      <c r="AD8961" s="2"/>
      <c r="AE8961" s="2"/>
      <c r="AF8961" s="2"/>
      <c r="AG8961" s="2"/>
      <c r="AH8961" s="2"/>
      <c r="AI8961" s="2"/>
      <c r="AJ8961" s="2"/>
      <c r="AK8961" s="2"/>
      <c r="BK8961" s="2"/>
      <c r="BL8961" s="2"/>
      <c r="BN8961" s="2"/>
      <c r="BO8961" s="2"/>
    </row>
    <row r="8962" ht="12.75" customHeight="1">
      <c r="D8962" s="2"/>
      <c r="G8962" s="2"/>
      <c r="I8962" s="2"/>
      <c r="J8962" s="2"/>
      <c r="K8962" s="2"/>
      <c r="L8962" s="2"/>
      <c r="M8962" s="2"/>
      <c r="N8962" s="2"/>
      <c r="O8962" s="2"/>
      <c r="P8962" s="2"/>
      <c r="Q8962" s="2"/>
      <c r="R8962" s="2"/>
      <c r="S8962" s="2"/>
      <c r="T8962" s="2"/>
      <c r="U8962" s="2"/>
      <c r="V8962" s="2"/>
      <c r="W8962" s="2"/>
      <c r="X8962" s="2"/>
      <c r="Y8962" s="2"/>
      <c r="AB8962" s="2"/>
      <c r="AC8962" s="2"/>
      <c r="AD8962" s="2"/>
      <c r="AE8962" s="2"/>
      <c r="AF8962" s="2"/>
      <c r="AG8962" s="2"/>
      <c r="AH8962" s="2"/>
      <c r="AI8962" s="2"/>
      <c r="AJ8962" s="2"/>
      <c r="AK8962" s="2"/>
      <c r="BK8962" s="2"/>
      <c r="BL8962" s="2"/>
      <c r="BN8962" s="2"/>
      <c r="BO8962" s="2"/>
    </row>
    <row r="8963" ht="12.75" customHeight="1">
      <c r="D8963" s="2"/>
      <c r="G8963" s="2"/>
      <c r="I8963" s="2"/>
      <c r="J8963" s="2"/>
      <c r="K8963" s="2"/>
      <c r="L8963" s="2"/>
      <c r="M8963" s="2"/>
      <c r="N8963" s="2"/>
      <c r="O8963" s="2"/>
      <c r="P8963" s="2"/>
      <c r="Q8963" s="2"/>
      <c r="R8963" s="2"/>
      <c r="S8963" s="2"/>
      <c r="T8963" s="2"/>
      <c r="U8963" s="2"/>
      <c r="V8963" s="2"/>
      <c r="W8963" s="2"/>
      <c r="X8963" s="2"/>
      <c r="Y8963" s="2"/>
      <c r="AB8963" s="2"/>
      <c r="AC8963" s="2"/>
      <c r="AD8963" s="2"/>
      <c r="AE8963" s="2"/>
      <c r="AF8963" s="2"/>
      <c r="AG8963" s="2"/>
      <c r="AH8963" s="2"/>
      <c r="AI8963" s="2"/>
      <c r="AJ8963" s="2"/>
      <c r="AK8963" s="2"/>
      <c r="BK8963" s="2"/>
      <c r="BL8963" s="2"/>
      <c r="BN8963" s="2"/>
      <c r="BO8963" s="2"/>
    </row>
    <row r="8964" ht="12.75" customHeight="1">
      <c r="D8964" s="2"/>
      <c r="G8964" s="2"/>
      <c r="I8964" s="2"/>
      <c r="J8964" s="2"/>
      <c r="K8964" s="2"/>
      <c r="L8964" s="2"/>
      <c r="M8964" s="2"/>
      <c r="N8964" s="2"/>
      <c r="O8964" s="2"/>
      <c r="P8964" s="2"/>
      <c r="Q8964" s="2"/>
      <c r="R8964" s="2"/>
      <c r="S8964" s="2"/>
      <c r="T8964" s="2"/>
      <c r="U8964" s="2"/>
      <c r="V8964" s="2"/>
      <c r="W8964" s="2"/>
      <c r="X8964" s="2"/>
      <c r="Y8964" s="2"/>
      <c r="AB8964" s="2"/>
      <c r="AC8964" s="2"/>
      <c r="AD8964" s="2"/>
      <c r="AE8964" s="2"/>
      <c r="AF8964" s="2"/>
      <c r="AG8964" s="2"/>
      <c r="AH8964" s="2"/>
      <c r="AI8964" s="2"/>
      <c r="AJ8964" s="2"/>
      <c r="AK8964" s="2"/>
      <c r="BK8964" s="2"/>
      <c r="BL8964" s="2"/>
      <c r="BN8964" s="2"/>
      <c r="BO8964" s="2"/>
    </row>
    <row r="8965" ht="12.75" customHeight="1">
      <c r="D8965" s="2"/>
      <c r="G8965" s="2"/>
      <c r="I8965" s="2"/>
      <c r="J8965" s="2"/>
      <c r="K8965" s="2"/>
      <c r="L8965" s="2"/>
      <c r="M8965" s="2"/>
      <c r="N8965" s="2"/>
      <c r="O8965" s="2"/>
      <c r="P8965" s="2"/>
      <c r="Q8965" s="2"/>
      <c r="R8965" s="2"/>
      <c r="S8965" s="2"/>
      <c r="T8965" s="2"/>
      <c r="U8965" s="2"/>
      <c r="V8965" s="2"/>
      <c r="W8965" s="2"/>
      <c r="X8965" s="2"/>
      <c r="Y8965" s="2"/>
      <c r="AB8965" s="2"/>
      <c r="AC8965" s="2"/>
      <c r="AD8965" s="2"/>
      <c r="AE8965" s="2"/>
      <c r="AF8965" s="2"/>
      <c r="AG8965" s="2"/>
      <c r="AH8965" s="2"/>
      <c r="AI8965" s="2"/>
      <c r="AJ8965" s="2"/>
      <c r="AK8965" s="2"/>
      <c r="BK8965" s="2"/>
      <c r="BL8965" s="2"/>
      <c r="BN8965" s="2"/>
      <c r="BO8965" s="2"/>
    </row>
    <row r="8966" ht="12.75" customHeight="1">
      <c r="D8966" s="2"/>
      <c r="G8966" s="2"/>
      <c r="I8966" s="2"/>
      <c r="J8966" s="2"/>
      <c r="K8966" s="2"/>
      <c r="L8966" s="2"/>
      <c r="M8966" s="2"/>
      <c r="N8966" s="2"/>
      <c r="O8966" s="2"/>
      <c r="P8966" s="2"/>
      <c r="Q8966" s="2"/>
      <c r="R8966" s="2"/>
      <c r="S8966" s="2"/>
      <c r="T8966" s="2"/>
      <c r="U8966" s="2"/>
      <c r="V8966" s="2"/>
      <c r="W8966" s="2"/>
      <c r="X8966" s="2"/>
      <c r="Y8966" s="2"/>
      <c r="AB8966" s="2"/>
      <c r="AC8966" s="2"/>
      <c r="AD8966" s="2"/>
      <c r="AE8966" s="2"/>
      <c r="AF8966" s="2"/>
      <c r="AG8966" s="2"/>
      <c r="AH8966" s="2"/>
      <c r="AI8966" s="2"/>
      <c r="AJ8966" s="2"/>
      <c r="AK8966" s="2"/>
      <c r="BK8966" s="2"/>
      <c r="BL8966" s="2"/>
      <c r="BN8966" s="2"/>
      <c r="BO8966" s="2"/>
    </row>
    <row r="8967" ht="12.75" customHeight="1">
      <c r="D8967" s="2"/>
      <c r="G8967" s="2"/>
      <c r="I8967" s="2"/>
      <c r="J8967" s="2"/>
      <c r="K8967" s="2"/>
      <c r="L8967" s="2"/>
      <c r="M8967" s="2"/>
      <c r="N8967" s="2"/>
      <c r="O8967" s="2"/>
      <c r="P8967" s="2"/>
      <c r="Q8967" s="2"/>
      <c r="R8967" s="2"/>
      <c r="S8967" s="2"/>
      <c r="T8967" s="2"/>
      <c r="U8967" s="2"/>
      <c r="V8967" s="2"/>
      <c r="W8967" s="2"/>
      <c r="X8967" s="2"/>
      <c r="Y8967" s="2"/>
      <c r="AB8967" s="2"/>
      <c r="AC8967" s="2"/>
      <c r="AD8967" s="2"/>
      <c r="AE8967" s="2"/>
      <c r="AF8967" s="2"/>
      <c r="AG8967" s="2"/>
      <c r="AH8967" s="2"/>
      <c r="AI8967" s="2"/>
      <c r="AJ8967" s="2"/>
      <c r="AK8967" s="2"/>
      <c r="BK8967" s="2"/>
      <c r="BL8967" s="2"/>
      <c r="BN8967" s="2"/>
      <c r="BO8967" s="2"/>
    </row>
    <row r="8968" ht="12.75" customHeight="1">
      <c r="D8968" s="2"/>
      <c r="G8968" s="2"/>
      <c r="I8968" s="2"/>
      <c r="J8968" s="2"/>
      <c r="K8968" s="2"/>
      <c r="L8968" s="2"/>
      <c r="M8968" s="2"/>
      <c r="N8968" s="2"/>
      <c r="O8968" s="2"/>
      <c r="P8968" s="2"/>
      <c r="Q8968" s="2"/>
      <c r="R8968" s="2"/>
      <c r="S8968" s="2"/>
      <c r="T8968" s="2"/>
      <c r="U8968" s="2"/>
      <c r="V8968" s="2"/>
      <c r="W8968" s="2"/>
      <c r="X8968" s="2"/>
      <c r="Y8968" s="2"/>
      <c r="AB8968" s="2"/>
      <c r="AC8968" s="2"/>
      <c r="AD8968" s="2"/>
      <c r="AE8968" s="2"/>
      <c r="AF8968" s="2"/>
      <c r="AG8968" s="2"/>
      <c r="AH8968" s="2"/>
      <c r="AI8968" s="2"/>
      <c r="AJ8968" s="2"/>
      <c r="AK8968" s="2"/>
      <c r="BK8968" s="2"/>
      <c r="BL8968" s="2"/>
      <c r="BN8968" s="2"/>
      <c r="BO8968" s="2"/>
    </row>
    <row r="8969" ht="12.75" customHeight="1">
      <c r="D8969" s="2"/>
      <c r="G8969" s="2"/>
      <c r="I8969" s="2"/>
      <c r="J8969" s="2"/>
      <c r="K8969" s="2"/>
      <c r="L8969" s="2"/>
      <c r="M8969" s="2"/>
      <c r="N8969" s="2"/>
      <c r="O8969" s="2"/>
      <c r="P8969" s="2"/>
      <c r="Q8969" s="2"/>
      <c r="R8969" s="2"/>
      <c r="S8969" s="2"/>
      <c r="T8969" s="2"/>
      <c r="U8969" s="2"/>
      <c r="V8969" s="2"/>
      <c r="W8969" s="2"/>
      <c r="X8969" s="2"/>
      <c r="Y8969" s="2"/>
      <c r="AB8969" s="2"/>
      <c r="AC8969" s="2"/>
      <c r="AD8969" s="2"/>
      <c r="AE8969" s="2"/>
      <c r="AF8969" s="2"/>
      <c r="AG8969" s="2"/>
      <c r="AH8969" s="2"/>
      <c r="AI8969" s="2"/>
      <c r="AJ8969" s="2"/>
      <c r="AK8969" s="2"/>
      <c r="BK8969" s="2"/>
      <c r="BL8969" s="2"/>
      <c r="BN8969" s="2"/>
      <c r="BO8969" s="2"/>
    </row>
    <row r="8970" ht="12.75" customHeight="1">
      <c r="D8970" s="2"/>
      <c r="G8970" s="2"/>
      <c r="I8970" s="2"/>
      <c r="J8970" s="2"/>
      <c r="K8970" s="2"/>
      <c r="L8970" s="2"/>
      <c r="M8970" s="2"/>
      <c r="N8970" s="2"/>
      <c r="O8970" s="2"/>
      <c r="P8970" s="2"/>
      <c r="Q8970" s="2"/>
      <c r="R8970" s="2"/>
      <c r="S8970" s="2"/>
      <c r="T8970" s="2"/>
      <c r="U8970" s="2"/>
      <c r="V8970" s="2"/>
      <c r="W8970" s="2"/>
      <c r="X8970" s="2"/>
      <c r="Y8970" s="2"/>
      <c r="AB8970" s="2"/>
      <c r="AC8970" s="2"/>
      <c r="AD8970" s="2"/>
      <c r="AE8970" s="2"/>
      <c r="AF8970" s="2"/>
      <c r="AG8970" s="2"/>
      <c r="AH8970" s="2"/>
      <c r="AI8970" s="2"/>
      <c r="AJ8970" s="2"/>
      <c r="AK8970" s="2"/>
      <c r="BK8970" s="2"/>
      <c r="BL8970" s="2"/>
      <c r="BN8970" s="2"/>
      <c r="BO8970" s="2"/>
    </row>
    <row r="8971" ht="12.75" customHeight="1">
      <c r="D8971" s="2"/>
      <c r="G8971" s="2"/>
      <c r="I8971" s="2"/>
      <c r="J8971" s="2"/>
      <c r="K8971" s="2"/>
      <c r="L8971" s="2"/>
      <c r="M8971" s="2"/>
      <c r="N8971" s="2"/>
      <c r="O8971" s="2"/>
      <c r="P8971" s="2"/>
      <c r="Q8971" s="2"/>
      <c r="R8971" s="2"/>
      <c r="S8971" s="2"/>
      <c r="T8971" s="2"/>
      <c r="U8971" s="2"/>
      <c r="V8971" s="2"/>
      <c r="W8971" s="2"/>
      <c r="X8971" s="2"/>
      <c r="Y8971" s="2"/>
      <c r="AB8971" s="2"/>
      <c r="AC8971" s="2"/>
      <c r="AD8971" s="2"/>
      <c r="AE8971" s="2"/>
      <c r="AF8971" s="2"/>
      <c r="AG8971" s="2"/>
      <c r="AH8971" s="2"/>
      <c r="AI8971" s="2"/>
      <c r="AJ8971" s="2"/>
      <c r="AK8971" s="2"/>
      <c r="BK8971" s="2"/>
      <c r="BL8971" s="2"/>
      <c r="BN8971" s="2"/>
      <c r="BO8971" s="2"/>
    </row>
    <row r="8972" ht="12.75" customHeight="1">
      <c r="D8972" s="2"/>
      <c r="G8972" s="2"/>
      <c r="I8972" s="2"/>
      <c r="J8972" s="2"/>
      <c r="K8972" s="2"/>
      <c r="L8972" s="2"/>
      <c r="M8972" s="2"/>
      <c r="N8972" s="2"/>
      <c r="O8972" s="2"/>
      <c r="P8972" s="2"/>
      <c r="Q8972" s="2"/>
      <c r="R8972" s="2"/>
      <c r="S8972" s="2"/>
      <c r="T8972" s="2"/>
      <c r="U8972" s="2"/>
      <c r="V8972" s="2"/>
      <c r="W8972" s="2"/>
      <c r="X8972" s="2"/>
      <c r="Y8972" s="2"/>
      <c r="AB8972" s="2"/>
      <c r="AC8972" s="2"/>
      <c r="AD8972" s="2"/>
      <c r="AE8972" s="2"/>
      <c r="AF8972" s="2"/>
      <c r="AG8972" s="2"/>
      <c r="AH8972" s="2"/>
      <c r="AI8972" s="2"/>
      <c r="AJ8972" s="2"/>
      <c r="AK8972" s="2"/>
      <c r="BK8972" s="2"/>
      <c r="BL8972" s="2"/>
      <c r="BN8972" s="2"/>
      <c r="BO8972" s="2"/>
    </row>
    <row r="8973" ht="12.75" customHeight="1">
      <c r="D8973" s="2"/>
      <c r="G8973" s="2"/>
      <c r="I8973" s="2"/>
      <c r="J8973" s="2"/>
      <c r="K8973" s="2"/>
      <c r="L8973" s="2"/>
      <c r="M8973" s="2"/>
      <c r="N8973" s="2"/>
      <c r="O8973" s="2"/>
      <c r="P8973" s="2"/>
      <c r="Q8973" s="2"/>
      <c r="R8973" s="2"/>
      <c r="S8973" s="2"/>
      <c r="T8973" s="2"/>
      <c r="U8973" s="2"/>
      <c r="V8973" s="2"/>
      <c r="W8973" s="2"/>
      <c r="X8973" s="2"/>
      <c r="Y8973" s="2"/>
      <c r="AB8973" s="2"/>
      <c r="AC8973" s="2"/>
      <c r="AD8973" s="2"/>
      <c r="AE8973" s="2"/>
      <c r="AF8973" s="2"/>
      <c r="AG8973" s="2"/>
      <c r="AH8973" s="2"/>
      <c r="AI8973" s="2"/>
      <c r="AJ8973" s="2"/>
      <c r="AK8973" s="2"/>
      <c r="BK8973" s="2"/>
      <c r="BL8973" s="2"/>
      <c r="BN8973" s="2"/>
      <c r="BO8973" s="2"/>
    </row>
    <row r="8974" ht="12.75" customHeight="1">
      <c r="D8974" s="2"/>
      <c r="G8974" s="2"/>
      <c r="I8974" s="2"/>
      <c r="J8974" s="2"/>
      <c r="K8974" s="2"/>
      <c r="L8974" s="2"/>
      <c r="M8974" s="2"/>
      <c r="N8974" s="2"/>
      <c r="O8974" s="2"/>
      <c r="P8974" s="2"/>
      <c r="Q8974" s="2"/>
      <c r="R8974" s="2"/>
      <c r="S8974" s="2"/>
      <c r="T8974" s="2"/>
      <c r="U8974" s="2"/>
      <c r="V8974" s="2"/>
      <c r="W8974" s="2"/>
      <c r="X8974" s="2"/>
      <c r="Y8974" s="2"/>
      <c r="AB8974" s="2"/>
      <c r="AC8974" s="2"/>
      <c r="AD8974" s="2"/>
      <c r="AE8974" s="2"/>
      <c r="AF8974" s="2"/>
      <c r="AG8974" s="2"/>
      <c r="AH8974" s="2"/>
      <c r="AI8974" s="2"/>
      <c r="AJ8974" s="2"/>
      <c r="AK8974" s="2"/>
      <c r="BK8974" s="2"/>
      <c r="BL8974" s="2"/>
      <c r="BN8974" s="2"/>
      <c r="BO8974" s="2"/>
    </row>
    <row r="8975" ht="12.75" customHeight="1">
      <c r="D8975" s="2"/>
      <c r="G8975" s="2"/>
      <c r="I8975" s="2"/>
      <c r="J8975" s="2"/>
      <c r="K8975" s="2"/>
      <c r="L8975" s="2"/>
      <c r="M8975" s="2"/>
      <c r="N8975" s="2"/>
      <c r="O8975" s="2"/>
      <c r="P8975" s="2"/>
      <c r="Q8975" s="2"/>
      <c r="R8975" s="2"/>
      <c r="S8975" s="2"/>
      <c r="T8975" s="2"/>
      <c r="U8975" s="2"/>
      <c r="V8975" s="2"/>
      <c r="W8975" s="2"/>
      <c r="X8975" s="2"/>
      <c r="Y8975" s="2"/>
      <c r="AB8975" s="2"/>
      <c r="AC8975" s="2"/>
      <c r="AD8975" s="2"/>
      <c r="AE8975" s="2"/>
      <c r="AF8975" s="2"/>
      <c r="AG8975" s="2"/>
      <c r="AH8975" s="2"/>
      <c r="AI8975" s="2"/>
      <c r="AJ8975" s="2"/>
      <c r="AK8975" s="2"/>
      <c r="BK8975" s="2"/>
      <c r="BL8975" s="2"/>
      <c r="BN8975" s="2"/>
      <c r="BO8975" s="2"/>
    </row>
    <row r="8976" ht="12.75" customHeight="1">
      <c r="D8976" s="2"/>
      <c r="G8976" s="2"/>
      <c r="I8976" s="2"/>
      <c r="J8976" s="2"/>
      <c r="K8976" s="2"/>
      <c r="L8976" s="2"/>
      <c r="M8976" s="2"/>
      <c r="N8976" s="2"/>
      <c r="O8976" s="2"/>
      <c r="P8976" s="2"/>
      <c r="Q8976" s="2"/>
      <c r="R8976" s="2"/>
      <c r="S8976" s="2"/>
      <c r="T8976" s="2"/>
      <c r="U8976" s="2"/>
      <c r="V8976" s="2"/>
      <c r="W8976" s="2"/>
      <c r="X8976" s="2"/>
      <c r="Y8976" s="2"/>
      <c r="AB8976" s="2"/>
      <c r="AC8976" s="2"/>
      <c r="AD8976" s="2"/>
      <c r="AE8976" s="2"/>
      <c r="AF8976" s="2"/>
      <c r="AG8976" s="2"/>
      <c r="AH8976" s="2"/>
      <c r="AI8976" s="2"/>
      <c r="AJ8976" s="2"/>
      <c r="AK8976" s="2"/>
      <c r="BK8976" s="2"/>
      <c r="BL8976" s="2"/>
      <c r="BN8976" s="2"/>
      <c r="BO8976" s="2"/>
    </row>
    <row r="8977" ht="12.75" customHeight="1">
      <c r="D8977" s="2"/>
      <c r="G8977" s="2"/>
      <c r="I8977" s="2"/>
      <c r="J8977" s="2"/>
      <c r="K8977" s="2"/>
      <c r="L8977" s="2"/>
      <c r="M8977" s="2"/>
      <c r="N8977" s="2"/>
      <c r="O8977" s="2"/>
      <c r="P8977" s="2"/>
      <c r="Q8977" s="2"/>
      <c r="R8977" s="2"/>
      <c r="S8977" s="2"/>
      <c r="T8977" s="2"/>
      <c r="U8977" s="2"/>
      <c r="V8977" s="2"/>
      <c r="W8977" s="2"/>
      <c r="X8977" s="2"/>
      <c r="Y8977" s="2"/>
      <c r="AB8977" s="2"/>
      <c r="AC8977" s="2"/>
      <c r="AD8977" s="2"/>
      <c r="AE8977" s="2"/>
      <c r="AF8977" s="2"/>
      <c r="AG8977" s="2"/>
      <c r="AH8977" s="2"/>
      <c r="AI8977" s="2"/>
      <c r="AJ8977" s="2"/>
      <c r="AK8977" s="2"/>
      <c r="BK8977" s="2"/>
      <c r="BL8977" s="2"/>
      <c r="BN8977" s="2"/>
      <c r="BO8977" s="2"/>
    </row>
    <row r="8978" ht="12.75" customHeight="1">
      <c r="D8978" s="2"/>
      <c r="G8978" s="2"/>
      <c r="I8978" s="2"/>
      <c r="J8978" s="2"/>
      <c r="K8978" s="2"/>
      <c r="L8978" s="2"/>
      <c r="M8978" s="2"/>
      <c r="N8978" s="2"/>
      <c r="O8978" s="2"/>
      <c r="P8978" s="2"/>
      <c r="Q8978" s="2"/>
      <c r="R8978" s="2"/>
      <c r="S8978" s="2"/>
      <c r="T8978" s="2"/>
      <c r="U8978" s="2"/>
      <c r="V8978" s="2"/>
      <c r="W8978" s="2"/>
      <c r="X8978" s="2"/>
      <c r="Y8978" s="2"/>
      <c r="AB8978" s="2"/>
      <c r="AC8978" s="2"/>
      <c r="AD8978" s="2"/>
      <c r="AE8978" s="2"/>
      <c r="AF8978" s="2"/>
      <c r="AG8978" s="2"/>
      <c r="AH8978" s="2"/>
      <c r="AI8978" s="2"/>
      <c r="AJ8978" s="2"/>
      <c r="AK8978" s="2"/>
      <c r="BK8978" s="2"/>
      <c r="BL8978" s="2"/>
      <c r="BN8978" s="2"/>
      <c r="BO8978" s="2"/>
    </row>
    <row r="8979" ht="12.75" customHeight="1">
      <c r="D8979" s="2"/>
      <c r="G8979" s="2"/>
      <c r="I8979" s="2"/>
      <c r="J8979" s="2"/>
      <c r="K8979" s="2"/>
      <c r="L8979" s="2"/>
      <c r="M8979" s="2"/>
      <c r="N8979" s="2"/>
      <c r="O8979" s="2"/>
      <c r="P8979" s="2"/>
      <c r="Q8979" s="2"/>
      <c r="R8979" s="2"/>
      <c r="S8979" s="2"/>
      <c r="T8979" s="2"/>
      <c r="U8979" s="2"/>
      <c r="V8979" s="2"/>
      <c r="W8979" s="2"/>
      <c r="X8979" s="2"/>
      <c r="Y8979" s="2"/>
      <c r="AB8979" s="2"/>
      <c r="AC8979" s="2"/>
      <c r="AD8979" s="2"/>
      <c r="AE8979" s="2"/>
      <c r="AF8979" s="2"/>
      <c r="AG8979" s="2"/>
      <c r="AH8979" s="2"/>
      <c r="AI8979" s="2"/>
      <c r="AJ8979" s="2"/>
      <c r="AK8979" s="2"/>
      <c r="BK8979" s="2"/>
      <c r="BL8979" s="2"/>
      <c r="BN8979" s="2"/>
      <c r="BO8979" s="2"/>
    </row>
    <row r="8980" ht="12.75" customHeight="1">
      <c r="D8980" s="2"/>
      <c r="G8980" s="2"/>
      <c r="I8980" s="2"/>
      <c r="J8980" s="2"/>
      <c r="K8980" s="2"/>
      <c r="L8980" s="2"/>
      <c r="M8980" s="2"/>
      <c r="N8980" s="2"/>
      <c r="O8980" s="2"/>
      <c r="P8980" s="2"/>
      <c r="Q8980" s="2"/>
      <c r="R8980" s="2"/>
      <c r="S8980" s="2"/>
      <c r="T8980" s="2"/>
      <c r="U8980" s="2"/>
      <c r="V8980" s="2"/>
      <c r="W8980" s="2"/>
      <c r="X8980" s="2"/>
      <c r="Y8980" s="2"/>
      <c r="AB8980" s="2"/>
      <c r="AC8980" s="2"/>
      <c r="AD8980" s="2"/>
      <c r="AE8980" s="2"/>
      <c r="AF8980" s="2"/>
      <c r="AG8980" s="2"/>
      <c r="AH8980" s="2"/>
      <c r="AI8980" s="2"/>
      <c r="AJ8980" s="2"/>
      <c r="AK8980" s="2"/>
      <c r="BK8980" s="2"/>
      <c r="BL8980" s="2"/>
      <c r="BN8980" s="2"/>
      <c r="BO8980" s="2"/>
    </row>
    <row r="8981" ht="12.75" customHeight="1">
      <c r="D8981" s="2"/>
      <c r="G8981" s="2"/>
      <c r="I8981" s="2"/>
      <c r="J8981" s="2"/>
      <c r="K8981" s="2"/>
      <c r="L8981" s="2"/>
      <c r="M8981" s="2"/>
      <c r="N8981" s="2"/>
      <c r="O8981" s="2"/>
      <c r="P8981" s="2"/>
      <c r="Q8981" s="2"/>
      <c r="R8981" s="2"/>
      <c r="S8981" s="2"/>
      <c r="T8981" s="2"/>
      <c r="U8981" s="2"/>
      <c r="V8981" s="2"/>
      <c r="W8981" s="2"/>
      <c r="X8981" s="2"/>
      <c r="Y8981" s="2"/>
      <c r="AB8981" s="2"/>
      <c r="AC8981" s="2"/>
      <c r="AD8981" s="2"/>
      <c r="AE8981" s="2"/>
      <c r="AF8981" s="2"/>
      <c r="AG8981" s="2"/>
      <c r="AH8981" s="2"/>
      <c r="AI8981" s="2"/>
      <c r="AJ8981" s="2"/>
      <c r="AK8981" s="2"/>
      <c r="BK8981" s="2"/>
      <c r="BL8981" s="2"/>
      <c r="BN8981" s="2"/>
      <c r="BO8981" s="2"/>
    </row>
    <row r="8982" ht="12.75" customHeight="1">
      <c r="D8982" s="2"/>
      <c r="G8982" s="2"/>
      <c r="I8982" s="2"/>
      <c r="J8982" s="2"/>
      <c r="K8982" s="2"/>
      <c r="L8982" s="2"/>
      <c r="M8982" s="2"/>
      <c r="N8982" s="2"/>
      <c r="O8982" s="2"/>
      <c r="P8982" s="2"/>
      <c r="Q8982" s="2"/>
      <c r="R8982" s="2"/>
      <c r="S8982" s="2"/>
      <c r="T8982" s="2"/>
      <c r="U8982" s="2"/>
      <c r="V8982" s="2"/>
      <c r="W8982" s="2"/>
      <c r="X8982" s="2"/>
      <c r="Y8982" s="2"/>
      <c r="AB8982" s="2"/>
      <c r="AC8982" s="2"/>
      <c r="AD8982" s="2"/>
      <c r="AE8982" s="2"/>
      <c r="AF8982" s="2"/>
      <c r="AG8982" s="2"/>
      <c r="AH8982" s="2"/>
      <c r="AI8982" s="2"/>
      <c r="AJ8982" s="2"/>
      <c r="AK8982" s="2"/>
      <c r="BK8982" s="2"/>
      <c r="BL8982" s="2"/>
      <c r="BN8982" s="2"/>
      <c r="BO8982" s="2"/>
    </row>
    <row r="8983" ht="12.75" customHeight="1">
      <c r="D8983" s="2"/>
      <c r="G8983" s="2"/>
      <c r="I8983" s="2"/>
      <c r="J8983" s="2"/>
      <c r="K8983" s="2"/>
      <c r="L8983" s="2"/>
      <c r="M8983" s="2"/>
      <c r="N8983" s="2"/>
      <c r="O8983" s="2"/>
      <c r="P8983" s="2"/>
      <c r="Q8983" s="2"/>
      <c r="R8983" s="2"/>
      <c r="S8983" s="2"/>
      <c r="T8983" s="2"/>
      <c r="U8983" s="2"/>
      <c r="V8983" s="2"/>
      <c r="W8983" s="2"/>
      <c r="X8983" s="2"/>
      <c r="Y8983" s="2"/>
      <c r="AB8983" s="2"/>
      <c r="AC8983" s="2"/>
      <c r="AD8983" s="2"/>
      <c r="AE8983" s="2"/>
      <c r="AF8983" s="2"/>
      <c r="AG8983" s="2"/>
      <c r="AH8983" s="2"/>
      <c r="AI8983" s="2"/>
      <c r="AJ8983" s="2"/>
      <c r="AK8983" s="2"/>
      <c r="BK8983" s="2"/>
      <c r="BL8983" s="2"/>
      <c r="BN8983" s="2"/>
      <c r="BO8983" s="2"/>
    </row>
    <row r="8984" ht="12.75" customHeight="1">
      <c r="D8984" s="2"/>
      <c r="G8984" s="2"/>
      <c r="I8984" s="2"/>
      <c r="J8984" s="2"/>
      <c r="K8984" s="2"/>
      <c r="L8984" s="2"/>
      <c r="M8984" s="2"/>
      <c r="N8984" s="2"/>
      <c r="O8984" s="2"/>
      <c r="P8984" s="2"/>
      <c r="Q8984" s="2"/>
      <c r="R8984" s="2"/>
      <c r="S8984" s="2"/>
      <c r="T8984" s="2"/>
      <c r="U8984" s="2"/>
      <c r="V8984" s="2"/>
      <c r="W8984" s="2"/>
      <c r="X8984" s="2"/>
      <c r="Y8984" s="2"/>
      <c r="AB8984" s="2"/>
      <c r="AC8984" s="2"/>
      <c r="AD8984" s="2"/>
      <c r="AE8984" s="2"/>
      <c r="AF8984" s="2"/>
      <c r="AG8984" s="2"/>
      <c r="AH8984" s="2"/>
      <c r="AI8984" s="2"/>
      <c r="AJ8984" s="2"/>
      <c r="AK8984" s="2"/>
      <c r="BK8984" s="2"/>
      <c r="BL8984" s="2"/>
      <c r="BN8984" s="2"/>
      <c r="BO8984" s="2"/>
    </row>
    <row r="8985" ht="12.75" customHeight="1">
      <c r="D8985" s="2"/>
      <c r="G8985" s="2"/>
      <c r="I8985" s="2"/>
      <c r="J8985" s="2"/>
      <c r="K8985" s="2"/>
      <c r="L8985" s="2"/>
      <c r="M8985" s="2"/>
      <c r="N8985" s="2"/>
      <c r="O8985" s="2"/>
      <c r="P8985" s="2"/>
      <c r="Q8985" s="2"/>
      <c r="R8985" s="2"/>
      <c r="S8985" s="2"/>
      <c r="T8985" s="2"/>
      <c r="U8985" s="2"/>
      <c r="V8985" s="2"/>
      <c r="W8985" s="2"/>
      <c r="X8985" s="2"/>
      <c r="Y8985" s="2"/>
      <c r="AB8985" s="2"/>
      <c r="AC8985" s="2"/>
      <c r="AD8985" s="2"/>
      <c r="AE8985" s="2"/>
      <c r="AF8985" s="2"/>
      <c r="AG8985" s="2"/>
      <c r="AH8985" s="2"/>
      <c r="AI8985" s="2"/>
      <c r="AJ8985" s="2"/>
      <c r="AK8985" s="2"/>
      <c r="BK8985" s="2"/>
      <c r="BL8985" s="2"/>
      <c r="BN8985" s="2"/>
      <c r="BO8985" s="2"/>
    </row>
    <row r="8986" ht="12.75" customHeight="1">
      <c r="D8986" s="2"/>
      <c r="G8986" s="2"/>
      <c r="I8986" s="2"/>
      <c r="J8986" s="2"/>
      <c r="K8986" s="2"/>
      <c r="L8986" s="2"/>
      <c r="M8986" s="2"/>
      <c r="N8986" s="2"/>
      <c r="O8986" s="2"/>
      <c r="P8986" s="2"/>
      <c r="Q8986" s="2"/>
      <c r="R8986" s="2"/>
      <c r="S8986" s="2"/>
      <c r="T8986" s="2"/>
      <c r="U8986" s="2"/>
      <c r="V8986" s="2"/>
      <c r="W8986" s="2"/>
      <c r="X8986" s="2"/>
      <c r="Y8986" s="2"/>
      <c r="AB8986" s="2"/>
      <c r="AC8986" s="2"/>
      <c r="AD8986" s="2"/>
      <c r="AE8986" s="2"/>
      <c r="AF8986" s="2"/>
      <c r="AG8986" s="2"/>
      <c r="AH8986" s="2"/>
      <c r="AI8986" s="2"/>
      <c r="AJ8986" s="2"/>
      <c r="AK8986" s="2"/>
      <c r="BK8986" s="2"/>
      <c r="BL8986" s="2"/>
      <c r="BN8986" s="2"/>
      <c r="BO8986" s="2"/>
    </row>
    <row r="8987" ht="12.75" customHeight="1">
      <c r="D8987" s="2"/>
      <c r="G8987" s="2"/>
      <c r="I8987" s="2"/>
      <c r="J8987" s="2"/>
      <c r="K8987" s="2"/>
      <c r="L8987" s="2"/>
      <c r="M8987" s="2"/>
      <c r="N8987" s="2"/>
      <c r="O8987" s="2"/>
      <c r="P8987" s="2"/>
      <c r="Q8987" s="2"/>
      <c r="R8987" s="2"/>
      <c r="S8987" s="2"/>
      <c r="T8987" s="2"/>
      <c r="U8987" s="2"/>
      <c r="V8987" s="2"/>
      <c r="W8987" s="2"/>
      <c r="X8987" s="2"/>
      <c r="Y8987" s="2"/>
      <c r="AB8987" s="2"/>
      <c r="AC8987" s="2"/>
      <c r="AD8987" s="2"/>
      <c r="AE8987" s="2"/>
      <c r="AF8987" s="2"/>
      <c r="AG8987" s="2"/>
      <c r="AH8987" s="2"/>
      <c r="AI8987" s="2"/>
      <c r="AJ8987" s="2"/>
      <c r="AK8987" s="2"/>
      <c r="BK8987" s="2"/>
      <c r="BL8987" s="2"/>
      <c r="BN8987" s="2"/>
      <c r="BO8987" s="2"/>
    </row>
    <row r="8988" ht="12.75" customHeight="1">
      <c r="D8988" s="2"/>
      <c r="G8988" s="2"/>
      <c r="I8988" s="2"/>
      <c r="J8988" s="2"/>
      <c r="K8988" s="2"/>
      <c r="L8988" s="2"/>
      <c r="M8988" s="2"/>
      <c r="N8988" s="2"/>
      <c r="O8988" s="2"/>
      <c r="P8988" s="2"/>
      <c r="Q8988" s="2"/>
      <c r="R8988" s="2"/>
      <c r="S8988" s="2"/>
      <c r="T8988" s="2"/>
      <c r="U8988" s="2"/>
      <c r="V8988" s="2"/>
      <c r="W8988" s="2"/>
      <c r="X8988" s="2"/>
      <c r="Y8988" s="2"/>
      <c r="AB8988" s="2"/>
      <c r="AC8988" s="2"/>
      <c r="AD8988" s="2"/>
      <c r="AE8988" s="2"/>
      <c r="AF8988" s="2"/>
      <c r="AG8988" s="2"/>
      <c r="AH8988" s="2"/>
      <c r="AI8988" s="2"/>
      <c r="AJ8988" s="2"/>
      <c r="AK8988" s="2"/>
      <c r="BK8988" s="2"/>
      <c r="BL8988" s="2"/>
      <c r="BN8988" s="2"/>
      <c r="BO8988" s="2"/>
    </row>
    <row r="8989" ht="12.75" customHeight="1">
      <c r="D8989" s="2"/>
      <c r="G8989" s="2"/>
      <c r="I8989" s="2"/>
      <c r="J8989" s="2"/>
      <c r="K8989" s="2"/>
      <c r="L8989" s="2"/>
      <c r="M8989" s="2"/>
      <c r="N8989" s="2"/>
      <c r="O8989" s="2"/>
      <c r="P8989" s="2"/>
      <c r="Q8989" s="2"/>
      <c r="R8989" s="2"/>
      <c r="S8989" s="2"/>
      <c r="T8989" s="2"/>
      <c r="U8989" s="2"/>
      <c r="V8989" s="2"/>
      <c r="W8989" s="2"/>
      <c r="X8989" s="2"/>
      <c r="Y8989" s="2"/>
      <c r="AB8989" s="2"/>
      <c r="AC8989" s="2"/>
      <c r="AD8989" s="2"/>
      <c r="AE8989" s="2"/>
      <c r="AF8989" s="2"/>
      <c r="AG8989" s="2"/>
      <c r="AH8989" s="2"/>
      <c r="AI8989" s="2"/>
      <c r="AJ8989" s="2"/>
      <c r="AK8989" s="2"/>
      <c r="BK8989" s="2"/>
      <c r="BL8989" s="2"/>
      <c r="BN8989" s="2"/>
      <c r="BO8989" s="2"/>
    </row>
    <row r="8990" ht="12.75" customHeight="1">
      <c r="D8990" s="2"/>
      <c r="G8990" s="2"/>
      <c r="I8990" s="2"/>
      <c r="J8990" s="2"/>
      <c r="K8990" s="2"/>
      <c r="L8990" s="2"/>
      <c r="M8990" s="2"/>
      <c r="N8990" s="2"/>
      <c r="O8990" s="2"/>
      <c r="P8990" s="2"/>
      <c r="Q8990" s="2"/>
      <c r="R8990" s="2"/>
      <c r="S8990" s="2"/>
      <c r="T8990" s="2"/>
      <c r="U8990" s="2"/>
      <c r="V8990" s="2"/>
      <c r="W8990" s="2"/>
      <c r="X8990" s="2"/>
      <c r="Y8990" s="2"/>
      <c r="AB8990" s="2"/>
      <c r="AC8990" s="2"/>
      <c r="AD8990" s="2"/>
      <c r="AE8990" s="2"/>
      <c r="AF8990" s="2"/>
      <c r="AG8990" s="2"/>
      <c r="AH8990" s="2"/>
      <c r="AI8990" s="2"/>
      <c r="AJ8990" s="2"/>
      <c r="AK8990" s="2"/>
      <c r="BK8990" s="2"/>
      <c r="BL8990" s="2"/>
      <c r="BN8990" s="2"/>
      <c r="BO8990" s="2"/>
    </row>
    <row r="8991" ht="12.75" customHeight="1">
      <c r="D8991" s="2"/>
      <c r="G8991" s="2"/>
      <c r="I8991" s="2"/>
      <c r="J8991" s="2"/>
      <c r="K8991" s="2"/>
      <c r="L8991" s="2"/>
      <c r="M8991" s="2"/>
      <c r="N8991" s="2"/>
      <c r="O8991" s="2"/>
      <c r="P8991" s="2"/>
      <c r="Q8991" s="2"/>
      <c r="R8991" s="2"/>
      <c r="S8991" s="2"/>
      <c r="T8991" s="2"/>
      <c r="U8991" s="2"/>
      <c r="V8991" s="2"/>
      <c r="W8991" s="2"/>
      <c r="X8991" s="2"/>
      <c r="Y8991" s="2"/>
      <c r="AB8991" s="2"/>
      <c r="AC8991" s="2"/>
      <c r="AD8991" s="2"/>
      <c r="AE8991" s="2"/>
      <c r="AF8991" s="2"/>
      <c r="AG8991" s="2"/>
      <c r="AH8991" s="2"/>
      <c r="AI8991" s="2"/>
      <c r="AJ8991" s="2"/>
      <c r="AK8991" s="2"/>
      <c r="BK8991" s="2"/>
      <c r="BL8991" s="2"/>
      <c r="BN8991" s="2"/>
      <c r="BO8991" s="2"/>
    </row>
    <row r="8992" ht="12.75" customHeight="1">
      <c r="D8992" s="2"/>
      <c r="G8992" s="2"/>
      <c r="I8992" s="2"/>
      <c r="J8992" s="2"/>
      <c r="K8992" s="2"/>
      <c r="L8992" s="2"/>
      <c r="M8992" s="2"/>
      <c r="N8992" s="2"/>
      <c r="O8992" s="2"/>
      <c r="P8992" s="2"/>
      <c r="Q8992" s="2"/>
      <c r="R8992" s="2"/>
      <c r="S8992" s="2"/>
      <c r="T8992" s="2"/>
      <c r="U8992" s="2"/>
      <c r="V8992" s="2"/>
      <c r="W8992" s="2"/>
      <c r="X8992" s="2"/>
      <c r="Y8992" s="2"/>
      <c r="AB8992" s="2"/>
      <c r="AC8992" s="2"/>
      <c r="AD8992" s="2"/>
      <c r="AE8992" s="2"/>
      <c r="AF8992" s="2"/>
      <c r="AG8992" s="2"/>
      <c r="AH8992" s="2"/>
      <c r="AI8992" s="2"/>
      <c r="AJ8992" s="2"/>
      <c r="AK8992" s="2"/>
      <c r="BK8992" s="2"/>
      <c r="BL8992" s="2"/>
      <c r="BN8992" s="2"/>
      <c r="BO8992" s="2"/>
    </row>
    <row r="8993" ht="12.75" customHeight="1">
      <c r="D8993" s="2"/>
      <c r="G8993" s="2"/>
      <c r="I8993" s="2"/>
      <c r="J8993" s="2"/>
      <c r="K8993" s="2"/>
      <c r="L8993" s="2"/>
      <c r="M8993" s="2"/>
      <c r="N8993" s="2"/>
      <c r="O8993" s="2"/>
      <c r="P8993" s="2"/>
      <c r="Q8993" s="2"/>
      <c r="R8993" s="2"/>
      <c r="S8993" s="2"/>
      <c r="T8993" s="2"/>
      <c r="U8993" s="2"/>
      <c r="V8993" s="2"/>
      <c r="W8993" s="2"/>
      <c r="X8993" s="2"/>
      <c r="Y8993" s="2"/>
      <c r="AB8993" s="2"/>
      <c r="AC8993" s="2"/>
      <c r="AD8993" s="2"/>
      <c r="AE8993" s="2"/>
      <c r="AF8993" s="2"/>
      <c r="AG8993" s="2"/>
      <c r="AH8993" s="2"/>
      <c r="AI8993" s="2"/>
      <c r="AJ8993" s="2"/>
      <c r="AK8993" s="2"/>
      <c r="BK8993" s="2"/>
      <c r="BL8993" s="2"/>
      <c r="BN8993" s="2"/>
      <c r="BO8993" s="2"/>
    </row>
    <row r="8994" ht="12.75" customHeight="1">
      <c r="D8994" s="2"/>
      <c r="G8994" s="2"/>
      <c r="I8994" s="2"/>
      <c r="J8994" s="2"/>
      <c r="K8994" s="2"/>
      <c r="L8994" s="2"/>
      <c r="M8994" s="2"/>
      <c r="N8994" s="2"/>
      <c r="O8994" s="2"/>
      <c r="P8994" s="2"/>
      <c r="Q8994" s="2"/>
      <c r="R8994" s="2"/>
      <c r="S8994" s="2"/>
      <c r="T8994" s="2"/>
      <c r="U8994" s="2"/>
      <c r="V8994" s="2"/>
      <c r="W8994" s="2"/>
      <c r="X8994" s="2"/>
      <c r="Y8994" s="2"/>
      <c r="AB8994" s="2"/>
      <c r="AC8994" s="2"/>
      <c r="AD8994" s="2"/>
      <c r="AE8994" s="2"/>
      <c r="AF8994" s="2"/>
      <c r="AG8994" s="2"/>
      <c r="AH8994" s="2"/>
      <c r="AI8994" s="2"/>
      <c r="AJ8994" s="2"/>
      <c r="AK8994" s="2"/>
      <c r="BK8994" s="2"/>
      <c r="BL8994" s="2"/>
      <c r="BN8994" s="2"/>
      <c r="BO8994" s="2"/>
    </row>
    <row r="8995" ht="12.75" customHeight="1">
      <c r="D8995" s="2"/>
      <c r="G8995" s="2"/>
      <c r="I8995" s="2"/>
      <c r="J8995" s="2"/>
      <c r="K8995" s="2"/>
      <c r="L8995" s="2"/>
      <c r="M8995" s="2"/>
      <c r="N8995" s="2"/>
      <c r="O8995" s="2"/>
      <c r="P8995" s="2"/>
      <c r="Q8995" s="2"/>
      <c r="R8995" s="2"/>
      <c r="S8995" s="2"/>
      <c r="T8995" s="2"/>
      <c r="U8995" s="2"/>
      <c r="V8995" s="2"/>
      <c r="W8995" s="2"/>
      <c r="X8995" s="2"/>
      <c r="Y8995" s="2"/>
      <c r="AB8995" s="2"/>
      <c r="AC8995" s="2"/>
      <c r="AD8995" s="2"/>
      <c r="AE8995" s="2"/>
      <c r="AF8995" s="2"/>
      <c r="AG8995" s="2"/>
      <c r="AH8995" s="2"/>
      <c r="AI8995" s="2"/>
      <c r="AJ8995" s="2"/>
      <c r="AK8995" s="2"/>
      <c r="BK8995" s="2"/>
      <c r="BL8995" s="2"/>
      <c r="BN8995" s="2"/>
      <c r="BO8995" s="2"/>
    </row>
    <row r="8996" ht="12.75" customHeight="1">
      <c r="D8996" s="2"/>
      <c r="G8996" s="2"/>
      <c r="I8996" s="2"/>
      <c r="J8996" s="2"/>
      <c r="K8996" s="2"/>
      <c r="L8996" s="2"/>
      <c r="M8996" s="2"/>
      <c r="N8996" s="2"/>
      <c r="O8996" s="2"/>
      <c r="P8996" s="2"/>
      <c r="Q8996" s="2"/>
      <c r="R8996" s="2"/>
      <c r="S8996" s="2"/>
      <c r="T8996" s="2"/>
      <c r="U8996" s="2"/>
      <c r="V8996" s="2"/>
      <c r="W8996" s="2"/>
      <c r="X8996" s="2"/>
      <c r="Y8996" s="2"/>
      <c r="AB8996" s="2"/>
      <c r="AC8996" s="2"/>
      <c r="AD8996" s="2"/>
      <c r="AE8996" s="2"/>
      <c r="AF8996" s="2"/>
      <c r="AG8996" s="2"/>
      <c r="AH8996" s="2"/>
      <c r="AI8996" s="2"/>
      <c r="AJ8996" s="2"/>
      <c r="AK8996" s="2"/>
      <c r="BK8996" s="2"/>
      <c r="BL8996" s="2"/>
      <c r="BN8996" s="2"/>
      <c r="BO8996" s="2"/>
    </row>
    <row r="8997" ht="12.75" customHeight="1">
      <c r="D8997" s="2"/>
      <c r="G8997" s="2"/>
      <c r="I8997" s="2"/>
      <c r="J8997" s="2"/>
      <c r="K8997" s="2"/>
      <c r="L8997" s="2"/>
      <c r="M8997" s="2"/>
      <c r="N8997" s="2"/>
      <c r="O8997" s="2"/>
      <c r="P8997" s="2"/>
      <c r="Q8997" s="2"/>
      <c r="R8997" s="2"/>
      <c r="S8997" s="2"/>
      <c r="T8997" s="2"/>
      <c r="U8997" s="2"/>
      <c r="V8997" s="2"/>
      <c r="W8997" s="2"/>
      <c r="X8997" s="2"/>
      <c r="Y8997" s="2"/>
      <c r="AB8997" s="2"/>
      <c r="AC8997" s="2"/>
      <c r="AD8997" s="2"/>
      <c r="AE8997" s="2"/>
      <c r="AF8997" s="2"/>
      <c r="AG8997" s="2"/>
      <c r="AH8997" s="2"/>
      <c r="AI8997" s="2"/>
      <c r="AJ8997" s="2"/>
      <c r="AK8997" s="2"/>
      <c r="BK8997" s="2"/>
      <c r="BL8997" s="2"/>
      <c r="BN8997" s="2"/>
      <c r="BO8997" s="2"/>
    </row>
    <row r="8998" ht="12.75" customHeight="1">
      <c r="D8998" s="2"/>
      <c r="G8998" s="2"/>
      <c r="I8998" s="2"/>
      <c r="J8998" s="2"/>
      <c r="K8998" s="2"/>
      <c r="L8998" s="2"/>
      <c r="M8998" s="2"/>
      <c r="N8998" s="2"/>
      <c r="O8998" s="2"/>
      <c r="P8998" s="2"/>
      <c r="Q8998" s="2"/>
      <c r="R8998" s="2"/>
      <c r="S8998" s="2"/>
      <c r="T8998" s="2"/>
      <c r="U8998" s="2"/>
      <c r="V8998" s="2"/>
      <c r="W8998" s="2"/>
      <c r="X8998" s="2"/>
      <c r="Y8998" s="2"/>
      <c r="AB8998" s="2"/>
      <c r="AC8998" s="2"/>
      <c r="AD8998" s="2"/>
      <c r="AE8998" s="2"/>
      <c r="AF8998" s="2"/>
      <c r="AG8998" s="2"/>
      <c r="AH8998" s="2"/>
      <c r="AI8998" s="2"/>
      <c r="AJ8998" s="2"/>
      <c r="AK8998" s="2"/>
      <c r="BK8998" s="2"/>
      <c r="BL8998" s="2"/>
      <c r="BN8998" s="2"/>
      <c r="BO8998" s="2"/>
    </row>
    <row r="8999" ht="12.75" customHeight="1">
      <c r="D8999" s="2"/>
      <c r="G8999" s="2"/>
      <c r="I8999" s="2"/>
      <c r="J8999" s="2"/>
      <c r="K8999" s="2"/>
      <c r="L8999" s="2"/>
      <c r="M8999" s="2"/>
      <c r="N8999" s="2"/>
      <c r="O8999" s="2"/>
      <c r="P8999" s="2"/>
      <c r="Q8999" s="2"/>
      <c r="R8999" s="2"/>
      <c r="S8999" s="2"/>
      <c r="T8999" s="2"/>
      <c r="U8999" s="2"/>
      <c r="V8999" s="2"/>
      <c r="W8999" s="2"/>
      <c r="X8999" s="2"/>
      <c r="Y8999" s="2"/>
      <c r="AB8999" s="2"/>
      <c r="AC8999" s="2"/>
      <c r="AD8999" s="2"/>
      <c r="AE8999" s="2"/>
      <c r="AF8999" s="2"/>
      <c r="AG8999" s="2"/>
      <c r="AH8999" s="2"/>
      <c r="AI8999" s="2"/>
      <c r="AJ8999" s="2"/>
      <c r="AK8999" s="2"/>
      <c r="BK8999" s="2"/>
      <c r="BL8999" s="2"/>
      <c r="BN8999" s="2"/>
      <c r="BO8999" s="2"/>
    </row>
    <row r="9000" ht="12.75" customHeight="1">
      <c r="D9000" s="2"/>
      <c r="G9000" s="2"/>
      <c r="I9000" s="2"/>
      <c r="J9000" s="2"/>
      <c r="K9000" s="2"/>
      <c r="L9000" s="2"/>
      <c r="M9000" s="2"/>
      <c r="N9000" s="2"/>
      <c r="O9000" s="2"/>
      <c r="P9000" s="2"/>
      <c r="Q9000" s="2"/>
      <c r="R9000" s="2"/>
      <c r="S9000" s="2"/>
      <c r="T9000" s="2"/>
      <c r="U9000" s="2"/>
      <c r="V9000" s="2"/>
      <c r="W9000" s="2"/>
      <c r="X9000" s="2"/>
      <c r="Y9000" s="2"/>
      <c r="AB9000" s="2"/>
      <c r="AC9000" s="2"/>
      <c r="AD9000" s="2"/>
      <c r="AE9000" s="2"/>
      <c r="AF9000" s="2"/>
      <c r="AG9000" s="2"/>
      <c r="AH9000" s="2"/>
      <c r="AI9000" s="2"/>
      <c r="AJ9000" s="2"/>
      <c r="AK9000" s="2"/>
      <c r="BK9000" s="2"/>
      <c r="BL9000" s="2"/>
      <c r="BN9000" s="2"/>
      <c r="BO9000" s="2"/>
    </row>
    <row r="9001" ht="12.75" customHeight="1">
      <c r="D9001" s="2"/>
      <c r="G9001" s="2"/>
      <c r="I9001" s="2"/>
      <c r="J9001" s="2"/>
      <c r="K9001" s="2"/>
      <c r="L9001" s="2"/>
      <c r="M9001" s="2"/>
      <c r="N9001" s="2"/>
      <c r="O9001" s="2"/>
      <c r="P9001" s="2"/>
      <c r="Q9001" s="2"/>
      <c r="R9001" s="2"/>
      <c r="S9001" s="2"/>
      <c r="T9001" s="2"/>
      <c r="U9001" s="2"/>
      <c r="V9001" s="2"/>
      <c r="W9001" s="2"/>
      <c r="X9001" s="2"/>
      <c r="Y9001" s="2"/>
      <c r="AB9001" s="2"/>
      <c r="AC9001" s="2"/>
      <c r="AD9001" s="2"/>
      <c r="AE9001" s="2"/>
      <c r="AF9001" s="2"/>
      <c r="AG9001" s="2"/>
      <c r="AH9001" s="2"/>
      <c r="AI9001" s="2"/>
      <c r="AJ9001" s="2"/>
      <c r="AK9001" s="2"/>
      <c r="BK9001" s="2"/>
      <c r="BL9001" s="2"/>
      <c r="BN9001" s="2"/>
      <c r="BO9001" s="2"/>
    </row>
    <row r="9002" ht="12.75" customHeight="1">
      <c r="D9002" s="2"/>
      <c r="G9002" s="2"/>
      <c r="I9002" s="2"/>
      <c r="J9002" s="2"/>
      <c r="K9002" s="2"/>
      <c r="L9002" s="2"/>
      <c r="M9002" s="2"/>
      <c r="N9002" s="2"/>
      <c r="O9002" s="2"/>
      <c r="P9002" s="2"/>
      <c r="Q9002" s="2"/>
      <c r="R9002" s="2"/>
      <c r="S9002" s="2"/>
      <c r="T9002" s="2"/>
      <c r="U9002" s="2"/>
      <c r="V9002" s="2"/>
      <c r="W9002" s="2"/>
      <c r="X9002" s="2"/>
      <c r="Y9002" s="2"/>
      <c r="AB9002" s="2"/>
      <c r="AC9002" s="2"/>
      <c r="AD9002" s="2"/>
      <c r="AE9002" s="2"/>
      <c r="AF9002" s="2"/>
      <c r="AG9002" s="2"/>
      <c r="AH9002" s="2"/>
      <c r="AI9002" s="2"/>
      <c r="AJ9002" s="2"/>
      <c r="AK9002" s="2"/>
      <c r="BK9002" s="2"/>
      <c r="BL9002" s="2"/>
      <c r="BN9002" s="2"/>
      <c r="BO9002" s="2"/>
    </row>
    <row r="9003" ht="12.75" customHeight="1">
      <c r="D9003" s="2"/>
      <c r="G9003" s="2"/>
      <c r="I9003" s="2"/>
      <c r="J9003" s="2"/>
      <c r="K9003" s="2"/>
      <c r="L9003" s="2"/>
      <c r="M9003" s="2"/>
      <c r="N9003" s="2"/>
      <c r="O9003" s="2"/>
      <c r="P9003" s="2"/>
      <c r="Q9003" s="2"/>
      <c r="R9003" s="2"/>
      <c r="S9003" s="2"/>
      <c r="T9003" s="2"/>
      <c r="U9003" s="2"/>
      <c r="V9003" s="2"/>
      <c r="W9003" s="2"/>
      <c r="X9003" s="2"/>
      <c r="Y9003" s="2"/>
      <c r="AB9003" s="2"/>
      <c r="AC9003" s="2"/>
      <c r="AD9003" s="2"/>
      <c r="AE9003" s="2"/>
      <c r="AF9003" s="2"/>
      <c r="AG9003" s="2"/>
      <c r="AH9003" s="2"/>
      <c r="AI9003" s="2"/>
      <c r="AJ9003" s="2"/>
      <c r="AK9003" s="2"/>
      <c r="BK9003" s="2"/>
      <c r="BL9003" s="2"/>
      <c r="BN9003" s="2"/>
      <c r="BO9003" s="2"/>
    </row>
    <row r="9004" ht="12.75" customHeight="1">
      <c r="D9004" s="2"/>
      <c r="G9004" s="2"/>
      <c r="I9004" s="2"/>
      <c r="J9004" s="2"/>
      <c r="K9004" s="2"/>
      <c r="L9004" s="2"/>
      <c r="M9004" s="2"/>
      <c r="N9004" s="2"/>
      <c r="O9004" s="2"/>
      <c r="P9004" s="2"/>
      <c r="Q9004" s="2"/>
      <c r="R9004" s="2"/>
      <c r="S9004" s="2"/>
      <c r="T9004" s="2"/>
      <c r="U9004" s="2"/>
      <c r="V9004" s="2"/>
      <c r="W9004" s="2"/>
      <c r="X9004" s="2"/>
      <c r="Y9004" s="2"/>
      <c r="AB9004" s="2"/>
      <c r="AC9004" s="2"/>
      <c r="AD9004" s="2"/>
      <c r="AE9004" s="2"/>
      <c r="AF9004" s="2"/>
      <c r="AG9004" s="2"/>
      <c r="AH9004" s="2"/>
      <c r="AI9004" s="2"/>
      <c r="AJ9004" s="2"/>
      <c r="AK9004" s="2"/>
      <c r="BK9004" s="2"/>
      <c r="BL9004" s="2"/>
      <c r="BN9004" s="2"/>
      <c r="BO9004" s="2"/>
    </row>
    <row r="9005" ht="12.75" customHeight="1">
      <c r="D9005" s="2"/>
      <c r="G9005" s="2"/>
      <c r="I9005" s="2"/>
      <c r="J9005" s="2"/>
      <c r="K9005" s="2"/>
      <c r="L9005" s="2"/>
      <c r="M9005" s="2"/>
      <c r="N9005" s="2"/>
      <c r="O9005" s="2"/>
      <c r="P9005" s="2"/>
      <c r="Q9005" s="2"/>
      <c r="R9005" s="2"/>
      <c r="S9005" s="2"/>
      <c r="T9005" s="2"/>
      <c r="U9005" s="2"/>
      <c r="V9005" s="2"/>
      <c r="W9005" s="2"/>
      <c r="X9005" s="2"/>
      <c r="Y9005" s="2"/>
      <c r="AB9005" s="2"/>
      <c r="AC9005" s="2"/>
      <c r="AD9005" s="2"/>
      <c r="AE9005" s="2"/>
      <c r="AF9005" s="2"/>
      <c r="AG9005" s="2"/>
      <c r="AH9005" s="2"/>
      <c r="AI9005" s="2"/>
      <c r="AJ9005" s="2"/>
      <c r="AK9005" s="2"/>
      <c r="BK9005" s="2"/>
      <c r="BL9005" s="2"/>
      <c r="BN9005" s="2"/>
      <c r="BO9005" s="2"/>
    </row>
    <row r="9006" ht="12.75" customHeight="1">
      <c r="D9006" s="2"/>
      <c r="G9006" s="2"/>
      <c r="I9006" s="2"/>
      <c r="J9006" s="2"/>
      <c r="K9006" s="2"/>
      <c r="L9006" s="2"/>
      <c r="M9006" s="2"/>
      <c r="N9006" s="2"/>
      <c r="O9006" s="2"/>
      <c r="P9006" s="2"/>
      <c r="Q9006" s="2"/>
      <c r="R9006" s="2"/>
      <c r="S9006" s="2"/>
      <c r="T9006" s="2"/>
      <c r="U9006" s="2"/>
      <c r="V9006" s="2"/>
      <c r="W9006" s="2"/>
      <c r="X9006" s="2"/>
      <c r="Y9006" s="2"/>
      <c r="AB9006" s="2"/>
      <c r="AC9006" s="2"/>
      <c r="AD9006" s="2"/>
      <c r="AE9006" s="2"/>
      <c r="AF9006" s="2"/>
      <c r="AG9006" s="2"/>
      <c r="AH9006" s="2"/>
      <c r="AI9006" s="2"/>
      <c r="AJ9006" s="2"/>
      <c r="AK9006" s="2"/>
      <c r="BK9006" s="2"/>
      <c r="BL9006" s="2"/>
      <c r="BN9006" s="2"/>
      <c r="BO9006" s="2"/>
    </row>
    <row r="9007" ht="12.75" customHeight="1">
      <c r="D9007" s="2"/>
      <c r="G9007" s="2"/>
      <c r="I9007" s="2"/>
      <c r="J9007" s="2"/>
      <c r="K9007" s="2"/>
      <c r="L9007" s="2"/>
      <c r="M9007" s="2"/>
      <c r="N9007" s="2"/>
      <c r="O9007" s="2"/>
      <c r="P9007" s="2"/>
      <c r="Q9007" s="2"/>
      <c r="R9007" s="2"/>
      <c r="S9007" s="2"/>
      <c r="T9007" s="2"/>
      <c r="U9007" s="2"/>
      <c r="V9007" s="2"/>
      <c r="W9007" s="2"/>
      <c r="X9007" s="2"/>
      <c r="Y9007" s="2"/>
      <c r="AB9007" s="2"/>
      <c r="AC9007" s="2"/>
      <c r="AD9007" s="2"/>
      <c r="AE9007" s="2"/>
      <c r="AF9007" s="2"/>
      <c r="AG9007" s="2"/>
      <c r="AH9007" s="2"/>
      <c r="AI9007" s="2"/>
      <c r="AJ9007" s="2"/>
      <c r="AK9007" s="2"/>
      <c r="BK9007" s="2"/>
      <c r="BL9007" s="2"/>
      <c r="BN9007" s="2"/>
      <c r="BO9007" s="2"/>
    </row>
    <row r="9008" ht="12.75" customHeight="1">
      <c r="D9008" s="2"/>
      <c r="G9008" s="2"/>
      <c r="I9008" s="2"/>
      <c r="J9008" s="2"/>
      <c r="K9008" s="2"/>
      <c r="L9008" s="2"/>
      <c r="M9008" s="2"/>
      <c r="N9008" s="2"/>
      <c r="O9008" s="2"/>
      <c r="P9008" s="2"/>
      <c r="Q9008" s="2"/>
      <c r="R9008" s="2"/>
      <c r="S9008" s="2"/>
      <c r="T9008" s="2"/>
      <c r="U9008" s="2"/>
      <c r="V9008" s="2"/>
      <c r="W9008" s="2"/>
      <c r="X9008" s="2"/>
      <c r="Y9008" s="2"/>
      <c r="AB9008" s="2"/>
      <c r="AC9008" s="2"/>
      <c r="AD9008" s="2"/>
      <c r="AE9008" s="2"/>
      <c r="AF9008" s="2"/>
      <c r="AG9008" s="2"/>
      <c r="AH9008" s="2"/>
      <c r="AI9008" s="2"/>
      <c r="AJ9008" s="2"/>
      <c r="AK9008" s="2"/>
      <c r="BK9008" s="2"/>
      <c r="BL9008" s="2"/>
      <c r="BN9008" s="2"/>
      <c r="BO9008" s="2"/>
    </row>
    <row r="9009" ht="12.75" customHeight="1">
      <c r="D9009" s="2"/>
      <c r="G9009" s="2"/>
      <c r="I9009" s="2"/>
      <c r="J9009" s="2"/>
      <c r="K9009" s="2"/>
      <c r="L9009" s="2"/>
      <c r="M9009" s="2"/>
      <c r="N9009" s="2"/>
      <c r="O9009" s="2"/>
      <c r="P9009" s="2"/>
      <c r="Q9009" s="2"/>
      <c r="R9009" s="2"/>
      <c r="S9009" s="2"/>
      <c r="T9009" s="2"/>
      <c r="U9009" s="2"/>
      <c r="V9009" s="2"/>
      <c r="W9009" s="2"/>
      <c r="X9009" s="2"/>
      <c r="Y9009" s="2"/>
      <c r="AB9009" s="2"/>
      <c r="AC9009" s="2"/>
      <c r="AD9009" s="2"/>
      <c r="AE9009" s="2"/>
      <c r="AF9009" s="2"/>
      <c r="AG9009" s="2"/>
      <c r="AH9009" s="2"/>
      <c r="AI9009" s="2"/>
      <c r="AJ9009" s="2"/>
      <c r="AK9009" s="2"/>
      <c r="BK9009" s="2"/>
      <c r="BL9009" s="2"/>
      <c r="BN9009" s="2"/>
      <c r="BO9009" s="2"/>
    </row>
    <row r="9010" ht="12.75" customHeight="1">
      <c r="D9010" s="2"/>
      <c r="G9010" s="2"/>
      <c r="I9010" s="2"/>
      <c r="J9010" s="2"/>
      <c r="K9010" s="2"/>
      <c r="L9010" s="2"/>
      <c r="M9010" s="2"/>
      <c r="N9010" s="2"/>
      <c r="O9010" s="2"/>
      <c r="P9010" s="2"/>
      <c r="Q9010" s="2"/>
      <c r="R9010" s="2"/>
      <c r="S9010" s="2"/>
      <c r="T9010" s="2"/>
      <c r="U9010" s="2"/>
      <c r="V9010" s="2"/>
      <c r="W9010" s="2"/>
      <c r="X9010" s="2"/>
      <c r="Y9010" s="2"/>
      <c r="AB9010" s="2"/>
      <c r="AC9010" s="2"/>
      <c r="AD9010" s="2"/>
      <c r="AE9010" s="2"/>
      <c r="AF9010" s="2"/>
      <c r="AG9010" s="2"/>
      <c r="AH9010" s="2"/>
      <c r="AI9010" s="2"/>
      <c r="AJ9010" s="2"/>
      <c r="AK9010" s="2"/>
      <c r="BK9010" s="2"/>
      <c r="BL9010" s="2"/>
      <c r="BN9010" s="2"/>
      <c r="BO9010" s="2"/>
    </row>
    <row r="9011" ht="12.75" customHeight="1">
      <c r="D9011" s="2"/>
      <c r="G9011" s="2"/>
      <c r="I9011" s="2"/>
      <c r="J9011" s="2"/>
      <c r="K9011" s="2"/>
      <c r="L9011" s="2"/>
      <c r="M9011" s="2"/>
      <c r="N9011" s="2"/>
      <c r="O9011" s="2"/>
      <c r="P9011" s="2"/>
      <c r="Q9011" s="2"/>
      <c r="R9011" s="2"/>
      <c r="S9011" s="2"/>
      <c r="T9011" s="2"/>
      <c r="U9011" s="2"/>
      <c r="V9011" s="2"/>
      <c r="W9011" s="2"/>
      <c r="X9011" s="2"/>
      <c r="Y9011" s="2"/>
      <c r="AB9011" s="2"/>
      <c r="AC9011" s="2"/>
      <c r="AD9011" s="2"/>
      <c r="AE9011" s="2"/>
      <c r="AF9011" s="2"/>
      <c r="AG9011" s="2"/>
      <c r="AH9011" s="2"/>
      <c r="AI9011" s="2"/>
      <c r="AJ9011" s="2"/>
      <c r="AK9011" s="2"/>
      <c r="BK9011" s="2"/>
      <c r="BL9011" s="2"/>
      <c r="BN9011" s="2"/>
      <c r="BO9011" s="2"/>
    </row>
    <row r="9012" ht="12.75" customHeight="1">
      <c r="D9012" s="2"/>
      <c r="G9012" s="2"/>
      <c r="I9012" s="2"/>
      <c r="J9012" s="2"/>
      <c r="K9012" s="2"/>
      <c r="L9012" s="2"/>
      <c r="M9012" s="2"/>
      <c r="N9012" s="2"/>
      <c r="O9012" s="2"/>
      <c r="P9012" s="2"/>
      <c r="Q9012" s="2"/>
      <c r="R9012" s="2"/>
      <c r="S9012" s="2"/>
      <c r="T9012" s="2"/>
      <c r="U9012" s="2"/>
      <c r="V9012" s="2"/>
      <c r="W9012" s="2"/>
      <c r="X9012" s="2"/>
      <c r="Y9012" s="2"/>
      <c r="AB9012" s="2"/>
      <c r="AC9012" s="2"/>
      <c r="AD9012" s="2"/>
      <c r="AE9012" s="2"/>
      <c r="AF9012" s="2"/>
      <c r="AG9012" s="2"/>
      <c r="AH9012" s="2"/>
      <c r="AI9012" s="2"/>
      <c r="AJ9012" s="2"/>
      <c r="AK9012" s="2"/>
      <c r="BK9012" s="2"/>
      <c r="BL9012" s="2"/>
      <c r="BN9012" s="2"/>
      <c r="BO9012" s="2"/>
    </row>
    <row r="9013" ht="12.75" customHeight="1">
      <c r="D9013" s="2"/>
      <c r="G9013" s="2"/>
      <c r="I9013" s="2"/>
      <c r="J9013" s="2"/>
      <c r="K9013" s="2"/>
      <c r="L9013" s="2"/>
      <c r="M9013" s="2"/>
      <c r="N9013" s="2"/>
      <c r="O9013" s="2"/>
      <c r="P9013" s="2"/>
      <c r="Q9013" s="2"/>
      <c r="R9013" s="2"/>
      <c r="S9013" s="2"/>
      <c r="T9013" s="2"/>
      <c r="U9013" s="2"/>
      <c r="V9013" s="2"/>
      <c r="W9013" s="2"/>
      <c r="X9013" s="2"/>
      <c r="Y9013" s="2"/>
      <c r="AB9013" s="2"/>
      <c r="AC9013" s="2"/>
      <c r="AD9013" s="2"/>
      <c r="AE9013" s="2"/>
      <c r="AF9013" s="2"/>
      <c r="AG9013" s="2"/>
      <c r="AH9013" s="2"/>
      <c r="AI9013" s="2"/>
      <c r="AJ9013" s="2"/>
      <c r="AK9013" s="2"/>
      <c r="BK9013" s="2"/>
      <c r="BL9013" s="2"/>
      <c r="BN9013" s="2"/>
      <c r="BO9013" s="2"/>
    </row>
    <row r="9014" ht="12.75" customHeight="1">
      <c r="D9014" s="2"/>
      <c r="G9014" s="2"/>
      <c r="I9014" s="2"/>
      <c r="J9014" s="2"/>
      <c r="K9014" s="2"/>
      <c r="L9014" s="2"/>
      <c r="M9014" s="2"/>
      <c r="N9014" s="2"/>
      <c r="O9014" s="2"/>
      <c r="P9014" s="2"/>
      <c r="Q9014" s="2"/>
      <c r="R9014" s="2"/>
      <c r="S9014" s="2"/>
      <c r="T9014" s="2"/>
      <c r="U9014" s="2"/>
      <c r="V9014" s="2"/>
      <c r="W9014" s="2"/>
      <c r="X9014" s="2"/>
      <c r="Y9014" s="2"/>
      <c r="AB9014" s="2"/>
      <c r="AC9014" s="2"/>
      <c r="AD9014" s="2"/>
      <c r="AE9014" s="2"/>
      <c r="AF9014" s="2"/>
      <c r="AG9014" s="2"/>
      <c r="AH9014" s="2"/>
      <c r="AI9014" s="2"/>
      <c r="AJ9014" s="2"/>
      <c r="AK9014" s="2"/>
      <c r="BK9014" s="2"/>
      <c r="BL9014" s="2"/>
      <c r="BN9014" s="2"/>
      <c r="BO9014" s="2"/>
    </row>
    <row r="9015" ht="12.75" customHeight="1">
      <c r="D9015" s="2"/>
      <c r="G9015" s="2"/>
      <c r="I9015" s="2"/>
      <c r="J9015" s="2"/>
      <c r="K9015" s="2"/>
      <c r="L9015" s="2"/>
      <c r="M9015" s="2"/>
      <c r="N9015" s="2"/>
      <c r="O9015" s="2"/>
      <c r="P9015" s="2"/>
      <c r="Q9015" s="2"/>
      <c r="R9015" s="2"/>
      <c r="S9015" s="2"/>
      <c r="T9015" s="2"/>
      <c r="U9015" s="2"/>
      <c r="V9015" s="2"/>
      <c r="W9015" s="2"/>
      <c r="X9015" s="2"/>
      <c r="Y9015" s="2"/>
      <c r="AB9015" s="2"/>
      <c r="AC9015" s="2"/>
      <c r="AD9015" s="2"/>
      <c r="AE9015" s="2"/>
      <c r="AF9015" s="2"/>
      <c r="AG9015" s="2"/>
      <c r="AH9015" s="2"/>
      <c r="AI9015" s="2"/>
      <c r="AJ9015" s="2"/>
      <c r="AK9015" s="2"/>
      <c r="BK9015" s="2"/>
      <c r="BL9015" s="2"/>
      <c r="BN9015" s="2"/>
      <c r="BO9015" s="2"/>
    </row>
    <row r="9016" ht="12.75" customHeight="1">
      <c r="D9016" s="2"/>
      <c r="G9016" s="2"/>
      <c r="I9016" s="2"/>
      <c r="J9016" s="2"/>
      <c r="K9016" s="2"/>
      <c r="L9016" s="2"/>
      <c r="M9016" s="2"/>
      <c r="N9016" s="2"/>
      <c r="O9016" s="2"/>
      <c r="P9016" s="2"/>
      <c r="Q9016" s="2"/>
      <c r="R9016" s="2"/>
      <c r="S9016" s="2"/>
      <c r="T9016" s="2"/>
      <c r="U9016" s="2"/>
      <c r="V9016" s="2"/>
      <c r="W9016" s="2"/>
      <c r="X9016" s="2"/>
      <c r="Y9016" s="2"/>
      <c r="AB9016" s="2"/>
      <c r="AC9016" s="2"/>
      <c r="AD9016" s="2"/>
      <c r="AE9016" s="2"/>
      <c r="AF9016" s="2"/>
      <c r="AG9016" s="2"/>
      <c r="AH9016" s="2"/>
      <c r="AI9016" s="2"/>
      <c r="AJ9016" s="2"/>
      <c r="AK9016" s="2"/>
      <c r="BK9016" s="2"/>
      <c r="BL9016" s="2"/>
      <c r="BN9016" s="2"/>
      <c r="BO9016" s="2"/>
    </row>
    <row r="9017" ht="12.75" customHeight="1">
      <c r="D9017" s="2"/>
      <c r="G9017" s="2"/>
      <c r="I9017" s="2"/>
      <c r="J9017" s="2"/>
      <c r="K9017" s="2"/>
      <c r="L9017" s="2"/>
      <c r="M9017" s="2"/>
      <c r="N9017" s="2"/>
      <c r="O9017" s="2"/>
      <c r="P9017" s="2"/>
      <c r="Q9017" s="2"/>
      <c r="R9017" s="2"/>
      <c r="S9017" s="2"/>
      <c r="T9017" s="2"/>
      <c r="U9017" s="2"/>
      <c r="V9017" s="2"/>
      <c r="W9017" s="2"/>
      <c r="X9017" s="2"/>
      <c r="Y9017" s="2"/>
      <c r="AB9017" s="2"/>
      <c r="AC9017" s="2"/>
      <c r="AD9017" s="2"/>
      <c r="AE9017" s="2"/>
      <c r="AF9017" s="2"/>
      <c r="AG9017" s="2"/>
      <c r="AH9017" s="2"/>
      <c r="AI9017" s="2"/>
      <c r="AJ9017" s="2"/>
      <c r="AK9017" s="2"/>
      <c r="BK9017" s="2"/>
      <c r="BL9017" s="2"/>
      <c r="BN9017" s="2"/>
      <c r="BO9017" s="2"/>
    </row>
    <row r="9018" ht="12.75" customHeight="1">
      <c r="D9018" s="2"/>
      <c r="G9018" s="2"/>
      <c r="I9018" s="2"/>
      <c r="J9018" s="2"/>
      <c r="K9018" s="2"/>
      <c r="L9018" s="2"/>
      <c r="M9018" s="2"/>
      <c r="N9018" s="2"/>
      <c r="O9018" s="2"/>
      <c r="P9018" s="2"/>
      <c r="Q9018" s="2"/>
      <c r="R9018" s="2"/>
      <c r="S9018" s="2"/>
      <c r="T9018" s="2"/>
      <c r="U9018" s="2"/>
      <c r="V9018" s="2"/>
      <c r="W9018" s="2"/>
      <c r="X9018" s="2"/>
      <c r="Y9018" s="2"/>
      <c r="AB9018" s="2"/>
      <c r="AC9018" s="2"/>
      <c r="AD9018" s="2"/>
      <c r="AE9018" s="2"/>
      <c r="AF9018" s="2"/>
      <c r="AG9018" s="2"/>
      <c r="AH9018" s="2"/>
      <c r="AI9018" s="2"/>
      <c r="AJ9018" s="2"/>
      <c r="AK9018" s="2"/>
      <c r="BK9018" s="2"/>
      <c r="BL9018" s="2"/>
      <c r="BN9018" s="2"/>
      <c r="BO9018" s="2"/>
    </row>
    <row r="9019" ht="12.75" customHeight="1">
      <c r="D9019" s="2"/>
      <c r="G9019" s="2"/>
      <c r="I9019" s="2"/>
      <c r="J9019" s="2"/>
      <c r="K9019" s="2"/>
      <c r="L9019" s="2"/>
      <c r="M9019" s="2"/>
      <c r="N9019" s="2"/>
      <c r="O9019" s="2"/>
      <c r="P9019" s="2"/>
      <c r="Q9019" s="2"/>
      <c r="R9019" s="2"/>
      <c r="S9019" s="2"/>
      <c r="T9019" s="2"/>
      <c r="U9019" s="2"/>
      <c r="V9019" s="2"/>
      <c r="W9019" s="2"/>
      <c r="X9019" s="2"/>
      <c r="Y9019" s="2"/>
      <c r="AB9019" s="2"/>
      <c r="AC9019" s="2"/>
      <c r="AD9019" s="2"/>
      <c r="AE9019" s="2"/>
      <c r="AF9019" s="2"/>
      <c r="AG9019" s="2"/>
      <c r="AH9019" s="2"/>
      <c r="AI9019" s="2"/>
      <c r="AJ9019" s="2"/>
      <c r="AK9019" s="2"/>
      <c r="BK9019" s="2"/>
      <c r="BL9019" s="2"/>
      <c r="BN9019" s="2"/>
      <c r="BO9019" s="2"/>
    </row>
    <row r="9020" ht="12.75" customHeight="1">
      <c r="D9020" s="2"/>
      <c r="G9020" s="2"/>
      <c r="I9020" s="2"/>
      <c r="J9020" s="2"/>
      <c r="K9020" s="2"/>
      <c r="L9020" s="2"/>
      <c r="M9020" s="2"/>
      <c r="N9020" s="2"/>
      <c r="O9020" s="2"/>
      <c r="P9020" s="2"/>
      <c r="Q9020" s="2"/>
      <c r="R9020" s="2"/>
      <c r="S9020" s="2"/>
      <c r="T9020" s="2"/>
      <c r="U9020" s="2"/>
      <c r="V9020" s="2"/>
      <c r="W9020" s="2"/>
      <c r="X9020" s="2"/>
      <c r="Y9020" s="2"/>
      <c r="AB9020" s="2"/>
      <c r="AC9020" s="2"/>
      <c r="AD9020" s="2"/>
      <c r="AE9020" s="2"/>
      <c r="AF9020" s="2"/>
      <c r="AG9020" s="2"/>
      <c r="AH9020" s="2"/>
      <c r="AI9020" s="2"/>
      <c r="AJ9020" s="2"/>
      <c r="AK9020" s="2"/>
      <c r="BK9020" s="2"/>
      <c r="BL9020" s="2"/>
      <c r="BN9020" s="2"/>
      <c r="BO9020" s="2"/>
    </row>
    <row r="9021" ht="12.75" customHeight="1">
      <c r="D9021" s="2"/>
      <c r="G9021" s="2"/>
      <c r="I9021" s="2"/>
      <c r="J9021" s="2"/>
      <c r="K9021" s="2"/>
      <c r="L9021" s="2"/>
      <c r="M9021" s="2"/>
      <c r="N9021" s="2"/>
      <c r="O9021" s="2"/>
      <c r="P9021" s="2"/>
      <c r="Q9021" s="2"/>
      <c r="R9021" s="2"/>
      <c r="S9021" s="2"/>
      <c r="T9021" s="2"/>
      <c r="U9021" s="2"/>
      <c r="V9021" s="2"/>
      <c r="W9021" s="2"/>
      <c r="X9021" s="2"/>
      <c r="Y9021" s="2"/>
      <c r="AB9021" s="2"/>
      <c r="AC9021" s="2"/>
      <c r="AD9021" s="2"/>
      <c r="AE9021" s="2"/>
      <c r="AF9021" s="2"/>
      <c r="AG9021" s="2"/>
      <c r="AH9021" s="2"/>
      <c r="AI9021" s="2"/>
      <c r="AJ9021" s="2"/>
      <c r="AK9021" s="2"/>
      <c r="BK9021" s="2"/>
      <c r="BL9021" s="2"/>
      <c r="BN9021" s="2"/>
      <c r="BO9021" s="2"/>
    </row>
    <row r="9022" ht="12.75" customHeight="1">
      <c r="D9022" s="2"/>
      <c r="G9022" s="2"/>
      <c r="I9022" s="2"/>
      <c r="J9022" s="2"/>
      <c r="K9022" s="2"/>
      <c r="L9022" s="2"/>
      <c r="M9022" s="2"/>
      <c r="N9022" s="2"/>
      <c r="O9022" s="2"/>
      <c r="P9022" s="2"/>
      <c r="Q9022" s="2"/>
      <c r="R9022" s="2"/>
      <c r="S9022" s="2"/>
      <c r="T9022" s="2"/>
      <c r="U9022" s="2"/>
      <c r="V9022" s="2"/>
      <c r="W9022" s="2"/>
      <c r="X9022" s="2"/>
      <c r="Y9022" s="2"/>
      <c r="AB9022" s="2"/>
      <c r="AC9022" s="2"/>
      <c r="AD9022" s="2"/>
      <c r="AE9022" s="2"/>
      <c r="AF9022" s="2"/>
      <c r="AG9022" s="2"/>
      <c r="AH9022" s="2"/>
      <c r="AI9022" s="2"/>
      <c r="AJ9022" s="2"/>
      <c r="AK9022" s="2"/>
      <c r="BK9022" s="2"/>
      <c r="BL9022" s="2"/>
      <c r="BN9022" s="2"/>
      <c r="BO9022" s="2"/>
    </row>
    <row r="9023" ht="12.75" customHeight="1">
      <c r="D9023" s="2"/>
      <c r="G9023" s="2"/>
      <c r="I9023" s="2"/>
      <c r="J9023" s="2"/>
      <c r="K9023" s="2"/>
      <c r="L9023" s="2"/>
      <c r="M9023" s="2"/>
      <c r="N9023" s="2"/>
      <c r="O9023" s="2"/>
      <c r="P9023" s="2"/>
      <c r="Q9023" s="2"/>
      <c r="R9023" s="2"/>
      <c r="S9023" s="2"/>
      <c r="T9023" s="2"/>
      <c r="U9023" s="2"/>
      <c r="V9023" s="2"/>
      <c r="W9023" s="2"/>
      <c r="X9023" s="2"/>
      <c r="Y9023" s="2"/>
      <c r="AB9023" s="2"/>
      <c r="AC9023" s="2"/>
      <c r="AD9023" s="2"/>
      <c r="AE9023" s="2"/>
      <c r="AF9023" s="2"/>
      <c r="AG9023" s="2"/>
      <c r="AH9023" s="2"/>
      <c r="AI9023" s="2"/>
      <c r="AJ9023" s="2"/>
      <c r="AK9023" s="2"/>
      <c r="BK9023" s="2"/>
      <c r="BL9023" s="2"/>
      <c r="BN9023" s="2"/>
      <c r="BO9023" s="2"/>
    </row>
    <row r="9024" ht="12.75" customHeight="1">
      <c r="D9024" s="2"/>
      <c r="G9024" s="2"/>
      <c r="I9024" s="2"/>
      <c r="J9024" s="2"/>
      <c r="K9024" s="2"/>
      <c r="L9024" s="2"/>
      <c r="M9024" s="2"/>
      <c r="N9024" s="2"/>
      <c r="O9024" s="2"/>
      <c r="P9024" s="2"/>
      <c r="Q9024" s="2"/>
      <c r="R9024" s="2"/>
      <c r="S9024" s="2"/>
      <c r="T9024" s="2"/>
      <c r="U9024" s="2"/>
      <c r="V9024" s="2"/>
      <c r="W9024" s="2"/>
      <c r="X9024" s="2"/>
      <c r="Y9024" s="2"/>
      <c r="AB9024" s="2"/>
      <c r="AC9024" s="2"/>
      <c r="AD9024" s="2"/>
      <c r="AE9024" s="2"/>
      <c r="AF9024" s="2"/>
      <c r="AG9024" s="2"/>
      <c r="AH9024" s="2"/>
      <c r="AI9024" s="2"/>
      <c r="AJ9024" s="2"/>
      <c r="AK9024" s="2"/>
      <c r="BK9024" s="2"/>
      <c r="BL9024" s="2"/>
      <c r="BN9024" s="2"/>
      <c r="BO9024" s="2"/>
    </row>
    <row r="9025" ht="12.75" customHeight="1">
      <c r="D9025" s="2"/>
      <c r="G9025" s="2"/>
      <c r="I9025" s="2"/>
      <c r="J9025" s="2"/>
      <c r="K9025" s="2"/>
      <c r="L9025" s="2"/>
      <c r="M9025" s="2"/>
      <c r="N9025" s="2"/>
      <c r="O9025" s="2"/>
      <c r="P9025" s="2"/>
      <c r="Q9025" s="2"/>
      <c r="R9025" s="2"/>
      <c r="S9025" s="2"/>
      <c r="T9025" s="2"/>
      <c r="U9025" s="2"/>
      <c r="V9025" s="2"/>
      <c r="W9025" s="2"/>
      <c r="X9025" s="2"/>
      <c r="Y9025" s="2"/>
      <c r="AB9025" s="2"/>
      <c r="AC9025" s="2"/>
      <c r="AD9025" s="2"/>
      <c r="AE9025" s="2"/>
      <c r="AF9025" s="2"/>
      <c r="AG9025" s="2"/>
      <c r="AH9025" s="2"/>
      <c r="AI9025" s="2"/>
      <c r="AJ9025" s="2"/>
      <c r="AK9025" s="2"/>
      <c r="BK9025" s="2"/>
      <c r="BL9025" s="2"/>
      <c r="BN9025" s="2"/>
      <c r="BO9025" s="2"/>
    </row>
    <row r="9026" ht="12.75" customHeight="1">
      <c r="D9026" s="2"/>
      <c r="G9026" s="2"/>
      <c r="I9026" s="2"/>
      <c r="J9026" s="2"/>
      <c r="K9026" s="2"/>
      <c r="L9026" s="2"/>
      <c r="M9026" s="2"/>
      <c r="N9026" s="2"/>
      <c r="O9026" s="2"/>
      <c r="P9026" s="2"/>
      <c r="Q9026" s="2"/>
      <c r="R9026" s="2"/>
      <c r="S9026" s="2"/>
      <c r="T9026" s="2"/>
      <c r="U9026" s="2"/>
      <c r="V9026" s="2"/>
      <c r="W9026" s="2"/>
      <c r="X9026" s="2"/>
      <c r="Y9026" s="2"/>
      <c r="AB9026" s="2"/>
      <c r="AC9026" s="2"/>
      <c r="AD9026" s="2"/>
      <c r="AE9026" s="2"/>
      <c r="AF9026" s="2"/>
      <c r="AG9026" s="2"/>
      <c r="AH9026" s="2"/>
      <c r="AI9026" s="2"/>
      <c r="AJ9026" s="2"/>
      <c r="AK9026" s="2"/>
      <c r="BK9026" s="2"/>
      <c r="BL9026" s="2"/>
      <c r="BN9026" s="2"/>
      <c r="BO9026" s="2"/>
    </row>
    <row r="9027" ht="12.75" customHeight="1">
      <c r="D9027" s="2"/>
      <c r="G9027" s="2"/>
      <c r="I9027" s="2"/>
      <c r="J9027" s="2"/>
      <c r="K9027" s="2"/>
      <c r="L9027" s="2"/>
      <c r="M9027" s="2"/>
      <c r="N9027" s="2"/>
      <c r="O9027" s="2"/>
      <c r="P9027" s="2"/>
      <c r="Q9027" s="2"/>
      <c r="R9027" s="2"/>
      <c r="S9027" s="2"/>
      <c r="T9027" s="2"/>
      <c r="U9027" s="2"/>
      <c r="V9027" s="2"/>
      <c r="W9027" s="2"/>
      <c r="X9027" s="2"/>
      <c r="Y9027" s="2"/>
      <c r="AB9027" s="2"/>
      <c r="AC9027" s="2"/>
      <c r="AD9027" s="2"/>
      <c r="AE9027" s="2"/>
      <c r="AF9027" s="2"/>
      <c r="AG9027" s="2"/>
      <c r="AH9027" s="2"/>
      <c r="AI9027" s="2"/>
      <c r="AJ9027" s="2"/>
      <c r="AK9027" s="2"/>
      <c r="BK9027" s="2"/>
      <c r="BL9027" s="2"/>
      <c r="BN9027" s="2"/>
      <c r="BO9027" s="2"/>
    </row>
    <row r="9028" ht="12.75" customHeight="1">
      <c r="D9028" s="2"/>
      <c r="G9028" s="2"/>
      <c r="I9028" s="2"/>
      <c r="J9028" s="2"/>
      <c r="K9028" s="2"/>
      <c r="L9028" s="2"/>
      <c r="M9028" s="2"/>
      <c r="N9028" s="2"/>
      <c r="O9028" s="2"/>
      <c r="P9028" s="2"/>
      <c r="Q9028" s="2"/>
      <c r="R9028" s="2"/>
      <c r="S9028" s="2"/>
      <c r="T9028" s="2"/>
      <c r="U9028" s="2"/>
      <c r="V9028" s="2"/>
      <c r="W9028" s="2"/>
      <c r="X9028" s="2"/>
      <c r="Y9028" s="2"/>
      <c r="AB9028" s="2"/>
      <c r="AC9028" s="2"/>
      <c r="AD9028" s="2"/>
      <c r="AE9028" s="2"/>
      <c r="AF9028" s="2"/>
      <c r="AG9028" s="2"/>
      <c r="AH9028" s="2"/>
      <c r="AI9028" s="2"/>
      <c r="AJ9028" s="2"/>
      <c r="AK9028" s="2"/>
      <c r="BK9028" s="2"/>
      <c r="BL9028" s="2"/>
      <c r="BN9028" s="2"/>
      <c r="BO9028" s="2"/>
    </row>
    <row r="9029" ht="12.75" customHeight="1">
      <c r="D9029" s="2"/>
      <c r="G9029" s="2"/>
      <c r="I9029" s="2"/>
      <c r="J9029" s="2"/>
      <c r="K9029" s="2"/>
      <c r="L9029" s="2"/>
      <c r="M9029" s="2"/>
      <c r="N9029" s="2"/>
      <c r="O9029" s="2"/>
      <c r="P9029" s="2"/>
      <c r="Q9029" s="2"/>
      <c r="R9029" s="2"/>
      <c r="S9029" s="2"/>
      <c r="T9029" s="2"/>
      <c r="U9029" s="2"/>
      <c r="V9029" s="2"/>
      <c r="W9029" s="2"/>
      <c r="X9029" s="2"/>
      <c r="Y9029" s="2"/>
      <c r="AB9029" s="2"/>
      <c r="AC9029" s="2"/>
      <c r="AD9029" s="2"/>
      <c r="AE9029" s="2"/>
      <c r="AF9029" s="2"/>
      <c r="AG9029" s="2"/>
      <c r="AH9029" s="2"/>
      <c r="AI9029" s="2"/>
      <c r="AJ9029" s="2"/>
      <c r="AK9029" s="2"/>
      <c r="BK9029" s="2"/>
      <c r="BL9029" s="2"/>
      <c r="BN9029" s="2"/>
      <c r="BO9029" s="2"/>
    </row>
    <row r="9030" ht="12.75" customHeight="1">
      <c r="D9030" s="2"/>
      <c r="G9030" s="2"/>
      <c r="I9030" s="2"/>
      <c r="J9030" s="2"/>
      <c r="K9030" s="2"/>
      <c r="L9030" s="2"/>
      <c r="M9030" s="2"/>
      <c r="N9030" s="2"/>
      <c r="O9030" s="2"/>
      <c r="P9030" s="2"/>
      <c r="Q9030" s="2"/>
      <c r="R9030" s="2"/>
      <c r="S9030" s="2"/>
      <c r="T9030" s="2"/>
      <c r="U9030" s="2"/>
      <c r="V9030" s="2"/>
      <c r="W9030" s="2"/>
      <c r="X9030" s="2"/>
      <c r="Y9030" s="2"/>
      <c r="AB9030" s="2"/>
      <c r="AC9030" s="2"/>
      <c r="AD9030" s="2"/>
      <c r="AE9030" s="2"/>
      <c r="AF9030" s="2"/>
      <c r="AG9030" s="2"/>
      <c r="AH9030" s="2"/>
      <c r="AI9030" s="2"/>
      <c r="AJ9030" s="2"/>
      <c r="AK9030" s="2"/>
      <c r="BK9030" s="2"/>
      <c r="BL9030" s="2"/>
      <c r="BN9030" s="2"/>
      <c r="BO9030" s="2"/>
    </row>
    <row r="9031" ht="12.75" customHeight="1">
      <c r="D9031" s="2"/>
      <c r="G9031" s="2"/>
      <c r="I9031" s="2"/>
      <c r="J9031" s="2"/>
      <c r="K9031" s="2"/>
      <c r="L9031" s="2"/>
      <c r="M9031" s="2"/>
      <c r="N9031" s="2"/>
      <c r="O9031" s="2"/>
      <c r="P9031" s="2"/>
      <c r="Q9031" s="2"/>
      <c r="R9031" s="2"/>
      <c r="S9031" s="2"/>
      <c r="T9031" s="2"/>
      <c r="U9031" s="2"/>
      <c r="V9031" s="2"/>
      <c r="W9031" s="2"/>
      <c r="X9031" s="2"/>
      <c r="Y9031" s="2"/>
      <c r="AB9031" s="2"/>
      <c r="AC9031" s="2"/>
      <c r="AD9031" s="2"/>
      <c r="AE9031" s="2"/>
      <c r="AF9031" s="2"/>
      <c r="AG9031" s="2"/>
      <c r="AH9031" s="2"/>
      <c r="AI9031" s="2"/>
      <c r="AJ9031" s="2"/>
      <c r="AK9031" s="2"/>
      <c r="BK9031" s="2"/>
      <c r="BL9031" s="2"/>
      <c r="BN9031" s="2"/>
      <c r="BO9031" s="2"/>
    </row>
    <row r="9032" ht="12.75" customHeight="1">
      <c r="D9032" s="2"/>
      <c r="G9032" s="2"/>
      <c r="I9032" s="2"/>
      <c r="J9032" s="2"/>
      <c r="K9032" s="2"/>
      <c r="L9032" s="2"/>
      <c r="M9032" s="2"/>
      <c r="N9032" s="2"/>
      <c r="O9032" s="2"/>
      <c r="P9032" s="2"/>
      <c r="Q9032" s="2"/>
      <c r="R9032" s="2"/>
      <c r="S9032" s="2"/>
      <c r="T9032" s="2"/>
      <c r="U9032" s="2"/>
      <c r="V9032" s="2"/>
      <c r="W9032" s="2"/>
      <c r="X9032" s="2"/>
      <c r="Y9032" s="2"/>
      <c r="AB9032" s="2"/>
      <c r="AC9032" s="2"/>
      <c r="AD9032" s="2"/>
      <c r="AE9032" s="2"/>
      <c r="AF9032" s="2"/>
      <c r="AG9032" s="2"/>
      <c r="AH9032" s="2"/>
      <c r="AI9032" s="2"/>
      <c r="AJ9032" s="2"/>
      <c r="AK9032" s="2"/>
      <c r="BK9032" s="2"/>
      <c r="BL9032" s="2"/>
      <c r="BN9032" s="2"/>
      <c r="BO9032" s="2"/>
    </row>
    <row r="9033" ht="12.75" customHeight="1">
      <c r="D9033" s="2"/>
      <c r="G9033" s="2"/>
      <c r="I9033" s="2"/>
      <c r="J9033" s="2"/>
      <c r="K9033" s="2"/>
      <c r="L9033" s="2"/>
      <c r="M9033" s="2"/>
      <c r="N9033" s="2"/>
      <c r="O9033" s="2"/>
      <c r="P9033" s="2"/>
      <c r="Q9033" s="2"/>
      <c r="R9033" s="2"/>
      <c r="S9033" s="2"/>
      <c r="T9033" s="2"/>
      <c r="U9033" s="2"/>
      <c r="V9033" s="2"/>
      <c r="W9033" s="2"/>
      <c r="X9033" s="2"/>
      <c r="Y9033" s="2"/>
      <c r="AB9033" s="2"/>
      <c r="AC9033" s="2"/>
      <c r="AD9033" s="2"/>
      <c r="AE9033" s="2"/>
      <c r="AF9033" s="2"/>
      <c r="AG9033" s="2"/>
      <c r="AH9033" s="2"/>
      <c r="AI9033" s="2"/>
      <c r="AJ9033" s="2"/>
      <c r="AK9033" s="2"/>
      <c r="BK9033" s="2"/>
      <c r="BL9033" s="2"/>
      <c r="BN9033" s="2"/>
      <c r="BO9033" s="2"/>
    </row>
    <row r="9034" ht="12.75" customHeight="1">
      <c r="D9034" s="2"/>
      <c r="G9034" s="2"/>
      <c r="I9034" s="2"/>
      <c r="J9034" s="2"/>
      <c r="K9034" s="2"/>
      <c r="L9034" s="2"/>
      <c r="M9034" s="2"/>
      <c r="N9034" s="2"/>
      <c r="O9034" s="2"/>
      <c r="P9034" s="2"/>
      <c r="Q9034" s="2"/>
      <c r="R9034" s="2"/>
      <c r="S9034" s="2"/>
      <c r="T9034" s="2"/>
      <c r="U9034" s="2"/>
      <c r="V9034" s="2"/>
      <c r="W9034" s="2"/>
      <c r="X9034" s="2"/>
      <c r="Y9034" s="2"/>
      <c r="AB9034" s="2"/>
      <c r="AC9034" s="2"/>
      <c r="AD9034" s="2"/>
      <c r="AE9034" s="2"/>
      <c r="AF9034" s="2"/>
      <c r="AG9034" s="2"/>
      <c r="AH9034" s="2"/>
      <c r="AI9034" s="2"/>
      <c r="AJ9034" s="2"/>
      <c r="AK9034" s="2"/>
      <c r="BK9034" s="2"/>
      <c r="BL9034" s="2"/>
      <c r="BN9034" s="2"/>
      <c r="BO9034" s="2"/>
    </row>
    <row r="9035" ht="12.75" customHeight="1">
      <c r="D9035" s="2"/>
      <c r="G9035" s="2"/>
      <c r="I9035" s="2"/>
      <c r="J9035" s="2"/>
      <c r="K9035" s="2"/>
      <c r="L9035" s="2"/>
      <c r="M9035" s="2"/>
      <c r="N9035" s="2"/>
      <c r="O9035" s="2"/>
      <c r="P9035" s="2"/>
      <c r="Q9035" s="2"/>
      <c r="R9035" s="2"/>
      <c r="S9035" s="2"/>
      <c r="T9035" s="2"/>
      <c r="U9035" s="2"/>
      <c r="V9035" s="2"/>
      <c r="W9035" s="2"/>
      <c r="X9035" s="2"/>
      <c r="Y9035" s="2"/>
      <c r="AB9035" s="2"/>
      <c r="AC9035" s="2"/>
      <c r="AD9035" s="2"/>
      <c r="AE9035" s="2"/>
      <c r="AF9035" s="2"/>
      <c r="AG9035" s="2"/>
      <c r="AH9035" s="2"/>
      <c r="AI9035" s="2"/>
      <c r="AJ9035" s="2"/>
      <c r="AK9035" s="2"/>
      <c r="BK9035" s="2"/>
      <c r="BL9035" s="2"/>
      <c r="BN9035" s="2"/>
      <c r="BO9035" s="2"/>
    </row>
    <row r="9036" ht="12.75" customHeight="1">
      <c r="D9036" s="2"/>
      <c r="G9036" s="2"/>
      <c r="I9036" s="2"/>
      <c r="J9036" s="2"/>
      <c r="K9036" s="2"/>
      <c r="L9036" s="2"/>
      <c r="M9036" s="2"/>
      <c r="N9036" s="2"/>
      <c r="O9036" s="2"/>
      <c r="P9036" s="2"/>
      <c r="Q9036" s="2"/>
      <c r="R9036" s="2"/>
      <c r="S9036" s="2"/>
      <c r="T9036" s="2"/>
      <c r="U9036" s="2"/>
      <c r="V9036" s="2"/>
      <c r="W9036" s="2"/>
      <c r="X9036" s="2"/>
      <c r="Y9036" s="2"/>
      <c r="AB9036" s="2"/>
      <c r="AC9036" s="2"/>
      <c r="AD9036" s="2"/>
      <c r="AE9036" s="2"/>
      <c r="AF9036" s="2"/>
      <c r="AG9036" s="2"/>
      <c r="AH9036" s="2"/>
      <c r="AI9036" s="2"/>
      <c r="AJ9036" s="2"/>
      <c r="AK9036" s="2"/>
      <c r="BK9036" s="2"/>
      <c r="BL9036" s="2"/>
      <c r="BN9036" s="2"/>
      <c r="BO9036" s="2"/>
    </row>
    <row r="9037" ht="12.75" customHeight="1">
      <c r="D9037" s="2"/>
      <c r="G9037" s="2"/>
      <c r="I9037" s="2"/>
      <c r="J9037" s="2"/>
      <c r="K9037" s="2"/>
      <c r="L9037" s="2"/>
      <c r="M9037" s="2"/>
      <c r="N9037" s="2"/>
      <c r="O9037" s="2"/>
      <c r="P9037" s="2"/>
      <c r="Q9037" s="2"/>
      <c r="R9037" s="2"/>
      <c r="S9037" s="2"/>
      <c r="T9037" s="2"/>
      <c r="U9037" s="2"/>
      <c r="V9037" s="2"/>
      <c r="W9037" s="2"/>
      <c r="X9037" s="2"/>
      <c r="Y9037" s="2"/>
      <c r="AB9037" s="2"/>
      <c r="AC9037" s="2"/>
      <c r="AD9037" s="2"/>
      <c r="AE9037" s="2"/>
      <c r="AF9037" s="2"/>
      <c r="AG9037" s="2"/>
      <c r="AH9037" s="2"/>
      <c r="AI9037" s="2"/>
      <c r="AJ9037" s="2"/>
      <c r="AK9037" s="2"/>
      <c r="BK9037" s="2"/>
      <c r="BL9037" s="2"/>
      <c r="BN9037" s="2"/>
      <c r="BO9037" s="2"/>
    </row>
    <row r="9038" ht="12.75" customHeight="1">
      <c r="D9038" s="2"/>
      <c r="G9038" s="2"/>
      <c r="I9038" s="2"/>
      <c r="J9038" s="2"/>
      <c r="K9038" s="2"/>
      <c r="L9038" s="2"/>
      <c r="M9038" s="2"/>
      <c r="N9038" s="2"/>
      <c r="O9038" s="2"/>
      <c r="P9038" s="2"/>
      <c r="Q9038" s="2"/>
      <c r="R9038" s="2"/>
      <c r="S9038" s="2"/>
      <c r="T9038" s="2"/>
      <c r="U9038" s="2"/>
      <c r="V9038" s="2"/>
      <c r="W9038" s="2"/>
      <c r="X9038" s="2"/>
      <c r="Y9038" s="2"/>
      <c r="AB9038" s="2"/>
      <c r="AC9038" s="2"/>
      <c r="AD9038" s="2"/>
      <c r="AE9038" s="2"/>
      <c r="AF9038" s="2"/>
      <c r="AG9038" s="2"/>
      <c r="AH9038" s="2"/>
      <c r="AI9038" s="2"/>
      <c r="AJ9038" s="2"/>
      <c r="AK9038" s="2"/>
      <c r="BK9038" s="2"/>
      <c r="BL9038" s="2"/>
      <c r="BN9038" s="2"/>
      <c r="BO9038" s="2"/>
    </row>
    <row r="9039" ht="12.75" customHeight="1">
      <c r="D9039" s="2"/>
      <c r="G9039" s="2"/>
      <c r="I9039" s="2"/>
      <c r="J9039" s="2"/>
      <c r="K9039" s="2"/>
      <c r="L9039" s="2"/>
      <c r="M9039" s="2"/>
      <c r="N9039" s="2"/>
      <c r="O9039" s="2"/>
      <c r="P9039" s="2"/>
      <c r="Q9039" s="2"/>
      <c r="R9039" s="2"/>
      <c r="S9039" s="2"/>
      <c r="T9039" s="2"/>
      <c r="U9039" s="2"/>
      <c r="V9039" s="2"/>
      <c r="W9039" s="2"/>
      <c r="X9039" s="2"/>
      <c r="Y9039" s="2"/>
      <c r="AB9039" s="2"/>
      <c r="AC9039" s="2"/>
      <c r="AD9039" s="2"/>
      <c r="AE9039" s="2"/>
      <c r="AF9039" s="2"/>
      <c r="AG9039" s="2"/>
      <c r="AH9039" s="2"/>
      <c r="AI9039" s="2"/>
      <c r="AJ9039" s="2"/>
      <c r="AK9039" s="2"/>
      <c r="BK9039" s="2"/>
      <c r="BL9039" s="2"/>
      <c r="BN9039" s="2"/>
      <c r="BO9039" s="2"/>
    </row>
    <row r="9040" ht="12.75" customHeight="1">
      <c r="D9040" s="2"/>
      <c r="G9040" s="2"/>
      <c r="I9040" s="2"/>
      <c r="J9040" s="2"/>
      <c r="K9040" s="2"/>
      <c r="L9040" s="2"/>
      <c r="M9040" s="2"/>
      <c r="N9040" s="2"/>
      <c r="O9040" s="2"/>
      <c r="P9040" s="2"/>
      <c r="Q9040" s="2"/>
      <c r="R9040" s="2"/>
      <c r="S9040" s="2"/>
      <c r="T9040" s="2"/>
      <c r="U9040" s="2"/>
      <c r="V9040" s="2"/>
      <c r="W9040" s="2"/>
      <c r="X9040" s="2"/>
      <c r="Y9040" s="2"/>
      <c r="AB9040" s="2"/>
      <c r="AC9040" s="2"/>
      <c r="AD9040" s="2"/>
      <c r="AE9040" s="2"/>
      <c r="AF9040" s="2"/>
      <c r="AG9040" s="2"/>
      <c r="AH9040" s="2"/>
      <c r="AI9040" s="2"/>
      <c r="AJ9040" s="2"/>
      <c r="AK9040" s="2"/>
      <c r="BK9040" s="2"/>
      <c r="BL9040" s="2"/>
      <c r="BN9040" s="2"/>
      <c r="BO9040" s="2"/>
    </row>
    <row r="9041" ht="12.75" customHeight="1">
      <c r="D9041" s="2"/>
      <c r="G9041" s="2"/>
      <c r="I9041" s="2"/>
      <c r="J9041" s="2"/>
      <c r="K9041" s="2"/>
      <c r="L9041" s="2"/>
      <c r="M9041" s="2"/>
      <c r="N9041" s="2"/>
      <c r="O9041" s="2"/>
      <c r="P9041" s="2"/>
      <c r="Q9041" s="2"/>
      <c r="R9041" s="2"/>
      <c r="S9041" s="2"/>
      <c r="T9041" s="2"/>
      <c r="U9041" s="2"/>
      <c r="V9041" s="2"/>
      <c r="W9041" s="2"/>
      <c r="X9041" s="2"/>
      <c r="Y9041" s="2"/>
      <c r="AB9041" s="2"/>
      <c r="AC9041" s="2"/>
      <c r="AD9041" s="2"/>
      <c r="AE9041" s="2"/>
      <c r="AF9041" s="2"/>
      <c r="AG9041" s="2"/>
      <c r="AH9041" s="2"/>
      <c r="AI9041" s="2"/>
      <c r="AJ9041" s="2"/>
      <c r="AK9041" s="2"/>
      <c r="BK9041" s="2"/>
      <c r="BL9041" s="2"/>
      <c r="BN9041" s="2"/>
      <c r="BO9041" s="2"/>
    </row>
    <row r="9042" ht="12.75" customHeight="1">
      <c r="D9042" s="2"/>
      <c r="G9042" s="2"/>
      <c r="I9042" s="2"/>
      <c r="J9042" s="2"/>
      <c r="K9042" s="2"/>
      <c r="L9042" s="2"/>
      <c r="M9042" s="2"/>
      <c r="N9042" s="2"/>
      <c r="O9042" s="2"/>
      <c r="P9042" s="2"/>
      <c r="Q9042" s="2"/>
      <c r="R9042" s="2"/>
      <c r="S9042" s="2"/>
      <c r="T9042" s="2"/>
      <c r="U9042" s="2"/>
      <c r="V9042" s="2"/>
      <c r="W9042" s="2"/>
      <c r="X9042" s="2"/>
      <c r="Y9042" s="2"/>
      <c r="AB9042" s="2"/>
      <c r="AC9042" s="2"/>
      <c r="AD9042" s="2"/>
      <c r="AE9042" s="2"/>
      <c r="AF9042" s="2"/>
      <c r="AG9042" s="2"/>
      <c r="AH9042" s="2"/>
      <c r="AI9042" s="2"/>
      <c r="AJ9042" s="2"/>
      <c r="AK9042" s="2"/>
      <c r="BK9042" s="2"/>
      <c r="BL9042" s="2"/>
      <c r="BN9042" s="2"/>
      <c r="BO9042" s="2"/>
    </row>
    <row r="9043" ht="12.75" customHeight="1">
      <c r="D9043" s="2"/>
      <c r="G9043" s="2"/>
      <c r="I9043" s="2"/>
      <c r="J9043" s="2"/>
      <c r="K9043" s="2"/>
      <c r="L9043" s="2"/>
      <c r="M9043" s="2"/>
      <c r="N9043" s="2"/>
      <c r="O9043" s="2"/>
      <c r="P9043" s="2"/>
      <c r="Q9043" s="2"/>
      <c r="R9043" s="2"/>
      <c r="S9043" s="2"/>
      <c r="T9043" s="2"/>
      <c r="U9043" s="2"/>
      <c r="V9043" s="2"/>
      <c r="W9043" s="2"/>
      <c r="X9043" s="2"/>
      <c r="Y9043" s="2"/>
      <c r="AB9043" s="2"/>
      <c r="AC9043" s="2"/>
      <c r="AD9043" s="2"/>
      <c r="AE9043" s="2"/>
      <c r="AF9043" s="2"/>
      <c r="AG9043" s="2"/>
      <c r="AH9043" s="2"/>
      <c r="AI9043" s="2"/>
      <c r="AJ9043" s="2"/>
      <c r="AK9043" s="2"/>
      <c r="BK9043" s="2"/>
      <c r="BL9043" s="2"/>
      <c r="BN9043" s="2"/>
      <c r="BO9043" s="2"/>
    </row>
    <row r="9044" ht="12.75" customHeight="1">
      <c r="D9044" s="2"/>
      <c r="G9044" s="2"/>
      <c r="I9044" s="2"/>
      <c r="J9044" s="2"/>
      <c r="K9044" s="2"/>
      <c r="L9044" s="2"/>
      <c r="M9044" s="2"/>
      <c r="N9044" s="2"/>
      <c r="O9044" s="2"/>
      <c r="P9044" s="2"/>
      <c r="Q9044" s="2"/>
      <c r="R9044" s="2"/>
      <c r="S9044" s="2"/>
      <c r="T9044" s="2"/>
      <c r="U9044" s="2"/>
      <c r="V9044" s="2"/>
      <c r="W9044" s="2"/>
      <c r="X9044" s="2"/>
      <c r="Y9044" s="2"/>
      <c r="AB9044" s="2"/>
      <c r="AC9044" s="2"/>
      <c r="AD9044" s="2"/>
      <c r="AE9044" s="2"/>
      <c r="AF9044" s="2"/>
      <c r="AG9044" s="2"/>
      <c r="AH9044" s="2"/>
      <c r="AI9044" s="2"/>
      <c r="AJ9044" s="2"/>
      <c r="AK9044" s="2"/>
      <c r="BK9044" s="2"/>
      <c r="BL9044" s="2"/>
      <c r="BN9044" s="2"/>
      <c r="BO9044" s="2"/>
    </row>
    <row r="9045" ht="12.75" customHeight="1">
      <c r="D9045" s="2"/>
      <c r="G9045" s="2"/>
      <c r="I9045" s="2"/>
      <c r="J9045" s="2"/>
      <c r="K9045" s="2"/>
      <c r="L9045" s="2"/>
      <c r="M9045" s="2"/>
      <c r="N9045" s="2"/>
      <c r="O9045" s="2"/>
      <c r="P9045" s="2"/>
      <c r="Q9045" s="2"/>
      <c r="R9045" s="2"/>
      <c r="S9045" s="2"/>
      <c r="T9045" s="2"/>
      <c r="U9045" s="2"/>
      <c r="V9045" s="2"/>
      <c r="W9045" s="2"/>
      <c r="X9045" s="2"/>
      <c r="Y9045" s="2"/>
      <c r="AB9045" s="2"/>
      <c r="AC9045" s="2"/>
      <c r="AD9045" s="2"/>
      <c r="AE9045" s="2"/>
      <c r="AF9045" s="2"/>
      <c r="AG9045" s="2"/>
      <c r="AH9045" s="2"/>
      <c r="AI9045" s="2"/>
      <c r="AJ9045" s="2"/>
      <c r="AK9045" s="2"/>
      <c r="BK9045" s="2"/>
      <c r="BL9045" s="2"/>
      <c r="BN9045" s="2"/>
      <c r="BO9045" s="2"/>
    </row>
    <row r="9046" ht="12.75" customHeight="1">
      <c r="D9046" s="2"/>
      <c r="G9046" s="2"/>
      <c r="I9046" s="2"/>
      <c r="J9046" s="2"/>
      <c r="K9046" s="2"/>
      <c r="L9046" s="2"/>
      <c r="M9046" s="2"/>
      <c r="N9046" s="2"/>
      <c r="O9046" s="2"/>
      <c r="P9046" s="2"/>
      <c r="Q9046" s="2"/>
      <c r="R9046" s="2"/>
      <c r="S9046" s="2"/>
      <c r="T9046" s="2"/>
      <c r="U9046" s="2"/>
      <c r="V9046" s="2"/>
      <c r="W9046" s="2"/>
      <c r="X9046" s="2"/>
      <c r="Y9046" s="2"/>
      <c r="AB9046" s="2"/>
      <c r="AC9046" s="2"/>
      <c r="AD9046" s="2"/>
      <c r="AE9046" s="2"/>
      <c r="AF9046" s="2"/>
      <c r="AG9046" s="2"/>
      <c r="AH9046" s="2"/>
      <c r="AI9046" s="2"/>
      <c r="AJ9046" s="2"/>
      <c r="AK9046" s="2"/>
      <c r="BK9046" s="2"/>
      <c r="BL9046" s="2"/>
      <c r="BN9046" s="2"/>
      <c r="BO9046" s="2"/>
    </row>
    <row r="9047" ht="12.75" customHeight="1">
      <c r="D9047" s="2"/>
      <c r="G9047" s="2"/>
      <c r="I9047" s="2"/>
      <c r="J9047" s="2"/>
      <c r="K9047" s="2"/>
      <c r="L9047" s="2"/>
      <c r="M9047" s="2"/>
      <c r="N9047" s="2"/>
      <c r="O9047" s="2"/>
      <c r="P9047" s="2"/>
      <c r="Q9047" s="2"/>
      <c r="R9047" s="2"/>
      <c r="S9047" s="2"/>
      <c r="T9047" s="2"/>
      <c r="U9047" s="2"/>
      <c r="V9047" s="2"/>
      <c r="W9047" s="2"/>
      <c r="X9047" s="2"/>
      <c r="Y9047" s="2"/>
      <c r="AB9047" s="2"/>
      <c r="AC9047" s="2"/>
      <c r="AD9047" s="2"/>
      <c r="AE9047" s="2"/>
      <c r="AF9047" s="2"/>
      <c r="AG9047" s="2"/>
      <c r="AH9047" s="2"/>
      <c r="AI9047" s="2"/>
      <c r="AJ9047" s="2"/>
      <c r="AK9047" s="2"/>
      <c r="BK9047" s="2"/>
      <c r="BL9047" s="2"/>
      <c r="BN9047" s="2"/>
      <c r="BO9047" s="2"/>
    </row>
    <row r="9048" ht="12.75" customHeight="1">
      <c r="D9048" s="2"/>
      <c r="G9048" s="2"/>
      <c r="I9048" s="2"/>
      <c r="J9048" s="2"/>
      <c r="K9048" s="2"/>
      <c r="L9048" s="2"/>
      <c r="M9048" s="2"/>
      <c r="N9048" s="2"/>
      <c r="O9048" s="2"/>
      <c r="P9048" s="2"/>
      <c r="Q9048" s="2"/>
      <c r="R9048" s="2"/>
      <c r="S9048" s="2"/>
      <c r="T9048" s="2"/>
      <c r="U9048" s="2"/>
      <c r="V9048" s="2"/>
      <c r="W9048" s="2"/>
      <c r="X9048" s="2"/>
      <c r="Y9048" s="2"/>
      <c r="AB9048" s="2"/>
      <c r="AC9048" s="2"/>
      <c r="AD9048" s="2"/>
      <c r="AE9048" s="2"/>
      <c r="AF9048" s="2"/>
      <c r="AG9048" s="2"/>
      <c r="AH9048" s="2"/>
      <c r="AI9048" s="2"/>
      <c r="AJ9048" s="2"/>
      <c r="AK9048" s="2"/>
      <c r="BK9048" s="2"/>
      <c r="BL9048" s="2"/>
      <c r="BN9048" s="2"/>
      <c r="BO9048" s="2"/>
    </row>
    <row r="9049" ht="12.75" customHeight="1">
      <c r="D9049" s="2"/>
      <c r="G9049" s="2"/>
      <c r="I9049" s="2"/>
      <c r="J9049" s="2"/>
      <c r="K9049" s="2"/>
      <c r="L9049" s="2"/>
      <c r="M9049" s="2"/>
      <c r="N9049" s="2"/>
      <c r="O9049" s="2"/>
      <c r="P9049" s="2"/>
      <c r="Q9049" s="2"/>
      <c r="R9049" s="2"/>
      <c r="S9049" s="2"/>
      <c r="T9049" s="2"/>
      <c r="U9049" s="2"/>
      <c r="V9049" s="2"/>
      <c r="W9049" s="2"/>
      <c r="X9049" s="2"/>
      <c r="Y9049" s="2"/>
      <c r="AB9049" s="2"/>
      <c r="AC9049" s="2"/>
      <c r="AD9049" s="2"/>
      <c r="AE9049" s="2"/>
      <c r="AF9049" s="2"/>
      <c r="AG9049" s="2"/>
      <c r="AH9049" s="2"/>
      <c r="AI9049" s="2"/>
      <c r="AJ9049" s="2"/>
      <c r="AK9049" s="2"/>
      <c r="BK9049" s="2"/>
      <c r="BL9049" s="2"/>
      <c r="BN9049" s="2"/>
      <c r="BO9049" s="2"/>
    </row>
    <row r="9050" ht="12.75" customHeight="1">
      <c r="D9050" s="2"/>
      <c r="G9050" s="2"/>
      <c r="I9050" s="2"/>
      <c r="J9050" s="2"/>
      <c r="K9050" s="2"/>
      <c r="L9050" s="2"/>
      <c r="M9050" s="2"/>
      <c r="N9050" s="2"/>
      <c r="O9050" s="2"/>
      <c r="P9050" s="2"/>
      <c r="Q9050" s="2"/>
      <c r="R9050" s="2"/>
      <c r="S9050" s="2"/>
      <c r="T9050" s="2"/>
      <c r="U9050" s="2"/>
      <c r="V9050" s="2"/>
      <c r="W9050" s="2"/>
      <c r="X9050" s="2"/>
      <c r="Y9050" s="2"/>
      <c r="AB9050" s="2"/>
      <c r="AC9050" s="2"/>
      <c r="AD9050" s="2"/>
      <c r="AE9050" s="2"/>
      <c r="AF9050" s="2"/>
      <c r="AG9050" s="2"/>
      <c r="AH9050" s="2"/>
      <c r="AI9050" s="2"/>
      <c r="AJ9050" s="2"/>
      <c r="AK9050" s="2"/>
      <c r="BK9050" s="2"/>
      <c r="BL9050" s="2"/>
      <c r="BN9050" s="2"/>
      <c r="BO9050" s="2"/>
    </row>
    <row r="9051" ht="12.75" customHeight="1">
      <c r="D9051" s="2"/>
      <c r="G9051" s="2"/>
      <c r="I9051" s="2"/>
      <c r="J9051" s="2"/>
      <c r="K9051" s="2"/>
      <c r="L9051" s="2"/>
      <c r="M9051" s="2"/>
      <c r="N9051" s="2"/>
      <c r="O9051" s="2"/>
      <c r="P9051" s="2"/>
      <c r="Q9051" s="2"/>
      <c r="R9051" s="2"/>
      <c r="S9051" s="2"/>
      <c r="T9051" s="2"/>
      <c r="U9051" s="2"/>
      <c r="V9051" s="2"/>
      <c r="W9051" s="2"/>
      <c r="X9051" s="2"/>
      <c r="Y9051" s="2"/>
      <c r="AB9051" s="2"/>
      <c r="AC9051" s="2"/>
      <c r="AD9051" s="2"/>
      <c r="AE9051" s="2"/>
      <c r="AF9051" s="2"/>
      <c r="AG9051" s="2"/>
      <c r="AH9051" s="2"/>
      <c r="AI9051" s="2"/>
      <c r="AJ9051" s="2"/>
      <c r="AK9051" s="2"/>
      <c r="BK9051" s="2"/>
      <c r="BL9051" s="2"/>
      <c r="BN9051" s="2"/>
      <c r="BO9051" s="2"/>
    </row>
    <row r="9052" ht="12.75" customHeight="1">
      <c r="D9052" s="2"/>
      <c r="G9052" s="2"/>
      <c r="I9052" s="2"/>
      <c r="J9052" s="2"/>
      <c r="K9052" s="2"/>
      <c r="L9052" s="2"/>
      <c r="M9052" s="2"/>
      <c r="N9052" s="2"/>
      <c r="O9052" s="2"/>
      <c r="P9052" s="2"/>
      <c r="Q9052" s="2"/>
      <c r="R9052" s="2"/>
      <c r="S9052" s="2"/>
      <c r="T9052" s="2"/>
      <c r="U9052" s="2"/>
      <c r="V9052" s="2"/>
      <c r="W9052" s="2"/>
      <c r="X9052" s="2"/>
      <c r="Y9052" s="2"/>
      <c r="AB9052" s="2"/>
      <c r="AC9052" s="2"/>
      <c r="AD9052" s="2"/>
      <c r="AE9052" s="2"/>
      <c r="AF9052" s="2"/>
      <c r="AG9052" s="2"/>
      <c r="AH9052" s="2"/>
      <c r="AI9052" s="2"/>
      <c r="AJ9052" s="2"/>
      <c r="AK9052" s="2"/>
      <c r="BK9052" s="2"/>
      <c r="BL9052" s="2"/>
      <c r="BN9052" s="2"/>
      <c r="BO9052" s="2"/>
    </row>
    <row r="9053" ht="12.75" customHeight="1">
      <c r="D9053" s="2"/>
      <c r="G9053" s="2"/>
      <c r="I9053" s="2"/>
      <c r="J9053" s="2"/>
      <c r="K9053" s="2"/>
      <c r="L9053" s="2"/>
      <c r="M9053" s="2"/>
      <c r="N9053" s="2"/>
      <c r="O9053" s="2"/>
      <c r="P9053" s="2"/>
      <c r="Q9053" s="2"/>
      <c r="R9053" s="2"/>
      <c r="S9053" s="2"/>
      <c r="T9053" s="2"/>
      <c r="U9053" s="2"/>
      <c r="V9053" s="2"/>
      <c r="W9053" s="2"/>
      <c r="X9053" s="2"/>
      <c r="Y9053" s="2"/>
      <c r="AB9053" s="2"/>
      <c r="AC9053" s="2"/>
      <c r="AD9053" s="2"/>
      <c r="AE9053" s="2"/>
      <c r="AF9053" s="2"/>
      <c r="AG9053" s="2"/>
      <c r="AH9053" s="2"/>
      <c r="AI9053" s="2"/>
      <c r="AJ9053" s="2"/>
      <c r="AK9053" s="2"/>
      <c r="BK9053" s="2"/>
      <c r="BL9053" s="2"/>
      <c r="BN9053" s="2"/>
      <c r="BO9053" s="2"/>
    </row>
    <row r="9054" ht="12.75" customHeight="1">
      <c r="D9054" s="2"/>
      <c r="G9054" s="2"/>
      <c r="I9054" s="2"/>
      <c r="J9054" s="2"/>
      <c r="K9054" s="2"/>
      <c r="L9054" s="2"/>
      <c r="M9054" s="2"/>
      <c r="N9054" s="2"/>
      <c r="O9054" s="2"/>
      <c r="P9054" s="2"/>
      <c r="Q9054" s="2"/>
      <c r="R9054" s="2"/>
      <c r="S9054" s="2"/>
      <c r="T9054" s="2"/>
      <c r="U9054" s="2"/>
      <c r="V9054" s="2"/>
      <c r="W9054" s="2"/>
      <c r="X9054" s="2"/>
      <c r="Y9054" s="2"/>
      <c r="AB9054" s="2"/>
      <c r="AC9054" s="2"/>
      <c r="AD9054" s="2"/>
      <c r="AE9054" s="2"/>
      <c r="AF9054" s="2"/>
      <c r="AG9054" s="2"/>
      <c r="AH9054" s="2"/>
      <c r="AI9054" s="2"/>
      <c r="AJ9054" s="2"/>
      <c r="AK9054" s="2"/>
      <c r="BK9054" s="2"/>
      <c r="BL9054" s="2"/>
      <c r="BN9054" s="2"/>
      <c r="BO9054" s="2"/>
    </row>
    <row r="9055" ht="12.75" customHeight="1">
      <c r="D9055" s="2"/>
      <c r="G9055" s="2"/>
      <c r="I9055" s="2"/>
      <c r="J9055" s="2"/>
      <c r="K9055" s="2"/>
      <c r="L9055" s="2"/>
      <c r="M9055" s="2"/>
      <c r="N9055" s="2"/>
      <c r="O9055" s="2"/>
      <c r="P9055" s="2"/>
      <c r="Q9055" s="2"/>
      <c r="R9055" s="2"/>
      <c r="S9055" s="2"/>
      <c r="T9055" s="2"/>
      <c r="U9055" s="2"/>
      <c r="V9055" s="2"/>
      <c r="W9055" s="2"/>
      <c r="X9055" s="2"/>
      <c r="Y9055" s="2"/>
      <c r="AB9055" s="2"/>
      <c r="AC9055" s="2"/>
      <c r="AD9055" s="2"/>
      <c r="AE9055" s="2"/>
      <c r="AF9055" s="2"/>
      <c r="AG9055" s="2"/>
      <c r="AH9055" s="2"/>
      <c r="AI9055" s="2"/>
      <c r="AJ9055" s="2"/>
      <c r="AK9055" s="2"/>
      <c r="BK9055" s="2"/>
      <c r="BL9055" s="2"/>
      <c r="BN9055" s="2"/>
      <c r="BO9055" s="2"/>
    </row>
    <row r="9056" ht="12.75" customHeight="1">
      <c r="D9056" s="2"/>
      <c r="G9056" s="2"/>
      <c r="I9056" s="2"/>
      <c r="J9056" s="2"/>
      <c r="K9056" s="2"/>
      <c r="L9056" s="2"/>
      <c r="M9056" s="2"/>
      <c r="N9056" s="2"/>
      <c r="O9056" s="2"/>
      <c r="P9056" s="2"/>
      <c r="Q9056" s="2"/>
      <c r="R9056" s="2"/>
      <c r="S9056" s="2"/>
      <c r="T9056" s="2"/>
      <c r="U9056" s="2"/>
      <c r="V9056" s="2"/>
      <c r="W9056" s="2"/>
      <c r="X9056" s="2"/>
      <c r="Y9056" s="2"/>
      <c r="AB9056" s="2"/>
      <c r="AC9056" s="2"/>
      <c r="AD9056" s="2"/>
      <c r="AE9056" s="2"/>
      <c r="AF9056" s="2"/>
      <c r="AG9056" s="2"/>
      <c r="AH9056" s="2"/>
      <c r="AI9056" s="2"/>
      <c r="AJ9056" s="2"/>
      <c r="AK9056" s="2"/>
      <c r="BK9056" s="2"/>
      <c r="BL9056" s="2"/>
      <c r="BN9056" s="2"/>
      <c r="BO9056" s="2"/>
    </row>
    <row r="9057" ht="12.75" customHeight="1">
      <c r="D9057" s="2"/>
      <c r="G9057" s="2"/>
      <c r="I9057" s="2"/>
      <c r="J9057" s="2"/>
      <c r="K9057" s="2"/>
      <c r="L9057" s="2"/>
      <c r="M9057" s="2"/>
      <c r="N9057" s="2"/>
      <c r="O9057" s="2"/>
      <c r="P9057" s="2"/>
      <c r="Q9057" s="2"/>
      <c r="R9057" s="2"/>
      <c r="S9057" s="2"/>
      <c r="T9057" s="2"/>
      <c r="U9057" s="2"/>
      <c r="V9057" s="2"/>
      <c r="W9057" s="2"/>
      <c r="X9057" s="2"/>
      <c r="Y9057" s="2"/>
      <c r="AB9057" s="2"/>
      <c r="AC9057" s="2"/>
      <c r="AD9057" s="2"/>
      <c r="AE9057" s="2"/>
      <c r="AF9057" s="2"/>
      <c r="AG9057" s="2"/>
      <c r="AH9057" s="2"/>
      <c r="AI9057" s="2"/>
      <c r="AJ9057" s="2"/>
      <c r="AK9057" s="2"/>
      <c r="BK9057" s="2"/>
      <c r="BL9057" s="2"/>
      <c r="BN9057" s="2"/>
      <c r="BO9057" s="2"/>
    </row>
    <row r="9058" ht="12.75" customHeight="1">
      <c r="D9058" s="2"/>
      <c r="G9058" s="2"/>
      <c r="I9058" s="2"/>
      <c r="J9058" s="2"/>
      <c r="K9058" s="2"/>
      <c r="L9058" s="2"/>
      <c r="M9058" s="2"/>
      <c r="N9058" s="2"/>
      <c r="O9058" s="2"/>
      <c r="P9058" s="2"/>
      <c r="Q9058" s="2"/>
      <c r="R9058" s="2"/>
      <c r="S9058" s="2"/>
      <c r="T9058" s="2"/>
      <c r="U9058" s="2"/>
      <c r="V9058" s="2"/>
      <c r="W9058" s="2"/>
      <c r="X9058" s="2"/>
      <c r="Y9058" s="2"/>
      <c r="AB9058" s="2"/>
      <c r="AC9058" s="2"/>
      <c r="AD9058" s="2"/>
      <c r="AE9058" s="2"/>
      <c r="AF9058" s="2"/>
      <c r="AG9058" s="2"/>
      <c r="AH9058" s="2"/>
      <c r="AI9058" s="2"/>
      <c r="AJ9058" s="2"/>
      <c r="AK9058" s="2"/>
      <c r="BK9058" s="2"/>
      <c r="BL9058" s="2"/>
      <c r="BN9058" s="2"/>
      <c r="BO9058" s="2"/>
    </row>
    <row r="9059" ht="12.75" customHeight="1">
      <c r="D9059" s="2"/>
      <c r="G9059" s="2"/>
      <c r="I9059" s="2"/>
      <c r="J9059" s="2"/>
      <c r="K9059" s="2"/>
      <c r="L9059" s="2"/>
      <c r="M9059" s="2"/>
      <c r="N9059" s="2"/>
      <c r="O9059" s="2"/>
      <c r="P9059" s="2"/>
      <c r="Q9059" s="2"/>
      <c r="R9059" s="2"/>
      <c r="S9059" s="2"/>
      <c r="T9059" s="2"/>
      <c r="U9059" s="2"/>
      <c r="V9059" s="2"/>
      <c r="W9059" s="2"/>
      <c r="X9059" s="2"/>
      <c r="Y9059" s="2"/>
      <c r="AB9059" s="2"/>
      <c r="AC9059" s="2"/>
      <c r="AD9059" s="2"/>
      <c r="AE9059" s="2"/>
      <c r="AF9059" s="2"/>
      <c r="AG9059" s="2"/>
      <c r="AH9059" s="2"/>
      <c r="AI9059" s="2"/>
      <c r="AJ9059" s="2"/>
      <c r="AK9059" s="2"/>
      <c r="BK9059" s="2"/>
      <c r="BL9059" s="2"/>
      <c r="BN9059" s="2"/>
      <c r="BO9059" s="2"/>
    </row>
    <row r="9060" ht="12.75" customHeight="1">
      <c r="D9060" s="2"/>
      <c r="G9060" s="2"/>
      <c r="I9060" s="2"/>
      <c r="J9060" s="2"/>
      <c r="K9060" s="2"/>
      <c r="L9060" s="2"/>
      <c r="M9060" s="2"/>
      <c r="N9060" s="2"/>
      <c r="O9060" s="2"/>
      <c r="P9060" s="2"/>
      <c r="Q9060" s="2"/>
      <c r="R9060" s="2"/>
      <c r="S9060" s="2"/>
      <c r="T9060" s="2"/>
      <c r="U9060" s="2"/>
      <c r="V9060" s="2"/>
      <c r="W9060" s="2"/>
      <c r="X9060" s="2"/>
      <c r="Y9060" s="2"/>
      <c r="AB9060" s="2"/>
      <c r="AC9060" s="2"/>
      <c r="AD9060" s="2"/>
      <c r="AE9060" s="2"/>
      <c r="AF9060" s="2"/>
      <c r="AG9060" s="2"/>
      <c r="AH9060" s="2"/>
      <c r="AI9060" s="2"/>
      <c r="AJ9060" s="2"/>
      <c r="AK9060" s="2"/>
      <c r="BK9060" s="2"/>
      <c r="BL9060" s="2"/>
      <c r="BN9060" s="2"/>
      <c r="BO9060" s="2"/>
    </row>
    <row r="9061" ht="12.75" customHeight="1">
      <c r="D9061" s="2"/>
      <c r="G9061" s="2"/>
      <c r="I9061" s="2"/>
      <c r="J9061" s="2"/>
      <c r="K9061" s="2"/>
      <c r="L9061" s="2"/>
      <c r="M9061" s="2"/>
      <c r="N9061" s="2"/>
      <c r="O9061" s="2"/>
      <c r="P9061" s="2"/>
      <c r="Q9061" s="2"/>
      <c r="R9061" s="2"/>
      <c r="S9061" s="2"/>
      <c r="T9061" s="2"/>
      <c r="U9061" s="2"/>
      <c r="V9061" s="2"/>
      <c r="W9061" s="2"/>
      <c r="X9061" s="2"/>
      <c r="Y9061" s="2"/>
      <c r="AB9061" s="2"/>
      <c r="AC9061" s="2"/>
      <c r="AD9061" s="2"/>
      <c r="AE9061" s="2"/>
      <c r="AF9061" s="2"/>
      <c r="AG9061" s="2"/>
      <c r="AH9061" s="2"/>
      <c r="AI9061" s="2"/>
      <c r="AJ9061" s="2"/>
      <c r="AK9061" s="2"/>
      <c r="BK9061" s="2"/>
      <c r="BL9061" s="2"/>
      <c r="BN9061" s="2"/>
      <c r="BO9061" s="2"/>
    </row>
    <row r="9062" ht="12.75" customHeight="1">
      <c r="D9062" s="2"/>
      <c r="G9062" s="2"/>
      <c r="I9062" s="2"/>
      <c r="J9062" s="2"/>
      <c r="K9062" s="2"/>
      <c r="L9062" s="2"/>
      <c r="M9062" s="2"/>
      <c r="N9062" s="2"/>
      <c r="O9062" s="2"/>
      <c r="P9062" s="2"/>
      <c r="Q9062" s="2"/>
      <c r="R9062" s="2"/>
      <c r="S9062" s="2"/>
      <c r="T9062" s="2"/>
      <c r="U9062" s="2"/>
      <c r="V9062" s="2"/>
      <c r="W9062" s="2"/>
      <c r="X9062" s="2"/>
      <c r="Y9062" s="2"/>
      <c r="AB9062" s="2"/>
      <c r="AC9062" s="2"/>
      <c r="AD9062" s="2"/>
      <c r="AE9062" s="2"/>
      <c r="AF9062" s="2"/>
      <c r="AG9062" s="2"/>
      <c r="AH9062" s="2"/>
      <c r="AI9062" s="2"/>
      <c r="AJ9062" s="2"/>
      <c r="AK9062" s="2"/>
      <c r="BK9062" s="2"/>
      <c r="BL9062" s="2"/>
      <c r="BN9062" s="2"/>
      <c r="BO9062" s="2"/>
    </row>
    <row r="9063" ht="12.75" customHeight="1">
      <c r="D9063" s="2"/>
      <c r="G9063" s="2"/>
      <c r="I9063" s="2"/>
      <c r="J9063" s="2"/>
      <c r="K9063" s="2"/>
      <c r="L9063" s="2"/>
      <c r="M9063" s="2"/>
      <c r="N9063" s="2"/>
      <c r="O9063" s="2"/>
      <c r="P9063" s="2"/>
      <c r="Q9063" s="2"/>
      <c r="R9063" s="2"/>
      <c r="S9063" s="2"/>
      <c r="T9063" s="2"/>
      <c r="U9063" s="2"/>
      <c r="V9063" s="2"/>
      <c r="W9063" s="2"/>
      <c r="X9063" s="2"/>
      <c r="Y9063" s="2"/>
      <c r="AB9063" s="2"/>
      <c r="AC9063" s="2"/>
      <c r="AD9063" s="2"/>
      <c r="AE9063" s="2"/>
      <c r="AF9063" s="2"/>
      <c r="AG9063" s="2"/>
      <c r="AH9063" s="2"/>
      <c r="AI9063" s="2"/>
      <c r="AJ9063" s="2"/>
      <c r="AK9063" s="2"/>
      <c r="BK9063" s="2"/>
      <c r="BL9063" s="2"/>
      <c r="BN9063" s="2"/>
      <c r="BO9063" s="2"/>
    </row>
    <row r="9064" ht="12.75" customHeight="1">
      <c r="D9064" s="2"/>
      <c r="G9064" s="2"/>
      <c r="I9064" s="2"/>
      <c r="J9064" s="2"/>
      <c r="K9064" s="2"/>
      <c r="L9064" s="2"/>
      <c r="M9064" s="2"/>
      <c r="N9064" s="2"/>
      <c r="O9064" s="2"/>
      <c r="P9064" s="2"/>
      <c r="Q9064" s="2"/>
      <c r="R9064" s="2"/>
      <c r="S9064" s="2"/>
      <c r="T9064" s="2"/>
      <c r="U9064" s="2"/>
      <c r="V9064" s="2"/>
      <c r="W9064" s="2"/>
      <c r="X9064" s="2"/>
      <c r="Y9064" s="2"/>
      <c r="AB9064" s="2"/>
      <c r="AC9064" s="2"/>
      <c r="AD9064" s="2"/>
      <c r="AE9064" s="2"/>
      <c r="AF9064" s="2"/>
      <c r="AG9064" s="2"/>
      <c r="AH9064" s="2"/>
      <c r="AI9064" s="2"/>
      <c r="AJ9064" s="2"/>
      <c r="AK9064" s="2"/>
      <c r="BK9064" s="2"/>
      <c r="BL9064" s="2"/>
      <c r="BN9064" s="2"/>
      <c r="BO9064" s="2"/>
    </row>
    <row r="9065" ht="12.75" customHeight="1">
      <c r="D9065" s="2"/>
      <c r="G9065" s="2"/>
      <c r="I9065" s="2"/>
      <c r="J9065" s="2"/>
      <c r="K9065" s="2"/>
      <c r="L9065" s="2"/>
      <c r="M9065" s="2"/>
      <c r="N9065" s="2"/>
      <c r="O9065" s="2"/>
      <c r="P9065" s="2"/>
      <c r="Q9065" s="2"/>
      <c r="R9065" s="2"/>
      <c r="S9065" s="2"/>
      <c r="T9065" s="2"/>
      <c r="U9065" s="2"/>
      <c r="V9065" s="2"/>
      <c r="W9065" s="2"/>
      <c r="X9065" s="2"/>
      <c r="Y9065" s="2"/>
      <c r="AB9065" s="2"/>
      <c r="AC9065" s="2"/>
      <c r="AD9065" s="2"/>
      <c r="AE9065" s="2"/>
      <c r="AF9065" s="2"/>
      <c r="AG9065" s="2"/>
      <c r="AH9065" s="2"/>
      <c r="AI9065" s="2"/>
      <c r="AJ9065" s="2"/>
      <c r="AK9065" s="2"/>
      <c r="BK9065" s="2"/>
      <c r="BL9065" s="2"/>
      <c r="BN9065" s="2"/>
      <c r="BO9065" s="2"/>
    </row>
    <row r="9066" ht="12.75" customHeight="1">
      <c r="D9066" s="2"/>
      <c r="G9066" s="2"/>
      <c r="I9066" s="2"/>
      <c r="J9066" s="2"/>
      <c r="K9066" s="2"/>
      <c r="L9066" s="2"/>
      <c r="M9066" s="2"/>
      <c r="N9066" s="2"/>
      <c r="O9066" s="2"/>
      <c r="P9066" s="2"/>
      <c r="Q9066" s="2"/>
      <c r="R9066" s="2"/>
      <c r="S9066" s="2"/>
      <c r="T9066" s="2"/>
      <c r="U9066" s="2"/>
      <c r="V9066" s="2"/>
      <c r="W9066" s="2"/>
      <c r="X9066" s="2"/>
      <c r="Y9066" s="2"/>
      <c r="AB9066" s="2"/>
      <c r="AC9066" s="2"/>
      <c r="AD9066" s="2"/>
      <c r="AE9066" s="2"/>
      <c r="AF9066" s="2"/>
      <c r="AG9066" s="2"/>
      <c r="AH9066" s="2"/>
      <c r="AI9066" s="2"/>
      <c r="AJ9066" s="2"/>
      <c r="AK9066" s="2"/>
      <c r="BK9066" s="2"/>
      <c r="BL9066" s="2"/>
      <c r="BN9066" s="2"/>
      <c r="BO9066" s="2"/>
    </row>
    <row r="9067" ht="12.75" customHeight="1">
      <c r="D9067" s="2"/>
      <c r="G9067" s="2"/>
      <c r="I9067" s="2"/>
      <c r="J9067" s="2"/>
      <c r="K9067" s="2"/>
      <c r="L9067" s="2"/>
      <c r="M9067" s="2"/>
      <c r="N9067" s="2"/>
      <c r="O9067" s="2"/>
      <c r="P9067" s="2"/>
      <c r="Q9067" s="2"/>
      <c r="R9067" s="2"/>
      <c r="S9067" s="2"/>
      <c r="T9067" s="2"/>
      <c r="U9067" s="2"/>
      <c r="V9067" s="2"/>
      <c r="W9067" s="2"/>
      <c r="X9067" s="2"/>
      <c r="Y9067" s="2"/>
      <c r="AB9067" s="2"/>
      <c r="AC9067" s="2"/>
      <c r="AD9067" s="2"/>
      <c r="AE9067" s="2"/>
      <c r="AF9067" s="2"/>
      <c r="AG9067" s="2"/>
      <c r="AH9067" s="2"/>
      <c r="AI9067" s="2"/>
      <c r="AJ9067" s="2"/>
      <c r="AK9067" s="2"/>
      <c r="BK9067" s="2"/>
      <c r="BL9067" s="2"/>
      <c r="BN9067" s="2"/>
      <c r="BO9067" s="2"/>
    </row>
    <row r="9068" ht="12.75" customHeight="1">
      <c r="D9068" s="2"/>
      <c r="G9068" s="2"/>
      <c r="I9068" s="2"/>
      <c r="J9068" s="2"/>
      <c r="K9068" s="2"/>
      <c r="L9068" s="2"/>
      <c r="M9068" s="2"/>
      <c r="N9068" s="2"/>
      <c r="O9068" s="2"/>
      <c r="P9068" s="2"/>
      <c r="Q9068" s="2"/>
      <c r="R9068" s="2"/>
      <c r="S9068" s="2"/>
      <c r="T9068" s="2"/>
      <c r="U9068" s="2"/>
      <c r="V9068" s="2"/>
      <c r="W9068" s="2"/>
      <c r="X9068" s="2"/>
      <c r="Y9068" s="2"/>
      <c r="AB9068" s="2"/>
      <c r="AC9068" s="2"/>
      <c r="AD9068" s="2"/>
      <c r="AE9068" s="2"/>
      <c r="AF9068" s="2"/>
      <c r="AG9068" s="2"/>
      <c r="AH9068" s="2"/>
      <c r="AI9068" s="2"/>
      <c r="AJ9068" s="2"/>
      <c r="AK9068" s="2"/>
      <c r="BK9068" s="2"/>
      <c r="BL9068" s="2"/>
      <c r="BN9068" s="2"/>
      <c r="BO9068" s="2"/>
    </row>
    <row r="9069" ht="12.75" customHeight="1">
      <c r="D9069" s="2"/>
      <c r="G9069" s="2"/>
      <c r="I9069" s="2"/>
      <c r="J9069" s="2"/>
      <c r="K9069" s="2"/>
      <c r="L9069" s="2"/>
      <c r="M9069" s="2"/>
      <c r="N9069" s="2"/>
      <c r="O9069" s="2"/>
      <c r="P9069" s="2"/>
      <c r="Q9069" s="2"/>
      <c r="R9069" s="2"/>
      <c r="S9069" s="2"/>
      <c r="T9069" s="2"/>
      <c r="U9069" s="2"/>
      <c r="V9069" s="2"/>
      <c r="W9069" s="2"/>
      <c r="X9069" s="2"/>
      <c r="Y9069" s="2"/>
      <c r="AB9069" s="2"/>
      <c r="AC9069" s="2"/>
      <c r="AD9069" s="2"/>
      <c r="AE9069" s="2"/>
      <c r="AF9069" s="2"/>
      <c r="AG9069" s="2"/>
      <c r="AH9069" s="2"/>
      <c r="AI9069" s="2"/>
      <c r="AJ9069" s="2"/>
      <c r="AK9069" s="2"/>
      <c r="BK9069" s="2"/>
      <c r="BL9069" s="2"/>
      <c r="BN9069" s="2"/>
      <c r="BO9069" s="2"/>
    </row>
    <row r="9070" ht="12.75" customHeight="1">
      <c r="D9070" s="2"/>
      <c r="G9070" s="2"/>
      <c r="I9070" s="2"/>
      <c r="J9070" s="2"/>
      <c r="K9070" s="2"/>
      <c r="L9070" s="2"/>
      <c r="M9070" s="2"/>
      <c r="N9070" s="2"/>
      <c r="O9070" s="2"/>
      <c r="P9070" s="2"/>
      <c r="Q9070" s="2"/>
      <c r="R9070" s="2"/>
      <c r="S9070" s="2"/>
      <c r="T9070" s="2"/>
      <c r="U9070" s="2"/>
      <c r="V9070" s="2"/>
      <c r="W9070" s="2"/>
      <c r="X9070" s="2"/>
      <c r="Y9070" s="2"/>
      <c r="AB9070" s="2"/>
      <c r="AC9070" s="2"/>
      <c r="AD9070" s="2"/>
      <c r="AE9070" s="2"/>
      <c r="AF9070" s="2"/>
      <c r="AG9070" s="2"/>
      <c r="AH9070" s="2"/>
      <c r="AI9070" s="2"/>
      <c r="AJ9070" s="2"/>
      <c r="AK9070" s="2"/>
      <c r="BK9070" s="2"/>
      <c r="BL9070" s="2"/>
      <c r="BN9070" s="2"/>
      <c r="BO9070" s="2"/>
    </row>
    <row r="9071" ht="12.75" customHeight="1">
      <c r="D9071" s="2"/>
      <c r="G9071" s="2"/>
      <c r="I9071" s="2"/>
      <c r="J9071" s="2"/>
      <c r="K9071" s="2"/>
      <c r="L9071" s="2"/>
      <c r="M9071" s="2"/>
      <c r="N9071" s="2"/>
      <c r="O9071" s="2"/>
      <c r="P9071" s="2"/>
      <c r="Q9071" s="2"/>
      <c r="R9071" s="2"/>
      <c r="S9071" s="2"/>
      <c r="T9071" s="2"/>
      <c r="U9071" s="2"/>
      <c r="V9071" s="2"/>
      <c r="W9071" s="2"/>
      <c r="X9071" s="2"/>
      <c r="Y9071" s="2"/>
      <c r="AB9071" s="2"/>
      <c r="AC9071" s="2"/>
      <c r="AD9071" s="2"/>
      <c r="AE9071" s="2"/>
      <c r="AF9071" s="2"/>
      <c r="AG9071" s="2"/>
      <c r="AH9071" s="2"/>
      <c r="AI9071" s="2"/>
      <c r="AJ9071" s="2"/>
      <c r="AK9071" s="2"/>
      <c r="BK9071" s="2"/>
      <c r="BL9071" s="2"/>
      <c r="BN9071" s="2"/>
      <c r="BO9071" s="2"/>
    </row>
    <row r="9072" ht="12.75" customHeight="1">
      <c r="D9072" s="2"/>
      <c r="G9072" s="2"/>
      <c r="I9072" s="2"/>
      <c r="J9072" s="2"/>
      <c r="K9072" s="2"/>
      <c r="L9072" s="2"/>
      <c r="M9072" s="2"/>
      <c r="N9072" s="2"/>
      <c r="O9072" s="2"/>
      <c r="P9072" s="2"/>
      <c r="Q9072" s="2"/>
      <c r="R9072" s="2"/>
      <c r="S9072" s="2"/>
      <c r="T9072" s="2"/>
      <c r="U9072" s="2"/>
      <c r="V9072" s="2"/>
      <c r="W9072" s="2"/>
      <c r="X9072" s="2"/>
      <c r="Y9072" s="2"/>
      <c r="AB9072" s="2"/>
      <c r="AC9072" s="2"/>
      <c r="AD9072" s="2"/>
      <c r="AE9072" s="2"/>
      <c r="AF9072" s="2"/>
      <c r="AG9072" s="2"/>
      <c r="AH9072" s="2"/>
      <c r="AI9072" s="2"/>
      <c r="AJ9072" s="2"/>
      <c r="AK9072" s="2"/>
      <c r="BK9072" s="2"/>
      <c r="BL9072" s="2"/>
      <c r="BN9072" s="2"/>
      <c r="BO9072" s="2"/>
    </row>
    <row r="9073" ht="12.75" customHeight="1">
      <c r="D9073" s="2"/>
      <c r="G9073" s="2"/>
      <c r="I9073" s="2"/>
      <c r="J9073" s="2"/>
      <c r="K9073" s="2"/>
      <c r="L9073" s="2"/>
      <c r="M9073" s="2"/>
      <c r="N9073" s="2"/>
      <c r="O9073" s="2"/>
      <c r="P9073" s="2"/>
      <c r="Q9073" s="2"/>
      <c r="R9073" s="2"/>
      <c r="S9073" s="2"/>
      <c r="T9073" s="2"/>
      <c r="U9073" s="2"/>
      <c r="V9073" s="2"/>
      <c r="W9073" s="2"/>
      <c r="X9073" s="2"/>
      <c r="Y9073" s="2"/>
      <c r="AB9073" s="2"/>
      <c r="AC9073" s="2"/>
      <c r="AD9073" s="2"/>
      <c r="AE9073" s="2"/>
      <c r="AF9073" s="2"/>
      <c r="AG9073" s="2"/>
      <c r="AH9073" s="2"/>
      <c r="AI9073" s="2"/>
      <c r="AJ9073" s="2"/>
      <c r="AK9073" s="2"/>
      <c r="BK9073" s="2"/>
      <c r="BL9073" s="2"/>
      <c r="BN9073" s="2"/>
      <c r="BO9073" s="2"/>
    </row>
    <row r="9074" ht="12.75" customHeight="1">
      <c r="D9074" s="2"/>
      <c r="G9074" s="2"/>
      <c r="I9074" s="2"/>
      <c r="J9074" s="2"/>
      <c r="K9074" s="2"/>
      <c r="L9074" s="2"/>
      <c r="M9074" s="2"/>
      <c r="N9074" s="2"/>
      <c r="O9074" s="2"/>
      <c r="P9074" s="2"/>
      <c r="Q9074" s="2"/>
      <c r="R9074" s="2"/>
      <c r="S9074" s="2"/>
      <c r="T9074" s="2"/>
      <c r="U9074" s="2"/>
      <c r="V9074" s="2"/>
      <c r="W9074" s="2"/>
      <c r="X9074" s="2"/>
      <c r="Y9074" s="2"/>
      <c r="AB9074" s="2"/>
      <c r="AC9074" s="2"/>
      <c r="AD9074" s="2"/>
      <c r="AE9074" s="2"/>
      <c r="AF9074" s="2"/>
      <c r="AG9074" s="2"/>
      <c r="AH9074" s="2"/>
      <c r="AI9074" s="2"/>
      <c r="AJ9074" s="2"/>
      <c r="AK9074" s="2"/>
      <c r="BK9074" s="2"/>
      <c r="BL9074" s="2"/>
      <c r="BN9074" s="2"/>
      <c r="BO9074" s="2"/>
    </row>
    <row r="9075" ht="12.75" customHeight="1">
      <c r="D9075" s="2"/>
      <c r="G9075" s="2"/>
      <c r="I9075" s="2"/>
      <c r="J9075" s="2"/>
      <c r="K9075" s="2"/>
      <c r="L9075" s="2"/>
      <c r="M9075" s="2"/>
      <c r="N9075" s="2"/>
      <c r="O9075" s="2"/>
      <c r="P9075" s="2"/>
      <c r="Q9075" s="2"/>
      <c r="R9075" s="2"/>
      <c r="S9075" s="2"/>
      <c r="T9075" s="2"/>
      <c r="U9075" s="2"/>
      <c r="V9075" s="2"/>
      <c r="W9075" s="2"/>
      <c r="X9075" s="2"/>
      <c r="Y9075" s="2"/>
      <c r="AB9075" s="2"/>
      <c r="AC9075" s="2"/>
      <c r="AD9075" s="2"/>
      <c r="AE9075" s="2"/>
      <c r="AF9075" s="2"/>
      <c r="AG9075" s="2"/>
      <c r="AH9075" s="2"/>
      <c r="AI9075" s="2"/>
      <c r="AJ9075" s="2"/>
      <c r="AK9075" s="2"/>
      <c r="BK9075" s="2"/>
      <c r="BL9075" s="2"/>
      <c r="BN9075" s="2"/>
      <c r="BO9075" s="2"/>
    </row>
    <row r="9076" ht="12.75" customHeight="1">
      <c r="D9076" s="2"/>
      <c r="G9076" s="2"/>
      <c r="I9076" s="2"/>
      <c r="J9076" s="2"/>
      <c r="K9076" s="2"/>
      <c r="L9076" s="2"/>
      <c r="M9076" s="2"/>
      <c r="N9076" s="2"/>
      <c r="O9076" s="2"/>
      <c r="P9076" s="2"/>
      <c r="Q9076" s="2"/>
      <c r="R9076" s="2"/>
      <c r="S9076" s="2"/>
      <c r="T9076" s="2"/>
      <c r="U9076" s="2"/>
      <c r="V9076" s="2"/>
      <c r="W9076" s="2"/>
      <c r="X9076" s="2"/>
      <c r="Y9076" s="2"/>
      <c r="AB9076" s="2"/>
      <c r="AC9076" s="2"/>
      <c r="AD9076" s="2"/>
      <c r="AE9076" s="2"/>
      <c r="AF9076" s="2"/>
      <c r="AG9076" s="2"/>
      <c r="AH9076" s="2"/>
      <c r="AI9076" s="2"/>
      <c r="AJ9076" s="2"/>
      <c r="AK9076" s="2"/>
      <c r="BK9076" s="2"/>
      <c r="BL9076" s="2"/>
      <c r="BN9076" s="2"/>
      <c r="BO9076" s="2"/>
    </row>
    <row r="9077" ht="12.75" customHeight="1">
      <c r="D9077" s="2"/>
      <c r="G9077" s="2"/>
      <c r="I9077" s="2"/>
      <c r="J9077" s="2"/>
      <c r="K9077" s="2"/>
      <c r="L9077" s="2"/>
      <c r="M9077" s="2"/>
      <c r="N9077" s="2"/>
      <c r="O9077" s="2"/>
      <c r="P9077" s="2"/>
      <c r="Q9077" s="2"/>
      <c r="R9077" s="2"/>
      <c r="S9077" s="2"/>
      <c r="T9077" s="2"/>
      <c r="U9077" s="2"/>
      <c r="V9077" s="2"/>
      <c r="W9077" s="2"/>
      <c r="X9077" s="2"/>
      <c r="Y9077" s="2"/>
      <c r="AB9077" s="2"/>
      <c r="AC9077" s="2"/>
      <c r="AD9077" s="2"/>
      <c r="AE9077" s="2"/>
      <c r="AF9077" s="2"/>
      <c r="AG9077" s="2"/>
      <c r="AH9077" s="2"/>
      <c r="AI9077" s="2"/>
      <c r="AJ9077" s="2"/>
      <c r="AK9077" s="2"/>
      <c r="BK9077" s="2"/>
      <c r="BL9077" s="2"/>
      <c r="BN9077" s="2"/>
      <c r="BO9077" s="2"/>
    </row>
    <row r="9078" ht="12.75" customHeight="1">
      <c r="D9078" s="2"/>
      <c r="G9078" s="2"/>
      <c r="I9078" s="2"/>
      <c r="J9078" s="2"/>
      <c r="K9078" s="2"/>
      <c r="L9078" s="2"/>
      <c r="M9078" s="2"/>
      <c r="N9078" s="2"/>
      <c r="O9078" s="2"/>
      <c r="P9078" s="2"/>
      <c r="Q9078" s="2"/>
      <c r="R9078" s="2"/>
      <c r="S9078" s="2"/>
      <c r="T9078" s="2"/>
      <c r="U9078" s="2"/>
      <c r="V9078" s="2"/>
      <c r="W9078" s="2"/>
      <c r="X9078" s="2"/>
      <c r="Y9078" s="2"/>
      <c r="AB9078" s="2"/>
      <c r="AC9078" s="2"/>
      <c r="AD9078" s="2"/>
      <c r="AE9078" s="2"/>
      <c r="AF9078" s="2"/>
      <c r="AG9078" s="2"/>
      <c r="AH9078" s="2"/>
      <c r="AI9078" s="2"/>
      <c r="AJ9078" s="2"/>
      <c r="AK9078" s="2"/>
      <c r="BK9078" s="2"/>
      <c r="BL9078" s="2"/>
      <c r="BN9078" s="2"/>
      <c r="BO9078" s="2"/>
    </row>
    <row r="9079" ht="12.75" customHeight="1">
      <c r="D9079" s="2"/>
      <c r="G9079" s="2"/>
      <c r="I9079" s="2"/>
      <c r="J9079" s="2"/>
      <c r="K9079" s="2"/>
      <c r="L9079" s="2"/>
      <c r="M9079" s="2"/>
      <c r="N9079" s="2"/>
      <c r="O9079" s="2"/>
      <c r="P9079" s="2"/>
      <c r="Q9079" s="2"/>
      <c r="R9079" s="2"/>
      <c r="S9079" s="2"/>
      <c r="T9079" s="2"/>
      <c r="U9079" s="2"/>
      <c r="V9079" s="2"/>
      <c r="W9079" s="2"/>
      <c r="X9079" s="2"/>
      <c r="Y9079" s="2"/>
      <c r="AB9079" s="2"/>
      <c r="AC9079" s="2"/>
      <c r="AD9079" s="2"/>
      <c r="AE9079" s="2"/>
      <c r="AF9079" s="2"/>
      <c r="AG9079" s="2"/>
      <c r="AH9079" s="2"/>
      <c r="AI9079" s="2"/>
      <c r="AJ9079" s="2"/>
      <c r="AK9079" s="2"/>
      <c r="BK9079" s="2"/>
      <c r="BL9079" s="2"/>
      <c r="BN9079" s="2"/>
      <c r="BO9079" s="2"/>
    </row>
    <row r="9080" ht="12.75" customHeight="1">
      <c r="D9080" s="2"/>
      <c r="G9080" s="2"/>
      <c r="I9080" s="2"/>
      <c r="J9080" s="2"/>
      <c r="K9080" s="2"/>
      <c r="L9080" s="2"/>
      <c r="M9080" s="2"/>
      <c r="N9080" s="2"/>
      <c r="O9080" s="2"/>
      <c r="P9080" s="2"/>
      <c r="Q9080" s="2"/>
      <c r="R9080" s="2"/>
      <c r="S9080" s="2"/>
      <c r="T9080" s="2"/>
      <c r="U9080" s="2"/>
      <c r="V9080" s="2"/>
      <c r="W9080" s="2"/>
      <c r="X9080" s="2"/>
      <c r="Y9080" s="2"/>
      <c r="AB9080" s="2"/>
      <c r="AC9080" s="2"/>
      <c r="AD9080" s="2"/>
      <c r="AE9080" s="2"/>
      <c r="AF9080" s="2"/>
      <c r="AG9080" s="2"/>
      <c r="AH9080" s="2"/>
      <c r="AI9080" s="2"/>
      <c r="AJ9080" s="2"/>
      <c r="AK9080" s="2"/>
      <c r="BK9080" s="2"/>
      <c r="BL9080" s="2"/>
      <c r="BN9080" s="2"/>
      <c r="BO9080" s="2"/>
    </row>
    <row r="9081" ht="12.75" customHeight="1">
      <c r="D9081" s="2"/>
      <c r="G9081" s="2"/>
      <c r="I9081" s="2"/>
      <c r="J9081" s="2"/>
      <c r="K9081" s="2"/>
      <c r="L9081" s="2"/>
      <c r="M9081" s="2"/>
      <c r="N9081" s="2"/>
      <c r="O9081" s="2"/>
      <c r="P9081" s="2"/>
      <c r="Q9081" s="2"/>
      <c r="R9081" s="2"/>
      <c r="S9081" s="2"/>
      <c r="T9081" s="2"/>
      <c r="U9081" s="2"/>
      <c r="V9081" s="2"/>
      <c r="W9081" s="2"/>
      <c r="X9081" s="2"/>
      <c r="Y9081" s="2"/>
      <c r="AB9081" s="2"/>
      <c r="AC9081" s="2"/>
      <c r="AD9081" s="2"/>
      <c r="AE9081" s="2"/>
      <c r="AF9081" s="2"/>
      <c r="AG9081" s="2"/>
      <c r="AH9081" s="2"/>
      <c r="AI9081" s="2"/>
      <c r="AJ9081" s="2"/>
      <c r="AK9081" s="2"/>
      <c r="BK9081" s="2"/>
      <c r="BL9081" s="2"/>
      <c r="BN9081" s="2"/>
      <c r="BO9081" s="2"/>
    </row>
    <row r="9082" ht="12.75" customHeight="1">
      <c r="D9082" s="2"/>
      <c r="G9082" s="2"/>
      <c r="I9082" s="2"/>
      <c r="J9082" s="2"/>
      <c r="K9082" s="2"/>
      <c r="L9082" s="2"/>
      <c r="M9082" s="2"/>
      <c r="N9082" s="2"/>
      <c r="O9082" s="2"/>
      <c r="P9082" s="2"/>
      <c r="Q9082" s="2"/>
      <c r="R9082" s="2"/>
      <c r="S9082" s="2"/>
      <c r="T9082" s="2"/>
      <c r="U9082" s="2"/>
      <c r="V9082" s="2"/>
      <c r="W9082" s="2"/>
      <c r="X9082" s="2"/>
      <c r="Y9082" s="2"/>
      <c r="AB9082" s="2"/>
      <c r="AC9082" s="2"/>
      <c r="AD9082" s="2"/>
      <c r="AE9082" s="2"/>
      <c r="AF9082" s="2"/>
      <c r="AG9082" s="2"/>
      <c r="AH9082" s="2"/>
      <c r="AI9082" s="2"/>
      <c r="AJ9082" s="2"/>
      <c r="AK9082" s="2"/>
      <c r="BK9082" s="2"/>
      <c r="BL9082" s="2"/>
      <c r="BN9082" s="2"/>
      <c r="BO9082" s="2"/>
    </row>
    <row r="9083" ht="12.75" customHeight="1">
      <c r="D9083" s="2"/>
      <c r="G9083" s="2"/>
      <c r="I9083" s="2"/>
      <c r="J9083" s="2"/>
      <c r="K9083" s="2"/>
      <c r="L9083" s="2"/>
      <c r="M9083" s="2"/>
      <c r="N9083" s="2"/>
      <c r="O9083" s="2"/>
      <c r="P9083" s="2"/>
      <c r="Q9083" s="2"/>
      <c r="R9083" s="2"/>
      <c r="S9083" s="2"/>
      <c r="T9083" s="2"/>
      <c r="U9083" s="2"/>
      <c r="V9083" s="2"/>
      <c r="W9083" s="2"/>
      <c r="X9083" s="2"/>
      <c r="Y9083" s="2"/>
      <c r="AB9083" s="2"/>
      <c r="AC9083" s="2"/>
      <c r="AD9083" s="2"/>
      <c r="AE9083" s="2"/>
      <c r="AF9083" s="2"/>
      <c r="AG9083" s="2"/>
      <c r="AH9083" s="2"/>
      <c r="AI9083" s="2"/>
      <c r="AJ9083" s="2"/>
      <c r="AK9083" s="2"/>
      <c r="BK9083" s="2"/>
      <c r="BL9083" s="2"/>
      <c r="BN9083" s="2"/>
      <c r="BO9083" s="2"/>
    </row>
    <row r="9084" ht="12.75" customHeight="1">
      <c r="D9084" s="2"/>
      <c r="G9084" s="2"/>
      <c r="I9084" s="2"/>
      <c r="J9084" s="2"/>
      <c r="K9084" s="2"/>
      <c r="L9084" s="2"/>
      <c r="M9084" s="2"/>
      <c r="N9084" s="2"/>
      <c r="O9084" s="2"/>
      <c r="P9084" s="2"/>
      <c r="Q9084" s="2"/>
      <c r="R9084" s="2"/>
      <c r="S9084" s="2"/>
      <c r="T9084" s="2"/>
      <c r="U9084" s="2"/>
      <c r="V9084" s="2"/>
      <c r="W9084" s="2"/>
      <c r="X9084" s="2"/>
      <c r="Y9084" s="2"/>
      <c r="AB9084" s="2"/>
      <c r="AC9084" s="2"/>
      <c r="AD9084" s="2"/>
      <c r="AE9084" s="2"/>
      <c r="AF9084" s="2"/>
      <c r="AG9084" s="2"/>
      <c r="AH9084" s="2"/>
      <c r="AI9084" s="2"/>
      <c r="AJ9084" s="2"/>
      <c r="AK9084" s="2"/>
      <c r="BK9084" s="2"/>
      <c r="BL9084" s="2"/>
      <c r="BN9084" s="2"/>
      <c r="BO9084" s="2"/>
    </row>
    <row r="9085" ht="12.75" customHeight="1">
      <c r="D9085" s="2"/>
      <c r="G9085" s="2"/>
      <c r="I9085" s="2"/>
      <c r="J9085" s="2"/>
      <c r="K9085" s="2"/>
      <c r="L9085" s="2"/>
      <c r="M9085" s="2"/>
      <c r="N9085" s="2"/>
      <c r="O9085" s="2"/>
      <c r="P9085" s="2"/>
      <c r="Q9085" s="2"/>
      <c r="R9085" s="2"/>
      <c r="S9085" s="2"/>
      <c r="T9085" s="2"/>
      <c r="U9085" s="2"/>
      <c r="V9085" s="2"/>
      <c r="W9085" s="2"/>
      <c r="X9085" s="2"/>
      <c r="Y9085" s="2"/>
      <c r="AB9085" s="2"/>
      <c r="AC9085" s="2"/>
      <c r="AD9085" s="2"/>
      <c r="AE9085" s="2"/>
      <c r="AF9085" s="2"/>
      <c r="AG9085" s="2"/>
      <c r="AH9085" s="2"/>
      <c r="AI9085" s="2"/>
      <c r="AJ9085" s="2"/>
      <c r="AK9085" s="2"/>
      <c r="BK9085" s="2"/>
      <c r="BL9085" s="2"/>
      <c r="BN9085" s="2"/>
      <c r="BO9085" s="2"/>
    </row>
    <row r="9086" ht="12.75" customHeight="1">
      <c r="D9086" s="2"/>
      <c r="G9086" s="2"/>
      <c r="I9086" s="2"/>
      <c r="J9086" s="2"/>
      <c r="K9086" s="2"/>
      <c r="L9086" s="2"/>
      <c r="M9086" s="2"/>
      <c r="N9086" s="2"/>
      <c r="O9086" s="2"/>
      <c r="P9086" s="2"/>
      <c r="Q9086" s="2"/>
      <c r="R9086" s="2"/>
      <c r="S9086" s="2"/>
      <c r="T9086" s="2"/>
      <c r="U9086" s="2"/>
      <c r="V9086" s="2"/>
      <c r="W9086" s="2"/>
      <c r="X9086" s="2"/>
      <c r="Y9086" s="2"/>
      <c r="AB9086" s="2"/>
      <c r="AC9086" s="2"/>
      <c r="AD9086" s="2"/>
      <c r="AE9086" s="2"/>
      <c r="AF9086" s="2"/>
      <c r="AG9086" s="2"/>
      <c r="AH9086" s="2"/>
      <c r="AI9086" s="2"/>
      <c r="AJ9086" s="2"/>
      <c r="AK9086" s="2"/>
      <c r="BK9086" s="2"/>
      <c r="BL9086" s="2"/>
      <c r="BN9086" s="2"/>
      <c r="BO9086" s="2"/>
    </row>
    <row r="9087" ht="12.75" customHeight="1">
      <c r="D9087" s="2"/>
      <c r="G9087" s="2"/>
      <c r="I9087" s="2"/>
      <c r="J9087" s="2"/>
      <c r="K9087" s="2"/>
      <c r="L9087" s="2"/>
      <c r="M9087" s="2"/>
      <c r="N9087" s="2"/>
      <c r="O9087" s="2"/>
      <c r="P9087" s="2"/>
      <c r="Q9087" s="2"/>
      <c r="R9087" s="2"/>
      <c r="S9087" s="2"/>
      <c r="T9087" s="2"/>
      <c r="U9087" s="2"/>
      <c r="V9087" s="2"/>
      <c r="W9087" s="2"/>
      <c r="X9087" s="2"/>
      <c r="Y9087" s="2"/>
      <c r="AB9087" s="2"/>
      <c r="AC9087" s="2"/>
      <c r="AD9087" s="2"/>
      <c r="AE9087" s="2"/>
      <c r="AF9087" s="2"/>
      <c r="AG9087" s="2"/>
      <c r="AH9087" s="2"/>
      <c r="AI9087" s="2"/>
      <c r="AJ9087" s="2"/>
      <c r="AK9087" s="2"/>
      <c r="BK9087" s="2"/>
      <c r="BL9087" s="2"/>
      <c r="BN9087" s="2"/>
      <c r="BO9087" s="2"/>
    </row>
    <row r="9088" ht="12.75" customHeight="1">
      <c r="D9088" s="2"/>
      <c r="G9088" s="2"/>
      <c r="I9088" s="2"/>
      <c r="J9088" s="2"/>
      <c r="K9088" s="2"/>
      <c r="L9088" s="2"/>
      <c r="M9088" s="2"/>
      <c r="N9088" s="2"/>
      <c r="O9088" s="2"/>
      <c r="P9088" s="2"/>
      <c r="Q9088" s="2"/>
      <c r="R9088" s="2"/>
      <c r="S9088" s="2"/>
      <c r="T9088" s="2"/>
      <c r="U9088" s="2"/>
      <c r="V9088" s="2"/>
      <c r="W9088" s="2"/>
      <c r="X9088" s="2"/>
      <c r="Y9088" s="2"/>
      <c r="AB9088" s="2"/>
      <c r="AC9088" s="2"/>
      <c r="AD9088" s="2"/>
      <c r="AE9088" s="2"/>
      <c r="AF9088" s="2"/>
      <c r="AG9088" s="2"/>
      <c r="AH9088" s="2"/>
      <c r="AI9088" s="2"/>
      <c r="AJ9088" s="2"/>
      <c r="AK9088" s="2"/>
      <c r="BK9088" s="2"/>
      <c r="BL9088" s="2"/>
      <c r="BN9088" s="2"/>
      <c r="BO9088" s="2"/>
    </row>
    <row r="9089" ht="12.75" customHeight="1">
      <c r="D9089" s="2"/>
      <c r="G9089" s="2"/>
      <c r="I9089" s="2"/>
      <c r="J9089" s="2"/>
      <c r="K9089" s="2"/>
      <c r="L9089" s="2"/>
      <c r="M9089" s="2"/>
      <c r="N9089" s="2"/>
      <c r="O9089" s="2"/>
      <c r="P9089" s="2"/>
      <c r="Q9089" s="2"/>
      <c r="R9089" s="2"/>
      <c r="S9089" s="2"/>
      <c r="T9089" s="2"/>
      <c r="U9089" s="2"/>
      <c r="V9089" s="2"/>
      <c r="W9089" s="2"/>
      <c r="X9089" s="2"/>
      <c r="Y9089" s="2"/>
      <c r="AB9089" s="2"/>
      <c r="AC9089" s="2"/>
      <c r="AD9089" s="2"/>
      <c r="AE9089" s="2"/>
      <c r="AF9089" s="2"/>
      <c r="AG9089" s="2"/>
      <c r="AH9089" s="2"/>
      <c r="AI9089" s="2"/>
      <c r="AJ9089" s="2"/>
      <c r="AK9089" s="2"/>
      <c r="BK9089" s="2"/>
      <c r="BL9089" s="2"/>
      <c r="BN9089" s="2"/>
      <c r="BO9089" s="2"/>
    </row>
    <row r="9090" ht="12.75" customHeight="1">
      <c r="D9090" s="2"/>
      <c r="G9090" s="2"/>
      <c r="I9090" s="2"/>
      <c r="J9090" s="2"/>
      <c r="K9090" s="2"/>
      <c r="L9090" s="2"/>
      <c r="M9090" s="2"/>
      <c r="N9090" s="2"/>
      <c r="O9090" s="2"/>
      <c r="P9090" s="2"/>
      <c r="Q9090" s="2"/>
      <c r="R9090" s="2"/>
      <c r="S9090" s="2"/>
      <c r="T9090" s="2"/>
      <c r="U9090" s="2"/>
      <c r="V9090" s="2"/>
      <c r="W9090" s="2"/>
      <c r="X9090" s="2"/>
      <c r="Y9090" s="2"/>
      <c r="AB9090" s="2"/>
      <c r="AC9090" s="2"/>
      <c r="AD9090" s="2"/>
      <c r="AE9090" s="2"/>
      <c r="AF9090" s="2"/>
      <c r="AG9090" s="2"/>
      <c r="AH9090" s="2"/>
      <c r="AI9090" s="2"/>
      <c r="AJ9090" s="2"/>
      <c r="AK9090" s="2"/>
      <c r="BK9090" s="2"/>
      <c r="BL9090" s="2"/>
      <c r="BN9090" s="2"/>
      <c r="BO9090" s="2"/>
    </row>
    <row r="9091" ht="12.75" customHeight="1">
      <c r="D9091" s="2"/>
      <c r="G9091" s="2"/>
      <c r="I9091" s="2"/>
      <c r="J9091" s="2"/>
      <c r="K9091" s="2"/>
      <c r="L9091" s="2"/>
      <c r="M9091" s="2"/>
      <c r="N9091" s="2"/>
      <c r="O9091" s="2"/>
      <c r="P9091" s="2"/>
      <c r="Q9091" s="2"/>
      <c r="R9091" s="2"/>
      <c r="S9091" s="2"/>
      <c r="T9091" s="2"/>
      <c r="U9091" s="2"/>
      <c r="V9091" s="2"/>
      <c r="W9091" s="2"/>
      <c r="X9091" s="2"/>
      <c r="Y9091" s="2"/>
      <c r="AB9091" s="2"/>
      <c r="AC9091" s="2"/>
      <c r="AD9091" s="2"/>
      <c r="AE9091" s="2"/>
      <c r="AF9091" s="2"/>
      <c r="AG9091" s="2"/>
      <c r="AH9091" s="2"/>
      <c r="AI9091" s="2"/>
      <c r="AJ9091" s="2"/>
      <c r="AK9091" s="2"/>
      <c r="BK9091" s="2"/>
      <c r="BL9091" s="2"/>
      <c r="BN9091" s="2"/>
      <c r="BO9091" s="2"/>
    </row>
    <row r="9092" ht="12.75" customHeight="1">
      <c r="D9092" s="2"/>
      <c r="G9092" s="2"/>
      <c r="I9092" s="2"/>
      <c r="J9092" s="2"/>
      <c r="K9092" s="2"/>
      <c r="L9092" s="2"/>
      <c r="M9092" s="2"/>
      <c r="N9092" s="2"/>
      <c r="O9092" s="2"/>
      <c r="P9092" s="2"/>
      <c r="Q9092" s="2"/>
      <c r="R9092" s="2"/>
      <c r="S9092" s="2"/>
      <c r="T9092" s="2"/>
      <c r="U9092" s="2"/>
      <c r="V9092" s="2"/>
      <c r="W9092" s="2"/>
      <c r="X9092" s="2"/>
      <c r="Y9092" s="2"/>
      <c r="AB9092" s="2"/>
      <c r="AC9092" s="2"/>
      <c r="AD9092" s="2"/>
      <c r="AE9092" s="2"/>
      <c r="AF9092" s="2"/>
      <c r="AG9092" s="2"/>
      <c r="AH9092" s="2"/>
      <c r="AI9092" s="2"/>
      <c r="AJ9092" s="2"/>
      <c r="AK9092" s="2"/>
      <c r="BK9092" s="2"/>
      <c r="BL9092" s="2"/>
      <c r="BN9092" s="2"/>
      <c r="BO9092" s="2"/>
    </row>
    <row r="9093" ht="12.75" customHeight="1">
      <c r="D9093" s="2"/>
      <c r="G9093" s="2"/>
      <c r="I9093" s="2"/>
      <c r="J9093" s="2"/>
      <c r="K9093" s="2"/>
      <c r="L9093" s="2"/>
      <c r="M9093" s="2"/>
      <c r="N9093" s="2"/>
      <c r="O9093" s="2"/>
      <c r="P9093" s="2"/>
      <c r="Q9093" s="2"/>
      <c r="R9093" s="2"/>
      <c r="S9093" s="2"/>
      <c r="T9093" s="2"/>
      <c r="U9093" s="2"/>
      <c r="V9093" s="2"/>
      <c r="W9093" s="2"/>
      <c r="X9093" s="2"/>
      <c r="Y9093" s="2"/>
      <c r="AB9093" s="2"/>
      <c r="AC9093" s="2"/>
      <c r="AD9093" s="2"/>
      <c r="AE9093" s="2"/>
      <c r="AF9093" s="2"/>
      <c r="AG9093" s="2"/>
      <c r="AH9093" s="2"/>
      <c r="AI9093" s="2"/>
      <c r="AJ9093" s="2"/>
      <c r="AK9093" s="2"/>
      <c r="BK9093" s="2"/>
      <c r="BL9093" s="2"/>
      <c r="BN9093" s="2"/>
      <c r="BO9093" s="2"/>
    </row>
    <row r="9094" ht="12.75" customHeight="1">
      <c r="D9094" s="2"/>
      <c r="G9094" s="2"/>
      <c r="I9094" s="2"/>
      <c r="J9094" s="2"/>
      <c r="K9094" s="2"/>
      <c r="L9094" s="2"/>
      <c r="M9094" s="2"/>
      <c r="N9094" s="2"/>
      <c r="O9094" s="2"/>
      <c r="P9094" s="2"/>
      <c r="Q9094" s="2"/>
      <c r="R9094" s="2"/>
      <c r="S9094" s="2"/>
      <c r="T9094" s="2"/>
      <c r="U9094" s="2"/>
      <c r="V9094" s="2"/>
      <c r="W9094" s="2"/>
      <c r="X9094" s="2"/>
      <c r="Y9094" s="2"/>
      <c r="AB9094" s="2"/>
      <c r="AC9094" s="2"/>
      <c r="AD9094" s="2"/>
      <c r="AE9094" s="2"/>
      <c r="AF9094" s="2"/>
      <c r="AG9094" s="2"/>
      <c r="AH9094" s="2"/>
      <c r="AI9094" s="2"/>
      <c r="AJ9094" s="2"/>
      <c r="AK9094" s="2"/>
      <c r="BK9094" s="2"/>
      <c r="BL9094" s="2"/>
      <c r="BN9094" s="2"/>
      <c r="BO9094" s="2"/>
    </row>
    <row r="9095" ht="12.75" customHeight="1">
      <c r="D9095" s="2"/>
      <c r="G9095" s="2"/>
      <c r="I9095" s="2"/>
      <c r="J9095" s="2"/>
      <c r="K9095" s="2"/>
      <c r="L9095" s="2"/>
      <c r="M9095" s="2"/>
      <c r="N9095" s="2"/>
      <c r="O9095" s="2"/>
      <c r="P9095" s="2"/>
      <c r="Q9095" s="2"/>
      <c r="R9095" s="2"/>
      <c r="S9095" s="2"/>
      <c r="T9095" s="2"/>
      <c r="U9095" s="2"/>
      <c r="V9095" s="2"/>
      <c r="W9095" s="2"/>
      <c r="X9095" s="2"/>
      <c r="Y9095" s="2"/>
      <c r="AB9095" s="2"/>
      <c r="AC9095" s="2"/>
      <c r="AD9095" s="2"/>
      <c r="AE9095" s="2"/>
      <c r="AF9095" s="2"/>
      <c r="AG9095" s="2"/>
      <c r="AH9095" s="2"/>
      <c r="AI9095" s="2"/>
      <c r="AJ9095" s="2"/>
      <c r="AK9095" s="2"/>
      <c r="BK9095" s="2"/>
      <c r="BL9095" s="2"/>
      <c r="BN9095" s="2"/>
      <c r="BO9095" s="2"/>
    </row>
    <row r="9096" ht="12.75" customHeight="1">
      <c r="D9096" s="2"/>
      <c r="G9096" s="2"/>
      <c r="I9096" s="2"/>
      <c r="J9096" s="2"/>
      <c r="K9096" s="2"/>
      <c r="L9096" s="2"/>
      <c r="M9096" s="2"/>
      <c r="N9096" s="2"/>
      <c r="O9096" s="2"/>
      <c r="P9096" s="2"/>
      <c r="Q9096" s="2"/>
      <c r="R9096" s="2"/>
      <c r="S9096" s="2"/>
      <c r="T9096" s="2"/>
      <c r="U9096" s="2"/>
      <c r="V9096" s="2"/>
      <c r="W9096" s="2"/>
      <c r="X9096" s="2"/>
      <c r="Y9096" s="2"/>
      <c r="AB9096" s="2"/>
      <c r="AC9096" s="2"/>
      <c r="AD9096" s="2"/>
      <c r="AE9096" s="2"/>
      <c r="AF9096" s="2"/>
      <c r="AG9096" s="2"/>
      <c r="AH9096" s="2"/>
      <c r="AI9096" s="2"/>
      <c r="AJ9096" s="2"/>
      <c r="AK9096" s="2"/>
      <c r="BK9096" s="2"/>
      <c r="BL9096" s="2"/>
      <c r="BN9096" s="2"/>
      <c r="BO9096" s="2"/>
    </row>
    <row r="9097" ht="12.75" customHeight="1">
      <c r="D9097" s="2"/>
      <c r="G9097" s="2"/>
      <c r="I9097" s="2"/>
      <c r="J9097" s="2"/>
      <c r="K9097" s="2"/>
      <c r="L9097" s="2"/>
      <c r="M9097" s="2"/>
      <c r="N9097" s="2"/>
      <c r="O9097" s="2"/>
      <c r="P9097" s="2"/>
      <c r="Q9097" s="2"/>
      <c r="R9097" s="2"/>
      <c r="S9097" s="2"/>
      <c r="T9097" s="2"/>
      <c r="U9097" s="2"/>
      <c r="V9097" s="2"/>
      <c r="W9097" s="2"/>
      <c r="X9097" s="2"/>
      <c r="Y9097" s="2"/>
      <c r="AB9097" s="2"/>
      <c r="AC9097" s="2"/>
      <c r="AD9097" s="2"/>
      <c r="AE9097" s="2"/>
      <c r="AF9097" s="2"/>
      <c r="AG9097" s="2"/>
      <c r="AH9097" s="2"/>
      <c r="AI9097" s="2"/>
      <c r="AJ9097" s="2"/>
      <c r="AK9097" s="2"/>
      <c r="BK9097" s="2"/>
      <c r="BL9097" s="2"/>
      <c r="BN9097" s="2"/>
      <c r="BO9097" s="2"/>
    </row>
    <row r="9098" ht="12.75" customHeight="1">
      <c r="D9098" s="2"/>
      <c r="G9098" s="2"/>
      <c r="I9098" s="2"/>
      <c r="J9098" s="2"/>
      <c r="K9098" s="2"/>
      <c r="L9098" s="2"/>
      <c r="M9098" s="2"/>
      <c r="N9098" s="2"/>
      <c r="O9098" s="2"/>
      <c r="P9098" s="2"/>
      <c r="Q9098" s="2"/>
      <c r="R9098" s="2"/>
      <c r="S9098" s="2"/>
      <c r="T9098" s="2"/>
      <c r="U9098" s="2"/>
      <c r="V9098" s="2"/>
      <c r="W9098" s="2"/>
      <c r="X9098" s="2"/>
      <c r="Y9098" s="2"/>
      <c r="AB9098" s="2"/>
      <c r="AC9098" s="2"/>
      <c r="AD9098" s="2"/>
      <c r="AE9098" s="2"/>
      <c r="AF9098" s="2"/>
      <c r="AG9098" s="2"/>
      <c r="AH9098" s="2"/>
      <c r="AI9098" s="2"/>
      <c r="AJ9098" s="2"/>
      <c r="AK9098" s="2"/>
      <c r="BK9098" s="2"/>
      <c r="BL9098" s="2"/>
      <c r="BN9098" s="2"/>
      <c r="BO9098" s="2"/>
    </row>
    <row r="9099" ht="12.75" customHeight="1">
      <c r="D9099" s="2"/>
      <c r="G9099" s="2"/>
      <c r="I9099" s="2"/>
      <c r="J9099" s="2"/>
      <c r="K9099" s="2"/>
      <c r="L9099" s="2"/>
      <c r="M9099" s="2"/>
      <c r="N9099" s="2"/>
      <c r="O9099" s="2"/>
      <c r="P9099" s="2"/>
      <c r="Q9099" s="2"/>
      <c r="R9099" s="2"/>
      <c r="S9099" s="2"/>
      <c r="T9099" s="2"/>
      <c r="U9099" s="2"/>
      <c r="V9099" s="2"/>
      <c r="W9099" s="2"/>
      <c r="X9099" s="2"/>
      <c r="Y9099" s="2"/>
      <c r="AB9099" s="2"/>
      <c r="AC9099" s="2"/>
      <c r="AD9099" s="2"/>
      <c r="AE9099" s="2"/>
      <c r="AF9099" s="2"/>
      <c r="AG9099" s="2"/>
      <c r="AH9099" s="2"/>
      <c r="AI9099" s="2"/>
      <c r="AJ9099" s="2"/>
      <c r="AK9099" s="2"/>
      <c r="BK9099" s="2"/>
      <c r="BL9099" s="2"/>
      <c r="BN9099" s="2"/>
      <c r="BO9099" s="2"/>
    </row>
    <row r="9100" ht="12.75" customHeight="1">
      <c r="D9100" s="2"/>
      <c r="G9100" s="2"/>
      <c r="I9100" s="2"/>
      <c r="J9100" s="2"/>
      <c r="K9100" s="2"/>
      <c r="L9100" s="2"/>
      <c r="M9100" s="2"/>
      <c r="N9100" s="2"/>
      <c r="O9100" s="2"/>
      <c r="P9100" s="2"/>
      <c r="Q9100" s="2"/>
      <c r="R9100" s="2"/>
      <c r="S9100" s="2"/>
      <c r="T9100" s="2"/>
      <c r="U9100" s="2"/>
      <c r="V9100" s="2"/>
      <c r="W9100" s="2"/>
      <c r="X9100" s="2"/>
      <c r="Y9100" s="2"/>
      <c r="AB9100" s="2"/>
      <c r="AC9100" s="2"/>
      <c r="AD9100" s="2"/>
      <c r="AE9100" s="2"/>
      <c r="AF9100" s="2"/>
      <c r="AG9100" s="2"/>
      <c r="AH9100" s="2"/>
      <c r="AI9100" s="2"/>
      <c r="AJ9100" s="2"/>
      <c r="AK9100" s="2"/>
      <c r="BK9100" s="2"/>
      <c r="BL9100" s="2"/>
      <c r="BN9100" s="2"/>
      <c r="BO9100" s="2"/>
    </row>
    <row r="9101" ht="12.75" customHeight="1">
      <c r="D9101" s="2"/>
      <c r="G9101" s="2"/>
      <c r="I9101" s="2"/>
      <c r="J9101" s="2"/>
      <c r="K9101" s="2"/>
      <c r="L9101" s="2"/>
      <c r="M9101" s="2"/>
      <c r="N9101" s="2"/>
      <c r="O9101" s="2"/>
      <c r="P9101" s="2"/>
      <c r="Q9101" s="2"/>
      <c r="R9101" s="2"/>
      <c r="S9101" s="2"/>
      <c r="T9101" s="2"/>
      <c r="U9101" s="2"/>
      <c r="V9101" s="2"/>
      <c r="W9101" s="2"/>
      <c r="X9101" s="2"/>
      <c r="Y9101" s="2"/>
      <c r="AB9101" s="2"/>
      <c r="AC9101" s="2"/>
      <c r="AD9101" s="2"/>
      <c r="AE9101" s="2"/>
      <c r="AF9101" s="2"/>
      <c r="AG9101" s="2"/>
      <c r="AH9101" s="2"/>
      <c r="AI9101" s="2"/>
      <c r="AJ9101" s="2"/>
      <c r="AK9101" s="2"/>
      <c r="BK9101" s="2"/>
      <c r="BL9101" s="2"/>
      <c r="BN9101" s="2"/>
      <c r="BO9101" s="2"/>
    </row>
    <row r="9102" ht="12.75" customHeight="1">
      <c r="D9102" s="2"/>
      <c r="G9102" s="2"/>
      <c r="I9102" s="2"/>
      <c r="J9102" s="2"/>
      <c r="K9102" s="2"/>
      <c r="L9102" s="2"/>
      <c r="M9102" s="2"/>
      <c r="N9102" s="2"/>
      <c r="O9102" s="2"/>
      <c r="P9102" s="2"/>
      <c r="Q9102" s="2"/>
      <c r="R9102" s="2"/>
      <c r="S9102" s="2"/>
      <c r="T9102" s="2"/>
      <c r="U9102" s="2"/>
      <c r="V9102" s="2"/>
      <c r="W9102" s="2"/>
      <c r="X9102" s="2"/>
      <c r="Y9102" s="2"/>
      <c r="AB9102" s="2"/>
      <c r="AC9102" s="2"/>
      <c r="AD9102" s="2"/>
      <c r="AE9102" s="2"/>
      <c r="AF9102" s="2"/>
      <c r="AG9102" s="2"/>
      <c r="AH9102" s="2"/>
      <c r="AI9102" s="2"/>
      <c r="AJ9102" s="2"/>
      <c r="AK9102" s="2"/>
      <c r="BK9102" s="2"/>
      <c r="BL9102" s="2"/>
      <c r="BN9102" s="2"/>
      <c r="BO9102" s="2"/>
    </row>
    <row r="9103" ht="12.75" customHeight="1">
      <c r="D9103" s="2"/>
      <c r="G9103" s="2"/>
      <c r="I9103" s="2"/>
      <c r="J9103" s="2"/>
      <c r="K9103" s="2"/>
      <c r="L9103" s="2"/>
      <c r="M9103" s="2"/>
      <c r="N9103" s="2"/>
      <c r="O9103" s="2"/>
      <c r="P9103" s="2"/>
      <c r="Q9103" s="2"/>
      <c r="R9103" s="2"/>
      <c r="S9103" s="2"/>
      <c r="T9103" s="2"/>
      <c r="U9103" s="2"/>
      <c r="V9103" s="2"/>
      <c r="W9103" s="2"/>
      <c r="X9103" s="2"/>
      <c r="Y9103" s="2"/>
      <c r="AB9103" s="2"/>
      <c r="AC9103" s="2"/>
      <c r="AD9103" s="2"/>
      <c r="AE9103" s="2"/>
      <c r="AF9103" s="2"/>
      <c r="AG9103" s="2"/>
      <c r="AH9103" s="2"/>
      <c r="AI9103" s="2"/>
      <c r="AJ9103" s="2"/>
      <c r="AK9103" s="2"/>
      <c r="BK9103" s="2"/>
      <c r="BL9103" s="2"/>
      <c r="BN9103" s="2"/>
      <c r="BO9103" s="2"/>
    </row>
    <row r="9104" ht="12.75" customHeight="1">
      <c r="D9104" s="2"/>
      <c r="G9104" s="2"/>
      <c r="I9104" s="2"/>
      <c r="J9104" s="2"/>
      <c r="K9104" s="2"/>
      <c r="L9104" s="2"/>
      <c r="M9104" s="2"/>
      <c r="N9104" s="2"/>
      <c r="O9104" s="2"/>
      <c r="P9104" s="2"/>
      <c r="Q9104" s="2"/>
      <c r="R9104" s="2"/>
      <c r="S9104" s="2"/>
      <c r="T9104" s="2"/>
      <c r="U9104" s="2"/>
      <c r="V9104" s="2"/>
      <c r="W9104" s="2"/>
      <c r="X9104" s="2"/>
      <c r="Y9104" s="2"/>
      <c r="AB9104" s="2"/>
      <c r="AC9104" s="2"/>
      <c r="AD9104" s="2"/>
      <c r="AE9104" s="2"/>
      <c r="AF9104" s="2"/>
      <c r="AG9104" s="2"/>
      <c r="AH9104" s="2"/>
      <c r="AI9104" s="2"/>
      <c r="AJ9104" s="2"/>
      <c r="AK9104" s="2"/>
      <c r="BK9104" s="2"/>
      <c r="BL9104" s="2"/>
      <c r="BN9104" s="2"/>
      <c r="BO9104" s="2"/>
    </row>
    <row r="9105" ht="12.75" customHeight="1">
      <c r="D9105" s="2"/>
      <c r="G9105" s="2"/>
      <c r="I9105" s="2"/>
      <c r="J9105" s="2"/>
      <c r="K9105" s="2"/>
      <c r="L9105" s="2"/>
      <c r="M9105" s="2"/>
      <c r="N9105" s="2"/>
      <c r="O9105" s="2"/>
      <c r="P9105" s="2"/>
      <c r="Q9105" s="2"/>
      <c r="R9105" s="2"/>
      <c r="S9105" s="2"/>
      <c r="T9105" s="2"/>
      <c r="U9105" s="2"/>
      <c r="V9105" s="2"/>
      <c r="W9105" s="2"/>
      <c r="X9105" s="2"/>
      <c r="Y9105" s="2"/>
      <c r="AB9105" s="2"/>
      <c r="AC9105" s="2"/>
      <c r="AD9105" s="2"/>
      <c r="AE9105" s="2"/>
      <c r="AF9105" s="2"/>
      <c r="AG9105" s="2"/>
      <c r="AH9105" s="2"/>
      <c r="AI9105" s="2"/>
      <c r="AJ9105" s="2"/>
      <c r="AK9105" s="2"/>
      <c r="BK9105" s="2"/>
      <c r="BL9105" s="2"/>
      <c r="BN9105" s="2"/>
      <c r="BO9105" s="2"/>
    </row>
    <row r="9106" ht="12.75" customHeight="1">
      <c r="D9106" s="2"/>
      <c r="G9106" s="2"/>
      <c r="I9106" s="2"/>
      <c r="J9106" s="2"/>
      <c r="K9106" s="2"/>
      <c r="L9106" s="2"/>
      <c r="M9106" s="2"/>
      <c r="N9106" s="2"/>
      <c r="O9106" s="2"/>
      <c r="P9106" s="2"/>
      <c r="Q9106" s="2"/>
      <c r="R9106" s="2"/>
      <c r="S9106" s="2"/>
      <c r="T9106" s="2"/>
      <c r="U9106" s="2"/>
      <c r="V9106" s="2"/>
      <c r="W9106" s="2"/>
      <c r="X9106" s="2"/>
      <c r="Y9106" s="2"/>
      <c r="AB9106" s="2"/>
      <c r="AC9106" s="2"/>
      <c r="AD9106" s="2"/>
      <c r="AE9106" s="2"/>
      <c r="AF9106" s="2"/>
      <c r="AG9106" s="2"/>
      <c r="AH9106" s="2"/>
      <c r="AI9106" s="2"/>
      <c r="AJ9106" s="2"/>
      <c r="AK9106" s="2"/>
      <c r="BK9106" s="2"/>
      <c r="BL9106" s="2"/>
      <c r="BN9106" s="2"/>
      <c r="BO9106" s="2"/>
    </row>
    <row r="9107" ht="12.75" customHeight="1">
      <c r="D9107" s="2"/>
      <c r="G9107" s="2"/>
      <c r="I9107" s="2"/>
      <c r="J9107" s="2"/>
      <c r="K9107" s="2"/>
      <c r="L9107" s="2"/>
      <c r="M9107" s="2"/>
      <c r="N9107" s="2"/>
      <c r="O9107" s="2"/>
      <c r="P9107" s="2"/>
      <c r="Q9107" s="2"/>
      <c r="R9107" s="2"/>
      <c r="S9107" s="2"/>
      <c r="T9107" s="2"/>
      <c r="U9107" s="2"/>
      <c r="V9107" s="2"/>
      <c r="W9107" s="2"/>
      <c r="X9107" s="2"/>
      <c r="Y9107" s="2"/>
      <c r="AB9107" s="2"/>
      <c r="AC9107" s="2"/>
      <c r="AD9107" s="2"/>
      <c r="AE9107" s="2"/>
      <c r="AF9107" s="2"/>
      <c r="AG9107" s="2"/>
      <c r="AH9107" s="2"/>
      <c r="AI9107" s="2"/>
      <c r="AJ9107" s="2"/>
      <c r="AK9107" s="2"/>
      <c r="BK9107" s="2"/>
      <c r="BL9107" s="2"/>
      <c r="BN9107" s="2"/>
      <c r="BO9107" s="2"/>
    </row>
    <row r="9108" ht="12.75" customHeight="1">
      <c r="D9108" s="2"/>
      <c r="G9108" s="2"/>
      <c r="I9108" s="2"/>
      <c r="J9108" s="2"/>
      <c r="K9108" s="2"/>
      <c r="L9108" s="2"/>
      <c r="M9108" s="2"/>
      <c r="N9108" s="2"/>
      <c r="O9108" s="2"/>
      <c r="P9108" s="2"/>
      <c r="Q9108" s="2"/>
      <c r="R9108" s="2"/>
      <c r="S9108" s="2"/>
      <c r="T9108" s="2"/>
      <c r="U9108" s="2"/>
      <c r="V9108" s="2"/>
      <c r="W9108" s="2"/>
      <c r="X9108" s="2"/>
      <c r="Y9108" s="2"/>
      <c r="AB9108" s="2"/>
      <c r="AC9108" s="2"/>
      <c r="AD9108" s="2"/>
      <c r="AE9108" s="2"/>
      <c r="AF9108" s="2"/>
      <c r="AG9108" s="2"/>
      <c r="AH9108" s="2"/>
      <c r="AI9108" s="2"/>
      <c r="AJ9108" s="2"/>
      <c r="AK9108" s="2"/>
      <c r="BK9108" s="2"/>
      <c r="BL9108" s="2"/>
      <c r="BN9108" s="2"/>
      <c r="BO9108" s="2"/>
    </row>
    <row r="9109" ht="12.75" customHeight="1">
      <c r="D9109" s="2"/>
      <c r="G9109" s="2"/>
      <c r="I9109" s="2"/>
      <c r="J9109" s="2"/>
      <c r="K9109" s="2"/>
      <c r="L9109" s="2"/>
      <c r="M9109" s="2"/>
      <c r="N9109" s="2"/>
      <c r="O9109" s="2"/>
      <c r="P9109" s="2"/>
      <c r="Q9109" s="2"/>
      <c r="R9109" s="2"/>
      <c r="S9109" s="2"/>
      <c r="T9109" s="2"/>
      <c r="U9109" s="2"/>
      <c r="V9109" s="2"/>
      <c r="W9109" s="2"/>
      <c r="X9109" s="2"/>
      <c r="Y9109" s="2"/>
      <c r="AB9109" s="2"/>
      <c r="AC9109" s="2"/>
      <c r="AD9109" s="2"/>
      <c r="AE9109" s="2"/>
      <c r="AF9109" s="2"/>
      <c r="AG9109" s="2"/>
      <c r="AH9109" s="2"/>
      <c r="AI9109" s="2"/>
      <c r="AJ9109" s="2"/>
      <c r="AK9109" s="2"/>
      <c r="BK9109" s="2"/>
      <c r="BL9109" s="2"/>
      <c r="BN9109" s="2"/>
      <c r="BO9109" s="2"/>
    </row>
    <row r="9110" ht="12.75" customHeight="1">
      <c r="D9110" s="2"/>
      <c r="G9110" s="2"/>
      <c r="I9110" s="2"/>
      <c r="J9110" s="2"/>
      <c r="K9110" s="2"/>
      <c r="L9110" s="2"/>
      <c r="M9110" s="2"/>
      <c r="N9110" s="2"/>
      <c r="O9110" s="2"/>
      <c r="P9110" s="2"/>
      <c r="Q9110" s="2"/>
      <c r="R9110" s="2"/>
      <c r="S9110" s="2"/>
      <c r="T9110" s="2"/>
      <c r="U9110" s="2"/>
      <c r="V9110" s="2"/>
      <c r="W9110" s="2"/>
      <c r="X9110" s="2"/>
      <c r="Y9110" s="2"/>
      <c r="AB9110" s="2"/>
      <c r="AC9110" s="2"/>
      <c r="AD9110" s="2"/>
      <c r="AE9110" s="2"/>
      <c r="AF9110" s="2"/>
      <c r="AG9110" s="2"/>
      <c r="AH9110" s="2"/>
      <c r="AI9110" s="2"/>
      <c r="AJ9110" s="2"/>
      <c r="AK9110" s="2"/>
      <c r="BK9110" s="2"/>
      <c r="BL9110" s="2"/>
      <c r="BN9110" s="2"/>
      <c r="BO9110" s="2"/>
    </row>
    <row r="9111" ht="12.75" customHeight="1">
      <c r="D9111" s="2"/>
      <c r="G9111" s="2"/>
      <c r="I9111" s="2"/>
      <c r="J9111" s="2"/>
      <c r="K9111" s="2"/>
      <c r="L9111" s="2"/>
      <c r="M9111" s="2"/>
      <c r="N9111" s="2"/>
      <c r="O9111" s="2"/>
      <c r="P9111" s="2"/>
      <c r="Q9111" s="2"/>
      <c r="R9111" s="2"/>
      <c r="S9111" s="2"/>
      <c r="T9111" s="2"/>
      <c r="U9111" s="2"/>
      <c r="V9111" s="2"/>
      <c r="W9111" s="2"/>
      <c r="X9111" s="2"/>
      <c r="Y9111" s="2"/>
      <c r="AB9111" s="2"/>
      <c r="AC9111" s="2"/>
      <c r="AD9111" s="2"/>
      <c r="AE9111" s="2"/>
      <c r="AF9111" s="2"/>
      <c r="AG9111" s="2"/>
      <c r="AH9111" s="2"/>
      <c r="AI9111" s="2"/>
      <c r="AJ9111" s="2"/>
      <c r="AK9111" s="2"/>
      <c r="BK9111" s="2"/>
      <c r="BL9111" s="2"/>
      <c r="BN9111" s="2"/>
      <c r="BO9111" s="2"/>
    </row>
    <row r="9112" ht="12.75" customHeight="1">
      <c r="D9112" s="2"/>
      <c r="G9112" s="2"/>
      <c r="I9112" s="2"/>
      <c r="J9112" s="2"/>
      <c r="K9112" s="2"/>
      <c r="L9112" s="2"/>
      <c r="M9112" s="2"/>
      <c r="N9112" s="2"/>
      <c r="O9112" s="2"/>
      <c r="P9112" s="2"/>
      <c r="Q9112" s="2"/>
      <c r="R9112" s="2"/>
      <c r="S9112" s="2"/>
      <c r="T9112" s="2"/>
      <c r="U9112" s="2"/>
      <c r="V9112" s="2"/>
      <c r="W9112" s="2"/>
      <c r="X9112" s="2"/>
      <c r="Y9112" s="2"/>
      <c r="AB9112" s="2"/>
      <c r="AC9112" s="2"/>
      <c r="AD9112" s="2"/>
      <c r="AE9112" s="2"/>
      <c r="AF9112" s="2"/>
      <c r="AG9112" s="2"/>
      <c r="AH9112" s="2"/>
      <c r="AI9112" s="2"/>
      <c r="AJ9112" s="2"/>
      <c r="AK9112" s="2"/>
      <c r="BK9112" s="2"/>
      <c r="BL9112" s="2"/>
      <c r="BN9112" s="2"/>
      <c r="BO9112" s="2"/>
    </row>
    <row r="9113" ht="12.75" customHeight="1">
      <c r="D9113" s="2"/>
      <c r="G9113" s="2"/>
      <c r="I9113" s="2"/>
      <c r="J9113" s="2"/>
      <c r="K9113" s="2"/>
      <c r="L9113" s="2"/>
      <c r="M9113" s="2"/>
      <c r="N9113" s="2"/>
      <c r="O9113" s="2"/>
      <c r="P9113" s="2"/>
      <c r="Q9113" s="2"/>
      <c r="R9113" s="2"/>
      <c r="S9113" s="2"/>
      <c r="T9113" s="2"/>
      <c r="U9113" s="2"/>
      <c r="V9113" s="2"/>
      <c r="W9113" s="2"/>
      <c r="X9113" s="2"/>
      <c r="Y9113" s="2"/>
      <c r="AB9113" s="2"/>
      <c r="AC9113" s="2"/>
      <c r="AD9113" s="2"/>
      <c r="AE9113" s="2"/>
      <c r="AF9113" s="2"/>
      <c r="AG9113" s="2"/>
      <c r="AH9113" s="2"/>
      <c r="AI9113" s="2"/>
      <c r="AJ9113" s="2"/>
      <c r="AK9113" s="2"/>
      <c r="BK9113" s="2"/>
      <c r="BL9113" s="2"/>
      <c r="BN9113" s="2"/>
      <c r="BO9113" s="2"/>
    </row>
    <row r="9114" ht="12.75" customHeight="1">
      <c r="D9114" s="2"/>
      <c r="G9114" s="2"/>
      <c r="I9114" s="2"/>
      <c r="J9114" s="2"/>
      <c r="K9114" s="2"/>
      <c r="L9114" s="2"/>
      <c r="M9114" s="2"/>
      <c r="N9114" s="2"/>
      <c r="O9114" s="2"/>
      <c r="P9114" s="2"/>
      <c r="Q9114" s="2"/>
      <c r="R9114" s="2"/>
      <c r="S9114" s="2"/>
      <c r="T9114" s="2"/>
      <c r="U9114" s="2"/>
      <c r="V9114" s="2"/>
      <c r="W9114" s="2"/>
      <c r="X9114" s="2"/>
      <c r="Y9114" s="2"/>
      <c r="AB9114" s="2"/>
      <c r="AC9114" s="2"/>
      <c r="AD9114" s="2"/>
      <c r="AE9114" s="2"/>
      <c r="AF9114" s="2"/>
      <c r="AG9114" s="2"/>
      <c r="AH9114" s="2"/>
      <c r="AI9114" s="2"/>
      <c r="AJ9114" s="2"/>
      <c r="AK9114" s="2"/>
      <c r="BK9114" s="2"/>
      <c r="BL9114" s="2"/>
      <c r="BN9114" s="2"/>
      <c r="BO9114" s="2"/>
    </row>
    <row r="9115" ht="12.75" customHeight="1">
      <c r="D9115" s="2"/>
      <c r="G9115" s="2"/>
      <c r="I9115" s="2"/>
      <c r="J9115" s="2"/>
      <c r="K9115" s="2"/>
      <c r="L9115" s="2"/>
      <c r="M9115" s="2"/>
      <c r="N9115" s="2"/>
      <c r="O9115" s="2"/>
      <c r="P9115" s="2"/>
      <c r="Q9115" s="2"/>
      <c r="R9115" s="2"/>
      <c r="S9115" s="2"/>
      <c r="T9115" s="2"/>
      <c r="U9115" s="2"/>
      <c r="V9115" s="2"/>
      <c r="W9115" s="2"/>
      <c r="X9115" s="2"/>
      <c r="Y9115" s="2"/>
      <c r="AB9115" s="2"/>
      <c r="AC9115" s="2"/>
      <c r="AD9115" s="2"/>
      <c r="AE9115" s="2"/>
      <c r="AF9115" s="2"/>
      <c r="AG9115" s="2"/>
      <c r="AH9115" s="2"/>
      <c r="AI9115" s="2"/>
      <c r="AJ9115" s="2"/>
      <c r="AK9115" s="2"/>
      <c r="BK9115" s="2"/>
      <c r="BL9115" s="2"/>
      <c r="BN9115" s="2"/>
      <c r="BO9115" s="2"/>
    </row>
    <row r="9116" ht="12.75" customHeight="1">
      <c r="D9116" s="2"/>
      <c r="G9116" s="2"/>
      <c r="I9116" s="2"/>
      <c r="J9116" s="2"/>
      <c r="K9116" s="2"/>
      <c r="L9116" s="2"/>
      <c r="M9116" s="2"/>
      <c r="N9116" s="2"/>
      <c r="O9116" s="2"/>
      <c r="P9116" s="2"/>
      <c r="Q9116" s="2"/>
      <c r="R9116" s="2"/>
      <c r="S9116" s="2"/>
      <c r="T9116" s="2"/>
      <c r="U9116" s="2"/>
      <c r="V9116" s="2"/>
      <c r="W9116" s="2"/>
      <c r="X9116" s="2"/>
      <c r="Y9116" s="2"/>
      <c r="AB9116" s="2"/>
      <c r="AC9116" s="2"/>
      <c r="AD9116" s="2"/>
      <c r="AE9116" s="2"/>
      <c r="AF9116" s="2"/>
      <c r="AG9116" s="2"/>
      <c r="AH9116" s="2"/>
      <c r="AI9116" s="2"/>
      <c r="AJ9116" s="2"/>
      <c r="AK9116" s="2"/>
      <c r="BK9116" s="2"/>
      <c r="BL9116" s="2"/>
      <c r="BN9116" s="2"/>
      <c r="BO9116" s="2"/>
    </row>
    <row r="9117" ht="12.75" customHeight="1">
      <c r="D9117" s="2"/>
      <c r="G9117" s="2"/>
      <c r="I9117" s="2"/>
      <c r="J9117" s="2"/>
      <c r="K9117" s="2"/>
      <c r="L9117" s="2"/>
      <c r="M9117" s="2"/>
      <c r="N9117" s="2"/>
      <c r="O9117" s="2"/>
      <c r="P9117" s="2"/>
      <c r="Q9117" s="2"/>
      <c r="R9117" s="2"/>
      <c r="S9117" s="2"/>
      <c r="T9117" s="2"/>
      <c r="U9117" s="2"/>
      <c r="V9117" s="2"/>
      <c r="W9117" s="2"/>
      <c r="X9117" s="2"/>
      <c r="Y9117" s="2"/>
      <c r="AB9117" s="2"/>
      <c r="AC9117" s="2"/>
      <c r="AD9117" s="2"/>
      <c r="AE9117" s="2"/>
      <c r="AF9117" s="2"/>
      <c r="AG9117" s="2"/>
      <c r="AH9117" s="2"/>
      <c r="AI9117" s="2"/>
      <c r="AJ9117" s="2"/>
      <c r="AK9117" s="2"/>
      <c r="BK9117" s="2"/>
      <c r="BL9117" s="2"/>
      <c r="BN9117" s="2"/>
      <c r="BO9117" s="2"/>
    </row>
    <row r="9118" ht="12.75" customHeight="1">
      <c r="D9118" s="2"/>
      <c r="G9118" s="2"/>
      <c r="I9118" s="2"/>
      <c r="J9118" s="2"/>
      <c r="K9118" s="2"/>
      <c r="L9118" s="2"/>
      <c r="M9118" s="2"/>
      <c r="N9118" s="2"/>
      <c r="O9118" s="2"/>
      <c r="P9118" s="2"/>
      <c r="Q9118" s="2"/>
      <c r="R9118" s="2"/>
      <c r="S9118" s="2"/>
      <c r="T9118" s="2"/>
      <c r="U9118" s="2"/>
      <c r="V9118" s="2"/>
      <c r="W9118" s="2"/>
      <c r="X9118" s="2"/>
      <c r="Y9118" s="2"/>
      <c r="AB9118" s="2"/>
      <c r="AC9118" s="2"/>
      <c r="AD9118" s="2"/>
      <c r="AE9118" s="2"/>
      <c r="AF9118" s="2"/>
      <c r="AG9118" s="2"/>
      <c r="AH9118" s="2"/>
      <c r="AI9118" s="2"/>
      <c r="AJ9118" s="2"/>
      <c r="AK9118" s="2"/>
      <c r="BK9118" s="2"/>
      <c r="BL9118" s="2"/>
      <c r="BN9118" s="2"/>
      <c r="BO9118" s="2"/>
    </row>
    <row r="9119" ht="12.75" customHeight="1">
      <c r="D9119" s="2"/>
      <c r="G9119" s="2"/>
      <c r="I9119" s="2"/>
      <c r="J9119" s="2"/>
      <c r="K9119" s="2"/>
      <c r="L9119" s="2"/>
      <c r="M9119" s="2"/>
      <c r="N9119" s="2"/>
      <c r="O9119" s="2"/>
      <c r="P9119" s="2"/>
      <c r="Q9119" s="2"/>
      <c r="R9119" s="2"/>
      <c r="S9119" s="2"/>
      <c r="T9119" s="2"/>
      <c r="U9119" s="2"/>
      <c r="V9119" s="2"/>
      <c r="W9119" s="2"/>
      <c r="X9119" s="2"/>
      <c r="Y9119" s="2"/>
      <c r="AB9119" s="2"/>
      <c r="AC9119" s="2"/>
      <c r="AD9119" s="2"/>
      <c r="AE9119" s="2"/>
      <c r="AF9119" s="2"/>
      <c r="AG9119" s="2"/>
      <c r="AH9119" s="2"/>
      <c r="AI9119" s="2"/>
      <c r="AJ9119" s="2"/>
      <c r="AK9119" s="2"/>
      <c r="BK9119" s="2"/>
      <c r="BL9119" s="2"/>
      <c r="BN9119" s="2"/>
      <c r="BO9119" s="2"/>
    </row>
    <row r="9120" ht="12.75" customHeight="1">
      <c r="D9120" s="2"/>
      <c r="G9120" s="2"/>
      <c r="I9120" s="2"/>
      <c r="J9120" s="2"/>
      <c r="K9120" s="2"/>
      <c r="L9120" s="2"/>
      <c r="M9120" s="2"/>
      <c r="N9120" s="2"/>
      <c r="O9120" s="2"/>
      <c r="P9120" s="2"/>
      <c r="Q9120" s="2"/>
      <c r="R9120" s="2"/>
      <c r="S9120" s="2"/>
      <c r="T9120" s="2"/>
      <c r="U9120" s="2"/>
      <c r="V9120" s="2"/>
      <c r="W9120" s="2"/>
      <c r="X9120" s="2"/>
      <c r="Y9120" s="2"/>
      <c r="AB9120" s="2"/>
      <c r="AC9120" s="2"/>
      <c r="AD9120" s="2"/>
      <c r="AE9120" s="2"/>
      <c r="AF9120" s="2"/>
      <c r="AG9120" s="2"/>
      <c r="AH9120" s="2"/>
      <c r="AI9120" s="2"/>
      <c r="AJ9120" s="2"/>
      <c r="AK9120" s="2"/>
      <c r="BK9120" s="2"/>
      <c r="BL9120" s="2"/>
      <c r="BN9120" s="2"/>
      <c r="BO9120" s="2"/>
    </row>
    <row r="9121" ht="12.75" customHeight="1">
      <c r="D9121" s="2"/>
      <c r="G9121" s="2"/>
      <c r="I9121" s="2"/>
      <c r="J9121" s="2"/>
      <c r="K9121" s="2"/>
      <c r="L9121" s="2"/>
      <c r="M9121" s="2"/>
      <c r="N9121" s="2"/>
      <c r="O9121" s="2"/>
      <c r="P9121" s="2"/>
      <c r="Q9121" s="2"/>
      <c r="R9121" s="2"/>
      <c r="S9121" s="2"/>
      <c r="T9121" s="2"/>
      <c r="U9121" s="2"/>
      <c r="V9121" s="2"/>
      <c r="W9121" s="2"/>
      <c r="X9121" s="2"/>
      <c r="Y9121" s="2"/>
      <c r="AB9121" s="2"/>
      <c r="AC9121" s="2"/>
      <c r="AD9121" s="2"/>
      <c r="AE9121" s="2"/>
      <c r="AF9121" s="2"/>
      <c r="AG9121" s="2"/>
      <c r="AH9121" s="2"/>
      <c r="AI9121" s="2"/>
      <c r="AJ9121" s="2"/>
      <c r="AK9121" s="2"/>
      <c r="BK9121" s="2"/>
      <c r="BL9121" s="2"/>
      <c r="BN9121" s="2"/>
      <c r="BO9121" s="2"/>
    </row>
    <row r="9122" ht="12.75" customHeight="1">
      <c r="D9122" s="2"/>
      <c r="G9122" s="2"/>
      <c r="I9122" s="2"/>
      <c r="J9122" s="2"/>
      <c r="K9122" s="2"/>
      <c r="L9122" s="2"/>
      <c r="M9122" s="2"/>
      <c r="N9122" s="2"/>
      <c r="O9122" s="2"/>
      <c r="P9122" s="2"/>
      <c r="Q9122" s="2"/>
      <c r="R9122" s="2"/>
      <c r="S9122" s="2"/>
      <c r="T9122" s="2"/>
      <c r="U9122" s="2"/>
      <c r="V9122" s="2"/>
      <c r="W9122" s="2"/>
      <c r="X9122" s="2"/>
      <c r="Y9122" s="2"/>
      <c r="AB9122" s="2"/>
      <c r="AC9122" s="2"/>
      <c r="AD9122" s="2"/>
      <c r="AE9122" s="2"/>
      <c r="AF9122" s="2"/>
      <c r="AG9122" s="2"/>
      <c r="AH9122" s="2"/>
      <c r="AI9122" s="2"/>
      <c r="AJ9122" s="2"/>
      <c r="AK9122" s="2"/>
      <c r="BK9122" s="2"/>
      <c r="BL9122" s="2"/>
      <c r="BN9122" s="2"/>
      <c r="BO9122" s="2"/>
    </row>
    <row r="9123" ht="12.75" customHeight="1">
      <c r="D9123" s="2"/>
      <c r="G9123" s="2"/>
      <c r="I9123" s="2"/>
      <c r="J9123" s="2"/>
      <c r="K9123" s="2"/>
      <c r="L9123" s="2"/>
      <c r="M9123" s="2"/>
      <c r="N9123" s="2"/>
      <c r="O9123" s="2"/>
      <c r="P9123" s="2"/>
      <c r="Q9123" s="2"/>
      <c r="R9123" s="2"/>
      <c r="S9123" s="2"/>
      <c r="T9123" s="2"/>
      <c r="U9123" s="2"/>
      <c r="V9123" s="2"/>
      <c r="W9123" s="2"/>
      <c r="X9123" s="2"/>
      <c r="Y9123" s="2"/>
      <c r="AB9123" s="2"/>
      <c r="AC9123" s="2"/>
      <c r="AD9123" s="2"/>
      <c r="AE9123" s="2"/>
      <c r="AF9123" s="2"/>
      <c r="AG9123" s="2"/>
      <c r="AH9123" s="2"/>
      <c r="AI9123" s="2"/>
      <c r="AJ9123" s="2"/>
      <c r="AK9123" s="2"/>
      <c r="BK9123" s="2"/>
      <c r="BL9123" s="2"/>
      <c r="BN9123" s="2"/>
      <c r="BO9123" s="2"/>
    </row>
    <row r="9124" ht="12.75" customHeight="1">
      <c r="D9124" s="2"/>
      <c r="G9124" s="2"/>
      <c r="I9124" s="2"/>
      <c r="J9124" s="2"/>
      <c r="K9124" s="2"/>
      <c r="L9124" s="2"/>
      <c r="M9124" s="2"/>
      <c r="N9124" s="2"/>
      <c r="O9124" s="2"/>
      <c r="P9124" s="2"/>
      <c r="Q9124" s="2"/>
      <c r="R9124" s="2"/>
      <c r="S9124" s="2"/>
      <c r="T9124" s="2"/>
      <c r="U9124" s="2"/>
      <c r="V9124" s="2"/>
      <c r="W9124" s="2"/>
      <c r="X9124" s="2"/>
      <c r="Y9124" s="2"/>
      <c r="AB9124" s="2"/>
      <c r="AC9124" s="2"/>
      <c r="AD9124" s="2"/>
      <c r="AE9124" s="2"/>
      <c r="AF9124" s="2"/>
      <c r="AG9124" s="2"/>
      <c r="AH9124" s="2"/>
      <c r="AI9124" s="2"/>
      <c r="AJ9124" s="2"/>
      <c r="AK9124" s="2"/>
      <c r="BK9124" s="2"/>
      <c r="BL9124" s="2"/>
      <c r="BN9124" s="2"/>
      <c r="BO9124" s="2"/>
    </row>
    <row r="9125" ht="12.75" customHeight="1">
      <c r="D9125" s="2"/>
      <c r="G9125" s="2"/>
      <c r="I9125" s="2"/>
      <c r="J9125" s="2"/>
      <c r="K9125" s="2"/>
      <c r="L9125" s="2"/>
      <c r="M9125" s="2"/>
      <c r="N9125" s="2"/>
      <c r="O9125" s="2"/>
      <c r="P9125" s="2"/>
      <c r="Q9125" s="2"/>
      <c r="R9125" s="2"/>
      <c r="S9125" s="2"/>
      <c r="T9125" s="2"/>
      <c r="U9125" s="2"/>
      <c r="V9125" s="2"/>
      <c r="W9125" s="2"/>
      <c r="X9125" s="2"/>
      <c r="Y9125" s="2"/>
      <c r="AB9125" s="2"/>
      <c r="AC9125" s="2"/>
      <c r="AD9125" s="2"/>
      <c r="AE9125" s="2"/>
      <c r="AF9125" s="2"/>
      <c r="AG9125" s="2"/>
      <c r="AH9125" s="2"/>
      <c r="AI9125" s="2"/>
      <c r="AJ9125" s="2"/>
      <c r="AK9125" s="2"/>
      <c r="BK9125" s="2"/>
      <c r="BL9125" s="2"/>
      <c r="BN9125" s="2"/>
      <c r="BO9125" s="2"/>
    </row>
    <row r="9126" ht="12.75" customHeight="1">
      <c r="D9126" s="2"/>
      <c r="G9126" s="2"/>
      <c r="I9126" s="2"/>
      <c r="J9126" s="2"/>
      <c r="K9126" s="2"/>
      <c r="L9126" s="2"/>
      <c r="M9126" s="2"/>
      <c r="N9126" s="2"/>
      <c r="O9126" s="2"/>
      <c r="P9126" s="2"/>
      <c r="Q9126" s="2"/>
      <c r="R9126" s="2"/>
      <c r="S9126" s="2"/>
      <c r="T9126" s="2"/>
      <c r="U9126" s="2"/>
      <c r="V9126" s="2"/>
      <c r="W9126" s="2"/>
      <c r="X9126" s="2"/>
      <c r="Y9126" s="2"/>
      <c r="AB9126" s="2"/>
      <c r="AC9126" s="2"/>
      <c r="AD9126" s="2"/>
      <c r="AE9126" s="2"/>
      <c r="AF9126" s="2"/>
      <c r="AG9126" s="2"/>
      <c r="AH9126" s="2"/>
      <c r="AI9126" s="2"/>
      <c r="AJ9126" s="2"/>
      <c r="AK9126" s="2"/>
      <c r="BK9126" s="2"/>
      <c r="BL9126" s="2"/>
      <c r="BN9126" s="2"/>
      <c r="BO9126" s="2"/>
    </row>
    <row r="9127" ht="12.75" customHeight="1">
      <c r="D9127" s="2"/>
      <c r="G9127" s="2"/>
      <c r="I9127" s="2"/>
      <c r="J9127" s="2"/>
      <c r="K9127" s="2"/>
      <c r="L9127" s="2"/>
      <c r="M9127" s="2"/>
      <c r="N9127" s="2"/>
      <c r="O9127" s="2"/>
      <c r="P9127" s="2"/>
      <c r="Q9127" s="2"/>
      <c r="R9127" s="2"/>
      <c r="S9127" s="2"/>
      <c r="T9127" s="2"/>
      <c r="U9127" s="2"/>
      <c r="V9127" s="2"/>
      <c r="W9127" s="2"/>
      <c r="X9127" s="2"/>
      <c r="Y9127" s="2"/>
      <c r="AB9127" s="2"/>
      <c r="AC9127" s="2"/>
      <c r="AD9127" s="2"/>
      <c r="AE9127" s="2"/>
      <c r="AF9127" s="2"/>
      <c r="AG9127" s="2"/>
      <c r="AH9127" s="2"/>
      <c r="AI9127" s="2"/>
      <c r="AJ9127" s="2"/>
      <c r="AK9127" s="2"/>
      <c r="BK9127" s="2"/>
      <c r="BL9127" s="2"/>
      <c r="BN9127" s="2"/>
      <c r="BO9127" s="2"/>
    </row>
    <row r="9128" ht="12.75" customHeight="1">
      <c r="D9128" s="2"/>
      <c r="G9128" s="2"/>
      <c r="I9128" s="2"/>
      <c r="J9128" s="2"/>
      <c r="K9128" s="2"/>
      <c r="L9128" s="2"/>
      <c r="M9128" s="2"/>
      <c r="N9128" s="2"/>
      <c r="O9128" s="2"/>
      <c r="P9128" s="2"/>
      <c r="Q9128" s="2"/>
      <c r="R9128" s="2"/>
      <c r="S9128" s="2"/>
      <c r="T9128" s="2"/>
      <c r="U9128" s="2"/>
      <c r="V9128" s="2"/>
      <c r="W9128" s="2"/>
      <c r="X9128" s="2"/>
      <c r="Y9128" s="2"/>
      <c r="AB9128" s="2"/>
      <c r="AC9128" s="2"/>
      <c r="AD9128" s="2"/>
      <c r="AE9128" s="2"/>
      <c r="AF9128" s="2"/>
      <c r="AG9128" s="2"/>
      <c r="AH9128" s="2"/>
      <c r="AI9128" s="2"/>
      <c r="AJ9128" s="2"/>
      <c r="AK9128" s="2"/>
      <c r="BK9128" s="2"/>
      <c r="BL9128" s="2"/>
      <c r="BN9128" s="2"/>
      <c r="BO9128" s="2"/>
    </row>
    <row r="9129" ht="12.75" customHeight="1">
      <c r="D9129" s="2"/>
      <c r="G9129" s="2"/>
      <c r="I9129" s="2"/>
      <c r="J9129" s="2"/>
      <c r="K9129" s="2"/>
      <c r="L9129" s="2"/>
      <c r="M9129" s="2"/>
      <c r="N9129" s="2"/>
      <c r="O9129" s="2"/>
      <c r="P9129" s="2"/>
      <c r="Q9129" s="2"/>
      <c r="R9129" s="2"/>
      <c r="S9129" s="2"/>
      <c r="T9129" s="2"/>
      <c r="U9129" s="2"/>
      <c r="V9129" s="2"/>
      <c r="W9129" s="2"/>
      <c r="X9129" s="2"/>
      <c r="Y9129" s="2"/>
      <c r="AB9129" s="2"/>
      <c r="AC9129" s="2"/>
      <c r="AD9129" s="2"/>
      <c r="AE9129" s="2"/>
      <c r="AF9129" s="2"/>
      <c r="AG9129" s="2"/>
      <c r="AH9129" s="2"/>
      <c r="AI9129" s="2"/>
      <c r="AJ9129" s="2"/>
      <c r="AK9129" s="2"/>
      <c r="BK9129" s="2"/>
      <c r="BL9129" s="2"/>
      <c r="BN9129" s="2"/>
      <c r="BO9129" s="2"/>
    </row>
    <row r="9130" ht="12.75" customHeight="1">
      <c r="D9130" s="2"/>
      <c r="G9130" s="2"/>
      <c r="I9130" s="2"/>
      <c r="J9130" s="2"/>
      <c r="K9130" s="2"/>
      <c r="L9130" s="2"/>
      <c r="M9130" s="2"/>
      <c r="N9130" s="2"/>
      <c r="O9130" s="2"/>
      <c r="P9130" s="2"/>
      <c r="Q9130" s="2"/>
      <c r="R9130" s="2"/>
      <c r="S9130" s="2"/>
      <c r="T9130" s="2"/>
      <c r="U9130" s="2"/>
      <c r="V9130" s="2"/>
      <c r="W9130" s="2"/>
      <c r="X9130" s="2"/>
      <c r="Y9130" s="2"/>
      <c r="AB9130" s="2"/>
      <c r="AC9130" s="2"/>
      <c r="AD9130" s="2"/>
      <c r="AE9130" s="2"/>
      <c r="AF9130" s="2"/>
      <c r="AG9130" s="2"/>
      <c r="AH9130" s="2"/>
      <c r="AI9130" s="2"/>
      <c r="AJ9130" s="2"/>
      <c r="AK9130" s="2"/>
      <c r="BK9130" s="2"/>
      <c r="BL9130" s="2"/>
      <c r="BN9130" s="2"/>
      <c r="BO9130" s="2"/>
    </row>
    <row r="9131" ht="12.75" customHeight="1">
      <c r="D9131" s="2"/>
      <c r="G9131" s="2"/>
      <c r="I9131" s="2"/>
      <c r="J9131" s="2"/>
      <c r="K9131" s="2"/>
      <c r="L9131" s="2"/>
      <c r="M9131" s="2"/>
      <c r="N9131" s="2"/>
      <c r="O9131" s="2"/>
      <c r="P9131" s="2"/>
      <c r="Q9131" s="2"/>
      <c r="R9131" s="2"/>
      <c r="S9131" s="2"/>
      <c r="T9131" s="2"/>
      <c r="U9131" s="2"/>
      <c r="V9131" s="2"/>
      <c r="W9131" s="2"/>
      <c r="X9131" s="2"/>
      <c r="Y9131" s="2"/>
      <c r="AB9131" s="2"/>
      <c r="AC9131" s="2"/>
      <c r="AD9131" s="2"/>
      <c r="AE9131" s="2"/>
      <c r="AF9131" s="2"/>
      <c r="AG9131" s="2"/>
      <c r="AH9131" s="2"/>
      <c r="AI9131" s="2"/>
      <c r="AJ9131" s="2"/>
      <c r="AK9131" s="2"/>
      <c r="BK9131" s="2"/>
      <c r="BL9131" s="2"/>
      <c r="BN9131" s="2"/>
      <c r="BO9131" s="2"/>
    </row>
    <row r="9132" ht="12.75" customHeight="1">
      <c r="D9132" s="2"/>
      <c r="G9132" s="2"/>
      <c r="I9132" s="2"/>
      <c r="J9132" s="2"/>
      <c r="K9132" s="2"/>
      <c r="L9132" s="2"/>
      <c r="M9132" s="2"/>
      <c r="N9132" s="2"/>
      <c r="O9132" s="2"/>
      <c r="P9132" s="2"/>
      <c r="Q9132" s="2"/>
      <c r="R9132" s="2"/>
      <c r="S9132" s="2"/>
      <c r="T9132" s="2"/>
      <c r="U9132" s="2"/>
      <c r="V9132" s="2"/>
      <c r="W9132" s="2"/>
      <c r="X9132" s="2"/>
      <c r="Y9132" s="2"/>
      <c r="AB9132" s="2"/>
      <c r="AC9132" s="2"/>
      <c r="AD9132" s="2"/>
      <c r="AE9132" s="2"/>
      <c r="AF9132" s="2"/>
      <c r="AG9132" s="2"/>
      <c r="AH9132" s="2"/>
      <c r="AI9132" s="2"/>
      <c r="AJ9132" s="2"/>
      <c r="AK9132" s="2"/>
      <c r="BK9132" s="2"/>
      <c r="BL9132" s="2"/>
      <c r="BN9132" s="2"/>
      <c r="BO9132" s="2"/>
    </row>
    <row r="9133" ht="12.75" customHeight="1">
      <c r="D9133" s="2"/>
      <c r="G9133" s="2"/>
      <c r="I9133" s="2"/>
      <c r="J9133" s="2"/>
      <c r="K9133" s="2"/>
      <c r="L9133" s="2"/>
      <c r="M9133" s="2"/>
      <c r="N9133" s="2"/>
      <c r="O9133" s="2"/>
      <c r="P9133" s="2"/>
      <c r="Q9133" s="2"/>
      <c r="R9133" s="2"/>
      <c r="S9133" s="2"/>
      <c r="T9133" s="2"/>
      <c r="U9133" s="2"/>
      <c r="V9133" s="2"/>
      <c r="W9133" s="2"/>
      <c r="X9133" s="2"/>
      <c r="Y9133" s="2"/>
      <c r="AB9133" s="2"/>
      <c r="AC9133" s="2"/>
      <c r="AD9133" s="2"/>
      <c r="AE9133" s="2"/>
      <c r="AF9133" s="2"/>
      <c r="AG9133" s="2"/>
      <c r="AH9133" s="2"/>
      <c r="AI9133" s="2"/>
      <c r="AJ9133" s="2"/>
      <c r="AK9133" s="2"/>
      <c r="BK9133" s="2"/>
      <c r="BL9133" s="2"/>
      <c r="BN9133" s="2"/>
      <c r="BO9133" s="2"/>
    </row>
    <row r="9134" ht="12.75" customHeight="1">
      <c r="D9134" s="2"/>
      <c r="G9134" s="2"/>
      <c r="I9134" s="2"/>
      <c r="J9134" s="2"/>
      <c r="K9134" s="2"/>
      <c r="L9134" s="2"/>
      <c r="M9134" s="2"/>
      <c r="N9134" s="2"/>
      <c r="O9134" s="2"/>
      <c r="P9134" s="2"/>
      <c r="Q9134" s="2"/>
      <c r="R9134" s="2"/>
      <c r="S9134" s="2"/>
      <c r="T9134" s="2"/>
      <c r="U9134" s="2"/>
      <c r="V9134" s="2"/>
      <c r="W9134" s="2"/>
      <c r="X9134" s="2"/>
      <c r="Y9134" s="2"/>
      <c r="AB9134" s="2"/>
      <c r="AC9134" s="2"/>
      <c r="AD9134" s="2"/>
      <c r="AE9134" s="2"/>
      <c r="AF9134" s="2"/>
      <c r="AG9134" s="2"/>
      <c r="AH9134" s="2"/>
      <c r="AI9134" s="2"/>
      <c r="AJ9134" s="2"/>
      <c r="AK9134" s="2"/>
      <c r="BK9134" s="2"/>
      <c r="BL9134" s="2"/>
      <c r="BN9134" s="2"/>
      <c r="BO9134" s="2"/>
    </row>
    <row r="9135" ht="12.75" customHeight="1">
      <c r="D9135" s="2"/>
      <c r="G9135" s="2"/>
      <c r="I9135" s="2"/>
      <c r="J9135" s="2"/>
      <c r="K9135" s="2"/>
      <c r="L9135" s="2"/>
      <c r="M9135" s="2"/>
      <c r="N9135" s="2"/>
      <c r="O9135" s="2"/>
      <c r="P9135" s="2"/>
      <c r="Q9135" s="2"/>
      <c r="R9135" s="2"/>
      <c r="S9135" s="2"/>
      <c r="T9135" s="2"/>
      <c r="U9135" s="2"/>
      <c r="V9135" s="2"/>
      <c r="W9135" s="2"/>
      <c r="X9135" s="2"/>
      <c r="Y9135" s="2"/>
      <c r="AB9135" s="2"/>
      <c r="AC9135" s="2"/>
      <c r="AD9135" s="2"/>
      <c r="AE9135" s="2"/>
      <c r="AF9135" s="2"/>
      <c r="AG9135" s="2"/>
      <c r="AH9135" s="2"/>
      <c r="AI9135" s="2"/>
      <c r="AJ9135" s="2"/>
      <c r="AK9135" s="2"/>
      <c r="BK9135" s="2"/>
      <c r="BL9135" s="2"/>
      <c r="BN9135" s="2"/>
      <c r="BO9135" s="2"/>
    </row>
    <row r="9136" ht="12.75" customHeight="1">
      <c r="D9136" s="2"/>
      <c r="G9136" s="2"/>
      <c r="I9136" s="2"/>
      <c r="J9136" s="2"/>
      <c r="K9136" s="2"/>
      <c r="L9136" s="2"/>
      <c r="M9136" s="2"/>
      <c r="N9136" s="2"/>
      <c r="O9136" s="2"/>
      <c r="P9136" s="2"/>
      <c r="Q9136" s="2"/>
      <c r="R9136" s="2"/>
      <c r="S9136" s="2"/>
      <c r="T9136" s="2"/>
      <c r="U9136" s="2"/>
      <c r="V9136" s="2"/>
      <c r="W9136" s="2"/>
      <c r="X9136" s="2"/>
      <c r="Y9136" s="2"/>
      <c r="AB9136" s="2"/>
      <c r="AC9136" s="2"/>
      <c r="AD9136" s="2"/>
      <c r="AE9136" s="2"/>
      <c r="AF9136" s="2"/>
      <c r="AG9136" s="2"/>
      <c r="AH9136" s="2"/>
      <c r="AI9136" s="2"/>
      <c r="AJ9136" s="2"/>
      <c r="AK9136" s="2"/>
      <c r="BK9136" s="2"/>
      <c r="BL9136" s="2"/>
      <c r="BN9136" s="2"/>
      <c r="BO9136" s="2"/>
    </row>
    <row r="9137" ht="12.75" customHeight="1">
      <c r="D9137" s="2"/>
      <c r="G9137" s="2"/>
      <c r="I9137" s="2"/>
      <c r="J9137" s="2"/>
      <c r="K9137" s="2"/>
      <c r="L9137" s="2"/>
      <c r="M9137" s="2"/>
      <c r="N9137" s="2"/>
      <c r="O9137" s="2"/>
      <c r="P9137" s="2"/>
      <c r="Q9137" s="2"/>
      <c r="R9137" s="2"/>
      <c r="S9137" s="2"/>
      <c r="T9137" s="2"/>
      <c r="U9137" s="2"/>
      <c r="V9137" s="2"/>
      <c r="W9137" s="2"/>
      <c r="X9137" s="2"/>
      <c r="Y9137" s="2"/>
      <c r="AB9137" s="2"/>
      <c r="AC9137" s="2"/>
      <c r="AD9137" s="2"/>
      <c r="AE9137" s="2"/>
      <c r="AF9137" s="2"/>
      <c r="AG9137" s="2"/>
      <c r="AH9137" s="2"/>
      <c r="AI9137" s="2"/>
      <c r="AJ9137" s="2"/>
      <c r="AK9137" s="2"/>
      <c r="BK9137" s="2"/>
      <c r="BL9137" s="2"/>
      <c r="BN9137" s="2"/>
      <c r="BO9137" s="2"/>
    </row>
    <row r="9138" ht="12.75" customHeight="1">
      <c r="D9138" s="2"/>
      <c r="G9138" s="2"/>
      <c r="I9138" s="2"/>
      <c r="J9138" s="2"/>
      <c r="K9138" s="2"/>
      <c r="L9138" s="2"/>
      <c r="M9138" s="2"/>
      <c r="N9138" s="2"/>
      <c r="O9138" s="2"/>
      <c r="P9138" s="2"/>
      <c r="Q9138" s="2"/>
      <c r="R9138" s="2"/>
      <c r="S9138" s="2"/>
      <c r="T9138" s="2"/>
      <c r="U9138" s="2"/>
      <c r="V9138" s="2"/>
      <c r="W9138" s="2"/>
      <c r="X9138" s="2"/>
      <c r="Y9138" s="2"/>
      <c r="AB9138" s="2"/>
      <c r="AC9138" s="2"/>
      <c r="AD9138" s="2"/>
      <c r="AE9138" s="2"/>
      <c r="AF9138" s="2"/>
      <c r="AG9138" s="2"/>
      <c r="AH9138" s="2"/>
      <c r="AI9138" s="2"/>
      <c r="AJ9138" s="2"/>
      <c r="AK9138" s="2"/>
      <c r="BK9138" s="2"/>
      <c r="BL9138" s="2"/>
      <c r="BN9138" s="2"/>
      <c r="BO9138" s="2"/>
    </row>
    <row r="9139" ht="12.75" customHeight="1">
      <c r="D9139" s="2"/>
      <c r="G9139" s="2"/>
      <c r="I9139" s="2"/>
      <c r="J9139" s="2"/>
      <c r="K9139" s="2"/>
      <c r="L9139" s="2"/>
      <c r="M9139" s="2"/>
      <c r="N9139" s="2"/>
      <c r="O9139" s="2"/>
      <c r="P9139" s="2"/>
      <c r="Q9139" s="2"/>
      <c r="R9139" s="2"/>
      <c r="S9139" s="2"/>
      <c r="T9139" s="2"/>
      <c r="U9139" s="2"/>
      <c r="V9139" s="2"/>
      <c r="W9139" s="2"/>
      <c r="X9139" s="2"/>
      <c r="Y9139" s="2"/>
      <c r="AB9139" s="2"/>
      <c r="AC9139" s="2"/>
      <c r="AD9139" s="2"/>
      <c r="AE9139" s="2"/>
      <c r="AF9139" s="2"/>
      <c r="AG9139" s="2"/>
      <c r="AH9139" s="2"/>
      <c r="AI9139" s="2"/>
      <c r="AJ9139" s="2"/>
      <c r="AK9139" s="2"/>
      <c r="BK9139" s="2"/>
      <c r="BL9139" s="2"/>
      <c r="BN9139" s="2"/>
      <c r="BO9139" s="2"/>
    </row>
    <row r="9140" ht="12.75" customHeight="1">
      <c r="D9140" s="2"/>
      <c r="G9140" s="2"/>
      <c r="I9140" s="2"/>
      <c r="J9140" s="2"/>
      <c r="K9140" s="2"/>
      <c r="L9140" s="2"/>
      <c r="M9140" s="2"/>
      <c r="N9140" s="2"/>
      <c r="O9140" s="2"/>
      <c r="P9140" s="2"/>
      <c r="Q9140" s="2"/>
      <c r="R9140" s="2"/>
      <c r="S9140" s="2"/>
      <c r="T9140" s="2"/>
      <c r="U9140" s="2"/>
      <c r="V9140" s="2"/>
      <c r="W9140" s="2"/>
      <c r="X9140" s="2"/>
      <c r="Y9140" s="2"/>
      <c r="AB9140" s="2"/>
      <c r="AC9140" s="2"/>
      <c r="AD9140" s="2"/>
      <c r="AE9140" s="2"/>
      <c r="AF9140" s="2"/>
      <c r="AG9140" s="2"/>
      <c r="AH9140" s="2"/>
      <c r="AI9140" s="2"/>
      <c r="AJ9140" s="2"/>
      <c r="AK9140" s="2"/>
      <c r="BK9140" s="2"/>
      <c r="BL9140" s="2"/>
      <c r="BN9140" s="2"/>
      <c r="BO9140" s="2"/>
    </row>
    <row r="9141" ht="12.75" customHeight="1">
      <c r="D9141" s="2"/>
      <c r="G9141" s="2"/>
      <c r="I9141" s="2"/>
      <c r="J9141" s="2"/>
      <c r="K9141" s="2"/>
      <c r="L9141" s="2"/>
      <c r="M9141" s="2"/>
      <c r="N9141" s="2"/>
      <c r="O9141" s="2"/>
      <c r="P9141" s="2"/>
      <c r="Q9141" s="2"/>
      <c r="R9141" s="2"/>
      <c r="S9141" s="2"/>
      <c r="T9141" s="2"/>
      <c r="U9141" s="2"/>
      <c r="V9141" s="2"/>
      <c r="W9141" s="2"/>
      <c r="X9141" s="2"/>
      <c r="Y9141" s="2"/>
      <c r="AB9141" s="2"/>
      <c r="AC9141" s="2"/>
      <c r="AD9141" s="2"/>
      <c r="AE9141" s="2"/>
      <c r="AF9141" s="2"/>
      <c r="AG9141" s="2"/>
      <c r="AH9141" s="2"/>
      <c r="AI9141" s="2"/>
      <c r="AJ9141" s="2"/>
      <c r="AK9141" s="2"/>
      <c r="BK9141" s="2"/>
      <c r="BL9141" s="2"/>
      <c r="BN9141" s="2"/>
      <c r="BO9141" s="2"/>
    </row>
    <row r="9142" ht="12.75" customHeight="1">
      <c r="D9142" s="2"/>
      <c r="G9142" s="2"/>
      <c r="I9142" s="2"/>
      <c r="J9142" s="2"/>
      <c r="K9142" s="2"/>
      <c r="L9142" s="2"/>
      <c r="M9142" s="2"/>
      <c r="N9142" s="2"/>
      <c r="O9142" s="2"/>
      <c r="P9142" s="2"/>
      <c r="Q9142" s="2"/>
      <c r="R9142" s="2"/>
      <c r="S9142" s="2"/>
      <c r="T9142" s="2"/>
      <c r="U9142" s="2"/>
      <c r="V9142" s="2"/>
      <c r="W9142" s="2"/>
      <c r="X9142" s="2"/>
      <c r="Y9142" s="2"/>
      <c r="AB9142" s="2"/>
      <c r="AC9142" s="2"/>
      <c r="AD9142" s="2"/>
      <c r="AE9142" s="2"/>
      <c r="AF9142" s="2"/>
      <c r="AG9142" s="2"/>
      <c r="AH9142" s="2"/>
      <c r="AI9142" s="2"/>
      <c r="AJ9142" s="2"/>
      <c r="AK9142" s="2"/>
      <c r="BK9142" s="2"/>
      <c r="BL9142" s="2"/>
      <c r="BN9142" s="2"/>
      <c r="BO9142" s="2"/>
    </row>
    <row r="9143" ht="12.75" customHeight="1">
      <c r="D9143" s="2"/>
      <c r="G9143" s="2"/>
      <c r="I9143" s="2"/>
      <c r="J9143" s="2"/>
      <c r="K9143" s="2"/>
      <c r="L9143" s="2"/>
      <c r="M9143" s="2"/>
      <c r="N9143" s="2"/>
      <c r="O9143" s="2"/>
      <c r="P9143" s="2"/>
      <c r="Q9143" s="2"/>
      <c r="R9143" s="2"/>
      <c r="S9143" s="2"/>
      <c r="T9143" s="2"/>
      <c r="U9143" s="2"/>
      <c r="V9143" s="2"/>
      <c r="W9143" s="2"/>
      <c r="X9143" s="2"/>
      <c r="Y9143" s="2"/>
      <c r="AB9143" s="2"/>
      <c r="AC9143" s="2"/>
      <c r="AD9143" s="2"/>
      <c r="AE9143" s="2"/>
      <c r="AF9143" s="2"/>
      <c r="AG9143" s="2"/>
      <c r="AH9143" s="2"/>
      <c r="AI9143" s="2"/>
      <c r="AJ9143" s="2"/>
      <c r="AK9143" s="2"/>
      <c r="BK9143" s="2"/>
      <c r="BL9143" s="2"/>
      <c r="BN9143" s="2"/>
      <c r="BO9143" s="2"/>
    </row>
    <row r="9144" ht="12.75" customHeight="1">
      <c r="D9144" s="2"/>
      <c r="G9144" s="2"/>
      <c r="I9144" s="2"/>
      <c r="J9144" s="2"/>
      <c r="K9144" s="2"/>
      <c r="L9144" s="2"/>
      <c r="M9144" s="2"/>
      <c r="N9144" s="2"/>
      <c r="O9144" s="2"/>
      <c r="P9144" s="2"/>
      <c r="Q9144" s="2"/>
      <c r="R9144" s="2"/>
      <c r="S9144" s="2"/>
      <c r="T9144" s="2"/>
      <c r="U9144" s="2"/>
      <c r="V9144" s="2"/>
      <c r="W9144" s="2"/>
      <c r="X9144" s="2"/>
      <c r="Y9144" s="2"/>
      <c r="AB9144" s="2"/>
      <c r="AC9144" s="2"/>
      <c r="AD9144" s="2"/>
      <c r="AE9144" s="2"/>
      <c r="AF9144" s="2"/>
      <c r="AG9144" s="2"/>
      <c r="AH9144" s="2"/>
      <c r="AI9144" s="2"/>
      <c r="AJ9144" s="2"/>
      <c r="AK9144" s="2"/>
      <c r="BK9144" s="2"/>
      <c r="BL9144" s="2"/>
      <c r="BN9144" s="2"/>
      <c r="BO9144" s="2"/>
    </row>
    <row r="9145" ht="12.75" customHeight="1">
      <c r="D9145" s="2"/>
      <c r="G9145" s="2"/>
      <c r="I9145" s="2"/>
      <c r="J9145" s="2"/>
      <c r="K9145" s="2"/>
      <c r="L9145" s="2"/>
      <c r="M9145" s="2"/>
      <c r="N9145" s="2"/>
      <c r="O9145" s="2"/>
      <c r="P9145" s="2"/>
      <c r="Q9145" s="2"/>
      <c r="R9145" s="2"/>
      <c r="S9145" s="2"/>
      <c r="T9145" s="2"/>
      <c r="U9145" s="2"/>
      <c r="V9145" s="2"/>
      <c r="W9145" s="2"/>
      <c r="X9145" s="2"/>
      <c r="Y9145" s="2"/>
      <c r="AB9145" s="2"/>
      <c r="AC9145" s="2"/>
      <c r="AD9145" s="2"/>
      <c r="AE9145" s="2"/>
      <c r="AF9145" s="2"/>
      <c r="AG9145" s="2"/>
      <c r="AH9145" s="2"/>
      <c r="AI9145" s="2"/>
      <c r="AJ9145" s="2"/>
      <c r="AK9145" s="2"/>
      <c r="BK9145" s="2"/>
      <c r="BL9145" s="2"/>
      <c r="BN9145" s="2"/>
      <c r="BO9145" s="2"/>
    </row>
    <row r="9146" ht="12.75" customHeight="1">
      <c r="D9146" s="2"/>
      <c r="G9146" s="2"/>
      <c r="I9146" s="2"/>
      <c r="J9146" s="2"/>
      <c r="K9146" s="2"/>
      <c r="L9146" s="2"/>
      <c r="M9146" s="2"/>
      <c r="N9146" s="2"/>
      <c r="O9146" s="2"/>
      <c r="P9146" s="2"/>
      <c r="Q9146" s="2"/>
      <c r="R9146" s="2"/>
      <c r="S9146" s="2"/>
      <c r="T9146" s="2"/>
      <c r="U9146" s="2"/>
      <c r="V9146" s="2"/>
      <c r="W9146" s="2"/>
      <c r="X9146" s="2"/>
      <c r="Y9146" s="2"/>
      <c r="AB9146" s="2"/>
      <c r="AC9146" s="2"/>
      <c r="AD9146" s="2"/>
      <c r="AE9146" s="2"/>
      <c r="AF9146" s="2"/>
      <c r="AG9146" s="2"/>
      <c r="AH9146" s="2"/>
      <c r="AI9146" s="2"/>
      <c r="AJ9146" s="2"/>
      <c r="AK9146" s="2"/>
      <c r="BK9146" s="2"/>
      <c r="BL9146" s="2"/>
      <c r="BN9146" s="2"/>
      <c r="BO9146" s="2"/>
    </row>
    <row r="9147" ht="12.75" customHeight="1">
      <c r="D9147" s="2"/>
      <c r="G9147" s="2"/>
      <c r="I9147" s="2"/>
      <c r="J9147" s="2"/>
      <c r="K9147" s="2"/>
      <c r="L9147" s="2"/>
      <c r="M9147" s="2"/>
      <c r="N9147" s="2"/>
      <c r="O9147" s="2"/>
      <c r="P9147" s="2"/>
      <c r="Q9147" s="2"/>
      <c r="R9147" s="2"/>
      <c r="S9147" s="2"/>
      <c r="T9147" s="2"/>
      <c r="U9147" s="2"/>
      <c r="V9147" s="2"/>
      <c r="W9147" s="2"/>
      <c r="X9147" s="2"/>
      <c r="Y9147" s="2"/>
      <c r="AB9147" s="2"/>
      <c r="AC9147" s="2"/>
      <c r="AD9147" s="2"/>
      <c r="AE9147" s="2"/>
      <c r="AF9147" s="2"/>
      <c r="AG9147" s="2"/>
      <c r="AH9147" s="2"/>
      <c r="AI9147" s="2"/>
      <c r="AJ9147" s="2"/>
      <c r="AK9147" s="2"/>
      <c r="BK9147" s="2"/>
      <c r="BL9147" s="2"/>
      <c r="BN9147" s="2"/>
      <c r="BO9147" s="2"/>
    </row>
    <row r="9148" ht="12.75" customHeight="1">
      <c r="D9148" s="2"/>
      <c r="G9148" s="2"/>
      <c r="I9148" s="2"/>
      <c r="J9148" s="2"/>
      <c r="K9148" s="2"/>
      <c r="L9148" s="2"/>
      <c r="M9148" s="2"/>
      <c r="N9148" s="2"/>
      <c r="O9148" s="2"/>
      <c r="P9148" s="2"/>
      <c r="Q9148" s="2"/>
      <c r="R9148" s="2"/>
      <c r="S9148" s="2"/>
      <c r="T9148" s="2"/>
      <c r="U9148" s="2"/>
      <c r="V9148" s="2"/>
      <c r="W9148" s="2"/>
      <c r="X9148" s="2"/>
      <c r="Y9148" s="2"/>
      <c r="AB9148" s="2"/>
      <c r="AC9148" s="2"/>
      <c r="AD9148" s="2"/>
      <c r="AE9148" s="2"/>
      <c r="AF9148" s="2"/>
      <c r="AG9148" s="2"/>
      <c r="AH9148" s="2"/>
      <c r="AI9148" s="2"/>
      <c r="AJ9148" s="2"/>
      <c r="AK9148" s="2"/>
      <c r="BK9148" s="2"/>
      <c r="BL9148" s="2"/>
      <c r="BN9148" s="2"/>
      <c r="BO9148" s="2"/>
    </row>
    <row r="9149" ht="12.75" customHeight="1">
      <c r="D9149" s="2"/>
      <c r="G9149" s="2"/>
      <c r="I9149" s="2"/>
      <c r="J9149" s="2"/>
      <c r="K9149" s="2"/>
      <c r="L9149" s="2"/>
      <c r="M9149" s="2"/>
      <c r="N9149" s="2"/>
      <c r="O9149" s="2"/>
      <c r="P9149" s="2"/>
      <c r="Q9149" s="2"/>
      <c r="R9149" s="2"/>
      <c r="S9149" s="2"/>
      <c r="T9149" s="2"/>
      <c r="U9149" s="2"/>
      <c r="V9149" s="2"/>
      <c r="W9149" s="2"/>
      <c r="X9149" s="2"/>
      <c r="Y9149" s="2"/>
      <c r="AB9149" s="2"/>
      <c r="AC9149" s="2"/>
      <c r="AD9149" s="2"/>
      <c r="AE9149" s="2"/>
      <c r="AF9149" s="2"/>
      <c r="AG9149" s="2"/>
      <c r="AH9149" s="2"/>
      <c r="AI9149" s="2"/>
      <c r="AJ9149" s="2"/>
      <c r="AK9149" s="2"/>
      <c r="BK9149" s="2"/>
      <c r="BL9149" s="2"/>
      <c r="BN9149" s="2"/>
      <c r="BO9149" s="2"/>
    </row>
    <row r="9150" ht="12.75" customHeight="1">
      <c r="D9150" s="2"/>
      <c r="G9150" s="2"/>
      <c r="I9150" s="2"/>
      <c r="J9150" s="2"/>
      <c r="K9150" s="2"/>
      <c r="L9150" s="2"/>
      <c r="M9150" s="2"/>
      <c r="N9150" s="2"/>
      <c r="O9150" s="2"/>
      <c r="P9150" s="2"/>
      <c r="Q9150" s="2"/>
      <c r="R9150" s="2"/>
      <c r="S9150" s="2"/>
      <c r="T9150" s="2"/>
      <c r="U9150" s="2"/>
      <c r="V9150" s="2"/>
      <c r="W9150" s="2"/>
      <c r="X9150" s="2"/>
      <c r="Y9150" s="2"/>
      <c r="AB9150" s="2"/>
      <c r="AC9150" s="2"/>
      <c r="AD9150" s="2"/>
      <c r="AE9150" s="2"/>
      <c r="AF9150" s="2"/>
      <c r="AG9150" s="2"/>
      <c r="AH9150" s="2"/>
      <c r="AI9150" s="2"/>
      <c r="AJ9150" s="2"/>
      <c r="AK9150" s="2"/>
      <c r="BK9150" s="2"/>
      <c r="BL9150" s="2"/>
      <c r="BN9150" s="2"/>
      <c r="BO9150" s="2"/>
    </row>
    <row r="9151" ht="12.75" customHeight="1">
      <c r="D9151" s="2"/>
      <c r="G9151" s="2"/>
      <c r="I9151" s="2"/>
      <c r="J9151" s="2"/>
      <c r="K9151" s="2"/>
      <c r="L9151" s="2"/>
      <c r="M9151" s="2"/>
      <c r="N9151" s="2"/>
      <c r="O9151" s="2"/>
      <c r="P9151" s="2"/>
      <c r="Q9151" s="2"/>
      <c r="R9151" s="2"/>
      <c r="S9151" s="2"/>
      <c r="T9151" s="2"/>
      <c r="U9151" s="2"/>
      <c r="V9151" s="2"/>
      <c r="W9151" s="2"/>
      <c r="X9151" s="2"/>
      <c r="Y9151" s="2"/>
      <c r="AB9151" s="2"/>
      <c r="AC9151" s="2"/>
      <c r="AD9151" s="2"/>
      <c r="AE9151" s="2"/>
      <c r="AF9151" s="2"/>
      <c r="AG9151" s="2"/>
      <c r="AH9151" s="2"/>
      <c r="AI9151" s="2"/>
      <c r="AJ9151" s="2"/>
      <c r="AK9151" s="2"/>
      <c r="BK9151" s="2"/>
      <c r="BL9151" s="2"/>
      <c r="BN9151" s="2"/>
      <c r="BO9151" s="2"/>
    </row>
    <row r="9152" ht="12.75" customHeight="1">
      <c r="D9152" s="2"/>
      <c r="G9152" s="2"/>
      <c r="I9152" s="2"/>
      <c r="J9152" s="2"/>
      <c r="K9152" s="2"/>
      <c r="L9152" s="2"/>
      <c r="M9152" s="2"/>
      <c r="N9152" s="2"/>
      <c r="O9152" s="2"/>
      <c r="P9152" s="2"/>
      <c r="Q9152" s="2"/>
      <c r="R9152" s="2"/>
      <c r="S9152" s="2"/>
      <c r="T9152" s="2"/>
      <c r="U9152" s="2"/>
      <c r="V9152" s="2"/>
      <c r="W9152" s="2"/>
      <c r="X9152" s="2"/>
      <c r="Y9152" s="2"/>
      <c r="AB9152" s="2"/>
      <c r="AC9152" s="2"/>
      <c r="AD9152" s="2"/>
      <c r="AE9152" s="2"/>
      <c r="AF9152" s="2"/>
      <c r="AG9152" s="2"/>
      <c r="AH9152" s="2"/>
      <c r="AI9152" s="2"/>
      <c r="AJ9152" s="2"/>
      <c r="AK9152" s="2"/>
      <c r="BK9152" s="2"/>
      <c r="BL9152" s="2"/>
      <c r="BN9152" s="2"/>
      <c r="BO9152" s="2"/>
    </row>
    <row r="9153" ht="12.75" customHeight="1">
      <c r="D9153" s="2"/>
      <c r="G9153" s="2"/>
      <c r="I9153" s="2"/>
      <c r="J9153" s="2"/>
      <c r="K9153" s="2"/>
      <c r="L9153" s="2"/>
      <c r="M9153" s="2"/>
      <c r="N9153" s="2"/>
      <c r="O9153" s="2"/>
      <c r="P9153" s="2"/>
      <c r="Q9153" s="2"/>
      <c r="R9153" s="2"/>
      <c r="S9153" s="2"/>
      <c r="T9153" s="2"/>
      <c r="U9153" s="2"/>
      <c r="V9153" s="2"/>
      <c r="W9153" s="2"/>
      <c r="X9153" s="2"/>
      <c r="Y9153" s="2"/>
      <c r="AB9153" s="2"/>
      <c r="AC9153" s="2"/>
      <c r="AD9153" s="2"/>
      <c r="AE9153" s="2"/>
      <c r="AF9153" s="2"/>
      <c r="AG9153" s="2"/>
      <c r="AH9153" s="2"/>
      <c r="AI9153" s="2"/>
      <c r="AJ9153" s="2"/>
      <c r="AK9153" s="2"/>
      <c r="BK9153" s="2"/>
      <c r="BL9153" s="2"/>
      <c r="BN9153" s="2"/>
      <c r="BO9153" s="2"/>
    </row>
    <row r="9154" ht="12.75" customHeight="1">
      <c r="D9154" s="2"/>
      <c r="G9154" s="2"/>
      <c r="I9154" s="2"/>
      <c r="J9154" s="2"/>
      <c r="K9154" s="2"/>
      <c r="L9154" s="2"/>
      <c r="M9154" s="2"/>
      <c r="N9154" s="2"/>
      <c r="O9154" s="2"/>
      <c r="P9154" s="2"/>
      <c r="Q9154" s="2"/>
      <c r="R9154" s="2"/>
      <c r="S9154" s="2"/>
      <c r="T9154" s="2"/>
      <c r="U9154" s="2"/>
      <c r="V9154" s="2"/>
      <c r="W9154" s="2"/>
      <c r="X9154" s="2"/>
      <c r="Y9154" s="2"/>
      <c r="AB9154" s="2"/>
      <c r="AC9154" s="2"/>
      <c r="AD9154" s="2"/>
      <c r="AE9154" s="2"/>
      <c r="AF9154" s="2"/>
      <c r="AG9154" s="2"/>
      <c r="AH9154" s="2"/>
      <c r="AI9154" s="2"/>
      <c r="AJ9154" s="2"/>
      <c r="AK9154" s="2"/>
      <c r="BK9154" s="2"/>
      <c r="BL9154" s="2"/>
      <c r="BN9154" s="2"/>
      <c r="BO9154" s="2"/>
    </row>
    <row r="9155" ht="12.75" customHeight="1">
      <c r="D9155" s="2"/>
      <c r="G9155" s="2"/>
      <c r="I9155" s="2"/>
      <c r="J9155" s="2"/>
      <c r="K9155" s="2"/>
      <c r="L9155" s="2"/>
      <c r="M9155" s="2"/>
      <c r="N9155" s="2"/>
      <c r="O9155" s="2"/>
      <c r="P9155" s="2"/>
      <c r="Q9155" s="2"/>
      <c r="R9155" s="2"/>
      <c r="S9155" s="2"/>
      <c r="T9155" s="2"/>
      <c r="U9155" s="2"/>
      <c r="V9155" s="2"/>
      <c r="W9155" s="2"/>
      <c r="X9155" s="2"/>
      <c r="Y9155" s="2"/>
      <c r="AB9155" s="2"/>
      <c r="AC9155" s="2"/>
      <c r="AD9155" s="2"/>
      <c r="AE9155" s="2"/>
      <c r="AF9155" s="2"/>
      <c r="AG9155" s="2"/>
      <c r="AH9155" s="2"/>
      <c r="AI9155" s="2"/>
      <c r="AJ9155" s="2"/>
      <c r="AK9155" s="2"/>
      <c r="BK9155" s="2"/>
      <c r="BL9155" s="2"/>
      <c r="BN9155" s="2"/>
      <c r="BO9155" s="2"/>
    </row>
    <row r="9156" ht="12.75" customHeight="1">
      <c r="D9156" s="2"/>
      <c r="G9156" s="2"/>
      <c r="I9156" s="2"/>
      <c r="J9156" s="2"/>
      <c r="K9156" s="2"/>
      <c r="L9156" s="2"/>
      <c r="M9156" s="2"/>
      <c r="N9156" s="2"/>
      <c r="O9156" s="2"/>
      <c r="P9156" s="2"/>
      <c r="Q9156" s="2"/>
      <c r="R9156" s="2"/>
      <c r="S9156" s="2"/>
      <c r="T9156" s="2"/>
      <c r="U9156" s="2"/>
      <c r="V9156" s="2"/>
      <c r="W9156" s="2"/>
      <c r="X9156" s="2"/>
      <c r="Y9156" s="2"/>
      <c r="AB9156" s="2"/>
      <c r="AC9156" s="2"/>
      <c r="AD9156" s="2"/>
      <c r="AE9156" s="2"/>
      <c r="AF9156" s="2"/>
      <c r="AG9156" s="2"/>
      <c r="AH9156" s="2"/>
      <c r="AI9156" s="2"/>
      <c r="AJ9156" s="2"/>
      <c r="AK9156" s="2"/>
      <c r="BK9156" s="2"/>
      <c r="BL9156" s="2"/>
      <c r="BN9156" s="2"/>
      <c r="BO9156" s="2"/>
    </row>
    <row r="9157" ht="12.75" customHeight="1">
      <c r="D9157" s="2"/>
      <c r="G9157" s="2"/>
      <c r="I9157" s="2"/>
      <c r="J9157" s="2"/>
      <c r="K9157" s="2"/>
      <c r="L9157" s="2"/>
      <c r="M9157" s="2"/>
      <c r="N9157" s="2"/>
      <c r="O9157" s="2"/>
      <c r="P9157" s="2"/>
      <c r="Q9157" s="2"/>
      <c r="R9157" s="2"/>
      <c r="S9157" s="2"/>
      <c r="T9157" s="2"/>
      <c r="U9157" s="2"/>
      <c r="V9157" s="2"/>
      <c r="W9157" s="2"/>
      <c r="X9157" s="2"/>
      <c r="Y9157" s="2"/>
      <c r="AB9157" s="2"/>
      <c r="AC9157" s="2"/>
      <c r="AD9157" s="2"/>
      <c r="AE9157" s="2"/>
      <c r="AF9157" s="2"/>
      <c r="AG9157" s="2"/>
      <c r="AH9157" s="2"/>
      <c r="AI9157" s="2"/>
      <c r="AJ9157" s="2"/>
      <c r="AK9157" s="2"/>
      <c r="BK9157" s="2"/>
      <c r="BL9157" s="2"/>
      <c r="BN9157" s="2"/>
      <c r="BO9157" s="2"/>
    </row>
    <row r="9158" ht="12.75" customHeight="1">
      <c r="D9158" s="2"/>
      <c r="G9158" s="2"/>
      <c r="I9158" s="2"/>
      <c r="J9158" s="2"/>
      <c r="K9158" s="2"/>
      <c r="L9158" s="2"/>
      <c r="M9158" s="2"/>
      <c r="N9158" s="2"/>
      <c r="O9158" s="2"/>
      <c r="P9158" s="2"/>
      <c r="Q9158" s="2"/>
      <c r="R9158" s="2"/>
      <c r="S9158" s="2"/>
      <c r="T9158" s="2"/>
      <c r="U9158" s="2"/>
      <c r="V9158" s="2"/>
      <c r="W9158" s="2"/>
      <c r="X9158" s="2"/>
      <c r="Y9158" s="2"/>
      <c r="AB9158" s="2"/>
      <c r="AC9158" s="2"/>
      <c r="AD9158" s="2"/>
      <c r="AE9158" s="2"/>
      <c r="AF9158" s="2"/>
      <c r="AG9158" s="2"/>
      <c r="AH9158" s="2"/>
      <c r="AI9158" s="2"/>
      <c r="AJ9158" s="2"/>
      <c r="AK9158" s="2"/>
      <c r="BK9158" s="2"/>
      <c r="BL9158" s="2"/>
      <c r="BN9158" s="2"/>
      <c r="BO9158" s="2"/>
    </row>
    <row r="9159" ht="12.75" customHeight="1">
      <c r="D9159" s="2"/>
      <c r="G9159" s="2"/>
      <c r="I9159" s="2"/>
      <c r="J9159" s="2"/>
      <c r="K9159" s="2"/>
      <c r="L9159" s="2"/>
      <c r="M9159" s="2"/>
      <c r="N9159" s="2"/>
      <c r="O9159" s="2"/>
      <c r="P9159" s="2"/>
      <c r="Q9159" s="2"/>
      <c r="R9159" s="2"/>
      <c r="S9159" s="2"/>
      <c r="T9159" s="2"/>
      <c r="U9159" s="2"/>
      <c r="V9159" s="2"/>
      <c r="W9159" s="2"/>
      <c r="X9159" s="2"/>
      <c r="Y9159" s="2"/>
      <c r="AB9159" s="2"/>
      <c r="AC9159" s="2"/>
      <c r="AD9159" s="2"/>
      <c r="AE9159" s="2"/>
      <c r="AF9159" s="2"/>
      <c r="AG9159" s="2"/>
      <c r="AH9159" s="2"/>
      <c r="AI9159" s="2"/>
      <c r="AJ9159" s="2"/>
      <c r="AK9159" s="2"/>
      <c r="BK9159" s="2"/>
      <c r="BL9159" s="2"/>
      <c r="BN9159" s="2"/>
      <c r="BO9159" s="2"/>
    </row>
    <row r="9160" ht="12.75" customHeight="1">
      <c r="D9160" s="2"/>
      <c r="G9160" s="2"/>
      <c r="I9160" s="2"/>
      <c r="J9160" s="2"/>
      <c r="K9160" s="2"/>
      <c r="L9160" s="2"/>
      <c r="M9160" s="2"/>
      <c r="N9160" s="2"/>
      <c r="O9160" s="2"/>
      <c r="P9160" s="2"/>
      <c r="Q9160" s="2"/>
      <c r="R9160" s="2"/>
      <c r="S9160" s="2"/>
      <c r="T9160" s="2"/>
      <c r="U9160" s="2"/>
      <c r="V9160" s="2"/>
      <c r="W9160" s="2"/>
      <c r="X9160" s="2"/>
      <c r="Y9160" s="2"/>
      <c r="AB9160" s="2"/>
      <c r="AC9160" s="2"/>
      <c r="AD9160" s="2"/>
      <c r="AE9160" s="2"/>
      <c r="AF9160" s="2"/>
      <c r="AG9160" s="2"/>
      <c r="AH9160" s="2"/>
      <c r="AI9160" s="2"/>
      <c r="AJ9160" s="2"/>
      <c r="AK9160" s="2"/>
      <c r="BK9160" s="2"/>
      <c r="BL9160" s="2"/>
      <c r="BN9160" s="2"/>
      <c r="BO9160" s="2"/>
    </row>
    <row r="9161" ht="12.75" customHeight="1">
      <c r="D9161" s="2"/>
      <c r="G9161" s="2"/>
      <c r="I9161" s="2"/>
      <c r="J9161" s="2"/>
      <c r="K9161" s="2"/>
      <c r="L9161" s="2"/>
      <c r="M9161" s="2"/>
      <c r="N9161" s="2"/>
      <c r="O9161" s="2"/>
      <c r="P9161" s="2"/>
      <c r="Q9161" s="2"/>
      <c r="R9161" s="2"/>
      <c r="S9161" s="2"/>
      <c r="T9161" s="2"/>
      <c r="U9161" s="2"/>
      <c r="V9161" s="2"/>
      <c r="W9161" s="2"/>
      <c r="X9161" s="2"/>
      <c r="Y9161" s="2"/>
      <c r="AB9161" s="2"/>
      <c r="AC9161" s="2"/>
      <c r="AD9161" s="2"/>
      <c r="AE9161" s="2"/>
      <c r="AF9161" s="2"/>
      <c r="AG9161" s="2"/>
      <c r="AH9161" s="2"/>
      <c r="AI9161" s="2"/>
      <c r="AJ9161" s="2"/>
      <c r="AK9161" s="2"/>
      <c r="BK9161" s="2"/>
      <c r="BL9161" s="2"/>
      <c r="BN9161" s="2"/>
      <c r="BO9161" s="2"/>
    </row>
    <row r="9162" ht="12.75" customHeight="1">
      <c r="D9162" s="2"/>
      <c r="G9162" s="2"/>
      <c r="I9162" s="2"/>
      <c r="J9162" s="2"/>
      <c r="K9162" s="2"/>
      <c r="L9162" s="2"/>
      <c r="M9162" s="2"/>
      <c r="N9162" s="2"/>
      <c r="O9162" s="2"/>
      <c r="P9162" s="2"/>
      <c r="Q9162" s="2"/>
      <c r="R9162" s="2"/>
      <c r="S9162" s="2"/>
      <c r="T9162" s="2"/>
      <c r="U9162" s="2"/>
      <c r="V9162" s="2"/>
      <c r="W9162" s="2"/>
      <c r="X9162" s="2"/>
      <c r="Y9162" s="2"/>
      <c r="AB9162" s="2"/>
      <c r="AC9162" s="2"/>
      <c r="AD9162" s="2"/>
      <c r="AE9162" s="2"/>
      <c r="AF9162" s="2"/>
      <c r="AG9162" s="2"/>
      <c r="AH9162" s="2"/>
      <c r="AI9162" s="2"/>
      <c r="AJ9162" s="2"/>
      <c r="AK9162" s="2"/>
      <c r="BK9162" s="2"/>
      <c r="BL9162" s="2"/>
      <c r="BN9162" s="2"/>
      <c r="BO9162" s="2"/>
    </row>
    <row r="9163" ht="12.75" customHeight="1">
      <c r="D9163" s="2"/>
      <c r="G9163" s="2"/>
      <c r="I9163" s="2"/>
      <c r="J9163" s="2"/>
      <c r="K9163" s="2"/>
      <c r="L9163" s="2"/>
      <c r="M9163" s="2"/>
      <c r="N9163" s="2"/>
      <c r="O9163" s="2"/>
      <c r="P9163" s="2"/>
      <c r="Q9163" s="2"/>
      <c r="R9163" s="2"/>
      <c r="S9163" s="2"/>
      <c r="T9163" s="2"/>
      <c r="U9163" s="2"/>
      <c r="V9163" s="2"/>
      <c r="W9163" s="2"/>
      <c r="X9163" s="2"/>
      <c r="Y9163" s="2"/>
      <c r="AB9163" s="2"/>
      <c r="AC9163" s="2"/>
      <c r="AD9163" s="2"/>
      <c r="AE9163" s="2"/>
      <c r="AF9163" s="2"/>
      <c r="AG9163" s="2"/>
      <c r="AH9163" s="2"/>
      <c r="AI9163" s="2"/>
      <c r="AJ9163" s="2"/>
      <c r="AK9163" s="2"/>
      <c r="BK9163" s="2"/>
      <c r="BL9163" s="2"/>
      <c r="BN9163" s="2"/>
      <c r="BO9163" s="2"/>
    </row>
    <row r="9164" ht="12.75" customHeight="1">
      <c r="D9164" s="2"/>
      <c r="G9164" s="2"/>
      <c r="I9164" s="2"/>
      <c r="J9164" s="2"/>
      <c r="K9164" s="2"/>
      <c r="L9164" s="2"/>
      <c r="M9164" s="2"/>
      <c r="N9164" s="2"/>
      <c r="O9164" s="2"/>
      <c r="P9164" s="2"/>
      <c r="Q9164" s="2"/>
      <c r="R9164" s="2"/>
      <c r="S9164" s="2"/>
      <c r="T9164" s="2"/>
      <c r="U9164" s="2"/>
      <c r="V9164" s="2"/>
      <c r="W9164" s="2"/>
      <c r="X9164" s="2"/>
      <c r="Y9164" s="2"/>
      <c r="AB9164" s="2"/>
      <c r="AC9164" s="2"/>
      <c r="AD9164" s="2"/>
      <c r="AE9164" s="2"/>
      <c r="AF9164" s="2"/>
      <c r="AG9164" s="2"/>
      <c r="AH9164" s="2"/>
      <c r="AI9164" s="2"/>
      <c r="AJ9164" s="2"/>
      <c r="AK9164" s="2"/>
      <c r="BK9164" s="2"/>
      <c r="BL9164" s="2"/>
      <c r="BN9164" s="2"/>
      <c r="BO9164" s="2"/>
    </row>
    <row r="9165" ht="12.75" customHeight="1">
      <c r="D9165" s="2"/>
      <c r="G9165" s="2"/>
      <c r="I9165" s="2"/>
      <c r="J9165" s="2"/>
      <c r="K9165" s="2"/>
      <c r="L9165" s="2"/>
      <c r="M9165" s="2"/>
      <c r="N9165" s="2"/>
      <c r="O9165" s="2"/>
      <c r="P9165" s="2"/>
      <c r="Q9165" s="2"/>
      <c r="R9165" s="2"/>
      <c r="S9165" s="2"/>
      <c r="T9165" s="2"/>
      <c r="U9165" s="2"/>
      <c r="V9165" s="2"/>
      <c r="W9165" s="2"/>
      <c r="X9165" s="2"/>
      <c r="Y9165" s="2"/>
      <c r="AB9165" s="2"/>
      <c r="AC9165" s="2"/>
      <c r="AD9165" s="2"/>
      <c r="AE9165" s="2"/>
      <c r="AF9165" s="2"/>
      <c r="AG9165" s="2"/>
      <c r="AH9165" s="2"/>
      <c r="AI9165" s="2"/>
      <c r="AJ9165" s="2"/>
      <c r="AK9165" s="2"/>
      <c r="BK9165" s="2"/>
      <c r="BL9165" s="2"/>
      <c r="BN9165" s="2"/>
      <c r="BO9165" s="2"/>
    </row>
    <row r="9166" ht="12.75" customHeight="1">
      <c r="D9166" s="2"/>
      <c r="G9166" s="2"/>
      <c r="I9166" s="2"/>
      <c r="J9166" s="2"/>
      <c r="K9166" s="2"/>
      <c r="L9166" s="2"/>
      <c r="M9166" s="2"/>
      <c r="N9166" s="2"/>
      <c r="O9166" s="2"/>
      <c r="P9166" s="2"/>
      <c r="Q9166" s="2"/>
      <c r="R9166" s="2"/>
      <c r="S9166" s="2"/>
      <c r="T9166" s="2"/>
      <c r="U9166" s="2"/>
      <c r="V9166" s="2"/>
      <c r="W9166" s="2"/>
      <c r="X9166" s="2"/>
      <c r="Y9166" s="2"/>
      <c r="AB9166" s="2"/>
      <c r="AC9166" s="2"/>
      <c r="AD9166" s="2"/>
      <c r="AE9166" s="2"/>
      <c r="AF9166" s="2"/>
      <c r="AG9166" s="2"/>
      <c r="AH9166" s="2"/>
      <c r="AI9166" s="2"/>
      <c r="AJ9166" s="2"/>
      <c r="AK9166" s="2"/>
      <c r="BK9166" s="2"/>
      <c r="BL9166" s="2"/>
      <c r="BN9166" s="2"/>
      <c r="BO9166" s="2"/>
    </row>
    <row r="9167" ht="12.75" customHeight="1">
      <c r="D9167" s="2"/>
      <c r="G9167" s="2"/>
      <c r="I9167" s="2"/>
      <c r="J9167" s="2"/>
      <c r="K9167" s="2"/>
      <c r="L9167" s="2"/>
      <c r="M9167" s="2"/>
      <c r="N9167" s="2"/>
      <c r="O9167" s="2"/>
      <c r="P9167" s="2"/>
      <c r="Q9167" s="2"/>
      <c r="R9167" s="2"/>
      <c r="S9167" s="2"/>
      <c r="T9167" s="2"/>
      <c r="U9167" s="2"/>
      <c r="V9167" s="2"/>
      <c r="W9167" s="2"/>
      <c r="X9167" s="2"/>
      <c r="Y9167" s="2"/>
      <c r="AB9167" s="2"/>
      <c r="AC9167" s="2"/>
      <c r="AD9167" s="2"/>
      <c r="AE9167" s="2"/>
      <c r="AF9167" s="2"/>
      <c r="AG9167" s="2"/>
      <c r="AH9167" s="2"/>
      <c r="AI9167" s="2"/>
      <c r="AJ9167" s="2"/>
      <c r="AK9167" s="2"/>
      <c r="BK9167" s="2"/>
      <c r="BL9167" s="2"/>
      <c r="BN9167" s="2"/>
      <c r="BO9167" s="2"/>
    </row>
    <row r="9168" ht="12.75" customHeight="1">
      <c r="D9168" s="2"/>
      <c r="G9168" s="2"/>
      <c r="I9168" s="2"/>
      <c r="J9168" s="2"/>
      <c r="K9168" s="2"/>
      <c r="L9168" s="2"/>
      <c r="M9168" s="2"/>
      <c r="N9168" s="2"/>
      <c r="O9168" s="2"/>
      <c r="P9168" s="2"/>
      <c r="Q9168" s="2"/>
      <c r="R9168" s="2"/>
      <c r="S9168" s="2"/>
      <c r="T9168" s="2"/>
      <c r="U9168" s="2"/>
      <c r="V9168" s="2"/>
      <c r="W9168" s="2"/>
      <c r="X9168" s="2"/>
      <c r="Y9168" s="2"/>
      <c r="AB9168" s="2"/>
      <c r="AC9168" s="2"/>
      <c r="AD9168" s="2"/>
      <c r="AE9168" s="2"/>
      <c r="AF9168" s="2"/>
      <c r="AG9168" s="2"/>
      <c r="AH9168" s="2"/>
      <c r="AI9168" s="2"/>
      <c r="AJ9168" s="2"/>
      <c r="AK9168" s="2"/>
      <c r="BK9168" s="2"/>
      <c r="BL9168" s="2"/>
      <c r="BN9168" s="2"/>
      <c r="BO9168" s="2"/>
    </row>
    <row r="9169" ht="12.75" customHeight="1">
      <c r="D9169" s="2"/>
      <c r="G9169" s="2"/>
      <c r="I9169" s="2"/>
      <c r="J9169" s="2"/>
      <c r="K9169" s="2"/>
      <c r="L9169" s="2"/>
      <c r="M9169" s="2"/>
      <c r="N9169" s="2"/>
      <c r="O9169" s="2"/>
      <c r="P9169" s="2"/>
      <c r="Q9169" s="2"/>
      <c r="R9169" s="2"/>
      <c r="S9169" s="2"/>
      <c r="T9169" s="2"/>
      <c r="U9169" s="2"/>
      <c r="V9169" s="2"/>
      <c r="W9169" s="2"/>
      <c r="X9169" s="2"/>
      <c r="Y9169" s="2"/>
      <c r="AB9169" s="2"/>
      <c r="AC9169" s="2"/>
      <c r="AD9169" s="2"/>
      <c r="AE9169" s="2"/>
      <c r="AF9169" s="2"/>
      <c r="AG9169" s="2"/>
      <c r="AH9169" s="2"/>
      <c r="AI9169" s="2"/>
      <c r="AJ9169" s="2"/>
      <c r="AK9169" s="2"/>
      <c r="BK9169" s="2"/>
      <c r="BL9169" s="2"/>
      <c r="BN9169" s="2"/>
      <c r="BO9169" s="2"/>
    </row>
    <row r="9170" ht="12.75" customHeight="1">
      <c r="D9170" s="2"/>
      <c r="G9170" s="2"/>
      <c r="I9170" s="2"/>
      <c r="J9170" s="2"/>
      <c r="K9170" s="2"/>
      <c r="L9170" s="2"/>
      <c r="M9170" s="2"/>
      <c r="N9170" s="2"/>
      <c r="O9170" s="2"/>
      <c r="P9170" s="2"/>
      <c r="Q9170" s="2"/>
      <c r="R9170" s="2"/>
      <c r="S9170" s="2"/>
      <c r="T9170" s="2"/>
      <c r="U9170" s="2"/>
      <c r="V9170" s="2"/>
      <c r="W9170" s="2"/>
      <c r="X9170" s="2"/>
      <c r="Y9170" s="2"/>
      <c r="AB9170" s="2"/>
      <c r="AC9170" s="2"/>
      <c r="AD9170" s="2"/>
      <c r="AE9170" s="2"/>
      <c r="AF9170" s="2"/>
      <c r="AG9170" s="2"/>
      <c r="AH9170" s="2"/>
      <c r="AI9170" s="2"/>
      <c r="AJ9170" s="2"/>
      <c r="AK9170" s="2"/>
      <c r="BK9170" s="2"/>
      <c r="BL9170" s="2"/>
      <c r="BN9170" s="2"/>
      <c r="BO9170" s="2"/>
    </row>
    <row r="9171" ht="12.75" customHeight="1">
      <c r="D9171" s="2"/>
      <c r="G9171" s="2"/>
      <c r="I9171" s="2"/>
      <c r="J9171" s="2"/>
      <c r="K9171" s="2"/>
      <c r="L9171" s="2"/>
      <c r="M9171" s="2"/>
      <c r="N9171" s="2"/>
      <c r="O9171" s="2"/>
      <c r="P9171" s="2"/>
      <c r="Q9171" s="2"/>
      <c r="R9171" s="2"/>
      <c r="S9171" s="2"/>
      <c r="T9171" s="2"/>
      <c r="U9171" s="2"/>
      <c r="V9171" s="2"/>
      <c r="W9171" s="2"/>
      <c r="X9171" s="2"/>
      <c r="Y9171" s="2"/>
      <c r="AB9171" s="2"/>
      <c r="AC9171" s="2"/>
      <c r="AD9171" s="2"/>
      <c r="AE9171" s="2"/>
      <c r="AF9171" s="2"/>
      <c r="AG9171" s="2"/>
      <c r="AH9171" s="2"/>
      <c r="AI9171" s="2"/>
      <c r="AJ9171" s="2"/>
      <c r="AK9171" s="2"/>
      <c r="BK9171" s="2"/>
      <c r="BL9171" s="2"/>
      <c r="BN9171" s="2"/>
      <c r="BO9171" s="2"/>
    </row>
    <row r="9172" ht="12.75" customHeight="1">
      <c r="D9172" s="2"/>
      <c r="G9172" s="2"/>
      <c r="I9172" s="2"/>
      <c r="J9172" s="2"/>
      <c r="K9172" s="2"/>
      <c r="L9172" s="2"/>
      <c r="M9172" s="2"/>
      <c r="N9172" s="2"/>
      <c r="O9172" s="2"/>
      <c r="P9172" s="2"/>
      <c r="Q9172" s="2"/>
      <c r="R9172" s="2"/>
      <c r="S9172" s="2"/>
      <c r="T9172" s="2"/>
      <c r="U9172" s="2"/>
      <c r="V9172" s="2"/>
      <c r="W9172" s="2"/>
      <c r="X9172" s="2"/>
      <c r="Y9172" s="2"/>
      <c r="AB9172" s="2"/>
      <c r="AC9172" s="2"/>
      <c r="AD9172" s="2"/>
      <c r="AE9172" s="2"/>
      <c r="AF9172" s="2"/>
      <c r="AG9172" s="2"/>
      <c r="AH9172" s="2"/>
      <c r="AI9172" s="2"/>
      <c r="AJ9172" s="2"/>
      <c r="AK9172" s="2"/>
      <c r="BK9172" s="2"/>
      <c r="BL9172" s="2"/>
      <c r="BN9172" s="2"/>
      <c r="BO9172" s="2"/>
    </row>
    <row r="9173" ht="12.75" customHeight="1">
      <c r="D9173" s="2"/>
      <c r="G9173" s="2"/>
      <c r="I9173" s="2"/>
      <c r="J9173" s="2"/>
      <c r="K9173" s="2"/>
      <c r="L9173" s="2"/>
      <c r="M9173" s="2"/>
      <c r="N9173" s="2"/>
      <c r="O9173" s="2"/>
      <c r="P9173" s="2"/>
      <c r="Q9173" s="2"/>
      <c r="R9173" s="2"/>
      <c r="S9173" s="2"/>
      <c r="T9173" s="2"/>
      <c r="U9173" s="2"/>
      <c r="V9173" s="2"/>
      <c r="W9173" s="2"/>
      <c r="X9173" s="2"/>
      <c r="Y9173" s="2"/>
      <c r="AB9173" s="2"/>
      <c r="AC9173" s="2"/>
      <c r="AD9173" s="2"/>
      <c r="AE9173" s="2"/>
      <c r="AF9173" s="2"/>
      <c r="AG9173" s="2"/>
      <c r="AH9173" s="2"/>
      <c r="AI9173" s="2"/>
      <c r="AJ9173" s="2"/>
      <c r="AK9173" s="2"/>
      <c r="BK9173" s="2"/>
      <c r="BL9173" s="2"/>
      <c r="BN9173" s="2"/>
      <c r="BO9173" s="2"/>
    </row>
    <row r="9174" ht="12.75" customHeight="1">
      <c r="D9174" s="2"/>
      <c r="G9174" s="2"/>
      <c r="I9174" s="2"/>
      <c r="J9174" s="2"/>
      <c r="K9174" s="2"/>
      <c r="L9174" s="2"/>
      <c r="M9174" s="2"/>
      <c r="N9174" s="2"/>
      <c r="O9174" s="2"/>
      <c r="P9174" s="2"/>
      <c r="Q9174" s="2"/>
      <c r="R9174" s="2"/>
      <c r="S9174" s="2"/>
      <c r="T9174" s="2"/>
      <c r="U9174" s="2"/>
      <c r="V9174" s="2"/>
      <c r="W9174" s="2"/>
      <c r="X9174" s="2"/>
      <c r="Y9174" s="2"/>
      <c r="AB9174" s="2"/>
      <c r="AC9174" s="2"/>
      <c r="AD9174" s="2"/>
      <c r="AE9174" s="2"/>
      <c r="AF9174" s="2"/>
      <c r="AG9174" s="2"/>
      <c r="AH9174" s="2"/>
      <c r="AI9174" s="2"/>
      <c r="AJ9174" s="2"/>
      <c r="AK9174" s="2"/>
      <c r="BK9174" s="2"/>
      <c r="BL9174" s="2"/>
      <c r="BN9174" s="2"/>
      <c r="BO9174" s="2"/>
    </row>
    <row r="9175" ht="12.75" customHeight="1">
      <c r="D9175" s="2"/>
      <c r="G9175" s="2"/>
      <c r="I9175" s="2"/>
      <c r="J9175" s="2"/>
      <c r="K9175" s="2"/>
      <c r="L9175" s="2"/>
      <c r="M9175" s="2"/>
      <c r="N9175" s="2"/>
      <c r="O9175" s="2"/>
      <c r="P9175" s="2"/>
      <c r="Q9175" s="2"/>
      <c r="R9175" s="2"/>
      <c r="S9175" s="2"/>
      <c r="T9175" s="2"/>
      <c r="U9175" s="2"/>
      <c r="V9175" s="2"/>
      <c r="W9175" s="2"/>
      <c r="X9175" s="2"/>
      <c r="Y9175" s="2"/>
      <c r="AB9175" s="2"/>
      <c r="AC9175" s="2"/>
      <c r="AD9175" s="2"/>
      <c r="AE9175" s="2"/>
      <c r="AF9175" s="2"/>
      <c r="AG9175" s="2"/>
      <c r="AH9175" s="2"/>
      <c r="AI9175" s="2"/>
      <c r="AJ9175" s="2"/>
      <c r="AK9175" s="2"/>
      <c r="BK9175" s="2"/>
      <c r="BL9175" s="2"/>
      <c r="BN9175" s="2"/>
      <c r="BO9175" s="2"/>
    </row>
    <row r="9176" ht="12.75" customHeight="1">
      <c r="D9176" s="2"/>
      <c r="G9176" s="2"/>
      <c r="I9176" s="2"/>
      <c r="J9176" s="2"/>
      <c r="K9176" s="2"/>
      <c r="L9176" s="2"/>
      <c r="M9176" s="2"/>
      <c r="N9176" s="2"/>
      <c r="O9176" s="2"/>
      <c r="P9176" s="2"/>
      <c r="Q9176" s="2"/>
      <c r="R9176" s="2"/>
      <c r="S9176" s="2"/>
      <c r="T9176" s="2"/>
      <c r="U9176" s="2"/>
      <c r="V9176" s="2"/>
      <c r="W9176" s="2"/>
      <c r="X9176" s="2"/>
      <c r="Y9176" s="2"/>
      <c r="AB9176" s="2"/>
      <c r="AC9176" s="2"/>
      <c r="AD9176" s="2"/>
      <c r="AE9176" s="2"/>
      <c r="AF9176" s="2"/>
      <c r="AG9176" s="2"/>
      <c r="AH9176" s="2"/>
      <c r="AI9176" s="2"/>
      <c r="AJ9176" s="2"/>
      <c r="AK9176" s="2"/>
      <c r="BK9176" s="2"/>
      <c r="BL9176" s="2"/>
      <c r="BN9176" s="2"/>
      <c r="BO9176" s="2"/>
    </row>
    <row r="9177" ht="12.75" customHeight="1">
      <c r="D9177" s="2"/>
      <c r="G9177" s="2"/>
      <c r="I9177" s="2"/>
      <c r="J9177" s="2"/>
      <c r="K9177" s="2"/>
      <c r="L9177" s="2"/>
      <c r="M9177" s="2"/>
      <c r="N9177" s="2"/>
      <c r="O9177" s="2"/>
      <c r="P9177" s="2"/>
      <c r="Q9177" s="2"/>
      <c r="R9177" s="2"/>
      <c r="S9177" s="2"/>
      <c r="T9177" s="2"/>
      <c r="U9177" s="2"/>
      <c r="V9177" s="2"/>
      <c r="W9177" s="2"/>
      <c r="X9177" s="2"/>
      <c r="Y9177" s="2"/>
      <c r="AB9177" s="2"/>
      <c r="AC9177" s="2"/>
      <c r="AD9177" s="2"/>
      <c r="AE9177" s="2"/>
      <c r="AF9177" s="2"/>
      <c r="AG9177" s="2"/>
      <c r="AH9177" s="2"/>
      <c r="AI9177" s="2"/>
      <c r="AJ9177" s="2"/>
      <c r="AK9177" s="2"/>
      <c r="BK9177" s="2"/>
      <c r="BL9177" s="2"/>
      <c r="BN9177" s="2"/>
      <c r="BO9177" s="2"/>
    </row>
    <row r="9178" ht="12.75" customHeight="1">
      <c r="D9178" s="2"/>
      <c r="G9178" s="2"/>
      <c r="I9178" s="2"/>
      <c r="J9178" s="2"/>
      <c r="K9178" s="2"/>
      <c r="L9178" s="2"/>
      <c r="M9178" s="2"/>
      <c r="N9178" s="2"/>
      <c r="O9178" s="2"/>
      <c r="P9178" s="2"/>
      <c r="Q9178" s="2"/>
      <c r="R9178" s="2"/>
      <c r="S9178" s="2"/>
      <c r="T9178" s="2"/>
      <c r="U9178" s="2"/>
      <c r="V9178" s="2"/>
      <c r="W9178" s="2"/>
      <c r="X9178" s="2"/>
      <c r="Y9178" s="2"/>
      <c r="AB9178" s="2"/>
      <c r="AC9178" s="2"/>
      <c r="AD9178" s="2"/>
      <c r="AE9178" s="2"/>
      <c r="AF9178" s="2"/>
      <c r="AG9178" s="2"/>
      <c r="AH9178" s="2"/>
      <c r="AI9178" s="2"/>
      <c r="AJ9178" s="2"/>
      <c r="AK9178" s="2"/>
      <c r="BK9178" s="2"/>
      <c r="BL9178" s="2"/>
      <c r="BN9178" s="2"/>
      <c r="BO9178" s="2"/>
    </row>
    <row r="9179" ht="12.75" customHeight="1">
      <c r="D9179" s="2"/>
      <c r="G9179" s="2"/>
      <c r="I9179" s="2"/>
      <c r="J9179" s="2"/>
      <c r="K9179" s="2"/>
      <c r="L9179" s="2"/>
      <c r="M9179" s="2"/>
      <c r="N9179" s="2"/>
      <c r="O9179" s="2"/>
      <c r="P9179" s="2"/>
      <c r="Q9179" s="2"/>
      <c r="R9179" s="2"/>
      <c r="S9179" s="2"/>
      <c r="T9179" s="2"/>
      <c r="U9179" s="2"/>
      <c r="V9179" s="2"/>
      <c r="W9179" s="2"/>
      <c r="X9179" s="2"/>
      <c r="Y9179" s="2"/>
      <c r="AB9179" s="2"/>
      <c r="AC9179" s="2"/>
      <c r="AD9179" s="2"/>
      <c r="AE9179" s="2"/>
      <c r="AF9179" s="2"/>
      <c r="AG9179" s="2"/>
      <c r="AH9179" s="2"/>
      <c r="AI9179" s="2"/>
      <c r="AJ9179" s="2"/>
      <c r="AK9179" s="2"/>
      <c r="BK9179" s="2"/>
      <c r="BL9179" s="2"/>
      <c r="BN9179" s="2"/>
      <c r="BO9179" s="2"/>
    </row>
    <row r="9180" ht="12.75" customHeight="1">
      <c r="D9180" s="2"/>
      <c r="G9180" s="2"/>
      <c r="I9180" s="2"/>
      <c r="J9180" s="2"/>
      <c r="K9180" s="2"/>
      <c r="L9180" s="2"/>
      <c r="M9180" s="2"/>
      <c r="N9180" s="2"/>
      <c r="O9180" s="2"/>
      <c r="P9180" s="2"/>
      <c r="Q9180" s="2"/>
      <c r="R9180" s="2"/>
      <c r="S9180" s="2"/>
      <c r="T9180" s="2"/>
      <c r="U9180" s="2"/>
      <c r="V9180" s="2"/>
      <c r="W9180" s="2"/>
      <c r="X9180" s="2"/>
      <c r="Y9180" s="2"/>
      <c r="AB9180" s="2"/>
      <c r="AC9180" s="2"/>
      <c r="AD9180" s="2"/>
      <c r="AE9180" s="2"/>
      <c r="AF9180" s="2"/>
      <c r="AG9180" s="2"/>
      <c r="AH9180" s="2"/>
      <c r="AI9180" s="2"/>
      <c r="AJ9180" s="2"/>
      <c r="AK9180" s="2"/>
      <c r="BK9180" s="2"/>
      <c r="BL9180" s="2"/>
      <c r="BN9180" s="2"/>
      <c r="BO9180" s="2"/>
    </row>
    <row r="9181" ht="12.75" customHeight="1">
      <c r="D9181" s="2"/>
      <c r="G9181" s="2"/>
      <c r="I9181" s="2"/>
      <c r="J9181" s="2"/>
      <c r="K9181" s="2"/>
      <c r="L9181" s="2"/>
      <c r="M9181" s="2"/>
      <c r="N9181" s="2"/>
      <c r="O9181" s="2"/>
      <c r="P9181" s="2"/>
      <c r="Q9181" s="2"/>
      <c r="R9181" s="2"/>
      <c r="S9181" s="2"/>
      <c r="T9181" s="2"/>
      <c r="U9181" s="2"/>
      <c r="V9181" s="2"/>
      <c r="W9181" s="2"/>
      <c r="X9181" s="2"/>
      <c r="Y9181" s="2"/>
      <c r="AB9181" s="2"/>
      <c r="AC9181" s="2"/>
      <c r="AD9181" s="2"/>
      <c r="AE9181" s="2"/>
      <c r="AF9181" s="2"/>
      <c r="AG9181" s="2"/>
      <c r="AH9181" s="2"/>
      <c r="AI9181" s="2"/>
      <c r="AJ9181" s="2"/>
      <c r="AK9181" s="2"/>
      <c r="BK9181" s="2"/>
      <c r="BL9181" s="2"/>
      <c r="BN9181" s="2"/>
      <c r="BO9181" s="2"/>
    </row>
    <row r="9182" ht="12.75" customHeight="1">
      <c r="D9182" s="2"/>
      <c r="G9182" s="2"/>
      <c r="I9182" s="2"/>
      <c r="J9182" s="2"/>
      <c r="K9182" s="2"/>
      <c r="L9182" s="2"/>
      <c r="M9182" s="2"/>
      <c r="N9182" s="2"/>
      <c r="O9182" s="2"/>
      <c r="P9182" s="2"/>
      <c r="Q9182" s="2"/>
      <c r="R9182" s="2"/>
      <c r="S9182" s="2"/>
      <c r="T9182" s="2"/>
      <c r="U9182" s="2"/>
      <c r="V9182" s="2"/>
      <c r="W9182" s="2"/>
      <c r="X9182" s="2"/>
      <c r="Y9182" s="2"/>
      <c r="AB9182" s="2"/>
      <c r="AC9182" s="2"/>
      <c r="AD9182" s="2"/>
      <c r="AE9182" s="2"/>
      <c r="AF9182" s="2"/>
      <c r="AG9182" s="2"/>
      <c r="AH9182" s="2"/>
      <c r="AI9182" s="2"/>
      <c r="AJ9182" s="2"/>
      <c r="AK9182" s="2"/>
      <c r="BK9182" s="2"/>
      <c r="BL9182" s="2"/>
      <c r="BN9182" s="2"/>
      <c r="BO9182" s="2"/>
    </row>
    <row r="9183" ht="12.75" customHeight="1">
      <c r="D9183" s="2"/>
      <c r="G9183" s="2"/>
      <c r="I9183" s="2"/>
      <c r="J9183" s="2"/>
      <c r="K9183" s="2"/>
      <c r="L9183" s="2"/>
      <c r="M9183" s="2"/>
      <c r="N9183" s="2"/>
      <c r="O9183" s="2"/>
      <c r="P9183" s="2"/>
      <c r="Q9183" s="2"/>
      <c r="R9183" s="2"/>
      <c r="S9183" s="2"/>
      <c r="T9183" s="2"/>
      <c r="U9183" s="2"/>
      <c r="V9183" s="2"/>
      <c r="W9183" s="2"/>
      <c r="X9183" s="2"/>
      <c r="Y9183" s="2"/>
      <c r="AB9183" s="2"/>
      <c r="AC9183" s="2"/>
      <c r="AD9183" s="2"/>
      <c r="AE9183" s="2"/>
      <c r="AF9183" s="2"/>
      <c r="AG9183" s="2"/>
      <c r="AH9183" s="2"/>
      <c r="AI9183" s="2"/>
      <c r="AJ9183" s="2"/>
      <c r="AK9183" s="2"/>
      <c r="BK9183" s="2"/>
      <c r="BL9183" s="2"/>
      <c r="BN9183" s="2"/>
      <c r="BO9183" s="2"/>
    </row>
    <row r="9184" ht="12.75" customHeight="1">
      <c r="D9184" s="2"/>
      <c r="G9184" s="2"/>
      <c r="I9184" s="2"/>
      <c r="J9184" s="2"/>
      <c r="K9184" s="2"/>
      <c r="L9184" s="2"/>
      <c r="M9184" s="2"/>
      <c r="N9184" s="2"/>
      <c r="O9184" s="2"/>
      <c r="P9184" s="2"/>
      <c r="Q9184" s="2"/>
      <c r="R9184" s="2"/>
      <c r="S9184" s="2"/>
      <c r="T9184" s="2"/>
      <c r="U9184" s="2"/>
      <c r="V9184" s="2"/>
      <c r="W9184" s="2"/>
      <c r="X9184" s="2"/>
      <c r="Y9184" s="2"/>
      <c r="AB9184" s="2"/>
      <c r="AC9184" s="2"/>
      <c r="AD9184" s="2"/>
      <c r="AE9184" s="2"/>
      <c r="AF9184" s="2"/>
      <c r="AG9184" s="2"/>
      <c r="AH9184" s="2"/>
      <c r="AI9184" s="2"/>
      <c r="AJ9184" s="2"/>
      <c r="AK9184" s="2"/>
      <c r="BK9184" s="2"/>
      <c r="BL9184" s="2"/>
      <c r="BN9184" s="2"/>
      <c r="BO9184" s="2"/>
    </row>
    <row r="9185" ht="12.75" customHeight="1">
      <c r="D9185" s="2"/>
      <c r="G9185" s="2"/>
      <c r="I9185" s="2"/>
      <c r="J9185" s="2"/>
      <c r="K9185" s="2"/>
      <c r="L9185" s="2"/>
      <c r="M9185" s="2"/>
      <c r="N9185" s="2"/>
      <c r="O9185" s="2"/>
      <c r="P9185" s="2"/>
      <c r="Q9185" s="2"/>
      <c r="R9185" s="2"/>
      <c r="S9185" s="2"/>
      <c r="T9185" s="2"/>
      <c r="U9185" s="2"/>
      <c r="V9185" s="2"/>
      <c r="W9185" s="2"/>
      <c r="X9185" s="2"/>
      <c r="Y9185" s="2"/>
      <c r="AB9185" s="2"/>
      <c r="AC9185" s="2"/>
      <c r="AD9185" s="2"/>
      <c r="AE9185" s="2"/>
      <c r="AF9185" s="2"/>
      <c r="AG9185" s="2"/>
      <c r="AH9185" s="2"/>
      <c r="AI9185" s="2"/>
      <c r="AJ9185" s="2"/>
      <c r="AK9185" s="2"/>
      <c r="BK9185" s="2"/>
      <c r="BL9185" s="2"/>
      <c r="BN9185" s="2"/>
      <c r="BO9185" s="2"/>
    </row>
    <row r="9186" ht="12.75" customHeight="1">
      <c r="D9186" s="2"/>
      <c r="G9186" s="2"/>
      <c r="I9186" s="2"/>
      <c r="J9186" s="2"/>
      <c r="K9186" s="2"/>
      <c r="L9186" s="2"/>
      <c r="M9186" s="2"/>
      <c r="N9186" s="2"/>
      <c r="O9186" s="2"/>
      <c r="P9186" s="2"/>
      <c r="Q9186" s="2"/>
      <c r="R9186" s="2"/>
      <c r="S9186" s="2"/>
      <c r="T9186" s="2"/>
      <c r="U9186" s="2"/>
      <c r="V9186" s="2"/>
      <c r="W9186" s="2"/>
      <c r="X9186" s="2"/>
      <c r="Y9186" s="2"/>
      <c r="AB9186" s="2"/>
      <c r="AC9186" s="2"/>
      <c r="AD9186" s="2"/>
      <c r="AE9186" s="2"/>
      <c r="AF9186" s="2"/>
      <c r="AG9186" s="2"/>
      <c r="AH9186" s="2"/>
      <c r="AI9186" s="2"/>
      <c r="AJ9186" s="2"/>
      <c r="AK9186" s="2"/>
      <c r="BK9186" s="2"/>
      <c r="BL9186" s="2"/>
      <c r="BN9186" s="2"/>
      <c r="BO9186" s="2"/>
    </row>
    <row r="9187" ht="12.75" customHeight="1">
      <c r="D9187" s="2"/>
      <c r="G9187" s="2"/>
      <c r="I9187" s="2"/>
      <c r="J9187" s="2"/>
      <c r="K9187" s="2"/>
      <c r="L9187" s="2"/>
      <c r="M9187" s="2"/>
      <c r="N9187" s="2"/>
      <c r="O9187" s="2"/>
      <c r="P9187" s="2"/>
      <c r="Q9187" s="2"/>
      <c r="R9187" s="2"/>
      <c r="S9187" s="2"/>
      <c r="T9187" s="2"/>
      <c r="U9187" s="2"/>
      <c r="V9187" s="2"/>
      <c r="W9187" s="2"/>
      <c r="X9187" s="2"/>
      <c r="Y9187" s="2"/>
      <c r="AB9187" s="2"/>
      <c r="AC9187" s="2"/>
      <c r="AD9187" s="2"/>
      <c r="AE9187" s="2"/>
      <c r="AF9187" s="2"/>
      <c r="AG9187" s="2"/>
      <c r="AH9187" s="2"/>
      <c r="AI9187" s="2"/>
      <c r="AJ9187" s="2"/>
      <c r="AK9187" s="2"/>
      <c r="BK9187" s="2"/>
      <c r="BL9187" s="2"/>
      <c r="BN9187" s="2"/>
      <c r="BO9187" s="2"/>
    </row>
    <row r="9188" ht="12.75" customHeight="1">
      <c r="D9188" s="2"/>
      <c r="G9188" s="2"/>
      <c r="I9188" s="2"/>
      <c r="J9188" s="2"/>
      <c r="K9188" s="2"/>
      <c r="L9188" s="2"/>
      <c r="M9188" s="2"/>
      <c r="N9188" s="2"/>
      <c r="O9188" s="2"/>
      <c r="P9188" s="2"/>
      <c r="Q9188" s="2"/>
      <c r="R9188" s="2"/>
      <c r="S9188" s="2"/>
      <c r="T9188" s="2"/>
      <c r="U9188" s="2"/>
      <c r="V9188" s="2"/>
      <c r="W9188" s="2"/>
      <c r="X9188" s="2"/>
      <c r="Y9188" s="2"/>
      <c r="AB9188" s="2"/>
      <c r="AC9188" s="2"/>
      <c r="AD9188" s="2"/>
      <c r="AE9188" s="2"/>
      <c r="AF9188" s="2"/>
      <c r="AG9188" s="2"/>
      <c r="AH9188" s="2"/>
      <c r="AI9188" s="2"/>
      <c r="AJ9188" s="2"/>
      <c r="AK9188" s="2"/>
      <c r="BK9188" s="2"/>
      <c r="BL9188" s="2"/>
      <c r="BN9188" s="2"/>
      <c r="BO9188" s="2"/>
    </row>
    <row r="9189" ht="12.75" customHeight="1">
      <c r="D9189" s="2"/>
      <c r="G9189" s="2"/>
      <c r="I9189" s="2"/>
      <c r="J9189" s="2"/>
      <c r="K9189" s="2"/>
      <c r="L9189" s="2"/>
      <c r="M9189" s="2"/>
      <c r="N9189" s="2"/>
      <c r="O9189" s="2"/>
      <c r="P9189" s="2"/>
      <c r="Q9189" s="2"/>
      <c r="R9189" s="2"/>
      <c r="S9189" s="2"/>
      <c r="T9189" s="2"/>
      <c r="U9189" s="2"/>
      <c r="V9189" s="2"/>
      <c r="W9189" s="2"/>
      <c r="X9189" s="2"/>
      <c r="Y9189" s="2"/>
      <c r="AB9189" s="2"/>
      <c r="AC9189" s="2"/>
      <c r="AD9189" s="2"/>
      <c r="AE9189" s="2"/>
      <c r="AF9189" s="2"/>
      <c r="AG9189" s="2"/>
      <c r="AH9189" s="2"/>
      <c r="AI9189" s="2"/>
      <c r="AJ9189" s="2"/>
      <c r="AK9189" s="2"/>
      <c r="BK9189" s="2"/>
      <c r="BL9189" s="2"/>
      <c r="BN9189" s="2"/>
      <c r="BO9189" s="2"/>
    </row>
    <row r="9190" ht="12.75" customHeight="1">
      <c r="D9190" s="2"/>
      <c r="G9190" s="2"/>
      <c r="I9190" s="2"/>
      <c r="J9190" s="2"/>
      <c r="K9190" s="2"/>
      <c r="L9190" s="2"/>
      <c r="M9190" s="2"/>
      <c r="N9190" s="2"/>
      <c r="O9190" s="2"/>
      <c r="P9190" s="2"/>
      <c r="Q9190" s="2"/>
      <c r="R9190" s="2"/>
      <c r="S9190" s="2"/>
      <c r="T9190" s="2"/>
      <c r="U9190" s="2"/>
      <c r="V9190" s="2"/>
      <c r="W9190" s="2"/>
      <c r="X9190" s="2"/>
      <c r="Y9190" s="2"/>
      <c r="AB9190" s="2"/>
      <c r="AC9190" s="2"/>
      <c r="AD9190" s="2"/>
      <c r="AE9190" s="2"/>
      <c r="AF9190" s="2"/>
      <c r="AG9190" s="2"/>
      <c r="AH9190" s="2"/>
      <c r="AI9190" s="2"/>
      <c r="AJ9190" s="2"/>
      <c r="AK9190" s="2"/>
      <c r="BK9190" s="2"/>
      <c r="BL9190" s="2"/>
      <c r="BN9190" s="2"/>
      <c r="BO9190" s="2"/>
    </row>
    <row r="9191" ht="12.75" customHeight="1">
      <c r="D9191" s="2"/>
      <c r="G9191" s="2"/>
      <c r="I9191" s="2"/>
      <c r="J9191" s="2"/>
      <c r="K9191" s="2"/>
      <c r="L9191" s="2"/>
      <c r="M9191" s="2"/>
      <c r="N9191" s="2"/>
      <c r="O9191" s="2"/>
      <c r="P9191" s="2"/>
      <c r="Q9191" s="2"/>
      <c r="R9191" s="2"/>
      <c r="S9191" s="2"/>
      <c r="T9191" s="2"/>
      <c r="U9191" s="2"/>
      <c r="V9191" s="2"/>
      <c r="W9191" s="2"/>
      <c r="X9191" s="2"/>
      <c r="Y9191" s="2"/>
      <c r="AB9191" s="2"/>
      <c r="AC9191" s="2"/>
      <c r="AD9191" s="2"/>
      <c r="AE9191" s="2"/>
      <c r="AF9191" s="2"/>
      <c r="AG9191" s="2"/>
      <c r="AH9191" s="2"/>
      <c r="AI9191" s="2"/>
      <c r="AJ9191" s="2"/>
      <c r="AK9191" s="2"/>
      <c r="BK9191" s="2"/>
      <c r="BL9191" s="2"/>
      <c r="BN9191" s="2"/>
      <c r="BO9191" s="2"/>
    </row>
    <row r="9192" ht="12.75" customHeight="1">
      <c r="D9192" s="2"/>
      <c r="G9192" s="2"/>
      <c r="I9192" s="2"/>
      <c r="J9192" s="2"/>
      <c r="K9192" s="2"/>
      <c r="L9192" s="2"/>
      <c r="M9192" s="2"/>
      <c r="N9192" s="2"/>
      <c r="O9192" s="2"/>
      <c r="P9192" s="2"/>
      <c r="Q9192" s="2"/>
      <c r="R9192" s="2"/>
      <c r="S9192" s="2"/>
      <c r="T9192" s="2"/>
      <c r="U9192" s="2"/>
      <c r="V9192" s="2"/>
      <c r="W9192" s="2"/>
      <c r="X9192" s="2"/>
      <c r="Y9192" s="2"/>
      <c r="AB9192" s="2"/>
      <c r="AC9192" s="2"/>
      <c r="AD9192" s="2"/>
      <c r="AE9192" s="2"/>
      <c r="AF9192" s="2"/>
      <c r="AG9192" s="2"/>
      <c r="AH9192" s="2"/>
      <c r="AI9192" s="2"/>
      <c r="AJ9192" s="2"/>
      <c r="AK9192" s="2"/>
      <c r="BK9192" s="2"/>
      <c r="BL9192" s="2"/>
      <c r="BN9192" s="2"/>
      <c r="BO9192" s="2"/>
    </row>
    <row r="9193" ht="12.75" customHeight="1">
      <c r="D9193" s="2"/>
      <c r="G9193" s="2"/>
      <c r="I9193" s="2"/>
      <c r="J9193" s="2"/>
      <c r="K9193" s="2"/>
      <c r="L9193" s="2"/>
      <c r="M9193" s="2"/>
      <c r="N9193" s="2"/>
      <c r="O9193" s="2"/>
      <c r="P9193" s="2"/>
      <c r="Q9193" s="2"/>
      <c r="R9193" s="2"/>
      <c r="S9193" s="2"/>
      <c r="T9193" s="2"/>
      <c r="U9193" s="2"/>
      <c r="V9193" s="2"/>
      <c r="W9193" s="2"/>
      <c r="X9193" s="2"/>
      <c r="Y9193" s="2"/>
      <c r="AB9193" s="2"/>
      <c r="AC9193" s="2"/>
      <c r="AD9193" s="2"/>
      <c r="AE9193" s="2"/>
      <c r="AF9193" s="2"/>
      <c r="AG9193" s="2"/>
      <c r="AH9193" s="2"/>
      <c r="AI9193" s="2"/>
      <c r="AJ9193" s="2"/>
      <c r="AK9193" s="2"/>
      <c r="BK9193" s="2"/>
      <c r="BL9193" s="2"/>
      <c r="BN9193" s="2"/>
      <c r="BO9193" s="2"/>
    </row>
    <row r="9194" ht="12.75" customHeight="1">
      <c r="D9194" s="2"/>
      <c r="G9194" s="2"/>
      <c r="I9194" s="2"/>
      <c r="J9194" s="2"/>
      <c r="K9194" s="2"/>
      <c r="L9194" s="2"/>
      <c r="M9194" s="2"/>
      <c r="N9194" s="2"/>
      <c r="O9194" s="2"/>
      <c r="P9194" s="2"/>
      <c r="Q9194" s="2"/>
      <c r="R9194" s="2"/>
      <c r="S9194" s="2"/>
      <c r="T9194" s="2"/>
      <c r="U9194" s="2"/>
      <c r="V9194" s="2"/>
      <c r="W9194" s="2"/>
      <c r="X9194" s="2"/>
      <c r="Y9194" s="2"/>
      <c r="AB9194" s="2"/>
      <c r="AC9194" s="2"/>
      <c r="AD9194" s="2"/>
      <c r="AE9194" s="2"/>
      <c r="AF9194" s="2"/>
      <c r="AG9194" s="2"/>
      <c r="AH9194" s="2"/>
      <c r="AI9194" s="2"/>
      <c r="AJ9194" s="2"/>
      <c r="AK9194" s="2"/>
      <c r="BK9194" s="2"/>
      <c r="BL9194" s="2"/>
      <c r="BN9194" s="2"/>
      <c r="BO9194" s="2"/>
    </row>
    <row r="9195" ht="12.75" customHeight="1">
      <c r="D9195" s="2"/>
      <c r="G9195" s="2"/>
      <c r="I9195" s="2"/>
      <c r="J9195" s="2"/>
      <c r="K9195" s="2"/>
      <c r="L9195" s="2"/>
      <c r="M9195" s="2"/>
      <c r="N9195" s="2"/>
      <c r="O9195" s="2"/>
      <c r="P9195" s="2"/>
      <c r="Q9195" s="2"/>
      <c r="R9195" s="2"/>
      <c r="S9195" s="2"/>
      <c r="T9195" s="2"/>
      <c r="U9195" s="2"/>
      <c r="V9195" s="2"/>
      <c r="W9195" s="2"/>
      <c r="X9195" s="2"/>
      <c r="Y9195" s="2"/>
      <c r="AB9195" s="2"/>
      <c r="AC9195" s="2"/>
      <c r="AD9195" s="2"/>
      <c r="AE9195" s="2"/>
      <c r="AF9195" s="2"/>
      <c r="AG9195" s="2"/>
      <c r="AH9195" s="2"/>
      <c r="AI9195" s="2"/>
      <c r="AJ9195" s="2"/>
      <c r="AK9195" s="2"/>
      <c r="BK9195" s="2"/>
      <c r="BL9195" s="2"/>
      <c r="BN9195" s="2"/>
      <c r="BO9195" s="2"/>
    </row>
    <row r="9196" ht="12.75" customHeight="1">
      <c r="D9196" s="2"/>
      <c r="G9196" s="2"/>
      <c r="I9196" s="2"/>
      <c r="J9196" s="2"/>
      <c r="K9196" s="2"/>
      <c r="L9196" s="2"/>
      <c r="M9196" s="2"/>
      <c r="N9196" s="2"/>
      <c r="O9196" s="2"/>
      <c r="P9196" s="2"/>
      <c r="Q9196" s="2"/>
      <c r="R9196" s="2"/>
      <c r="S9196" s="2"/>
      <c r="T9196" s="2"/>
      <c r="U9196" s="2"/>
      <c r="V9196" s="2"/>
      <c r="W9196" s="2"/>
      <c r="X9196" s="2"/>
      <c r="Y9196" s="2"/>
      <c r="AB9196" s="2"/>
      <c r="AC9196" s="2"/>
      <c r="AD9196" s="2"/>
      <c r="AE9196" s="2"/>
      <c r="AF9196" s="2"/>
      <c r="AG9196" s="2"/>
      <c r="AH9196" s="2"/>
      <c r="AI9196" s="2"/>
      <c r="AJ9196" s="2"/>
      <c r="AK9196" s="2"/>
      <c r="BK9196" s="2"/>
      <c r="BL9196" s="2"/>
      <c r="BN9196" s="2"/>
      <c r="BO9196" s="2"/>
    </row>
    <row r="9197" ht="12.75" customHeight="1">
      <c r="D9197" s="2"/>
      <c r="G9197" s="2"/>
      <c r="I9197" s="2"/>
      <c r="J9197" s="2"/>
      <c r="K9197" s="2"/>
      <c r="L9197" s="2"/>
      <c r="M9197" s="2"/>
      <c r="N9197" s="2"/>
      <c r="O9197" s="2"/>
      <c r="P9197" s="2"/>
      <c r="Q9197" s="2"/>
      <c r="R9197" s="2"/>
      <c r="S9197" s="2"/>
      <c r="T9197" s="2"/>
      <c r="U9197" s="2"/>
      <c r="V9197" s="2"/>
      <c r="W9197" s="2"/>
      <c r="X9197" s="2"/>
      <c r="Y9197" s="2"/>
      <c r="AB9197" s="2"/>
      <c r="AC9197" s="2"/>
      <c r="AD9197" s="2"/>
      <c r="AE9197" s="2"/>
      <c r="AF9197" s="2"/>
      <c r="AG9197" s="2"/>
      <c r="AH9197" s="2"/>
      <c r="AI9197" s="2"/>
      <c r="AJ9197" s="2"/>
      <c r="AK9197" s="2"/>
      <c r="BK9197" s="2"/>
      <c r="BL9197" s="2"/>
      <c r="BN9197" s="2"/>
      <c r="BO9197" s="2"/>
    </row>
    <row r="9198" ht="12.75" customHeight="1">
      <c r="D9198" s="2"/>
      <c r="G9198" s="2"/>
      <c r="I9198" s="2"/>
      <c r="J9198" s="2"/>
      <c r="K9198" s="2"/>
      <c r="L9198" s="2"/>
      <c r="M9198" s="2"/>
      <c r="N9198" s="2"/>
      <c r="O9198" s="2"/>
      <c r="P9198" s="2"/>
      <c r="Q9198" s="2"/>
      <c r="R9198" s="2"/>
      <c r="S9198" s="2"/>
      <c r="T9198" s="2"/>
      <c r="U9198" s="2"/>
      <c r="V9198" s="2"/>
      <c r="W9198" s="2"/>
      <c r="X9198" s="2"/>
      <c r="Y9198" s="2"/>
      <c r="AB9198" s="2"/>
      <c r="AC9198" s="2"/>
      <c r="AD9198" s="2"/>
      <c r="AE9198" s="2"/>
      <c r="AF9198" s="2"/>
      <c r="AG9198" s="2"/>
      <c r="AH9198" s="2"/>
      <c r="AI9198" s="2"/>
      <c r="AJ9198" s="2"/>
      <c r="AK9198" s="2"/>
      <c r="BK9198" s="2"/>
      <c r="BL9198" s="2"/>
      <c r="BN9198" s="2"/>
      <c r="BO9198" s="2"/>
    </row>
    <row r="9199" ht="12.75" customHeight="1">
      <c r="D9199" s="2"/>
      <c r="G9199" s="2"/>
      <c r="I9199" s="2"/>
      <c r="J9199" s="2"/>
      <c r="K9199" s="2"/>
      <c r="L9199" s="2"/>
      <c r="M9199" s="2"/>
      <c r="N9199" s="2"/>
      <c r="O9199" s="2"/>
      <c r="P9199" s="2"/>
      <c r="Q9199" s="2"/>
      <c r="R9199" s="2"/>
      <c r="S9199" s="2"/>
      <c r="T9199" s="2"/>
      <c r="U9199" s="2"/>
      <c r="V9199" s="2"/>
      <c r="W9199" s="2"/>
      <c r="X9199" s="2"/>
      <c r="Y9199" s="2"/>
      <c r="AB9199" s="2"/>
      <c r="AC9199" s="2"/>
      <c r="AD9199" s="2"/>
      <c r="AE9199" s="2"/>
      <c r="AF9199" s="2"/>
      <c r="AG9199" s="2"/>
      <c r="AH9199" s="2"/>
      <c r="AI9199" s="2"/>
      <c r="AJ9199" s="2"/>
      <c r="AK9199" s="2"/>
      <c r="BK9199" s="2"/>
      <c r="BL9199" s="2"/>
      <c r="BN9199" s="2"/>
      <c r="BO9199" s="2"/>
    </row>
    <row r="9200" ht="12.75" customHeight="1">
      <c r="D9200" s="2"/>
      <c r="G9200" s="2"/>
      <c r="I9200" s="2"/>
      <c r="J9200" s="2"/>
      <c r="K9200" s="2"/>
      <c r="L9200" s="2"/>
      <c r="M9200" s="2"/>
      <c r="N9200" s="2"/>
      <c r="O9200" s="2"/>
      <c r="P9200" s="2"/>
      <c r="Q9200" s="2"/>
      <c r="R9200" s="2"/>
      <c r="S9200" s="2"/>
      <c r="T9200" s="2"/>
      <c r="U9200" s="2"/>
      <c r="V9200" s="2"/>
      <c r="W9200" s="2"/>
      <c r="X9200" s="2"/>
      <c r="Y9200" s="2"/>
      <c r="AB9200" s="2"/>
      <c r="AC9200" s="2"/>
      <c r="AD9200" s="2"/>
      <c r="AE9200" s="2"/>
      <c r="AF9200" s="2"/>
      <c r="AG9200" s="2"/>
      <c r="AH9200" s="2"/>
      <c r="AI9200" s="2"/>
      <c r="AJ9200" s="2"/>
      <c r="AK9200" s="2"/>
      <c r="BK9200" s="2"/>
      <c r="BL9200" s="2"/>
      <c r="BN9200" s="2"/>
      <c r="BO9200" s="2"/>
    </row>
    <row r="9201" ht="12.75" customHeight="1">
      <c r="D9201" s="2"/>
      <c r="G9201" s="2"/>
      <c r="I9201" s="2"/>
      <c r="J9201" s="2"/>
      <c r="K9201" s="2"/>
      <c r="L9201" s="2"/>
      <c r="M9201" s="2"/>
      <c r="N9201" s="2"/>
      <c r="O9201" s="2"/>
      <c r="P9201" s="2"/>
      <c r="Q9201" s="2"/>
      <c r="R9201" s="2"/>
      <c r="S9201" s="2"/>
      <c r="T9201" s="2"/>
      <c r="U9201" s="2"/>
      <c r="V9201" s="2"/>
      <c r="W9201" s="2"/>
      <c r="X9201" s="2"/>
      <c r="Y9201" s="2"/>
      <c r="AB9201" s="2"/>
      <c r="AC9201" s="2"/>
      <c r="AD9201" s="2"/>
      <c r="AE9201" s="2"/>
      <c r="AF9201" s="2"/>
      <c r="AG9201" s="2"/>
      <c r="AH9201" s="2"/>
      <c r="AI9201" s="2"/>
      <c r="AJ9201" s="2"/>
      <c r="AK9201" s="2"/>
      <c r="BK9201" s="2"/>
      <c r="BL9201" s="2"/>
      <c r="BN9201" s="2"/>
      <c r="BO9201" s="2"/>
    </row>
    <row r="9202" ht="12.75" customHeight="1">
      <c r="D9202" s="2"/>
      <c r="G9202" s="2"/>
      <c r="I9202" s="2"/>
      <c r="J9202" s="2"/>
      <c r="K9202" s="2"/>
      <c r="L9202" s="2"/>
      <c r="M9202" s="2"/>
      <c r="N9202" s="2"/>
      <c r="O9202" s="2"/>
      <c r="P9202" s="2"/>
      <c r="Q9202" s="2"/>
      <c r="R9202" s="2"/>
      <c r="S9202" s="2"/>
      <c r="T9202" s="2"/>
      <c r="U9202" s="2"/>
      <c r="V9202" s="2"/>
      <c r="W9202" s="2"/>
      <c r="X9202" s="2"/>
      <c r="Y9202" s="2"/>
      <c r="AB9202" s="2"/>
      <c r="AC9202" s="2"/>
      <c r="AD9202" s="2"/>
      <c r="AE9202" s="2"/>
      <c r="AF9202" s="2"/>
      <c r="AG9202" s="2"/>
      <c r="AH9202" s="2"/>
      <c r="AI9202" s="2"/>
      <c r="AJ9202" s="2"/>
      <c r="AK9202" s="2"/>
      <c r="BK9202" s="2"/>
      <c r="BL9202" s="2"/>
      <c r="BN9202" s="2"/>
      <c r="BO9202" s="2"/>
    </row>
    <row r="9203" ht="12.75" customHeight="1">
      <c r="D9203" s="2"/>
      <c r="G9203" s="2"/>
      <c r="I9203" s="2"/>
      <c r="J9203" s="2"/>
      <c r="K9203" s="2"/>
      <c r="L9203" s="2"/>
      <c r="M9203" s="2"/>
      <c r="N9203" s="2"/>
      <c r="O9203" s="2"/>
      <c r="P9203" s="2"/>
      <c r="Q9203" s="2"/>
      <c r="R9203" s="2"/>
      <c r="S9203" s="2"/>
      <c r="T9203" s="2"/>
      <c r="U9203" s="2"/>
      <c r="V9203" s="2"/>
      <c r="W9203" s="2"/>
      <c r="X9203" s="2"/>
      <c r="Y9203" s="2"/>
      <c r="AB9203" s="2"/>
      <c r="AC9203" s="2"/>
      <c r="AD9203" s="2"/>
      <c r="AE9203" s="2"/>
      <c r="AF9203" s="2"/>
      <c r="AG9203" s="2"/>
      <c r="AH9203" s="2"/>
      <c r="AI9203" s="2"/>
      <c r="AJ9203" s="2"/>
      <c r="AK9203" s="2"/>
      <c r="BK9203" s="2"/>
      <c r="BL9203" s="2"/>
      <c r="BN9203" s="2"/>
      <c r="BO9203" s="2"/>
    </row>
    <row r="9204" ht="12.75" customHeight="1">
      <c r="D9204" s="2"/>
      <c r="G9204" s="2"/>
      <c r="I9204" s="2"/>
      <c r="J9204" s="2"/>
      <c r="K9204" s="2"/>
      <c r="L9204" s="2"/>
      <c r="M9204" s="2"/>
      <c r="N9204" s="2"/>
      <c r="O9204" s="2"/>
      <c r="P9204" s="2"/>
      <c r="Q9204" s="2"/>
      <c r="R9204" s="2"/>
      <c r="S9204" s="2"/>
      <c r="T9204" s="2"/>
      <c r="U9204" s="2"/>
      <c r="V9204" s="2"/>
      <c r="W9204" s="2"/>
      <c r="X9204" s="2"/>
      <c r="Y9204" s="2"/>
      <c r="AB9204" s="2"/>
      <c r="AC9204" s="2"/>
      <c r="AD9204" s="2"/>
      <c r="AE9204" s="2"/>
      <c r="AF9204" s="2"/>
      <c r="AG9204" s="2"/>
      <c r="AH9204" s="2"/>
      <c r="AI9204" s="2"/>
      <c r="AJ9204" s="2"/>
      <c r="AK9204" s="2"/>
      <c r="BK9204" s="2"/>
      <c r="BL9204" s="2"/>
      <c r="BN9204" s="2"/>
      <c r="BO9204" s="2"/>
    </row>
    <row r="9205" ht="12.75" customHeight="1">
      <c r="D9205" s="2"/>
      <c r="G9205" s="2"/>
      <c r="I9205" s="2"/>
      <c r="J9205" s="2"/>
      <c r="K9205" s="2"/>
      <c r="L9205" s="2"/>
      <c r="M9205" s="2"/>
      <c r="N9205" s="2"/>
      <c r="O9205" s="2"/>
      <c r="P9205" s="2"/>
      <c r="Q9205" s="2"/>
      <c r="R9205" s="2"/>
      <c r="S9205" s="2"/>
      <c r="T9205" s="2"/>
      <c r="U9205" s="2"/>
      <c r="V9205" s="2"/>
      <c r="W9205" s="2"/>
      <c r="X9205" s="2"/>
      <c r="Y9205" s="2"/>
      <c r="AB9205" s="2"/>
      <c r="AC9205" s="2"/>
      <c r="AD9205" s="2"/>
      <c r="AE9205" s="2"/>
      <c r="AF9205" s="2"/>
      <c r="AG9205" s="2"/>
      <c r="AH9205" s="2"/>
      <c r="AI9205" s="2"/>
      <c r="AJ9205" s="2"/>
      <c r="AK9205" s="2"/>
      <c r="BK9205" s="2"/>
      <c r="BL9205" s="2"/>
      <c r="BN9205" s="2"/>
      <c r="BO9205" s="2"/>
    </row>
    <row r="9206" ht="12.75" customHeight="1">
      <c r="D9206" s="2"/>
      <c r="G9206" s="2"/>
      <c r="I9206" s="2"/>
      <c r="J9206" s="2"/>
      <c r="K9206" s="2"/>
      <c r="L9206" s="2"/>
      <c r="M9206" s="2"/>
      <c r="N9206" s="2"/>
      <c r="O9206" s="2"/>
      <c r="P9206" s="2"/>
      <c r="Q9206" s="2"/>
      <c r="R9206" s="2"/>
      <c r="S9206" s="2"/>
      <c r="T9206" s="2"/>
      <c r="U9206" s="2"/>
      <c r="V9206" s="2"/>
      <c r="W9206" s="2"/>
      <c r="X9206" s="2"/>
      <c r="Y9206" s="2"/>
      <c r="AB9206" s="2"/>
      <c r="AC9206" s="2"/>
      <c r="AD9206" s="2"/>
      <c r="AE9206" s="2"/>
      <c r="AF9206" s="2"/>
      <c r="AG9206" s="2"/>
      <c r="AH9206" s="2"/>
      <c r="AI9206" s="2"/>
      <c r="AJ9206" s="2"/>
      <c r="AK9206" s="2"/>
      <c r="BK9206" s="2"/>
      <c r="BL9206" s="2"/>
      <c r="BN9206" s="2"/>
      <c r="BO9206" s="2"/>
    </row>
    <row r="9207" ht="12.75" customHeight="1">
      <c r="D9207" s="2"/>
      <c r="G9207" s="2"/>
      <c r="I9207" s="2"/>
      <c r="J9207" s="2"/>
      <c r="K9207" s="2"/>
      <c r="L9207" s="2"/>
      <c r="M9207" s="2"/>
      <c r="N9207" s="2"/>
      <c r="O9207" s="2"/>
      <c r="P9207" s="2"/>
      <c r="Q9207" s="2"/>
      <c r="R9207" s="2"/>
      <c r="S9207" s="2"/>
      <c r="T9207" s="2"/>
      <c r="U9207" s="2"/>
      <c r="V9207" s="2"/>
      <c r="W9207" s="2"/>
      <c r="X9207" s="2"/>
      <c r="Y9207" s="2"/>
      <c r="AB9207" s="2"/>
      <c r="AC9207" s="2"/>
      <c r="AD9207" s="2"/>
      <c r="AE9207" s="2"/>
      <c r="AF9207" s="2"/>
      <c r="AG9207" s="2"/>
      <c r="AH9207" s="2"/>
      <c r="AI9207" s="2"/>
      <c r="AJ9207" s="2"/>
      <c r="AK9207" s="2"/>
      <c r="BK9207" s="2"/>
      <c r="BL9207" s="2"/>
      <c r="BN9207" s="2"/>
      <c r="BO9207" s="2"/>
    </row>
    <row r="9208" ht="12.75" customHeight="1">
      <c r="D9208" s="2"/>
      <c r="G9208" s="2"/>
      <c r="I9208" s="2"/>
      <c r="J9208" s="2"/>
      <c r="K9208" s="2"/>
      <c r="L9208" s="2"/>
      <c r="M9208" s="2"/>
      <c r="N9208" s="2"/>
      <c r="O9208" s="2"/>
      <c r="P9208" s="2"/>
      <c r="Q9208" s="2"/>
      <c r="R9208" s="2"/>
      <c r="S9208" s="2"/>
      <c r="T9208" s="2"/>
      <c r="U9208" s="2"/>
      <c r="V9208" s="2"/>
      <c r="W9208" s="2"/>
      <c r="X9208" s="2"/>
      <c r="Y9208" s="2"/>
      <c r="AB9208" s="2"/>
      <c r="AC9208" s="2"/>
      <c r="AD9208" s="2"/>
      <c r="AE9208" s="2"/>
      <c r="AF9208" s="2"/>
      <c r="AG9208" s="2"/>
      <c r="AH9208" s="2"/>
      <c r="AI9208" s="2"/>
      <c r="AJ9208" s="2"/>
      <c r="AK9208" s="2"/>
      <c r="BK9208" s="2"/>
      <c r="BL9208" s="2"/>
      <c r="BN9208" s="2"/>
      <c r="BO9208" s="2"/>
    </row>
    <row r="9209" ht="12.75" customHeight="1">
      <c r="D9209" s="2"/>
      <c r="G9209" s="2"/>
      <c r="I9209" s="2"/>
      <c r="J9209" s="2"/>
      <c r="K9209" s="2"/>
      <c r="L9209" s="2"/>
      <c r="M9209" s="2"/>
      <c r="N9209" s="2"/>
      <c r="O9209" s="2"/>
      <c r="P9209" s="2"/>
      <c r="Q9209" s="2"/>
      <c r="R9209" s="2"/>
      <c r="S9209" s="2"/>
      <c r="T9209" s="2"/>
      <c r="U9209" s="2"/>
      <c r="V9209" s="2"/>
      <c r="W9209" s="2"/>
      <c r="X9209" s="2"/>
      <c r="Y9209" s="2"/>
      <c r="AB9209" s="2"/>
      <c r="AC9209" s="2"/>
      <c r="AD9209" s="2"/>
      <c r="AE9209" s="2"/>
      <c r="AF9209" s="2"/>
      <c r="AG9209" s="2"/>
      <c r="AH9209" s="2"/>
      <c r="AI9209" s="2"/>
      <c r="AJ9209" s="2"/>
      <c r="AK9209" s="2"/>
      <c r="BK9209" s="2"/>
      <c r="BL9209" s="2"/>
      <c r="BN9209" s="2"/>
      <c r="BO9209" s="2"/>
    </row>
    <row r="9210" ht="12.75" customHeight="1">
      <c r="D9210" s="2"/>
      <c r="G9210" s="2"/>
      <c r="I9210" s="2"/>
      <c r="J9210" s="2"/>
      <c r="K9210" s="2"/>
      <c r="L9210" s="2"/>
      <c r="M9210" s="2"/>
      <c r="N9210" s="2"/>
      <c r="O9210" s="2"/>
      <c r="P9210" s="2"/>
      <c r="Q9210" s="2"/>
      <c r="R9210" s="2"/>
      <c r="S9210" s="2"/>
      <c r="T9210" s="2"/>
      <c r="U9210" s="2"/>
      <c r="V9210" s="2"/>
      <c r="W9210" s="2"/>
      <c r="X9210" s="2"/>
      <c r="Y9210" s="2"/>
      <c r="AB9210" s="2"/>
      <c r="AC9210" s="2"/>
      <c r="AD9210" s="2"/>
      <c r="AE9210" s="2"/>
      <c r="AF9210" s="2"/>
      <c r="AG9210" s="2"/>
      <c r="AH9210" s="2"/>
      <c r="AI9210" s="2"/>
      <c r="AJ9210" s="2"/>
      <c r="AK9210" s="2"/>
      <c r="BK9210" s="2"/>
      <c r="BL9210" s="2"/>
      <c r="BN9210" s="2"/>
      <c r="BO9210" s="2"/>
    </row>
    <row r="9211" ht="12.75" customHeight="1">
      <c r="D9211" s="2"/>
      <c r="G9211" s="2"/>
      <c r="I9211" s="2"/>
      <c r="J9211" s="2"/>
      <c r="K9211" s="2"/>
      <c r="L9211" s="2"/>
      <c r="M9211" s="2"/>
      <c r="N9211" s="2"/>
      <c r="O9211" s="2"/>
      <c r="P9211" s="2"/>
      <c r="Q9211" s="2"/>
      <c r="R9211" s="2"/>
      <c r="S9211" s="2"/>
      <c r="T9211" s="2"/>
      <c r="U9211" s="2"/>
      <c r="V9211" s="2"/>
      <c r="W9211" s="2"/>
      <c r="X9211" s="2"/>
      <c r="Y9211" s="2"/>
      <c r="AB9211" s="2"/>
      <c r="AC9211" s="2"/>
      <c r="AD9211" s="2"/>
      <c r="AE9211" s="2"/>
      <c r="AF9211" s="2"/>
      <c r="AG9211" s="2"/>
      <c r="AH9211" s="2"/>
      <c r="AI9211" s="2"/>
      <c r="AJ9211" s="2"/>
      <c r="AK9211" s="2"/>
      <c r="BK9211" s="2"/>
      <c r="BL9211" s="2"/>
      <c r="BN9211" s="2"/>
      <c r="BO9211" s="2"/>
    </row>
    <row r="9212" ht="12.75" customHeight="1">
      <c r="D9212" s="2"/>
      <c r="G9212" s="2"/>
      <c r="I9212" s="2"/>
      <c r="J9212" s="2"/>
      <c r="K9212" s="2"/>
      <c r="L9212" s="2"/>
      <c r="M9212" s="2"/>
      <c r="N9212" s="2"/>
      <c r="O9212" s="2"/>
      <c r="P9212" s="2"/>
      <c r="Q9212" s="2"/>
      <c r="R9212" s="2"/>
      <c r="S9212" s="2"/>
      <c r="T9212" s="2"/>
      <c r="U9212" s="2"/>
      <c r="V9212" s="2"/>
      <c r="W9212" s="2"/>
      <c r="X9212" s="2"/>
      <c r="Y9212" s="2"/>
      <c r="AB9212" s="2"/>
      <c r="AC9212" s="2"/>
      <c r="AD9212" s="2"/>
      <c r="AE9212" s="2"/>
      <c r="AF9212" s="2"/>
      <c r="AG9212" s="2"/>
      <c r="AH9212" s="2"/>
      <c r="AI9212" s="2"/>
      <c r="AJ9212" s="2"/>
      <c r="AK9212" s="2"/>
      <c r="BK9212" s="2"/>
      <c r="BL9212" s="2"/>
      <c r="BN9212" s="2"/>
      <c r="BO9212" s="2"/>
    </row>
    <row r="9213" ht="12.75" customHeight="1">
      <c r="D9213" s="2"/>
      <c r="G9213" s="2"/>
      <c r="I9213" s="2"/>
      <c r="J9213" s="2"/>
      <c r="K9213" s="2"/>
      <c r="L9213" s="2"/>
      <c r="M9213" s="2"/>
      <c r="N9213" s="2"/>
      <c r="O9213" s="2"/>
      <c r="P9213" s="2"/>
      <c r="Q9213" s="2"/>
      <c r="R9213" s="2"/>
      <c r="S9213" s="2"/>
      <c r="T9213" s="2"/>
      <c r="U9213" s="2"/>
      <c r="V9213" s="2"/>
      <c r="W9213" s="2"/>
      <c r="X9213" s="2"/>
      <c r="Y9213" s="2"/>
      <c r="AB9213" s="2"/>
      <c r="AC9213" s="2"/>
      <c r="AD9213" s="2"/>
      <c r="AE9213" s="2"/>
      <c r="AF9213" s="2"/>
      <c r="AG9213" s="2"/>
      <c r="AH9213" s="2"/>
      <c r="AI9213" s="2"/>
      <c r="AJ9213" s="2"/>
      <c r="AK9213" s="2"/>
      <c r="BK9213" s="2"/>
      <c r="BL9213" s="2"/>
      <c r="BN9213" s="2"/>
      <c r="BO9213" s="2"/>
    </row>
    <row r="9214" ht="12.75" customHeight="1">
      <c r="D9214" s="2"/>
      <c r="G9214" s="2"/>
      <c r="I9214" s="2"/>
      <c r="J9214" s="2"/>
      <c r="K9214" s="2"/>
      <c r="L9214" s="2"/>
      <c r="M9214" s="2"/>
      <c r="N9214" s="2"/>
      <c r="O9214" s="2"/>
      <c r="P9214" s="2"/>
      <c r="Q9214" s="2"/>
      <c r="R9214" s="2"/>
      <c r="S9214" s="2"/>
      <c r="T9214" s="2"/>
      <c r="U9214" s="2"/>
      <c r="V9214" s="2"/>
      <c r="W9214" s="2"/>
      <c r="X9214" s="2"/>
      <c r="Y9214" s="2"/>
      <c r="AB9214" s="2"/>
      <c r="AC9214" s="2"/>
      <c r="AD9214" s="2"/>
      <c r="AE9214" s="2"/>
      <c r="AF9214" s="2"/>
      <c r="AG9214" s="2"/>
      <c r="AH9214" s="2"/>
      <c r="AI9214" s="2"/>
      <c r="AJ9214" s="2"/>
      <c r="AK9214" s="2"/>
      <c r="BK9214" s="2"/>
      <c r="BL9214" s="2"/>
      <c r="BN9214" s="2"/>
      <c r="BO9214" s="2"/>
    </row>
    <row r="9215" ht="12.75" customHeight="1">
      <c r="D9215" s="2"/>
      <c r="G9215" s="2"/>
      <c r="I9215" s="2"/>
      <c r="J9215" s="2"/>
      <c r="K9215" s="2"/>
      <c r="L9215" s="2"/>
      <c r="M9215" s="2"/>
      <c r="N9215" s="2"/>
      <c r="O9215" s="2"/>
      <c r="P9215" s="2"/>
      <c r="Q9215" s="2"/>
      <c r="R9215" s="2"/>
      <c r="S9215" s="2"/>
      <c r="T9215" s="2"/>
      <c r="U9215" s="2"/>
      <c r="V9215" s="2"/>
      <c r="W9215" s="2"/>
      <c r="X9215" s="2"/>
      <c r="Y9215" s="2"/>
      <c r="AB9215" s="2"/>
      <c r="AC9215" s="2"/>
      <c r="AD9215" s="2"/>
      <c r="AE9215" s="2"/>
      <c r="AF9215" s="2"/>
      <c r="AG9215" s="2"/>
      <c r="AH9215" s="2"/>
      <c r="AI9215" s="2"/>
      <c r="AJ9215" s="2"/>
      <c r="AK9215" s="2"/>
      <c r="BK9215" s="2"/>
      <c r="BL9215" s="2"/>
      <c r="BN9215" s="2"/>
      <c r="BO9215" s="2"/>
    </row>
    <row r="9216" ht="12.75" customHeight="1">
      <c r="D9216" s="2"/>
      <c r="G9216" s="2"/>
      <c r="I9216" s="2"/>
      <c r="J9216" s="2"/>
      <c r="K9216" s="2"/>
      <c r="L9216" s="2"/>
      <c r="M9216" s="2"/>
      <c r="N9216" s="2"/>
      <c r="O9216" s="2"/>
      <c r="P9216" s="2"/>
      <c r="Q9216" s="2"/>
      <c r="R9216" s="2"/>
      <c r="S9216" s="2"/>
      <c r="T9216" s="2"/>
      <c r="U9216" s="2"/>
      <c r="V9216" s="2"/>
      <c r="W9216" s="2"/>
      <c r="X9216" s="2"/>
      <c r="Y9216" s="2"/>
      <c r="AB9216" s="2"/>
      <c r="AC9216" s="2"/>
      <c r="AD9216" s="2"/>
      <c r="AE9216" s="2"/>
      <c r="AF9216" s="2"/>
      <c r="AG9216" s="2"/>
      <c r="AH9216" s="2"/>
      <c r="AI9216" s="2"/>
      <c r="AJ9216" s="2"/>
      <c r="AK9216" s="2"/>
      <c r="BK9216" s="2"/>
      <c r="BL9216" s="2"/>
      <c r="BN9216" s="2"/>
      <c r="BO9216" s="2"/>
    </row>
    <row r="9217" ht="12.75" customHeight="1">
      <c r="D9217" s="2"/>
      <c r="G9217" s="2"/>
      <c r="I9217" s="2"/>
      <c r="J9217" s="2"/>
      <c r="K9217" s="2"/>
      <c r="L9217" s="2"/>
      <c r="M9217" s="2"/>
      <c r="N9217" s="2"/>
      <c r="O9217" s="2"/>
      <c r="P9217" s="2"/>
      <c r="Q9217" s="2"/>
      <c r="R9217" s="2"/>
      <c r="S9217" s="2"/>
      <c r="T9217" s="2"/>
      <c r="U9217" s="2"/>
      <c r="V9217" s="2"/>
      <c r="W9217" s="2"/>
      <c r="X9217" s="2"/>
      <c r="Y9217" s="2"/>
      <c r="AB9217" s="2"/>
      <c r="AC9217" s="2"/>
      <c r="AD9217" s="2"/>
      <c r="AE9217" s="2"/>
      <c r="AF9217" s="2"/>
      <c r="AG9217" s="2"/>
      <c r="AH9217" s="2"/>
      <c r="AI9217" s="2"/>
      <c r="AJ9217" s="2"/>
      <c r="AK9217" s="2"/>
      <c r="BK9217" s="2"/>
      <c r="BL9217" s="2"/>
      <c r="BN9217" s="2"/>
      <c r="BO9217" s="2"/>
    </row>
    <row r="9218" ht="12.75" customHeight="1">
      <c r="D9218" s="2"/>
      <c r="G9218" s="2"/>
      <c r="I9218" s="2"/>
      <c r="J9218" s="2"/>
      <c r="K9218" s="2"/>
      <c r="L9218" s="2"/>
      <c r="M9218" s="2"/>
      <c r="N9218" s="2"/>
      <c r="O9218" s="2"/>
      <c r="P9218" s="2"/>
      <c r="Q9218" s="2"/>
      <c r="R9218" s="2"/>
      <c r="S9218" s="2"/>
      <c r="T9218" s="2"/>
      <c r="U9218" s="2"/>
      <c r="V9218" s="2"/>
      <c r="W9218" s="2"/>
      <c r="X9218" s="2"/>
      <c r="Y9218" s="2"/>
      <c r="AB9218" s="2"/>
      <c r="AC9218" s="2"/>
      <c r="AD9218" s="2"/>
      <c r="AE9218" s="2"/>
      <c r="AF9218" s="2"/>
      <c r="AG9218" s="2"/>
      <c r="AH9218" s="2"/>
      <c r="AI9218" s="2"/>
      <c r="AJ9218" s="2"/>
      <c r="AK9218" s="2"/>
      <c r="BK9218" s="2"/>
      <c r="BL9218" s="2"/>
      <c r="BN9218" s="2"/>
      <c r="BO9218" s="2"/>
    </row>
    <row r="9219" ht="12.75" customHeight="1">
      <c r="D9219" s="2"/>
      <c r="G9219" s="2"/>
      <c r="I9219" s="2"/>
      <c r="J9219" s="2"/>
      <c r="K9219" s="2"/>
      <c r="L9219" s="2"/>
      <c r="M9219" s="2"/>
      <c r="N9219" s="2"/>
      <c r="O9219" s="2"/>
      <c r="P9219" s="2"/>
      <c r="Q9219" s="2"/>
      <c r="R9219" s="2"/>
      <c r="S9219" s="2"/>
      <c r="T9219" s="2"/>
      <c r="U9219" s="2"/>
      <c r="V9219" s="2"/>
      <c r="W9219" s="2"/>
      <c r="X9219" s="2"/>
      <c r="Y9219" s="2"/>
      <c r="AB9219" s="2"/>
      <c r="AC9219" s="2"/>
      <c r="AD9219" s="2"/>
      <c r="AE9219" s="2"/>
      <c r="AF9219" s="2"/>
      <c r="AG9219" s="2"/>
      <c r="AH9219" s="2"/>
      <c r="AI9219" s="2"/>
      <c r="AJ9219" s="2"/>
      <c r="AK9219" s="2"/>
      <c r="BK9219" s="2"/>
      <c r="BL9219" s="2"/>
      <c r="BN9219" s="2"/>
      <c r="BO9219" s="2"/>
    </row>
    <row r="9220" ht="12.75" customHeight="1">
      <c r="D9220" s="2"/>
      <c r="G9220" s="2"/>
      <c r="I9220" s="2"/>
      <c r="J9220" s="2"/>
      <c r="K9220" s="2"/>
      <c r="L9220" s="2"/>
      <c r="M9220" s="2"/>
      <c r="N9220" s="2"/>
      <c r="O9220" s="2"/>
      <c r="P9220" s="2"/>
      <c r="Q9220" s="2"/>
      <c r="R9220" s="2"/>
      <c r="S9220" s="2"/>
      <c r="T9220" s="2"/>
      <c r="U9220" s="2"/>
      <c r="V9220" s="2"/>
      <c r="W9220" s="2"/>
      <c r="X9220" s="2"/>
      <c r="Y9220" s="2"/>
      <c r="AB9220" s="2"/>
      <c r="AC9220" s="2"/>
      <c r="AD9220" s="2"/>
      <c r="AE9220" s="2"/>
      <c r="AF9220" s="2"/>
      <c r="AG9220" s="2"/>
      <c r="AH9220" s="2"/>
      <c r="AI9220" s="2"/>
      <c r="AJ9220" s="2"/>
      <c r="AK9220" s="2"/>
      <c r="BK9220" s="2"/>
      <c r="BL9220" s="2"/>
      <c r="BN9220" s="2"/>
      <c r="BO9220" s="2"/>
    </row>
    <row r="9221" ht="12.75" customHeight="1">
      <c r="D9221" s="2"/>
      <c r="G9221" s="2"/>
      <c r="I9221" s="2"/>
      <c r="J9221" s="2"/>
      <c r="K9221" s="2"/>
      <c r="L9221" s="2"/>
      <c r="M9221" s="2"/>
      <c r="N9221" s="2"/>
      <c r="O9221" s="2"/>
      <c r="P9221" s="2"/>
      <c r="Q9221" s="2"/>
      <c r="R9221" s="2"/>
      <c r="S9221" s="2"/>
      <c r="T9221" s="2"/>
      <c r="U9221" s="2"/>
      <c r="V9221" s="2"/>
      <c r="W9221" s="2"/>
      <c r="X9221" s="2"/>
      <c r="Y9221" s="2"/>
      <c r="AB9221" s="2"/>
      <c r="AC9221" s="2"/>
      <c r="AD9221" s="2"/>
      <c r="AE9221" s="2"/>
      <c r="AF9221" s="2"/>
      <c r="AG9221" s="2"/>
      <c r="AH9221" s="2"/>
      <c r="AI9221" s="2"/>
      <c r="AJ9221" s="2"/>
      <c r="AK9221" s="2"/>
      <c r="BK9221" s="2"/>
      <c r="BL9221" s="2"/>
      <c r="BN9221" s="2"/>
      <c r="BO9221" s="2"/>
    </row>
    <row r="9222" ht="12.75" customHeight="1">
      <c r="D9222" s="2"/>
      <c r="G9222" s="2"/>
      <c r="I9222" s="2"/>
      <c r="J9222" s="2"/>
      <c r="K9222" s="2"/>
      <c r="L9222" s="2"/>
      <c r="M9222" s="2"/>
      <c r="N9222" s="2"/>
      <c r="O9222" s="2"/>
      <c r="P9222" s="2"/>
      <c r="Q9222" s="2"/>
      <c r="R9222" s="2"/>
      <c r="S9222" s="2"/>
      <c r="T9222" s="2"/>
      <c r="U9222" s="2"/>
      <c r="V9222" s="2"/>
      <c r="W9222" s="2"/>
      <c r="X9222" s="2"/>
      <c r="Y9222" s="2"/>
      <c r="AB9222" s="2"/>
      <c r="AC9222" s="2"/>
      <c r="AD9222" s="2"/>
      <c r="AE9222" s="2"/>
      <c r="AF9222" s="2"/>
      <c r="AG9222" s="2"/>
      <c r="AH9222" s="2"/>
      <c r="AI9222" s="2"/>
      <c r="AJ9222" s="2"/>
      <c r="AK9222" s="2"/>
      <c r="BK9222" s="2"/>
      <c r="BL9222" s="2"/>
      <c r="BN9222" s="2"/>
      <c r="BO9222" s="2"/>
    </row>
    <row r="9223" ht="12.75" customHeight="1">
      <c r="D9223" s="2"/>
      <c r="G9223" s="2"/>
      <c r="I9223" s="2"/>
      <c r="J9223" s="2"/>
      <c r="K9223" s="2"/>
      <c r="L9223" s="2"/>
      <c r="M9223" s="2"/>
      <c r="N9223" s="2"/>
      <c r="O9223" s="2"/>
      <c r="P9223" s="2"/>
      <c r="Q9223" s="2"/>
      <c r="R9223" s="2"/>
      <c r="S9223" s="2"/>
      <c r="T9223" s="2"/>
      <c r="U9223" s="2"/>
      <c r="V9223" s="2"/>
      <c r="W9223" s="2"/>
      <c r="X9223" s="2"/>
      <c r="Y9223" s="2"/>
      <c r="AB9223" s="2"/>
      <c r="AC9223" s="2"/>
      <c r="AD9223" s="2"/>
      <c r="AE9223" s="2"/>
      <c r="AF9223" s="2"/>
      <c r="AG9223" s="2"/>
      <c r="AH9223" s="2"/>
      <c r="AI9223" s="2"/>
      <c r="AJ9223" s="2"/>
      <c r="AK9223" s="2"/>
      <c r="BK9223" s="2"/>
      <c r="BL9223" s="2"/>
      <c r="BN9223" s="2"/>
      <c r="BO9223" s="2"/>
    </row>
    <row r="9224" ht="12.75" customHeight="1">
      <c r="D9224" s="2"/>
      <c r="G9224" s="2"/>
      <c r="I9224" s="2"/>
      <c r="J9224" s="2"/>
      <c r="K9224" s="2"/>
      <c r="L9224" s="2"/>
      <c r="M9224" s="2"/>
      <c r="N9224" s="2"/>
      <c r="O9224" s="2"/>
      <c r="P9224" s="2"/>
      <c r="Q9224" s="2"/>
      <c r="R9224" s="2"/>
      <c r="S9224" s="2"/>
      <c r="T9224" s="2"/>
      <c r="U9224" s="2"/>
      <c r="V9224" s="2"/>
      <c r="W9224" s="2"/>
      <c r="X9224" s="2"/>
      <c r="Y9224" s="2"/>
      <c r="AB9224" s="2"/>
      <c r="AC9224" s="2"/>
      <c r="AD9224" s="2"/>
      <c r="AE9224" s="2"/>
      <c r="AF9224" s="2"/>
      <c r="AG9224" s="2"/>
      <c r="AH9224" s="2"/>
      <c r="AI9224" s="2"/>
      <c r="AJ9224" s="2"/>
      <c r="AK9224" s="2"/>
      <c r="BK9224" s="2"/>
      <c r="BL9224" s="2"/>
      <c r="BN9224" s="2"/>
      <c r="BO9224" s="2"/>
    </row>
    <row r="9225" ht="12.75" customHeight="1">
      <c r="D9225" s="2"/>
      <c r="G9225" s="2"/>
      <c r="I9225" s="2"/>
      <c r="J9225" s="2"/>
      <c r="K9225" s="2"/>
      <c r="L9225" s="2"/>
      <c r="M9225" s="2"/>
      <c r="N9225" s="2"/>
      <c r="O9225" s="2"/>
      <c r="P9225" s="2"/>
      <c r="Q9225" s="2"/>
      <c r="R9225" s="2"/>
      <c r="S9225" s="2"/>
      <c r="T9225" s="2"/>
      <c r="U9225" s="2"/>
      <c r="V9225" s="2"/>
      <c r="W9225" s="2"/>
      <c r="X9225" s="2"/>
      <c r="Y9225" s="2"/>
      <c r="AB9225" s="2"/>
      <c r="AC9225" s="2"/>
      <c r="AD9225" s="2"/>
      <c r="AE9225" s="2"/>
      <c r="AF9225" s="2"/>
      <c r="AG9225" s="2"/>
      <c r="AH9225" s="2"/>
      <c r="AI9225" s="2"/>
      <c r="AJ9225" s="2"/>
      <c r="AK9225" s="2"/>
      <c r="BK9225" s="2"/>
      <c r="BL9225" s="2"/>
      <c r="BN9225" s="2"/>
      <c r="BO9225" s="2"/>
    </row>
    <row r="9226" ht="12.75" customHeight="1">
      <c r="D9226" s="2"/>
      <c r="G9226" s="2"/>
      <c r="I9226" s="2"/>
      <c r="J9226" s="2"/>
      <c r="K9226" s="2"/>
      <c r="L9226" s="2"/>
      <c r="M9226" s="2"/>
      <c r="N9226" s="2"/>
      <c r="O9226" s="2"/>
      <c r="P9226" s="2"/>
      <c r="Q9226" s="2"/>
      <c r="R9226" s="2"/>
      <c r="S9226" s="2"/>
      <c r="T9226" s="2"/>
      <c r="U9226" s="2"/>
      <c r="V9226" s="2"/>
      <c r="W9226" s="2"/>
      <c r="X9226" s="2"/>
      <c r="Y9226" s="2"/>
      <c r="AB9226" s="2"/>
      <c r="AC9226" s="2"/>
      <c r="AD9226" s="2"/>
      <c r="AE9226" s="2"/>
      <c r="AF9226" s="2"/>
      <c r="AG9226" s="2"/>
      <c r="AH9226" s="2"/>
      <c r="AI9226" s="2"/>
      <c r="AJ9226" s="2"/>
      <c r="AK9226" s="2"/>
      <c r="BK9226" s="2"/>
      <c r="BL9226" s="2"/>
      <c r="BN9226" s="2"/>
      <c r="BO9226" s="2"/>
    </row>
    <row r="9227" ht="12.75" customHeight="1">
      <c r="D9227" s="2"/>
      <c r="G9227" s="2"/>
      <c r="I9227" s="2"/>
      <c r="J9227" s="2"/>
      <c r="K9227" s="2"/>
      <c r="L9227" s="2"/>
      <c r="M9227" s="2"/>
      <c r="N9227" s="2"/>
      <c r="O9227" s="2"/>
      <c r="P9227" s="2"/>
      <c r="Q9227" s="2"/>
      <c r="R9227" s="2"/>
      <c r="S9227" s="2"/>
      <c r="T9227" s="2"/>
      <c r="U9227" s="2"/>
      <c r="V9227" s="2"/>
      <c r="W9227" s="2"/>
      <c r="X9227" s="2"/>
      <c r="Y9227" s="2"/>
      <c r="AB9227" s="2"/>
      <c r="AC9227" s="2"/>
      <c r="AD9227" s="2"/>
      <c r="AE9227" s="2"/>
      <c r="AF9227" s="2"/>
      <c r="AG9227" s="2"/>
      <c r="AH9227" s="2"/>
      <c r="AI9227" s="2"/>
      <c r="AJ9227" s="2"/>
      <c r="AK9227" s="2"/>
      <c r="BK9227" s="2"/>
      <c r="BL9227" s="2"/>
      <c r="BN9227" s="2"/>
      <c r="BO9227" s="2"/>
    </row>
    <row r="9228" ht="12.75" customHeight="1">
      <c r="D9228" s="2"/>
      <c r="G9228" s="2"/>
      <c r="I9228" s="2"/>
      <c r="J9228" s="2"/>
      <c r="K9228" s="2"/>
      <c r="L9228" s="2"/>
      <c r="M9228" s="2"/>
      <c r="N9228" s="2"/>
      <c r="O9228" s="2"/>
      <c r="P9228" s="2"/>
      <c r="Q9228" s="2"/>
      <c r="R9228" s="2"/>
      <c r="S9228" s="2"/>
      <c r="T9228" s="2"/>
      <c r="U9228" s="2"/>
      <c r="V9228" s="2"/>
      <c r="W9228" s="2"/>
      <c r="X9228" s="2"/>
      <c r="Y9228" s="2"/>
      <c r="AB9228" s="2"/>
      <c r="AC9228" s="2"/>
      <c r="AD9228" s="2"/>
      <c r="AE9228" s="2"/>
      <c r="AF9228" s="2"/>
      <c r="AG9228" s="2"/>
      <c r="AH9228" s="2"/>
      <c r="AI9228" s="2"/>
      <c r="AJ9228" s="2"/>
      <c r="AK9228" s="2"/>
      <c r="BK9228" s="2"/>
      <c r="BL9228" s="2"/>
      <c r="BN9228" s="2"/>
      <c r="BO9228" s="2"/>
    </row>
    <row r="9229" ht="12.75" customHeight="1">
      <c r="D9229" s="2"/>
      <c r="G9229" s="2"/>
      <c r="I9229" s="2"/>
      <c r="J9229" s="2"/>
      <c r="K9229" s="2"/>
      <c r="L9229" s="2"/>
      <c r="M9229" s="2"/>
      <c r="N9229" s="2"/>
      <c r="O9229" s="2"/>
      <c r="P9229" s="2"/>
      <c r="Q9229" s="2"/>
      <c r="R9229" s="2"/>
      <c r="S9229" s="2"/>
      <c r="T9229" s="2"/>
      <c r="U9229" s="2"/>
      <c r="V9229" s="2"/>
      <c r="W9229" s="2"/>
      <c r="X9229" s="2"/>
      <c r="Y9229" s="2"/>
      <c r="AB9229" s="2"/>
      <c r="AC9229" s="2"/>
      <c r="AD9229" s="2"/>
      <c r="AE9229" s="2"/>
      <c r="AF9229" s="2"/>
      <c r="AG9229" s="2"/>
      <c r="AH9229" s="2"/>
      <c r="AI9229" s="2"/>
      <c r="AJ9229" s="2"/>
      <c r="AK9229" s="2"/>
      <c r="BK9229" s="2"/>
      <c r="BL9229" s="2"/>
      <c r="BN9229" s="2"/>
      <c r="BO9229" s="2"/>
    </row>
    <row r="9230" ht="12.75" customHeight="1">
      <c r="D9230" s="2"/>
      <c r="G9230" s="2"/>
      <c r="I9230" s="2"/>
      <c r="J9230" s="2"/>
      <c r="K9230" s="2"/>
      <c r="L9230" s="2"/>
      <c r="M9230" s="2"/>
      <c r="N9230" s="2"/>
      <c r="O9230" s="2"/>
      <c r="P9230" s="2"/>
      <c r="Q9230" s="2"/>
      <c r="R9230" s="2"/>
      <c r="S9230" s="2"/>
      <c r="T9230" s="2"/>
      <c r="U9230" s="2"/>
      <c r="V9230" s="2"/>
      <c r="W9230" s="2"/>
      <c r="X9230" s="2"/>
      <c r="Y9230" s="2"/>
      <c r="AB9230" s="2"/>
      <c r="AC9230" s="2"/>
      <c r="AD9230" s="2"/>
      <c r="AE9230" s="2"/>
      <c r="AF9230" s="2"/>
      <c r="AG9230" s="2"/>
      <c r="AH9230" s="2"/>
      <c r="AI9230" s="2"/>
      <c r="AJ9230" s="2"/>
      <c r="AK9230" s="2"/>
      <c r="BK9230" s="2"/>
      <c r="BL9230" s="2"/>
      <c r="BN9230" s="2"/>
      <c r="BO9230" s="2"/>
    </row>
    <row r="9231" ht="12.75" customHeight="1">
      <c r="D9231" s="2"/>
      <c r="G9231" s="2"/>
      <c r="I9231" s="2"/>
      <c r="J9231" s="2"/>
      <c r="K9231" s="2"/>
      <c r="L9231" s="2"/>
      <c r="M9231" s="2"/>
      <c r="N9231" s="2"/>
      <c r="O9231" s="2"/>
      <c r="P9231" s="2"/>
      <c r="Q9231" s="2"/>
      <c r="R9231" s="2"/>
      <c r="S9231" s="2"/>
      <c r="T9231" s="2"/>
      <c r="U9231" s="2"/>
      <c r="V9231" s="2"/>
      <c r="W9231" s="2"/>
      <c r="X9231" s="2"/>
      <c r="Y9231" s="2"/>
      <c r="AB9231" s="2"/>
      <c r="AC9231" s="2"/>
      <c r="AD9231" s="2"/>
      <c r="AE9231" s="2"/>
      <c r="AF9231" s="2"/>
      <c r="AG9231" s="2"/>
      <c r="AH9231" s="2"/>
      <c r="AI9231" s="2"/>
      <c r="AJ9231" s="2"/>
      <c r="AK9231" s="2"/>
      <c r="BK9231" s="2"/>
      <c r="BL9231" s="2"/>
      <c r="BN9231" s="2"/>
      <c r="BO9231" s="2"/>
    </row>
    <row r="9232" ht="12.75" customHeight="1">
      <c r="D9232" s="2"/>
      <c r="G9232" s="2"/>
      <c r="I9232" s="2"/>
      <c r="J9232" s="2"/>
      <c r="K9232" s="2"/>
      <c r="L9232" s="2"/>
      <c r="M9232" s="2"/>
      <c r="N9232" s="2"/>
      <c r="O9232" s="2"/>
      <c r="P9232" s="2"/>
      <c r="Q9232" s="2"/>
      <c r="R9232" s="2"/>
      <c r="S9232" s="2"/>
      <c r="T9232" s="2"/>
      <c r="U9232" s="2"/>
      <c r="V9232" s="2"/>
      <c r="W9232" s="2"/>
      <c r="X9232" s="2"/>
      <c r="Y9232" s="2"/>
      <c r="AB9232" s="2"/>
      <c r="AC9232" s="2"/>
      <c r="AD9232" s="2"/>
      <c r="AE9232" s="2"/>
      <c r="AF9232" s="2"/>
      <c r="AG9232" s="2"/>
      <c r="AH9232" s="2"/>
      <c r="AI9232" s="2"/>
      <c r="AJ9232" s="2"/>
      <c r="AK9232" s="2"/>
      <c r="BK9232" s="2"/>
      <c r="BL9232" s="2"/>
      <c r="BN9232" s="2"/>
      <c r="BO9232" s="2"/>
    </row>
    <row r="9233" ht="12.75" customHeight="1">
      <c r="D9233" s="2"/>
      <c r="G9233" s="2"/>
      <c r="I9233" s="2"/>
      <c r="J9233" s="2"/>
      <c r="K9233" s="2"/>
      <c r="L9233" s="2"/>
      <c r="M9233" s="2"/>
      <c r="N9233" s="2"/>
      <c r="O9233" s="2"/>
      <c r="P9233" s="2"/>
      <c r="Q9233" s="2"/>
      <c r="R9233" s="2"/>
      <c r="S9233" s="2"/>
      <c r="T9233" s="2"/>
      <c r="U9233" s="2"/>
      <c r="V9233" s="2"/>
      <c r="W9233" s="2"/>
      <c r="X9233" s="2"/>
      <c r="Y9233" s="2"/>
      <c r="AB9233" s="2"/>
      <c r="AC9233" s="2"/>
      <c r="AD9233" s="2"/>
      <c r="AE9233" s="2"/>
      <c r="AF9233" s="2"/>
      <c r="AG9233" s="2"/>
      <c r="AH9233" s="2"/>
      <c r="AI9233" s="2"/>
      <c r="AJ9233" s="2"/>
      <c r="AK9233" s="2"/>
      <c r="BK9233" s="2"/>
      <c r="BL9233" s="2"/>
      <c r="BN9233" s="2"/>
      <c r="BO9233" s="2"/>
    </row>
    <row r="9234" ht="12.75" customHeight="1">
      <c r="D9234" s="2"/>
      <c r="G9234" s="2"/>
      <c r="I9234" s="2"/>
      <c r="J9234" s="2"/>
      <c r="K9234" s="2"/>
      <c r="L9234" s="2"/>
      <c r="M9234" s="2"/>
      <c r="N9234" s="2"/>
      <c r="O9234" s="2"/>
      <c r="P9234" s="2"/>
      <c r="Q9234" s="2"/>
      <c r="R9234" s="2"/>
      <c r="S9234" s="2"/>
      <c r="T9234" s="2"/>
      <c r="U9234" s="2"/>
      <c r="V9234" s="2"/>
      <c r="W9234" s="2"/>
      <c r="X9234" s="2"/>
      <c r="Y9234" s="2"/>
      <c r="AB9234" s="2"/>
      <c r="AC9234" s="2"/>
      <c r="AD9234" s="2"/>
      <c r="AE9234" s="2"/>
      <c r="AF9234" s="2"/>
      <c r="AG9234" s="2"/>
      <c r="AH9234" s="2"/>
      <c r="AI9234" s="2"/>
      <c r="AJ9234" s="2"/>
      <c r="AK9234" s="2"/>
      <c r="BK9234" s="2"/>
      <c r="BL9234" s="2"/>
      <c r="BN9234" s="2"/>
      <c r="BO9234" s="2"/>
    </row>
    <row r="9235" ht="12.75" customHeight="1">
      <c r="D9235" s="2"/>
      <c r="G9235" s="2"/>
      <c r="I9235" s="2"/>
      <c r="J9235" s="2"/>
      <c r="K9235" s="2"/>
      <c r="L9235" s="2"/>
      <c r="M9235" s="2"/>
      <c r="N9235" s="2"/>
      <c r="O9235" s="2"/>
      <c r="P9235" s="2"/>
      <c r="Q9235" s="2"/>
      <c r="R9235" s="2"/>
      <c r="S9235" s="2"/>
      <c r="T9235" s="2"/>
      <c r="U9235" s="2"/>
      <c r="V9235" s="2"/>
      <c r="W9235" s="2"/>
      <c r="X9235" s="2"/>
      <c r="Y9235" s="2"/>
      <c r="AB9235" s="2"/>
      <c r="AC9235" s="2"/>
      <c r="AD9235" s="2"/>
      <c r="AE9235" s="2"/>
      <c r="AF9235" s="2"/>
      <c r="AG9235" s="2"/>
      <c r="AH9235" s="2"/>
      <c r="AI9235" s="2"/>
      <c r="AJ9235" s="2"/>
      <c r="AK9235" s="2"/>
      <c r="BK9235" s="2"/>
      <c r="BL9235" s="2"/>
      <c r="BN9235" s="2"/>
      <c r="BO9235" s="2"/>
    </row>
    <row r="9236" ht="12.75" customHeight="1">
      <c r="D9236" s="2"/>
      <c r="G9236" s="2"/>
      <c r="I9236" s="2"/>
      <c r="J9236" s="2"/>
      <c r="K9236" s="2"/>
      <c r="L9236" s="2"/>
      <c r="M9236" s="2"/>
      <c r="N9236" s="2"/>
      <c r="O9236" s="2"/>
      <c r="P9236" s="2"/>
      <c r="Q9236" s="2"/>
      <c r="R9236" s="2"/>
      <c r="S9236" s="2"/>
      <c r="T9236" s="2"/>
      <c r="U9236" s="2"/>
      <c r="V9236" s="2"/>
      <c r="W9236" s="2"/>
      <c r="X9236" s="2"/>
      <c r="Y9236" s="2"/>
      <c r="AB9236" s="2"/>
      <c r="AC9236" s="2"/>
      <c r="AD9236" s="2"/>
      <c r="AE9236" s="2"/>
      <c r="AF9236" s="2"/>
      <c r="AG9236" s="2"/>
      <c r="AH9236" s="2"/>
      <c r="AI9236" s="2"/>
      <c r="AJ9236" s="2"/>
      <c r="AK9236" s="2"/>
      <c r="BK9236" s="2"/>
      <c r="BL9236" s="2"/>
      <c r="BN9236" s="2"/>
      <c r="BO9236" s="2"/>
    </row>
    <row r="9237" ht="12.75" customHeight="1">
      <c r="D9237" s="2"/>
      <c r="G9237" s="2"/>
      <c r="I9237" s="2"/>
      <c r="J9237" s="2"/>
      <c r="K9237" s="2"/>
      <c r="L9237" s="2"/>
      <c r="M9237" s="2"/>
      <c r="N9237" s="2"/>
      <c r="O9237" s="2"/>
      <c r="P9237" s="2"/>
      <c r="Q9237" s="2"/>
      <c r="R9237" s="2"/>
      <c r="S9237" s="2"/>
      <c r="T9237" s="2"/>
      <c r="U9237" s="2"/>
      <c r="V9237" s="2"/>
      <c r="W9237" s="2"/>
      <c r="X9237" s="2"/>
      <c r="Y9237" s="2"/>
      <c r="AB9237" s="2"/>
      <c r="AC9237" s="2"/>
      <c r="AD9237" s="2"/>
      <c r="AE9237" s="2"/>
      <c r="AF9237" s="2"/>
      <c r="AG9237" s="2"/>
      <c r="AH9237" s="2"/>
      <c r="AI9237" s="2"/>
      <c r="AJ9237" s="2"/>
      <c r="AK9237" s="2"/>
      <c r="BK9237" s="2"/>
      <c r="BL9237" s="2"/>
      <c r="BN9237" s="2"/>
      <c r="BO9237" s="2"/>
    </row>
    <row r="9238" ht="12.75" customHeight="1">
      <c r="D9238" s="2"/>
      <c r="G9238" s="2"/>
      <c r="I9238" s="2"/>
      <c r="J9238" s="2"/>
      <c r="K9238" s="2"/>
      <c r="L9238" s="2"/>
      <c r="M9238" s="2"/>
      <c r="N9238" s="2"/>
      <c r="O9238" s="2"/>
      <c r="P9238" s="2"/>
      <c r="Q9238" s="2"/>
      <c r="R9238" s="2"/>
      <c r="S9238" s="2"/>
      <c r="T9238" s="2"/>
      <c r="U9238" s="2"/>
      <c r="V9238" s="2"/>
      <c r="W9238" s="2"/>
      <c r="X9238" s="2"/>
      <c r="Y9238" s="2"/>
      <c r="AB9238" s="2"/>
      <c r="AC9238" s="2"/>
      <c r="AD9238" s="2"/>
      <c r="AE9238" s="2"/>
      <c r="AF9238" s="2"/>
      <c r="AG9238" s="2"/>
      <c r="AH9238" s="2"/>
      <c r="AI9238" s="2"/>
      <c r="AJ9238" s="2"/>
      <c r="AK9238" s="2"/>
      <c r="BK9238" s="2"/>
      <c r="BL9238" s="2"/>
      <c r="BN9238" s="2"/>
      <c r="BO9238" s="2"/>
    </row>
    <row r="9239" ht="12.75" customHeight="1">
      <c r="D9239" s="2"/>
      <c r="G9239" s="2"/>
      <c r="I9239" s="2"/>
      <c r="J9239" s="2"/>
      <c r="K9239" s="2"/>
      <c r="L9239" s="2"/>
      <c r="M9239" s="2"/>
      <c r="N9239" s="2"/>
      <c r="O9239" s="2"/>
      <c r="P9239" s="2"/>
      <c r="Q9239" s="2"/>
      <c r="R9239" s="2"/>
      <c r="S9239" s="2"/>
      <c r="T9239" s="2"/>
      <c r="U9239" s="2"/>
      <c r="V9239" s="2"/>
      <c r="W9239" s="2"/>
      <c r="X9239" s="2"/>
      <c r="Y9239" s="2"/>
      <c r="AB9239" s="2"/>
      <c r="AC9239" s="2"/>
      <c r="AD9239" s="2"/>
      <c r="AE9239" s="2"/>
      <c r="AF9239" s="2"/>
      <c r="AG9239" s="2"/>
      <c r="AH9239" s="2"/>
      <c r="AI9239" s="2"/>
      <c r="AJ9239" s="2"/>
      <c r="AK9239" s="2"/>
      <c r="BK9239" s="2"/>
      <c r="BL9239" s="2"/>
      <c r="BN9239" s="2"/>
      <c r="BO9239" s="2"/>
    </row>
    <row r="9240" ht="12.75" customHeight="1">
      <c r="D9240" s="2"/>
      <c r="G9240" s="2"/>
      <c r="I9240" s="2"/>
      <c r="J9240" s="2"/>
      <c r="K9240" s="2"/>
      <c r="L9240" s="2"/>
      <c r="M9240" s="2"/>
      <c r="N9240" s="2"/>
      <c r="O9240" s="2"/>
      <c r="P9240" s="2"/>
      <c r="Q9240" s="2"/>
      <c r="R9240" s="2"/>
      <c r="S9240" s="2"/>
      <c r="T9240" s="2"/>
      <c r="U9240" s="2"/>
      <c r="V9240" s="2"/>
      <c r="W9240" s="2"/>
      <c r="X9240" s="2"/>
      <c r="Y9240" s="2"/>
      <c r="AB9240" s="2"/>
      <c r="AC9240" s="2"/>
      <c r="AD9240" s="2"/>
      <c r="AE9240" s="2"/>
      <c r="AF9240" s="2"/>
      <c r="AG9240" s="2"/>
      <c r="AH9240" s="2"/>
      <c r="AI9240" s="2"/>
      <c r="AJ9240" s="2"/>
      <c r="AK9240" s="2"/>
      <c r="BK9240" s="2"/>
      <c r="BL9240" s="2"/>
      <c r="BN9240" s="2"/>
      <c r="BO9240" s="2"/>
    </row>
    <row r="9241" ht="12.75" customHeight="1">
      <c r="D9241" s="2"/>
      <c r="G9241" s="2"/>
      <c r="I9241" s="2"/>
      <c r="J9241" s="2"/>
      <c r="K9241" s="2"/>
      <c r="L9241" s="2"/>
      <c r="M9241" s="2"/>
      <c r="N9241" s="2"/>
      <c r="O9241" s="2"/>
      <c r="P9241" s="2"/>
      <c r="Q9241" s="2"/>
      <c r="R9241" s="2"/>
      <c r="S9241" s="2"/>
      <c r="T9241" s="2"/>
      <c r="U9241" s="2"/>
      <c r="V9241" s="2"/>
      <c r="W9241" s="2"/>
      <c r="X9241" s="2"/>
      <c r="Y9241" s="2"/>
      <c r="AB9241" s="2"/>
      <c r="AC9241" s="2"/>
      <c r="AD9241" s="2"/>
      <c r="AE9241" s="2"/>
      <c r="AF9241" s="2"/>
      <c r="AG9241" s="2"/>
      <c r="AH9241" s="2"/>
      <c r="AI9241" s="2"/>
      <c r="AJ9241" s="2"/>
      <c r="AK9241" s="2"/>
      <c r="BK9241" s="2"/>
      <c r="BL9241" s="2"/>
      <c r="BN9241" s="2"/>
      <c r="BO9241" s="2"/>
    </row>
    <row r="9242" ht="12.75" customHeight="1">
      <c r="D9242" s="2"/>
      <c r="G9242" s="2"/>
      <c r="I9242" s="2"/>
      <c r="J9242" s="2"/>
      <c r="K9242" s="2"/>
      <c r="L9242" s="2"/>
      <c r="M9242" s="2"/>
      <c r="N9242" s="2"/>
      <c r="O9242" s="2"/>
      <c r="P9242" s="2"/>
      <c r="Q9242" s="2"/>
      <c r="R9242" s="2"/>
      <c r="S9242" s="2"/>
      <c r="T9242" s="2"/>
      <c r="U9242" s="2"/>
      <c r="V9242" s="2"/>
      <c r="W9242" s="2"/>
      <c r="X9242" s="2"/>
      <c r="Y9242" s="2"/>
      <c r="AB9242" s="2"/>
      <c r="AC9242" s="2"/>
      <c r="AD9242" s="2"/>
      <c r="AE9242" s="2"/>
      <c r="AF9242" s="2"/>
      <c r="AG9242" s="2"/>
      <c r="AH9242" s="2"/>
      <c r="AI9242" s="2"/>
      <c r="AJ9242" s="2"/>
      <c r="AK9242" s="2"/>
      <c r="BK9242" s="2"/>
      <c r="BL9242" s="2"/>
      <c r="BN9242" s="2"/>
      <c r="BO9242" s="2"/>
    </row>
    <row r="9243" ht="12.75" customHeight="1">
      <c r="D9243" s="2"/>
      <c r="G9243" s="2"/>
      <c r="I9243" s="2"/>
      <c r="J9243" s="2"/>
      <c r="K9243" s="2"/>
      <c r="L9243" s="2"/>
      <c r="M9243" s="2"/>
      <c r="N9243" s="2"/>
      <c r="O9243" s="2"/>
      <c r="P9243" s="2"/>
      <c r="Q9243" s="2"/>
      <c r="R9243" s="2"/>
      <c r="S9243" s="2"/>
      <c r="T9243" s="2"/>
      <c r="U9243" s="2"/>
      <c r="V9243" s="2"/>
      <c r="W9243" s="2"/>
      <c r="X9243" s="2"/>
      <c r="Y9243" s="2"/>
      <c r="AB9243" s="2"/>
      <c r="AC9243" s="2"/>
      <c r="AD9243" s="2"/>
      <c r="AE9243" s="2"/>
      <c r="AF9243" s="2"/>
      <c r="AG9243" s="2"/>
      <c r="AH9243" s="2"/>
      <c r="AI9243" s="2"/>
      <c r="AJ9243" s="2"/>
      <c r="AK9243" s="2"/>
      <c r="BK9243" s="2"/>
      <c r="BL9243" s="2"/>
      <c r="BN9243" s="2"/>
      <c r="BO9243" s="2"/>
    </row>
    <row r="9244" ht="12.75" customHeight="1">
      <c r="D9244" s="2"/>
      <c r="G9244" s="2"/>
      <c r="I9244" s="2"/>
      <c r="J9244" s="2"/>
      <c r="K9244" s="2"/>
      <c r="L9244" s="2"/>
      <c r="M9244" s="2"/>
      <c r="N9244" s="2"/>
      <c r="O9244" s="2"/>
      <c r="P9244" s="2"/>
      <c r="Q9244" s="2"/>
      <c r="R9244" s="2"/>
      <c r="S9244" s="2"/>
      <c r="T9244" s="2"/>
      <c r="U9244" s="2"/>
      <c r="V9244" s="2"/>
      <c r="W9244" s="2"/>
      <c r="X9244" s="2"/>
      <c r="Y9244" s="2"/>
      <c r="AB9244" s="2"/>
      <c r="AC9244" s="2"/>
      <c r="AD9244" s="2"/>
      <c r="AE9244" s="2"/>
      <c r="AF9244" s="2"/>
      <c r="AG9244" s="2"/>
      <c r="AH9244" s="2"/>
      <c r="AI9244" s="2"/>
      <c r="AJ9244" s="2"/>
      <c r="AK9244" s="2"/>
      <c r="BK9244" s="2"/>
      <c r="BL9244" s="2"/>
      <c r="BN9244" s="2"/>
      <c r="BO9244" s="2"/>
    </row>
    <row r="9245" ht="12.75" customHeight="1">
      <c r="D9245" s="2"/>
      <c r="G9245" s="2"/>
      <c r="I9245" s="2"/>
      <c r="J9245" s="2"/>
      <c r="K9245" s="2"/>
      <c r="L9245" s="2"/>
      <c r="M9245" s="2"/>
      <c r="N9245" s="2"/>
      <c r="O9245" s="2"/>
      <c r="P9245" s="2"/>
      <c r="Q9245" s="2"/>
      <c r="R9245" s="2"/>
      <c r="S9245" s="2"/>
      <c r="T9245" s="2"/>
      <c r="U9245" s="2"/>
      <c r="V9245" s="2"/>
      <c r="W9245" s="2"/>
      <c r="X9245" s="2"/>
      <c r="Y9245" s="2"/>
      <c r="AB9245" s="2"/>
      <c r="AC9245" s="2"/>
      <c r="AD9245" s="2"/>
      <c r="AE9245" s="2"/>
      <c r="AF9245" s="2"/>
      <c r="AG9245" s="2"/>
      <c r="AH9245" s="2"/>
      <c r="AI9245" s="2"/>
      <c r="AJ9245" s="2"/>
      <c r="AK9245" s="2"/>
      <c r="BK9245" s="2"/>
      <c r="BL9245" s="2"/>
      <c r="BN9245" s="2"/>
      <c r="BO9245" s="2"/>
    </row>
    <row r="9246" ht="12.75" customHeight="1">
      <c r="D9246" s="2"/>
      <c r="G9246" s="2"/>
      <c r="I9246" s="2"/>
      <c r="J9246" s="2"/>
      <c r="K9246" s="2"/>
      <c r="L9246" s="2"/>
      <c r="M9246" s="2"/>
      <c r="N9246" s="2"/>
      <c r="O9246" s="2"/>
      <c r="P9246" s="2"/>
      <c r="Q9246" s="2"/>
      <c r="R9246" s="2"/>
      <c r="S9246" s="2"/>
      <c r="T9246" s="2"/>
      <c r="U9246" s="2"/>
      <c r="V9246" s="2"/>
      <c r="W9246" s="2"/>
      <c r="X9246" s="2"/>
      <c r="Y9246" s="2"/>
      <c r="AB9246" s="2"/>
      <c r="AC9246" s="2"/>
      <c r="AD9246" s="2"/>
      <c r="AE9246" s="2"/>
      <c r="AF9246" s="2"/>
      <c r="AG9246" s="2"/>
      <c r="AH9246" s="2"/>
      <c r="AI9246" s="2"/>
      <c r="AJ9246" s="2"/>
      <c r="AK9246" s="2"/>
      <c r="BK9246" s="2"/>
      <c r="BL9246" s="2"/>
      <c r="BN9246" s="2"/>
      <c r="BO9246" s="2"/>
    </row>
    <row r="9247" ht="12.75" customHeight="1">
      <c r="D9247" s="2"/>
      <c r="G9247" s="2"/>
      <c r="I9247" s="2"/>
      <c r="J9247" s="2"/>
      <c r="K9247" s="2"/>
      <c r="L9247" s="2"/>
      <c r="M9247" s="2"/>
      <c r="N9247" s="2"/>
      <c r="O9247" s="2"/>
      <c r="P9247" s="2"/>
      <c r="Q9247" s="2"/>
      <c r="R9247" s="2"/>
      <c r="S9247" s="2"/>
      <c r="T9247" s="2"/>
      <c r="U9247" s="2"/>
      <c r="V9247" s="2"/>
      <c r="W9247" s="2"/>
      <c r="X9247" s="2"/>
      <c r="Y9247" s="2"/>
      <c r="AB9247" s="2"/>
      <c r="AC9247" s="2"/>
      <c r="AD9247" s="2"/>
      <c r="AE9247" s="2"/>
      <c r="AF9247" s="2"/>
      <c r="AG9247" s="2"/>
      <c r="AH9247" s="2"/>
      <c r="AI9247" s="2"/>
      <c r="AJ9247" s="2"/>
      <c r="AK9247" s="2"/>
      <c r="BK9247" s="2"/>
      <c r="BL9247" s="2"/>
      <c r="BN9247" s="2"/>
      <c r="BO9247" s="2"/>
    </row>
    <row r="9248" ht="12.75" customHeight="1">
      <c r="D9248" s="2"/>
      <c r="G9248" s="2"/>
      <c r="I9248" s="2"/>
      <c r="J9248" s="2"/>
      <c r="K9248" s="2"/>
      <c r="L9248" s="2"/>
      <c r="M9248" s="2"/>
      <c r="N9248" s="2"/>
      <c r="O9248" s="2"/>
      <c r="P9248" s="2"/>
      <c r="Q9248" s="2"/>
      <c r="R9248" s="2"/>
      <c r="S9248" s="2"/>
      <c r="T9248" s="2"/>
      <c r="U9248" s="2"/>
      <c r="V9248" s="2"/>
      <c r="W9248" s="2"/>
      <c r="X9248" s="2"/>
      <c r="Y9248" s="2"/>
      <c r="AB9248" s="2"/>
      <c r="AC9248" s="2"/>
      <c r="AD9248" s="2"/>
      <c r="AE9248" s="2"/>
      <c r="AF9248" s="2"/>
      <c r="AG9248" s="2"/>
      <c r="AH9248" s="2"/>
      <c r="AI9248" s="2"/>
      <c r="AJ9248" s="2"/>
      <c r="AK9248" s="2"/>
      <c r="BK9248" s="2"/>
      <c r="BL9248" s="2"/>
      <c r="BN9248" s="2"/>
      <c r="BO9248" s="2"/>
    </row>
    <row r="9249" ht="12.75" customHeight="1">
      <c r="D9249" s="2"/>
      <c r="G9249" s="2"/>
      <c r="I9249" s="2"/>
      <c r="J9249" s="2"/>
      <c r="K9249" s="2"/>
      <c r="L9249" s="2"/>
      <c r="M9249" s="2"/>
      <c r="N9249" s="2"/>
      <c r="O9249" s="2"/>
      <c r="P9249" s="2"/>
      <c r="Q9249" s="2"/>
      <c r="R9249" s="2"/>
      <c r="S9249" s="2"/>
      <c r="T9249" s="2"/>
      <c r="U9249" s="2"/>
      <c r="V9249" s="2"/>
      <c r="W9249" s="2"/>
      <c r="X9249" s="2"/>
      <c r="Y9249" s="2"/>
      <c r="AB9249" s="2"/>
      <c r="AC9249" s="2"/>
      <c r="AD9249" s="2"/>
      <c r="AE9249" s="2"/>
      <c r="AF9249" s="2"/>
      <c r="AG9249" s="2"/>
      <c r="AH9249" s="2"/>
      <c r="AI9249" s="2"/>
      <c r="AJ9249" s="2"/>
      <c r="AK9249" s="2"/>
      <c r="BK9249" s="2"/>
      <c r="BL9249" s="2"/>
      <c r="BN9249" s="2"/>
      <c r="BO9249" s="2"/>
    </row>
    <row r="9250" ht="12.75" customHeight="1">
      <c r="D9250" s="2"/>
      <c r="G9250" s="2"/>
      <c r="I9250" s="2"/>
      <c r="J9250" s="2"/>
      <c r="K9250" s="2"/>
      <c r="L9250" s="2"/>
      <c r="M9250" s="2"/>
      <c r="N9250" s="2"/>
      <c r="O9250" s="2"/>
      <c r="P9250" s="2"/>
      <c r="Q9250" s="2"/>
      <c r="R9250" s="2"/>
      <c r="S9250" s="2"/>
      <c r="T9250" s="2"/>
      <c r="U9250" s="2"/>
      <c r="V9250" s="2"/>
      <c r="W9250" s="2"/>
      <c r="X9250" s="2"/>
      <c r="Y9250" s="2"/>
      <c r="AB9250" s="2"/>
      <c r="AC9250" s="2"/>
      <c r="AD9250" s="2"/>
      <c r="AE9250" s="2"/>
      <c r="AF9250" s="2"/>
      <c r="AG9250" s="2"/>
      <c r="AH9250" s="2"/>
      <c r="AI9250" s="2"/>
      <c r="AJ9250" s="2"/>
      <c r="AK9250" s="2"/>
      <c r="BK9250" s="2"/>
      <c r="BL9250" s="2"/>
      <c r="BN9250" s="2"/>
      <c r="BO9250" s="2"/>
    </row>
    <row r="9251" ht="12.75" customHeight="1">
      <c r="D9251" s="2"/>
      <c r="G9251" s="2"/>
      <c r="I9251" s="2"/>
      <c r="J9251" s="2"/>
      <c r="K9251" s="2"/>
      <c r="L9251" s="2"/>
      <c r="M9251" s="2"/>
      <c r="N9251" s="2"/>
      <c r="O9251" s="2"/>
      <c r="P9251" s="2"/>
      <c r="Q9251" s="2"/>
      <c r="R9251" s="2"/>
      <c r="S9251" s="2"/>
      <c r="T9251" s="2"/>
      <c r="U9251" s="2"/>
      <c r="V9251" s="2"/>
      <c r="W9251" s="2"/>
      <c r="X9251" s="2"/>
      <c r="Y9251" s="2"/>
      <c r="AB9251" s="2"/>
      <c r="AC9251" s="2"/>
      <c r="AD9251" s="2"/>
      <c r="AE9251" s="2"/>
      <c r="AF9251" s="2"/>
      <c r="AG9251" s="2"/>
      <c r="AH9251" s="2"/>
      <c r="AI9251" s="2"/>
      <c r="AJ9251" s="2"/>
      <c r="AK9251" s="2"/>
      <c r="BK9251" s="2"/>
      <c r="BL9251" s="2"/>
      <c r="BN9251" s="2"/>
      <c r="BO9251" s="2"/>
    </row>
    <row r="9252" ht="12.75" customHeight="1">
      <c r="D9252" s="2"/>
      <c r="G9252" s="2"/>
      <c r="I9252" s="2"/>
      <c r="J9252" s="2"/>
      <c r="K9252" s="2"/>
      <c r="L9252" s="2"/>
      <c r="M9252" s="2"/>
      <c r="N9252" s="2"/>
      <c r="O9252" s="2"/>
      <c r="P9252" s="2"/>
      <c r="Q9252" s="2"/>
      <c r="R9252" s="2"/>
      <c r="S9252" s="2"/>
      <c r="T9252" s="2"/>
      <c r="U9252" s="2"/>
      <c r="V9252" s="2"/>
      <c r="W9252" s="2"/>
      <c r="X9252" s="2"/>
      <c r="Y9252" s="2"/>
      <c r="AB9252" s="2"/>
      <c r="AC9252" s="2"/>
      <c r="AD9252" s="2"/>
      <c r="AE9252" s="2"/>
      <c r="AF9252" s="2"/>
      <c r="AG9252" s="2"/>
      <c r="AH9252" s="2"/>
      <c r="AI9252" s="2"/>
      <c r="AJ9252" s="2"/>
      <c r="AK9252" s="2"/>
      <c r="BK9252" s="2"/>
      <c r="BL9252" s="2"/>
      <c r="BN9252" s="2"/>
      <c r="BO9252" s="2"/>
    </row>
    <row r="9253" ht="12.75" customHeight="1">
      <c r="D9253" s="2"/>
      <c r="G9253" s="2"/>
      <c r="I9253" s="2"/>
      <c r="J9253" s="2"/>
      <c r="K9253" s="2"/>
      <c r="L9253" s="2"/>
      <c r="M9253" s="2"/>
      <c r="N9253" s="2"/>
      <c r="O9253" s="2"/>
      <c r="P9253" s="2"/>
      <c r="Q9253" s="2"/>
      <c r="R9253" s="2"/>
      <c r="S9253" s="2"/>
      <c r="T9253" s="2"/>
      <c r="U9253" s="2"/>
      <c r="V9253" s="2"/>
      <c r="W9253" s="2"/>
      <c r="X9253" s="2"/>
      <c r="Y9253" s="2"/>
      <c r="AB9253" s="2"/>
      <c r="AC9253" s="2"/>
      <c r="AD9253" s="2"/>
      <c r="AE9253" s="2"/>
      <c r="AF9253" s="2"/>
      <c r="AG9253" s="2"/>
      <c r="AH9253" s="2"/>
      <c r="AI9253" s="2"/>
      <c r="AJ9253" s="2"/>
      <c r="AK9253" s="2"/>
      <c r="BK9253" s="2"/>
      <c r="BL9253" s="2"/>
      <c r="BN9253" s="2"/>
      <c r="BO9253" s="2"/>
    </row>
    <row r="9254" ht="12.75" customHeight="1">
      <c r="D9254" s="2"/>
      <c r="G9254" s="2"/>
      <c r="I9254" s="2"/>
      <c r="J9254" s="2"/>
      <c r="K9254" s="2"/>
      <c r="L9254" s="2"/>
      <c r="M9254" s="2"/>
      <c r="N9254" s="2"/>
      <c r="O9254" s="2"/>
      <c r="P9254" s="2"/>
      <c r="Q9254" s="2"/>
      <c r="R9254" s="2"/>
      <c r="S9254" s="2"/>
      <c r="T9254" s="2"/>
      <c r="U9254" s="2"/>
      <c r="V9254" s="2"/>
      <c r="W9254" s="2"/>
      <c r="X9254" s="2"/>
      <c r="Y9254" s="2"/>
      <c r="AB9254" s="2"/>
      <c r="AC9254" s="2"/>
      <c r="AD9254" s="2"/>
      <c r="AE9254" s="2"/>
      <c r="AF9254" s="2"/>
      <c r="AG9254" s="2"/>
      <c r="AH9254" s="2"/>
      <c r="AI9254" s="2"/>
      <c r="AJ9254" s="2"/>
      <c r="AK9254" s="2"/>
      <c r="BK9254" s="2"/>
      <c r="BL9254" s="2"/>
      <c r="BN9254" s="2"/>
      <c r="BO9254" s="2"/>
    </row>
    <row r="9255" ht="12.75" customHeight="1">
      <c r="D9255" s="2"/>
      <c r="G9255" s="2"/>
      <c r="I9255" s="2"/>
      <c r="J9255" s="2"/>
      <c r="K9255" s="2"/>
      <c r="L9255" s="2"/>
      <c r="M9255" s="2"/>
      <c r="N9255" s="2"/>
      <c r="O9255" s="2"/>
      <c r="P9255" s="2"/>
      <c r="Q9255" s="2"/>
      <c r="R9255" s="2"/>
      <c r="S9255" s="2"/>
      <c r="T9255" s="2"/>
      <c r="U9255" s="2"/>
      <c r="V9255" s="2"/>
      <c r="W9255" s="2"/>
      <c r="X9255" s="2"/>
      <c r="Y9255" s="2"/>
      <c r="AB9255" s="2"/>
      <c r="AC9255" s="2"/>
      <c r="AD9255" s="2"/>
      <c r="AE9255" s="2"/>
      <c r="AF9255" s="2"/>
      <c r="AG9255" s="2"/>
      <c r="AH9255" s="2"/>
      <c r="AI9255" s="2"/>
      <c r="AJ9255" s="2"/>
      <c r="AK9255" s="2"/>
      <c r="BK9255" s="2"/>
      <c r="BL9255" s="2"/>
      <c r="BN9255" s="2"/>
      <c r="BO9255" s="2"/>
    </row>
    <row r="9256" ht="12.75" customHeight="1">
      <c r="D9256" s="2"/>
      <c r="G9256" s="2"/>
      <c r="I9256" s="2"/>
      <c r="J9256" s="2"/>
      <c r="K9256" s="2"/>
      <c r="L9256" s="2"/>
      <c r="M9256" s="2"/>
      <c r="N9256" s="2"/>
      <c r="O9256" s="2"/>
      <c r="P9256" s="2"/>
      <c r="Q9256" s="2"/>
      <c r="R9256" s="2"/>
      <c r="S9256" s="2"/>
      <c r="T9256" s="2"/>
      <c r="U9256" s="2"/>
      <c r="V9256" s="2"/>
      <c r="W9256" s="2"/>
      <c r="X9256" s="2"/>
      <c r="Y9256" s="2"/>
      <c r="AB9256" s="2"/>
      <c r="AC9256" s="2"/>
      <c r="AD9256" s="2"/>
      <c r="AE9256" s="2"/>
      <c r="AF9256" s="2"/>
      <c r="AG9256" s="2"/>
      <c r="AH9256" s="2"/>
      <c r="AI9256" s="2"/>
      <c r="AJ9256" s="2"/>
      <c r="AK9256" s="2"/>
      <c r="BK9256" s="2"/>
      <c r="BL9256" s="2"/>
      <c r="BN9256" s="2"/>
      <c r="BO9256" s="2"/>
    </row>
    <row r="9257" ht="12.75" customHeight="1">
      <c r="D9257" s="2"/>
      <c r="G9257" s="2"/>
      <c r="I9257" s="2"/>
      <c r="J9257" s="2"/>
      <c r="K9257" s="2"/>
      <c r="L9257" s="2"/>
      <c r="M9257" s="2"/>
      <c r="N9257" s="2"/>
      <c r="O9257" s="2"/>
      <c r="P9257" s="2"/>
      <c r="Q9257" s="2"/>
      <c r="R9257" s="2"/>
      <c r="S9257" s="2"/>
      <c r="T9257" s="2"/>
      <c r="U9257" s="2"/>
      <c r="V9257" s="2"/>
      <c r="W9257" s="2"/>
      <c r="X9257" s="2"/>
      <c r="Y9257" s="2"/>
      <c r="AB9257" s="2"/>
      <c r="AC9257" s="2"/>
      <c r="AD9257" s="2"/>
      <c r="AE9257" s="2"/>
      <c r="AF9257" s="2"/>
      <c r="AG9257" s="2"/>
      <c r="AH9257" s="2"/>
      <c r="AI9257" s="2"/>
      <c r="AJ9257" s="2"/>
      <c r="AK9257" s="2"/>
      <c r="BK9257" s="2"/>
      <c r="BL9257" s="2"/>
      <c r="BN9257" s="2"/>
      <c r="BO9257" s="2"/>
    </row>
    <row r="9258" ht="12.75" customHeight="1">
      <c r="D9258" s="2"/>
      <c r="G9258" s="2"/>
      <c r="I9258" s="2"/>
      <c r="J9258" s="2"/>
      <c r="K9258" s="2"/>
      <c r="L9258" s="2"/>
      <c r="M9258" s="2"/>
      <c r="N9258" s="2"/>
      <c r="O9258" s="2"/>
      <c r="P9258" s="2"/>
      <c r="Q9258" s="2"/>
      <c r="R9258" s="2"/>
      <c r="S9258" s="2"/>
      <c r="T9258" s="2"/>
      <c r="U9258" s="2"/>
      <c r="V9258" s="2"/>
      <c r="W9258" s="2"/>
      <c r="X9258" s="2"/>
      <c r="Y9258" s="2"/>
      <c r="AB9258" s="2"/>
      <c r="AC9258" s="2"/>
      <c r="AD9258" s="2"/>
      <c r="AE9258" s="2"/>
      <c r="AF9258" s="2"/>
      <c r="AG9258" s="2"/>
      <c r="AH9258" s="2"/>
      <c r="AI9258" s="2"/>
      <c r="AJ9258" s="2"/>
      <c r="AK9258" s="2"/>
      <c r="BK9258" s="2"/>
      <c r="BL9258" s="2"/>
      <c r="BN9258" s="2"/>
      <c r="BO9258" s="2"/>
    </row>
    <row r="9259" ht="12.75" customHeight="1">
      <c r="D9259" s="2"/>
      <c r="G9259" s="2"/>
      <c r="I9259" s="2"/>
      <c r="J9259" s="2"/>
      <c r="K9259" s="2"/>
      <c r="L9259" s="2"/>
      <c r="M9259" s="2"/>
      <c r="N9259" s="2"/>
      <c r="O9259" s="2"/>
      <c r="P9259" s="2"/>
      <c r="Q9259" s="2"/>
      <c r="R9259" s="2"/>
      <c r="S9259" s="2"/>
      <c r="T9259" s="2"/>
      <c r="U9259" s="2"/>
      <c r="V9259" s="2"/>
      <c r="W9259" s="2"/>
      <c r="X9259" s="2"/>
      <c r="Y9259" s="2"/>
      <c r="AB9259" s="2"/>
      <c r="AC9259" s="2"/>
      <c r="AD9259" s="2"/>
      <c r="AE9259" s="2"/>
      <c r="AF9259" s="2"/>
      <c r="AG9259" s="2"/>
      <c r="AH9259" s="2"/>
      <c r="AI9259" s="2"/>
      <c r="AJ9259" s="2"/>
      <c r="AK9259" s="2"/>
      <c r="BK9259" s="2"/>
      <c r="BL9259" s="2"/>
      <c r="BN9259" s="2"/>
      <c r="BO9259" s="2"/>
    </row>
    <row r="9260" ht="12.75" customHeight="1">
      <c r="D9260" s="2"/>
      <c r="G9260" s="2"/>
      <c r="I9260" s="2"/>
      <c r="J9260" s="2"/>
      <c r="K9260" s="2"/>
      <c r="L9260" s="2"/>
      <c r="M9260" s="2"/>
      <c r="N9260" s="2"/>
      <c r="O9260" s="2"/>
      <c r="P9260" s="2"/>
      <c r="Q9260" s="2"/>
      <c r="R9260" s="2"/>
      <c r="S9260" s="2"/>
      <c r="T9260" s="2"/>
      <c r="U9260" s="2"/>
      <c r="V9260" s="2"/>
      <c r="W9260" s="2"/>
      <c r="X9260" s="2"/>
      <c r="Y9260" s="2"/>
      <c r="AB9260" s="2"/>
      <c r="AC9260" s="2"/>
      <c r="AD9260" s="2"/>
      <c r="AE9260" s="2"/>
      <c r="AF9260" s="2"/>
      <c r="AG9260" s="2"/>
      <c r="AH9260" s="2"/>
      <c r="AI9260" s="2"/>
      <c r="AJ9260" s="2"/>
      <c r="AK9260" s="2"/>
      <c r="BK9260" s="2"/>
      <c r="BL9260" s="2"/>
      <c r="BN9260" s="2"/>
      <c r="BO9260" s="2"/>
    </row>
    <row r="9261" ht="12.75" customHeight="1">
      <c r="D9261" s="2"/>
      <c r="G9261" s="2"/>
      <c r="I9261" s="2"/>
      <c r="J9261" s="2"/>
      <c r="K9261" s="2"/>
      <c r="L9261" s="2"/>
      <c r="M9261" s="2"/>
      <c r="N9261" s="2"/>
      <c r="O9261" s="2"/>
      <c r="P9261" s="2"/>
      <c r="Q9261" s="2"/>
      <c r="R9261" s="2"/>
      <c r="S9261" s="2"/>
      <c r="T9261" s="2"/>
      <c r="U9261" s="2"/>
      <c r="V9261" s="2"/>
      <c r="W9261" s="2"/>
      <c r="X9261" s="2"/>
      <c r="Y9261" s="2"/>
      <c r="AB9261" s="2"/>
      <c r="AC9261" s="2"/>
      <c r="AD9261" s="2"/>
      <c r="AE9261" s="2"/>
      <c r="AF9261" s="2"/>
      <c r="AG9261" s="2"/>
      <c r="AH9261" s="2"/>
      <c r="AI9261" s="2"/>
      <c r="AJ9261" s="2"/>
      <c r="AK9261" s="2"/>
      <c r="BK9261" s="2"/>
      <c r="BL9261" s="2"/>
      <c r="BN9261" s="2"/>
      <c r="BO9261" s="2"/>
    </row>
    <row r="9262" ht="12.75" customHeight="1">
      <c r="D9262" s="2"/>
      <c r="G9262" s="2"/>
      <c r="I9262" s="2"/>
      <c r="J9262" s="2"/>
      <c r="K9262" s="2"/>
      <c r="L9262" s="2"/>
      <c r="M9262" s="2"/>
      <c r="N9262" s="2"/>
      <c r="O9262" s="2"/>
      <c r="P9262" s="2"/>
      <c r="Q9262" s="2"/>
      <c r="R9262" s="2"/>
      <c r="S9262" s="2"/>
      <c r="T9262" s="2"/>
      <c r="U9262" s="2"/>
      <c r="V9262" s="2"/>
      <c r="W9262" s="2"/>
      <c r="X9262" s="2"/>
      <c r="Y9262" s="2"/>
      <c r="AB9262" s="2"/>
      <c r="AC9262" s="2"/>
      <c r="AD9262" s="2"/>
      <c r="AE9262" s="2"/>
      <c r="AF9262" s="2"/>
      <c r="AG9262" s="2"/>
      <c r="AH9262" s="2"/>
      <c r="AI9262" s="2"/>
      <c r="AJ9262" s="2"/>
      <c r="AK9262" s="2"/>
      <c r="BK9262" s="2"/>
      <c r="BL9262" s="2"/>
      <c r="BN9262" s="2"/>
      <c r="BO9262" s="2"/>
    </row>
    <row r="9263" ht="12.75" customHeight="1">
      <c r="D9263" s="2"/>
      <c r="G9263" s="2"/>
      <c r="I9263" s="2"/>
      <c r="J9263" s="2"/>
      <c r="K9263" s="2"/>
      <c r="L9263" s="2"/>
      <c r="M9263" s="2"/>
      <c r="N9263" s="2"/>
      <c r="O9263" s="2"/>
      <c r="P9263" s="2"/>
      <c r="Q9263" s="2"/>
      <c r="R9263" s="2"/>
      <c r="S9263" s="2"/>
      <c r="T9263" s="2"/>
      <c r="U9263" s="2"/>
      <c r="V9263" s="2"/>
      <c r="W9263" s="2"/>
      <c r="X9263" s="2"/>
      <c r="Y9263" s="2"/>
      <c r="AB9263" s="2"/>
      <c r="AC9263" s="2"/>
      <c r="AD9263" s="2"/>
      <c r="AE9263" s="2"/>
      <c r="AF9263" s="2"/>
      <c r="AG9263" s="2"/>
      <c r="AH9263" s="2"/>
      <c r="AI9263" s="2"/>
      <c r="AJ9263" s="2"/>
      <c r="AK9263" s="2"/>
      <c r="BK9263" s="2"/>
      <c r="BL9263" s="2"/>
      <c r="BN9263" s="2"/>
      <c r="BO9263" s="2"/>
    </row>
    <row r="9264" ht="12.75" customHeight="1">
      <c r="D9264" s="2"/>
      <c r="G9264" s="2"/>
      <c r="I9264" s="2"/>
      <c r="J9264" s="2"/>
      <c r="K9264" s="2"/>
      <c r="L9264" s="2"/>
      <c r="M9264" s="2"/>
      <c r="N9264" s="2"/>
      <c r="O9264" s="2"/>
      <c r="P9264" s="2"/>
      <c r="Q9264" s="2"/>
      <c r="R9264" s="2"/>
      <c r="S9264" s="2"/>
      <c r="T9264" s="2"/>
      <c r="U9264" s="2"/>
      <c r="V9264" s="2"/>
      <c r="W9264" s="2"/>
      <c r="X9264" s="2"/>
      <c r="Y9264" s="2"/>
      <c r="AB9264" s="2"/>
      <c r="AC9264" s="2"/>
      <c r="AD9264" s="2"/>
      <c r="AE9264" s="2"/>
      <c r="AF9264" s="2"/>
      <c r="AG9264" s="2"/>
      <c r="AH9264" s="2"/>
      <c r="AI9264" s="2"/>
      <c r="AJ9264" s="2"/>
      <c r="AK9264" s="2"/>
      <c r="BK9264" s="2"/>
      <c r="BL9264" s="2"/>
      <c r="BN9264" s="2"/>
      <c r="BO9264" s="2"/>
    </row>
    <row r="9265" ht="12.75" customHeight="1">
      <c r="D9265" s="2"/>
      <c r="G9265" s="2"/>
      <c r="I9265" s="2"/>
      <c r="J9265" s="2"/>
      <c r="K9265" s="2"/>
      <c r="L9265" s="2"/>
      <c r="M9265" s="2"/>
      <c r="N9265" s="2"/>
      <c r="O9265" s="2"/>
      <c r="P9265" s="2"/>
      <c r="Q9265" s="2"/>
      <c r="R9265" s="2"/>
      <c r="S9265" s="2"/>
      <c r="T9265" s="2"/>
      <c r="U9265" s="2"/>
      <c r="V9265" s="2"/>
      <c r="W9265" s="2"/>
      <c r="X9265" s="2"/>
      <c r="Y9265" s="2"/>
      <c r="AB9265" s="2"/>
      <c r="AC9265" s="2"/>
      <c r="AD9265" s="2"/>
      <c r="AE9265" s="2"/>
      <c r="AF9265" s="2"/>
      <c r="AG9265" s="2"/>
      <c r="AH9265" s="2"/>
      <c r="AI9265" s="2"/>
      <c r="AJ9265" s="2"/>
      <c r="AK9265" s="2"/>
      <c r="BK9265" s="2"/>
      <c r="BL9265" s="2"/>
      <c r="BN9265" s="2"/>
      <c r="BO9265" s="2"/>
    </row>
    <row r="9266" ht="12.75" customHeight="1">
      <c r="D9266" s="2"/>
      <c r="G9266" s="2"/>
      <c r="I9266" s="2"/>
      <c r="J9266" s="2"/>
      <c r="K9266" s="2"/>
      <c r="L9266" s="2"/>
      <c r="M9266" s="2"/>
      <c r="N9266" s="2"/>
      <c r="O9266" s="2"/>
      <c r="P9266" s="2"/>
      <c r="Q9266" s="2"/>
      <c r="R9266" s="2"/>
      <c r="S9266" s="2"/>
      <c r="T9266" s="2"/>
      <c r="U9266" s="2"/>
      <c r="V9266" s="2"/>
      <c r="W9266" s="2"/>
      <c r="X9266" s="2"/>
      <c r="Y9266" s="2"/>
      <c r="AB9266" s="2"/>
      <c r="AC9266" s="2"/>
      <c r="AD9266" s="2"/>
      <c r="AE9266" s="2"/>
      <c r="AF9266" s="2"/>
      <c r="AG9266" s="2"/>
      <c r="AH9266" s="2"/>
      <c r="AI9266" s="2"/>
      <c r="AJ9266" s="2"/>
      <c r="AK9266" s="2"/>
      <c r="BK9266" s="2"/>
      <c r="BL9266" s="2"/>
      <c r="BN9266" s="2"/>
      <c r="BO9266" s="2"/>
    </row>
    <row r="9267" ht="12.75" customHeight="1">
      <c r="D9267" s="2"/>
      <c r="G9267" s="2"/>
      <c r="I9267" s="2"/>
      <c r="J9267" s="2"/>
      <c r="K9267" s="2"/>
      <c r="L9267" s="2"/>
      <c r="M9267" s="2"/>
      <c r="N9267" s="2"/>
      <c r="O9267" s="2"/>
      <c r="P9267" s="2"/>
      <c r="Q9267" s="2"/>
      <c r="R9267" s="2"/>
      <c r="S9267" s="2"/>
      <c r="T9267" s="2"/>
      <c r="U9267" s="2"/>
      <c r="V9267" s="2"/>
      <c r="W9267" s="2"/>
      <c r="X9267" s="2"/>
      <c r="Y9267" s="2"/>
      <c r="AB9267" s="2"/>
      <c r="AC9267" s="2"/>
      <c r="AD9267" s="2"/>
      <c r="AE9267" s="2"/>
      <c r="AF9267" s="2"/>
      <c r="AG9267" s="2"/>
      <c r="AH9267" s="2"/>
      <c r="AI9267" s="2"/>
      <c r="AJ9267" s="2"/>
      <c r="AK9267" s="2"/>
      <c r="BK9267" s="2"/>
      <c r="BL9267" s="2"/>
      <c r="BN9267" s="2"/>
      <c r="BO9267" s="2"/>
    </row>
    <row r="9268" ht="12.75" customHeight="1">
      <c r="D9268" s="2"/>
      <c r="G9268" s="2"/>
      <c r="I9268" s="2"/>
      <c r="J9268" s="2"/>
      <c r="K9268" s="2"/>
      <c r="L9268" s="2"/>
      <c r="M9268" s="2"/>
      <c r="N9268" s="2"/>
      <c r="O9268" s="2"/>
      <c r="P9268" s="2"/>
      <c r="Q9268" s="2"/>
      <c r="R9268" s="2"/>
      <c r="S9268" s="2"/>
      <c r="T9268" s="2"/>
      <c r="U9268" s="2"/>
      <c r="V9268" s="2"/>
      <c r="W9268" s="2"/>
      <c r="X9268" s="2"/>
      <c r="Y9268" s="2"/>
      <c r="AB9268" s="2"/>
      <c r="AC9268" s="2"/>
      <c r="AD9268" s="2"/>
      <c r="AE9268" s="2"/>
      <c r="AF9268" s="2"/>
      <c r="AG9268" s="2"/>
      <c r="AH9268" s="2"/>
      <c r="AI9268" s="2"/>
      <c r="AJ9268" s="2"/>
      <c r="AK9268" s="2"/>
      <c r="BK9268" s="2"/>
      <c r="BL9268" s="2"/>
      <c r="BN9268" s="2"/>
      <c r="BO9268" s="2"/>
    </row>
    <row r="9269" ht="12.75" customHeight="1">
      <c r="D9269" s="2"/>
      <c r="G9269" s="2"/>
      <c r="I9269" s="2"/>
      <c r="J9269" s="2"/>
      <c r="K9269" s="2"/>
      <c r="L9269" s="2"/>
      <c r="M9269" s="2"/>
      <c r="N9269" s="2"/>
      <c r="O9269" s="2"/>
      <c r="P9269" s="2"/>
      <c r="Q9269" s="2"/>
      <c r="R9269" s="2"/>
      <c r="S9269" s="2"/>
      <c r="T9269" s="2"/>
      <c r="U9269" s="2"/>
      <c r="V9269" s="2"/>
      <c r="W9269" s="2"/>
      <c r="X9269" s="2"/>
      <c r="Y9269" s="2"/>
      <c r="AB9269" s="2"/>
      <c r="AC9269" s="2"/>
      <c r="AD9269" s="2"/>
      <c r="AE9269" s="2"/>
      <c r="AF9269" s="2"/>
      <c r="AG9269" s="2"/>
      <c r="AH9269" s="2"/>
      <c r="AI9269" s="2"/>
      <c r="AJ9269" s="2"/>
      <c r="AK9269" s="2"/>
      <c r="BK9269" s="2"/>
      <c r="BL9269" s="2"/>
      <c r="BN9269" s="2"/>
      <c r="BO9269" s="2"/>
    </row>
    <row r="9270" ht="12.75" customHeight="1">
      <c r="D9270" s="2"/>
      <c r="G9270" s="2"/>
      <c r="I9270" s="2"/>
      <c r="J9270" s="2"/>
      <c r="K9270" s="2"/>
      <c r="L9270" s="2"/>
      <c r="M9270" s="2"/>
      <c r="N9270" s="2"/>
      <c r="O9270" s="2"/>
      <c r="P9270" s="2"/>
      <c r="Q9270" s="2"/>
      <c r="R9270" s="2"/>
      <c r="S9270" s="2"/>
      <c r="T9270" s="2"/>
      <c r="U9270" s="2"/>
      <c r="V9270" s="2"/>
      <c r="W9270" s="2"/>
      <c r="X9270" s="2"/>
      <c r="Y9270" s="2"/>
      <c r="AB9270" s="2"/>
      <c r="AC9270" s="2"/>
      <c r="AD9270" s="2"/>
      <c r="AE9270" s="2"/>
      <c r="AF9270" s="2"/>
      <c r="AG9270" s="2"/>
      <c r="AH9270" s="2"/>
      <c r="AI9270" s="2"/>
      <c r="AJ9270" s="2"/>
      <c r="AK9270" s="2"/>
      <c r="BK9270" s="2"/>
      <c r="BL9270" s="2"/>
      <c r="BN9270" s="2"/>
      <c r="BO9270" s="2"/>
    </row>
    <row r="9271" ht="12.75" customHeight="1">
      <c r="D9271" s="2"/>
      <c r="G9271" s="2"/>
      <c r="I9271" s="2"/>
      <c r="J9271" s="2"/>
      <c r="K9271" s="2"/>
      <c r="L9271" s="2"/>
      <c r="M9271" s="2"/>
      <c r="N9271" s="2"/>
      <c r="O9271" s="2"/>
      <c r="P9271" s="2"/>
      <c r="Q9271" s="2"/>
      <c r="R9271" s="2"/>
      <c r="S9271" s="2"/>
      <c r="T9271" s="2"/>
      <c r="U9271" s="2"/>
      <c r="V9271" s="2"/>
      <c r="W9271" s="2"/>
      <c r="X9271" s="2"/>
      <c r="Y9271" s="2"/>
      <c r="AB9271" s="2"/>
      <c r="AC9271" s="2"/>
      <c r="AD9271" s="2"/>
      <c r="AE9271" s="2"/>
      <c r="AF9271" s="2"/>
      <c r="AG9271" s="2"/>
      <c r="AH9271" s="2"/>
      <c r="AI9271" s="2"/>
      <c r="AJ9271" s="2"/>
      <c r="AK9271" s="2"/>
      <c r="BK9271" s="2"/>
      <c r="BL9271" s="2"/>
      <c r="BN9271" s="2"/>
      <c r="BO9271" s="2"/>
    </row>
    <row r="9272" ht="12.75" customHeight="1">
      <c r="D9272" s="2"/>
      <c r="G9272" s="2"/>
      <c r="I9272" s="2"/>
      <c r="J9272" s="2"/>
      <c r="K9272" s="2"/>
      <c r="L9272" s="2"/>
      <c r="M9272" s="2"/>
      <c r="N9272" s="2"/>
      <c r="O9272" s="2"/>
      <c r="P9272" s="2"/>
      <c r="Q9272" s="2"/>
      <c r="R9272" s="2"/>
      <c r="S9272" s="2"/>
      <c r="T9272" s="2"/>
      <c r="U9272" s="2"/>
      <c r="V9272" s="2"/>
      <c r="W9272" s="2"/>
      <c r="X9272" s="2"/>
      <c r="Y9272" s="2"/>
      <c r="AB9272" s="2"/>
      <c r="AC9272" s="2"/>
      <c r="AD9272" s="2"/>
      <c r="AE9272" s="2"/>
      <c r="AF9272" s="2"/>
      <c r="AG9272" s="2"/>
      <c r="AH9272" s="2"/>
      <c r="AI9272" s="2"/>
      <c r="AJ9272" s="2"/>
      <c r="AK9272" s="2"/>
      <c r="BK9272" s="2"/>
      <c r="BL9272" s="2"/>
      <c r="BN9272" s="2"/>
      <c r="BO9272" s="2"/>
    </row>
    <row r="9273" ht="12.75" customHeight="1">
      <c r="D9273" s="2"/>
      <c r="G9273" s="2"/>
      <c r="I9273" s="2"/>
      <c r="J9273" s="2"/>
      <c r="K9273" s="2"/>
      <c r="L9273" s="2"/>
      <c r="M9273" s="2"/>
      <c r="N9273" s="2"/>
      <c r="O9273" s="2"/>
      <c r="P9273" s="2"/>
      <c r="Q9273" s="2"/>
      <c r="R9273" s="2"/>
      <c r="S9273" s="2"/>
      <c r="T9273" s="2"/>
      <c r="U9273" s="2"/>
      <c r="V9273" s="2"/>
      <c r="W9273" s="2"/>
      <c r="X9273" s="2"/>
      <c r="Y9273" s="2"/>
      <c r="AB9273" s="2"/>
      <c r="AC9273" s="2"/>
      <c r="AD9273" s="2"/>
      <c r="AE9273" s="2"/>
      <c r="AF9273" s="2"/>
      <c r="AG9273" s="2"/>
      <c r="AH9273" s="2"/>
      <c r="AI9273" s="2"/>
      <c r="AJ9273" s="2"/>
      <c r="AK9273" s="2"/>
      <c r="BK9273" s="2"/>
      <c r="BL9273" s="2"/>
      <c r="BN9273" s="2"/>
      <c r="BO9273" s="2"/>
    </row>
    <row r="9274" ht="12.75" customHeight="1">
      <c r="D9274" s="2"/>
      <c r="G9274" s="2"/>
      <c r="I9274" s="2"/>
      <c r="J9274" s="2"/>
      <c r="K9274" s="2"/>
      <c r="L9274" s="2"/>
      <c r="M9274" s="2"/>
      <c r="N9274" s="2"/>
      <c r="O9274" s="2"/>
      <c r="P9274" s="2"/>
      <c r="Q9274" s="2"/>
      <c r="R9274" s="2"/>
      <c r="S9274" s="2"/>
      <c r="T9274" s="2"/>
      <c r="U9274" s="2"/>
      <c r="V9274" s="2"/>
      <c r="W9274" s="2"/>
      <c r="X9274" s="2"/>
      <c r="Y9274" s="2"/>
      <c r="AB9274" s="2"/>
      <c r="AC9274" s="2"/>
      <c r="AD9274" s="2"/>
      <c r="AE9274" s="2"/>
      <c r="AF9274" s="2"/>
      <c r="AG9274" s="2"/>
      <c r="AH9274" s="2"/>
      <c r="AI9274" s="2"/>
      <c r="AJ9274" s="2"/>
      <c r="AK9274" s="2"/>
      <c r="BK9274" s="2"/>
      <c r="BL9274" s="2"/>
      <c r="BN9274" s="2"/>
      <c r="BO9274" s="2"/>
    </row>
    <row r="9275" ht="12.75" customHeight="1">
      <c r="D9275" s="2"/>
      <c r="G9275" s="2"/>
      <c r="I9275" s="2"/>
      <c r="J9275" s="2"/>
      <c r="K9275" s="2"/>
      <c r="L9275" s="2"/>
      <c r="M9275" s="2"/>
      <c r="N9275" s="2"/>
      <c r="O9275" s="2"/>
      <c r="P9275" s="2"/>
      <c r="Q9275" s="2"/>
      <c r="R9275" s="2"/>
      <c r="S9275" s="2"/>
      <c r="T9275" s="2"/>
      <c r="U9275" s="2"/>
      <c r="V9275" s="2"/>
      <c r="W9275" s="2"/>
      <c r="X9275" s="2"/>
      <c r="Y9275" s="2"/>
      <c r="AB9275" s="2"/>
      <c r="AC9275" s="2"/>
      <c r="AD9275" s="2"/>
      <c r="AE9275" s="2"/>
      <c r="AF9275" s="2"/>
      <c r="AG9275" s="2"/>
      <c r="AH9275" s="2"/>
      <c r="AI9275" s="2"/>
      <c r="AJ9275" s="2"/>
      <c r="AK9275" s="2"/>
      <c r="BK9275" s="2"/>
      <c r="BL9275" s="2"/>
      <c r="BN9275" s="2"/>
      <c r="BO9275" s="2"/>
    </row>
    <row r="9276" ht="12.75" customHeight="1">
      <c r="D9276" s="2"/>
      <c r="G9276" s="2"/>
      <c r="I9276" s="2"/>
      <c r="J9276" s="2"/>
      <c r="K9276" s="2"/>
      <c r="L9276" s="2"/>
      <c r="M9276" s="2"/>
      <c r="N9276" s="2"/>
      <c r="O9276" s="2"/>
      <c r="P9276" s="2"/>
      <c r="Q9276" s="2"/>
      <c r="R9276" s="2"/>
      <c r="S9276" s="2"/>
      <c r="T9276" s="2"/>
      <c r="U9276" s="2"/>
      <c r="V9276" s="2"/>
      <c r="W9276" s="2"/>
      <c r="X9276" s="2"/>
      <c r="Y9276" s="2"/>
      <c r="AB9276" s="2"/>
      <c r="AC9276" s="2"/>
      <c r="AD9276" s="2"/>
      <c r="AE9276" s="2"/>
      <c r="AF9276" s="2"/>
      <c r="AG9276" s="2"/>
      <c r="AH9276" s="2"/>
      <c r="AI9276" s="2"/>
      <c r="AJ9276" s="2"/>
      <c r="AK9276" s="2"/>
      <c r="BK9276" s="2"/>
      <c r="BL9276" s="2"/>
      <c r="BN9276" s="2"/>
      <c r="BO9276" s="2"/>
    </row>
    <row r="9277" ht="12.75" customHeight="1">
      <c r="D9277" s="2"/>
      <c r="G9277" s="2"/>
      <c r="I9277" s="2"/>
      <c r="J9277" s="2"/>
      <c r="K9277" s="2"/>
      <c r="L9277" s="2"/>
      <c r="M9277" s="2"/>
      <c r="N9277" s="2"/>
      <c r="O9277" s="2"/>
      <c r="P9277" s="2"/>
      <c r="Q9277" s="2"/>
      <c r="R9277" s="2"/>
      <c r="S9277" s="2"/>
      <c r="T9277" s="2"/>
      <c r="U9277" s="2"/>
      <c r="V9277" s="2"/>
      <c r="W9277" s="2"/>
      <c r="X9277" s="2"/>
      <c r="Y9277" s="2"/>
      <c r="AB9277" s="2"/>
      <c r="AC9277" s="2"/>
      <c r="AD9277" s="2"/>
      <c r="AE9277" s="2"/>
      <c r="AF9277" s="2"/>
      <c r="AG9277" s="2"/>
      <c r="AH9277" s="2"/>
      <c r="AI9277" s="2"/>
      <c r="AJ9277" s="2"/>
      <c r="AK9277" s="2"/>
      <c r="BK9277" s="2"/>
      <c r="BL9277" s="2"/>
      <c r="BN9277" s="2"/>
      <c r="BO9277" s="2"/>
    </row>
    <row r="9278" ht="12.75" customHeight="1">
      <c r="D9278" s="2"/>
      <c r="G9278" s="2"/>
      <c r="I9278" s="2"/>
      <c r="J9278" s="2"/>
      <c r="K9278" s="2"/>
      <c r="L9278" s="2"/>
      <c r="M9278" s="2"/>
      <c r="N9278" s="2"/>
      <c r="O9278" s="2"/>
      <c r="P9278" s="2"/>
      <c r="Q9278" s="2"/>
      <c r="R9278" s="2"/>
      <c r="S9278" s="2"/>
      <c r="T9278" s="2"/>
      <c r="U9278" s="2"/>
      <c r="V9278" s="2"/>
      <c r="W9278" s="2"/>
      <c r="X9278" s="2"/>
      <c r="Y9278" s="2"/>
      <c r="AB9278" s="2"/>
      <c r="AC9278" s="2"/>
      <c r="AD9278" s="2"/>
      <c r="AE9278" s="2"/>
      <c r="AF9278" s="2"/>
      <c r="AG9278" s="2"/>
      <c r="AH9278" s="2"/>
      <c r="AI9278" s="2"/>
      <c r="AJ9278" s="2"/>
      <c r="AK9278" s="2"/>
      <c r="BK9278" s="2"/>
      <c r="BL9278" s="2"/>
      <c r="BN9278" s="2"/>
      <c r="BO9278" s="2"/>
    </row>
    <row r="9279" ht="12.75" customHeight="1">
      <c r="D9279" s="2"/>
      <c r="G9279" s="2"/>
      <c r="I9279" s="2"/>
      <c r="J9279" s="2"/>
      <c r="K9279" s="2"/>
      <c r="L9279" s="2"/>
      <c r="M9279" s="2"/>
      <c r="N9279" s="2"/>
      <c r="O9279" s="2"/>
      <c r="P9279" s="2"/>
      <c r="Q9279" s="2"/>
      <c r="R9279" s="2"/>
      <c r="S9279" s="2"/>
      <c r="T9279" s="2"/>
      <c r="U9279" s="2"/>
      <c r="V9279" s="2"/>
      <c r="W9279" s="2"/>
      <c r="X9279" s="2"/>
      <c r="Y9279" s="2"/>
      <c r="AB9279" s="2"/>
      <c r="AC9279" s="2"/>
      <c r="AD9279" s="2"/>
      <c r="AE9279" s="2"/>
      <c r="AF9279" s="2"/>
      <c r="AG9279" s="2"/>
      <c r="AH9279" s="2"/>
      <c r="AI9279" s="2"/>
      <c r="AJ9279" s="2"/>
      <c r="AK9279" s="2"/>
      <c r="BK9279" s="2"/>
      <c r="BL9279" s="2"/>
      <c r="BN9279" s="2"/>
      <c r="BO9279" s="2"/>
    </row>
    <row r="9280" ht="12.75" customHeight="1">
      <c r="D9280" s="2"/>
      <c r="G9280" s="2"/>
      <c r="I9280" s="2"/>
      <c r="J9280" s="2"/>
      <c r="K9280" s="2"/>
      <c r="L9280" s="2"/>
      <c r="M9280" s="2"/>
      <c r="N9280" s="2"/>
      <c r="O9280" s="2"/>
      <c r="P9280" s="2"/>
      <c r="Q9280" s="2"/>
      <c r="R9280" s="2"/>
      <c r="S9280" s="2"/>
      <c r="T9280" s="2"/>
      <c r="U9280" s="2"/>
      <c r="V9280" s="2"/>
      <c r="W9280" s="2"/>
      <c r="X9280" s="2"/>
      <c r="Y9280" s="2"/>
      <c r="AB9280" s="2"/>
      <c r="AC9280" s="2"/>
      <c r="AD9280" s="2"/>
      <c r="AE9280" s="2"/>
      <c r="AF9280" s="2"/>
      <c r="AG9280" s="2"/>
      <c r="AH9280" s="2"/>
      <c r="AI9280" s="2"/>
      <c r="AJ9280" s="2"/>
      <c r="AK9280" s="2"/>
      <c r="BK9280" s="2"/>
      <c r="BL9280" s="2"/>
      <c r="BN9280" s="2"/>
      <c r="BO9280" s="2"/>
    </row>
    <row r="9281" ht="12.75" customHeight="1">
      <c r="D9281" s="2"/>
      <c r="G9281" s="2"/>
      <c r="I9281" s="2"/>
      <c r="J9281" s="2"/>
      <c r="K9281" s="2"/>
      <c r="L9281" s="2"/>
      <c r="M9281" s="2"/>
      <c r="N9281" s="2"/>
      <c r="O9281" s="2"/>
      <c r="P9281" s="2"/>
      <c r="Q9281" s="2"/>
      <c r="R9281" s="2"/>
      <c r="S9281" s="2"/>
      <c r="T9281" s="2"/>
      <c r="U9281" s="2"/>
      <c r="V9281" s="2"/>
      <c r="W9281" s="2"/>
      <c r="X9281" s="2"/>
      <c r="Y9281" s="2"/>
      <c r="AB9281" s="2"/>
      <c r="AC9281" s="2"/>
      <c r="AD9281" s="2"/>
      <c r="AE9281" s="2"/>
      <c r="AF9281" s="2"/>
      <c r="AG9281" s="2"/>
      <c r="AH9281" s="2"/>
      <c r="AI9281" s="2"/>
      <c r="AJ9281" s="2"/>
      <c r="AK9281" s="2"/>
      <c r="BK9281" s="2"/>
      <c r="BL9281" s="2"/>
      <c r="BN9281" s="2"/>
      <c r="BO9281" s="2"/>
    </row>
    <row r="9282" ht="12.75" customHeight="1">
      <c r="D9282" s="2"/>
      <c r="G9282" s="2"/>
      <c r="I9282" s="2"/>
      <c r="J9282" s="2"/>
      <c r="K9282" s="2"/>
      <c r="L9282" s="2"/>
      <c r="M9282" s="2"/>
      <c r="N9282" s="2"/>
      <c r="O9282" s="2"/>
      <c r="P9282" s="2"/>
      <c r="Q9282" s="2"/>
      <c r="R9282" s="2"/>
      <c r="S9282" s="2"/>
      <c r="T9282" s="2"/>
      <c r="U9282" s="2"/>
      <c r="V9282" s="2"/>
      <c r="W9282" s="2"/>
      <c r="X9282" s="2"/>
      <c r="Y9282" s="2"/>
      <c r="AB9282" s="2"/>
      <c r="AC9282" s="2"/>
      <c r="AD9282" s="2"/>
      <c r="AE9282" s="2"/>
      <c r="AF9282" s="2"/>
      <c r="AG9282" s="2"/>
      <c r="AH9282" s="2"/>
      <c r="AI9282" s="2"/>
      <c r="AJ9282" s="2"/>
      <c r="AK9282" s="2"/>
      <c r="BK9282" s="2"/>
      <c r="BL9282" s="2"/>
      <c r="BN9282" s="2"/>
      <c r="BO9282" s="2"/>
    </row>
    <row r="9283" ht="12.75" customHeight="1">
      <c r="D9283" s="2"/>
      <c r="G9283" s="2"/>
      <c r="I9283" s="2"/>
      <c r="J9283" s="2"/>
      <c r="K9283" s="2"/>
      <c r="L9283" s="2"/>
      <c r="M9283" s="2"/>
      <c r="N9283" s="2"/>
      <c r="O9283" s="2"/>
      <c r="P9283" s="2"/>
      <c r="Q9283" s="2"/>
      <c r="R9283" s="2"/>
      <c r="S9283" s="2"/>
      <c r="T9283" s="2"/>
      <c r="U9283" s="2"/>
      <c r="V9283" s="2"/>
      <c r="W9283" s="2"/>
      <c r="X9283" s="2"/>
      <c r="Y9283" s="2"/>
      <c r="AB9283" s="2"/>
      <c r="AC9283" s="2"/>
      <c r="AD9283" s="2"/>
      <c r="AE9283" s="2"/>
      <c r="AF9283" s="2"/>
      <c r="AG9283" s="2"/>
      <c r="AH9283" s="2"/>
      <c r="AI9283" s="2"/>
      <c r="AJ9283" s="2"/>
      <c r="AK9283" s="2"/>
      <c r="BK9283" s="2"/>
      <c r="BL9283" s="2"/>
      <c r="BN9283" s="2"/>
      <c r="BO9283" s="2"/>
    </row>
    <row r="9284" ht="12.75" customHeight="1">
      <c r="D9284" s="2"/>
      <c r="G9284" s="2"/>
      <c r="I9284" s="2"/>
      <c r="J9284" s="2"/>
      <c r="K9284" s="2"/>
      <c r="L9284" s="2"/>
      <c r="M9284" s="2"/>
      <c r="N9284" s="2"/>
      <c r="O9284" s="2"/>
      <c r="P9284" s="2"/>
      <c r="Q9284" s="2"/>
      <c r="R9284" s="2"/>
      <c r="S9284" s="2"/>
      <c r="T9284" s="2"/>
      <c r="U9284" s="2"/>
      <c r="V9284" s="2"/>
      <c r="W9284" s="2"/>
      <c r="X9284" s="2"/>
      <c r="Y9284" s="2"/>
      <c r="AB9284" s="2"/>
      <c r="AC9284" s="2"/>
      <c r="AD9284" s="2"/>
      <c r="AE9284" s="2"/>
      <c r="AF9284" s="2"/>
      <c r="AG9284" s="2"/>
      <c r="AH9284" s="2"/>
      <c r="AI9284" s="2"/>
      <c r="AJ9284" s="2"/>
      <c r="AK9284" s="2"/>
      <c r="BK9284" s="2"/>
      <c r="BL9284" s="2"/>
      <c r="BN9284" s="2"/>
      <c r="BO9284" s="2"/>
    </row>
    <row r="9285" ht="12.75" customHeight="1">
      <c r="D9285" s="2"/>
      <c r="G9285" s="2"/>
      <c r="I9285" s="2"/>
      <c r="J9285" s="2"/>
      <c r="K9285" s="2"/>
      <c r="L9285" s="2"/>
      <c r="M9285" s="2"/>
      <c r="N9285" s="2"/>
      <c r="O9285" s="2"/>
      <c r="P9285" s="2"/>
      <c r="Q9285" s="2"/>
      <c r="R9285" s="2"/>
      <c r="S9285" s="2"/>
      <c r="T9285" s="2"/>
      <c r="U9285" s="2"/>
      <c r="V9285" s="2"/>
      <c r="W9285" s="2"/>
      <c r="X9285" s="2"/>
      <c r="Y9285" s="2"/>
      <c r="AB9285" s="2"/>
      <c r="AC9285" s="2"/>
      <c r="AD9285" s="2"/>
      <c r="AE9285" s="2"/>
      <c r="AF9285" s="2"/>
      <c r="AG9285" s="2"/>
      <c r="AH9285" s="2"/>
      <c r="AI9285" s="2"/>
      <c r="AJ9285" s="2"/>
      <c r="AK9285" s="2"/>
      <c r="BK9285" s="2"/>
      <c r="BL9285" s="2"/>
      <c r="BN9285" s="2"/>
      <c r="BO9285" s="2"/>
    </row>
    <row r="9286" ht="12.75" customHeight="1">
      <c r="D9286" s="2"/>
      <c r="G9286" s="2"/>
      <c r="I9286" s="2"/>
      <c r="J9286" s="2"/>
      <c r="K9286" s="2"/>
      <c r="L9286" s="2"/>
      <c r="M9286" s="2"/>
      <c r="N9286" s="2"/>
      <c r="O9286" s="2"/>
      <c r="P9286" s="2"/>
      <c r="Q9286" s="2"/>
      <c r="R9286" s="2"/>
      <c r="S9286" s="2"/>
      <c r="T9286" s="2"/>
      <c r="U9286" s="2"/>
      <c r="V9286" s="2"/>
      <c r="W9286" s="2"/>
      <c r="X9286" s="2"/>
      <c r="Y9286" s="2"/>
      <c r="AB9286" s="2"/>
      <c r="AC9286" s="2"/>
      <c r="AD9286" s="2"/>
      <c r="AE9286" s="2"/>
      <c r="AF9286" s="2"/>
      <c r="AG9286" s="2"/>
      <c r="AH9286" s="2"/>
      <c r="AI9286" s="2"/>
      <c r="AJ9286" s="2"/>
      <c r="AK9286" s="2"/>
      <c r="BK9286" s="2"/>
      <c r="BL9286" s="2"/>
      <c r="BN9286" s="2"/>
      <c r="BO9286" s="2"/>
    </row>
    <row r="9287" ht="12.75" customHeight="1">
      <c r="D9287" s="2"/>
      <c r="G9287" s="2"/>
      <c r="I9287" s="2"/>
      <c r="J9287" s="2"/>
      <c r="K9287" s="2"/>
      <c r="L9287" s="2"/>
      <c r="M9287" s="2"/>
      <c r="N9287" s="2"/>
      <c r="O9287" s="2"/>
      <c r="P9287" s="2"/>
      <c r="Q9287" s="2"/>
      <c r="R9287" s="2"/>
      <c r="S9287" s="2"/>
      <c r="T9287" s="2"/>
      <c r="U9287" s="2"/>
      <c r="V9287" s="2"/>
      <c r="W9287" s="2"/>
      <c r="X9287" s="2"/>
      <c r="Y9287" s="2"/>
      <c r="AB9287" s="2"/>
      <c r="AC9287" s="2"/>
      <c r="AD9287" s="2"/>
      <c r="AE9287" s="2"/>
      <c r="AF9287" s="2"/>
      <c r="AG9287" s="2"/>
      <c r="AH9287" s="2"/>
      <c r="AI9287" s="2"/>
      <c r="AJ9287" s="2"/>
      <c r="AK9287" s="2"/>
      <c r="BK9287" s="2"/>
      <c r="BL9287" s="2"/>
      <c r="BN9287" s="2"/>
      <c r="BO9287" s="2"/>
    </row>
    <row r="9288" ht="12.75" customHeight="1">
      <c r="D9288" s="2"/>
      <c r="G9288" s="2"/>
      <c r="I9288" s="2"/>
      <c r="J9288" s="2"/>
      <c r="K9288" s="2"/>
      <c r="L9288" s="2"/>
      <c r="M9288" s="2"/>
      <c r="N9288" s="2"/>
      <c r="O9288" s="2"/>
      <c r="P9288" s="2"/>
      <c r="Q9288" s="2"/>
      <c r="R9288" s="2"/>
      <c r="S9288" s="2"/>
      <c r="T9288" s="2"/>
      <c r="U9288" s="2"/>
      <c r="V9288" s="2"/>
      <c r="W9288" s="2"/>
      <c r="X9288" s="2"/>
      <c r="Y9288" s="2"/>
      <c r="AB9288" s="2"/>
      <c r="AC9288" s="2"/>
      <c r="AD9288" s="2"/>
      <c r="AE9288" s="2"/>
      <c r="AF9288" s="2"/>
      <c r="AG9288" s="2"/>
      <c r="AH9288" s="2"/>
      <c r="AI9288" s="2"/>
      <c r="AJ9288" s="2"/>
      <c r="AK9288" s="2"/>
      <c r="BK9288" s="2"/>
      <c r="BL9288" s="2"/>
      <c r="BN9288" s="2"/>
      <c r="BO9288" s="2"/>
    </row>
    <row r="9289" ht="12.75" customHeight="1">
      <c r="D9289" s="2"/>
      <c r="G9289" s="2"/>
      <c r="I9289" s="2"/>
      <c r="J9289" s="2"/>
      <c r="K9289" s="2"/>
      <c r="L9289" s="2"/>
      <c r="M9289" s="2"/>
      <c r="N9289" s="2"/>
      <c r="O9289" s="2"/>
      <c r="P9289" s="2"/>
      <c r="Q9289" s="2"/>
      <c r="R9289" s="2"/>
      <c r="S9289" s="2"/>
      <c r="T9289" s="2"/>
      <c r="U9289" s="2"/>
      <c r="V9289" s="2"/>
      <c r="W9289" s="2"/>
      <c r="X9289" s="2"/>
      <c r="Y9289" s="2"/>
      <c r="AB9289" s="2"/>
      <c r="AC9289" s="2"/>
      <c r="AD9289" s="2"/>
      <c r="AE9289" s="2"/>
      <c r="AF9289" s="2"/>
      <c r="AG9289" s="2"/>
      <c r="AH9289" s="2"/>
      <c r="AI9289" s="2"/>
      <c r="AJ9289" s="2"/>
      <c r="AK9289" s="2"/>
      <c r="BK9289" s="2"/>
      <c r="BL9289" s="2"/>
      <c r="BN9289" s="2"/>
      <c r="BO9289" s="2"/>
    </row>
    <row r="9290" ht="12.75" customHeight="1">
      <c r="D9290" s="2"/>
      <c r="G9290" s="2"/>
      <c r="I9290" s="2"/>
      <c r="J9290" s="2"/>
      <c r="K9290" s="2"/>
      <c r="L9290" s="2"/>
      <c r="M9290" s="2"/>
      <c r="N9290" s="2"/>
      <c r="O9290" s="2"/>
      <c r="P9290" s="2"/>
      <c r="Q9290" s="2"/>
      <c r="R9290" s="2"/>
      <c r="S9290" s="2"/>
      <c r="T9290" s="2"/>
      <c r="U9290" s="2"/>
      <c r="V9290" s="2"/>
      <c r="W9290" s="2"/>
      <c r="X9290" s="2"/>
      <c r="Y9290" s="2"/>
      <c r="AB9290" s="2"/>
      <c r="AC9290" s="2"/>
      <c r="AD9290" s="2"/>
      <c r="AE9290" s="2"/>
      <c r="AF9290" s="2"/>
      <c r="AG9290" s="2"/>
      <c r="AH9290" s="2"/>
      <c r="AI9290" s="2"/>
      <c r="AJ9290" s="2"/>
      <c r="AK9290" s="2"/>
      <c r="BK9290" s="2"/>
      <c r="BL9290" s="2"/>
      <c r="BN9290" s="2"/>
      <c r="BO9290" s="2"/>
    </row>
    <row r="9291" ht="12.75" customHeight="1">
      <c r="D9291" s="2"/>
      <c r="G9291" s="2"/>
      <c r="I9291" s="2"/>
      <c r="J9291" s="2"/>
      <c r="K9291" s="2"/>
      <c r="L9291" s="2"/>
      <c r="M9291" s="2"/>
      <c r="N9291" s="2"/>
      <c r="O9291" s="2"/>
      <c r="P9291" s="2"/>
      <c r="Q9291" s="2"/>
      <c r="R9291" s="2"/>
      <c r="S9291" s="2"/>
      <c r="T9291" s="2"/>
      <c r="U9291" s="2"/>
      <c r="V9291" s="2"/>
      <c r="W9291" s="2"/>
      <c r="X9291" s="2"/>
      <c r="Y9291" s="2"/>
      <c r="AB9291" s="2"/>
      <c r="AC9291" s="2"/>
      <c r="AD9291" s="2"/>
      <c r="AE9291" s="2"/>
      <c r="AF9291" s="2"/>
      <c r="AG9291" s="2"/>
      <c r="AH9291" s="2"/>
      <c r="AI9291" s="2"/>
      <c r="AJ9291" s="2"/>
      <c r="AK9291" s="2"/>
      <c r="BK9291" s="2"/>
      <c r="BL9291" s="2"/>
      <c r="BN9291" s="2"/>
      <c r="BO9291" s="2"/>
    </row>
    <row r="9292" ht="12.75" customHeight="1">
      <c r="D9292" s="2"/>
      <c r="G9292" s="2"/>
      <c r="I9292" s="2"/>
      <c r="J9292" s="2"/>
      <c r="K9292" s="2"/>
      <c r="L9292" s="2"/>
      <c r="M9292" s="2"/>
      <c r="N9292" s="2"/>
      <c r="O9292" s="2"/>
      <c r="P9292" s="2"/>
      <c r="Q9292" s="2"/>
      <c r="R9292" s="2"/>
      <c r="S9292" s="2"/>
      <c r="T9292" s="2"/>
      <c r="U9292" s="2"/>
      <c r="V9292" s="2"/>
      <c r="W9292" s="2"/>
      <c r="X9292" s="2"/>
      <c r="Y9292" s="2"/>
      <c r="AB9292" s="2"/>
      <c r="AC9292" s="2"/>
      <c r="AD9292" s="2"/>
      <c r="AE9292" s="2"/>
      <c r="AF9292" s="2"/>
      <c r="AG9292" s="2"/>
      <c r="AH9292" s="2"/>
      <c r="AI9292" s="2"/>
      <c r="AJ9292" s="2"/>
      <c r="AK9292" s="2"/>
      <c r="BK9292" s="2"/>
      <c r="BL9292" s="2"/>
      <c r="BN9292" s="2"/>
      <c r="BO9292" s="2"/>
    </row>
    <row r="9293" ht="12.75" customHeight="1">
      <c r="D9293" s="2"/>
      <c r="G9293" s="2"/>
      <c r="I9293" s="2"/>
      <c r="J9293" s="2"/>
      <c r="K9293" s="2"/>
      <c r="L9293" s="2"/>
      <c r="M9293" s="2"/>
      <c r="N9293" s="2"/>
      <c r="O9293" s="2"/>
      <c r="P9293" s="2"/>
      <c r="Q9293" s="2"/>
      <c r="R9293" s="2"/>
      <c r="S9293" s="2"/>
      <c r="T9293" s="2"/>
      <c r="U9293" s="2"/>
      <c r="V9293" s="2"/>
      <c r="W9293" s="2"/>
      <c r="X9293" s="2"/>
      <c r="Y9293" s="2"/>
      <c r="AB9293" s="2"/>
      <c r="AC9293" s="2"/>
      <c r="AD9293" s="2"/>
      <c r="AE9293" s="2"/>
      <c r="AF9293" s="2"/>
      <c r="AG9293" s="2"/>
      <c r="AH9293" s="2"/>
      <c r="AI9293" s="2"/>
      <c r="AJ9293" s="2"/>
      <c r="AK9293" s="2"/>
      <c r="BK9293" s="2"/>
      <c r="BL9293" s="2"/>
      <c r="BN9293" s="2"/>
      <c r="BO9293" s="2"/>
    </row>
    <row r="9294" ht="12.75" customHeight="1">
      <c r="D9294" s="2"/>
      <c r="G9294" s="2"/>
      <c r="I9294" s="2"/>
      <c r="J9294" s="2"/>
      <c r="K9294" s="2"/>
      <c r="L9294" s="2"/>
      <c r="M9294" s="2"/>
      <c r="N9294" s="2"/>
      <c r="O9294" s="2"/>
      <c r="P9294" s="2"/>
      <c r="Q9294" s="2"/>
      <c r="R9294" s="2"/>
      <c r="S9294" s="2"/>
      <c r="T9294" s="2"/>
      <c r="U9294" s="2"/>
      <c r="V9294" s="2"/>
      <c r="W9294" s="2"/>
      <c r="X9294" s="2"/>
      <c r="Y9294" s="2"/>
      <c r="AB9294" s="2"/>
      <c r="AC9294" s="2"/>
      <c r="AD9294" s="2"/>
      <c r="AE9294" s="2"/>
      <c r="AF9294" s="2"/>
      <c r="AG9294" s="2"/>
      <c r="AH9294" s="2"/>
      <c r="AI9294" s="2"/>
      <c r="AJ9294" s="2"/>
      <c r="AK9294" s="2"/>
      <c r="BK9294" s="2"/>
      <c r="BL9294" s="2"/>
      <c r="BN9294" s="2"/>
      <c r="BO9294" s="2"/>
    </row>
    <row r="9295" ht="12.75" customHeight="1">
      <c r="D9295" s="2"/>
      <c r="G9295" s="2"/>
      <c r="I9295" s="2"/>
      <c r="J9295" s="2"/>
      <c r="K9295" s="2"/>
      <c r="L9295" s="2"/>
      <c r="M9295" s="2"/>
      <c r="N9295" s="2"/>
      <c r="O9295" s="2"/>
      <c r="P9295" s="2"/>
      <c r="Q9295" s="2"/>
      <c r="R9295" s="2"/>
      <c r="S9295" s="2"/>
      <c r="T9295" s="2"/>
      <c r="U9295" s="2"/>
      <c r="V9295" s="2"/>
      <c r="W9295" s="2"/>
      <c r="X9295" s="2"/>
      <c r="Y9295" s="2"/>
      <c r="AB9295" s="2"/>
      <c r="AC9295" s="2"/>
      <c r="AD9295" s="2"/>
      <c r="AE9295" s="2"/>
      <c r="AF9295" s="2"/>
      <c r="AG9295" s="2"/>
      <c r="AH9295" s="2"/>
      <c r="AI9295" s="2"/>
      <c r="AJ9295" s="2"/>
      <c r="AK9295" s="2"/>
      <c r="BK9295" s="2"/>
      <c r="BL9295" s="2"/>
      <c r="BN9295" s="2"/>
      <c r="BO9295" s="2"/>
    </row>
    <row r="9296" ht="12.75" customHeight="1">
      <c r="D9296" s="2"/>
      <c r="G9296" s="2"/>
      <c r="I9296" s="2"/>
      <c r="J9296" s="2"/>
      <c r="K9296" s="2"/>
      <c r="L9296" s="2"/>
      <c r="M9296" s="2"/>
      <c r="N9296" s="2"/>
      <c r="O9296" s="2"/>
      <c r="P9296" s="2"/>
      <c r="Q9296" s="2"/>
      <c r="R9296" s="2"/>
      <c r="S9296" s="2"/>
      <c r="T9296" s="2"/>
      <c r="U9296" s="2"/>
      <c r="V9296" s="2"/>
      <c r="W9296" s="2"/>
      <c r="X9296" s="2"/>
      <c r="Y9296" s="2"/>
      <c r="AB9296" s="2"/>
      <c r="AC9296" s="2"/>
      <c r="AD9296" s="2"/>
      <c r="AE9296" s="2"/>
      <c r="AF9296" s="2"/>
      <c r="AG9296" s="2"/>
      <c r="AH9296" s="2"/>
      <c r="AI9296" s="2"/>
      <c r="AJ9296" s="2"/>
      <c r="AK9296" s="2"/>
      <c r="BK9296" s="2"/>
      <c r="BL9296" s="2"/>
      <c r="BN9296" s="2"/>
      <c r="BO9296" s="2"/>
    </row>
    <row r="9297" ht="12.75" customHeight="1">
      <c r="D9297" s="2"/>
      <c r="G9297" s="2"/>
      <c r="I9297" s="2"/>
      <c r="J9297" s="2"/>
      <c r="K9297" s="2"/>
      <c r="L9297" s="2"/>
      <c r="M9297" s="2"/>
      <c r="N9297" s="2"/>
      <c r="O9297" s="2"/>
      <c r="P9297" s="2"/>
      <c r="Q9297" s="2"/>
      <c r="R9297" s="2"/>
      <c r="S9297" s="2"/>
      <c r="T9297" s="2"/>
      <c r="U9297" s="2"/>
      <c r="V9297" s="2"/>
      <c r="W9297" s="2"/>
      <c r="X9297" s="2"/>
      <c r="Y9297" s="2"/>
      <c r="AB9297" s="2"/>
      <c r="AC9297" s="2"/>
      <c r="AD9297" s="2"/>
      <c r="AE9297" s="2"/>
      <c r="AF9297" s="2"/>
      <c r="AG9297" s="2"/>
      <c r="AH9297" s="2"/>
      <c r="AI9297" s="2"/>
      <c r="AJ9297" s="2"/>
      <c r="AK9297" s="2"/>
      <c r="BK9297" s="2"/>
      <c r="BL9297" s="2"/>
      <c r="BN9297" s="2"/>
      <c r="BO9297" s="2"/>
    </row>
    <row r="9298" ht="12.75" customHeight="1">
      <c r="D9298" s="2"/>
      <c r="G9298" s="2"/>
      <c r="I9298" s="2"/>
      <c r="J9298" s="2"/>
      <c r="K9298" s="2"/>
      <c r="L9298" s="2"/>
      <c r="M9298" s="2"/>
      <c r="N9298" s="2"/>
      <c r="O9298" s="2"/>
      <c r="P9298" s="2"/>
      <c r="Q9298" s="2"/>
      <c r="R9298" s="2"/>
      <c r="S9298" s="2"/>
      <c r="T9298" s="2"/>
      <c r="U9298" s="2"/>
      <c r="V9298" s="2"/>
      <c r="W9298" s="2"/>
      <c r="X9298" s="2"/>
      <c r="Y9298" s="2"/>
      <c r="AB9298" s="2"/>
      <c r="AC9298" s="2"/>
      <c r="AD9298" s="2"/>
      <c r="AE9298" s="2"/>
      <c r="AF9298" s="2"/>
      <c r="AG9298" s="2"/>
      <c r="AH9298" s="2"/>
      <c r="AI9298" s="2"/>
      <c r="AJ9298" s="2"/>
      <c r="AK9298" s="2"/>
      <c r="BK9298" s="2"/>
      <c r="BL9298" s="2"/>
      <c r="BN9298" s="2"/>
      <c r="BO9298" s="2"/>
    </row>
    <row r="9299" ht="12.75" customHeight="1">
      <c r="D9299" s="2"/>
      <c r="G9299" s="2"/>
      <c r="I9299" s="2"/>
      <c r="J9299" s="2"/>
      <c r="K9299" s="2"/>
      <c r="L9299" s="2"/>
      <c r="M9299" s="2"/>
      <c r="N9299" s="2"/>
      <c r="O9299" s="2"/>
      <c r="P9299" s="2"/>
      <c r="Q9299" s="2"/>
      <c r="R9299" s="2"/>
      <c r="S9299" s="2"/>
      <c r="T9299" s="2"/>
      <c r="U9299" s="2"/>
      <c r="V9299" s="2"/>
      <c r="W9299" s="2"/>
      <c r="X9299" s="2"/>
      <c r="Y9299" s="2"/>
      <c r="AB9299" s="2"/>
      <c r="AC9299" s="2"/>
      <c r="AD9299" s="2"/>
      <c r="AE9299" s="2"/>
      <c r="AF9299" s="2"/>
      <c r="AG9299" s="2"/>
      <c r="AH9299" s="2"/>
      <c r="AI9299" s="2"/>
      <c r="AJ9299" s="2"/>
      <c r="AK9299" s="2"/>
      <c r="BK9299" s="2"/>
      <c r="BL9299" s="2"/>
      <c r="BN9299" s="2"/>
      <c r="BO9299" s="2"/>
    </row>
    <row r="9300" ht="12.75" customHeight="1">
      <c r="D9300" s="2"/>
      <c r="G9300" s="2"/>
      <c r="I9300" s="2"/>
      <c r="J9300" s="2"/>
      <c r="K9300" s="2"/>
      <c r="L9300" s="2"/>
      <c r="M9300" s="2"/>
      <c r="N9300" s="2"/>
      <c r="O9300" s="2"/>
      <c r="P9300" s="2"/>
      <c r="Q9300" s="2"/>
      <c r="R9300" s="2"/>
      <c r="S9300" s="2"/>
      <c r="T9300" s="2"/>
      <c r="U9300" s="2"/>
      <c r="V9300" s="2"/>
      <c r="W9300" s="2"/>
      <c r="X9300" s="2"/>
      <c r="Y9300" s="2"/>
      <c r="AB9300" s="2"/>
      <c r="AC9300" s="2"/>
      <c r="AD9300" s="2"/>
      <c r="AE9300" s="2"/>
      <c r="AF9300" s="2"/>
      <c r="AG9300" s="2"/>
      <c r="AH9300" s="2"/>
      <c r="AI9300" s="2"/>
      <c r="AJ9300" s="2"/>
      <c r="AK9300" s="2"/>
      <c r="BK9300" s="2"/>
      <c r="BL9300" s="2"/>
      <c r="BN9300" s="2"/>
      <c r="BO9300" s="2"/>
    </row>
    <row r="9301" ht="12.75" customHeight="1">
      <c r="D9301" s="2"/>
      <c r="G9301" s="2"/>
      <c r="I9301" s="2"/>
      <c r="J9301" s="2"/>
      <c r="K9301" s="2"/>
      <c r="L9301" s="2"/>
      <c r="M9301" s="2"/>
      <c r="N9301" s="2"/>
      <c r="O9301" s="2"/>
      <c r="P9301" s="2"/>
      <c r="Q9301" s="2"/>
      <c r="R9301" s="2"/>
      <c r="S9301" s="2"/>
      <c r="T9301" s="2"/>
      <c r="U9301" s="2"/>
      <c r="V9301" s="2"/>
      <c r="W9301" s="2"/>
      <c r="X9301" s="2"/>
      <c r="Y9301" s="2"/>
      <c r="AB9301" s="2"/>
      <c r="AC9301" s="2"/>
      <c r="AD9301" s="2"/>
      <c r="AE9301" s="2"/>
      <c r="AF9301" s="2"/>
      <c r="AG9301" s="2"/>
      <c r="AH9301" s="2"/>
      <c r="AI9301" s="2"/>
      <c r="AJ9301" s="2"/>
      <c r="AK9301" s="2"/>
      <c r="BK9301" s="2"/>
      <c r="BL9301" s="2"/>
      <c r="BN9301" s="2"/>
      <c r="BO9301" s="2"/>
    </row>
    <row r="9302" ht="12.75" customHeight="1">
      <c r="D9302" s="2"/>
      <c r="G9302" s="2"/>
      <c r="I9302" s="2"/>
      <c r="J9302" s="2"/>
      <c r="K9302" s="2"/>
      <c r="L9302" s="2"/>
      <c r="M9302" s="2"/>
      <c r="N9302" s="2"/>
      <c r="O9302" s="2"/>
      <c r="P9302" s="2"/>
      <c r="Q9302" s="2"/>
      <c r="R9302" s="2"/>
      <c r="S9302" s="2"/>
      <c r="T9302" s="2"/>
      <c r="U9302" s="2"/>
      <c r="V9302" s="2"/>
      <c r="W9302" s="2"/>
      <c r="X9302" s="2"/>
      <c r="Y9302" s="2"/>
      <c r="AB9302" s="2"/>
      <c r="AC9302" s="2"/>
      <c r="AD9302" s="2"/>
      <c r="AE9302" s="2"/>
      <c r="AF9302" s="2"/>
      <c r="AG9302" s="2"/>
      <c r="AH9302" s="2"/>
      <c r="AI9302" s="2"/>
      <c r="AJ9302" s="2"/>
      <c r="AK9302" s="2"/>
      <c r="BK9302" s="2"/>
      <c r="BL9302" s="2"/>
      <c r="BN9302" s="2"/>
      <c r="BO9302" s="2"/>
    </row>
    <row r="9303" ht="12.75" customHeight="1">
      <c r="D9303" s="2"/>
      <c r="G9303" s="2"/>
      <c r="I9303" s="2"/>
      <c r="J9303" s="2"/>
      <c r="K9303" s="2"/>
      <c r="L9303" s="2"/>
      <c r="M9303" s="2"/>
      <c r="N9303" s="2"/>
      <c r="O9303" s="2"/>
      <c r="P9303" s="2"/>
      <c r="Q9303" s="2"/>
      <c r="R9303" s="2"/>
      <c r="S9303" s="2"/>
      <c r="T9303" s="2"/>
      <c r="U9303" s="2"/>
      <c r="V9303" s="2"/>
      <c r="W9303" s="2"/>
      <c r="X9303" s="2"/>
      <c r="Y9303" s="2"/>
      <c r="AB9303" s="2"/>
      <c r="AC9303" s="2"/>
      <c r="AD9303" s="2"/>
      <c r="AE9303" s="2"/>
      <c r="AF9303" s="2"/>
      <c r="AG9303" s="2"/>
      <c r="AH9303" s="2"/>
      <c r="AI9303" s="2"/>
      <c r="AJ9303" s="2"/>
      <c r="AK9303" s="2"/>
      <c r="BK9303" s="2"/>
      <c r="BL9303" s="2"/>
      <c r="BN9303" s="2"/>
      <c r="BO9303" s="2"/>
    </row>
    <row r="9304" ht="12.75" customHeight="1">
      <c r="D9304" s="2"/>
      <c r="G9304" s="2"/>
      <c r="I9304" s="2"/>
      <c r="J9304" s="2"/>
      <c r="K9304" s="2"/>
      <c r="L9304" s="2"/>
      <c r="M9304" s="2"/>
      <c r="N9304" s="2"/>
      <c r="O9304" s="2"/>
      <c r="P9304" s="2"/>
      <c r="Q9304" s="2"/>
      <c r="R9304" s="2"/>
      <c r="S9304" s="2"/>
      <c r="T9304" s="2"/>
      <c r="U9304" s="2"/>
      <c r="V9304" s="2"/>
      <c r="W9304" s="2"/>
      <c r="X9304" s="2"/>
      <c r="Y9304" s="2"/>
      <c r="AB9304" s="2"/>
      <c r="AC9304" s="2"/>
      <c r="AD9304" s="2"/>
      <c r="AE9304" s="2"/>
      <c r="AF9304" s="2"/>
      <c r="AG9304" s="2"/>
      <c r="AH9304" s="2"/>
      <c r="AI9304" s="2"/>
      <c r="AJ9304" s="2"/>
      <c r="AK9304" s="2"/>
      <c r="BK9304" s="2"/>
      <c r="BL9304" s="2"/>
      <c r="BN9304" s="2"/>
      <c r="BO9304" s="2"/>
    </row>
    <row r="9305" ht="12.75" customHeight="1">
      <c r="D9305" s="2"/>
      <c r="G9305" s="2"/>
      <c r="I9305" s="2"/>
      <c r="J9305" s="2"/>
      <c r="K9305" s="2"/>
      <c r="L9305" s="2"/>
      <c r="M9305" s="2"/>
      <c r="N9305" s="2"/>
      <c r="O9305" s="2"/>
      <c r="P9305" s="2"/>
      <c r="Q9305" s="2"/>
      <c r="R9305" s="2"/>
      <c r="S9305" s="2"/>
      <c r="T9305" s="2"/>
      <c r="U9305" s="2"/>
      <c r="V9305" s="2"/>
      <c r="W9305" s="2"/>
      <c r="X9305" s="2"/>
      <c r="Y9305" s="2"/>
      <c r="AB9305" s="2"/>
      <c r="AC9305" s="2"/>
      <c r="AD9305" s="2"/>
      <c r="AE9305" s="2"/>
      <c r="AF9305" s="2"/>
      <c r="AG9305" s="2"/>
      <c r="AH9305" s="2"/>
      <c r="AI9305" s="2"/>
      <c r="AJ9305" s="2"/>
      <c r="AK9305" s="2"/>
      <c r="BK9305" s="2"/>
      <c r="BL9305" s="2"/>
      <c r="BN9305" s="2"/>
      <c r="BO9305" s="2"/>
    </row>
    <row r="9306" ht="12.75" customHeight="1">
      <c r="D9306" s="2"/>
      <c r="G9306" s="2"/>
      <c r="I9306" s="2"/>
      <c r="J9306" s="2"/>
      <c r="K9306" s="2"/>
      <c r="L9306" s="2"/>
      <c r="M9306" s="2"/>
      <c r="N9306" s="2"/>
      <c r="O9306" s="2"/>
      <c r="P9306" s="2"/>
      <c r="Q9306" s="2"/>
      <c r="R9306" s="2"/>
      <c r="S9306" s="2"/>
      <c r="T9306" s="2"/>
      <c r="U9306" s="2"/>
      <c r="V9306" s="2"/>
      <c r="W9306" s="2"/>
      <c r="X9306" s="2"/>
      <c r="Y9306" s="2"/>
      <c r="AB9306" s="2"/>
      <c r="AC9306" s="2"/>
      <c r="AD9306" s="2"/>
      <c r="AE9306" s="2"/>
      <c r="AF9306" s="2"/>
      <c r="AG9306" s="2"/>
      <c r="AH9306" s="2"/>
      <c r="AI9306" s="2"/>
      <c r="AJ9306" s="2"/>
      <c r="AK9306" s="2"/>
      <c r="BK9306" s="2"/>
      <c r="BL9306" s="2"/>
      <c r="BN9306" s="2"/>
      <c r="BO9306" s="2"/>
    </row>
    <row r="9307" ht="12.75" customHeight="1">
      <c r="D9307" s="2"/>
      <c r="G9307" s="2"/>
      <c r="I9307" s="2"/>
      <c r="J9307" s="2"/>
      <c r="K9307" s="2"/>
      <c r="L9307" s="2"/>
      <c r="M9307" s="2"/>
      <c r="N9307" s="2"/>
      <c r="O9307" s="2"/>
      <c r="P9307" s="2"/>
      <c r="Q9307" s="2"/>
      <c r="R9307" s="2"/>
      <c r="S9307" s="2"/>
      <c r="T9307" s="2"/>
      <c r="U9307" s="2"/>
      <c r="V9307" s="2"/>
      <c r="W9307" s="2"/>
      <c r="X9307" s="2"/>
      <c r="Y9307" s="2"/>
      <c r="AB9307" s="2"/>
      <c r="AC9307" s="2"/>
      <c r="AD9307" s="2"/>
      <c r="AE9307" s="2"/>
      <c r="AF9307" s="2"/>
      <c r="AG9307" s="2"/>
      <c r="AH9307" s="2"/>
      <c r="AI9307" s="2"/>
      <c r="AJ9307" s="2"/>
      <c r="AK9307" s="2"/>
      <c r="BK9307" s="2"/>
      <c r="BL9307" s="2"/>
      <c r="BN9307" s="2"/>
      <c r="BO9307" s="2"/>
    </row>
    <row r="9308" ht="12.75" customHeight="1">
      <c r="D9308" s="2"/>
      <c r="G9308" s="2"/>
      <c r="I9308" s="2"/>
      <c r="J9308" s="2"/>
      <c r="K9308" s="2"/>
      <c r="L9308" s="2"/>
      <c r="M9308" s="2"/>
      <c r="N9308" s="2"/>
      <c r="O9308" s="2"/>
      <c r="P9308" s="2"/>
      <c r="Q9308" s="2"/>
      <c r="R9308" s="2"/>
      <c r="S9308" s="2"/>
      <c r="T9308" s="2"/>
      <c r="U9308" s="2"/>
      <c r="V9308" s="2"/>
      <c r="W9308" s="2"/>
      <c r="X9308" s="2"/>
      <c r="Y9308" s="2"/>
      <c r="AB9308" s="2"/>
      <c r="AC9308" s="2"/>
      <c r="AD9308" s="2"/>
      <c r="AE9308" s="2"/>
      <c r="AF9308" s="2"/>
      <c r="AG9308" s="2"/>
      <c r="AH9308" s="2"/>
      <c r="AI9308" s="2"/>
      <c r="AJ9308" s="2"/>
      <c r="AK9308" s="2"/>
      <c r="BK9308" s="2"/>
      <c r="BL9308" s="2"/>
      <c r="BN9308" s="2"/>
      <c r="BO9308" s="2"/>
    </row>
    <row r="9309" ht="12.75" customHeight="1">
      <c r="D9309" s="2"/>
      <c r="G9309" s="2"/>
      <c r="I9309" s="2"/>
      <c r="J9309" s="2"/>
      <c r="K9309" s="2"/>
      <c r="L9309" s="2"/>
      <c r="M9309" s="2"/>
      <c r="N9309" s="2"/>
      <c r="O9309" s="2"/>
      <c r="P9309" s="2"/>
      <c r="Q9309" s="2"/>
      <c r="R9309" s="2"/>
      <c r="S9309" s="2"/>
      <c r="T9309" s="2"/>
      <c r="U9309" s="2"/>
      <c r="V9309" s="2"/>
      <c r="W9309" s="2"/>
      <c r="X9309" s="2"/>
      <c r="Y9309" s="2"/>
      <c r="AB9309" s="2"/>
      <c r="AC9309" s="2"/>
      <c r="AD9309" s="2"/>
      <c r="AE9309" s="2"/>
      <c r="AF9309" s="2"/>
      <c r="AG9309" s="2"/>
      <c r="AH9309" s="2"/>
      <c r="AI9309" s="2"/>
      <c r="AJ9309" s="2"/>
      <c r="AK9309" s="2"/>
      <c r="BK9309" s="2"/>
      <c r="BL9309" s="2"/>
      <c r="BN9309" s="2"/>
      <c r="BO9309" s="2"/>
    </row>
    <row r="9310" ht="12.75" customHeight="1">
      <c r="D9310" s="2"/>
      <c r="G9310" s="2"/>
      <c r="I9310" s="2"/>
      <c r="J9310" s="2"/>
      <c r="K9310" s="2"/>
      <c r="L9310" s="2"/>
      <c r="M9310" s="2"/>
      <c r="N9310" s="2"/>
      <c r="O9310" s="2"/>
      <c r="P9310" s="2"/>
      <c r="Q9310" s="2"/>
      <c r="R9310" s="2"/>
      <c r="S9310" s="2"/>
      <c r="T9310" s="2"/>
      <c r="U9310" s="2"/>
      <c r="V9310" s="2"/>
      <c r="W9310" s="2"/>
      <c r="X9310" s="2"/>
      <c r="Y9310" s="2"/>
      <c r="AB9310" s="2"/>
      <c r="AC9310" s="2"/>
      <c r="AD9310" s="2"/>
      <c r="AE9310" s="2"/>
      <c r="AF9310" s="2"/>
      <c r="AG9310" s="2"/>
      <c r="AH9310" s="2"/>
      <c r="AI9310" s="2"/>
      <c r="AJ9310" s="2"/>
      <c r="AK9310" s="2"/>
      <c r="BK9310" s="2"/>
      <c r="BL9310" s="2"/>
      <c r="BN9310" s="2"/>
      <c r="BO9310" s="2"/>
    </row>
    <row r="9311" ht="12.75" customHeight="1">
      <c r="D9311" s="2"/>
      <c r="G9311" s="2"/>
      <c r="I9311" s="2"/>
      <c r="J9311" s="2"/>
      <c r="K9311" s="2"/>
      <c r="L9311" s="2"/>
      <c r="M9311" s="2"/>
      <c r="N9311" s="2"/>
      <c r="O9311" s="2"/>
      <c r="P9311" s="2"/>
      <c r="Q9311" s="2"/>
      <c r="R9311" s="2"/>
      <c r="S9311" s="2"/>
      <c r="T9311" s="2"/>
      <c r="U9311" s="2"/>
      <c r="V9311" s="2"/>
      <c r="W9311" s="2"/>
      <c r="X9311" s="2"/>
      <c r="Y9311" s="2"/>
      <c r="AB9311" s="2"/>
      <c r="AC9311" s="2"/>
      <c r="AD9311" s="2"/>
      <c r="AE9311" s="2"/>
      <c r="AF9311" s="2"/>
      <c r="AG9311" s="2"/>
      <c r="AH9311" s="2"/>
      <c r="AI9311" s="2"/>
      <c r="AJ9311" s="2"/>
      <c r="AK9311" s="2"/>
      <c r="BK9311" s="2"/>
      <c r="BL9311" s="2"/>
      <c r="BN9311" s="2"/>
      <c r="BO9311" s="2"/>
    </row>
    <row r="9312" ht="12.75" customHeight="1">
      <c r="D9312" s="2"/>
      <c r="G9312" s="2"/>
      <c r="I9312" s="2"/>
      <c r="J9312" s="2"/>
      <c r="K9312" s="2"/>
      <c r="L9312" s="2"/>
      <c r="M9312" s="2"/>
      <c r="N9312" s="2"/>
      <c r="O9312" s="2"/>
      <c r="P9312" s="2"/>
      <c r="Q9312" s="2"/>
      <c r="R9312" s="2"/>
      <c r="S9312" s="2"/>
      <c r="T9312" s="2"/>
      <c r="U9312" s="2"/>
      <c r="V9312" s="2"/>
      <c r="W9312" s="2"/>
      <c r="X9312" s="2"/>
      <c r="Y9312" s="2"/>
      <c r="AB9312" s="2"/>
      <c r="AC9312" s="2"/>
      <c r="AD9312" s="2"/>
      <c r="AE9312" s="2"/>
      <c r="AF9312" s="2"/>
      <c r="AG9312" s="2"/>
      <c r="AH9312" s="2"/>
      <c r="AI9312" s="2"/>
      <c r="AJ9312" s="2"/>
      <c r="AK9312" s="2"/>
      <c r="BK9312" s="2"/>
      <c r="BL9312" s="2"/>
      <c r="BN9312" s="2"/>
      <c r="BO9312" s="2"/>
    </row>
    <row r="9313" ht="12.75" customHeight="1">
      <c r="D9313" s="2"/>
      <c r="G9313" s="2"/>
      <c r="I9313" s="2"/>
      <c r="J9313" s="2"/>
      <c r="K9313" s="2"/>
      <c r="L9313" s="2"/>
      <c r="M9313" s="2"/>
      <c r="N9313" s="2"/>
      <c r="O9313" s="2"/>
      <c r="P9313" s="2"/>
      <c r="Q9313" s="2"/>
      <c r="R9313" s="2"/>
      <c r="S9313" s="2"/>
      <c r="T9313" s="2"/>
      <c r="U9313" s="2"/>
      <c r="V9313" s="2"/>
      <c r="W9313" s="2"/>
      <c r="X9313" s="2"/>
      <c r="Y9313" s="2"/>
      <c r="AB9313" s="2"/>
      <c r="AC9313" s="2"/>
      <c r="AD9313" s="2"/>
      <c r="AE9313" s="2"/>
      <c r="AF9313" s="2"/>
      <c r="AG9313" s="2"/>
      <c r="AH9313" s="2"/>
      <c r="AI9313" s="2"/>
      <c r="AJ9313" s="2"/>
      <c r="AK9313" s="2"/>
      <c r="BK9313" s="2"/>
      <c r="BL9313" s="2"/>
      <c r="BN9313" s="2"/>
      <c r="BO9313" s="2"/>
    </row>
    <row r="9314" ht="12.75" customHeight="1">
      <c r="D9314" s="2"/>
      <c r="G9314" s="2"/>
      <c r="I9314" s="2"/>
      <c r="J9314" s="2"/>
      <c r="K9314" s="2"/>
      <c r="L9314" s="2"/>
      <c r="M9314" s="2"/>
      <c r="N9314" s="2"/>
      <c r="O9314" s="2"/>
      <c r="P9314" s="2"/>
      <c r="Q9314" s="2"/>
      <c r="R9314" s="2"/>
      <c r="S9314" s="2"/>
      <c r="T9314" s="2"/>
      <c r="U9314" s="2"/>
      <c r="V9314" s="2"/>
      <c r="W9314" s="2"/>
      <c r="X9314" s="2"/>
      <c r="Y9314" s="2"/>
      <c r="AB9314" s="2"/>
      <c r="AC9314" s="2"/>
      <c r="AD9314" s="2"/>
      <c r="AE9314" s="2"/>
      <c r="AF9314" s="2"/>
      <c r="AG9314" s="2"/>
      <c r="AH9314" s="2"/>
      <c r="AI9314" s="2"/>
      <c r="AJ9314" s="2"/>
      <c r="AK9314" s="2"/>
      <c r="BK9314" s="2"/>
      <c r="BL9314" s="2"/>
      <c r="BN9314" s="2"/>
      <c r="BO9314" s="2"/>
    </row>
    <row r="9315" ht="12.75" customHeight="1">
      <c r="D9315" s="2"/>
      <c r="G9315" s="2"/>
      <c r="I9315" s="2"/>
      <c r="J9315" s="2"/>
      <c r="K9315" s="2"/>
      <c r="L9315" s="2"/>
      <c r="M9315" s="2"/>
      <c r="N9315" s="2"/>
      <c r="O9315" s="2"/>
      <c r="P9315" s="2"/>
      <c r="Q9315" s="2"/>
      <c r="R9315" s="2"/>
      <c r="S9315" s="2"/>
      <c r="T9315" s="2"/>
      <c r="U9315" s="2"/>
      <c r="V9315" s="2"/>
      <c r="W9315" s="2"/>
      <c r="X9315" s="2"/>
      <c r="Y9315" s="2"/>
      <c r="AB9315" s="2"/>
      <c r="AC9315" s="2"/>
      <c r="AD9315" s="2"/>
      <c r="AE9315" s="2"/>
      <c r="AF9315" s="2"/>
      <c r="AG9315" s="2"/>
      <c r="AH9315" s="2"/>
      <c r="AI9315" s="2"/>
      <c r="AJ9315" s="2"/>
      <c r="AK9315" s="2"/>
      <c r="BK9315" s="2"/>
      <c r="BL9315" s="2"/>
      <c r="BN9315" s="2"/>
      <c r="BO9315" s="2"/>
    </row>
    <row r="9316" ht="12.75" customHeight="1">
      <c r="D9316" s="2"/>
      <c r="G9316" s="2"/>
      <c r="I9316" s="2"/>
      <c r="J9316" s="2"/>
      <c r="K9316" s="2"/>
      <c r="L9316" s="2"/>
      <c r="M9316" s="2"/>
      <c r="N9316" s="2"/>
      <c r="O9316" s="2"/>
      <c r="P9316" s="2"/>
      <c r="Q9316" s="2"/>
      <c r="R9316" s="2"/>
      <c r="S9316" s="2"/>
      <c r="T9316" s="2"/>
      <c r="U9316" s="2"/>
      <c r="V9316" s="2"/>
      <c r="W9316" s="2"/>
      <c r="X9316" s="2"/>
      <c r="Y9316" s="2"/>
      <c r="AB9316" s="2"/>
      <c r="AC9316" s="2"/>
      <c r="AD9316" s="2"/>
      <c r="AE9316" s="2"/>
      <c r="AF9316" s="2"/>
      <c r="AG9316" s="2"/>
      <c r="AH9316" s="2"/>
      <c r="AI9316" s="2"/>
      <c r="AJ9316" s="2"/>
      <c r="AK9316" s="2"/>
      <c r="BK9316" s="2"/>
      <c r="BL9316" s="2"/>
      <c r="BN9316" s="2"/>
      <c r="BO9316" s="2"/>
    </row>
    <row r="9317" ht="12.75" customHeight="1">
      <c r="D9317" s="2"/>
      <c r="G9317" s="2"/>
      <c r="I9317" s="2"/>
      <c r="J9317" s="2"/>
      <c r="K9317" s="2"/>
      <c r="L9317" s="2"/>
      <c r="M9317" s="2"/>
      <c r="N9317" s="2"/>
      <c r="O9317" s="2"/>
      <c r="P9317" s="2"/>
      <c r="Q9317" s="2"/>
      <c r="R9317" s="2"/>
      <c r="S9317" s="2"/>
      <c r="T9317" s="2"/>
      <c r="U9317" s="2"/>
      <c r="V9317" s="2"/>
      <c r="W9317" s="2"/>
      <c r="X9317" s="2"/>
      <c r="Y9317" s="2"/>
      <c r="AB9317" s="2"/>
      <c r="AC9317" s="2"/>
      <c r="AD9317" s="2"/>
      <c r="AE9317" s="2"/>
      <c r="AF9317" s="2"/>
      <c r="AG9317" s="2"/>
      <c r="AH9317" s="2"/>
      <c r="AI9317" s="2"/>
      <c r="AJ9317" s="2"/>
      <c r="AK9317" s="2"/>
      <c r="BK9317" s="2"/>
      <c r="BL9317" s="2"/>
      <c r="BN9317" s="2"/>
      <c r="BO9317" s="2"/>
    </row>
    <row r="9318" ht="12.75" customHeight="1">
      <c r="D9318" s="2"/>
      <c r="G9318" s="2"/>
      <c r="I9318" s="2"/>
      <c r="J9318" s="2"/>
      <c r="K9318" s="2"/>
      <c r="L9318" s="2"/>
      <c r="M9318" s="2"/>
      <c r="N9318" s="2"/>
      <c r="O9318" s="2"/>
      <c r="P9318" s="2"/>
      <c r="Q9318" s="2"/>
      <c r="R9318" s="2"/>
      <c r="S9318" s="2"/>
      <c r="T9318" s="2"/>
      <c r="U9318" s="2"/>
      <c r="V9318" s="2"/>
      <c r="W9318" s="2"/>
      <c r="X9318" s="2"/>
      <c r="Y9318" s="2"/>
      <c r="AB9318" s="2"/>
      <c r="AC9318" s="2"/>
      <c r="AD9318" s="2"/>
      <c r="AE9318" s="2"/>
      <c r="AF9318" s="2"/>
      <c r="AG9318" s="2"/>
      <c r="AH9318" s="2"/>
      <c r="AI9318" s="2"/>
      <c r="AJ9318" s="2"/>
      <c r="AK9318" s="2"/>
      <c r="BK9318" s="2"/>
      <c r="BL9318" s="2"/>
      <c r="BN9318" s="2"/>
      <c r="BO9318" s="2"/>
    </row>
    <row r="9319" ht="12.75" customHeight="1">
      <c r="D9319" s="2"/>
      <c r="G9319" s="2"/>
      <c r="I9319" s="2"/>
      <c r="J9319" s="2"/>
      <c r="K9319" s="2"/>
      <c r="L9319" s="2"/>
      <c r="M9319" s="2"/>
      <c r="N9319" s="2"/>
      <c r="O9319" s="2"/>
      <c r="P9319" s="2"/>
      <c r="Q9319" s="2"/>
      <c r="R9319" s="2"/>
      <c r="S9319" s="2"/>
      <c r="T9319" s="2"/>
      <c r="U9319" s="2"/>
      <c r="V9319" s="2"/>
      <c r="W9319" s="2"/>
      <c r="X9319" s="2"/>
      <c r="Y9319" s="2"/>
      <c r="AB9319" s="2"/>
      <c r="AC9319" s="2"/>
      <c r="AD9319" s="2"/>
      <c r="AE9319" s="2"/>
      <c r="AF9319" s="2"/>
      <c r="AG9319" s="2"/>
      <c r="AH9319" s="2"/>
      <c r="AI9319" s="2"/>
      <c r="AJ9319" s="2"/>
      <c r="AK9319" s="2"/>
      <c r="BK9319" s="2"/>
      <c r="BL9319" s="2"/>
      <c r="BN9319" s="2"/>
      <c r="BO9319" s="2"/>
    </row>
    <row r="9320" ht="12.75" customHeight="1">
      <c r="D9320" s="2"/>
      <c r="G9320" s="2"/>
      <c r="I9320" s="2"/>
      <c r="J9320" s="2"/>
      <c r="K9320" s="2"/>
      <c r="L9320" s="2"/>
      <c r="M9320" s="2"/>
      <c r="N9320" s="2"/>
      <c r="O9320" s="2"/>
      <c r="P9320" s="2"/>
      <c r="Q9320" s="2"/>
      <c r="R9320" s="2"/>
      <c r="S9320" s="2"/>
      <c r="T9320" s="2"/>
      <c r="U9320" s="2"/>
      <c r="V9320" s="2"/>
      <c r="W9320" s="2"/>
      <c r="X9320" s="2"/>
      <c r="Y9320" s="2"/>
      <c r="AB9320" s="2"/>
      <c r="AC9320" s="2"/>
      <c r="AD9320" s="2"/>
      <c r="AE9320" s="2"/>
      <c r="AF9320" s="2"/>
      <c r="AG9320" s="2"/>
      <c r="AH9320" s="2"/>
      <c r="AI9320" s="2"/>
      <c r="AJ9320" s="2"/>
      <c r="AK9320" s="2"/>
      <c r="BK9320" s="2"/>
      <c r="BL9320" s="2"/>
      <c r="BN9320" s="2"/>
      <c r="BO9320" s="2"/>
    </row>
    <row r="9321" ht="12.75" customHeight="1">
      <c r="D9321" s="2"/>
      <c r="G9321" s="2"/>
      <c r="I9321" s="2"/>
      <c r="J9321" s="2"/>
      <c r="K9321" s="2"/>
      <c r="L9321" s="2"/>
      <c r="M9321" s="2"/>
      <c r="N9321" s="2"/>
      <c r="O9321" s="2"/>
      <c r="P9321" s="2"/>
      <c r="Q9321" s="2"/>
      <c r="R9321" s="2"/>
      <c r="S9321" s="2"/>
      <c r="T9321" s="2"/>
      <c r="U9321" s="2"/>
      <c r="V9321" s="2"/>
      <c r="W9321" s="2"/>
      <c r="X9321" s="2"/>
      <c r="Y9321" s="2"/>
      <c r="AB9321" s="2"/>
      <c r="AC9321" s="2"/>
      <c r="AD9321" s="2"/>
      <c r="AE9321" s="2"/>
      <c r="AF9321" s="2"/>
      <c r="AG9321" s="2"/>
      <c r="AH9321" s="2"/>
      <c r="AI9321" s="2"/>
      <c r="AJ9321" s="2"/>
      <c r="AK9321" s="2"/>
      <c r="BK9321" s="2"/>
      <c r="BL9321" s="2"/>
      <c r="BN9321" s="2"/>
      <c r="BO9321" s="2"/>
    </row>
    <row r="9322" ht="12.75" customHeight="1">
      <c r="D9322" s="2"/>
      <c r="G9322" s="2"/>
      <c r="I9322" s="2"/>
      <c r="J9322" s="2"/>
      <c r="K9322" s="2"/>
      <c r="L9322" s="2"/>
      <c r="M9322" s="2"/>
      <c r="N9322" s="2"/>
      <c r="O9322" s="2"/>
      <c r="P9322" s="2"/>
      <c r="Q9322" s="2"/>
      <c r="R9322" s="2"/>
      <c r="S9322" s="2"/>
      <c r="T9322" s="2"/>
      <c r="U9322" s="2"/>
      <c r="V9322" s="2"/>
      <c r="W9322" s="2"/>
      <c r="X9322" s="2"/>
      <c r="Y9322" s="2"/>
      <c r="AB9322" s="2"/>
      <c r="AC9322" s="2"/>
      <c r="AD9322" s="2"/>
      <c r="AE9322" s="2"/>
      <c r="AF9322" s="2"/>
      <c r="AG9322" s="2"/>
      <c r="AH9322" s="2"/>
      <c r="AI9322" s="2"/>
      <c r="AJ9322" s="2"/>
      <c r="AK9322" s="2"/>
      <c r="BK9322" s="2"/>
      <c r="BL9322" s="2"/>
      <c r="BN9322" s="2"/>
      <c r="BO9322" s="2"/>
    </row>
    <row r="9323" ht="12.75" customHeight="1">
      <c r="D9323" s="2"/>
      <c r="G9323" s="2"/>
      <c r="I9323" s="2"/>
      <c r="J9323" s="2"/>
      <c r="K9323" s="2"/>
      <c r="L9323" s="2"/>
      <c r="M9323" s="2"/>
      <c r="N9323" s="2"/>
      <c r="O9323" s="2"/>
      <c r="P9323" s="2"/>
      <c r="Q9323" s="2"/>
      <c r="R9323" s="2"/>
      <c r="S9323" s="2"/>
      <c r="T9323" s="2"/>
      <c r="U9323" s="2"/>
      <c r="V9323" s="2"/>
      <c r="W9323" s="2"/>
      <c r="X9323" s="2"/>
      <c r="Y9323" s="2"/>
      <c r="AB9323" s="2"/>
      <c r="AC9323" s="2"/>
      <c r="AD9323" s="2"/>
      <c r="AE9323" s="2"/>
      <c r="AF9323" s="2"/>
      <c r="AG9323" s="2"/>
      <c r="AH9323" s="2"/>
      <c r="AI9323" s="2"/>
      <c r="AJ9323" s="2"/>
      <c r="AK9323" s="2"/>
      <c r="BK9323" s="2"/>
      <c r="BL9323" s="2"/>
      <c r="BN9323" s="2"/>
      <c r="BO9323" s="2"/>
    </row>
    <row r="9324" ht="12.75" customHeight="1">
      <c r="D9324" s="2"/>
      <c r="G9324" s="2"/>
      <c r="I9324" s="2"/>
      <c r="J9324" s="2"/>
      <c r="K9324" s="2"/>
      <c r="L9324" s="2"/>
      <c r="M9324" s="2"/>
      <c r="N9324" s="2"/>
      <c r="O9324" s="2"/>
      <c r="P9324" s="2"/>
      <c r="Q9324" s="2"/>
      <c r="R9324" s="2"/>
      <c r="S9324" s="2"/>
      <c r="T9324" s="2"/>
      <c r="U9324" s="2"/>
      <c r="V9324" s="2"/>
      <c r="W9324" s="2"/>
      <c r="X9324" s="2"/>
      <c r="Y9324" s="2"/>
      <c r="AB9324" s="2"/>
      <c r="AC9324" s="2"/>
      <c r="AD9324" s="2"/>
      <c r="AE9324" s="2"/>
      <c r="AF9324" s="2"/>
      <c r="AG9324" s="2"/>
      <c r="AH9324" s="2"/>
      <c r="AI9324" s="2"/>
      <c r="AJ9324" s="2"/>
      <c r="AK9324" s="2"/>
      <c r="BK9324" s="2"/>
      <c r="BL9324" s="2"/>
      <c r="BN9324" s="2"/>
      <c r="BO9324" s="2"/>
    </row>
    <row r="9325" ht="12.75" customHeight="1">
      <c r="D9325" s="2"/>
      <c r="G9325" s="2"/>
      <c r="I9325" s="2"/>
      <c r="J9325" s="2"/>
      <c r="K9325" s="2"/>
      <c r="L9325" s="2"/>
      <c r="M9325" s="2"/>
      <c r="N9325" s="2"/>
      <c r="O9325" s="2"/>
      <c r="P9325" s="2"/>
      <c r="Q9325" s="2"/>
      <c r="R9325" s="2"/>
      <c r="S9325" s="2"/>
      <c r="T9325" s="2"/>
      <c r="U9325" s="2"/>
      <c r="V9325" s="2"/>
      <c r="W9325" s="2"/>
      <c r="X9325" s="2"/>
      <c r="Y9325" s="2"/>
      <c r="AB9325" s="2"/>
      <c r="AC9325" s="2"/>
      <c r="AD9325" s="2"/>
      <c r="AE9325" s="2"/>
      <c r="AF9325" s="2"/>
      <c r="AG9325" s="2"/>
      <c r="AH9325" s="2"/>
      <c r="AI9325" s="2"/>
      <c r="AJ9325" s="2"/>
      <c r="AK9325" s="2"/>
      <c r="BK9325" s="2"/>
      <c r="BL9325" s="2"/>
      <c r="BN9325" s="2"/>
      <c r="BO9325" s="2"/>
    </row>
    <row r="9326" ht="12.75" customHeight="1">
      <c r="D9326" s="2"/>
      <c r="G9326" s="2"/>
      <c r="I9326" s="2"/>
      <c r="J9326" s="2"/>
      <c r="K9326" s="2"/>
      <c r="L9326" s="2"/>
      <c r="M9326" s="2"/>
      <c r="N9326" s="2"/>
      <c r="O9326" s="2"/>
      <c r="P9326" s="2"/>
      <c r="Q9326" s="2"/>
      <c r="R9326" s="2"/>
      <c r="S9326" s="2"/>
      <c r="T9326" s="2"/>
      <c r="U9326" s="2"/>
      <c r="V9326" s="2"/>
      <c r="W9326" s="2"/>
      <c r="X9326" s="2"/>
      <c r="Y9326" s="2"/>
      <c r="AB9326" s="2"/>
      <c r="AC9326" s="2"/>
      <c r="AD9326" s="2"/>
      <c r="AE9326" s="2"/>
      <c r="AF9326" s="2"/>
      <c r="AG9326" s="2"/>
      <c r="AH9326" s="2"/>
      <c r="AI9326" s="2"/>
      <c r="AJ9326" s="2"/>
      <c r="AK9326" s="2"/>
      <c r="BK9326" s="2"/>
      <c r="BL9326" s="2"/>
      <c r="BN9326" s="2"/>
      <c r="BO9326" s="2"/>
    </row>
    <row r="9327" ht="12.75" customHeight="1">
      <c r="D9327" s="2"/>
      <c r="G9327" s="2"/>
      <c r="I9327" s="2"/>
      <c r="J9327" s="2"/>
      <c r="K9327" s="2"/>
      <c r="L9327" s="2"/>
      <c r="M9327" s="2"/>
      <c r="N9327" s="2"/>
      <c r="O9327" s="2"/>
      <c r="P9327" s="2"/>
      <c r="Q9327" s="2"/>
      <c r="R9327" s="2"/>
      <c r="S9327" s="2"/>
      <c r="T9327" s="2"/>
      <c r="U9327" s="2"/>
      <c r="V9327" s="2"/>
      <c r="W9327" s="2"/>
      <c r="X9327" s="2"/>
      <c r="Y9327" s="2"/>
      <c r="AB9327" s="2"/>
      <c r="AC9327" s="2"/>
      <c r="AD9327" s="2"/>
      <c r="AE9327" s="2"/>
      <c r="AF9327" s="2"/>
      <c r="AG9327" s="2"/>
      <c r="AH9327" s="2"/>
      <c r="AI9327" s="2"/>
      <c r="AJ9327" s="2"/>
      <c r="AK9327" s="2"/>
      <c r="BK9327" s="2"/>
      <c r="BL9327" s="2"/>
      <c r="BN9327" s="2"/>
      <c r="BO9327" s="2"/>
    </row>
    <row r="9328" ht="12.75" customHeight="1">
      <c r="D9328" s="2"/>
      <c r="G9328" s="2"/>
      <c r="I9328" s="2"/>
      <c r="J9328" s="2"/>
      <c r="K9328" s="2"/>
      <c r="L9328" s="2"/>
      <c r="M9328" s="2"/>
      <c r="N9328" s="2"/>
      <c r="O9328" s="2"/>
      <c r="P9328" s="2"/>
      <c r="Q9328" s="2"/>
      <c r="R9328" s="2"/>
      <c r="S9328" s="2"/>
      <c r="T9328" s="2"/>
      <c r="U9328" s="2"/>
      <c r="V9328" s="2"/>
      <c r="W9328" s="2"/>
      <c r="X9328" s="2"/>
      <c r="Y9328" s="2"/>
      <c r="AB9328" s="2"/>
      <c r="AC9328" s="2"/>
      <c r="AD9328" s="2"/>
      <c r="AE9328" s="2"/>
      <c r="AF9328" s="2"/>
      <c r="AG9328" s="2"/>
      <c r="AH9328" s="2"/>
      <c r="AI9328" s="2"/>
      <c r="AJ9328" s="2"/>
      <c r="AK9328" s="2"/>
      <c r="BK9328" s="2"/>
      <c r="BL9328" s="2"/>
      <c r="BN9328" s="2"/>
      <c r="BO9328" s="2"/>
    </row>
    <row r="9329" ht="12.75" customHeight="1">
      <c r="D9329" s="2"/>
      <c r="G9329" s="2"/>
      <c r="I9329" s="2"/>
      <c r="J9329" s="2"/>
      <c r="K9329" s="2"/>
      <c r="L9329" s="2"/>
      <c r="M9329" s="2"/>
      <c r="N9329" s="2"/>
      <c r="O9329" s="2"/>
      <c r="P9329" s="2"/>
      <c r="Q9329" s="2"/>
      <c r="R9329" s="2"/>
      <c r="S9329" s="2"/>
      <c r="T9329" s="2"/>
      <c r="U9329" s="2"/>
      <c r="V9329" s="2"/>
      <c r="W9329" s="2"/>
      <c r="X9329" s="2"/>
      <c r="Y9329" s="2"/>
      <c r="AB9329" s="2"/>
      <c r="AC9329" s="2"/>
      <c r="AD9329" s="2"/>
      <c r="AE9329" s="2"/>
      <c r="AF9329" s="2"/>
      <c r="AG9329" s="2"/>
      <c r="AH9329" s="2"/>
      <c r="AI9329" s="2"/>
      <c r="AJ9329" s="2"/>
      <c r="AK9329" s="2"/>
      <c r="BK9329" s="2"/>
      <c r="BL9329" s="2"/>
      <c r="BN9329" s="2"/>
      <c r="BO9329" s="2"/>
    </row>
    <row r="9330" ht="12.75" customHeight="1">
      <c r="D9330" s="2"/>
      <c r="G9330" s="2"/>
      <c r="I9330" s="2"/>
      <c r="J9330" s="2"/>
      <c r="K9330" s="2"/>
      <c r="L9330" s="2"/>
      <c r="M9330" s="2"/>
      <c r="N9330" s="2"/>
      <c r="O9330" s="2"/>
      <c r="P9330" s="2"/>
      <c r="Q9330" s="2"/>
      <c r="R9330" s="2"/>
      <c r="S9330" s="2"/>
      <c r="T9330" s="2"/>
      <c r="U9330" s="2"/>
      <c r="V9330" s="2"/>
      <c r="W9330" s="2"/>
      <c r="X9330" s="2"/>
      <c r="Y9330" s="2"/>
      <c r="AB9330" s="2"/>
      <c r="AC9330" s="2"/>
      <c r="AD9330" s="2"/>
      <c r="AE9330" s="2"/>
      <c r="AF9330" s="2"/>
      <c r="AG9330" s="2"/>
      <c r="AH9330" s="2"/>
      <c r="AI9330" s="2"/>
      <c r="AJ9330" s="2"/>
      <c r="AK9330" s="2"/>
      <c r="BK9330" s="2"/>
      <c r="BL9330" s="2"/>
      <c r="BN9330" s="2"/>
      <c r="BO9330" s="2"/>
    </row>
    <row r="9331" ht="12.75" customHeight="1">
      <c r="D9331" s="2"/>
      <c r="G9331" s="2"/>
      <c r="I9331" s="2"/>
      <c r="J9331" s="2"/>
      <c r="K9331" s="2"/>
      <c r="L9331" s="2"/>
      <c r="M9331" s="2"/>
      <c r="N9331" s="2"/>
      <c r="O9331" s="2"/>
      <c r="P9331" s="2"/>
      <c r="Q9331" s="2"/>
      <c r="R9331" s="2"/>
      <c r="S9331" s="2"/>
      <c r="T9331" s="2"/>
      <c r="U9331" s="2"/>
      <c r="V9331" s="2"/>
      <c r="W9331" s="2"/>
      <c r="X9331" s="2"/>
      <c r="Y9331" s="2"/>
      <c r="AB9331" s="2"/>
      <c r="AC9331" s="2"/>
      <c r="AD9331" s="2"/>
      <c r="AE9331" s="2"/>
      <c r="AF9331" s="2"/>
      <c r="AG9331" s="2"/>
      <c r="AH9331" s="2"/>
      <c r="AI9331" s="2"/>
      <c r="AJ9331" s="2"/>
      <c r="AK9331" s="2"/>
      <c r="BK9331" s="2"/>
      <c r="BL9331" s="2"/>
      <c r="BN9331" s="2"/>
      <c r="BO9331" s="2"/>
    </row>
    <row r="9332" ht="12.75" customHeight="1">
      <c r="D9332" s="2"/>
      <c r="G9332" s="2"/>
      <c r="I9332" s="2"/>
      <c r="J9332" s="2"/>
      <c r="K9332" s="2"/>
      <c r="L9332" s="2"/>
      <c r="M9332" s="2"/>
      <c r="N9332" s="2"/>
      <c r="O9332" s="2"/>
      <c r="P9332" s="2"/>
      <c r="Q9332" s="2"/>
      <c r="R9332" s="2"/>
      <c r="S9332" s="2"/>
      <c r="T9332" s="2"/>
      <c r="U9332" s="2"/>
      <c r="V9332" s="2"/>
      <c r="W9332" s="2"/>
      <c r="X9332" s="2"/>
      <c r="Y9332" s="2"/>
      <c r="AB9332" s="2"/>
      <c r="AC9332" s="2"/>
      <c r="AD9332" s="2"/>
      <c r="AE9332" s="2"/>
      <c r="AF9332" s="2"/>
      <c r="AG9332" s="2"/>
      <c r="AH9332" s="2"/>
      <c r="AI9332" s="2"/>
      <c r="AJ9332" s="2"/>
      <c r="AK9332" s="2"/>
      <c r="BK9332" s="2"/>
      <c r="BL9332" s="2"/>
      <c r="BN9332" s="2"/>
      <c r="BO9332" s="2"/>
    </row>
    <row r="9333" ht="12.75" customHeight="1">
      <c r="D9333" s="2"/>
      <c r="G9333" s="2"/>
      <c r="I9333" s="2"/>
      <c r="J9333" s="2"/>
      <c r="K9333" s="2"/>
      <c r="L9333" s="2"/>
      <c r="M9333" s="2"/>
      <c r="N9333" s="2"/>
      <c r="O9333" s="2"/>
      <c r="P9333" s="2"/>
      <c r="Q9333" s="2"/>
      <c r="R9333" s="2"/>
      <c r="S9333" s="2"/>
      <c r="T9333" s="2"/>
      <c r="U9333" s="2"/>
      <c r="V9333" s="2"/>
      <c r="W9333" s="2"/>
      <c r="X9333" s="2"/>
      <c r="Y9333" s="2"/>
      <c r="AB9333" s="2"/>
      <c r="AC9333" s="2"/>
      <c r="AD9333" s="2"/>
      <c r="AE9333" s="2"/>
      <c r="AF9333" s="2"/>
      <c r="AG9333" s="2"/>
      <c r="AH9333" s="2"/>
      <c r="AI9333" s="2"/>
      <c r="AJ9333" s="2"/>
      <c r="AK9333" s="2"/>
      <c r="BK9333" s="2"/>
      <c r="BL9333" s="2"/>
      <c r="BN9333" s="2"/>
      <c r="BO9333" s="2"/>
    </row>
    <row r="9334" ht="12.75" customHeight="1">
      <c r="D9334" s="2"/>
      <c r="G9334" s="2"/>
      <c r="I9334" s="2"/>
      <c r="J9334" s="2"/>
      <c r="K9334" s="2"/>
      <c r="L9334" s="2"/>
      <c r="M9334" s="2"/>
      <c r="N9334" s="2"/>
      <c r="O9334" s="2"/>
      <c r="P9334" s="2"/>
      <c r="Q9334" s="2"/>
      <c r="R9334" s="2"/>
      <c r="S9334" s="2"/>
      <c r="T9334" s="2"/>
      <c r="U9334" s="2"/>
      <c r="V9334" s="2"/>
      <c r="W9334" s="2"/>
      <c r="X9334" s="2"/>
      <c r="Y9334" s="2"/>
      <c r="AB9334" s="2"/>
      <c r="AC9334" s="2"/>
      <c r="AD9334" s="2"/>
      <c r="AE9334" s="2"/>
      <c r="AF9334" s="2"/>
      <c r="AG9334" s="2"/>
      <c r="AH9334" s="2"/>
      <c r="AI9334" s="2"/>
      <c r="AJ9334" s="2"/>
      <c r="AK9334" s="2"/>
      <c r="BK9334" s="2"/>
      <c r="BL9334" s="2"/>
      <c r="BN9334" s="2"/>
      <c r="BO9334" s="2"/>
    </row>
    <row r="9335" ht="12.75" customHeight="1">
      <c r="D9335" s="2"/>
      <c r="G9335" s="2"/>
      <c r="I9335" s="2"/>
      <c r="J9335" s="2"/>
      <c r="K9335" s="2"/>
      <c r="L9335" s="2"/>
      <c r="M9335" s="2"/>
      <c r="N9335" s="2"/>
      <c r="O9335" s="2"/>
      <c r="P9335" s="2"/>
      <c r="Q9335" s="2"/>
      <c r="R9335" s="2"/>
      <c r="S9335" s="2"/>
      <c r="T9335" s="2"/>
      <c r="U9335" s="2"/>
      <c r="V9335" s="2"/>
      <c r="W9335" s="2"/>
      <c r="X9335" s="2"/>
      <c r="Y9335" s="2"/>
      <c r="AB9335" s="2"/>
      <c r="AC9335" s="2"/>
      <c r="AD9335" s="2"/>
      <c r="AE9335" s="2"/>
      <c r="AF9335" s="2"/>
      <c r="AG9335" s="2"/>
      <c r="AH9335" s="2"/>
      <c r="AI9335" s="2"/>
      <c r="AJ9335" s="2"/>
      <c r="AK9335" s="2"/>
      <c r="BK9335" s="2"/>
      <c r="BL9335" s="2"/>
      <c r="BN9335" s="2"/>
      <c r="BO9335" s="2"/>
    </row>
    <row r="9336" ht="12.75" customHeight="1">
      <c r="D9336" s="2"/>
      <c r="G9336" s="2"/>
      <c r="I9336" s="2"/>
      <c r="J9336" s="2"/>
      <c r="K9336" s="2"/>
      <c r="L9336" s="2"/>
      <c r="M9336" s="2"/>
      <c r="N9336" s="2"/>
      <c r="O9336" s="2"/>
      <c r="P9336" s="2"/>
      <c r="Q9336" s="2"/>
      <c r="R9336" s="2"/>
      <c r="S9336" s="2"/>
      <c r="T9336" s="2"/>
      <c r="U9336" s="2"/>
      <c r="V9336" s="2"/>
      <c r="W9336" s="2"/>
      <c r="X9336" s="2"/>
      <c r="Y9336" s="2"/>
      <c r="AB9336" s="2"/>
      <c r="AC9336" s="2"/>
      <c r="AD9336" s="2"/>
      <c r="AE9336" s="2"/>
      <c r="AF9336" s="2"/>
      <c r="AG9336" s="2"/>
      <c r="AH9336" s="2"/>
      <c r="AI9336" s="2"/>
      <c r="AJ9336" s="2"/>
      <c r="AK9336" s="2"/>
      <c r="BK9336" s="2"/>
      <c r="BL9336" s="2"/>
      <c r="BN9336" s="2"/>
      <c r="BO9336" s="2"/>
    </row>
    <row r="9337" ht="12.75" customHeight="1">
      <c r="D9337" s="2"/>
      <c r="G9337" s="2"/>
      <c r="I9337" s="2"/>
      <c r="J9337" s="2"/>
      <c r="K9337" s="2"/>
      <c r="L9337" s="2"/>
      <c r="M9337" s="2"/>
      <c r="N9337" s="2"/>
      <c r="O9337" s="2"/>
      <c r="P9337" s="2"/>
      <c r="Q9337" s="2"/>
      <c r="R9337" s="2"/>
      <c r="S9337" s="2"/>
      <c r="T9337" s="2"/>
      <c r="U9337" s="2"/>
      <c r="V9337" s="2"/>
      <c r="W9337" s="2"/>
      <c r="X9337" s="2"/>
      <c r="Y9337" s="2"/>
      <c r="AB9337" s="2"/>
      <c r="AC9337" s="2"/>
      <c r="AD9337" s="2"/>
      <c r="AE9337" s="2"/>
      <c r="AF9337" s="2"/>
      <c r="AG9337" s="2"/>
      <c r="AH9337" s="2"/>
      <c r="AI9337" s="2"/>
      <c r="AJ9337" s="2"/>
      <c r="AK9337" s="2"/>
      <c r="BK9337" s="2"/>
      <c r="BL9337" s="2"/>
      <c r="BN9337" s="2"/>
      <c r="BO9337" s="2"/>
    </row>
    <row r="9338" ht="12.75" customHeight="1">
      <c r="D9338" s="2"/>
      <c r="G9338" s="2"/>
      <c r="I9338" s="2"/>
      <c r="J9338" s="2"/>
      <c r="K9338" s="2"/>
      <c r="L9338" s="2"/>
      <c r="M9338" s="2"/>
      <c r="N9338" s="2"/>
      <c r="O9338" s="2"/>
      <c r="P9338" s="2"/>
      <c r="Q9338" s="2"/>
      <c r="R9338" s="2"/>
      <c r="S9338" s="2"/>
      <c r="T9338" s="2"/>
      <c r="U9338" s="2"/>
      <c r="V9338" s="2"/>
      <c r="W9338" s="2"/>
      <c r="X9338" s="2"/>
      <c r="Y9338" s="2"/>
      <c r="AB9338" s="2"/>
      <c r="AC9338" s="2"/>
      <c r="AD9338" s="2"/>
      <c r="AE9338" s="2"/>
      <c r="AF9338" s="2"/>
      <c r="AG9338" s="2"/>
      <c r="AH9338" s="2"/>
      <c r="AI9338" s="2"/>
      <c r="AJ9338" s="2"/>
      <c r="AK9338" s="2"/>
      <c r="BK9338" s="2"/>
      <c r="BL9338" s="2"/>
      <c r="BN9338" s="2"/>
      <c r="BO9338" s="2"/>
    </row>
    <row r="9339" ht="12.75" customHeight="1">
      <c r="D9339" s="2"/>
      <c r="G9339" s="2"/>
      <c r="I9339" s="2"/>
      <c r="J9339" s="2"/>
      <c r="K9339" s="2"/>
      <c r="L9339" s="2"/>
      <c r="M9339" s="2"/>
      <c r="N9339" s="2"/>
      <c r="O9339" s="2"/>
      <c r="P9339" s="2"/>
      <c r="Q9339" s="2"/>
      <c r="R9339" s="2"/>
      <c r="S9339" s="2"/>
      <c r="T9339" s="2"/>
      <c r="U9339" s="2"/>
      <c r="V9339" s="2"/>
      <c r="W9339" s="2"/>
      <c r="X9339" s="2"/>
      <c r="Y9339" s="2"/>
      <c r="AB9339" s="2"/>
      <c r="AC9339" s="2"/>
      <c r="AD9339" s="2"/>
      <c r="AE9339" s="2"/>
      <c r="AF9339" s="2"/>
      <c r="AG9339" s="2"/>
      <c r="AH9339" s="2"/>
      <c r="AI9339" s="2"/>
      <c r="AJ9339" s="2"/>
      <c r="AK9339" s="2"/>
      <c r="BK9339" s="2"/>
      <c r="BL9339" s="2"/>
      <c r="BN9339" s="2"/>
      <c r="BO9339" s="2"/>
    </row>
    <row r="9340" ht="12.75" customHeight="1">
      <c r="D9340" s="2"/>
      <c r="G9340" s="2"/>
      <c r="I9340" s="2"/>
      <c r="J9340" s="2"/>
      <c r="K9340" s="2"/>
      <c r="L9340" s="2"/>
      <c r="M9340" s="2"/>
      <c r="N9340" s="2"/>
      <c r="O9340" s="2"/>
      <c r="P9340" s="2"/>
      <c r="Q9340" s="2"/>
      <c r="R9340" s="2"/>
      <c r="S9340" s="2"/>
      <c r="T9340" s="2"/>
      <c r="U9340" s="2"/>
      <c r="V9340" s="2"/>
      <c r="W9340" s="2"/>
      <c r="X9340" s="2"/>
      <c r="Y9340" s="2"/>
      <c r="AB9340" s="2"/>
      <c r="AC9340" s="2"/>
      <c r="AD9340" s="2"/>
      <c r="AE9340" s="2"/>
      <c r="AF9340" s="2"/>
      <c r="AG9340" s="2"/>
      <c r="AH9340" s="2"/>
      <c r="AI9340" s="2"/>
      <c r="AJ9340" s="2"/>
      <c r="AK9340" s="2"/>
      <c r="BK9340" s="2"/>
      <c r="BL9340" s="2"/>
      <c r="BN9340" s="2"/>
      <c r="BO9340" s="2"/>
    </row>
    <row r="9341" ht="12.75" customHeight="1">
      <c r="D9341" s="2"/>
      <c r="G9341" s="2"/>
      <c r="I9341" s="2"/>
      <c r="J9341" s="2"/>
      <c r="K9341" s="2"/>
      <c r="L9341" s="2"/>
      <c r="M9341" s="2"/>
      <c r="N9341" s="2"/>
      <c r="O9341" s="2"/>
      <c r="P9341" s="2"/>
      <c r="Q9341" s="2"/>
      <c r="R9341" s="2"/>
      <c r="S9341" s="2"/>
      <c r="T9341" s="2"/>
      <c r="U9341" s="2"/>
      <c r="V9341" s="2"/>
      <c r="W9341" s="2"/>
      <c r="X9341" s="2"/>
      <c r="Y9341" s="2"/>
      <c r="AB9341" s="2"/>
      <c r="AC9341" s="2"/>
      <c r="AD9341" s="2"/>
      <c r="AE9341" s="2"/>
      <c r="AF9341" s="2"/>
      <c r="AG9341" s="2"/>
      <c r="AH9341" s="2"/>
      <c r="AI9341" s="2"/>
      <c r="AJ9341" s="2"/>
      <c r="AK9341" s="2"/>
      <c r="BK9341" s="2"/>
      <c r="BL9341" s="2"/>
      <c r="BN9341" s="2"/>
      <c r="BO9341" s="2"/>
    </row>
    <row r="9342" ht="12.75" customHeight="1">
      <c r="D9342" s="2"/>
      <c r="G9342" s="2"/>
      <c r="I9342" s="2"/>
      <c r="J9342" s="2"/>
      <c r="K9342" s="2"/>
      <c r="L9342" s="2"/>
      <c r="M9342" s="2"/>
      <c r="N9342" s="2"/>
      <c r="O9342" s="2"/>
      <c r="P9342" s="2"/>
      <c r="Q9342" s="2"/>
      <c r="R9342" s="2"/>
      <c r="S9342" s="2"/>
      <c r="T9342" s="2"/>
      <c r="U9342" s="2"/>
      <c r="V9342" s="2"/>
      <c r="W9342" s="2"/>
      <c r="X9342" s="2"/>
      <c r="Y9342" s="2"/>
      <c r="AB9342" s="2"/>
      <c r="AC9342" s="2"/>
      <c r="AD9342" s="2"/>
      <c r="AE9342" s="2"/>
      <c r="AF9342" s="2"/>
      <c r="AG9342" s="2"/>
      <c r="AH9342" s="2"/>
      <c r="AI9342" s="2"/>
      <c r="AJ9342" s="2"/>
      <c r="AK9342" s="2"/>
      <c r="BK9342" s="2"/>
      <c r="BL9342" s="2"/>
      <c r="BN9342" s="2"/>
      <c r="BO9342" s="2"/>
    </row>
    <row r="9343" ht="12.75" customHeight="1">
      <c r="D9343" s="2"/>
      <c r="G9343" s="2"/>
      <c r="I9343" s="2"/>
      <c r="J9343" s="2"/>
      <c r="K9343" s="2"/>
      <c r="L9343" s="2"/>
      <c r="M9343" s="2"/>
      <c r="N9343" s="2"/>
      <c r="O9343" s="2"/>
      <c r="P9343" s="2"/>
      <c r="Q9343" s="2"/>
      <c r="R9343" s="2"/>
      <c r="S9343" s="2"/>
      <c r="T9343" s="2"/>
      <c r="U9343" s="2"/>
      <c r="V9343" s="2"/>
      <c r="W9343" s="2"/>
      <c r="X9343" s="2"/>
      <c r="Y9343" s="2"/>
      <c r="AB9343" s="2"/>
      <c r="AC9343" s="2"/>
      <c r="AD9343" s="2"/>
      <c r="AE9343" s="2"/>
      <c r="AF9343" s="2"/>
      <c r="AG9343" s="2"/>
      <c r="AH9343" s="2"/>
      <c r="AI9343" s="2"/>
      <c r="AJ9343" s="2"/>
      <c r="AK9343" s="2"/>
      <c r="BK9343" s="2"/>
      <c r="BL9343" s="2"/>
      <c r="BN9343" s="2"/>
      <c r="BO9343" s="2"/>
    </row>
    <row r="9344" ht="12.75" customHeight="1">
      <c r="D9344" s="2"/>
      <c r="G9344" s="2"/>
      <c r="I9344" s="2"/>
      <c r="J9344" s="2"/>
      <c r="K9344" s="2"/>
      <c r="L9344" s="2"/>
      <c r="M9344" s="2"/>
      <c r="N9344" s="2"/>
      <c r="O9344" s="2"/>
      <c r="P9344" s="2"/>
      <c r="Q9344" s="2"/>
      <c r="R9344" s="2"/>
      <c r="S9344" s="2"/>
      <c r="T9344" s="2"/>
      <c r="U9344" s="2"/>
      <c r="V9344" s="2"/>
      <c r="W9344" s="2"/>
      <c r="X9344" s="2"/>
      <c r="Y9344" s="2"/>
      <c r="AB9344" s="2"/>
      <c r="AC9344" s="2"/>
      <c r="AD9344" s="2"/>
      <c r="AE9344" s="2"/>
      <c r="AF9344" s="2"/>
      <c r="AG9344" s="2"/>
      <c r="AH9344" s="2"/>
      <c r="AI9344" s="2"/>
      <c r="AJ9344" s="2"/>
      <c r="AK9344" s="2"/>
      <c r="BK9344" s="2"/>
      <c r="BL9344" s="2"/>
      <c r="BN9344" s="2"/>
      <c r="BO9344" s="2"/>
    </row>
    <row r="9345" ht="12.75" customHeight="1">
      <c r="D9345" s="2"/>
      <c r="G9345" s="2"/>
      <c r="I9345" s="2"/>
      <c r="J9345" s="2"/>
      <c r="K9345" s="2"/>
      <c r="L9345" s="2"/>
      <c r="M9345" s="2"/>
      <c r="N9345" s="2"/>
      <c r="O9345" s="2"/>
      <c r="P9345" s="2"/>
      <c r="Q9345" s="2"/>
      <c r="R9345" s="2"/>
      <c r="S9345" s="2"/>
      <c r="T9345" s="2"/>
      <c r="U9345" s="2"/>
      <c r="V9345" s="2"/>
      <c r="W9345" s="2"/>
      <c r="X9345" s="2"/>
      <c r="Y9345" s="2"/>
      <c r="AB9345" s="2"/>
      <c r="AC9345" s="2"/>
      <c r="AD9345" s="2"/>
      <c r="AE9345" s="2"/>
      <c r="AF9345" s="2"/>
      <c r="AG9345" s="2"/>
      <c r="AH9345" s="2"/>
      <c r="AI9345" s="2"/>
      <c r="AJ9345" s="2"/>
      <c r="AK9345" s="2"/>
      <c r="BK9345" s="2"/>
      <c r="BL9345" s="2"/>
      <c r="BN9345" s="2"/>
      <c r="BO9345" s="2"/>
    </row>
    <row r="9346" ht="12.75" customHeight="1">
      <c r="D9346" s="2"/>
      <c r="G9346" s="2"/>
      <c r="I9346" s="2"/>
      <c r="J9346" s="2"/>
      <c r="K9346" s="2"/>
      <c r="L9346" s="2"/>
      <c r="M9346" s="2"/>
      <c r="N9346" s="2"/>
      <c r="O9346" s="2"/>
      <c r="P9346" s="2"/>
      <c r="Q9346" s="2"/>
      <c r="R9346" s="2"/>
      <c r="S9346" s="2"/>
      <c r="T9346" s="2"/>
      <c r="U9346" s="2"/>
      <c r="V9346" s="2"/>
      <c r="W9346" s="2"/>
      <c r="X9346" s="2"/>
      <c r="Y9346" s="2"/>
      <c r="AB9346" s="2"/>
      <c r="AC9346" s="2"/>
      <c r="AD9346" s="2"/>
      <c r="AE9346" s="2"/>
      <c r="AF9346" s="2"/>
      <c r="AG9346" s="2"/>
      <c r="AH9346" s="2"/>
      <c r="AI9346" s="2"/>
      <c r="AJ9346" s="2"/>
      <c r="AK9346" s="2"/>
      <c r="BK9346" s="2"/>
      <c r="BL9346" s="2"/>
      <c r="BN9346" s="2"/>
      <c r="BO9346" s="2"/>
    </row>
    <row r="9347" ht="12.75" customHeight="1">
      <c r="D9347" s="2"/>
      <c r="G9347" s="2"/>
      <c r="I9347" s="2"/>
      <c r="J9347" s="2"/>
      <c r="K9347" s="2"/>
      <c r="L9347" s="2"/>
      <c r="M9347" s="2"/>
      <c r="N9347" s="2"/>
      <c r="O9347" s="2"/>
      <c r="P9347" s="2"/>
      <c r="Q9347" s="2"/>
      <c r="R9347" s="2"/>
      <c r="S9347" s="2"/>
      <c r="T9347" s="2"/>
      <c r="U9347" s="2"/>
      <c r="V9347" s="2"/>
      <c r="W9347" s="2"/>
      <c r="X9347" s="2"/>
      <c r="Y9347" s="2"/>
      <c r="AB9347" s="2"/>
      <c r="AC9347" s="2"/>
      <c r="AD9347" s="2"/>
      <c r="AE9347" s="2"/>
      <c r="AF9347" s="2"/>
      <c r="AG9347" s="2"/>
      <c r="AH9347" s="2"/>
      <c r="AI9347" s="2"/>
      <c r="AJ9347" s="2"/>
      <c r="AK9347" s="2"/>
      <c r="BK9347" s="2"/>
      <c r="BL9347" s="2"/>
      <c r="BN9347" s="2"/>
      <c r="BO9347" s="2"/>
    </row>
    <row r="9348" ht="12.75" customHeight="1">
      <c r="D9348" s="2"/>
      <c r="G9348" s="2"/>
      <c r="I9348" s="2"/>
      <c r="J9348" s="2"/>
      <c r="K9348" s="2"/>
      <c r="L9348" s="2"/>
      <c r="M9348" s="2"/>
      <c r="N9348" s="2"/>
      <c r="O9348" s="2"/>
      <c r="P9348" s="2"/>
      <c r="Q9348" s="2"/>
      <c r="R9348" s="2"/>
      <c r="S9348" s="2"/>
      <c r="T9348" s="2"/>
      <c r="U9348" s="2"/>
      <c r="V9348" s="2"/>
      <c r="W9348" s="2"/>
      <c r="X9348" s="2"/>
      <c r="Y9348" s="2"/>
      <c r="AB9348" s="2"/>
      <c r="AC9348" s="2"/>
      <c r="AD9348" s="2"/>
      <c r="AE9348" s="2"/>
      <c r="AF9348" s="2"/>
      <c r="AG9348" s="2"/>
      <c r="AH9348" s="2"/>
      <c r="AI9348" s="2"/>
      <c r="AJ9348" s="2"/>
      <c r="AK9348" s="2"/>
      <c r="BK9348" s="2"/>
      <c r="BL9348" s="2"/>
      <c r="BN9348" s="2"/>
      <c r="BO9348" s="2"/>
    </row>
    <row r="9349" ht="12.75" customHeight="1">
      <c r="D9349" s="2"/>
      <c r="G9349" s="2"/>
      <c r="I9349" s="2"/>
      <c r="J9349" s="2"/>
      <c r="K9349" s="2"/>
      <c r="L9349" s="2"/>
      <c r="M9349" s="2"/>
      <c r="N9349" s="2"/>
      <c r="O9349" s="2"/>
      <c r="P9349" s="2"/>
      <c r="Q9349" s="2"/>
      <c r="R9349" s="2"/>
      <c r="S9349" s="2"/>
      <c r="T9349" s="2"/>
      <c r="U9349" s="2"/>
      <c r="V9349" s="2"/>
      <c r="W9349" s="2"/>
      <c r="X9349" s="2"/>
      <c r="Y9349" s="2"/>
      <c r="AB9349" s="2"/>
      <c r="AC9349" s="2"/>
      <c r="AD9349" s="2"/>
      <c r="AE9349" s="2"/>
      <c r="AF9349" s="2"/>
      <c r="AG9349" s="2"/>
      <c r="AH9349" s="2"/>
      <c r="AI9349" s="2"/>
      <c r="AJ9349" s="2"/>
      <c r="AK9349" s="2"/>
      <c r="BK9349" s="2"/>
      <c r="BL9349" s="2"/>
      <c r="BN9349" s="2"/>
      <c r="BO9349" s="2"/>
    </row>
    <row r="9350" ht="12.75" customHeight="1">
      <c r="D9350" s="2"/>
      <c r="G9350" s="2"/>
      <c r="I9350" s="2"/>
      <c r="J9350" s="2"/>
      <c r="K9350" s="2"/>
      <c r="L9350" s="2"/>
      <c r="M9350" s="2"/>
      <c r="N9350" s="2"/>
      <c r="O9350" s="2"/>
      <c r="P9350" s="2"/>
      <c r="Q9350" s="2"/>
      <c r="R9350" s="2"/>
      <c r="S9350" s="2"/>
      <c r="T9350" s="2"/>
      <c r="U9350" s="2"/>
      <c r="V9350" s="2"/>
      <c r="W9350" s="2"/>
      <c r="X9350" s="2"/>
      <c r="Y9350" s="2"/>
      <c r="AB9350" s="2"/>
      <c r="AC9350" s="2"/>
      <c r="AD9350" s="2"/>
      <c r="AE9350" s="2"/>
      <c r="AF9350" s="2"/>
      <c r="AG9350" s="2"/>
      <c r="AH9350" s="2"/>
      <c r="AI9350" s="2"/>
      <c r="AJ9350" s="2"/>
      <c r="AK9350" s="2"/>
      <c r="BK9350" s="2"/>
      <c r="BL9350" s="2"/>
      <c r="BN9350" s="2"/>
      <c r="BO9350" s="2"/>
    </row>
    <row r="9351" ht="12.75" customHeight="1">
      <c r="D9351" s="2"/>
      <c r="G9351" s="2"/>
      <c r="I9351" s="2"/>
      <c r="J9351" s="2"/>
      <c r="K9351" s="2"/>
      <c r="L9351" s="2"/>
      <c r="M9351" s="2"/>
      <c r="N9351" s="2"/>
      <c r="O9351" s="2"/>
      <c r="P9351" s="2"/>
      <c r="Q9351" s="2"/>
      <c r="R9351" s="2"/>
      <c r="S9351" s="2"/>
      <c r="T9351" s="2"/>
      <c r="U9351" s="2"/>
      <c r="V9351" s="2"/>
      <c r="W9351" s="2"/>
      <c r="X9351" s="2"/>
      <c r="Y9351" s="2"/>
      <c r="AB9351" s="2"/>
      <c r="AC9351" s="2"/>
      <c r="AD9351" s="2"/>
      <c r="AE9351" s="2"/>
      <c r="AF9351" s="2"/>
      <c r="AG9351" s="2"/>
      <c r="AH9351" s="2"/>
      <c r="AI9351" s="2"/>
      <c r="AJ9351" s="2"/>
      <c r="AK9351" s="2"/>
      <c r="BK9351" s="2"/>
      <c r="BL9351" s="2"/>
      <c r="BN9351" s="2"/>
      <c r="BO9351" s="2"/>
    </row>
    <row r="9352" ht="12.75" customHeight="1">
      <c r="D9352" s="2"/>
      <c r="G9352" s="2"/>
      <c r="I9352" s="2"/>
      <c r="J9352" s="2"/>
      <c r="K9352" s="2"/>
      <c r="L9352" s="2"/>
      <c r="M9352" s="2"/>
      <c r="N9352" s="2"/>
      <c r="O9352" s="2"/>
      <c r="P9352" s="2"/>
      <c r="Q9352" s="2"/>
      <c r="R9352" s="2"/>
      <c r="S9352" s="2"/>
      <c r="T9352" s="2"/>
      <c r="U9352" s="2"/>
      <c r="V9352" s="2"/>
      <c r="W9352" s="2"/>
      <c r="X9352" s="2"/>
      <c r="Y9352" s="2"/>
      <c r="AB9352" s="2"/>
      <c r="AC9352" s="2"/>
      <c r="AD9352" s="2"/>
      <c r="AE9352" s="2"/>
      <c r="AF9352" s="2"/>
      <c r="AG9352" s="2"/>
      <c r="AH9352" s="2"/>
      <c r="AI9352" s="2"/>
      <c r="AJ9352" s="2"/>
      <c r="AK9352" s="2"/>
      <c r="BK9352" s="2"/>
      <c r="BL9352" s="2"/>
      <c r="BN9352" s="2"/>
      <c r="BO9352" s="2"/>
    </row>
    <row r="9353" ht="12.75" customHeight="1">
      <c r="D9353" s="2"/>
      <c r="G9353" s="2"/>
      <c r="I9353" s="2"/>
      <c r="J9353" s="2"/>
      <c r="K9353" s="2"/>
      <c r="L9353" s="2"/>
      <c r="M9353" s="2"/>
      <c r="N9353" s="2"/>
      <c r="O9353" s="2"/>
      <c r="P9353" s="2"/>
      <c r="Q9353" s="2"/>
      <c r="R9353" s="2"/>
      <c r="S9353" s="2"/>
      <c r="T9353" s="2"/>
      <c r="U9353" s="2"/>
      <c r="V9353" s="2"/>
      <c r="W9353" s="2"/>
      <c r="X9353" s="2"/>
      <c r="Y9353" s="2"/>
      <c r="AB9353" s="2"/>
      <c r="AC9353" s="2"/>
      <c r="AD9353" s="2"/>
      <c r="AE9353" s="2"/>
      <c r="AF9353" s="2"/>
      <c r="AG9353" s="2"/>
      <c r="AH9353" s="2"/>
      <c r="AI9353" s="2"/>
      <c r="AJ9353" s="2"/>
      <c r="AK9353" s="2"/>
      <c r="BK9353" s="2"/>
      <c r="BL9353" s="2"/>
      <c r="BN9353" s="2"/>
      <c r="BO9353" s="2"/>
    </row>
    <row r="9354" ht="12.75" customHeight="1">
      <c r="D9354" s="2"/>
      <c r="G9354" s="2"/>
      <c r="I9354" s="2"/>
      <c r="J9354" s="2"/>
      <c r="K9354" s="2"/>
      <c r="L9354" s="2"/>
      <c r="M9354" s="2"/>
      <c r="N9354" s="2"/>
      <c r="O9354" s="2"/>
      <c r="P9354" s="2"/>
      <c r="Q9354" s="2"/>
      <c r="R9354" s="2"/>
      <c r="S9354" s="2"/>
      <c r="T9354" s="2"/>
      <c r="U9354" s="2"/>
      <c r="V9354" s="2"/>
      <c r="W9354" s="2"/>
      <c r="X9354" s="2"/>
      <c r="Y9354" s="2"/>
      <c r="AB9354" s="2"/>
      <c r="AC9354" s="2"/>
      <c r="AD9354" s="2"/>
      <c r="AE9354" s="2"/>
      <c r="AF9354" s="2"/>
      <c r="AG9354" s="2"/>
      <c r="AH9354" s="2"/>
      <c r="AI9354" s="2"/>
      <c r="AJ9354" s="2"/>
      <c r="AK9354" s="2"/>
      <c r="BK9354" s="2"/>
      <c r="BL9354" s="2"/>
      <c r="BN9354" s="2"/>
      <c r="BO9354" s="2"/>
    </row>
    <row r="9355" ht="12.75" customHeight="1">
      <c r="D9355" s="2"/>
      <c r="G9355" s="2"/>
      <c r="I9355" s="2"/>
      <c r="J9355" s="2"/>
      <c r="K9355" s="2"/>
      <c r="L9355" s="2"/>
      <c r="M9355" s="2"/>
      <c r="N9355" s="2"/>
      <c r="O9355" s="2"/>
      <c r="P9355" s="2"/>
      <c r="Q9355" s="2"/>
      <c r="R9355" s="2"/>
      <c r="S9355" s="2"/>
      <c r="T9355" s="2"/>
      <c r="U9355" s="2"/>
      <c r="V9355" s="2"/>
      <c r="W9355" s="2"/>
      <c r="X9355" s="2"/>
      <c r="Y9355" s="2"/>
      <c r="AB9355" s="2"/>
      <c r="AC9355" s="2"/>
      <c r="AD9355" s="2"/>
      <c r="AE9355" s="2"/>
      <c r="AF9355" s="2"/>
      <c r="AG9355" s="2"/>
      <c r="AH9355" s="2"/>
      <c r="AI9355" s="2"/>
      <c r="AJ9355" s="2"/>
      <c r="AK9355" s="2"/>
      <c r="BK9355" s="2"/>
      <c r="BL9355" s="2"/>
      <c r="BN9355" s="2"/>
      <c r="BO9355" s="2"/>
    </row>
    <row r="9356" ht="12.75" customHeight="1">
      <c r="D9356" s="2"/>
      <c r="G9356" s="2"/>
      <c r="I9356" s="2"/>
      <c r="J9356" s="2"/>
      <c r="K9356" s="2"/>
      <c r="L9356" s="2"/>
      <c r="M9356" s="2"/>
      <c r="N9356" s="2"/>
      <c r="O9356" s="2"/>
      <c r="P9356" s="2"/>
      <c r="Q9356" s="2"/>
      <c r="R9356" s="2"/>
      <c r="S9356" s="2"/>
      <c r="T9356" s="2"/>
      <c r="U9356" s="2"/>
      <c r="V9356" s="2"/>
      <c r="W9356" s="2"/>
      <c r="X9356" s="2"/>
      <c r="Y9356" s="2"/>
      <c r="AB9356" s="2"/>
      <c r="AC9356" s="2"/>
      <c r="AD9356" s="2"/>
      <c r="AE9356" s="2"/>
      <c r="AF9356" s="2"/>
      <c r="AG9356" s="2"/>
      <c r="AH9356" s="2"/>
      <c r="AI9356" s="2"/>
      <c r="AJ9356" s="2"/>
      <c r="AK9356" s="2"/>
      <c r="BK9356" s="2"/>
      <c r="BL9356" s="2"/>
      <c r="BN9356" s="2"/>
      <c r="BO9356" s="2"/>
    </row>
    <row r="9357" ht="12.75" customHeight="1">
      <c r="D9357" s="2"/>
      <c r="G9357" s="2"/>
      <c r="I9357" s="2"/>
      <c r="J9357" s="2"/>
      <c r="K9357" s="2"/>
      <c r="L9357" s="2"/>
      <c r="M9357" s="2"/>
      <c r="N9357" s="2"/>
      <c r="O9357" s="2"/>
      <c r="P9357" s="2"/>
      <c r="Q9357" s="2"/>
      <c r="R9357" s="2"/>
      <c r="S9357" s="2"/>
      <c r="T9357" s="2"/>
      <c r="U9357" s="2"/>
      <c r="V9357" s="2"/>
      <c r="W9357" s="2"/>
      <c r="X9357" s="2"/>
      <c r="Y9357" s="2"/>
      <c r="AB9357" s="2"/>
      <c r="AC9357" s="2"/>
      <c r="AD9357" s="2"/>
      <c r="AE9357" s="2"/>
      <c r="AF9357" s="2"/>
      <c r="AG9357" s="2"/>
      <c r="AH9357" s="2"/>
      <c r="AI9357" s="2"/>
      <c r="AJ9357" s="2"/>
      <c r="AK9357" s="2"/>
      <c r="BK9357" s="2"/>
      <c r="BL9357" s="2"/>
      <c r="BN9357" s="2"/>
      <c r="BO9357" s="2"/>
    </row>
    <row r="9358" ht="12.75" customHeight="1">
      <c r="D9358" s="2"/>
      <c r="G9358" s="2"/>
      <c r="I9358" s="2"/>
      <c r="J9358" s="2"/>
      <c r="K9358" s="2"/>
      <c r="L9358" s="2"/>
      <c r="M9358" s="2"/>
      <c r="N9358" s="2"/>
      <c r="O9358" s="2"/>
      <c r="P9358" s="2"/>
      <c r="Q9358" s="2"/>
      <c r="R9358" s="2"/>
      <c r="S9358" s="2"/>
      <c r="T9358" s="2"/>
      <c r="U9358" s="2"/>
      <c r="V9358" s="2"/>
      <c r="W9358" s="2"/>
      <c r="X9358" s="2"/>
      <c r="Y9358" s="2"/>
      <c r="AB9358" s="2"/>
      <c r="AC9358" s="2"/>
      <c r="AD9358" s="2"/>
      <c r="AE9358" s="2"/>
      <c r="AF9358" s="2"/>
      <c r="AG9358" s="2"/>
      <c r="AH9358" s="2"/>
      <c r="AI9358" s="2"/>
      <c r="AJ9358" s="2"/>
      <c r="AK9358" s="2"/>
      <c r="BK9358" s="2"/>
      <c r="BL9358" s="2"/>
      <c r="BN9358" s="2"/>
      <c r="BO9358" s="2"/>
    </row>
    <row r="9359" ht="12.75" customHeight="1">
      <c r="D9359" s="2"/>
      <c r="G9359" s="2"/>
      <c r="I9359" s="2"/>
      <c r="J9359" s="2"/>
      <c r="K9359" s="2"/>
      <c r="L9359" s="2"/>
      <c r="M9359" s="2"/>
      <c r="N9359" s="2"/>
      <c r="O9359" s="2"/>
      <c r="P9359" s="2"/>
      <c r="Q9359" s="2"/>
      <c r="R9359" s="2"/>
      <c r="S9359" s="2"/>
      <c r="T9359" s="2"/>
      <c r="U9359" s="2"/>
      <c r="V9359" s="2"/>
      <c r="W9359" s="2"/>
      <c r="X9359" s="2"/>
      <c r="Y9359" s="2"/>
      <c r="AB9359" s="2"/>
      <c r="AC9359" s="2"/>
      <c r="AD9359" s="2"/>
      <c r="AE9359" s="2"/>
      <c r="AF9359" s="2"/>
      <c r="AG9359" s="2"/>
      <c r="AH9359" s="2"/>
      <c r="AI9359" s="2"/>
      <c r="AJ9359" s="2"/>
      <c r="AK9359" s="2"/>
      <c r="BK9359" s="2"/>
      <c r="BL9359" s="2"/>
      <c r="BN9359" s="2"/>
      <c r="BO9359" s="2"/>
    </row>
    <row r="9360" ht="12.75" customHeight="1">
      <c r="D9360" s="2"/>
      <c r="G9360" s="2"/>
      <c r="I9360" s="2"/>
      <c r="J9360" s="2"/>
      <c r="K9360" s="2"/>
      <c r="L9360" s="2"/>
      <c r="M9360" s="2"/>
      <c r="N9360" s="2"/>
      <c r="O9360" s="2"/>
      <c r="P9360" s="2"/>
      <c r="Q9360" s="2"/>
      <c r="R9360" s="2"/>
      <c r="S9360" s="2"/>
      <c r="T9360" s="2"/>
      <c r="U9360" s="2"/>
      <c r="V9360" s="2"/>
      <c r="W9360" s="2"/>
      <c r="X9360" s="2"/>
      <c r="Y9360" s="2"/>
      <c r="AB9360" s="2"/>
      <c r="AC9360" s="2"/>
      <c r="AD9360" s="2"/>
      <c r="AE9360" s="2"/>
      <c r="AF9360" s="2"/>
      <c r="AG9360" s="2"/>
      <c r="AH9360" s="2"/>
      <c r="AI9360" s="2"/>
      <c r="AJ9360" s="2"/>
      <c r="AK9360" s="2"/>
      <c r="BK9360" s="2"/>
      <c r="BL9360" s="2"/>
      <c r="BN9360" s="2"/>
      <c r="BO9360" s="2"/>
    </row>
    <row r="9361" ht="12.75" customHeight="1">
      <c r="D9361" s="2"/>
      <c r="G9361" s="2"/>
      <c r="I9361" s="2"/>
      <c r="J9361" s="2"/>
      <c r="K9361" s="2"/>
      <c r="L9361" s="2"/>
      <c r="M9361" s="2"/>
      <c r="N9361" s="2"/>
      <c r="O9361" s="2"/>
      <c r="P9361" s="2"/>
      <c r="Q9361" s="2"/>
      <c r="R9361" s="2"/>
      <c r="S9361" s="2"/>
      <c r="T9361" s="2"/>
      <c r="U9361" s="2"/>
      <c r="V9361" s="2"/>
      <c r="W9361" s="2"/>
      <c r="X9361" s="2"/>
      <c r="Y9361" s="2"/>
      <c r="AB9361" s="2"/>
      <c r="AC9361" s="2"/>
      <c r="AD9361" s="2"/>
      <c r="AE9361" s="2"/>
      <c r="AF9361" s="2"/>
      <c r="AG9361" s="2"/>
      <c r="AH9361" s="2"/>
      <c r="AI9361" s="2"/>
      <c r="AJ9361" s="2"/>
      <c r="AK9361" s="2"/>
      <c r="BK9361" s="2"/>
      <c r="BL9361" s="2"/>
      <c r="BN9361" s="2"/>
      <c r="BO9361" s="2"/>
    </row>
    <row r="9362" ht="12.75" customHeight="1">
      <c r="D9362" s="2"/>
      <c r="G9362" s="2"/>
      <c r="I9362" s="2"/>
      <c r="J9362" s="2"/>
      <c r="K9362" s="2"/>
      <c r="L9362" s="2"/>
      <c r="M9362" s="2"/>
      <c r="N9362" s="2"/>
      <c r="O9362" s="2"/>
      <c r="P9362" s="2"/>
      <c r="Q9362" s="2"/>
      <c r="R9362" s="2"/>
      <c r="S9362" s="2"/>
      <c r="T9362" s="2"/>
      <c r="U9362" s="2"/>
      <c r="V9362" s="2"/>
      <c r="W9362" s="2"/>
      <c r="X9362" s="2"/>
      <c r="Y9362" s="2"/>
      <c r="AB9362" s="2"/>
      <c r="AC9362" s="2"/>
      <c r="AD9362" s="2"/>
      <c r="AE9362" s="2"/>
      <c r="AF9362" s="2"/>
      <c r="AG9362" s="2"/>
      <c r="AH9362" s="2"/>
      <c r="AI9362" s="2"/>
      <c r="AJ9362" s="2"/>
      <c r="AK9362" s="2"/>
      <c r="BK9362" s="2"/>
      <c r="BL9362" s="2"/>
      <c r="BN9362" s="2"/>
      <c r="BO9362" s="2"/>
    </row>
    <row r="9363" ht="12.75" customHeight="1">
      <c r="D9363" s="2"/>
      <c r="G9363" s="2"/>
      <c r="I9363" s="2"/>
      <c r="J9363" s="2"/>
      <c r="K9363" s="2"/>
      <c r="L9363" s="2"/>
      <c r="M9363" s="2"/>
      <c r="N9363" s="2"/>
      <c r="O9363" s="2"/>
      <c r="P9363" s="2"/>
      <c r="Q9363" s="2"/>
      <c r="R9363" s="2"/>
      <c r="S9363" s="2"/>
      <c r="T9363" s="2"/>
      <c r="U9363" s="2"/>
      <c r="V9363" s="2"/>
      <c r="W9363" s="2"/>
      <c r="X9363" s="2"/>
      <c r="Y9363" s="2"/>
      <c r="AB9363" s="2"/>
      <c r="AC9363" s="2"/>
      <c r="AD9363" s="2"/>
      <c r="AE9363" s="2"/>
      <c r="AF9363" s="2"/>
      <c r="AG9363" s="2"/>
      <c r="AH9363" s="2"/>
      <c r="AI9363" s="2"/>
      <c r="AJ9363" s="2"/>
      <c r="AK9363" s="2"/>
      <c r="BK9363" s="2"/>
      <c r="BL9363" s="2"/>
      <c r="BN9363" s="2"/>
      <c r="BO9363" s="2"/>
    </row>
    <row r="9364" ht="12.75" customHeight="1">
      <c r="D9364" s="2"/>
      <c r="G9364" s="2"/>
      <c r="I9364" s="2"/>
      <c r="J9364" s="2"/>
      <c r="K9364" s="2"/>
      <c r="L9364" s="2"/>
      <c r="M9364" s="2"/>
      <c r="N9364" s="2"/>
      <c r="O9364" s="2"/>
      <c r="P9364" s="2"/>
      <c r="Q9364" s="2"/>
      <c r="R9364" s="2"/>
      <c r="S9364" s="2"/>
      <c r="T9364" s="2"/>
      <c r="U9364" s="2"/>
      <c r="V9364" s="2"/>
      <c r="W9364" s="2"/>
      <c r="X9364" s="2"/>
      <c r="Y9364" s="2"/>
      <c r="AB9364" s="2"/>
      <c r="AC9364" s="2"/>
      <c r="AD9364" s="2"/>
      <c r="AE9364" s="2"/>
      <c r="AF9364" s="2"/>
      <c r="AG9364" s="2"/>
      <c r="AH9364" s="2"/>
      <c r="AI9364" s="2"/>
      <c r="AJ9364" s="2"/>
      <c r="AK9364" s="2"/>
      <c r="BK9364" s="2"/>
      <c r="BL9364" s="2"/>
      <c r="BN9364" s="2"/>
      <c r="BO9364" s="2"/>
    </row>
    <row r="9365" ht="12.75" customHeight="1">
      <c r="D9365" s="2"/>
      <c r="G9365" s="2"/>
      <c r="I9365" s="2"/>
      <c r="J9365" s="2"/>
      <c r="K9365" s="2"/>
      <c r="L9365" s="2"/>
      <c r="M9365" s="2"/>
      <c r="N9365" s="2"/>
      <c r="O9365" s="2"/>
      <c r="P9365" s="2"/>
      <c r="Q9365" s="2"/>
      <c r="R9365" s="2"/>
      <c r="S9365" s="2"/>
      <c r="T9365" s="2"/>
      <c r="U9365" s="2"/>
      <c r="V9365" s="2"/>
      <c r="W9365" s="2"/>
      <c r="X9365" s="2"/>
      <c r="Y9365" s="2"/>
      <c r="AB9365" s="2"/>
      <c r="AC9365" s="2"/>
      <c r="AD9365" s="2"/>
      <c r="AE9365" s="2"/>
      <c r="AF9365" s="2"/>
      <c r="AG9365" s="2"/>
      <c r="AH9365" s="2"/>
      <c r="AI9365" s="2"/>
      <c r="AJ9365" s="2"/>
      <c r="AK9365" s="2"/>
      <c r="BK9365" s="2"/>
      <c r="BL9365" s="2"/>
      <c r="BN9365" s="2"/>
      <c r="BO9365" s="2"/>
    </row>
    <row r="9366" ht="12.75" customHeight="1">
      <c r="D9366" s="2"/>
      <c r="G9366" s="2"/>
      <c r="I9366" s="2"/>
      <c r="J9366" s="2"/>
      <c r="K9366" s="2"/>
      <c r="L9366" s="2"/>
      <c r="M9366" s="2"/>
      <c r="N9366" s="2"/>
      <c r="O9366" s="2"/>
      <c r="P9366" s="2"/>
      <c r="Q9366" s="2"/>
      <c r="R9366" s="2"/>
      <c r="S9366" s="2"/>
      <c r="T9366" s="2"/>
      <c r="U9366" s="2"/>
      <c r="V9366" s="2"/>
      <c r="W9366" s="2"/>
      <c r="X9366" s="2"/>
      <c r="Y9366" s="2"/>
      <c r="AB9366" s="2"/>
      <c r="AC9366" s="2"/>
      <c r="AD9366" s="2"/>
      <c r="AE9366" s="2"/>
      <c r="AF9366" s="2"/>
      <c r="AG9366" s="2"/>
      <c r="AH9366" s="2"/>
      <c r="AI9366" s="2"/>
      <c r="AJ9366" s="2"/>
      <c r="AK9366" s="2"/>
      <c r="BK9366" s="2"/>
      <c r="BL9366" s="2"/>
      <c r="BN9366" s="2"/>
      <c r="BO9366" s="2"/>
    </row>
    <row r="9367" ht="12.75" customHeight="1">
      <c r="D9367" s="2"/>
      <c r="G9367" s="2"/>
      <c r="I9367" s="2"/>
      <c r="J9367" s="2"/>
      <c r="K9367" s="2"/>
      <c r="L9367" s="2"/>
      <c r="M9367" s="2"/>
      <c r="N9367" s="2"/>
      <c r="O9367" s="2"/>
      <c r="P9367" s="2"/>
      <c r="Q9367" s="2"/>
      <c r="R9367" s="2"/>
      <c r="S9367" s="2"/>
      <c r="T9367" s="2"/>
      <c r="U9367" s="2"/>
      <c r="V9367" s="2"/>
      <c r="W9367" s="2"/>
      <c r="X9367" s="2"/>
      <c r="Y9367" s="2"/>
      <c r="AB9367" s="2"/>
      <c r="AC9367" s="2"/>
      <c r="AD9367" s="2"/>
      <c r="AE9367" s="2"/>
      <c r="AF9367" s="2"/>
      <c r="AG9367" s="2"/>
      <c r="AH9367" s="2"/>
      <c r="AI9367" s="2"/>
      <c r="AJ9367" s="2"/>
      <c r="AK9367" s="2"/>
      <c r="BK9367" s="2"/>
      <c r="BL9367" s="2"/>
      <c r="BN9367" s="2"/>
      <c r="BO9367" s="2"/>
    </row>
    <row r="9368" ht="12.75" customHeight="1">
      <c r="D9368" s="2"/>
      <c r="G9368" s="2"/>
      <c r="I9368" s="2"/>
      <c r="J9368" s="2"/>
      <c r="K9368" s="2"/>
      <c r="L9368" s="2"/>
      <c r="M9368" s="2"/>
      <c r="N9368" s="2"/>
      <c r="O9368" s="2"/>
      <c r="P9368" s="2"/>
      <c r="Q9368" s="2"/>
      <c r="R9368" s="2"/>
      <c r="S9368" s="2"/>
      <c r="T9368" s="2"/>
      <c r="U9368" s="2"/>
      <c r="V9368" s="2"/>
      <c r="W9368" s="2"/>
      <c r="X9368" s="2"/>
      <c r="Y9368" s="2"/>
      <c r="AB9368" s="2"/>
      <c r="AC9368" s="2"/>
      <c r="AD9368" s="2"/>
      <c r="AE9368" s="2"/>
      <c r="AF9368" s="2"/>
      <c r="AG9368" s="2"/>
      <c r="AH9368" s="2"/>
      <c r="AI9368" s="2"/>
      <c r="AJ9368" s="2"/>
      <c r="AK9368" s="2"/>
      <c r="BK9368" s="2"/>
      <c r="BL9368" s="2"/>
      <c r="BN9368" s="2"/>
      <c r="BO9368" s="2"/>
    </row>
    <row r="9369" ht="12.75" customHeight="1">
      <c r="D9369" s="2"/>
      <c r="G9369" s="2"/>
      <c r="I9369" s="2"/>
      <c r="J9369" s="2"/>
      <c r="K9369" s="2"/>
      <c r="L9369" s="2"/>
      <c r="M9369" s="2"/>
      <c r="N9369" s="2"/>
      <c r="O9369" s="2"/>
      <c r="P9369" s="2"/>
      <c r="Q9369" s="2"/>
      <c r="R9369" s="2"/>
      <c r="S9369" s="2"/>
      <c r="T9369" s="2"/>
      <c r="U9369" s="2"/>
      <c r="V9369" s="2"/>
      <c r="W9369" s="2"/>
      <c r="X9369" s="2"/>
      <c r="Y9369" s="2"/>
      <c r="AB9369" s="2"/>
      <c r="AC9369" s="2"/>
      <c r="AD9369" s="2"/>
      <c r="AE9369" s="2"/>
      <c r="AF9369" s="2"/>
      <c r="AG9369" s="2"/>
      <c r="AH9369" s="2"/>
      <c r="AI9369" s="2"/>
      <c r="AJ9369" s="2"/>
      <c r="AK9369" s="2"/>
      <c r="BK9369" s="2"/>
      <c r="BL9369" s="2"/>
      <c r="BN9369" s="2"/>
      <c r="BO9369" s="2"/>
    </row>
    <row r="9370" ht="12.75" customHeight="1">
      <c r="D9370" s="2"/>
      <c r="G9370" s="2"/>
      <c r="I9370" s="2"/>
      <c r="J9370" s="2"/>
      <c r="K9370" s="2"/>
      <c r="L9370" s="2"/>
      <c r="M9370" s="2"/>
      <c r="N9370" s="2"/>
      <c r="O9370" s="2"/>
      <c r="P9370" s="2"/>
      <c r="Q9370" s="2"/>
      <c r="R9370" s="2"/>
      <c r="S9370" s="2"/>
      <c r="T9370" s="2"/>
      <c r="U9370" s="2"/>
      <c r="V9370" s="2"/>
      <c r="W9370" s="2"/>
      <c r="X9370" s="2"/>
      <c r="Y9370" s="2"/>
      <c r="AB9370" s="2"/>
      <c r="AC9370" s="2"/>
      <c r="AD9370" s="2"/>
      <c r="AE9370" s="2"/>
      <c r="AF9370" s="2"/>
      <c r="AG9370" s="2"/>
      <c r="AH9370" s="2"/>
      <c r="AI9370" s="2"/>
      <c r="AJ9370" s="2"/>
      <c r="AK9370" s="2"/>
      <c r="BK9370" s="2"/>
      <c r="BL9370" s="2"/>
      <c r="BN9370" s="2"/>
      <c r="BO9370" s="2"/>
    </row>
    <row r="9371" ht="12.75" customHeight="1">
      <c r="D9371" s="2"/>
      <c r="G9371" s="2"/>
      <c r="I9371" s="2"/>
      <c r="J9371" s="2"/>
      <c r="K9371" s="2"/>
      <c r="L9371" s="2"/>
      <c r="M9371" s="2"/>
      <c r="N9371" s="2"/>
      <c r="O9371" s="2"/>
      <c r="P9371" s="2"/>
      <c r="Q9371" s="2"/>
      <c r="R9371" s="2"/>
      <c r="S9371" s="2"/>
      <c r="T9371" s="2"/>
      <c r="U9371" s="2"/>
      <c r="V9371" s="2"/>
      <c r="W9371" s="2"/>
      <c r="X9371" s="2"/>
      <c r="Y9371" s="2"/>
      <c r="AB9371" s="2"/>
      <c r="AC9371" s="2"/>
      <c r="AD9371" s="2"/>
      <c r="AE9371" s="2"/>
      <c r="AF9371" s="2"/>
      <c r="AG9371" s="2"/>
      <c r="AH9371" s="2"/>
      <c r="AI9371" s="2"/>
      <c r="AJ9371" s="2"/>
      <c r="AK9371" s="2"/>
      <c r="BK9371" s="2"/>
      <c r="BL9371" s="2"/>
      <c r="BN9371" s="2"/>
      <c r="BO9371" s="2"/>
    </row>
    <row r="9372" ht="12.75" customHeight="1">
      <c r="D9372" s="2"/>
      <c r="G9372" s="2"/>
      <c r="I9372" s="2"/>
      <c r="J9372" s="2"/>
      <c r="K9372" s="2"/>
      <c r="L9372" s="2"/>
      <c r="M9372" s="2"/>
      <c r="N9372" s="2"/>
      <c r="O9372" s="2"/>
      <c r="P9372" s="2"/>
      <c r="Q9372" s="2"/>
      <c r="R9372" s="2"/>
      <c r="S9372" s="2"/>
      <c r="T9372" s="2"/>
      <c r="U9372" s="2"/>
      <c r="V9372" s="2"/>
      <c r="W9372" s="2"/>
      <c r="X9372" s="2"/>
      <c r="Y9372" s="2"/>
      <c r="AB9372" s="2"/>
      <c r="AC9372" s="2"/>
      <c r="AD9372" s="2"/>
      <c r="AE9372" s="2"/>
      <c r="AF9372" s="2"/>
      <c r="AG9372" s="2"/>
      <c r="AH9372" s="2"/>
      <c r="AI9372" s="2"/>
      <c r="AJ9372" s="2"/>
      <c r="AK9372" s="2"/>
      <c r="BK9372" s="2"/>
      <c r="BL9372" s="2"/>
      <c r="BN9372" s="2"/>
      <c r="BO9372" s="2"/>
    </row>
    <row r="9373" ht="12.75" customHeight="1">
      <c r="D9373" s="2"/>
      <c r="G9373" s="2"/>
      <c r="I9373" s="2"/>
      <c r="J9373" s="2"/>
      <c r="K9373" s="2"/>
      <c r="L9373" s="2"/>
      <c r="M9373" s="2"/>
      <c r="N9373" s="2"/>
      <c r="O9373" s="2"/>
      <c r="P9373" s="2"/>
      <c r="Q9373" s="2"/>
      <c r="R9373" s="2"/>
      <c r="S9373" s="2"/>
      <c r="T9373" s="2"/>
      <c r="U9373" s="2"/>
      <c r="V9373" s="2"/>
      <c r="W9373" s="2"/>
      <c r="X9373" s="2"/>
      <c r="Y9373" s="2"/>
      <c r="AB9373" s="2"/>
      <c r="AC9373" s="2"/>
      <c r="AD9373" s="2"/>
      <c r="AE9373" s="2"/>
      <c r="AF9373" s="2"/>
      <c r="AG9373" s="2"/>
      <c r="AH9373" s="2"/>
      <c r="AI9373" s="2"/>
      <c r="AJ9373" s="2"/>
      <c r="AK9373" s="2"/>
      <c r="BK9373" s="2"/>
      <c r="BL9373" s="2"/>
      <c r="BN9373" s="2"/>
      <c r="BO9373" s="2"/>
    </row>
    <row r="9374" ht="12.75" customHeight="1">
      <c r="D9374" s="2"/>
      <c r="G9374" s="2"/>
      <c r="I9374" s="2"/>
      <c r="J9374" s="2"/>
      <c r="K9374" s="2"/>
      <c r="L9374" s="2"/>
      <c r="M9374" s="2"/>
      <c r="N9374" s="2"/>
      <c r="O9374" s="2"/>
      <c r="P9374" s="2"/>
      <c r="Q9374" s="2"/>
      <c r="R9374" s="2"/>
      <c r="S9374" s="2"/>
      <c r="T9374" s="2"/>
      <c r="U9374" s="2"/>
      <c r="V9374" s="2"/>
      <c r="W9374" s="2"/>
      <c r="X9374" s="2"/>
      <c r="Y9374" s="2"/>
      <c r="AB9374" s="2"/>
      <c r="AC9374" s="2"/>
      <c r="AD9374" s="2"/>
      <c r="AE9374" s="2"/>
      <c r="AF9374" s="2"/>
      <c r="AG9374" s="2"/>
      <c r="AH9374" s="2"/>
      <c r="AI9374" s="2"/>
      <c r="AJ9374" s="2"/>
      <c r="AK9374" s="2"/>
      <c r="BK9374" s="2"/>
      <c r="BL9374" s="2"/>
      <c r="BN9374" s="2"/>
      <c r="BO9374" s="2"/>
    </row>
    <row r="9375" ht="12.75" customHeight="1">
      <c r="D9375" s="2"/>
      <c r="G9375" s="2"/>
      <c r="I9375" s="2"/>
      <c r="J9375" s="2"/>
      <c r="K9375" s="2"/>
      <c r="L9375" s="2"/>
      <c r="M9375" s="2"/>
      <c r="N9375" s="2"/>
      <c r="O9375" s="2"/>
      <c r="P9375" s="2"/>
      <c r="Q9375" s="2"/>
      <c r="R9375" s="2"/>
      <c r="S9375" s="2"/>
      <c r="T9375" s="2"/>
      <c r="U9375" s="2"/>
      <c r="V9375" s="2"/>
      <c r="W9375" s="2"/>
      <c r="X9375" s="2"/>
      <c r="Y9375" s="2"/>
      <c r="AB9375" s="2"/>
      <c r="AC9375" s="2"/>
      <c r="AD9375" s="2"/>
      <c r="AE9375" s="2"/>
      <c r="AF9375" s="2"/>
      <c r="AG9375" s="2"/>
      <c r="AH9375" s="2"/>
      <c r="AI9375" s="2"/>
      <c r="AJ9375" s="2"/>
      <c r="AK9375" s="2"/>
      <c r="BK9375" s="2"/>
      <c r="BL9375" s="2"/>
      <c r="BN9375" s="2"/>
      <c r="BO9375" s="2"/>
    </row>
    <row r="9376" ht="12.75" customHeight="1">
      <c r="D9376" s="2"/>
      <c r="G9376" s="2"/>
      <c r="I9376" s="2"/>
      <c r="J9376" s="2"/>
      <c r="K9376" s="2"/>
      <c r="L9376" s="2"/>
      <c r="M9376" s="2"/>
      <c r="N9376" s="2"/>
      <c r="O9376" s="2"/>
      <c r="P9376" s="2"/>
      <c r="Q9376" s="2"/>
      <c r="R9376" s="2"/>
      <c r="S9376" s="2"/>
      <c r="T9376" s="2"/>
      <c r="U9376" s="2"/>
      <c r="V9376" s="2"/>
      <c r="W9376" s="2"/>
      <c r="X9376" s="2"/>
      <c r="Y9376" s="2"/>
      <c r="AB9376" s="2"/>
      <c r="AC9376" s="2"/>
      <c r="AD9376" s="2"/>
      <c r="AE9376" s="2"/>
      <c r="AF9376" s="2"/>
      <c r="AG9376" s="2"/>
      <c r="AH9376" s="2"/>
      <c r="AI9376" s="2"/>
      <c r="AJ9376" s="2"/>
      <c r="AK9376" s="2"/>
      <c r="BK9376" s="2"/>
      <c r="BL9376" s="2"/>
      <c r="BN9376" s="2"/>
      <c r="BO9376" s="2"/>
    </row>
    <row r="9377" ht="12.75" customHeight="1">
      <c r="D9377" s="2"/>
      <c r="G9377" s="2"/>
      <c r="I9377" s="2"/>
      <c r="J9377" s="2"/>
      <c r="K9377" s="2"/>
      <c r="L9377" s="2"/>
      <c r="M9377" s="2"/>
      <c r="N9377" s="2"/>
      <c r="O9377" s="2"/>
      <c r="P9377" s="2"/>
      <c r="Q9377" s="2"/>
      <c r="R9377" s="2"/>
      <c r="S9377" s="2"/>
      <c r="T9377" s="2"/>
      <c r="U9377" s="2"/>
      <c r="V9377" s="2"/>
      <c r="W9377" s="2"/>
      <c r="X9377" s="2"/>
      <c r="Y9377" s="2"/>
      <c r="AB9377" s="2"/>
      <c r="AC9377" s="2"/>
      <c r="AD9377" s="2"/>
      <c r="AE9377" s="2"/>
      <c r="AF9377" s="2"/>
      <c r="AG9377" s="2"/>
      <c r="AH9377" s="2"/>
      <c r="AI9377" s="2"/>
      <c r="AJ9377" s="2"/>
      <c r="AK9377" s="2"/>
      <c r="BK9377" s="2"/>
      <c r="BL9377" s="2"/>
      <c r="BN9377" s="2"/>
      <c r="BO9377" s="2"/>
    </row>
    <row r="9378" ht="12.75" customHeight="1">
      <c r="D9378" s="2"/>
      <c r="G9378" s="2"/>
      <c r="I9378" s="2"/>
      <c r="J9378" s="2"/>
      <c r="K9378" s="2"/>
      <c r="L9378" s="2"/>
      <c r="M9378" s="2"/>
      <c r="N9378" s="2"/>
      <c r="O9378" s="2"/>
      <c r="P9378" s="2"/>
      <c r="Q9378" s="2"/>
      <c r="R9378" s="2"/>
      <c r="S9378" s="2"/>
      <c r="T9378" s="2"/>
      <c r="U9378" s="2"/>
      <c r="V9378" s="2"/>
      <c r="W9378" s="2"/>
      <c r="X9378" s="2"/>
      <c r="Y9378" s="2"/>
      <c r="AB9378" s="2"/>
      <c r="AC9378" s="2"/>
      <c r="AD9378" s="2"/>
      <c r="AE9378" s="2"/>
      <c r="AF9378" s="2"/>
      <c r="AG9378" s="2"/>
      <c r="AH9378" s="2"/>
      <c r="AI9378" s="2"/>
      <c r="AJ9378" s="2"/>
      <c r="AK9378" s="2"/>
      <c r="BK9378" s="2"/>
      <c r="BL9378" s="2"/>
      <c r="BN9378" s="2"/>
      <c r="BO9378" s="2"/>
    </row>
    <row r="9379" ht="12.75" customHeight="1">
      <c r="D9379" s="2"/>
      <c r="G9379" s="2"/>
      <c r="I9379" s="2"/>
      <c r="J9379" s="2"/>
      <c r="K9379" s="2"/>
      <c r="L9379" s="2"/>
      <c r="M9379" s="2"/>
      <c r="N9379" s="2"/>
      <c r="O9379" s="2"/>
      <c r="P9379" s="2"/>
      <c r="Q9379" s="2"/>
      <c r="R9379" s="2"/>
      <c r="S9379" s="2"/>
      <c r="T9379" s="2"/>
      <c r="U9379" s="2"/>
      <c r="V9379" s="2"/>
      <c r="W9379" s="2"/>
      <c r="X9379" s="2"/>
      <c r="Y9379" s="2"/>
      <c r="AB9379" s="2"/>
      <c r="AC9379" s="2"/>
      <c r="AD9379" s="2"/>
      <c r="AE9379" s="2"/>
      <c r="AF9379" s="2"/>
      <c r="AG9379" s="2"/>
      <c r="AH9379" s="2"/>
      <c r="AI9379" s="2"/>
      <c r="AJ9379" s="2"/>
      <c r="AK9379" s="2"/>
      <c r="BK9379" s="2"/>
      <c r="BL9379" s="2"/>
      <c r="BN9379" s="2"/>
      <c r="BO9379" s="2"/>
    </row>
    <row r="9380" ht="12.75" customHeight="1">
      <c r="D9380" s="2"/>
      <c r="G9380" s="2"/>
      <c r="I9380" s="2"/>
      <c r="J9380" s="2"/>
      <c r="K9380" s="2"/>
      <c r="L9380" s="2"/>
      <c r="M9380" s="2"/>
      <c r="N9380" s="2"/>
      <c r="O9380" s="2"/>
      <c r="P9380" s="2"/>
      <c r="Q9380" s="2"/>
      <c r="R9380" s="2"/>
      <c r="S9380" s="2"/>
      <c r="T9380" s="2"/>
      <c r="U9380" s="2"/>
      <c r="V9380" s="2"/>
      <c r="W9380" s="2"/>
      <c r="X9380" s="2"/>
      <c r="Y9380" s="2"/>
      <c r="AB9380" s="2"/>
      <c r="AC9380" s="2"/>
      <c r="AD9380" s="2"/>
      <c r="AE9380" s="2"/>
      <c r="AF9380" s="2"/>
      <c r="AG9380" s="2"/>
      <c r="AH9380" s="2"/>
      <c r="AI9380" s="2"/>
      <c r="AJ9380" s="2"/>
      <c r="AK9380" s="2"/>
      <c r="BK9380" s="2"/>
      <c r="BL9380" s="2"/>
      <c r="BN9380" s="2"/>
      <c r="BO9380" s="2"/>
    </row>
    <row r="9381" ht="12.75" customHeight="1">
      <c r="D9381" s="2"/>
      <c r="G9381" s="2"/>
      <c r="I9381" s="2"/>
      <c r="J9381" s="2"/>
      <c r="K9381" s="2"/>
      <c r="L9381" s="2"/>
      <c r="M9381" s="2"/>
      <c r="N9381" s="2"/>
      <c r="O9381" s="2"/>
      <c r="P9381" s="2"/>
      <c r="Q9381" s="2"/>
      <c r="R9381" s="2"/>
      <c r="S9381" s="2"/>
      <c r="T9381" s="2"/>
      <c r="U9381" s="2"/>
      <c r="V9381" s="2"/>
      <c r="W9381" s="2"/>
      <c r="X9381" s="2"/>
      <c r="Y9381" s="2"/>
      <c r="AB9381" s="2"/>
      <c r="AC9381" s="2"/>
      <c r="AD9381" s="2"/>
      <c r="AE9381" s="2"/>
      <c r="AF9381" s="2"/>
      <c r="AG9381" s="2"/>
      <c r="AH9381" s="2"/>
      <c r="AI9381" s="2"/>
      <c r="AJ9381" s="2"/>
      <c r="AK9381" s="2"/>
      <c r="BK9381" s="2"/>
      <c r="BL9381" s="2"/>
      <c r="BN9381" s="2"/>
      <c r="BO9381" s="2"/>
    </row>
    <row r="9382" ht="12.75" customHeight="1">
      <c r="D9382" s="2"/>
      <c r="G9382" s="2"/>
      <c r="I9382" s="2"/>
      <c r="J9382" s="2"/>
      <c r="K9382" s="2"/>
      <c r="L9382" s="2"/>
      <c r="M9382" s="2"/>
      <c r="N9382" s="2"/>
      <c r="O9382" s="2"/>
      <c r="P9382" s="2"/>
      <c r="Q9382" s="2"/>
      <c r="R9382" s="2"/>
      <c r="S9382" s="2"/>
      <c r="T9382" s="2"/>
      <c r="U9382" s="2"/>
      <c r="V9382" s="2"/>
      <c r="W9382" s="2"/>
      <c r="X9382" s="2"/>
      <c r="Y9382" s="2"/>
      <c r="AB9382" s="2"/>
      <c r="AC9382" s="2"/>
      <c r="AD9382" s="2"/>
      <c r="AE9382" s="2"/>
      <c r="AF9382" s="2"/>
      <c r="AG9382" s="2"/>
      <c r="AH9382" s="2"/>
      <c r="AI9382" s="2"/>
      <c r="AJ9382" s="2"/>
      <c r="AK9382" s="2"/>
      <c r="BK9382" s="2"/>
      <c r="BL9382" s="2"/>
      <c r="BN9382" s="2"/>
      <c r="BO9382" s="2"/>
    </row>
    <row r="9383" ht="12.75" customHeight="1">
      <c r="D9383" s="2"/>
      <c r="G9383" s="2"/>
      <c r="I9383" s="2"/>
      <c r="J9383" s="2"/>
      <c r="K9383" s="2"/>
      <c r="L9383" s="2"/>
      <c r="M9383" s="2"/>
      <c r="N9383" s="2"/>
      <c r="O9383" s="2"/>
      <c r="P9383" s="2"/>
      <c r="Q9383" s="2"/>
      <c r="R9383" s="2"/>
      <c r="S9383" s="2"/>
      <c r="T9383" s="2"/>
      <c r="U9383" s="2"/>
      <c r="V9383" s="2"/>
      <c r="W9383" s="2"/>
      <c r="X9383" s="2"/>
      <c r="Y9383" s="2"/>
      <c r="AB9383" s="2"/>
      <c r="AC9383" s="2"/>
      <c r="AD9383" s="2"/>
      <c r="AE9383" s="2"/>
      <c r="AF9383" s="2"/>
      <c r="AG9383" s="2"/>
      <c r="AH9383" s="2"/>
      <c r="AI9383" s="2"/>
      <c r="AJ9383" s="2"/>
      <c r="AK9383" s="2"/>
      <c r="BK9383" s="2"/>
      <c r="BL9383" s="2"/>
      <c r="BN9383" s="2"/>
      <c r="BO9383" s="2"/>
    </row>
    <row r="9384" ht="12.75" customHeight="1">
      <c r="D9384" s="2"/>
      <c r="G9384" s="2"/>
      <c r="I9384" s="2"/>
      <c r="J9384" s="2"/>
      <c r="K9384" s="2"/>
      <c r="L9384" s="2"/>
      <c r="M9384" s="2"/>
      <c r="N9384" s="2"/>
      <c r="O9384" s="2"/>
      <c r="P9384" s="2"/>
      <c r="Q9384" s="2"/>
      <c r="R9384" s="2"/>
      <c r="S9384" s="2"/>
      <c r="T9384" s="2"/>
      <c r="U9384" s="2"/>
      <c r="V9384" s="2"/>
      <c r="W9384" s="2"/>
      <c r="X9384" s="2"/>
      <c r="Y9384" s="2"/>
      <c r="AB9384" s="2"/>
      <c r="AC9384" s="2"/>
      <c r="AD9384" s="2"/>
      <c r="AE9384" s="2"/>
      <c r="AF9384" s="2"/>
      <c r="AG9384" s="2"/>
      <c r="AH9384" s="2"/>
      <c r="AI9384" s="2"/>
      <c r="AJ9384" s="2"/>
      <c r="AK9384" s="2"/>
      <c r="BK9384" s="2"/>
      <c r="BL9384" s="2"/>
      <c r="BN9384" s="2"/>
      <c r="BO9384" s="2"/>
    </row>
    <row r="9385" ht="12.75" customHeight="1">
      <c r="D9385" s="2"/>
      <c r="G9385" s="2"/>
      <c r="I9385" s="2"/>
      <c r="J9385" s="2"/>
      <c r="K9385" s="2"/>
      <c r="L9385" s="2"/>
      <c r="M9385" s="2"/>
      <c r="N9385" s="2"/>
      <c r="O9385" s="2"/>
      <c r="P9385" s="2"/>
      <c r="Q9385" s="2"/>
      <c r="R9385" s="2"/>
      <c r="S9385" s="2"/>
      <c r="T9385" s="2"/>
      <c r="U9385" s="2"/>
      <c r="V9385" s="2"/>
      <c r="W9385" s="2"/>
      <c r="X9385" s="2"/>
      <c r="Y9385" s="2"/>
      <c r="AB9385" s="2"/>
      <c r="AC9385" s="2"/>
      <c r="AD9385" s="2"/>
      <c r="AE9385" s="2"/>
      <c r="AF9385" s="2"/>
      <c r="AG9385" s="2"/>
      <c r="AH9385" s="2"/>
      <c r="AI9385" s="2"/>
      <c r="AJ9385" s="2"/>
      <c r="AK9385" s="2"/>
      <c r="BK9385" s="2"/>
      <c r="BL9385" s="2"/>
      <c r="BN9385" s="2"/>
      <c r="BO9385" s="2"/>
    </row>
    <row r="9386" ht="12.75" customHeight="1">
      <c r="D9386" s="2"/>
      <c r="G9386" s="2"/>
      <c r="I9386" s="2"/>
      <c r="J9386" s="2"/>
      <c r="K9386" s="2"/>
      <c r="L9386" s="2"/>
      <c r="M9386" s="2"/>
      <c r="N9386" s="2"/>
      <c r="O9386" s="2"/>
      <c r="P9386" s="2"/>
      <c r="Q9386" s="2"/>
      <c r="R9386" s="2"/>
      <c r="S9386" s="2"/>
      <c r="T9386" s="2"/>
      <c r="U9386" s="2"/>
      <c r="V9386" s="2"/>
      <c r="W9386" s="2"/>
      <c r="X9386" s="2"/>
      <c r="Y9386" s="2"/>
      <c r="AB9386" s="2"/>
      <c r="AC9386" s="2"/>
      <c r="AD9386" s="2"/>
      <c r="AE9386" s="2"/>
      <c r="AF9386" s="2"/>
      <c r="AG9386" s="2"/>
      <c r="AH9386" s="2"/>
      <c r="AI9386" s="2"/>
      <c r="AJ9386" s="2"/>
      <c r="AK9386" s="2"/>
      <c r="BK9386" s="2"/>
      <c r="BL9386" s="2"/>
      <c r="BN9386" s="2"/>
      <c r="BO9386" s="2"/>
    </row>
    <row r="9387" ht="12.75" customHeight="1">
      <c r="D9387" s="2"/>
      <c r="G9387" s="2"/>
      <c r="I9387" s="2"/>
      <c r="J9387" s="2"/>
      <c r="K9387" s="2"/>
      <c r="L9387" s="2"/>
      <c r="M9387" s="2"/>
      <c r="N9387" s="2"/>
      <c r="O9387" s="2"/>
      <c r="P9387" s="2"/>
      <c r="Q9387" s="2"/>
      <c r="R9387" s="2"/>
      <c r="S9387" s="2"/>
      <c r="T9387" s="2"/>
      <c r="U9387" s="2"/>
      <c r="V9387" s="2"/>
      <c r="W9387" s="2"/>
      <c r="X9387" s="2"/>
      <c r="Y9387" s="2"/>
      <c r="AB9387" s="2"/>
      <c r="AC9387" s="2"/>
      <c r="AD9387" s="2"/>
      <c r="AE9387" s="2"/>
      <c r="AF9387" s="2"/>
      <c r="AG9387" s="2"/>
      <c r="AH9387" s="2"/>
      <c r="AI9387" s="2"/>
      <c r="AJ9387" s="2"/>
      <c r="AK9387" s="2"/>
      <c r="BK9387" s="2"/>
      <c r="BL9387" s="2"/>
      <c r="BN9387" s="2"/>
      <c r="BO9387" s="2"/>
    </row>
    <row r="9388" ht="12.75" customHeight="1">
      <c r="D9388" s="2"/>
      <c r="G9388" s="2"/>
      <c r="I9388" s="2"/>
      <c r="J9388" s="2"/>
      <c r="K9388" s="2"/>
      <c r="L9388" s="2"/>
      <c r="M9388" s="2"/>
      <c r="N9388" s="2"/>
      <c r="O9388" s="2"/>
      <c r="P9388" s="2"/>
      <c r="Q9388" s="2"/>
      <c r="R9388" s="2"/>
      <c r="S9388" s="2"/>
      <c r="T9388" s="2"/>
      <c r="U9388" s="2"/>
      <c r="V9388" s="2"/>
      <c r="W9388" s="2"/>
      <c r="X9388" s="2"/>
      <c r="Y9388" s="2"/>
      <c r="AB9388" s="2"/>
      <c r="AC9388" s="2"/>
      <c r="AD9388" s="2"/>
      <c r="AE9388" s="2"/>
      <c r="AF9388" s="2"/>
      <c r="AG9388" s="2"/>
      <c r="AH9388" s="2"/>
      <c r="AI9388" s="2"/>
      <c r="AJ9388" s="2"/>
      <c r="AK9388" s="2"/>
      <c r="BK9388" s="2"/>
      <c r="BL9388" s="2"/>
      <c r="BN9388" s="2"/>
      <c r="BO9388" s="2"/>
    </row>
    <row r="9389" ht="12.75" customHeight="1">
      <c r="D9389" s="2"/>
      <c r="G9389" s="2"/>
      <c r="I9389" s="2"/>
      <c r="J9389" s="2"/>
      <c r="K9389" s="2"/>
      <c r="L9389" s="2"/>
      <c r="M9389" s="2"/>
      <c r="N9389" s="2"/>
      <c r="O9389" s="2"/>
      <c r="P9389" s="2"/>
      <c r="Q9389" s="2"/>
      <c r="R9389" s="2"/>
      <c r="S9389" s="2"/>
      <c r="T9389" s="2"/>
      <c r="U9389" s="2"/>
      <c r="V9389" s="2"/>
      <c r="W9389" s="2"/>
      <c r="X9389" s="2"/>
      <c r="Y9389" s="2"/>
      <c r="AB9389" s="2"/>
      <c r="AC9389" s="2"/>
      <c r="AD9389" s="2"/>
      <c r="AE9389" s="2"/>
      <c r="AF9389" s="2"/>
      <c r="AG9389" s="2"/>
      <c r="AH9389" s="2"/>
      <c r="AI9389" s="2"/>
      <c r="AJ9389" s="2"/>
      <c r="AK9389" s="2"/>
      <c r="BK9389" s="2"/>
      <c r="BL9389" s="2"/>
      <c r="BN9389" s="2"/>
      <c r="BO9389" s="2"/>
    </row>
    <row r="9390" ht="12.75" customHeight="1">
      <c r="D9390" s="2"/>
      <c r="G9390" s="2"/>
      <c r="I9390" s="2"/>
      <c r="J9390" s="2"/>
      <c r="K9390" s="2"/>
      <c r="L9390" s="2"/>
      <c r="M9390" s="2"/>
      <c r="N9390" s="2"/>
      <c r="O9390" s="2"/>
      <c r="P9390" s="2"/>
      <c r="Q9390" s="2"/>
      <c r="R9390" s="2"/>
      <c r="S9390" s="2"/>
      <c r="T9390" s="2"/>
      <c r="U9390" s="2"/>
      <c r="V9390" s="2"/>
      <c r="W9390" s="2"/>
      <c r="X9390" s="2"/>
      <c r="Y9390" s="2"/>
      <c r="AB9390" s="2"/>
      <c r="AC9390" s="2"/>
      <c r="AD9390" s="2"/>
      <c r="AE9390" s="2"/>
      <c r="AF9390" s="2"/>
      <c r="AG9390" s="2"/>
      <c r="AH9390" s="2"/>
      <c r="AI9390" s="2"/>
      <c r="AJ9390" s="2"/>
      <c r="AK9390" s="2"/>
      <c r="BK9390" s="2"/>
      <c r="BL9390" s="2"/>
      <c r="BN9390" s="2"/>
      <c r="BO9390" s="2"/>
    </row>
    <row r="9391" ht="12.75" customHeight="1">
      <c r="D9391" s="2"/>
      <c r="G9391" s="2"/>
      <c r="I9391" s="2"/>
      <c r="J9391" s="2"/>
      <c r="K9391" s="2"/>
      <c r="L9391" s="2"/>
      <c r="M9391" s="2"/>
      <c r="N9391" s="2"/>
      <c r="O9391" s="2"/>
      <c r="P9391" s="2"/>
      <c r="Q9391" s="2"/>
      <c r="R9391" s="2"/>
      <c r="S9391" s="2"/>
      <c r="T9391" s="2"/>
      <c r="U9391" s="2"/>
      <c r="V9391" s="2"/>
      <c r="W9391" s="2"/>
      <c r="X9391" s="2"/>
      <c r="Y9391" s="2"/>
      <c r="AB9391" s="2"/>
      <c r="AC9391" s="2"/>
      <c r="AD9391" s="2"/>
      <c r="AE9391" s="2"/>
      <c r="AF9391" s="2"/>
      <c r="AG9391" s="2"/>
      <c r="AH9391" s="2"/>
      <c r="AI9391" s="2"/>
      <c r="AJ9391" s="2"/>
      <c r="AK9391" s="2"/>
      <c r="BK9391" s="2"/>
      <c r="BL9391" s="2"/>
      <c r="BN9391" s="2"/>
      <c r="BO9391" s="2"/>
    </row>
    <row r="9392" ht="12.75" customHeight="1">
      <c r="D9392" s="2"/>
      <c r="G9392" s="2"/>
      <c r="I9392" s="2"/>
      <c r="J9392" s="2"/>
      <c r="K9392" s="2"/>
      <c r="L9392" s="2"/>
      <c r="M9392" s="2"/>
      <c r="N9392" s="2"/>
      <c r="O9392" s="2"/>
      <c r="P9392" s="2"/>
      <c r="Q9392" s="2"/>
      <c r="R9392" s="2"/>
      <c r="S9392" s="2"/>
      <c r="T9392" s="2"/>
      <c r="U9392" s="2"/>
      <c r="V9392" s="2"/>
      <c r="W9392" s="2"/>
      <c r="X9392" s="2"/>
      <c r="Y9392" s="2"/>
      <c r="AB9392" s="2"/>
      <c r="AC9392" s="2"/>
      <c r="AD9392" s="2"/>
      <c r="AE9392" s="2"/>
      <c r="AF9392" s="2"/>
      <c r="AG9392" s="2"/>
      <c r="AH9392" s="2"/>
      <c r="AI9392" s="2"/>
      <c r="AJ9392" s="2"/>
      <c r="AK9392" s="2"/>
      <c r="BK9392" s="2"/>
      <c r="BL9392" s="2"/>
      <c r="BN9392" s="2"/>
      <c r="BO9392" s="2"/>
    </row>
    <row r="9393" ht="12.75" customHeight="1">
      <c r="D9393" s="2"/>
      <c r="G9393" s="2"/>
      <c r="I9393" s="2"/>
      <c r="J9393" s="2"/>
      <c r="K9393" s="2"/>
      <c r="L9393" s="2"/>
      <c r="M9393" s="2"/>
      <c r="N9393" s="2"/>
      <c r="O9393" s="2"/>
      <c r="P9393" s="2"/>
      <c r="Q9393" s="2"/>
      <c r="R9393" s="2"/>
      <c r="S9393" s="2"/>
      <c r="T9393" s="2"/>
      <c r="U9393" s="2"/>
      <c r="V9393" s="2"/>
      <c r="W9393" s="2"/>
      <c r="X9393" s="2"/>
      <c r="Y9393" s="2"/>
      <c r="AB9393" s="2"/>
      <c r="AC9393" s="2"/>
      <c r="AD9393" s="2"/>
      <c r="AE9393" s="2"/>
      <c r="AF9393" s="2"/>
      <c r="AG9393" s="2"/>
      <c r="AH9393" s="2"/>
      <c r="AI9393" s="2"/>
      <c r="AJ9393" s="2"/>
      <c r="AK9393" s="2"/>
      <c r="BK9393" s="2"/>
      <c r="BL9393" s="2"/>
      <c r="BN9393" s="2"/>
      <c r="BO9393" s="2"/>
    </row>
    <row r="9394" ht="12.75" customHeight="1">
      <c r="D9394" s="2"/>
      <c r="G9394" s="2"/>
      <c r="I9394" s="2"/>
      <c r="J9394" s="2"/>
      <c r="K9394" s="2"/>
      <c r="L9394" s="2"/>
      <c r="M9394" s="2"/>
      <c r="N9394" s="2"/>
      <c r="O9394" s="2"/>
      <c r="P9394" s="2"/>
      <c r="Q9394" s="2"/>
      <c r="R9394" s="2"/>
      <c r="S9394" s="2"/>
      <c r="T9394" s="2"/>
      <c r="U9394" s="2"/>
      <c r="V9394" s="2"/>
      <c r="W9394" s="2"/>
      <c r="X9394" s="2"/>
      <c r="Y9394" s="2"/>
      <c r="AB9394" s="2"/>
      <c r="AC9394" s="2"/>
      <c r="AD9394" s="2"/>
      <c r="AE9394" s="2"/>
      <c r="AF9394" s="2"/>
      <c r="AG9394" s="2"/>
      <c r="AH9394" s="2"/>
      <c r="AI9394" s="2"/>
      <c r="AJ9394" s="2"/>
      <c r="AK9394" s="2"/>
      <c r="BK9394" s="2"/>
      <c r="BL9394" s="2"/>
      <c r="BN9394" s="2"/>
      <c r="BO9394" s="2"/>
    </row>
    <row r="9395" ht="12.75" customHeight="1">
      <c r="D9395" s="2"/>
      <c r="G9395" s="2"/>
      <c r="I9395" s="2"/>
      <c r="J9395" s="2"/>
      <c r="K9395" s="2"/>
      <c r="L9395" s="2"/>
      <c r="M9395" s="2"/>
      <c r="N9395" s="2"/>
      <c r="O9395" s="2"/>
      <c r="P9395" s="2"/>
      <c r="Q9395" s="2"/>
      <c r="R9395" s="2"/>
      <c r="S9395" s="2"/>
      <c r="T9395" s="2"/>
      <c r="U9395" s="2"/>
      <c r="V9395" s="2"/>
      <c r="W9395" s="2"/>
      <c r="X9395" s="2"/>
      <c r="Y9395" s="2"/>
      <c r="AB9395" s="2"/>
      <c r="AC9395" s="2"/>
      <c r="AD9395" s="2"/>
      <c r="AE9395" s="2"/>
      <c r="AF9395" s="2"/>
      <c r="AG9395" s="2"/>
      <c r="AH9395" s="2"/>
      <c r="AI9395" s="2"/>
      <c r="AJ9395" s="2"/>
      <c r="AK9395" s="2"/>
      <c r="BK9395" s="2"/>
      <c r="BL9395" s="2"/>
      <c r="BN9395" s="2"/>
      <c r="BO9395" s="2"/>
    </row>
    <row r="9396" ht="12.75" customHeight="1">
      <c r="D9396" s="2"/>
      <c r="G9396" s="2"/>
      <c r="I9396" s="2"/>
      <c r="J9396" s="2"/>
      <c r="K9396" s="2"/>
      <c r="L9396" s="2"/>
      <c r="M9396" s="2"/>
      <c r="N9396" s="2"/>
      <c r="O9396" s="2"/>
      <c r="P9396" s="2"/>
      <c r="Q9396" s="2"/>
      <c r="R9396" s="2"/>
      <c r="S9396" s="2"/>
      <c r="T9396" s="2"/>
      <c r="U9396" s="2"/>
      <c r="V9396" s="2"/>
      <c r="W9396" s="2"/>
      <c r="X9396" s="2"/>
      <c r="Y9396" s="2"/>
      <c r="AB9396" s="2"/>
      <c r="AC9396" s="2"/>
      <c r="AD9396" s="2"/>
      <c r="AE9396" s="2"/>
      <c r="AF9396" s="2"/>
      <c r="AG9396" s="2"/>
      <c r="AH9396" s="2"/>
      <c r="AI9396" s="2"/>
      <c r="AJ9396" s="2"/>
      <c r="AK9396" s="2"/>
      <c r="BK9396" s="2"/>
      <c r="BL9396" s="2"/>
      <c r="BN9396" s="2"/>
      <c r="BO9396" s="2"/>
    </row>
    <row r="9397" ht="12.75" customHeight="1">
      <c r="D9397" s="2"/>
      <c r="G9397" s="2"/>
      <c r="I9397" s="2"/>
      <c r="J9397" s="2"/>
      <c r="K9397" s="2"/>
      <c r="L9397" s="2"/>
      <c r="M9397" s="2"/>
      <c r="N9397" s="2"/>
      <c r="O9397" s="2"/>
      <c r="P9397" s="2"/>
      <c r="Q9397" s="2"/>
      <c r="R9397" s="2"/>
      <c r="S9397" s="2"/>
      <c r="T9397" s="2"/>
      <c r="U9397" s="2"/>
      <c r="V9397" s="2"/>
      <c r="W9397" s="2"/>
      <c r="X9397" s="2"/>
      <c r="Y9397" s="2"/>
      <c r="AB9397" s="2"/>
      <c r="AC9397" s="2"/>
      <c r="AD9397" s="2"/>
      <c r="AE9397" s="2"/>
      <c r="AF9397" s="2"/>
      <c r="AG9397" s="2"/>
      <c r="AH9397" s="2"/>
      <c r="AI9397" s="2"/>
      <c r="AJ9397" s="2"/>
      <c r="AK9397" s="2"/>
      <c r="BK9397" s="2"/>
      <c r="BL9397" s="2"/>
      <c r="BN9397" s="2"/>
      <c r="BO9397" s="2"/>
    </row>
    <row r="9398" ht="12.75" customHeight="1">
      <c r="D9398" s="2"/>
      <c r="G9398" s="2"/>
      <c r="I9398" s="2"/>
      <c r="J9398" s="2"/>
      <c r="K9398" s="2"/>
      <c r="L9398" s="2"/>
      <c r="M9398" s="2"/>
      <c r="N9398" s="2"/>
      <c r="O9398" s="2"/>
      <c r="P9398" s="2"/>
      <c r="Q9398" s="2"/>
      <c r="R9398" s="2"/>
      <c r="S9398" s="2"/>
      <c r="T9398" s="2"/>
      <c r="U9398" s="2"/>
      <c r="V9398" s="2"/>
      <c r="W9398" s="2"/>
      <c r="X9398" s="2"/>
      <c r="Y9398" s="2"/>
      <c r="AB9398" s="2"/>
      <c r="AC9398" s="2"/>
      <c r="AD9398" s="2"/>
      <c r="AE9398" s="2"/>
      <c r="AF9398" s="2"/>
      <c r="AG9398" s="2"/>
      <c r="AH9398" s="2"/>
      <c r="AI9398" s="2"/>
      <c r="AJ9398" s="2"/>
      <c r="AK9398" s="2"/>
      <c r="BK9398" s="2"/>
      <c r="BL9398" s="2"/>
      <c r="BN9398" s="2"/>
      <c r="BO9398" s="2"/>
    </row>
    <row r="9399" ht="12.75" customHeight="1">
      <c r="D9399" s="2"/>
      <c r="G9399" s="2"/>
      <c r="I9399" s="2"/>
      <c r="J9399" s="2"/>
      <c r="K9399" s="2"/>
      <c r="L9399" s="2"/>
      <c r="M9399" s="2"/>
      <c r="N9399" s="2"/>
      <c r="O9399" s="2"/>
      <c r="P9399" s="2"/>
      <c r="Q9399" s="2"/>
      <c r="R9399" s="2"/>
      <c r="S9399" s="2"/>
      <c r="T9399" s="2"/>
      <c r="U9399" s="2"/>
      <c r="V9399" s="2"/>
      <c r="W9399" s="2"/>
      <c r="X9399" s="2"/>
      <c r="Y9399" s="2"/>
      <c r="AB9399" s="2"/>
      <c r="AC9399" s="2"/>
      <c r="AD9399" s="2"/>
      <c r="AE9399" s="2"/>
      <c r="AF9399" s="2"/>
      <c r="AG9399" s="2"/>
      <c r="AH9399" s="2"/>
      <c r="AI9399" s="2"/>
      <c r="AJ9399" s="2"/>
      <c r="AK9399" s="2"/>
      <c r="BK9399" s="2"/>
      <c r="BL9399" s="2"/>
      <c r="BN9399" s="2"/>
      <c r="BO9399" s="2"/>
    </row>
    <row r="9400" ht="12.75" customHeight="1">
      <c r="D9400" s="2"/>
      <c r="G9400" s="2"/>
      <c r="I9400" s="2"/>
      <c r="J9400" s="2"/>
      <c r="K9400" s="2"/>
      <c r="L9400" s="2"/>
      <c r="M9400" s="2"/>
      <c r="N9400" s="2"/>
      <c r="O9400" s="2"/>
      <c r="P9400" s="2"/>
      <c r="Q9400" s="2"/>
      <c r="R9400" s="2"/>
      <c r="S9400" s="2"/>
      <c r="T9400" s="2"/>
      <c r="U9400" s="2"/>
      <c r="V9400" s="2"/>
      <c r="W9400" s="2"/>
      <c r="X9400" s="2"/>
      <c r="Y9400" s="2"/>
      <c r="AB9400" s="2"/>
      <c r="AC9400" s="2"/>
      <c r="AD9400" s="2"/>
      <c r="AE9400" s="2"/>
      <c r="AF9400" s="2"/>
      <c r="AG9400" s="2"/>
      <c r="AH9400" s="2"/>
      <c r="AI9400" s="2"/>
      <c r="AJ9400" s="2"/>
      <c r="AK9400" s="2"/>
      <c r="BK9400" s="2"/>
      <c r="BL9400" s="2"/>
      <c r="BN9400" s="2"/>
      <c r="BO9400" s="2"/>
    </row>
    <row r="9401" ht="12.75" customHeight="1">
      <c r="D9401" s="2"/>
      <c r="G9401" s="2"/>
      <c r="I9401" s="2"/>
      <c r="J9401" s="2"/>
      <c r="K9401" s="2"/>
      <c r="L9401" s="2"/>
      <c r="M9401" s="2"/>
      <c r="N9401" s="2"/>
      <c r="O9401" s="2"/>
      <c r="P9401" s="2"/>
      <c r="Q9401" s="2"/>
      <c r="R9401" s="2"/>
      <c r="S9401" s="2"/>
      <c r="T9401" s="2"/>
      <c r="U9401" s="2"/>
      <c r="V9401" s="2"/>
      <c r="W9401" s="2"/>
      <c r="X9401" s="2"/>
      <c r="Y9401" s="2"/>
      <c r="AB9401" s="2"/>
      <c r="AC9401" s="2"/>
      <c r="AD9401" s="2"/>
      <c r="AE9401" s="2"/>
      <c r="AF9401" s="2"/>
      <c r="AG9401" s="2"/>
      <c r="AH9401" s="2"/>
      <c r="AI9401" s="2"/>
      <c r="AJ9401" s="2"/>
      <c r="AK9401" s="2"/>
      <c r="BK9401" s="2"/>
      <c r="BL9401" s="2"/>
      <c r="BN9401" s="2"/>
      <c r="BO9401" s="2"/>
    </row>
    <row r="9402" ht="12.75" customHeight="1">
      <c r="D9402" s="2"/>
      <c r="G9402" s="2"/>
      <c r="I9402" s="2"/>
      <c r="J9402" s="2"/>
      <c r="K9402" s="2"/>
      <c r="L9402" s="2"/>
      <c r="M9402" s="2"/>
      <c r="N9402" s="2"/>
      <c r="O9402" s="2"/>
      <c r="P9402" s="2"/>
      <c r="Q9402" s="2"/>
      <c r="R9402" s="2"/>
      <c r="S9402" s="2"/>
      <c r="T9402" s="2"/>
      <c r="U9402" s="2"/>
      <c r="V9402" s="2"/>
      <c r="W9402" s="2"/>
      <c r="X9402" s="2"/>
      <c r="Y9402" s="2"/>
      <c r="AB9402" s="2"/>
      <c r="AC9402" s="2"/>
      <c r="AD9402" s="2"/>
      <c r="AE9402" s="2"/>
      <c r="AF9402" s="2"/>
      <c r="AG9402" s="2"/>
      <c r="AH9402" s="2"/>
      <c r="AI9402" s="2"/>
      <c r="AJ9402" s="2"/>
      <c r="AK9402" s="2"/>
      <c r="BK9402" s="2"/>
      <c r="BL9402" s="2"/>
      <c r="BN9402" s="2"/>
      <c r="BO9402" s="2"/>
    </row>
    <row r="9403" ht="12.75" customHeight="1">
      <c r="D9403" s="2"/>
      <c r="G9403" s="2"/>
      <c r="I9403" s="2"/>
      <c r="J9403" s="2"/>
      <c r="K9403" s="2"/>
      <c r="L9403" s="2"/>
      <c r="M9403" s="2"/>
      <c r="N9403" s="2"/>
      <c r="O9403" s="2"/>
      <c r="P9403" s="2"/>
      <c r="Q9403" s="2"/>
      <c r="R9403" s="2"/>
      <c r="S9403" s="2"/>
      <c r="T9403" s="2"/>
      <c r="U9403" s="2"/>
      <c r="V9403" s="2"/>
      <c r="W9403" s="2"/>
      <c r="X9403" s="2"/>
      <c r="Y9403" s="2"/>
      <c r="AB9403" s="2"/>
      <c r="AC9403" s="2"/>
      <c r="AD9403" s="2"/>
      <c r="AE9403" s="2"/>
      <c r="AF9403" s="2"/>
      <c r="AG9403" s="2"/>
      <c r="AH9403" s="2"/>
      <c r="AI9403" s="2"/>
      <c r="AJ9403" s="2"/>
      <c r="AK9403" s="2"/>
      <c r="BK9403" s="2"/>
      <c r="BL9403" s="2"/>
      <c r="BN9403" s="2"/>
      <c r="BO9403" s="2"/>
    </row>
    <row r="9404" ht="12.75" customHeight="1">
      <c r="D9404" s="2"/>
      <c r="G9404" s="2"/>
      <c r="I9404" s="2"/>
      <c r="J9404" s="2"/>
      <c r="K9404" s="2"/>
      <c r="L9404" s="2"/>
      <c r="M9404" s="2"/>
      <c r="N9404" s="2"/>
      <c r="O9404" s="2"/>
      <c r="P9404" s="2"/>
      <c r="Q9404" s="2"/>
      <c r="R9404" s="2"/>
      <c r="S9404" s="2"/>
      <c r="T9404" s="2"/>
      <c r="U9404" s="2"/>
      <c r="V9404" s="2"/>
      <c r="W9404" s="2"/>
      <c r="X9404" s="2"/>
      <c r="Y9404" s="2"/>
      <c r="AB9404" s="2"/>
      <c r="AC9404" s="2"/>
      <c r="AD9404" s="2"/>
      <c r="AE9404" s="2"/>
      <c r="AF9404" s="2"/>
      <c r="AG9404" s="2"/>
      <c r="AH9404" s="2"/>
      <c r="AI9404" s="2"/>
      <c r="AJ9404" s="2"/>
      <c r="AK9404" s="2"/>
      <c r="BK9404" s="2"/>
      <c r="BL9404" s="2"/>
      <c r="BN9404" s="2"/>
      <c r="BO9404" s="2"/>
    </row>
    <row r="9405" ht="12.75" customHeight="1">
      <c r="D9405" s="2"/>
      <c r="G9405" s="2"/>
      <c r="I9405" s="2"/>
      <c r="J9405" s="2"/>
      <c r="K9405" s="2"/>
      <c r="L9405" s="2"/>
      <c r="M9405" s="2"/>
      <c r="N9405" s="2"/>
      <c r="O9405" s="2"/>
      <c r="P9405" s="2"/>
      <c r="Q9405" s="2"/>
      <c r="R9405" s="2"/>
      <c r="S9405" s="2"/>
      <c r="T9405" s="2"/>
      <c r="U9405" s="2"/>
      <c r="V9405" s="2"/>
      <c r="W9405" s="2"/>
      <c r="X9405" s="2"/>
      <c r="Y9405" s="2"/>
      <c r="AB9405" s="2"/>
      <c r="AC9405" s="2"/>
      <c r="AD9405" s="2"/>
      <c r="AE9405" s="2"/>
      <c r="AF9405" s="2"/>
      <c r="AG9405" s="2"/>
      <c r="AH9405" s="2"/>
      <c r="AI9405" s="2"/>
      <c r="AJ9405" s="2"/>
      <c r="AK9405" s="2"/>
      <c r="BK9405" s="2"/>
      <c r="BL9405" s="2"/>
      <c r="BN9405" s="2"/>
      <c r="BO9405" s="2"/>
    </row>
    <row r="9406" ht="12.75" customHeight="1">
      <c r="D9406" s="2"/>
      <c r="G9406" s="2"/>
      <c r="I9406" s="2"/>
      <c r="J9406" s="2"/>
      <c r="K9406" s="2"/>
      <c r="L9406" s="2"/>
      <c r="M9406" s="2"/>
      <c r="N9406" s="2"/>
      <c r="O9406" s="2"/>
      <c r="P9406" s="2"/>
      <c r="Q9406" s="2"/>
      <c r="R9406" s="2"/>
      <c r="S9406" s="2"/>
      <c r="T9406" s="2"/>
      <c r="U9406" s="2"/>
      <c r="V9406" s="2"/>
      <c r="W9406" s="2"/>
      <c r="X9406" s="2"/>
      <c r="Y9406" s="2"/>
      <c r="AB9406" s="2"/>
      <c r="AC9406" s="2"/>
      <c r="AD9406" s="2"/>
      <c r="AE9406" s="2"/>
      <c r="AF9406" s="2"/>
      <c r="AG9406" s="2"/>
      <c r="AH9406" s="2"/>
      <c r="AI9406" s="2"/>
      <c r="AJ9406" s="2"/>
      <c r="AK9406" s="2"/>
      <c r="BK9406" s="2"/>
      <c r="BL9406" s="2"/>
      <c r="BN9406" s="2"/>
      <c r="BO9406" s="2"/>
    </row>
    <row r="9407" ht="12.75" customHeight="1">
      <c r="D9407" s="2"/>
      <c r="G9407" s="2"/>
      <c r="I9407" s="2"/>
      <c r="J9407" s="2"/>
      <c r="K9407" s="2"/>
      <c r="L9407" s="2"/>
      <c r="M9407" s="2"/>
      <c r="N9407" s="2"/>
      <c r="O9407" s="2"/>
      <c r="P9407" s="2"/>
      <c r="Q9407" s="2"/>
      <c r="R9407" s="2"/>
      <c r="S9407" s="2"/>
      <c r="T9407" s="2"/>
      <c r="U9407" s="2"/>
      <c r="V9407" s="2"/>
      <c r="W9407" s="2"/>
      <c r="X9407" s="2"/>
      <c r="Y9407" s="2"/>
      <c r="AB9407" s="2"/>
      <c r="AC9407" s="2"/>
      <c r="AD9407" s="2"/>
      <c r="AE9407" s="2"/>
      <c r="AF9407" s="2"/>
      <c r="AG9407" s="2"/>
      <c r="AH9407" s="2"/>
      <c r="AI9407" s="2"/>
      <c r="AJ9407" s="2"/>
      <c r="AK9407" s="2"/>
      <c r="BK9407" s="2"/>
      <c r="BL9407" s="2"/>
      <c r="BN9407" s="2"/>
      <c r="BO9407" s="2"/>
    </row>
    <row r="9408" ht="12.75" customHeight="1">
      <c r="D9408" s="2"/>
      <c r="G9408" s="2"/>
      <c r="I9408" s="2"/>
      <c r="J9408" s="2"/>
      <c r="K9408" s="2"/>
      <c r="L9408" s="2"/>
      <c r="M9408" s="2"/>
      <c r="N9408" s="2"/>
      <c r="O9408" s="2"/>
      <c r="P9408" s="2"/>
      <c r="Q9408" s="2"/>
      <c r="R9408" s="2"/>
      <c r="S9408" s="2"/>
      <c r="T9408" s="2"/>
      <c r="U9408" s="2"/>
      <c r="V9408" s="2"/>
      <c r="W9408" s="2"/>
      <c r="X9408" s="2"/>
      <c r="Y9408" s="2"/>
      <c r="AB9408" s="2"/>
      <c r="AC9408" s="2"/>
      <c r="AD9408" s="2"/>
      <c r="AE9408" s="2"/>
      <c r="AF9408" s="2"/>
      <c r="AG9408" s="2"/>
      <c r="AH9408" s="2"/>
      <c r="AI9408" s="2"/>
      <c r="AJ9408" s="2"/>
      <c r="AK9408" s="2"/>
      <c r="BK9408" s="2"/>
      <c r="BL9408" s="2"/>
      <c r="BN9408" s="2"/>
      <c r="BO9408" s="2"/>
    </row>
    <row r="9409" ht="12.75" customHeight="1">
      <c r="D9409" s="2"/>
      <c r="G9409" s="2"/>
      <c r="I9409" s="2"/>
      <c r="J9409" s="2"/>
      <c r="K9409" s="2"/>
      <c r="L9409" s="2"/>
      <c r="M9409" s="2"/>
      <c r="N9409" s="2"/>
      <c r="O9409" s="2"/>
      <c r="P9409" s="2"/>
      <c r="Q9409" s="2"/>
      <c r="R9409" s="2"/>
      <c r="S9409" s="2"/>
      <c r="T9409" s="2"/>
      <c r="U9409" s="2"/>
      <c r="V9409" s="2"/>
      <c r="W9409" s="2"/>
      <c r="X9409" s="2"/>
      <c r="Y9409" s="2"/>
      <c r="AB9409" s="2"/>
      <c r="AC9409" s="2"/>
      <c r="AD9409" s="2"/>
      <c r="AE9409" s="2"/>
      <c r="AF9409" s="2"/>
      <c r="AG9409" s="2"/>
      <c r="AH9409" s="2"/>
      <c r="AI9409" s="2"/>
      <c r="AJ9409" s="2"/>
      <c r="AK9409" s="2"/>
      <c r="BK9409" s="2"/>
      <c r="BL9409" s="2"/>
      <c r="BN9409" s="2"/>
      <c r="BO9409" s="2"/>
    </row>
    <row r="9410" ht="12.75" customHeight="1">
      <c r="D9410" s="2"/>
      <c r="G9410" s="2"/>
      <c r="I9410" s="2"/>
      <c r="J9410" s="2"/>
      <c r="K9410" s="2"/>
      <c r="L9410" s="2"/>
      <c r="M9410" s="2"/>
      <c r="N9410" s="2"/>
      <c r="O9410" s="2"/>
      <c r="P9410" s="2"/>
      <c r="Q9410" s="2"/>
      <c r="R9410" s="2"/>
      <c r="S9410" s="2"/>
      <c r="T9410" s="2"/>
      <c r="U9410" s="2"/>
      <c r="V9410" s="2"/>
      <c r="W9410" s="2"/>
      <c r="X9410" s="2"/>
      <c r="Y9410" s="2"/>
      <c r="AB9410" s="2"/>
      <c r="AC9410" s="2"/>
      <c r="AD9410" s="2"/>
      <c r="AE9410" s="2"/>
      <c r="AF9410" s="2"/>
      <c r="AG9410" s="2"/>
      <c r="AH9410" s="2"/>
      <c r="AI9410" s="2"/>
      <c r="AJ9410" s="2"/>
      <c r="AK9410" s="2"/>
      <c r="BK9410" s="2"/>
      <c r="BL9410" s="2"/>
      <c r="BN9410" s="2"/>
      <c r="BO9410" s="2"/>
    </row>
    <row r="9411" ht="12.75" customHeight="1">
      <c r="D9411" s="2"/>
      <c r="G9411" s="2"/>
      <c r="I9411" s="2"/>
      <c r="J9411" s="2"/>
      <c r="K9411" s="2"/>
      <c r="L9411" s="2"/>
      <c r="M9411" s="2"/>
      <c r="N9411" s="2"/>
      <c r="O9411" s="2"/>
      <c r="P9411" s="2"/>
      <c r="Q9411" s="2"/>
      <c r="R9411" s="2"/>
      <c r="S9411" s="2"/>
      <c r="T9411" s="2"/>
      <c r="U9411" s="2"/>
      <c r="V9411" s="2"/>
      <c r="W9411" s="2"/>
      <c r="X9411" s="2"/>
      <c r="Y9411" s="2"/>
      <c r="AB9411" s="2"/>
      <c r="AC9411" s="2"/>
      <c r="AD9411" s="2"/>
      <c r="AE9411" s="2"/>
      <c r="AF9411" s="2"/>
      <c r="AG9411" s="2"/>
      <c r="AH9411" s="2"/>
      <c r="AI9411" s="2"/>
      <c r="AJ9411" s="2"/>
      <c r="AK9411" s="2"/>
      <c r="BK9411" s="2"/>
      <c r="BL9411" s="2"/>
      <c r="BN9411" s="2"/>
      <c r="BO9411" s="2"/>
    </row>
    <row r="9412" ht="12.75" customHeight="1">
      <c r="D9412" s="2"/>
      <c r="G9412" s="2"/>
      <c r="I9412" s="2"/>
      <c r="J9412" s="2"/>
      <c r="K9412" s="2"/>
      <c r="L9412" s="2"/>
      <c r="M9412" s="2"/>
      <c r="N9412" s="2"/>
      <c r="O9412" s="2"/>
      <c r="P9412" s="2"/>
      <c r="Q9412" s="2"/>
      <c r="R9412" s="2"/>
      <c r="S9412" s="2"/>
      <c r="T9412" s="2"/>
      <c r="U9412" s="2"/>
      <c r="V9412" s="2"/>
      <c r="W9412" s="2"/>
      <c r="X9412" s="2"/>
      <c r="Y9412" s="2"/>
      <c r="AB9412" s="2"/>
      <c r="AC9412" s="2"/>
      <c r="AD9412" s="2"/>
      <c r="AE9412" s="2"/>
      <c r="AF9412" s="2"/>
      <c r="AG9412" s="2"/>
      <c r="AH9412" s="2"/>
      <c r="AI9412" s="2"/>
      <c r="AJ9412" s="2"/>
      <c r="AK9412" s="2"/>
      <c r="BK9412" s="2"/>
      <c r="BL9412" s="2"/>
      <c r="BN9412" s="2"/>
      <c r="BO9412" s="2"/>
    </row>
    <row r="9413" ht="12.75" customHeight="1">
      <c r="D9413" s="2"/>
      <c r="G9413" s="2"/>
      <c r="I9413" s="2"/>
      <c r="J9413" s="2"/>
      <c r="K9413" s="2"/>
      <c r="L9413" s="2"/>
      <c r="M9413" s="2"/>
      <c r="N9413" s="2"/>
      <c r="O9413" s="2"/>
      <c r="P9413" s="2"/>
      <c r="Q9413" s="2"/>
      <c r="R9413" s="2"/>
      <c r="S9413" s="2"/>
      <c r="T9413" s="2"/>
      <c r="U9413" s="2"/>
      <c r="V9413" s="2"/>
      <c r="W9413" s="2"/>
      <c r="X9413" s="2"/>
      <c r="Y9413" s="2"/>
      <c r="AB9413" s="2"/>
      <c r="AC9413" s="2"/>
      <c r="AD9413" s="2"/>
      <c r="AE9413" s="2"/>
      <c r="AF9413" s="2"/>
      <c r="AG9413" s="2"/>
      <c r="AH9413" s="2"/>
      <c r="AI9413" s="2"/>
      <c r="AJ9413" s="2"/>
      <c r="AK9413" s="2"/>
      <c r="BK9413" s="2"/>
      <c r="BL9413" s="2"/>
      <c r="BN9413" s="2"/>
      <c r="BO9413" s="2"/>
    </row>
    <row r="9414" ht="12.75" customHeight="1">
      <c r="D9414" s="2"/>
      <c r="G9414" s="2"/>
      <c r="I9414" s="2"/>
      <c r="J9414" s="2"/>
      <c r="K9414" s="2"/>
      <c r="L9414" s="2"/>
      <c r="M9414" s="2"/>
      <c r="N9414" s="2"/>
      <c r="O9414" s="2"/>
      <c r="P9414" s="2"/>
      <c r="Q9414" s="2"/>
      <c r="R9414" s="2"/>
      <c r="S9414" s="2"/>
      <c r="T9414" s="2"/>
      <c r="U9414" s="2"/>
      <c r="V9414" s="2"/>
      <c r="W9414" s="2"/>
      <c r="X9414" s="2"/>
      <c r="Y9414" s="2"/>
      <c r="AB9414" s="2"/>
      <c r="AC9414" s="2"/>
      <c r="AD9414" s="2"/>
      <c r="AE9414" s="2"/>
      <c r="AF9414" s="2"/>
      <c r="AG9414" s="2"/>
      <c r="AH9414" s="2"/>
      <c r="AI9414" s="2"/>
      <c r="AJ9414" s="2"/>
      <c r="AK9414" s="2"/>
      <c r="BK9414" s="2"/>
      <c r="BL9414" s="2"/>
      <c r="BN9414" s="2"/>
      <c r="BO9414" s="2"/>
    </row>
    <row r="9415" ht="12.75" customHeight="1">
      <c r="D9415" s="2"/>
      <c r="G9415" s="2"/>
      <c r="I9415" s="2"/>
      <c r="J9415" s="2"/>
      <c r="K9415" s="2"/>
      <c r="L9415" s="2"/>
      <c r="M9415" s="2"/>
      <c r="N9415" s="2"/>
      <c r="O9415" s="2"/>
      <c r="P9415" s="2"/>
      <c r="Q9415" s="2"/>
      <c r="R9415" s="2"/>
      <c r="S9415" s="2"/>
      <c r="T9415" s="2"/>
      <c r="U9415" s="2"/>
      <c r="V9415" s="2"/>
      <c r="W9415" s="2"/>
      <c r="X9415" s="2"/>
      <c r="Y9415" s="2"/>
      <c r="AB9415" s="2"/>
      <c r="AC9415" s="2"/>
      <c r="AD9415" s="2"/>
      <c r="AE9415" s="2"/>
      <c r="AF9415" s="2"/>
      <c r="AG9415" s="2"/>
      <c r="AH9415" s="2"/>
      <c r="AI9415" s="2"/>
      <c r="AJ9415" s="2"/>
      <c r="AK9415" s="2"/>
      <c r="BK9415" s="2"/>
      <c r="BL9415" s="2"/>
      <c r="BN9415" s="2"/>
      <c r="BO9415" s="2"/>
    </row>
    <row r="9416" ht="12.75" customHeight="1">
      <c r="D9416" s="2"/>
      <c r="G9416" s="2"/>
      <c r="I9416" s="2"/>
      <c r="J9416" s="2"/>
      <c r="K9416" s="2"/>
      <c r="L9416" s="2"/>
      <c r="M9416" s="2"/>
      <c r="N9416" s="2"/>
      <c r="O9416" s="2"/>
      <c r="P9416" s="2"/>
      <c r="Q9416" s="2"/>
      <c r="R9416" s="2"/>
      <c r="S9416" s="2"/>
      <c r="T9416" s="2"/>
      <c r="U9416" s="2"/>
      <c r="V9416" s="2"/>
      <c r="W9416" s="2"/>
      <c r="X9416" s="2"/>
      <c r="Y9416" s="2"/>
      <c r="AB9416" s="2"/>
      <c r="AC9416" s="2"/>
      <c r="AD9416" s="2"/>
      <c r="AE9416" s="2"/>
      <c r="AF9416" s="2"/>
      <c r="AG9416" s="2"/>
      <c r="AH9416" s="2"/>
      <c r="AI9416" s="2"/>
      <c r="AJ9416" s="2"/>
      <c r="AK9416" s="2"/>
      <c r="BK9416" s="2"/>
      <c r="BL9416" s="2"/>
      <c r="BN9416" s="2"/>
      <c r="BO9416" s="2"/>
    </row>
    <row r="9417" ht="12.75" customHeight="1">
      <c r="D9417" s="2"/>
      <c r="G9417" s="2"/>
      <c r="I9417" s="2"/>
      <c r="J9417" s="2"/>
      <c r="K9417" s="2"/>
      <c r="L9417" s="2"/>
      <c r="M9417" s="2"/>
      <c r="N9417" s="2"/>
      <c r="O9417" s="2"/>
      <c r="P9417" s="2"/>
      <c r="Q9417" s="2"/>
      <c r="R9417" s="2"/>
      <c r="S9417" s="2"/>
      <c r="T9417" s="2"/>
      <c r="U9417" s="2"/>
      <c r="V9417" s="2"/>
      <c r="W9417" s="2"/>
      <c r="X9417" s="2"/>
      <c r="Y9417" s="2"/>
      <c r="AB9417" s="2"/>
      <c r="AC9417" s="2"/>
      <c r="AD9417" s="2"/>
      <c r="AE9417" s="2"/>
      <c r="AF9417" s="2"/>
      <c r="AG9417" s="2"/>
      <c r="AH9417" s="2"/>
      <c r="AI9417" s="2"/>
      <c r="AJ9417" s="2"/>
      <c r="AK9417" s="2"/>
      <c r="BK9417" s="2"/>
      <c r="BL9417" s="2"/>
      <c r="BN9417" s="2"/>
      <c r="BO9417" s="2"/>
    </row>
    <row r="9418" ht="12.75" customHeight="1">
      <c r="D9418" s="2"/>
      <c r="G9418" s="2"/>
      <c r="I9418" s="2"/>
      <c r="J9418" s="2"/>
      <c r="K9418" s="2"/>
      <c r="L9418" s="2"/>
      <c r="M9418" s="2"/>
      <c r="N9418" s="2"/>
      <c r="O9418" s="2"/>
      <c r="P9418" s="2"/>
      <c r="Q9418" s="2"/>
      <c r="R9418" s="2"/>
      <c r="S9418" s="2"/>
      <c r="T9418" s="2"/>
      <c r="U9418" s="2"/>
      <c r="V9418" s="2"/>
      <c r="W9418" s="2"/>
      <c r="X9418" s="2"/>
      <c r="Y9418" s="2"/>
      <c r="AB9418" s="2"/>
      <c r="AC9418" s="2"/>
      <c r="AD9418" s="2"/>
      <c r="AE9418" s="2"/>
      <c r="AF9418" s="2"/>
      <c r="AG9418" s="2"/>
      <c r="AH9418" s="2"/>
      <c r="AI9418" s="2"/>
      <c r="AJ9418" s="2"/>
      <c r="AK9418" s="2"/>
      <c r="BK9418" s="2"/>
      <c r="BL9418" s="2"/>
      <c r="BN9418" s="2"/>
      <c r="BO9418" s="2"/>
    </row>
    <row r="9419" ht="12.75" customHeight="1">
      <c r="D9419" s="2"/>
      <c r="G9419" s="2"/>
      <c r="I9419" s="2"/>
      <c r="J9419" s="2"/>
      <c r="K9419" s="2"/>
      <c r="L9419" s="2"/>
      <c r="M9419" s="2"/>
      <c r="N9419" s="2"/>
      <c r="O9419" s="2"/>
      <c r="P9419" s="2"/>
      <c r="Q9419" s="2"/>
      <c r="R9419" s="2"/>
      <c r="S9419" s="2"/>
      <c r="T9419" s="2"/>
      <c r="U9419" s="2"/>
      <c r="V9419" s="2"/>
      <c r="W9419" s="2"/>
      <c r="X9419" s="2"/>
      <c r="Y9419" s="2"/>
      <c r="AB9419" s="2"/>
      <c r="AC9419" s="2"/>
      <c r="AD9419" s="2"/>
      <c r="AE9419" s="2"/>
      <c r="AF9419" s="2"/>
      <c r="AG9419" s="2"/>
      <c r="AH9419" s="2"/>
      <c r="AI9419" s="2"/>
      <c r="AJ9419" s="2"/>
      <c r="AK9419" s="2"/>
      <c r="BK9419" s="2"/>
      <c r="BL9419" s="2"/>
      <c r="BN9419" s="2"/>
      <c r="BO9419" s="2"/>
    </row>
    <row r="9420" ht="12.75" customHeight="1">
      <c r="D9420" s="2"/>
      <c r="G9420" s="2"/>
      <c r="I9420" s="2"/>
      <c r="J9420" s="2"/>
      <c r="K9420" s="2"/>
      <c r="L9420" s="2"/>
      <c r="M9420" s="2"/>
      <c r="N9420" s="2"/>
      <c r="O9420" s="2"/>
      <c r="P9420" s="2"/>
      <c r="Q9420" s="2"/>
      <c r="R9420" s="2"/>
      <c r="S9420" s="2"/>
      <c r="T9420" s="2"/>
      <c r="U9420" s="2"/>
      <c r="V9420" s="2"/>
      <c r="W9420" s="2"/>
      <c r="X9420" s="2"/>
      <c r="Y9420" s="2"/>
      <c r="AB9420" s="2"/>
      <c r="AC9420" s="2"/>
      <c r="AD9420" s="2"/>
      <c r="AE9420" s="2"/>
      <c r="AF9420" s="2"/>
      <c r="AG9420" s="2"/>
      <c r="AH9420" s="2"/>
      <c r="AI9420" s="2"/>
      <c r="AJ9420" s="2"/>
      <c r="AK9420" s="2"/>
      <c r="BK9420" s="2"/>
      <c r="BL9420" s="2"/>
      <c r="BN9420" s="2"/>
      <c r="BO9420" s="2"/>
    </row>
    <row r="9421" ht="12.75" customHeight="1">
      <c r="D9421" s="2"/>
      <c r="G9421" s="2"/>
      <c r="I9421" s="2"/>
      <c r="J9421" s="2"/>
      <c r="K9421" s="2"/>
      <c r="L9421" s="2"/>
      <c r="M9421" s="2"/>
      <c r="N9421" s="2"/>
      <c r="O9421" s="2"/>
      <c r="P9421" s="2"/>
      <c r="Q9421" s="2"/>
      <c r="R9421" s="2"/>
      <c r="S9421" s="2"/>
      <c r="T9421" s="2"/>
      <c r="U9421" s="2"/>
      <c r="V9421" s="2"/>
      <c r="W9421" s="2"/>
      <c r="X9421" s="2"/>
      <c r="Y9421" s="2"/>
      <c r="AB9421" s="2"/>
      <c r="AC9421" s="2"/>
      <c r="AD9421" s="2"/>
      <c r="AE9421" s="2"/>
      <c r="AF9421" s="2"/>
      <c r="AG9421" s="2"/>
      <c r="AH9421" s="2"/>
      <c r="AI9421" s="2"/>
      <c r="AJ9421" s="2"/>
      <c r="AK9421" s="2"/>
      <c r="BK9421" s="2"/>
      <c r="BL9421" s="2"/>
      <c r="BN9421" s="2"/>
      <c r="BO9421" s="2"/>
    </row>
    <row r="9422" ht="12.75" customHeight="1">
      <c r="D9422" s="2"/>
      <c r="G9422" s="2"/>
      <c r="I9422" s="2"/>
      <c r="J9422" s="2"/>
      <c r="K9422" s="2"/>
      <c r="L9422" s="2"/>
      <c r="M9422" s="2"/>
      <c r="N9422" s="2"/>
      <c r="O9422" s="2"/>
      <c r="P9422" s="2"/>
      <c r="Q9422" s="2"/>
      <c r="R9422" s="2"/>
      <c r="S9422" s="2"/>
      <c r="T9422" s="2"/>
      <c r="U9422" s="2"/>
      <c r="V9422" s="2"/>
      <c r="W9422" s="2"/>
      <c r="X9422" s="2"/>
      <c r="Y9422" s="2"/>
      <c r="AB9422" s="2"/>
      <c r="AC9422" s="2"/>
      <c r="AD9422" s="2"/>
      <c r="AE9422" s="2"/>
      <c r="AF9422" s="2"/>
      <c r="AG9422" s="2"/>
      <c r="AH9422" s="2"/>
      <c r="AI9422" s="2"/>
      <c r="AJ9422" s="2"/>
      <c r="AK9422" s="2"/>
      <c r="BK9422" s="2"/>
      <c r="BL9422" s="2"/>
      <c r="BN9422" s="2"/>
      <c r="BO9422" s="2"/>
    </row>
    <row r="9423" ht="12.75" customHeight="1">
      <c r="D9423" s="2"/>
      <c r="G9423" s="2"/>
      <c r="I9423" s="2"/>
      <c r="J9423" s="2"/>
      <c r="K9423" s="2"/>
      <c r="L9423" s="2"/>
      <c r="M9423" s="2"/>
      <c r="N9423" s="2"/>
      <c r="O9423" s="2"/>
      <c r="P9423" s="2"/>
      <c r="Q9423" s="2"/>
      <c r="R9423" s="2"/>
      <c r="S9423" s="2"/>
      <c r="T9423" s="2"/>
      <c r="U9423" s="2"/>
      <c r="V9423" s="2"/>
      <c r="W9423" s="2"/>
      <c r="X9423" s="2"/>
      <c r="Y9423" s="2"/>
      <c r="AB9423" s="2"/>
      <c r="AC9423" s="2"/>
      <c r="AD9423" s="2"/>
      <c r="AE9423" s="2"/>
      <c r="AF9423" s="2"/>
      <c r="AG9423" s="2"/>
      <c r="AH9423" s="2"/>
      <c r="AI9423" s="2"/>
      <c r="AJ9423" s="2"/>
      <c r="AK9423" s="2"/>
      <c r="BK9423" s="2"/>
      <c r="BL9423" s="2"/>
      <c r="BN9423" s="2"/>
      <c r="BO9423" s="2"/>
    </row>
    <row r="9424" ht="12.75" customHeight="1">
      <c r="D9424" s="2"/>
      <c r="G9424" s="2"/>
      <c r="I9424" s="2"/>
      <c r="J9424" s="2"/>
      <c r="K9424" s="2"/>
      <c r="L9424" s="2"/>
      <c r="M9424" s="2"/>
      <c r="N9424" s="2"/>
      <c r="O9424" s="2"/>
      <c r="P9424" s="2"/>
      <c r="Q9424" s="2"/>
      <c r="R9424" s="2"/>
      <c r="S9424" s="2"/>
      <c r="T9424" s="2"/>
      <c r="U9424" s="2"/>
      <c r="V9424" s="2"/>
      <c r="W9424" s="2"/>
      <c r="X9424" s="2"/>
      <c r="Y9424" s="2"/>
      <c r="AB9424" s="2"/>
      <c r="AC9424" s="2"/>
      <c r="AD9424" s="2"/>
      <c r="AE9424" s="2"/>
      <c r="AF9424" s="2"/>
      <c r="AG9424" s="2"/>
      <c r="AH9424" s="2"/>
      <c r="AI9424" s="2"/>
      <c r="AJ9424" s="2"/>
      <c r="AK9424" s="2"/>
      <c r="BK9424" s="2"/>
      <c r="BL9424" s="2"/>
      <c r="BN9424" s="2"/>
      <c r="BO9424" s="2"/>
    </row>
    <row r="9425" ht="12.75" customHeight="1">
      <c r="D9425" s="2"/>
      <c r="G9425" s="2"/>
      <c r="I9425" s="2"/>
      <c r="J9425" s="2"/>
      <c r="K9425" s="2"/>
      <c r="L9425" s="2"/>
      <c r="M9425" s="2"/>
      <c r="N9425" s="2"/>
      <c r="O9425" s="2"/>
      <c r="P9425" s="2"/>
      <c r="Q9425" s="2"/>
      <c r="R9425" s="2"/>
      <c r="S9425" s="2"/>
      <c r="T9425" s="2"/>
      <c r="U9425" s="2"/>
      <c r="V9425" s="2"/>
      <c r="W9425" s="2"/>
      <c r="X9425" s="2"/>
      <c r="Y9425" s="2"/>
      <c r="AB9425" s="2"/>
      <c r="AC9425" s="2"/>
      <c r="AD9425" s="2"/>
      <c r="AE9425" s="2"/>
      <c r="AF9425" s="2"/>
      <c r="AG9425" s="2"/>
      <c r="AH9425" s="2"/>
      <c r="AI9425" s="2"/>
      <c r="AJ9425" s="2"/>
      <c r="AK9425" s="2"/>
      <c r="BK9425" s="2"/>
      <c r="BL9425" s="2"/>
      <c r="BN9425" s="2"/>
      <c r="BO9425" s="2"/>
    </row>
    <row r="9426" ht="12.75" customHeight="1">
      <c r="D9426" s="2"/>
      <c r="G9426" s="2"/>
      <c r="I9426" s="2"/>
      <c r="J9426" s="2"/>
      <c r="K9426" s="2"/>
      <c r="L9426" s="2"/>
      <c r="M9426" s="2"/>
      <c r="N9426" s="2"/>
      <c r="O9426" s="2"/>
      <c r="P9426" s="2"/>
      <c r="Q9426" s="2"/>
      <c r="R9426" s="2"/>
      <c r="S9426" s="2"/>
      <c r="T9426" s="2"/>
      <c r="U9426" s="2"/>
      <c r="V9426" s="2"/>
      <c r="W9426" s="2"/>
      <c r="X9426" s="2"/>
      <c r="Y9426" s="2"/>
      <c r="AB9426" s="2"/>
      <c r="AC9426" s="2"/>
      <c r="AD9426" s="2"/>
      <c r="AE9426" s="2"/>
      <c r="AF9426" s="2"/>
      <c r="AG9426" s="2"/>
      <c r="AH9426" s="2"/>
      <c r="AI9426" s="2"/>
      <c r="AJ9426" s="2"/>
      <c r="AK9426" s="2"/>
      <c r="BK9426" s="2"/>
      <c r="BL9426" s="2"/>
      <c r="BN9426" s="2"/>
      <c r="BO9426" s="2"/>
    </row>
    <row r="9427" ht="12.75" customHeight="1">
      <c r="D9427" s="2"/>
      <c r="G9427" s="2"/>
      <c r="I9427" s="2"/>
      <c r="J9427" s="2"/>
      <c r="K9427" s="2"/>
      <c r="L9427" s="2"/>
      <c r="M9427" s="2"/>
      <c r="N9427" s="2"/>
      <c r="O9427" s="2"/>
      <c r="P9427" s="2"/>
      <c r="Q9427" s="2"/>
      <c r="R9427" s="2"/>
      <c r="S9427" s="2"/>
      <c r="T9427" s="2"/>
      <c r="U9427" s="2"/>
      <c r="V9427" s="2"/>
      <c r="W9427" s="2"/>
      <c r="X9427" s="2"/>
      <c r="Y9427" s="2"/>
      <c r="AB9427" s="2"/>
      <c r="AC9427" s="2"/>
      <c r="AD9427" s="2"/>
      <c r="AE9427" s="2"/>
      <c r="AF9427" s="2"/>
      <c r="AG9427" s="2"/>
      <c r="AH9427" s="2"/>
      <c r="AI9427" s="2"/>
      <c r="AJ9427" s="2"/>
      <c r="AK9427" s="2"/>
      <c r="BK9427" s="2"/>
      <c r="BL9427" s="2"/>
      <c r="BN9427" s="2"/>
      <c r="BO9427" s="2"/>
    </row>
    <row r="9428" ht="12.75" customHeight="1">
      <c r="D9428" s="2"/>
      <c r="G9428" s="2"/>
      <c r="I9428" s="2"/>
      <c r="J9428" s="2"/>
      <c r="K9428" s="2"/>
      <c r="L9428" s="2"/>
      <c r="M9428" s="2"/>
      <c r="N9428" s="2"/>
      <c r="O9428" s="2"/>
      <c r="P9428" s="2"/>
      <c r="Q9428" s="2"/>
      <c r="R9428" s="2"/>
      <c r="S9428" s="2"/>
      <c r="T9428" s="2"/>
      <c r="U9428" s="2"/>
      <c r="V9428" s="2"/>
      <c r="W9428" s="2"/>
      <c r="X9428" s="2"/>
      <c r="Y9428" s="2"/>
      <c r="AB9428" s="2"/>
      <c r="AC9428" s="2"/>
      <c r="AD9428" s="2"/>
      <c r="AE9428" s="2"/>
      <c r="AF9428" s="2"/>
      <c r="AG9428" s="2"/>
      <c r="AH9428" s="2"/>
      <c r="AI9428" s="2"/>
      <c r="AJ9428" s="2"/>
      <c r="AK9428" s="2"/>
      <c r="BK9428" s="2"/>
      <c r="BL9428" s="2"/>
      <c r="BN9428" s="2"/>
      <c r="BO9428" s="2"/>
    </row>
    <row r="9429" ht="12.75" customHeight="1">
      <c r="D9429" s="2"/>
      <c r="G9429" s="2"/>
      <c r="I9429" s="2"/>
      <c r="J9429" s="2"/>
      <c r="K9429" s="2"/>
      <c r="L9429" s="2"/>
      <c r="M9429" s="2"/>
      <c r="N9429" s="2"/>
      <c r="O9429" s="2"/>
      <c r="P9429" s="2"/>
      <c r="Q9429" s="2"/>
      <c r="R9429" s="2"/>
      <c r="S9429" s="2"/>
      <c r="T9429" s="2"/>
      <c r="U9429" s="2"/>
      <c r="V9429" s="2"/>
      <c r="W9429" s="2"/>
      <c r="X9429" s="2"/>
      <c r="Y9429" s="2"/>
      <c r="AB9429" s="2"/>
      <c r="AC9429" s="2"/>
      <c r="AD9429" s="2"/>
      <c r="AE9429" s="2"/>
      <c r="AF9429" s="2"/>
      <c r="AG9429" s="2"/>
      <c r="AH9429" s="2"/>
      <c r="AI9429" s="2"/>
      <c r="AJ9429" s="2"/>
      <c r="AK9429" s="2"/>
      <c r="BK9429" s="2"/>
      <c r="BL9429" s="2"/>
      <c r="BN9429" s="2"/>
      <c r="BO9429" s="2"/>
    </row>
    <row r="9430" ht="12.75" customHeight="1">
      <c r="D9430" s="2"/>
      <c r="G9430" s="2"/>
      <c r="I9430" s="2"/>
      <c r="J9430" s="2"/>
      <c r="K9430" s="2"/>
      <c r="L9430" s="2"/>
      <c r="M9430" s="2"/>
      <c r="N9430" s="2"/>
      <c r="O9430" s="2"/>
      <c r="P9430" s="2"/>
      <c r="Q9430" s="2"/>
      <c r="R9430" s="2"/>
      <c r="S9430" s="2"/>
      <c r="T9430" s="2"/>
      <c r="U9430" s="2"/>
      <c r="V9430" s="2"/>
      <c r="W9430" s="2"/>
      <c r="X9430" s="2"/>
      <c r="Y9430" s="2"/>
      <c r="AB9430" s="2"/>
      <c r="AC9430" s="2"/>
      <c r="AD9430" s="2"/>
      <c r="AE9430" s="2"/>
      <c r="AF9430" s="2"/>
      <c r="AG9430" s="2"/>
      <c r="AH9430" s="2"/>
      <c r="AI9430" s="2"/>
      <c r="AJ9430" s="2"/>
      <c r="AK9430" s="2"/>
      <c r="BK9430" s="2"/>
      <c r="BL9430" s="2"/>
      <c r="BN9430" s="2"/>
      <c r="BO9430" s="2"/>
    </row>
    <row r="9431" ht="12.75" customHeight="1">
      <c r="D9431" s="2"/>
      <c r="G9431" s="2"/>
      <c r="I9431" s="2"/>
      <c r="J9431" s="2"/>
      <c r="K9431" s="2"/>
      <c r="L9431" s="2"/>
      <c r="M9431" s="2"/>
      <c r="N9431" s="2"/>
      <c r="O9431" s="2"/>
      <c r="P9431" s="2"/>
      <c r="Q9431" s="2"/>
      <c r="R9431" s="2"/>
      <c r="S9431" s="2"/>
      <c r="T9431" s="2"/>
      <c r="U9431" s="2"/>
      <c r="V9431" s="2"/>
      <c r="W9431" s="2"/>
      <c r="X9431" s="2"/>
      <c r="Y9431" s="2"/>
      <c r="AB9431" s="2"/>
      <c r="AC9431" s="2"/>
      <c r="AD9431" s="2"/>
      <c r="AE9431" s="2"/>
      <c r="AF9431" s="2"/>
      <c r="AG9431" s="2"/>
      <c r="AH9431" s="2"/>
      <c r="AI9431" s="2"/>
      <c r="AJ9431" s="2"/>
      <c r="AK9431" s="2"/>
      <c r="BK9431" s="2"/>
      <c r="BL9431" s="2"/>
      <c r="BN9431" s="2"/>
      <c r="BO9431" s="2"/>
    </row>
    <row r="9432" ht="12.75" customHeight="1">
      <c r="D9432" s="2"/>
      <c r="G9432" s="2"/>
      <c r="I9432" s="2"/>
      <c r="J9432" s="2"/>
      <c r="K9432" s="2"/>
      <c r="L9432" s="2"/>
      <c r="M9432" s="2"/>
      <c r="N9432" s="2"/>
      <c r="O9432" s="2"/>
      <c r="P9432" s="2"/>
      <c r="Q9432" s="2"/>
      <c r="R9432" s="2"/>
      <c r="S9432" s="2"/>
      <c r="T9432" s="2"/>
      <c r="U9432" s="2"/>
      <c r="V9432" s="2"/>
      <c r="W9432" s="2"/>
      <c r="X9432" s="2"/>
      <c r="Y9432" s="2"/>
      <c r="AB9432" s="2"/>
      <c r="AC9432" s="2"/>
      <c r="AD9432" s="2"/>
      <c r="AE9432" s="2"/>
      <c r="AF9432" s="2"/>
      <c r="AG9432" s="2"/>
      <c r="AH9432" s="2"/>
      <c r="AI9432" s="2"/>
      <c r="AJ9432" s="2"/>
      <c r="AK9432" s="2"/>
      <c r="BK9432" s="2"/>
      <c r="BL9432" s="2"/>
      <c r="BN9432" s="2"/>
      <c r="BO9432" s="2"/>
    </row>
    <row r="9433" ht="12.75" customHeight="1">
      <c r="D9433" s="2"/>
      <c r="G9433" s="2"/>
      <c r="I9433" s="2"/>
      <c r="J9433" s="2"/>
      <c r="K9433" s="2"/>
      <c r="L9433" s="2"/>
      <c r="M9433" s="2"/>
      <c r="N9433" s="2"/>
      <c r="O9433" s="2"/>
      <c r="P9433" s="2"/>
      <c r="Q9433" s="2"/>
      <c r="R9433" s="2"/>
      <c r="S9433" s="2"/>
      <c r="T9433" s="2"/>
      <c r="U9433" s="2"/>
      <c r="V9433" s="2"/>
      <c r="W9433" s="2"/>
      <c r="X9433" s="2"/>
      <c r="Y9433" s="2"/>
      <c r="AB9433" s="2"/>
      <c r="AC9433" s="2"/>
      <c r="AD9433" s="2"/>
      <c r="AE9433" s="2"/>
      <c r="AF9433" s="2"/>
      <c r="AG9433" s="2"/>
      <c r="AH9433" s="2"/>
      <c r="AI9433" s="2"/>
      <c r="AJ9433" s="2"/>
      <c r="AK9433" s="2"/>
      <c r="BK9433" s="2"/>
      <c r="BL9433" s="2"/>
      <c r="BN9433" s="2"/>
      <c r="BO9433" s="2"/>
    </row>
    <row r="9434" ht="12.75" customHeight="1">
      <c r="D9434" s="2"/>
      <c r="G9434" s="2"/>
      <c r="I9434" s="2"/>
      <c r="J9434" s="2"/>
      <c r="K9434" s="2"/>
      <c r="L9434" s="2"/>
      <c r="M9434" s="2"/>
      <c r="N9434" s="2"/>
      <c r="O9434" s="2"/>
      <c r="P9434" s="2"/>
      <c r="Q9434" s="2"/>
      <c r="R9434" s="2"/>
      <c r="S9434" s="2"/>
      <c r="T9434" s="2"/>
      <c r="U9434" s="2"/>
      <c r="V9434" s="2"/>
      <c r="W9434" s="2"/>
      <c r="X9434" s="2"/>
      <c r="Y9434" s="2"/>
      <c r="AB9434" s="2"/>
      <c r="AC9434" s="2"/>
      <c r="AD9434" s="2"/>
      <c r="AE9434" s="2"/>
      <c r="AF9434" s="2"/>
      <c r="AG9434" s="2"/>
      <c r="AH9434" s="2"/>
      <c r="AI9434" s="2"/>
      <c r="AJ9434" s="2"/>
      <c r="AK9434" s="2"/>
      <c r="BK9434" s="2"/>
      <c r="BL9434" s="2"/>
      <c r="BN9434" s="2"/>
      <c r="BO9434" s="2"/>
    </row>
    <row r="9435" ht="12.75" customHeight="1">
      <c r="D9435" s="2"/>
      <c r="G9435" s="2"/>
      <c r="I9435" s="2"/>
      <c r="J9435" s="2"/>
      <c r="K9435" s="2"/>
      <c r="L9435" s="2"/>
      <c r="M9435" s="2"/>
      <c r="N9435" s="2"/>
      <c r="O9435" s="2"/>
      <c r="P9435" s="2"/>
      <c r="Q9435" s="2"/>
      <c r="R9435" s="2"/>
      <c r="S9435" s="2"/>
      <c r="T9435" s="2"/>
      <c r="U9435" s="2"/>
      <c r="V9435" s="2"/>
      <c r="W9435" s="2"/>
      <c r="X9435" s="2"/>
      <c r="Y9435" s="2"/>
      <c r="AB9435" s="2"/>
      <c r="AC9435" s="2"/>
      <c r="AD9435" s="2"/>
      <c r="AE9435" s="2"/>
      <c r="AF9435" s="2"/>
      <c r="AG9435" s="2"/>
      <c r="AH9435" s="2"/>
      <c r="AI9435" s="2"/>
      <c r="AJ9435" s="2"/>
      <c r="AK9435" s="2"/>
      <c r="BK9435" s="2"/>
      <c r="BL9435" s="2"/>
      <c r="BN9435" s="2"/>
      <c r="BO9435" s="2"/>
    </row>
    <row r="9436" ht="12.75" customHeight="1">
      <c r="D9436" s="2"/>
      <c r="G9436" s="2"/>
      <c r="I9436" s="2"/>
      <c r="J9436" s="2"/>
      <c r="K9436" s="2"/>
      <c r="L9436" s="2"/>
      <c r="M9436" s="2"/>
      <c r="N9436" s="2"/>
      <c r="O9436" s="2"/>
      <c r="P9436" s="2"/>
      <c r="Q9436" s="2"/>
      <c r="R9436" s="2"/>
      <c r="S9436" s="2"/>
      <c r="T9436" s="2"/>
      <c r="U9436" s="2"/>
      <c r="V9436" s="2"/>
      <c r="W9436" s="2"/>
      <c r="X9436" s="2"/>
      <c r="Y9436" s="2"/>
      <c r="AB9436" s="2"/>
      <c r="AC9436" s="2"/>
      <c r="AD9436" s="2"/>
      <c r="AE9436" s="2"/>
      <c r="AF9436" s="2"/>
      <c r="AG9436" s="2"/>
      <c r="AH9436" s="2"/>
      <c r="AI9436" s="2"/>
      <c r="AJ9436" s="2"/>
      <c r="AK9436" s="2"/>
      <c r="BK9436" s="2"/>
      <c r="BL9436" s="2"/>
      <c r="BN9436" s="2"/>
      <c r="BO9436" s="2"/>
    </row>
    <row r="9437" ht="12.75" customHeight="1">
      <c r="D9437" s="2"/>
      <c r="G9437" s="2"/>
      <c r="I9437" s="2"/>
      <c r="J9437" s="2"/>
      <c r="K9437" s="2"/>
      <c r="L9437" s="2"/>
      <c r="M9437" s="2"/>
      <c r="N9437" s="2"/>
      <c r="O9437" s="2"/>
      <c r="P9437" s="2"/>
      <c r="Q9437" s="2"/>
      <c r="R9437" s="2"/>
      <c r="S9437" s="2"/>
      <c r="T9437" s="2"/>
      <c r="U9437" s="2"/>
      <c r="V9437" s="2"/>
      <c r="W9437" s="2"/>
      <c r="X9437" s="2"/>
      <c r="Y9437" s="2"/>
      <c r="AB9437" s="2"/>
      <c r="AC9437" s="2"/>
      <c r="AD9437" s="2"/>
      <c r="AE9437" s="2"/>
      <c r="AF9437" s="2"/>
      <c r="AG9437" s="2"/>
      <c r="AH9437" s="2"/>
      <c r="AI9437" s="2"/>
      <c r="AJ9437" s="2"/>
      <c r="AK9437" s="2"/>
      <c r="BK9437" s="2"/>
      <c r="BL9437" s="2"/>
      <c r="BN9437" s="2"/>
      <c r="BO9437" s="2"/>
    </row>
    <row r="9438" ht="12.75" customHeight="1">
      <c r="D9438" s="2"/>
      <c r="G9438" s="2"/>
      <c r="I9438" s="2"/>
      <c r="J9438" s="2"/>
      <c r="K9438" s="2"/>
      <c r="L9438" s="2"/>
      <c r="M9438" s="2"/>
      <c r="N9438" s="2"/>
      <c r="O9438" s="2"/>
      <c r="P9438" s="2"/>
      <c r="Q9438" s="2"/>
      <c r="R9438" s="2"/>
      <c r="S9438" s="2"/>
      <c r="T9438" s="2"/>
      <c r="U9438" s="2"/>
      <c r="V9438" s="2"/>
      <c r="W9438" s="2"/>
      <c r="X9438" s="2"/>
      <c r="Y9438" s="2"/>
      <c r="AB9438" s="2"/>
      <c r="AC9438" s="2"/>
      <c r="AD9438" s="2"/>
      <c r="AE9438" s="2"/>
      <c r="AF9438" s="2"/>
      <c r="AG9438" s="2"/>
      <c r="AH9438" s="2"/>
      <c r="AI9438" s="2"/>
      <c r="AJ9438" s="2"/>
      <c r="AK9438" s="2"/>
      <c r="BK9438" s="2"/>
      <c r="BL9438" s="2"/>
      <c r="BN9438" s="2"/>
      <c r="BO9438" s="2"/>
    </row>
    <row r="9439" ht="12.75" customHeight="1">
      <c r="D9439" s="2"/>
      <c r="G9439" s="2"/>
      <c r="I9439" s="2"/>
      <c r="J9439" s="2"/>
      <c r="K9439" s="2"/>
      <c r="L9439" s="2"/>
      <c r="M9439" s="2"/>
      <c r="N9439" s="2"/>
      <c r="O9439" s="2"/>
      <c r="P9439" s="2"/>
      <c r="Q9439" s="2"/>
      <c r="R9439" s="2"/>
      <c r="S9439" s="2"/>
      <c r="T9439" s="2"/>
      <c r="U9439" s="2"/>
      <c r="V9439" s="2"/>
      <c r="W9439" s="2"/>
      <c r="X9439" s="2"/>
      <c r="Y9439" s="2"/>
      <c r="AB9439" s="2"/>
      <c r="AC9439" s="2"/>
      <c r="AD9439" s="2"/>
      <c r="AE9439" s="2"/>
      <c r="AF9439" s="2"/>
      <c r="AG9439" s="2"/>
      <c r="AH9439" s="2"/>
      <c r="AI9439" s="2"/>
      <c r="AJ9439" s="2"/>
      <c r="AK9439" s="2"/>
      <c r="BK9439" s="2"/>
      <c r="BL9439" s="2"/>
      <c r="BN9439" s="2"/>
      <c r="BO9439" s="2"/>
    </row>
    <row r="9440" ht="12.75" customHeight="1">
      <c r="D9440" s="2"/>
      <c r="G9440" s="2"/>
      <c r="I9440" s="2"/>
      <c r="J9440" s="2"/>
      <c r="K9440" s="2"/>
      <c r="L9440" s="2"/>
      <c r="M9440" s="2"/>
      <c r="N9440" s="2"/>
      <c r="O9440" s="2"/>
      <c r="P9440" s="2"/>
      <c r="Q9440" s="2"/>
      <c r="R9440" s="2"/>
      <c r="S9440" s="2"/>
      <c r="T9440" s="2"/>
      <c r="U9440" s="2"/>
      <c r="V9440" s="2"/>
      <c r="W9440" s="2"/>
      <c r="X9440" s="2"/>
      <c r="Y9440" s="2"/>
      <c r="AB9440" s="2"/>
      <c r="AC9440" s="2"/>
      <c r="AD9440" s="2"/>
      <c r="AE9440" s="2"/>
      <c r="AF9440" s="2"/>
      <c r="AG9440" s="2"/>
      <c r="AH9440" s="2"/>
      <c r="AI9440" s="2"/>
      <c r="AJ9440" s="2"/>
      <c r="AK9440" s="2"/>
      <c r="BK9440" s="2"/>
      <c r="BL9440" s="2"/>
      <c r="BN9440" s="2"/>
      <c r="BO9440" s="2"/>
    </row>
    <row r="9441" ht="12.75" customHeight="1">
      <c r="D9441" s="2"/>
      <c r="G9441" s="2"/>
      <c r="I9441" s="2"/>
      <c r="J9441" s="2"/>
      <c r="K9441" s="2"/>
      <c r="L9441" s="2"/>
      <c r="M9441" s="2"/>
      <c r="N9441" s="2"/>
      <c r="O9441" s="2"/>
      <c r="P9441" s="2"/>
      <c r="Q9441" s="2"/>
      <c r="R9441" s="2"/>
      <c r="S9441" s="2"/>
      <c r="T9441" s="2"/>
      <c r="U9441" s="2"/>
      <c r="V9441" s="2"/>
      <c r="W9441" s="2"/>
      <c r="X9441" s="2"/>
      <c r="Y9441" s="2"/>
      <c r="AB9441" s="2"/>
      <c r="AC9441" s="2"/>
      <c r="AD9441" s="2"/>
      <c r="AE9441" s="2"/>
      <c r="AF9441" s="2"/>
      <c r="AG9441" s="2"/>
      <c r="AH9441" s="2"/>
      <c r="AI9441" s="2"/>
      <c r="AJ9441" s="2"/>
      <c r="AK9441" s="2"/>
      <c r="BK9441" s="2"/>
      <c r="BL9441" s="2"/>
      <c r="BN9441" s="2"/>
      <c r="BO9441" s="2"/>
    </row>
    <row r="9442" ht="12.75" customHeight="1">
      <c r="D9442" s="2"/>
      <c r="G9442" s="2"/>
      <c r="I9442" s="2"/>
      <c r="J9442" s="2"/>
      <c r="K9442" s="2"/>
      <c r="L9442" s="2"/>
      <c r="M9442" s="2"/>
      <c r="N9442" s="2"/>
      <c r="O9442" s="2"/>
      <c r="P9442" s="2"/>
      <c r="Q9442" s="2"/>
      <c r="R9442" s="2"/>
      <c r="S9442" s="2"/>
      <c r="T9442" s="2"/>
      <c r="U9442" s="2"/>
      <c r="V9442" s="2"/>
      <c r="W9442" s="2"/>
      <c r="X9442" s="2"/>
      <c r="Y9442" s="2"/>
      <c r="AB9442" s="2"/>
      <c r="AC9442" s="2"/>
      <c r="AD9442" s="2"/>
      <c r="AE9442" s="2"/>
      <c r="AF9442" s="2"/>
      <c r="AG9442" s="2"/>
      <c r="AH9442" s="2"/>
      <c r="AI9442" s="2"/>
      <c r="AJ9442" s="2"/>
      <c r="AK9442" s="2"/>
      <c r="BK9442" s="2"/>
      <c r="BL9442" s="2"/>
      <c r="BN9442" s="2"/>
      <c r="BO9442" s="2"/>
    </row>
    <row r="9443" ht="12.75" customHeight="1">
      <c r="D9443" s="2"/>
      <c r="G9443" s="2"/>
      <c r="I9443" s="2"/>
      <c r="J9443" s="2"/>
      <c r="K9443" s="2"/>
      <c r="L9443" s="2"/>
      <c r="M9443" s="2"/>
      <c r="N9443" s="2"/>
      <c r="O9443" s="2"/>
      <c r="P9443" s="2"/>
      <c r="Q9443" s="2"/>
      <c r="R9443" s="2"/>
      <c r="S9443" s="2"/>
      <c r="T9443" s="2"/>
      <c r="U9443" s="2"/>
      <c r="V9443" s="2"/>
      <c r="W9443" s="2"/>
      <c r="X9443" s="2"/>
      <c r="Y9443" s="2"/>
      <c r="AB9443" s="2"/>
      <c r="AC9443" s="2"/>
      <c r="AD9443" s="2"/>
      <c r="AE9443" s="2"/>
      <c r="AF9443" s="2"/>
      <c r="AG9443" s="2"/>
      <c r="AH9443" s="2"/>
      <c r="AI9443" s="2"/>
      <c r="AJ9443" s="2"/>
      <c r="AK9443" s="2"/>
      <c r="BK9443" s="2"/>
      <c r="BL9443" s="2"/>
      <c r="BN9443" s="2"/>
      <c r="BO9443" s="2"/>
    </row>
    <row r="9444" ht="12.75" customHeight="1">
      <c r="D9444" s="2"/>
      <c r="G9444" s="2"/>
      <c r="I9444" s="2"/>
      <c r="J9444" s="2"/>
      <c r="K9444" s="2"/>
      <c r="L9444" s="2"/>
      <c r="M9444" s="2"/>
      <c r="N9444" s="2"/>
      <c r="O9444" s="2"/>
      <c r="P9444" s="2"/>
      <c r="Q9444" s="2"/>
      <c r="R9444" s="2"/>
      <c r="S9444" s="2"/>
      <c r="T9444" s="2"/>
      <c r="U9444" s="2"/>
      <c r="V9444" s="2"/>
      <c r="W9444" s="2"/>
      <c r="X9444" s="2"/>
      <c r="Y9444" s="2"/>
      <c r="AB9444" s="2"/>
      <c r="AC9444" s="2"/>
      <c r="AD9444" s="2"/>
      <c r="AE9444" s="2"/>
      <c r="AF9444" s="2"/>
      <c r="AG9444" s="2"/>
      <c r="AH9444" s="2"/>
      <c r="AI9444" s="2"/>
      <c r="AJ9444" s="2"/>
      <c r="AK9444" s="2"/>
      <c r="BK9444" s="2"/>
      <c r="BL9444" s="2"/>
      <c r="BN9444" s="2"/>
      <c r="BO9444" s="2"/>
    </row>
    <row r="9445" ht="12.75" customHeight="1">
      <c r="D9445" s="2"/>
      <c r="G9445" s="2"/>
      <c r="I9445" s="2"/>
      <c r="J9445" s="2"/>
      <c r="K9445" s="2"/>
      <c r="L9445" s="2"/>
      <c r="M9445" s="2"/>
      <c r="N9445" s="2"/>
      <c r="O9445" s="2"/>
      <c r="P9445" s="2"/>
      <c r="Q9445" s="2"/>
      <c r="R9445" s="2"/>
      <c r="S9445" s="2"/>
      <c r="T9445" s="2"/>
      <c r="U9445" s="2"/>
      <c r="V9445" s="2"/>
      <c r="W9445" s="2"/>
      <c r="X9445" s="2"/>
      <c r="Y9445" s="2"/>
      <c r="AB9445" s="2"/>
      <c r="AC9445" s="2"/>
      <c r="AD9445" s="2"/>
      <c r="AE9445" s="2"/>
      <c r="AF9445" s="2"/>
      <c r="AG9445" s="2"/>
      <c r="AH9445" s="2"/>
      <c r="AI9445" s="2"/>
      <c r="AJ9445" s="2"/>
      <c r="AK9445" s="2"/>
      <c r="BK9445" s="2"/>
      <c r="BL9445" s="2"/>
      <c r="BN9445" s="2"/>
      <c r="BO9445" s="2"/>
    </row>
    <row r="9446" ht="12.75" customHeight="1">
      <c r="D9446" s="2"/>
      <c r="G9446" s="2"/>
      <c r="I9446" s="2"/>
      <c r="J9446" s="2"/>
      <c r="K9446" s="2"/>
      <c r="L9446" s="2"/>
      <c r="M9446" s="2"/>
      <c r="N9446" s="2"/>
      <c r="O9446" s="2"/>
      <c r="P9446" s="2"/>
      <c r="Q9446" s="2"/>
      <c r="R9446" s="2"/>
      <c r="S9446" s="2"/>
      <c r="T9446" s="2"/>
      <c r="U9446" s="2"/>
      <c r="V9446" s="2"/>
      <c r="W9446" s="2"/>
      <c r="X9446" s="2"/>
      <c r="Y9446" s="2"/>
      <c r="AB9446" s="2"/>
      <c r="AC9446" s="2"/>
      <c r="AD9446" s="2"/>
      <c r="AE9446" s="2"/>
      <c r="AF9446" s="2"/>
      <c r="AG9446" s="2"/>
      <c r="AH9446" s="2"/>
      <c r="AI9446" s="2"/>
      <c r="AJ9446" s="2"/>
      <c r="AK9446" s="2"/>
      <c r="BK9446" s="2"/>
      <c r="BL9446" s="2"/>
      <c r="BN9446" s="2"/>
      <c r="BO9446" s="2"/>
    </row>
    <row r="9447" ht="12.75" customHeight="1">
      <c r="D9447" s="2"/>
      <c r="G9447" s="2"/>
      <c r="I9447" s="2"/>
      <c r="J9447" s="2"/>
      <c r="K9447" s="2"/>
      <c r="L9447" s="2"/>
      <c r="M9447" s="2"/>
      <c r="N9447" s="2"/>
      <c r="O9447" s="2"/>
      <c r="P9447" s="2"/>
      <c r="Q9447" s="2"/>
      <c r="R9447" s="2"/>
      <c r="S9447" s="2"/>
      <c r="T9447" s="2"/>
      <c r="U9447" s="2"/>
      <c r="V9447" s="2"/>
      <c r="W9447" s="2"/>
      <c r="X9447" s="2"/>
      <c r="Y9447" s="2"/>
      <c r="AB9447" s="2"/>
      <c r="AC9447" s="2"/>
      <c r="AD9447" s="2"/>
      <c r="AE9447" s="2"/>
      <c r="AF9447" s="2"/>
      <c r="AG9447" s="2"/>
      <c r="AH9447" s="2"/>
      <c r="AI9447" s="2"/>
      <c r="AJ9447" s="2"/>
      <c r="AK9447" s="2"/>
      <c r="BK9447" s="2"/>
      <c r="BL9447" s="2"/>
      <c r="BN9447" s="2"/>
      <c r="BO9447" s="2"/>
    </row>
    <row r="9448" ht="12.75" customHeight="1">
      <c r="D9448" s="2"/>
      <c r="G9448" s="2"/>
      <c r="I9448" s="2"/>
      <c r="J9448" s="2"/>
      <c r="K9448" s="2"/>
      <c r="L9448" s="2"/>
      <c r="M9448" s="2"/>
      <c r="N9448" s="2"/>
      <c r="O9448" s="2"/>
      <c r="P9448" s="2"/>
      <c r="Q9448" s="2"/>
      <c r="R9448" s="2"/>
      <c r="S9448" s="2"/>
      <c r="T9448" s="2"/>
      <c r="U9448" s="2"/>
      <c r="V9448" s="2"/>
      <c r="W9448" s="2"/>
      <c r="X9448" s="2"/>
      <c r="Y9448" s="2"/>
      <c r="AB9448" s="2"/>
      <c r="AC9448" s="2"/>
      <c r="AD9448" s="2"/>
      <c r="AE9448" s="2"/>
      <c r="AF9448" s="2"/>
      <c r="AG9448" s="2"/>
      <c r="AH9448" s="2"/>
      <c r="AI9448" s="2"/>
      <c r="AJ9448" s="2"/>
      <c r="AK9448" s="2"/>
      <c r="BK9448" s="2"/>
      <c r="BL9448" s="2"/>
      <c r="BN9448" s="2"/>
      <c r="BO9448" s="2"/>
    </row>
    <row r="9449" ht="12.75" customHeight="1">
      <c r="D9449" s="2"/>
      <c r="G9449" s="2"/>
      <c r="I9449" s="2"/>
      <c r="J9449" s="2"/>
      <c r="K9449" s="2"/>
      <c r="L9449" s="2"/>
      <c r="M9449" s="2"/>
      <c r="N9449" s="2"/>
      <c r="O9449" s="2"/>
      <c r="P9449" s="2"/>
      <c r="Q9449" s="2"/>
      <c r="R9449" s="2"/>
      <c r="S9449" s="2"/>
      <c r="T9449" s="2"/>
      <c r="U9449" s="2"/>
      <c r="V9449" s="2"/>
      <c r="W9449" s="2"/>
      <c r="X9449" s="2"/>
      <c r="Y9449" s="2"/>
      <c r="AB9449" s="2"/>
      <c r="AC9449" s="2"/>
      <c r="AD9449" s="2"/>
      <c r="AE9449" s="2"/>
      <c r="AF9449" s="2"/>
      <c r="AG9449" s="2"/>
      <c r="AH9449" s="2"/>
      <c r="AI9449" s="2"/>
      <c r="AJ9449" s="2"/>
      <c r="AK9449" s="2"/>
      <c r="BK9449" s="2"/>
      <c r="BL9449" s="2"/>
      <c r="BN9449" s="2"/>
      <c r="BO9449" s="2"/>
    </row>
    <row r="9450" ht="12.75" customHeight="1">
      <c r="D9450" s="2"/>
      <c r="G9450" s="2"/>
      <c r="I9450" s="2"/>
      <c r="J9450" s="2"/>
      <c r="K9450" s="2"/>
      <c r="L9450" s="2"/>
      <c r="M9450" s="2"/>
      <c r="N9450" s="2"/>
      <c r="O9450" s="2"/>
      <c r="P9450" s="2"/>
      <c r="Q9450" s="2"/>
      <c r="R9450" s="2"/>
      <c r="S9450" s="2"/>
      <c r="T9450" s="2"/>
      <c r="U9450" s="2"/>
      <c r="V9450" s="2"/>
      <c r="W9450" s="2"/>
      <c r="X9450" s="2"/>
      <c r="Y9450" s="2"/>
      <c r="AB9450" s="2"/>
      <c r="AC9450" s="2"/>
      <c r="AD9450" s="2"/>
      <c r="AE9450" s="2"/>
      <c r="AF9450" s="2"/>
      <c r="AG9450" s="2"/>
      <c r="AH9450" s="2"/>
      <c r="AI9450" s="2"/>
      <c r="AJ9450" s="2"/>
      <c r="AK9450" s="2"/>
      <c r="BK9450" s="2"/>
      <c r="BL9450" s="2"/>
      <c r="BN9450" s="2"/>
      <c r="BO9450" s="2"/>
    </row>
    <row r="9451" ht="12.75" customHeight="1">
      <c r="D9451" s="2"/>
      <c r="G9451" s="2"/>
      <c r="I9451" s="2"/>
      <c r="J9451" s="2"/>
      <c r="K9451" s="2"/>
      <c r="L9451" s="2"/>
      <c r="M9451" s="2"/>
      <c r="N9451" s="2"/>
      <c r="O9451" s="2"/>
      <c r="P9451" s="2"/>
      <c r="Q9451" s="2"/>
      <c r="R9451" s="2"/>
      <c r="S9451" s="2"/>
      <c r="T9451" s="2"/>
      <c r="U9451" s="2"/>
      <c r="V9451" s="2"/>
      <c r="W9451" s="2"/>
      <c r="X9451" s="2"/>
      <c r="Y9451" s="2"/>
      <c r="AB9451" s="2"/>
      <c r="AC9451" s="2"/>
      <c r="AD9451" s="2"/>
      <c r="AE9451" s="2"/>
      <c r="AF9451" s="2"/>
      <c r="AG9451" s="2"/>
      <c r="AH9451" s="2"/>
      <c r="AI9451" s="2"/>
      <c r="AJ9451" s="2"/>
      <c r="AK9451" s="2"/>
      <c r="BK9451" s="2"/>
      <c r="BL9451" s="2"/>
      <c r="BN9451" s="2"/>
      <c r="BO9451" s="2"/>
    </row>
    <row r="9452" ht="12.75" customHeight="1">
      <c r="D9452" s="2"/>
      <c r="G9452" s="2"/>
      <c r="I9452" s="2"/>
      <c r="J9452" s="2"/>
      <c r="K9452" s="2"/>
      <c r="L9452" s="2"/>
      <c r="M9452" s="2"/>
      <c r="N9452" s="2"/>
      <c r="O9452" s="2"/>
      <c r="P9452" s="2"/>
      <c r="Q9452" s="2"/>
      <c r="R9452" s="2"/>
      <c r="S9452" s="2"/>
      <c r="T9452" s="2"/>
      <c r="U9452" s="2"/>
      <c r="V9452" s="2"/>
      <c r="W9452" s="2"/>
      <c r="X9452" s="2"/>
      <c r="Y9452" s="2"/>
      <c r="AB9452" s="2"/>
      <c r="AC9452" s="2"/>
      <c r="AD9452" s="2"/>
      <c r="AE9452" s="2"/>
      <c r="AF9452" s="2"/>
      <c r="AG9452" s="2"/>
      <c r="AH9452" s="2"/>
      <c r="AI9452" s="2"/>
      <c r="AJ9452" s="2"/>
      <c r="AK9452" s="2"/>
      <c r="BK9452" s="2"/>
      <c r="BL9452" s="2"/>
      <c r="BN9452" s="2"/>
      <c r="BO9452" s="2"/>
    </row>
    <row r="9453" ht="12.75" customHeight="1">
      <c r="D9453" s="2"/>
      <c r="G9453" s="2"/>
      <c r="I9453" s="2"/>
      <c r="J9453" s="2"/>
      <c r="K9453" s="2"/>
      <c r="L9453" s="2"/>
      <c r="M9453" s="2"/>
      <c r="N9453" s="2"/>
      <c r="O9453" s="2"/>
      <c r="P9453" s="2"/>
      <c r="Q9453" s="2"/>
      <c r="R9453" s="2"/>
      <c r="S9453" s="2"/>
      <c r="T9453" s="2"/>
      <c r="U9453" s="2"/>
      <c r="V9453" s="2"/>
      <c r="W9453" s="2"/>
      <c r="X9453" s="2"/>
      <c r="Y9453" s="2"/>
      <c r="AB9453" s="2"/>
      <c r="AC9453" s="2"/>
      <c r="AD9453" s="2"/>
      <c r="AE9453" s="2"/>
      <c r="AF9453" s="2"/>
      <c r="AG9453" s="2"/>
      <c r="AH9453" s="2"/>
      <c r="AI9453" s="2"/>
      <c r="AJ9453" s="2"/>
      <c r="AK9453" s="2"/>
      <c r="BK9453" s="2"/>
      <c r="BL9453" s="2"/>
      <c r="BN9453" s="2"/>
      <c r="BO9453" s="2"/>
    </row>
    <row r="9454" ht="12.75" customHeight="1">
      <c r="D9454" s="2"/>
      <c r="G9454" s="2"/>
      <c r="I9454" s="2"/>
      <c r="J9454" s="2"/>
      <c r="K9454" s="2"/>
      <c r="L9454" s="2"/>
      <c r="M9454" s="2"/>
      <c r="N9454" s="2"/>
      <c r="O9454" s="2"/>
      <c r="P9454" s="2"/>
      <c r="Q9454" s="2"/>
      <c r="R9454" s="2"/>
      <c r="S9454" s="2"/>
      <c r="T9454" s="2"/>
      <c r="U9454" s="2"/>
      <c r="V9454" s="2"/>
      <c r="W9454" s="2"/>
      <c r="X9454" s="2"/>
      <c r="Y9454" s="2"/>
      <c r="AB9454" s="2"/>
      <c r="AC9454" s="2"/>
      <c r="AD9454" s="2"/>
      <c r="AE9454" s="2"/>
      <c r="AF9454" s="2"/>
      <c r="AG9454" s="2"/>
      <c r="AH9454" s="2"/>
      <c r="AI9454" s="2"/>
      <c r="AJ9454" s="2"/>
      <c r="AK9454" s="2"/>
      <c r="BK9454" s="2"/>
      <c r="BL9454" s="2"/>
      <c r="BN9454" s="2"/>
      <c r="BO9454" s="2"/>
    </row>
    <row r="9455" ht="12.75" customHeight="1">
      <c r="D9455" s="2"/>
      <c r="G9455" s="2"/>
      <c r="I9455" s="2"/>
      <c r="J9455" s="2"/>
      <c r="K9455" s="2"/>
      <c r="L9455" s="2"/>
      <c r="M9455" s="2"/>
      <c r="N9455" s="2"/>
      <c r="O9455" s="2"/>
      <c r="P9455" s="2"/>
      <c r="Q9455" s="2"/>
      <c r="R9455" s="2"/>
      <c r="S9455" s="2"/>
      <c r="T9455" s="2"/>
      <c r="U9455" s="2"/>
      <c r="V9455" s="2"/>
      <c r="W9455" s="2"/>
      <c r="X9455" s="2"/>
      <c r="Y9455" s="2"/>
      <c r="AB9455" s="2"/>
      <c r="AC9455" s="2"/>
      <c r="AD9455" s="2"/>
      <c r="AE9455" s="2"/>
      <c r="AF9455" s="2"/>
      <c r="AG9455" s="2"/>
      <c r="AH9455" s="2"/>
      <c r="AI9455" s="2"/>
      <c r="AJ9455" s="2"/>
      <c r="AK9455" s="2"/>
      <c r="BK9455" s="2"/>
      <c r="BL9455" s="2"/>
      <c r="BN9455" s="2"/>
      <c r="BO9455" s="2"/>
    </row>
    <row r="9456" ht="12.75" customHeight="1">
      <c r="D9456" s="2"/>
      <c r="G9456" s="2"/>
      <c r="I9456" s="2"/>
      <c r="J9456" s="2"/>
      <c r="K9456" s="2"/>
      <c r="L9456" s="2"/>
      <c r="M9456" s="2"/>
      <c r="N9456" s="2"/>
      <c r="O9456" s="2"/>
      <c r="P9456" s="2"/>
      <c r="Q9456" s="2"/>
      <c r="R9456" s="2"/>
      <c r="S9456" s="2"/>
      <c r="T9456" s="2"/>
      <c r="U9456" s="2"/>
      <c r="V9456" s="2"/>
      <c r="W9456" s="2"/>
      <c r="X9456" s="2"/>
      <c r="Y9456" s="2"/>
      <c r="AB9456" s="2"/>
      <c r="AC9456" s="2"/>
      <c r="AD9456" s="2"/>
      <c r="AE9456" s="2"/>
      <c r="AF9456" s="2"/>
      <c r="AG9456" s="2"/>
      <c r="AH9456" s="2"/>
      <c r="AI9456" s="2"/>
      <c r="AJ9456" s="2"/>
      <c r="AK9456" s="2"/>
      <c r="BK9456" s="2"/>
      <c r="BL9456" s="2"/>
      <c r="BN9456" s="2"/>
      <c r="BO9456" s="2"/>
    </row>
    <row r="9457" ht="12.75" customHeight="1">
      <c r="D9457" s="2"/>
      <c r="G9457" s="2"/>
      <c r="I9457" s="2"/>
      <c r="J9457" s="2"/>
      <c r="K9457" s="2"/>
      <c r="L9457" s="2"/>
      <c r="M9457" s="2"/>
      <c r="N9457" s="2"/>
      <c r="O9457" s="2"/>
      <c r="P9457" s="2"/>
      <c r="Q9457" s="2"/>
      <c r="R9457" s="2"/>
      <c r="S9457" s="2"/>
      <c r="T9457" s="2"/>
      <c r="U9457" s="2"/>
      <c r="V9457" s="2"/>
      <c r="W9457" s="2"/>
      <c r="X9457" s="2"/>
      <c r="Y9457" s="2"/>
      <c r="AB9457" s="2"/>
      <c r="AC9457" s="2"/>
      <c r="AD9457" s="2"/>
      <c r="AE9457" s="2"/>
      <c r="AF9457" s="2"/>
      <c r="AG9457" s="2"/>
      <c r="AH9457" s="2"/>
      <c r="AI9457" s="2"/>
      <c r="AJ9457" s="2"/>
      <c r="AK9457" s="2"/>
      <c r="BK9457" s="2"/>
      <c r="BL9457" s="2"/>
      <c r="BN9457" s="2"/>
      <c r="BO9457" s="2"/>
    </row>
    <row r="9458" ht="12.75" customHeight="1">
      <c r="D9458" s="2"/>
      <c r="G9458" s="2"/>
      <c r="I9458" s="2"/>
      <c r="J9458" s="2"/>
      <c r="K9458" s="2"/>
      <c r="L9458" s="2"/>
      <c r="M9458" s="2"/>
      <c r="N9458" s="2"/>
      <c r="O9458" s="2"/>
      <c r="P9458" s="2"/>
      <c r="Q9458" s="2"/>
      <c r="R9458" s="2"/>
      <c r="S9458" s="2"/>
      <c r="T9458" s="2"/>
      <c r="U9458" s="2"/>
      <c r="V9458" s="2"/>
      <c r="W9458" s="2"/>
      <c r="X9458" s="2"/>
      <c r="Y9458" s="2"/>
      <c r="AB9458" s="2"/>
      <c r="AC9458" s="2"/>
      <c r="AD9458" s="2"/>
      <c r="AE9458" s="2"/>
      <c r="AF9458" s="2"/>
      <c r="AG9458" s="2"/>
      <c r="AH9458" s="2"/>
      <c r="AI9458" s="2"/>
      <c r="AJ9458" s="2"/>
      <c r="AK9458" s="2"/>
      <c r="BK9458" s="2"/>
      <c r="BL9458" s="2"/>
      <c r="BN9458" s="2"/>
      <c r="BO9458" s="2"/>
    </row>
    <row r="9459" ht="12.75" customHeight="1">
      <c r="D9459" s="2"/>
      <c r="G9459" s="2"/>
      <c r="I9459" s="2"/>
      <c r="J9459" s="2"/>
      <c r="K9459" s="2"/>
      <c r="L9459" s="2"/>
      <c r="M9459" s="2"/>
      <c r="N9459" s="2"/>
      <c r="O9459" s="2"/>
      <c r="P9459" s="2"/>
      <c r="Q9459" s="2"/>
      <c r="R9459" s="2"/>
      <c r="S9459" s="2"/>
      <c r="T9459" s="2"/>
      <c r="U9459" s="2"/>
      <c r="V9459" s="2"/>
      <c r="W9459" s="2"/>
      <c r="X9459" s="2"/>
      <c r="Y9459" s="2"/>
      <c r="AB9459" s="2"/>
      <c r="AC9459" s="2"/>
      <c r="AD9459" s="2"/>
      <c r="AE9459" s="2"/>
      <c r="AF9459" s="2"/>
      <c r="AG9459" s="2"/>
      <c r="AH9459" s="2"/>
      <c r="AI9459" s="2"/>
      <c r="AJ9459" s="2"/>
      <c r="AK9459" s="2"/>
      <c r="BK9459" s="2"/>
      <c r="BL9459" s="2"/>
      <c r="BN9459" s="2"/>
      <c r="BO9459" s="2"/>
    </row>
    <row r="9460" ht="12.75" customHeight="1">
      <c r="D9460" s="2"/>
      <c r="G9460" s="2"/>
      <c r="I9460" s="2"/>
      <c r="J9460" s="2"/>
      <c r="K9460" s="2"/>
      <c r="L9460" s="2"/>
      <c r="M9460" s="2"/>
      <c r="N9460" s="2"/>
      <c r="O9460" s="2"/>
      <c r="P9460" s="2"/>
      <c r="Q9460" s="2"/>
      <c r="R9460" s="2"/>
      <c r="S9460" s="2"/>
      <c r="T9460" s="2"/>
      <c r="U9460" s="2"/>
      <c r="V9460" s="2"/>
      <c r="W9460" s="2"/>
      <c r="X9460" s="2"/>
      <c r="Y9460" s="2"/>
      <c r="AB9460" s="2"/>
      <c r="AC9460" s="2"/>
      <c r="AD9460" s="2"/>
      <c r="AE9460" s="2"/>
      <c r="AF9460" s="2"/>
      <c r="AG9460" s="2"/>
      <c r="AH9460" s="2"/>
      <c r="AI9460" s="2"/>
      <c r="AJ9460" s="2"/>
      <c r="AK9460" s="2"/>
      <c r="BK9460" s="2"/>
      <c r="BL9460" s="2"/>
      <c r="BN9460" s="2"/>
      <c r="BO9460" s="2"/>
    </row>
    <row r="9461" ht="12.75" customHeight="1">
      <c r="D9461" s="2"/>
      <c r="G9461" s="2"/>
      <c r="I9461" s="2"/>
      <c r="J9461" s="2"/>
      <c r="K9461" s="2"/>
      <c r="L9461" s="2"/>
      <c r="M9461" s="2"/>
      <c r="N9461" s="2"/>
      <c r="O9461" s="2"/>
      <c r="P9461" s="2"/>
      <c r="Q9461" s="2"/>
      <c r="R9461" s="2"/>
      <c r="S9461" s="2"/>
      <c r="T9461" s="2"/>
      <c r="U9461" s="2"/>
      <c r="V9461" s="2"/>
      <c r="W9461" s="2"/>
      <c r="X9461" s="2"/>
      <c r="Y9461" s="2"/>
      <c r="AB9461" s="2"/>
      <c r="AC9461" s="2"/>
      <c r="AD9461" s="2"/>
      <c r="AE9461" s="2"/>
      <c r="AF9461" s="2"/>
      <c r="AG9461" s="2"/>
      <c r="AH9461" s="2"/>
      <c r="AI9461" s="2"/>
      <c r="AJ9461" s="2"/>
      <c r="AK9461" s="2"/>
      <c r="BK9461" s="2"/>
      <c r="BL9461" s="2"/>
      <c r="BN9461" s="2"/>
      <c r="BO9461" s="2"/>
    </row>
    <row r="9462" ht="12.75" customHeight="1">
      <c r="D9462" s="2"/>
      <c r="G9462" s="2"/>
      <c r="I9462" s="2"/>
      <c r="J9462" s="2"/>
      <c r="K9462" s="2"/>
      <c r="L9462" s="2"/>
      <c r="M9462" s="2"/>
      <c r="N9462" s="2"/>
      <c r="O9462" s="2"/>
      <c r="P9462" s="2"/>
      <c r="Q9462" s="2"/>
      <c r="R9462" s="2"/>
      <c r="S9462" s="2"/>
      <c r="T9462" s="2"/>
      <c r="U9462" s="2"/>
      <c r="V9462" s="2"/>
      <c r="W9462" s="2"/>
      <c r="X9462" s="2"/>
      <c r="Y9462" s="2"/>
      <c r="AB9462" s="2"/>
      <c r="AC9462" s="2"/>
      <c r="AD9462" s="2"/>
      <c r="AE9462" s="2"/>
      <c r="AF9462" s="2"/>
      <c r="AG9462" s="2"/>
      <c r="AH9462" s="2"/>
      <c r="AI9462" s="2"/>
      <c r="AJ9462" s="2"/>
      <c r="AK9462" s="2"/>
      <c r="BK9462" s="2"/>
      <c r="BL9462" s="2"/>
      <c r="BN9462" s="2"/>
      <c r="BO9462" s="2"/>
    </row>
    <row r="9463" ht="12.75" customHeight="1">
      <c r="D9463" s="2"/>
      <c r="G9463" s="2"/>
      <c r="I9463" s="2"/>
      <c r="J9463" s="2"/>
      <c r="K9463" s="2"/>
      <c r="L9463" s="2"/>
      <c r="M9463" s="2"/>
      <c r="N9463" s="2"/>
      <c r="O9463" s="2"/>
      <c r="P9463" s="2"/>
      <c r="Q9463" s="2"/>
      <c r="R9463" s="2"/>
      <c r="S9463" s="2"/>
      <c r="T9463" s="2"/>
      <c r="U9463" s="2"/>
      <c r="V9463" s="2"/>
      <c r="W9463" s="2"/>
      <c r="X9463" s="2"/>
      <c r="Y9463" s="2"/>
      <c r="AB9463" s="2"/>
      <c r="AC9463" s="2"/>
      <c r="AD9463" s="2"/>
      <c r="AE9463" s="2"/>
      <c r="AF9463" s="2"/>
      <c r="AG9463" s="2"/>
      <c r="AH9463" s="2"/>
      <c r="AI9463" s="2"/>
      <c r="AJ9463" s="2"/>
      <c r="AK9463" s="2"/>
      <c r="BK9463" s="2"/>
      <c r="BL9463" s="2"/>
      <c r="BN9463" s="2"/>
      <c r="BO9463" s="2"/>
    </row>
    <row r="9464" ht="12.75" customHeight="1">
      <c r="D9464" s="2"/>
      <c r="G9464" s="2"/>
      <c r="I9464" s="2"/>
      <c r="J9464" s="2"/>
      <c r="K9464" s="2"/>
      <c r="L9464" s="2"/>
      <c r="M9464" s="2"/>
      <c r="N9464" s="2"/>
      <c r="O9464" s="2"/>
      <c r="P9464" s="2"/>
      <c r="Q9464" s="2"/>
      <c r="R9464" s="2"/>
      <c r="S9464" s="2"/>
      <c r="T9464" s="2"/>
      <c r="U9464" s="2"/>
      <c r="V9464" s="2"/>
      <c r="W9464" s="2"/>
      <c r="X9464" s="2"/>
      <c r="Y9464" s="2"/>
      <c r="AB9464" s="2"/>
      <c r="AC9464" s="2"/>
      <c r="AD9464" s="2"/>
      <c r="AE9464" s="2"/>
      <c r="AF9464" s="2"/>
      <c r="AG9464" s="2"/>
      <c r="AH9464" s="2"/>
      <c r="AI9464" s="2"/>
      <c r="AJ9464" s="2"/>
      <c r="AK9464" s="2"/>
      <c r="BK9464" s="2"/>
      <c r="BL9464" s="2"/>
      <c r="BN9464" s="2"/>
      <c r="BO9464" s="2"/>
    </row>
    <row r="9465" ht="12.75" customHeight="1">
      <c r="D9465" s="2"/>
      <c r="G9465" s="2"/>
      <c r="I9465" s="2"/>
      <c r="J9465" s="2"/>
      <c r="K9465" s="2"/>
      <c r="L9465" s="2"/>
      <c r="M9465" s="2"/>
      <c r="N9465" s="2"/>
      <c r="O9465" s="2"/>
      <c r="P9465" s="2"/>
      <c r="Q9465" s="2"/>
      <c r="R9465" s="2"/>
      <c r="S9465" s="2"/>
      <c r="T9465" s="2"/>
      <c r="U9465" s="2"/>
      <c r="V9465" s="2"/>
      <c r="W9465" s="2"/>
      <c r="X9465" s="2"/>
      <c r="Y9465" s="2"/>
      <c r="AB9465" s="2"/>
      <c r="AC9465" s="2"/>
      <c r="AD9465" s="2"/>
      <c r="AE9465" s="2"/>
      <c r="AF9465" s="2"/>
      <c r="AG9465" s="2"/>
      <c r="AH9465" s="2"/>
      <c r="AI9465" s="2"/>
      <c r="AJ9465" s="2"/>
      <c r="AK9465" s="2"/>
      <c r="BK9465" s="2"/>
      <c r="BL9465" s="2"/>
      <c r="BN9465" s="2"/>
      <c r="BO9465" s="2"/>
    </row>
    <row r="9466" ht="12.75" customHeight="1">
      <c r="D9466" s="2"/>
      <c r="G9466" s="2"/>
      <c r="I9466" s="2"/>
      <c r="J9466" s="2"/>
      <c r="K9466" s="2"/>
      <c r="L9466" s="2"/>
      <c r="M9466" s="2"/>
      <c r="N9466" s="2"/>
      <c r="O9466" s="2"/>
      <c r="P9466" s="2"/>
      <c r="Q9466" s="2"/>
      <c r="R9466" s="2"/>
      <c r="S9466" s="2"/>
      <c r="T9466" s="2"/>
      <c r="U9466" s="2"/>
      <c r="V9466" s="2"/>
      <c r="W9466" s="2"/>
      <c r="X9466" s="2"/>
      <c r="Y9466" s="2"/>
      <c r="AB9466" s="2"/>
      <c r="AC9466" s="2"/>
      <c r="AD9466" s="2"/>
      <c r="AE9466" s="2"/>
      <c r="AF9466" s="2"/>
      <c r="AG9466" s="2"/>
      <c r="AH9466" s="2"/>
      <c r="AI9466" s="2"/>
      <c r="AJ9466" s="2"/>
      <c r="AK9466" s="2"/>
      <c r="BK9466" s="2"/>
      <c r="BL9466" s="2"/>
      <c r="BN9466" s="2"/>
      <c r="BO9466" s="2"/>
    </row>
    <row r="9467" ht="12.75" customHeight="1">
      <c r="D9467" s="2"/>
      <c r="G9467" s="2"/>
      <c r="I9467" s="2"/>
      <c r="J9467" s="2"/>
      <c r="K9467" s="2"/>
      <c r="L9467" s="2"/>
      <c r="M9467" s="2"/>
      <c r="N9467" s="2"/>
      <c r="O9467" s="2"/>
      <c r="P9467" s="2"/>
      <c r="Q9467" s="2"/>
      <c r="R9467" s="2"/>
      <c r="S9467" s="2"/>
      <c r="T9467" s="2"/>
      <c r="U9467" s="2"/>
      <c r="V9467" s="2"/>
      <c r="W9467" s="2"/>
      <c r="X9467" s="2"/>
      <c r="Y9467" s="2"/>
      <c r="AB9467" s="2"/>
      <c r="AC9467" s="2"/>
      <c r="AD9467" s="2"/>
      <c r="AE9467" s="2"/>
      <c r="AF9467" s="2"/>
      <c r="AG9467" s="2"/>
      <c r="AH9467" s="2"/>
      <c r="AI9467" s="2"/>
      <c r="AJ9467" s="2"/>
      <c r="AK9467" s="2"/>
      <c r="BK9467" s="2"/>
      <c r="BL9467" s="2"/>
      <c r="BN9467" s="2"/>
      <c r="BO9467" s="2"/>
    </row>
    <row r="9468" ht="12.75" customHeight="1">
      <c r="D9468" s="2"/>
      <c r="G9468" s="2"/>
      <c r="I9468" s="2"/>
      <c r="J9468" s="2"/>
      <c r="K9468" s="2"/>
      <c r="L9468" s="2"/>
      <c r="M9468" s="2"/>
      <c r="N9468" s="2"/>
      <c r="O9468" s="2"/>
      <c r="P9468" s="2"/>
      <c r="Q9468" s="2"/>
      <c r="R9468" s="2"/>
      <c r="S9468" s="2"/>
      <c r="T9468" s="2"/>
      <c r="U9468" s="2"/>
      <c r="V9468" s="2"/>
      <c r="W9468" s="2"/>
      <c r="X9468" s="2"/>
      <c r="Y9468" s="2"/>
      <c r="AB9468" s="2"/>
      <c r="AC9468" s="2"/>
      <c r="AD9468" s="2"/>
      <c r="AE9468" s="2"/>
      <c r="AF9468" s="2"/>
      <c r="AG9468" s="2"/>
      <c r="AH9468" s="2"/>
      <c r="AI9468" s="2"/>
      <c r="AJ9468" s="2"/>
      <c r="AK9468" s="2"/>
      <c r="BK9468" s="2"/>
      <c r="BL9468" s="2"/>
      <c r="BN9468" s="2"/>
      <c r="BO9468" s="2"/>
    </row>
    <row r="9469" ht="12.75" customHeight="1">
      <c r="D9469" s="2"/>
      <c r="G9469" s="2"/>
      <c r="I9469" s="2"/>
      <c r="J9469" s="2"/>
      <c r="K9469" s="2"/>
      <c r="L9469" s="2"/>
      <c r="M9469" s="2"/>
      <c r="N9469" s="2"/>
      <c r="O9469" s="2"/>
      <c r="P9469" s="2"/>
      <c r="Q9469" s="2"/>
      <c r="R9469" s="2"/>
      <c r="S9469" s="2"/>
      <c r="T9469" s="2"/>
      <c r="U9469" s="2"/>
      <c r="V9469" s="2"/>
      <c r="W9469" s="2"/>
      <c r="X9469" s="2"/>
      <c r="Y9469" s="2"/>
      <c r="AB9469" s="2"/>
      <c r="AC9469" s="2"/>
      <c r="AD9469" s="2"/>
      <c r="AE9469" s="2"/>
      <c r="AF9469" s="2"/>
      <c r="AG9469" s="2"/>
      <c r="AH9469" s="2"/>
      <c r="AI9469" s="2"/>
      <c r="AJ9469" s="2"/>
      <c r="AK9469" s="2"/>
      <c r="BK9469" s="2"/>
      <c r="BL9469" s="2"/>
      <c r="BN9469" s="2"/>
      <c r="BO9469" s="2"/>
    </row>
    <row r="9470" ht="12.75" customHeight="1">
      <c r="D9470" s="2"/>
      <c r="G9470" s="2"/>
      <c r="I9470" s="2"/>
      <c r="J9470" s="2"/>
      <c r="K9470" s="2"/>
      <c r="L9470" s="2"/>
      <c r="M9470" s="2"/>
      <c r="N9470" s="2"/>
      <c r="O9470" s="2"/>
      <c r="P9470" s="2"/>
      <c r="Q9470" s="2"/>
      <c r="R9470" s="2"/>
      <c r="S9470" s="2"/>
      <c r="T9470" s="2"/>
      <c r="U9470" s="2"/>
      <c r="V9470" s="2"/>
      <c r="W9470" s="2"/>
      <c r="X9470" s="2"/>
      <c r="Y9470" s="2"/>
      <c r="AB9470" s="2"/>
      <c r="AC9470" s="2"/>
      <c r="AD9470" s="2"/>
      <c r="AE9470" s="2"/>
      <c r="AF9470" s="2"/>
      <c r="AG9470" s="2"/>
      <c r="AH9470" s="2"/>
      <c r="AI9470" s="2"/>
      <c r="AJ9470" s="2"/>
      <c r="AK9470" s="2"/>
      <c r="BK9470" s="2"/>
      <c r="BL9470" s="2"/>
      <c r="BN9470" s="2"/>
      <c r="BO9470" s="2"/>
    </row>
    <row r="9471" ht="12.75" customHeight="1">
      <c r="D9471" s="2"/>
      <c r="G9471" s="2"/>
      <c r="I9471" s="2"/>
      <c r="J9471" s="2"/>
      <c r="K9471" s="2"/>
      <c r="L9471" s="2"/>
      <c r="M9471" s="2"/>
      <c r="N9471" s="2"/>
      <c r="O9471" s="2"/>
      <c r="P9471" s="2"/>
      <c r="Q9471" s="2"/>
      <c r="R9471" s="2"/>
      <c r="S9471" s="2"/>
      <c r="T9471" s="2"/>
      <c r="U9471" s="2"/>
      <c r="V9471" s="2"/>
      <c r="W9471" s="2"/>
      <c r="X9471" s="2"/>
      <c r="Y9471" s="2"/>
      <c r="AB9471" s="2"/>
      <c r="AC9471" s="2"/>
      <c r="AD9471" s="2"/>
      <c r="AE9471" s="2"/>
      <c r="AF9471" s="2"/>
      <c r="AG9471" s="2"/>
      <c r="AH9471" s="2"/>
      <c r="AI9471" s="2"/>
      <c r="AJ9471" s="2"/>
      <c r="AK9471" s="2"/>
      <c r="BK9471" s="2"/>
      <c r="BL9471" s="2"/>
      <c r="BN9471" s="2"/>
      <c r="BO9471" s="2"/>
    </row>
    <row r="9472" ht="12.75" customHeight="1">
      <c r="D9472" s="2"/>
      <c r="G9472" s="2"/>
      <c r="I9472" s="2"/>
      <c r="J9472" s="2"/>
      <c r="K9472" s="2"/>
      <c r="L9472" s="2"/>
      <c r="M9472" s="2"/>
      <c r="N9472" s="2"/>
      <c r="O9472" s="2"/>
      <c r="P9472" s="2"/>
      <c r="Q9472" s="2"/>
      <c r="R9472" s="2"/>
      <c r="S9472" s="2"/>
      <c r="T9472" s="2"/>
      <c r="U9472" s="2"/>
      <c r="V9472" s="2"/>
      <c r="W9472" s="2"/>
      <c r="X9472" s="2"/>
      <c r="Y9472" s="2"/>
      <c r="AB9472" s="2"/>
      <c r="AC9472" s="2"/>
      <c r="AD9472" s="2"/>
      <c r="AE9472" s="2"/>
      <c r="AF9472" s="2"/>
      <c r="AG9472" s="2"/>
      <c r="AH9472" s="2"/>
      <c r="AI9472" s="2"/>
      <c r="AJ9472" s="2"/>
      <c r="AK9472" s="2"/>
      <c r="BK9472" s="2"/>
      <c r="BL9472" s="2"/>
      <c r="BN9472" s="2"/>
      <c r="BO9472" s="2"/>
    </row>
    <row r="9473" ht="12.75" customHeight="1">
      <c r="D9473" s="2"/>
      <c r="G9473" s="2"/>
      <c r="I9473" s="2"/>
      <c r="J9473" s="2"/>
      <c r="K9473" s="2"/>
      <c r="L9473" s="2"/>
      <c r="M9473" s="2"/>
      <c r="N9473" s="2"/>
      <c r="O9473" s="2"/>
      <c r="P9473" s="2"/>
      <c r="Q9473" s="2"/>
      <c r="R9473" s="2"/>
      <c r="S9473" s="2"/>
      <c r="T9473" s="2"/>
      <c r="U9473" s="2"/>
      <c r="V9473" s="2"/>
      <c r="W9473" s="2"/>
      <c r="X9473" s="2"/>
      <c r="Y9473" s="2"/>
      <c r="AB9473" s="2"/>
      <c r="AC9473" s="2"/>
      <c r="AD9473" s="2"/>
      <c r="AE9473" s="2"/>
      <c r="AF9473" s="2"/>
      <c r="AG9473" s="2"/>
      <c r="AH9473" s="2"/>
      <c r="AI9473" s="2"/>
      <c r="AJ9473" s="2"/>
      <c r="AK9473" s="2"/>
      <c r="BK9473" s="2"/>
      <c r="BL9473" s="2"/>
      <c r="BN9473" s="2"/>
      <c r="BO9473" s="2"/>
    </row>
    <row r="9474" ht="12.75" customHeight="1">
      <c r="D9474" s="2"/>
      <c r="G9474" s="2"/>
      <c r="I9474" s="2"/>
      <c r="J9474" s="2"/>
      <c r="K9474" s="2"/>
      <c r="L9474" s="2"/>
      <c r="M9474" s="2"/>
      <c r="N9474" s="2"/>
      <c r="O9474" s="2"/>
      <c r="P9474" s="2"/>
      <c r="Q9474" s="2"/>
      <c r="R9474" s="2"/>
      <c r="S9474" s="2"/>
      <c r="T9474" s="2"/>
      <c r="U9474" s="2"/>
      <c r="V9474" s="2"/>
      <c r="W9474" s="2"/>
      <c r="X9474" s="2"/>
      <c r="Y9474" s="2"/>
      <c r="AB9474" s="2"/>
      <c r="AC9474" s="2"/>
      <c r="AD9474" s="2"/>
      <c r="AE9474" s="2"/>
      <c r="AF9474" s="2"/>
      <c r="AG9474" s="2"/>
      <c r="AH9474" s="2"/>
      <c r="AI9474" s="2"/>
      <c r="AJ9474" s="2"/>
      <c r="AK9474" s="2"/>
      <c r="BK9474" s="2"/>
      <c r="BL9474" s="2"/>
      <c r="BN9474" s="2"/>
      <c r="BO9474" s="2"/>
    </row>
    <row r="9475" ht="12.75" customHeight="1">
      <c r="D9475" s="2"/>
      <c r="G9475" s="2"/>
      <c r="I9475" s="2"/>
      <c r="J9475" s="2"/>
      <c r="K9475" s="2"/>
      <c r="L9475" s="2"/>
      <c r="M9475" s="2"/>
      <c r="N9475" s="2"/>
      <c r="O9475" s="2"/>
      <c r="P9475" s="2"/>
      <c r="Q9475" s="2"/>
      <c r="R9475" s="2"/>
      <c r="S9475" s="2"/>
      <c r="T9475" s="2"/>
      <c r="U9475" s="2"/>
      <c r="V9475" s="2"/>
      <c r="W9475" s="2"/>
      <c r="X9475" s="2"/>
      <c r="Y9475" s="2"/>
      <c r="AB9475" s="2"/>
      <c r="AC9475" s="2"/>
      <c r="AD9475" s="2"/>
      <c r="AE9475" s="2"/>
      <c r="AF9475" s="2"/>
      <c r="AG9475" s="2"/>
      <c r="AH9475" s="2"/>
      <c r="AI9475" s="2"/>
      <c r="AJ9475" s="2"/>
      <c r="AK9475" s="2"/>
      <c r="BK9475" s="2"/>
      <c r="BL9475" s="2"/>
      <c r="BN9475" s="2"/>
      <c r="BO9475" s="2"/>
    </row>
    <row r="9476" ht="12.75" customHeight="1">
      <c r="D9476" s="2"/>
      <c r="G9476" s="2"/>
      <c r="I9476" s="2"/>
      <c r="J9476" s="2"/>
      <c r="K9476" s="2"/>
      <c r="L9476" s="2"/>
      <c r="M9476" s="2"/>
      <c r="N9476" s="2"/>
      <c r="O9476" s="2"/>
      <c r="P9476" s="2"/>
      <c r="Q9476" s="2"/>
      <c r="R9476" s="2"/>
      <c r="S9476" s="2"/>
      <c r="T9476" s="2"/>
      <c r="U9476" s="2"/>
      <c r="V9476" s="2"/>
      <c r="W9476" s="2"/>
      <c r="X9476" s="2"/>
      <c r="Y9476" s="2"/>
      <c r="AB9476" s="2"/>
      <c r="AC9476" s="2"/>
      <c r="AD9476" s="2"/>
      <c r="AE9476" s="2"/>
      <c r="AF9476" s="2"/>
      <c r="AG9476" s="2"/>
      <c r="AH9476" s="2"/>
      <c r="AI9476" s="2"/>
      <c r="AJ9476" s="2"/>
      <c r="AK9476" s="2"/>
      <c r="BK9476" s="2"/>
      <c r="BL9476" s="2"/>
      <c r="BN9476" s="2"/>
      <c r="BO9476" s="2"/>
    </row>
    <row r="9477" ht="12.75" customHeight="1">
      <c r="D9477" s="2"/>
      <c r="G9477" s="2"/>
      <c r="I9477" s="2"/>
      <c r="J9477" s="2"/>
      <c r="K9477" s="2"/>
      <c r="L9477" s="2"/>
      <c r="M9477" s="2"/>
      <c r="N9477" s="2"/>
      <c r="O9477" s="2"/>
      <c r="P9477" s="2"/>
      <c r="Q9477" s="2"/>
      <c r="R9477" s="2"/>
      <c r="S9477" s="2"/>
      <c r="T9477" s="2"/>
      <c r="U9477" s="2"/>
      <c r="V9477" s="2"/>
      <c r="W9477" s="2"/>
      <c r="X9477" s="2"/>
      <c r="Y9477" s="2"/>
      <c r="AB9477" s="2"/>
      <c r="AC9477" s="2"/>
      <c r="AD9477" s="2"/>
      <c r="AE9477" s="2"/>
      <c r="AF9477" s="2"/>
      <c r="AG9477" s="2"/>
      <c r="AH9477" s="2"/>
      <c r="AI9477" s="2"/>
      <c r="AJ9477" s="2"/>
      <c r="AK9477" s="2"/>
      <c r="BK9477" s="2"/>
      <c r="BL9477" s="2"/>
      <c r="BN9477" s="2"/>
      <c r="BO9477" s="2"/>
    </row>
    <row r="9478" ht="12.75" customHeight="1">
      <c r="D9478" s="2"/>
      <c r="G9478" s="2"/>
      <c r="I9478" s="2"/>
      <c r="J9478" s="2"/>
      <c r="K9478" s="2"/>
      <c r="L9478" s="2"/>
      <c r="M9478" s="2"/>
      <c r="N9478" s="2"/>
      <c r="O9478" s="2"/>
      <c r="P9478" s="2"/>
      <c r="Q9478" s="2"/>
      <c r="R9478" s="2"/>
      <c r="S9478" s="2"/>
      <c r="T9478" s="2"/>
      <c r="U9478" s="2"/>
      <c r="V9478" s="2"/>
      <c r="W9478" s="2"/>
      <c r="X9478" s="2"/>
      <c r="Y9478" s="2"/>
      <c r="AB9478" s="2"/>
      <c r="AC9478" s="2"/>
      <c r="AD9478" s="2"/>
      <c r="AE9478" s="2"/>
      <c r="AF9478" s="2"/>
      <c r="AG9478" s="2"/>
      <c r="AH9478" s="2"/>
      <c r="AI9478" s="2"/>
      <c r="AJ9478" s="2"/>
      <c r="AK9478" s="2"/>
      <c r="BK9478" s="2"/>
      <c r="BL9478" s="2"/>
      <c r="BN9478" s="2"/>
      <c r="BO9478" s="2"/>
    </row>
    <row r="9479" ht="12.75" customHeight="1">
      <c r="D9479" s="2"/>
      <c r="G9479" s="2"/>
      <c r="I9479" s="2"/>
      <c r="J9479" s="2"/>
      <c r="K9479" s="2"/>
      <c r="L9479" s="2"/>
      <c r="M9479" s="2"/>
      <c r="N9479" s="2"/>
      <c r="O9479" s="2"/>
      <c r="P9479" s="2"/>
      <c r="Q9479" s="2"/>
      <c r="R9479" s="2"/>
      <c r="S9479" s="2"/>
      <c r="T9479" s="2"/>
      <c r="U9479" s="2"/>
      <c r="V9479" s="2"/>
      <c r="W9479" s="2"/>
      <c r="X9479" s="2"/>
      <c r="Y9479" s="2"/>
      <c r="AB9479" s="2"/>
      <c r="AC9479" s="2"/>
      <c r="AD9479" s="2"/>
      <c r="AE9479" s="2"/>
      <c r="AF9479" s="2"/>
      <c r="AG9479" s="2"/>
      <c r="AH9479" s="2"/>
      <c r="AI9479" s="2"/>
      <c r="AJ9479" s="2"/>
      <c r="AK9479" s="2"/>
      <c r="BK9479" s="2"/>
      <c r="BL9479" s="2"/>
      <c r="BN9479" s="2"/>
      <c r="BO9479" s="2"/>
    </row>
    <row r="9480" ht="12.75" customHeight="1">
      <c r="D9480" s="2"/>
      <c r="G9480" s="2"/>
      <c r="I9480" s="2"/>
      <c r="J9480" s="2"/>
      <c r="K9480" s="2"/>
      <c r="L9480" s="2"/>
      <c r="M9480" s="2"/>
      <c r="N9480" s="2"/>
      <c r="O9480" s="2"/>
      <c r="P9480" s="2"/>
      <c r="Q9480" s="2"/>
      <c r="R9480" s="2"/>
      <c r="S9480" s="2"/>
      <c r="T9480" s="2"/>
      <c r="U9480" s="2"/>
      <c r="V9480" s="2"/>
      <c r="W9480" s="2"/>
      <c r="X9480" s="2"/>
      <c r="Y9480" s="2"/>
      <c r="AB9480" s="2"/>
      <c r="AC9480" s="2"/>
      <c r="AD9480" s="2"/>
      <c r="AE9480" s="2"/>
      <c r="AF9480" s="2"/>
      <c r="AG9480" s="2"/>
      <c r="AH9480" s="2"/>
      <c r="AI9480" s="2"/>
      <c r="AJ9480" s="2"/>
      <c r="AK9480" s="2"/>
      <c r="BK9480" s="2"/>
      <c r="BL9480" s="2"/>
      <c r="BN9480" s="2"/>
      <c r="BO9480" s="2"/>
    </row>
    <row r="9481" ht="12.75" customHeight="1">
      <c r="D9481" s="2"/>
      <c r="G9481" s="2"/>
      <c r="I9481" s="2"/>
      <c r="J9481" s="2"/>
      <c r="K9481" s="2"/>
      <c r="L9481" s="2"/>
      <c r="M9481" s="2"/>
      <c r="N9481" s="2"/>
      <c r="O9481" s="2"/>
      <c r="P9481" s="2"/>
      <c r="Q9481" s="2"/>
      <c r="R9481" s="2"/>
      <c r="S9481" s="2"/>
      <c r="T9481" s="2"/>
      <c r="U9481" s="2"/>
      <c r="V9481" s="2"/>
      <c r="W9481" s="2"/>
      <c r="X9481" s="2"/>
      <c r="Y9481" s="2"/>
      <c r="AB9481" s="2"/>
      <c r="AC9481" s="2"/>
      <c r="AD9481" s="2"/>
      <c r="AE9481" s="2"/>
      <c r="AF9481" s="2"/>
      <c r="AG9481" s="2"/>
      <c r="AH9481" s="2"/>
      <c r="AI9481" s="2"/>
      <c r="AJ9481" s="2"/>
      <c r="AK9481" s="2"/>
      <c r="BK9481" s="2"/>
      <c r="BL9481" s="2"/>
      <c r="BN9481" s="2"/>
      <c r="BO9481" s="2"/>
    </row>
    <row r="9482" ht="12.75" customHeight="1">
      <c r="D9482" s="2"/>
      <c r="G9482" s="2"/>
      <c r="I9482" s="2"/>
      <c r="J9482" s="2"/>
      <c r="K9482" s="2"/>
      <c r="L9482" s="2"/>
      <c r="M9482" s="2"/>
      <c r="N9482" s="2"/>
      <c r="O9482" s="2"/>
      <c r="P9482" s="2"/>
      <c r="Q9482" s="2"/>
      <c r="R9482" s="2"/>
      <c r="S9482" s="2"/>
      <c r="T9482" s="2"/>
      <c r="U9482" s="2"/>
      <c r="V9482" s="2"/>
      <c r="W9482" s="2"/>
      <c r="X9482" s="2"/>
      <c r="Y9482" s="2"/>
      <c r="AB9482" s="2"/>
      <c r="AC9482" s="2"/>
      <c r="AD9482" s="2"/>
      <c r="AE9482" s="2"/>
      <c r="AF9482" s="2"/>
      <c r="AG9482" s="2"/>
      <c r="AH9482" s="2"/>
      <c r="AI9482" s="2"/>
      <c r="AJ9482" s="2"/>
      <c r="AK9482" s="2"/>
      <c r="BK9482" s="2"/>
      <c r="BL9482" s="2"/>
      <c r="BN9482" s="2"/>
      <c r="BO9482" s="2"/>
    </row>
    <row r="9483" ht="12.75" customHeight="1">
      <c r="D9483" s="2"/>
      <c r="G9483" s="2"/>
      <c r="I9483" s="2"/>
      <c r="J9483" s="2"/>
      <c r="K9483" s="2"/>
      <c r="L9483" s="2"/>
      <c r="M9483" s="2"/>
      <c r="N9483" s="2"/>
      <c r="O9483" s="2"/>
      <c r="P9483" s="2"/>
      <c r="Q9483" s="2"/>
      <c r="R9483" s="2"/>
      <c r="S9483" s="2"/>
      <c r="T9483" s="2"/>
      <c r="U9483" s="2"/>
      <c r="V9483" s="2"/>
      <c r="W9483" s="2"/>
      <c r="X9483" s="2"/>
      <c r="Y9483" s="2"/>
      <c r="AB9483" s="2"/>
      <c r="AC9483" s="2"/>
      <c r="AD9483" s="2"/>
      <c r="AE9483" s="2"/>
      <c r="AF9483" s="2"/>
      <c r="AG9483" s="2"/>
      <c r="AH9483" s="2"/>
      <c r="AI9483" s="2"/>
      <c r="AJ9483" s="2"/>
      <c r="AK9483" s="2"/>
      <c r="BK9483" s="2"/>
      <c r="BL9483" s="2"/>
      <c r="BN9483" s="2"/>
      <c r="BO9483" s="2"/>
    </row>
    <row r="9484" ht="12.75" customHeight="1">
      <c r="D9484" s="2"/>
      <c r="G9484" s="2"/>
      <c r="I9484" s="2"/>
      <c r="J9484" s="2"/>
      <c r="K9484" s="2"/>
      <c r="L9484" s="2"/>
      <c r="M9484" s="2"/>
      <c r="N9484" s="2"/>
      <c r="O9484" s="2"/>
      <c r="P9484" s="2"/>
      <c r="Q9484" s="2"/>
      <c r="R9484" s="2"/>
      <c r="S9484" s="2"/>
      <c r="T9484" s="2"/>
      <c r="U9484" s="2"/>
      <c r="V9484" s="2"/>
      <c r="W9484" s="2"/>
      <c r="X9484" s="2"/>
      <c r="Y9484" s="2"/>
      <c r="AB9484" s="2"/>
      <c r="AC9484" s="2"/>
      <c r="AD9484" s="2"/>
      <c r="AE9484" s="2"/>
      <c r="AF9484" s="2"/>
      <c r="AG9484" s="2"/>
      <c r="AH9484" s="2"/>
      <c r="AI9484" s="2"/>
      <c r="AJ9484" s="2"/>
      <c r="AK9484" s="2"/>
      <c r="BK9484" s="2"/>
      <c r="BL9484" s="2"/>
      <c r="BN9484" s="2"/>
      <c r="BO9484" s="2"/>
    </row>
    <row r="9485" ht="12.75" customHeight="1">
      <c r="D9485" s="2"/>
      <c r="G9485" s="2"/>
      <c r="I9485" s="2"/>
      <c r="J9485" s="2"/>
      <c r="K9485" s="2"/>
      <c r="L9485" s="2"/>
      <c r="M9485" s="2"/>
      <c r="N9485" s="2"/>
      <c r="O9485" s="2"/>
      <c r="P9485" s="2"/>
      <c r="Q9485" s="2"/>
      <c r="R9485" s="2"/>
      <c r="S9485" s="2"/>
      <c r="T9485" s="2"/>
      <c r="U9485" s="2"/>
      <c r="V9485" s="2"/>
      <c r="W9485" s="2"/>
      <c r="X9485" s="2"/>
      <c r="Y9485" s="2"/>
      <c r="AB9485" s="2"/>
      <c r="AC9485" s="2"/>
      <c r="AD9485" s="2"/>
      <c r="AE9485" s="2"/>
      <c r="AF9485" s="2"/>
      <c r="AG9485" s="2"/>
      <c r="AH9485" s="2"/>
      <c r="AI9485" s="2"/>
      <c r="AJ9485" s="2"/>
      <c r="AK9485" s="2"/>
      <c r="BK9485" s="2"/>
      <c r="BL9485" s="2"/>
      <c r="BN9485" s="2"/>
      <c r="BO9485" s="2"/>
    </row>
    <row r="9486" ht="12.75" customHeight="1">
      <c r="D9486" s="2"/>
      <c r="G9486" s="2"/>
      <c r="I9486" s="2"/>
      <c r="J9486" s="2"/>
      <c r="K9486" s="2"/>
      <c r="L9486" s="2"/>
      <c r="M9486" s="2"/>
      <c r="N9486" s="2"/>
      <c r="O9486" s="2"/>
      <c r="P9486" s="2"/>
      <c r="Q9486" s="2"/>
      <c r="R9486" s="2"/>
      <c r="S9486" s="2"/>
      <c r="T9486" s="2"/>
      <c r="U9486" s="2"/>
      <c r="V9486" s="2"/>
      <c r="W9486" s="2"/>
      <c r="X9486" s="2"/>
      <c r="Y9486" s="2"/>
      <c r="AB9486" s="2"/>
      <c r="AC9486" s="2"/>
      <c r="AD9486" s="2"/>
      <c r="AE9486" s="2"/>
      <c r="AF9486" s="2"/>
      <c r="AG9486" s="2"/>
      <c r="AH9486" s="2"/>
      <c r="AI9486" s="2"/>
      <c r="AJ9486" s="2"/>
      <c r="AK9486" s="2"/>
      <c r="BK9486" s="2"/>
      <c r="BL9486" s="2"/>
      <c r="BN9486" s="2"/>
      <c r="BO9486" s="2"/>
    </row>
    <row r="9487" ht="12.75" customHeight="1">
      <c r="D9487" s="2"/>
      <c r="G9487" s="2"/>
      <c r="I9487" s="2"/>
      <c r="J9487" s="2"/>
      <c r="K9487" s="2"/>
      <c r="L9487" s="2"/>
      <c r="M9487" s="2"/>
      <c r="N9487" s="2"/>
      <c r="O9487" s="2"/>
      <c r="P9487" s="2"/>
      <c r="Q9487" s="2"/>
      <c r="R9487" s="2"/>
      <c r="S9487" s="2"/>
      <c r="T9487" s="2"/>
      <c r="U9487" s="2"/>
      <c r="V9487" s="2"/>
      <c r="W9487" s="2"/>
      <c r="X9487" s="2"/>
      <c r="Y9487" s="2"/>
      <c r="AB9487" s="2"/>
      <c r="AC9487" s="2"/>
      <c r="AD9487" s="2"/>
      <c r="AE9487" s="2"/>
      <c r="AF9487" s="2"/>
      <c r="AG9487" s="2"/>
      <c r="AH9487" s="2"/>
      <c r="AI9487" s="2"/>
      <c r="AJ9487" s="2"/>
      <c r="AK9487" s="2"/>
      <c r="BK9487" s="2"/>
      <c r="BL9487" s="2"/>
      <c r="BN9487" s="2"/>
      <c r="BO9487" s="2"/>
    </row>
    <row r="9488" ht="12.75" customHeight="1">
      <c r="D9488" s="2"/>
      <c r="G9488" s="2"/>
      <c r="I9488" s="2"/>
      <c r="J9488" s="2"/>
      <c r="K9488" s="2"/>
      <c r="L9488" s="2"/>
      <c r="M9488" s="2"/>
      <c r="N9488" s="2"/>
      <c r="O9488" s="2"/>
      <c r="P9488" s="2"/>
      <c r="Q9488" s="2"/>
      <c r="R9488" s="2"/>
      <c r="S9488" s="2"/>
      <c r="T9488" s="2"/>
      <c r="U9488" s="2"/>
      <c r="V9488" s="2"/>
      <c r="W9488" s="2"/>
      <c r="X9488" s="2"/>
      <c r="Y9488" s="2"/>
      <c r="AB9488" s="2"/>
      <c r="AC9488" s="2"/>
      <c r="AD9488" s="2"/>
      <c r="AE9488" s="2"/>
      <c r="AF9488" s="2"/>
      <c r="AG9488" s="2"/>
      <c r="AH9488" s="2"/>
      <c r="AI9488" s="2"/>
      <c r="AJ9488" s="2"/>
      <c r="AK9488" s="2"/>
      <c r="BK9488" s="2"/>
      <c r="BL9488" s="2"/>
      <c r="BN9488" s="2"/>
      <c r="BO9488" s="2"/>
    </row>
    <row r="9489" ht="12.75" customHeight="1">
      <c r="D9489" s="2"/>
      <c r="G9489" s="2"/>
      <c r="I9489" s="2"/>
      <c r="J9489" s="2"/>
      <c r="K9489" s="2"/>
      <c r="L9489" s="2"/>
      <c r="M9489" s="2"/>
      <c r="N9489" s="2"/>
      <c r="O9489" s="2"/>
      <c r="P9489" s="2"/>
      <c r="Q9489" s="2"/>
      <c r="R9489" s="2"/>
      <c r="S9489" s="2"/>
      <c r="T9489" s="2"/>
      <c r="U9489" s="2"/>
      <c r="V9489" s="2"/>
      <c r="W9489" s="2"/>
      <c r="X9489" s="2"/>
      <c r="Y9489" s="2"/>
      <c r="AB9489" s="2"/>
      <c r="AC9489" s="2"/>
      <c r="AD9489" s="2"/>
      <c r="AE9489" s="2"/>
      <c r="AF9489" s="2"/>
      <c r="AG9489" s="2"/>
      <c r="AH9489" s="2"/>
      <c r="AI9489" s="2"/>
      <c r="AJ9489" s="2"/>
      <c r="AK9489" s="2"/>
      <c r="BK9489" s="2"/>
      <c r="BL9489" s="2"/>
      <c r="BN9489" s="2"/>
      <c r="BO9489" s="2"/>
    </row>
    <row r="9490" ht="12.75" customHeight="1">
      <c r="D9490" s="2"/>
      <c r="G9490" s="2"/>
      <c r="I9490" s="2"/>
      <c r="J9490" s="2"/>
      <c r="K9490" s="2"/>
      <c r="L9490" s="2"/>
      <c r="M9490" s="2"/>
      <c r="N9490" s="2"/>
      <c r="O9490" s="2"/>
      <c r="P9490" s="2"/>
      <c r="Q9490" s="2"/>
      <c r="R9490" s="2"/>
      <c r="S9490" s="2"/>
      <c r="T9490" s="2"/>
      <c r="U9490" s="2"/>
      <c r="V9490" s="2"/>
      <c r="W9490" s="2"/>
      <c r="X9490" s="2"/>
      <c r="Y9490" s="2"/>
      <c r="AB9490" s="2"/>
      <c r="AC9490" s="2"/>
      <c r="AD9490" s="2"/>
      <c r="AE9490" s="2"/>
      <c r="AF9490" s="2"/>
      <c r="AG9490" s="2"/>
      <c r="AH9490" s="2"/>
      <c r="AI9490" s="2"/>
      <c r="AJ9490" s="2"/>
      <c r="AK9490" s="2"/>
      <c r="BK9490" s="2"/>
      <c r="BL9490" s="2"/>
      <c r="BN9490" s="2"/>
      <c r="BO9490" s="2"/>
    </row>
    <row r="9491" ht="12.75" customHeight="1">
      <c r="D9491" s="2"/>
      <c r="G9491" s="2"/>
      <c r="I9491" s="2"/>
      <c r="J9491" s="2"/>
      <c r="K9491" s="2"/>
      <c r="L9491" s="2"/>
      <c r="M9491" s="2"/>
      <c r="N9491" s="2"/>
      <c r="O9491" s="2"/>
      <c r="P9491" s="2"/>
      <c r="Q9491" s="2"/>
      <c r="R9491" s="2"/>
      <c r="S9491" s="2"/>
      <c r="T9491" s="2"/>
      <c r="U9491" s="2"/>
      <c r="V9491" s="2"/>
      <c r="W9491" s="2"/>
      <c r="X9491" s="2"/>
      <c r="Y9491" s="2"/>
      <c r="AB9491" s="2"/>
      <c r="AC9491" s="2"/>
      <c r="AD9491" s="2"/>
      <c r="AE9491" s="2"/>
      <c r="AF9491" s="2"/>
      <c r="AG9491" s="2"/>
      <c r="AH9491" s="2"/>
      <c r="AI9491" s="2"/>
      <c r="AJ9491" s="2"/>
      <c r="AK9491" s="2"/>
      <c r="BK9491" s="2"/>
      <c r="BL9491" s="2"/>
      <c r="BN9491" s="2"/>
      <c r="BO9491" s="2"/>
    </row>
    <row r="9492" ht="12.75" customHeight="1">
      <c r="D9492" s="2"/>
      <c r="G9492" s="2"/>
      <c r="I9492" s="2"/>
      <c r="J9492" s="2"/>
      <c r="K9492" s="2"/>
      <c r="L9492" s="2"/>
      <c r="M9492" s="2"/>
      <c r="N9492" s="2"/>
      <c r="O9492" s="2"/>
      <c r="P9492" s="2"/>
      <c r="Q9492" s="2"/>
      <c r="R9492" s="2"/>
      <c r="S9492" s="2"/>
      <c r="T9492" s="2"/>
      <c r="U9492" s="2"/>
      <c r="V9492" s="2"/>
      <c r="W9492" s="2"/>
      <c r="X9492" s="2"/>
      <c r="Y9492" s="2"/>
      <c r="AB9492" s="2"/>
      <c r="AC9492" s="2"/>
      <c r="AD9492" s="2"/>
      <c r="AE9492" s="2"/>
      <c r="AF9492" s="2"/>
      <c r="AG9492" s="2"/>
      <c r="AH9492" s="2"/>
      <c r="AI9492" s="2"/>
      <c r="AJ9492" s="2"/>
      <c r="AK9492" s="2"/>
      <c r="BK9492" s="2"/>
      <c r="BL9492" s="2"/>
      <c r="BN9492" s="2"/>
      <c r="BO9492" s="2"/>
    </row>
    <row r="9493" ht="12.75" customHeight="1">
      <c r="D9493" s="2"/>
      <c r="G9493" s="2"/>
      <c r="I9493" s="2"/>
      <c r="J9493" s="2"/>
      <c r="K9493" s="2"/>
      <c r="L9493" s="2"/>
      <c r="M9493" s="2"/>
      <c r="N9493" s="2"/>
      <c r="O9493" s="2"/>
      <c r="P9493" s="2"/>
      <c r="Q9493" s="2"/>
      <c r="R9493" s="2"/>
      <c r="S9493" s="2"/>
      <c r="T9493" s="2"/>
      <c r="U9493" s="2"/>
      <c r="V9493" s="2"/>
      <c r="W9493" s="2"/>
      <c r="X9493" s="2"/>
      <c r="Y9493" s="2"/>
      <c r="AB9493" s="2"/>
      <c r="AC9493" s="2"/>
      <c r="AD9493" s="2"/>
      <c r="AE9493" s="2"/>
      <c r="AF9493" s="2"/>
      <c r="AG9493" s="2"/>
      <c r="AH9493" s="2"/>
      <c r="AI9493" s="2"/>
      <c r="AJ9493" s="2"/>
      <c r="AK9493" s="2"/>
      <c r="BK9493" s="2"/>
      <c r="BL9493" s="2"/>
      <c r="BN9493" s="2"/>
      <c r="BO9493" s="2"/>
    </row>
    <row r="9494" ht="12.75" customHeight="1">
      <c r="D9494" s="2"/>
      <c r="G9494" s="2"/>
      <c r="I9494" s="2"/>
      <c r="J9494" s="2"/>
      <c r="K9494" s="2"/>
      <c r="L9494" s="2"/>
      <c r="M9494" s="2"/>
      <c r="N9494" s="2"/>
      <c r="O9494" s="2"/>
      <c r="P9494" s="2"/>
      <c r="Q9494" s="2"/>
      <c r="R9494" s="2"/>
      <c r="S9494" s="2"/>
      <c r="T9494" s="2"/>
      <c r="U9494" s="2"/>
      <c r="V9494" s="2"/>
      <c r="W9494" s="2"/>
      <c r="X9494" s="2"/>
      <c r="Y9494" s="2"/>
      <c r="AB9494" s="2"/>
      <c r="AC9494" s="2"/>
      <c r="AD9494" s="2"/>
      <c r="AE9494" s="2"/>
      <c r="AF9494" s="2"/>
      <c r="AG9494" s="2"/>
      <c r="AH9494" s="2"/>
      <c r="AI9494" s="2"/>
      <c r="AJ9494" s="2"/>
      <c r="AK9494" s="2"/>
      <c r="BK9494" s="2"/>
      <c r="BL9494" s="2"/>
      <c r="BN9494" s="2"/>
      <c r="BO9494" s="2"/>
    </row>
    <row r="9495" ht="12.75" customHeight="1">
      <c r="D9495" s="2"/>
      <c r="G9495" s="2"/>
      <c r="I9495" s="2"/>
      <c r="J9495" s="2"/>
      <c r="K9495" s="2"/>
      <c r="L9495" s="2"/>
      <c r="M9495" s="2"/>
      <c r="N9495" s="2"/>
      <c r="O9495" s="2"/>
      <c r="P9495" s="2"/>
      <c r="Q9495" s="2"/>
      <c r="R9495" s="2"/>
      <c r="S9495" s="2"/>
      <c r="T9495" s="2"/>
      <c r="U9495" s="2"/>
      <c r="V9495" s="2"/>
      <c r="W9495" s="2"/>
      <c r="X9495" s="2"/>
      <c r="Y9495" s="2"/>
      <c r="AB9495" s="2"/>
      <c r="AC9495" s="2"/>
      <c r="AD9495" s="2"/>
      <c r="AE9495" s="2"/>
      <c r="AF9495" s="2"/>
      <c r="AG9495" s="2"/>
      <c r="AH9495" s="2"/>
      <c r="AI9495" s="2"/>
      <c r="AJ9495" s="2"/>
      <c r="AK9495" s="2"/>
      <c r="BK9495" s="2"/>
      <c r="BL9495" s="2"/>
      <c r="BN9495" s="2"/>
      <c r="BO9495" s="2"/>
    </row>
    <row r="9496" ht="12.75" customHeight="1">
      <c r="D9496" s="2"/>
      <c r="G9496" s="2"/>
      <c r="I9496" s="2"/>
      <c r="J9496" s="2"/>
      <c r="K9496" s="2"/>
      <c r="L9496" s="2"/>
      <c r="M9496" s="2"/>
      <c r="N9496" s="2"/>
      <c r="O9496" s="2"/>
      <c r="P9496" s="2"/>
      <c r="Q9496" s="2"/>
      <c r="R9496" s="2"/>
      <c r="S9496" s="2"/>
      <c r="T9496" s="2"/>
      <c r="U9496" s="2"/>
      <c r="V9496" s="2"/>
      <c r="W9496" s="2"/>
      <c r="X9496" s="2"/>
      <c r="Y9496" s="2"/>
      <c r="AB9496" s="2"/>
      <c r="AC9496" s="2"/>
      <c r="AD9496" s="2"/>
      <c r="AE9496" s="2"/>
      <c r="AF9496" s="2"/>
      <c r="AG9496" s="2"/>
      <c r="AH9496" s="2"/>
      <c r="AI9496" s="2"/>
      <c r="AJ9496" s="2"/>
      <c r="AK9496" s="2"/>
      <c r="BK9496" s="2"/>
      <c r="BL9496" s="2"/>
      <c r="BN9496" s="2"/>
      <c r="BO9496" s="2"/>
    </row>
    <row r="9497" ht="12.75" customHeight="1">
      <c r="D9497" s="2"/>
      <c r="G9497" s="2"/>
      <c r="I9497" s="2"/>
      <c r="J9497" s="2"/>
      <c r="K9497" s="2"/>
      <c r="L9497" s="2"/>
      <c r="M9497" s="2"/>
      <c r="N9497" s="2"/>
      <c r="O9497" s="2"/>
      <c r="P9497" s="2"/>
      <c r="Q9497" s="2"/>
      <c r="R9497" s="2"/>
      <c r="S9497" s="2"/>
      <c r="T9497" s="2"/>
      <c r="U9497" s="2"/>
      <c r="V9497" s="2"/>
      <c r="W9497" s="2"/>
      <c r="X9497" s="2"/>
      <c r="Y9497" s="2"/>
      <c r="AB9497" s="2"/>
      <c r="AC9497" s="2"/>
      <c r="AD9497" s="2"/>
      <c r="AE9497" s="2"/>
      <c r="AF9497" s="2"/>
      <c r="AG9497" s="2"/>
      <c r="AH9497" s="2"/>
      <c r="AI9497" s="2"/>
      <c r="AJ9497" s="2"/>
      <c r="AK9497" s="2"/>
      <c r="BK9497" s="2"/>
      <c r="BL9497" s="2"/>
      <c r="BN9497" s="2"/>
      <c r="BO9497" s="2"/>
    </row>
    <row r="9498" ht="12.75" customHeight="1">
      <c r="D9498" s="2"/>
      <c r="G9498" s="2"/>
      <c r="I9498" s="2"/>
      <c r="J9498" s="2"/>
      <c r="K9498" s="2"/>
      <c r="L9498" s="2"/>
      <c r="M9498" s="2"/>
      <c r="N9498" s="2"/>
      <c r="O9498" s="2"/>
      <c r="P9498" s="2"/>
      <c r="Q9498" s="2"/>
      <c r="R9498" s="2"/>
      <c r="S9498" s="2"/>
      <c r="T9498" s="2"/>
      <c r="U9498" s="2"/>
      <c r="V9498" s="2"/>
      <c r="W9498" s="2"/>
      <c r="X9498" s="2"/>
      <c r="Y9498" s="2"/>
      <c r="AB9498" s="2"/>
      <c r="AC9498" s="2"/>
      <c r="AD9498" s="2"/>
      <c r="AE9498" s="2"/>
      <c r="AF9498" s="2"/>
      <c r="AG9498" s="2"/>
      <c r="AH9498" s="2"/>
      <c r="AI9498" s="2"/>
      <c r="AJ9498" s="2"/>
      <c r="AK9498" s="2"/>
      <c r="BK9498" s="2"/>
      <c r="BL9498" s="2"/>
      <c r="BN9498" s="2"/>
      <c r="BO9498" s="2"/>
    </row>
    <row r="9499" ht="12.75" customHeight="1">
      <c r="D9499" s="2"/>
      <c r="G9499" s="2"/>
      <c r="I9499" s="2"/>
      <c r="J9499" s="2"/>
      <c r="K9499" s="2"/>
      <c r="L9499" s="2"/>
      <c r="M9499" s="2"/>
      <c r="N9499" s="2"/>
      <c r="O9499" s="2"/>
      <c r="P9499" s="2"/>
      <c r="Q9499" s="2"/>
      <c r="R9499" s="2"/>
      <c r="S9499" s="2"/>
      <c r="T9499" s="2"/>
      <c r="U9499" s="2"/>
      <c r="V9499" s="2"/>
      <c r="W9499" s="2"/>
      <c r="X9499" s="2"/>
      <c r="Y9499" s="2"/>
      <c r="AB9499" s="2"/>
      <c r="AC9499" s="2"/>
      <c r="AD9499" s="2"/>
      <c r="AE9499" s="2"/>
      <c r="AF9499" s="2"/>
      <c r="AG9499" s="2"/>
      <c r="AH9499" s="2"/>
      <c r="AI9499" s="2"/>
      <c r="AJ9499" s="2"/>
      <c r="AK9499" s="2"/>
      <c r="BK9499" s="2"/>
      <c r="BL9499" s="2"/>
      <c r="BN9499" s="2"/>
      <c r="BO9499" s="2"/>
    </row>
    <row r="9500" ht="12.75" customHeight="1">
      <c r="D9500" s="2"/>
      <c r="G9500" s="2"/>
      <c r="I9500" s="2"/>
      <c r="J9500" s="2"/>
      <c r="K9500" s="2"/>
      <c r="L9500" s="2"/>
      <c r="M9500" s="2"/>
      <c r="N9500" s="2"/>
      <c r="O9500" s="2"/>
      <c r="P9500" s="2"/>
      <c r="Q9500" s="2"/>
      <c r="R9500" s="2"/>
      <c r="S9500" s="2"/>
      <c r="T9500" s="2"/>
      <c r="U9500" s="2"/>
      <c r="V9500" s="2"/>
      <c r="W9500" s="2"/>
      <c r="X9500" s="2"/>
      <c r="Y9500" s="2"/>
      <c r="AB9500" s="2"/>
      <c r="AC9500" s="2"/>
      <c r="AD9500" s="2"/>
      <c r="AE9500" s="2"/>
      <c r="AF9500" s="2"/>
      <c r="AG9500" s="2"/>
      <c r="AH9500" s="2"/>
      <c r="AI9500" s="2"/>
      <c r="AJ9500" s="2"/>
      <c r="AK9500" s="2"/>
      <c r="BK9500" s="2"/>
      <c r="BL9500" s="2"/>
      <c r="BN9500" s="2"/>
      <c r="BO9500" s="2"/>
    </row>
    <row r="9501" ht="12.75" customHeight="1">
      <c r="D9501" s="2"/>
      <c r="G9501" s="2"/>
      <c r="I9501" s="2"/>
      <c r="J9501" s="2"/>
      <c r="K9501" s="2"/>
      <c r="L9501" s="2"/>
      <c r="M9501" s="2"/>
      <c r="N9501" s="2"/>
      <c r="O9501" s="2"/>
      <c r="P9501" s="2"/>
      <c r="Q9501" s="2"/>
      <c r="R9501" s="2"/>
      <c r="S9501" s="2"/>
      <c r="T9501" s="2"/>
      <c r="U9501" s="2"/>
      <c r="V9501" s="2"/>
      <c r="W9501" s="2"/>
      <c r="X9501" s="2"/>
      <c r="Y9501" s="2"/>
      <c r="AB9501" s="2"/>
      <c r="AC9501" s="2"/>
      <c r="AD9501" s="2"/>
      <c r="AE9501" s="2"/>
      <c r="AF9501" s="2"/>
      <c r="AG9501" s="2"/>
      <c r="AH9501" s="2"/>
      <c r="AI9501" s="2"/>
      <c r="AJ9501" s="2"/>
      <c r="AK9501" s="2"/>
      <c r="BK9501" s="2"/>
      <c r="BL9501" s="2"/>
      <c r="BN9501" s="2"/>
      <c r="BO9501" s="2"/>
    </row>
    <row r="9502" ht="12.75" customHeight="1">
      <c r="D9502" s="2"/>
      <c r="G9502" s="2"/>
      <c r="I9502" s="2"/>
      <c r="J9502" s="2"/>
      <c r="K9502" s="2"/>
      <c r="L9502" s="2"/>
      <c r="M9502" s="2"/>
      <c r="N9502" s="2"/>
      <c r="O9502" s="2"/>
      <c r="P9502" s="2"/>
      <c r="Q9502" s="2"/>
      <c r="R9502" s="2"/>
      <c r="S9502" s="2"/>
      <c r="T9502" s="2"/>
      <c r="U9502" s="2"/>
      <c r="V9502" s="2"/>
      <c r="W9502" s="2"/>
      <c r="X9502" s="2"/>
      <c r="Y9502" s="2"/>
      <c r="AB9502" s="2"/>
      <c r="AC9502" s="2"/>
      <c r="AD9502" s="2"/>
      <c r="AE9502" s="2"/>
      <c r="AF9502" s="2"/>
      <c r="AG9502" s="2"/>
      <c r="AH9502" s="2"/>
      <c r="AI9502" s="2"/>
      <c r="AJ9502" s="2"/>
      <c r="AK9502" s="2"/>
      <c r="BK9502" s="2"/>
      <c r="BL9502" s="2"/>
      <c r="BN9502" s="2"/>
      <c r="BO9502" s="2"/>
    </row>
    <row r="9503" ht="12.75" customHeight="1">
      <c r="D9503" s="2"/>
      <c r="G9503" s="2"/>
      <c r="I9503" s="2"/>
      <c r="J9503" s="2"/>
      <c r="K9503" s="2"/>
      <c r="L9503" s="2"/>
      <c r="M9503" s="2"/>
      <c r="N9503" s="2"/>
      <c r="O9503" s="2"/>
      <c r="P9503" s="2"/>
      <c r="Q9503" s="2"/>
      <c r="R9503" s="2"/>
      <c r="S9503" s="2"/>
      <c r="T9503" s="2"/>
      <c r="U9503" s="2"/>
      <c r="V9503" s="2"/>
      <c r="W9503" s="2"/>
      <c r="X9503" s="2"/>
      <c r="Y9503" s="2"/>
      <c r="AB9503" s="2"/>
      <c r="AC9503" s="2"/>
      <c r="AD9503" s="2"/>
      <c r="AE9503" s="2"/>
      <c r="AF9503" s="2"/>
      <c r="AG9503" s="2"/>
      <c r="AH9503" s="2"/>
      <c r="AI9503" s="2"/>
      <c r="AJ9503" s="2"/>
      <c r="AK9503" s="2"/>
      <c r="BK9503" s="2"/>
      <c r="BL9503" s="2"/>
      <c r="BN9503" s="2"/>
      <c r="BO9503" s="2"/>
    </row>
    <row r="9504" ht="12.75" customHeight="1">
      <c r="D9504" s="2"/>
      <c r="G9504" s="2"/>
      <c r="I9504" s="2"/>
      <c r="J9504" s="2"/>
      <c r="K9504" s="2"/>
      <c r="L9504" s="2"/>
      <c r="M9504" s="2"/>
      <c r="N9504" s="2"/>
      <c r="O9504" s="2"/>
      <c r="P9504" s="2"/>
      <c r="Q9504" s="2"/>
      <c r="R9504" s="2"/>
      <c r="S9504" s="2"/>
      <c r="T9504" s="2"/>
      <c r="U9504" s="2"/>
      <c r="V9504" s="2"/>
      <c r="W9504" s="2"/>
      <c r="X9504" s="2"/>
      <c r="Y9504" s="2"/>
      <c r="AB9504" s="2"/>
      <c r="AC9504" s="2"/>
      <c r="AD9504" s="2"/>
      <c r="AE9504" s="2"/>
      <c r="AF9504" s="2"/>
      <c r="AG9504" s="2"/>
      <c r="AH9504" s="2"/>
      <c r="AI9504" s="2"/>
      <c r="AJ9504" s="2"/>
      <c r="AK9504" s="2"/>
      <c r="BK9504" s="2"/>
      <c r="BL9504" s="2"/>
      <c r="BN9504" s="2"/>
      <c r="BO9504" s="2"/>
    </row>
    <row r="9505" ht="12.75" customHeight="1">
      <c r="D9505" s="2"/>
      <c r="G9505" s="2"/>
      <c r="I9505" s="2"/>
      <c r="J9505" s="2"/>
      <c r="K9505" s="2"/>
      <c r="L9505" s="2"/>
      <c r="M9505" s="2"/>
      <c r="N9505" s="2"/>
      <c r="O9505" s="2"/>
      <c r="P9505" s="2"/>
      <c r="Q9505" s="2"/>
      <c r="R9505" s="2"/>
      <c r="S9505" s="2"/>
      <c r="T9505" s="2"/>
      <c r="U9505" s="2"/>
      <c r="V9505" s="2"/>
      <c r="W9505" s="2"/>
      <c r="X9505" s="2"/>
      <c r="Y9505" s="2"/>
      <c r="AB9505" s="2"/>
      <c r="AC9505" s="2"/>
      <c r="AD9505" s="2"/>
      <c r="AE9505" s="2"/>
      <c r="AF9505" s="2"/>
      <c r="AG9505" s="2"/>
      <c r="AH9505" s="2"/>
      <c r="AI9505" s="2"/>
      <c r="AJ9505" s="2"/>
      <c r="AK9505" s="2"/>
      <c r="BK9505" s="2"/>
      <c r="BL9505" s="2"/>
      <c r="BN9505" s="2"/>
      <c r="BO9505" s="2"/>
    </row>
    <row r="9506" ht="12.75" customHeight="1">
      <c r="D9506" s="2"/>
      <c r="G9506" s="2"/>
      <c r="I9506" s="2"/>
      <c r="J9506" s="2"/>
      <c r="K9506" s="2"/>
      <c r="L9506" s="2"/>
      <c r="M9506" s="2"/>
      <c r="N9506" s="2"/>
      <c r="O9506" s="2"/>
      <c r="P9506" s="2"/>
      <c r="Q9506" s="2"/>
      <c r="R9506" s="2"/>
      <c r="S9506" s="2"/>
      <c r="T9506" s="2"/>
      <c r="U9506" s="2"/>
      <c r="V9506" s="2"/>
      <c r="W9506" s="2"/>
      <c r="X9506" s="2"/>
      <c r="Y9506" s="2"/>
      <c r="AB9506" s="2"/>
      <c r="AC9506" s="2"/>
      <c r="AD9506" s="2"/>
      <c r="AE9506" s="2"/>
      <c r="AF9506" s="2"/>
      <c r="AG9506" s="2"/>
      <c r="AH9506" s="2"/>
      <c r="AI9506" s="2"/>
      <c r="AJ9506" s="2"/>
      <c r="AK9506" s="2"/>
      <c r="BK9506" s="2"/>
      <c r="BL9506" s="2"/>
      <c r="BN9506" s="2"/>
      <c r="BO9506" s="2"/>
    </row>
    <row r="9507" ht="12.75" customHeight="1">
      <c r="D9507" s="2"/>
      <c r="G9507" s="2"/>
      <c r="I9507" s="2"/>
      <c r="J9507" s="2"/>
      <c r="K9507" s="2"/>
      <c r="L9507" s="2"/>
      <c r="M9507" s="2"/>
      <c r="N9507" s="2"/>
      <c r="O9507" s="2"/>
      <c r="P9507" s="2"/>
      <c r="Q9507" s="2"/>
      <c r="R9507" s="2"/>
      <c r="S9507" s="2"/>
      <c r="T9507" s="2"/>
      <c r="U9507" s="2"/>
      <c r="V9507" s="2"/>
      <c r="W9507" s="2"/>
      <c r="X9507" s="2"/>
      <c r="Y9507" s="2"/>
      <c r="AB9507" s="2"/>
      <c r="AC9507" s="2"/>
      <c r="AD9507" s="2"/>
      <c r="AE9507" s="2"/>
      <c r="AF9507" s="2"/>
      <c r="AG9507" s="2"/>
      <c r="AH9507" s="2"/>
      <c r="AI9507" s="2"/>
      <c r="AJ9507" s="2"/>
      <c r="AK9507" s="2"/>
      <c r="BK9507" s="2"/>
      <c r="BL9507" s="2"/>
      <c r="BN9507" s="2"/>
      <c r="BO9507" s="2"/>
    </row>
    <row r="9508" ht="12.75" customHeight="1">
      <c r="D9508" s="2"/>
      <c r="G9508" s="2"/>
      <c r="I9508" s="2"/>
      <c r="J9508" s="2"/>
      <c r="K9508" s="2"/>
      <c r="L9508" s="2"/>
      <c r="M9508" s="2"/>
      <c r="N9508" s="2"/>
      <c r="O9508" s="2"/>
      <c r="P9508" s="2"/>
      <c r="Q9508" s="2"/>
      <c r="R9508" s="2"/>
      <c r="S9508" s="2"/>
      <c r="T9508" s="2"/>
      <c r="U9508" s="2"/>
      <c r="V9508" s="2"/>
      <c r="W9508" s="2"/>
      <c r="X9508" s="2"/>
      <c r="Y9508" s="2"/>
      <c r="AB9508" s="2"/>
      <c r="AC9508" s="2"/>
      <c r="AD9508" s="2"/>
      <c r="AE9508" s="2"/>
      <c r="AF9508" s="2"/>
      <c r="AG9508" s="2"/>
      <c r="AH9508" s="2"/>
      <c r="AI9508" s="2"/>
      <c r="AJ9508" s="2"/>
      <c r="AK9508" s="2"/>
      <c r="BK9508" s="2"/>
      <c r="BL9508" s="2"/>
      <c r="BN9508" s="2"/>
      <c r="BO9508" s="2"/>
    </row>
    <row r="9509" ht="12.75" customHeight="1">
      <c r="D9509" s="2"/>
      <c r="G9509" s="2"/>
      <c r="I9509" s="2"/>
      <c r="J9509" s="2"/>
      <c r="K9509" s="2"/>
      <c r="L9509" s="2"/>
      <c r="M9509" s="2"/>
      <c r="N9509" s="2"/>
      <c r="O9509" s="2"/>
      <c r="P9509" s="2"/>
      <c r="Q9509" s="2"/>
      <c r="R9509" s="2"/>
      <c r="S9509" s="2"/>
      <c r="T9509" s="2"/>
      <c r="U9509" s="2"/>
      <c r="V9509" s="2"/>
      <c r="W9509" s="2"/>
      <c r="X9509" s="2"/>
      <c r="Y9509" s="2"/>
      <c r="AB9509" s="2"/>
      <c r="AC9509" s="2"/>
      <c r="AD9509" s="2"/>
      <c r="AE9509" s="2"/>
      <c r="AF9509" s="2"/>
      <c r="AG9509" s="2"/>
      <c r="AH9509" s="2"/>
      <c r="AI9509" s="2"/>
      <c r="AJ9509" s="2"/>
      <c r="AK9509" s="2"/>
      <c r="BK9509" s="2"/>
      <c r="BL9509" s="2"/>
      <c r="BN9509" s="2"/>
      <c r="BO9509" s="2"/>
    </row>
    <row r="9510" ht="12.75" customHeight="1">
      <c r="D9510" s="2"/>
      <c r="G9510" s="2"/>
      <c r="I9510" s="2"/>
      <c r="J9510" s="2"/>
      <c r="K9510" s="2"/>
      <c r="L9510" s="2"/>
      <c r="M9510" s="2"/>
      <c r="N9510" s="2"/>
      <c r="O9510" s="2"/>
      <c r="P9510" s="2"/>
      <c r="Q9510" s="2"/>
      <c r="R9510" s="2"/>
      <c r="S9510" s="2"/>
      <c r="T9510" s="2"/>
      <c r="U9510" s="2"/>
      <c r="V9510" s="2"/>
      <c r="W9510" s="2"/>
      <c r="X9510" s="2"/>
      <c r="Y9510" s="2"/>
      <c r="AB9510" s="2"/>
      <c r="AC9510" s="2"/>
      <c r="AD9510" s="2"/>
      <c r="AE9510" s="2"/>
      <c r="AF9510" s="2"/>
      <c r="AG9510" s="2"/>
      <c r="AH9510" s="2"/>
      <c r="AI9510" s="2"/>
      <c r="AJ9510" s="2"/>
      <c r="AK9510" s="2"/>
      <c r="BK9510" s="2"/>
      <c r="BL9510" s="2"/>
      <c r="BN9510" s="2"/>
      <c r="BO9510" s="2"/>
    </row>
    <row r="9511" ht="12.75" customHeight="1">
      <c r="D9511" s="2"/>
      <c r="G9511" s="2"/>
      <c r="I9511" s="2"/>
      <c r="J9511" s="2"/>
      <c r="K9511" s="2"/>
      <c r="L9511" s="2"/>
      <c r="M9511" s="2"/>
      <c r="N9511" s="2"/>
      <c r="O9511" s="2"/>
      <c r="P9511" s="2"/>
      <c r="Q9511" s="2"/>
      <c r="R9511" s="2"/>
      <c r="S9511" s="2"/>
      <c r="T9511" s="2"/>
      <c r="U9511" s="2"/>
      <c r="V9511" s="2"/>
      <c r="W9511" s="2"/>
      <c r="X9511" s="2"/>
      <c r="Y9511" s="2"/>
      <c r="AB9511" s="2"/>
      <c r="AC9511" s="2"/>
      <c r="AD9511" s="2"/>
      <c r="AE9511" s="2"/>
      <c r="AF9511" s="2"/>
      <c r="AG9511" s="2"/>
      <c r="AH9511" s="2"/>
      <c r="AI9511" s="2"/>
      <c r="AJ9511" s="2"/>
      <c r="AK9511" s="2"/>
      <c r="BK9511" s="2"/>
      <c r="BL9511" s="2"/>
      <c r="BN9511" s="2"/>
      <c r="BO9511" s="2"/>
    </row>
    <row r="9512" ht="12.75" customHeight="1">
      <c r="D9512" s="2"/>
      <c r="G9512" s="2"/>
      <c r="I9512" s="2"/>
      <c r="J9512" s="2"/>
      <c r="K9512" s="2"/>
      <c r="L9512" s="2"/>
      <c r="M9512" s="2"/>
      <c r="N9512" s="2"/>
      <c r="O9512" s="2"/>
      <c r="P9512" s="2"/>
      <c r="Q9512" s="2"/>
      <c r="R9512" s="2"/>
      <c r="S9512" s="2"/>
      <c r="T9512" s="2"/>
      <c r="U9512" s="2"/>
      <c r="V9512" s="2"/>
      <c r="W9512" s="2"/>
      <c r="X9512" s="2"/>
      <c r="Y9512" s="2"/>
      <c r="AB9512" s="2"/>
      <c r="AC9512" s="2"/>
      <c r="AD9512" s="2"/>
      <c r="AE9512" s="2"/>
      <c r="AF9512" s="2"/>
      <c r="AG9512" s="2"/>
      <c r="AH9512" s="2"/>
      <c r="AI9512" s="2"/>
      <c r="AJ9512" s="2"/>
      <c r="AK9512" s="2"/>
      <c r="BK9512" s="2"/>
      <c r="BL9512" s="2"/>
      <c r="BN9512" s="2"/>
      <c r="BO9512" s="2"/>
    </row>
    <row r="9513" ht="12.75" customHeight="1">
      <c r="D9513" s="2"/>
      <c r="G9513" s="2"/>
      <c r="I9513" s="2"/>
      <c r="J9513" s="2"/>
      <c r="K9513" s="2"/>
      <c r="L9513" s="2"/>
      <c r="M9513" s="2"/>
      <c r="N9513" s="2"/>
      <c r="O9513" s="2"/>
      <c r="P9513" s="2"/>
      <c r="Q9513" s="2"/>
      <c r="R9513" s="2"/>
      <c r="S9513" s="2"/>
      <c r="T9513" s="2"/>
      <c r="U9513" s="2"/>
      <c r="V9513" s="2"/>
      <c r="W9513" s="2"/>
      <c r="X9513" s="2"/>
      <c r="Y9513" s="2"/>
      <c r="AB9513" s="2"/>
      <c r="AC9513" s="2"/>
      <c r="AD9513" s="2"/>
      <c r="AE9513" s="2"/>
      <c r="AF9513" s="2"/>
      <c r="AG9513" s="2"/>
      <c r="AH9513" s="2"/>
      <c r="AI9513" s="2"/>
      <c r="AJ9513" s="2"/>
      <c r="AK9513" s="2"/>
      <c r="BK9513" s="2"/>
      <c r="BL9513" s="2"/>
      <c r="BN9513" s="2"/>
      <c r="BO9513" s="2"/>
    </row>
    <row r="9514" ht="12.75" customHeight="1">
      <c r="D9514" s="2"/>
      <c r="G9514" s="2"/>
      <c r="I9514" s="2"/>
      <c r="J9514" s="2"/>
      <c r="K9514" s="2"/>
      <c r="L9514" s="2"/>
      <c r="M9514" s="2"/>
      <c r="N9514" s="2"/>
      <c r="O9514" s="2"/>
      <c r="P9514" s="2"/>
      <c r="Q9514" s="2"/>
      <c r="R9514" s="2"/>
      <c r="S9514" s="2"/>
      <c r="T9514" s="2"/>
      <c r="U9514" s="2"/>
      <c r="V9514" s="2"/>
      <c r="W9514" s="2"/>
      <c r="X9514" s="2"/>
      <c r="Y9514" s="2"/>
      <c r="AB9514" s="2"/>
      <c r="AC9514" s="2"/>
      <c r="AD9514" s="2"/>
      <c r="AE9514" s="2"/>
      <c r="AF9514" s="2"/>
      <c r="AG9514" s="2"/>
      <c r="AH9514" s="2"/>
      <c r="AI9514" s="2"/>
      <c r="AJ9514" s="2"/>
      <c r="AK9514" s="2"/>
      <c r="BK9514" s="2"/>
      <c r="BL9514" s="2"/>
      <c r="BN9514" s="2"/>
      <c r="BO9514" s="2"/>
    </row>
    <row r="9515" ht="12.75" customHeight="1">
      <c r="D9515" s="2"/>
      <c r="G9515" s="2"/>
      <c r="I9515" s="2"/>
      <c r="J9515" s="2"/>
      <c r="K9515" s="2"/>
      <c r="L9515" s="2"/>
      <c r="M9515" s="2"/>
      <c r="N9515" s="2"/>
      <c r="O9515" s="2"/>
      <c r="P9515" s="2"/>
      <c r="Q9515" s="2"/>
      <c r="R9515" s="2"/>
      <c r="S9515" s="2"/>
      <c r="T9515" s="2"/>
      <c r="U9515" s="2"/>
      <c r="V9515" s="2"/>
      <c r="W9515" s="2"/>
      <c r="X9515" s="2"/>
      <c r="Y9515" s="2"/>
      <c r="AB9515" s="2"/>
      <c r="AC9515" s="2"/>
      <c r="AD9515" s="2"/>
      <c r="AE9515" s="2"/>
      <c r="AF9515" s="2"/>
      <c r="AG9515" s="2"/>
      <c r="AH9515" s="2"/>
      <c r="AI9515" s="2"/>
      <c r="AJ9515" s="2"/>
      <c r="AK9515" s="2"/>
      <c r="BK9515" s="2"/>
      <c r="BL9515" s="2"/>
      <c r="BN9515" s="2"/>
      <c r="BO9515" s="2"/>
    </row>
    <row r="9516" ht="12.75" customHeight="1">
      <c r="D9516" s="2"/>
      <c r="G9516" s="2"/>
      <c r="I9516" s="2"/>
      <c r="J9516" s="2"/>
      <c r="K9516" s="2"/>
      <c r="L9516" s="2"/>
      <c r="M9516" s="2"/>
      <c r="N9516" s="2"/>
      <c r="O9516" s="2"/>
      <c r="P9516" s="2"/>
      <c r="Q9516" s="2"/>
      <c r="R9516" s="2"/>
      <c r="S9516" s="2"/>
      <c r="T9516" s="2"/>
      <c r="U9516" s="2"/>
      <c r="V9516" s="2"/>
      <c r="W9516" s="2"/>
      <c r="X9516" s="2"/>
      <c r="Y9516" s="2"/>
      <c r="AB9516" s="2"/>
      <c r="AC9516" s="2"/>
      <c r="AD9516" s="2"/>
      <c r="AE9516" s="2"/>
      <c r="AF9516" s="2"/>
      <c r="AG9516" s="2"/>
      <c r="AH9516" s="2"/>
      <c r="AI9516" s="2"/>
      <c r="AJ9516" s="2"/>
      <c r="AK9516" s="2"/>
      <c r="BK9516" s="2"/>
      <c r="BL9516" s="2"/>
      <c r="BN9516" s="2"/>
      <c r="BO9516" s="2"/>
    </row>
    <row r="9517" ht="12.75" customHeight="1">
      <c r="D9517" s="2"/>
      <c r="G9517" s="2"/>
      <c r="I9517" s="2"/>
      <c r="J9517" s="2"/>
      <c r="K9517" s="2"/>
      <c r="L9517" s="2"/>
      <c r="M9517" s="2"/>
      <c r="N9517" s="2"/>
      <c r="O9517" s="2"/>
      <c r="P9517" s="2"/>
      <c r="Q9517" s="2"/>
      <c r="R9517" s="2"/>
      <c r="S9517" s="2"/>
      <c r="T9517" s="2"/>
      <c r="U9517" s="2"/>
      <c r="V9517" s="2"/>
      <c r="W9517" s="2"/>
      <c r="X9517" s="2"/>
      <c r="Y9517" s="2"/>
      <c r="AB9517" s="2"/>
      <c r="AC9517" s="2"/>
      <c r="AD9517" s="2"/>
      <c r="AE9517" s="2"/>
      <c r="AF9517" s="2"/>
      <c r="AG9517" s="2"/>
      <c r="AH9517" s="2"/>
      <c r="AI9517" s="2"/>
      <c r="AJ9517" s="2"/>
      <c r="AK9517" s="2"/>
      <c r="BK9517" s="2"/>
      <c r="BL9517" s="2"/>
      <c r="BN9517" s="2"/>
      <c r="BO9517" s="2"/>
    </row>
    <row r="9518" ht="12.75" customHeight="1">
      <c r="D9518" s="2"/>
      <c r="G9518" s="2"/>
      <c r="I9518" s="2"/>
      <c r="J9518" s="2"/>
      <c r="K9518" s="2"/>
      <c r="L9518" s="2"/>
      <c r="M9518" s="2"/>
      <c r="N9518" s="2"/>
      <c r="O9518" s="2"/>
      <c r="P9518" s="2"/>
      <c r="Q9518" s="2"/>
      <c r="R9518" s="2"/>
      <c r="S9518" s="2"/>
      <c r="T9518" s="2"/>
      <c r="U9518" s="2"/>
      <c r="V9518" s="2"/>
      <c r="W9518" s="2"/>
      <c r="X9518" s="2"/>
      <c r="Y9518" s="2"/>
      <c r="AB9518" s="2"/>
      <c r="AC9518" s="2"/>
      <c r="AD9518" s="2"/>
      <c r="AE9518" s="2"/>
      <c r="AF9518" s="2"/>
      <c r="AG9518" s="2"/>
      <c r="AH9518" s="2"/>
      <c r="AI9518" s="2"/>
      <c r="AJ9518" s="2"/>
      <c r="AK9518" s="2"/>
      <c r="BK9518" s="2"/>
      <c r="BL9518" s="2"/>
      <c r="BN9518" s="2"/>
      <c r="BO9518" s="2"/>
    </row>
    <row r="9519" ht="12.75" customHeight="1">
      <c r="D9519" s="2"/>
      <c r="G9519" s="2"/>
      <c r="I9519" s="2"/>
      <c r="J9519" s="2"/>
      <c r="K9519" s="2"/>
      <c r="L9519" s="2"/>
      <c r="M9519" s="2"/>
      <c r="N9519" s="2"/>
      <c r="O9519" s="2"/>
      <c r="P9519" s="2"/>
      <c r="Q9519" s="2"/>
      <c r="R9519" s="2"/>
      <c r="S9519" s="2"/>
      <c r="T9519" s="2"/>
      <c r="U9519" s="2"/>
      <c r="V9519" s="2"/>
      <c r="W9519" s="2"/>
      <c r="X9519" s="2"/>
      <c r="Y9519" s="2"/>
      <c r="AB9519" s="2"/>
      <c r="AC9519" s="2"/>
      <c r="AD9519" s="2"/>
      <c r="AE9519" s="2"/>
      <c r="AF9519" s="2"/>
      <c r="AG9519" s="2"/>
      <c r="AH9519" s="2"/>
      <c r="AI9519" s="2"/>
      <c r="AJ9519" s="2"/>
      <c r="AK9519" s="2"/>
      <c r="BK9519" s="2"/>
      <c r="BL9519" s="2"/>
      <c r="BN9519" s="2"/>
      <c r="BO9519" s="2"/>
    </row>
    <row r="9520" ht="12.75" customHeight="1">
      <c r="D9520" s="2"/>
      <c r="G9520" s="2"/>
      <c r="I9520" s="2"/>
      <c r="J9520" s="2"/>
      <c r="K9520" s="2"/>
      <c r="L9520" s="2"/>
      <c r="M9520" s="2"/>
      <c r="N9520" s="2"/>
      <c r="O9520" s="2"/>
      <c r="P9520" s="2"/>
      <c r="Q9520" s="2"/>
      <c r="R9520" s="2"/>
      <c r="S9520" s="2"/>
      <c r="T9520" s="2"/>
      <c r="U9520" s="2"/>
      <c r="V9520" s="2"/>
      <c r="W9520" s="2"/>
      <c r="X9520" s="2"/>
      <c r="Y9520" s="2"/>
      <c r="AB9520" s="2"/>
      <c r="AC9520" s="2"/>
      <c r="AD9520" s="2"/>
      <c r="AE9520" s="2"/>
      <c r="AF9520" s="2"/>
      <c r="AG9520" s="2"/>
      <c r="AH9520" s="2"/>
      <c r="AI9520" s="2"/>
      <c r="AJ9520" s="2"/>
      <c r="AK9520" s="2"/>
      <c r="BK9520" s="2"/>
      <c r="BL9520" s="2"/>
      <c r="BN9520" s="2"/>
      <c r="BO9520" s="2"/>
    </row>
    <row r="9521" ht="12.75" customHeight="1">
      <c r="D9521" s="2"/>
      <c r="G9521" s="2"/>
      <c r="I9521" s="2"/>
      <c r="J9521" s="2"/>
      <c r="K9521" s="2"/>
      <c r="L9521" s="2"/>
      <c r="M9521" s="2"/>
      <c r="N9521" s="2"/>
      <c r="O9521" s="2"/>
      <c r="P9521" s="2"/>
      <c r="Q9521" s="2"/>
      <c r="R9521" s="2"/>
      <c r="S9521" s="2"/>
      <c r="T9521" s="2"/>
      <c r="U9521" s="2"/>
      <c r="V9521" s="2"/>
      <c r="W9521" s="2"/>
      <c r="X9521" s="2"/>
      <c r="Y9521" s="2"/>
      <c r="AB9521" s="2"/>
      <c r="AC9521" s="2"/>
      <c r="AD9521" s="2"/>
      <c r="AE9521" s="2"/>
      <c r="AF9521" s="2"/>
      <c r="AG9521" s="2"/>
      <c r="AH9521" s="2"/>
      <c r="AI9521" s="2"/>
      <c r="AJ9521" s="2"/>
      <c r="AK9521" s="2"/>
      <c r="BK9521" s="2"/>
      <c r="BL9521" s="2"/>
      <c r="BN9521" s="2"/>
      <c r="BO9521" s="2"/>
    </row>
    <row r="9522" ht="12.75" customHeight="1">
      <c r="D9522" s="2"/>
      <c r="G9522" s="2"/>
      <c r="I9522" s="2"/>
      <c r="J9522" s="2"/>
      <c r="K9522" s="2"/>
      <c r="L9522" s="2"/>
      <c r="M9522" s="2"/>
      <c r="N9522" s="2"/>
      <c r="O9522" s="2"/>
      <c r="P9522" s="2"/>
      <c r="Q9522" s="2"/>
      <c r="R9522" s="2"/>
      <c r="S9522" s="2"/>
      <c r="T9522" s="2"/>
      <c r="U9522" s="2"/>
      <c r="V9522" s="2"/>
      <c r="W9522" s="2"/>
      <c r="X9522" s="2"/>
      <c r="Y9522" s="2"/>
      <c r="AB9522" s="2"/>
      <c r="AC9522" s="2"/>
      <c r="AD9522" s="2"/>
      <c r="AE9522" s="2"/>
      <c r="AF9522" s="2"/>
      <c r="AG9522" s="2"/>
      <c r="AH9522" s="2"/>
      <c r="AI9522" s="2"/>
      <c r="AJ9522" s="2"/>
      <c r="AK9522" s="2"/>
      <c r="BK9522" s="2"/>
      <c r="BL9522" s="2"/>
      <c r="BN9522" s="2"/>
      <c r="BO9522" s="2"/>
    </row>
    <row r="9523" ht="12.75" customHeight="1">
      <c r="D9523" s="2"/>
      <c r="G9523" s="2"/>
      <c r="I9523" s="2"/>
      <c r="J9523" s="2"/>
      <c r="K9523" s="2"/>
      <c r="L9523" s="2"/>
      <c r="M9523" s="2"/>
      <c r="N9523" s="2"/>
      <c r="O9523" s="2"/>
      <c r="P9523" s="2"/>
      <c r="Q9523" s="2"/>
      <c r="R9523" s="2"/>
      <c r="S9523" s="2"/>
      <c r="T9523" s="2"/>
      <c r="U9523" s="2"/>
      <c r="V9523" s="2"/>
      <c r="W9523" s="2"/>
      <c r="X9523" s="2"/>
      <c r="Y9523" s="2"/>
      <c r="AB9523" s="2"/>
      <c r="AC9523" s="2"/>
      <c r="AD9523" s="2"/>
      <c r="AE9523" s="2"/>
      <c r="AF9523" s="2"/>
      <c r="AG9523" s="2"/>
      <c r="AH9523" s="2"/>
      <c r="AI9523" s="2"/>
      <c r="AJ9523" s="2"/>
      <c r="AK9523" s="2"/>
      <c r="BK9523" s="2"/>
      <c r="BL9523" s="2"/>
      <c r="BN9523" s="2"/>
      <c r="BO9523" s="2"/>
    </row>
    <row r="9524" ht="12.75" customHeight="1">
      <c r="D9524" s="2"/>
      <c r="G9524" s="2"/>
      <c r="I9524" s="2"/>
      <c r="J9524" s="2"/>
      <c r="K9524" s="2"/>
      <c r="L9524" s="2"/>
      <c r="M9524" s="2"/>
      <c r="N9524" s="2"/>
      <c r="O9524" s="2"/>
      <c r="P9524" s="2"/>
      <c r="Q9524" s="2"/>
      <c r="R9524" s="2"/>
      <c r="S9524" s="2"/>
      <c r="T9524" s="2"/>
      <c r="U9524" s="2"/>
      <c r="V9524" s="2"/>
      <c r="W9524" s="2"/>
      <c r="X9524" s="2"/>
      <c r="Y9524" s="2"/>
      <c r="AB9524" s="2"/>
      <c r="AC9524" s="2"/>
      <c r="AD9524" s="2"/>
      <c r="AE9524" s="2"/>
      <c r="AF9524" s="2"/>
      <c r="AG9524" s="2"/>
      <c r="AH9524" s="2"/>
      <c r="AI9524" s="2"/>
      <c r="AJ9524" s="2"/>
      <c r="AK9524" s="2"/>
      <c r="BK9524" s="2"/>
      <c r="BL9524" s="2"/>
      <c r="BN9524" s="2"/>
      <c r="BO9524" s="2"/>
    </row>
    <row r="9525" ht="12.75" customHeight="1">
      <c r="D9525" s="2"/>
      <c r="G9525" s="2"/>
      <c r="I9525" s="2"/>
      <c r="J9525" s="2"/>
      <c r="K9525" s="2"/>
      <c r="L9525" s="2"/>
      <c r="M9525" s="2"/>
      <c r="N9525" s="2"/>
      <c r="O9525" s="2"/>
      <c r="P9525" s="2"/>
      <c r="Q9525" s="2"/>
      <c r="R9525" s="2"/>
      <c r="S9525" s="2"/>
      <c r="T9525" s="2"/>
      <c r="U9525" s="2"/>
      <c r="V9525" s="2"/>
      <c r="W9525" s="2"/>
      <c r="X9525" s="2"/>
      <c r="Y9525" s="2"/>
      <c r="AB9525" s="2"/>
      <c r="AC9525" s="2"/>
      <c r="AD9525" s="2"/>
      <c r="AE9525" s="2"/>
      <c r="AF9525" s="2"/>
      <c r="AG9525" s="2"/>
      <c r="AH9525" s="2"/>
      <c r="AI9525" s="2"/>
      <c r="AJ9525" s="2"/>
      <c r="AK9525" s="2"/>
      <c r="BK9525" s="2"/>
      <c r="BL9525" s="2"/>
      <c r="BN9525" s="2"/>
      <c r="BO9525" s="2"/>
    </row>
    <row r="9526" ht="12.75" customHeight="1">
      <c r="D9526" s="2"/>
      <c r="G9526" s="2"/>
      <c r="I9526" s="2"/>
      <c r="J9526" s="2"/>
      <c r="K9526" s="2"/>
      <c r="L9526" s="2"/>
      <c r="M9526" s="2"/>
      <c r="N9526" s="2"/>
      <c r="O9526" s="2"/>
      <c r="P9526" s="2"/>
      <c r="Q9526" s="2"/>
      <c r="R9526" s="2"/>
      <c r="S9526" s="2"/>
      <c r="T9526" s="2"/>
      <c r="U9526" s="2"/>
      <c r="V9526" s="2"/>
      <c r="W9526" s="2"/>
      <c r="X9526" s="2"/>
      <c r="Y9526" s="2"/>
      <c r="AB9526" s="2"/>
      <c r="AC9526" s="2"/>
      <c r="AD9526" s="2"/>
      <c r="AE9526" s="2"/>
      <c r="AF9526" s="2"/>
      <c r="AG9526" s="2"/>
      <c r="AH9526" s="2"/>
      <c r="AI9526" s="2"/>
      <c r="AJ9526" s="2"/>
      <c r="AK9526" s="2"/>
      <c r="BK9526" s="2"/>
      <c r="BL9526" s="2"/>
      <c r="BN9526" s="2"/>
      <c r="BO9526" s="2"/>
    </row>
    <row r="9527" ht="12.75" customHeight="1">
      <c r="D9527" s="2"/>
      <c r="G9527" s="2"/>
      <c r="I9527" s="2"/>
      <c r="J9527" s="2"/>
      <c r="K9527" s="2"/>
      <c r="L9527" s="2"/>
      <c r="M9527" s="2"/>
      <c r="N9527" s="2"/>
      <c r="O9527" s="2"/>
      <c r="P9527" s="2"/>
      <c r="Q9527" s="2"/>
      <c r="R9527" s="2"/>
      <c r="S9527" s="2"/>
      <c r="T9527" s="2"/>
      <c r="U9527" s="2"/>
      <c r="V9527" s="2"/>
      <c r="W9527" s="2"/>
      <c r="X9527" s="2"/>
      <c r="Y9527" s="2"/>
      <c r="AB9527" s="2"/>
      <c r="AC9527" s="2"/>
      <c r="AD9527" s="2"/>
      <c r="AE9527" s="2"/>
      <c r="AF9527" s="2"/>
      <c r="AG9527" s="2"/>
      <c r="AH9527" s="2"/>
      <c r="AI9527" s="2"/>
      <c r="AJ9527" s="2"/>
      <c r="AK9527" s="2"/>
      <c r="BK9527" s="2"/>
      <c r="BL9527" s="2"/>
      <c r="BN9527" s="2"/>
      <c r="BO9527" s="2"/>
    </row>
    <row r="9528" ht="12.75" customHeight="1">
      <c r="D9528" s="2"/>
      <c r="G9528" s="2"/>
      <c r="I9528" s="2"/>
      <c r="J9528" s="2"/>
      <c r="K9528" s="2"/>
      <c r="L9528" s="2"/>
      <c r="M9528" s="2"/>
      <c r="N9528" s="2"/>
      <c r="O9528" s="2"/>
      <c r="P9528" s="2"/>
      <c r="Q9528" s="2"/>
      <c r="R9528" s="2"/>
      <c r="S9528" s="2"/>
      <c r="T9528" s="2"/>
      <c r="U9528" s="2"/>
      <c r="V9528" s="2"/>
      <c r="W9528" s="2"/>
      <c r="X9528" s="2"/>
      <c r="Y9528" s="2"/>
      <c r="AB9528" s="2"/>
      <c r="AC9528" s="2"/>
      <c r="AD9528" s="2"/>
      <c r="AE9528" s="2"/>
      <c r="AF9528" s="2"/>
      <c r="AG9528" s="2"/>
      <c r="AH9528" s="2"/>
      <c r="AI9528" s="2"/>
      <c r="AJ9528" s="2"/>
      <c r="AK9528" s="2"/>
      <c r="BK9528" s="2"/>
      <c r="BL9528" s="2"/>
      <c r="BN9528" s="2"/>
      <c r="BO9528" s="2"/>
    </row>
    <row r="9529" ht="12.75" customHeight="1">
      <c r="D9529" s="2"/>
      <c r="G9529" s="2"/>
      <c r="I9529" s="2"/>
      <c r="J9529" s="2"/>
      <c r="K9529" s="2"/>
      <c r="L9529" s="2"/>
      <c r="M9529" s="2"/>
      <c r="N9529" s="2"/>
      <c r="O9529" s="2"/>
      <c r="P9529" s="2"/>
      <c r="Q9529" s="2"/>
      <c r="R9529" s="2"/>
      <c r="S9529" s="2"/>
      <c r="T9529" s="2"/>
      <c r="U9529" s="2"/>
      <c r="V9529" s="2"/>
      <c r="W9529" s="2"/>
      <c r="X9529" s="2"/>
      <c r="Y9529" s="2"/>
      <c r="AB9529" s="2"/>
      <c r="AC9529" s="2"/>
      <c r="AD9529" s="2"/>
      <c r="AE9529" s="2"/>
      <c r="AF9529" s="2"/>
      <c r="AG9529" s="2"/>
      <c r="AH9529" s="2"/>
      <c r="AI9529" s="2"/>
      <c r="AJ9529" s="2"/>
      <c r="AK9529" s="2"/>
      <c r="BK9529" s="2"/>
      <c r="BL9529" s="2"/>
      <c r="BN9529" s="2"/>
      <c r="BO9529" s="2"/>
    </row>
    <row r="9530" ht="12.75" customHeight="1">
      <c r="D9530" s="2"/>
      <c r="G9530" s="2"/>
      <c r="I9530" s="2"/>
      <c r="J9530" s="2"/>
      <c r="K9530" s="2"/>
      <c r="L9530" s="2"/>
      <c r="M9530" s="2"/>
      <c r="N9530" s="2"/>
      <c r="O9530" s="2"/>
      <c r="P9530" s="2"/>
      <c r="Q9530" s="2"/>
      <c r="R9530" s="2"/>
      <c r="S9530" s="2"/>
      <c r="T9530" s="2"/>
      <c r="U9530" s="2"/>
      <c r="V9530" s="2"/>
      <c r="W9530" s="2"/>
      <c r="X9530" s="2"/>
      <c r="Y9530" s="2"/>
      <c r="AB9530" s="2"/>
      <c r="AC9530" s="2"/>
      <c r="AD9530" s="2"/>
      <c r="AE9530" s="2"/>
      <c r="AF9530" s="2"/>
      <c r="AG9530" s="2"/>
      <c r="AH9530" s="2"/>
      <c r="AI9530" s="2"/>
      <c r="AJ9530" s="2"/>
      <c r="AK9530" s="2"/>
      <c r="BK9530" s="2"/>
      <c r="BL9530" s="2"/>
      <c r="BN9530" s="2"/>
      <c r="BO9530" s="2"/>
    </row>
    <row r="9531" ht="12.75" customHeight="1">
      <c r="D9531" s="2"/>
      <c r="G9531" s="2"/>
      <c r="I9531" s="2"/>
      <c r="J9531" s="2"/>
      <c r="K9531" s="2"/>
      <c r="L9531" s="2"/>
      <c r="M9531" s="2"/>
      <c r="N9531" s="2"/>
      <c r="O9531" s="2"/>
      <c r="P9531" s="2"/>
      <c r="Q9531" s="2"/>
      <c r="R9531" s="2"/>
      <c r="S9531" s="2"/>
      <c r="T9531" s="2"/>
      <c r="U9531" s="2"/>
      <c r="V9531" s="2"/>
      <c r="W9531" s="2"/>
      <c r="X9531" s="2"/>
      <c r="Y9531" s="2"/>
      <c r="AB9531" s="2"/>
      <c r="AC9531" s="2"/>
      <c r="AD9531" s="2"/>
      <c r="AE9531" s="2"/>
      <c r="AF9531" s="2"/>
      <c r="AG9531" s="2"/>
      <c r="AH9531" s="2"/>
      <c r="AI9531" s="2"/>
      <c r="AJ9531" s="2"/>
      <c r="AK9531" s="2"/>
      <c r="BK9531" s="2"/>
      <c r="BL9531" s="2"/>
      <c r="BN9531" s="2"/>
      <c r="BO9531" s="2"/>
    </row>
    <row r="9532" ht="12.75" customHeight="1">
      <c r="D9532" s="2"/>
      <c r="G9532" s="2"/>
      <c r="I9532" s="2"/>
      <c r="J9532" s="2"/>
      <c r="K9532" s="2"/>
      <c r="L9532" s="2"/>
      <c r="M9532" s="2"/>
      <c r="N9532" s="2"/>
      <c r="O9532" s="2"/>
      <c r="P9532" s="2"/>
      <c r="Q9532" s="2"/>
      <c r="R9532" s="2"/>
      <c r="S9532" s="2"/>
      <c r="T9532" s="2"/>
      <c r="U9532" s="2"/>
      <c r="V9532" s="2"/>
      <c r="W9532" s="2"/>
      <c r="X9532" s="2"/>
      <c r="Y9532" s="2"/>
      <c r="AB9532" s="2"/>
      <c r="AC9532" s="2"/>
      <c r="AD9532" s="2"/>
      <c r="AE9532" s="2"/>
      <c r="AF9532" s="2"/>
      <c r="AG9532" s="2"/>
      <c r="AH9532" s="2"/>
      <c r="AI9532" s="2"/>
      <c r="AJ9532" s="2"/>
      <c r="AK9532" s="2"/>
      <c r="BK9532" s="2"/>
      <c r="BL9532" s="2"/>
      <c r="BN9532" s="2"/>
      <c r="BO9532" s="2"/>
    </row>
    <row r="9533" ht="12.75" customHeight="1">
      <c r="D9533" s="2"/>
      <c r="G9533" s="2"/>
      <c r="I9533" s="2"/>
      <c r="J9533" s="2"/>
      <c r="K9533" s="2"/>
      <c r="L9533" s="2"/>
      <c r="M9533" s="2"/>
      <c r="N9533" s="2"/>
      <c r="O9533" s="2"/>
      <c r="P9533" s="2"/>
      <c r="Q9533" s="2"/>
      <c r="R9533" s="2"/>
      <c r="S9533" s="2"/>
      <c r="T9533" s="2"/>
      <c r="U9533" s="2"/>
      <c r="V9533" s="2"/>
      <c r="W9533" s="2"/>
      <c r="X9533" s="2"/>
      <c r="Y9533" s="2"/>
      <c r="AB9533" s="2"/>
      <c r="AC9533" s="2"/>
      <c r="AD9533" s="2"/>
      <c r="AE9533" s="2"/>
      <c r="AF9533" s="2"/>
      <c r="AG9533" s="2"/>
      <c r="AH9533" s="2"/>
      <c r="AI9533" s="2"/>
      <c r="AJ9533" s="2"/>
      <c r="AK9533" s="2"/>
      <c r="BK9533" s="2"/>
      <c r="BL9533" s="2"/>
      <c r="BN9533" s="2"/>
      <c r="BO9533" s="2"/>
    </row>
    <row r="9534" ht="12.75" customHeight="1">
      <c r="D9534" s="2"/>
      <c r="G9534" s="2"/>
      <c r="I9534" s="2"/>
      <c r="J9534" s="2"/>
      <c r="K9534" s="2"/>
      <c r="L9534" s="2"/>
      <c r="M9534" s="2"/>
      <c r="N9534" s="2"/>
      <c r="O9534" s="2"/>
      <c r="P9534" s="2"/>
      <c r="Q9534" s="2"/>
      <c r="R9534" s="2"/>
      <c r="S9534" s="2"/>
      <c r="T9534" s="2"/>
      <c r="U9534" s="2"/>
      <c r="V9534" s="2"/>
      <c r="W9534" s="2"/>
      <c r="X9534" s="2"/>
      <c r="Y9534" s="2"/>
      <c r="AB9534" s="2"/>
      <c r="AC9534" s="2"/>
      <c r="AD9534" s="2"/>
      <c r="AE9534" s="2"/>
      <c r="AF9534" s="2"/>
      <c r="AG9534" s="2"/>
      <c r="AH9534" s="2"/>
      <c r="AI9534" s="2"/>
      <c r="AJ9534" s="2"/>
      <c r="AK9534" s="2"/>
      <c r="BK9534" s="2"/>
      <c r="BL9534" s="2"/>
      <c r="BN9534" s="2"/>
      <c r="BO9534" s="2"/>
    </row>
    <row r="9535" ht="12.75" customHeight="1">
      <c r="D9535" s="2"/>
      <c r="G9535" s="2"/>
      <c r="I9535" s="2"/>
      <c r="J9535" s="2"/>
      <c r="K9535" s="2"/>
      <c r="L9535" s="2"/>
      <c r="M9535" s="2"/>
      <c r="N9535" s="2"/>
      <c r="O9535" s="2"/>
      <c r="P9535" s="2"/>
      <c r="Q9535" s="2"/>
      <c r="R9535" s="2"/>
      <c r="S9535" s="2"/>
      <c r="T9535" s="2"/>
      <c r="U9535" s="2"/>
      <c r="V9535" s="2"/>
      <c r="W9535" s="2"/>
      <c r="X9535" s="2"/>
      <c r="Y9535" s="2"/>
      <c r="AB9535" s="2"/>
      <c r="AC9535" s="2"/>
      <c r="AD9535" s="2"/>
      <c r="AE9535" s="2"/>
      <c r="AF9535" s="2"/>
      <c r="AG9535" s="2"/>
      <c r="AH9535" s="2"/>
      <c r="AI9535" s="2"/>
      <c r="AJ9535" s="2"/>
      <c r="AK9535" s="2"/>
      <c r="BK9535" s="2"/>
      <c r="BL9535" s="2"/>
      <c r="BN9535" s="2"/>
      <c r="BO9535" s="2"/>
    </row>
    <row r="9536" ht="12.75" customHeight="1">
      <c r="D9536" s="2"/>
      <c r="G9536" s="2"/>
      <c r="I9536" s="2"/>
      <c r="J9536" s="2"/>
      <c r="K9536" s="2"/>
      <c r="L9536" s="2"/>
      <c r="M9536" s="2"/>
      <c r="N9536" s="2"/>
      <c r="O9536" s="2"/>
      <c r="P9536" s="2"/>
      <c r="Q9536" s="2"/>
      <c r="R9536" s="2"/>
      <c r="S9536" s="2"/>
      <c r="T9536" s="2"/>
      <c r="U9536" s="2"/>
      <c r="V9536" s="2"/>
      <c r="W9536" s="2"/>
      <c r="X9536" s="2"/>
      <c r="Y9536" s="2"/>
      <c r="AB9536" s="2"/>
      <c r="AC9536" s="2"/>
      <c r="AD9536" s="2"/>
      <c r="AE9536" s="2"/>
      <c r="AF9536" s="2"/>
      <c r="AG9536" s="2"/>
      <c r="AH9536" s="2"/>
      <c r="AI9536" s="2"/>
      <c r="AJ9536" s="2"/>
      <c r="AK9536" s="2"/>
      <c r="BK9536" s="2"/>
      <c r="BL9536" s="2"/>
      <c r="BN9536" s="2"/>
      <c r="BO9536" s="2"/>
    </row>
    <row r="9537" ht="12.75" customHeight="1">
      <c r="D9537" s="2"/>
      <c r="G9537" s="2"/>
      <c r="I9537" s="2"/>
      <c r="J9537" s="2"/>
      <c r="K9537" s="2"/>
      <c r="L9537" s="2"/>
      <c r="M9537" s="2"/>
      <c r="N9537" s="2"/>
      <c r="O9537" s="2"/>
      <c r="P9537" s="2"/>
      <c r="Q9537" s="2"/>
      <c r="R9537" s="2"/>
      <c r="S9537" s="2"/>
      <c r="T9537" s="2"/>
      <c r="U9537" s="2"/>
      <c r="V9537" s="2"/>
      <c r="W9537" s="2"/>
      <c r="X9537" s="2"/>
      <c r="Y9537" s="2"/>
      <c r="AB9537" s="2"/>
      <c r="AC9537" s="2"/>
      <c r="AD9537" s="2"/>
      <c r="AE9537" s="2"/>
      <c r="AF9537" s="2"/>
      <c r="AG9537" s="2"/>
      <c r="AH9537" s="2"/>
      <c r="AI9537" s="2"/>
      <c r="AJ9537" s="2"/>
      <c r="AK9537" s="2"/>
      <c r="BK9537" s="2"/>
      <c r="BL9537" s="2"/>
      <c r="BN9537" s="2"/>
      <c r="BO9537" s="2"/>
    </row>
    <row r="9538" ht="12.75" customHeight="1">
      <c r="D9538" s="2"/>
      <c r="G9538" s="2"/>
      <c r="I9538" s="2"/>
      <c r="J9538" s="2"/>
      <c r="K9538" s="2"/>
      <c r="L9538" s="2"/>
      <c r="M9538" s="2"/>
      <c r="N9538" s="2"/>
      <c r="O9538" s="2"/>
      <c r="P9538" s="2"/>
      <c r="Q9538" s="2"/>
      <c r="R9538" s="2"/>
      <c r="S9538" s="2"/>
      <c r="T9538" s="2"/>
      <c r="U9538" s="2"/>
      <c r="V9538" s="2"/>
      <c r="W9538" s="2"/>
      <c r="X9538" s="2"/>
      <c r="Y9538" s="2"/>
      <c r="AB9538" s="2"/>
      <c r="AC9538" s="2"/>
      <c r="AD9538" s="2"/>
      <c r="AE9538" s="2"/>
      <c r="AF9538" s="2"/>
      <c r="AG9538" s="2"/>
      <c r="AH9538" s="2"/>
      <c r="AI9538" s="2"/>
      <c r="AJ9538" s="2"/>
      <c r="AK9538" s="2"/>
      <c r="BK9538" s="2"/>
      <c r="BL9538" s="2"/>
      <c r="BN9538" s="2"/>
      <c r="BO9538" s="2"/>
    </row>
    <row r="9539" ht="12.75" customHeight="1">
      <c r="D9539" s="2"/>
      <c r="G9539" s="2"/>
      <c r="I9539" s="2"/>
      <c r="J9539" s="2"/>
      <c r="K9539" s="2"/>
      <c r="L9539" s="2"/>
      <c r="M9539" s="2"/>
      <c r="N9539" s="2"/>
      <c r="O9539" s="2"/>
      <c r="P9539" s="2"/>
      <c r="Q9539" s="2"/>
      <c r="R9539" s="2"/>
      <c r="S9539" s="2"/>
      <c r="T9539" s="2"/>
      <c r="U9539" s="2"/>
      <c r="V9539" s="2"/>
      <c r="W9539" s="2"/>
      <c r="X9539" s="2"/>
      <c r="Y9539" s="2"/>
      <c r="AB9539" s="2"/>
      <c r="AC9539" s="2"/>
      <c r="AD9539" s="2"/>
      <c r="AE9539" s="2"/>
      <c r="AF9539" s="2"/>
      <c r="AG9539" s="2"/>
      <c r="AH9539" s="2"/>
      <c r="AI9539" s="2"/>
      <c r="AJ9539" s="2"/>
      <c r="AK9539" s="2"/>
      <c r="BK9539" s="2"/>
      <c r="BL9539" s="2"/>
      <c r="BN9539" s="2"/>
      <c r="BO9539" s="2"/>
    </row>
    <row r="9540" ht="12.75" customHeight="1">
      <c r="D9540" s="2"/>
      <c r="G9540" s="2"/>
      <c r="I9540" s="2"/>
      <c r="J9540" s="2"/>
      <c r="K9540" s="2"/>
      <c r="L9540" s="2"/>
      <c r="M9540" s="2"/>
      <c r="N9540" s="2"/>
      <c r="O9540" s="2"/>
      <c r="P9540" s="2"/>
      <c r="Q9540" s="2"/>
      <c r="R9540" s="2"/>
      <c r="S9540" s="2"/>
      <c r="T9540" s="2"/>
      <c r="U9540" s="2"/>
      <c r="V9540" s="2"/>
      <c r="W9540" s="2"/>
      <c r="X9540" s="2"/>
      <c r="Y9540" s="2"/>
      <c r="AB9540" s="2"/>
      <c r="AC9540" s="2"/>
      <c r="AD9540" s="2"/>
      <c r="AE9540" s="2"/>
      <c r="AF9540" s="2"/>
      <c r="AG9540" s="2"/>
      <c r="AH9540" s="2"/>
      <c r="AI9540" s="2"/>
      <c r="AJ9540" s="2"/>
      <c r="AK9540" s="2"/>
      <c r="BK9540" s="2"/>
      <c r="BL9540" s="2"/>
      <c r="BN9540" s="2"/>
      <c r="BO9540" s="2"/>
    </row>
    <row r="9541" ht="12.75" customHeight="1">
      <c r="D9541" s="2"/>
      <c r="G9541" s="2"/>
      <c r="I9541" s="2"/>
      <c r="J9541" s="2"/>
      <c r="K9541" s="2"/>
      <c r="L9541" s="2"/>
      <c r="M9541" s="2"/>
      <c r="N9541" s="2"/>
      <c r="O9541" s="2"/>
      <c r="P9541" s="2"/>
      <c r="Q9541" s="2"/>
      <c r="R9541" s="2"/>
      <c r="S9541" s="2"/>
      <c r="T9541" s="2"/>
      <c r="U9541" s="2"/>
      <c r="V9541" s="2"/>
      <c r="W9541" s="2"/>
      <c r="X9541" s="2"/>
      <c r="Y9541" s="2"/>
      <c r="AB9541" s="2"/>
      <c r="AC9541" s="2"/>
      <c r="AD9541" s="2"/>
      <c r="AE9541" s="2"/>
      <c r="AF9541" s="2"/>
      <c r="AG9541" s="2"/>
      <c r="AH9541" s="2"/>
      <c r="AI9541" s="2"/>
      <c r="AJ9541" s="2"/>
      <c r="AK9541" s="2"/>
      <c r="BK9541" s="2"/>
      <c r="BL9541" s="2"/>
      <c r="BN9541" s="2"/>
      <c r="BO9541" s="2"/>
    </row>
    <row r="9542" ht="12.75" customHeight="1">
      <c r="D9542" s="2"/>
      <c r="G9542" s="2"/>
      <c r="I9542" s="2"/>
      <c r="J9542" s="2"/>
      <c r="K9542" s="2"/>
      <c r="L9542" s="2"/>
      <c r="M9542" s="2"/>
      <c r="N9542" s="2"/>
      <c r="O9542" s="2"/>
      <c r="P9542" s="2"/>
      <c r="Q9542" s="2"/>
      <c r="R9542" s="2"/>
      <c r="S9542" s="2"/>
      <c r="T9542" s="2"/>
      <c r="U9542" s="2"/>
      <c r="V9542" s="2"/>
      <c r="W9542" s="2"/>
      <c r="X9542" s="2"/>
      <c r="Y9542" s="2"/>
      <c r="AB9542" s="2"/>
      <c r="AC9542" s="2"/>
      <c r="AD9542" s="2"/>
      <c r="AE9542" s="2"/>
      <c r="AF9542" s="2"/>
      <c r="AG9542" s="2"/>
      <c r="AH9542" s="2"/>
      <c r="AI9542" s="2"/>
      <c r="AJ9542" s="2"/>
      <c r="AK9542" s="2"/>
      <c r="BK9542" s="2"/>
      <c r="BL9542" s="2"/>
      <c r="BN9542" s="2"/>
      <c r="BO9542" s="2"/>
    </row>
    <row r="9543" ht="12.75" customHeight="1">
      <c r="D9543" s="2"/>
      <c r="G9543" s="2"/>
      <c r="I9543" s="2"/>
      <c r="J9543" s="2"/>
      <c r="K9543" s="2"/>
      <c r="L9543" s="2"/>
      <c r="M9543" s="2"/>
      <c r="N9543" s="2"/>
      <c r="O9543" s="2"/>
      <c r="P9543" s="2"/>
      <c r="Q9543" s="2"/>
      <c r="R9543" s="2"/>
      <c r="S9543" s="2"/>
      <c r="T9543" s="2"/>
      <c r="U9543" s="2"/>
      <c r="V9543" s="2"/>
      <c r="W9543" s="2"/>
      <c r="X9543" s="2"/>
      <c r="Y9543" s="2"/>
      <c r="AB9543" s="2"/>
      <c r="AC9543" s="2"/>
      <c r="AD9543" s="2"/>
      <c r="AE9543" s="2"/>
      <c r="AF9543" s="2"/>
      <c r="AG9543" s="2"/>
      <c r="AH9543" s="2"/>
      <c r="AI9543" s="2"/>
      <c r="AJ9543" s="2"/>
      <c r="AK9543" s="2"/>
      <c r="BK9543" s="2"/>
      <c r="BL9543" s="2"/>
      <c r="BN9543" s="2"/>
      <c r="BO9543" s="2"/>
    </row>
    <row r="9544" ht="12.75" customHeight="1">
      <c r="D9544" s="2"/>
      <c r="G9544" s="2"/>
      <c r="I9544" s="2"/>
      <c r="J9544" s="2"/>
      <c r="K9544" s="2"/>
      <c r="L9544" s="2"/>
      <c r="M9544" s="2"/>
      <c r="N9544" s="2"/>
      <c r="O9544" s="2"/>
      <c r="P9544" s="2"/>
      <c r="Q9544" s="2"/>
      <c r="R9544" s="2"/>
      <c r="S9544" s="2"/>
      <c r="T9544" s="2"/>
      <c r="U9544" s="2"/>
      <c r="V9544" s="2"/>
      <c r="W9544" s="2"/>
      <c r="X9544" s="2"/>
      <c r="Y9544" s="2"/>
      <c r="AB9544" s="2"/>
      <c r="AC9544" s="2"/>
      <c r="AD9544" s="2"/>
      <c r="AE9544" s="2"/>
      <c r="AF9544" s="2"/>
      <c r="AG9544" s="2"/>
      <c r="AH9544" s="2"/>
      <c r="AI9544" s="2"/>
      <c r="AJ9544" s="2"/>
      <c r="AK9544" s="2"/>
      <c r="BK9544" s="2"/>
      <c r="BL9544" s="2"/>
      <c r="BN9544" s="2"/>
      <c r="BO9544" s="2"/>
    </row>
    <row r="9545" ht="12.75" customHeight="1">
      <c r="D9545" s="2"/>
      <c r="G9545" s="2"/>
      <c r="I9545" s="2"/>
      <c r="J9545" s="2"/>
      <c r="K9545" s="2"/>
      <c r="L9545" s="2"/>
      <c r="M9545" s="2"/>
      <c r="N9545" s="2"/>
      <c r="O9545" s="2"/>
      <c r="P9545" s="2"/>
      <c r="Q9545" s="2"/>
      <c r="R9545" s="2"/>
      <c r="S9545" s="2"/>
      <c r="T9545" s="2"/>
      <c r="U9545" s="2"/>
      <c r="V9545" s="2"/>
      <c r="W9545" s="2"/>
      <c r="X9545" s="2"/>
      <c r="Y9545" s="2"/>
      <c r="AB9545" s="2"/>
      <c r="AC9545" s="2"/>
      <c r="AD9545" s="2"/>
      <c r="AE9545" s="2"/>
      <c r="AF9545" s="2"/>
      <c r="AG9545" s="2"/>
      <c r="AH9545" s="2"/>
      <c r="AI9545" s="2"/>
      <c r="AJ9545" s="2"/>
      <c r="AK9545" s="2"/>
      <c r="BK9545" s="2"/>
      <c r="BL9545" s="2"/>
      <c r="BN9545" s="2"/>
      <c r="BO9545" s="2"/>
    </row>
    <row r="9546" ht="12.75" customHeight="1">
      <c r="D9546" s="2"/>
      <c r="G9546" s="2"/>
      <c r="I9546" s="2"/>
      <c r="J9546" s="2"/>
      <c r="K9546" s="2"/>
      <c r="L9546" s="2"/>
      <c r="M9546" s="2"/>
      <c r="N9546" s="2"/>
      <c r="O9546" s="2"/>
      <c r="P9546" s="2"/>
      <c r="Q9546" s="2"/>
      <c r="R9546" s="2"/>
      <c r="S9546" s="2"/>
      <c r="T9546" s="2"/>
      <c r="U9546" s="2"/>
      <c r="V9546" s="2"/>
      <c r="W9546" s="2"/>
      <c r="X9546" s="2"/>
      <c r="Y9546" s="2"/>
      <c r="AB9546" s="2"/>
      <c r="AC9546" s="2"/>
      <c r="AD9546" s="2"/>
      <c r="AE9546" s="2"/>
      <c r="AF9546" s="2"/>
      <c r="AG9546" s="2"/>
      <c r="AH9546" s="2"/>
      <c r="AI9546" s="2"/>
      <c r="AJ9546" s="2"/>
      <c r="AK9546" s="2"/>
      <c r="BK9546" s="2"/>
      <c r="BL9546" s="2"/>
      <c r="BN9546" s="2"/>
      <c r="BO9546" s="2"/>
    </row>
    <row r="9547" ht="12.75" customHeight="1">
      <c r="D9547" s="2"/>
      <c r="G9547" s="2"/>
      <c r="I9547" s="2"/>
      <c r="J9547" s="2"/>
      <c r="K9547" s="2"/>
      <c r="L9547" s="2"/>
      <c r="M9547" s="2"/>
      <c r="N9547" s="2"/>
      <c r="O9547" s="2"/>
      <c r="P9547" s="2"/>
      <c r="Q9547" s="2"/>
      <c r="R9547" s="2"/>
      <c r="S9547" s="2"/>
      <c r="T9547" s="2"/>
      <c r="U9547" s="2"/>
      <c r="V9547" s="2"/>
      <c r="W9547" s="2"/>
      <c r="X9547" s="2"/>
      <c r="Y9547" s="2"/>
      <c r="AB9547" s="2"/>
      <c r="AC9547" s="2"/>
      <c r="AD9547" s="2"/>
      <c r="AE9547" s="2"/>
      <c r="AF9547" s="2"/>
      <c r="AG9547" s="2"/>
      <c r="AH9547" s="2"/>
      <c r="AI9547" s="2"/>
      <c r="AJ9547" s="2"/>
      <c r="AK9547" s="2"/>
      <c r="BK9547" s="2"/>
      <c r="BL9547" s="2"/>
      <c r="BN9547" s="2"/>
      <c r="BO9547" s="2"/>
    </row>
    <row r="9548" ht="12.75" customHeight="1">
      <c r="D9548" s="2"/>
      <c r="G9548" s="2"/>
      <c r="I9548" s="2"/>
      <c r="J9548" s="2"/>
      <c r="K9548" s="2"/>
      <c r="L9548" s="2"/>
      <c r="M9548" s="2"/>
      <c r="N9548" s="2"/>
      <c r="O9548" s="2"/>
      <c r="P9548" s="2"/>
      <c r="Q9548" s="2"/>
      <c r="R9548" s="2"/>
      <c r="S9548" s="2"/>
      <c r="T9548" s="2"/>
      <c r="U9548" s="2"/>
      <c r="V9548" s="2"/>
      <c r="W9548" s="2"/>
      <c r="X9548" s="2"/>
      <c r="Y9548" s="2"/>
      <c r="AB9548" s="2"/>
      <c r="AC9548" s="2"/>
      <c r="AD9548" s="2"/>
      <c r="AE9548" s="2"/>
      <c r="AF9548" s="2"/>
      <c r="AG9548" s="2"/>
      <c r="AH9548" s="2"/>
      <c r="AI9548" s="2"/>
      <c r="AJ9548" s="2"/>
      <c r="AK9548" s="2"/>
      <c r="BK9548" s="2"/>
      <c r="BL9548" s="2"/>
      <c r="BN9548" s="2"/>
      <c r="BO9548" s="2"/>
    </row>
    <row r="9549" ht="12.75" customHeight="1">
      <c r="D9549" s="2"/>
      <c r="G9549" s="2"/>
      <c r="I9549" s="2"/>
      <c r="J9549" s="2"/>
      <c r="K9549" s="2"/>
      <c r="L9549" s="2"/>
      <c r="M9549" s="2"/>
      <c r="N9549" s="2"/>
      <c r="O9549" s="2"/>
      <c r="P9549" s="2"/>
      <c r="Q9549" s="2"/>
      <c r="R9549" s="2"/>
      <c r="S9549" s="2"/>
      <c r="T9549" s="2"/>
      <c r="U9549" s="2"/>
      <c r="V9549" s="2"/>
      <c r="W9549" s="2"/>
      <c r="X9549" s="2"/>
      <c r="Y9549" s="2"/>
      <c r="AB9549" s="2"/>
      <c r="AC9549" s="2"/>
      <c r="AD9549" s="2"/>
      <c r="AE9549" s="2"/>
      <c r="AF9549" s="2"/>
      <c r="AG9549" s="2"/>
      <c r="AH9549" s="2"/>
      <c r="AI9549" s="2"/>
      <c r="AJ9549" s="2"/>
      <c r="AK9549" s="2"/>
      <c r="BK9549" s="2"/>
      <c r="BL9549" s="2"/>
      <c r="BN9549" s="2"/>
      <c r="BO9549" s="2"/>
    </row>
    <row r="9550" ht="12.75" customHeight="1">
      <c r="D9550" s="2"/>
      <c r="G9550" s="2"/>
      <c r="I9550" s="2"/>
      <c r="J9550" s="2"/>
      <c r="K9550" s="2"/>
      <c r="L9550" s="2"/>
      <c r="M9550" s="2"/>
      <c r="N9550" s="2"/>
      <c r="O9550" s="2"/>
      <c r="P9550" s="2"/>
      <c r="Q9550" s="2"/>
      <c r="R9550" s="2"/>
      <c r="S9550" s="2"/>
      <c r="T9550" s="2"/>
      <c r="U9550" s="2"/>
      <c r="V9550" s="2"/>
      <c r="W9550" s="2"/>
      <c r="X9550" s="2"/>
      <c r="Y9550" s="2"/>
      <c r="AB9550" s="2"/>
      <c r="AC9550" s="2"/>
      <c r="AD9550" s="2"/>
      <c r="AE9550" s="2"/>
      <c r="AF9550" s="2"/>
      <c r="AG9550" s="2"/>
      <c r="AH9550" s="2"/>
      <c r="AI9550" s="2"/>
      <c r="AJ9550" s="2"/>
      <c r="AK9550" s="2"/>
      <c r="BK9550" s="2"/>
      <c r="BL9550" s="2"/>
      <c r="BN9550" s="2"/>
      <c r="BO9550" s="2"/>
    </row>
    <row r="9551" ht="12.75" customHeight="1">
      <c r="D9551" s="2"/>
      <c r="G9551" s="2"/>
      <c r="I9551" s="2"/>
      <c r="J9551" s="2"/>
      <c r="K9551" s="2"/>
      <c r="L9551" s="2"/>
      <c r="M9551" s="2"/>
      <c r="N9551" s="2"/>
      <c r="O9551" s="2"/>
      <c r="P9551" s="2"/>
      <c r="Q9551" s="2"/>
      <c r="R9551" s="2"/>
      <c r="S9551" s="2"/>
      <c r="T9551" s="2"/>
      <c r="U9551" s="2"/>
      <c r="V9551" s="2"/>
      <c r="W9551" s="2"/>
      <c r="X9551" s="2"/>
      <c r="Y9551" s="2"/>
      <c r="AB9551" s="2"/>
      <c r="AC9551" s="2"/>
      <c r="AD9551" s="2"/>
      <c r="AE9551" s="2"/>
      <c r="AF9551" s="2"/>
      <c r="AG9551" s="2"/>
      <c r="AH9551" s="2"/>
      <c r="AI9551" s="2"/>
      <c r="AJ9551" s="2"/>
      <c r="AK9551" s="2"/>
      <c r="BK9551" s="2"/>
      <c r="BL9551" s="2"/>
      <c r="BN9551" s="2"/>
      <c r="BO9551" s="2"/>
    </row>
    <row r="9552" ht="12.75" customHeight="1">
      <c r="D9552" s="2"/>
      <c r="G9552" s="2"/>
      <c r="I9552" s="2"/>
      <c r="J9552" s="2"/>
      <c r="K9552" s="2"/>
      <c r="L9552" s="2"/>
      <c r="M9552" s="2"/>
      <c r="N9552" s="2"/>
      <c r="O9552" s="2"/>
      <c r="P9552" s="2"/>
      <c r="Q9552" s="2"/>
      <c r="R9552" s="2"/>
      <c r="S9552" s="2"/>
      <c r="T9552" s="2"/>
      <c r="U9552" s="2"/>
      <c r="V9552" s="2"/>
      <c r="W9552" s="2"/>
      <c r="X9552" s="2"/>
      <c r="Y9552" s="2"/>
      <c r="AB9552" s="2"/>
      <c r="AC9552" s="2"/>
      <c r="AD9552" s="2"/>
      <c r="AE9552" s="2"/>
      <c r="AF9552" s="2"/>
      <c r="AG9552" s="2"/>
      <c r="AH9552" s="2"/>
      <c r="AI9552" s="2"/>
      <c r="AJ9552" s="2"/>
      <c r="AK9552" s="2"/>
      <c r="BK9552" s="2"/>
      <c r="BL9552" s="2"/>
      <c r="BN9552" s="2"/>
      <c r="BO9552" s="2"/>
    </row>
    <row r="9553" ht="12.75" customHeight="1">
      <c r="D9553" s="2"/>
      <c r="G9553" s="2"/>
      <c r="I9553" s="2"/>
      <c r="J9553" s="2"/>
      <c r="K9553" s="2"/>
      <c r="L9553" s="2"/>
      <c r="M9553" s="2"/>
      <c r="N9553" s="2"/>
      <c r="O9553" s="2"/>
      <c r="P9553" s="2"/>
      <c r="Q9553" s="2"/>
      <c r="R9553" s="2"/>
      <c r="S9553" s="2"/>
      <c r="T9553" s="2"/>
      <c r="U9553" s="2"/>
      <c r="V9553" s="2"/>
      <c r="W9553" s="2"/>
      <c r="X9553" s="2"/>
      <c r="Y9553" s="2"/>
      <c r="AB9553" s="2"/>
      <c r="AC9553" s="2"/>
      <c r="AD9553" s="2"/>
      <c r="AE9553" s="2"/>
      <c r="AF9553" s="2"/>
      <c r="AG9553" s="2"/>
      <c r="AH9553" s="2"/>
      <c r="AI9553" s="2"/>
      <c r="AJ9553" s="2"/>
      <c r="AK9553" s="2"/>
      <c r="BK9553" s="2"/>
      <c r="BL9553" s="2"/>
      <c r="BN9553" s="2"/>
      <c r="BO9553" s="2"/>
    </row>
    <row r="9554" ht="12.75" customHeight="1">
      <c r="D9554" s="2"/>
      <c r="G9554" s="2"/>
      <c r="I9554" s="2"/>
      <c r="J9554" s="2"/>
      <c r="K9554" s="2"/>
      <c r="L9554" s="2"/>
      <c r="M9554" s="2"/>
      <c r="N9554" s="2"/>
      <c r="O9554" s="2"/>
      <c r="P9554" s="2"/>
      <c r="Q9554" s="2"/>
      <c r="R9554" s="2"/>
      <c r="S9554" s="2"/>
      <c r="T9554" s="2"/>
      <c r="U9554" s="2"/>
      <c r="V9554" s="2"/>
      <c r="W9554" s="2"/>
      <c r="X9554" s="2"/>
      <c r="Y9554" s="2"/>
      <c r="AB9554" s="2"/>
      <c r="AC9554" s="2"/>
      <c r="AD9554" s="2"/>
      <c r="AE9554" s="2"/>
      <c r="AF9554" s="2"/>
      <c r="AG9554" s="2"/>
      <c r="AH9554" s="2"/>
      <c r="AI9554" s="2"/>
      <c r="AJ9554" s="2"/>
      <c r="AK9554" s="2"/>
      <c r="BK9554" s="2"/>
      <c r="BL9554" s="2"/>
      <c r="BN9554" s="2"/>
      <c r="BO9554" s="2"/>
    </row>
    <row r="9555" ht="12.75" customHeight="1">
      <c r="D9555" s="2"/>
      <c r="G9555" s="2"/>
      <c r="I9555" s="2"/>
      <c r="J9555" s="2"/>
      <c r="K9555" s="2"/>
      <c r="L9555" s="2"/>
      <c r="M9555" s="2"/>
      <c r="N9555" s="2"/>
      <c r="O9555" s="2"/>
      <c r="P9555" s="2"/>
      <c r="Q9555" s="2"/>
      <c r="R9555" s="2"/>
      <c r="S9555" s="2"/>
      <c r="T9555" s="2"/>
      <c r="U9555" s="2"/>
      <c r="V9555" s="2"/>
      <c r="W9555" s="2"/>
      <c r="X9555" s="2"/>
      <c r="Y9555" s="2"/>
      <c r="AB9555" s="2"/>
      <c r="AC9555" s="2"/>
      <c r="AD9555" s="2"/>
      <c r="AE9555" s="2"/>
      <c r="AF9555" s="2"/>
      <c r="AG9555" s="2"/>
      <c r="AH9555" s="2"/>
      <c r="AI9555" s="2"/>
      <c r="AJ9555" s="2"/>
      <c r="AK9555" s="2"/>
      <c r="BK9555" s="2"/>
      <c r="BL9555" s="2"/>
      <c r="BN9555" s="2"/>
      <c r="BO9555" s="2"/>
    </row>
    <row r="9556" ht="12.75" customHeight="1">
      <c r="D9556" s="2"/>
      <c r="G9556" s="2"/>
      <c r="I9556" s="2"/>
      <c r="J9556" s="2"/>
      <c r="K9556" s="2"/>
      <c r="L9556" s="2"/>
      <c r="M9556" s="2"/>
      <c r="N9556" s="2"/>
      <c r="O9556" s="2"/>
      <c r="P9556" s="2"/>
      <c r="Q9556" s="2"/>
      <c r="R9556" s="2"/>
      <c r="S9556" s="2"/>
      <c r="T9556" s="2"/>
      <c r="U9556" s="2"/>
      <c r="V9556" s="2"/>
      <c r="W9556" s="2"/>
      <c r="X9556" s="2"/>
      <c r="Y9556" s="2"/>
      <c r="AB9556" s="2"/>
      <c r="AC9556" s="2"/>
      <c r="AD9556" s="2"/>
      <c r="AE9556" s="2"/>
      <c r="AF9556" s="2"/>
      <c r="AG9556" s="2"/>
      <c r="AH9556" s="2"/>
      <c r="AI9556" s="2"/>
      <c r="AJ9556" s="2"/>
      <c r="AK9556" s="2"/>
      <c r="BK9556" s="2"/>
      <c r="BL9556" s="2"/>
      <c r="BN9556" s="2"/>
      <c r="BO9556" s="2"/>
    </row>
    <row r="9557" ht="12.75" customHeight="1">
      <c r="D9557" s="2"/>
      <c r="G9557" s="2"/>
      <c r="I9557" s="2"/>
      <c r="J9557" s="2"/>
      <c r="K9557" s="2"/>
      <c r="L9557" s="2"/>
      <c r="M9557" s="2"/>
      <c r="N9557" s="2"/>
      <c r="O9557" s="2"/>
      <c r="P9557" s="2"/>
      <c r="Q9557" s="2"/>
      <c r="R9557" s="2"/>
      <c r="S9557" s="2"/>
      <c r="T9557" s="2"/>
      <c r="U9557" s="2"/>
      <c r="V9557" s="2"/>
      <c r="W9557" s="2"/>
      <c r="X9557" s="2"/>
      <c r="Y9557" s="2"/>
      <c r="AB9557" s="2"/>
      <c r="AC9557" s="2"/>
      <c r="AD9557" s="2"/>
      <c r="AE9557" s="2"/>
      <c r="AF9557" s="2"/>
      <c r="AG9557" s="2"/>
      <c r="AH9557" s="2"/>
      <c r="AI9557" s="2"/>
      <c r="AJ9557" s="2"/>
      <c r="AK9557" s="2"/>
      <c r="BK9557" s="2"/>
      <c r="BL9557" s="2"/>
      <c r="BN9557" s="2"/>
      <c r="BO9557" s="2"/>
    </row>
    <row r="9558" ht="12.75" customHeight="1">
      <c r="D9558" s="2"/>
      <c r="G9558" s="2"/>
      <c r="I9558" s="2"/>
      <c r="J9558" s="2"/>
      <c r="K9558" s="2"/>
      <c r="L9558" s="2"/>
      <c r="M9558" s="2"/>
      <c r="N9558" s="2"/>
      <c r="O9558" s="2"/>
      <c r="P9558" s="2"/>
      <c r="Q9558" s="2"/>
      <c r="R9558" s="2"/>
      <c r="S9558" s="2"/>
      <c r="T9558" s="2"/>
      <c r="U9558" s="2"/>
      <c r="V9558" s="2"/>
      <c r="W9558" s="2"/>
      <c r="X9558" s="2"/>
      <c r="Y9558" s="2"/>
      <c r="AB9558" s="2"/>
      <c r="AC9558" s="2"/>
      <c r="AD9558" s="2"/>
      <c r="AE9558" s="2"/>
      <c r="AF9558" s="2"/>
      <c r="AG9558" s="2"/>
      <c r="AH9558" s="2"/>
      <c r="AI9558" s="2"/>
      <c r="AJ9558" s="2"/>
      <c r="AK9558" s="2"/>
      <c r="BK9558" s="2"/>
      <c r="BL9558" s="2"/>
      <c r="BN9558" s="2"/>
      <c r="BO9558" s="2"/>
    </row>
    <row r="9559" ht="12.75" customHeight="1">
      <c r="D9559" s="2"/>
      <c r="G9559" s="2"/>
      <c r="I9559" s="2"/>
      <c r="J9559" s="2"/>
      <c r="K9559" s="2"/>
      <c r="L9559" s="2"/>
      <c r="M9559" s="2"/>
      <c r="N9559" s="2"/>
      <c r="O9559" s="2"/>
      <c r="P9559" s="2"/>
      <c r="Q9559" s="2"/>
      <c r="R9559" s="2"/>
      <c r="S9559" s="2"/>
      <c r="T9559" s="2"/>
      <c r="U9559" s="2"/>
      <c r="V9559" s="2"/>
      <c r="W9559" s="2"/>
      <c r="X9559" s="2"/>
      <c r="Y9559" s="2"/>
      <c r="AB9559" s="2"/>
      <c r="AC9559" s="2"/>
      <c r="AD9559" s="2"/>
      <c r="AE9559" s="2"/>
      <c r="AF9559" s="2"/>
      <c r="AG9559" s="2"/>
      <c r="AH9559" s="2"/>
      <c r="AI9559" s="2"/>
      <c r="AJ9559" s="2"/>
      <c r="AK9559" s="2"/>
      <c r="BK9559" s="2"/>
      <c r="BL9559" s="2"/>
      <c r="BN9559" s="2"/>
      <c r="BO9559" s="2"/>
    </row>
    <row r="9560" ht="12.75" customHeight="1">
      <c r="D9560" s="2"/>
      <c r="G9560" s="2"/>
      <c r="I9560" s="2"/>
      <c r="J9560" s="2"/>
      <c r="K9560" s="2"/>
      <c r="L9560" s="2"/>
      <c r="M9560" s="2"/>
      <c r="N9560" s="2"/>
      <c r="O9560" s="2"/>
      <c r="P9560" s="2"/>
      <c r="Q9560" s="2"/>
      <c r="R9560" s="2"/>
      <c r="S9560" s="2"/>
      <c r="T9560" s="2"/>
      <c r="U9560" s="2"/>
      <c r="V9560" s="2"/>
      <c r="W9560" s="2"/>
      <c r="X9560" s="2"/>
      <c r="Y9560" s="2"/>
      <c r="AB9560" s="2"/>
      <c r="AC9560" s="2"/>
      <c r="AD9560" s="2"/>
      <c r="AE9560" s="2"/>
      <c r="AF9560" s="2"/>
      <c r="AG9560" s="2"/>
      <c r="AH9560" s="2"/>
      <c r="AI9560" s="2"/>
      <c r="AJ9560" s="2"/>
      <c r="AK9560" s="2"/>
      <c r="BK9560" s="2"/>
      <c r="BL9560" s="2"/>
      <c r="BN9560" s="2"/>
      <c r="BO9560" s="2"/>
    </row>
    <row r="9561" ht="12.75" customHeight="1">
      <c r="D9561" s="2"/>
      <c r="G9561" s="2"/>
      <c r="I9561" s="2"/>
      <c r="J9561" s="2"/>
      <c r="K9561" s="2"/>
      <c r="L9561" s="2"/>
      <c r="M9561" s="2"/>
      <c r="N9561" s="2"/>
      <c r="O9561" s="2"/>
      <c r="P9561" s="2"/>
      <c r="Q9561" s="2"/>
      <c r="R9561" s="2"/>
      <c r="S9561" s="2"/>
      <c r="T9561" s="2"/>
      <c r="U9561" s="2"/>
      <c r="V9561" s="2"/>
      <c r="W9561" s="2"/>
      <c r="X9561" s="2"/>
      <c r="Y9561" s="2"/>
      <c r="AB9561" s="2"/>
      <c r="AC9561" s="2"/>
      <c r="AD9561" s="2"/>
      <c r="AE9561" s="2"/>
      <c r="AF9561" s="2"/>
      <c r="AG9561" s="2"/>
      <c r="AH9561" s="2"/>
      <c r="AI9561" s="2"/>
      <c r="AJ9561" s="2"/>
      <c r="AK9561" s="2"/>
      <c r="BK9561" s="2"/>
      <c r="BL9561" s="2"/>
      <c r="BN9561" s="2"/>
      <c r="BO9561" s="2"/>
    </row>
    <row r="9562" ht="12.75" customHeight="1">
      <c r="D9562" s="2"/>
      <c r="G9562" s="2"/>
      <c r="I9562" s="2"/>
      <c r="J9562" s="2"/>
      <c r="K9562" s="2"/>
      <c r="L9562" s="2"/>
      <c r="M9562" s="2"/>
      <c r="N9562" s="2"/>
      <c r="O9562" s="2"/>
      <c r="P9562" s="2"/>
      <c r="Q9562" s="2"/>
      <c r="R9562" s="2"/>
      <c r="S9562" s="2"/>
      <c r="T9562" s="2"/>
      <c r="U9562" s="2"/>
      <c r="V9562" s="2"/>
      <c r="W9562" s="2"/>
      <c r="X9562" s="2"/>
      <c r="Y9562" s="2"/>
      <c r="AB9562" s="2"/>
      <c r="AC9562" s="2"/>
      <c r="AD9562" s="2"/>
      <c r="AE9562" s="2"/>
      <c r="AF9562" s="2"/>
      <c r="AG9562" s="2"/>
      <c r="AH9562" s="2"/>
      <c r="AI9562" s="2"/>
      <c r="AJ9562" s="2"/>
      <c r="AK9562" s="2"/>
      <c r="BK9562" s="2"/>
      <c r="BL9562" s="2"/>
      <c r="BN9562" s="2"/>
      <c r="BO9562" s="2"/>
    </row>
    <row r="9563" ht="12.75" customHeight="1">
      <c r="D9563" s="2"/>
      <c r="G9563" s="2"/>
      <c r="I9563" s="2"/>
      <c r="J9563" s="2"/>
      <c r="K9563" s="2"/>
      <c r="L9563" s="2"/>
      <c r="M9563" s="2"/>
      <c r="N9563" s="2"/>
      <c r="O9563" s="2"/>
      <c r="P9563" s="2"/>
      <c r="Q9563" s="2"/>
      <c r="R9563" s="2"/>
      <c r="S9563" s="2"/>
      <c r="T9563" s="2"/>
      <c r="U9563" s="2"/>
      <c r="V9563" s="2"/>
      <c r="W9563" s="2"/>
      <c r="X9563" s="2"/>
      <c r="Y9563" s="2"/>
      <c r="AB9563" s="2"/>
      <c r="AC9563" s="2"/>
      <c r="AD9563" s="2"/>
      <c r="AE9563" s="2"/>
      <c r="AF9563" s="2"/>
      <c r="AG9563" s="2"/>
      <c r="AH9563" s="2"/>
      <c r="AI9563" s="2"/>
      <c r="AJ9563" s="2"/>
      <c r="AK9563" s="2"/>
      <c r="BK9563" s="2"/>
      <c r="BL9563" s="2"/>
      <c r="BN9563" s="2"/>
      <c r="BO9563" s="2"/>
    </row>
    <row r="9564" ht="12.75" customHeight="1">
      <c r="D9564" s="2"/>
      <c r="G9564" s="2"/>
      <c r="I9564" s="2"/>
      <c r="J9564" s="2"/>
      <c r="K9564" s="2"/>
      <c r="L9564" s="2"/>
      <c r="M9564" s="2"/>
      <c r="N9564" s="2"/>
      <c r="O9564" s="2"/>
      <c r="P9564" s="2"/>
      <c r="Q9564" s="2"/>
      <c r="R9564" s="2"/>
      <c r="S9564" s="2"/>
      <c r="T9564" s="2"/>
      <c r="U9564" s="2"/>
      <c r="V9564" s="2"/>
      <c r="W9564" s="2"/>
      <c r="X9564" s="2"/>
      <c r="Y9564" s="2"/>
      <c r="AB9564" s="2"/>
      <c r="AC9564" s="2"/>
      <c r="AD9564" s="2"/>
      <c r="AE9564" s="2"/>
      <c r="AF9564" s="2"/>
      <c r="AG9564" s="2"/>
      <c r="AH9564" s="2"/>
      <c r="AI9564" s="2"/>
      <c r="AJ9564" s="2"/>
      <c r="AK9564" s="2"/>
      <c r="BK9564" s="2"/>
      <c r="BL9564" s="2"/>
      <c r="BN9564" s="2"/>
      <c r="BO9564" s="2"/>
    </row>
    <row r="9565" ht="12.75" customHeight="1">
      <c r="D9565" s="2"/>
      <c r="G9565" s="2"/>
      <c r="I9565" s="2"/>
      <c r="J9565" s="2"/>
      <c r="K9565" s="2"/>
      <c r="L9565" s="2"/>
      <c r="M9565" s="2"/>
      <c r="N9565" s="2"/>
      <c r="O9565" s="2"/>
      <c r="P9565" s="2"/>
      <c r="Q9565" s="2"/>
      <c r="R9565" s="2"/>
      <c r="S9565" s="2"/>
      <c r="T9565" s="2"/>
      <c r="U9565" s="2"/>
      <c r="V9565" s="2"/>
      <c r="W9565" s="2"/>
      <c r="X9565" s="2"/>
      <c r="Y9565" s="2"/>
      <c r="AB9565" s="2"/>
      <c r="AC9565" s="2"/>
      <c r="AD9565" s="2"/>
      <c r="AE9565" s="2"/>
      <c r="AF9565" s="2"/>
      <c r="AG9565" s="2"/>
      <c r="AH9565" s="2"/>
      <c r="AI9565" s="2"/>
      <c r="AJ9565" s="2"/>
      <c r="AK9565" s="2"/>
      <c r="BK9565" s="2"/>
      <c r="BL9565" s="2"/>
      <c r="BN9565" s="2"/>
      <c r="BO9565" s="2"/>
    </row>
    <row r="9566" ht="12.75" customHeight="1">
      <c r="D9566" s="2"/>
      <c r="G9566" s="2"/>
      <c r="I9566" s="2"/>
      <c r="J9566" s="2"/>
      <c r="K9566" s="2"/>
      <c r="L9566" s="2"/>
      <c r="M9566" s="2"/>
      <c r="N9566" s="2"/>
      <c r="O9566" s="2"/>
      <c r="P9566" s="2"/>
      <c r="Q9566" s="2"/>
      <c r="R9566" s="2"/>
      <c r="S9566" s="2"/>
      <c r="T9566" s="2"/>
      <c r="U9566" s="2"/>
      <c r="V9566" s="2"/>
      <c r="W9566" s="2"/>
      <c r="X9566" s="2"/>
      <c r="Y9566" s="2"/>
      <c r="AB9566" s="2"/>
      <c r="AC9566" s="2"/>
      <c r="AD9566" s="2"/>
      <c r="AE9566" s="2"/>
      <c r="AF9566" s="2"/>
      <c r="AG9566" s="2"/>
      <c r="AH9566" s="2"/>
      <c r="AI9566" s="2"/>
      <c r="AJ9566" s="2"/>
      <c r="AK9566" s="2"/>
      <c r="BK9566" s="2"/>
      <c r="BL9566" s="2"/>
      <c r="BN9566" s="2"/>
      <c r="BO9566" s="2"/>
    </row>
    <row r="9567" ht="12.75" customHeight="1">
      <c r="D9567" s="2"/>
      <c r="G9567" s="2"/>
      <c r="I9567" s="2"/>
      <c r="J9567" s="2"/>
      <c r="K9567" s="2"/>
      <c r="L9567" s="2"/>
      <c r="M9567" s="2"/>
      <c r="N9567" s="2"/>
      <c r="O9567" s="2"/>
      <c r="P9567" s="2"/>
      <c r="Q9567" s="2"/>
      <c r="R9567" s="2"/>
      <c r="S9567" s="2"/>
      <c r="T9567" s="2"/>
      <c r="U9567" s="2"/>
      <c r="V9567" s="2"/>
      <c r="W9567" s="2"/>
      <c r="X9567" s="2"/>
      <c r="Y9567" s="2"/>
      <c r="AB9567" s="2"/>
      <c r="AC9567" s="2"/>
      <c r="AD9567" s="2"/>
      <c r="AE9567" s="2"/>
      <c r="AF9567" s="2"/>
      <c r="AG9567" s="2"/>
      <c r="AH9567" s="2"/>
      <c r="AI9567" s="2"/>
      <c r="AJ9567" s="2"/>
      <c r="AK9567" s="2"/>
      <c r="BK9567" s="2"/>
      <c r="BL9567" s="2"/>
      <c r="BN9567" s="2"/>
      <c r="BO9567" s="2"/>
    </row>
    <row r="9568" ht="12.75" customHeight="1">
      <c r="D9568" s="2"/>
      <c r="G9568" s="2"/>
      <c r="I9568" s="2"/>
      <c r="J9568" s="2"/>
      <c r="K9568" s="2"/>
      <c r="L9568" s="2"/>
      <c r="M9568" s="2"/>
      <c r="N9568" s="2"/>
      <c r="O9568" s="2"/>
      <c r="P9568" s="2"/>
      <c r="Q9568" s="2"/>
      <c r="R9568" s="2"/>
      <c r="S9568" s="2"/>
      <c r="T9568" s="2"/>
      <c r="U9568" s="2"/>
      <c r="V9568" s="2"/>
      <c r="W9568" s="2"/>
      <c r="X9568" s="2"/>
      <c r="Y9568" s="2"/>
      <c r="AB9568" s="2"/>
      <c r="AC9568" s="2"/>
      <c r="AD9568" s="2"/>
      <c r="AE9568" s="2"/>
      <c r="AF9568" s="2"/>
      <c r="AG9568" s="2"/>
      <c r="AH9568" s="2"/>
      <c r="AI9568" s="2"/>
      <c r="AJ9568" s="2"/>
      <c r="AK9568" s="2"/>
      <c r="BK9568" s="2"/>
      <c r="BL9568" s="2"/>
      <c r="BN9568" s="2"/>
      <c r="BO9568" s="2"/>
    </row>
    <row r="9569" ht="12.75" customHeight="1">
      <c r="D9569" s="2"/>
      <c r="G9569" s="2"/>
      <c r="I9569" s="2"/>
      <c r="J9569" s="2"/>
      <c r="K9569" s="2"/>
      <c r="L9569" s="2"/>
      <c r="M9569" s="2"/>
      <c r="N9569" s="2"/>
      <c r="O9569" s="2"/>
      <c r="P9569" s="2"/>
      <c r="Q9569" s="2"/>
      <c r="R9569" s="2"/>
      <c r="S9569" s="2"/>
      <c r="T9569" s="2"/>
      <c r="U9569" s="2"/>
      <c r="V9569" s="2"/>
      <c r="W9569" s="2"/>
      <c r="X9569" s="2"/>
      <c r="Y9569" s="2"/>
      <c r="AB9569" s="2"/>
      <c r="AC9569" s="2"/>
      <c r="AD9569" s="2"/>
      <c r="AE9569" s="2"/>
      <c r="AF9569" s="2"/>
      <c r="AG9569" s="2"/>
      <c r="AH9569" s="2"/>
      <c r="AI9569" s="2"/>
      <c r="AJ9569" s="2"/>
      <c r="AK9569" s="2"/>
      <c r="BK9569" s="2"/>
      <c r="BL9569" s="2"/>
      <c r="BN9569" s="2"/>
      <c r="BO9569" s="2"/>
    </row>
    <row r="9570" ht="12.75" customHeight="1">
      <c r="D9570" s="2"/>
      <c r="G9570" s="2"/>
      <c r="I9570" s="2"/>
      <c r="J9570" s="2"/>
      <c r="K9570" s="2"/>
      <c r="L9570" s="2"/>
      <c r="M9570" s="2"/>
      <c r="N9570" s="2"/>
      <c r="O9570" s="2"/>
      <c r="P9570" s="2"/>
      <c r="Q9570" s="2"/>
      <c r="R9570" s="2"/>
      <c r="S9570" s="2"/>
      <c r="T9570" s="2"/>
      <c r="U9570" s="2"/>
      <c r="V9570" s="2"/>
      <c r="W9570" s="2"/>
      <c r="X9570" s="2"/>
      <c r="Y9570" s="2"/>
      <c r="AB9570" s="2"/>
      <c r="AC9570" s="2"/>
      <c r="AD9570" s="2"/>
      <c r="AE9570" s="2"/>
      <c r="AF9570" s="2"/>
      <c r="AG9570" s="2"/>
      <c r="AH9570" s="2"/>
      <c r="AI9570" s="2"/>
      <c r="AJ9570" s="2"/>
      <c r="AK9570" s="2"/>
      <c r="BK9570" s="2"/>
      <c r="BL9570" s="2"/>
      <c r="BN9570" s="2"/>
      <c r="BO9570" s="2"/>
    </row>
    <row r="9571" ht="12.75" customHeight="1">
      <c r="D9571" s="2"/>
      <c r="G9571" s="2"/>
      <c r="I9571" s="2"/>
      <c r="J9571" s="2"/>
      <c r="K9571" s="2"/>
      <c r="L9571" s="2"/>
      <c r="M9571" s="2"/>
      <c r="N9571" s="2"/>
      <c r="O9571" s="2"/>
      <c r="P9571" s="2"/>
      <c r="Q9571" s="2"/>
      <c r="R9571" s="2"/>
      <c r="S9571" s="2"/>
      <c r="T9571" s="2"/>
      <c r="U9571" s="2"/>
      <c r="V9571" s="2"/>
      <c r="W9571" s="2"/>
      <c r="X9571" s="2"/>
      <c r="Y9571" s="2"/>
      <c r="AB9571" s="2"/>
      <c r="AC9571" s="2"/>
      <c r="AD9571" s="2"/>
      <c r="AE9571" s="2"/>
      <c r="AF9571" s="2"/>
      <c r="AG9571" s="2"/>
      <c r="AH9571" s="2"/>
      <c r="AI9571" s="2"/>
      <c r="AJ9571" s="2"/>
      <c r="AK9571" s="2"/>
      <c r="BK9571" s="2"/>
      <c r="BL9571" s="2"/>
      <c r="BN9571" s="2"/>
      <c r="BO9571" s="2"/>
    </row>
    <row r="9572" ht="12.75" customHeight="1">
      <c r="D9572" s="2"/>
      <c r="G9572" s="2"/>
      <c r="I9572" s="2"/>
      <c r="J9572" s="2"/>
      <c r="K9572" s="2"/>
      <c r="L9572" s="2"/>
      <c r="M9572" s="2"/>
      <c r="N9572" s="2"/>
      <c r="O9572" s="2"/>
      <c r="P9572" s="2"/>
      <c r="Q9572" s="2"/>
      <c r="R9572" s="2"/>
      <c r="S9572" s="2"/>
      <c r="T9572" s="2"/>
      <c r="U9572" s="2"/>
      <c r="V9572" s="2"/>
      <c r="W9572" s="2"/>
      <c r="X9572" s="2"/>
      <c r="Y9572" s="2"/>
      <c r="AB9572" s="2"/>
      <c r="AC9572" s="2"/>
      <c r="AD9572" s="2"/>
      <c r="AE9572" s="2"/>
      <c r="AF9572" s="2"/>
      <c r="AG9572" s="2"/>
      <c r="AH9572" s="2"/>
      <c r="AI9572" s="2"/>
      <c r="AJ9572" s="2"/>
      <c r="AK9572" s="2"/>
      <c r="BK9572" s="2"/>
      <c r="BL9572" s="2"/>
      <c r="BN9572" s="2"/>
      <c r="BO9572" s="2"/>
    </row>
    <row r="9573" ht="12.75" customHeight="1">
      <c r="D9573" s="2"/>
      <c r="G9573" s="2"/>
      <c r="I9573" s="2"/>
      <c r="J9573" s="2"/>
      <c r="K9573" s="2"/>
      <c r="L9573" s="2"/>
      <c r="M9573" s="2"/>
      <c r="N9573" s="2"/>
      <c r="O9573" s="2"/>
      <c r="P9573" s="2"/>
      <c r="Q9573" s="2"/>
      <c r="R9573" s="2"/>
      <c r="S9573" s="2"/>
      <c r="T9573" s="2"/>
      <c r="U9573" s="2"/>
      <c r="V9573" s="2"/>
      <c r="W9573" s="2"/>
      <c r="X9573" s="2"/>
      <c r="Y9573" s="2"/>
      <c r="AB9573" s="2"/>
      <c r="AC9573" s="2"/>
      <c r="AD9573" s="2"/>
      <c r="AE9573" s="2"/>
      <c r="AF9573" s="2"/>
      <c r="AG9573" s="2"/>
      <c r="AH9573" s="2"/>
      <c r="AI9573" s="2"/>
      <c r="AJ9573" s="2"/>
      <c r="AK9573" s="2"/>
      <c r="BK9573" s="2"/>
      <c r="BL9573" s="2"/>
      <c r="BN9573" s="2"/>
      <c r="BO9573" s="2"/>
    </row>
    <row r="9574" ht="12.75" customHeight="1">
      <c r="D9574" s="2"/>
      <c r="G9574" s="2"/>
      <c r="I9574" s="2"/>
      <c r="J9574" s="2"/>
      <c r="K9574" s="2"/>
      <c r="L9574" s="2"/>
      <c r="M9574" s="2"/>
      <c r="N9574" s="2"/>
      <c r="O9574" s="2"/>
      <c r="P9574" s="2"/>
      <c r="Q9574" s="2"/>
      <c r="R9574" s="2"/>
      <c r="S9574" s="2"/>
      <c r="T9574" s="2"/>
      <c r="U9574" s="2"/>
      <c r="V9574" s="2"/>
      <c r="W9574" s="2"/>
      <c r="X9574" s="2"/>
      <c r="Y9574" s="2"/>
      <c r="AB9574" s="2"/>
      <c r="AC9574" s="2"/>
      <c r="AD9574" s="2"/>
      <c r="AE9574" s="2"/>
      <c r="AF9574" s="2"/>
      <c r="AG9574" s="2"/>
      <c r="AH9574" s="2"/>
      <c r="AI9574" s="2"/>
      <c r="AJ9574" s="2"/>
      <c r="AK9574" s="2"/>
      <c r="BK9574" s="2"/>
      <c r="BL9574" s="2"/>
      <c r="BN9574" s="2"/>
      <c r="BO9574" s="2"/>
    </row>
    <row r="9575" ht="12.75" customHeight="1">
      <c r="D9575" s="2"/>
      <c r="G9575" s="2"/>
      <c r="I9575" s="2"/>
      <c r="J9575" s="2"/>
      <c r="K9575" s="2"/>
      <c r="L9575" s="2"/>
      <c r="M9575" s="2"/>
      <c r="N9575" s="2"/>
      <c r="O9575" s="2"/>
      <c r="P9575" s="2"/>
      <c r="Q9575" s="2"/>
      <c r="R9575" s="2"/>
      <c r="S9575" s="2"/>
      <c r="T9575" s="2"/>
      <c r="U9575" s="2"/>
      <c r="V9575" s="2"/>
      <c r="W9575" s="2"/>
      <c r="X9575" s="2"/>
      <c r="Y9575" s="2"/>
      <c r="AB9575" s="2"/>
      <c r="AC9575" s="2"/>
      <c r="AD9575" s="2"/>
      <c r="AE9575" s="2"/>
      <c r="AF9575" s="2"/>
      <c r="AG9575" s="2"/>
      <c r="AH9575" s="2"/>
      <c r="AI9575" s="2"/>
      <c r="AJ9575" s="2"/>
      <c r="AK9575" s="2"/>
      <c r="BK9575" s="2"/>
      <c r="BL9575" s="2"/>
      <c r="BN9575" s="2"/>
      <c r="BO9575" s="2"/>
    </row>
    <row r="9576" ht="12.75" customHeight="1">
      <c r="D9576" s="2"/>
      <c r="G9576" s="2"/>
      <c r="I9576" s="2"/>
      <c r="J9576" s="2"/>
      <c r="K9576" s="2"/>
      <c r="L9576" s="2"/>
      <c r="M9576" s="2"/>
      <c r="N9576" s="2"/>
      <c r="O9576" s="2"/>
      <c r="P9576" s="2"/>
      <c r="Q9576" s="2"/>
      <c r="R9576" s="2"/>
      <c r="S9576" s="2"/>
      <c r="T9576" s="2"/>
      <c r="U9576" s="2"/>
      <c r="V9576" s="2"/>
      <c r="W9576" s="2"/>
      <c r="X9576" s="2"/>
      <c r="Y9576" s="2"/>
      <c r="AB9576" s="2"/>
      <c r="AC9576" s="2"/>
      <c r="AD9576" s="2"/>
      <c r="AE9576" s="2"/>
      <c r="AF9576" s="2"/>
      <c r="AG9576" s="2"/>
      <c r="AH9576" s="2"/>
      <c r="AI9576" s="2"/>
      <c r="AJ9576" s="2"/>
      <c r="AK9576" s="2"/>
      <c r="BK9576" s="2"/>
      <c r="BL9576" s="2"/>
      <c r="BN9576" s="2"/>
      <c r="BO9576" s="2"/>
    </row>
    <row r="9577" ht="12.75" customHeight="1">
      <c r="D9577" s="2"/>
      <c r="G9577" s="2"/>
      <c r="I9577" s="2"/>
      <c r="J9577" s="2"/>
      <c r="K9577" s="2"/>
      <c r="L9577" s="2"/>
      <c r="M9577" s="2"/>
      <c r="N9577" s="2"/>
      <c r="O9577" s="2"/>
      <c r="P9577" s="2"/>
      <c r="Q9577" s="2"/>
      <c r="R9577" s="2"/>
      <c r="S9577" s="2"/>
      <c r="T9577" s="2"/>
      <c r="U9577" s="2"/>
      <c r="V9577" s="2"/>
      <c r="W9577" s="2"/>
      <c r="X9577" s="2"/>
      <c r="Y9577" s="2"/>
      <c r="AB9577" s="2"/>
      <c r="AC9577" s="2"/>
      <c r="AD9577" s="2"/>
      <c r="AE9577" s="2"/>
      <c r="AF9577" s="2"/>
      <c r="AG9577" s="2"/>
      <c r="AH9577" s="2"/>
      <c r="AI9577" s="2"/>
      <c r="AJ9577" s="2"/>
      <c r="AK9577" s="2"/>
      <c r="BK9577" s="2"/>
      <c r="BL9577" s="2"/>
      <c r="BN9577" s="2"/>
      <c r="BO9577" s="2"/>
    </row>
    <row r="9578" ht="12.75" customHeight="1">
      <c r="D9578" s="2"/>
      <c r="G9578" s="2"/>
      <c r="I9578" s="2"/>
      <c r="J9578" s="2"/>
      <c r="K9578" s="2"/>
      <c r="L9578" s="2"/>
      <c r="M9578" s="2"/>
      <c r="N9578" s="2"/>
      <c r="O9578" s="2"/>
      <c r="P9578" s="2"/>
      <c r="Q9578" s="2"/>
      <c r="R9578" s="2"/>
      <c r="S9578" s="2"/>
      <c r="T9578" s="2"/>
      <c r="U9578" s="2"/>
      <c r="V9578" s="2"/>
      <c r="W9578" s="2"/>
      <c r="X9578" s="2"/>
      <c r="Y9578" s="2"/>
      <c r="AB9578" s="2"/>
      <c r="AC9578" s="2"/>
      <c r="AD9578" s="2"/>
      <c r="AE9578" s="2"/>
      <c r="AF9578" s="2"/>
      <c r="AG9578" s="2"/>
      <c r="AH9578" s="2"/>
      <c r="AI9578" s="2"/>
      <c r="AJ9578" s="2"/>
      <c r="AK9578" s="2"/>
      <c r="BK9578" s="2"/>
      <c r="BL9578" s="2"/>
      <c r="BN9578" s="2"/>
      <c r="BO9578" s="2"/>
    </row>
    <row r="9579" ht="12.75" customHeight="1">
      <c r="D9579" s="2"/>
      <c r="G9579" s="2"/>
      <c r="I9579" s="2"/>
      <c r="J9579" s="2"/>
      <c r="K9579" s="2"/>
      <c r="L9579" s="2"/>
      <c r="M9579" s="2"/>
      <c r="N9579" s="2"/>
      <c r="O9579" s="2"/>
      <c r="P9579" s="2"/>
      <c r="Q9579" s="2"/>
      <c r="R9579" s="2"/>
      <c r="S9579" s="2"/>
      <c r="T9579" s="2"/>
      <c r="U9579" s="2"/>
      <c r="V9579" s="2"/>
      <c r="W9579" s="2"/>
      <c r="X9579" s="2"/>
      <c r="Y9579" s="2"/>
      <c r="AB9579" s="2"/>
      <c r="AC9579" s="2"/>
      <c r="AD9579" s="2"/>
      <c r="AE9579" s="2"/>
      <c r="AF9579" s="2"/>
      <c r="AG9579" s="2"/>
      <c r="AH9579" s="2"/>
      <c r="AI9579" s="2"/>
      <c r="AJ9579" s="2"/>
      <c r="AK9579" s="2"/>
      <c r="BK9579" s="2"/>
      <c r="BL9579" s="2"/>
      <c r="BN9579" s="2"/>
      <c r="BO9579" s="2"/>
    </row>
    <row r="9580" ht="12.75" customHeight="1">
      <c r="D9580" s="2"/>
      <c r="G9580" s="2"/>
      <c r="I9580" s="2"/>
      <c r="J9580" s="2"/>
      <c r="K9580" s="2"/>
      <c r="L9580" s="2"/>
      <c r="M9580" s="2"/>
      <c r="N9580" s="2"/>
      <c r="O9580" s="2"/>
      <c r="P9580" s="2"/>
      <c r="Q9580" s="2"/>
      <c r="R9580" s="2"/>
      <c r="S9580" s="2"/>
      <c r="T9580" s="2"/>
      <c r="U9580" s="2"/>
      <c r="V9580" s="2"/>
      <c r="W9580" s="2"/>
      <c r="X9580" s="2"/>
      <c r="Y9580" s="2"/>
      <c r="AB9580" s="2"/>
      <c r="AC9580" s="2"/>
      <c r="AD9580" s="2"/>
      <c r="AE9580" s="2"/>
      <c r="AF9580" s="2"/>
      <c r="AG9580" s="2"/>
      <c r="AH9580" s="2"/>
      <c r="AI9580" s="2"/>
      <c r="AJ9580" s="2"/>
      <c r="AK9580" s="2"/>
      <c r="BK9580" s="2"/>
      <c r="BL9580" s="2"/>
      <c r="BN9580" s="2"/>
      <c r="BO9580" s="2"/>
    </row>
    <row r="9581" ht="12.75" customHeight="1">
      <c r="D9581" s="2"/>
      <c r="G9581" s="2"/>
      <c r="I9581" s="2"/>
      <c r="J9581" s="2"/>
      <c r="K9581" s="2"/>
      <c r="L9581" s="2"/>
      <c r="M9581" s="2"/>
      <c r="N9581" s="2"/>
      <c r="O9581" s="2"/>
      <c r="P9581" s="2"/>
      <c r="Q9581" s="2"/>
      <c r="R9581" s="2"/>
      <c r="S9581" s="2"/>
      <c r="T9581" s="2"/>
      <c r="U9581" s="2"/>
      <c r="V9581" s="2"/>
      <c r="W9581" s="2"/>
      <c r="X9581" s="2"/>
      <c r="Y9581" s="2"/>
      <c r="AB9581" s="2"/>
      <c r="AC9581" s="2"/>
      <c r="AD9581" s="2"/>
      <c r="AE9581" s="2"/>
      <c r="AF9581" s="2"/>
      <c r="AG9581" s="2"/>
      <c r="AH9581" s="2"/>
      <c r="AI9581" s="2"/>
      <c r="AJ9581" s="2"/>
      <c r="AK9581" s="2"/>
      <c r="BK9581" s="2"/>
      <c r="BL9581" s="2"/>
      <c r="BN9581" s="2"/>
      <c r="BO9581" s="2"/>
    </row>
    <row r="9582" ht="12.75" customHeight="1">
      <c r="D9582" s="2"/>
      <c r="G9582" s="2"/>
      <c r="I9582" s="2"/>
      <c r="J9582" s="2"/>
      <c r="K9582" s="2"/>
      <c r="L9582" s="2"/>
      <c r="M9582" s="2"/>
      <c r="N9582" s="2"/>
      <c r="O9582" s="2"/>
      <c r="P9582" s="2"/>
      <c r="Q9582" s="2"/>
      <c r="R9582" s="2"/>
      <c r="S9582" s="2"/>
      <c r="T9582" s="2"/>
      <c r="U9582" s="2"/>
      <c r="V9582" s="2"/>
      <c r="W9582" s="2"/>
      <c r="X9582" s="2"/>
      <c r="Y9582" s="2"/>
      <c r="AB9582" s="2"/>
      <c r="AC9582" s="2"/>
      <c r="AD9582" s="2"/>
      <c r="AE9582" s="2"/>
      <c r="AF9582" s="2"/>
      <c r="AG9582" s="2"/>
      <c r="AH9582" s="2"/>
      <c r="AI9582" s="2"/>
      <c r="AJ9582" s="2"/>
      <c r="AK9582" s="2"/>
      <c r="BK9582" s="2"/>
      <c r="BL9582" s="2"/>
      <c r="BN9582" s="2"/>
      <c r="BO9582" s="2"/>
    </row>
    <row r="9583" ht="12.75" customHeight="1">
      <c r="D9583" s="2"/>
      <c r="G9583" s="2"/>
      <c r="I9583" s="2"/>
      <c r="J9583" s="2"/>
      <c r="K9583" s="2"/>
      <c r="L9583" s="2"/>
      <c r="M9583" s="2"/>
      <c r="N9583" s="2"/>
      <c r="O9583" s="2"/>
      <c r="P9583" s="2"/>
      <c r="Q9583" s="2"/>
      <c r="R9583" s="2"/>
      <c r="S9583" s="2"/>
      <c r="T9583" s="2"/>
      <c r="U9583" s="2"/>
      <c r="V9583" s="2"/>
      <c r="W9583" s="2"/>
      <c r="X9583" s="2"/>
      <c r="Y9583" s="2"/>
      <c r="AB9583" s="2"/>
      <c r="AC9583" s="2"/>
      <c r="AD9583" s="2"/>
      <c r="AE9583" s="2"/>
      <c r="AF9583" s="2"/>
      <c r="AG9583" s="2"/>
      <c r="AH9583" s="2"/>
      <c r="AI9583" s="2"/>
      <c r="AJ9583" s="2"/>
      <c r="AK9583" s="2"/>
      <c r="BK9583" s="2"/>
      <c r="BL9583" s="2"/>
      <c r="BN9583" s="2"/>
      <c r="BO9583" s="2"/>
    </row>
    <row r="9584" ht="12.75" customHeight="1">
      <c r="D9584" s="2"/>
      <c r="G9584" s="2"/>
      <c r="I9584" s="2"/>
      <c r="J9584" s="2"/>
      <c r="K9584" s="2"/>
      <c r="L9584" s="2"/>
      <c r="M9584" s="2"/>
      <c r="N9584" s="2"/>
      <c r="O9584" s="2"/>
      <c r="P9584" s="2"/>
      <c r="Q9584" s="2"/>
      <c r="R9584" s="2"/>
      <c r="S9584" s="2"/>
      <c r="T9584" s="2"/>
      <c r="U9584" s="2"/>
      <c r="V9584" s="2"/>
      <c r="W9584" s="2"/>
      <c r="X9584" s="2"/>
      <c r="Y9584" s="2"/>
      <c r="AB9584" s="2"/>
      <c r="AC9584" s="2"/>
      <c r="AD9584" s="2"/>
      <c r="AE9584" s="2"/>
      <c r="AF9584" s="2"/>
      <c r="AG9584" s="2"/>
      <c r="AH9584" s="2"/>
      <c r="AI9584" s="2"/>
      <c r="AJ9584" s="2"/>
      <c r="AK9584" s="2"/>
      <c r="BK9584" s="2"/>
      <c r="BL9584" s="2"/>
      <c r="BN9584" s="2"/>
      <c r="BO9584" s="2"/>
    </row>
    <row r="9585" ht="12.75" customHeight="1">
      <c r="D9585" s="2"/>
      <c r="G9585" s="2"/>
      <c r="I9585" s="2"/>
      <c r="J9585" s="2"/>
      <c r="K9585" s="2"/>
      <c r="L9585" s="2"/>
      <c r="M9585" s="2"/>
      <c r="N9585" s="2"/>
      <c r="O9585" s="2"/>
      <c r="P9585" s="2"/>
      <c r="Q9585" s="2"/>
      <c r="R9585" s="2"/>
      <c r="S9585" s="2"/>
      <c r="T9585" s="2"/>
      <c r="U9585" s="2"/>
      <c r="V9585" s="2"/>
      <c r="W9585" s="2"/>
      <c r="X9585" s="2"/>
      <c r="Y9585" s="2"/>
      <c r="AB9585" s="2"/>
      <c r="AC9585" s="2"/>
      <c r="AD9585" s="2"/>
      <c r="AE9585" s="2"/>
      <c r="AF9585" s="2"/>
      <c r="AG9585" s="2"/>
      <c r="AH9585" s="2"/>
      <c r="AI9585" s="2"/>
      <c r="AJ9585" s="2"/>
      <c r="AK9585" s="2"/>
      <c r="BK9585" s="2"/>
      <c r="BL9585" s="2"/>
      <c r="BN9585" s="2"/>
      <c r="BO9585" s="2"/>
    </row>
    <row r="9586" ht="12.75" customHeight="1">
      <c r="D9586" s="2"/>
      <c r="G9586" s="2"/>
      <c r="I9586" s="2"/>
      <c r="J9586" s="2"/>
      <c r="K9586" s="2"/>
      <c r="L9586" s="2"/>
      <c r="M9586" s="2"/>
      <c r="N9586" s="2"/>
      <c r="O9586" s="2"/>
      <c r="P9586" s="2"/>
      <c r="Q9586" s="2"/>
      <c r="R9586" s="2"/>
      <c r="S9586" s="2"/>
      <c r="T9586" s="2"/>
      <c r="U9586" s="2"/>
      <c r="V9586" s="2"/>
      <c r="W9586" s="2"/>
      <c r="X9586" s="2"/>
      <c r="Y9586" s="2"/>
      <c r="AB9586" s="2"/>
      <c r="AC9586" s="2"/>
      <c r="AD9586" s="2"/>
      <c r="AE9586" s="2"/>
      <c r="AF9586" s="2"/>
      <c r="AG9586" s="2"/>
      <c r="AH9586" s="2"/>
      <c r="AI9586" s="2"/>
      <c r="AJ9586" s="2"/>
      <c r="AK9586" s="2"/>
      <c r="BK9586" s="2"/>
      <c r="BL9586" s="2"/>
      <c r="BN9586" s="2"/>
      <c r="BO9586" s="2"/>
    </row>
    <row r="9587" ht="12.75" customHeight="1">
      <c r="D9587" s="2"/>
      <c r="G9587" s="2"/>
      <c r="I9587" s="2"/>
      <c r="J9587" s="2"/>
      <c r="K9587" s="2"/>
      <c r="L9587" s="2"/>
      <c r="M9587" s="2"/>
      <c r="N9587" s="2"/>
      <c r="O9587" s="2"/>
      <c r="P9587" s="2"/>
      <c r="Q9587" s="2"/>
      <c r="R9587" s="2"/>
      <c r="S9587" s="2"/>
      <c r="T9587" s="2"/>
      <c r="U9587" s="2"/>
      <c r="V9587" s="2"/>
      <c r="W9587" s="2"/>
      <c r="X9587" s="2"/>
      <c r="Y9587" s="2"/>
      <c r="AB9587" s="2"/>
      <c r="AC9587" s="2"/>
      <c r="AD9587" s="2"/>
      <c r="AE9587" s="2"/>
      <c r="AF9587" s="2"/>
      <c r="AG9587" s="2"/>
      <c r="AH9587" s="2"/>
      <c r="AI9587" s="2"/>
      <c r="AJ9587" s="2"/>
      <c r="AK9587" s="2"/>
      <c r="BK9587" s="2"/>
      <c r="BL9587" s="2"/>
      <c r="BN9587" s="2"/>
      <c r="BO9587" s="2"/>
    </row>
    <row r="9588" ht="12.75" customHeight="1">
      <c r="D9588" s="2"/>
      <c r="G9588" s="2"/>
      <c r="I9588" s="2"/>
      <c r="J9588" s="2"/>
      <c r="K9588" s="2"/>
      <c r="L9588" s="2"/>
      <c r="M9588" s="2"/>
      <c r="N9588" s="2"/>
      <c r="O9588" s="2"/>
      <c r="P9588" s="2"/>
      <c r="Q9588" s="2"/>
      <c r="R9588" s="2"/>
      <c r="S9588" s="2"/>
      <c r="T9588" s="2"/>
      <c r="U9588" s="2"/>
      <c r="V9588" s="2"/>
      <c r="W9588" s="2"/>
      <c r="X9588" s="2"/>
      <c r="Y9588" s="2"/>
      <c r="AB9588" s="2"/>
      <c r="AC9588" s="2"/>
      <c r="AD9588" s="2"/>
      <c r="AE9588" s="2"/>
      <c r="AF9588" s="2"/>
      <c r="AG9588" s="2"/>
      <c r="AH9588" s="2"/>
      <c r="AI9588" s="2"/>
      <c r="AJ9588" s="2"/>
      <c r="AK9588" s="2"/>
      <c r="BK9588" s="2"/>
      <c r="BL9588" s="2"/>
      <c r="BN9588" s="2"/>
      <c r="BO9588" s="2"/>
    </row>
    <row r="9589" ht="12.75" customHeight="1">
      <c r="D9589" s="2"/>
      <c r="G9589" s="2"/>
      <c r="I9589" s="2"/>
      <c r="J9589" s="2"/>
      <c r="K9589" s="2"/>
      <c r="L9589" s="2"/>
      <c r="M9589" s="2"/>
      <c r="N9589" s="2"/>
      <c r="O9589" s="2"/>
      <c r="P9589" s="2"/>
      <c r="Q9589" s="2"/>
      <c r="R9589" s="2"/>
      <c r="S9589" s="2"/>
      <c r="T9589" s="2"/>
      <c r="U9589" s="2"/>
      <c r="V9589" s="2"/>
      <c r="W9589" s="2"/>
      <c r="X9589" s="2"/>
      <c r="Y9589" s="2"/>
      <c r="AB9589" s="2"/>
      <c r="AC9589" s="2"/>
      <c r="AD9589" s="2"/>
      <c r="AE9589" s="2"/>
      <c r="AF9589" s="2"/>
      <c r="AG9589" s="2"/>
      <c r="AH9589" s="2"/>
      <c r="AI9589" s="2"/>
      <c r="AJ9589" s="2"/>
      <c r="AK9589" s="2"/>
      <c r="BK9589" s="2"/>
      <c r="BL9589" s="2"/>
      <c r="BN9589" s="2"/>
      <c r="BO9589" s="2"/>
    </row>
    <row r="9590" ht="12.75" customHeight="1">
      <c r="D9590" s="2"/>
      <c r="G9590" s="2"/>
      <c r="I9590" s="2"/>
      <c r="J9590" s="2"/>
      <c r="K9590" s="2"/>
      <c r="L9590" s="2"/>
      <c r="M9590" s="2"/>
      <c r="N9590" s="2"/>
      <c r="O9590" s="2"/>
      <c r="P9590" s="2"/>
      <c r="Q9590" s="2"/>
      <c r="R9590" s="2"/>
      <c r="S9590" s="2"/>
      <c r="T9590" s="2"/>
      <c r="U9590" s="2"/>
      <c r="V9590" s="2"/>
      <c r="W9590" s="2"/>
      <c r="X9590" s="2"/>
      <c r="Y9590" s="2"/>
      <c r="AB9590" s="2"/>
      <c r="AC9590" s="2"/>
      <c r="AD9590" s="2"/>
      <c r="AE9590" s="2"/>
      <c r="AF9590" s="2"/>
      <c r="AG9590" s="2"/>
      <c r="AH9590" s="2"/>
      <c r="AI9590" s="2"/>
      <c r="AJ9590" s="2"/>
      <c r="AK9590" s="2"/>
      <c r="BK9590" s="2"/>
      <c r="BL9590" s="2"/>
      <c r="BN9590" s="2"/>
      <c r="BO9590" s="2"/>
    </row>
    <row r="9591" ht="12.75" customHeight="1">
      <c r="D9591" s="2"/>
      <c r="G9591" s="2"/>
      <c r="I9591" s="2"/>
      <c r="J9591" s="2"/>
      <c r="K9591" s="2"/>
      <c r="L9591" s="2"/>
      <c r="M9591" s="2"/>
      <c r="N9591" s="2"/>
      <c r="O9591" s="2"/>
      <c r="P9591" s="2"/>
      <c r="Q9591" s="2"/>
      <c r="R9591" s="2"/>
      <c r="S9591" s="2"/>
      <c r="T9591" s="2"/>
      <c r="U9591" s="2"/>
      <c r="V9591" s="2"/>
      <c r="W9591" s="2"/>
      <c r="X9591" s="2"/>
      <c r="Y9591" s="2"/>
      <c r="AB9591" s="2"/>
      <c r="AC9591" s="2"/>
      <c r="AD9591" s="2"/>
      <c r="AE9591" s="2"/>
      <c r="AF9591" s="2"/>
      <c r="AG9591" s="2"/>
      <c r="AH9591" s="2"/>
      <c r="AI9591" s="2"/>
      <c r="AJ9591" s="2"/>
      <c r="AK9591" s="2"/>
      <c r="BK9591" s="2"/>
      <c r="BL9591" s="2"/>
      <c r="BN9591" s="2"/>
      <c r="BO9591" s="2"/>
    </row>
    <row r="9592" ht="12.75" customHeight="1">
      <c r="D9592" s="2"/>
      <c r="G9592" s="2"/>
      <c r="I9592" s="2"/>
      <c r="J9592" s="2"/>
      <c r="K9592" s="2"/>
      <c r="L9592" s="2"/>
      <c r="M9592" s="2"/>
      <c r="N9592" s="2"/>
      <c r="O9592" s="2"/>
      <c r="P9592" s="2"/>
      <c r="Q9592" s="2"/>
      <c r="R9592" s="2"/>
      <c r="S9592" s="2"/>
      <c r="T9592" s="2"/>
      <c r="U9592" s="2"/>
      <c r="V9592" s="2"/>
      <c r="W9592" s="2"/>
      <c r="X9592" s="2"/>
      <c r="Y9592" s="2"/>
      <c r="AB9592" s="2"/>
      <c r="AC9592" s="2"/>
      <c r="AD9592" s="2"/>
      <c r="AE9592" s="2"/>
      <c r="AF9592" s="2"/>
      <c r="AG9592" s="2"/>
      <c r="AH9592" s="2"/>
      <c r="AI9592" s="2"/>
      <c r="AJ9592" s="2"/>
      <c r="AK9592" s="2"/>
      <c r="BK9592" s="2"/>
      <c r="BL9592" s="2"/>
      <c r="BN9592" s="2"/>
      <c r="BO9592" s="2"/>
    </row>
    <row r="9593" ht="12.75" customHeight="1">
      <c r="D9593" s="2"/>
      <c r="G9593" s="2"/>
      <c r="I9593" s="2"/>
      <c r="J9593" s="2"/>
      <c r="K9593" s="2"/>
      <c r="L9593" s="2"/>
      <c r="M9593" s="2"/>
      <c r="N9593" s="2"/>
      <c r="O9593" s="2"/>
      <c r="P9593" s="2"/>
      <c r="Q9593" s="2"/>
      <c r="R9593" s="2"/>
      <c r="S9593" s="2"/>
      <c r="T9593" s="2"/>
      <c r="U9593" s="2"/>
      <c r="V9593" s="2"/>
      <c r="W9593" s="2"/>
      <c r="X9593" s="2"/>
      <c r="Y9593" s="2"/>
      <c r="AB9593" s="2"/>
      <c r="AC9593" s="2"/>
      <c r="AD9593" s="2"/>
      <c r="AE9593" s="2"/>
      <c r="AF9593" s="2"/>
      <c r="AG9593" s="2"/>
      <c r="AH9593" s="2"/>
      <c r="AI9593" s="2"/>
      <c r="AJ9593" s="2"/>
      <c r="AK9593" s="2"/>
      <c r="BK9593" s="2"/>
      <c r="BL9593" s="2"/>
      <c r="BN9593" s="2"/>
      <c r="BO9593" s="2"/>
    </row>
    <row r="9594" ht="12.75" customHeight="1">
      <c r="D9594" s="2"/>
      <c r="G9594" s="2"/>
      <c r="I9594" s="2"/>
      <c r="J9594" s="2"/>
      <c r="K9594" s="2"/>
      <c r="L9594" s="2"/>
      <c r="M9594" s="2"/>
      <c r="N9594" s="2"/>
      <c r="O9594" s="2"/>
      <c r="P9594" s="2"/>
      <c r="Q9594" s="2"/>
      <c r="R9594" s="2"/>
      <c r="S9594" s="2"/>
      <c r="T9594" s="2"/>
      <c r="U9594" s="2"/>
      <c r="V9594" s="2"/>
      <c r="W9594" s="2"/>
      <c r="X9594" s="2"/>
      <c r="Y9594" s="2"/>
      <c r="AB9594" s="2"/>
      <c r="AC9594" s="2"/>
      <c r="AD9594" s="2"/>
      <c r="AE9594" s="2"/>
      <c r="AF9594" s="2"/>
      <c r="AG9594" s="2"/>
      <c r="AH9594" s="2"/>
      <c r="AI9594" s="2"/>
      <c r="AJ9594" s="2"/>
      <c r="AK9594" s="2"/>
      <c r="BK9594" s="2"/>
      <c r="BL9594" s="2"/>
      <c r="BN9594" s="2"/>
      <c r="BO9594" s="2"/>
    </row>
    <row r="9595" ht="12.75" customHeight="1">
      <c r="D9595" s="2"/>
      <c r="G9595" s="2"/>
      <c r="I9595" s="2"/>
      <c r="J9595" s="2"/>
      <c r="K9595" s="2"/>
      <c r="L9595" s="2"/>
      <c r="M9595" s="2"/>
      <c r="N9595" s="2"/>
      <c r="O9595" s="2"/>
      <c r="P9595" s="2"/>
      <c r="Q9595" s="2"/>
      <c r="R9595" s="2"/>
      <c r="S9595" s="2"/>
      <c r="T9595" s="2"/>
      <c r="U9595" s="2"/>
      <c r="V9595" s="2"/>
      <c r="W9595" s="2"/>
      <c r="X9595" s="2"/>
      <c r="Y9595" s="2"/>
      <c r="AB9595" s="2"/>
      <c r="AC9595" s="2"/>
      <c r="AD9595" s="2"/>
      <c r="AE9595" s="2"/>
      <c r="AF9595" s="2"/>
      <c r="AG9595" s="2"/>
      <c r="AH9595" s="2"/>
      <c r="AI9595" s="2"/>
      <c r="AJ9595" s="2"/>
      <c r="AK9595" s="2"/>
      <c r="BK9595" s="2"/>
      <c r="BL9595" s="2"/>
      <c r="BN9595" s="2"/>
      <c r="BO9595" s="2"/>
    </row>
    <row r="9596" ht="12.75" customHeight="1">
      <c r="D9596" s="2"/>
      <c r="G9596" s="2"/>
      <c r="I9596" s="2"/>
      <c r="J9596" s="2"/>
      <c r="K9596" s="2"/>
      <c r="L9596" s="2"/>
      <c r="M9596" s="2"/>
      <c r="N9596" s="2"/>
      <c r="O9596" s="2"/>
      <c r="P9596" s="2"/>
      <c r="Q9596" s="2"/>
      <c r="R9596" s="2"/>
      <c r="S9596" s="2"/>
      <c r="T9596" s="2"/>
      <c r="U9596" s="2"/>
      <c r="V9596" s="2"/>
      <c r="W9596" s="2"/>
      <c r="X9596" s="2"/>
      <c r="Y9596" s="2"/>
      <c r="AB9596" s="2"/>
      <c r="AC9596" s="2"/>
      <c r="AD9596" s="2"/>
      <c r="AE9596" s="2"/>
      <c r="AF9596" s="2"/>
      <c r="AG9596" s="2"/>
      <c r="AH9596" s="2"/>
      <c r="AI9596" s="2"/>
      <c r="AJ9596" s="2"/>
      <c r="AK9596" s="2"/>
      <c r="BK9596" s="2"/>
      <c r="BL9596" s="2"/>
      <c r="BN9596" s="2"/>
      <c r="BO9596" s="2"/>
    </row>
    <row r="9597" ht="12.75" customHeight="1">
      <c r="D9597" s="2"/>
      <c r="G9597" s="2"/>
      <c r="I9597" s="2"/>
      <c r="J9597" s="2"/>
      <c r="K9597" s="2"/>
      <c r="L9597" s="2"/>
      <c r="M9597" s="2"/>
      <c r="N9597" s="2"/>
      <c r="O9597" s="2"/>
      <c r="P9597" s="2"/>
      <c r="Q9597" s="2"/>
      <c r="R9597" s="2"/>
      <c r="S9597" s="2"/>
      <c r="T9597" s="2"/>
      <c r="U9597" s="2"/>
      <c r="V9597" s="2"/>
      <c r="W9597" s="2"/>
      <c r="X9597" s="2"/>
      <c r="Y9597" s="2"/>
      <c r="AB9597" s="2"/>
      <c r="AC9597" s="2"/>
      <c r="AD9597" s="2"/>
      <c r="AE9597" s="2"/>
      <c r="AF9597" s="2"/>
      <c r="AG9597" s="2"/>
      <c r="AH9597" s="2"/>
      <c r="AI9597" s="2"/>
      <c r="AJ9597" s="2"/>
      <c r="AK9597" s="2"/>
      <c r="BK9597" s="2"/>
      <c r="BL9597" s="2"/>
      <c r="BN9597" s="2"/>
      <c r="BO9597" s="2"/>
    </row>
    <row r="9598" ht="12.75" customHeight="1">
      <c r="D9598" s="2"/>
      <c r="G9598" s="2"/>
      <c r="I9598" s="2"/>
      <c r="J9598" s="2"/>
      <c r="K9598" s="2"/>
      <c r="L9598" s="2"/>
      <c r="M9598" s="2"/>
      <c r="N9598" s="2"/>
      <c r="O9598" s="2"/>
      <c r="P9598" s="2"/>
      <c r="Q9598" s="2"/>
      <c r="R9598" s="2"/>
      <c r="S9598" s="2"/>
      <c r="T9598" s="2"/>
      <c r="U9598" s="2"/>
      <c r="V9598" s="2"/>
      <c r="W9598" s="2"/>
      <c r="X9598" s="2"/>
      <c r="Y9598" s="2"/>
      <c r="AB9598" s="2"/>
      <c r="AC9598" s="2"/>
      <c r="AD9598" s="2"/>
      <c r="AE9598" s="2"/>
      <c r="AF9598" s="2"/>
      <c r="AG9598" s="2"/>
      <c r="AH9598" s="2"/>
      <c r="AI9598" s="2"/>
      <c r="AJ9598" s="2"/>
      <c r="AK9598" s="2"/>
      <c r="BK9598" s="2"/>
      <c r="BL9598" s="2"/>
      <c r="BN9598" s="2"/>
      <c r="BO9598" s="2"/>
    </row>
    <row r="9599" ht="12.75" customHeight="1">
      <c r="D9599" s="2"/>
      <c r="G9599" s="2"/>
      <c r="I9599" s="2"/>
      <c r="J9599" s="2"/>
      <c r="K9599" s="2"/>
      <c r="L9599" s="2"/>
      <c r="M9599" s="2"/>
      <c r="N9599" s="2"/>
      <c r="O9599" s="2"/>
      <c r="P9599" s="2"/>
      <c r="Q9599" s="2"/>
      <c r="R9599" s="2"/>
      <c r="S9599" s="2"/>
      <c r="T9599" s="2"/>
      <c r="U9599" s="2"/>
      <c r="V9599" s="2"/>
      <c r="W9599" s="2"/>
      <c r="X9599" s="2"/>
      <c r="Y9599" s="2"/>
      <c r="AB9599" s="2"/>
      <c r="AC9599" s="2"/>
      <c r="AD9599" s="2"/>
      <c r="AE9599" s="2"/>
      <c r="AF9599" s="2"/>
      <c r="AG9599" s="2"/>
      <c r="AH9599" s="2"/>
      <c r="AI9599" s="2"/>
      <c r="AJ9599" s="2"/>
      <c r="AK9599" s="2"/>
      <c r="BK9599" s="2"/>
      <c r="BL9599" s="2"/>
      <c r="BN9599" s="2"/>
      <c r="BO9599" s="2"/>
    </row>
    <row r="9600" ht="12.75" customHeight="1">
      <c r="D9600" s="2"/>
      <c r="G9600" s="2"/>
      <c r="I9600" s="2"/>
      <c r="J9600" s="2"/>
      <c r="K9600" s="2"/>
      <c r="L9600" s="2"/>
      <c r="M9600" s="2"/>
      <c r="N9600" s="2"/>
      <c r="O9600" s="2"/>
      <c r="P9600" s="2"/>
      <c r="Q9600" s="2"/>
      <c r="R9600" s="2"/>
      <c r="S9600" s="2"/>
      <c r="T9600" s="2"/>
      <c r="U9600" s="2"/>
      <c r="V9600" s="2"/>
      <c r="W9600" s="2"/>
      <c r="X9600" s="2"/>
      <c r="Y9600" s="2"/>
      <c r="AB9600" s="2"/>
      <c r="AC9600" s="2"/>
      <c r="AD9600" s="2"/>
      <c r="AE9600" s="2"/>
      <c r="AF9600" s="2"/>
      <c r="AG9600" s="2"/>
      <c r="AH9600" s="2"/>
      <c r="AI9600" s="2"/>
      <c r="AJ9600" s="2"/>
      <c r="AK9600" s="2"/>
      <c r="BK9600" s="2"/>
      <c r="BL9600" s="2"/>
      <c r="BN9600" s="2"/>
      <c r="BO9600" s="2"/>
    </row>
    <row r="9601" ht="12.75" customHeight="1">
      <c r="D9601" s="2"/>
      <c r="G9601" s="2"/>
      <c r="I9601" s="2"/>
      <c r="J9601" s="2"/>
      <c r="K9601" s="2"/>
      <c r="L9601" s="2"/>
      <c r="M9601" s="2"/>
      <c r="N9601" s="2"/>
      <c r="O9601" s="2"/>
      <c r="P9601" s="2"/>
      <c r="Q9601" s="2"/>
      <c r="R9601" s="2"/>
      <c r="S9601" s="2"/>
      <c r="T9601" s="2"/>
      <c r="U9601" s="2"/>
      <c r="V9601" s="2"/>
      <c r="W9601" s="2"/>
      <c r="X9601" s="2"/>
      <c r="Y9601" s="2"/>
      <c r="AB9601" s="2"/>
      <c r="AC9601" s="2"/>
      <c r="AD9601" s="2"/>
      <c r="AE9601" s="2"/>
      <c r="AF9601" s="2"/>
      <c r="AG9601" s="2"/>
      <c r="AH9601" s="2"/>
      <c r="AI9601" s="2"/>
      <c r="AJ9601" s="2"/>
      <c r="AK9601" s="2"/>
      <c r="BK9601" s="2"/>
      <c r="BL9601" s="2"/>
      <c r="BN9601" s="2"/>
      <c r="BO9601" s="2"/>
    </row>
    <row r="9602" ht="12.75" customHeight="1">
      <c r="D9602" s="2"/>
      <c r="G9602" s="2"/>
      <c r="I9602" s="2"/>
      <c r="J9602" s="2"/>
      <c r="K9602" s="2"/>
      <c r="L9602" s="2"/>
      <c r="M9602" s="2"/>
      <c r="N9602" s="2"/>
      <c r="O9602" s="2"/>
      <c r="P9602" s="2"/>
      <c r="Q9602" s="2"/>
      <c r="R9602" s="2"/>
      <c r="S9602" s="2"/>
      <c r="T9602" s="2"/>
      <c r="U9602" s="2"/>
      <c r="V9602" s="2"/>
      <c r="W9602" s="2"/>
      <c r="X9602" s="2"/>
      <c r="Y9602" s="2"/>
      <c r="AB9602" s="2"/>
      <c r="AC9602" s="2"/>
      <c r="AD9602" s="2"/>
      <c r="AE9602" s="2"/>
      <c r="AF9602" s="2"/>
      <c r="AG9602" s="2"/>
      <c r="AH9602" s="2"/>
      <c r="AI9602" s="2"/>
      <c r="AJ9602" s="2"/>
      <c r="AK9602" s="2"/>
      <c r="BK9602" s="2"/>
      <c r="BL9602" s="2"/>
      <c r="BN9602" s="2"/>
      <c r="BO9602" s="2"/>
    </row>
    <row r="9603" ht="12.75" customHeight="1">
      <c r="D9603" s="2"/>
      <c r="G9603" s="2"/>
      <c r="I9603" s="2"/>
      <c r="J9603" s="2"/>
      <c r="K9603" s="2"/>
      <c r="L9603" s="2"/>
      <c r="M9603" s="2"/>
      <c r="N9603" s="2"/>
      <c r="O9603" s="2"/>
      <c r="P9603" s="2"/>
      <c r="Q9603" s="2"/>
      <c r="R9603" s="2"/>
      <c r="S9603" s="2"/>
      <c r="T9603" s="2"/>
      <c r="U9603" s="2"/>
      <c r="V9603" s="2"/>
      <c r="W9603" s="2"/>
      <c r="X9603" s="2"/>
      <c r="Y9603" s="2"/>
      <c r="AB9603" s="2"/>
      <c r="AC9603" s="2"/>
      <c r="AD9603" s="2"/>
      <c r="AE9603" s="2"/>
      <c r="AF9603" s="2"/>
      <c r="AG9603" s="2"/>
      <c r="AH9603" s="2"/>
      <c r="AI9603" s="2"/>
      <c r="AJ9603" s="2"/>
      <c r="AK9603" s="2"/>
      <c r="BK9603" s="2"/>
      <c r="BL9603" s="2"/>
      <c r="BN9603" s="2"/>
      <c r="BO9603" s="2"/>
    </row>
    <row r="9604" ht="12.75" customHeight="1">
      <c r="D9604" s="2"/>
      <c r="G9604" s="2"/>
      <c r="I9604" s="2"/>
      <c r="J9604" s="2"/>
      <c r="K9604" s="2"/>
      <c r="L9604" s="2"/>
      <c r="M9604" s="2"/>
      <c r="N9604" s="2"/>
      <c r="O9604" s="2"/>
      <c r="P9604" s="2"/>
      <c r="Q9604" s="2"/>
      <c r="R9604" s="2"/>
      <c r="S9604" s="2"/>
      <c r="T9604" s="2"/>
      <c r="U9604" s="2"/>
      <c r="V9604" s="2"/>
      <c r="W9604" s="2"/>
      <c r="X9604" s="2"/>
      <c r="Y9604" s="2"/>
      <c r="AB9604" s="2"/>
      <c r="AC9604" s="2"/>
      <c r="AD9604" s="2"/>
      <c r="AE9604" s="2"/>
      <c r="AF9604" s="2"/>
      <c r="AG9604" s="2"/>
      <c r="AH9604" s="2"/>
      <c r="AI9604" s="2"/>
      <c r="AJ9604" s="2"/>
      <c r="AK9604" s="2"/>
      <c r="BK9604" s="2"/>
      <c r="BL9604" s="2"/>
      <c r="BN9604" s="2"/>
      <c r="BO9604" s="2"/>
    </row>
    <row r="9605" ht="12.75" customHeight="1">
      <c r="D9605" s="2"/>
      <c r="G9605" s="2"/>
      <c r="I9605" s="2"/>
      <c r="J9605" s="2"/>
      <c r="K9605" s="2"/>
      <c r="L9605" s="2"/>
      <c r="M9605" s="2"/>
      <c r="N9605" s="2"/>
      <c r="O9605" s="2"/>
      <c r="P9605" s="2"/>
      <c r="Q9605" s="2"/>
      <c r="R9605" s="2"/>
      <c r="S9605" s="2"/>
      <c r="T9605" s="2"/>
      <c r="U9605" s="2"/>
      <c r="V9605" s="2"/>
      <c r="W9605" s="2"/>
      <c r="X9605" s="2"/>
      <c r="Y9605" s="2"/>
      <c r="AB9605" s="2"/>
      <c r="AC9605" s="2"/>
      <c r="AD9605" s="2"/>
      <c r="AE9605" s="2"/>
      <c r="AF9605" s="2"/>
      <c r="AG9605" s="2"/>
      <c r="AH9605" s="2"/>
      <c r="AI9605" s="2"/>
      <c r="AJ9605" s="2"/>
      <c r="AK9605" s="2"/>
      <c r="BK9605" s="2"/>
      <c r="BL9605" s="2"/>
      <c r="BN9605" s="2"/>
      <c r="BO9605" s="2"/>
    </row>
    <row r="9606" ht="12.75" customHeight="1">
      <c r="D9606" s="2"/>
      <c r="G9606" s="2"/>
      <c r="I9606" s="2"/>
      <c r="J9606" s="2"/>
      <c r="K9606" s="2"/>
      <c r="L9606" s="2"/>
      <c r="M9606" s="2"/>
      <c r="N9606" s="2"/>
      <c r="O9606" s="2"/>
      <c r="P9606" s="2"/>
      <c r="Q9606" s="2"/>
      <c r="R9606" s="2"/>
      <c r="S9606" s="2"/>
      <c r="T9606" s="2"/>
      <c r="U9606" s="2"/>
      <c r="V9606" s="2"/>
      <c r="W9606" s="2"/>
      <c r="X9606" s="2"/>
      <c r="Y9606" s="2"/>
      <c r="AB9606" s="2"/>
      <c r="AC9606" s="2"/>
      <c r="AD9606" s="2"/>
      <c r="AE9606" s="2"/>
      <c r="AF9606" s="2"/>
      <c r="AG9606" s="2"/>
      <c r="AH9606" s="2"/>
      <c r="AI9606" s="2"/>
      <c r="AJ9606" s="2"/>
      <c r="AK9606" s="2"/>
      <c r="BK9606" s="2"/>
      <c r="BL9606" s="2"/>
      <c r="BN9606" s="2"/>
      <c r="BO9606" s="2"/>
    </row>
    <row r="9607" ht="12.75" customHeight="1">
      <c r="D9607" s="2"/>
      <c r="G9607" s="2"/>
      <c r="I9607" s="2"/>
      <c r="J9607" s="2"/>
      <c r="K9607" s="2"/>
      <c r="L9607" s="2"/>
      <c r="M9607" s="2"/>
      <c r="N9607" s="2"/>
      <c r="O9607" s="2"/>
      <c r="P9607" s="2"/>
      <c r="Q9607" s="2"/>
      <c r="R9607" s="2"/>
      <c r="S9607" s="2"/>
      <c r="T9607" s="2"/>
      <c r="U9607" s="2"/>
      <c r="V9607" s="2"/>
      <c r="W9607" s="2"/>
      <c r="X9607" s="2"/>
      <c r="Y9607" s="2"/>
      <c r="AB9607" s="2"/>
      <c r="AC9607" s="2"/>
      <c r="AD9607" s="2"/>
      <c r="AE9607" s="2"/>
      <c r="AF9607" s="2"/>
      <c r="AG9607" s="2"/>
      <c r="AH9607" s="2"/>
      <c r="AI9607" s="2"/>
      <c r="AJ9607" s="2"/>
      <c r="AK9607" s="2"/>
      <c r="BK9607" s="2"/>
      <c r="BL9607" s="2"/>
      <c r="BN9607" s="2"/>
      <c r="BO9607" s="2"/>
    </row>
    <row r="9608" ht="12.75" customHeight="1">
      <c r="D9608" s="2"/>
      <c r="G9608" s="2"/>
      <c r="I9608" s="2"/>
      <c r="J9608" s="2"/>
      <c r="K9608" s="2"/>
      <c r="L9608" s="2"/>
      <c r="M9608" s="2"/>
      <c r="N9608" s="2"/>
      <c r="O9608" s="2"/>
      <c r="P9608" s="2"/>
      <c r="Q9608" s="2"/>
      <c r="R9608" s="2"/>
      <c r="S9608" s="2"/>
      <c r="T9608" s="2"/>
      <c r="U9608" s="2"/>
      <c r="V9608" s="2"/>
      <c r="W9608" s="2"/>
      <c r="X9608" s="2"/>
      <c r="Y9608" s="2"/>
      <c r="AB9608" s="2"/>
      <c r="AC9608" s="2"/>
      <c r="AD9608" s="2"/>
      <c r="AE9608" s="2"/>
      <c r="AF9608" s="2"/>
      <c r="AG9608" s="2"/>
      <c r="AH9608" s="2"/>
      <c r="AI9608" s="2"/>
      <c r="AJ9608" s="2"/>
      <c r="AK9608" s="2"/>
      <c r="BK9608" s="2"/>
      <c r="BL9608" s="2"/>
      <c r="BN9608" s="2"/>
      <c r="BO9608" s="2"/>
    </row>
    <row r="9609" ht="12.75" customHeight="1">
      <c r="D9609" s="2"/>
      <c r="G9609" s="2"/>
      <c r="I9609" s="2"/>
      <c r="J9609" s="2"/>
      <c r="K9609" s="2"/>
      <c r="L9609" s="2"/>
      <c r="M9609" s="2"/>
      <c r="N9609" s="2"/>
      <c r="O9609" s="2"/>
      <c r="P9609" s="2"/>
      <c r="Q9609" s="2"/>
      <c r="R9609" s="2"/>
      <c r="S9609" s="2"/>
      <c r="T9609" s="2"/>
      <c r="U9609" s="2"/>
      <c r="V9609" s="2"/>
      <c r="W9609" s="2"/>
      <c r="X9609" s="2"/>
      <c r="Y9609" s="2"/>
      <c r="AB9609" s="2"/>
      <c r="AC9609" s="2"/>
      <c r="AD9609" s="2"/>
      <c r="AE9609" s="2"/>
      <c r="AF9609" s="2"/>
      <c r="AG9609" s="2"/>
      <c r="AH9609" s="2"/>
      <c r="AI9609" s="2"/>
      <c r="AJ9609" s="2"/>
      <c r="AK9609" s="2"/>
      <c r="BK9609" s="2"/>
      <c r="BL9609" s="2"/>
      <c r="BN9609" s="2"/>
      <c r="BO9609" s="2"/>
    </row>
    <row r="9610" ht="12.75" customHeight="1">
      <c r="D9610" s="2"/>
      <c r="G9610" s="2"/>
      <c r="I9610" s="2"/>
      <c r="J9610" s="2"/>
      <c r="K9610" s="2"/>
      <c r="L9610" s="2"/>
      <c r="M9610" s="2"/>
      <c r="N9610" s="2"/>
      <c r="O9610" s="2"/>
      <c r="P9610" s="2"/>
      <c r="Q9610" s="2"/>
      <c r="R9610" s="2"/>
      <c r="S9610" s="2"/>
      <c r="T9610" s="2"/>
      <c r="U9610" s="2"/>
      <c r="V9610" s="2"/>
      <c r="W9610" s="2"/>
      <c r="X9610" s="2"/>
      <c r="Y9610" s="2"/>
      <c r="AB9610" s="2"/>
      <c r="AC9610" s="2"/>
      <c r="AD9610" s="2"/>
      <c r="AE9610" s="2"/>
      <c r="AF9610" s="2"/>
      <c r="AG9610" s="2"/>
      <c r="AH9610" s="2"/>
      <c r="AI9610" s="2"/>
      <c r="AJ9610" s="2"/>
      <c r="AK9610" s="2"/>
      <c r="BK9610" s="2"/>
      <c r="BL9610" s="2"/>
      <c r="BN9610" s="2"/>
      <c r="BO9610" s="2"/>
    </row>
    <row r="9611" ht="12.75" customHeight="1">
      <c r="D9611" s="2"/>
      <c r="G9611" s="2"/>
      <c r="I9611" s="2"/>
      <c r="J9611" s="2"/>
      <c r="K9611" s="2"/>
      <c r="L9611" s="2"/>
      <c r="M9611" s="2"/>
      <c r="N9611" s="2"/>
      <c r="O9611" s="2"/>
      <c r="P9611" s="2"/>
      <c r="Q9611" s="2"/>
      <c r="R9611" s="2"/>
      <c r="S9611" s="2"/>
      <c r="T9611" s="2"/>
      <c r="U9611" s="2"/>
      <c r="V9611" s="2"/>
      <c r="W9611" s="2"/>
      <c r="X9611" s="2"/>
      <c r="Y9611" s="2"/>
      <c r="AB9611" s="2"/>
      <c r="AC9611" s="2"/>
      <c r="AD9611" s="2"/>
      <c r="AE9611" s="2"/>
      <c r="AF9611" s="2"/>
      <c r="AG9611" s="2"/>
      <c r="AH9611" s="2"/>
      <c r="AI9611" s="2"/>
      <c r="AJ9611" s="2"/>
      <c r="AK9611" s="2"/>
      <c r="BK9611" s="2"/>
      <c r="BL9611" s="2"/>
      <c r="BN9611" s="2"/>
      <c r="BO9611" s="2"/>
    </row>
    <row r="9612" ht="12.75" customHeight="1">
      <c r="D9612" s="2"/>
      <c r="G9612" s="2"/>
      <c r="I9612" s="2"/>
      <c r="J9612" s="2"/>
      <c r="K9612" s="2"/>
      <c r="L9612" s="2"/>
      <c r="M9612" s="2"/>
      <c r="N9612" s="2"/>
      <c r="O9612" s="2"/>
      <c r="P9612" s="2"/>
      <c r="Q9612" s="2"/>
      <c r="R9612" s="2"/>
      <c r="S9612" s="2"/>
      <c r="T9612" s="2"/>
      <c r="U9612" s="2"/>
      <c r="V9612" s="2"/>
      <c r="W9612" s="2"/>
      <c r="X9612" s="2"/>
      <c r="Y9612" s="2"/>
      <c r="AB9612" s="2"/>
      <c r="AC9612" s="2"/>
      <c r="AD9612" s="2"/>
      <c r="AE9612" s="2"/>
      <c r="AF9612" s="2"/>
      <c r="AG9612" s="2"/>
      <c r="AH9612" s="2"/>
      <c r="AI9612" s="2"/>
      <c r="AJ9612" s="2"/>
      <c r="AK9612" s="2"/>
      <c r="BK9612" s="2"/>
      <c r="BL9612" s="2"/>
      <c r="BN9612" s="2"/>
      <c r="BO9612" s="2"/>
    </row>
    <row r="9613" ht="12.75" customHeight="1">
      <c r="D9613" s="2"/>
      <c r="G9613" s="2"/>
      <c r="I9613" s="2"/>
      <c r="J9613" s="2"/>
      <c r="K9613" s="2"/>
      <c r="L9613" s="2"/>
      <c r="M9613" s="2"/>
      <c r="N9613" s="2"/>
      <c r="O9613" s="2"/>
      <c r="P9613" s="2"/>
      <c r="Q9613" s="2"/>
      <c r="R9613" s="2"/>
      <c r="S9613" s="2"/>
      <c r="T9613" s="2"/>
      <c r="U9613" s="2"/>
      <c r="V9613" s="2"/>
      <c r="W9613" s="2"/>
      <c r="X9613" s="2"/>
      <c r="Y9613" s="2"/>
      <c r="AB9613" s="2"/>
      <c r="AC9613" s="2"/>
      <c r="AD9613" s="2"/>
      <c r="AE9613" s="2"/>
      <c r="AF9613" s="2"/>
      <c r="AG9613" s="2"/>
      <c r="AH9613" s="2"/>
      <c r="AI9613" s="2"/>
      <c r="AJ9613" s="2"/>
      <c r="AK9613" s="2"/>
      <c r="BK9613" s="2"/>
      <c r="BL9613" s="2"/>
      <c r="BN9613" s="2"/>
      <c r="BO9613" s="2"/>
    </row>
    <row r="9614" ht="12.75" customHeight="1">
      <c r="D9614" s="2"/>
      <c r="G9614" s="2"/>
      <c r="I9614" s="2"/>
      <c r="J9614" s="2"/>
      <c r="K9614" s="2"/>
      <c r="L9614" s="2"/>
      <c r="M9614" s="2"/>
      <c r="N9614" s="2"/>
      <c r="O9614" s="2"/>
      <c r="P9614" s="2"/>
      <c r="Q9614" s="2"/>
      <c r="R9614" s="2"/>
      <c r="S9614" s="2"/>
      <c r="T9614" s="2"/>
      <c r="U9614" s="2"/>
      <c r="V9614" s="2"/>
      <c r="W9614" s="2"/>
      <c r="X9614" s="2"/>
      <c r="Y9614" s="2"/>
      <c r="AB9614" s="2"/>
      <c r="AC9614" s="2"/>
      <c r="AD9614" s="2"/>
      <c r="AE9614" s="2"/>
      <c r="AF9614" s="2"/>
      <c r="AG9614" s="2"/>
      <c r="AH9614" s="2"/>
      <c r="AI9614" s="2"/>
      <c r="AJ9614" s="2"/>
      <c r="AK9614" s="2"/>
      <c r="BK9614" s="2"/>
      <c r="BL9614" s="2"/>
      <c r="BN9614" s="2"/>
      <c r="BO9614" s="2"/>
    </row>
    <row r="9615" ht="12.75" customHeight="1">
      <c r="D9615" s="2"/>
      <c r="G9615" s="2"/>
      <c r="I9615" s="2"/>
      <c r="J9615" s="2"/>
      <c r="K9615" s="2"/>
      <c r="L9615" s="2"/>
      <c r="M9615" s="2"/>
      <c r="N9615" s="2"/>
      <c r="O9615" s="2"/>
      <c r="P9615" s="2"/>
      <c r="Q9615" s="2"/>
      <c r="R9615" s="2"/>
      <c r="S9615" s="2"/>
      <c r="T9615" s="2"/>
      <c r="U9615" s="2"/>
      <c r="V9615" s="2"/>
      <c r="W9615" s="2"/>
      <c r="X9615" s="2"/>
      <c r="Y9615" s="2"/>
      <c r="AB9615" s="2"/>
      <c r="AC9615" s="2"/>
      <c r="AD9615" s="2"/>
      <c r="AE9615" s="2"/>
      <c r="AF9615" s="2"/>
      <c r="AG9615" s="2"/>
      <c r="AH9615" s="2"/>
      <c r="AI9615" s="2"/>
      <c r="AJ9615" s="2"/>
      <c r="AK9615" s="2"/>
      <c r="BK9615" s="2"/>
      <c r="BL9615" s="2"/>
      <c r="BN9615" s="2"/>
      <c r="BO9615" s="2"/>
    </row>
    <row r="9616" ht="12.75" customHeight="1">
      <c r="D9616" s="2"/>
      <c r="G9616" s="2"/>
      <c r="I9616" s="2"/>
      <c r="J9616" s="2"/>
      <c r="K9616" s="2"/>
      <c r="L9616" s="2"/>
      <c r="M9616" s="2"/>
      <c r="N9616" s="2"/>
      <c r="O9616" s="2"/>
      <c r="P9616" s="2"/>
      <c r="Q9616" s="2"/>
      <c r="R9616" s="2"/>
      <c r="S9616" s="2"/>
      <c r="T9616" s="2"/>
      <c r="U9616" s="2"/>
      <c r="V9616" s="2"/>
      <c r="W9616" s="2"/>
      <c r="X9616" s="2"/>
      <c r="Y9616" s="2"/>
      <c r="AB9616" s="2"/>
      <c r="AC9616" s="2"/>
      <c r="AD9616" s="2"/>
      <c r="AE9616" s="2"/>
      <c r="AF9616" s="2"/>
      <c r="AG9616" s="2"/>
      <c r="AH9616" s="2"/>
      <c r="AI9616" s="2"/>
      <c r="AJ9616" s="2"/>
      <c r="AK9616" s="2"/>
      <c r="BK9616" s="2"/>
      <c r="BL9616" s="2"/>
      <c r="BN9616" s="2"/>
      <c r="BO9616" s="2"/>
    </row>
    <row r="9617" ht="12.75" customHeight="1">
      <c r="D9617" s="2"/>
      <c r="G9617" s="2"/>
      <c r="I9617" s="2"/>
      <c r="J9617" s="2"/>
      <c r="K9617" s="2"/>
      <c r="L9617" s="2"/>
      <c r="M9617" s="2"/>
      <c r="N9617" s="2"/>
      <c r="O9617" s="2"/>
      <c r="P9617" s="2"/>
      <c r="Q9617" s="2"/>
      <c r="R9617" s="2"/>
      <c r="S9617" s="2"/>
      <c r="T9617" s="2"/>
      <c r="U9617" s="2"/>
      <c r="V9617" s="2"/>
      <c r="W9617" s="2"/>
      <c r="X9617" s="2"/>
      <c r="Y9617" s="2"/>
      <c r="AB9617" s="2"/>
      <c r="AC9617" s="2"/>
      <c r="AD9617" s="2"/>
      <c r="AE9617" s="2"/>
      <c r="AF9617" s="2"/>
      <c r="AG9617" s="2"/>
      <c r="AH9617" s="2"/>
      <c r="AI9617" s="2"/>
      <c r="AJ9617" s="2"/>
      <c r="AK9617" s="2"/>
      <c r="BK9617" s="2"/>
      <c r="BL9617" s="2"/>
      <c r="BN9617" s="2"/>
      <c r="BO9617" s="2"/>
    </row>
    <row r="9618" ht="12.75" customHeight="1">
      <c r="D9618" s="2"/>
      <c r="G9618" s="2"/>
      <c r="I9618" s="2"/>
      <c r="J9618" s="2"/>
      <c r="K9618" s="2"/>
      <c r="L9618" s="2"/>
      <c r="M9618" s="2"/>
      <c r="N9618" s="2"/>
      <c r="O9618" s="2"/>
      <c r="P9618" s="2"/>
      <c r="Q9618" s="2"/>
      <c r="R9618" s="2"/>
      <c r="S9618" s="2"/>
      <c r="T9618" s="2"/>
      <c r="U9618" s="2"/>
      <c r="V9618" s="2"/>
      <c r="W9618" s="2"/>
      <c r="X9618" s="2"/>
      <c r="Y9618" s="2"/>
      <c r="AB9618" s="2"/>
      <c r="AC9618" s="2"/>
      <c r="AD9618" s="2"/>
      <c r="AE9618" s="2"/>
      <c r="AF9618" s="2"/>
      <c r="AG9618" s="2"/>
      <c r="AH9618" s="2"/>
      <c r="AI9618" s="2"/>
      <c r="AJ9618" s="2"/>
      <c r="AK9618" s="2"/>
      <c r="BK9618" s="2"/>
      <c r="BL9618" s="2"/>
      <c r="BN9618" s="2"/>
      <c r="BO9618" s="2"/>
    </row>
    <row r="9619" ht="12.75" customHeight="1">
      <c r="D9619" s="2"/>
      <c r="G9619" s="2"/>
      <c r="I9619" s="2"/>
      <c r="J9619" s="2"/>
      <c r="K9619" s="2"/>
      <c r="L9619" s="2"/>
      <c r="M9619" s="2"/>
      <c r="N9619" s="2"/>
      <c r="O9619" s="2"/>
      <c r="P9619" s="2"/>
      <c r="Q9619" s="2"/>
      <c r="R9619" s="2"/>
      <c r="S9619" s="2"/>
      <c r="T9619" s="2"/>
      <c r="U9619" s="2"/>
      <c r="V9619" s="2"/>
      <c r="W9619" s="2"/>
      <c r="X9619" s="2"/>
      <c r="Y9619" s="2"/>
      <c r="AB9619" s="2"/>
      <c r="AC9619" s="2"/>
      <c r="AD9619" s="2"/>
      <c r="AE9619" s="2"/>
      <c r="AF9619" s="2"/>
      <c r="AG9619" s="2"/>
      <c r="AH9619" s="2"/>
      <c r="AI9619" s="2"/>
      <c r="AJ9619" s="2"/>
      <c r="AK9619" s="2"/>
      <c r="BK9619" s="2"/>
      <c r="BL9619" s="2"/>
      <c r="BN9619" s="2"/>
      <c r="BO9619" s="2"/>
    </row>
    <row r="9620" ht="12.75" customHeight="1">
      <c r="D9620" s="2"/>
      <c r="G9620" s="2"/>
      <c r="I9620" s="2"/>
      <c r="J9620" s="2"/>
      <c r="K9620" s="2"/>
      <c r="L9620" s="2"/>
      <c r="M9620" s="2"/>
      <c r="N9620" s="2"/>
      <c r="O9620" s="2"/>
      <c r="P9620" s="2"/>
      <c r="Q9620" s="2"/>
      <c r="R9620" s="2"/>
      <c r="S9620" s="2"/>
      <c r="T9620" s="2"/>
      <c r="U9620" s="2"/>
      <c r="V9620" s="2"/>
      <c r="W9620" s="2"/>
      <c r="X9620" s="2"/>
      <c r="Y9620" s="2"/>
      <c r="AB9620" s="2"/>
      <c r="AC9620" s="2"/>
      <c r="AD9620" s="2"/>
      <c r="AE9620" s="2"/>
      <c r="AF9620" s="2"/>
      <c r="AG9620" s="2"/>
      <c r="AH9620" s="2"/>
      <c r="AI9620" s="2"/>
      <c r="AJ9620" s="2"/>
      <c r="AK9620" s="2"/>
      <c r="BK9620" s="2"/>
      <c r="BL9620" s="2"/>
      <c r="BN9620" s="2"/>
      <c r="BO9620" s="2"/>
    </row>
    <row r="9621" ht="12.75" customHeight="1">
      <c r="D9621" s="2"/>
      <c r="G9621" s="2"/>
      <c r="I9621" s="2"/>
      <c r="J9621" s="2"/>
      <c r="K9621" s="2"/>
      <c r="L9621" s="2"/>
      <c r="M9621" s="2"/>
      <c r="N9621" s="2"/>
      <c r="O9621" s="2"/>
      <c r="P9621" s="2"/>
      <c r="Q9621" s="2"/>
      <c r="R9621" s="2"/>
      <c r="S9621" s="2"/>
      <c r="T9621" s="2"/>
      <c r="U9621" s="2"/>
      <c r="V9621" s="2"/>
      <c r="W9621" s="2"/>
      <c r="X9621" s="2"/>
      <c r="Y9621" s="2"/>
      <c r="AB9621" s="2"/>
      <c r="AC9621" s="2"/>
      <c r="AD9621" s="2"/>
      <c r="AE9621" s="2"/>
      <c r="AF9621" s="2"/>
      <c r="AG9621" s="2"/>
      <c r="AH9621" s="2"/>
      <c r="AI9621" s="2"/>
      <c r="AJ9621" s="2"/>
      <c r="AK9621" s="2"/>
      <c r="BK9621" s="2"/>
      <c r="BL9621" s="2"/>
      <c r="BN9621" s="2"/>
      <c r="BO9621" s="2"/>
    </row>
    <row r="9622" ht="12.75" customHeight="1">
      <c r="D9622" s="2"/>
      <c r="G9622" s="2"/>
      <c r="I9622" s="2"/>
      <c r="J9622" s="2"/>
      <c r="K9622" s="2"/>
      <c r="L9622" s="2"/>
      <c r="M9622" s="2"/>
      <c r="N9622" s="2"/>
      <c r="O9622" s="2"/>
      <c r="P9622" s="2"/>
      <c r="Q9622" s="2"/>
      <c r="R9622" s="2"/>
      <c r="S9622" s="2"/>
      <c r="T9622" s="2"/>
      <c r="U9622" s="2"/>
      <c r="V9622" s="2"/>
      <c r="W9622" s="2"/>
      <c r="X9622" s="2"/>
      <c r="Y9622" s="2"/>
      <c r="AB9622" s="2"/>
      <c r="AC9622" s="2"/>
      <c r="AD9622" s="2"/>
      <c r="AE9622" s="2"/>
      <c r="AF9622" s="2"/>
      <c r="AG9622" s="2"/>
      <c r="AH9622" s="2"/>
      <c r="AI9622" s="2"/>
      <c r="AJ9622" s="2"/>
      <c r="AK9622" s="2"/>
      <c r="BK9622" s="2"/>
      <c r="BL9622" s="2"/>
      <c r="BN9622" s="2"/>
      <c r="BO9622" s="2"/>
    </row>
    <row r="9623" ht="12.75" customHeight="1">
      <c r="D9623" s="2"/>
      <c r="G9623" s="2"/>
      <c r="I9623" s="2"/>
      <c r="J9623" s="2"/>
      <c r="K9623" s="2"/>
      <c r="L9623" s="2"/>
      <c r="M9623" s="2"/>
      <c r="N9623" s="2"/>
      <c r="O9623" s="2"/>
      <c r="P9623" s="2"/>
      <c r="Q9623" s="2"/>
      <c r="R9623" s="2"/>
      <c r="S9623" s="2"/>
      <c r="T9623" s="2"/>
      <c r="U9623" s="2"/>
      <c r="V9623" s="2"/>
      <c r="W9623" s="2"/>
      <c r="X9623" s="2"/>
      <c r="Y9623" s="2"/>
      <c r="AB9623" s="2"/>
      <c r="AC9623" s="2"/>
      <c r="AD9623" s="2"/>
      <c r="AE9623" s="2"/>
      <c r="AF9623" s="2"/>
      <c r="AG9623" s="2"/>
      <c r="AH9623" s="2"/>
      <c r="AI9623" s="2"/>
      <c r="AJ9623" s="2"/>
      <c r="AK9623" s="2"/>
      <c r="BK9623" s="2"/>
      <c r="BL9623" s="2"/>
      <c r="BN9623" s="2"/>
      <c r="BO9623" s="2"/>
    </row>
    <row r="9624" ht="12.75" customHeight="1">
      <c r="D9624" s="2"/>
      <c r="G9624" s="2"/>
      <c r="I9624" s="2"/>
      <c r="J9624" s="2"/>
      <c r="K9624" s="2"/>
      <c r="L9624" s="2"/>
      <c r="M9624" s="2"/>
      <c r="N9624" s="2"/>
      <c r="O9624" s="2"/>
      <c r="P9624" s="2"/>
      <c r="Q9624" s="2"/>
      <c r="R9624" s="2"/>
      <c r="S9624" s="2"/>
      <c r="T9624" s="2"/>
      <c r="U9624" s="2"/>
      <c r="V9624" s="2"/>
      <c r="W9624" s="2"/>
      <c r="X9624" s="2"/>
      <c r="Y9624" s="2"/>
      <c r="AB9624" s="2"/>
      <c r="AC9624" s="2"/>
      <c r="AD9624" s="2"/>
      <c r="AE9624" s="2"/>
      <c r="AF9624" s="2"/>
      <c r="AG9624" s="2"/>
      <c r="AH9624" s="2"/>
      <c r="AI9624" s="2"/>
      <c r="AJ9624" s="2"/>
      <c r="AK9624" s="2"/>
      <c r="BK9624" s="2"/>
      <c r="BL9624" s="2"/>
      <c r="BN9624" s="2"/>
      <c r="BO9624" s="2"/>
    </row>
    <row r="9625" ht="12.75" customHeight="1">
      <c r="D9625" s="2"/>
      <c r="G9625" s="2"/>
      <c r="I9625" s="2"/>
      <c r="J9625" s="2"/>
      <c r="K9625" s="2"/>
      <c r="L9625" s="2"/>
      <c r="M9625" s="2"/>
      <c r="N9625" s="2"/>
      <c r="O9625" s="2"/>
      <c r="P9625" s="2"/>
      <c r="Q9625" s="2"/>
      <c r="R9625" s="2"/>
      <c r="S9625" s="2"/>
      <c r="T9625" s="2"/>
      <c r="U9625" s="2"/>
      <c r="V9625" s="2"/>
      <c r="W9625" s="2"/>
      <c r="X9625" s="2"/>
      <c r="Y9625" s="2"/>
      <c r="AB9625" s="2"/>
      <c r="AC9625" s="2"/>
      <c r="AD9625" s="2"/>
      <c r="AE9625" s="2"/>
      <c r="AF9625" s="2"/>
      <c r="AG9625" s="2"/>
      <c r="AH9625" s="2"/>
      <c r="AI9625" s="2"/>
      <c r="AJ9625" s="2"/>
      <c r="AK9625" s="2"/>
      <c r="BK9625" s="2"/>
      <c r="BL9625" s="2"/>
      <c r="BN9625" s="2"/>
      <c r="BO9625" s="2"/>
    </row>
    <row r="9626" ht="12.75" customHeight="1">
      <c r="D9626" s="2"/>
      <c r="G9626" s="2"/>
      <c r="I9626" s="2"/>
      <c r="J9626" s="2"/>
      <c r="K9626" s="2"/>
      <c r="L9626" s="2"/>
      <c r="M9626" s="2"/>
      <c r="N9626" s="2"/>
      <c r="O9626" s="2"/>
      <c r="P9626" s="2"/>
      <c r="Q9626" s="2"/>
      <c r="R9626" s="2"/>
      <c r="S9626" s="2"/>
      <c r="T9626" s="2"/>
      <c r="U9626" s="2"/>
      <c r="V9626" s="2"/>
      <c r="W9626" s="2"/>
      <c r="X9626" s="2"/>
      <c r="Y9626" s="2"/>
      <c r="AB9626" s="2"/>
      <c r="AC9626" s="2"/>
      <c r="AD9626" s="2"/>
      <c r="AE9626" s="2"/>
      <c r="AF9626" s="2"/>
      <c r="AG9626" s="2"/>
      <c r="AH9626" s="2"/>
      <c r="AI9626" s="2"/>
      <c r="AJ9626" s="2"/>
      <c r="AK9626" s="2"/>
      <c r="BK9626" s="2"/>
      <c r="BL9626" s="2"/>
      <c r="BN9626" s="2"/>
      <c r="BO9626" s="2"/>
    </row>
    <row r="9627" ht="12.75" customHeight="1">
      <c r="D9627" s="2"/>
      <c r="G9627" s="2"/>
      <c r="I9627" s="2"/>
      <c r="J9627" s="2"/>
      <c r="K9627" s="2"/>
      <c r="L9627" s="2"/>
      <c r="M9627" s="2"/>
      <c r="N9627" s="2"/>
      <c r="O9627" s="2"/>
      <c r="P9627" s="2"/>
      <c r="Q9627" s="2"/>
      <c r="R9627" s="2"/>
      <c r="S9627" s="2"/>
      <c r="T9627" s="2"/>
      <c r="U9627" s="2"/>
      <c r="V9627" s="2"/>
      <c r="W9627" s="2"/>
      <c r="X9627" s="2"/>
      <c r="Y9627" s="2"/>
      <c r="AB9627" s="2"/>
      <c r="AC9627" s="2"/>
      <c r="AD9627" s="2"/>
      <c r="AE9627" s="2"/>
      <c r="AF9627" s="2"/>
      <c r="AG9627" s="2"/>
      <c r="AH9627" s="2"/>
      <c r="AI9627" s="2"/>
      <c r="AJ9627" s="2"/>
      <c r="AK9627" s="2"/>
      <c r="BK9627" s="2"/>
      <c r="BL9627" s="2"/>
      <c r="BN9627" s="2"/>
      <c r="BO9627" s="2"/>
    </row>
    <row r="9628" ht="12.75" customHeight="1">
      <c r="D9628" s="2"/>
      <c r="G9628" s="2"/>
      <c r="I9628" s="2"/>
      <c r="J9628" s="2"/>
      <c r="K9628" s="2"/>
      <c r="L9628" s="2"/>
      <c r="M9628" s="2"/>
      <c r="N9628" s="2"/>
      <c r="O9628" s="2"/>
      <c r="P9628" s="2"/>
      <c r="Q9628" s="2"/>
      <c r="R9628" s="2"/>
      <c r="S9628" s="2"/>
      <c r="T9628" s="2"/>
      <c r="U9628" s="2"/>
      <c r="V9628" s="2"/>
      <c r="W9628" s="2"/>
      <c r="X9628" s="2"/>
      <c r="Y9628" s="2"/>
      <c r="AB9628" s="2"/>
      <c r="AC9628" s="2"/>
      <c r="AD9628" s="2"/>
      <c r="AE9628" s="2"/>
      <c r="AF9628" s="2"/>
      <c r="AG9628" s="2"/>
      <c r="AH9628" s="2"/>
      <c r="AI9628" s="2"/>
      <c r="AJ9628" s="2"/>
      <c r="AK9628" s="2"/>
      <c r="BK9628" s="2"/>
      <c r="BL9628" s="2"/>
      <c r="BN9628" s="2"/>
      <c r="BO9628" s="2"/>
    </row>
    <row r="9629" ht="12.75" customHeight="1">
      <c r="D9629" s="2"/>
      <c r="G9629" s="2"/>
      <c r="I9629" s="2"/>
      <c r="J9629" s="2"/>
      <c r="K9629" s="2"/>
      <c r="L9629" s="2"/>
      <c r="M9629" s="2"/>
      <c r="N9629" s="2"/>
      <c r="O9629" s="2"/>
      <c r="P9629" s="2"/>
      <c r="Q9629" s="2"/>
      <c r="R9629" s="2"/>
      <c r="S9629" s="2"/>
      <c r="T9629" s="2"/>
      <c r="U9629" s="2"/>
      <c r="V9629" s="2"/>
      <c r="W9629" s="2"/>
      <c r="X9629" s="2"/>
      <c r="Y9629" s="2"/>
      <c r="AB9629" s="2"/>
      <c r="AC9629" s="2"/>
      <c r="AD9629" s="2"/>
      <c r="AE9629" s="2"/>
      <c r="AF9629" s="2"/>
      <c r="AG9629" s="2"/>
      <c r="AH9629" s="2"/>
      <c r="AI9629" s="2"/>
      <c r="AJ9629" s="2"/>
      <c r="AK9629" s="2"/>
      <c r="BK9629" s="2"/>
      <c r="BL9629" s="2"/>
      <c r="BN9629" s="2"/>
      <c r="BO9629" s="2"/>
    </row>
    <row r="9630" ht="12.75" customHeight="1">
      <c r="D9630" s="2"/>
      <c r="G9630" s="2"/>
      <c r="I9630" s="2"/>
      <c r="J9630" s="2"/>
      <c r="K9630" s="2"/>
      <c r="L9630" s="2"/>
      <c r="M9630" s="2"/>
      <c r="N9630" s="2"/>
      <c r="O9630" s="2"/>
      <c r="P9630" s="2"/>
      <c r="Q9630" s="2"/>
      <c r="R9630" s="2"/>
      <c r="S9630" s="2"/>
      <c r="T9630" s="2"/>
      <c r="U9630" s="2"/>
      <c r="V9630" s="2"/>
      <c r="W9630" s="2"/>
      <c r="X9630" s="2"/>
      <c r="Y9630" s="2"/>
      <c r="AB9630" s="2"/>
      <c r="AC9630" s="2"/>
      <c r="AD9630" s="2"/>
      <c r="AE9630" s="2"/>
      <c r="AF9630" s="2"/>
      <c r="AG9630" s="2"/>
      <c r="AH9630" s="2"/>
      <c r="AI9630" s="2"/>
      <c r="AJ9630" s="2"/>
      <c r="AK9630" s="2"/>
      <c r="BK9630" s="2"/>
      <c r="BL9630" s="2"/>
      <c r="BN9630" s="2"/>
      <c r="BO9630" s="2"/>
    </row>
    <row r="9631" ht="12.75" customHeight="1">
      <c r="D9631" s="2"/>
      <c r="G9631" s="2"/>
      <c r="I9631" s="2"/>
      <c r="J9631" s="2"/>
      <c r="K9631" s="2"/>
      <c r="L9631" s="2"/>
      <c r="M9631" s="2"/>
      <c r="N9631" s="2"/>
      <c r="O9631" s="2"/>
      <c r="P9631" s="2"/>
      <c r="Q9631" s="2"/>
      <c r="R9631" s="2"/>
      <c r="S9631" s="2"/>
      <c r="T9631" s="2"/>
      <c r="U9631" s="2"/>
      <c r="V9631" s="2"/>
      <c r="W9631" s="2"/>
      <c r="X9631" s="2"/>
      <c r="Y9631" s="2"/>
      <c r="AB9631" s="2"/>
      <c r="AC9631" s="2"/>
      <c r="AD9631" s="2"/>
      <c r="AE9631" s="2"/>
      <c r="AF9631" s="2"/>
      <c r="AG9631" s="2"/>
      <c r="AH9631" s="2"/>
      <c r="AI9631" s="2"/>
      <c r="AJ9631" s="2"/>
      <c r="AK9631" s="2"/>
      <c r="BK9631" s="2"/>
      <c r="BL9631" s="2"/>
      <c r="BN9631" s="2"/>
      <c r="BO9631" s="2"/>
    </row>
    <row r="9632" ht="12.75" customHeight="1">
      <c r="D9632" s="2"/>
      <c r="G9632" s="2"/>
      <c r="I9632" s="2"/>
      <c r="J9632" s="2"/>
      <c r="K9632" s="2"/>
      <c r="L9632" s="2"/>
      <c r="M9632" s="2"/>
      <c r="N9632" s="2"/>
      <c r="O9632" s="2"/>
      <c r="P9632" s="2"/>
      <c r="Q9632" s="2"/>
      <c r="R9632" s="2"/>
      <c r="S9632" s="2"/>
      <c r="T9632" s="2"/>
      <c r="U9632" s="2"/>
      <c r="V9632" s="2"/>
      <c r="W9632" s="2"/>
      <c r="X9632" s="2"/>
      <c r="Y9632" s="2"/>
      <c r="AB9632" s="2"/>
      <c r="AC9632" s="2"/>
      <c r="AD9632" s="2"/>
      <c r="AE9632" s="2"/>
      <c r="AF9632" s="2"/>
      <c r="AG9632" s="2"/>
      <c r="AH9632" s="2"/>
      <c r="AI9632" s="2"/>
      <c r="AJ9632" s="2"/>
      <c r="AK9632" s="2"/>
      <c r="BK9632" s="2"/>
      <c r="BL9632" s="2"/>
      <c r="BN9632" s="2"/>
      <c r="BO9632" s="2"/>
    </row>
    <row r="9633" ht="12.75" customHeight="1">
      <c r="D9633" s="2"/>
      <c r="G9633" s="2"/>
      <c r="I9633" s="2"/>
      <c r="J9633" s="2"/>
      <c r="K9633" s="2"/>
      <c r="L9633" s="2"/>
      <c r="M9633" s="2"/>
      <c r="N9633" s="2"/>
      <c r="O9633" s="2"/>
      <c r="P9633" s="2"/>
      <c r="Q9633" s="2"/>
      <c r="R9633" s="2"/>
      <c r="S9633" s="2"/>
      <c r="T9633" s="2"/>
      <c r="U9633" s="2"/>
      <c r="V9633" s="2"/>
      <c r="W9633" s="2"/>
      <c r="X9633" s="2"/>
      <c r="Y9633" s="2"/>
      <c r="AB9633" s="2"/>
      <c r="AC9633" s="2"/>
      <c r="AD9633" s="2"/>
      <c r="AE9633" s="2"/>
      <c r="AF9633" s="2"/>
      <c r="AG9633" s="2"/>
      <c r="AH9633" s="2"/>
      <c r="AI9633" s="2"/>
      <c r="AJ9633" s="2"/>
      <c r="AK9633" s="2"/>
      <c r="BK9633" s="2"/>
      <c r="BL9633" s="2"/>
      <c r="BN9633" s="2"/>
      <c r="BO9633" s="2"/>
    </row>
    <row r="9634" ht="12.75" customHeight="1">
      <c r="D9634" s="2"/>
      <c r="G9634" s="2"/>
      <c r="I9634" s="2"/>
      <c r="J9634" s="2"/>
      <c r="K9634" s="2"/>
      <c r="L9634" s="2"/>
      <c r="M9634" s="2"/>
      <c r="N9634" s="2"/>
      <c r="O9634" s="2"/>
      <c r="P9634" s="2"/>
      <c r="Q9634" s="2"/>
      <c r="R9634" s="2"/>
      <c r="S9634" s="2"/>
      <c r="T9634" s="2"/>
      <c r="U9634" s="2"/>
      <c r="V9634" s="2"/>
      <c r="W9634" s="2"/>
      <c r="X9634" s="2"/>
      <c r="Y9634" s="2"/>
      <c r="AB9634" s="2"/>
      <c r="AC9634" s="2"/>
      <c r="AD9634" s="2"/>
      <c r="AE9634" s="2"/>
      <c r="AF9634" s="2"/>
      <c r="AG9634" s="2"/>
      <c r="AH9634" s="2"/>
      <c r="AI9634" s="2"/>
      <c r="AJ9634" s="2"/>
      <c r="AK9634" s="2"/>
      <c r="BK9634" s="2"/>
      <c r="BL9634" s="2"/>
      <c r="BN9634" s="2"/>
      <c r="BO9634" s="2"/>
    </row>
    <row r="9635" ht="12.75" customHeight="1">
      <c r="D9635" s="2"/>
      <c r="G9635" s="2"/>
      <c r="I9635" s="2"/>
      <c r="J9635" s="2"/>
      <c r="K9635" s="2"/>
      <c r="L9635" s="2"/>
      <c r="M9635" s="2"/>
      <c r="N9635" s="2"/>
      <c r="O9635" s="2"/>
      <c r="P9635" s="2"/>
      <c r="Q9635" s="2"/>
      <c r="R9635" s="2"/>
      <c r="S9635" s="2"/>
      <c r="T9635" s="2"/>
      <c r="U9635" s="2"/>
      <c r="V9635" s="2"/>
      <c r="W9635" s="2"/>
      <c r="X9635" s="2"/>
      <c r="Y9635" s="2"/>
      <c r="AB9635" s="2"/>
      <c r="AC9635" s="2"/>
      <c r="AD9635" s="2"/>
      <c r="AE9635" s="2"/>
      <c r="AF9635" s="2"/>
      <c r="AG9635" s="2"/>
      <c r="AH9635" s="2"/>
      <c r="AI9635" s="2"/>
      <c r="AJ9635" s="2"/>
      <c r="AK9635" s="2"/>
      <c r="BK9635" s="2"/>
      <c r="BL9635" s="2"/>
      <c r="BN9635" s="2"/>
      <c r="BO9635" s="2"/>
    </row>
    <row r="9636" ht="12.75" customHeight="1">
      <c r="D9636" s="2"/>
      <c r="G9636" s="2"/>
      <c r="I9636" s="2"/>
      <c r="J9636" s="2"/>
      <c r="K9636" s="2"/>
      <c r="L9636" s="2"/>
      <c r="M9636" s="2"/>
      <c r="N9636" s="2"/>
      <c r="O9636" s="2"/>
      <c r="P9636" s="2"/>
      <c r="Q9636" s="2"/>
      <c r="R9636" s="2"/>
      <c r="S9636" s="2"/>
      <c r="T9636" s="2"/>
      <c r="U9636" s="2"/>
      <c r="V9636" s="2"/>
      <c r="W9636" s="2"/>
      <c r="X9636" s="2"/>
      <c r="Y9636" s="2"/>
      <c r="AB9636" s="2"/>
      <c r="AC9636" s="2"/>
      <c r="AD9636" s="2"/>
      <c r="AE9636" s="2"/>
      <c r="AF9636" s="2"/>
      <c r="AG9636" s="2"/>
      <c r="AH9636" s="2"/>
      <c r="AI9636" s="2"/>
      <c r="AJ9636" s="2"/>
      <c r="AK9636" s="2"/>
      <c r="BK9636" s="2"/>
      <c r="BL9636" s="2"/>
      <c r="BN9636" s="2"/>
      <c r="BO9636" s="2"/>
    </row>
    <row r="9637" ht="12.75" customHeight="1">
      <c r="D9637" s="2"/>
      <c r="G9637" s="2"/>
      <c r="I9637" s="2"/>
      <c r="J9637" s="2"/>
      <c r="K9637" s="2"/>
      <c r="L9637" s="2"/>
      <c r="M9637" s="2"/>
      <c r="N9637" s="2"/>
      <c r="O9637" s="2"/>
      <c r="P9637" s="2"/>
      <c r="Q9637" s="2"/>
      <c r="R9637" s="2"/>
      <c r="S9637" s="2"/>
      <c r="T9637" s="2"/>
      <c r="U9637" s="2"/>
      <c r="V9637" s="2"/>
      <c r="W9637" s="2"/>
      <c r="X9637" s="2"/>
      <c r="Y9637" s="2"/>
      <c r="AB9637" s="2"/>
      <c r="AC9637" s="2"/>
      <c r="AD9637" s="2"/>
      <c r="AE9637" s="2"/>
      <c r="AF9637" s="2"/>
      <c r="AG9637" s="2"/>
      <c r="AH9637" s="2"/>
      <c r="AI9637" s="2"/>
      <c r="AJ9637" s="2"/>
      <c r="AK9637" s="2"/>
      <c r="BK9637" s="2"/>
      <c r="BL9637" s="2"/>
      <c r="BN9637" s="2"/>
      <c r="BO9637" s="2"/>
    </row>
    <row r="9638" ht="12.75" customHeight="1">
      <c r="D9638" s="2"/>
      <c r="G9638" s="2"/>
      <c r="I9638" s="2"/>
      <c r="J9638" s="2"/>
      <c r="K9638" s="2"/>
      <c r="L9638" s="2"/>
      <c r="M9638" s="2"/>
      <c r="N9638" s="2"/>
      <c r="O9638" s="2"/>
      <c r="P9638" s="2"/>
      <c r="Q9638" s="2"/>
      <c r="R9638" s="2"/>
      <c r="S9638" s="2"/>
      <c r="T9638" s="2"/>
      <c r="U9638" s="2"/>
      <c r="V9638" s="2"/>
      <c r="W9638" s="2"/>
      <c r="X9638" s="2"/>
      <c r="Y9638" s="2"/>
      <c r="AB9638" s="2"/>
      <c r="AC9638" s="2"/>
      <c r="AD9638" s="2"/>
      <c r="AE9638" s="2"/>
      <c r="AF9638" s="2"/>
      <c r="AG9638" s="2"/>
      <c r="AH9638" s="2"/>
      <c r="AI9638" s="2"/>
      <c r="AJ9638" s="2"/>
      <c r="AK9638" s="2"/>
      <c r="BK9638" s="2"/>
      <c r="BL9638" s="2"/>
      <c r="BN9638" s="2"/>
      <c r="BO9638" s="2"/>
    </row>
    <row r="9639" ht="12.75" customHeight="1">
      <c r="D9639" s="2"/>
      <c r="G9639" s="2"/>
      <c r="I9639" s="2"/>
      <c r="J9639" s="2"/>
      <c r="K9639" s="2"/>
      <c r="L9639" s="2"/>
      <c r="M9639" s="2"/>
      <c r="N9639" s="2"/>
      <c r="O9639" s="2"/>
      <c r="P9639" s="2"/>
      <c r="Q9639" s="2"/>
      <c r="R9639" s="2"/>
      <c r="S9639" s="2"/>
      <c r="T9639" s="2"/>
      <c r="U9639" s="2"/>
      <c r="V9639" s="2"/>
      <c r="W9639" s="2"/>
      <c r="X9639" s="2"/>
      <c r="Y9639" s="2"/>
      <c r="AB9639" s="2"/>
      <c r="AC9639" s="2"/>
      <c r="AD9639" s="2"/>
      <c r="AE9639" s="2"/>
      <c r="AF9639" s="2"/>
      <c r="AG9639" s="2"/>
      <c r="AH9639" s="2"/>
      <c r="AI9639" s="2"/>
      <c r="AJ9639" s="2"/>
      <c r="AK9639" s="2"/>
      <c r="BK9639" s="2"/>
      <c r="BL9639" s="2"/>
      <c r="BN9639" s="2"/>
      <c r="BO9639" s="2"/>
    </row>
    <row r="9640" ht="12.75" customHeight="1">
      <c r="D9640" s="2"/>
      <c r="G9640" s="2"/>
      <c r="I9640" s="2"/>
      <c r="J9640" s="2"/>
      <c r="K9640" s="2"/>
      <c r="L9640" s="2"/>
      <c r="M9640" s="2"/>
      <c r="N9640" s="2"/>
      <c r="O9640" s="2"/>
      <c r="P9640" s="2"/>
      <c r="Q9640" s="2"/>
      <c r="R9640" s="2"/>
      <c r="S9640" s="2"/>
      <c r="T9640" s="2"/>
      <c r="U9640" s="2"/>
      <c r="V9640" s="2"/>
      <c r="W9640" s="2"/>
      <c r="X9640" s="2"/>
      <c r="Y9640" s="2"/>
      <c r="AB9640" s="2"/>
      <c r="AC9640" s="2"/>
      <c r="AD9640" s="2"/>
      <c r="AE9640" s="2"/>
      <c r="AF9640" s="2"/>
      <c r="AG9640" s="2"/>
      <c r="AH9640" s="2"/>
      <c r="AI9640" s="2"/>
      <c r="AJ9640" s="2"/>
      <c r="AK9640" s="2"/>
      <c r="BK9640" s="2"/>
      <c r="BL9640" s="2"/>
      <c r="BN9640" s="2"/>
      <c r="BO9640" s="2"/>
    </row>
    <row r="9641" ht="12.75" customHeight="1">
      <c r="D9641" s="2"/>
      <c r="G9641" s="2"/>
      <c r="I9641" s="2"/>
      <c r="J9641" s="2"/>
      <c r="K9641" s="2"/>
      <c r="L9641" s="2"/>
      <c r="M9641" s="2"/>
      <c r="N9641" s="2"/>
      <c r="O9641" s="2"/>
      <c r="P9641" s="2"/>
      <c r="Q9641" s="2"/>
      <c r="R9641" s="2"/>
      <c r="S9641" s="2"/>
      <c r="T9641" s="2"/>
      <c r="U9641" s="2"/>
      <c r="V9641" s="2"/>
      <c r="W9641" s="2"/>
      <c r="X9641" s="2"/>
      <c r="Y9641" s="2"/>
      <c r="AB9641" s="2"/>
      <c r="AC9641" s="2"/>
      <c r="AD9641" s="2"/>
      <c r="AE9641" s="2"/>
      <c r="AF9641" s="2"/>
      <c r="AG9641" s="2"/>
      <c r="AH9641" s="2"/>
      <c r="AI9641" s="2"/>
      <c r="AJ9641" s="2"/>
      <c r="AK9641" s="2"/>
      <c r="BK9641" s="2"/>
      <c r="BL9641" s="2"/>
      <c r="BN9641" s="2"/>
      <c r="BO9641" s="2"/>
    </row>
    <row r="9642" ht="12.75" customHeight="1">
      <c r="D9642" s="2"/>
      <c r="G9642" s="2"/>
      <c r="I9642" s="2"/>
      <c r="J9642" s="2"/>
      <c r="K9642" s="2"/>
      <c r="L9642" s="2"/>
      <c r="M9642" s="2"/>
      <c r="N9642" s="2"/>
      <c r="O9642" s="2"/>
      <c r="P9642" s="2"/>
      <c r="Q9642" s="2"/>
      <c r="R9642" s="2"/>
      <c r="S9642" s="2"/>
      <c r="T9642" s="2"/>
      <c r="U9642" s="2"/>
      <c r="V9642" s="2"/>
      <c r="W9642" s="2"/>
      <c r="X9642" s="2"/>
      <c r="Y9642" s="2"/>
      <c r="AB9642" s="2"/>
      <c r="AC9642" s="2"/>
      <c r="AD9642" s="2"/>
      <c r="AE9642" s="2"/>
      <c r="AF9642" s="2"/>
      <c r="AG9642" s="2"/>
      <c r="AH9642" s="2"/>
      <c r="AI9642" s="2"/>
      <c r="AJ9642" s="2"/>
      <c r="AK9642" s="2"/>
      <c r="BK9642" s="2"/>
      <c r="BL9642" s="2"/>
      <c r="BN9642" s="2"/>
      <c r="BO9642" s="2"/>
    </row>
    <row r="9643" ht="12.75" customHeight="1">
      <c r="D9643" s="2"/>
      <c r="G9643" s="2"/>
      <c r="I9643" s="2"/>
      <c r="J9643" s="2"/>
      <c r="K9643" s="2"/>
      <c r="L9643" s="2"/>
      <c r="M9643" s="2"/>
      <c r="N9643" s="2"/>
      <c r="O9643" s="2"/>
      <c r="P9643" s="2"/>
      <c r="Q9643" s="2"/>
      <c r="R9643" s="2"/>
      <c r="S9643" s="2"/>
      <c r="T9643" s="2"/>
      <c r="U9643" s="2"/>
      <c r="V9643" s="2"/>
      <c r="W9643" s="2"/>
      <c r="X9643" s="2"/>
      <c r="Y9643" s="2"/>
      <c r="AB9643" s="2"/>
      <c r="AC9643" s="2"/>
      <c r="AD9643" s="2"/>
      <c r="AE9643" s="2"/>
      <c r="AF9643" s="2"/>
      <c r="AG9643" s="2"/>
      <c r="AH9643" s="2"/>
      <c r="AI9643" s="2"/>
      <c r="AJ9643" s="2"/>
      <c r="AK9643" s="2"/>
      <c r="BK9643" s="2"/>
      <c r="BL9643" s="2"/>
      <c r="BN9643" s="2"/>
      <c r="BO9643" s="2"/>
    </row>
    <row r="9644" ht="12.75" customHeight="1">
      <c r="D9644" s="2"/>
      <c r="G9644" s="2"/>
      <c r="I9644" s="2"/>
      <c r="J9644" s="2"/>
      <c r="K9644" s="2"/>
      <c r="L9644" s="2"/>
      <c r="M9644" s="2"/>
      <c r="N9644" s="2"/>
      <c r="O9644" s="2"/>
      <c r="P9644" s="2"/>
      <c r="Q9644" s="2"/>
      <c r="R9644" s="2"/>
      <c r="S9644" s="2"/>
      <c r="T9644" s="2"/>
      <c r="U9644" s="2"/>
      <c r="V9644" s="2"/>
      <c r="W9644" s="2"/>
      <c r="X9644" s="2"/>
      <c r="Y9644" s="2"/>
      <c r="AB9644" s="2"/>
      <c r="AC9644" s="2"/>
      <c r="AD9644" s="2"/>
      <c r="AE9644" s="2"/>
      <c r="AF9644" s="2"/>
      <c r="AG9644" s="2"/>
      <c r="AH9644" s="2"/>
      <c r="AI9644" s="2"/>
      <c r="AJ9644" s="2"/>
      <c r="AK9644" s="2"/>
      <c r="BK9644" s="2"/>
      <c r="BL9644" s="2"/>
      <c r="BN9644" s="2"/>
      <c r="BO9644" s="2"/>
    </row>
    <row r="9645" ht="12.75" customHeight="1">
      <c r="D9645" s="2"/>
      <c r="G9645" s="2"/>
      <c r="I9645" s="2"/>
      <c r="J9645" s="2"/>
      <c r="K9645" s="2"/>
      <c r="L9645" s="2"/>
      <c r="M9645" s="2"/>
      <c r="N9645" s="2"/>
      <c r="O9645" s="2"/>
      <c r="P9645" s="2"/>
      <c r="Q9645" s="2"/>
      <c r="R9645" s="2"/>
      <c r="S9645" s="2"/>
      <c r="T9645" s="2"/>
      <c r="U9645" s="2"/>
      <c r="V9645" s="2"/>
      <c r="W9645" s="2"/>
      <c r="X9645" s="2"/>
      <c r="Y9645" s="2"/>
      <c r="AB9645" s="2"/>
      <c r="AC9645" s="2"/>
      <c r="AD9645" s="2"/>
      <c r="AE9645" s="2"/>
      <c r="AF9645" s="2"/>
      <c r="AG9645" s="2"/>
      <c r="AH9645" s="2"/>
      <c r="AI9645" s="2"/>
      <c r="AJ9645" s="2"/>
      <c r="AK9645" s="2"/>
      <c r="BK9645" s="2"/>
      <c r="BL9645" s="2"/>
      <c r="BN9645" s="2"/>
      <c r="BO9645" s="2"/>
    </row>
    <row r="9646" ht="12.75" customHeight="1">
      <c r="D9646" s="2"/>
      <c r="G9646" s="2"/>
      <c r="I9646" s="2"/>
      <c r="J9646" s="2"/>
      <c r="K9646" s="2"/>
      <c r="L9646" s="2"/>
      <c r="M9646" s="2"/>
      <c r="N9646" s="2"/>
      <c r="O9646" s="2"/>
      <c r="P9646" s="2"/>
      <c r="Q9646" s="2"/>
      <c r="R9646" s="2"/>
      <c r="S9646" s="2"/>
      <c r="T9646" s="2"/>
      <c r="U9646" s="2"/>
      <c r="V9646" s="2"/>
      <c r="W9646" s="2"/>
      <c r="X9646" s="2"/>
      <c r="Y9646" s="2"/>
      <c r="AB9646" s="2"/>
      <c r="AC9646" s="2"/>
      <c r="AD9646" s="2"/>
      <c r="AE9646" s="2"/>
      <c r="AF9646" s="2"/>
      <c r="AG9646" s="2"/>
      <c r="AH9646" s="2"/>
      <c r="AI9646" s="2"/>
      <c r="AJ9646" s="2"/>
      <c r="AK9646" s="2"/>
      <c r="BK9646" s="2"/>
      <c r="BL9646" s="2"/>
      <c r="BN9646" s="2"/>
      <c r="BO9646" s="2"/>
    </row>
    <row r="9647" ht="12.75" customHeight="1">
      <c r="D9647" s="2"/>
      <c r="G9647" s="2"/>
      <c r="I9647" s="2"/>
      <c r="J9647" s="2"/>
      <c r="K9647" s="2"/>
      <c r="L9647" s="2"/>
      <c r="M9647" s="2"/>
      <c r="N9647" s="2"/>
      <c r="O9647" s="2"/>
      <c r="P9647" s="2"/>
      <c r="Q9647" s="2"/>
      <c r="R9647" s="2"/>
      <c r="S9647" s="2"/>
      <c r="T9647" s="2"/>
      <c r="U9647" s="2"/>
      <c r="V9647" s="2"/>
      <c r="W9647" s="2"/>
      <c r="X9647" s="2"/>
      <c r="Y9647" s="2"/>
      <c r="AB9647" s="2"/>
      <c r="AC9647" s="2"/>
      <c r="AD9647" s="2"/>
      <c r="AE9647" s="2"/>
      <c r="AF9647" s="2"/>
      <c r="AG9647" s="2"/>
      <c r="AH9647" s="2"/>
      <c r="AI9647" s="2"/>
      <c r="AJ9647" s="2"/>
      <c r="AK9647" s="2"/>
      <c r="BK9647" s="2"/>
      <c r="BL9647" s="2"/>
      <c r="BN9647" s="2"/>
      <c r="BO9647" s="2"/>
    </row>
    <row r="9648" ht="12.75" customHeight="1">
      <c r="D9648" s="2"/>
      <c r="G9648" s="2"/>
      <c r="I9648" s="2"/>
      <c r="J9648" s="2"/>
      <c r="K9648" s="2"/>
      <c r="L9648" s="2"/>
      <c r="M9648" s="2"/>
      <c r="N9648" s="2"/>
      <c r="O9648" s="2"/>
      <c r="P9648" s="2"/>
      <c r="Q9648" s="2"/>
      <c r="R9648" s="2"/>
      <c r="S9648" s="2"/>
      <c r="T9648" s="2"/>
      <c r="U9648" s="2"/>
      <c r="V9648" s="2"/>
      <c r="W9648" s="2"/>
      <c r="X9648" s="2"/>
      <c r="Y9648" s="2"/>
      <c r="AB9648" s="2"/>
      <c r="AC9648" s="2"/>
      <c r="AD9648" s="2"/>
      <c r="AE9648" s="2"/>
      <c r="AF9648" s="2"/>
      <c r="AG9648" s="2"/>
      <c r="AH9648" s="2"/>
      <c r="AI9648" s="2"/>
      <c r="AJ9648" s="2"/>
      <c r="AK9648" s="2"/>
      <c r="BK9648" s="2"/>
      <c r="BL9648" s="2"/>
      <c r="BN9648" s="2"/>
      <c r="BO9648" s="2"/>
    </row>
    <row r="9649" ht="12.75" customHeight="1">
      <c r="D9649" s="2"/>
      <c r="G9649" s="2"/>
      <c r="I9649" s="2"/>
      <c r="J9649" s="2"/>
      <c r="K9649" s="2"/>
      <c r="L9649" s="2"/>
      <c r="M9649" s="2"/>
      <c r="N9649" s="2"/>
      <c r="O9649" s="2"/>
      <c r="P9649" s="2"/>
      <c r="Q9649" s="2"/>
      <c r="R9649" s="2"/>
      <c r="S9649" s="2"/>
      <c r="T9649" s="2"/>
      <c r="U9649" s="2"/>
      <c r="V9649" s="2"/>
      <c r="W9649" s="2"/>
      <c r="X9649" s="2"/>
      <c r="Y9649" s="2"/>
      <c r="AB9649" s="2"/>
      <c r="AC9649" s="2"/>
      <c r="AD9649" s="2"/>
      <c r="AE9649" s="2"/>
      <c r="AF9649" s="2"/>
      <c r="AG9649" s="2"/>
      <c r="AH9649" s="2"/>
      <c r="AI9649" s="2"/>
      <c r="AJ9649" s="2"/>
      <c r="AK9649" s="2"/>
      <c r="BK9649" s="2"/>
      <c r="BL9649" s="2"/>
      <c r="BN9649" s="2"/>
      <c r="BO9649" s="2"/>
    </row>
    <row r="9650" ht="12.75" customHeight="1">
      <c r="D9650" s="2"/>
      <c r="G9650" s="2"/>
      <c r="I9650" s="2"/>
      <c r="J9650" s="2"/>
      <c r="K9650" s="2"/>
      <c r="L9650" s="2"/>
      <c r="M9650" s="2"/>
      <c r="N9650" s="2"/>
      <c r="O9650" s="2"/>
      <c r="P9650" s="2"/>
      <c r="Q9650" s="2"/>
      <c r="R9650" s="2"/>
      <c r="S9650" s="2"/>
      <c r="T9650" s="2"/>
      <c r="U9650" s="2"/>
      <c r="V9650" s="2"/>
      <c r="W9650" s="2"/>
      <c r="X9650" s="2"/>
      <c r="Y9650" s="2"/>
      <c r="AB9650" s="2"/>
      <c r="AC9650" s="2"/>
      <c r="AD9650" s="2"/>
      <c r="AE9650" s="2"/>
      <c r="AF9650" s="2"/>
      <c r="AG9650" s="2"/>
      <c r="AH9650" s="2"/>
      <c r="AI9650" s="2"/>
      <c r="AJ9650" s="2"/>
      <c r="AK9650" s="2"/>
      <c r="BK9650" s="2"/>
      <c r="BL9650" s="2"/>
      <c r="BN9650" s="2"/>
      <c r="BO9650" s="2"/>
    </row>
    <row r="9651" ht="12.75" customHeight="1">
      <c r="D9651" s="2"/>
      <c r="G9651" s="2"/>
      <c r="I9651" s="2"/>
      <c r="J9651" s="2"/>
      <c r="K9651" s="2"/>
      <c r="L9651" s="2"/>
      <c r="M9651" s="2"/>
      <c r="N9651" s="2"/>
      <c r="O9651" s="2"/>
      <c r="P9651" s="2"/>
      <c r="Q9651" s="2"/>
      <c r="R9651" s="2"/>
      <c r="S9651" s="2"/>
      <c r="T9651" s="2"/>
      <c r="U9651" s="2"/>
      <c r="V9651" s="2"/>
      <c r="W9651" s="2"/>
      <c r="X9651" s="2"/>
      <c r="Y9651" s="2"/>
      <c r="AB9651" s="2"/>
      <c r="AC9651" s="2"/>
      <c r="AD9651" s="2"/>
      <c r="AE9651" s="2"/>
      <c r="AF9651" s="2"/>
      <c r="AG9651" s="2"/>
      <c r="AH9651" s="2"/>
      <c r="AI9651" s="2"/>
      <c r="AJ9651" s="2"/>
      <c r="AK9651" s="2"/>
      <c r="BK9651" s="2"/>
      <c r="BL9651" s="2"/>
      <c r="BN9651" s="2"/>
      <c r="BO9651" s="2"/>
    </row>
    <row r="9652" ht="12.75" customHeight="1">
      <c r="D9652" s="2"/>
      <c r="G9652" s="2"/>
      <c r="I9652" s="2"/>
      <c r="J9652" s="2"/>
      <c r="K9652" s="2"/>
      <c r="L9652" s="2"/>
      <c r="M9652" s="2"/>
      <c r="N9652" s="2"/>
      <c r="O9652" s="2"/>
      <c r="P9652" s="2"/>
      <c r="Q9652" s="2"/>
      <c r="R9652" s="2"/>
      <c r="S9652" s="2"/>
      <c r="T9652" s="2"/>
      <c r="U9652" s="2"/>
      <c r="V9652" s="2"/>
      <c r="W9652" s="2"/>
      <c r="X9652" s="2"/>
      <c r="Y9652" s="2"/>
      <c r="AB9652" s="2"/>
      <c r="AC9652" s="2"/>
      <c r="AD9652" s="2"/>
      <c r="AE9652" s="2"/>
      <c r="AF9652" s="2"/>
      <c r="AG9652" s="2"/>
      <c r="AH9652" s="2"/>
      <c r="AI9652" s="2"/>
      <c r="AJ9652" s="2"/>
      <c r="AK9652" s="2"/>
      <c r="BK9652" s="2"/>
      <c r="BL9652" s="2"/>
      <c r="BN9652" s="2"/>
      <c r="BO9652" s="2"/>
    </row>
    <row r="9653" ht="12.75" customHeight="1">
      <c r="D9653" s="2"/>
      <c r="G9653" s="2"/>
      <c r="I9653" s="2"/>
      <c r="J9653" s="2"/>
      <c r="K9653" s="2"/>
      <c r="L9653" s="2"/>
      <c r="M9653" s="2"/>
      <c r="N9653" s="2"/>
      <c r="O9653" s="2"/>
      <c r="P9653" s="2"/>
      <c r="Q9653" s="2"/>
      <c r="R9653" s="2"/>
      <c r="S9653" s="2"/>
      <c r="T9653" s="2"/>
      <c r="U9653" s="2"/>
      <c r="V9653" s="2"/>
      <c r="W9653" s="2"/>
      <c r="X9653" s="2"/>
      <c r="Y9653" s="2"/>
      <c r="AB9653" s="2"/>
      <c r="AC9653" s="2"/>
      <c r="AD9653" s="2"/>
      <c r="AE9653" s="2"/>
      <c r="AF9653" s="2"/>
      <c r="AG9653" s="2"/>
      <c r="AH9653" s="2"/>
      <c r="AI9653" s="2"/>
      <c r="AJ9653" s="2"/>
      <c r="AK9653" s="2"/>
      <c r="BK9653" s="2"/>
      <c r="BL9653" s="2"/>
      <c r="BN9653" s="2"/>
      <c r="BO9653" s="2"/>
    </row>
    <row r="9654" ht="12.75" customHeight="1">
      <c r="D9654" s="2"/>
      <c r="G9654" s="2"/>
      <c r="I9654" s="2"/>
      <c r="J9654" s="2"/>
      <c r="K9654" s="2"/>
      <c r="L9654" s="2"/>
      <c r="M9654" s="2"/>
      <c r="N9654" s="2"/>
      <c r="O9654" s="2"/>
      <c r="P9654" s="2"/>
      <c r="Q9654" s="2"/>
      <c r="R9654" s="2"/>
      <c r="S9654" s="2"/>
      <c r="T9654" s="2"/>
      <c r="U9654" s="2"/>
      <c r="V9654" s="2"/>
      <c r="W9654" s="2"/>
      <c r="X9654" s="2"/>
      <c r="Y9654" s="2"/>
      <c r="AB9654" s="2"/>
      <c r="AC9654" s="2"/>
      <c r="AD9654" s="2"/>
      <c r="AE9654" s="2"/>
      <c r="AF9654" s="2"/>
      <c r="AG9654" s="2"/>
      <c r="AH9654" s="2"/>
      <c r="AI9654" s="2"/>
      <c r="AJ9654" s="2"/>
      <c r="AK9654" s="2"/>
      <c r="BK9654" s="2"/>
      <c r="BL9654" s="2"/>
      <c r="BN9654" s="2"/>
      <c r="BO9654" s="2"/>
    </row>
    <row r="9655" ht="12.75" customHeight="1">
      <c r="D9655" s="2"/>
      <c r="G9655" s="2"/>
      <c r="I9655" s="2"/>
      <c r="J9655" s="2"/>
      <c r="K9655" s="2"/>
      <c r="L9655" s="2"/>
      <c r="M9655" s="2"/>
      <c r="N9655" s="2"/>
      <c r="O9655" s="2"/>
      <c r="P9655" s="2"/>
      <c r="Q9655" s="2"/>
      <c r="R9655" s="2"/>
      <c r="S9655" s="2"/>
      <c r="T9655" s="2"/>
      <c r="U9655" s="2"/>
      <c r="V9655" s="2"/>
      <c r="W9655" s="2"/>
      <c r="X9655" s="2"/>
      <c r="Y9655" s="2"/>
      <c r="AB9655" s="2"/>
      <c r="AC9655" s="2"/>
      <c r="AD9655" s="2"/>
      <c r="AE9655" s="2"/>
      <c r="AF9655" s="2"/>
      <c r="AG9655" s="2"/>
      <c r="AH9655" s="2"/>
      <c r="AI9655" s="2"/>
      <c r="AJ9655" s="2"/>
      <c r="AK9655" s="2"/>
      <c r="BK9655" s="2"/>
      <c r="BL9655" s="2"/>
      <c r="BN9655" s="2"/>
      <c r="BO9655" s="2"/>
    </row>
    <row r="9656" ht="12.75" customHeight="1">
      <c r="D9656" s="2"/>
      <c r="G9656" s="2"/>
      <c r="I9656" s="2"/>
      <c r="J9656" s="2"/>
      <c r="K9656" s="2"/>
      <c r="L9656" s="2"/>
      <c r="M9656" s="2"/>
      <c r="N9656" s="2"/>
      <c r="O9656" s="2"/>
      <c r="P9656" s="2"/>
      <c r="Q9656" s="2"/>
      <c r="R9656" s="2"/>
      <c r="S9656" s="2"/>
      <c r="T9656" s="2"/>
      <c r="U9656" s="2"/>
      <c r="V9656" s="2"/>
      <c r="W9656" s="2"/>
      <c r="X9656" s="2"/>
      <c r="Y9656" s="2"/>
      <c r="AB9656" s="2"/>
      <c r="AC9656" s="2"/>
      <c r="AD9656" s="2"/>
      <c r="AE9656" s="2"/>
      <c r="AF9656" s="2"/>
      <c r="AG9656" s="2"/>
      <c r="AH9656" s="2"/>
      <c r="AI9656" s="2"/>
      <c r="AJ9656" s="2"/>
      <c r="AK9656" s="2"/>
      <c r="BK9656" s="2"/>
      <c r="BL9656" s="2"/>
      <c r="BN9656" s="2"/>
      <c r="BO9656" s="2"/>
    </row>
    <row r="9657" ht="12.75" customHeight="1">
      <c r="D9657" s="2"/>
      <c r="G9657" s="2"/>
      <c r="I9657" s="2"/>
      <c r="J9657" s="2"/>
      <c r="K9657" s="2"/>
      <c r="L9657" s="2"/>
      <c r="M9657" s="2"/>
      <c r="N9657" s="2"/>
      <c r="O9657" s="2"/>
      <c r="P9657" s="2"/>
      <c r="Q9657" s="2"/>
      <c r="R9657" s="2"/>
      <c r="S9657" s="2"/>
      <c r="T9657" s="2"/>
      <c r="U9657" s="2"/>
      <c r="V9657" s="2"/>
      <c r="W9657" s="2"/>
      <c r="X9657" s="2"/>
      <c r="Y9657" s="2"/>
      <c r="AB9657" s="2"/>
      <c r="AC9657" s="2"/>
      <c r="AD9657" s="2"/>
      <c r="AE9657" s="2"/>
      <c r="AF9657" s="2"/>
      <c r="AG9657" s="2"/>
      <c r="AH9657" s="2"/>
      <c r="AI9657" s="2"/>
      <c r="AJ9657" s="2"/>
      <c r="AK9657" s="2"/>
      <c r="BK9657" s="2"/>
      <c r="BL9657" s="2"/>
      <c r="BN9657" s="2"/>
      <c r="BO9657" s="2"/>
    </row>
    <row r="9658" ht="12.75" customHeight="1">
      <c r="D9658" s="2"/>
      <c r="G9658" s="2"/>
      <c r="I9658" s="2"/>
      <c r="J9658" s="2"/>
      <c r="K9658" s="2"/>
      <c r="L9658" s="2"/>
      <c r="M9658" s="2"/>
      <c r="N9658" s="2"/>
      <c r="O9658" s="2"/>
      <c r="P9658" s="2"/>
      <c r="Q9658" s="2"/>
      <c r="R9658" s="2"/>
      <c r="S9658" s="2"/>
      <c r="T9658" s="2"/>
      <c r="U9658" s="2"/>
      <c r="V9658" s="2"/>
      <c r="W9658" s="2"/>
      <c r="X9658" s="2"/>
      <c r="Y9658" s="2"/>
      <c r="AB9658" s="2"/>
      <c r="AC9658" s="2"/>
      <c r="AD9658" s="2"/>
      <c r="AE9658" s="2"/>
      <c r="AF9658" s="2"/>
      <c r="AG9658" s="2"/>
      <c r="AH9658" s="2"/>
      <c r="AI9658" s="2"/>
      <c r="AJ9658" s="2"/>
      <c r="AK9658" s="2"/>
      <c r="BK9658" s="2"/>
      <c r="BL9658" s="2"/>
      <c r="BN9658" s="2"/>
      <c r="BO9658" s="2"/>
    </row>
    <row r="9659" ht="12.75" customHeight="1">
      <c r="D9659" s="2"/>
      <c r="G9659" s="2"/>
      <c r="I9659" s="2"/>
      <c r="J9659" s="2"/>
      <c r="K9659" s="2"/>
      <c r="L9659" s="2"/>
      <c r="M9659" s="2"/>
      <c r="N9659" s="2"/>
      <c r="O9659" s="2"/>
      <c r="P9659" s="2"/>
      <c r="Q9659" s="2"/>
      <c r="R9659" s="2"/>
      <c r="S9659" s="2"/>
      <c r="T9659" s="2"/>
      <c r="U9659" s="2"/>
      <c r="V9659" s="2"/>
      <c r="W9659" s="2"/>
      <c r="X9659" s="2"/>
      <c r="Y9659" s="2"/>
      <c r="AB9659" s="2"/>
      <c r="AC9659" s="2"/>
      <c r="AD9659" s="2"/>
      <c r="AE9659" s="2"/>
      <c r="AF9659" s="2"/>
      <c r="AG9659" s="2"/>
      <c r="AH9659" s="2"/>
      <c r="AI9659" s="2"/>
      <c r="AJ9659" s="2"/>
      <c r="AK9659" s="2"/>
      <c r="BK9659" s="2"/>
      <c r="BL9659" s="2"/>
      <c r="BN9659" s="2"/>
      <c r="BO9659" s="2"/>
    </row>
    <row r="9660" ht="12.75" customHeight="1">
      <c r="D9660" s="2"/>
      <c r="G9660" s="2"/>
      <c r="I9660" s="2"/>
      <c r="J9660" s="2"/>
      <c r="K9660" s="2"/>
      <c r="L9660" s="2"/>
      <c r="M9660" s="2"/>
      <c r="N9660" s="2"/>
      <c r="O9660" s="2"/>
      <c r="P9660" s="2"/>
      <c r="Q9660" s="2"/>
      <c r="R9660" s="2"/>
      <c r="S9660" s="2"/>
      <c r="T9660" s="2"/>
      <c r="U9660" s="2"/>
      <c r="V9660" s="2"/>
      <c r="W9660" s="2"/>
      <c r="X9660" s="2"/>
      <c r="Y9660" s="2"/>
      <c r="AB9660" s="2"/>
      <c r="AC9660" s="2"/>
      <c r="AD9660" s="2"/>
      <c r="AE9660" s="2"/>
      <c r="AF9660" s="2"/>
      <c r="AG9660" s="2"/>
      <c r="AH9660" s="2"/>
      <c r="AI9660" s="2"/>
      <c r="AJ9660" s="2"/>
      <c r="AK9660" s="2"/>
      <c r="BK9660" s="2"/>
      <c r="BL9660" s="2"/>
      <c r="BN9660" s="2"/>
      <c r="BO9660" s="2"/>
    </row>
    <row r="9661" ht="12.75" customHeight="1">
      <c r="D9661" s="2"/>
      <c r="G9661" s="2"/>
      <c r="I9661" s="2"/>
      <c r="J9661" s="2"/>
      <c r="K9661" s="2"/>
      <c r="L9661" s="2"/>
      <c r="M9661" s="2"/>
      <c r="N9661" s="2"/>
      <c r="O9661" s="2"/>
      <c r="P9661" s="2"/>
      <c r="Q9661" s="2"/>
      <c r="R9661" s="2"/>
      <c r="S9661" s="2"/>
      <c r="T9661" s="2"/>
      <c r="U9661" s="2"/>
      <c r="V9661" s="2"/>
      <c r="W9661" s="2"/>
      <c r="X9661" s="2"/>
      <c r="Y9661" s="2"/>
      <c r="AB9661" s="2"/>
      <c r="AC9661" s="2"/>
      <c r="AD9661" s="2"/>
      <c r="AE9661" s="2"/>
      <c r="AF9661" s="2"/>
      <c r="AG9661" s="2"/>
      <c r="AH9661" s="2"/>
      <c r="AI9661" s="2"/>
      <c r="AJ9661" s="2"/>
      <c r="AK9661" s="2"/>
      <c r="BK9661" s="2"/>
      <c r="BL9661" s="2"/>
      <c r="BN9661" s="2"/>
      <c r="BO9661" s="2"/>
    </row>
    <row r="9662" ht="12.75" customHeight="1">
      <c r="D9662" s="2"/>
      <c r="G9662" s="2"/>
      <c r="I9662" s="2"/>
      <c r="J9662" s="2"/>
      <c r="K9662" s="2"/>
      <c r="L9662" s="2"/>
      <c r="M9662" s="2"/>
      <c r="N9662" s="2"/>
      <c r="O9662" s="2"/>
      <c r="P9662" s="2"/>
      <c r="Q9662" s="2"/>
      <c r="R9662" s="2"/>
      <c r="S9662" s="2"/>
      <c r="T9662" s="2"/>
      <c r="U9662" s="2"/>
      <c r="V9662" s="2"/>
      <c r="W9662" s="2"/>
      <c r="X9662" s="2"/>
      <c r="Y9662" s="2"/>
      <c r="AB9662" s="2"/>
      <c r="AC9662" s="2"/>
      <c r="AD9662" s="2"/>
      <c r="AE9662" s="2"/>
      <c r="AF9662" s="2"/>
      <c r="AG9662" s="2"/>
      <c r="AH9662" s="2"/>
      <c r="AI9662" s="2"/>
      <c r="AJ9662" s="2"/>
      <c r="AK9662" s="2"/>
      <c r="BK9662" s="2"/>
      <c r="BL9662" s="2"/>
      <c r="BN9662" s="2"/>
      <c r="BO9662" s="2"/>
    </row>
    <row r="9663" ht="12.75" customHeight="1">
      <c r="D9663" s="2"/>
      <c r="G9663" s="2"/>
      <c r="I9663" s="2"/>
      <c r="J9663" s="2"/>
      <c r="K9663" s="2"/>
      <c r="L9663" s="2"/>
      <c r="M9663" s="2"/>
      <c r="N9663" s="2"/>
      <c r="O9663" s="2"/>
      <c r="P9663" s="2"/>
      <c r="Q9663" s="2"/>
      <c r="R9663" s="2"/>
      <c r="S9663" s="2"/>
      <c r="T9663" s="2"/>
      <c r="U9663" s="2"/>
      <c r="V9663" s="2"/>
      <c r="W9663" s="2"/>
      <c r="X9663" s="2"/>
      <c r="Y9663" s="2"/>
      <c r="AB9663" s="2"/>
      <c r="AC9663" s="2"/>
      <c r="AD9663" s="2"/>
      <c r="AE9663" s="2"/>
      <c r="AF9663" s="2"/>
      <c r="AG9663" s="2"/>
      <c r="AH9663" s="2"/>
      <c r="AI9663" s="2"/>
      <c r="AJ9663" s="2"/>
      <c r="AK9663" s="2"/>
      <c r="BK9663" s="2"/>
      <c r="BL9663" s="2"/>
      <c r="BN9663" s="2"/>
      <c r="BO9663" s="2"/>
    </row>
    <row r="9664" ht="12.75" customHeight="1">
      <c r="D9664" s="2"/>
      <c r="G9664" s="2"/>
      <c r="I9664" s="2"/>
      <c r="J9664" s="2"/>
      <c r="K9664" s="2"/>
      <c r="L9664" s="2"/>
      <c r="M9664" s="2"/>
      <c r="N9664" s="2"/>
      <c r="O9664" s="2"/>
      <c r="P9664" s="2"/>
      <c r="Q9664" s="2"/>
      <c r="R9664" s="2"/>
      <c r="S9664" s="2"/>
      <c r="T9664" s="2"/>
      <c r="U9664" s="2"/>
      <c r="V9664" s="2"/>
      <c r="W9664" s="2"/>
      <c r="X9664" s="2"/>
      <c r="Y9664" s="2"/>
      <c r="AB9664" s="2"/>
      <c r="AC9664" s="2"/>
      <c r="AD9664" s="2"/>
      <c r="AE9664" s="2"/>
      <c r="AF9664" s="2"/>
      <c r="AG9664" s="2"/>
      <c r="AH9664" s="2"/>
      <c r="AI9664" s="2"/>
      <c r="AJ9664" s="2"/>
      <c r="AK9664" s="2"/>
      <c r="BK9664" s="2"/>
      <c r="BL9664" s="2"/>
      <c r="BN9664" s="2"/>
      <c r="BO9664" s="2"/>
    </row>
    <row r="9665" ht="12.75" customHeight="1">
      <c r="D9665" s="2"/>
      <c r="G9665" s="2"/>
      <c r="I9665" s="2"/>
      <c r="J9665" s="2"/>
      <c r="K9665" s="2"/>
      <c r="L9665" s="2"/>
      <c r="M9665" s="2"/>
      <c r="N9665" s="2"/>
      <c r="O9665" s="2"/>
      <c r="P9665" s="2"/>
      <c r="Q9665" s="2"/>
      <c r="R9665" s="2"/>
      <c r="S9665" s="2"/>
      <c r="T9665" s="2"/>
      <c r="U9665" s="2"/>
      <c r="V9665" s="2"/>
      <c r="W9665" s="2"/>
      <c r="X9665" s="2"/>
      <c r="Y9665" s="2"/>
      <c r="AB9665" s="2"/>
      <c r="AC9665" s="2"/>
      <c r="AD9665" s="2"/>
      <c r="AE9665" s="2"/>
      <c r="AF9665" s="2"/>
      <c r="AG9665" s="2"/>
      <c r="AH9665" s="2"/>
      <c r="AI9665" s="2"/>
      <c r="AJ9665" s="2"/>
      <c r="AK9665" s="2"/>
      <c r="BK9665" s="2"/>
      <c r="BL9665" s="2"/>
      <c r="BN9665" s="2"/>
      <c r="BO9665" s="2"/>
    </row>
    <row r="9666" ht="12.75" customHeight="1">
      <c r="D9666" s="2"/>
      <c r="G9666" s="2"/>
      <c r="I9666" s="2"/>
      <c r="J9666" s="2"/>
      <c r="K9666" s="2"/>
      <c r="L9666" s="2"/>
      <c r="M9666" s="2"/>
      <c r="N9666" s="2"/>
      <c r="O9666" s="2"/>
      <c r="P9666" s="2"/>
      <c r="Q9666" s="2"/>
      <c r="R9666" s="2"/>
      <c r="S9666" s="2"/>
      <c r="T9666" s="2"/>
      <c r="U9666" s="2"/>
      <c r="V9666" s="2"/>
      <c r="W9666" s="2"/>
      <c r="X9666" s="2"/>
      <c r="Y9666" s="2"/>
      <c r="AB9666" s="2"/>
      <c r="AC9666" s="2"/>
      <c r="AD9666" s="2"/>
      <c r="AE9666" s="2"/>
      <c r="AF9666" s="2"/>
      <c r="AG9666" s="2"/>
      <c r="AH9666" s="2"/>
      <c r="AI9666" s="2"/>
      <c r="AJ9666" s="2"/>
      <c r="AK9666" s="2"/>
      <c r="BK9666" s="2"/>
      <c r="BL9666" s="2"/>
      <c r="BN9666" s="2"/>
      <c r="BO9666" s="2"/>
    </row>
    <row r="9667" ht="12.75" customHeight="1">
      <c r="D9667" s="2"/>
      <c r="G9667" s="2"/>
      <c r="I9667" s="2"/>
      <c r="J9667" s="2"/>
      <c r="K9667" s="2"/>
      <c r="L9667" s="2"/>
      <c r="M9667" s="2"/>
      <c r="N9667" s="2"/>
      <c r="O9667" s="2"/>
      <c r="P9667" s="2"/>
      <c r="Q9667" s="2"/>
      <c r="R9667" s="2"/>
      <c r="S9667" s="2"/>
      <c r="T9667" s="2"/>
      <c r="U9667" s="2"/>
      <c r="V9667" s="2"/>
      <c r="W9667" s="2"/>
      <c r="X9667" s="2"/>
      <c r="Y9667" s="2"/>
      <c r="AB9667" s="2"/>
      <c r="AC9667" s="2"/>
      <c r="AD9667" s="2"/>
      <c r="AE9667" s="2"/>
      <c r="AF9667" s="2"/>
      <c r="AG9667" s="2"/>
      <c r="AH9667" s="2"/>
      <c r="AI9667" s="2"/>
      <c r="AJ9667" s="2"/>
      <c r="AK9667" s="2"/>
      <c r="BK9667" s="2"/>
      <c r="BL9667" s="2"/>
      <c r="BN9667" s="2"/>
      <c r="BO9667" s="2"/>
    </row>
    <row r="9668" ht="12.75" customHeight="1">
      <c r="D9668" s="2"/>
      <c r="G9668" s="2"/>
      <c r="I9668" s="2"/>
      <c r="J9668" s="2"/>
      <c r="K9668" s="2"/>
      <c r="L9668" s="2"/>
      <c r="M9668" s="2"/>
      <c r="N9668" s="2"/>
      <c r="O9668" s="2"/>
      <c r="P9668" s="2"/>
      <c r="Q9668" s="2"/>
      <c r="R9668" s="2"/>
      <c r="S9668" s="2"/>
      <c r="T9668" s="2"/>
      <c r="U9668" s="2"/>
      <c r="V9668" s="2"/>
      <c r="W9668" s="2"/>
      <c r="X9668" s="2"/>
      <c r="Y9668" s="2"/>
      <c r="AB9668" s="2"/>
      <c r="AC9668" s="2"/>
      <c r="AD9668" s="2"/>
      <c r="AE9668" s="2"/>
      <c r="AF9668" s="2"/>
      <c r="AG9668" s="2"/>
      <c r="AH9668" s="2"/>
      <c r="AI9668" s="2"/>
      <c r="AJ9668" s="2"/>
      <c r="AK9668" s="2"/>
      <c r="BK9668" s="2"/>
      <c r="BL9668" s="2"/>
      <c r="BN9668" s="2"/>
      <c r="BO9668" s="2"/>
    </row>
    <row r="9669" ht="12.75" customHeight="1">
      <c r="D9669" s="2"/>
      <c r="G9669" s="2"/>
      <c r="I9669" s="2"/>
      <c r="J9669" s="2"/>
      <c r="K9669" s="2"/>
      <c r="L9669" s="2"/>
      <c r="M9669" s="2"/>
      <c r="N9669" s="2"/>
      <c r="O9669" s="2"/>
      <c r="P9669" s="2"/>
      <c r="Q9669" s="2"/>
      <c r="R9669" s="2"/>
      <c r="S9669" s="2"/>
      <c r="T9669" s="2"/>
      <c r="U9669" s="2"/>
      <c r="V9669" s="2"/>
      <c r="W9669" s="2"/>
      <c r="X9669" s="2"/>
      <c r="Y9669" s="2"/>
      <c r="AB9669" s="2"/>
      <c r="AC9669" s="2"/>
      <c r="AD9669" s="2"/>
      <c r="AE9669" s="2"/>
      <c r="AF9669" s="2"/>
      <c r="AG9669" s="2"/>
      <c r="AH9669" s="2"/>
      <c r="AI9669" s="2"/>
      <c r="AJ9669" s="2"/>
      <c r="AK9669" s="2"/>
      <c r="BK9669" s="2"/>
      <c r="BL9669" s="2"/>
      <c r="BN9669" s="2"/>
      <c r="BO9669" s="2"/>
    </row>
    <row r="9670" ht="12.75" customHeight="1">
      <c r="D9670" s="2"/>
      <c r="G9670" s="2"/>
      <c r="I9670" s="2"/>
      <c r="J9670" s="2"/>
      <c r="K9670" s="2"/>
      <c r="L9670" s="2"/>
      <c r="M9670" s="2"/>
      <c r="N9670" s="2"/>
      <c r="O9670" s="2"/>
      <c r="P9670" s="2"/>
      <c r="Q9670" s="2"/>
      <c r="R9670" s="2"/>
      <c r="S9670" s="2"/>
      <c r="T9670" s="2"/>
      <c r="U9670" s="2"/>
      <c r="V9670" s="2"/>
      <c r="W9670" s="2"/>
      <c r="X9670" s="2"/>
      <c r="Y9670" s="2"/>
      <c r="AB9670" s="2"/>
      <c r="AC9670" s="2"/>
      <c r="AD9670" s="2"/>
      <c r="AE9670" s="2"/>
      <c r="AF9670" s="2"/>
      <c r="AG9670" s="2"/>
      <c r="AH9670" s="2"/>
      <c r="AI9670" s="2"/>
      <c r="AJ9670" s="2"/>
      <c r="AK9670" s="2"/>
      <c r="BK9670" s="2"/>
      <c r="BL9670" s="2"/>
      <c r="BN9670" s="2"/>
      <c r="BO9670" s="2"/>
    </row>
    <row r="9671" ht="12.75" customHeight="1">
      <c r="D9671" s="2"/>
      <c r="G9671" s="2"/>
      <c r="I9671" s="2"/>
      <c r="J9671" s="2"/>
      <c r="K9671" s="2"/>
      <c r="L9671" s="2"/>
      <c r="M9671" s="2"/>
      <c r="N9671" s="2"/>
      <c r="O9671" s="2"/>
      <c r="P9671" s="2"/>
      <c r="Q9671" s="2"/>
      <c r="R9671" s="2"/>
      <c r="S9671" s="2"/>
      <c r="T9671" s="2"/>
      <c r="U9671" s="2"/>
      <c r="V9671" s="2"/>
      <c r="W9671" s="2"/>
      <c r="X9671" s="2"/>
      <c r="Y9671" s="2"/>
      <c r="AB9671" s="2"/>
      <c r="AC9671" s="2"/>
      <c r="AD9671" s="2"/>
      <c r="AE9671" s="2"/>
      <c r="AF9671" s="2"/>
      <c r="AG9671" s="2"/>
      <c r="AH9671" s="2"/>
      <c r="AI9671" s="2"/>
      <c r="AJ9671" s="2"/>
      <c r="AK9671" s="2"/>
      <c r="BK9671" s="2"/>
      <c r="BL9671" s="2"/>
      <c r="BN9671" s="2"/>
      <c r="BO9671" s="2"/>
    </row>
    <row r="9672" ht="12.75" customHeight="1">
      <c r="D9672" s="2"/>
      <c r="G9672" s="2"/>
      <c r="I9672" s="2"/>
      <c r="J9672" s="2"/>
      <c r="K9672" s="2"/>
      <c r="L9672" s="2"/>
      <c r="M9672" s="2"/>
      <c r="N9672" s="2"/>
      <c r="O9672" s="2"/>
      <c r="P9672" s="2"/>
      <c r="Q9672" s="2"/>
      <c r="R9672" s="2"/>
      <c r="S9672" s="2"/>
      <c r="T9672" s="2"/>
      <c r="U9672" s="2"/>
      <c r="V9672" s="2"/>
      <c r="W9672" s="2"/>
      <c r="X9672" s="2"/>
      <c r="Y9672" s="2"/>
      <c r="AB9672" s="2"/>
      <c r="AC9672" s="2"/>
      <c r="AD9672" s="2"/>
      <c r="AE9672" s="2"/>
      <c r="AF9672" s="2"/>
      <c r="AG9672" s="2"/>
      <c r="AH9672" s="2"/>
      <c r="AI9672" s="2"/>
      <c r="AJ9672" s="2"/>
      <c r="AK9672" s="2"/>
      <c r="BK9672" s="2"/>
      <c r="BL9672" s="2"/>
      <c r="BN9672" s="2"/>
      <c r="BO9672" s="2"/>
    </row>
    <row r="9673" ht="12.75" customHeight="1">
      <c r="D9673" s="2"/>
      <c r="G9673" s="2"/>
      <c r="I9673" s="2"/>
      <c r="J9673" s="2"/>
      <c r="K9673" s="2"/>
      <c r="L9673" s="2"/>
      <c r="M9673" s="2"/>
      <c r="N9673" s="2"/>
      <c r="O9673" s="2"/>
      <c r="P9673" s="2"/>
      <c r="Q9673" s="2"/>
      <c r="R9673" s="2"/>
      <c r="S9673" s="2"/>
      <c r="T9673" s="2"/>
      <c r="U9673" s="2"/>
      <c r="V9673" s="2"/>
      <c r="W9673" s="2"/>
      <c r="X9673" s="2"/>
      <c r="Y9673" s="2"/>
      <c r="AB9673" s="2"/>
      <c r="AC9673" s="2"/>
      <c r="AD9673" s="2"/>
      <c r="AE9673" s="2"/>
      <c r="AF9673" s="2"/>
      <c r="AG9673" s="2"/>
      <c r="AH9673" s="2"/>
      <c r="AI9673" s="2"/>
      <c r="AJ9673" s="2"/>
      <c r="AK9673" s="2"/>
      <c r="BK9673" s="2"/>
      <c r="BL9673" s="2"/>
      <c r="BN9673" s="2"/>
      <c r="BO9673" s="2"/>
    </row>
    <row r="9674" ht="12.75" customHeight="1">
      <c r="D9674" s="2"/>
      <c r="G9674" s="2"/>
      <c r="I9674" s="2"/>
      <c r="J9674" s="2"/>
      <c r="K9674" s="2"/>
      <c r="L9674" s="2"/>
      <c r="M9674" s="2"/>
      <c r="N9674" s="2"/>
      <c r="O9674" s="2"/>
      <c r="P9674" s="2"/>
      <c r="Q9674" s="2"/>
      <c r="R9674" s="2"/>
      <c r="S9674" s="2"/>
      <c r="T9674" s="2"/>
      <c r="U9674" s="2"/>
      <c r="V9674" s="2"/>
      <c r="W9674" s="2"/>
      <c r="X9674" s="2"/>
      <c r="Y9674" s="2"/>
      <c r="AB9674" s="2"/>
      <c r="AC9674" s="2"/>
      <c r="AD9674" s="2"/>
      <c r="AE9674" s="2"/>
      <c r="AF9674" s="2"/>
      <c r="AG9674" s="2"/>
      <c r="AH9674" s="2"/>
      <c r="AI9674" s="2"/>
      <c r="AJ9674" s="2"/>
      <c r="AK9674" s="2"/>
      <c r="BK9674" s="2"/>
      <c r="BL9674" s="2"/>
      <c r="BN9674" s="2"/>
      <c r="BO9674" s="2"/>
    </row>
    <row r="9675" ht="12.75" customHeight="1">
      <c r="D9675" s="2"/>
      <c r="G9675" s="2"/>
      <c r="I9675" s="2"/>
      <c r="J9675" s="2"/>
      <c r="K9675" s="2"/>
      <c r="L9675" s="2"/>
      <c r="M9675" s="2"/>
      <c r="N9675" s="2"/>
      <c r="O9675" s="2"/>
      <c r="P9675" s="2"/>
      <c r="Q9675" s="2"/>
      <c r="R9675" s="2"/>
      <c r="S9675" s="2"/>
      <c r="T9675" s="2"/>
      <c r="U9675" s="2"/>
      <c r="V9675" s="2"/>
      <c r="W9675" s="2"/>
      <c r="X9675" s="2"/>
      <c r="Y9675" s="2"/>
      <c r="AB9675" s="2"/>
      <c r="AC9675" s="2"/>
      <c r="AD9675" s="2"/>
      <c r="AE9675" s="2"/>
      <c r="AF9675" s="2"/>
      <c r="AG9675" s="2"/>
      <c r="AH9675" s="2"/>
      <c r="AI9675" s="2"/>
      <c r="AJ9675" s="2"/>
      <c r="AK9675" s="2"/>
      <c r="BK9675" s="2"/>
      <c r="BL9675" s="2"/>
      <c r="BN9675" s="2"/>
      <c r="BO9675" s="2"/>
    </row>
    <row r="9676" ht="12.75" customHeight="1">
      <c r="D9676" s="2"/>
      <c r="G9676" s="2"/>
      <c r="I9676" s="2"/>
      <c r="J9676" s="2"/>
      <c r="K9676" s="2"/>
      <c r="L9676" s="2"/>
      <c r="M9676" s="2"/>
      <c r="N9676" s="2"/>
      <c r="O9676" s="2"/>
      <c r="P9676" s="2"/>
      <c r="Q9676" s="2"/>
      <c r="R9676" s="2"/>
      <c r="S9676" s="2"/>
      <c r="T9676" s="2"/>
      <c r="U9676" s="2"/>
      <c r="V9676" s="2"/>
      <c r="W9676" s="2"/>
      <c r="X9676" s="2"/>
      <c r="Y9676" s="2"/>
      <c r="AB9676" s="2"/>
      <c r="AC9676" s="2"/>
      <c r="AD9676" s="2"/>
      <c r="AE9676" s="2"/>
      <c r="AF9676" s="2"/>
      <c r="AG9676" s="2"/>
      <c r="AH9676" s="2"/>
      <c r="AI9676" s="2"/>
      <c r="AJ9676" s="2"/>
      <c r="AK9676" s="2"/>
      <c r="BK9676" s="2"/>
      <c r="BL9676" s="2"/>
      <c r="BN9676" s="2"/>
      <c r="BO9676" s="2"/>
    </row>
    <row r="9677" ht="12.75" customHeight="1">
      <c r="D9677" s="2"/>
      <c r="G9677" s="2"/>
      <c r="I9677" s="2"/>
      <c r="J9677" s="2"/>
      <c r="K9677" s="2"/>
      <c r="L9677" s="2"/>
      <c r="M9677" s="2"/>
      <c r="N9677" s="2"/>
      <c r="O9677" s="2"/>
      <c r="P9677" s="2"/>
      <c r="Q9677" s="2"/>
      <c r="R9677" s="2"/>
      <c r="S9677" s="2"/>
      <c r="T9677" s="2"/>
      <c r="U9677" s="2"/>
      <c r="V9677" s="2"/>
      <c r="W9677" s="2"/>
      <c r="X9677" s="2"/>
      <c r="Y9677" s="2"/>
      <c r="AB9677" s="2"/>
      <c r="AC9677" s="2"/>
      <c r="AD9677" s="2"/>
      <c r="AE9677" s="2"/>
      <c r="AF9677" s="2"/>
      <c r="AG9677" s="2"/>
      <c r="AH9677" s="2"/>
      <c r="AI9677" s="2"/>
      <c r="AJ9677" s="2"/>
      <c r="AK9677" s="2"/>
      <c r="BK9677" s="2"/>
      <c r="BL9677" s="2"/>
      <c r="BN9677" s="2"/>
      <c r="BO9677" s="2"/>
    </row>
    <row r="9678" ht="12.75" customHeight="1">
      <c r="D9678" s="2"/>
      <c r="G9678" s="2"/>
      <c r="I9678" s="2"/>
      <c r="J9678" s="2"/>
      <c r="K9678" s="2"/>
      <c r="L9678" s="2"/>
      <c r="M9678" s="2"/>
      <c r="N9678" s="2"/>
      <c r="O9678" s="2"/>
      <c r="P9678" s="2"/>
      <c r="Q9678" s="2"/>
      <c r="R9678" s="2"/>
      <c r="S9678" s="2"/>
      <c r="T9678" s="2"/>
      <c r="U9678" s="2"/>
      <c r="V9678" s="2"/>
      <c r="W9678" s="2"/>
      <c r="X9678" s="2"/>
      <c r="Y9678" s="2"/>
      <c r="AB9678" s="2"/>
      <c r="AC9678" s="2"/>
      <c r="AD9678" s="2"/>
      <c r="AE9678" s="2"/>
      <c r="AF9678" s="2"/>
      <c r="AG9678" s="2"/>
      <c r="AH9678" s="2"/>
      <c r="AI9678" s="2"/>
      <c r="AJ9678" s="2"/>
      <c r="AK9678" s="2"/>
      <c r="BK9678" s="2"/>
      <c r="BL9678" s="2"/>
      <c r="BN9678" s="2"/>
      <c r="BO9678" s="2"/>
    </row>
    <row r="9679" ht="12.75" customHeight="1">
      <c r="D9679" s="2"/>
      <c r="G9679" s="2"/>
      <c r="I9679" s="2"/>
      <c r="J9679" s="2"/>
      <c r="K9679" s="2"/>
      <c r="L9679" s="2"/>
      <c r="M9679" s="2"/>
      <c r="N9679" s="2"/>
      <c r="O9679" s="2"/>
      <c r="P9679" s="2"/>
      <c r="Q9679" s="2"/>
      <c r="R9679" s="2"/>
      <c r="S9679" s="2"/>
      <c r="T9679" s="2"/>
      <c r="U9679" s="2"/>
      <c r="V9679" s="2"/>
      <c r="W9679" s="2"/>
      <c r="X9679" s="2"/>
      <c r="Y9679" s="2"/>
      <c r="AB9679" s="2"/>
      <c r="AC9679" s="2"/>
      <c r="AD9679" s="2"/>
      <c r="AE9679" s="2"/>
      <c r="AF9679" s="2"/>
      <c r="AG9679" s="2"/>
      <c r="AH9679" s="2"/>
      <c r="AI9679" s="2"/>
      <c r="AJ9679" s="2"/>
      <c r="AK9679" s="2"/>
      <c r="BK9679" s="2"/>
      <c r="BL9679" s="2"/>
      <c r="BN9679" s="2"/>
      <c r="BO9679" s="2"/>
    </row>
    <row r="9680" ht="12.75" customHeight="1">
      <c r="D9680" s="2"/>
      <c r="G9680" s="2"/>
      <c r="I9680" s="2"/>
      <c r="J9680" s="2"/>
      <c r="K9680" s="2"/>
      <c r="L9680" s="2"/>
      <c r="M9680" s="2"/>
      <c r="N9680" s="2"/>
      <c r="O9680" s="2"/>
      <c r="P9680" s="2"/>
      <c r="Q9680" s="2"/>
      <c r="R9680" s="2"/>
      <c r="S9680" s="2"/>
      <c r="T9680" s="2"/>
      <c r="U9680" s="2"/>
      <c r="V9680" s="2"/>
      <c r="W9680" s="2"/>
      <c r="X9680" s="2"/>
      <c r="Y9680" s="2"/>
      <c r="AB9680" s="2"/>
      <c r="AC9680" s="2"/>
      <c r="AD9680" s="2"/>
      <c r="AE9680" s="2"/>
      <c r="AF9680" s="2"/>
      <c r="AG9680" s="2"/>
      <c r="AH9680" s="2"/>
      <c r="AI9680" s="2"/>
      <c r="AJ9680" s="2"/>
      <c r="AK9680" s="2"/>
      <c r="BK9680" s="2"/>
      <c r="BL9680" s="2"/>
      <c r="BN9680" s="2"/>
      <c r="BO9680" s="2"/>
    </row>
    <row r="9681" ht="12.75" customHeight="1">
      <c r="D9681" s="2"/>
      <c r="G9681" s="2"/>
      <c r="I9681" s="2"/>
      <c r="J9681" s="2"/>
      <c r="K9681" s="2"/>
      <c r="L9681" s="2"/>
      <c r="M9681" s="2"/>
      <c r="N9681" s="2"/>
      <c r="O9681" s="2"/>
      <c r="P9681" s="2"/>
      <c r="Q9681" s="2"/>
      <c r="R9681" s="2"/>
      <c r="S9681" s="2"/>
      <c r="T9681" s="2"/>
      <c r="U9681" s="2"/>
      <c r="V9681" s="2"/>
      <c r="W9681" s="2"/>
      <c r="X9681" s="2"/>
      <c r="Y9681" s="2"/>
      <c r="AB9681" s="2"/>
      <c r="AC9681" s="2"/>
      <c r="AD9681" s="2"/>
      <c r="AE9681" s="2"/>
      <c r="AF9681" s="2"/>
      <c r="AG9681" s="2"/>
      <c r="AH9681" s="2"/>
      <c r="AI9681" s="2"/>
      <c r="AJ9681" s="2"/>
      <c r="AK9681" s="2"/>
      <c r="BK9681" s="2"/>
      <c r="BL9681" s="2"/>
      <c r="BN9681" s="2"/>
      <c r="BO9681" s="2"/>
    </row>
    <row r="9682" ht="12.75" customHeight="1">
      <c r="D9682" s="2"/>
      <c r="G9682" s="2"/>
      <c r="I9682" s="2"/>
      <c r="J9682" s="2"/>
      <c r="K9682" s="2"/>
      <c r="L9682" s="2"/>
      <c r="M9682" s="2"/>
      <c r="N9682" s="2"/>
      <c r="O9682" s="2"/>
      <c r="P9682" s="2"/>
      <c r="Q9682" s="2"/>
      <c r="R9682" s="2"/>
      <c r="S9682" s="2"/>
      <c r="T9682" s="2"/>
      <c r="U9682" s="2"/>
      <c r="V9682" s="2"/>
      <c r="W9682" s="2"/>
      <c r="X9682" s="2"/>
      <c r="Y9682" s="2"/>
      <c r="AB9682" s="2"/>
      <c r="AC9682" s="2"/>
      <c r="AD9682" s="2"/>
      <c r="AE9682" s="2"/>
      <c r="AF9682" s="2"/>
      <c r="AG9682" s="2"/>
      <c r="AH9682" s="2"/>
      <c r="AI9682" s="2"/>
      <c r="AJ9682" s="2"/>
      <c r="AK9682" s="2"/>
      <c r="BK9682" s="2"/>
      <c r="BL9682" s="2"/>
      <c r="BN9682" s="2"/>
      <c r="BO9682" s="2"/>
    </row>
    <row r="9683" ht="12.75" customHeight="1">
      <c r="D9683" s="2"/>
      <c r="G9683" s="2"/>
      <c r="I9683" s="2"/>
      <c r="J9683" s="2"/>
      <c r="K9683" s="2"/>
      <c r="L9683" s="2"/>
      <c r="M9683" s="2"/>
      <c r="N9683" s="2"/>
      <c r="O9683" s="2"/>
      <c r="P9683" s="2"/>
      <c r="Q9683" s="2"/>
      <c r="R9683" s="2"/>
      <c r="S9683" s="2"/>
      <c r="T9683" s="2"/>
      <c r="U9683" s="2"/>
      <c r="V9683" s="2"/>
      <c r="W9683" s="2"/>
      <c r="X9683" s="2"/>
      <c r="Y9683" s="2"/>
      <c r="AB9683" s="2"/>
      <c r="AC9683" s="2"/>
      <c r="AD9683" s="2"/>
      <c r="AE9683" s="2"/>
      <c r="AF9683" s="2"/>
      <c r="AG9683" s="2"/>
      <c r="AH9683" s="2"/>
      <c r="AI9683" s="2"/>
      <c r="AJ9683" s="2"/>
      <c r="AK9683" s="2"/>
      <c r="BK9683" s="2"/>
      <c r="BL9683" s="2"/>
      <c r="BN9683" s="2"/>
      <c r="BO9683" s="2"/>
    </row>
    <row r="9684" ht="12.75" customHeight="1">
      <c r="D9684" s="2"/>
      <c r="G9684" s="2"/>
      <c r="I9684" s="2"/>
      <c r="J9684" s="2"/>
      <c r="K9684" s="2"/>
      <c r="L9684" s="2"/>
      <c r="M9684" s="2"/>
      <c r="N9684" s="2"/>
      <c r="O9684" s="2"/>
      <c r="P9684" s="2"/>
      <c r="Q9684" s="2"/>
      <c r="R9684" s="2"/>
      <c r="S9684" s="2"/>
      <c r="T9684" s="2"/>
      <c r="U9684" s="2"/>
      <c r="V9684" s="2"/>
      <c r="W9684" s="2"/>
      <c r="X9684" s="2"/>
      <c r="Y9684" s="2"/>
      <c r="AB9684" s="2"/>
      <c r="AC9684" s="2"/>
      <c r="AD9684" s="2"/>
      <c r="AE9684" s="2"/>
      <c r="AF9684" s="2"/>
      <c r="AG9684" s="2"/>
      <c r="AH9684" s="2"/>
      <c r="AI9684" s="2"/>
      <c r="AJ9684" s="2"/>
      <c r="AK9684" s="2"/>
      <c r="BK9684" s="2"/>
      <c r="BL9684" s="2"/>
      <c r="BN9684" s="2"/>
      <c r="BO9684" s="2"/>
    </row>
    <row r="9685" ht="12.75" customHeight="1">
      <c r="D9685" s="2"/>
      <c r="G9685" s="2"/>
      <c r="I9685" s="2"/>
      <c r="J9685" s="2"/>
      <c r="K9685" s="2"/>
      <c r="L9685" s="2"/>
      <c r="M9685" s="2"/>
      <c r="N9685" s="2"/>
      <c r="O9685" s="2"/>
      <c r="P9685" s="2"/>
      <c r="Q9685" s="2"/>
      <c r="R9685" s="2"/>
      <c r="S9685" s="2"/>
      <c r="T9685" s="2"/>
      <c r="U9685" s="2"/>
      <c r="V9685" s="2"/>
      <c r="W9685" s="2"/>
      <c r="X9685" s="2"/>
      <c r="Y9685" s="2"/>
      <c r="AB9685" s="2"/>
      <c r="AC9685" s="2"/>
      <c r="AD9685" s="2"/>
      <c r="AE9685" s="2"/>
      <c r="AF9685" s="2"/>
      <c r="AG9685" s="2"/>
      <c r="AH9685" s="2"/>
      <c r="AI9685" s="2"/>
      <c r="AJ9685" s="2"/>
      <c r="AK9685" s="2"/>
      <c r="BK9685" s="2"/>
      <c r="BL9685" s="2"/>
      <c r="BN9685" s="2"/>
      <c r="BO9685" s="2"/>
    </row>
    <row r="9686" ht="12.75" customHeight="1">
      <c r="D9686" s="2"/>
      <c r="G9686" s="2"/>
      <c r="I9686" s="2"/>
      <c r="J9686" s="2"/>
      <c r="K9686" s="2"/>
      <c r="L9686" s="2"/>
      <c r="M9686" s="2"/>
      <c r="N9686" s="2"/>
      <c r="O9686" s="2"/>
      <c r="P9686" s="2"/>
      <c r="Q9686" s="2"/>
      <c r="R9686" s="2"/>
      <c r="S9686" s="2"/>
      <c r="T9686" s="2"/>
      <c r="U9686" s="2"/>
      <c r="V9686" s="2"/>
      <c r="W9686" s="2"/>
      <c r="X9686" s="2"/>
      <c r="Y9686" s="2"/>
      <c r="AB9686" s="2"/>
      <c r="AC9686" s="2"/>
      <c r="AD9686" s="2"/>
      <c r="AE9686" s="2"/>
      <c r="AF9686" s="2"/>
      <c r="AG9686" s="2"/>
      <c r="AH9686" s="2"/>
      <c r="AI9686" s="2"/>
      <c r="AJ9686" s="2"/>
      <c r="AK9686" s="2"/>
      <c r="BK9686" s="2"/>
      <c r="BL9686" s="2"/>
      <c r="BN9686" s="2"/>
      <c r="BO9686" s="2"/>
    </row>
    <row r="9687" ht="12.75" customHeight="1">
      <c r="D9687" s="2"/>
      <c r="G9687" s="2"/>
      <c r="I9687" s="2"/>
      <c r="J9687" s="2"/>
      <c r="K9687" s="2"/>
      <c r="L9687" s="2"/>
      <c r="M9687" s="2"/>
      <c r="N9687" s="2"/>
      <c r="O9687" s="2"/>
      <c r="P9687" s="2"/>
      <c r="Q9687" s="2"/>
      <c r="R9687" s="2"/>
      <c r="S9687" s="2"/>
      <c r="T9687" s="2"/>
      <c r="U9687" s="2"/>
      <c r="V9687" s="2"/>
      <c r="W9687" s="2"/>
      <c r="X9687" s="2"/>
      <c r="Y9687" s="2"/>
      <c r="AB9687" s="2"/>
      <c r="AC9687" s="2"/>
      <c r="AD9687" s="2"/>
      <c r="AE9687" s="2"/>
      <c r="AF9687" s="2"/>
      <c r="AG9687" s="2"/>
      <c r="AH9687" s="2"/>
      <c r="AI9687" s="2"/>
      <c r="AJ9687" s="2"/>
      <c r="AK9687" s="2"/>
      <c r="BK9687" s="2"/>
      <c r="BL9687" s="2"/>
      <c r="BN9687" s="2"/>
      <c r="BO9687" s="2"/>
    </row>
    <row r="9688" ht="12.75" customHeight="1">
      <c r="D9688" s="2"/>
      <c r="G9688" s="2"/>
      <c r="I9688" s="2"/>
      <c r="J9688" s="2"/>
      <c r="K9688" s="2"/>
      <c r="L9688" s="2"/>
      <c r="M9688" s="2"/>
      <c r="N9688" s="2"/>
      <c r="O9688" s="2"/>
      <c r="P9688" s="2"/>
      <c r="Q9688" s="2"/>
      <c r="R9688" s="2"/>
      <c r="S9688" s="2"/>
      <c r="T9688" s="2"/>
      <c r="U9688" s="2"/>
      <c r="V9688" s="2"/>
      <c r="W9688" s="2"/>
      <c r="X9688" s="2"/>
      <c r="Y9688" s="2"/>
      <c r="AB9688" s="2"/>
      <c r="AC9688" s="2"/>
      <c r="AD9688" s="2"/>
      <c r="AE9688" s="2"/>
      <c r="AF9688" s="2"/>
      <c r="AG9688" s="2"/>
      <c r="AH9688" s="2"/>
      <c r="AI9688" s="2"/>
      <c r="AJ9688" s="2"/>
      <c r="AK9688" s="2"/>
      <c r="BK9688" s="2"/>
      <c r="BL9688" s="2"/>
      <c r="BN9688" s="2"/>
      <c r="BO9688" s="2"/>
    </row>
    <row r="9689" ht="12.75" customHeight="1">
      <c r="D9689" s="2"/>
      <c r="G9689" s="2"/>
      <c r="I9689" s="2"/>
      <c r="J9689" s="2"/>
      <c r="K9689" s="2"/>
      <c r="L9689" s="2"/>
      <c r="M9689" s="2"/>
      <c r="N9689" s="2"/>
      <c r="O9689" s="2"/>
      <c r="P9689" s="2"/>
      <c r="Q9689" s="2"/>
      <c r="R9689" s="2"/>
      <c r="S9689" s="2"/>
      <c r="T9689" s="2"/>
      <c r="U9689" s="2"/>
      <c r="V9689" s="2"/>
      <c r="W9689" s="2"/>
      <c r="X9689" s="2"/>
      <c r="Y9689" s="2"/>
      <c r="AB9689" s="2"/>
      <c r="AC9689" s="2"/>
      <c r="AD9689" s="2"/>
      <c r="AE9689" s="2"/>
      <c r="AF9689" s="2"/>
      <c r="AG9689" s="2"/>
      <c r="AH9689" s="2"/>
      <c r="AI9689" s="2"/>
      <c r="AJ9689" s="2"/>
      <c r="AK9689" s="2"/>
      <c r="BK9689" s="2"/>
      <c r="BL9689" s="2"/>
      <c r="BN9689" s="2"/>
      <c r="BO9689" s="2"/>
    </row>
    <row r="9690" ht="12.75" customHeight="1">
      <c r="D9690" s="2"/>
      <c r="G9690" s="2"/>
      <c r="I9690" s="2"/>
      <c r="J9690" s="2"/>
      <c r="K9690" s="2"/>
      <c r="L9690" s="2"/>
      <c r="M9690" s="2"/>
      <c r="N9690" s="2"/>
      <c r="O9690" s="2"/>
      <c r="P9690" s="2"/>
      <c r="Q9690" s="2"/>
      <c r="R9690" s="2"/>
      <c r="S9690" s="2"/>
      <c r="T9690" s="2"/>
      <c r="U9690" s="2"/>
      <c r="V9690" s="2"/>
      <c r="W9690" s="2"/>
      <c r="X9690" s="2"/>
      <c r="Y9690" s="2"/>
      <c r="AB9690" s="2"/>
      <c r="AC9690" s="2"/>
      <c r="AD9690" s="2"/>
      <c r="AE9690" s="2"/>
      <c r="AF9690" s="2"/>
      <c r="AG9690" s="2"/>
      <c r="AH9690" s="2"/>
      <c r="AI9690" s="2"/>
      <c r="AJ9690" s="2"/>
      <c r="AK9690" s="2"/>
      <c r="BK9690" s="2"/>
      <c r="BL9690" s="2"/>
      <c r="BN9690" s="2"/>
      <c r="BO9690" s="2"/>
    </row>
    <row r="9691" ht="12.75" customHeight="1">
      <c r="D9691" s="2"/>
      <c r="G9691" s="2"/>
      <c r="I9691" s="2"/>
      <c r="J9691" s="2"/>
      <c r="K9691" s="2"/>
      <c r="L9691" s="2"/>
      <c r="M9691" s="2"/>
      <c r="N9691" s="2"/>
      <c r="O9691" s="2"/>
      <c r="P9691" s="2"/>
      <c r="Q9691" s="2"/>
      <c r="R9691" s="2"/>
      <c r="S9691" s="2"/>
      <c r="T9691" s="2"/>
      <c r="U9691" s="2"/>
      <c r="V9691" s="2"/>
      <c r="W9691" s="2"/>
      <c r="X9691" s="2"/>
      <c r="Y9691" s="2"/>
      <c r="AB9691" s="2"/>
      <c r="AC9691" s="2"/>
      <c r="AD9691" s="2"/>
      <c r="AE9691" s="2"/>
      <c r="AF9691" s="2"/>
      <c r="AG9691" s="2"/>
      <c r="AH9691" s="2"/>
      <c r="AI9691" s="2"/>
      <c r="AJ9691" s="2"/>
      <c r="AK9691" s="2"/>
      <c r="BK9691" s="2"/>
      <c r="BL9691" s="2"/>
      <c r="BN9691" s="2"/>
      <c r="BO9691" s="2"/>
    </row>
    <row r="9692" ht="12.75" customHeight="1">
      <c r="D9692" s="2"/>
      <c r="G9692" s="2"/>
      <c r="I9692" s="2"/>
      <c r="J9692" s="2"/>
      <c r="K9692" s="2"/>
      <c r="L9692" s="2"/>
      <c r="M9692" s="2"/>
      <c r="N9692" s="2"/>
      <c r="O9692" s="2"/>
      <c r="P9692" s="2"/>
      <c r="Q9692" s="2"/>
      <c r="R9692" s="2"/>
      <c r="S9692" s="2"/>
      <c r="T9692" s="2"/>
      <c r="U9692" s="2"/>
      <c r="V9692" s="2"/>
      <c r="W9692" s="2"/>
      <c r="X9692" s="2"/>
      <c r="Y9692" s="2"/>
      <c r="AB9692" s="2"/>
      <c r="AC9692" s="2"/>
      <c r="AD9692" s="2"/>
      <c r="AE9692" s="2"/>
      <c r="AF9692" s="2"/>
      <c r="AG9692" s="2"/>
      <c r="AH9692" s="2"/>
      <c r="AI9692" s="2"/>
      <c r="AJ9692" s="2"/>
      <c r="AK9692" s="2"/>
      <c r="BK9692" s="2"/>
      <c r="BL9692" s="2"/>
      <c r="BN9692" s="2"/>
      <c r="BO9692" s="2"/>
    </row>
    <row r="9693" ht="12.75" customHeight="1">
      <c r="D9693" s="2"/>
      <c r="G9693" s="2"/>
      <c r="I9693" s="2"/>
      <c r="J9693" s="2"/>
      <c r="K9693" s="2"/>
      <c r="L9693" s="2"/>
      <c r="M9693" s="2"/>
      <c r="N9693" s="2"/>
      <c r="O9693" s="2"/>
      <c r="P9693" s="2"/>
      <c r="Q9693" s="2"/>
      <c r="R9693" s="2"/>
      <c r="S9693" s="2"/>
      <c r="T9693" s="2"/>
      <c r="U9693" s="2"/>
      <c r="V9693" s="2"/>
      <c r="W9693" s="2"/>
      <c r="X9693" s="2"/>
      <c r="Y9693" s="2"/>
      <c r="AB9693" s="2"/>
      <c r="AC9693" s="2"/>
      <c r="AD9693" s="2"/>
      <c r="AE9693" s="2"/>
      <c r="AF9693" s="2"/>
      <c r="AG9693" s="2"/>
      <c r="AH9693" s="2"/>
      <c r="AI9693" s="2"/>
      <c r="AJ9693" s="2"/>
      <c r="AK9693" s="2"/>
      <c r="BK9693" s="2"/>
      <c r="BL9693" s="2"/>
      <c r="BN9693" s="2"/>
      <c r="BO9693" s="2"/>
    </row>
    <row r="9694" ht="12.75" customHeight="1">
      <c r="D9694" s="2"/>
      <c r="G9694" s="2"/>
      <c r="I9694" s="2"/>
      <c r="J9694" s="2"/>
      <c r="K9694" s="2"/>
      <c r="L9694" s="2"/>
      <c r="M9694" s="2"/>
      <c r="N9694" s="2"/>
      <c r="O9694" s="2"/>
      <c r="P9694" s="2"/>
      <c r="Q9694" s="2"/>
      <c r="R9694" s="2"/>
      <c r="S9694" s="2"/>
      <c r="T9694" s="2"/>
      <c r="U9694" s="2"/>
      <c r="V9694" s="2"/>
      <c r="W9694" s="2"/>
      <c r="X9694" s="2"/>
      <c r="Y9694" s="2"/>
      <c r="AB9694" s="2"/>
      <c r="AC9694" s="2"/>
      <c r="AD9694" s="2"/>
      <c r="AE9694" s="2"/>
      <c r="AF9694" s="2"/>
      <c r="AG9694" s="2"/>
      <c r="AH9694" s="2"/>
      <c r="AI9694" s="2"/>
      <c r="AJ9694" s="2"/>
      <c r="AK9694" s="2"/>
      <c r="BK9694" s="2"/>
      <c r="BL9694" s="2"/>
      <c r="BN9694" s="2"/>
      <c r="BO9694" s="2"/>
    </row>
    <row r="9695" ht="12.75" customHeight="1">
      <c r="D9695" s="2"/>
      <c r="G9695" s="2"/>
      <c r="I9695" s="2"/>
      <c r="J9695" s="2"/>
      <c r="K9695" s="2"/>
      <c r="L9695" s="2"/>
      <c r="M9695" s="2"/>
      <c r="N9695" s="2"/>
      <c r="O9695" s="2"/>
      <c r="P9695" s="2"/>
      <c r="Q9695" s="2"/>
      <c r="R9695" s="2"/>
      <c r="S9695" s="2"/>
      <c r="T9695" s="2"/>
      <c r="U9695" s="2"/>
      <c r="V9695" s="2"/>
      <c r="W9695" s="2"/>
      <c r="X9695" s="2"/>
      <c r="Y9695" s="2"/>
      <c r="AB9695" s="2"/>
      <c r="AC9695" s="2"/>
      <c r="AD9695" s="2"/>
      <c r="AE9695" s="2"/>
      <c r="AF9695" s="2"/>
      <c r="AG9695" s="2"/>
      <c r="AH9695" s="2"/>
      <c r="AI9695" s="2"/>
      <c r="AJ9695" s="2"/>
      <c r="AK9695" s="2"/>
      <c r="BK9695" s="2"/>
      <c r="BL9695" s="2"/>
      <c r="BN9695" s="2"/>
      <c r="BO9695" s="2"/>
    </row>
    <row r="9696" ht="12.75" customHeight="1">
      <c r="D9696" s="2"/>
      <c r="G9696" s="2"/>
      <c r="I9696" s="2"/>
      <c r="J9696" s="2"/>
      <c r="K9696" s="2"/>
      <c r="L9696" s="2"/>
      <c r="M9696" s="2"/>
      <c r="N9696" s="2"/>
      <c r="O9696" s="2"/>
      <c r="P9696" s="2"/>
      <c r="Q9696" s="2"/>
      <c r="R9696" s="2"/>
      <c r="S9696" s="2"/>
      <c r="T9696" s="2"/>
      <c r="U9696" s="2"/>
      <c r="V9696" s="2"/>
      <c r="W9696" s="2"/>
      <c r="X9696" s="2"/>
      <c r="Y9696" s="2"/>
      <c r="AB9696" s="2"/>
      <c r="AC9696" s="2"/>
      <c r="AD9696" s="2"/>
      <c r="AE9696" s="2"/>
      <c r="AF9696" s="2"/>
      <c r="AG9696" s="2"/>
      <c r="AH9696" s="2"/>
      <c r="AI9696" s="2"/>
      <c r="AJ9696" s="2"/>
      <c r="AK9696" s="2"/>
      <c r="BK9696" s="2"/>
      <c r="BL9696" s="2"/>
      <c r="BN9696" s="2"/>
      <c r="BO9696" s="2"/>
    </row>
    <row r="9697" ht="12.75" customHeight="1">
      <c r="D9697" s="2"/>
      <c r="G9697" s="2"/>
      <c r="I9697" s="2"/>
      <c r="J9697" s="2"/>
      <c r="K9697" s="2"/>
      <c r="L9697" s="2"/>
      <c r="M9697" s="2"/>
      <c r="N9697" s="2"/>
      <c r="O9697" s="2"/>
      <c r="P9697" s="2"/>
      <c r="Q9697" s="2"/>
      <c r="R9697" s="2"/>
      <c r="S9697" s="2"/>
      <c r="T9697" s="2"/>
      <c r="U9697" s="2"/>
      <c r="V9697" s="2"/>
      <c r="W9697" s="2"/>
      <c r="X9697" s="2"/>
      <c r="Y9697" s="2"/>
      <c r="AB9697" s="2"/>
      <c r="AC9697" s="2"/>
      <c r="AD9697" s="2"/>
      <c r="AE9697" s="2"/>
      <c r="AF9697" s="2"/>
      <c r="AG9697" s="2"/>
      <c r="AH9697" s="2"/>
      <c r="AI9697" s="2"/>
      <c r="AJ9697" s="2"/>
      <c r="AK9697" s="2"/>
      <c r="BK9697" s="2"/>
      <c r="BL9697" s="2"/>
      <c r="BN9697" s="2"/>
      <c r="BO9697" s="2"/>
    </row>
    <row r="9698" ht="12.75" customHeight="1">
      <c r="D9698" s="2"/>
      <c r="G9698" s="2"/>
      <c r="I9698" s="2"/>
      <c r="J9698" s="2"/>
      <c r="K9698" s="2"/>
      <c r="L9698" s="2"/>
      <c r="M9698" s="2"/>
      <c r="N9698" s="2"/>
      <c r="O9698" s="2"/>
      <c r="P9698" s="2"/>
      <c r="Q9698" s="2"/>
      <c r="R9698" s="2"/>
      <c r="S9698" s="2"/>
      <c r="T9698" s="2"/>
      <c r="U9698" s="2"/>
      <c r="V9698" s="2"/>
      <c r="W9698" s="2"/>
      <c r="X9698" s="2"/>
      <c r="Y9698" s="2"/>
      <c r="AB9698" s="2"/>
      <c r="AC9698" s="2"/>
      <c r="AD9698" s="2"/>
      <c r="AE9698" s="2"/>
      <c r="AF9698" s="2"/>
      <c r="AG9698" s="2"/>
      <c r="AH9698" s="2"/>
      <c r="AI9698" s="2"/>
      <c r="AJ9698" s="2"/>
      <c r="AK9698" s="2"/>
      <c r="BK9698" s="2"/>
      <c r="BL9698" s="2"/>
      <c r="BN9698" s="2"/>
      <c r="BO9698" s="2"/>
    </row>
    <row r="9699" ht="12.75" customHeight="1">
      <c r="D9699" s="2"/>
      <c r="G9699" s="2"/>
      <c r="I9699" s="2"/>
      <c r="J9699" s="2"/>
      <c r="K9699" s="2"/>
      <c r="L9699" s="2"/>
      <c r="M9699" s="2"/>
      <c r="N9699" s="2"/>
      <c r="O9699" s="2"/>
      <c r="P9699" s="2"/>
      <c r="Q9699" s="2"/>
      <c r="R9699" s="2"/>
      <c r="S9699" s="2"/>
      <c r="T9699" s="2"/>
      <c r="U9699" s="2"/>
      <c r="V9699" s="2"/>
      <c r="W9699" s="2"/>
      <c r="X9699" s="2"/>
      <c r="Y9699" s="2"/>
      <c r="AB9699" s="2"/>
      <c r="AC9699" s="2"/>
      <c r="AD9699" s="2"/>
      <c r="AE9699" s="2"/>
      <c r="AF9699" s="2"/>
      <c r="AG9699" s="2"/>
      <c r="AH9699" s="2"/>
      <c r="AI9699" s="2"/>
      <c r="AJ9699" s="2"/>
      <c r="AK9699" s="2"/>
      <c r="BK9699" s="2"/>
      <c r="BL9699" s="2"/>
      <c r="BN9699" s="2"/>
      <c r="BO9699" s="2"/>
    </row>
    <row r="9700" ht="12.75" customHeight="1">
      <c r="D9700" s="2"/>
      <c r="G9700" s="2"/>
      <c r="I9700" s="2"/>
      <c r="J9700" s="2"/>
      <c r="K9700" s="2"/>
      <c r="L9700" s="2"/>
      <c r="M9700" s="2"/>
      <c r="N9700" s="2"/>
      <c r="O9700" s="2"/>
      <c r="P9700" s="2"/>
      <c r="Q9700" s="2"/>
      <c r="R9700" s="2"/>
      <c r="S9700" s="2"/>
      <c r="T9700" s="2"/>
      <c r="U9700" s="2"/>
      <c r="V9700" s="2"/>
      <c r="W9700" s="2"/>
      <c r="X9700" s="2"/>
      <c r="Y9700" s="2"/>
      <c r="AB9700" s="2"/>
      <c r="AC9700" s="2"/>
      <c r="AD9700" s="2"/>
      <c r="AE9700" s="2"/>
      <c r="AF9700" s="2"/>
      <c r="AG9700" s="2"/>
      <c r="AH9700" s="2"/>
      <c r="AI9700" s="2"/>
      <c r="AJ9700" s="2"/>
      <c r="AK9700" s="2"/>
      <c r="BK9700" s="2"/>
      <c r="BL9700" s="2"/>
      <c r="BN9700" s="2"/>
      <c r="BO9700" s="2"/>
    </row>
    <row r="9701" ht="12.75" customHeight="1">
      <c r="D9701" s="2"/>
      <c r="G9701" s="2"/>
      <c r="I9701" s="2"/>
      <c r="J9701" s="2"/>
      <c r="K9701" s="2"/>
      <c r="L9701" s="2"/>
      <c r="M9701" s="2"/>
      <c r="N9701" s="2"/>
      <c r="O9701" s="2"/>
      <c r="P9701" s="2"/>
      <c r="Q9701" s="2"/>
      <c r="R9701" s="2"/>
      <c r="S9701" s="2"/>
      <c r="T9701" s="2"/>
      <c r="U9701" s="2"/>
      <c r="V9701" s="2"/>
      <c r="W9701" s="2"/>
      <c r="X9701" s="2"/>
      <c r="Y9701" s="2"/>
      <c r="AB9701" s="2"/>
      <c r="AC9701" s="2"/>
      <c r="AD9701" s="2"/>
      <c r="AE9701" s="2"/>
      <c r="AF9701" s="2"/>
      <c r="AG9701" s="2"/>
      <c r="AH9701" s="2"/>
      <c r="AI9701" s="2"/>
      <c r="AJ9701" s="2"/>
      <c r="AK9701" s="2"/>
      <c r="BK9701" s="2"/>
      <c r="BL9701" s="2"/>
      <c r="BN9701" s="2"/>
      <c r="BO9701" s="2"/>
    </row>
    <row r="9702" ht="12.75" customHeight="1">
      <c r="D9702" s="2"/>
      <c r="G9702" s="2"/>
      <c r="I9702" s="2"/>
      <c r="J9702" s="2"/>
      <c r="K9702" s="2"/>
      <c r="L9702" s="2"/>
      <c r="M9702" s="2"/>
      <c r="N9702" s="2"/>
      <c r="O9702" s="2"/>
      <c r="P9702" s="2"/>
      <c r="Q9702" s="2"/>
      <c r="R9702" s="2"/>
      <c r="S9702" s="2"/>
      <c r="T9702" s="2"/>
      <c r="U9702" s="2"/>
      <c r="V9702" s="2"/>
      <c r="W9702" s="2"/>
      <c r="X9702" s="2"/>
      <c r="Y9702" s="2"/>
      <c r="AB9702" s="2"/>
      <c r="AC9702" s="2"/>
      <c r="AD9702" s="2"/>
      <c r="AE9702" s="2"/>
      <c r="AF9702" s="2"/>
      <c r="AG9702" s="2"/>
      <c r="AH9702" s="2"/>
      <c r="AI9702" s="2"/>
      <c r="AJ9702" s="2"/>
      <c r="AK9702" s="2"/>
      <c r="BK9702" s="2"/>
      <c r="BL9702" s="2"/>
      <c r="BN9702" s="2"/>
      <c r="BO9702" s="2"/>
    </row>
    <row r="9703" ht="12.75" customHeight="1">
      <c r="D9703" s="2"/>
      <c r="G9703" s="2"/>
      <c r="I9703" s="2"/>
      <c r="J9703" s="2"/>
      <c r="K9703" s="2"/>
      <c r="L9703" s="2"/>
      <c r="M9703" s="2"/>
      <c r="N9703" s="2"/>
      <c r="O9703" s="2"/>
      <c r="P9703" s="2"/>
      <c r="Q9703" s="2"/>
      <c r="R9703" s="2"/>
      <c r="S9703" s="2"/>
      <c r="T9703" s="2"/>
      <c r="U9703" s="2"/>
      <c r="V9703" s="2"/>
      <c r="W9703" s="2"/>
      <c r="X9703" s="2"/>
      <c r="Y9703" s="2"/>
      <c r="AB9703" s="2"/>
      <c r="AC9703" s="2"/>
      <c r="AD9703" s="2"/>
      <c r="AE9703" s="2"/>
      <c r="AF9703" s="2"/>
      <c r="AG9703" s="2"/>
      <c r="AH9703" s="2"/>
      <c r="AI9703" s="2"/>
      <c r="AJ9703" s="2"/>
      <c r="AK9703" s="2"/>
      <c r="BK9703" s="2"/>
      <c r="BL9703" s="2"/>
      <c r="BN9703" s="2"/>
      <c r="BO9703" s="2"/>
    </row>
    <row r="9704" ht="12.75" customHeight="1">
      <c r="D9704" s="2"/>
      <c r="G9704" s="2"/>
      <c r="I9704" s="2"/>
      <c r="J9704" s="2"/>
      <c r="K9704" s="2"/>
      <c r="L9704" s="2"/>
      <c r="M9704" s="2"/>
      <c r="N9704" s="2"/>
      <c r="O9704" s="2"/>
      <c r="P9704" s="2"/>
      <c r="Q9704" s="2"/>
      <c r="R9704" s="2"/>
      <c r="S9704" s="2"/>
      <c r="T9704" s="2"/>
      <c r="U9704" s="2"/>
      <c r="V9704" s="2"/>
      <c r="W9704" s="2"/>
      <c r="X9704" s="2"/>
      <c r="Y9704" s="2"/>
      <c r="AB9704" s="2"/>
      <c r="AC9704" s="2"/>
      <c r="AD9704" s="2"/>
      <c r="AE9704" s="2"/>
      <c r="AF9704" s="2"/>
      <c r="AG9704" s="2"/>
      <c r="AH9704" s="2"/>
      <c r="AI9704" s="2"/>
      <c r="AJ9704" s="2"/>
      <c r="AK9704" s="2"/>
      <c r="BK9704" s="2"/>
      <c r="BL9704" s="2"/>
      <c r="BN9704" s="2"/>
      <c r="BO9704" s="2"/>
    </row>
    <row r="9705" ht="12.75" customHeight="1">
      <c r="D9705" s="2"/>
      <c r="G9705" s="2"/>
      <c r="I9705" s="2"/>
      <c r="J9705" s="2"/>
      <c r="K9705" s="2"/>
      <c r="L9705" s="2"/>
      <c r="M9705" s="2"/>
      <c r="N9705" s="2"/>
      <c r="O9705" s="2"/>
      <c r="P9705" s="2"/>
      <c r="Q9705" s="2"/>
      <c r="R9705" s="2"/>
      <c r="S9705" s="2"/>
      <c r="T9705" s="2"/>
      <c r="U9705" s="2"/>
      <c r="V9705" s="2"/>
      <c r="W9705" s="2"/>
      <c r="X9705" s="2"/>
      <c r="Y9705" s="2"/>
      <c r="AB9705" s="2"/>
      <c r="AC9705" s="2"/>
      <c r="AD9705" s="2"/>
      <c r="AE9705" s="2"/>
      <c r="AF9705" s="2"/>
      <c r="AG9705" s="2"/>
      <c r="AH9705" s="2"/>
      <c r="AI9705" s="2"/>
      <c r="AJ9705" s="2"/>
      <c r="AK9705" s="2"/>
      <c r="BK9705" s="2"/>
      <c r="BL9705" s="2"/>
      <c r="BN9705" s="2"/>
      <c r="BO9705" s="2"/>
    </row>
    <row r="9706" ht="12.75" customHeight="1">
      <c r="D9706" s="2"/>
      <c r="G9706" s="2"/>
      <c r="I9706" s="2"/>
      <c r="J9706" s="2"/>
      <c r="K9706" s="2"/>
      <c r="L9706" s="2"/>
      <c r="M9706" s="2"/>
      <c r="N9706" s="2"/>
      <c r="O9706" s="2"/>
      <c r="P9706" s="2"/>
      <c r="Q9706" s="2"/>
      <c r="R9706" s="2"/>
      <c r="S9706" s="2"/>
      <c r="T9706" s="2"/>
      <c r="U9706" s="2"/>
      <c r="V9706" s="2"/>
      <c r="W9706" s="2"/>
      <c r="X9706" s="2"/>
      <c r="Y9706" s="2"/>
      <c r="AB9706" s="2"/>
      <c r="AC9706" s="2"/>
      <c r="AD9706" s="2"/>
      <c r="AE9706" s="2"/>
      <c r="AF9706" s="2"/>
      <c r="AG9706" s="2"/>
      <c r="AH9706" s="2"/>
      <c r="AI9706" s="2"/>
      <c r="AJ9706" s="2"/>
      <c r="AK9706" s="2"/>
      <c r="BK9706" s="2"/>
      <c r="BL9706" s="2"/>
      <c r="BN9706" s="2"/>
      <c r="BO9706" s="2"/>
    </row>
    <row r="9707" ht="12.75" customHeight="1">
      <c r="D9707" s="2"/>
      <c r="G9707" s="2"/>
      <c r="I9707" s="2"/>
      <c r="J9707" s="2"/>
      <c r="K9707" s="2"/>
      <c r="L9707" s="2"/>
      <c r="M9707" s="2"/>
      <c r="N9707" s="2"/>
      <c r="O9707" s="2"/>
      <c r="P9707" s="2"/>
      <c r="Q9707" s="2"/>
      <c r="R9707" s="2"/>
      <c r="S9707" s="2"/>
      <c r="T9707" s="2"/>
      <c r="U9707" s="2"/>
      <c r="V9707" s="2"/>
      <c r="W9707" s="2"/>
      <c r="X9707" s="2"/>
      <c r="Y9707" s="2"/>
      <c r="AB9707" s="2"/>
      <c r="AC9707" s="2"/>
      <c r="AD9707" s="2"/>
      <c r="AE9707" s="2"/>
      <c r="AF9707" s="2"/>
      <c r="AG9707" s="2"/>
      <c r="AH9707" s="2"/>
      <c r="AI9707" s="2"/>
      <c r="AJ9707" s="2"/>
      <c r="AK9707" s="2"/>
      <c r="BK9707" s="2"/>
      <c r="BL9707" s="2"/>
      <c r="BN9707" s="2"/>
      <c r="BO9707" s="2"/>
    </row>
    <row r="9708" ht="12.75" customHeight="1">
      <c r="D9708" s="2"/>
      <c r="G9708" s="2"/>
      <c r="I9708" s="2"/>
      <c r="J9708" s="2"/>
      <c r="K9708" s="2"/>
      <c r="L9708" s="2"/>
      <c r="M9708" s="2"/>
      <c r="N9708" s="2"/>
      <c r="O9708" s="2"/>
      <c r="P9708" s="2"/>
      <c r="Q9708" s="2"/>
      <c r="R9708" s="2"/>
      <c r="S9708" s="2"/>
      <c r="T9708" s="2"/>
      <c r="U9708" s="2"/>
      <c r="V9708" s="2"/>
      <c r="W9708" s="2"/>
      <c r="X9708" s="2"/>
      <c r="Y9708" s="2"/>
      <c r="AB9708" s="2"/>
      <c r="AC9708" s="2"/>
      <c r="AD9708" s="2"/>
      <c r="AE9708" s="2"/>
      <c r="AF9708" s="2"/>
      <c r="AG9708" s="2"/>
      <c r="AH9708" s="2"/>
      <c r="AI9708" s="2"/>
      <c r="AJ9708" s="2"/>
      <c r="AK9708" s="2"/>
      <c r="BK9708" s="2"/>
      <c r="BL9708" s="2"/>
      <c r="BN9708" s="2"/>
      <c r="BO9708" s="2"/>
    </row>
    <row r="9709" ht="12.75" customHeight="1">
      <c r="D9709" s="2"/>
      <c r="G9709" s="2"/>
      <c r="I9709" s="2"/>
      <c r="J9709" s="2"/>
      <c r="K9709" s="2"/>
      <c r="L9709" s="2"/>
      <c r="M9709" s="2"/>
      <c r="N9709" s="2"/>
      <c r="O9709" s="2"/>
      <c r="P9709" s="2"/>
      <c r="Q9709" s="2"/>
      <c r="R9709" s="2"/>
      <c r="S9709" s="2"/>
      <c r="T9709" s="2"/>
      <c r="U9709" s="2"/>
      <c r="V9709" s="2"/>
      <c r="W9709" s="2"/>
      <c r="X9709" s="2"/>
      <c r="Y9709" s="2"/>
      <c r="AB9709" s="2"/>
      <c r="AC9709" s="2"/>
      <c r="AD9709" s="2"/>
      <c r="AE9709" s="2"/>
      <c r="AF9709" s="2"/>
      <c r="AG9709" s="2"/>
      <c r="AH9709" s="2"/>
      <c r="AI9709" s="2"/>
      <c r="AJ9709" s="2"/>
      <c r="AK9709" s="2"/>
      <c r="BK9709" s="2"/>
      <c r="BL9709" s="2"/>
      <c r="BN9709" s="2"/>
      <c r="BO9709" s="2"/>
    </row>
    <row r="9710" ht="12.75" customHeight="1">
      <c r="D9710" s="2"/>
      <c r="G9710" s="2"/>
      <c r="I9710" s="2"/>
      <c r="J9710" s="2"/>
      <c r="K9710" s="2"/>
      <c r="L9710" s="2"/>
      <c r="M9710" s="2"/>
      <c r="N9710" s="2"/>
      <c r="O9710" s="2"/>
      <c r="P9710" s="2"/>
      <c r="Q9710" s="2"/>
      <c r="R9710" s="2"/>
      <c r="S9710" s="2"/>
      <c r="T9710" s="2"/>
      <c r="U9710" s="2"/>
      <c r="V9710" s="2"/>
      <c r="W9710" s="2"/>
      <c r="X9710" s="2"/>
      <c r="Y9710" s="2"/>
      <c r="AB9710" s="2"/>
      <c r="AC9710" s="2"/>
      <c r="AD9710" s="2"/>
      <c r="AE9710" s="2"/>
      <c r="AF9710" s="2"/>
      <c r="AG9710" s="2"/>
      <c r="AH9710" s="2"/>
      <c r="AI9710" s="2"/>
      <c r="AJ9710" s="2"/>
      <c r="AK9710" s="2"/>
      <c r="BK9710" s="2"/>
      <c r="BL9710" s="2"/>
      <c r="BN9710" s="2"/>
      <c r="BO9710" s="2"/>
    </row>
    <row r="9711" ht="12.75" customHeight="1">
      <c r="D9711" s="2"/>
      <c r="G9711" s="2"/>
      <c r="I9711" s="2"/>
      <c r="J9711" s="2"/>
      <c r="K9711" s="2"/>
      <c r="L9711" s="2"/>
      <c r="M9711" s="2"/>
      <c r="N9711" s="2"/>
      <c r="O9711" s="2"/>
      <c r="P9711" s="2"/>
      <c r="Q9711" s="2"/>
      <c r="R9711" s="2"/>
      <c r="S9711" s="2"/>
      <c r="T9711" s="2"/>
      <c r="U9711" s="2"/>
      <c r="V9711" s="2"/>
      <c r="W9711" s="2"/>
      <c r="X9711" s="2"/>
      <c r="Y9711" s="2"/>
      <c r="AB9711" s="2"/>
      <c r="AC9711" s="2"/>
      <c r="AD9711" s="2"/>
      <c r="AE9711" s="2"/>
      <c r="AF9711" s="2"/>
      <c r="AG9711" s="2"/>
      <c r="AH9711" s="2"/>
      <c r="AI9711" s="2"/>
      <c r="AJ9711" s="2"/>
      <c r="AK9711" s="2"/>
      <c r="BK9711" s="2"/>
      <c r="BL9711" s="2"/>
      <c r="BN9711" s="2"/>
      <c r="BO9711" s="2"/>
    </row>
    <row r="9712" ht="12.75" customHeight="1">
      <c r="D9712" s="2"/>
      <c r="G9712" s="2"/>
      <c r="I9712" s="2"/>
      <c r="J9712" s="2"/>
      <c r="K9712" s="2"/>
      <c r="L9712" s="2"/>
      <c r="M9712" s="2"/>
      <c r="N9712" s="2"/>
      <c r="O9712" s="2"/>
      <c r="P9712" s="2"/>
      <c r="Q9712" s="2"/>
      <c r="R9712" s="2"/>
      <c r="S9712" s="2"/>
      <c r="T9712" s="2"/>
      <c r="U9712" s="2"/>
      <c r="V9712" s="2"/>
      <c r="W9712" s="2"/>
      <c r="X9712" s="2"/>
      <c r="Y9712" s="2"/>
      <c r="AB9712" s="2"/>
      <c r="AC9712" s="2"/>
      <c r="AD9712" s="2"/>
      <c r="AE9712" s="2"/>
      <c r="AF9712" s="2"/>
      <c r="AG9712" s="2"/>
      <c r="AH9712" s="2"/>
      <c r="AI9712" s="2"/>
      <c r="AJ9712" s="2"/>
      <c r="AK9712" s="2"/>
      <c r="BK9712" s="2"/>
      <c r="BL9712" s="2"/>
      <c r="BN9712" s="2"/>
      <c r="BO9712" s="2"/>
    </row>
    <row r="9713" ht="12.75" customHeight="1">
      <c r="D9713" s="2"/>
      <c r="G9713" s="2"/>
      <c r="I9713" s="2"/>
      <c r="J9713" s="2"/>
      <c r="K9713" s="2"/>
      <c r="L9713" s="2"/>
      <c r="M9713" s="2"/>
      <c r="N9713" s="2"/>
      <c r="O9713" s="2"/>
      <c r="P9713" s="2"/>
      <c r="Q9713" s="2"/>
      <c r="R9713" s="2"/>
      <c r="S9713" s="2"/>
      <c r="T9713" s="2"/>
      <c r="U9713" s="2"/>
      <c r="V9713" s="2"/>
      <c r="W9713" s="2"/>
      <c r="X9713" s="2"/>
      <c r="Y9713" s="2"/>
      <c r="AB9713" s="2"/>
      <c r="AC9713" s="2"/>
      <c r="AD9713" s="2"/>
      <c r="AE9713" s="2"/>
      <c r="AF9713" s="2"/>
      <c r="AG9713" s="2"/>
      <c r="AH9713" s="2"/>
      <c r="AI9713" s="2"/>
      <c r="AJ9713" s="2"/>
      <c r="AK9713" s="2"/>
      <c r="BK9713" s="2"/>
      <c r="BL9713" s="2"/>
      <c r="BN9713" s="2"/>
      <c r="BO9713" s="2"/>
    </row>
    <row r="9714" ht="12.75" customHeight="1">
      <c r="D9714" s="2"/>
      <c r="G9714" s="2"/>
      <c r="I9714" s="2"/>
      <c r="J9714" s="2"/>
      <c r="K9714" s="2"/>
      <c r="L9714" s="2"/>
      <c r="M9714" s="2"/>
      <c r="N9714" s="2"/>
      <c r="O9714" s="2"/>
      <c r="P9714" s="2"/>
      <c r="Q9714" s="2"/>
      <c r="R9714" s="2"/>
      <c r="S9714" s="2"/>
      <c r="T9714" s="2"/>
      <c r="U9714" s="2"/>
      <c r="V9714" s="2"/>
      <c r="W9714" s="2"/>
      <c r="X9714" s="2"/>
      <c r="Y9714" s="2"/>
      <c r="AB9714" s="2"/>
      <c r="AC9714" s="2"/>
      <c r="AD9714" s="2"/>
      <c r="AE9714" s="2"/>
      <c r="AF9714" s="2"/>
      <c r="AG9714" s="2"/>
      <c r="AH9714" s="2"/>
      <c r="AI9714" s="2"/>
      <c r="AJ9714" s="2"/>
      <c r="AK9714" s="2"/>
      <c r="BK9714" s="2"/>
      <c r="BL9714" s="2"/>
      <c r="BN9714" s="2"/>
      <c r="BO9714" s="2"/>
    </row>
    <row r="9715" ht="12.75" customHeight="1">
      <c r="D9715" s="2"/>
      <c r="G9715" s="2"/>
      <c r="I9715" s="2"/>
      <c r="J9715" s="2"/>
      <c r="K9715" s="2"/>
      <c r="L9715" s="2"/>
      <c r="M9715" s="2"/>
      <c r="N9715" s="2"/>
      <c r="O9715" s="2"/>
      <c r="P9715" s="2"/>
      <c r="Q9715" s="2"/>
      <c r="R9715" s="2"/>
      <c r="S9715" s="2"/>
      <c r="T9715" s="2"/>
      <c r="U9715" s="2"/>
      <c r="V9715" s="2"/>
      <c r="W9715" s="2"/>
      <c r="X9715" s="2"/>
      <c r="Y9715" s="2"/>
      <c r="AB9715" s="2"/>
      <c r="AC9715" s="2"/>
      <c r="AD9715" s="2"/>
      <c r="AE9715" s="2"/>
      <c r="AF9715" s="2"/>
      <c r="AG9715" s="2"/>
      <c r="AH9715" s="2"/>
      <c r="AI9715" s="2"/>
      <c r="AJ9715" s="2"/>
      <c r="AK9715" s="2"/>
      <c r="BK9715" s="2"/>
      <c r="BL9715" s="2"/>
      <c r="BN9715" s="2"/>
      <c r="BO9715" s="2"/>
    </row>
    <row r="9716" ht="12.75" customHeight="1">
      <c r="D9716" s="2"/>
      <c r="G9716" s="2"/>
      <c r="I9716" s="2"/>
      <c r="J9716" s="2"/>
      <c r="K9716" s="2"/>
      <c r="L9716" s="2"/>
      <c r="M9716" s="2"/>
      <c r="N9716" s="2"/>
      <c r="O9716" s="2"/>
      <c r="P9716" s="2"/>
      <c r="Q9716" s="2"/>
      <c r="R9716" s="2"/>
      <c r="S9716" s="2"/>
      <c r="T9716" s="2"/>
      <c r="U9716" s="2"/>
      <c r="V9716" s="2"/>
      <c r="W9716" s="2"/>
      <c r="X9716" s="2"/>
      <c r="Y9716" s="2"/>
      <c r="AB9716" s="2"/>
      <c r="AC9716" s="2"/>
      <c r="AD9716" s="2"/>
      <c r="AE9716" s="2"/>
      <c r="AF9716" s="2"/>
      <c r="AG9716" s="2"/>
      <c r="AH9716" s="2"/>
      <c r="AI9716" s="2"/>
      <c r="AJ9716" s="2"/>
      <c r="AK9716" s="2"/>
      <c r="BK9716" s="2"/>
      <c r="BL9716" s="2"/>
      <c r="BN9716" s="2"/>
      <c r="BO9716" s="2"/>
    </row>
    <row r="9717" ht="12.75" customHeight="1">
      <c r="D9717" s="2"/>
      <c r="G9717" s="2"/>
      <c r="I9717" s="2"/>
      <c r="J9717" s="2"/>
      <c r="K9717" s="2"/>
      <c r="L9717" s="2"/>
      <c r="M9717" s="2"/>
      <c r="N9717" s="2"/>
      <c r="O9717" s="2"/>
      <c r="P9717" s="2"/>
      <c r="Q9717" s="2"/>
      <c r="R9717" s="2"/>
      <c r="S9717" s="2"/>
      <c r="T9717" s="2"/>
      <c r="U9717" s="2"/>
      <c r="V9717" s="2"/>
      <c r="W9717" s="2"/>
      <c r="X9717" s="2"/>
      <c r="Y9717" s="2"/>
      <c r="AB9717" s="2"/>
      <c r="AC9717" s="2"/>
      <c r="AD9717" s="2"/>
      <c r="AE9717" s="2"/>
      <c r="AF9717" s="2"/>
      <c r="AG9717" s="2"/>
      <c r="AH9717" s="2"/>
      <c r="AI9717" s="2"/>
      <c r="AJ9717" s="2"/>
      <c r="AK9717" s="2"/>
      <c r="BK9717" s="2"/>
      <c r="BL9717" s="2"/>
      <c r="BN9717" s="2"/>
      <c r="BO9717" s="2"/>
    </row>
    <row r="9718" ht="12.75" customHeight="1">
      <c r="D9718" s="2"/>
      <c r="G9718" s="2"/>
      <c r="I9718" s="2"/>
      <c r="J9718" s="2"/>
      <c r="K9718" s="2"/>
      <c r="L9718" s="2"/>
      <c r="M9718" s="2"/>
      <c r="N9718" s="2"/>
      <c r="O9718" s="2"/>
      <c r="P9718" s="2"/>
      <c r="Q9718" s="2"/>
      <c r="R9718" s="2"/>
      <c r="S9718" s="2"/>
      <c r="T9718" s="2"/>
      <c r="U9718" s="2"/>
      <c r="V9718" s="2"/>
      <c r="W9718" s="2"/>
      <c r="X9718" s="2"/>
      <c r="Y9718" s="2"/>
      <c r="AB9718" s="2"/>
      <c r="AC9718" s="2"/>
      <c r="AD9718" s="2"/>
      <c r="AE9718" s="2"/>
      <c r="AF9718" s="2"/>
      <c r="AG9718" s="2"/>
      <c r="AH9718" s="2"/>
      <c r="AI9718" s="2"/>
      <c r="AJ9718" s="2"/>
      <c r="AK9718" s="2"/>
      <c r="BK9718" s="2"/>
      <c r="BL9718" s="2"/>
      <c r="BN9718" s="2"/>
      <c r="BO9718" s="2"/>
    </row>
    <row r="9719" ht="12.75" customHeight="1">
      <c r="D9719" s="2"/>
      <c r="G9719" s="2"/>
      <c r="I9719" s="2"/>
      <c r="J9719" s="2"/>
      <c r="K9719" s="2"/>
      <c r="L9719" s="2"/>
      <c r="M9719" s="2"/>
      <c r="N9719" s="2"/>
      <c r="O9719" s="2"/>
      <c r="P9719" s="2"/>
      <c r="Q9719" s="2"/>
      <c r="R9719" s="2"/>
      <c r="S9719" s="2"/>
      <c r="T9719" s="2"/>
      <c r="U9719" s="2"/>
      <c r="V9719" s="2"/>
      <c r="W9719" s="2"/>
      <c r="X9719" s="2"/>
      <c r="Y9719" s="2"/>
      <c r="AB9719" s="2"/>
      <c r="AC9719" s="2"/>
      <c r="AD9719" s="2"/>
      <c r="AE9719" s="2"/>
      <c r="AF9719" s="2"/>
      <c r="AG9719" s="2"/>
      <c r="AH9719" s="2"/>
      <c r="AI9719" s="2"/>
      <c r="AJ9719" s="2"/>
      <c r="AK9719" s="2"/>
      <c r="BK9719" s="2"/>
      <c r="BL9719" s="2"/>
      <c r="BN9719" s="2"/>
      <c r="BO9719" s="2"/>
    </row>
    <row r="9720" ht="12.75" customHeight="1">
      <c r="D9720" s="2"/>
      <c r="G9720" s="2"/>
      <c r="I9720" s="2"/>
      <c r="J9720" s="2"/>
      <c r="K9720" s="2"/>
      <c r="L9720" s="2"/>
      <c r="M9720" s="2"/>
      <c r="N9720" s="2"/>
      <c r="O9720" s="2"/>
      <c r="P9720" s="2"/>
      <c r="Q9720" s="2"/>
      <c r="R9720" s="2"/>
      <c r="S9720" s="2"/>
      <c r="T9720" s="2"/>
      <c r="U9720" s="2"/>
      <c r="V9720" s="2"/>
      <c r="W9720" s="2"/>
      <c r="X9720" s="2"/>
      <c r="Y9720" s="2"/>
      <c r="AB9720" s="2"/>
      <c r="AC9720" s="2"/>
      <c r="AD9720" s="2"/>
      <c r="AE9720" s="2"/>
      <c r="AF9720" s="2"/>
      <c r="AG9720" s="2"/>
      <c r="AH9720" s="2"/>
      <c r="AI9720" s="2"/>
      <c r="AJ9720" s="2"/>
      <c r="AK9720" s="2"/>
      <c r="BK9720" s="2"/>
      <c r="BL9720" s="2"/>
      <c r="BN9720" s="2"/>
      <c r="BO9720" s="2"/>
    </row>
    <row r="9721" ht="12.75" customHeight="1">
      <c r="D9721" s="2"/>
      <c r="G9721" s="2"/>
      <c r="I9721" s="2"/>
      <c r="J9721" s="2"/>
      <c r="K9721" s="2"/>
      <c r="L9721" s="2"/>
      <c r="M9721" s="2"/>
      <c r="N9721" s="2"/>
      <c r="O9721" s="2"/>
      <c r="P9721" s="2"/>
      <c r="Q9721" s="2"/>
      <c r="R9721" s="2"/>
      <c r="S9721" s="2"/>
      <c r="T9721" s="2"/>
      <c r="U9721" s="2"/>
      <c r="V9721" s="2"/>
      <c r="W9721" s="2"/>
      <c r="X9721" s="2"/>
      <c r="Y9721" s="2"/>
      <c r="AB9721" s="2"/>
      <c r="AC9721" s="2"/>
      <c r="AD9721" s="2"/>
      <c r="AE9721" s="2"/>
      <c r="AF9721" s="2"/>
      <c r="AG9721" s="2"/>
      <c r="AH9721" s="2"/>
      <c r="AI9721" s="2"/>
      <c r="AJ9721" s="2"/>
      <c r="AK9721" s="2"/>
      <c r="BK9721" s="2"/>
      <c r="BL9721" s="2"/>
      <c r="BN9721" s="2"/>
      <c r="BO9721" s="2"/>
    </row>
    <row r="9722" ht="12.75" customHeight="1">
      <c r="D9722" s="2"/>
      <c r="G9722" s="2"/>
      <c r="I9722" s="2"/>
      <c r="J9722" s="2"/>
      <c r="K9722" s="2"/>
      <c r="L9722" s="2"/>
      <c r="M9722" s="2"/>
      <c r="N9722" s="2"/>
      <c r="O9722" s="2"/>
      <c r="P9722" s="2"/>
      <c r="Q9722" s="2"/>
      <c r="R9722" s="2"/>
      <c r="S9722" s="2"/>
      <c r="T9722" s="2"/>
      <c r="U9722" s="2"/>
      <c r="V9722" s="2"/>
      <c r="W9722" s="2"/>
      <c r="X9722" s="2"/>
      <c r="Y9722" s="2"/>
      <c r="AB9722" s="2"/>
      <c r="AC9722" s="2"/>
      <c r="AD9722" s="2"/>
      <c r="AE9722" s="2"/>
      <c r="AF9722" s="2"/>
      <c r="AG9722" s="2"/>
      <c r="AH9722" s="2"/>
      <c r="AI9722" s="2"/>
      <c r="AJ9722" s="2"/>
      <c r="AK9722" s="2"/>
      <c r="BK9722" s="2"/>
      <c r="BL9722" s="2"/>
      <c r="BN9722" s="2"/>
      <c r="BO9722" s="2"/>
    </row>
    <row r="9723" ht="12.75" customHeight="1">
      <c r="D9723" s="2"/>
      <c r="G9723" s="2"/>
      <c r="I9723" s="2"/>
      <c r="J9723" s="2"/>
      <c r="K9723" s="2"/>
      <c r="L9723" s="2"/>
      <c r="M9723" s="2"/>
      <c r="N9723" s="2"/>
      <c r="O9723" s="2"/>
      <c r="P9723" s="2"/>
      <c r="Q9723" s="2"/>
      <c r="R9723" s="2"/>
      <c r="S9723" s="2"/>
      <c r="T9723" s="2"/>
      <c r="U9723" s="2"/>
      <c r="V9723" s="2"/>
      <c r="W9723" s="2"/>
      <c r="X9723" s="2"/>
      <c r="Y9723" s="2"/>
      <c r="AB9723" s="2"/>
      <c r="AC9723" s="2"/>
      <c r="AD9723" s="2"/>
      <c r="AE9723" s="2"/>
      <c r="AF9723" s="2"/>
      <c r="AG9723" s="2"/>
      <c r="AH9723" s="2"/>
      <c r="AI9723" s="2"/>
      <c r="AJ9723" s="2"/>
      <c r="AK9723" s="2"/>
      <c r="BK9723" s="2"/>
      <c r="BL9723" s="2"/>
      <c r="BN9723" s="2"/>
      <c r="BO9723" s="2"/>
    </row>
    <row r="9724" ht="12.75" customHeight="1">
      <c r="D9724" s="2"/>
      <c r="G9724" s="2"/>
      <c r="I9724" s="2"/>
      <c r="J9724" s="2"/>
      <c r="K9724" s="2"/>
      <c r="L9724" s="2"/>
      <c r="M9724" s="2"/>
      <c r="N9724" s="2"/>
      <c r="O9724" s="2"/>
      <c r="P9724" s="2"/>
      <c r="Q9724" s="2"/>
      <c r="R9724" s="2"/>
      <c r="S9724" s="2"/>
      <c r="T9724" s="2"/>
      <c r="U9724" s="2"/>
      <c r="V9724" s="2"/>
      <c r="W9724" s="2"/>
      <c r="X9724" s="2"/>
      <c r="Y9724" s="2"/>
      <c r="AB9724" s="2"/>
      <c r="AC9724" s="2"/>
      <c r="AD9724" s="2"/>
      <c r="AE9724" s="2"/>
      <c r="AF9724" s="2"/>
      <c r="AG9724" s="2"/>
      <c r="AH9724" s="2"/>
      <c r="AI9724" s="2"/>
      <c r="AJ9724" s="2"/>
      <c r="AK9724" s="2"/>
      <c r="BK9724" s="2"/>
      <c r="BL9724" s="2"/>
      <c r="BN9724" s="2"/>
      <c r="BO9724" s="2"/>
    </row>
    <row r="9725" ht="12.75" customHeight="1">
      <c r="D9725" s="2"/>
      <c r="G9725" s="2"/>
      <c r="I9725" s="2"/>
      <c r="J9725" s="2"/>
      <c r="K9725" s="2"/>
      <c r="L9725" s="2"/>
      <c r="M9725" s="2"/>
      <c r="N9725" s="2"/>
      <c r="O9725" s="2"/>
      <c r="P9725" s="2"/>
      <c r="Q9725" s="2"/>
      <c r="R9725" s="2"/>
      <c r="S9725" s="2"/>
      <c r="T9725" s="2"/>
      <c r="U9725" s="2"/>
      <c r="V9725" s="2"/>
      <c r="W9725" s="2"/>
      <c r="X9725" s="2"/>
      <c r="Y9725" s="2"/>
      <c r="AB9725" s="2"/>
      <c r="AC9725" s="2"/>
      <c r="AD9725" s="2"/>
      <c r="AE9725" s="2"/>
      <c r="AF9725" s="2"/>
      <c r="AG9725" s="2"/>
      <c r="AH9725" s="2"/>
      <c r="AI9725" s="2"/>
      <c r="AJ9725" s="2"/>
      <c r="AK9725" s="2"/>
      <c r="BK9725" s="2"/>
      <c r="BL9725" s="2"/>
      <c r="BN9725" s="2"/>
      <c r="BO9725" s="2"/>
    </row>
    <row r="9726" ht="12.75" customHeight="1">
      <c r="D9726" s="2"/>
      <c r="G9726" s="2"/>
      <c r="I9726" s="2"/>
      <c r="J9726" s="2"/>
      <c r="K9726" s="2"/>
      <c r="L9726" s="2"/>
      <c r="M9726" s="2"/>
      <c r="N9726" s="2"/>
      <c r="O9726" s="2"/>
      <c r="P9726" s="2"/>
      <c r="Q9726" s="2"/>
      <c r="R9726" s="2"/>
      <c r="S9726" s="2"/>
      <c r="T9726" s="2"/>
      <c r="U9726" s="2"/>
      <c r="V9726" s="2"/>
      <c r="W9726" s="2"/>
      <c r="X9726" s="2"/>
      <c r="Y9726" s="2"/>
      <c r="AB9726" s="2"/>
      <c r="AC9726" s="2"/>
      <c r="AD9726" s="2"/>
      <c r="AE9726" s="2"/>
      <c r="AF9726" s="2"/>
      <c r="AG9726" s="2"/>
      <c r="AH9726" s="2"/>
      <c r="AI9726" s="2"/>
      <c r="AJ9726" s="2"/>
      <c r="AK9726" s="2"/>
      <c r="BK9726" s="2"/>
      <c r="BL9726" s="2"/>
      <c r="BN9726" s="2"/>
      <c r="BO9726" s="2"/>
    </row>
    <row r="9727" ht="12.75" customHeight="1">
      <c r="D9727" s="2"/>
      <c r="G9727" s="2"/>
      <c r="I9727" s="2"/>
      <c r="J9727" s="2"/>
      <c r="K9727" s="2"/>
      <c r="L9727" s="2"/>
      <c r="M9727" s="2"/>
      <c r="N9727" s="2"/>
      <c r="O9727" s="2"/>
      <c r="P9727" s="2"/>
      <c r="Q9727" s="2"/>
      <c r="R9727" s="2"/>
      <c r="S9727" s="2"/>
      <c r="T9727" s="2"/>
      <c r="U9727" s="2"/>
      <c r="V9727" s="2"/>
      <c r="W9727" s="2"/>
      <c r="X9727" s="2"/>
      <c r="Y9727" s="2"/>
      <c r="AB9727" s="2"/>
      <c r="AC9727" s="2"/>
      <c r="AD9727" s="2"/>
      <c r="AE9727" s="2"/>
      <c r="AF9727" s="2"/>
      <c r="AG9727" s="2"/>
      <c r="AH9727" s="2"/>
      <c r="AI9727" s="2"/>
      <c r="AJ9727" s="2"/>
      <c r="AK9727" s="2"/>
      <c r="BK9727" s="2"/>
      <c r="BL9727" s="2"/>
      <c r="BN9727" s="2"/>
      <c r="BO9727" s="2"/>
    </row>
    <row r="9728" ht="12.75" customHeight="1">
      <c r="D9728" s="2"/>
      <c r="G9728" s="2"/>
      <c r="I9728" s="2"/>
      <c r="J9728" s="2"/>
      <c r="K9728" s="2"/>
      <c r="L9728" s="2"/>
      <c r="M9728" s="2"/>
      <c r="N9728" s="2"/>
      <c r="O9728" s="2"/>
      <c r="P9728" s="2"/>
      <c r="Q9728" s="2"/>
      <c r="R9728" s="2"/>
      <c r="S9728" s="2"/>
      <c r="T9728" s="2"/>
      <c r="U9728" s="2"/>
      <c r="V9728" s="2"/>
      <c r="W9728" s="2"/>
      <c r="X9728" s="2"/>
      <c r="Y9728" s="2"/>
      <c r="AB9728" s="2"/>
      <c r="AC9728" s="2"/>
      <c r="AD9728" s="2"/>
      <c r="AE9728" s="2"/>
      <c r="AF9728" s="2"/>
      <c r="AG9728" s="2"/>
      <c r="AH9728" s="2"/>
      <c r="AI9728" s="2"/>
      <c r="AJ9728" s="2"/>
      <c r="AK9728" s="2"/>
      <c r="BK9728" s="2"/>
      <c r="BL9728" s="2"/>
      <c r="BN9728" s="2"/>
      <c r="BO9728" s="2"/>
    </row>
    <row r="9729" ht="12.75" customHeight="1">
      <c r="D9729" s="2"/>
      <c r="G9729" s="2"/>
      <c r="I9729" s="2"/>
      <c r="J9729" s="2"/>
      <c r="K9729" s="2"/>
      <c r="L9729" s="2"/>
      <c r="M9729" s="2"/>
      <c r="N9729" s="2"/>
      <c r="O9729" s="2"/>
      <c r="P9729" s="2"/>
      <c r="Q9729" s="2"/>
      <c r="R9729" s="2"/>
      <c r="S9729" s="2"/>
      <c r="T9729" s="2"/>
      <c r="U9729" s="2"/>
      <c r="V9729" s="2"/>
      <c r="W9729" s="2"/>
      <c r="X9729" s="2"/>
      <c r="Y9729" s="2"/>
      <c r="AB9729" s="2"/>
      <c r="AC9729" s="2"/>
      <c r="AD9729" s="2"/>
      <c r="AE9729" s="2"/>
      <c r="AF9729" s="2"/>
      <c r="AG9729" s="2"/>
      <c r="AH9729" s="2"/>
      <c r="AI9729" s="2"/>
      <c r="AJ9729" s="2"/>
      <c r="AK9729" s="2"/>
      <c r="BK9729" s="2"/>
      <c r="BL9729" s="2"/>
      <c r="BN9729" s="2"/>
      <c r="BO9729" s="2"/>
    </row>
    <row r="9730" ht="12.75" customHeight="1">
      <c r="D9730" s="2"/>
      <c r="G9730" s="2"/>
      <c r="I9730" s="2"/>
      <c r="J9730" s="2"/>
      <c r="K9730" s="2"/>
      <c r="L9730" s="2"/>
      <c r="M9730" s="2"/>
      <c r="N9730" s="2"/>
      <c r="O9730" s="2"/>
      <c r="P9730" s="2"/>
      <c r="Q9730" s="2"/>
      <c r="R9730" s="2"/>
      <c r="S9730" s="2"/>
      <c r="T9730" s="2"/>
      <c r="U9730" s="2"/>
      <c r="V9730" s="2"/>
      <c r="W9730" s="2"/>
      <c r="X9730" s="2"/>
      <c r="Y9730" s="2"/>
      <c r="AB9730" s="2"/>
      <c r="AC9730" s="2"/>
      <c r="AD9730" s="2"/>
      <c r="AE9730" s="2"/>
      <c r="AF9730" s="2"/>
      <c r="AG9730" s="2"/>
      <c r="AH9730" s="2"/>
      <c r="AI9730" s="2"/>
      <c r="AJ9730" s="2"/>
      <c r="AK9730" s="2"/>
      <c r="BK9730" s="2"/>
      <c r="BL9730" s="2"/>
      <c r="BN9730" s="2"/>
      <c r="BO9730" s="2"/>
    </row>
    <row r="9731" ht="12.75" customHeight="1">
      <c r="D9731" s="2"/>
      <c r="G9731" s="2"/>
      <c r="I9731" s="2"/>
      <c r="J9731" s="2"/>
      <c r="K9731" s="2"/>
      <c r="L9731" s="2"/>
      <c r="M9731" s="2"/>
      <c r="N9731" s="2"/>
      <c r="O9731" s="2"/>
      <c r="P9731" s="2"/>
      <c r="Q9731" s="2"/>
      <c r="R9731" s="2"/>
      <c r="S9731" s="2"/>
      <c r="T9731" s="2"/>
      <c r="U9731" s="2"/>
      <c r="V9731" s="2"/>
      <c r="W9731" s="2"/>
      <c r="X9731" s="2"/>
      <c r="Y9731" s="2"/>
      <c r="AB9731" s="2"/>
      <c r="AC9731" s="2"/>
      <c r="AD9731" s="2"/>
      <c r="AE9731" s="2"/>
      <c r="AF9731" s="2"/>
      <c r="AG9731" s="2"/>
      <c r="AH9731" s="2"/>
      <c r="AI9731" s="2"/>
      <c r="AJ9731" s="2"/>
      <c r="AK9731" s="2"/>
      <c r="BK9731" s="2"/>
      <c r="BL9731" s="2"/>
      <c r="BN9731" s="2"/>
      <c r="BO9731" s="2"/>
    </row>
    <row r="9732" ht="12.75" customHeight="1">
      <c r="D9732" s="2"/>
      <c r="G9732" s="2"/>
      <c r="I9732" s="2"/>
      <c r="J9732" s="2"/>
      <c r="K9732" s="2"/>
      <c r="L9732" s="2"/>
      <c r="M9732" s="2"/>
      <c r="N9732" s="2"/>
      <c r="O9732" s="2"/>
      <c r="P9732" s="2"/>
      <c r="Q9732" s="2"/>
      <c r="R9732" s="2"/>
      <c r="S9732" s="2"/>
      <c r="T9732" s="2"/>
      <c r="U9732" s="2"/>
      <c r="V9732" s="2"/>
      <c r="W9732" s="2"/>
      <c r="X9732" s="2"/>
      <c r="Y9732" s="2"/>
      <c r="AB9732" s="2"/>
      <c r="AC9732" s="2"/>
      <c r="AD9732" s="2"/>
      <c r="AE9732" s="2"/>
      <c r="AF9732" s="2"/>
      <c r="AG9732" s="2"/>
      <c r="AH9732" s="2"/>
      <c r="AI9732" s="2"/>
      <c r="AJ9732" s="2"/>
      <c r="AK9732" s="2"/>
      <c r="BK9732" s="2"/>
      <c r="BL9732" s="2"/>
      <c r="BN9732" s="2"/>
      <c r="BO9732" s="2"/>
    </row>
    <row r="9733" ht="12.75" customHeight="1">
      <c r="D9733" s="2"/>
      <c r="G9733" s="2"/>
      <c r="I9733" s="2"/>
      <c r="J9733" s="2"/>
      <c r="K9733" s="2"/>
      <c r="L9733" s="2"/>
      <c r="M9733" s="2"/>
      <c r="N9733" s="2"/>
      <c r="O9733" s="2"/>
      <c r="P9733" s="2"/>
      <c r="Q9733" s="2"/>
      <c r="R9733" s="2"/>
      <c r="S9733" s="2"/>
      <c r="T9733" s="2"/>
      <c r="U9733" s="2"/>
      <c r="V9733" s="2"/>
      <c r="W9733" s="2"/>
      <c r="X9733" s="2"/>
      <c r="Y9733" s="2"/>
      <c r="AB9733" s="2"/>
      <c r="AC9733" s="2"/>
      <c r="AD9733" s="2"/>
      <c r="AE9733" s="2"/>
      <c r="AF9733" s="2"/>
      <c r="AG9733" s="2"/>
      <c r="AH9733" s="2"/>
      <c r="AI9733" s="2"/>
      <c r="AJ9733" s="2"/>
      <c r="AK9733" s="2"/>
      <c r="BK9733" s="2"/>
      <c r="BL9733" s="2"/>
      <c r="BN9733" s="2"/>
      <c r="BO9733" s="2"/>
    </row>
    <row r="9734" ht="12.75" customHeight="1">
      <c r="D9734" s="2"/>
      <c r="G9734" s="2"/>
      <c r="I9734" s="2"/>
      <c r="J9734" s="2"/>
      <c r="K9734" s="2"/>
      <c r="L9734" s="2"/>
      <c r="M9734" s="2"/>
      <c r="N9734" s="2"/>
      <c r="O9734" s="2"/>
      <c r="P9734" s="2"/>
      <c r="Q9734" s="2"/>
      <c r="R9734" s="2"/>
      <c r="S9734" s="2"/>
      <c r="T9734" s="2"/>
      <c r="U9734" s="2"/>
      <c r="V9734" s="2"/>
      <c r="W9734" s="2"/>
      <c r="X9734" s="2"/>
      <c r="Y9734" s="2"/>
      <c r="AB9734" s="2"/>
      <c r="AC9734" s="2"/>
      <c r="AD9734" s="2"/>
      <c r="AE9734" s="2"/>
      <c r="AF9734" s="2"/>
      <c r="AG9734" s="2"/>
      <c r="AH9734" s="2"/>
      <c r="AI9734" s="2"/>
      <c r="AJ9734" s="2"/>
      <c r="AK9734" s="2"/>
      <c r="BK9734" s="2"/>
      <c r="BL9734" s="2"/>
      <c r="BN9734" s="2"/>
      <c r="BO9734" s="2"/>
    </row>
    <row r="9735" ht="12.75" customHeight="1">
      <c r="D9735" s="2"/>
      <c r="G9735" s="2"/>
      <c r="I9735" s="2"/>
      <c r="J9735" s="2"/>
      <c r="K9735" s="2"/>
      <c r="L9735" s="2"/>
      <c r="M9735" s="2"/>
      <c r="N9735" s="2"/>
      <c r="O9735" s="2"/>
      <c r="P9735" s="2"/>
      <c r="Q9735" s="2"/>
      <c r="R9735" s="2"/>
      <c r="S9735" s="2"/>
      <c r="T9735" s="2"/>
      <c r="U9735" s="2"/>
      <c r="V9735" s="2"/>
      <c r="W9735" s="2"/>
      <c r="X9735" s="2"/>
      <c r="Y9735" s="2"/>
      <c r="AB9735" s="2"/>
      <c r="AC9735" s="2"/>
      <c r="AD9735" s="2"/>
      <c r="AE9735" s="2"/>
      <c r="AF9735" s="2"/>
      <c r="AG9735" s="2"/>
      <c r="AH9735" s="2"/>
      <c r="AI9735" s="2"/>
      <c r="AJ9735" s="2"/>
      <c r="AK9735" s="2"/>
      <c r="BK9735" s="2"/>
      <c r="BL9735" s="2"/>
      <c r="BN9735" s="2"/>
      <c r="BO9735" s="2"/>
    </row>
    <row r="9736" ht="12.75" customHeight="1">
      <c r="D9736" s="2"/>
      <c r="G9736" s="2"/>
      <c r="I9736" s="2"/>
      <c r="J9736" s="2"/>
      <c r="K9736" s="2"/>
      <c r="L9736" s="2"/>
      <c r="M9736" s="2"/>
      <c r="N9736" s="2"/>
      <c r="O9736" s="2"/>
      <c r="P9736" s="2"/>
      <c r="Q9736" s="2"/>
      <c r="R9736" s="2"/>
      <c r="S9736" s="2"/>
      <c r="T9736" s="2"/>
      <c r="U9736" s="2"/>
      <c r="V9736" s="2"/>
      <c r="W9736" s="2"/>
      <c r="X9736" s="2"/>
      <c r="Y9736" s="2"/>
      <c r="AB9736" s="2"/>
      <c r="AC9736" s="2"/>
      <c r="AD9736" s="2"/>
      <c r="AE9736" s="2"/>
      <c r="AF9736" s="2"/>
      <c r="AG9736" s="2"/>
      <c r="AH9736" s="2"/>
      <c r="AI9736" s="2"/>
      <c r="AJ9736" s="2"/>
      <c r="AK9736" s="2"/>
      <c r="BK9736" s="2"/>
      <c r="BL9736" s="2"/>
      <c r="BN9736" s="2"/>
      <c r="BO9736" s="2"/>
    </row>
    <row r="9737" ht="12.75" customHeight="1">
      <c r="D9737" s="2"/>
      <c r="G9737" s="2"/>
      <c r="I9737" s="2"/>
      <c r="J9737" s="2"/>
      <c r="K9737" s="2"/>
      <c r="L9737" s="2"/>
      <c r="M9737" s="2"/>
      <c r="N9737" s="2"/>
      <c r="O9737" s="2"/>
      <c r="P9737" s="2"/>
      <c r="Q9737" s="2"/>
      <c r="R9737" s="2"/>
      <c r="S9737" s="2"/>
      <c r="T9737" s="2"/>
      <c r="U9737" s="2"/>
      <c r="V9737" s="2"/>
      <c r="W9737" s="2"/>
      <c r="X9737" s="2"/>
      <c r="Y9737" s="2"/>
      <c r="AB9737" s="2"/>
      <c r="AC9737" s="2"/>
      <c r="AD9737" s="2"/>
      <c r="AE9737" s="2"/>
      <c r="AF9737" s="2"/>
      <c r="AG9737" s="2"/>
      <c r="AH9737" s="2"/>
      <c r="AI9737" s="2"/>
      <c r="AJ9737" s="2"/>
      <c r="AK9737" s="2"/>
      <c r="BK9737" s="2"/>
      <c r="BL9737" s="2"/>
      <c r="BN9737" s="2"/>
      <c r="BO9737" s="2"/>
    </row>
    <row r="9738" ht="12.75" customHeight="1">
      <c r="D9738" s="2"/>
      <c r="G9738" s="2"/>
      <c r="I9738" s="2"/>
      <c r="J9738" s="2"/>
      <c r="K9738" s="2"/>
      <c r="L9738" s="2"/>
      <c r="M9738" s="2"/>
      <c r="N9738" s="2"/>
      <c r="O9738" s="2"/>
      <c r="P9738" s="2"/>
      <c r="Q9738" s="2"/>
      <c r="R9738" s="2"/>
      <c r="S9738" s="2"/>
      <c r="T9738" s="2"/>
      <c r="U9738" s="2"/>
      <c r="V9738" s="2"/>
      <c r="W9738" s="2"/>
      <c r="X9738" s="2"/>
      <c r="Y9738" s="2"/>
      <c r="AB9738" s="2"/>
      <c r="AC9738" s="2"/>
      <c r="AD9738" s="2"/>
      <c r="AE9738" s="2"/>
      <c r="AF9738" s="2"/>
      <c r="AG9738" s="2"/>
      <c r="AH9738" s="2"/>
      <c r="AI9738" s="2"/>
      <c r="AJ9738" s="2"/>
      <c r="AK9738" s="2"/>
      <c r="BK9738" s="2"/>
      <c r="BL9738" s="2"/>
      <c r="BN9738" s="2"/>
      <c r="BO9738" s="2"/>
    </row>
    <row r="9739" ht="12.75" customHeight="1">
      <c r="D9739" s="2"/>
      <c r="G9739" s="2"/>
      <c r="I9739" s="2"/>
      <c r="J9739" s="2"/>
      <c r="K9739" s="2"/>
      <c r="L9739" s="2"/>
      <c r="M9739" s="2"/>
      <c r="N9739" s="2"/>
      <c r="O9739" s="2"/>
      <c r="P9739" s="2"/>
      <c r="Q9739" s="2"/>
      <c r="R9739" s="2"/>
      <c r="S9739" s="2"/>
      <c r="T9739" s="2"/>
      <c r="U9739" s="2"/>
      <c r="V9739" s="2"/>
      <c r="W9739" s="2"/>
      <c r="X9739" s="2"/>
      <c r="Y9739" s="2"/>
      <c r="AB9739" s="2"/>
      <c r="AC9739" s="2"/>
      <c r="AD9739" s="2"/>
      <c r="AE9739" s="2"/>
      <c r="AF9739" s="2"/>
      <c r="AG9739" s="2"/>
      <c r="AH9739" s="2"/>
      <c r="AI9739" s="2"/>
      <c r="AJ9739" s="2"/>
      <c r="AK9739" s="2"/>
      <c r="BK9739" s="2"/>
      <c r="BL9739" s="2"/>
      <c r="BN9739" s="2"/>
      <c r="BO9739" s="2"/>
    </row>
    <row r="9740" ht="12.75" customHeight="1">
      <c r="D9740" s="2"/>
      <c r="G9740" s="2"/>
      <c r="I9740" s="2"/>
      <c r="J9740" s="2"/>
      <c r="K9740" s="2"/>
      <c r="L9740" s="2"/>
      <c r="M9740" s="2"/>
      <c r="N9740" s="2"/>
      <c r="O9740" s="2"/>
      <c r="P9740" s="2"/>
      <c r="Q9740" s="2"/>
      <c r="R9740" s="2"/>
      <c r="S9740" s="2"/>
      <c r="T9740" s="2"/>
      <c r="U9740" s="2"/>
      <c r="V9740" s="2"/>
      <c r="W9740" s="2"/>
      <c r="X9740" s="2"/>
      <c r="Y9740" s="2"/>
      <c r="AB9740" s="2"/>
      <c r="AC9740" s="2"/>
      <c r="AD9740" s="2"/>
      <c r="AE9740" s="2"/>
      <c r="AF9740" s="2"/>
      <c r="AG9740" s="2"/>
      <c r="AH9740" s="2"/>
      <c r="AI9740" s="2"/>
      <c r="AJ9740" s="2"/>
      <c r="AK9740" s="2"/>
      <c r="BK9740" s="2"/>
      <c r="BL9740" s="2"/>
      <c r="BN9740" s="2"/>
      <c r="BO9740" s="2"/>
    </row>
    <row r="9741" ht="12.75" customHeight="1">
      <c r="D9741" s="2"/>
      <c r="G9741" s="2"/>
      <c r="I9741" s="2"/>
      <c r="J9741" s="2"/>
      <c r="K9741" s="2"/>
      <c r="L9741" s="2"/>
      <c r="M9741" s="2"/>
      <c r="N9741" s="2"/>
      <c r="O9741" s="2"/>
      <c r="P9741" s="2"/>
      <c r="Q9741" s="2"/>
      <c r="R9741" s="2"/>
      <c r="S9741" s="2"/>
      <c r="T9741" s="2"/>
      <c r="U9741" s="2"/>
      <c r="V9741" s="2"/>
      <c r="W9741" s="2"/>
      <c r="X9741" s="2"/>
      <c r="Y9741" s="2"/>
      <c r="AB9741" s="2"/>
      <c r="AC9741" s="2"/>
      <c r="AD9741" s="2"/>
      <c r="AE9741" s="2"/>
      <c r="AF9741" s="2"/>
      <c r="AG9741" s="2"/>
      <c r="AH9741" s="2"/>
      <c r="AI9741" s="2"/>
      <c r="AJ9741" s="2"/>
      <c r="AK9741" s="2"/>
      <c r="BK9741" s="2"/>
      <c r="BL9741" s="2"/>
      <c r="BN9741" s="2"/>
      <c r="BO9741" s="2"/>
    </row>
    <row r="9742" ht="12.75" customHeight="1">
      <c r="D9742" s="2"/>
      <c r="G9742" s="2"/>
      <c r="I9742" s="2"/>
      <c r="J9742" s="2"/>
      <c r="K9742" s="2"/>
      <c r="L9742" s="2"/>
      <c r="M9742" s="2"/>
      <c r="N9742" s="2"/>
      <c r="O9742" s="2"/>
      <c r="P9742" s="2"/>
      <c r="Q9742" s="2"/>
      <c r="R9742" s="2"/>
      <c r="S9742" s="2"/>
      <c r="T9742" s="2"/>
      <c r="U9742" s="2"/>
      <c r="V9742" s="2"/>
      <c r="W9742" s="2"/>
      <c r="X9742" s="2"/>
      <c r="Y9742" s="2"/>
      <c r="AB9742" s="2"/>
      <c r="AC9742" s="2"/>
      <c r="AD9742" s="2"/>
      <c r="AE9742" s="2"/>
      <c r="AF9742" s="2"/>
      <c r="AG9742" s="2"/>
      <c r="AH9742" s="2"/>
      <c r="AI9742" s="2"/>
      <c r="AJ9742" s="2"/>
      <c r="AK9742" s="2"/>
      <c r="BK9742" s="2"/>
      <c r="BL9742" s="2"/>
      <c r="BN9742" s="2"/>
      <c r="BO9742" s="2"/>
    </row>
    <row r="9743" ht="12.75" customHeight="1">
      <c r="D9743" s="2"/>
      <c r="G9743" s="2"/>
      <c r="I9743" s="2"/>
      <c r="J9743" s="2"/>
      <c r="K9743" s="2"/>
      <c r="L9743" s="2"/>
      <c r="M9743" s="2"/>
      <c r="N9743" s="2"/>
      <c r="O9743" s="2"/>
      <c r="P9743" s="2"/>
      <c r="Q9743" s="2"/>
      <c r="R9743" s="2"/>
      <c r="S9743" s="2"/>
      <c r="T9743" s="2"/>
      <c r="U9743" s="2"/>
      <c r="V9743" s="2"/>
      <c r="W9743" s="2"/>
      <c r="X9743" s="2"/>
      <c r="Y9743" s="2"/>
      <c r="AB9743" s="2"/>
      <c r="AC9743" s="2"/>
      <c r="AD9743" s="2"/>
      <c r="AE9743" s="2"/>
      <c r="AF9743" s="2"/>
      <c r="AG9743" s="2"/>
      <c r="AH9743" s="2"/>
      <c r="AI9743" s="2"/>
      <c r="AJ9743" s="2"/>
      <c r="AK9743" s="2"/>
      <c r="BK9743" s="2"/>
      <c r="BL9743" s="2"/>
      <c r="BN9743" s="2"/>
      <c r="BO9743" s="2"/>
    </row>
    <row r="9744" ht="12.75" customHeight="1">
      <c r="D9744" s="2"/>
      <c r="G9744" s="2"/>
      <c r="I9744" s="2"/>
      <c r="J9744" s="2"/>
      <c r="K9744" s="2"/>
      <c r="L9744" s="2"/>
      <c r="M9744" s="2"/>
      <c r="N9744" s="2"/>
      <c r="O9744" s="2"/>
      <c r="P9744" s="2"/>
      <c r="Q9744" s="2"/>
      <c r="R9744" s="2"/>
      <c r="S9744" s="2"/>
      <c r="T9744" s="2"/>
      <c r="U9744" s="2"/>
      <c r="V9744" s="2"/>
      <c r="W9744" s="2"/>
      <c r="X9744" s="2"/>
      <c r="Y9744" s="2"/>
      <c r="AB9744" s="2"/>
      <c r="AC9744" s="2"/>
      <c r="AD9744" s="2"/>
      <c r="AE9744" s="2"/>
      <c r="AF9744" s="2"/>
      <c r="AG9744" s="2"/>
      <c r="AH9744" s="2"/>
      <c r="AI9744" s="2"/>
      <c r="AJ9744" s="2"/>
      <c r="AK9744" s="2"/>
      <c r="BK9744" s="2"/>
      <c r="BL9744" s="2"/>
      <c r="BN9744" s="2"/>
      <c r="BO9744" s="2"/>
    </row>
    <row r="9745" ht="12.75" customHeight="1">
      <c r="D9745" s="2"/>
      <c r="G9745" s="2"/>
      <c r="I9745" s="2"/>
      <c r="J9745" s="2"/>
      <c r="K9745" s="2"/>
      <c r="L9745" s="2"/>
      <c r="M9745" s="2"/>
      <c r="N9745" s="2"/>
      <c r="O9745" s="2"/>
      <c r="P9745" s="2"/>
      <c r="Q9745" s="2"/>
      <c r="R9745" s="2"/>
      <c r="S9745" s="2"/>
      <c r="T9745" s="2"/>
      <c r="U9745" s="2"/>
      <c r="V9745" s="2"/>
      <c r="W9745" s="2"/>
      <c r="X9745" s="2"/>
      <c r="Y9745" s="2"/>
      <c r="AB9745" s="2"/>
      <c r="AC9745" s="2"/>
      <c r="AD9745" s="2"/>
      <c r="AE9745" s="2"/>
      <c r="AF9745" s="2"/>
      <c r="AG9745" s="2"/>
      <c r="AH9745" s="2"/>
      <c r="AI9745" s="2"/>
      <c r="AJ9745" s="2"/>
      <c r="AK9745" s="2"/>
      <c r="BK9745" s="2"/>
      <c r="BL9745" s="2"/>
      <c r="BN9745" s="2"/>
      <c r="BO9745" s="2"/>
    </row>
    <row r="9746" ht="12.75" customHeight="1">
      <c r="D9746" s="2"/>
      <c r="G9746" s="2"/>
      <c r="I9746" s="2"/>
      <c r="J9746" s="2"/>
      <c r="K9746" s="2"/>
      <c r="L9746" s="2"/>
      <c r="M9746" s="2"/>
      <c r="N9746" s="2"/>
      <c r="O9746" s="2"/>
      <c r="P9746" s="2"/>
      <c r="Q9746" s="2"/>
      <c r="R9746" s="2"/>
      <c r="S9746" s="2"/>
      <c r="T9746" s="2"/>
      <c r="U9746" s="2"/>
      <c r="V9746" s="2"/>
      <c r="W9746" s="2"/>
      <c r="X9746" s="2"/>
      <c r="Y9746" s="2"/>
      <c r="AB9746" s="2"/>
      <c r="AC9746" s="2"/>
      <c r="AD9746" s="2"/>
      <c r="AE9746" s="2"/>
      <c r="AF9746" s="2"/>
      <c r="AG9746" s="2"/>
      <c r="AH9746" s="2"/>
      <c r="AI9746" s="2"/>
      <c r="AJ9746" s="2"/>
      <c r="AK9746" s="2"/>
      <c r="BK9746" s="2"/>
      <c r="BL9746" s="2"/>
      <c r="BN9746" s="2"/>
      <c r="BO9746" s="2"/>
    </row>
    <row r="9747" ht="12.75" customHeight="1">
      <c r="D9747" s="2"/>
      <c r="G9747" s="2"/>
      <c r="I9747" s="2"/>
      <c r="J9747" s="2"/>
      <c r="K9747" s="2"/>
      <c r="L9747" s="2"/>
      <c r="M9747" s="2"/>
      <c r="N9747" s="2"/>
      <c r="O9747" s="2"/>
      <c r="P9747" s="2"/>
      <c r="Q9747" s="2"/>
      <c r="R9747" s="2"/>
      <c r="S9747" s="2"/>
      <c r="T9747" s="2"/>
      <c r="U9747" s="2"/>
      <c r="V9747" s="2"/>
      <c r="W9747" s="2"/>
      <c r="X9747" s="2"/>
      <c r="Y9747" s="2"/>
      <c r="AB9747" s="2"/>
      <c r="AC9747" s="2"/>
      <c r="AD9747" s="2"/>
      <c r="AE9747" s="2"/>
      <c r="AF9747" s="2"/>
      <c r="AG9747" s="2"/>
      <c r="AH9747" s="2"/>
      <c r="AI9747" s="2"/>
      <c r="AJ9747" s="2"/>
      <c r="AK9747" s="2"/>
      <c r="BK9747" s="2"/>
      <c r="BL9747" s="2"/>
      <c r="BN9747" s="2"/>
      <c r="BO9747" s="2"/>
    </row>
    <row r="9748" ht="12.75" customHeight="1">
      <c r="D9748" s="2"/>
      <c r="G9748" s="2"/>
      <c r="I9748" s="2"/>
      <c r="J9748" s="2"/>
      <c r="K9748" s="2"/>
      <c r="L9748" s="2"/>
      <c r="M9748" s="2"/>
      <c r="N9748" s="2"/>
      <c r="O9748" s="2"/>
      <c r="P9748" s="2"/>
      <c r="Q9748" s="2"/>
      <c r="R9748" s="2"/>
      <c r="S9748" s="2"/>
      <c r="T9748" s="2"/>
      <c r="U9748" s="2"/>
      <c r="V9748" s="2"/>
      <c r="W9748" s="2"/>
      <c r="X9748" s="2"/>
      <c r="Y9748" s="2"/>
      <c r="AB9748" s="2"/>
      <c r="AC9748" s="2"/>
      <c r="AD9748" s="2"/>
      <c r="AE9748" s="2"/>
      <c r="AF9748" s="2"/>
      <c r="AG9748" s="2"/>
      <c r="AH9748" s="2"/>
      <c r="AI9748" s="2"/>
      <c r="AJ9748" s="2"/>
      <c r="AK9748" s="2"/>
      <c r="BK9748" s="2"/>
      <c r="BL9748" s="2"/>
      <c r="BN9748" s="2"/>
      <c r="BO9748" s="2"/>
    </row>
    <row r="9749" ht="12.75" customHeight="1">
      <c r="D9749" s="2"/>
      <c r="G9749" s="2"/>
      <c r="I9749" s="2"/>
      <c r="J9749" s="2"/>
      <c r="K9749" s="2"/>
      <c r="L9749" s="2"/>
      <c r="M9749" s="2"/>
      <c r="N9749" s="2"/>
      <c r="O9749" s="2"/>
      <c r="P9749" s="2"/>
      <c r="Q9749" s="2"/>
      <c r="R9749" s="2"/>
      <c r="S9749" s="2"/>
      <c r="T9749" s="2"/>
      <c r="U9749" s="2"/>
      <c r="V9749" s="2"/>
      <c r="W9749" s="2"/>
      <c r="X9749" s="2"/>
      <c r="Y9749" s="2"/>
      <c r="AB9749" s="2"/>
      <c r="AC9749" s="2"/>
      <c r="AD9749" s="2"/>
      <c r="AE9749" s="2"/>
      <c r="AF9749" s="2"/>
      <c r="AG9749" s="2"/>
      <c r="AH9749" s="2"/>
      <c r="AI9749" s="2"/>
      <c r="AJ9749" s="2"/>
      <c r="AK9749" s="2"/>
      <c r="BK9749" s="2"/>
      <c r="BL9749" s="2"/>
      <c r="BN9749" s="2"/>
      <c r="BO9749" s="2"/>
    </row>
    <row r="9750" ht="12.75" customHeight="1">
      <c r="D9750" s="2"/>
      <c r="G9750" s="2"/>
      <c r="I9750" s="2"/>
      <c r="J9750" s="2"/>
      <c r="K9750" s="2"/>
      <c r="L9750" s="2"/>
      <c r="M9750" s="2"/>
      <c r="N9750" s="2"/>
      <c r="O9750" s="2"/>
      <c r="P9750" s="2"/>
      <c r="Q9750" s="2"/>
      <c r="R9750" s="2"/>
      <c r="S9750" s="2"/>
      <c r="T9750" s="2"/>
      <c r="U9750" s="2"/>
      <c r="V9750" s="2"/>
      <c r="W9750" s="2"/>
      <c r="X9750" s="2"/>
      <c r="Y9750" s="2"/>
      <c r="AB9750" s="2"/>
      <c r="AC9750" s="2"/>
      <c r="AD9750" s="2"/>
      <c r="AE9750" s="2"/>
      <c r="AF9750" s="2"/>
      <c r="AG9750" s="2"/>
      <c r="AH9750" s="2"/>
      <c r="AI9750" s="2"/>
      <c r="AJ9750" s="2"/>
      <c r="AK9750" s="2"/>
      <c r="BK9750" s="2"/>
      <c r="BL9750" s="2"/>
      <c r="BN9750" s="2"/>
      <c r="BO9750" s="2"/>
    </row>
    <row r="9751" ht="12.75" customHeight="1">
      <c r="D9751" s="2"/>
      <c r="G9751" s="2"/>
      <c r="I9751" s="2"/>
      <c r="J9751" s="2"/>
      <c r="K9751" s="2"/>
      <c r="L9751" s="2"/>
      <c r="M9751" s="2"/>
      <c r="N9751" s="2"/>
      <c r="O9751" s="2"/>
      <c r="P9751" s="2"/>
      <c r="Q9751" s="2"/>
      <c r="R9751" s="2"/>
      <c r="S9751" s="2"/>
      <c r="T9751" s="2"/>
      <c r="U9751" s="2"/>
      <c r="V9751" s="2"/>
      <c r="W9751" s="2"/>
      <c r="X9751" s="2"/>
      <c r="Y9751" s="2"/>
      <c r="AB9751" s="2"/>
      <c r="AC9751" s="2"/>
      <c r="AD9751" s="2"/>
      <c r="AE9751" s="2"/>
      <c r="AF9751" s="2"/>
      <c r="AG9751" s="2"/>
      <c r="AH9751" s="2"/>
      <c r="AI9751" s="2"/>
      <c r="AJ9751" s="2"/>
      <c r="AK9751" s="2"/>
      <c r="BK9751" s="2"/>
      <c r="BL9751" s="2"/>
      <c r="BN9751" s="2"/>
      <c r="BO9751" s="2"/>
    </row>
    <row r="9752" ht="12.75" customHeight="1">
      <c r="D9752" s="2"/>
      <c r="G9752" s="2"/>
      <c r="I9752" s="2"/>
      <c r="J9752" s="2"/>
      <c r="K9752" s="2"/>
      <c r="L9752" s="2"/>
      <c r="M9752" s="2"/>
      <c r="N9752" s="2"/>
      <c r="O9752" s="2"/>
      <c r="P9752" s="2"/>
      <c r="Q9752" s="2"/>
      <c r="R9752" s="2"/>
      <c r="S9752" s="2"/>
      <c r="T9752" s="2"/>
      <c r="U9752" s="2"/>
      <c r="V9752" s="2"/>
      <c r="W9752" s="2"/>
      <c r="X9752" s="2"/>
      <c r="Y9752" s="2"/>
      <c r="AB9752" s="2"/>
      <c r="AC9752" s="2"/>
      <c r="AD9752" s="2"/>
      <c r="AE9752" s="2"/>
      <c r="AF9752" s="2"/>
      <c r="AG9752" s="2"/>
      <c r="AH9752" s="2"/>
      <c r="AI9752" s="2"/>
      <c r="AJ9752" s="2"/>
      <c r="AK9752" s="2"/>
      <c r="BK9752" s="2"/>
      <c r="BL9752" s="2"/>
      <c r="BN9752" s="2"/>
      <c r="BO9752" s="2"/>
    </row>
    <row r="9753" ht="12.75" customHeight="1">
      <c r="D9753" s="2"/>
      <c r="G9753" s="2"/>
      <c r="I9753" s="2"/>
      <c r="J9753" s="2"/>
      <c r="K9753" s="2"/>
      <c r="L9753" s="2"/>
      <c r="M9753" s="2"/>
      <c r="N9753" s="2"/>
      <c r="O9753" s="2"/>
      <c r="P9753" s="2"/>
      <c r="Q9753" s="2"/>
      <c r="R9753" s="2"/>
      <c r="S9753" s="2"/>
      <c r="T9753" s="2"/>
      <c r="U9753" s="2"/>
      <c r="V9753" s="2"/>
      <c r="W9753" s="2"/>
      <c r="X9753" s="2"/>
      <c r="Y9753" s="2"/>
      <c r="AB9753" s="2"/>
      <c r="AC9753" s="2"/>
      <c r="AD9753" s="2"/>
      <c r="AE9753" s="2"/>
      <c r="AF9753" s="2"/>
      <c r="AG9753" s="2"/>
      <c r="AH9753" s="2"/>
      <c r="AI9753" s="2"/>
      <c r="AJ9753" s="2"/>
      <c r="AK9753" s="2"/>
      <c r="BK9753" s="2"/>
      <c r="BL9753" s="2"/>
      <c r="BN9753" s="2"/>
      <c r="BO9753" s="2"/>
    </row>
    <row r="9754" ht="12.75" customHeight="1">
      <c r="D9754" s="2"/>
      <c r="G9754" s="2"/>
      <c r="I9754" s="2"/>
      <c r="J9754" s="2"/>
      <c r="K9754" s="2"/>
      <c r="L9754" s="2"/>
      <c r="M9754" s="2"/>
      <c r="N9754" s="2"/>
      <c r="O9754" s="2"/>
      <c r="P9754" s="2"/>
      <c r="Q9754" s="2"/>
      <c r="R9754" s="2"/>
      <c r="S9754" s="2"/>
      <c r="T9754" s="2"/>
      <c r="U9754" s="2"/>
      <c r="V9754" s="2"/>
      <c r="W9754" s="2"/>
      <c r="X9754" s="2"/>
      <c r="Y9754" s="2"/>
      <c r="AB9754" s="2"/>
      <c r="AC9754" s="2"/>
      <c r="AD9754" s="2"/>
      <c r="AE9754" s="2"/>
      <c r="AF9754" s="2"/>
      <c r="AG9754" s="2"/>
      <c r="AH9754" s="2"/>
      <c r="AI9754" s="2"/>
      <c r="AJ9754" s="2"/>
      <c r="AK9754" s="2"/>
      <c r="BK9754" s="2"/>
      <c r="BL9754" s="2"/>
      <c r="BN9754" s="2"/>
      <c r="BO9754" s="2"/>
    </row>
    <row r="9755" ht="12.75" customHeight="1">
      <c r="D9755" s="2"/>
      <c r="G9755" s="2"/>
      <c r="I9755" s="2"/>
      <c r="J9755" s="2"/>
      <c r="K9755" s="2"/>
      <c r="L9755" s="2"/>
      <c r="M9755" s="2"/>
      <c r="N9755" s="2"/>
      <c r="O9755" s="2"/>
      <c r="P9755" s="2"/>
      <c r="Q9755" s="2"/>
      <c r="R9755" s="2"/>
      <c r="S9755" s="2"/>
      <c r="T9755" s="2"/>
      <c r="U9755" s="2"/>
      <c r="V9755" s="2"/>
      <c r="W9755" s="2"/>
      <c r="X9755" s="2"/>
      <c r="Y9755" s="2"/>
      <c r="AB9755" s="2"/>
      <c r="AC9755" s="2"/>
      <c r="AD9755" s="2"/>
      <c r="AE9755" s="2"/>
      <c r="AF9755" s="2"/>
      <c r="AG9755" s="2"/>
      <c r="AH9755" s="2"/>
      <c r="AI9755" s="2"/>
      <c r="AJ9755" s="2"/>
      <c r="AK9755" s="2"/>
      <c r="BK9755" s="2"/>
      <c r="BL9755" s="2"/>
      <c r="BN9755" s="2"/>
      <c r="BO9755" s="2"/>
    </row>
    <row r="9756" ht="12.75" customHeight="1">
      <c r="D9756" s="2"/>
      <c r="G9756" s="2"/>
      <c r="I9756" s="2"/>
      <c r="J9756" s="2"/>
      <c r="K9756" s="2"/>
      <c r="L9756" s="2"/>
      <c r="M9756" s="2"/>
      <c r="N9756" s="2"/>
      <c r="O9756" s="2"/>
      <c r="P9756" s="2"/>
      <c r="Q9756" s="2"/>
      <c r="R9756" s="2"/>
      <c r="S9756" s="2"/>
      <c r="T9756" s="2"/>
      <c r="U9756" s="2"/>
      <c r="V9756" s="2"/>
      <c r="W9756" s="2"/>
      <c r="X9756" s="2"/>
      <c r="Y9756" s="2"/>
      <c r="AB9756" s="2"/>
      <c r="AC9756" s="2"/>
      <c r="AD9756" s="2"/>
      <c r="AE9756" s="2"/>
      <c r="AF9756" s="2"/>
      <c r="AG9756" s="2"/>
      <c r="AH9756" s="2"/>
      <c r="AI9756" s="2"/>
      <c r="AJ9756" s="2"/>
      <c r="AK9756" s="2"/>
      <c r="BK9756" s="2"/>
      <c r="BL9756" s="2"/>
      <c r="BN9756" s="2"/>
      <c r="BO9756" s="2"/>
    </row>
    <row r="9757" ht="12.75" customHeight="1">
      <c r="D9757" s="2"/>
      <c r="G9757" s="2"/>
      <c r="I9757" s="2"/>
      <c r="J9757" s="2"/>
      <c r="K9757" s="2"/>
      <c r="L9757" s="2"/>
      <c r="M9757" s="2"/>
      <c r="N9757" s="2"/>
      <c r="O9757" s="2"/>
      <c r="P9757" s="2"/>
      <c r="Q9757" s="2"/>
      <c r="R9757" s="2"/>
      <c r="S9757" s="2"/>
      <c r="T9757" s="2"/>
      <c r="U9757" s="2"/>
      <c r="V9757" s="2"/>
      <c r="W9757" s="2"/>
      <c r="X9757" s="2"/>
      <c r="Y9757" s="2"/>
      <c r="AB9757" s="2"/>
      <c r="AC9757" s="2"/>
      <c r="AD9757" s="2"/>
      <c r="AE9757" s="2"/>
      <c r="AF9757" s="2"/>
      <c r="AG9757" s="2"/>
      <c r="AH9757" s="2"/>
      <c r="AI9757" s="2"/>
      <c r="AJ9757" s="2"/>
      <c r="AK9757" s="2"/>
      <c r="BK9757" s="2"/>
      <c r="BL9757" s="2"/>
      <c r="BN9757" s="2"/>
      <c r="BO9757" s="2"/>
    </row>
    <row r="9758" ht="12.75" customHeight="1">
      <c r="D9758" s="2"/>
      <c r="G9758" s="2"/>
      <c r="I9758" s="2"/>
      <c r="J9758" s="2"/>
      <c r="K9758" s="2"/>
      <c r="L9758" s="2"/>
      <c r="M9758" s="2"/>
      <c r="N9758" s="2"/>
      <c r="O9758" s="2"/>
      <c r="P9758" s="2"/>
      <c r="Q9758" s="2"/>
      <c r="R9758" s="2"/>
      <c r="S9758" s="2"/>
      <c r="T9758" s="2"/>
      <c r="U9758" s="2"/>
      <c r="V9758" s="2"/>
      <c r="W9758" s="2"/>
      <c r="X9758" s="2"/>
      <c r="Y9758" s="2"/>
      <c r="AB9758" s="2"/>
      <c r="AC9758" s="2"/>
      <c r="AD9758" s="2"/>
      <c r="AE9758" s="2"/>
      <c r="AF9758" s="2"/>
      <c r="AG9758" s="2"/>
      <c r="AH9758" s="2"/>
      <c r="AI9758" s="2"/>
      <c r="AJ9758" s="2"/>
      <c r="AK9758" s="2"/>
      <c r="BK9758" s="2"/>
      <c r="BL9758" s="2"/>
      <c r="BN9758" s="2"/>
      <c r="BO9758" s="2"/>
    </row>
    <row r="9759" ht="12.75" customHeight="1">
      <c r="D9759" s="2"/>
      <c r="G9759" s="2"/>
      <c r="I9759" s="2"/>
      <c r="J9759" s="2"/>
      <c r="K9759" s="2"/>
      <c r="L9759" s="2"/>
      <c r="M9759" s="2"/>
      <c r="N9759" s="2"/>
      <c r="O9759" s="2"/>
      <c r="P9759" s="2"/>
      <c r="Q9759" s="2"/>
      <c r="R9759" s="2"/>
      <c r="S9759" s="2"/>
      <c r="T9759" s="2"/>
      <c r="U9759" s="2"/>
      <c r="V9759" s="2"/>
      <c r="W9759" s="2"/>
      <c r="X9759" s="2"/>
      <c r="Y9759" s="2"/>
      <c r="AB9759" s="2"/>
      <c r="AC9759" s="2"/>
      <c r="AD9759" s="2"/>
      <c r="AE9759" s="2"/>
      <c r="AF9759" s="2"/>
      <c r="AG9759" s="2"/>
      <c r="AH9759" s="2"/>
      <c r="AI9759" s="2"/>
      <c r="AJ9759" s="2"/>
      <c r="AK9759" s="2"/>
      <c r="BK9759" s="2"/>
      <c r="BL9759" s="2"/>
      <c r="BN9759" s="2"/>
      <c r="BO9759" s="2"/>
    </row>
    <row r="9760" ht="12.75" customHeight="1">
      <c r="D9760" s="2"/>
      <c r="G9760" s="2"/>
      <c r="I9760" s="2"/>
      <c r="J9760" s="2"/>
      <c r="K9760" s="2"/>
      <c r="L9760" s="2"/>
      <c r="M9760" s="2"/>
      <c r="N9760" s="2"/>
      <c r="O9760" s="2"/>
      <c r="P9760" s="2"/>
      <c r="Q9760" s="2"/>
      <c r="R9760" s="2"/>
      <c r="S9760" s="2"/>
      <c r="T9760" s="2"/>
      <c r="U9760" s="2"/>
      <c r="V9760" s="2"/>
      <c r="W9760" s="2"/>
      <c r="X9760" s="2"/>
      <c r="Y9760" s="2"/>
      <c r="AB9760" s="2"/>
      <c r="AC9760" s="2"/>
      <c r="AD9760" s="2"/>
      <c r="AE9760" s="2"/>
      <c r="AF9760" s="2"/>
      <c r="AG9760" s="2"/>
      <c r="AH9760" s="2"/>
      <c r="AI9760" s="2"/>
      <c r="AJ9760" s="2"/>
      <c r="AK9760" s="2"/>
      <c r="BK9760" s="2"/>
      <c r="BL9760" s="2"/>
      <c r="BN9760" s="2"/>
      <c r="BO9760" s="2"/>
    </row>
    <row r="9761" ht="12.75" customHeight="1">
      <c r="D9761" s="2"/>
      <c r="G9761" s="2"/>
      <c r="I9761" s="2"/>
      <c r="J9761" s="2"/>
      <c r="K9761" s="2"/>
      <c r="L9761" s="2"/>
      <c r="M9761" s="2"/>
      <c r="N9761" s="2"/>
      <c r="O9761" s="2"/>
      <c r="P9761" s="2"/>
      <c r="Q9761" s="2"/>
      <c r="R9761" s="2"/>
      <c r="S9761" s="2"/>
      <c r="T9761" s="2"/>
      <c r="U9761" s="2"/>
      <c r="V9761" s="2"/>
      <c r="W9761" s="2"/>
      <c r="X9761" s="2"/>
      <c r="Y9761" s="2"/>
      <c r="AB9761" s="2"/>
      <c r="AC9761" s="2"/>
      <c r="AD9761" s="2"/>
      <c r="AE9761" s="2"/>
      <c r="AF9761" s="2"/>
      <c r="AG9761" s="2"/>
      <c r="AH9761" s="2"/>
      <c r="AI9761" s="2"/>
      <c r="AJ9761" s="2"/>
      <c r="AK9761" s="2"/>
      <c r="BK9761" s="2"/>
      <c r="BL9761" s="2"/>
      <c r="BN9761" s="2"/>
      <c r="BO9761" s="2"/>
    </row>
    <row r="9762" ht="12.75" customHeight="1">
      <c r="D9762" s="2"/>
      <c r="G9762" s="2"/>
      <c r="I9762" s="2"/>
      <c r="J9762" s="2"/>
      <c r="K9762" s="2"/>
      <c r="L9762" s="2"/>
      <c r="M9762" s="2"/>
      <c r="N9762" s="2"/>
      <c r="O9762" s="2"/>
      <c r="P9762" s="2"/>
      <c r="Q9762" s="2"/>
      <c r="R9762" s="2"/>
      <c r="S9762" s="2"/>
      <c r="T9762" s="2"/>
      <c r="U9762" s="2"/>
      <c r="V9762" s="2"/>
      <c r="W9762" s="2"/>
      <c r="X9762" s="2"/>
      <c r="Y9762" s="2"/>
      <c r="AB9762" s="2"/>
      <c r="AC9762" s="2"/>
      <c r="AD9762" s="2"/>
      <c r="AE9762" s="2"/>
      <c r="AF9762" s="2"/>
      <c r="AG9762" s="2"/>
      <c r="AH9762" s="2"/>
      <c r="AI9762" s="2"/>
      <c r="AJ9762" s="2"/>
      <c r="AK9762" s="2"/>
      <c r="BK9762" s="2"/>
      <c r="BL9762" s="2"/>
      <c r="BN9762" s="2"/>
      <c r="BO9762" s="2"/>
    </row>
    <row r="9763" ht="12.75" customHeight="1">
      <c r="D9763" s="2"/>
      <c r="G9763" s="2"/>
      <c r="I9763" s="2"/>
      <c r="J9763" s="2"/>
      <c r="K9763" s="2"/>
      <c r="L9763" s="2"/>
      <c r="M9763" s="2"/>
      <c r="N9763" s="2"/>
      <c r="O9763" s="2"/>
      <c r="P9763" s="2"/>
      <c r="Q9763" s="2"/>
      <c r="R9763" s="2"/>
      <c r="S9763" s="2"/>
      <c r="T9763" s="2"/>
      <c r="U9763" s="2"/>
      <c r="V9763" s="2"/>
      <c r="W9763" s="2"/>
      <c r="X9763" s="2"/>
      <c r="Y9763" s="2"/>
      <c r="AB9763" s="2"/>
      <c r="AC9763" s="2"/>
      <c r="AD9763" s="2"/>
      <c r="AE9763" s="2"/>
      <c r="AF9763" s="2"/>
      <c r="AG9763" s="2"/>
      <c r="AH9763" s="2"/>
      <c r="AI9763" s="2"/>
      <c r="AJ9763" s="2"/>
      <c r="AK9763" s="2"/>
      <c r="BK9763" s="2"/>
      <c r="BL9763" s="2"/>
      <c r="BN9763" s="2"/>
      <c r="BO9763" s="2"/>
    </row>
    <row r="9764" ht="12.75" customHeight="1">
      <c r="D9764" s="2"/>
      <c r="G9764" s="2"/>
      <c r="I9764" s="2"/>
      <c r="J9764" s="2"/>
      <c r="K9764" s="2"/>
      <c r="L9764" s="2"/>
      <c r="M9764" s="2"/>
      <c r="N9764" s="2"/>
      <c r="O9764" s="2"/>
      <c r="P9764" s="2"/>
      <c r="Q9764" s="2"/>
      <c r="R9764" s="2"/>
      <c r="S9764" s="2"/>
      <c r="T9764" s="2"/>
      <c r="U9764" s="2"/>
      <c r="V9764" s="2"/>
      <c r="W9764" s="2"/>
      <c r="X9764" s="2"/>
      <c r="Y9764" s="2"/>
      <c r="AB9764" s="2"/>
      <c r="AC9764" s="2"/>
      <c r="AD9764" s="2"/>
      <c r="AE9764" s="2"/>
      <c r="AF9764" s="2"/>
      <c r="AG9764" s="2"/>
      <c r="AH9764" s="2"/>
      <c r="AI9764" s="2"/>
      <c r="AJ9764" s="2"/>
      <c r="AK9764" s="2"/>
      <c r="BK9764" s="2"/>
      <c r="BL9764" s="2"/>
      <c r="BN9764" s="2"/>
      <c r="BO9764" s="2"/>
    </row>
    <row r="9765" ht="12.75" customHeight="1">
      <c r="D9765" s="2"/>
      <c r="G9765" s="2"/>
      <c r="I9765" s="2"/>
      <c r="J9765" s="2"/>
      <c r="K9765" s="2"/>
      <c r="L9765" s="2"/>
      <c r="M9765" s="2"/>
      <c r="N9765" s="2"/>
      <c r="O9765" s="2"/>
      <c r="P9765" s="2"/>
      <c r="Q9765" s="2"/>
      <c r="R9765" s="2"/>
      <c r="S9765" s="2"/>
      <c r="T9765" s="2"/>
      <c r="U9765" s="2"/>
      <c r="V9765" s="2"/>
      <c r="W9765" s="2"/>
      <c r="X9765" s="2"/>
      <c r="Y9765" s="2"/>
      <c r="AB9765" s="2"/>
      <c r="AC9765" s="2"/>
      <c r="AD9765" s="2"/>
      <c r="AE9765" s="2"/>
      <c r="AF9765" s="2"/>
      <c r="AG9765" s="2"/>
      <c r="AH9765" s="2"/>
      <c r="AI9765" s="2"/>
      <c r="AJ9765" s="2"/>
      <c r="AK9765" s="2"/>
      <c r="BK9765" s="2"/>
      <c r="BL9765" s="2"/>
      <c r="BN9765" s="2"/>
      <c r="BO9765" s="2"/>
    </row>
    <row r="9766" ht="12.75" customHeight="1">
      <c r="D9766" s="2"/>
      <c r="G9766" s="2"/>
      <c r="I9766" s="2"/>
      <c r="J9766" s="2"/>
      <c r="K9766" s="2"/>
      <c r="L9766" s="2"/>
      <c r="M9766" s="2"/>
      <c r="N9766" s="2"/>
      <c r="O9766" s="2"/>
      <c r="P9766" s="2"/>
      <c r="Q9766" s="2"/>
      <c r="R9766" s="2"/>
      <c r="S9766" s="2"/>
      <c r="T9766" s="2"/>
      <c r="U9766" s="2"/>
      <c r="V9766" s="2"/>
      <c r="W9766" s="2"/>
      <c r="X9766" s="2"/>
      <c r="Y9766" s="2"/>
      <c r="AB9766" s="2"/>
      <c r="AC9766" s="2"/>
      <c r="AD9766" s="2"/>
      <c r="AE9766" s="2"/>
      <c r="AF9766" s="2"/>
      <c r="AG9766" s="2"/>
      <c r="AH9766" s="2"/>
      <c r="AI9766" s="2"/>
      <c r="AJ9766" s="2"/>
      <c r="AK9766" s="2"/>
      <c r="BK9766" s="2"/>
      <c r="BL9766" s="2"/>
      <c r="BN9766" s="2"/>
      <c r="BO9766" s="2"/>
    </row>
    <row r="9767" ht="12.75" customHeight="1">
      <c r="D9767" s="2"/>
      <c r="G9767" s="2"/>
      <c r="I9767" s="2"/>
      <c r="J9767" s="2"/>
      <c r="K9767" s="2"/>
      <c r="L9767" s="2"/>
      <c r="M9767" s="2"/>
      <c r="N9767" s="2"/>
      <c r="O9767" s="2"/>
      <c r="P9767" s="2"/>
      <c r="Q9767" s="2"/>
      <c r="R9767" s="2"/>
      <c r="S9767" s="2"/>
      <c r="T9767" s="2"/>
      <c r="U9767" s="2"/>
      <c r="V9767" s="2"/>
      <c r="W9767" s="2"/>
      <c r="X9767" s="2"/>
      <c r="Y9767" s="2"/>
      <c r="AB9767" s="2"/>
      <c r="AC9767" s="2"/>
      <c r="AD9767" s="2"/>
      <c r="AE9767" s="2"/>
      <c r="AF9767" s="2"/>
      <c r="AG9767" s="2"/>
      <c r="AH9767" s="2"/>
      <c r="AI9767" s="2"/>
      <c r="AJ9767" s="2"/>
      <c r="AK9767" s="2"/>
      <c r="BK9767" s="2"/>
      <c r="BL9767" s="2"/>
      <c r="BN9767" s="2"/>
      <c r="BO9767" s="2"/>
    </row>
    <row r="9768" ht="12.75" customHeight="1">
      <c r="D9768" s="2"/>
      <c r="G9768" s="2"/>
      <c r="I9768" s="2"/>
      <c r="J9768" s="2"/>
      <c r="K9768" s="2"/>
      <c r="L9768" s="2"/>
      <c r="M9768" s="2"/>
      <c r="N9768" s="2"/>
      <c r="O9768" s="2"/>
      <c r="P9768" s="2"/>
      <c r="Q9768" s="2"/>
      <c r="R9768" s="2"/>
      <c r="S9768" s="2"/>
      <c r="T9768" s="2"/>
      <c r="U9768" s="2"/>
      <c r="V9768" s="2"/>
      <c r="W9768" s="2"/>
      <c r="X9768" s="2"/>
      <c r="Y9768" s="2"/>
      <c r="AB9768" s="2"/>
      <c r="AC9768" s="2"/>
      <c r="AD9768" s="2"/>
      <c r="AE9768" s="2"/>
      <c r="AF9768" s="2"/>
      <c r="AG9768" s="2"/>
      <c r="AH9768" s="2"/>
      <c r="AI9768" s="2"/>
      <c r="AJ9768" s="2"/>
      <c r="AK9768" s="2"/>
      <c r="BK9768" s="2"/>
      <c r="BL9768" s="2"/>
      <c r="BN9768" s="2"/>
      <c r="BO9768" s="2"/>
    </row>
    <row r="9769" ht="12.75" customHeight="1">
      <c r="D9769" s="2"/>
      <c r="G9769" s="2"/>
      <c r="I9769" s="2"/>
      <c r="J9769" s="2"/>
      <c r="K9769" s="2"/>
      <c r="L9769" s="2"/>
      <c r="M9769" s="2"/>
      <c r="N9769" s="2"/>
      <c r="O9769" s="2"/>
      <c r="P9769" s="2"/>
      <c r="Q9769" s="2"/>
      <c r="R9769" s="2"/>
      <c r="S9769" s="2"/>
      <c r="T9769" s="2"/>
      <c r="U9769" s="2"/>
      <c r="V9769" s="2"/>
      <c r="W9769" s="2"/>
      <c r="X9769" s="2"/>
      <c r="Y9769" s="2"/>
      <c r="AB9769" s="2"/>
      <c r="AC9769" s="2"/>
      <c r="AD9769" s="2"/>
      <c r="AE9769" s="2"/>
      <c r="AF9769" s="2"/>
      <c r="AG9769" s="2"/>
      <c r="AH9769" s="2"/>
      <c r="AI9769" s="2"/>
      <c r="AJ9769" s="2"/>
      <c r="AK9769" s="2"/>
      <c r="BK9769" s="2"/>
      <c r="BL9769" s="2"/>
      <c r="BN9769" s="2"/>
      <c r="BO9769" s="2"/>
    </row>
    <row r="9770" ht="12.75" customHeight="1">
      <c r="D9770" s="2"/>
      <c r="G9770" s="2"/>
      <c r="I9770" s="2"/>
      <c r="J9770" s="2"/>
      <c r="K9770" s="2"/>
      <c r="L9770" s="2"/>
      <c r="M9770" s="2"/>
      <c r="N9770" s="2"/>
      <c r="O9770" s="2"/>
      <c r="P9770" s="2"/>
      <c r="Q9770" s="2"/>
      <c r="R9770" s="2"/>
      <c r="S9770" s="2"/>
      <c r="T9770" s="2"/>
      <c r="U9770" s="2"/>
      <c r="V9770" s="2"/>
      <c r="W9770" s="2"/>
      <c r="X9770" s="2"/>
      <c r="Y9770" s="2"/>
      <c r="AB9770" s="2"/>
      <c r="AC9770" s="2"/>
      <c r="AD9770" s="2"/>
      <c r="AE9770" s="2"/>
      <c r="AF9770" s="2"/>
      <c r="AG9770" s="2"/>
      <c r="AH9770" s="2"/>
      <c r="AI9770" s="2"/>
      <c r="AJ9770" s="2"/>
      <c r="AK9770" s="2"/>
      <c r="BK9770" s="2"/>
      <c r="BL9770" s="2"/>
      <c r="BN9770" s="2"/>
      <c r="BO9770" s="2"/>
    </row>
    <row r="9771" ht="12.75" customHeight="1">
      <c r="D9771" s="2"/>
      <c r="G9771" s="2"/>
      <c r="I9771" s="2"/>
      <c r="J9771" s="2"/>
      <c r="K9771" s="2"/>
      <c r="L9771" s="2"/>
      <c r="M9771" s="2"/>
      <c r="N9771" s="2"/>
      <c r="O9771" s="2"/>
      <c r="P9771" s="2"/>
      <c r="Q9771" s="2"/>
      <c r="R9771" s="2"/>
      <c r="S9771" s="2"/>
      <c r="T9771" s="2"/>
      <c r="U9771" s="2"/>
      <c r="V9771" s="2"/>
      <c r="W9771" s="2"/>
      <c r="X9771" s="2"/>
      <c r="Y9771" s="2"/>
      <c r="AB9771" s="2"/>
      <c r="AC9771" s="2"/>
      <c r="AD9771" s="2"/>
      <c r="AE9771" s="2"/>
      <c r="AF9771" s="2"/>
      <c r="AG9771" s="2"/>
      <c r="AH9771" s="2"/>
      <c r="AI9771" s="2"/>
      <c r="AJ9771" s="2"/>
      <c r="AK9771" s="2"/>
      <c r="BK9771" s="2"/>
      <c r="BL9771" s="2"/>
      <c r="BN9771" s="2"/>
      <c r="BO9771" s="2"/>
    </row>
    <row r="9772" ht="12.75" customHeight="1">
      <c r="D9772" s="2"/>
      <c r="G9772" s="2"/>
      <c r="I9772" s="2"/>
      <c r="J9772" s="2"/>
      <c r="K9772" s="2"/>
      <c r="L9772" s="2"/>
      <c r="M9772" s="2"/>
      <c r="N9772" s="2"/>
      <c r="O9772" s="2"/>
      <c r="P9772" s="2"/>
      <c r="Q9772" s="2"/>
      <c r="R9772" s="2"/>
      <c r="S9772" s="2"/>
      <c r="T9772" s="2"/>
      <c r="U9772" s="2"/>
      <c r="V9772" s="2"/>
      <c r="W9772" s="2"/>
      <c r="X9772" s="2"/>
      <c r="Y9772" s="2"/>
      <c r="AB9772" s="2"/>
      <c r="AC9772" s="2"/>
      <c r="AD9772" s="2"/>
      <c r="AE9772" s="2"/>
      <c r="AF9772" s="2"/>
      <c r="AG9772" s="2"/>
      <c r="AH9772" s="2"/>
      <c r="AI9772" s="2"/>
      <c r="AJ9772" s="2"/>
      <c r="AK9772" s="2"/>
      <c r="BK9772" s="2"/>
      <c r="BL9772" s="2"/>
      <c r="BN9772" s="2"/>
      <c r="BO9772" s="2"/>
    </row>
    <row r="9773" ht="12.75" customHeight="1">
      <c r="D9773" s="2"/>
      <c r="G9773" s="2"/>
      <c r="I9773" s="2"/>
      <c r="J9773" s="2"/>
      <c r="K9773" s="2"/>
      <c r="L9773" s="2"/>
      <c r="M9773" s="2"/>
      <c r="N9773" s="2"/>
      <c r="O9773" s="2"/>
      <c r="P9773" s="2"/>
      <c r="Q9773" s="2"/>
      <c r="R9773" s="2"/>
      <c r="S9773" s="2"/>
      <c r="T9773" s="2"/>
      <c r="U9773" s="2"/>
      <c r="V9773" s="2"/>
      <c r="W9773" s="2"/>
      <c r="X9773" s="2"/>
      <c r="Y9773" s="2"/>
      <c r="AB9773" s="2"/>
      <c r="AC9773" s="2"/>
      <c r="AD9773" s="2"/>
      <c r="AE9773" s="2"/>
      <c r="AF9773" s="2"/>
      <c r="AG9773" s="2"/>
      <c r="AH9773" s="2"/>
      <c r="AI9773" s="2"/>
      <c r="AJ9773" s="2"/>
      <c r="AK9773" s="2"/>
      <c r="BK9773" s="2"/>
      <c r="BL9773" s="2"/>
      <c r="BN9773" s="2"/>
      <c r="BO9773" s="2"/>
    </row>
    <row r="9774" ht="12.75" customHeight="1">
      <c r="D9774" s="2"/>
      <c r="G9774" s="2"/>
      <c r="I9774" s="2"/>
      <c r="J9774" s="2"/>
      <c r="K9774" s="2"/>
      <c r="L9774" s="2"/>
      <c r="M9774" s="2"/>
      <c r="N9774" s="2"/>
      <c r="O9774" s="2"/>
      <c r="P9774" s="2"/>
      <c r="Q9774" s="2"/>
      <c r="R9774" s="2"/>
      <c r="S9774" s="2"/>
      <c r="T9774" s="2"/>
      <c r="U9774" s="2"/>
      <c r="V9774" s="2"/>
      <c r="W9774" s="2"/>
      <c r="X9774" s="2"/>
      <c r="Y9774" s="2"/>
      <c r="AB9774" s="2"/>
      <c r="AC9774" s="2"/>
      <c r="AD9774" s="2"/>
      <c r="AE9774" s="2"/>
      <c r="AF9774" s="2"/>
      <c r="AG9774" s="2"/>
      <c r="AH9774" s="2"/>
      <c r="AI9774" s="2"/>
      <c r="AJ9774" s="2"/>
      <c r="AK9774" s="2"/>
      <c r="BK9774" s="2"/>
      <c r="BL9774" s="2"/>
      <c r="BN9774" s="2"/>
      <c r="BO9774" s="2"/>
    </row>
    <row r="9775" ht="12.75" customHeight="1">
      <c r="D9775" s="2"/>
      <c r="G9775" s="2"/>
      <c r="I9775" s="2"/>
      <c r="J9775" s="2"/>
      <c r="K9775" s="2"/>
      <c r="L9775" s="2"/>
      <c r="M9775" s="2"/>
      <c r="N9775" s="2"/>
      <c r="O9775" s="2"/>
      <c r="P9775" s="2"/>
      <c r="Q9775" s="2"/>
      <c r="R9775" s="2"/>
      <c r="S9775" s="2"/>
      <c r="T9775" s="2"/>
      <c r="U9775" s="2"/>
      <c r="V9775" s="2"/>
      <c r="W9775" s="2"/>
      <c r="X9775" s="2"/>
      <c r="Y9775" s="2"/>
      <c r="AB9775" s="2"/>
      <c r="AC9775" s="2"/>
      <c r="AD9775" s="2"/>
      <c r="AE9775" s="2"/>
      <c r="AF9775" s="2"/>
      <c r="AG9775" s="2"/>
      <c r="AH9775" s="2"/>
      <c r="AI9775" s="2"/>
      <c r="AJ9775" s="2"/>
      <c r="AK9775" s="2"/>
      <c r="BK9775" s="2"/>
      <c r="BL9775" s="2"/>
      <c r="BN9775" s="2"/>
      <c r="BO9775" s="2"/>
    </row>
    <row r="9776" ht="12.75" customHeight="1">
      <c r="D9776" s="2"/>
      <c r="G9776" s="2"/>
      <c r="I9776" s="2"/>
      <c r="J9776" s="2"/>
      <c r="K9776" s="2"/>
      <c r="L9776" s="2"/>
      <c r="M9776" s="2"/>
      <c r="N9776" s="2"/>
      <c r="O9776" s="2"/>
      <c r="P9776" s="2"/>
      <c r="Q9776" s="2"/>
      <c r="R9776" s="2"/>
      <c r="S9776" s="2"/>
      <c r="T9776" s="2"/>
      <c r="U9776" s="2"/>
      <c r="V9776" s="2"/>
      <c r="W9776" s="2"/>
      <c r="X9776" s="2"/>
      <c r="Y9776" s="2"/>
      <c r="AB9776" s="2"/>
      <c r="AC9776" s="2"/>
      <c r="AD9776" s="2"/>
      <c r="AE9776" s="2"/>
      <c r="AF9776" s="2"/>
      <c r="AG9776" s="2"/>
      <c r="AH9776" s="2"/>
      <c r="AI9776" s="2"/>
      <c r="AJ9776" s="2"/>
      <c r="AK9776" s="2"/>
      <c r="BK9776" s="2"/>
      <c r="BL9776" s="2"/>
      <c r="BN9776" s="2"/>
      <c r="BO9776" s="2"/>
    </row>
    <row r="9777" ht="12.75" customHeight="1">
      <c r="D9777" s="2"/>
      <c r="G9777" s="2"/>
      <c r="I9777" s="2"/>
      <c r="J9777" s="2"/>
      <c r="K9777" s="2"/>
      <c r="L9777" s="2"/>
      <c r="M9777" s="2"/>
      <c r="N9777" s="2"/>
      <c r="O9777" s="2"/>
      <c r="P9777" s="2"/>
      <c r="Q9777" s="2"/>
      <c r="R9777" s="2"/>
      <c r="S9777" s="2"/>
      <c r="T9777" s="2"/>
      <c r="U9777" s="2"/>
      <c r="V9777" s="2"/>
      <c r="W9777" s="2"/>
      <c r="X9777" s="2"/>
      <c r="Y9777" s="2"/>
      <c r="AB9777" s="2"/>
      <c r="AC9777" s="2"/>
      <c r="AD9777" s="2"/>
      <c r="AE9777" s="2"/>
      <c r="AF9777" s="2"/>
      <c r="AG9777" s="2"/>
      <c r="AH9777" s="2"/>
      <c r="AI9777" s="2"/>
      <c r="AJ9777" s="2"/>
      <c r="AK9777" s="2"/>
      <c r="BK9777" s="2"/>
      <c r="BL9777" s="2"/>
      <c r="BN9777" s="2"/>
      <c r="BO9777" s="2"/>
    </row>
    <row r="9778" ht="12.75" customHeight="1">
      <c r="D9778" s="2"/>
      <c r="G9778" s="2"/>
      <c r="I9778" s="2"/>
      <c r="J9778" s="2"/>
      <c r="K9778" s="2"/>
      <c r="L9778" s="2"/>
      <c r="M9778" s="2"/>
      <c r="N9778" s="2"/>
      <c r="O9778" s="2"/>
      <c r="P9778" s="2"/>
      <c r="Q9778" s="2"/>
      <c r="R9778" s="2"/>
      <c r="S9778" s="2"/>
      <c r="T9778" s="2"/>
      <c r="U9778" s="2"/>
      <c r="V9778" s="2"/>
      <c r="W9778" s="2"/>
      <c r="X9778" s="2"/>
      <c r="Y9778" s="2"/>
      <c r="AB9778" s="2"/>
      <c r="AC9778" s="2"/>
      <c r="AD9778" s="2"/>
      <c r="AE9778" s="2"/>
      <c r="AF9778" s="2"/>
      <c r="AG9778" s="2"/>
      <c r="AH9778" s="2"/>
      <c r="AI9778" s="2"/>
      <c r="AJ9778" s="2"/>
      <c r="AK9778" s="2"/>
      <c r="BK9778" s="2"/>
      <c r="BL9778" s="2"/>
      <c r="BN9778" s="2"/>
      <c r="BO9778" s="2"/>
    </row>
    <row r="9779" ht="12.75" customHeight="1">
      <c r="D9779" s="2"/>
      <c r="G9779" s="2"/>
      <c r="I9779" s="2"/>
      <c r="J9779" s="2"/>
      <c r="K9779" s="2"/>
      <c r="L9779" s="2"/>
      <c r="M9779" s="2"/>
      <c r="N9779" s="2"/>
      <c r="O9779" s="2"/>
      <c r="P9779" s="2"/>
      <c r="Q9779" s="2"/>
      <c r="R9779" s="2"/>
      <c r="S9779" s="2"/>
      <c r="T9779" s="2"/>
      <c r="U9779" s="2"/>
      <c r="V9779" s="2"/>
      <c r="W9779" s="2"/>
      <c r="X9779" s="2"/>
      <c r="Y9779" s="2"/>
      <c r="AB9779" s="2"/>
      <c r="AC9779" s="2"/>
      <c r="AD9779" s="2"/>
      <c r="AE9779" s="2"/>
      <c r="AF9779" s="2"/>
      <c r="AG9779" s="2"/>
      <c r="AH9779" s="2"/>
      <c r="AI9779" s="2"/>
      <c r="AJ9779" s="2"/>
      <c r="AK9779" s="2"/>
      <c r="BK9779" s="2"/>
      <c r="BL9779" s="2"/>
      <c r="BN9779" s="2"/>
      <c r="BO9779" s="2"/>
    </row>
    <row r="9780" ht="12.75" customHeight="1">
      <c r="D9780" s="2"/>
      <c r="G9780" s="2"/>
      <c r="I9780" s="2"/>
      <c r="J9780" s="2"/>
      <c r="K9780" s="2"/>
      <c r="L9780" s="2"/>
      <c r="M9780" s="2"/>
      <c r="N9780" s="2"/>
      <c r="O9780" s="2"/>
      <c r="P9780" s="2"/>
      <c r="Q9780" s="2"/>
      <c r="R9780" s="2"/>
      <c r="S9780" s="2"/>
      <c r="T9780" s="2"/>
      <c r="U9780" s="2"/>
      <c r="V9780" s="2"/>
      <c r="W9780" s="2"/>
      <c r="X9780" s="2"/>
      <c r="Y9780" s="2"/>
      <c r="AB9780" s="2"/>
      <c r="AC9780" s="2"/>
      <c r="AD9780" s="2"/>
      <c r="AE9780" s="2"/>
      <c r="AF9780" s="2"/>
      <c r="AG9780" s="2"/>
      <c r="AH9780" s="2"/>
      <c r="AI9780" s="2"/>
      <c r="AJ9780" s="2"/>
      <c r="AK9780" s="2"/>
      <c r="BK9780" s="2"/>
      <c r="BL9780" s="2"/>
      <c r="BN9780" s="2"/>
      <c r="BO9780" s="2"/>
    </row>
    <row r="9781" ht="12.75" customHeight="1">
      <c r="D9781" s="2"/>
      <c r="G9781" s="2"/>
      <c r="I9781" s="2"/>
      <c r="J9781" s="2"/>
      <c r="K9781" s="2"/>
      <c r="L9781" s="2"/>
      <c r="M9781" s="2"/>
      <c r="N9781" s="2"/>
      <c r="O9781" s="2"/>
      <c r="P9781" s="2"/>
      <c r="Q9781" s="2"/>
      <c r="R9781" s="2"/>
      <c r="S9781" s="2"/>
      <c r="T9781" s="2"/>
      <c r="U9781" s="2"/>
      <c r="V9781" s="2"/>
      <c r="W9781" s="2"/>
      <c r="X9781" s="2"/>
      <c r="Y9781" s="2"/>
      <c r="AB9781" s="2"/>
      <c r="AC9781" s="2"/>
      <c r="AD9781" s="2"/>
      <c r="AE9781" s="2"/>
      <c r="AF9781" s="2"/>
      <c r="AG9781" s="2"/>
      <c r="AH9781" s="2"/>
      <c r="AI9781" s="2"/>
      <c r="AJ9781" s="2"/>
      <c r="AK9781" s="2"/>
      <c r="BK9781" s="2"/>
      <c r="BL9781" s="2"/>
      <c r="BN9781" s="2"/>
      <c r="BO9781" s="2"/>
    </row>
    <row r="9782" ht="12.75" customHeight="1">
      <c r="D9782" s="2"/>
      <c r="G9782" s="2"/>
      <c r="I9782" s="2"/>
      <c r="J9782" s="2"/>
      <c r="K9782" s="2"/>
      <c r="L9782" s="2"/>
      <c r="M9782" s="2"/>
      <c r="N9782" s="2"/>
      <c r="O9782" s="2"/>
      <c r="P9782" s="2"/>
      <c r="Q9782" s="2"/>
      <c r="R9782" s="2"/>
      <c r="S9782" s="2"/>
      <c r="T9782" s="2"/>
      <c r="U9782" s="2"/>
      <c r="V9782" s="2"/>
      <c r="W9782" s="2"/>
      <c r="X9782" s="2"/>
      <c r="Y9782" s="2"/>
      <c r="AB9782" s="2"/>
      <c r="AC9782" s="2"/>
      <c r="AD9782" s="2"/>
      <c r="AE9782" s="2"/>
      <c r="AF9782" s="2"/>
      <c r="AG9782" s="2"/>
      <c r="AH9782" s="2"/>
      <c r="AI9782" s="2"/>
      <c r="AJ9782" s="2"/>
      <c r="AK9782" s="2"/>
      <c r="BK9782" s="2"/>
      <c r="BL9782" s="2"/>
      <c r="BN9782" s="2"/>
      <c r="BO9782" s="2"/>
    </row>
    <row r="9783" ht="12.75" customHeight="1">
      <c r="D9783" s="2"/>
      <c r="G9783" s="2"/>
      <c r="I9783" s="2"/>
      <c r="J9783" s="2"/>
      <c r="K9783" s="2"/>
      <c r="L9783" s="2"/>
      <c r="M9783" s="2"/>
      <c r="N9783" s="2"/>
      <c r="O9783" s="2"/>
      <c r="P9783" s="2"/>
      <c r="Q9783" s="2"/>
      <c r="R9783" s="2"/>
      <c r="S9783" s="2"/>
      <c r="T9783" s="2"/>
      <c r="U9783" s="2"/>
      <c r="V9783" s="2"/>
      <c r="W9783" s="2"/>
      <c r="X9783" s="2"/>
      <c r="Y9783" s="2"/>
      <c r="AB9783" s="2"/>
      <c r="AC9783" s="2"/>
      <c r="AD9783" s="2"/>
      <c r="AE9783" s="2"/>
      <c r="AF9783" s="2"/>
      <c r="AG9783" s="2"/>
      <c r="AH9783" s="2"/>
      <c r="AI9783" s="2"/>
      <c r="AJ9783" s="2"/>
      <c r="AK9783" s="2"/>
      <c r="BK9783" s="2"/>
      <c r="BL9783" s="2"/>
      <c r="BN9783" s="2"/>
      <c r="BO9783" s="2"/>
    </row>
    <row r="9784" ht="12.75" customHeight="1">
      <c r="D9784" s="2"/>
      <c r="G9784" s="2"/>
      <c r="I9784" s="2"/>
      <c r="J9784" s="2"/>
      <c r="K9784" s="2"/>
      <c r="L9784" s="2"/>
      <c r="M9784" s="2"/>
      <c r="N9784" s="2"/>
      <c r="O9784" s="2"/>
      <c r="P9784" s="2"/>
      <c r="Q9784" s="2"/>
      <c r="R9784" s="2"/>
      <c r="S9784" s="2"/>
      <c r="T9784" s="2"/>
      <c r="U9784" s="2"/>
      <c r="V9784" s="2"/>
      <c r="W9784" s="2"/>
      <c r="X9784" s="2"/>
      <c r="Y9784" s="2"/>
      <c r="AB9784" s="2"/>
      <c r="AC9784" s="2"/>
      <c r="AD9784" s="2"/>
      <c r="AE9784" s="2"/>
      <c r="AF9784" s="2"/>
      <c r="AG9784" s="2"/>
      <c r="AH9784" s="2"/>
      <c r="AI9784" s="2"/>
      <c r="AJ9784" s="2"/>
      <c r="AK9784" s="2"/>
      <c r="BK9784" s="2"/>
      <c r="BL9784" s="2"/>
      <c r="BN9784" s="2"/>
      <c r="BO9784" s="2"/>
    </row>
    <row r="9785" ht="12.75" customHeight="1">
      <c r="D9785" s="2"/>
      <c r="G9785" s="2"/>
      <c r="I9785" s="2"/>
      <c r="J9785" s="2"/>
      <c r="K9785" s="2"/>
      <c r="L9785" s="2"/>
      <c r="M9785" s="2"/>
      <c r="N9785" s="2"/>
      <c r="O9785" s="2"/>
      <c r="P9785" s="2"/>
      <c r="Q9785" s="2"/>
      <c r="R9785" s="2"/>
      <c r="S9785" s="2"/>
      <c r="T9785" s="2"/>
      <c r="U9785" s="2"/>
      <c r="V9785" s="2"/>
      <c r="W9785" s="2"/>
      <c r="X9785" s="2"/>
      <c r="Y9785" s="2"/>
      <c r="AB9785" s="2"/>
      <c r="AC9785" s="2"/>
      <c r="AD9785" s="2"/>
      <c r="AE9785" s="2"/>
      <c r="AF9785" s="2"/>
      <c r="AG9785" s="2"/>
      <c r="AH9785" s="2"/>
      <c r="AI9785" s="2"/>
      <c r="AJ9785" s="2"/>
      <c r="AK9785" s="2"/>
      <c r="BK9785" s="2"/>
      <c r="BL9785" s="2"/>
      <c r="BN9785" s="2"/>
      <c r="BO9785" s="2"/>
    </row>
    <row r="9786" ht="12.75" customHeight="1">
      <c r="D9786" s="2"/>
      <c r="G9786" s="2"/>
      <c r="I9786" s="2"/>
      <c r="J9786" s="2"/>
      <c r="K9786" s="2"/>
      <c r="L9786" s="2"/>
      <c r="M9786" s="2"/>
      <c r="N9786" s="2"/>
      <c r="O9786" s="2"/>
      <c r="P9786" s="2"/>
      <c r="Q9786" s="2"/>
      <c r="R9786" s="2"/>
      <c r="S9786" s="2"/>
      <c r="T9786" s="2"/>
      <c r="U9786" s="2"/>
      <c r="V9786" s="2"/>
      <c r="W9786" s="2"/>
      <c r="X9786" s="2"/>
      <c r="Y9786" s="2"/>
      <c r="AB9786" s="2"/>
      <c r="AC9786" s="2"/>
      <c r="AD9786" s="2"/>
      <c r="AE9786" s="2"/>
      <c r="AF9786" s="2"/>
      <c r="AG9786" s="2"/>
      <c r="AH9786" s="2"/>
      <c r="AI9786" s="2"/>
      <c r="AJ9786" s="2"/>
      <c r="AK9786" s="2"/>
      <c r="BK9786" s="2"/>
      <c r="BL9786" s="2"/>
      <c r="BN9786" s="2"/>
      <c r="BO9786" s="2"/>
    </row>
    <row r="9787" ht="12.75" customHeight="1">
      <c r="D9787" s="2"/>
      <c r="G9787" s="2"/>
      <c r="I9787" s="2"/>
      <c r="J9787" s="2"/>
      <c r="K9787" s="2"/>
      <c r="L9787" s="2"/>
      <c r="M9787" s="2"/>
      <c r="N9787" s="2"/>
      <c r="O9787" s="2"/>
      <c r="P9787" s="2"/>
      <c r="Q9787" s="2"/>
      <c r="R9787" s="2"/>
      <c r="S9787" s="2"/>
      <c r="T9787" s="2"/>
      <c r="U9787" s="2"/>
      <c r="V9787" s="2"/>
      <c r="W9787" s="2"/>
      <c r="X9787" s="2"/>
      <c r="Y9787" s="2"/>
      <c r="AB9787" s="2"/>
      <c r="AC9787" s="2"/>
      <c r="AD9787" s="2"/>
      <c r="AE9787" s="2"/>
      <c r="AF9787" s="2"/>
      <c r="AG9787" s="2"/>
      <c r="AH9787" s="2"/>
      <c r="AI9787" s="2"/>
      <c r="AJ9787" s="2"/>
      <c r="AK9787" s="2"/>
      <c r="BK9787" s="2"/>
      <c r="BL9787" s="2"/>
      <c r="BN9787" s="2"/>
      <c r="BO9787" s="2"/>
    </row>
    <row r="9788" ht="12.75" customHeight="1">
      <c r="D9788" s="2"/>
      <c r="G9788" s="2"/>
      <c r="I9788" s="2"/>
      <c r="J9788" s="2"/>
      <c r="K9788" s="2"/>
      <c r="L9788" s="2"/>
      <c r="M9788" s="2"/>
      <c r="N9788" s="2"/>
      <c r="O9788" s="2"/>
      <c r="P9788" s="2"/>
      <c r="Q9788" s="2"/>
      <c r="R9788" s="2"/>
      <c r="S9788" s="2"/>
      <c r="T9788" s="2"/>
      <c r="U9788" s="2"/>
      <c r="V9788" s="2"/>
      <c r="W9788" s="2"/>
      <c r="X9788" s="2"/>
      <c r="Y9788" s="2"/>
      <c r="AB9788" s="2"/>
      <c r="AC9788" s="2"/>
      <c r="AD9788" s="2"/>
      <c r="AE9788" s="2"/>
      <c r="AF9788" s="2"/>
      <c r="AG9788" s="2"/>
      <c r="AH9788" s="2"/>
      <c r="AI9788" s="2"/>
      <c r="AJ9788" s="2"/>
      <c r="AK9788" s="2"/>
      <c r="BK9788" s="2"/>
      <c r="BL9788" s="2"/>
      <c r="BN9788" s="2"/>
      <c r="BO9788" s="2"/>
    </row>
    <row r="9789" ht="12.75" customHeight="1">
      <c r="D9789" s="2"/>
      <c r="G9789" s="2"/>
      <c r="I9789" s="2"/>
      <c r="J9789" s="2"/>
      <c r="K9789" s="2"/>
      <c r="L9789" s="2"/>
      <c r="M9789" s="2"/>
      <c r="N9789" s="2"/>
      <c r="O9789" s="2"/>
      <c r="P9789" s="2"/>
      <c r="Q9789" s="2"/>
      <c r="R9789" s="2"/>
      <c r="S9789" s="2"/>
      <c r="T9789" s="2"/>
      <c r="U9789" s="2"/>
      <c r="V9789" s="2"/>
      <c r="W9789" s="2"/>
      <c r="X9789" s="2"/>
      <c r="Y9789" s="2"/>
      <c r="AB9789" s="2"/>
      <c r="AC9789" s="2"/>
      <c r="AD9789" s="2"/>
      <c r="AE9789" s="2"/>
      <c r="AF9789" s="2"/>
      <c r="AG9789" s="2"/>
      <c r="AH9789" s="2"/>
      <c r="AI9789" s="2"/>
      <c r="AJ9789" s="2"/>
      <c r="AK9789" s="2"/>
      <c r="BK9789" s="2"/>
      <c r="BL9789" s="2"/>
      <c r="BN9789" s="2"/>
      <c r="BO9789" s="2"/>
    </row>
    <row r="9790" ht="12.75" customHeight="1">
      <c r="D9790" s="2"/>
      <c r="G9790" s="2"/>
      <c r="I9790" s="2"/>
      <c r="J9790" s="2"/>
      <c r="K9790" s="2"/>
      <c r="L9790" s="2"/>
      <c r="M9790" s="2"/>
      <c r="N9790" s="2"/>
      <c r="O9790" s="2"/>
      <c r="P9790" s="2"/>
      <c r="Q9790" s="2"/>
      <c r="R9790" s="2"/>
      <c r="S9790" s="2"/>
      <c r="T9790" s="2"/>
      <c r="U9790" s="2"/>
      <c r="V9790" s="2"/>
      <c r="W9790" s="2"/>
      <c r="X9790" s="2"/>
      <c r="Y9790" s="2"/>
      <c r="AB9790" s="2"/>
      <c r="AC9790" s="2"/>
      <c r="AD9790" s="2"/>
      <c r="AE9790" s="2"/>
      <c r="AF9790" s="2"/>
      <c r="AG9790" s="2"/>
      <c r="AH9790" s="2"/>
      <c r="AI9790" s="2"/>
      <c r="AJ9790" s="2"/>
      <c r="AK9790" s="2"/>
      <c r="BK9790" s="2"/>
      <c r="BL9790" s="2"/>
      <c r="BN9790" s="2"/>
      <c r="BO9790" s="2"/>
    </row>
    <row r="9791" ht="12.75" customHeight="1">
      <c r="D9791" s="2"/>
      <c r="G9791" s="2"/>
      <c r="I9791" s="2"/>
      <c r="J9791" s="2"/>
      <c r="K9791" s="2"/>
      <c r="L9791" s="2"/>
      <c r="M9791" s="2"/>
      <c r="N9791" s="2"/>
      <c r="O9791" s="2"/>
      <c r="P9791" s="2"/>
      <c r="Q9791" s="2"/>
      <c r="R9791" s="2"/>
      <c r="S9791" s="2"/>
      <c r="T9791" s="2"/>
      <c r="U9791" s="2"/>
      <c r="V9791" s="2"/>
      <c r="W9791" s="2"/>
      <c r="X9791" s="2"/>
      <c r="Y9791" s="2"/>
      <c r="AB9791" s="2"/>
      <c r="AC9791" s="2"/>
      <c r="AD9791" s="2"/>
      <c r="AE9791" s="2"/>
      <c r="AF9791" s="2"/>
      <c r="AG9791" s="2"/>
      <c r="AH9791" s="2"/>
      <c r="AI9791" s="2"/>
      <c r="AJ9791" s="2"/>
      <c r="AK9791" s="2"/>
      <c r="BK9791" s="2"/>
      <c r="BL9791" s="2"/>
      <c r="BN9791" s="2"/>
      <c r="BO9791" s="2"/>
    </row>
    <row r="9792" ht="12.75" customHeight="1">
      <c r="D9792" s="2"/>
      <c r="G9792" s="2"/>
      <c r="I9792" s="2"/>
      <c r="J9792" s="2"/>
      <c r="K9792" s="2"/>
      <c r="L9792" s="2"/>
      <c r="M9792" s="2"/>
      <c r="N9792" s="2"/>
      <c r="O9792" s="2"/>
      <c r="P9792" s="2"/>
      <c r="Q9792" s="2"/>
      <c r="R9792" s="2"/>
      <c r="S9792" s="2"/>
      <c r="T9792" s="2"/>
      <c r="U9792" s="2"/>
      <c r="V9792" s="2"/>
      <c r="W9792" s="2"/>
      <c r="X9792" s="2"/>
      <c r="Y9792" s="2"/>
      <c r="AB9792" s="2"/>
      <c r="AC9792" s="2"/>
      <c r="AD9792" s="2"/>
      <c r="AE9792" s="2"/>
      <c r="AF9792" s="2"/>
      <c r="AG9792" s="2"/>
      <c r="AH9792" s="2"/>
      <c r="AI9792" s="2"/>
      <c r="AJ9792" s="2"/>
      <c r="AK9792" s="2"/>
      <c r="BK9792" s="2"/>
      <c r="BL9792" s="2"/>
      <c r="BN9792" s="2"/>
      <c r="BO9792" s="2"/>
    </row>
    <row r="9793" ht="12.75" customHeight="1">
      <c r="D9793" s="2"/>
      <c r="G9793" s="2"/>
      <c r="I9793" s="2"/>
      <c r="J9793" s="2"/>
      <c r="K9793" s="2"/>
      <c r="L9793" s="2"/>
      <c r="M9793" s="2"/>
      <c r="N9793" s="2"/>
      <c r="O9793" s="2"/>
      <c r="P9793" s="2"/>
      <c r="Q9793" s="2"/>
      <c r="R9793" s="2"/>
      <c r="S9793" s="2"/>
      <c r="T9793" s="2"/>
      <c r="U9793" s="2"/>
      <c r="V9793" s="2"/>
      <c r="W9793" s="2"/>
      <c r="X9793" s="2"/>
      <c r="Y9793" s="2"/>
      <c r="AB9793" s="2"/>
      <c r="AC9793" s="2"/>
      <c r="AD9793" s="2"/>
      <c r="AE9793" s="2"/>
      <c r="AF9793" s="2"/>
      <c r="AG9793" s="2"/>
      <c r="AH9793" s="2"/>
      <c r="AI9793" s="2"/>
      <c r="AJ9793" s="2"/>
      <c r="AK9793" s="2"/>
      <c r="BK9793" s="2"/>
      <c r="BL9793" s="2"/>
      <c r="BN9793" s="2"/>
      <c r="BO9793" s="2"/>
    </row>
    <row r="9794" ht="12.75" customHeight="1">
      <c r="D9794" s="2"/>
      <c r="G9794" s="2"/>
      <c r="I9794" s="2"/>
      <c r="J9794" s="2"/>
      <c r="K9794" s="2"/>
      <c r="L9794" s="2"/>
      <c r="M9794" s="2"/>
      <c r="N9794" s="2"/>
      <c r="O9794" s="2"/>
      <c r="P9794" s="2"/>
      <c r="Q9794" s="2"/>
      <c r="R9794" s="2"/>
      <c r="S9794" s="2"/>
      <c r="T9794" s="2"/>
      <c r="U9794" s="2"/>
      <c r="V9794" s="2"/>
      <c r="W9794" s="2"/>
      <c r="X9794" s="2"/>
      <c r="Y9794" s="2"/>
      <c r="AB9794" s="2"/>
      <c r="AC9794" s="2"/>
      <c r="AD9794" s="2"/>
      <c r="AE9794" s="2"/>
      <c r="AF9794" s="2"/>
      <c r="AG9794" s="2"/>
      <c r="AH9794" s="2"/>
      <c r="AI9794" s="2"/>
      <c r="AJ9794" s="2"/>
      <c r="AK9794" s="2"/>
      <c r="BK9794" s="2"/>
      <c r="BL9794" s="2"/>
      <c r="BN9794" s="2"/>
      <c r="BO9794" s="2"/>
    </row>
    <row r="9795" ht="12.75" customHeight="1">
      <c r="D9795" s="2"/>
      <c r="G9795" s="2"/>
      <c r="I9795" s="2"/>
      <c r="J9795" s="2"/>
      <c r="K9795" s="2"/>
      <c r="L9795" s="2"/>
      <c r="M9795" s="2"/>
      <c r="N9795" s="2"/>
      <c r="O9795" s="2"/>
      <c r="P9795" s="2"/>
      <c r="Q9795" s="2"/>
      <c r="R9795" s="2"/>
      <c r="S9795" s="2"/>
      <c r="T9795" s="2"/>
      <c r="U9795" s="2"/>
      <c r="V9795" s="2"/>
      <c r="W9795" s="2"/>
      <c r="X9795" s="2"/>
      <c r="Y9795" s="2"/>
      <c r="AB9795" s="2"/>
      <c r="AC9795" s="2"/>
      <c r="AD9795" s="2"/>
      <c r="AE9795" s="2"/>
      <c r="AF9795" s="2"/>
      <c r="AG9795" s="2"/>
      <c r="AH9795" s="2"/>
      <c r="AI9795" s="2"/>
      <c r="AJ9795" s="2"/>
      <c r="AK9795" s="2"/>
      <c r="BK9795" s="2"/>
      <c r="BL9795" s="2"/>
      <c r="BN9795" s="2"/>
      <c r="BO9795" s="2"/>
    </row>
    <row r="9796" ht="12.75" customHeight="1">
      <c r="D9796" s="2"/>
      <c r="G9796" s="2"/>
      <c r="I9796" s="2"/>
      <c r="J9796" s="2"/>
      <c r="K9796" s="2"/>
      <c r="L9796" s="2"/>
      <c r="M9796" s="2"/>
      <c r="N9796" s="2"/>
      <c r="O9796" s="2"/>
      <c r="P9796" s="2"/>
      <c r="Q9796" s="2"/>
      <c r="R9796" s="2"/>
      <c r="S9796" s="2"/>
      <c r="T9796" s="2"/>
      <c r="U9796" s="2"/>
      <c r="V9796" s="2"/>
      <c r="W9796" s="2"/>
      <c r="X9796" s="2"/>
      <c r="Y9796" s="2"/>
      <c r="AB9796" s="2"/>
      <c r="AC9796" s="2"/>
      <c r="AD9796" s="2"/>
      <c r="AE9796" s="2"/>
      <c r="AF9796" s="2"/>
      <c r="AG9796" s="2"/>
      <c r="AH9796" s="2"/>
      <c r="AI9796" s="2"/>
      <c r="AJ9796" s="2"/>
      <c r="AK9796" s="2"/>
      <c r="BK9796" s="2"/>
      <c r="BL9796" s="2"/>
      <c r="BN9796" s="2"/>
      <c r="BO9796" s="2"/>
    </row>
    <row r="9797" ht="12.75" customHeight="1">
      <c r="D9797" s="2"/>
      <c r="G9797" s="2"/>
      <c r="I9797" s="2"/>
      <c r="J9797" s="2"/>
      <c r="K9797" s="2"/>
      <c r="L9797" s="2"/>
      <c r="M9797" s="2"/>
      <c r="N9797" s="2"/>
      <c r="O9797" s="2"/>
      <c r="P9797" s="2"/>
      <c r="Q9797" s="2"/>
      <c r="R9797" s="2"/>
      <c r="S9797" s="2"/>
      <c r="T9797" s="2"/>
      <c r="U9797" s="2"/>
      <c r="V9797" s="2"/>
      <c r="W9797" s="2"/>
      <c r="X9797" s="2"/>
      <c r="Y9797" s="2"/>
      <c r="AB9797" s="2"/>
      <c r="AC9797" s="2"/>
      <c r="AD9797" s="2"/>
      <c r="AE9797" s="2"/>
      <c r="AF9797" s="2"/>
      <c r="AG9797" s="2"/>
      <c r="AH9797" s="2"/>
      <c r="AI9797" s="2"/>
      <c r="AJ9797" s="2"/>
      <c r="AK9797" s="2"/>
      <c r="BK9797" s="2"/>
      <c r="BL9797" s="2"/>
      <c r="BN9797" s="2"/>
      <c r="BO9797" s="2"/>
    </row>
    <row r="9798" ht="12.75" customHeight="1">
      <c r="D9798" s="2"/>
      <c r="G9798" s="2"/>
      <c r="I9798" s="2"/>
      <c r="J9798" s="2"/>
      <c r="K9798" s="2"/>
      <c r="L9798" s="2"/>
      <c r="M9798" s="2"/>
      <c r="N9798" s="2"/>
      <c r="O9798" s="2"/>
      <c r="P9798" s="2"/>
      <c r="Q9798" s="2"/>
      <c r="R9798" s="2"/>
      <c r="S9798" s="2"/>
      <c r="T9798" s="2"/>
      <c r="U9798" s="2"/>
      <c r="V9798" s="2"/>
      <c r="W9798" s="2"/>
      <c r="X9798" s="2"/>
      <c r="Y9798" s="2"/>
      <c r="AB9798" s="2"/>
      <c r="AC9798" s="2"/>
      <c r="AD9798" s="2"/>
      <c r="AE9798" s="2"/>
      <c r="AF9798" s="2"/>
      <c r="AG9798" s="2"/>
      <c r="AH9798" s="2"/>
      <c r="AI9798" s="2"/>
      <c r="AJ9798" s="2"/>
      <c r="AK9798" s="2"/>
      <c r="BK9798" s="2"/>
      <c r="BL9798" s="2"/>
      <c r="BN9798" s="2"/>
      <c r="BO9798" s="2"/>
    </row>
    <row r="9799" ht="12.75" customHeight="1">
      <c r="D9799" s="2"/>
      <c r="G9799" s="2"/>
      <c r="I9799" s="2"/>
      <c r="J9799" s="2"/>
      <c r="K9799" s="2"/>
      <c r="L9799" s="2"/>
      <c r="M9799" s="2"/>
      <c r="N9799" s="2"/>
      <c r="O9799" s="2"/>
      <c r="P9799" s="2"/>
      <c r="Q9799" s="2"/>
      <c r="R9799" s="2"/>
      <c r="S9799" s="2"/>
      <c r="T9799" s="2"/>
      <c r="U9799" s="2"/>
      <c r="V9799" s="2"/>
      <c r="W9799" s="2"/>
      <c r="X9799" s="2"/>
      <c r="Y9799" s="2"/>
      <c r="AB9799" s="2"/>
      <c r="AC9799" s="2"/>
      <c r="AD9799" s="2"/>
      <c r="AE9799" s="2"/>
      <c r="AF9799" s="2"/>
      <c r="AG9799" s="2"/>
      <c r="AH9799" s="2"/>
      <c r="AI9799" s="2"/>
      <c r="AJ9799" s="2"/>
      <c r="AK9799" s="2"/>
      <c r="BK9799" s="2"/>
      <c r="BL9799" s="2"/>
      <c r="BN9799" s="2"/>
      <c r="BO9799" s="2"/>
    </row>
    <row r="9800" ht="12.75" customHeight="1">
      <c r="D9800" s="2"/>
      <c r="G9800" s="2"/>
      <c r="I9800" s="2"/>
      <c r="J9800" s="2"/>
      <c r="K9800" s="2"/>
      <c r="L9800" s="2"/>
      <c r="M9800" s="2"/>
      <c r="N9800" s="2"/>
      <c r="O9800" s="2"/>
      <c r="P9800" s="2"/>
      <c r="Q9800" s="2"/>
      <c r="R9800" s="2"/>
      <c r="S9800" s="2"/>
      <c r="T9800" s="2"/>
      <c r="U9800" s="2"/>
      <c r="V9800" s="2"/>
      <c r="W9800" s="2"/>
      <c r="X9800" s="2"/>
      <c r="Y9800" s="2"/>
      <c r="AB9800" s="2"/>
      <c r="AC9800" s="2"/>
      <c r="AD9800" s="2"/>
      <c r="AE9800" s="2"/>
      <c r="AF9800" s="2"/>
      <c r="AG9800" s="2"/>
      <c r="AH9800" s="2"/>
      <c r="AI9800" s="2"/>
      <c r="AJ9800" s="2"/>
      <c r="AK9800" s="2"/>
      <c r="BK9800" s="2"/>
      <c r="BL9800" s="2"/>
      <c r="BN9800" s="2"/>
      <c r="BO9800" s="2"/>
    </row>
    <row r="9801" ht="12.75" customHeight="1">
      <c r="D9801" s="2"/>
      <c r="G9801" s="2"/>
      <c r="I9801" s="2"/>
      <c r="J9801" s="2"/>
      <c r="K9801" s="2"/>
      <c r="L9801" s="2"/>
      <c r="M9801" s="2"/>
      <c r="N9801" s="2"/>
      <c r="O9801" s="2"/>
      <c r="P9801" s="2"/>
      <c r="Q9801" s="2"/>
      <c r="R9801" s="2"/>
      <c r="S9801" s="2"/>
      <c r="T9801" s="2"/>
      <c r="U9801" s="2"/>
      <c r="V9801" s="2"/>
      <c r="W9801" s="2"/>
      <c r="X9801" s="2"/>
      <c r="Y9801" s="2"/>
      <c r="AB9801" s="2"/>
      <c r="AC9801" s="2"/>
      <c r="AD9801" s="2"/>
      <c r="AE9801" s="2"/>
      <c r="AF9801" s="2"/>
      <c r="AG9801" s="2"/>
      <c r="AH9801" s="2"/>
      <c r="AI9801" s="2"/>
      <c r="AJ9801" s="2"/>
      <c r="AK9801" s="2"/>
      <c r="BK9801" s="2"/>
      <c r="BL9801" s="2"/>
      <c r="BN9801" s="2"/>
      <c r="BO9801" s="2"/>
    </row>
    <row r="9802" ht="12.75" customHeight="1">
      <c r="D9802" s="2"/>
      <c r="G9802" s="2"/>
      <c r="I9802" s="2"/>
      <c r="J9802" s="2"/>
      <c r="K9802" s="2"/>
      <c r="L9802" s="2"/>
      <c r="M9802" s="2"/>
      <c r="N9802" s="2"/>
      <c r="O9802" s="2"/>
      <c r="P9802" s="2"/>
      <c r="Q9802" s="2"/>
      <c r="R9802" s="2"/>
      <c r="S9802" s="2"/>
      <c r="T9802" s="2"/>
      <c r="U9802" s="2"/>
      <c r="V9802" s="2"/>
      <c r="W9802" s="2"/>
      <c r="X9802" s="2"/>
      <c r="Y9802" s="2"/>
      <c r="AB9802" s="2"/>
      <c r="AC9802" s="2"/>
      <c r="AD9802" s="2"/>
      <c r="AE9802" s="2"/>
      <c r="AF9802" s="2"/>
      <c r="AG9802" s="2"/>
      <c r="AH9802" s="2"/>
      <c r="AI9802" s="2"/>
      <c r="AJ9802" s="2"/>
      <c r="AK9802" s="2"/>
      <c r="BK9802" s="2"/>
      <c r="BL9802" s="2"/>
      <c r="BN9802" s="2"/>
      <c r="BO9802" s="2"/>
    </row>
    <row r="9803" ht="12.75" customHeight="1">
      <c r="D9803" s="2"/>
      <c r="G9803" s="2"/>
      <c r="I9803" s="2"/>
      <c r="J9803" s="2"/>
      <c r="K9803" s="2"/>
      <c r="L9803" s="2"/>
      <c r="M9803" s="2"/>
      <c r="N9803" s="2"/>
      <c r="O9803" s="2"/>
      <c r="P9803" s="2"/>
      <c r="Q9803" s="2"/>
      <c r="R9803" s="2"/>
      <c r="S9803" s="2"/>
      <c r="T9803" s="2"/>
      <c r="U9803" s="2"/>
      <c r="V9803" s="2"/>
      <c r="W9803" s="2"/>
      <c r="X9803" s="2"/>
      <c r="Y9803" s="2"/>
      <c r="AB9803" s="2"/>
      <c r="AC9803" s="2"/>
      <c r="AD9803" s="2"/>
      <c r="AE9803" s="2"/>
      <c r="AF9803" s="2"/>
      <c r="AG9803" s="2"/>
      <c r="AH9803" s="2"/>
      <c r="AI9803" s="2"/>
      <c r="AJ9803" s="2"/>
      <c r="AK9803" s="2"/>
      <c r="BK9803" s="2"/>
      <c r="BL9803" s="2"/>
      <c r="BN9803" s="2"/>
      <c r="BO9803" s="2"/>
    </row>
    <row r="9804" ht="12.75" customHeight="1">
      <c r="D9804" s="2"/>
      <c r="G9804" s="2"/>
      <c r="I9804" s="2"/>
      <c r="J9804" s="2"/>
      <c r="K9804" s="2"/>
      <c r="L9804" s="2"/>
      <c r="M9804" s="2"/>
      <c r="N9804" s="2"/>
      <c r="O9804" s="2"/>
      <c r="P9804" s="2"/>
      <c r="Q9804" s="2"/>
      <c r="R9804" s="2"/>
      <c r="S9804" s="2"/>
      <c r="T9804" s="2"/>
      <c r="U9804" s="2"/>
      <c r="V9804" s="2"/>
      <c r="W9804" s="2"/>
      <c r="X9804" s="2"/>
      <c r="Y9804" s="2"/>
      <c r="AB9804" s="2"/>
      <c r="AC9804" s="2"/>
      <c r="AD9804" s="2"/>
      <c r="AE9804" s="2"/>
      <c r="AF9804" s="2"/>
      <c r="AG9804" s="2"/>
      <c r="AH9804" s="2"/>
      <c r="AI9804" s="2"/>
      <c r="AJ9804" s="2"/>
      <c r="AK9804" s="2"/>
      <c r="BK9804" s="2"/>
      <c r="BL9804" s="2"/>
      <c r="BN9804" s="2"/>
      <c r="BO9804" s="2"/>
    </row>
    <row r="9805" ht="12.75" customHeight="1">
      <c r="D9805" s="2"/>
      <c r="G9805" s="2"/>
      <c r="I9805" s="2"/>
      <c r="J9805" s="2"/>
      <c r="K9805" s="2"/>
      <c r="L9805" s="2"/>
      <c r="M9805" s="2"/>
      <c r="N9805" s="2"/>
      <c r="O9805" s="2"/>
      <c r="P9805" s="2"/>
      <c r="Q9805" s="2"/>
      <c r="R9805" s="2"/>
      <c r="S9805" s="2"/>
      <c r="T9805" s="2"/>
      <c r="U9805" s="2"/>
      <c r="V9805" s="2"/>
      <c r="W9805" s="2"/>
      <c r="X9805" s="2"/>
      <c r="Y9805" s="2"/>
      <c r="AB9805" s="2"/>
      <c r="AC9805" s="2"/>
      <c r="AD9805" s="2"/>
      <c r="AE9805" s="2"/>
      <c r="AF9805" s="2"/>
      <c r="AG9805" s="2"/>
      <c r="AH9805" s="2"/>
      <c r="AI9805" s="2"/>
      <c r="AJ9805" s="2"/>
      <c r="AK9805" s="2"/>
      <c r="BK9805" s="2"/>
      <c r="BL9805" s="2"/>
      <c r="BN9805" s="2"/>
      <c r="BO9805" s="2"/>
    </row>
    <row r="9806" ht="12.75" customHeight="1">
      <c r="D9806" s="2"/>
      <c r="G9806" s="2"/>
      <c r="I9806" s="2"/>
      <c r="J9806" s="2"/>
      <c r="K9806" s="2"/>
      <c r="L9806" s="2"/>
      <c r="M9806" s="2"/>
      <c r="N9806" s="2"/>
      <c r="O9806" s="2"/>
      <c r="P9806" s="2"/>
      <c r="Q9806" s="2"/>
      <c r="R9806" s="2"/>
      <c r="S9806" s="2"/>
      <c r="T9806" s="2"/>
      <c r="U9806" s="2"/>
      <c r="V9806" s="2"/>
      <c r="W9806" s="2"/>
      <c r="X9806" s="2"/>
      <c r="Y9806" s="2"/>
      <c r="AB9806" s="2"/>
      <c r="AC9806" s="2"/>
      <c r="AD9806" s="2"/>
      <c r="AE9806" s="2"/>
      <c r="AF9806" s="2"/>
      <c r="AG9806" s="2"/>
      <c r="AH9806" s="2"/>
      <c r="AI9806" s="2"/>
      <c r="AJ9806" s="2"/>
      <c r="AK9806" s="2"/>
      <c r="BK9806" s="2"/>
      <c r="BL9806" s="2"/>
      <c r="BN9806" s="2"/>
      <c r="BO9806" s="2"/>
    </row>
    <row r="9807" ht="12.75" customHeight="1">
      <c r="D9807" s="2"/>
      <c r="G9807" s="2"/>
      <c r="I9807" s="2"/>
      <c r="J9807" s="2"/>
      <c r="K9807" s="2"/>
      <c r="L9807" s="2"/>
      <c r="M9807" s="2"/>
      <c r="N9807" s="2"/>
      <c r="O9807" s="2"/>
      <c r="P9807" s="2"/>
      <c r="Q9807" s="2"/>
      <c r="R9807" s="2"/>
      <c r="S9807" s="2"/>
      <c r="T9807" s="2"/>
      <c r="U9807" s="2"/>
      <c r="V9807" s="2"/>
      <c r="W9807" s="2"/>
      <c r="X9807" s="2"/>
      <c r="Y9807" s="2"/>
      <c r="AB9807" s="2"/>
      <c r="AC9807" s="2"/>
      <c r="AD9807" s="2"/>
      <c r="AE9807" s="2"/>
      <c r="AF9807" s="2"/>
      <c r="AG9807" s="2"/>
      <c r="AH9807" s="2"/>
      <c r="AI9807" s="2"/>
      <c r="AJ9807" s="2"/>
      <c r="AK9807" s="2"/>
      <c r="BK9807" s="2"/>
      <c r="BL9807" s="2"/>
      <c r="BN9807" s="2"/>
      <c r="BO9807" s="2"/>
    </row>
    <row r="9808" ht="12.75" customHeight="1">
      <c r="D9808" s="2"/>
      <c r="G9808" s="2"/>
      <c r="I9808" s="2"/>
      <c r="J9808" s="2"/>
      <c r="K9808" s="2"/>
      <c r="L9808" s="2"/>
      <c r="M9808" s="2"/>
      <c r="N9808" s="2"/>
      <c r="O9808" s="2"/>
      <c r="P9808" s="2"/>
      <c r="Q9808" s="2"/>
      <c r="R9808" s="2"/>
      <c r="S9808" s="2"/>
      <c r="T9808" s="2"/>
      <c r="U9808" s="2"/>
      <c r="V9808" s="2"/>
      <c r="W9808" s="2"/>
      <c r="X9808" s="2"/>
      <c r="Y9808" s="2"/>
      <c r="AB9808" s="2"/>
      <c r="AC9808" s="2"/>
      <c r="AD9808" s="2"/>
      <c r="AE9808" s="2"/>
      <c r="AF9808" s="2"/>
      <c r="AG9808" s="2"/>
      <c r="AH9808" s="2"/>
      <c r="AI9808" s="2"/>
      <c r="AJ9808" s="2"/>
      <c r="AK9808" s="2"/>
      <c r="BK9808" s="2"/>
      <c r="BL9808" s="2"/>
      <c r="BN9808" s="2"/>
      <c r="BO9808" s="2"/>
    </row>
    <row r="9809" ht="12.75" customHeight="1">
      <c r="D9809" s="2"/>
      <c r="G9809" s="2"/>
      <c r="I9809" s="2"/>
      <c r="J9809" s="2"/>
      <c r="K9809" s="2"/>
      <c r="L9809" s="2"/>
      <c r="M9809" s="2"/>
      <c r="N9809" s="2"/>
      <c r="O9809" s="2"/>
      <c r="P9809" s="2"/>
      <c r="Q9809" s="2"/>
      <c r="R9809" s="2"/>
      <c r="S9809" s="2"/>
      <c r="T9809" s="2"/>
      <c r="U9809" s="2"/>
      <c r="V9809" s="2"/>
      <c r="W9809" s="2"/>
      <c r="X9809" s="2"/>
      <c r="Y9809" s="2"/>
      <c r="AB9809" s="2"/>
      <c r="AC9809" s="2"/>
      <c r="AD9809" s="2"/>
      <c r="AE9809" s="2"/>
      <c r="AF9809" s="2"/>
      <c r="AG9809" s="2"/>
      <c r="AH9809" s="2"/>
      <c r="AI9809" s="2"/>
      <c r="AJ9809" s="2"/>
      <c r="AK9809" s="2"/>
      <c r="BK9809" s="2"/>
      <c r="BL9809" s="2"/>
      <c r="BN9809" s="2"/>
      <c r="BO9809" s="2"/>
    </row>
    <row r="9810" ht="12.75" customHeight="1">
      <c r="D9810" s="2"/>
      <c r="G9810" s="2"/>
      <c r="I9810" s="2"/>
      <c r="J9810" s="2"/>
      <c r="K9810" s="2"/>
      <c r="L9810" s="2"/>
      <c r="M9810" s="2"/>
      <c r="N9810" s="2"/>
      <c r="O9810" s="2"/>
      <c r="P9810" s="2"/>
      <c r="Q9810" s="2"/>
      <c r="R9810" s="2"/>
      <c r="S9810" s="2"/>
      <c r="T9810" s="2"/>
      <c r="U9810" s="2"/>
      <c r="V9810" s="2"/>
      <c r="W9810" s="2"/>
      <c r="X9810" s="2"/>
      <c r="Y9810" s="2"/>
      <c r="AB9810" s="2"/>
      <c r="AC9810" s="2"/>
      <c r="AD9810" s="2"/>
      <c r="AE9810" s="2"/>
      <c r="AF9810" s="2"/>
      <c r="AG9810" s="2"/>
      <c r="AH9810" s="2"/>
      <c r="AI9810" s="2"/>
      <c r="AJ9810" s="2"/>
      <c r="AK9810" s="2"/>
      <c r="BK9810" s="2"/>
      <c r="BL9810" s="2"/>
      <c r="BN9810" s="2"/>
      <c r="BO9810" s="2"/>
    </row>
    <row r="9811" ht="12.75" customHeight="1">
      <c r="D9811" s="2"/>
      <c r="G9811" s="2"/>
      <c r="I9811" s="2"/>
      <c r="J9811" s="2"/>
      <c r="K9811" s="2"/>
      <c r="L9811" s="2"/>
      <c r="M9811" s="2"/>
      <c r="N9811" s="2"/>
      <c r="O9811" s="2"/>
      <c r="P9811" s="2"/>
      <c r="Q9811" s="2"/>
      <c r="R9811" s="2"/>
      <c r="S9811" s="2"/>
      <c r="T9811" s="2"/>
      <c r="U9811" s="2"/>
      <c r="V9811" s="2"/>
      <c r="W9811" s="2"/>
      <c r="X9811" s="2"/>
      <c r="Y9811" s="2"/>
      <c r="AB9811" s="2"/>
      <c r="AC9811" s="2"/>
      <c r="AD9811" s="2"/>
      <c r="AE9811" s="2"/>
      <c r="AF9811" s="2"/>
      <c r="AG9811" s="2"/>
      <c r="AH9811" s="2"/>
      <c r="AI9811" s="2"/>
      <c r="AJ9811" s="2"/>
      <c r="AK9811" s="2"/>
      <c r="BK9811" s="2"/>
      <c r="BL9811" s="2"/>
      <c r="BN9811" s="2"/>
      <c r="BO9811" s="2"/>
    </row>
    <row r="9812" ht="12.75" customHeight="1">
      <c r="D9812" s="2"/>
      <c r="G9812" s="2"/>
      <c r="I9812" s="2"/>
      <c r="J9812" s="2"/>
      <c r="K9812" s="2"/>
      <c r="L9812" s="2"/>
      <c r="M9812" s="2"/>
      <c r="N9812" s="2"/>
      <c r="O9812" s="2"/>
      <c r="P9812" s="2"/>
      <c r="Q9812" s="2"/>
      <c r="R9812" s="2"/>
      <c r="S9812" s="2"/>
      <c r="T9812" s="2"/>
      <c r="U9812" s="2"/>
      <c r="V9812" s="2"/>
      <c r="W9812" s="2"/>
      <c r="X9812" s="2"/>
      <c r="Y9812" s="2"/>
      <c r="AB9812" s="2"/>
      <c r="AC9812" s="2"/>
      <c r="AD9812" s="2"/>
      <c r="AE9812" s="2"/>
      <c r="AF9812" s="2"/>
      <c r="AG9812" s="2"/>
      <c r="AH9812" s="2"/>
      <c r="AI9812" s="2"/>
      <c r="AJ9812" s="2"/>
      <c r="AK9812" s="2"/>
      <c r="BK9812" s="2"/>
      <c r="BL9812" s="2"/>
      <c r="BN9812" s="2"/>
      <c r="BO9812" s="2"/>
    </row>
    <row r="9813" ht="12.75" customHeight="1">
      <c r="D9813" s="2"/>
      <c r="G9813" s="2"/>
      <c r="I9813" s="2"/>
      <c r="J9813" s="2"/>
      <c r="K9813" s="2"/>
      <c r="L9813" s="2"/>
      <c r="M9813" s="2"/>
      <c r="N9813" s="2"/>
      <c r="O9813" s="2"/>
      <c r="P9813" s="2"/>
      <c r="Q9813" s="2"/>
      <c r="R9813" s="2"/>
      <c r="S9813" s="2"/>
      <c r="T9813" s="2"/>
      <c r="U9813" s="2"/>
      <c r="V9813" s="2"/>
      <c r="W9813" s="2"/>
      <c r="X9813" s="2"/>
      <c r="Y9813" s="2"/>
      <c r="AB9813" s="2"/>
      <c r="AC9813" s="2"/>
      <c r="AD9813" s="2"/>
      <c r="AE9813" s="2"/>
      <c r="AF9813" s="2"/>
      <c r="AG9813" s="2"/>
      <c r="AH9813" s="2"/>
      <c r="AI9813" s="2"/>
      <c r="AJ9813" s="2"/>
      <c r="AK9813" s="2"/>
      <c r="BK9813" s="2"/>
      <c r="BL9813" s="2"/>
      <c r="BN9813" s="2"/>
      <c r="BO9813" s="2"/>
    </row>
    <row r="9814" ht="12.75" customHeight="1">
      <c r="D9814" s="2"/>
      <c r="G9814" s="2"/>
      <c r="I9814" s="2"/>
      <c r="J9814" s="2"/>
      <c r="K9814" s="2"/>
      <c r="L9814" s="2"/>
      <c r="M9814" s="2"/>
      <c r="N9814" s="2"/>
      <c r="O9814" s="2"/>
      <c r="P9814" s="2"/>
      <c r="Q9814" s="2"/>
      <c r="R9814" s="2"/>
      <c r="S9814" s="2"/>
      <c r="T9814" s="2"/>
      <c r="U9814" s="2"/>
      <c r="V9814" s="2"/>
      <c r="W9814" s="2"/>
      <c r="X9814" s="2"/>
      <c r="Y9814" s="2"/>
      <c r="AB9814" s="2"/>
      <c r="AC9814" s="2"/>
      <c r="AD9814" s="2"/>
      <c r="AE9814" s="2"/>
      <c r="AF9814" s="2"/>
      <c r="AG9814" s="2"/>
      <c r="AH9814" s="2"/>
      <c r="AI9814" s="2"/>
      <c r="AJ9814" s="2"/>
      <c r="AK9814" s="2"/>
      <c r="BK9814" s="2"/>
      <c r="BL9814" s="2"/>
      <c r="BN9814" s="2"/>
      <c r="BO9814" s="2"/>
    </row>
    <row r="9815" ht="12.75" customHeight="1">
      <c r="D9815" s="2"/>
      <c r="G9815" s="2"/>
      <c r="I9815" s="2"/>
      <c r="J9815" s="2"/>
      <c r="K9815" s="2"/>
      <c r="L9815" s="2"/>
      <c r="M9815" s="2"/>
      <c r="N9815" s="2"/>
      <c r="O9815" s="2"/>
      <c r="P9815" s="2"/>
      <c r="Q9815" s="2"/>
      <c r="R9815" s="2"/>
      <c r="S9815" s="2"/>
      <c r="T9815" s="2"/>
      <c r="U9815" s="2"/>
      <c r="V9815" s="2"/>
      <c r="W9815" s="2"/>
      <c r="X9815" s="2"/>
      <c r="Y9815" s="2"/>
      <c r="AB9815" s="2"/>
      <c r="AC9815" s="2"/>
      <c r="AD9815" s="2"/>
      <c r="AE9815" s="2"/>
      <c r="AF9815" s="2"/>
      <c r="AG9815" s="2"/>
      <c r="AH9815" s="2"/>
      <c r="AI9815" s="2"/>
      <c r="AJ9815" s="2"/>
      <c r="AK9815" s="2"/>
      <c r="BK9815" s="2"/>
      <c r="BL9815" s="2"/>
      <c r="BN9815" s="2"/>
      <c r="BO9815" s="2"/>
    </row>
    <row r="9816" ht="12.75" customHeight="1">
      <c r="D9816" s="2"/>
      <c r="G9816" s="2"/>
      <c r="I9816" s="2"/>
      <c r="J9816" s="2"/>
      <c r="K9816" s="2"/>
      <c r="L9816" s="2"/>
      <c r="M9816" s="2"/>
      <c r="N9816" s="2"/>
      <c r="O9816" s="2"/>
      <c r="P9816" s="2"/>
      <c r="Q9816" s="2"/>
      <c r="R9816" s="2"/>
      <c r="S9816" s="2"/>
      <c r="T9816" s="2"/>
      <c r="U9816" s="2"/>
      <c r="V9816" s="2"/>
      <c r="W9816" s="2"/>
      <c r="X9816" s="2"/>
      <c r="Y9816" s="2"/>
      <c r="AB9816" s="2"/>
      <c r="AC9816" s="2"/>
      <c r="AD9816" s="2"/>
      <c r="AE9816" s="2"/>
      <c r="AF9816" s="2"/>
      <c r="AG9816" s="2"/>
      <c r="AH9816" s="2"/>
      <c r="AI9816" s="2"/>
      <c r="AJ9816" s="2"/>
      <c r="AK9816" s="2"/>
      <c r="BK9816" s="2"/>
      <c r="BL9816" s="2"/>
      <c r="BN9816" s="2"/>
      <c r="BO9816" s="2"/>
    </row>
    <row r="9817" ht="12.75" customHeight="1">
      <c r="D9817" s="2"/>
      <c r="G9817" s="2"/>
      <c r="I9817" s="2"/>
      <c r="J9817" s="2"/>
      <c r="K9817" s="2"/>
      <c r="L9817" s="2"/>
      <c r="M9817" s="2"/>
      <c r="N9817" s="2"/>
      <c r="O9817" s="2"/>
      <c r="P9817" s="2"/>
      <c r="Q9817" s="2"/>
      <c r="R9817" s="2"/>
      <c r="S9817" s="2"/>
      <c r="T9817" s="2"/>
      <c r="U9817" s="2"/>
      <c r="V9817" s="2"/>
      <c r="W9817" s="2"/>
      <c r="X9817" s="2"/>
      <c r="Y9817" s="2"/>
      <c r="AB9817" s="2"/>
      <c r="AC9817" s="2"/>
      <c r="AD9817" s="2"/>
      <c r="AE9817" s="2"/>
      <c r="AF9817" s="2"/>
      <c r="AG9817" s="2"/>
      <c r="AH9817" s="2"/>
      <c r="AI9817" s="2"/>
      <c r="AJ9817" s="2"/>
      <c r="AK9817" s="2"/>
      <c r="BK9817" s="2"/>
      <c r="BL9817" s="2"/>
      <c r="BN9817" s="2"/>
      <c r="BO9817" s="2"/>
    </row>
    <row r="9818" ht="12.75" customHeight="1">
      <c r="D9818" s="2"/>
      <c r="G9818" s="2"/>
      <c r="I9818" s="2"/>
      <c r="J9818" s="2"/>
      <c r="K9818" s="2"/>
      <c r="L9818" s="2"/>
      <c r="M9818" s="2"/>
      <c r="N9818" s="2"/>
      <c r="O9818" s="2"/>
      <c r="P9818" s="2"/>
      <c r="Q9818" s="2"/>
      <c r="R9818" s="2"/>
      <c r="S9818" s="2"/>
      <c r="T9818" s="2"/>
      <c r="U9818" s="2"/>
      <c r="V9818" s="2"/>
      <c r="W9818" s="2"/>
      <c r="X9818" s="2"/>
      <c r="Y9818" s="2"/>
      <c r="AB9818" s="2"/>
      <c r="AC9818" s="2"/>
      <c r="AD9818" s="2"/>
      <c r="AE9818" s="2"/>
      <c r="AF9818" s="2"/>
      <c r="AG9818" s="2"/>
      <c r="AH9818" s="2"/>
      <c r="AI9818" s="2"/>
      <c r="AJ9818" s="2"/>
      <c r="AK9818" s="2"/>
      <c r="BK9818" s="2"/>
      <c r="BL9818" s="2"/>
      <c r="BN9818" s="2"/>
      <c r="BO9818" s="2"/>
    </row>
    <row r="9819" ht="12.75" customHeight="1">
      <c r="D9819" s="2"/>
      <c r="G9819" s="2"/>
      <c r="I9819" s="2"/>
      <c r="J9819" s="2"/>
      <c r="K9819" s="2"/>
      <c r="L9819" s="2"/>
      <c r="M9819" s="2"/>
      <c r="N9819" s="2"/>
      <c r="O9819" s="2"/>
      <c r="P9819" s="2"/>
      <c r="Q9819" s="2"/>
      <c r="R9819" s="2"/>
      <c r="S9819" s="2"/>
      <c r="T9819" s="2"/>
      <c r="U9819" s="2"/>
      <c r="V9819" s="2"/>
      <c r="W9819" s="2"/>
      <c r="X9819" s="2"/>
      <c r="Y9819" s="2"/>
      <c r="AB9819" s="2"/>
      <c r="AC9819" s="2"/>
      <c r="AD9819" s="2"/>
      <c r="AE9819" s="2"/>
      <c r="AF9819" s="2"/>
      <c r="AG9819" s="2"/>
      <c r="AH9819" s="2"/>
      <c r="AI9819" s="2"/>
      <c r="AJ9819" s="2"/>
      <c r="AK9819" s="2"/>
      <c r="BK9819" s="2"/>
      <c r="BL9819" s="2"/>
      <c r="BN9819" s="2"/>
      <c r="BO9819" s="2"/>
    </row>
    <row r="9820" ht="12.75" customHeight="1">
      <c r="D9820" s="2"/>
      <c r="G9820" s="2"/>
      <c r="I9820" s="2"/>
      <c r="J9820" s="2"/>
      <c r="K9820" s="2"/>
      <c r="L9820" s="2"/>
      <c r="M9820" s="2"/>
      <c r="N9820" s="2"/>
      <c r="O9820" s="2"/>
      <c r="P9820" s="2"/>
      <c r="Q9820" s="2"/>
      <c r="R9820" s="2"/>
      <c r="S9820" s="2"/>
      <c r="T9820" s="2"/>
      <c r="U9820" s="2"/>
      <c r="V9820" s="2"/>
      <c r="W9820" s="2"/>
      <c r="X9820" s="2"/>
      <c r="Y9820" s="2"/>
      <c r="AB9820" s="2"/>
      <c r="AC9820" s="2"/>
      <c r="AD9820" s="2"/>
      <c r="AE9820" s="2"/>
      <c r="AF9820" s="2"/>
      <c r="AG9820" s="2"/>
      <c r="AH9820" s="2"/>
      <c r="AI9820" s="2"/>
      <c r="AJ9820" s="2"/>
      <c r="AK9820" s="2"/>
      <c r="BK9820" s="2"/>
      <c r="BL9820" s="2"/>
      <c r="BN9820" s="2"/>
      <c r="BO9820" s="2"/>
    </row>
    <row r="9821" ht="12.75" customHeight="1">
      <c r="D9821" s="2"/>
      <c r="G9821" s="2"/>
      <c r="I9821" s="2"/>
      <c r="J9821" s="2"/>
      <c r="K9821" s="2"/>
      <c r="L9821" s="2"/>
      <c r="M9821" s="2"/>
      <c r="N9821" s="2"/>
      <c r="O9821" s="2"/>
      <c r="P9821" s="2"/>
      <c r="Q9821" s="2"/>
      <c r="R9821" s="2"/>
      <c r="S9821" s="2"/>
      <c r="T9821" s="2"/>
      <c r="U9821" s="2"/>
      <c r="V9821" s="2"/>
      <c r="W9821" s="2"/>
      <c r="X9821" s="2"/>
      <c r="Y9821" s="2"/>
      <c r="AB9821" s="2"/>
      <c r="AC9821" s="2"/>
      <c r="AD9821" s="2"/>
      <c r="AE9821" s="2"/>
      <c r="AF9821" s="2"/>
      <c r="AG9821" s="2"/>
      <c r="AH9821" s="2"/>
      <c r="AI9821" s="2"/>
      <c r="AJ9821" s="2"/>
      <c r="AK9821" s="2"/>
      <c r="BK9821" s="2"/>
      <c r="BL9821" s="2"/>
      <c r="BN9821" s="2"/>
      <c r="BO9821" s="2"/>
    </row>
    <row r="9822" ht="12.75" customHeight="1">
      <c r="D9822" s="2"/>
      <c r="G9822" s="2"/>
      <c r="I9822" s="2"/>
      <c r="J9822" s="2"/>
      <c r="K9822" s="2"/>
      <c r="L9822" s="2"/>
      <c r="M9822" s="2"/>
      <c r="N9822" s="2"/>
      <c r="O9822" s="2"/>
      <c r="P9822" s="2"/>
      <c r="Q9822" s="2"/>
      <c r="R9822" s="2"/>
      <c r="S9822" s="2"/>
      <c r="T9822" s="2"/>
      <c r="U9822" s="2"/>
      <c r="V9822" s="2"/>
      <c r="W9822" s="2"/>
      <c r="X9822" s="2"/>
      <c r="Y9822" s="2"/>
      <c r="AB9822" s="2"/>
      <c r="AC9822" s="2"/>
      <c r="AD9822" s="2"/>
      <c r="AE9822" s="2"/>
      <c r="AF9822" s="2"/>
      <c r="AG9822" s="2"/>
      <c r="AH9822" s="2"/>
      <c r="AI9822" s="2"/>
      <c r="AJ9822" s="2"/>
      <c r="AK9822" s="2"/>
      <c r="BK9822" s="2"/>
      <c r="BL9822" s="2"/>
      <c r="BN9822" s="2"/>
      <c r="BO9822" s="2"/>
    </row>
    <row r="9823" ht="12.75" customHeight="1">
      <c r="D9823" s="2"/>
      <c r="G9823" s="2"/>
      <c r="I9823" s="2"/>
      <c r="J9823" s="2"/>
      <c r="K9823" s="2"/>
      <c r="L9823" s="2"/>
      <c r="M9823" s="2"/>
      <c r="N9823" s="2"/>
      <c r="O9823" s="2"/>
      <c r="P9823" s="2"/>
      <c r="Q9823" s="2"/>
      <c r="R9823" s="2"/>
      <c r="S9823" s="2"/>
      <c r="T9823" s="2"/>
      <c r="U9823" s="2"/>
      <c r="V9823" s="2"/>
      <c r="W9823" s="2"/>
      <c r="X9823" s="2"/>
      <c r="Y9823" s="2"/>
      <c r="AB9823" s="2"/>
      <c r="AC9823" s="2"/>
      <c r="AD9823" s="2"/>
      <c r="AE9823" s="2"/>
      <c r="AF9823" s="2"/>
      <c r="AG9823" s="2"/>
      <c r="AH9823" s="2"/>
      <c r="AI9823" s="2"/>
      <c r="AJ9823" s="2"/>
      <c r="AK9823" s="2"/>
      <c r="BK9823" s="2"/>
      <c r="BL9823" s="2"/>
      <c r="BN9823" s="2"/>
      <c r="BO9823" s="2"/>
    </row>
    <row r="9824" ht="12.75" customHeight="1">
      <c r="D9824" s="2"/>
      <c r="G9824" s="2"/>
      <c r="I9824" s="2"/>
      <c r="J9824" s="2"/>
      <c r="K9824" s="2"/>
      <c r="L9824" s="2"/>
      <c r="M9824" s="2"/>
      <c r="N9824" s="2"/>
      <c r="O9824" s="2"/>
      <c r="P9824" s="2"/>
      <c r="Q9824" s="2"/>
      <c r="R9824" s="2"/>
      <c r="S9824" s="2"/>
      <c r="T9824" s="2"/>
      <c r="U9824" s="2"/>
      <c r="V9824" s="2"/>
      <c r="W9824" s="2"/>
      <c r="X9824" s="2"/>
      <c r="Y9824" s="2"/>
      <c r="AB9824" s="2"/>
      <c r="AC9824" s="2"/>
      <c r="AD9824" s="2"/>
      <c r="AE9824" s="2"/>
      <c r="AF9824" s="2"/>
      <c r="AG9824" s="2"/>
      <c r="AH9824" s="2"/>
      <c r="AI9824" s="2"/>
      <c r="AJ9824" s="2"/>
      <c r="AK9824" s="2"/>
      <c r="BK9824" s="2"/>
      <c r="BL9824" s="2"/>
      <c r="BN9824" s="2"/>
      <c r="BO9824" s="2"/>
    </row>
    <row r="9825" ht="12.75" customHeight="1">
      <c r="D9825" s="2"/>
      <c r="G9825" s="2"/>
      <c r="I9825" s="2"/>
      <c r="J9825" s="2"/>
      <c r="K9825" s="2"/>
      <c r="L9825" s="2"/>
      <c r="M9825" s="2"/>
      <c r="N9825" s="2"/>
      <c r="O9825" s="2"/>
      <c r="P9825" s="2"/>
      <c r="Q9825" s="2"/>
      <c r="R9825" s="2"/>
      <c r="S9825" s="2"/>
      <c r="T9825" s="2"/>
      <c r="U9825" s="2"/>
      <c r="V9825" s="2"/>
      <c r="W9825" s="2"/>
      <c r="X9825" s="2"/>
      <c r="Y9825" s="2"/>
      <c r="AB9825" s="2"/>
      <c r="AC9825" s="2"/>
      <c r="AD9825" s="2"/>
      <c r="AE9825" s="2"/>
      <c r="AF9825" s="2"/>
      <c r="AG9825" s="2"/>
      <c r="AH9825" s="2"/>
      <c r="AI9825" s="2"/>
      <c r="AJ9825" s="2"/>
      <c r="AK9825" s="2"/>
      <c r="BK9825" s="2"/>
      <c r="BL9825" s="2"/>
      <c r="BN9825" s="2"/>
      <c r="BO9825" s="2"/>
    </row>
    <row r="9826" ht="12.75" customHeight="1">
      <c r="D9826" s="2"/>
      <c r="G9826" s="2"/>
      <c r="I9826" s="2"/>
      <c r="J9826" s="2"/>
      <c r="K9826" s="2"/>
      <c r="L9826" s="2"/>
      <c r="M9826" s="2"/>
      <c r="N9826" s="2"/>
      <c r="O9826" s="2"/>
      <c r="P9826" s="2"/>
      <c r="Q9826" s="2"/>
      <c r="R9826" s="2"/>
      <c r="S9826" s="2"/>
      <c r="T9826" s="2"/>
      <c r="U9826" s="2"/>
      <c r="V9826" s="2"/>
      <c r="W9826" s="2"/>
      <c r="X9826" s="2"/>
      <c r="Y9826" s="2"/>
      <c r="AB9826" s="2"/>
      <c r="AC9826" s="2"/>
      <c r="AD9826" s="2"/>
      <c r="AE9826" s="2"/>
      <c r="AF9826" s="2"/>
      <c r="AG9826" s="2"/>
      <c r="AH9826" s="2"/>
      <c r="AI9826" s="2"/>
      <c r="AJ9826" s="2"/>
      <c r="AK9826" s="2"/>
      <c r="BK9826" s="2"/>
      <c r="BL9826" s="2"/>
      <c r="BN9826" s="2"/>
      <c r="BO9826" s="2"/>
    </row>
    <row r="9827" ht="12.75" customHeight="1">
      <c r="D9827" s="2"/>
      <c r="G9827" s="2"/>
      <c r="I9827" s="2"/>
      <c r="J9827" s="2"/>
      <c r="K9827" s="2"/>
      <c r="L9827" s="2"/>
      <c r="M9827" s="2"/>
      <c r="N9827" s="2"/>
      <c r="O9827" s="2"/>
      <c r="P9827" s="2"/>
      <c r="Q9827" s="2"/>
      <c r="R9827" s="2"/>
      <c r="S9827" s="2"/>
      <c r="T9827" s="2"/>
      <c r="U9827" s="2"/>
      <c r="V9827" s="2"/>
      <c r="W9827" s="2"/>
      <c r="X9827" s="2"/>
      <c r="Y9827" s="2"/>
      <c r="AB9827" s="2"/>
      <c r="AC9827" s="2"/>
      <c r="AD9827" s="2"/>
      <c r="AE9827" s="2"/>
      <c r="AF9827" s="2"/>
      <c r="AG9827" s="2"/>
      <c r="AH9827" s="2"/>
      <c r="AI9827" s="2"/>
      <c r="AJ9827" s="2"/>
      <c r="AK9827" s="2"/>
      <c r="BK9827" s="2"/>
      <c r="BL9827" s="2"/>
      <c r="BN9827" s="2"/>
      <c r="BO9827" s="2"/>
    </row>
    <row r="9828" ht="12.75" customHeight="1">
      <c r="D9828" s="2"/>
      <c r="G9828" s="2"/>
      <c r="I9828" s="2"/>
      <c r="J9828" s="2"/>
      <c r="K9828" s="2"/>
      <c r="L9828" s="2"/>
      <c r="M9828" s="2"/>
      <c r="N9828" s="2"/>
      <c r="O9828" s="2"/>
      <c r="P9828" s="2"/>
      <c r="Q9828" s="2"/>
      <c r="R9828" s="2"/>
      <c r="S9828" s="2"/>
      <c r="T9828" s="2"/>
      <c r="U9828" s="2"/>
      <c r="V9828" s="2"/>
      <c r="W9828" s="2"/>
      <c r="X9828" s="2"/>
      <c r="Y9828" s="2"/>
      <c r="AB9828" s="2"/>
      <c r="AC9828" s="2"/>
      <c r="AD9828" s="2"/>
      <c r="AE9828" s="2"/>
      <c r="AF9828" s="2"/>
      <c r="AG9828" s="2"/>
      <c r="AH9828" s="2"/>
      <c r="AI9828" s="2"/>
      <c r="AJ9828" s="2"/>
      <c r="AK9828" s="2"/>
      <c r="BK9828" s="2"/>
      <c r="BL9828" s="2"/>
      <c r="BN9828" s="2"/>
      <c r="BO9828" s="2"/>
    </row>
    <row r="9829" ht="12.75" customHeight="1">
      <c r="D9829" s="2"/>
      <c r="G9829" s="2"/>
      <c r="I9829" s="2"/>
      <c r="J9829" s="2"/>
      <c r="K9829" s="2"/>
      <c r="L9829" s="2"/>
      <c r="M9829" s="2"/>
      <c r="N9829" s="2"/>
      <c r="O9829" s="2"/>
      <c r="P9829" s="2"/>
      <c r="Q9829" s="2"/>
      <c r="R9829" s="2"/>
      <c r="S9829" s="2"/>
      <c r="T9829" s="2"/>
      <c r="U9829" s="2"/>
      <c r="V9829" s="2"/>
      <c r="W9829" s="2"/>
      <c r="X9829" s="2"/>
      <c r="Y9829" s="2"/>
      <c r="AB9829" s="2"/>
      <c r="AC9829" s="2"/>
      <c r="AD9829" s="2"/>
      <c r="AE9829" s="2"/>
      <c r="AF9829" s="2"/>
      <c r="AG9829" s="2"/>
      <c r="AH9829" s="2"/>
      <c r="AI9829" s="2"/>
      <c r="AJ9829" s="2"/>
      <c r="AK9829" s="2"/>
      <c r="BK9829" s="2"/>
      <c r="BL9829" s="2"/>
      <c r="BN9829" s="2"/>
      <c r="BO9829" s="2"/>
    </row>
    <row r="9830" ht="12.75" customHeight="1">
      <c r="D9830" s="2"/>
      <c r="G9830" s="2"/>
      <c r="I9830" s="2"/>
      <c r="J9830" s="2"/>
      <c r="K9830" s="2"/>
      <c r="L9830" s="2"/>
      <c r="M9830" s="2"/>
      <c r="N9830" s="2"/>
      <c r="O9830" s="2"/>
      <c r="P9830" s="2"/>
      <c r="Q9830" s="2"/>
      <c r="R9830" s="2"/>
      <c r="S9830" s="2"/>
      <c r="T9830" s="2"/>
      <c r="U9830" s="2"/>
      <c r="V9830" s="2"/>
      <c r="W9830" s="2"/>
      <c r="X9830" s="2"/>
      <c r="Y9830" s="2"/>
      <c r="AB9830" s="2"/>
      <c r="AC9830" s="2"/>
      <c r="AD9830" s="2"/>
      <c r="AE9830" s="2"/>
      <c r="AF9830" s="2"/>
      <c r="AG9830" s="2"/>
      <c r="AH9830" s="2"/>
      <c r="AI9830" s="2"/>
      <c r="AJ9830" s="2"/>
      <c r="AK9830" s="2"/>
      <c r="BK9830" s="2"/>
      <c r="BL9830" s="2"/>
      <c r="BN9830" s="2"/>
      <c r="BO9830" s="2"/>
    </row>
    <row r="9831" ht="12.75" customHeight="1">
      <c r="D9831" s="2"/>
      <c r="G9831" s="2"/>
      <c r="I9831" s="2"/>
      <c r="J9831" s="2"/>
      <c r="K9831" s="2"/>
      <c r="L9831" s="2"/>
      <c r="M9831" s="2"/>
      <c r="N9831" s="2"/>
      <c r="O9831" s="2"/>
      <c r="P9831" s="2"/>
      <c r="Q9831" s="2"/>
      <c r="R9831" s="2"/>
      <c r="S9831" s="2"/>
      <c r="T9831" s="2"/>
      <c r="U9831" s="2"/>
      <c r="V9831" s="2"/>
      <c r="W9831" s="2"/>
      <c r="X9831" s="2"/>
      <c r="Y9831" s="2"/>
      <c r="AB9831" s="2"/>
      <c r="AC9831" s="2"/>
      <c r="AD9831" s="2"/>
      <c r="AE9831" s="2"/>
      <c r="AF9831" s="2"/>
      <c r="AG9831" s="2"/>
      <c r="AH9831" s="2"/>
      <c r="AI9831" s="2"/>
      <c r="AJ9831" s="2"/>
      <c r="AK9831" s="2"/>
      <c r="BK9831" s="2"/>
      <c r="BL9831" s="2"/>
      <c r="BN9831" s="2"/>
      <c r="BO9831" s="2"/>
    </row>
    <row r="9832" ht="12.75" customHeight="1">
      <c r="D9832" s="2"/>
      <c r="G9832" s="2"/>
      <c r="I9832" s="2"/>
      <c r="J9832" s="2"/>
      <c r="K9832" s="2"/>
      <c r="L9832" s="2"/>
      <c r="M9832" s="2"/>
      <c r="N9832" s="2"/>
      <c r="O9832" s="2"/>
      <c r="P9832" s="2"/>
      <c r="Q9832" s="2"/>
      <c r="R9832" s="2"/>
      <c r="S9832" s="2"/>
      <c r="T9832" s="2"/>
      <c r="U9832" s="2"/>
      <c r="V9832" s="2"/>
      <c r="W9832" s="2"/>
      <c r="X9832" s="2"/>
      <c r="Y9832" s="2"/>
      <c r="AB9832" s="2"/>
      <c r="AC9832" s="2"/>
      <c r="AD9832" s="2"/>
      <c r="AE9832" s="2"/>
      <c r="AF9832" s="2"/>
      <c r="AG9832" s="2"/>
      <c r="AH9832" s="2"/>
      <c r="AI9832" s="2"/>
      <c r="AJ9832" s="2"/>
      <c r="AK9832" s="2"/>
      <c r="BK9832" s="2"/>
      <c r="BL9832" s="2"/>
      <c r="BN9832" s="2"/>
      <c r="BO9832" s="2"/>
    </row>
    <row r="9833" ht="12.75" customHeight="1">
      <c r="D9833" s="2"/>
      <c r="G9833" s="2"/>
      <c r="I9833" s="2"/>
      <c r="J9833" s="2"/>
      <c r="K9833" s="2"/>
      <c r="L9833" s="2"/>
      <c r="M9833" s="2"/>
      <c r="N9833" s="2"/>
      <c r="O9833" s="2"/>
      <c r="P9833" s="2"/>
      <c r="Q9833" s="2"/>
      <c r="R9833" s="2"/>
      <c r="S9833" s="2"/>
      <c r="T9833" s="2"/>
      <c r="U9833" s="2"/>
      <c r="V9833" s="2"/>
      <c r="W9833" s="2"/>
      <c r="X9833" s="2"/>
      <c r="Y9833" s="2"/>
      <c r="AB9833" s="2"/>
      <c r="AC9833" s="2"/>
      <c r="AD9833" s="2"/>
      <c r="AE9833" s="2"/>
      <c r="AF9833" s="2"/>
      <c r="AG9833" s="2"/>
      <c r="AH9833" s="2"/>
      <c r="AI9833" s="2"/>
      <c r="AJ9833" s="2"/>
      <c r="AK9833" s="2"/>
      <c r="BK9833" s="2"/>
      <c r="BL9833" s="2"/>
      <c r="BN9833" s="2"/>
      <c r="BO9833" s="2"/>
    </row>
    <row r="9834" ht="12.75" customHeight="1">
      <c r="D9834" s="2"/>
      <c r="G9834" s="2"/>
      <c r="I9834" s="2"/>
      <c r="J9834" s="2"/>
      <c r="K9834" s="2"/>
      <c r="L9834" s="2"/>
      <c r="M9834" s="2"/>
      <c r="N9834" s="2"/>
      <c r="O9834" s="2"/>
      <c r="P9834" s="2"/>
      <c r="Q9834" s="2"/>
      <c r="R9834" s="2"/>
      <c r="S9834" s="2"/>
      <c r="T9834" s="2"/>
      <c r="U9834" s="2"/>
      <c r="V9834" s="2"/>
      <c r="W9834" s="2"/>
      <c r="X9834" s="2"/>
      <c r="Y9834" s="2"/>
      <c r="AB9834" s="2"/>
      <c r="AC9834" s="2"/>
      <c r="AD9834" s="2"/>
      <c r="AE9834" s="2"/>
      <c r="AF9834" s="2"/>
      <c r="AG9834" s="2"/>
      <c r="AH9834" s="2"/>
      <c r="AI9834" s="2"/>
      <c r="AJ9834" s="2"/>
      <c r="AK9834" s="2"/>
      <c r="BK9834" s="2"/>
      <c r="BL9834" s="2"/>
      <c r="BN9834" s="2"/>
      <c r="BO9834" s="2"/>
    </row>
    <row r="9835" ht="12.75" customHeight="1">
      <c r="D9835" s="2"/>
      <c r="G9835" s="2"/>
      <c r="I9835" s="2"/>
      <c r="J9835" s="2"/>
      <c r="K9835" s="2"/>
      <c r="L9835" s="2"/>
      <c r="M9835" s="2"/>
      <c r="N9835" s="2"/>
      <c r="O9835" s="2"/>
      <c r="P9835" s="2"/>
      <c r="Q9835" s="2"/>
      <c r="R9835" s="2"/>
      <c r="S9835" s="2"/>
      <c r="T9835" s="2"/>
      <c r="U9835" s="2"/>
      <c r="V9835" s="2"/>
      <c r="W9835" s="2"/>
      <c r="X9835" s="2"/>
      <c r="Y9835" s="2"/>
      <c r="AB9835" s="2"/>
      <c r="AC9835" s="2"/>
      <c r="AD9835" s="2"/>
      <c r="AE9835" s="2"/>
      <c r="AF9835" s="2"/>
      <c r="AG9835" s="2"/>
      <c r="AH9835" s="2"/>
      <c r="AI9835" s="2"/>
      <c r="AJ9835" s="2"/>
      <c r="AK9835" s="2"/>
      <c r="BK9835" s="2"/>
      <c r="BL9835" s="2"/>
      <c r="BN9835" s="2"/>
      <c r="BO9835" s="2"/>
    </row>
    <row r="9836" ht="12.75" customHeight="1">
      <c r="D9836" s="2"/>
      <c r="G9836" s="2"/>
      <c r="I9836" s="2"/>
      <c r="J9836" s="2"/>
      <c r="K9836" s="2"/>
      <c r="L9836" s="2"/>
      <c r="M9836" s="2"/>
      <c r="N9836" s="2"/>
      <c r="O9836" s="2"/>
      <c r="P9836" s="2"/>
      <c r="Q9836" s="2"/>
      <c r="R9836" s="2"/>
      <c r="S9836" s="2"/>
      <c r="T9836" s="2"/>
      <c r="U9836" s="2"/>
      <c r="V9836" s="2"/>
      <c r="W9836" s="2"/>
      <c r="X9836" s="2"/>
      <c r="Y9836" s="2"/>
      <c r="AB9836" s="2"/>
      <c r="AC9836" s="2"/>
      <c r="AD9836" s="2"/>
      <c r="AE9836" s="2"/>
      <c r="AF9836" s="2"/>
      <c r="AG9836" s="2"/>
      <c r="AH9836" s="2"/>
      <c r="AI9836" s="2"/>
      <c r="AJ9836" s="2"/>
      <c r="AK9836" s="2"/>
      <c r="BK9836" s="2"/>
      <c r="BL9836" s="2"/>
      <c r="BN9836" s="2"/>
      <c r="BO9836" s="2"/>
    </row>
    <row r="9837" ht="12.75" customHeight="1">
      <c r="D9837" s="2"/>
      <c r="G9837" s="2"/>
      <c r="I9837" s="2"/>
      <c r="J9837" s="2"/>
      <c r="K9837" s="2"/>
      <c r="L9837" s="2"/>
      <c r="M9837" s="2"/>
      <c r="N9837" s="2"/>
      <c r="O9837" s="2"/>
      <c r="P9837" s="2"/>
      <c r="Q9837" s="2"/>
      <c r="R9837" s="2"/>
      <c r="S9837" s="2"/>
      <c r="T9837" s="2"/>
      <c r="U9837" s="2"/>
      <c r="V9837" s="2"/>
      <c r="W9837" s="2"/>
      <c r="X9837" s="2"/>
      <c r="Y9837" s="2"/>
      <c r="AB9837" s="2"/>
      <c r="AC9837" s="2"/>
      <c r="AD9837" s="2"/>
      <c r="AE9837" s="2"/>
      <c r="AF9837" s="2"/>
      <c r="AG9837" s="2"/>
      <c r="AH9837" s="2"/>
      <c r="AI9837" s="2"/>
      <c r="AJ9837" s="2"/>
      <c r="AK9837" s="2"/>
      <c r="BK9837" s="2"/>
      <c r="BL9837" s="2"/>
      <c r="BN9837" s="2"/>
      <c r="BO9837" s="2"/>
    </row>
    <row r="9838" ht="12.75" customHeight="1">
      <c r="D9838" s="2"/>
      <c r="G9838" s="2"/>
      <c r="I9838" s="2"/>
      <c r="J9838" s="2"/>
      <c r="K9838" s="2"/>
      <c r="L9838" s="2"/>
      <c r="M9838" s="2"/>
      <c r="N9838" s="2"/>
      <c r="O9838" s="2"/>
      <c r="P9838" s="2"/>
      <c r="Q9838" s="2"/>
      <c r="R9838" s="2"/>
      <c r="S9838" s="2"/>
      <c r="T9838" s="2"/>
      <c r="U9838" s="2"/>
      <c r="V9838" s="2"/>
      <c r="W9838" s="2"/>
      <c r="X9838" s="2"/>
      <c r="Y9838" s="2"/>
      <c r="AB9838" s="2"/>
      <c r="AC9838" s="2"/>
      <c r="AD9838" s="2"/>
      <c r="AE9838" s="2"/>
      <c r="AF9838" s="2"/>
      <c r="AG9838" s="2"/>
      <c r="AH9838" s="2"/>
      <c r="AI9838" s="2"/>
      <c r="AJ9838" s="2"/>
      <c r="AK9838" s="2"/>
      <c r="BK9838" s="2"/>
      <c r="BL9838" s="2"/>
      <c r="BN9838" s="2"/>
      <c r="BO9838" s="2"/>
    </row>
    <row r="9839" ht="12.75" customHeight="1">
      <c r="D9839" s="2"/>
      <c r="G9839" s="2"/>
      <c r="I9839" s="2"/>
      <c r="J9839" s="2"/>
      <c r="K9839" s="2"/>
      <c r="L9839" s="2"/>
      <c r="M9839" s="2"/>
      <c r="N9839" s="2"/>
      <c r="O9839" s="2"/>
      <c r="P9839" s="2"/>
      <c r="Q9839" s="2"/>
      <c r="R9839" s="2"/>
      <c r="S9839" s="2"/>
      <c r="T9839" s="2"/>
      <c r="U9839" s="2"/>
      <c r="V9839" s="2"/>
      <c r="W9839" s="2"/>
      <c r="X9839" s="2"/>
      <c r="Y9839" s="2"/>
      <c r="AB9839" s="2"/>
      <c r="AC9839" s="2"/>
      <c r="AD9839" s="2"/>
      <c r="AE9839" s="2"/>
      <c r="AF9839" s="2"/>
      <c r="AG9839" s="2"/>
      <c r="AH9839" s="2"/>
      <c r="AI9839" s="2"/>
      <c r="AJ9839" s="2"/>
      <c r="AK9839" s="2"/>
      <c r="BK9839" s="2"/>
      <c r="BL9839" s="2"/>
      <c r="BN9839" s="2"/>
      <c r="BO9839" s="2"/>
    </row>
    <row r="9840" ht="12.75" customHeight="1">
      <c r="D9840" s="2"/>
      <c r="G9840" s="2"/>
      <c r="I9840" s="2"/>
      <c r="J9840" s="2"/>
      <c r="K9840" s="2"/>
      <c r="L9840" s="2"/>
      <c r="M9840" s="2"/>
      <c r="N9840" s="2"/>
      <c r="O9840" s="2"/>
      <c r="P9840" s="2"/>
      <c r="Q9840" s="2"/>
      <c r="R9840" s="2"/>
      <c r="S9840" s="2"/>
      <c r="T9840" s="2"/>
      <c r="U9840" s="2"/>
      <c r="V9840" s="2"/>
      <c r="W9840" s="2"/>
      <c r="X9840" s="2"/>
      <c r="Y9840" s="2"/>
      <c r="AB9840" s="2"/>
      <c r="AC9840" s="2"/>
      <c r="AD9840" s="2"/>
      <c r="AE9840" s="2"/>
      <c r="AF9840" s="2"/>
      <c r="AG9840" s="2"/>
      <c r="AH9840" s="2"/>
      <c r="AI9840" s="2"/>
      <c r="AJ9840" s="2"/>
      <c r="AK9840" s="2"/>
      <c r="BK9840" s="2"/>
      <c r="BL9840" s="2"/>
      <c r="BN9840" s="2"/>
      <c r="BO9840" s="2"/>
    </row>
    <row r="9841" ht="12.75" customHeight="1">
      <c r="D9841" s="2"/>
      <c r="G9841" s="2"/>
      <c r="I9841" s="2"/>
      <c r="J9841" s="2"/>
      <c r="K9841" s="2"/>
      <c r="L9841" s="2"/>
      <c r="M9841" s="2"/>
      <c r="N9841" s="2"/>
      <c r="O9841" s="2"/>
      <c r="P9841" s="2"/>
      <c r="Q9841" s="2"/>
      <c r="R9841" s="2"/>
      <c r="S9841" s="2"/>
      <c r="T9841" s="2"/>
      <c r="U9841" s="2"/>
      <c r="V9841" s="2"/>
      <c r="W9841" s="2"/>
      <c r="X9841" s="2"/>
      <c r="Y9841" s="2"/>
      <c r="AB9841" s="2"/>
      <c r="AC9841" s="2"/>
      <c r="AD9841" s="2"/>
      <c r="AE9841" s="2"/>
      <c r="AF9841" s="2"/>
      <c r="AG9841" s="2"/>
      <c r="AH9841" s="2"/>
      <c r="AI9841" s="2"/>
      <c r="AJ9841" s="2"/>
      <c r="AK9841" s="2"/>
      <c r="BK9841" s="2"/>
      <c r="BL9841" s="2"/>
      <c r="BN9841" s="2"/>
      <c r="BO9841" s="2"/>
    </row>
    <row r="9842" ht="12.75" customHeight="1">
      <c r="D9842" s="2"/>
      <c r="G9842" s="2"/>
      <c r="I9842" s="2"/>
      <c r="J9842" s="2"/>
      <c r="K9842" s="2"/>
      <c r="L9842" s="2"/>
      <c r="M9842" s="2"/>
      <c r="N9842" s="2"/>
      <c r="O9842" s="2"/>
      <c r="P9842" s="2"/>
      <c r="Q9842" s="2"/>
      <c r="R9842" s="2"/>
      <c r="S9842" s="2"/>
      <c r="T9842" s="2"/>
      <c r="U9842" s="2"/>
      <c r="V9842" s="2"/>
      <c r="W9842" s="2"/>
      <c r="X9842" s="2"/>
      <c r="Y9842" s="2"/>
      <c r="AB9842" s="2"/>
      <c r="AC9842" s="2"/>
      <c r="AD9842" s="2"/>
      <c r="AE9842" s="2"/>
      <c r="AF9842" s="2"/>
      <c r="AG9842" s="2"/>
      <c r="AH9842" s="2"/>
      <c r="AI9842" s="2"/>
      <c r="AJ9842" s="2"/>
      <c r="AK9842" s="2"/>
      <c r="BK9842" s="2"/>
      <c r="BL9842" s="2"/>
      <c r="BN9842" s="2"/>
      <c r="BO9842" s="2"/>
    </row>
    <row r="9843" ht="12.75" customHeight="1">
      <c r="D9843" s="2"/>
      <c r="G9843" s="2"/>
      <c r="I9843" s="2"/>
      <c r="J9843" s="2"/>
      <c r="K9843" s="2"/>
      <c r="L9843" s="2"/>
      <c r="M9843" s="2"/>
      <c r="N9843" s="2"/>
      <c r="O9843" s="2"/>
      <c r="P9843" s="2"/>
      <c r="Q9843" s="2"/>
      <c r="R9843" s="2"/>
      <c r="S9843" s="2"/>
      <c r="T9843" s="2"/>
      <c r="U9843" s="2"/>
      <c r="V9843" s="2"/>
      <c r="W9843" s="2"/>
      <c r="X9843" s="2"/>
      <c r="Y9843" s="2"/>
      <c r="AB9843" s="2"/>
      <c r="AC9843" s="2"/>
      <c r="AD9843" s="2"/>
      <c r="AE9843" s="2"/>
      <c r="AF9843" s="2"/>
      <c r="AG9843" s="2"/>
      <c r="AH9843" s="2"/>
      <c r="AI9843" s="2"/>
      <c r="AJ9843" s="2"/>
      <c r="AK9843" s="2"/>
      <c r="BK9843" s="2"/>
      <c r="BL9843" s="2"/>
      <c r="BN9843" s="2"/>
      <c r="BO9843" s="2"/>
    </row>
    <row r="9844" ht="12.75" customHeight="1">
      <c r="D9844" s="2"/>
      <c r="G9844" s="2"/>
      <c r="I9844" s="2"/>
      <c r="J9844" s="2"/>
      <c r="K9844" s="2"/>
      <c r="L9844" s="2"/>
      <c r="M9844" s="2"/>
      <c r="N9844" s="2"/>
      <c r="O9844" s="2"/>
      <c r="P9844" s="2"/>
      <c r="Q9844" s="2"/>
      <c r="R9844" s="2"/>
      <c r="S9844" s="2"/>
      <c r="T9844" s="2"/>
      <c r="U9844" s="2"/>
      <c r="V9844" s="2"/>
      <c r="W9844" s="2"/>
      <c r="X9844" s="2"/>
      <c r="Y9844" s="2"/>
      <c r="AB9844" s="2"/>
      <c r="AC9844" s="2"/>
      <c r="AD9844" s="2"/>
      <c r="AE9844" s="2"/>
      <c r="AF9844" s="2"/>
      <c r="AG9844" s="2"/>
      <c r="AH9844" s="2"/>
      <c r="AI9844" s="2"/>
      <c r="AJ9844" s="2"/>
      <c r="AK9844" s="2"/>
      <c r="BK9844" s="2"/>
      <c r="BL9844" s="2"/>
      <c r="BN9844" s="2"/>
      <c r="BO9844" s="2"/>
    </row>
    <row r="9845" ht="12.75" customHeight="1">
      <c r="D9845" s="2"/>
      <c r="G9845" s="2"/>
      <c r="I9845" s="2"/>
      <c r="J9845" s="2"/>
      <c r="K9845" s="2"/>
      <c r="L9845" s="2"/>
      <c r="M9845" s="2"/>
      <c r="N9845" s="2"/>
      <c r="O9845" s="2"/>
      <c r="P9845" s="2"/>
      <c r="Q9845" s="2"/>
      <c r="R9845" s="2"/>
      <c r="S9845" s="2"/>
      <c r="T9845" s="2"/>
      <c r="U9845" s="2"/>
      <c r="V9845" s="2"/>
      <c r="W9845" s="2"/>
      <c r="X9845" s="2"/>
      <c r="Y9845" s="2"/>
      <c r="AB9845" s="2"/>
      <c r="AC9845" s="2"/>
      <c r="AD9845" s="2"/>
      <c r="AE9845" s="2"/>
      <c r="AF9845" s="2"/>
      <c r="AG9845" s="2"/>
      <c r="AH9845" s="2"/>
      <c r="AI9845" s="2"/>
      <c r="AJ9845" s="2"/>
      <c r="AK9845" s="2"/>
      <c r="BK9845" s="2"/>
      <c r="BL9845" s="2"/>
      <c r="BN9845" s="2"/>
      <c r="BO9845" s="2"/>
    </row>
    <row r="9846" ht="12.75" customHeight="1">
      <c r="D9846" s="2"/>
      <c r="G9846" s="2"/>
      <c r="I9846" s="2"/>
      <c r="J9846" s="2"/>
      <c r="K9846" s="2"/>
      <c r="L9846" s="2"/>
      <c r="M9846" s="2"/>
      <c r="N9846" s="2"/>
      <c r="O9846" s="2"/>
      <c r="P9846" s="2"/>
      <c r="Q9846" s="2"/>
      <c r="R9846" s="2"/>
      <c r="S9846" s="2"/>
      <c r="T9846" s="2"/>
      <c r="U9846" s="2"/>
      <c r="V9846" s="2"/>
      <c r="W9846" s="2"/>
      <c r="X9846" s="2"/>
      <c r="Y9846" s="2"/>
      <c r="AB9846" s="2"/>
      <c r="AC9846" s="2"/>
      <c r="AD9846" s="2"/>
      <c r="AE9846" s="2"/>
      <c r="AF9846" s="2"/>
      <c r="AG9846" s="2"/>
      <c r="AH9846" s="2"/>
      <c r="AI9846" s="2"/>
      <c r="AJ9846" s="2"/>
      <c r="AK9846" s="2"/>
      <c r="BK9846" s="2"/>
      <c r="BL9846" s="2"/>
      <c r="BN9846" s="2"/>
      <c r="BO9846" s="2"/>
    </row>
    <row r="9847" ht="12.75" customHeight="1">
      <c r="D9847" s="2"/>
      <c r="G9847" s="2"/>
      <c r="I9847" s="2"/>
      <c r="J9847" s="2"/>
      <c r="K9847" s="2"/>
      <c r="L9847" s="2"/>
      <c r="M9847" s="2"/>
      <c r="N9847" s="2"/>
      <c r="O9847" s="2"/>
      <c r="P9847" s="2"/>
      <c r="Q9847" s="2"/>
      <c r="R9847" s="2"/>
      <c r="S9847" s="2"/>
      <c r="T9847" s="2"/>
      <c r="U9847" s="2"/>
      <c r="V9847" s="2"/>
      <c r="W9847" s="2"/>
      <c r="X9847" s="2"/>
      <c r="Y9847" s="2"/>
      <c r="AB9847" s="2"/>
      <c r="AC9847" s="2"/>
      <c r="AD9847" s="2"/>
      <c r="AE9847" s="2"/>
      <c r="AF9847" s="2"/>
      <c r="AG9847" s="2"/>
      <c r="AH9847" s="2"/>
      <c r="AI9847" s="2"/>
      <c r="AJ9847" s="2"/>
      <c r="AK9847" s="2"/>
      <c r="BK9847" s="2"/>
      <c r="BL9847" s="2"/>
      <c r="BN9847" s="2"/>
      <c r="BO9847" s="2"/>
    </row>
    <row r="9848" ht="12.75" customHeight="1">
      <c r="D9848" s="2"/>
      <c r="G9848" s="2"/>
      <c r="I9848" s="2"/>
      <c r="J9848" s="2"/>
      <c r="K9848" s="2"/>
      <c r="L9848" s="2"/>
      <c r="M9848" s="2"/>
      <c r="N9848" s="2"/>
      <c r="O9848" s="2"/>
      <c r="P9848" s="2"/>
      <c r="Q9848" s="2"/>
      <c r="R9848" s="2"/>
      <c r="S9848" s="2"/>
      <c r="T9848" s="2"/>
      <c r="U9848" s="2"/>
      <c r="V9848" s="2"/>
      <c r="W9848" s="2"/>
      <c r="X9848" s="2"/>
      <c r="Y9848" s="2"/>
      <c r="AB9848" s="2"/>
      <c r="AC9848" s="2"/>
      <c r="AD9848" s="2"/>
      <c r="AE9848" s="2"/>
      <c r="AF9848" s="2"/>
      <c r="AG9848" s="2"/>
      <c r="AH9848" s="2"/>
      <c r="AI9848" s="2"/>
      <c r="AJ9848" s="2"/>
      <c r="AK9848" s="2"/>
      <c r="BK9848" s="2"/>
      <c r="BL9848" s="2"/>
      <c r="BN9848" s="2"/>
      <c r="BO9848" s="2"/>
    </row>
    <row r="9849" ht="12.75" customHeight="1">
      <c r="D9849" s="2"/>
      <c r="G9849" s="2"/>
      <c r="I9849" s="2"/>
      <c r="J9849" s="2"/>
      <c r="K9849" s="2"/>
      <c r="L9849" s="2"/>
      <c r="M9849" s="2"/>
      <c r="N9849" s="2"/>
      <c r="O9849" s="2"/>
      <c r="P9849" s="2"/>
      <c r="Q9849" s="2"/>
      <c r="R9849" s="2"/>
      <c r="S9849" s="2"/>
      <c r="T9849" s="2"/>
      <c r="U9849" s="2"/>
      <c r="V9849" s="2"/>
      <c r="W9849" s="2"/>
      <c r="X9849" s="2"/>
      <c r="Y9849" s="2"/>
      <c r="AB9849" s="2"/>
      <c r="AC9849" s="2"/>
      <c r="AD9849" s="2"/>
      <c r="AE9849" s="2"/>
      <c r="AF9849" s="2"/>
      <c r="AG9849" s="2"/>
      <c r="AH9849" s="2"/>
      <c r="AI9849" s="2"/>
      <c r="AJ9849" s="2"/>
      <c r="AK9849" s="2"/>
      <c r="BK9849" s="2"/>
      <c r="BL9849" s="2"/>
      <c r="BN9849" s="2"/>
      <c r="BO9849" s="2"/>
    </row>
    <row r="9850" ht="12.75" customHeight="1">
      <c r="D9850" s="2"/>
      <c r="G9850" s="2"/>
      <c r="I9850" s="2"/>
      <c r="J9850" s="2"/>
      <c r="K9850" s="2"/>
      <c r="L9850" s="2"/>
      <c r="M9850" s="2"/>
      <c r="N9850" s="2"/>
      <c r="O9850" s="2"/>
      <c r="P9850" s="2"/>
      <c r="Q9850" s="2"/>
      <c r="R9850" s="2"/>
      <c r="S9850" s="2"/>
      <c r="T9850" s="2"/>
      <c r="U9850" s="2"/>
      <c r="V9850" s="2"/>
      <c r="W9850" s="2"/>
      <c r="X9850" s="2"/>
      <c r="Y9850" s="2"/>
      <c r="AB9850" s="2"/>
      <c r="AC9850" s="2"/>
      <c r="AD9850" s="2"/>
      <c r="AE9850" s="2"/>
      <c r="AF9850" s="2"/>
      <c r="AG9850" s="2"/>
      <c r="AH9850" s="2"/>
      <c r="AI9850" s="2"/>
      <c r="AJ9850" s="2"/>
      <c r="AK9850" s="2"/>
      <c r="BK9850" s="2"/>
      <c r="BL9850" s="2"/>
      <c r="BN9850" s="2"/>
      <c r="BO9850" s="2"/>
    </row>
    <row r="9851" ht="12.75" customHeight="1">
      <c r="D9851" s="2"/>
      <c r="G9851" s="2"/>
      <c r="I9851" s="2"/>
      <c r="J9851" s="2"/>
      <c r="K9851" s="2"/>
      <c r="L9851" s="2"/>
      <c r="M9851" s="2"/>
      <c r="N9851" s="2"/>
      <c r="O9851" s="2"/>
      <c r="P9851" s="2"/>
      <c r="Q9851" s="2"/>
      <c r="R9851" s="2"/>
      <c r="S9851" s="2"/>
      <c r="T9851" s="2"/>
      <c r="U9851" s="2"/>
      <c r="V9851" s="2"/>
      <c r="W9851" s="2"/>
      <c r="X9851" s="2"/>
      <c r="Y9851" s="2"/>
      <c r="AB9851" s="2"/>
      <c r="AC9851" s="2"/>
      <c r="AD9851" s="2"/>
      <c r="AE9851" s="2"/>
      <c r="AF9851" s="2"/>
      <c r="AG9851" s="2"/>
      <c r="AH9851" s="2"/>
      <c r="AI9851" s="2"/>
      <c r="AJ9851" s="2"/>
      <c r="AK9851" s="2"/>
      <c r="BK9851" s="2"/>
      <c r="BL9851" s="2"/>
      <c r="BN9851" s="2"/>
      <c r="BO9851" s="2"/>
    </row>
    <row r="9852" ht="12.75" customHeight="1">
      <c r="D9852" s="2"/>
      <c r="G9852" s="2"/>
      <c r="I9852" s="2"/>
      <c r="J9852" s="2"/>
      <c r="K9852" s="2"/>
      <c r="L9852" s="2"/>
      <c r="M9852" s="2"/>
      <c r="N9852" s="2"/>
      <c r="O9852" s="2"/>
      <c r="P9852" s="2"/>
      <c r="Q9852" s="2"/>
      <c r="R9852" s="2"/>
      <c r="S9852" s="2"/>
      <c r="T9852" s="2"/>
      <c r="U9852" s="2"/>
      <c r="V9852" s="2"/>
      <c r="W9852" s="2"/>
      <c r="X9852" s="2"/>
      <c r="Y9852" s="2"/>
      <c r="AB9852" s="2"/>
      <c r="AC9852" s="2"/>
      <c r="AD9852" s="2"/>
      <c r="AE9852" s="2"/>
      <c r="AF9852" s="2"/>
      <c r="AG9852" s="2"/>
      <c r="AH9852" s="2"/>
      <c r="AI9852" s="2"/>
      <c r="AJ9852" s="2"/>
      <c r="AK9852" s="2"/>
      <c r="BK9852" s="2"/>
      <c r="BL9852" s="2"/>
      <c r="BN9852" s="2"/>
      <c r="BO9852" s="2"/>
    </row>
    <row r="9853" ht="12.75" customHeight="1">
      <c r="D9853" s="2"/>
      <c r="G9853" s="2"/>
      <c r="I9853" s="2"/>
      <c r="J9853" s="2"/>
      <c r="K9853" s="2"/>
      <c r="L9853" s="2"/>
      <c r="M9853" s="2"/>
      <c r="N9853" s="2"/>
      <c r="O9853" s="2"/>
      <c r="P9853" s="2"/>
      <c r="Q9853" s="2"/>
      <c r="R9853" s="2"/>
      <c r="S9853" s="2"/>
      <c r="T9853" s="2"/>
      <c r="U9853" s="2"/>
      <c r="V9853" s="2"/>
      <c r="W9853" s="2"/>
      <c r="X9853" s="2"/>
      <c r="Y9853" s="2"/>
      <c r="AB9853" s="2"/>
      <c r="AC9853" s="2"/>
      <c r="AD9853" s="2"/>
      <c r="AE9853" s="2"/>
      <c r="AF9853" s="2"/>
      <c r="AG9853" s="2"/>
      <c r="AH9853" s="2"/>
      <c r="AI9853" s="2"/>
      <c r="AJ9853" s="2"/>
      <c r="AK9853" s="2"/>
      <c r="BK9853" s="2"/>
      <c r="BL9853" s="2"/>
      <c r="BN9853" s="2"/>
      <c r="BO9853" s="2"/>
    </row>
    <row r="9854" ht="12.75" customHeight="1">
      <c r="D9854" s="2"/>
      <c r="G9854" s="2"/>
      <c r="I9854" s="2"/>
      <c r="J9854" s="2"/>
      <c r="K9854" s="2"/>
      <c r="L9854" s="2"/>
      <c r="M9854" s="2"/>
      <c r="N9854" s="2"/>
      <c r="O9854" s="2"/>
      <c r="P9854" s="2"/>
      <c r="Q9854" s="2"/>
      <c r="R9854" s="2"/>
      <c r="S9854" s="2"/>
      <c r="T9854" s="2"/>
      <c r="U9854" s="2"/>
      <c r="V9854" s="2"/>
      <c r="W9854" s="2"/>
      <c r="X9854" s="2"/>
      <c r="Y9854" s="2"/>
      <c r="AB9854" s="2"/>
      <c r="AC9854" s="2"/>
      <c r="AD9854" s="2"/>
      <c r="AE9854" s="2"/>
      <c r="AF9854" s="2"/>
      <c r="AG9854" s="2"/>
      <c r="AH9854" s="2"/>
      <c r="AI9854" s="2"/>
      <c r="AJ9854" s="2"/>
      <c r="AK9854" s="2"/>
      <c r="BK9854" s="2"/>
      <c r="BL9854" s="2"/>
      <c r="BN9854" s="2"/>
      <c r="BO9854" s="2"/>
    </row>
    <row r="9855" ht="12.75" customHeight="1">
      <c r="D9855" s="2"/>
      <c r="G9855" s="2"/>
      <c r="I9855" s="2"/>
      <c r="J9855" s="2"/>
      <c r="K9855" s="2"/>
      <c r="L9855" s="2"/>
      <c r="M9855" s="2"/>
      <c r="N9855" s="2"/>
      <c r="O9855" s="2"/>
      <c r="P9855" s="2"/>
      <c r="Q9855" s="2"/>
      <c r="R9855" s="2"/>
      <c r="S9855" s="2"/>
      <c r="T9855" s="2"/>
      <c r="U9855" s="2"/>
      <c r="V9855" s="2"/>
      <c r="W9855" s="2"/>
      <c r="X9855" s="2"/>
      <c r="Y9855" s="2"/>
      <c r="AB9855" s="2"/>
      <c r="AC9855" s="2"/>
      <c r="AD9855" s="2"/>
      <c r="AE9855" s="2"/>
      <c r="AF9855" s="2"/>
      <c r="AG9855" s="2"/>
      <c r="AH9855" s="2"/>
      <c r="AI9855" s="2"/>
      <c r="AJ9855" s="2"/>
      <c r="AK9855" s="2"/>
      <c r="BK9855" s="2"/>
      <c r="BL9855" s="2"/>
      <c r="BN9855" s="2"/>
      <c r="BO9855" s="2"/>
    </row>
    <row r="9856" ht="12.75" customHeight="1">
      <c r="D9856" s="2"/>
      <c r="G9856" s="2"/>
      <c r="I9856" s="2"/>
      <c r="J9856" s="2"/>
      <c r="K9856" s="2"/>
      <c r="L9856" s="2"/>
      <c r="M9856" s="2"/>
      <c r="N9856" s="2"/>
      <c r="O9856" s="2"/>
      <c r="P9856" s="2"/>
      <c r="Q9856" s="2"/>
      <c r="R9856" s="2"/>
      <c r="S9856" s="2"/>
      <c r="T9856" s="2"/>
      <c r="U9856" s="2"/>
      <c r="V9856" s="2"/>
      <c r="W9856" s="2"/>
      <c r="X9856" s="2"/>
      <c r="Y9856" s="2"/>
      <c r="AB9856" s="2"/>
      <c r="AC9856" s="2"/>
      <c r="AD9856" s="2"/>
      <c r="AE9856" s="2"/>
      <c r="AF9856" s="2"/>
      <c r="AG9856" s="2"/>
      <c r="AH9856" s="2"/>
      <c r="AI9856" s="2"/>
      <c r="AJ9856" s="2"/>
      <c r="AK9856" s="2"/>
      <c r="BK9856" s="2"/>
      <c r="BL9856" s="2"/>
      <c r="BN9856" s="2"/>
      <c r="BO9856" s="2"/>
    </row>
    <row r="9857" ht="12.75" customHeight="1">
      <c r="D9857" s="2"/>
      <c r="G9857" s="2"/>
      <c r="I9857" s="2"/>
      <c r="J9857" s="2"/>
      <c r="K9857" s="2"/>
      <c r="L9857" s="2"/>
      <c r="M9857" s="2"/>
      <c r="N9857" s="2"/>
      <c r="O9857" s="2"/>
      <c r="P9857" s="2"/>
      <c r="Q9857" s="2"/>
      <c r="R9857" s="2"/>
      <c r="S9857" s="2"/>
      <c r="T9857" s="2"/>
      <c r="U9857" s="2"/>
      <c r="V9857" s="2"/>
      <c r="W9857" s="2"/>
      <c r="X9857" s="2"/>
      <c r="Y9857" s="2"/>
      <c r="AB9857" s="2"/>
      <c r="AC9857" s="2"/>
      <c r="AD9857" s="2"/>
      <c r="AE9857" s="2"/>
      <c r="AF9857" s="2"/>
      <c r="AG9857" s="2"/>
      <c r="AH9857" s="2"/>
      <c r="AI9857" s="2"/>
      <c r="AJ9857" s="2"/>
      <c r="AK9857" s="2"/>
      <c r="BK9857" s="2"/>
      <c r="BL9857" s="2"/>
      <c r="BN9857" s="2"/>
      <c r="BO9857" s="2"/>
    </row>
    <row r="9858" ht="12.75" customHeight="1">
      <c r="D9858" s="2"/>
      <c r="G9858" s="2"/>
      <c r="I9858" s="2"/>
      <c r="J9858" s="2"/>
      <c r="K9858" s="2"/>
      <c r="L9858" s="2"/>
      <c r="M9858" s="2"/>
      <c r="N9858" s="2"/>
      <c r="O9858" s="2"/>
      <c r="P9858" s="2"/>
      <c r="Q9858" s="2"/>
      <c r="R9858" s="2"/>
      <c r="S9858" s="2"/>
      <c r="T9858" s="2"/>
      <c r="U9858" s="2"/>
      <c r="V9858" s="2"/>
      <c r="W9858" s="2"/>
      <c r="X9858" s="2"/>
      <c r="Y9858" s="2"/>
      <c r="AB9858" s="2"/>
      <c r="AC9858" s="2"/>
      <c r="AD9858" s="2"/>
      <c r="AE9858" s="2"/>
      <c r="AF9858" s="2"/>
      <c r="AG9858" s="2"/>
      <c r="AH9858" s="2"/>
      <c r="AI9858" s="2"/>
      <c r="AJ9858" s="2"/>
      <c r="AK9858" s="2"/>
      <c r="BK9858" s="2"/>
      <c r="BL9858" s="2"/>
      <c r="BN9858" s="2"/>
      <c r="BO9858" s="2"/>
    </row>
    <row r="9859" ht="12.75" customHeight="1">
      <c r="D9859" s="2"/>
      <c r="G9859" s="2"/>
      <c r="I9859" s="2"/>
      <c r="J9859" s="2"/>
      <c r="K9859" s="2"/>
      <c r="L9859" s="2"/>
      <c r="M9859" s="2"/>
      <c r="N9859" s="2"/>
      <c r="O9859" s="2"/>
      <c r="P9859" s="2"/>
      <c r="Q9859" s="2"/>
      <c r="R9859" s="2"/>
      <c r="S9859" s="2"/>
      <c r="T9859" s="2"/>
      <c r="U9859" s="2"/>
      <c r="V9859" s="2"/>
      <c r="W9859" s="2"/>
      <c r="X9859" s="2"/>
      <c r="Y9859" s="2"/>
      <c r="AB9859" s="2"/>
      <c r="AC9859" s="2"/>
      <c r="AD9859" s="2"/>
      <c r="AE9859" s="2"/>
      <c r="AF9859" s="2"/>
      <c r="AG9859" s="2"/>
      <c r="AH9859" s="2"/>
      <c r="AI9859" s="2"/>
      <c r="AJ9859" s="2"/>
      <c r="AK9859" s="2"/>
      <c r="BK9859" s="2"/>
      <c r="BL9859" s="2"/>
      <c r="BN9859" s="2"/>
      <c r="BO9859" s="2"/>
    </row>
    <row r="9860" ht="12.75" customHeight="1">
      <c r="D9860" s="2"/>
      <c r="G9860" s="2"/>
      <c r="I9860" s="2"/>
      <c r="J9860" s="2"/>
      <c r="K9860" s="2"/>
      <c r="L9860" s="2"/>
      <c r="M9860" s="2"/>
      <c r="N9860" s="2"/>
      <c r="O9860" s="2"/>
      <c r="P9860" s="2"/>
      <c r="Q9860" s="2"/>
      <c r="R9860" s="2"/>
      <c r="S9860" s="2"/>
      <c r="T9860" s="2"/>
      <c r="U9860" s="2"/>
      <c r="V9860" s="2"/>
      <c r="W9860" s="2"/>
      <c r="X9860" s="2"/>
      <c r="Y9860" s="2"/>
      <c r="AB9860" s="2"/>
      <c r="AC9860" s="2"/>
      <c r="AD9860" s="2"/>
      <c r="AE9860" s="2"/>
      <c r="AF9860" s="2"/>
      <c r="AG9860" s="2"/>
      <c r="AH9860" s="2"/>
      <c r="AI9860" s="2"/>
      <c r="AJ9860" s="2"/>
      <c r="AK9860" s="2"/>
      <c r="BK9860" s="2"/>
      <c r="BL9860" s="2"/>
      <c r="BN9860" s="2"/>
      <c r="BO9860" s="2"/>
    </row>
    <row r="9861" ht="12.75" customHeight="1">
      <c r="D9861" s="2"/>
      <c r="G9861" s="2"/>
      <c r="I9861" s="2"/>
      <c r="J9861" s="2"/>
      <c r="K9861" s="2"/>
      <c r="L9861" s="2"/>
      <c r="M9861" s="2"/>
      <c r="N9861" s="2"/>
      <c r="O9861" s="2"/>
      <c r="P9861" s="2"/>
      <c r="Q9861" s="2"/>
      <c r="R9861" s="2"/>
      <c r="S9861" s="2"/>
      <c r="T9861" s="2"/>
      <c r="U9861" s="2"/>
      <c r="V9861" s="2"/>
      <c r="W9861" s="2"/>
      <c r="X9861" s="2"/>
      <c r="Y9861" s="2"/>
      <c r="AB9861" s="2"/>
      <c r="AC9861" s="2"/>
      <c r="AD9861" s="2"/>
      <c r="AE9861" s="2"/>
      <c r="AF9861" s="2"/>
      <c r="AG9861" s="2"/>
      <c r="AH9861" s="2"/>
      <c r="AI9861" s="2"/>
      <c r="AJ9861" s="2"/>
      <c r="AK9861" s="2"/>
      <c r="BK9861" s="2"/>
      <c r="BL9861" s="2"/>
      <c r="BN9861" s="2"/>
      <c r="BO9861" s="2"/>
    </row>
    <row r="9862" ht="12.75" customHeight="1">
      <c r="D9862" s="2"/>
      <c r="G9862" s="2"/>
      <c r="I9862" s="2"/>
      <c r="J9862" s="2"/>
      <c r="K9862" s="2"/>
      <c r="L9862" s="2"/>
      <c r="M9862" s="2"/>
      <c r="N9862" s="2"/>
      <c r="O9862" s="2"/>
      <c r="P9862" s="2"/>
      <c r="Q9862" s="2"/>
      <c r="R9862" s="2"/>
      <c r="S9862" s="2"/>
      <c r="T9862" s="2"/>
      <c r="U9862" s="2"/>
      <c r="V9862" s="2"/>
      <c r="W9862" s="2"/>
      <c r="X9862" s="2"/>
      <c r="Y9862" s="2"/>
      <c r="AB9862" s="2"/>
      <c r="AC9862" s="2"/>
      <c r="AD9862" s="2"/>
      <c r="AE9862" s="2"/>
      <c r="AF9862" s="2"/>
      <c r="AG9862" s="2"/>
      <c r="AH9862" s="2"/>
      <c r="AI9862" s="2"/>
      <c r="AJ9862" s="2"/>
      <c r="AK9862" s="2"/>
      <c r="BK9862" s="2"/>
      <c r="BL9862" s="2"/>
      <c r="BN9862" s="2"/>
      <c r="BO9862" s="2"/>
    </row>
    <row r="9863" ht="12.75" customHeight="1">
      <c r="D9863" s="2"/>
      <c r="G9863" s="2"/>
      <c r="I9863" s="2"/>
      <c r="J9863" s="2"/>
      <c r="K9863" s="2"/>
      <c r="L9863" s="2"/>
      <c r="M9863" s="2"/>
      <c r="N9863" s="2"/>
      <c r="O9863" s="2"/>
      <c r="P9863" s="2"/>
      <c r="Q9863" s="2"/>
      <c r="R9863" s="2"/>
      <c r="S9863" s="2"/>
      <c r="T9863" s="2"/>
      <c r="U9863" s="2"/>
      <c r="V9863" s="2"/>
      <c r="W9863" s="2"/>
      <c r="X9863" s="2"/>
      <c r="Y9863" s="2"/>
      <c r="AB9863" s="2"/>
      <c r="AC9863" s="2"/>
      <c r="AD9863" s="2"/>
      <c r="AE9863" s="2"/>
      <c r="AF9863" s="2"/>
      <c r="AG9863" s="2"/>
      <c r="AH9863" s="2"/>
      <c r="AI9863" s="2"/>
      <c r="AJ9863" s="2"/>
      <c r="AK9863" s="2"/>
      <c r="BK9863" s="2"/>
      <c r="BL9863" s="2"/>
      <c r="BN9863" s="2"/>
      <c r="BO9863" s="2"/>
    </row>
    <row r="9864" ht="12.75" customHeight="1">
      <c r="D9864" s="2"/>
      <c r="G9864" s="2"/>
      <c r="I9864" s="2"/>
      <c r="J9864" s="2"/>
      <c r="K9864" s="2"/>
      <c r="L9864" s="2"/>
      <c r="M9864" s="2"/>
      <c r="N9864" s="2"/>
      <c r="O9864" s="2"/>
      <c r="P9864" s="2"/>
      <c r="Q9864" s="2"/>
      <c r="R9864" s="2"/>
      <c r="S9864" s="2"/>
      <c r="T9864" s="2"/>
      <c r="U9864" s="2"/>
      <c r="V9864" s="2"/>
      <c r="W9864" s="2"/>
      <c r="X9864" s="2"/>
      <c r="Y9864" s="2"/>
      <c r="AB9864" s="2"/>
      <c r="AC9864" s="2"/>
      <c r="AD9864" s="2"/>
      <c r="AE9864" s="2"/>
      <c r="AF9864" s="2"/>
      <c r="AG9864" s="2"/>
      <c r="AH9864" s="2"/>
      <c r="AI9864" s="2"/>
      <c r="AJ9864" s="2"/>
      <c r="AK9864" s="2"/>
      <c r="BK9864" s="2"/>
      <c r="BL9864" s="2"/>
      <c r="BN9864" s="2"/>
      <c r="BO9864" s="2"/>
    </row>
    <row r="9865" ht="12.75" customHeight="1">
      <c r="D9865" s="2"/>
      <c r="G9865" s="2"/>
      <c r="I9865" s="2"/>
      <c r="J9865" s="2"/>
      <c r="K9865" s="2"/>
      <c r="L9865" s="2"/>
      <c r="M9865" s="2"/>
      <c r="N9865" s="2"/>
      <c r="O9865" s="2"/>
      <c r="P9865" s="2"/>
      <c r="Q9865" s="2"/>
      <c r="R9865" s="2"/>
      <c r="S9865" s="2"/>
      <c r="T9865" s="2"/>
      <c r="U9865" s="2"/>
      <c r="V9865" s="2"/>
      <c r="W9865" s="2"/>
      <c r="X9865" s="2"/>
      <c r="Y9865" s="2"/>
      <c r="AB9865" s="2"/>
      <c r="AC9865" s="2"/>
      <c r="AD9865" s="2"/>
      <c r="AE9865" s="2"/>
      <c r="AF9865" s="2"/>
      <c r="AG9865" s="2"/>
      <c r="AH9865" s="2"/>
      <c r="AI9865" s="2"/>
      <c r="AJ9865" s="2"/>
      <c r="AK9865" s="2"/>
      <c r="BK9865" s="2"/>
      <c r="BL9865" s="2"/>
      <c r="BN9865" s="2"/>
      <c r="BO9865" s="2"/>
    </row>
    <row r="9866" ht="12.75" customHeight="1">
      <c r="D9866" s="2"/>
      <c r="G9866" s="2"/>
      <c r="I9866" s="2"/>
      <c r="J9866" s="2"/>
      <c r="K9866" s="2"/>
      <c r="L9866" s="2"/>
      <c r="M9866" s="2"/>
      <c r="N9866" s="2"/>
      <c r="O9866" s="2"/>
      <c r="P9866" s="2"/>
      <c r="Q9866" s="2"/>
      <c r="R9866" s="2"/>
      <c r="S9866" s="2"/>
      <c r="T9866" s="2"/>
      <c r="U9866" s="2"/>
      <c r="V9866" s="2"/>
      <c r="W9866" s="2"/>
      <c r="X9866" s="2"/>
      <c r="Y9866" s="2"/>
      <c r="AB9866" s="2"/>
      <c r="AC9866" s="2"/>
      <c r="AD9866" s="2"/>
      <c r="AE9866" s="2"/>
      <c r="AF9866" s="2"/>
      <c r="AG9866" s="2"/>
      <c r="AH9866" s="2"/>
      <c r="AI9866" s="2"/>
      <c r="AJ9866" s="2"/>
      <c r="AK9866" s="2"/>
      <c r="BK9866" s="2"/>
      <c r="BL9866" s="2"/>
      <c r="BN9866" s="2"/>
      <c r="BO9866" s="2"/>
    </row>
    <row r="9867" ht="12.75" customHeight="1">
      <c r="D9867" s="2"/>
      <c r="G9867" s="2"/>
      <c r="I9867" s="2"/>
      <c r="J9867" s="2"/>
      <c r="K9867" s="2"/>
      <c r="L9867" s="2"/>
      <c r="M9867" s="2"/>
      <c r="N9867" s="2"/>
      <c r="O9867" s="2"/>
      <c r="P9867" s="2"/>
      <c r="Q9867" s="2"/>
      <c r="R9867" s="2"/>
      <c r="S9867" s="2"/>
      <c r="T9867" s="2"/>
      <c r="U9867" s="2"/>
      <c r="V9867" s="2"/>
      <c r="W9867" s="2"/>
      <c r="X9867" s="2"/>
      <c r="Y9867" s="2"/>
      <c r="AB9867" s="2"/>
      <c r="AC9867" s="2"/>
      <c r="AD9867" s="2"/>
      <c r="AE9867" s="2"/>
      <c r="AF9867" s="2"/>
      <c r="AG9867" s="2"/>
      <c r="AH9867" s="2"/>
      <c r="AI9867" s="2"/>
      <c r="AJ9867" s="2"/>
      <c r="AK9867" s="2"/>
      <c r="BK9867" s="2"/>
      <c r="BL9867" s="2"/>
      <c r="BN9867" s="2"/>
      <c r="BO9867" s="2"/>
    </row>
    <row r="9868" ht="12.75" customHeight="1">
      <c r="D9868" s="2"/>
      <c r="G9868" s="2"/>
      <c r="I9868" s="2"/>
      <c r="J9868" s="2"/>
      <c r="K9868" s="2"/>
      <c r="L9868" s="2"/>
      <c r="M9868" s="2"/>
      <c r="N9868" s="2"/>
      <c r="O9868" s="2"/>
      <c r="P9868" s="2"/>
      <c r="Q9868" s="2"/>
      <c r="R9868" s="2"/>
      <c r="S9868" s="2"/>
      <c r="T9868" s="2"/>
      <c r="U9868" s="2"/>
      <c r="V9868" s="2"/>
      <c r="W9868" s="2"/>
      <c r="X9868" s="2"/>
      <c r="Y9868" s="2"/>
      <c r="AB9868" s="2"/>
      <c r="AC9868" s="2"/>
      <c r="AD9868" s="2"/>
      <c r="AE9868" s="2"/>
      <c r="AF9868" s="2"/>
      <c r="AG9868" s="2"/>
      <c r="AH9868" s="2"/>
      <c r="AI9868" s="2"/>
      <c r="AJ9868" s="2"/>
      <c r="AK9868" s="2"/>
      <c r="BK9868" s="2"/>
      <c r="BL9868" s="2"/>
      <c r="BN9868" s="2"/>
      <c r="BO9868" s="2"/>
    </row>
    <row r="9869" ht="12.75" customHeight="1">
      <c r="D9869" s="2"/>
      <c r="G9869" s="2"/>
      <c r="I9869" s="2"/>
      <c r="J9869" s="2"/>
      <c r="K9869" s="2"/>
      <c r="L9869" s="2"/>
      <c r="M9869" s="2"/>
      <c r="N9869" s="2"/>
      <c r="O9869" s="2"/>
      <c r="P9869" s="2"/>
      <c r="Q9869" s="2"/>
      <c r="R9869" s="2"/>
      <c r="S9869" s="2"/>
      <c r="T9869" s="2"/>
      <c r="U9869" s="2"/>
      <c r="V9869" s="2"/>
      <c r="W9869" s="2"/>
      <c r="X9869" s="2"/>
      <c r="Y9869" s="2"/>
      <c r="AB9869" s="2"/>
      <c r="AC9869" s="2"/>
      <c r="AD9869" s="2"/>
      <c r="AE9869" s="2"/>
      <c r="AF9869" s="2"/>
      <c r="AG9869" s="2"/>
      <c r="AH9869" s="2"/>
      <c r="AI9869" s="2"/>
      <c r="AJ9869" s="2"/>
      <c r="AK9869" s="2"/>
      <c r="BK9869" s="2"/>
      <c r="BL9869" s="2"/>
      <c r="BN9869" s="2"/>
      <c r="BO9869" s="2"/>
    </row>
    <row r="9870" ht="12.75" customHeight="1">
      <c r="D9870" s="2"/>
      <c r="G9870" s="2"/>
      <c r="I9870" s="2"/>
      <c r="J9870" s="2"/>
      <c r="K9870" s="2"/>
      <c r="L9870" s="2"/>
      <c r="M9870" s="2"/>
      <c r="N9870" s="2"/>
      <c r="O9870" s="2"/>
      <c r="P9870" s="2"/>
      <c r="Q9870" s="2"/>
      <c r="R9870" s="2"/>
      <c r="S9870" s="2"/>
      <c r="T9870" s="2"/>
      <c r="U9870" s="2"/>
      <c r="V9870" s="2"/>
      <c r="W9870" s="2"/>
      <c r="X9870" s="2"/>
      <c r="Y9870" s="2"/>
      <c r="AB9870" s="2"/>
      <c r="AC9870" s="2"/>
      <c r="AD9870" s="2"/>
      <c r="AE9870" s="2"/>
      <c r="AF9870" s="2"/>
      <c r="AG9870" s="2"/>
      <c r="AH9870" s="2"/>
      <c r="AI9870" s="2"/>
      <c r="AJ9870" s="2"/>
      <c r="AK9870" s="2"/>
      <c r="BK9870" s="2"/>
      <c r="BL9870" s="2"/>
      <c r="BN9870" s="2"/>
      <c r="BO9870" s="2"/>
    </row>
    <row r="9871" ht="12.75" customHeight="1">
      <c r="D9871" s="2"/>
      <c r="G9871" s="2"/>
      <c r="I9871" s="2"/>
      <c r="J9871" s="2"/>
      <c r="K9871" s="2"/>
      <c r="L9871" s="2"/>
      <c r="M9871" s="2"/>
      <c r="N9871" s="2"/>
      <c r="O9871" s="2"/>
      <c r="P9871" s="2"/>
      <c r="Q9871" s="2"/>
      <c r="R9871" s="2"/>
      <c r="S9871" s="2"/>
      <c r="T9871" s="2"/>
      <c r="U9871" s="2"/>
      <c r="V9871" s="2"/>
      <c r="W9871" s="2"/>
      <c r="X9871" s="2"/>
      <c r="Y9871" s="2"/>
      <c r="AB9871" s="2"/>
      <c r="AC9871" s="2"/>
      <c r="AD9871" s="2"/>
      <c r="AE9871" s="2"/>
      <c r="AF9871" s="2"/>
      <c r="AG9871" s="2"/>
      <c r="AH9871" s="2"/>
      <c r="AI9871" s="2"/>
      <c r="AJ9871" s="2"/>
      <c r="AK9871" s="2"/>
      <c r="BK9871" s="2"/>
      <c r="BL9871" s="2"/>
      <c r="BN9871" s="2"/>
      <c r="BO9871" s="2"/>
    </row>
    <row r="9872" ht="12.75" customHeight="1">
      <c r="D9872" s="2"/>
      <c r="G9872" s="2"/>
      <c r="I9872" s="2"/>
      <c r="J9872" s="2"/>
      <c r="K9872" s="2"/>
      <c r="L9872" s="2"/>
      <c r="M9872" s="2"/>
      <c r="N9872" s="2"/>
      <c r="O9872" s="2"/>
      <c r="P9872" s="2"/>
      <c r="Q9872" s="2"/>
      <c r="R9872" s="2"/>
      <c r="S9872" s="2"/>
      <c r="T9872" s="2"/>
      <c r="U9872" s="2"/>
      <c r="V9872" s="2"/>
      <c r="W9872" s="2"/>
      <c r="X9872" s="2"/>
      <c r="Y9872" s="2"/>
      <c r="AB9872" s="2"/>
      <c r="AC9872" s="2"/>
      <c r="AD9872" s="2"/>
      <c r="AE9872" s="2"/>
      <c r="AF9872" s="2"/>
      <c r="AG9872" s="2"/>
      <c r="AH9872" s="2"/>
      <c r="AI9872" s="2"/>
      <c r="AJ9872" s="2"/>
      <c r="AK9872" s="2"/>
      <c r="BK9872" s="2"/>
      <c r="BL9872" s="2"/>
      <c r="BN9872" s="2"/>
      <c r="BO9872" s="2"/>
    </row>
    <row r="9873" ht="12.75" customHeight="1">
      <c r="D9873" s="2"/>
      <c r="G9873" s="2"/>
      <c r="I9873" s="2"/>
      <c r="J9873" s="2"/>
      <c r="K9873" s="2"/>
      <c r="L9873" s="2"/>
      <c r="M9873" s="2"/>
      <c r="N9873" s="2"/>
      <c r="O9873" s="2"/>
      <c r="P9873" s="2"/>
      <c r="Q9873" s="2"/>
      <c r="R9873" s="2"/>
      <c r="S9873" s="2"/>
      <c r="T9873" s="2"/>
      <c r="U9873" s="2"/>
      <c r="V9873" s="2"/>
      <c r="W9873" s="2"/>
      <c r="X9873" s="2"/>
      <c r="Y9873" s="2"/>
      <c r="AB9873" s="2"/>
      <c r="AC9873" s="2"/>
      <c r="AD9873" s="2"/>
      <c r="AE9873" s="2"/>
      <c r="AF9873" s="2"/>
      <c r="AG9873" s="2"/>
      <c r="AH9873" s="2"/>
      <c r="AI9873" s="2"/>
      <c r="AJ9873" s="2"/>
      <c r="AK9873" s="2"/>
      <c r="BK9873" s="2"/>
      <c r="BL9873" s="2"/>
      <c r="BN9873" s="2"/>
      <c r="BO9873" s="2"/>
    </row>
    <row r="9874" ht="12.75" customHeight="1">
      <c r="D9874" s="2"/>
      <c r="G9874" s="2"/>
      <c r="I9874" s="2"/>
      <c r="J9874" s="2"/>
      <c r="K9874" s="2"/>
      <c r="L9874" s="2"/>
      <c r="M9874" s="2"/>
      <c r="N9874" s="2"/>
      <c r="O9874" s="2"/>
      <c r="P9874" s="2"/>
      <c r="Q9874" s="2"/>
      <c r="R9874" s="2"/>
      <c r="S9874" s="2"/>
      <c r="T9874" s="2"/>
      <c r="U9874" s="2"/>
      <c r="V9874" s="2"/>
      <c r="W9874" s="2"/>
      <c r="X9874" s="2"/>
      <c r="Y9874" s="2"/>
      <c r="AB9874" s="2"/>
      <c r="AC9874" s="2"/>
      <c r="AD9874" s="2"/>
      <c r="AE9874" s="2"/>
      <c r="AF9874" s="2"/>
      <c r="AG9874" s="2"/>
      <c r="AH9874" s="2"/>
      <c r="AI9874" s="2"/>
      <c r="AJ9874" s="2"/>
      <c r="AK9874" s="2"/>
      <c r="BK9874" s="2"/>
      <c r="BL9874" s="2"/>
      <c r="BN9874" s="2"/>
      <c r="BO9874" s="2"/>
    </row>
    <row r="9875" ht="12.75" customHeight="1">
      <c r="D9875" s="2"/>
      <c r="G9875" s="2"/>
      <c r="I9875" s="2"/>
      <c r="J9875" s="2"/>
      <c r="K9875" s="2"/>
      <c r="L9875" s="2"/>
      <c r="M9875" s="2"/>
      <c r="N9875" s="2"/>
      <c r="O9875" s="2"/>
      <c r="P9875" s="2"/>
      <c r="Q9875" s="2"/>
      <c r="R9875" s="2"/>
      <c r="S9875" s="2"/>
      <c r="T9875" s="2"/>
      <c r="U9875" s="2"/>
      <c r="V9875" s="2"/>
      <c r="W9875" s="2"/>
      <c r="X9875" s="2"/>
      <c r="Y9875" s="2"/>
      <c r="AB9875" s="2"/>
      <c r="AC9875" s="2"/>
      <c r="AD9875" s="2"/>
      <c r="AE9875" s="2"/>
      <c r="AF9875" s="2"/>
      <c r="AG9875" s="2"/>
      <c r="AH9875" s="2"/>
      <c r="AI9875" s="2"/>
      <c r="AJ9875" s="2"/>
      <c r="AK9875" s="2"/>
      <c r="BK9875" s="2"/>
      <c r="BL9875" s="2"/>
      <c r="BN9875" s="2"/>
      <c r="BO9875" s="2"/>
    </row>
    <row r="9876" ht="12.75" customHeight="1">
      <c r="D9876" s="2"/>
      <c r="G9876" s="2"/>
      <c r="I9876" s="2"/>
      <c r="J9876" s="2"/>
      <c r="K9876" s="2"/>
      <c r="L9876" s="2"/>
      <c r="M9876" s="2"/>
      <c r="N9876" s="2"/>
      <c r="O9876" s="2"/>
      <c r="P9876" s="2"/>
      <c r="Q9876" s="2"/>
      <c r="R9876" s="2"/>
      <c r="S9876" s="2"/>
      <c r="T9876" s="2"/>
      <c r="U9876" s="2"/>
      <c r="V9876" s="2"/>
      <c r="W9876" s="2"/>
      <c r="X9876" s="2"/>
      <c r="Y9876" s="2"/>
      <c r="AB9876" s="2"/>
      <c r="AC9876" s="2"/>
      <c r="AD9876" s="2"/>
      <c r="AE9876" s="2"/>
      <c r="AF9876" s="2"/>
      <c r="AG9876" s="2"/>
      <c r="AH9876" s="2"/>
      <c r="AI9876" s="2"/>
      <c r="AJ9876" s="2"/>
      <c r="AK9876" s="2"/>
      <c r="BK9876" s="2"/>
      <c r="BL9876" s="2"/>
      <c r="BN9876" s="2"/>
      <c r="BO9876" s="2"/>
    </row>
    <row r="9877" ht="12.75" customHeight="1">
      <c r="D9877" s="2"/>
      <c r="G9877" s="2"/>
      <c r="I9877" s="2"/>
      <c r="J9877" s="2"/>
      <c r="K9877" s="2"/>
      <c r="L9877" s="2"/>
      <c r="M9877" s="2"/>
      <c r="N9877" s="2"/>
      <c r="O9877" s="2"/>
      <c r="P9877" s="2"/>
      <c r="Q9877" s="2"/>
      <c r="R9877" s="2"/>
      <c r="S9877" s="2"/>
      <c r="T9877" s="2"/>
      <c r="U9877" s="2"/>
      <c r="V9877" s="2"/>
      <c r="W9877" s="2"/>
      <c r="X9877" s="2"/>
      <c r="Y9877" s="2"/>
      <c r="AB9877" s="2"/>
      <c r="AC9877" s="2"/>
      <c r="AD9877" s="2"/>
      <c r="AE9877" s="2"/>
      <c r="AF9877" s="2"/>
      <c r="AG9877" s="2"/>
      <c r="AH9877" s="2"/>
      <c r="AI9877" s="2"/>
      <c r="AJ9877" s="2"/>
      <c r="AK9877" s="2"/>
      <c r="BK9877" s="2"/>
      <c r="BL9877" s="2"/>
      <c r="BN9877" s="2"/>
      <c r="BO9877" s="2"/>
    </row>
    <row r="9878" ht="12.75" customHeight="1">
      <c r="D9878" s="2"/>
      <c r="G9878" s="2"/>
      <c r="I9878" s="2"/>
      <c r="J9878" s="2"/>
      <c r="K9878" s="2"/>
      <c r="L9878" s="2"/>
      <c r="M9878" s="2"/>
      <c r="N9878" s="2"/>
      <c r="O9878" s="2"/>
      <c r="P9878" s="2"/>
      <c r="Q9878" s="2"/>
      <c r="R9878" s="2"/>
      <c r="S9878" s="2"/>
      <c r="T9878" s="2"/>
      <c r="U9878" s="2"/>
      <c r="V9878" s="2"/>
      <c r="W9878" s="2"/>
      <c r="X9878" s="2"/>
      <c r="Y9878" s="2"/>
      <c r="AB9878" s="2"/>
      <c r="AC9878" s="2"/>
      <c r="AD9878" s="2"/>
      <c r="AE9878" s="2"/>
      <c r="AF9878" s="2"/>
      <c r="AG9878" s="2"/>
      <c r="AH9878" s="2"/>
      <c r="AI9878" s="2"/>
      <c r="AJ9878" s="2"/>
      <c r="AK9878" s="2"/>
      <c r="BK9878" s="2"/>
      <c r="BL9878" s="2"/>
      <c r="BN9878" s="2"/>
      <c r="BO9878" s="2"/>
    </row>
    <row r="9879" ht="12.75" customHeight="1">
      <c r="D9879" s="2"/>
      <c r="G9879" s="2"/>
      <c r="I9879" s="2"/>
      <c r="J9879" s="2"/>
      <c r="K9879" s="2"/>
      <c r="L9879" s="2"/>
      <c r="M9879" s="2"/>
      <c r="N9879" s="2"/>
      <c r="O9879" s="2"/>
      <c r="P9879" s="2"/>
      <c r="Q9879" s="2"/>
      <c r="R9879" s="2"/>
      <c r="S9879" s="2"/>
      <c r="T9879" s="2"/>
      <c r="U9879" s="2"/>
      <c r="V9879" s="2"/>
      <c r="W9879" s="2"/>
      <c r="X9879" s="2"/>
      <c r="Y9879" s="2"/>
      <c r="AB9879" s="2"/>
      <c r="AC9879" s="2"/>
      <c r="AD9879" s="2"/>
      <c r="AE9879" s="2"/>
      <c r="AF9879" s="2"/>
      <c r="AG9879" s="2"/>
      <c r="AH9879" s="2"/>
      <c r="AI9879" s="2"/>
      <c r="AJ9879" s="2"/>
      <c r="AK9879" s="2"/>
      <c r="BK9879" s="2"/>
      <c r="BL9879" s="2"/>
      <c r="BN9879" s="2"/>
      <c r="BO9879" s="2"/>
    </row>
    <row r="9880" ht="12.75" customHeight="1">
      <c r="D9880" s="2"/>
      <c r="G9880" s="2"/>
      <c r="I9880" s="2"/>
      <c r="J9880" s="2"/>
      <c r="K9880" s="2"/>
      <c r="L9880" s="2"/>
      <c r="M9880" s="2"/>
      <c r="N9880" s="2"/>
      <c r="O9880" s="2"/>
      <c r="P9880" s="2"/>
      <c r="Q9880" s="2"/>
      <c r="R9880" s="2"/>
      <c r="S9880" s="2"/>
      <c r="T9880" s="2"/>
      <c r="U9880" s="2"/>
      <c r="V9880" s="2"/>
      <c r="W9880" s="2"/>
      <c r="X9880" s="2"/>
      <c r="Y9880" s="2"/>
      <c r="AB9880" s="2"/>
      <c r="AC9880" s="2"/>
      <c r="AD9880" s="2"/>
      <c r="AE9880" s="2"/>
      <c r="AF9880" s="2"/>
      <c r="AG9880" s="2"/>
      <c r="AH9880" s="2"/>
      <c r="AI9880" s="2"/>
      <c r="AJ9880" s="2"/>
      <c r="AK9880" s="2"/>
      <c r="BK9880" s="2"/>
      <c r="BL9880" s="2"/>
      <c r="BN9880" s="2"/>
      <c r="BO9880" s="2"/>
    </row>
    <row r="9881" ht="12.75" customHeight="1">
      <c r="D9881" s="2"/>
      <c r="G9881" s="2"/>
      <c r="I9881" s="2"/>
      <c r="J9881" s="2"/>
      <c r="K9881" s="2"/>
      <c r="L9881" s="2"/>
      <c r="M9881" s="2"/>
      <c r="N9881" s="2"/>
      <c r="O9881" s="2"/>
      <c r="P9881" s="2"/>
      <c r="Q9881" s="2"/>
      <c r="R9881" s="2"/>
      <c r="S9881" s="2"/>
      <c r="T9881" s="2"/>
      <c r="U9881" s="2"/>
      <c r="V9881" s="2"/>
      <c r="W9881" s="2"/>
      <c r="X9881" s="2"/>
      <c r="Y9881" s="2"/>
      <c r="AB9881" s="2"/>
      <c r="AC9881" s="2"/>
      <c r="AD9881" s="2"/>
      <c r="AE9881" s="2"/>
      <c r="AF9881" s="2"/>
      <c r="AG9881" s="2"/>
      <c r="AH9881" s="2"/>
      <c r="AI9881" s="2"/>
      <c r="AJ9881" s="2"/>
      <c r="AK9881" s="2"/>
      <c r="BK9881" s="2"/>
      <c r="BL9881" s="2"/>
      <c r="BN9881" s="2"/>
      <c r="BO9881" s="2"/>
    </row>
    <row r="9882" ht="12.75" customHeight="1">
      <c r="D9882" s="2"/>
      <c r="G9882" s="2"/>
      <c r="I9882" s="2"/>
      <c r="J9882" s="2"/>
      <c r="K9882" s="2"/>
      <c r="L9882" s="2"/>
      <c r="M9882" s="2"/>
      <c r="N9882" s="2"/>
      <c r="O9882" s="2"/>
      <c r="P9882" s="2"/>
      <c r="Q9882" s="2"/>
      <c r="R9882" s="2"/>
      <c r="S9882" s="2"/>
      <c r="T9882" s="2"/>
      <c r="U9882" s="2"/>
      <c r="V9882" s="2"/>
      <c r="W9882" s="2"/>
      <c r="X9882" s="2"/>
      <c r="Y9882" s="2"/>
      <c r="AB9882" s="2"/>
      <c r="AC9882" s="2"/>
      <c r="AD9882" s="2"/>
      <c r="AE9882" s="2"/>
      <c r="AF9882" s="2"/>
      <c r="AG9882" s="2"/>
      <c r="AH9882" s="2"/>
      <c r="AI9882" s="2"/>
      <c r="AJ9882" s="2"/>
      <c r="AK9882" s="2"/>
      <c r="BK9882" s="2"/>
      <c r="BL9882" s="2"/>
      <c r="BN9882" s="2"/>
      <c r="BO9882" s="2"/>
    </row>
    <row r="9883" ht="12.75" customHeight="1">
      <c r="D9883" s="2"/>
      <c r="G9883" s="2"/>
      <c r="I9883" s="2"/>
      <c r="J9883" s="2"/>
      <c r="K9883" s="2"/>
      <c r="L9883" s="2"/>
      <c r="M9883" s="2"/>
      <c r="N9883" s="2"/>
      <c r="O9883" s="2"/>
      <c r="P9883" s="2"/>
      <c r="Q9883" s="2"/>
      <c r="R9883" s="2"/>
      <c r="S9883" s="2"/>
      <c r="T9883" s="2"/>
      <c r="U9883" s="2"/>
      <c r="V9883" s="2"/>
      <c r="W9883" s="2"/>
      <c r="X9883" s="2"/>
      <c r="Y9883" s="2"/>
      <c r="AB9883" s="2"/>
      <c r="AC9883" s="2"/>
      <c r="AD9883" s="2"/>
      <c r="AE9883" s="2"/>
      <c r="AF9883" s="2"/>
      <c r="AG9883" s="2"/>
      <c r="AH9883" s="2"/>
      <c r="AI9883" s="2"/>
      <c r="AJ9883" s="2"/>
      <c r="AK9883" s="2"/>
      <c r="BK9883" s="2"/>
      <c r="BL9883" s="2"/>
      <c r="BN9883" s="2"/>
      <c r="BO9883" s="2"/>
    </row>
    <row r="9884" ht="12.75" customHeight="1">
      <c r="D9884" s="2"/>
      <c r="G9884" s="2"/>
      <c r="I9884" s="2"/>
      <c r="J9884" s="2"/>
      <c r="K9884" s="2"/>
      <c r="L9884" s="2"/>
      <c r="M9884" s="2"/>
      <c r="N9884" s="2"/>
      <c r="O9884" s="2"/>
      <c r="P9884" s="2"/>
      <c r="Q9884" s="2"/>
      <c r="R9884" s="2"/>
      <c r="S9884" s="2"/>
      <c r="T9884" s="2"/>
      <c r="U9884" s="2"/>
      <c r="V9884" s="2"/>
      <c r="W9884" s="2"/>
      <c r="X9884" s="2"/>
      <c r="Y9884" s="2"/>
      <c r="AB9884" s="2"/>
      <c r="AC9884" s="2"/>
      <c r="AD9884" s="2"/>
      <c r="AE9884" s="2"/>
      <c r="AF9884" s="2"/>
      <c r="AG9884" s="2"/>
      <c r="AH9884" s="2"/>
      <c r="AI9884" s="2"/>
      <c r="AJ9884" s="2"/>
      <c r="AK9884" s="2"/>
      <c r="BK9884" s="2"/>
      <c r="BL9884" s="2"/>
      <c r="BN9884" s="2"/>
      <c r="BO9884" s="2"/>
    </row>
    <row r="9885" ht="12.75" customHeight="1">
      <c r="D9885" s="2"/>
      <c r="G9885" s="2"/>
      <c r="I9885" s="2"/>
      <c r="J9885" s="2"/>
      <c r="K9885" s="2"/>
      <c r="L9885" s="2"/>
      <c r="M9885" s="2"/>
      <c r="N9885" s="2"/>
      <c r="O9885" s="2"/>
      <c r="P9885" s="2"/>
      <c r="Q9885" s="2"/>
      <c r="R9885" s="2"/>
      <c r="S9885" s="2"/>
      <c r="T9885" s="2"/>
      <c r="U9885" s="2"/>
      <c r="V9885" s="2"/>
      <c r="W9885" s="2"/>
      <c r="X9885" s="2"/>
      <c r="Y9885" s="2"/>
      <c r="AB9885" s="2"/>
      <c r="AC9885" s="2"/>
      <c r="AD9885" s="2"/>
      <c r="AE9885" s="2"/>
      <c r="AF9885" s="2"/>
      <c r="AG9885" s="2"/>
      <c r="AH9885" s="2"/>
      <c r="AI9885" s="2"/>
      <c r="AJ9885" s="2"/>
      <c r="AK9885" s="2"/>
      <c r="BK9885" s="2"/>
      <c r="BL9885" s="2"/>
      <c r="BN9885" s="2"/>
      <c r="BO9885" s="2"/>
    </row>
    <row r="9886" ht="12.75" customHeight="1">
      <c r="D9886" s="2"/>
      <c r="G9886" s="2"/>
      <c r="I9886" s="2"/>
      <c r="J9886" s="2"/>
      <c r="K9886" s="2"/>
      <c r="L9886" s="2"/>
      <c r="M9886" s="2"/>
      <c r="N9886" s="2"/>
      <c r="O9886" s="2"/>
      <c r="P9886" s="2"/>
      <c r="Q9886" s="2"/>
      <c r="R9886" s="2"/>
      <c r="S9886" s="2"/>
      <c r="T9886" s="2"/>
      <c r="U9886" s="2"/>
      <c r="V9886" s="2"/>
      <c r="W9886" s="2"/>
      <c r="X9886" s="2"/>
      <c r="Y9886" s="2"/>
      <c r="AB9886" s="2"/>
      <c r="AC9886" s="2"/>
      <c r="AD9886" s="2"/>
      <c r="AE9886" s="2"/>
      <c r="AF9886" s="2"/>
      <c r="AG9886" s="2"/>
      <c r="AH9886" s="2"/>
      <c r="AI9886" s="2"/>
      <c r="AJ9886" s="2"/>
      <c r="AK9886" s="2"/>
      <c r="BK9886" s="2"/>
      <c r="BL9886" s="2"/>
      <c r="BN9886" s="2"/>
      <c r="BO9886" s="2"/>
    </row>
    <row r="9887" ht="12.75" customHeight="1">
      <c r="D9887" s="2"/>
      <c r="G9887" s="2"/>
      <c r="I9887" s="2"/>
      <c r="J9887" s="2"/>
      <c r="K9887" s="2"/>
      <c r="L9887" s="2"/>
      <c r="M9887" s="2"/>
      <c r="N9887" s="2"/>
      <c r="O9887" s="2"/>
      <c r="P9887" s="2"/>
      <c r="Q9887" s="2"/>
      <c r="R9887" s="2"/>
      <c r="S9887" s="2"/>
      <c r="T9887" s="2"/>
      <c r="U9887" s="2"/>
      <c r="V9887" s="2"/>
      <c r="W9887" s="2"/>
      <c r="X9887" s="2"/>
      <c r="Y9887" s="2"/>
      <c r="AB9887" s="2"/>
      <c r="AC9887" s="2"/>
      <c r="AD9887" s="2"/>
      <c r="AE9887" s="2"/>
      <c r="AF9887" s="2"/>
      <c r="AG9887" s="2"/>
      <c r="AH9887" s="2"/>
      <c r="AI9887" s="2"/>
      <c r="AJ9887" s="2"/>
      <c r="AK9887" s="2"/>
      <c r="BK9887" s="2"/>
      <c r="BL9887" s="2"/>
      <c r="BN9887" s="2"/>
      <c r="BO9887" s="2"/>
    </row>
    <row r="9888" ht="12.75" customHeight="1">
      <c r="D9888" s="2"/>
      <c r="G9888" s="2"/>
      <c r="I9888" s="2"/>
      <c r="J9888" s="2"/>
      <c r="K9888" s="2"/>
      <c r="L9888" s="2"/>
      <c r="M9888" s="2"/>
      <c r="N9888" s="2"/>
      <c r="O9888" s="2"/>
      <c r="P9888" s="2"/>
      <c r="Q9888" s="2"/>
      <c r="R9888" s="2"/>
      <c r="S9888" s="2"/>
      <c r="T9888" s="2"/>
      <c r="U9888" s="2"/>
      <c r="V9888" s="2"/>
      <c r="W9888" s="2"/>
      <c r="X9888" s="2"/>
      <c r="Y9888" s="2"/>
      <c r="AB9888" s="2"/>
      <c r="AC9888" s="2"/>
      <c r="AD9888" s="2"/>
      <c r="AE9888" s="2"/>
      <c r="AF9888" s="2"/>
      <c r="AG9888" s="2"/>
      <c r="AH9888" s="2"/>
      <c r="AI9888" s="2"/>
      <c r="AJ9888" s="2"/>
      <c r="AK9888" s="2"/>
      <c r="BK9888" s="2"/>
      <c r="BL9888" s="2"/>
      <c r="BN9888" s="2"/>
      <c r="BO9888" s="2"/>
    </row>
    <row r="9889" ht="12.75" customHeight="1">
      <c r="D9889" s="2"/>
      <c r="G9889" s="2"/>
      <c r="I9889" s="2"/>
      <c r="J9889" s="2"/>
      <c r="K9889" s="2"/>
      <c r="L9889" s="2"/>
      <c r="M9889" s="2"/>
      <c r="N9889" s="2"/>
      <c r="O9889" s="2"/>
      <c r="P9889" s="2"/>
      <c r="Q9889" s="2"/>
      <c r="R9889" s="2"/>
      <c r="S9889" s="2"/>
      <c r="T9889" s="2"/>
      <c r="U9889" s="2"/>
      <c r="V9889" s="2"/>
      <c r="W9889" s="2"/>
      <c r="X9889" s="2"/>
      <c r="Y9889" s="2"/>
      <c r="AB9889" s="2"/>
      <c r="AC9889" s="2"/>
      <c r="AD9889" s="2"/>
      <c r="AE9889" s="2"/>
      <c r="AF9889" s="2"/>
      <c r="AG9889" s="2"/>
      <c r="AH9889" s="2"/>
      <c r="AI9889" s="2"/>
      <c r="AJ9889" s="2"/>
      <c r="AK9889" s="2"/>
      <c r="BK9889" s="2"/>
      <c r="BL9889" s="2"/>
      <c r="BN9889" s="2"/>
      <c r="BO9889" s="2"/>
    </row>
    <row r="9890" ht="12.75" customHeight="1">
      <c r="D9890" s="2"/>
      <c r="G9890" s="2"/>
      <c r="I9890" s="2"/>
      <c r="J9890" s="2"/>
      <c r="K9890" s="2"/>
      <c r="L9890" s="2"/>
      <c r="M9890" s="2"/>
      <c r="N9890" s="2"/>
      <c r="O9890" s="2"/>
      <c r="P9890" s="2"/>
      <c r="Q9890" s="2"/>
      <c r="R9890" s="2"/>
      <c r="S9890" s="2"/>
      <c r="T9890" s="2"/>
      <c r="U9890" s="2"/>
      <c r="V9890" s="2"/>
      <c r="W9890" s="2"/>
      <c r="X9890" s="2"/>
      <c r="Y9890" s="2"/>
      <c r="AB9890" s="2"/>
      <c r="AC9890" s="2"/>
      <c r="AD9890" s="2"/>
      <c r="AE9890" s="2"/>
      <c r="AF9890" s="2"/>
      <c r="AG9890" s="2"/>
      <c r="AH9890" s="2"/>
      <c r="AI9890" s="2"/>
      <c r="AJ9890" s="2"/>
      <c r="AK9890" s="2"/>
      <c r="BK9890" s="2"/>
      <c r="BL9890" s="2"/>
      <c r="BN9890" s="2"/>
      <c r="BO9890" s="2"/>
    </row>
    <row r="9891" ht="12.75" customHeight="1">
      <c r="D9891" s="2"/>
      <c r="G9891" s="2"/>
      <c r="I9891" s="2"/>
      <c r="J9891" s="2"/>
      <c r="K9891" s="2"/>
      <c r="L9891" s="2"/>
      <c r="M9891" s="2"/>
      <c r="N9891" s="2"/>
      <c r="O9891" s="2"/>
      <c r="P9891" s="2"/>
      <c r="Q9891" s="2"/>
      <c r="R9891" s="2"/>
      <c r="S9891" s="2"/>
      <c r="T9891" s="2"/>
      <c r="U9891" s="2"/>
      <c r="V9891" s="2"/>
      <c r="W9891" s="2"/>
      <c r="X9891" s="2"/>
      <c r="Y9891" s="2"/>
      <c r="AB9891" s="2"/>
      <c r="AC9891" s="2"/>
      <c r="AD9891" s="2"/>
      <c r="AE9891" s="2"/>
      <c r="AF9891" s="2"/>
      <c r="AG9891" s="2"/>
      <c r="AH9891" s="2"/>
      <c r="AI9891" s="2"/>
      <c r="AJ9891" s="2"/>
      <c r="AK9891" s="2"/>
      <c r="BK9891" s="2"/>
      <c r="BL9891" s="2"/>
      <c r="BN9891" s="2"/>
      <c r="BO9891" s="2"/>
    </row>
    <row r="9892" ht="12.75" customHeight="1">
      <c r="D9892" s="2"/>
      <c r="G9892" s="2"/>
      <c r="I9892" s="2"/>
      <c r="J9892" s="2"/>
      <c r="K9892" s="2"/>
      <c r="L9892" s="2"/>
      <c r="M9892" s="2"/>
      <c r="N9892" s="2"/>
      <c r="O9892" s="2"/>
      <c r="P9892" s="2"/>
      <c r="Q9892" s="2"/>
      <c r="R9892" s="2"/>
      <c r="S9892" s="2"/>
      <c r="T9892" s="2"/>
      <c r="U9892" s="2"/>
      <c r="V9892" s="2"/>
      <c r="W9892" s="2"/>
      <c r="X9892" s="2"/>
      <c r="Y9892" s="2"/>
      <c r="AB9892" s="2"/>
      <c r="AC9892" s="2"/>
      <c r="AD9892" s="2"/>
      <c r="AE9892" s="2"/>
      <c r="AF9892" s="2"/>
      <c r="AG9892" s="2"/>
      <c r="AH9892" s="2"/>
      <c r="AI9892" s="2"/>
      <c r="AJ9892" s="2"/>
      <c r="AK9892" s="2"/>
      <c r="BK9892" s="2"/>
      <c r="BL9892" s="2"/>
      <c r="BN9892" s="2"/>
      <c r="BO9892" s="2"/>
    </row>
    <row r="9893" ht="12.75" customHeight="1">
      <c r="D9893" s="2"/>
      <c r="G9893" s="2"/>
      <c r="I9893" s="2"/>
      <c r="J9893" s="2"/>
      <c r="K9893" s="2"/>
      <c r="L9893" s="2"/>
      <c r="M9893" s="2"/>
      <c r="N9893" s="2"/>
      <c r="O9893" s="2"/>
      <c r="P9893" s="2"/>
      <c r="Q9893" s="2"/>
      <c r="R9893" s="2"/>
      <c r="S9893" s="2"/>
      <c r="T9893" s="2"/>
      <c r="U9893" s="2"/>
      <c r="V9893" s="2"/>
      <c r="W9893" s="2"/>
      <c r="X9893" s="2"/>
      <c r="Y9893" s="2"/>
      <c r="AB9893" s="2"/>
      <c r="AC9893" s="2"/>
      <c r="AD9893" s="2"/>
      <c r="AE9893" s="2"/>
      <c r="AF9893" s="2"/>
      <c r="AG9893" s="2"/>
      <c r="AH9893" s="2"/>
      <c r="AI9893" s="2"/>
      <c r="AJ9893" s="2"/>
      <c r="AK9893" s="2"/>
      <c r="BK9893" s="2"/>
      <c r="BL9893" s="2"/>
      <c r="BN9893" s="2"/>
      <c r="BO9893" s="2"/>
    </row>
    <row r="9894" ht="12.75" customHeight="1">
      <c r="D9894" s="2"/>
      <c r="G9894" s="2"/>
      <c r="I9894" s="2"/>
      <c r="J9894" s="2"/>
      <c r="K9894" s="2"/>
      <c r="L9894" s="2"/>
      <c r="M9894" s="2"/>
      <c r="N9894" s="2"/>
      <c r="O9894" s="2"/>
      <c r="P9894" s="2"/>
      <c r="Q9894" s="2"/>
      <c r="R9894" s="2"/>
      <c r="S9894" s="2"/>
      <c r="T9894" s="2"/>
      <c r="U9894" s="2"/>
      <c r="V9894" s="2"/>
      <c r="W9894" s="2"/>
      <c r="X9894" s="2"/>
      <c r="Y9894" s="2"/>
      <c r="AB9894" s="2"/>
      <c r="AC9894" s="2"/>
      <c r="AD9894" s="2"/>
      <c r="AE9894" s="2"/>
      <c r="AF9894" s="2"/>
      <c r="AG9894" s="2"/>
      <c r="AH9894" s="2"/>
      <c r="AI9894" s="2"/>
      <c r="AJ9894" s="2"/>
      <c r="AK9894" s="2"/>
      <c r="BK9894" s="2"/>
      <c r="BL9894" s="2"/>
      <c r="BN9894" s="2"/>
      <c r="BO9894" s="2"/>
    </row>
    <row r="9895" ht="12.75" customHeight="1">
      <c r="D9895" s="2"/>
      <c r="G9895" s="2"/>
      <c r="I9895" s="2"/>
      <c r="J9895" s="2"/>
      <c r="K9895" s="2"/>
      <c r="L9895" s="2"/>
      <c r="M9895" s="2"/>
      <c r="N9895" s="2"/>
      <c r="O9895" s="2"/>
      <c r="P9895" s="2"/>
      <c r="Q9895" s="2"/>
      <c r="R9895" s="2"/>
      <c r="S9895" s="2"/>
      <c r="T9895" s="2"/>
      <c r="U9895" s="2"/>
      <c r="V9895" s="2"/>
      <c r="W9895" s="2"/>
      <c r="X9895" s="2"/>
      <c r="Y9895" s="2"/>
      <c r="AB9895" s="2"/>
      <c r="AC9895" s="2"/>
      <c r="AD9895" s="2"/>
      <c r="AE9895" s="2"/>
      <c r="AF9895" s="2"/>
      <c r="AG9895" s="2"/>
      <c r="AH9895" s="2"/>
      <c r="AI9895" s="2"/>
      <c r="AJ9895" s="2"/>
      <c r="AK9895" s="2"/>
      <c r="BK9895" s="2"/>
      <c r="BL9895" s="2"/>
      <c r="BN9895" s="2"/>
      <c r="BO9895" s="2"/>
    </row>
    <row r="9896" ht="12.75" customHeight="1">
      <c r="D9896" s="2"/>
      <c r="G9896" s="2"/>
      <c r="I9896" s="2"/>
      <c r="J9896" s="2"/>
      <c r="K9896" s="2"/>
      <c r="L9896" s="2"/>
      <c r="M9896" s="2"/>
      <c r="N9896" s="2"/>
      <c r="O9896" s="2"/>
      <c r="P9896" s="2"/>
      <c r="Q9896" s="2"/>
      <c r="R9896" s="2"/>
      <c r="S9896" s="2"/>
      <c r="T9896" s="2"/>
      <c r="U9896" s="2"/>
      <c r="V9896" s="2"/>
      <c r="W9896" s="2"/>
      <c r="X9896" s="2"/>
      <c r="Y9896" s="2"/>
      <c r="AB9896" s="2"/>
      <c r="AC9896" s="2"/>
      <c r="AD9896" s="2"/>
      <c r="AE9896" s="2"/>
      <c r="AF9896" s="2"/>
      <c r="AG9896" s="2"/>
      <c r="AH9896" s="2"/>
      <c r="AI9896" s="2"/>
      <c r="AJ9896" s="2"/>
      <c r="AK9896" s="2"/>
      <c r="BK9896" s="2"/>
      <c r="BL9896" s="2"/>
      <c r="BN9896" s="2"/>
      <c r="BO9896" s="2"/>
    </row>
    <row r="9897" ht="12.75" customHeight="1">
      <c r="D9897" s="2"/>
      <c r="G9897" s="2"/>
      <c r="I9897" s="2"/>
      <c r="J9897" s="2"/>
      <c r="K9897" s="2"/>
      <c r="L9897" s="2"/>
      <c r="M9897" s="2"/>
      <c r="N9897" s="2"/>
      <c r="O9897" s="2"/>
      <c r="P9897" s="2"/>
      <c r="Q9897" s="2"/>
      <c r="R9897" s="2"/>
      <c r="S9897" s="2"/>
      <c r="T9897" s="2"/>
      <c r="U9897" s="2"/>
      <c r="V9897" s="2"/>
      <c r="W9897" s="2"/>
      <c r="X9897" s="2"/>
      <c r="Y9897" s="2"/>
      <c r="AB9897" s="2"/>
      <c r="AC9897" s="2"/>
      <c r="AD9897" s="2"/>
      <c r="AE9897" s="2"/>
      <c r="AF9897" s="2"/>
      <c r="AG9897" s="2"/>
      <c r="AH9897" s="2"/>
      <c r="AI9897" s="2"/>
      <c r="AJ9897" s="2"/>
      <c r="AK9897" s="2"/>
      <c r="BK9897" s="2"/>
      <c r="BL9897" s="2"/>
      <c r="BN9897" s="2"/>
      <c r="BO9897" s="2"/>
    </row>
    <row r="9898" ht="12.75" customHeight="1">
      <c r="D9898" s="2"/>
      <c r="G9898" s="2"/>
      <c r="I9898" s="2"/>
      <c r="J9898" s="2"/>
      <c r="K9898" s="2"/>
      <c r="L9898" s="2"/>
      <c r="M9898" s="2"/>
      <c r="N9898" s="2"/>
      <c r="O9898" s="2"/>
      <c r="P9898" s="2"/>
      <c r="Q9898" s="2"/>
      <c r="R9898" s="2"/>
      <c r="S9898" s="2"/>
      <c r="T9898" s="2"/>
      <c r="U9898" s="2"/>
      <c r="V9898" s="2"/>
      <c r="W9898" s="2"/>
      <c r="X9898" s="2"/>
      <c r="Y9898" s="2"/>
      <c r="AB9898" s="2"/>
      <c r="AC9898" s="2"/>
      <c r="AD9898" s="2"/>
      <c r="AE9898" s="2"/>
      <c r="AF9898" s="2"/>
      <c r="AG9898" s="2"/>
      <c r="AH9898" s="2"/>
      <c r="AI9898" s="2"/>
      <c r="AJ9898" s="2"/>
      <c r="AK9898" s="2"/>
      <c r="BK9898" s="2"/>
      <c r="BL9898" s="2"/>
      <c r="BN9898" s="2"/>
      <c r="BO9898" s="2"/>
    </row>
    <row r="9899" ht="12.75" customHeight="1">
      <c r="D9899" s="2"/>
      <c r="G9899" s="2"/>
      <c r="I9899" s="2"/>
      <c r="J9899" s="2"/>
      <c r="K9899" s="2"/>
      <c r="L9899" s="2"/>
      <c r="M9899" s="2"/>
      <c r="N9899" s="2"/>
      <c r="O9899" s="2"/>
      <c r="P9899" s="2"/>
      <c r="Q9899" s="2"/>
      <c r="R9899" s="2"/>
      <c r="S9899" s="2"/>
      <c r="T9899" s="2"/>
      <c r="U9899" s="2"/>
      <c r="V9899" s="2"/>
      <c r="W9899" s="2"/>
      <c r="X9899" s="2"/>
      <c r="Y9899" s="2"/>
      <c r="AB9899" s="2"/>
      <c r="AC9899" s="2"/>
      <c r="AD9899" s="2"/>
      <c r="AE9899" s="2"/>
      <c r="AF9899" s="2"/>
      <c r="AG9899" s="2"/>
      <c r="AH9899" s="2"/>
      <c r="AI9899" s="2"/>
      <c r="AJ9899" s="2"/>
      <c r="AK9899" s="2"/>
      <c r="BK9899" s="2"/>
      <c r="BL9899" s="2"/>
      <c r="BN9899" s="2"/>
      <c r="BO9899" s="2"/>
    </row>
    <row r="9900" ht="12.75" customHeight="1">
      <c r="D9900" s="2"/>
      <c r="G9900" s="2"/>
      <c r="I9900" s="2"/>
      <c r="J9900" s="2"/>
      <c r="K9900" s="2"/>
      <c r="L9900" s="2"/>
      <c r="M9900" s="2"/>
      <c r="N9900" s="2"/>
      <c r="O9900" s="2"/>
      <c r="P9900" s="2"/>
      <c r="Q9900" s="2"/>
      <c r="R9900" s="2"/>
      <c r="S9900" s="2"/>
      <c r="T9900" s="2"/>
      <c r="U9900" s="2"/>
      <c r="V9900" s="2"/>
      <c r="W9900" s="2"/>
      <c r="X9900" s="2"/>
      <c r="Y9900" s="2"/>
      <c r="AB9900" s="2"/>
      <c r="AC9900" s="2"/>
      <c r="AD9900" s="2"/>
      <c r="AE9900" s="2"/>
      <c r="AF9900" s="2"/>
      <c r="AG9900" s="2"/>
      <c r="AH9900" s="2"/>
      <c r="AI9900" s="2"/>
      <c r="AJ9900" s="2"/>
      <c r="AK9900" s="2"/>
      <c r="BK9900" s="2"/>
      <c r="BL9900" s="2"/>
      <c r="BN9900" s="2"/>
      <c r="BO9900" s="2"/>
    </row>
    <row r="9901" ht="12.75" customHeight="1">
      <c r="D9901" s="2"/>
      <c r="G9901" s="2"/>
      <c r="I9901" s="2"/>
      <c r="J9901" s="2"/>
      <c r="K9901" s="2"/>
      <c r="L9901" s="2"/>
      <c r="M9901" s="2"/>
      <c r="N9901" s="2"/>
      <c r="O9901" s="2"/>
      <c r="P9901" s="2"/>
      <c r="Q9901" s="2"/>
      <c r="R9901" s="2"/>
      <c r="S9901" s="2"/>
      <c r="T9901" s="2"/>
      <c r="U9901" s="2"/>
      <c r="V9901" s="2"/>
      <c r="W9901" s="2"/>
      <c r="X9901" s="2"/>
      <c r="Y9901" s="2"/>
      <c r="AB9901" s="2"/>
      <c r="AC9901" s="2"/>
      <c r="AD9901" s="2"/>
      <c r="AE9901" s="2"/>
      <c r="AF9901" s="2"/>
      <c r="AG9901" s="2"/>
      <c r="AH9901" s="2"/>
      <c r="AI9901" s="2"/>
      <c r="AJ9901" s="2"/>
      <c r="AK9901" s="2"/>
      <c r="BK9901" s="2"/>
      <c r="BL9901" s="2"/>
      <c r="BN9901" s="2"/>
      <c r="BO9901" s="2"/>
    </row>
    <row r="9902" ht="12.75" customHeight="1">
      <c r="D9902" s="2"/>
      <c r="G9902" s="2"/>
      <c r="I9902" s="2"/>
      <c r="J9902" s="2"/>
      <c r="K9902" s="2"/>
      <c r="L9902" s="2"/>
      <c r="M9902" s="2"/>
      <c r="N9902" s="2"/>
      <c r="O9902" s="2"/>
      <c r="P9902" s="2"/>
      <c r="Q9902" s="2"/>
      <c r="R9902" s="2"/>
      <c r="S9902" s="2"/>
      <c r="T9902" s="2"/>
      <c r="U9902" s="2"/>
      <c r="V9902" s="2"/>
      <c r="W9902" s="2"/>
      <c r="X9902" s="2"/>
      <c r="Y9902" s="2"/>
      <c r="AB9902" s="2"/>
      <c r="AC9902" s="2"/>
      <c r="AD9902" s="2"/>
      <c r="AE9902" s="2"/>
      <c r="AF9902" s="2"/>
      <c r="AG9902" s="2"/>
      <c r="AH9902" s="2"/>
      <c r="AI9902" s="2"/>
      <c r="AJ9902" s="2"/>
      <c r="AK9902" s="2"/>
      <c r="BK9902" s="2"/>
      <c r="BL9902" s="2"/>
      <c r="BN9902" s="2"/>
      <c r="BO9902" s="2"/>
    </row>
    <row r="9903" ht="12.75" customHeight="1">
      <c r="D9903" s="2"/>
      <c r="G9903" s="2"/>
      <c r="I9903" s="2"/>
      <c r="J9903" s="2"/>
      <c r="K9903" s="2"/>
      <c r="L9903" s="2"/>
      <c r="M9903" s="2"/>
      <c r="N9903" s="2"/>
      <c r="O9903" s="2"/>
      <c r="P9903" s="2"/>
      <c r="Q9903" s="2"/>
      <c r="R9903" s="2"/>
      <c r="S9903" s="2"/>
      <c r="T9903" s="2"/>
      <c r="U9903" s="2"/>
      <c r="V9903" s="2"/>
      <c r="W9903" s="2"/>
      <c r="X9903" s="2"/>
      <c r="Y9903" s="2"/>
      <c r="AB9903" s="2"/>
      <c r="AC9903" s="2"/>
      <c r="AD9903" s="2"/>
      <c r="AE9903" s="2"/>
      <c r="AF9903" s="2"/>
      <c r="AG9903" s="2"/>
      <c r="AH9903" s="2"/>
      <c r="AI9903" s="2"/>
      <c r="AJ9903" s="2"/>
      <c r="AK9903" s="2"/>
      <c r="BK9903" s="2"/>
      <c r="BL9903" s="2"/>
      <c r="BN9903" s="2"/>
      <c r="BO9903" s="2"/>
    </row>
    <row r="9904" ht="12.75" customHeight="1">
      <c r="D9904" s="2"/>
      <c r="G9904" s="2"/>
      <c r="I9904" s="2"/>
      <c r="J9904" s="2"/>
      <c r="K9904" s="2"/>
      <c r="L9904" s="2"/>
      <c r="M9904" s="2"/>
      <c r="N9904" s="2"/>
      <c r="O9904" s="2"/>
      <c r="P9904" s="2"/>
      <c r="Q9904" s="2"/>
      <c r="R9904" s="2"/>
      <c r="S9904" s="2"/>
      <c r="T9904" s="2"/>
      <c r="U9904" s="2"/>
      <c r="V9904" s="2"/>
      <c r="W9904" s="2"/>
      <c r="X9904" s="2"/>
      <c r="Y9904" s="2"/>
      <c r="AB9904" s="2"/>
      <c r="AC9904" s="2"/>
      <c r="AD9904" s="2"/>
      <c r="AE9904" s="2"/>
      <c r="AF9904" s="2"/>
      <c r="AG9904" s="2"/>
      <c r="AH9904" s="2"/>
      <c r="AI9904" s="2"/>
      <c r="AJ9904" s="2"/>
      <c r="AK9904" s="2"/>
      <c r="BK9904" s="2"/>
      <c r="BL9904" s="2"/>
      <c r="BN9904" s="2"/>
      <c r="BO9904" s="2"/>
    </row>
    <row r="9905" ht="12.75" customHeight="1">
      <c r="D9905" s="2"/>
      <c r="G9905" s="2"/>
      <c r="I9905" s="2"/>
      <c r="J9905" s="2"/>
      <c r="K9905" s="2"/>
      <c r="L9905" s="2"/>
      <c r="M9905" s="2"/>
      <c r="N9905" s="2"/>
      <c r="O9905" s="2"/>
      <c r="P9905" s="2"/>
      <c r="Q9905" s="2"/>
      <c r="R9905" s="2"/>
      <c r="S9905" s="2"/>
      <c r="T9905" s="2"/>
      <c r="U9905" s="2"/>
      <c r="V9905" s="2"/>
      <c r="W9905" s="2"/>
      <c r="X9905" s="2"/>
      <c r="Y9905" s="2"/>
      <c r="AB9905" s="2"/>
      <c r="AC9905" s="2"/>
      <c r="AD9905" s="2"/>
      <c r="AE9905" s="2"/>
      <c r="AF9905" s="2"/>
      <c r="AG9905" s="2"/>
      <c r="AH9905" s="2"/>
      <c r="AI9905" s="2"/>
      <c r="AJ9905" s="2"/>
      <c r="AK9905" s="2"/>
      <c r="BK9905" s="2"/>
      <c r="BL9905" s="2"/>
      <c r="BN9905" s="2"/>
      <c r="BO9905" s="2"/>
    </row>
    <row r="9906" ht="12.75" customHeight="1">
      <c r="D9906" s="2"/>
      <c r="G9906" s="2"/>
      <c r="I9906" s="2"/>
      <c r="J9906" s="2"/>
      <c r="K9906" s="2"/>
      <c r="L9906" s="2"/>
      <c r="M9906" s="2"/>
      <c r="N9906" s="2"/>
      <c r="O9906" s="2"/>
      <c r="P9906" s="2"/>
      <c r="Q9906" s="2"/>
      <c r="R9906" s="2"/>
      <c r="S9906" s="2"/>
      <c r="T9906" s="2"/>
      <c r="U9906" s="2"/>
      <c r="V9906" s="2"/>
      <c r="W9906" s="2"/>
      <c r="X9906" s="2"/>
      <c r="Y9906" s="2"/>
      <c r="AB9906" s="2"/>
      <c r="AC9906" s="2"/>
      <c r="AD9906" s="2"/>
      <c r="AE9906" s="2"/>
      <c r="AF9906" s="2"/>
      <c r="AG9906" s="2"/>
      <c r="AH9906" s="2"/>
      <c r="AI9906" s="2"/>
      <c r="AJ9906" s="2"/>
      <c r="AK9906" s="2"/>
      <c r="BK9906" s="2"/>
      <c r="BL9906" s="2"/>
      <c r="BN9906" s="2"/>
      <c r="BO9906" s="2"/>
    </row>
    <row r="9907" ht="12.75" customHeight="1">
      <c r="D9907" s="2"/>
      <c r="G9907" s="2"/>
      <c r="I9907" s="2"/>
      <c r="J9907" s="2"/>
      <c r="K9907" s="2"/>
      <c r="L9907" s="2"/>
      <c r="M9907" s="2"/>
      <c r="N9907" s="2"/>
      <c r="O9907" s="2"/>
      <c r="P9907" s="2"/>
      <c r="Q9907" s="2"/>
      <c r="R9907" s="2"/>
      <c r="S9907" s="2"/>
      <c r="T9907" s="2"/>
      <c r="U9907" s="2"/>
      <c r="V9907" s="2"/>
      <c r="W9907" s="2"/>
      <c r="X9907" s="2"/>
      <c r="Y9907" s="2"/>
      <c r="AB9907" s="2"/>
      <c r="AC9907" s="2"/>
      <c r="AD9907" s="2"/>
      <c r="AE9907" s="2"/>
      <c r="AF9907" s="2"/>
      <c r="AG9907" s="2"/>
      <c r="AH9907" s="2"/>
      <c r="AI9907" s="2"/>
      <c r="AJ9907" s="2"/>
      <c r="AK9907" s="2"/>
      <c r="BK9907" s="2"/>
      <c r="BL9907" s="2"/>
      <c r="BN9907" s="2"/>
      <c r="BO9907" s="2"/>
    </row>
    <row r="9908" ht="12.75" customHeight="1">
      <c r="D9908" s="2"/>
      <c r="G9908" s="2"/>
      <c r="I9908" s="2"/>
      <c r="J9908" s="2"/>
      <c r="K9908" s="2"/>
      <c r="L9908" s="2"/>
      <c r="M9908" s="2"/>
      <c r="N9908" s="2"/>
      <c r="O9908" s="2"/>
      <c r="P9908" s="2"/>
      <c r="Q9908" s="2"/>
      <c r="R9908" s="2"/>
      <c r="S9908" s="2"/>
      <c r="T9908" s="2"/>
      <c r="U9908" s="2"/>
      <c r="V9908" s="2"/>
      <c r="W9908" s="2"/>
      <c r="X9908" s="2"/>
      <c r="Y9908" s="2"/>
      <c r="AB9908" s="2"/>
      <c r="AC9908" s="2"/>
      <c r="AD9908" s="2"/>
      <c r="AE9908" s="2"/>
      <c r="AF9908" s="2"/>
      <c r="AG9908" s="2"/>
      <c r="AH9908" s="2"/>
      <c r="AI9908" s="2"/>
      <c r="AJ9908" s="2"/>
      <c r="AK9908" s="2"/>
      <c r="BK9908" s="2"/>
      <c r="BL9908" s="2"/>
      <c r="BN9908" s="2"/>
      <c r="BO9908" s="2"/>
    </row>
    <row r="9909" ht="12.75" customHeight="1">
      <c r="D9909" s="2"/>
      <c r="G9909" s="2"/>
      <c r="I9909" s="2"/>
      <c r="J9909" s="2"/>
      <c r="K9909" s="2"/>
      <c r="L9909" s="2"/>
      <c r="M9909" s="2"/>
      <c r="N9909" s="2"/>
      <c r="O9909" s="2"/>
      <c r="P9909" s="2"/>
      <c r="Q9909" s="2"/>
      <c r="R9909" s="2"/>
      <c r="S9909" s="2"/>
      <c r="T9909" s="2"/>
      <c r="U9909" s="2"/>
      <c r="V9909" s="2"/>
      <c r="W9909" s="2"/>
      <c r="X9909" s="2"/>
      <c r="Y9909" s="2"/>
      <c r="AB9909" s="2"/>
      <c r="AC9909" s="2"/>
      <c r="AD9909" s="2"/>
      <c r="AE9909" s="2"/>
      <c r="AF9909" s="2"/>
      <c r="AG9909" s="2"/>
      <c r="AH9909" s="2"/>
      <c r="AI9909" s="2"/>
      <c r="AJ9909" s="2"/>
      <c r="AK9909" s="2"/>
      <c r="BK9909" s="2"/>
      <c r="BL9909" s="2"/>
      <c r="BN9909" s="2"/>
      <c r="BO9909" s="2"/>
    </row>
    <row r="9910" ht="12.75" customHeight="1">
      <c r="D9910" s="2"/>
      <c r="G9910" s="2"/>
      <c r="I9910" s="2"/>
      <c r="J9910" s="2"/>
      <c r="K9910" s="2"/>
      <c r="L9910" s="2"/>
      <c r="M9910" s="2"/>
      <c r="N9910" s="2"/>
      <c r="O9910" s="2"/>
      <c r="P9910" s="2"/>
      <c r="Q9910" s="2"/>
      <c r="R9910" s="2"/>
      <c r="S9910" s="2"/>
      <c r="T9910" s="2"/>
      <c r="U9910" s="2"/>
      <c r="V9910" s="2"/>
      <c r="W9910" s="2"/>
      <c r="X9910" s="2"/>
      <c r="Y9910" s="2"/>
      <c r="AB9910" s="2"/>
      <c r="AC9910" s="2"/>
      <c r="AD9910" s="2"/>
      <c r="AE9910" s="2"/>
      <c r="AF9910" s="2"/>
      <c r="AG9910" s="2"/>
      <c r="AH9910" s="2"/>
      <c r="AI9910" s="2"/>
      <c r="AJ9910" s="2"/>
      <c r="AK9910" s="2"/>
      <c r="BK9910" s="2"/>
      <c r="BL9910" s="2"/>
      <c r="BN9910" s="2"/>
      <c r="BO9910" s="2"/>
    </row>
    <row r="9911" ht="12.75" customHeight="1">
      <c r="D9911" s="2"/>
      <c r="G9911" s="2"/>
      <c r="I9911" s="2"/>
      <c r="J9911" s="2"/>
      <c r="K9911" s="2"/>
      <c r="L9911" s="2"/>
      <c r="M9911" s="2"/>
      <c r="N9911" s="2"/>
      <c r="O9911" s="2"/>
      <c r="P9911" s="2"/>
      <c r="Q9911" s="2"/>
      <c r="R9911" s="2"/>
      <c r="S9911" s="2"/>
      <c r="T9911" s="2"/>
      <c r="U9911" s="2"/>
      <c r="V9911" s="2"/>
      <c r="W9911" s="2"/>
      <c r="X9911" s="2"/>
      <c r="Y9911" s="2"/>
      <c r="AB9911" s="2"/>
      <c r="AC9911" s="2"/>
      <c r="AD9911" s="2"/>
      <c r="AE9911" s="2"/>
      <c r="AF9911" s="2"/>
      <c r="AG9911" s="2"/>
      <c r="AH9911" s="2"/>
      <c r="AI9911" s="2"/>
      <c r="AJ9911" s="2"/>
      <c r="AK9911" s="2"/>
      <c r="BK9911" s="2"/>
      <c r="BL9911" s="2"/>
      <c r="BN9911" s="2"/>
      <c r="BO9911" s="2"/>
    </row>
    <row r="9912" ht="12.75" customHeight="1">
      <c r="D9912" s="2"/>
      <c r="G9912" s="2"/>
      <c r="I9912" s="2"/>
      <c r="J9912" s="2"/>
      <c r="K9912" s="2"/>
      <c r="L9912" s="2"/>
      <c r="M9912" s="2"/>
      <c r="N9912" s="2"/>
      <c r="O9912" s="2"/>
      <c r="P9912" s="2"/>
      <c r="Q9912" s="2"/>
      <c r="R9912" s="2"/>
      <c r="S9912" s="2"/>
      <c r="T9912" s="2"/>
      <c r="U9912" s="2"/>
      <c r="V9912" s="2"/>
      <c r="W9912" s="2"/>
      <c r="X9912" s="2"/>
      <c r="Y9912" s="2"/>
      <c r="AB9912" s="2"/>
      <c r="AC9912" s="2"/>
      <c r="AD9912" s="2"/>
      <c r="AE9912" s="2"/>
      <c r="AF9912" s="2"/>
      <c r="AG9912" s="2"/>
      <c r="AH9912" s="2"/>
      <c r="AI9912" s="2"/>
      <c r="AJ9912" s="2"/>
      <c r="AK9912" s="2"/>
      <c r="BK9912" s="2"/>
      <c r="BL9912" s="2"/>
      <c r="BN9912" s="2"/>
      <c r="BO9912" s="2"/>
    </row>
    <row r="9913" ht="12.75" customHeight="1">
      <c r="D9913" s="2"/>
      <c r="G9913" s="2"/>
      <c r="I9913" s="2"/>
      <c r="J9913" s="2"/>
      <c r="K9913" s="2"/>
      <c r="L9913" s="2"/>
      <c r="M9913" s="2"/>
      <c r="N9913" s="2"/>
      <c r="O9913" s="2"/>
      <c r="P9913" s="2"/>
      <c r="Q9913" s="2"/>
      <c r="R9913" s="2"/>
      <c r="S9913" s="2"/>
      <c r="T9913" s="2"/>
      <c r="U9913" s="2"/>
      <c r="V9913" s="2"/>
      <c r="W9913" s="2"/>
      <c r="X9913" s="2"/>
      <c r="Y9913" s="2"/>
      <c r="AB9913" s="2"/>
      <c r="AC9913" s="2"/>
      <c r="AD9913" s="2"/>
      <c r="AE9913" s="2"/>
      <c r="AF9913" s="2"/>
      <c r="AG9913" s="2"/>
      <c r="AH9913" s="2"/>
      <c r="AI9913" s="2"/>
      <c r="AJ9913" s="2"/>
      <c r="AK9913" s="2"/>
      <c r="BK9913" s="2"/>
      <c r="BL9913" s="2"/>
      <c r="BN9913" s="2"/>
      <c r="BO9913" s="2"/>
    </row>
    <row r="9914" ht="12.75" customHeight="1">
      <c r="D9914" s="2"/>
      <c r="G9914" s="2"/>
      <c r="I9914" s="2"/>
      <c r="J9914" s="2"/>
      <c r="K9914" s="2"/>
      <c r="L9914" s="2"/>
      <c r="M9914" s="2"/>
      <c r="N9914" s="2"/>
      <c r="O9914" s="2"/>
      <c r="P9914" s="2"/>
      <c r="Q9914" s="2"/>
      <c r="R9914" s="2"/>
      <c r="S9914" s="2"/>
      <c r="T9914" s="2"/>
      <c r="U9914" s="2"/>
      <c r="V9914" s="2"/>
      <c r="W9914" s="2"/>
      <c r="X9914" s="2"/>
      <c r="Y9914" s="2"/>
      <c r="AB9914" s="2"/>
      <c r="AC9914" s="2"/>
      <c r="AD9914" s="2"/>
      <c r="AE9914" s="2"/>
      <c r="AF9914" s="2"/>
      <c r="AG9914" s="2"/>
      <c r="AH9914" s="2"/>
      <c r="AI9914" s="2"/>
      <c r="AJ9914" s="2"/>
      <c r="AK9914" s="2"/>
      <c r="BK9914" s="2"/>
      <c r="BL9914" s="2"/>
      <c r="BN9914" s="2"/>
      <c r="BO9914" s="2"/>
    </row>
    <row r="9915" ht="12.75" customHeight="1">
      <c r="D9915" s="2"/>
      <c r="G9915" s="2"/>
      <c r="I9915" s="2"/>
      <c r="J9915" s="2"/>
      <c r="K9915" s="2"/>
      <c r="L9915" s="2"/>
      <c r="M9915" s="2"/>
      <c r="N9915" s="2"/>
      <c r="O9915" s="2"/>
      <c r="P9915" s="2"/>
      <c r="Q9915" s="2"/>
      <c r="R9915" s="2"/>
      <c r="S9915" s="2"/>
      <c r="T9915" s="2"/>
      <c r="U9915" s="2"/>
      <c r="V9915" s="2"/>
      <c r="W9915" s="2"/>
      <c r="X9915" s="2"/>
      <c r="Y9915" s="2"/>
      <c r="AB9915" s="2"/>
      <c r="AC9915" s="2"/>
      <c r="AD9915" s="2"/>
      <c r="AE9915" s="2"/>
      <c r="AF9915" s="2"/>
      <c r="AG9915" s="2"/>
      <c r="AH9915" s="2"/>
      <c r="AI9915" s="2"/>
      <c r="AJ9915" s="2"/>
      <c r="AK9915" s="2"/>
      <c r="BK9915" s="2"/>
      <c r="BL9915" s="2"/>
      <c r="BN9915" s="2"/>
      <c r="BO9915" s="2"/>
    </row>
    <row r="9916" ht="12.75" customHeight="1">
      <c r="D9916" s="2"/>
      <c r="G9916" s="2"/>
      <c r="I9916" s="2"/>
      <c r="J9916" s="2"/>
      <c r="K9916" s="2"/>
      <c r="L9916" s="2"/>
      <c r="M9916" s="2"/>
      <c r="N9916" s="2"/>
      <c r="O9916" s="2"/>
      <c r="P9916" s="2"/>
      <c r="Q9916" s="2"/>
      <c r="R9916" s="2"/>
      <c r="S9916" s="2"/>
      <c r="T9916" s="2"/>
      <c r="U9916" s="2"/>
      <c r="V9916" s="2"/>
      <c r="W9916" s="2"/>
      <c r="X9916" s="2"/>
      <c r="Y9916" s="2"/>
      <c r="AB9916" s="2"/>
      <c r="AC9916" s="2"/>
      <c r="AD9916" s="2"/>
      <c r="AE9916" s="2"/>
      <c r="AF9916" s="2"/>
      <c r="AG9916" s="2"/>
      <c r="AH9916" s="2"/>
      <c r="AI9916" s="2"/>
      <c r="AJ9916" s="2"/>
      <c r="AK9916" s="2"/>
      <c r="BK9916" s="2"/>
      <c r="BL9916" s="2"/>
      <c r="BN9916" s="2"/>
      <c r="BO9916" s="2"/>
    </row>
    <row r="9917" ht="12.75" customHeight="1">
      <c r="D9917" s="2"/>
      <c r="G9917" s="2"/>
      <c r="I9917" s="2"/>
      <c r="J9917" s="2"/>
      <c r="K9917" s="2"/>
      <c r="L9917" s="2"/>
      <c r="M9917" s="2"/>
      <c r="N9917" s="2"/>
      <c r="O9917" s="2"/>
      <c r="P9917" s="2"/>
      <c r="Q9917" s="2"/>
      <c r="R9917" s="2"/>
      <c r="S9917" s="2"/>
      <c r="T9917" s="2"/>
      <c r="U9917" s="2"/>
      <c r="V9917" s="2"/>
      <c r="W9917" s="2"/>
      <c r="X9917" s="2"/>
      <c r="Y9917" s="2"/>
      <c r="AB9917" s="2"/>
      <c r="AC9917" s="2"/>
      <c r="AD9917" s="2"/>
      <c r="AE9917" s="2"/>
      <c r="AF9917" s="2"/>
      <c r="AG9917" s="2"/>
      <c r="AH9917" s="2"/>
      <c r="AI9917" s="2"/>
      <c r="AJ9917" s="2"/>
      <c r="AK9917" s="2"/>
      <c r="BK9917" s="2"/>
      <c r="BL9917" s="2"/>
      <c r="BN9917" s="2"/>
      <c r="BO9917" s="2"/>
    </row>
    <row r="9918" ht="12.75" customHeight="1">
      <c r="D9918" s="2"/>
      <c r="G9918" s="2"/>
      <c r="I9918" s="2"/>
      <c r="J9918" s="2"/>
      <c r="K9918" s="2"/>
      <c r="L9918" s="2"/>
      <c r="M9918" s="2"/>
      <c r="N9918" s="2"/>
      <c r="O9918" s="2"/>
      <c r="P9918" s="2"/>
      <c r="Q9918" s="2"/>
      <c r="R9918" s="2"/>
      <c r="S9918" s="2"/>
      <c r="T9918" s="2"/>
      <c r="U9918" s="2"/>
      <c r="V9918" s="2"/>
      <c r="W9918" s="2"/>
      <c r="X9918" s="2"/>
      <c r="Y9918" s="2"/>
      <c r="AB9918" s="2"/>
      <c r="AC9918" s="2"/>
      <c r="AD9918" s="2"/>
      <c r="AE9918" s="2"/>
      <c r="AF9918" s="2"/>
      <c r="AG9918" s="2"/>
      <c r="AH9918" s="2"/>
      <c r="AI9918" s="2"/>
      <c r="AJ9918" s="2"/>
      <c r="AK9918" s="2"/>
      <c r="BK9918" s="2"/>
      <c r="BL9918" s="2"/>
      <c r="BN9918" s="2"/>
      <c r="BO9918" s="2"/>
    </row>
    <row r="9919" ht="12.75" customHeight="1">
      <c r="D9919" s="2"/>
      <c r="G9919" s="2"/>
      <c r="I9919" s="2"/>
      <c r="J9919" s="2"/>
      <c r="K9919" s="2"/>
      <c r="L9919" s="2"/>
      <c r="M9919" s="2"/>
      <c r="N9919" s="2"/>
      <c r="O9919" s="2"/>
      <c r="P9919" s="2"/>
      <c r="Q9919" s="2"/>
      <c r="R9919" s="2"/>
      <c r="S9919" s="2"/>
      <c r="T9919" s="2"/>
      <c r="U9919" s="2"/>
      <c r="V9919" s="2"/>
      <c r="W9919" s="2"/>
      <c r="X9919" s="2"/>
      <c r="Y9919" s="2"/>
      <c r="AB9919" s="2"/>
      <c r="AC9919" s="2"/>
      <c r="AD9919" s="2"/>
      <c r="AE9919" s="2"/>
      <c r="AF9919" s="2"/>
      <c r="AG9919" s="2"/>
      <c r="AH9919" s="2"/>
      <c r="AI9919" s="2"/>
      <c r="AJ9919" s="2"/>
      <c r="AK9919" s="2"/>
      <c r="BK9919" s="2"/>
      <c r="BL9919" s="2"/>
      <c r="BN9919" s="2"/>
      <c r="BO9919" s="2"/>
    </row>
    <row r="9920" ht="12.75" customHeight="1">
      <c r="D9920" s="2"/>
      <c r="G9920" s="2"/>
      <c r="I9920" s="2"/>
      <c r="J9920" s="2"/>
      <c r="K9920" s="2"/>
      <c r="L9920" s="2"/>
      <c r="M9920" s="2"/>
      <c r="N9920" s="2"/>
      <c r="O9920" s="2"/>
      <c r="P9920" s="2"/>
      <c r="Q9920" s="2"/>
      <c r="R9920" s="2"/>
      <c r="S9920" s="2"/>
      <c r="T9920" s="2"/>
      <c r="U9920" s="2"/>
      <c r="V9920" s="2"/>
      <c r="W9920" s="2"/>
      <c r="X9920" s="2"/>
      <c r="Y9920" s="2"/>
      <c r="AB9920" s="2"/>
      <c r="AC9920" s="2"/>
      <c r="AD9920" s="2"/>
      <c r="AE9920" s="2"/>
      <c r="AF9920" s="2"/>
      <c r="AG9920" s="2"/>
      <c r="AH9920" s="2"/>
      <c r="AI9920" s="2"/>
      <c r="AJ9920" s="2"/>
      <c r="AK9920" s="2"/>
      <c r="BK9920" s="2"/>
      <c r="BL9920" s="2"/>
      <c r="BN9920" s="2"/>
      <c r="BO9920" s="2"/>
    </row>
    <row r="9921" ht="12.75" customHeight="1">
      <c r="D9921" s="2"/>
      <c r="G9921" s="2"/>
      <c r="I9921" s="2"/>
      <c r="J9921" s="2"/>
      <c r="K9921" s="2"/>
      <c r="L9921" s="2"/>
      <c r="M9921" s="2"/>
      <c r="N9921" s="2"/>
      <c r="O9921" s="2"/>
      <c r="P9921" s="2"/>
      <c r="Q9921" s="2"/>
      <c r="R9921" s="2"/>
      <c r="S9921" s="2"/>
      <c r="T9921" s="2"/>
      <c r="U9921" s="2"/>
      <c r="V9921" s="2"/>
      <c r="W9921" s="2"/>
      <c r="X9921" s="2"/>
      <c r="Y9921" s="2"/>
      <c r="AB9921" s="2"/>
      <c r="AC9921" s="2"/>
      <c r="AD9921" s="2"/>
      <c r="AE9921" s="2"/>
      <c r="AF9921" s="2"/>
      <c r="AG9921" s="2"/>
      <c r="AH9921" s="2"/>
      <c r="AI9921" s="2"/>
      <c r="AJ9921" s="2"/>
      <c r="AK9921" s="2"/>
      <c r="BK9921" s="2"/>
      <c r="BL9921" s="2"/>
      <c r="BN9921" s="2"/>
      <c r="BO9921" s="2"/>
    </row>
    <row r="9922" ht="12.75" customHeight="1">
      <c r="D9922" s="2"/>
      <c r="G9922" s="2"/>
      <c r="I9922" s="2"/>
      <c r="J9922" s="2"/>
      <c r="K9922" s="2"/>
      <c r="L9922" s="2"/>
      <c r="M9922" s="2"/>
      <c r="N9922" s="2"/>
      <c r="O9922" s="2"/>
      <c r="P9922" s="2"/>
      <c r="Q9922" s="2"/>
      <c r="R9922" s="2"/>
      <c r="S9922" s="2"/>
      <c r="T9922" s="2"/>
      <c r="U9922" s="2"/>
      <c r="V9922" s="2"/>
      <c r="W9922" s="2"/>
      <c r="X9922" s="2"/>
      <c r="Y9922" s="2"/>
      <c r="AB9922" s="2"/>
      <c r="AC9922" s="2"/>
      <c r="AD9922" s="2"/>
      <c r="AE9922" s="2"/>
      <c r="AF9922" s="2"/>
      <c r="AG9922" s="2"/>
      <c r="AH9922" s="2"/>
      <c r="AI9922" s="2"/>
      <c r="AJ9922" s="2"/>
      <c r="AK9922" s="2"/>
      <c r="BK9922" s="2"/>
      <c r="BL9922" s="2"/>
      <c r="BN9922" s="2"/>
      <c r="BO9922" s="2"/>
    </row>
    <row r="9923" ht="12.75" customHeight="1">
      <c r="D9923" s="2"/>
      <c r="G9923" s="2"/>
      <c r="I9923" s="2"/>
      <c r="J9923" s="2"/>
      <c r="K9923" s="2"/>
      <c r="L9923" s="2"/>
      <c r="M9923" s="2"/>
      <c r="N9923" s="2"/>
      <c r="O9923" s="2"/>
      <c r="P9923" s="2"/>
      <c r="Q9923" s="2"/>
      <c r="R9923" s="2"/>
      <c r="S9923" s="2"/>
      <c r="T9923" s="2"/>
      <c r="U9923" s="2"/>
      <c r="V9923" s="2"/>
      <c r="W9923" s="2"/>
      <c r="X9923" s="2"/>
      <c r="Y9923" s="2"/>
      <c r="AB9923" s="2"/>
      <c r="AC9923" s="2"/>
      <c r="AD9923" s="2"/>
      <c r="AE9923" s="2"/>
      <c r="AF9923" s="2"/>
      <c r="AG9923" s="2"/>
      <c r="AH9923" s="2"/>
      <c r="AI9923" s="2"/>
      <c r="AJ9923" s="2"/>
      <c r="AK9923" s="2"/>
      <c r="BK9923" s="2"/>
      <c r="BL9923" s="2"/>
      <c r="BN9923" s="2"/>
      <c r="BO9923" s="2"/>
    </row>
    <row r="9924" ht="12.75" customHeight="1">
      <c r="D9924" s="2"/>
      <c r="G9924" s="2"/>
      <c r="I9924" s="2"/>
      <c r="J9924" s="2"/>
      <c r="K9924" s="2"/>
      <c r="L9924" s="2"/>
      <c r="M9924" s="2"/>
      <c r="N9924" s="2"/>
      <c r="O9924" s="2"/>
      <c r="P9924" s="2"/>
      <c r="Q9924" s="2"/>
      <c r="R9924" s="2"/>
      <c r="S9924" s="2"/>
      <c r="T9924" s="2"/>
      <c r="U9924" s="2"/>
      <c r="V9924" s="2"/>
      <c r="W9924" s="2"/>
      <c r="X9924" s="2"/>
      <c r="Y9924" s="2"/>
      <c r="AB9924" s="2"/>
      <c r="AC9924" s="2"/>
      <c r="AD9924" s="2"/>
      <c r="AE9924" s="2"/>
      <c r="AF9924" s="2"/>
      <c r="AG9924" s="2"/>
      <c r="AH9924" s="2"/>
      <c r="AI9924" s="2"/>
      <c r="AJ9924" s="2"/>
      <c r="AK9924" s="2"/>
      <c r="BK9924" s="2"/>
      <c r="BL9924" s="2"/>
      <c r="BN9924" s="2"/>
      <c r="BO9924" s="2"/>
    </row>
    <row r="9925" ht="12.75" customHeight="1">
      <c r="D9925" s="2"/>
      <c r="G9925" s="2"/>
      <c r="I9925" s="2"/>
      <c r="J9925" s="2"/>
      <c r="K9925" s="2"/>
      <c r="L9925" s="2"/>
      <c r="M9925" s="2"/>
      <c r="N9925" s="2"/>
      <c r="O9925" s="2"/>
      <c r="P9925" s="2"/>
      <c r="Q9925" s="2"/>
      <c r="R9925" s="2"/>
      <c r="S9925" s="2"/>
      <c r="T9925" s="2"/>
      <c r="U9925" s="2"/>
      <c r="V9925" s="2"/>
      <c r="W9925" s="2"/>
      <c r="X9925" s="2"/>
      <c r="Y9925" s="2"/>
      <c r="AB9925" s="2"/>
      <c r="AC9925" s="2"/>
      <c r="AD9925" s="2"/>
      <c r="AE9925" s="2"/>
      <c r="AF9925" s="2"/>
      <c r="AG9925" s="2"/>
      <c r="AH9925" s="2"/>
      <c r="AI9925" s="2"/>
      <c r="AJ9925" s="2"/>
      <c r="AK9925" s="2"/>
      <c r="BK9925" s="2"/>
      <c r="BL9925" s="2"/>
      <c r="BN9925" s="2"/>
      <c r="BO9925" s="2"/>
    </row>
    <row r="9926" ht="12.75" customHeight="1">
      <c r="D9926" s="2"/>
      <c r="G9926" s="2"/>
      <c r="I9926" s="2"/>
      <c r="J9926" s="2"/>
      <c r="K9926" s="2"/>
      <c r="L9926" s="2"/>
      <c r="M9926" s="2"/>
      <c r="N9926" s="2"/>
      <c r="O9926" s="2"/>
      <c r="P9926" s="2"/>
      <c r="Q9926" s="2"/>
      <c r="R9926" s="2"/>
      <c r="S9926" s="2"/>
      <c r="T9926" s="2"/>
      <c r="U9926" s="2"/>
      <c r="V9926" s="2"/>
      <c r="W9926" s="2"/>
      <c r="X9926" s="2"/>
      <c r="Y9926" s="2"/>
      <c r="AB9926" s="2"/>
      <c r="AC9926" s="2"/>
      <c r="AD9926" s="2"/>
      <c r="AE9926" s="2"/>
      <c r="AF9926" s="2"/>
      <c r="AG9926" s="2"/>
      <c r="AH9926" s="2"/>
      <c r="AI9926" s="2"/>
      <c r="AJ9926" s="2"/>
      <c r="AK9926" s="2"/>
      <c r="BK9926" s="2"/>
      <c r="BL9926" s="2"/>
      <c r="BN9926" s="2"/>
      <c r="BO9926" s="2"/>
    </row>
    <row r="9927" ht="12.75" customHeight="1">
      <c r="D9927" s="2"/>
      <c r="G9927" s="2"/>
      <c r="I9927" s="2"/>
      <c r="J9927" s="2"/>
      <c r="K9927" s="2"/>
      <c r="L9927" s="2"/>
      <c r="M9927" s="2"/>
      <c r="N9927" s="2"/>
      <c r="O9927" s="2"/>
      <c r="P9927" s="2"/>
      <c r="Q9927" s="2"/>
      <c r="R9927" s="2"/>
      <c r="S9927" s="2"/>
      <c r="T9927" s="2"/>
      <c r="U9927" s="2"/>
      <c r="V9927" s="2"/>
      <c r="W9927" s="2"/>
      <c r="X9927" s="2"/>
      <c r="Y9927" s="2"/>
      <c r="AB9927" s="2"/>
      <c r="AC9927" s="2"/>
      <c r="AD9927" s="2"/>
      <c r="AE9927" s="2"/>
      <c r="AF9927" s="2"/>
      <c r="AG9927" s="2"/>
      <c r="AH9927" s="2"/>
      <c r="AI9927" s="2"/>
      <c r="AJ9927" s="2"/>
      <c r="AK9927" s="2"/>
      <c r="BK9927" s="2"/>
      <c r="BL9927" s="2"/>
      <c r="BN9927" s="2"/>
      <c r="BO9927" s="2"/>
    </row>
    <row r="9928" ht="12.75" customHeight="1">
      <c r="D9928" s="2"/>
      <c r="G9928" s="2"/>
      <c r="I9928" s="2"/>
      <c r="J9928" s="2"/>
      <c r="K9928" s="2"/>
      <c r="L9928" s="2"/>
      <c r="M9928" s="2"/>
      <c r="N9928" s="2"/>
      <c r="O9928" s="2"/>
      <c r="P9928" s="2"/>
      <c r="Q9928" s="2"/>
      <c r="R9928" s="2"/>
      <c r="S9928" s="2"/>
      <c r="T9928" s="2"/>
      <c r="U9928" s="2"/>
      <c r="V9928" s="2"/>
      <c r="W9928" s="2"/>
      <c r="X9928" s="2"/>
      <c r="Y9928" s="2"/>
      <c r="AB9928" s="2"/>
      <c r="AC9928" s="2"/>
      <c r="AD9928" s="2"/>
      <c r="AE9928" s="2"/>
      <c r="AF9928" s="2"/>
      <c r="AG9928" s="2"/>
      <c r="AH9928" s="2"/>
      <c r="AI9928" s="2"/>
      <c r="AJ9928" s="2"/>
      <c r="AK9928" s="2"/>
      <c r="BK9928" s="2"/>
      <c r="BL9928" s="2"/>
      <c r="BN9928" s="2"/>
      <c r="BO9928" s="2"/>
    </row>
    <row r="9929" ht="12.75" customHeight="1">
      <c r="D9929" s="2"/>
      <c r="G9929" s="2"/>
      <c r="I9929" s="2"/>
      <c r="J9929" s="2"/>
      <c r="K9929" s="2"/>
      <c r="L9929" s="2"/>
      <c r="M9929" s="2"/>
      <c r="N9929" s="2"/>
      <c r="O9929" s="2"/>
      <c r="P9929" s="2"/>
      <c r="Q9929" s="2"/>
      <c r="R9929" s="2"/>
      <c r="S9929" s="2"/>
      <c r="T9929" s="2"/>
      <c r="U9929" s="2"/>
      <c r="V9929" s="2"/>
      <c r="W9929" s="2"/>
      <c r="X9929" s="2"/>
      <c r="Y9929" s="2"/>
      <c r="AB9929" s="2"/>
      <c r="AC9929" s="2"/>
      <c r="AD9929" s="2"/>
      <c r="AE9929" s="2"/>
      <c r="AF9929" s="2"/>
      <c r="AG9929" s="2"/>
      <c r="AH9929" s="2"/>
      <c r="AI9929" s="2"/>
      <c r="AJ9929" s="2"/>
      <c r="AK9929" s="2"/>
      <c r="BK9929" s="2"/>
      <c r="BL9929" s="2"/>
      <c r="BN9929" s="2"/>
      <c r="BO9929" s="2"/>
    </row>
    <row r="9930" ht="12.75" customHeight="1">
      <c r="D9930" s="2"/>
      <c r="G9930" s="2"/>
      <c r="I9930" s="2"/>
      <c r="J9930" s="2"/>
      <c r="K9930" s="2"/>
      <c r="L9930" s="2"/>
      <c r="M9930" s="2"/>
      <c r="N9930" s="2"/>
      <c r="O9930" s="2"/>
      <c r="P9930" s="2"/>
      <c r="Q9930" s="2"/>
      <c r="R9930" s="2"/>
      <c r="S9930" s="2"/>
      <c r="T9930" s="2"/>
      <c r="U9930" s="2"/>
      <c r="V9930" s="2"/>
      <c r="W9930" s="2"/>
      <c r="X9930" s="2"/>
      <c r="Y9930" s="2"/>
      <c r="AB9930" s="2"/>
      <c r="AC9930" s="2"/>
      <c r="AD9930" s="2"/>
      <c r="AE9930" s="2"/>
      <c r="AF9930" s="2"/>
      <c r="AG9930" s="2"/>
      <c r="AH9930" s="2"/>
      <c r="AI9930" s="2"/>
      <c r="AJ9930" s="2"/>
      <c r="AK9930" s="2"/>
      <c r="BK9930" s="2"/>
      <c r="BL9930" s="2"/>
      <c r="BN9930" s="2"/>
      <c r="BO9930" s="2"/>
    </row>
    <row r="9931" ht="12.75" customHeight="1">
      <c r="D9931" s="2"/>
      <c r="G9931" s="2"/>
      <c r="I9931" s="2"/>
      <c r="J9931" s="2"/>
      <c r="K9931" s="2"/>
      <c r="L9931" s="2"/>
      <c r="M9931" s="2"/>
      <c r="N9931" s="2"/>
      <c r="O9931" s="2"/>
      <c r="P9931" s="2"/>
      <c r="Q9931" s="2"/>
      <c r="R9931" s="2"/>
      <c r="S9931" s="2"/>
      <c r="T9931" s="2"/>
      <c r="U9931" s="2"/>
      <c r="V9931" s="2"/>
      <c r="W9931" s="2"/>
      <c r="X9931" s="2"/>
      <c r="Y9931" s="2"/>
      <c r="AB9931" s="2"/>
      <c r="AC9931" s="2"/>
      <c r="AD9931" s="2"/>
      <c r="AE9931" s="2"/>
      <c r="AF9931" s="2"/>
      <c r="AG9931" s="2"/>
      <c r="AH9931" s="2"/>
      <c r="AI9931" s="2"/>
      <c r="AJ9931" s="2"/>
      <c r="AK9931" s="2"/>
      <c r="BK9931" s="2"/>
      <c r="BL9931" s="2"/>
      <c r="BN9931" s="2"/>
      <c r="BO9931" s="2"/>
    </row>
    <row r="9932" ht="12.75" customHeight="1">
      <c r="D9932" s="2"/>
      <c r="G9932" s="2"/>
      <c r="I9932" s="2"/>
      <c r="J9932" s="2"/>
      <c r="K9932" s="2"/>
      <c r="L9932" s="2"/>
      <c r="M9932" s="2"/>
      <c r="N9932" s="2"/>
      <c r="O9932" s="2"/>
      <c r="P9932" s="2"/>
      <c r="Q9932" s="2"/>
      <c r="R9932" s="2"/>
      <c r="S9932" s="2"/>
      <c r="T9932" s="2"/>
      <c r="U9932" s="2"/>
      <c r="V9932" s="2"/>
      <c r="W9932" s="2"/>
      <c r="X9932" s="2"/>
      <c r="Y9932" s="2"/>
      <c r="AB9932" s="2"/>
      <c r="AC9932" s="2"/>
      <c r="AD9932" s="2"/>
      <c r="AE9932" s="2"/>
      <c r="AF9932" s="2"/>
      <c r="AG9932" s="2"/>
      <c r="AH9932" s="2"/>
      <c r="AI9932" s="2"/>
      <c r="AJ9932" s="2"/>
      <c r="AK9932" s="2"/>
      <c r="BK9932" s="2"/>
      <c r="BL9932" s="2"/>
      <c r="BN9932" s="2"/>
      <c r="BO9932" s="2"/>
    </row>
    <row r="9933" ht="12.75" customHeight="1">
      <c r="D9933" s="2"/>
      <c r="G9933" s="2"/>
      <c r="I9933" s="2"/>
      <c r="J9933" s="2"/>
      <c r="K9933" s="2"/>
      <c r="L9933" s="2"/>
      <c r="M9933" s="2"/>
      <c r="N9933" s="2"/>
      <c r="O9933" s="2"/>
      <c r="P9933" s="2"/>
      <c r="Q9933" s="2"/>
      <c r="R9933" s="2"/>
      <c r="S9933" s="2"/>
      <c r="T9933" s="2"/>
      <c r="U9933" s="2"/>
      <c r="V9933" s="2"/>
      <c r="W9933" s="2"/>
      <c r="X9933" s="2"/>
      <c r="Y9933" s="2"/>
      <c r="AB9933" s="2"/>
      <c r="AC9933" s="2"/>
      <c r="AD9933" s="2"/>
      <c r="AE9933" s="2"/>
      <c r="AF9933" s="2"/>
      <c r="AG9933" s="2"/>
      <c r="AH9933" s="2"/>
      <c r="AI9933" s="2"/>
      <c r="AJ9933" s="2"/>
      <c r="AK9933" s="2"/>
      <c r="BK9933" s="2"/>
      <c r="BL9933" s="2"/>
      <c r="BN9933" s="2"/>
      <c r="BO9933" s="2"/>
    </row>
    <row r="9934" ht="12.75" customHeight="1">
      <c r="D9934" s="2"/>
      <c r="G9934" s="2"/>
      <c r="I9934" s="2"/>
      <c r="J9934" s="2"/>
      <c r="K9934" s="2"/>
      <c r="L9934" s="2"/>
      <c r="M9934" s="2"/>
      <c r="N9934" s="2"/>
      <c r="O9934" s="2"/>
      <c r="P9934" s="2"/>
      <c r="Q9934" s="2"/>
      <c r="R9934" s="2"/>
      <c r="S9934" s="2"/>
      <c r="T9934" s="2"/>
      <c r="U9934" s="2"/>
      <c r="V9934" s="2"/>
      <c r="W9934" s="2"/>
      <c r="X9934" s="2"/>
      <c r="Y9934" s="2"/>
      <c r="AB9934" s="2"/>
      <c r="AC9934" s="2"/>
      <c r="AD9934" s="2"/>
      <c r="AE9934" s="2"/>
      <c r="AF9934" s="2"/>
      <c r="AG9934" s="2"/>
      <c r="AH9934" s="2"/>
      <c r="AI9934" s="2"/>
      <c r="AJ9934" s="2"/>
      <c r="AK9934" s="2"/>
      <c r="BK9934" s="2"/>
      <c r="BL9934" s="2"/>
      <c r="BN9934" s="2"/>
      <c r="BO9934" s="2"/>
    </row>
    <row r="9935" ht="12.75" customHeight="1">
      <c r="D9935" s="2"/>
      <c r="G9935" s="2"/>
      <c r="I9935" s="2"/>
      <c r="J9935" s="2"/>
      <c r="K9935" s="2"/>
      <c r="L9935" s="2"/>
      <c r="M9935" s="2"/>
      <c r="N9935" s="2"/>
      <c r="O9935" s="2"/>
      <c r="P9935" s="2"/>
      <c r="Q9935" s="2"/>
      <c r="R9935" s="2"/>
      <c r="S9935" s="2"/>
      <c r="T9935" s="2"/>
      <c r="U9935" s="2"/>
      <c r="V9935" s="2"/>
      <c r="W9935" s="2"/>
      <c r="X9935" s="2"/>
      <c r="Y9935" s="2"/>
      <c r="AB9935" s="2"/>
      <c r="AC9935" s="2"/>
      <c r="AD9935" s="2"/>
      <c r="AE9935" s="2"/>
      <c r="AF9935" s="2"/>
      <c r="AG9935" s="2"/>
      <c r="AH9935" s="2"/>
      <c r="AI9935" s="2"/>
      <c r="AJ9935" s="2"/>
      <c r="AK9935" s="2"/>
      <c r="BK9935" s="2"/>
      <c r="BL9935" s="2"/>
      <c r="BN9935" s="2"/>
      <c r="BO9935" s="2"/>
    </row>
    <row r="9936" ht="12.75" customHeight="1">
      <c r="D9936" s="2"/>
      <c r="G9936" s="2"/>
      <c r="I9936" s="2"/>
      <c r="J9936" s="2"/>
      <c r="K9936" s="2"/>
      <c r="L9936" s="2"/>
      <c r="M9936" s="2"/>
      <c r="N9936" s="2"/>
      <c r="O9936" s="2"/>
      <c r="P9936" s="2"/>
      <c r="Q9936" s="2"/>
      <c r="R9936" s="2"/>
      <c r="S9936" s="2"/>
      <c r="T9936" s="2"/>
      <c r="U9936" s="2"/>
      <c r="V9936" s="2"/>
      <c r="W9936" s="2"/>
      <c r="X9936" s="2"/>
      <c r="Y9936" s="2"/>
      <c r="AB9936" s="2"/>
      <c r="AC9936" s="2"/>
      <c r="AD9936" s="2"/>
      <c r="AE9936" s="2"/>
      <c r="AF9936" s="2"/>
      <c r="AG9936" s="2"/>
      <c r="AH9936" s="2"/>
      <c r="AI9936" s="2"/>
      <c r="AJ9936" s="2"/>
      <c r="AK9936" s="2"/>
      <c r="BK9936" s="2"/>
      <c r="BL9936" s="2"/>
      <c r="BN9936" s="2"/>
      <c r="BO9936" s="2"/>
    </row>
    <row r="9937" ht="12.75" customHeight="1">
      <c r="D9937" s="2"/>
      <c r="G9937" s="2"/>
      <c r="I9937" s="2"/>
      <c r="J9937" s="2"/>
      <c r="K9937" s="2"/>
      <c r="L9937" s="2"/>
      <c r="M9937" s="2"/>
      <c r="N9937" s="2"/>
      <c r="O9937" s="2"/>
      <c r="P9937" s="2"/>
      <c r="Q9937" s="2"/>
      <c r="R9937" s="2"/>
      <c r="S9937" s="2"/>
      <c r="T9937" s="2"/>
      <c r="U9937" s="2"/>
      <c r="V9937" s="2"/>
      <c r="W9937" s="2"/>
      <c r="X9937" s="2"/>
      <c r="Y9937" s="2"/>
      <c r="AB9937" s="2"/>
      <c r="AC9937" s="2"/>
      <c r="AD9937" s="2"/>
      <c r="AE9937" s="2"/>
      <c r="AF9937" s="2"/>
      <c r="AG9937" s="2"/>
      <c r="AH9937" s="2"/>
      <c r="AI9937" s="2"/>
      <c r="AJ9937" s="2"/>
      <c r="AK9937" s="2"/>
      <c r="BK9937" s="2"/>
      <c r="BL9937" s="2"/>
      <c r="BN9937" s="2"/>
      <c r="BO9937" s="2"/>
    </row>
    <row r="9938" ht="12.75" customHeight="1">
      <c r="D9938" s="2"/>
      <c r="G9938" s="2"/>
      <c r="I9938" s="2"/>
      <c r="J9938" s="2"/>
      <c r="K9938" s="2"/>
      <c r="L9938" s="2"/>
      <c r="M9938" s="2"/>
      <c r="N9938" s="2"/>
      <c r="O9938" s="2"/>
      <c r="P9938" s="2"/>
      <c r="Q9938" s="2"/>
      <c r="R9938" s="2"/>
      <c r="S9938" s="2"/>
      <c r="T9938" s="2"/>
      <c r="U9938" s="2"/>
      <c r="V9938" s="2"/>
      <c r="W9938" s="2"/>
      <c r="X9938" s="2"/>
      <c r="Y9938" s="2"/>
      <c r="AB9938" s="2"/>
      <c r="AC9938" s="2"/>
      <c r="AD9938" s="2"/>
      <c r="AE9938" s="2"/>
      <c r="AF9938" s="2"/>
      <c r="AG9938" s="2"/>
      <c r="AH9938" s="2"/>
      <c r="AI9938" s="2"/>
      <c r="AJ9938" s="2"/>
      <c r="AK9938" s="2"/>
      <c r="BK9938" s="2"/>
      <c r="BL9938" s="2"/>
      <c r="BN9938" s="2"/>
      <c r="BO9938" s="2"/>
    </row>
    <row r="9939" ht="12.75" customHeight="1">
      <c r="D9939" s="2"/>
      <c r="G9939" s="2"/>
      <c r="I9939" s="2"/>
      <c r="J9939" s="2"/>
      <c r="K9939" s="2"/>
      <c r="L9939" s="2"/>
      <c r="M9939" s="2"/>
      <c r="N9939" s="2"/>
      <c r="O9939" s="2"/>
      <c r="P9939" s="2"/>
      <c r="Q9939" s="2"/>
      <c r="R9939" s="2"/>
      <c r="S9939" s="2"/>
      <c r="T9939" s="2"/>
      <c r="U9939" s="2"/>
      <c r="V9939" s="2"/>
      <c r="W9939" s="2"/>
      <c r="X9939" s="2"/>
      <c r="Y9939" s="2"/>
      <c r="AB9939" s="2"/>
      <c r="AC9939" s="2"/>
      <c r="AD9939" s="2"/>
      <c r="AE9939" s="2"/>
      <c r="AF9939" s="2"/>
      <c r="AG9939" s="2"/>
      <c r="AH9939" s="2"/>
      <c r="AI9939" s="2"/>
      <c r="AJ9939" s="2"/>
      <c r="AK9939" s="2"/>
      <c r="BK9939" s="2"/>
      <c r="BL9939" s="2"/>
      <c r="BN9939" s="2"/>
      <c r="BO9939" s="2"/>
    </row>
    <row r="9940" ht="12.75" customHeight="1">
      <c r="D9940" s="2"/>
      <c r="G9940" s="2"/>
      <c r="I9940" s="2"/>
      <c r="J9940" s="2"/>
      <c r="K9940" s="2"/>
      <c r="L9940" s="2"/>
      <c r="M9940" s="2"/>
      <c r="N9940" s="2"/>
      <c r="O9940" s="2"/>
      <c r="P9940" s="2"/>
      <c r="Q9940" s="2"/>
      <c r="R9940" s="2"/>
      <c r="S9940" s="2"/>
      <c r="T9940" s="2"/>
      <c r="U9940" s="2"/>
      <c r="V9940" s="2"/>
      <c r="W9940" s="2"/>
      <c r="X9940" s="2"/>
      <c r="Y9940" s="2"/>
      <c r="AB9940" s="2"/>
      <c r="AC9940" s="2"/>
      <c r="AD9940" s="2"/>
      <c r="AE9940" s="2"/>
      <c r="AF9940" s="2"/>
      <c r="AG9940" s="2"/>
      <c r="AH9940" s="2"/>
      <c r="AI9940" s="2"/>
      <c r="AJ9940" s="2"/>
      <c r="AK9940" s="2"/>
      <c r="BK9940" s="2"/>
      <c r="BL9940" s="2"/>
      <c r="BN9940" s="2"/>
      <c r="BO9940" s="2"/>
    </row>
    <row r="9941" ht="12.75" customHeight="1">
      <c r="D9941" s="2"/>
      <c r="G9941" s="2"/>
      <c r="I9941" s="2"/>
      <c r="J9941" s="2"/>
      <c r="K9941" s="2"/>
      <c r="L9941" s="2"/>
      <c r="M9941" s="2"/>
      <c r="N9941" s="2"/>
      <c r="O9941" s="2"/>
      <c r="P9941" s="2"/>
      <c r="Q9941" s="2"/>
      <c r="R9941" s="2"/>
      <c r="S9941" s="2"/>
      <c r="T9941" s="2"/>
      <c r="U9941" s="2"/>
      <c r="V9941" s="2"/>
      <c r="W9941" s="2"/>
      <c r="X9941" s="2"/>
      <c r="Y9941" s="2"/>
      <c r="AB9941" s="2"/>
      <c r="AC9941" s="2"/>
      <c r="AD9941" s="2"/>
      <c r="AE9941" s="2"/>
      <c r="AF9941" s="2"/>
      <c r="AG9941" s="2"/>
      <c r="AH9941" s="2"/>
      <c r="AI9941" s="2"/>
      <c r="AJ9941" s="2"/>
      <c r="AK9941" s="2"/>
      <c r="BK9941" s="2"/>
      <c r="BL9941" s="2"/>
      <c r="BN9941" s="2"/>
      <c r="BO9941" s="2"/>
    </row>
    <row r="9942" ht="12.75" customHeight="1">
      <c r="D9942" s="2"/>
      <c r="G9942" s="2"/>
      <c r="I9942" s="2"/>
      <c r="J9942" s="2"/>
      <c r="K9942" s="2"/>
      <c r="L9942" s="2"/>
      <c r="M9942" s="2"/>
      <c r="N9942" s="2"/>
      <c r="O9942" s="2"/>
      <c r="P9942" s="2"/>
      <c r="Q9942" s="2"/>
      <c r="R9942" s="2"/>
      <c r="S9942" s="2"/>
      <c r="T9942" s="2"/>
      <c r="U9942" s="2"/>
      <c r="V9942" s="2"/>
      <c r="W9942" s="2"/>
      <c r="X9942" s="2"/>
      <c r="Y9942" s="2"/>
      <c r="AB9942" s="2"/>
      <c r="AC9942" s="2"/>
      <c r="AD9942" s="2"/>
      <c r="AE9942" s="2"/>
      <c r="AF9942" s="2"/>
      <c r="AG9942" s="2"/>
      <c r="AH9942" s="2"/>
      <c r="AI9942" s="2"/>
      <c r="AJ9942" s="2"/>
      <c r="AK9942" s="2"/>
      <c r="BK9942" s="2"/>
      <c r="BL9942" s="2"/>
      <c r="BN9942" s="2"/>
      <c r="BO9942" s="2"/>
    </row>
    <row r="9943" ht="12.75" customHeight="1">
      <c r="D9943" s="2"/>
      <c r="G9943" s="2"/>
      <c r="I9943" s="2"/>
      <c r="J9943" s="2"/>
      <c r="K9943" s="2"/>
      <c r="L9943" s="2"/>
      <c r="M9943" s="2"/>
      <c r="N9943" s="2"/>
      <c r="O9943" s="2"/>
      <c r="P9943" s="2"/>
      <c r="Q9943" s="2"/>
      <c r="R9943" s="2"/>
      <c r="S9943" s="2"/>
      <c r="T9943" s="2"/>
      <c r="U9943" s="2"/>
      <c r="V9943" s="2"/>
      <c r="W9943" s="2"/>
      <c r="X9943" s="2"/>
      <c r="Y9943" s="2"/>
      <c r="AB9943" s="2"/>
      <c r="AC9943" s="2"/>
      <c r="AD9943" s="2"/>
      <c r="AE9943" s="2"/>
      <c r="AF9943" s="2"/>
      <c r="AG9943" s="2"/>
      <c r="AH9943" s="2"/>
      <c r="AI9943" s="2"/>
      <c r="AJ9943" s="2"/>
      <c r="AK9943" s="2"/>
      <c r="BK9943" s="2"/>
      <c r="BL9943" s="2"/>
      <c r="BN9943" s="2"/>
      <c r="BO9943" s="2"/>
    </row>
    <row r="9944" ht="12.75" customHeight="1">
      <c r="D9944" s="2"/>
      <c r="G9944" s="2"/>
      <c r="I9944" s="2"/>
      <c r="J9944" s="2"/>
      <c r="K9944" s="2"/>
      <c r="L9944" s="2"/>
      <c r="M9944" s="2"/>
      <c r="N9944" s="2"/>
      <c r="O9944" s="2"/>
      <c r="P9944" s="2"/>
      <c r="Q9944" s="2"/>
      <c r="R9944" s="2"/>
      <c r="S9944" s="2"/>
      <c r="T9944" s="2"/>
      <c r="U9944" s="2"/>
      <c r="V9944" s="2"/>
      <c r="W9944" s="2"/>
      <c r="X9944" s="2"/>
      <c r="Y9944" s="2"/>
      <c r="AB9944" s="2"/>
      <c r="AC9944" s="2"/>
      <c r="AD9944" s="2"/>
      <c r="AE9944" s="2"/>
      <c r="AF9944" s="2"/>
      <c r="AG9944" s="2"/>
      <c r="AH9944" s="2"/>
      <c r="AI9944" s="2"/>
      <c r="AJ9944" s="2"/>
      <c r="AK9944" s="2"/>
      <c r="BK9944" s="2"/>
      <c r="BL9944" s="2"/>
      <c r="BN9944" s="2"/>
      <c r="BO9944" s="2"/>
    </row>
    <row r="9945" ht="12.75" customHeight="1">
      <c r="D9945" s="2"/>
      <c r="G9945" s="2"/>
      <c r="I9945" s="2"/>
      <c r="J9945" s="2"/>
      <c r="K9945" s="2"/>
      <c r="L9945" s="2"/>
      <c r="M9945" s="2"/>
      <c r="N9945" s="2"/>
      <c r="O9945" s="2"/>
      <c r="P9945" s="2"/>
      <c r="Q9945" s="2"/>
      <c r="R9945" s="2"/>
      <c r="S9945" s="2"/>
      <c r="T9945" s="2"/>
      <c r="U9945" s="2"/>
      <c r="V9945" s="2"/>
      <c r="W9945" s="2"/>
      <c r="X9945" s="2"/>
      <c r="Y9945" s="2"/>
      <c r="AB9945" s="2"/>
      <c r="AC9945" s="2"/>
      <c r="AD9945" s="2"/>
      <c r="AE9945" s="2"/>
      <c r="AF9945" s="2"/>
      <c r="AG9945" s="2"/>
      <c r="AH9945" s="2"/>
      <c r="AI9945" s="2"/>
      <c r="AJ9945" s="2"/>
      <c r="AK9945" s="2"/>
      <c r="BK9945" s="2"/>
      <c r="BL9945" s="2"/>
      <c r="BN9945" s="2"/>
      <c r="BO9945" s="2"/>
    </row>
    <row r="9946" ht="12.75" customHeight="1">
      <c r="D9946" s="2"/>
      <c r="G9946" s="2"/>
      <c r="I9946" s="2"/>
      <c r="J9946" s="2"/>
      <c r="K9946" s="2"/>
      <c r="L9946" s="2"/>
      <c r="M9946" s="2"/>
      <c r="N9946" s="2"/>
      <c r="O9946" s="2"/>
      <c r="P9946" s="2"/>
      <c r="Q9946" s="2"/>
      <c r="R9946" s="2"/>
      <c r="S9946" s="2"/>
      <c r="T9946" s="2"/>
      <c r="U9946" s="2"/>
      <c r="V9946" s="2"/>
      <c r="W9946" s="2"/>
      <c r="X9946" s="2"/>
      <c r="Y9946" s="2"/>
      <c r="AB9946" s="2"/>
      <c r="AC9946" s="2"/>
      <c r="AD9946" s="2"/>
      <c r="AE9946" s="2"/>
      <c r="AF9946" s="2"/>
      <c r="AG9946" s="2"/>
      <c r="AH9946" s="2"/>
      <c r="AI9946" s="2"/>
      <c r="AJ9946" s="2"/>
      <c r="AK9946" s="2"/>
      <c r="BK9946" s="2"/>
      <c r="BL9946" s="2"/>
      <c r="BN9946" s="2"/>
      <c r="BO9946" s="2"/>
    </row>
    <row r="9947" ht="12.75" customHeight="1">
      <c r="D9947" s="2"/>
      <c r="G9947" s="2"/>
      <c r="I9947" s="2"/>
      <c r="J9947" s="2"/>
      <c r="K9947" s="2"/>
      <c r="L9947" s="2"/>
      <c r="M9947" s="2"/>
      <c r="N9947" s="2"/>
      <c r="O9947" s="2"/>
      <c r="P9947" s="2"/>
      <c r="Q9947" s="2"/>
      <c r="R9947" s="2"/>
      <c r="S9947" s="2"/>
      <c r="T9947" s="2"/>
      <c r="U9947" s="2"/>
      <c r="V9947" s="2"/>
      <c r="W9947" s="2"/>
      <c r="X9947" s="2"/>
      <c r="Y9947" s="2"/>
      <c r="AB9947" s="2"/>
      <c r="AC9947" s="2"/>
      <c r="AD9947" s="2"/>
      <c r="AE9947" s="2"/>
      <c r="AF9947" s="2"/>
      <c r="AG9947" s="2"/>
      <c r="AH9947" s="2"/>
      <c r="AI9947" s="2"/>
      <c r="AJ9947" s="2"/>
      <c r="AK9947" s="2"/>
      <c r="BK9947" s="2"/>
      <c r="BL9947" s="2"/>
      <c r="BN9947" s="2"/>
      <c r="BO9947" s="2"/>
    </row>
    <row r="9948" ht="12.75" customHeight="1">
      <c r="D9948" s="2"/>
      <c r="G9948" s="2"/>
      <c r="I9948" s="2"/>
      <c r="J9948" s="2"/>
      <c r="K9948" s="2"/>
      <c r="L9948" s="2"/>
      <c r="M9948" s="2"/>
      <c r="N9948" s="2"/>
      <c r="O9948" s="2"/>
      <c r="P9948" s="2"/>
      <c r="Q9948" s="2"/>
      <c r="R9948" s="2"/>
      <c r="S9948" s="2"/>
      <c r="T9948" s="2"/>
      <c r="U9948" s="2"/>
      <c r="V9948" s="2"/>
      <c r="W9948" s="2"/>
      <c r="X9948" s="2"/>
      <c r="Y9948" s="2"/>
      <c r="AB9948" s="2"/>
      <c r="AC9948" s="2"/>
      <c r="AD9948" s="2"/>
      <c r="AE9948" s="2"/>
      <c r="AF9948" s="2"/>
      <c r="AG9948" s="2"/>
      <c r="AH9948" s="2"/>
      <c r="AI9948" s="2"/>
      <c r="AJ9948" s="2"/>
      <c r="AK9948" s="2"/>
      <c r="BK9948" s="2"/>
      <c r="BL9948" s="2"/>
      <c r="BN9948" s="2"/>
      <c r="BO9948" s="2"/>
    </row>
    <row r="9949" ht="12.75" customHeight="1">
      <c r="D9949" s="2"/>
      <c r="G9949" s="2"/>
      <c r="I9949" s="2"/>
      <c r="J9949" s="2"/>
      <c r="K9949" s="2"/>
      <c r="L9949" s="2"/>
      <c r="M9949" s="2"/>
      <c r="N9949" s="2"/>
      <c r="O9949" s="2"/>
      <c r="P9949" s="2"/>
      <c r="Q9949" s="2"/>
      <c r="R9949" s="2"/>
      <c r="S9949" s="2"/>
      <c r="T9949" s="2"/>
      <c r="U9949" s="2"/>
      <c r="V9949" s="2"/>
      <c r="W9949" s="2"/>
      <c r="X9949" s="2"/>
      <c r="Y9949" s="2"/>
      <c r="AB9949" s="2"/>
      <c r="AC9949" s="2"/>
      <c r="AD9949" s="2"/>
      <c r="AE9949" s="2"/>
      <c r="AF9949" s="2"/>
      <c r="AG9949" s="2"/>
      <c r="AH9949" s="2"/>
      <c r="AI9949" s="2"/>
      <c r="AJ9949" s="2"/>
      <c r="AK9949" s="2"/>
      <c r="BK9949" s="2"/>
      <c r="BL9949" s="2"/>
      <c r="BN9949" s="2"/>
      <c r="BO9949" s="2"/>
    </row>
    <row r="9950" ht="12.75" customHeight="1">
      <c r="D9950" s="2"/>
      <c r="G9950" s="2"/>
      <c r="I9950" s="2"/>
      <c r="J9950" s="2"/>
      <c r="K9950" s="2"/>
      <c r="L9950" s="2"/>
      <c r="M9950" s="2"/>
      <c r="N9950" s="2"/>
      <c r="O9950" s="2"/>
      <c r="P9950" s="2"/>
      <c r="Q9950" s="2"/>
      <c r="R9950" s="2"/>
      <c r="S9950" s="2"/>
      <c r="T9950" s="2"/>
      <c r="U9950" s="2"/>
      <c r="V9950" s="2"/>
      <c r="W9950" s="2"/>
      <c r="X9950" s="2"/>
      <c r="Y9950" s="2"/>
      <c r="AB9950" s="2"/>
      <c r="AC9950" s="2"/>
      <c r="AD9950" s="2"/>
      <c r="AE9950" s="2"/>
      <c r="AF9950" s="2"/>
      <c r="AG9950" s="2"/>
      <c r="AH9950" s="2"/>
      <c r="AI9950" s="2"/>
      <c r="AJ9950" s="2"/>
      <c r="AK9950" s="2"/>
      <c r="BK9950" s="2"/>
      <c r="BL9950" s="2"/>
      <c r="BN9950" s="2"/>
      <c r="BO9950" s="2"/>
    </row>
    <row r="9951" ht="12.75" customHeight="1">
      <c r="D9951" s="2"/>
      <c r="G9951" s="2"/>
      <c r="I9951" s="2"/>
      <c r="J9951" s="2"/>
      <c r="K9951" s="2"/>
      <c r="L9951" s="2"/>
      <c r="M9951" s="2"/>
      <c r="N9951" s="2"/>
      <c r="O9951" s="2"/>
      <c r="P9951" s="2"/>
      <c r="Q9951" s="2"/>
      <c r="R9951" s="2"/>
      <c r="S9951" s="2"/>
      <c r="T9951" s="2"/>
      <c r="U9951" s="2"/>
      <c r="V9951" s="2"/>
      <c r="W9951" s="2"/>
      <c r="X9951" s="2"/>
      <c r="Y9951" s="2"/>
      <c r="AB9951" s="2"/>
      <c r="AC9951" s="2"/>
      <c r="AD9951" s="2"/>
      <c r="AE9951" s="2"/>
      <c r="AF9951" s="2"/>
      <c r="AG9951" s="2"/>
      <c r="AH9951" s="2"/>
      <c r="AI9951" s="2"/>
      <c r="AJ9951" s="2"/>
      <c r="AK9951" s="2"/>
      <c r="BK9951" s="2"/>
      <c r="BL9951" s="2"/>
      <c r="BN9951" s="2"/>
      <c r="BO9951" s="2"/>
    </row>
    <row r="9952" ht="12.75" customHeight="1">
      <c r="D9952" s="2"/>
      <c r="G9952" s="2"/>
      <c r="I9952" s="2"/>
      <c r="J9952" s="2"/>
      <c r="K9952" s="2"/>
      <c r="L9952" s="2"/>
      <c r="M9952" s="2"/>
      <c r="N9952" s="2"/>
      <c r="O9952" s="2"/>
      <c r="P9952" s="2"/>
      <c r="Q9952" s="2"/>
      <c r="R9952" s="2"/>
      <c r="S9952" s="2"/>
      <c r="T9952" s="2"/>
      <c r="U9952" s="2"/>
      <c r="V9952" s="2"/>
      <c r="W9952" s="2"/>
      <c r="X9952" s="2"/>
      <c r="Y9952" s="2"/>
      <c r="AB9952" s="2"/>
      <c r="AC9952" s="2"/>
      <c r="AD9952" s="2"/>
      <c r="AE9952" s="2"/>
      <c r="AF9952" s="2"/>
      <c r="AG9952" s="2"/>
      <c r="AH9952" s="2"/>
      <c r="AI9952" s="2"/>
      <c r="AJ9952" s="2"/>
      <c r="AK9952" s="2"/>
      <c r="BK9952" s="2"/>
      <c r="BL9952" s="2"/>
      <c r="BN9952" s="2"/>
      <c r="BO9952" s="2"/>
    </row>
    <row r="9953" ht="12.75" customHeight="1">
      <c r="D9953" s="2"/>
      <c r="G9953" s="2"/>
      <c r="I9953" s="2"/>
      <c r="J9953" s="2"/>
      <c r="K9953" s="2"/>
      <c r="L9953" s="2"/>
      <c r="M9953" s="2"/>
      <c r="N9953" s="2"/>
      <c r="O9953" s="2"/>
      <c r="P9953" s="2"/>
      <c r="Q9953" s="2"/>
      <c r="R9953" s="2"/>
      <c r="S9953" s="2"/>
      <c r="T9953" s="2"/>
      <c r="U9953" s="2"/>
      <c r="V9953" s="2"/>
      <c r="W9953" s="2"/>
      <c r="X9953" s="2"/>
      <c r="Y9953" s="2"/>
      <c r="AB9953" s="2"/>
      <c r="AC9953" s="2"/>
      <c r="AD9953" s="2"/>
      <c r="AE9953" s="2"/>
      <c r="AF9953" s="2"/>
      <c r="AG9953" s="2"/>
      <c r="AH9953" s="2"/>
      <c r="AI9953" s="2"/>
      <c r="AJ9953" s="2"/>
      <c r="AK9953" s="2"/>
      <c r="BK9953" s="2"/>
      <c r="BL9953" s="2"/>
      <c r="BN9953" s="2"/>
      <c r="BO9953" s="2"/>
    </row>
    <row r="9954" ht="12.75" customHeight="1">
      <c r="D9954" s="2"/>
      <c r="G9954" s="2"/>
      <c r="I9954" s="2"/>
      <c r="J9954" s="2"/>
      <c r="K9954" s="2"/>
      <c r="L9954" s="2"/>
      <c r="M9954" s="2"/>
      <c r="N9954" s="2"/>
      <c r="O9954" s="2"/>
      <c r="P9954" s="2"/>
      <c r="Q9954" s="2"/>
      <c r="R9954" s="2"/>
      <c r="S9954" s="2"/>
      <c r="T9954" s="2"/>
      <c r="U9954" s="2"/>
      <c r="V9954" s="2"/>
      <c r="W9954" s="2"/>
      <c r="X9954" s="2"/>
      <c r="Y9954" s="2"/>
      <c r="AB9954" s="2"/>
      <c r="AC9954" s="2"/>
      <c r="AD9954" s="2"/>
      <c r="AE9954" s="2"/>
      <c r="AF9954" s="2"/>
      <c r="AG9954" s="2"/>
      <c r="AH9954" s="2"/>
      <c r="AI9954" s="2"/>
      <c r="AJ9954" s="2"/>
      <c r="AK9954" s="2"/>
      <c r="BK9954" s="2"/>
      <c r="BL9954" s="2"/>
      <c r="BN9954" s="2"/>
      <c r="BO9954" s="2"/>
    </row>
    <row r="9955" ht="12.75" customHeight="1">
      <c r="D9955" s="2"/>
      <c r="G9955" s="2"/>
      <c r="I9955" s="2"/>
      <c r="J9955" s="2"/>
      <c r="K9955" s="2"/>
      <c r="L9955" s="2"/>
      <c r="M9955" s="2"/>
      <c r="N9955" s="2"/>
      <c r="O9955" s="2"/>
      <c r="P9955" s="2"/>
      <c r="Q9955" s="2"/>
      <c r="R9955" s="2"/>
      <c r="S9955" s="2"/>
      <c r="T9955" s="2"/>
      <c r="U9955" s="2"/>
      <c r="V9955" s="2"/>
      <c r="W9955" s="2"/>
      <c r="X9955" s="2"/>
      <c r="Y9955" s="2"/>
      <c r="AB9955" s="2"/>
      <c r="AC9955" s="2"/>
      <c r="AD9955" s="2"/>
      <c r="AE9955" s="2"/>
      <c r="AF9955" s="2"/>
      <c r="AG9955" s="2"/>
      <c r="AH9955" s="2"/>
      <c r="AI9955" s="2"/>
      <c r="AJ9955" s="2"/>
      <c r="AK9955" s="2"/>
      <c r="BK9955" s="2"/>
      <c r="BL9955" s="2"/>
      <c r="BN9955" s="2"/>
      <c r="BO9955" s="2"/>
    </row>
    <row r="9956" ht="12.75" customHeight="1">
      <c r="D9956" s="2"/>
      <c r="G9956" s="2"/>
      <c r="I9956" s="2"/>
      <c r="J9956" s="2"/>
      <c r="K9956" s="2"/>
      <c r="L9956" s="2"/>
      <c r="M9956" s="2"/>
      <c r="N9956" s="2"/>
      <c r="O9956" s="2"/>
      <c r="P9956" s="2"/>
      <c r="Q9956" s="2"/>
      <c r="R9956" s="2"/>
      <c r="S9956" s="2"/>
      <c r="T9956" s="2"/>
      <c r="U9956" s="2"/>
      <c r="V9956" s="2"/>
      <c r="W9956" s="2"/>
      <c r="X9956" s="2"/>
      <c r="Y9956" s="2"/>
      <c r="AB9956" s="2"/>
      <c r="AC9956" s="2"/>
      <c r="AD9956" s="2"/>
      <c r="AE9956" s="2"/>
      <c r="AF9956" s="2"/>
      <c r="AG9956" s="2"/>
      <c r="AH9956" s="2"/>
      <c r="AI9956" s="2"/>
      <c r="AJ9956" s="2"/>
      <c r="AK9956" s="2"/>
      <c r="BK9956" s="2"/>
      <c r="BL9956" s="2"/>
      <c r="BN9956" s="2"/>
      <c r="BO9956" s="2"/>
    </row>
    <row r="9957" ht="12.75" customHeight="1">
      <c r="D9957" s="2"/>
      <c r="G9957" s="2"/>
      <c r="I9957" s="2"/>
      <c r="J9957" s="2"/>
      <c r="K9957" s="2"/>
      <c r="L9957" s="2"/>
      <c r="M9957" s="2"/>
      <c r="N9957" s="2"/>
      <c r="O9957" s="2"/>
      <c r="P9957" s="2"/>
      <c r="Q9957" s="2"/>
      <c r="R9957" s="2"/>
      <c r="S9957" s="2"/>
      <c r="T9957" s="2"/>
      <c r="U9957" s="2"/>
      <c r="V9957" s="2"/>
      <c r="W9957" s="2"/>
      <c r="X9957" s="2"/>
      <c r="Y9957" s="2"/>
      <c r="AB9957" s="2"/>
      <c r="AC9957" s="2"/>
      <c r="AD9957" s="2"/>
      <c r="AE9957" s="2"/>
      <c r="AF9957" s="2"/>
      <c r="AG9957" s="2"/>
      <c r="AH9957" s="2"/>
      <c r="AI9957" s="2"/>
      <c r="AJ9957" s="2"/>
      <c r="AK9957" s="2"/>
      <c r="BK9957" s="2"/>
      <c r="BL9957" s="2"/>
      <c r="BN9957" s="2"/>
      <c r="BO9957" s="2"/>
    </row>
    <row r="9958" ht="12.75" customHeight="1">
      <c r="D9958" s="2"/>
      <c r="G9958" s="2"/>
      <c r="I9958" s="2"/>
      <c r="J9958" s="2"/>
      <c r="K9958" s="2"/>
      <c r="L9958" s="2"/>
      <c r="M9958" s="2"/>
      <c r="N9958" s="2"/>
      <c r="O9958" s="2"/>
      <c r="P9958" s="2"/>
      <c r="Q9958" s="2"/>
      <c r="R9958" s="2"/>
      <c r="S9958" s="2"/>
      <c r="T9958" s="2"/>
      <c r="U9958" s="2"/>
      <c r="V9958" s="2"/>
      <c r="W9958" s="2"/>
      <c r="X9958" s="2"/>
      <c r="Y9958" s="2"/>
      <c r="AB9958" s="2"/>
      <c r="AC9958" s="2"/>
      <c r="AD9958" s="2"/>
      <c r="AE9958" s="2"/>
      <c r="AF9958" s="2"/>
      <c r="AG9958" s="2"/>
      <c r="AH9958" s="2"/>
      <c r="AI9958" s="2"/>
      <c r="AJ9958" s="2"/>
      <c r="AK9958" s="2"/>
      <c r="BK9958" s="2"/>
      <c r="BL9958" s="2"/>
      <c r="BN9958" s="2"/>
      <c r="BO9958" s="2"/>
    </row>
    <row r="9959" ht="12.75" customHeight="1">
      <c r="D9959" s="2"/>
      <c r="G9959" s="2"/>
      <c r="I9959" s="2"/>
      <c r="J9959" s="2"/>
      <c r="K9959" s="2"/>
      <c r="L9959" s="2"/>
      <c r="M9959" s="2"/>
      <c r="N9959" s="2"/>
      <c r="O9959" s="2"/>
      <c r="P9959" s="2"/>
      <c r="Q9959" s="2"/>
      <c r="R9959" s="2"/>
      <c r="S9959" s="2"/>
      <c r="T9959" s="2"/>
      <c r="U9959" s="2"/>
      <c r="V9959" s="2"/>
      <c r="W9959" s="2"/>
      <c r="X9959" s="2"/>
      <c r="Y9959" s="2"/>
      <c r="AB9959" s="2"/>
      <c r="AC9959" s="2"/>
      <c r="AD9959" s="2"/>
      <c r="AE9959" s="2"/>
      <c r="AF9959" s="2"/>
      <c r="AG9959" s="2"/>
      <c r="AH9959" s="2"/>
      <c r="AI9959" s="2"/>
      <c r="AJ9959" s="2"/>
      <c r="AK9959" s="2"/>
      <c r="BK9959" s="2"/>
      <c r="BL9959" s="2"/>
      <c r="BN9959" s="2"/>
      <c r="BO9959" s="2"/>
    </row>
    <row r="9960" ht="12.75" customHeight="1">
      <c r="D9960" s="2"/>
      <c r="G9960" s="2"/>
      <c r="I9960" s="2"/>
      <c r="J9960" s="2"/>
      <c r="K9960" s="2"/>
      <c r="L9960" s="2"/>
      <c r="M9960" s="2"/>
      <c r="N9960" s="2"/>
      <c r="O9960" s="2"/>
      <c r="P9960" s="2"/>
      <c r="Q9960" s="2"/>
      <c r="R9960" s="2"/>
      <c r="S9960" s="2"/>
      <c r="T9960" s="2"/>
      <c r="U9960" s="2"/>
      <c r="V9960" s="2"/>
      <c r="W9960" s="2"/>
      <c r="X9960" s="2"/>
      <c r="Y9960" s="2"/>
      <c r="AB9960" s="2"/>
      <c r="AC9960" s="2"/>
      <c r="AD9960" s="2"/>
      <c r="AE9960" s="2"/>
      <c r="AF9960" s="2"/>
      <c r="AG9960" s="2"/>
      <c r="AH9960" s="2"/>
      <c r="AI9960" s="2"/>
      <c r="AJ9960" s="2"/>
      <c r="AK9960" s="2"/>
      <c r="BK9960" s="2"/>
      <c r="BL9960" s="2"/>
      <c r="BN9960" s="2"/>
      <c r="BO9960" s="2"/>
    </row>
    <row r="9961" ht="12.75" customHeight="1">
      <c r="D9961" s="2"/>
      <c r="G9961" s="2"/>
      <c r="I9961" s="2"/>
      <c r="J9961" s="2"/>
      <c r="K9961" s="2"/>
      <c r="L9961" s="2"/>
      <c r="M9961" s="2"/>
      <c r="N9961" s="2"/>
      <c r="O9961" s="2"/>
      <c r="P9961" s="2"/>
      <c r="Q9961" s="2"/>
      <c r="R9961" s="2"/>
      <c r="S9961" s="2"/>
      <c r="T9961" s="2"/>
      <c r="U9961" s="2"/>
      <c r="V9961" s="2"/>
      <c r="W9961" s="2"/>
      <c r="X9961" s="2"/>
      <c r="Y9961" s="2"/>
      <c r="AB9961" s="2"/>
      <c r="AC9961" s="2"/>
      <c r="AD9961" s="2"/>
      <c r="AE9961" s="2"/>
      <c r="AF9961" s="2"/>
      <c r="AG9961" s="2"/>
      <c r="AH9961" s="2"/>
      <c r="AI9961" s="2"/>
      <c r="AJ9961" s="2"/>
      <c r="AK9961" s="2"/>
      <c r="BK9961" s="2"/>
      <c r="BL9961" s="2"/>
      <c r="BN9961" s="2"/>
      <c r="BO9961" s="2"/>
    </row>
    <row r="9962" ht="12.75" customHeight="1">
      <c r="D9962" s="2"/>
      <c r="G9962" s="2"/>
      <c r="I9962" s="2"/>
      <c r="J9962" s="2"/>
      <c r="K9962" s="2"/>
      <c r="L9962" s="2"/>
      <c r="M9962" s="2"/>
      <c r="N9962" s="2"/>
      <c r="O9962" s="2"/>
      <c r="P9962" s="2"/>
      <c r="Q9962" s="2"/>
      <c r="R9962" s="2"/>
      <c r="S9962" s="2"/>
      <c r="T9962" s="2"/>
      <c r="U9962" s="2"/>
      <c r="V9962" s="2"/>
      <c r="W9962" s="2"/>
      <c r="X9962" s="2"/>
      <c r="Y9962" s="2"/>
      <c r="AB9962" s="2"/>
      <c r="AC9962" s="2"/>
      <c r="AD9962" s="2"/>
      <c r="AE9962" s="2"/>
      <c r="AF9962" s="2"/>
      <c r="AG9962" s="2"/>
      <c r="AH9962" s="2"/>
      <c r="AI9962" s="2"/>
      <c r="AJ9962" s="2"/>
      <c r="AK9962" s="2"/>
      <c r="BK9962" s="2"/>
      <c r="BL9962" s="2"/>
      <c r="BN9962" s="2"/>
      <c r="BO9962" s="2"/>
    </row>
    <row r="9963" ht="12.75" customHeight="1">
      <c r="D9963" s="2"/>
      <c r="G9963" s="2"/>
      <c r="I9963" s="2"/>
      <c r="J9963" s="2"/>
      <c r="K9963" s="2"/>
      <c r="L9963" s="2"/>
      <c r="M9963" s="2"/>
      <c r="N9963" s="2"/>
      <c r="O9963" s="2"/>
      <c r="P9963" s="2"/>
      <c r="Q9963" s="2"/>
      <c r="R9963" s="2"/>
      <c r="S9963" s="2"/>
      <c r="T9963" s="2"/>
      <c r="U9963" s="2"/>
      <c r="V9963" s="2"/>
      <c r="W9963" s="2"/>
      <c r="X9963" s="2"/>
      <c r="Y9963" s="2"/>
      <c r="AB9963" s="2"/>
      <c r="AC9963" s="2"/>
      <c r="AD9963" s="2"/>
      <c r="AE9963" s="2"/>
      <c r="AF9963" s="2"/>
      <c r="AG9963" s="2"/>
      <c r="AH9963" s="2"/>
      <c r="AI9963" s="2"/>
      <c r="AJ9963" s="2"/>
      <c r="AK9963" s="2"/>
      <c r="BK9963" s="2"/>
      <c r="BL9963" s="2"/>
      <c r="BN9963" s="2"/>
      <c r="BO9963" s="2"/>
    </row>
    <row r="9964" ht="12.75" customHeight="1">
      <c r="D9964" s="2"/>
      <c r="G9964" s="2"/>
      <c r="I9964" s="2"/>
      <c r="J9964" s="2"/>
      <c r="K9964" s="2"/>
      <c r="L9964" s="2"/>
      <c r="M9964" s="2"/>
      <c r="N9964" s="2"/>
      <c r="O9964" s="2"/>
      <c r="P9964" s="2"/>
      <c r="Q9964" s="2"/>
      <c r="R9964" s="2"/>
      <c r="S9964" s="2"/>
      <c r="T9964" s="2"/>
      <c r="U9964" s="2"/>
      <c r="V9964" s="2"/>
      <c r="W9964" s="2"/>
      <c r="X9964" s="2"/>
      <c r="Y9964" s="2"/>
      <c r="AB9964" s="2"/>
      <c r="AC9964" s="2"/>
      <c r="AD9964" s="2"/>
      <c r="AE9964" s="2"/>
      <c r="AF9964" s="2"/>
      <c r="AG9964" s="2"/>
      <c r="AH9964" s="2"/>
      <c r="AI9964" s="2"/>
      <c r="AJ9964" s="2"/>
      <c r="AK9964" s="2"/>
      <c r="BK9964" s="2"/>
      <c r="BL9964" s="2"/>
      <c r="BN9964" s="2"/>
      <c r="BO9964" s="2"/>
    </row>
    <row r="9965" ht="12.75" customHeight="1">
      <c r="D9965" s="2"/>
      <c r="G9965" s="2"/>
      <c r="I9965" s="2"/>
      <c r="J9965" s="2"/>
      <c r="K9965" s="2"/>
      <c r="L9965" s="2"/>
      <c r="M9965" s="2"/>
      <c r="N9965" s="2"/>
      <c r="O9965" s="2"/>
      <c r="P9965" s="2"/>
      <c r="Q9965" s="2"/>
      <c r="R9965" s="2"/>
      <c r="S9965" s="2"/>
      <c r="T9965" s="2"/>
      <c r="U9965" s="2"/>
      <c r="V9965" s="2"/>
      <c r="W9965" s="2"/>
      <c r="X9965" s="2"/>
      <c r="Y9965" s="2"/>
      <c r="AB9965" s="2"/>
      <c r="AC9965" s="2"/>
      <c r="AD9965" s="2"/>
      <c r="AE9965" s="2"/>
      <c r="AF9965" s="2"/>
      <c r="AG9965" s="2"/>
      <c r="AH9965" s="2"/>
      <c r="AI9965" s="2"/>
      <c r="AJ9965" s="2"/>
      <c r="AK9965" s="2"/>
      <c r="BK9965" s="2"/>
      <c r="BL9965" s="2"/>
      <c r="BN9965" s="2"/>
      <c r="BO9965" s="2"/>
    </row>
    <row r="9966" ht="12.75" customHeight="1">
      <c r="D9966" s="2"/>
      <c r="G9966" s="2"/>
      <c r="I9966" s="2"/>
      <c r="J9966" s="2"/>
      <c r="K9966" s="2"/>
      <c r="L9966" s="2"/>
      <c r="M9966" s="2"/>
      <c r="N9966" s="2"/>
      <c r="O9966" s="2"/>
      <c r="P9966" s="2"/>
      <c r="Q9966" s="2"/>
      <c r="R9966" s="2"/>
      <c r="S9966" s="2"/>
      <c r="T9966" s="2"/>
      <c r="U9966" s="2"/>
      <c r="V9966" s="2"/>
      <c r="W9966" s="2"/>
      <c r="X9966" s="2"/>
      <c r="Y9966" s="2"/>
      <c r="AB9966" s="2"/>
      <c r="AC9966" s="2"/>
      <c r="AD9966" s="2"/>
      <c r="AE9966" s="2"/>
      <c r="AF9966" s="2"/>
      <c r="AG9966" s="2"/>
      <c r="AH9966" s="2"/>
      <c r="AI9966" s="2"/>
      <c r="AJ9966" s="2"/>
      <c r="AK9966" s="2"/>
      <c r="BK9966" s="2"/>
      <c r="BL9966" s="2"/>
      <c r="BN9966" s="2"/>
      <c r="BO9966" s="2"/>
    </row>
    <row r="9967" ht="12.75" customHeight="1">
      <c r="D9967" s="2"/>
      <c r="G9967" s="2"/>
      <c r="I9967" s="2"/>
      <c r="J9967" s="2"/>
      <c r="K9967" s="2"/>
      <c r="L9967" s="2"/>
      <c r="M9967" s="2"/>
      <c r="N9967" s="2"/>
      <c r="O9967" s="2"/>
      <c r="P9967" s="2"/>
      <c r="Q9967" s="2"/>
      <c r="R9967" s="2"/>
      <c r="S9967" s="2"/>
      <c r="T9967" s="2"/>
      <c r="U9967" s="2"/>
      <c r="V9967" s="2"/>
      <c r="W9967" s="2"/>
      <c r="X9967" s="2"/>
      <c r="Y9967" s="2"/>
      <c r="AB9967" s="2"/>
      <c r="AC9967" s="2"/>
      <c r="AD9967" s="2"/>
      <c r="AE9967" s="2"/>
      <c r="AF9967" s="2"/>
      <c r="AG9967" s="2"/>
      <c r="AH9967" s="2"/>
      <c r="AI9967" s="2"/>
      <c r="AJ9967" s="2"/>
      <c r="AK9967" s="2"/>
      <c r="BK9967" s="2"/>
      <c r="BL9967" s="2"/>
      <c r="BN9967" s="2"/>
      <c r="BO9967" s="2"/>
    </row>
    <row r="9968" ht="12.75" customHeight="1">
      <c r="D9968" s="2"/>
      <c r="G9968" s="2"/>
      <c r="I9968" s="2"/>
      <c r="J9968" s="2"/>
      <c r="K9968" s="2"/>
      <c r="L9968" s="2"/>
      <c r="M9968" s="2"/>
      <c r="N9968" s="2"/>
      <c r="O9968" s="2"/>
      <c r="P9968" s="2"/>
      <c r="Q9968" s="2"/>
      <c r="R9968" s="2"/>
      <c r="S9968" s="2"/>
      <c r="T9968" s="2"/>
      <c r="U9968" s="2"/>
      <c r="V9968" s="2"/>
      <c r="W9968" s="2"/>
      <c r="X9968" s="2"/>
      <c r="Y9968" s="2"/>
      <c r="AB9968" s="2"/>
      <c r="AC9968" s="2"/>
      <c r="AD9968" s="2"/>
      <c r="AE9968" s="2"/>
      <c r="AF9968" s="2"/>
      <c r="AG9968" s="2"/>
      <c r="AH9968" s="2"/>
      <c r="AI9968" s="2"/>
      <c r="AJ9968" s="2"/>
      <c r="AK9968" s="2"/>
      <c r="BK9968" s="2"/>
      <c r="BL9968" s="2"/>
      <c r="BN9968" s="2"/>
      <c r="BO9968" s="2"/>
    </row>
    <row r="9969" ht="12.75" customHeight="1">
      <c r="D9969" s="2"/>
      <c r="G9969" s="2"/>
      <c r="I9969" s="2"/>
      <c r="J9969" s="2"/>
      <c r="K9969" s="2"/>
      <c r="L9969" s="2"/>
      <c r="M9969" s="2"/>
      <c r="N9969" s="2"/>
      <c r="O9969" s="2"/>
      <c r="P9969" s="2"/>
      <c r="Q9969" s="2"/>
      <c r="R9969" s="2"/>
      <c r="S9969" s="2"/>
      <c r="T9969" s="2"/>
      <c r="U9969" s="2"/>
      <c r="V9969" s="2"/>
      <c r="W9969" s="2"/>
      <c r="X9969" s="2"/>
      <c r="Y9969" s="2"/>
      <c r="AB9969" s="2"/>
      <c r="AC9969" s="2"/>
      <c r="AD9969" s="2"/>
      <c r="AE9969" s="2"/>
      <c r="AF9969" s="2"/>
      <c r="AG9969" s="2"/>
      <c r="AH9969" s="2"/>
      <c r="AI9969" s="2"/>
      <c r="AJ9969" s="2"/>
      <c r="AK9969" s="2"/>
      <c r="BK9969" s="2"/>
      <c r="BL9969" s="2"/>
      <c r="BN9969" s="2"/>
      <c r="BO9969" s="2"/>
    </row>
    <row r="9970" ht="12.75" customHeight="1">
      <c r="D9970" s="2"/>
      <c r="G9970" s="2"/>
      <c r="I9970" s="2"/>
      <c r="J9970" s="2"/>
      <c r="K9970" s="2"/>
      <c r="L9970" s="2"/>
      <c r="M9970" s="2"/>
      <c r="N9970" s="2"/>
      <c r="O9970" s="2"/>
      <c r="P9970" s="2"/>
      <c r="Q9970" s="2"/>
      <c r="R9970" s="2"/>
      <c r="S9970" s="2"/>
      <c r="T9970" s="2"/>
      <c r="U9970" s="2"/>
      <c r="V9970" s="2"/>
      <c r="W9970" s="2"/>
      <c r="X9970" s="2"/>
      <c r="Y9970" s="2"/>
      <c r="AB9970" s="2"/>
      <c r="AC9970" s="2"/>
      <c r="AD9970" s="2"/>
      <c r="AE9970" s="2"/>
      <c r="AF9970" s="2"/>
      <c r="AG9970" s="2"/>
      <c r="AH9970" s="2"/>
      <c r="AI9970" s="2"/>
      <c r="AJ9970" s="2"/>
      <c r="AK9970" s="2"/>
      <c r="BK9970" s="2"/>
      <c r="BL9970" s="2"/>
      <c r="BN9970" s="2"/>
      <c r="BO9970" s="2"/>
    </row>
    <row r="9971" ht="12.75" customHeight="1">
      <c r="D9971" s="2"/>
      <c r="G9971" s="2"/>
      <c r="I9971" s="2"/>
      <c r="J9971" s="2"/>
      <c r="K9971" s="2"/>
      <c r="L9971" s="2"/>
      <c r="M9971" s="2"/>
      <c r="N9971" s="2"/>
      <c r="O9971" s="2"/>
      <c r="P9971" s="2"/>
      <c r="Q9971" s="2"/>
      <c r="R9971" s="2"/>
      <c r="S9971" s="2"/>
      <c r="T9971" s="2"/>
      <c r="U9971" s="2"/>
      <c r="V9971" s="2"/>
      <c r="W9971" s="2"/>
      <c r="X9971" s="2"/>
      <c r="Y9971" s="2"/>
      <c r="AB9971" s="2"/>
      <c r="AC9971" s="2"/>
      <c r="AD9971" s="2"/>
      <c r="AE9971" s="2"/>
      <c r="AF9971" s="2"/>
      <c r="AG9971" s="2"/>
      <c r="AH9971" s="2"/>
      <c r="AI9971" s="2"/>
      <c r="AJ9971" s="2"/>
      <c r="AK9971" s="2"/>
      <c r="BK9971" s="2"/>
      <c r="BL9971" s="2"/>
      <c r="BN9971" s="2"/>
      <c r="BO9971" s="2"/>
    </row>
    <row r="9972" ht="12.75" customHeight="1">
      <c r="D9972" s="2"/>
      <c r="G9972" s="2"/>
      <c r="I9972" s="2"/>
      <c r="J9972" s="2"/>
      <c r="K9972" s="2"/>
      <c r="L9972" s="2"/>
      <c r="M9972" s="2"/>
      <c r="N9972" s="2"/>
      <c r="O9972" s="2"/>
      <c r="P9972" s="2"/>
      <c r="Q9972" s="2"/>
      <c r="R9972" s="2"/>
      <c r="S9972" s="2"/>
      <c r="T9972" s="2"/>
      <c r="U9972" s="2"/>
      <c r="V9972" s="2"/>
      <c r="W9972" s="2"/>
      <c r="X9972" s="2"/>
      <c r="Y9972" s="2"/>
      <c r="AB9972" s="2"/>
      <c r="AC9972" s="2"/>
      <c r="AD9972" s="2"/>
      <c r="AE9972" s="2"/>
      <c r="AF9972" s="2"/>
      <c r="AG9972" s="2"/>
      <c r="AH9972" s="2"/>
      <c r="AI9972" s="2"/>
      <c r="AJ9972" s="2"/>
      <c r="AK9972" s="2"/>
      <c r="BK9972" s="2"/>
      <c r="BL9972" s="2"/>
      <c r="BN9972" s="2"/>
      <c r="BO9972" s="2"/>
    </row>
    <row r="9973" ht="12.75" customHeight="1">
      <c r="D9973" s="2"/>
      <c r="G9973" s="2"/>
      <c r="I9973" s="2"/>
      <c r="J9973" s="2"/>
      <c r="K9973" s="2"/>
      <c r="L9973" s="2"/>
      <c r="M9973" s="2"/>
      <c r="N9973" s="2"/>
      <c r="O9973" s="2"/>
      <c r="P9973" s="2"/>
      <c r="Q9973" s="2"/>
      <c r="R9973" s="2"/>
      <c r="S9973" s="2"/>
      <c r="T9973" s="2"/>
      <c r="U9973" s="2"/>
      <c r="V9973" s="2"/>
      <c r="W9973" s="2"/>
      <c r="X9973" s="2"/>
      <c r="Y9973" s="2"/>
      <c r="AB9973" s="2"/>
      <c r="AC9973" s="2"/>
      <c r="AD9973" s="2"/>
      <c r="AE9973" s="2"/>
      <c r="AF9973" s="2"/>
      <c r="AG9973" s="2"/>
      <c r="AH9973" s="2"/>
      <c r="AI9973" s="2"/>
      <c r="AJ9973" s="2"/>
      <c r="AK9973" s="2"/>
      <c r="BK9973" s="2"/>
      <c r="BL9973" s="2"/>
      <c r="BN9973" s="2"/>
      <c r="BO9973" s="2"/>
    </row>
    <row r="9974" ht="12.75" customHeight="1">
      <c r="D9974" s="2"/>
      <c r="G9974" s="2"/>
      <c r="I9974" s="2"/>
      <c r="J9974" s="2"/>
      <c r="K9974" s="2"/>
      <c r="L9974" s="2"/>
      <c r="M9974" s="2"/>
      <c r="N9974" s="2"/>
      <c r="O9974" s="2"/>
      <c r="P9974" s="2"/>
      <c r="Q9974" s="2"/>
      <c r="R9974" s="2"/>
      <c r="S9974" s="2"/>
      <c r="T9974" s="2"/>
      <c r="U9974" s="2"/>
      <c r="V9974" s="2"/>
      <c r="W9974" s="2"/>
      <c r="X9974" s="2"/>
      <c r="Y9974" s="2"/>
      <c r="AB9974" s="2"/>
      <c r="AC9974" s="2"/>
      <c r="AD9974" s="2"/>
      <c r="AE9974" s="2"/>
      <c r="AF9974" s="2"/>
      <c r="AG9974" s="2"/>
      <c r="AH9974" s="2"/>
      <c r="AI9974" s="2"/>
      <c r="AJ9974" s="2"/>
      <c r="AK9974" s="2"/>
      <c r="BK9974" s="2"/>
      <c r="BL9974" s="2"/>
      <c r="BN9974" s="2"/>
      <c r="BO9974" s="2"/>
    </row>
    <row r="9975" ht="12.75" customHeight="1">
      <c r="D9975" s="2"/>
      <c r="G9975" s="2"/>
      <c r="I9975" s="2"/>
      <c r="J9975" s="2"/>
      <c r="K9975" s="2"/>
      <c r="L9975" s="2"/>
      <c r="M9975" s="2"/>
      <c r="N9975" s="2"/>
      <c r="O9975" s="2"/>
      <c r="P9975" s="2"/>
      <c r="Q9975" s="2"/>
      <c r="R9975" s="2"/>
      <c r="S9975" s="2"/>
      <c r="T9975" s="2"/>
      <c r="U9975" s="2"/>
      <c r="V9975" s="2"/>
      <c r="W9975" s="2"/>
      <c r="X9975" s="2"/>
      <c r="Y9975" s="2"/>
      <c r="AB9975" s="2"/>
      <c r="AC9975" s="2"/>
      <c r="AD9975" s="2"/>
      <c r="AE9975" s="2"/>
      <c r="AF9975" s="2"/>
      <c r="AG9975" s="2"/>
      <c r="AH9975" s="2"/>
      <c r="AI9975" s="2"/>
      <c r="AJ9975" s="2"/>
      <c r="AK9975" s="2"/>
      <c r="BK9975" s="2"/>
      <c r="BL9975" s="2"/>
      <c r="BN9975" s="2"/>
      <c r="BO9975" s="2"/>
    </row>
    <row r="9976" ht="12.75" customHeight="1">
      <c r="D9976" s="2"/>
      <c r="G9976" s="2"/>
      <c r="I9976" s="2"/>
      <c r="J9976" s="2"/>
      <c r="K9976" s="2"/>
      <c r="L9976" s="2"/>
      <c r="M9976" s="2"/>
      <c r="N9976" s="2"/>
      <c r="O9976" s="2"/>
      <c r="P9976" s="2"/>
      <c r="Q9976" s="2"/>
      <c r="R9976" s="2"/>
      <c r="S9976" s="2"/>
      <c r="T9976" s="2"/>
      <c r="U9976" s="2"/>
      <c r="V9976" s="2"/>
      <c r="W9976" s="2"/>
      <c r="X9976" s="2"/>
      <c r="Y9976" s="2"/>
      <c r="AB9976" s="2"/>
      <c r="AC9976" s="2"/>
      <c r="AD9976" s="2"/>
      <c r="AE9976" s="2"/>
      <c r="AF9976" s="2"/>
      <c r="AG9976" s="2"/>
      <c r="AH9976" s="2"/>
      <c r="AI9976" s="2"/>
      <c r="AJ9976" s="2"/>
      <c r="AK9976" s="2"/>
      <c r="BK9976" s="2"/>
      <c r="BL9976" s="2"/>
      <c r="BN9976" s="2"/>
      <c r="BO9976" s="2"/>
    </row>
    <row r="9977" ht="12.75" customHeight="1">
      <c r="D9977" s="2"/>
      <c r="G9977" s="2"/>
      <c r="I9977" s="2"/>
      <c r="J9977" s="2"/>
      <c r="K9977" s="2"/>
      <c r="L9977" s="2"/>
      <c r="M9977" s="2"/>
      <c r="N9977" s="2"/>
      <c r="O9977" s="2"/>
      <c r="P9977" s="2"/>
      <c r="Q9977" s="2"/>
      <c r="R9977" s="2"/>
      <c r="S9977" s="2"/>
      <c r="T9977" s="2"/>
      <c r="U9977" s="2"/>
      <c r="V9977" s="2"/>
      <c r="W9977" s="2"/>
      <c r="X9977" s="2"/>
      <c r="Y9977" s="2"/>
      <c r="AB9977" s="2"/>
      <c r="AC9977" s="2"/>
      <c r="AD9977" s="2"/>
      <c r="AE9977" s="2"/>
      <c r="AF9977" s="2"/>
      <c r="AG9977" s="2"/>
      <c r="AH9977" s="2"/>
      <c r="AI9977" s="2"/>
      <c r="AJ9977" s="2"/>
      <c r="AK9977" s="2"/>
      <c r="BK9977" s="2"/>
      <c r="BL9977" s="2"/>
      <c r="BN9977" s="2"/>
      <c r="BO9977" s="2"/>
    </row>
    <row r="9978" ht="12.75" customHeight="1">
      <c r="D9978" s="2"/>
      <c r="G9978" s="2"/>
      <c r="I9978" s="2"/>
      <c r="J9978" s="2"/>
      <c r="K9978" s="2"/>
      <c r="L9978" s="2"/>
      <c r="M9978" s="2"/>
      <c r="N9978" s="2"/>
      <c r="O9978" s="2"/>
      <c r="P9978" s="2"/>
      <c r="Q9978" s="2"/>
      <c r="R9978" s="2"/>
      <c r="S9978" s="2"/>
      <c r="T9978" s="2"/>
      <c r="U9978" s="2"/>
      <c r="V9978" s="2"/>
      <c r="W9978" s="2"/>
      <c r="X9978" s="2"/>
      <c r="Y9978" s="2"/>
      <c r="AB9978" s="2"/>
      <c r="AC9978" s="2"/>
      <c r="AD9978" s="2"/>
      <c r="AE9978" s="2"/>
      <c r="AF9978" s="2"/>
      <c r="AG9978" s="2"/>
      <c r="AH9978" s="2"/>
      <c r="AI9978" s="2"/>
      <c r="AJ9978" s="2"/>
      <c r="AK9978" s="2"/>
      <c r="BK9978" s="2"/>
      <c r="BL9978" s="2"/>
      <c r="BN9978" s="2"/>
      <c r="BO9978" s="2"/>
    </row>
    <row r="9979" ht="12.75" customHeight="1">
      <c r="D9979" s="2"/>
      <c r="G9979" s="2"/>
      <c r="I9979" s="2"/>
      <c r="J9979" s="2"/>
      <c r="K9979" s="2"/>
      <c r="L9979" s="2"/>
      <c r="M9979" s="2"/>
      <c r="N9979" s="2"/>
      <c r="O9979" s="2"/>
      <c r="P9979" s="2"/>
      <c r="Q9979" s="2"/>
      <c r="R9979" s="2"/>
      <c r="S9979" s="2"/>
      <c r="T9979" s="2"/>
      <c r="U9979" s="2"/>
      <c r="V9979" s="2"/>
      <c r="W9979" s="2"/>
      <c r="X9979" s="2"/>
      <c r="Y9979" s="2"/>
      <c r="AB9979" s="2"/>
      <c r="AC9979" s="2"/>
      <c r="AD9979" s="2"/>
      <c r="AE9979" s="2"/>
      <c r="AF9979" s="2"/>
      <c r="AG9979" s="2"/>
      <c r="AH9979" s="2"/>
      <c r="AI9979" s="2"/>
      <c r="AJ9979" s="2"/>
      <c r="AK9979" s="2"/>
      <c r="BK9979" s="2"/>
      <c r="BL9979" s="2"/>
      <c r="BN9979" s="2"/>
      <c r="BO9979" s="2"/>
    </row>
    <row r="9980" ht="12.75" customHeight="1">
      <c r="D9980" s="2"/>
      <c r="G9980" s="2"/>
      <c r="I9980" s="2"/>
      <c r="J9980" s="2"/>
      <c r="K9980" s="2"/>
      <c r="L9980" s="2"/>
      <c r="M9980" s="2"/>
      <c r="N9980" s="2"/>
      <c r="O9980" s="2"/>
      <c r="P9980" s="2"/>
      <c r="Q9980" s="2"/>
      <c r="R9980" s="2"/>
      <c r="S9980" s="2"/>
      <c r="T9980" s="2"/>
      <c r="U9980" s="2"/>
      <c r="V9980" s="2"/>
      <c r="W9980" s="2"/>
      <c r="X9980" s="2"/>
      <c r="Y9980" s="2"/>
      <c r="AB9980" s="2"/>
      <c r="AC9980" s="2"/>
      <c r="AD9980" s="2"/>
      <c r="AE9980" s="2"/>
      <c r="AF9980" s="2"/>
      <c r="AG9980" s="2"/>
      <c r="AH9980" s="2"/>
      <c r="AI9980" s="2"/>
      <c r="AJ9980" s="2"/>
      <c r="AK9980" s="2"/>
      <c r="BK9980" s="2"/>
      <c r="BL9980" s="2"/>
      <c r="BN9980" s="2"/>
      <c r="BO9980" s="2"/>
    </row>
    <row r="9981" ht="12.75" customHeight="1">
      <c r="D9981" s="2"/>
      <c r="G9981" s="2"/>
      <c r="I9981" s="2"/>
      <c r="J9981" s="2"/>
      <c r="K9981" s="2"/>
      <c r="L9981" s="2"/>
      <c r="M9981" s="2"/>
      <c r="N9981" s="2"/>
      <c r="O9981" s="2"/>
      <c r="P9981" s="2"/>
      <c r="Q9981" s="2"/>
      <c r="R9981" s="2"/>
      <c r="S9981" s="2"/>
      <c r="T9981" s="2"/>
      <c r="U9981" s="2"/>
      <c r="V9981" s="2"/>
      <c r="W9981" s="2"/>
      <c r="X9981" s="2"/>
      <c r="Y9981" s="2"/>
      <c r="AB9981" s="2"/>
      <c r="AC9981" s="2"/>
      <c r="AD9981" s="2"/>
      <c r="AE9981" s="2"/>
      <c r="AF9981" s="2"/>
      <c r="AG9981" s="2"/>
      <c r="AH9981" s="2"/>
      <c r="AI9981" s="2"/>
      <c r="AJ9981" s="2"/>
      <c r="AK9981" s="2"/>
      <c r="BK9981" s="2"/>
      <c r="BL9981" s="2"/>
      <c r="BN9981" s="2"/>
      <c r="BO9981" s="2"/>
    </row>
    <row r="9982" ht="12.75" customHeight="1">
      <c r="D9982" s="2"/>
      <c r="G9982" s="2"/>
      <c r="I9982" s="2"/>
      <c r="J9982" s="2"/>
      <c r="K9982" s="2"/>
      <c r="L9982" s="2"/>
      <c r="M9982" s="2"/>
      <c r="N9982" s="2"/>
      <c r="O9982" s="2"/>
      <c r="P9982" s="2"/>
      <c r="Q9982" s="2"/>
      <c r="R9982" s="2"/>
      <c r="S9982" s="2"/>
      <c r="T9982" s="2"/>
      <c r="U9982" s="2"/>
      <c r="V9982" s="2"/>
      <c r="W9982" s="2"/>
      <c r="X9982" s="2"/>
      <c r="Y9982" s="2"/>
      <c r="AB9982" s="2"/>
      <c r="AC9982" s="2"/>
      <c r="AD9982" s="2"/>
      <c r="AE9982" s="2"/>
      <c r="AF9982" s="2"/>
      <c r="AG9982" s="2"/>
      <c r="AH9982" s="2"/>
      <c r="AI9982" s="2"/>
      <c r="AJ9982" s="2"/>
      <c r="AK9982" s="2"/>
      <c r="BK9982" s="2"/>
      <c r="BL9982" s="2"/>
      <c r="BN9982" s="2"/>
      <c r="BO9982" s="2"/>
    </row>
    <row r="9983" ht="12.75" customHeight="1">
      <c r="D9983" s="2"/>
      <c r="G9983" s="2"/>
      <c r="I9983" s="2"/>
      <c r="J9983" s="2"/>
      <c r="K9983" s="2"/>
      <c r="L9983" s="2"/>
      <c r="M9983" s="2"/>
      <c r="N9983" s="2"/>
      <c r="O9983" s="2"/>
      <c r="P9983" s="2"/>
      <c r="Q9983" s="2"/>
      <c r="R9983" s="2"/>
      <c r="S9983" s="2"/>
      <c r="T9983" s="2"/>
      <c r="U9983" s="2"/>
      <c r="V9983" s="2"/>
      <c r="W9983" s="2"/>
      <c r="X9983" s="2"/>
      <c r="Y9983" s="2"/>
      <c r="AB9983" s="2"/>
      <c r="AC9983" s="2"/>
      <c r="AD9983" s="2"/>
      <c r="AE9983" s="2"/>
      <c r="AF9983" s="2"/>
      <c r="AG9983" s="2"/>
      <c r="AH9983" s="2"/>
      <c r="AI9983" s="2"/>
      <c r="AJ9983" s="2"/>
      <c r="AK9983" s="2"/>
      <c r="BK9983" s="2"/>
      <c r="BL9983" s="2"/>
      <c r="BN9983" s="2"/>
      <c r="BO9983" s="2"/>
    </row>
    <row r="9984" ht="12.75" customHeight="1">
      <c r="D9984" s="2"/>
      <c r="G9984" s="2"/>
      <c r="I9984" s="2"/>
      <c r="J9984" s="2"/>
      <c r="K9984" s="2"/>
      <c r="L9984" s="2"/>
      <c r="M9984" s="2"/>
      <c r="N9984" s="2"/>
      <c r="O9984" s="2"/>
      <c r="P9984" s="2"/>
      <c r="Q9984" s="2"/>
      <c r="R9984" s="2"/>
      <c r="S9984" s="2"/>
      <c r="T9984" s="2"/>
      <c r="U9984" s="2"/>
      <c r="V9984" s="2"/>
      <c r="W9984" s="2"/>
      <c r="X9984" s="2"/>
      <c r="Y9984" s="2"/>
      <c r="AB9984" s="2"/>
      <c r="AC9984" s="2"/>
      <c r="AD9984" s="2"/>
      <c r="AE9984" s="2"/>
      <c r="AF9984" s="2"/>
      <c r="AG9984" s="2"/>
      <c r="AH9984" s="2"/>
      <c r="AI9984" s="2"/>
      <c r="AJ9984" s="2"/>
      <c r="AK9984" s="2"/>
      <c r="BK9984" s="2"/>
      <c r="BL9984" s="2"/>
      <c r="BN9984" s="2"/>
      <c r="BO9984" s="2"/>
    </row>
    <row r="9985" ht="12.75" customHeight="1">
      <c r="D9985" s="2"/>
      <c r="G9985" s="2"/>
      <c r="I9985" s="2"/>
      <c r="J9985" s="2"/>
      <c r="K9985" s="2"/>
      <c r="L9985" s="2"/>
      <c r="M9985" s="2"/>
      <c r="N9985" s="2"/>
      <c r="O9985" s="2"/>
      <c r="P9985" s="2"/>
      <c r="Q9985" s="2"/>
      <c r="R9985" s="2"/>
      <c r="S9985" s="2"/>
      <c r="T9985" s="2"/>
      <c r="U9985" s="2"/>
      <c r="V9985" s="2"/>
      <c r="W9985" s="2"/>
      <c r="X9985" s="2"/>
      <c r="Y9985" s="2"/>
      <c r="AB9985" s="2"/>
      <c r="AC9985" s="2"/>
      <c r="AD9985" s="2"/>
      <c r="AE9985" s="2"/>
      <c r="AF9985" s="2"/>
      <c r="AG9985" s="2"/>
      <c r="AH9985" s="2"/>
      <c r="AI9985" s="2"/>
      <c r="AJ9985" s="2"/>
      <c r="AK9985" s="2"/>
      <c r="BK9985" s="2"/>
      <c r="BL9985" s="2"/>
      <c r="BN9985" s="2"/>
      <c r="BO9985" s="2"/>
    </row>
    <row r="9986" ht="12.75" customHeight="1">
      <c r="D9986" s="2"/>
      <c r="G9986" s="2"/>
      <c r="I9986" s="2"/>
      <c r="J9986" s="2"/>
      <c r="K9986" s="2"/>
      <c r="L9986" s="2"/>
      <c r="M9986" s="2"/>
      <c r="N9986" s="2"/>
      <c r="O9986" s="2"/>
      <c r="P9986" s="2"/>
      <c r="Q9986" s="2"/>
      <c r="R9986" s="2"/>
      <c r="S9986" s="2"/>
      <c r="T9986" s="2"/>
      <c r="U9986" s="2"/>
      <c r="V9986" s="2"/>
      <c r="W9986" s="2"/>
      <c r="X9986" s="2"/>
      <c r="Y9986" s="2"/>
      <c r="AB9986" s="2"/>
      <c r="AC9986" s="2"/>
      <c r="AD9986" s="2"/>
      <c r="AE9986" s="2"/>
      <c r="AF9986" s="2"/>
      <c r="AG9986" s="2"/>
      <c r="AH9986" s="2"/>
      <c r="AI9986" s="2"/>
      <c r="AJ9986" s="2"/>
      <c r="AK9986" s="2"/>
      <c r="BK9986" s="2"/>
      <c r="BL9986" s="2"/>
      <c r="BN9986" s="2"/>
      <c r="BO9986" s="2"/>
    </row>
    <row r="9987" ht="12.75" customHeight="1">
      <c r="D9987" s="2"/>
      <c r="G9987" s="2"/>
      <c r="I9987" s="2"/>
      <c r="J9987" s="2"/>
      <c r="K9987" s="2"/>
      <c r="L9987" s="2"/>
      <c r="M9987" s="2"/>
      <c r="N9987" s="2"/>
      <c r="O9987" s="2"/>
      <c r="P9987" s="2"/>
      <c r="Q9987" s="2"/>
      <c r="R9987" s="2"/>
      <c r="S9987" s="2"/>
      <c r="T9987" s="2"/>
      <c r="U9987" s="2"/>
      <c r="V9987" s="2"/>
      <c r="W9987" s="2"/>
      <c r="X9987" s="2"/>
      <c r="Y9987" s="2"/>
      <c r="AB9987" s="2"/>
      <c r="AC9987" s="2"/>
      <c r="AD9987" s="2"/>
      <c r="AE9987" s="2"/>
      <c r="AF9987" s="2"/>
      <c r="AG9987" s="2"/>
      <c r="AH9987" s="2"/>
      <c r="AI9987" s="2"/>
      <c r="AJ9987" s="2"/>
      <c r="AK9987" s="2"/>
      <c r="BK9987" s="2"/>
      <c r="BL9987" s="2"/>
      <c r="BN9987" s="2"/>
      <c r="BO9987" s="2"/>
    </row>
    <row r="9988" ht="12.75" customHeight="1">
      <c r="D9988" s="2"/>
      <c r="G9988" s="2"/>
      <c r="I9988" s="2"/>
      <c r="J9988" s="2"/>
      <c r="K9988" s="2"/>
      <c r="L9988" s="2"/>
      <c r="M9988" s="2"/>
      <c r="N9988" s="2"/>
      <c r="O9988" s="2"/>
      <c r="P9988" s="2"/>
      <c r="Q9988" s="2"/>
      <c r="R9988" s="2"/>
      <c r="S9988" s="2"/>
      <c r="T9988" s="2"/>
      <c r="U9988" s="2"/>
      <c r="V9988" s="2"/>
      <c r="W9988" s="2"/>
      <c r="X9988" s="2"/>
      <c r="Y9988" s="2"/>
      <c r="AB9988" s="2"/>
      <c r="AC9988" s="2"/>
      <c r="AD9988" s="2"/>
      <c r="AE9988" s="2"/>
      <c r="AF9988" s="2"/>
      <c r="AG9988" s="2"/>
      <c r="AH9988" s="2"/>
      <c r="AI9988" s="2"/>
      <c r="AJ9988" s="2"/>
      <c r="AK9988" s="2"/>
      <c r="BK9988" s="2"/>
      <c r="BL9988" s="2"/>
      <c r="BN9988" s="2"/>
      <c r="BO9988" s="2"/>
    </row>
    <row r="9989" ht="12.75" customHeight="1">
      <c r="D9989" s="2"/>
      <c r="G9989" s="2"/>
      <c r="I9989" s="2"/>
      <c r="J9989" s="2"/>
      <c r="K9989" s="2"/>
      <c r="L9989" s="2"/>
      <c r="M9989" s="2"/>
      <c r="N9989" s="2"/>
      <c r="O9989" s="2"/>
      <c r="P9989" s="2"/>
      <c r="Q9989" s="2"/>
      <c r="R9989" s="2"/>
      <c r="S9989" s="2"/>
      <c r="T9989" s="2"/>
      <c r="U9989" s="2"/>
      <c r="V9989" s="2"/>
      <c r="W9989" s="2"/>
      <c r="X9989" s="2"/>
      <c r="Y9989" s="2"/>
      <c r="AB9989" s="2"/>
      <c r="AC9989" s="2"/>
      <c r="AD9989" s="2"/>
      <c r="AE9989" s="2"/>
      <c r="AF9989" s="2"/>
      <c r="AG9989" s="2"/>
      <c r="AH9989" s="2"/>
      <c r="AI9989" s="2"/>
      <c r="AJ9989" s="2"/>
      <c r="AK9989" s="2"/>
      <c r="BK9989" s="2"/>
      <c r="BL9989" s="2"/>
      <c r="BN9989" s="2"/>
      <c r="BO9989" s="2"/>
    </row>
    <row r="9990" ht="12.75" customHeight="1">
      <c r="D9990" s="2"/>
      <c r="G9990" s="2"/>
      <c r="I9990" s="2"/>
      <c r="J9990" s="2"/>
      <c r="K9990" s="2"/>
      <c r="L9990" s="2"/>
      <c r="M9990" s="2"/>
      <c r="N9990" s="2"/>
      <c r="O9990" s="2"/>
      <c r="P9990" s="2"/>
      <c r="Q9990" s="2"/>
      <c r="R9990" s="2"/>
      <c r="S9990" s="2"/>
      <c r="T9990" s="2"/>
      <c r="U9990" s="2"/>
      <c r="V9990" s="2"/>
      <c r="W9990" s="2"/>
      <c r="X9990" s="2"/>
      <c r="Y9990" s="2"/>
      <c r="AB9990" s="2"/>
      <c r="AC9990" s="2"/>
      <c r="AD9990" s="2"/>
      <c r="AE9990" s="2"/>
      <c r="AF9990" s="2"/>
      <c r="AG9990" s="2"/>
      <c r="AH9990" s="2"/>
      <c r="AI9990" s="2"/>
      <c r="AJ9990" s="2"/>
      <c r="AK9990" s="2"/>
      <c r="BK9990" s="2"/>
      <c r="BL9990" s="2"/>
      <c r="BN9990" s="2"/>
      <c r="BO9990" s="2"/>
    </row>
    <row r="9991" ht="12.75" customHeight="1">
      <c r="D9991" s="2"/>
      <c r="G9991" s="2"/>
      <c r="I9991" s="2"/>
      <c r="J9991" s="2"/>
      <c r="K9991" s="2"/>
      <c r="L9991" s="2"/>
      <c r="M9991" s="2"/>
      <c r="N9991" s="2"/>
      <c r="O9991" s="2"/>
      <c r="P9991" s="2"/>
      <c r="Q9991" s="2"/>
      <c r="R9991" s="2"/>
      <c r="S9991" s="2"/>
      <c r="T9991" s="2"/>
      <c r="U9991" s="2"/>
      <c r="V9991" s="2"/>
      <c r="W9991" s="2"/>
      <c r="X9991" s="2"/>
      <c r="Y9991" s="2"/>
      <c r="AB9991" s="2"/>
      <c r="AC9991" s="2"/>
      <c r="AD9991" s="2"/>
      <c r="AE9991" s="2"/>
      <c r="AF9991" s="2"/>
      <c r="AG9991" s="2"/>
      <c r="AH9991" s="2"/>
      <c r="AI9991" s="2"/>
      <c r="AJ9991" s="2"/>
      <c r="AK9991" s="2"/>
      <c r="BK9991" s="2"/>
      <c r="BL9991" s="2"/>
      <c r="BN9991" s="2"/>
      <c r="BO9991" s="2"/>
    </row>
    <row r="9992" ht="12.75" customHeight="1">
      <c r="D9992" s="2"/>
      <c r="G9992" s="2"/>
      <c r="I9992" s="2"/>
      <c r="J9992" s="2"/>
      <c r="K9992" s="2"/>
      <c r="L9992" s="2"/>
      <c r="M9992" s="2"/>
      <c r="N9992" s="2"/>
      <c r="O9992" s="2"/>
      <c r="P9992" s="2"/>
      <c r="Q9992" s="2"/>
      <c r="R9992" s="2"/>
      <c r="S9992" s="2"/>
      <c r="T9992" s="2"/>
      <c r="U9992" s="2"/>
      <c r="V9992" s="2"/>
      <c r="W9992" s="2"/>
      <c r="X9992" s="2"/>
      <c r="Y9992" s="2"/>
      <c r="AB9992" s="2"/>
      <c r="AC9992" s="2"/>
      <c r="AD9992" s="2"/>
      <c r="AE9992" s="2"/>
      <c r="AF9992" s="2"/>
      <c r="AG9992" s="2"/>
      <c r="AH9992" s="2"/>
      <c r="AI9992" s="2"/>
      <c r="AJ9992" s="2"/>
      <c r="AK9992" s="2"/>
      <c r="BK9992" s="2"/>
      <c r="BL9992" s="2"/>
      <c r="BN9992" s="2"/>
      <c r="BO9992" s="2"/>
    </row>
    <row r="9993" ht="12.75" customHeight="1">
      <c r="D9993" s="2"/>
      <c r="G9993" s="2"/>
      <c r="I9993" s="2"/>
      <c r="J9993" s="2"/>
      <c r="K9993" s="2"/>
      <c r="L9993" s="2"/>
      <c r="M9993" s="2"/>
      <c r="N9993" s="2"/>
      <c r="O9993" s="2"/>
      <c r="P9993" s="2"/>
      <c r="Q9993" s="2"/>
      <c r="R9993" s="2"/>
      <c r="S9993" s="2"/>
      <c r="T9993" s="2"/>
      <c r="U9993" s="2"/>
      <c r="V9993" s="2"/>
      <c r="W9993" s="2"/>
      <c r="X9993" s="2"/>
      <c r="Y9993" s="2"/>
      <c r="AB9993" s="2"/>
      <c r="AC9993" s="2"/>
      <c r="AD9993" s="2"/>
      <c r="AE9993" s="2"/>
      <c r="AF9993" s="2"/>
      <c r="AG9993" s="2"/>
      <c r="AH9993" s="2"/>
      <c r="AI9993" s="2"/>
      <c r="AJ9993" s="2"/>
      <c r="AK9993" s="2"/>
      <c r="BK9993" s="2"/>
      <c r="BL9993" s="2"/>
      <c r="BN9993" s="2"/>
      <c r="BO9993" s="2"/>
    </row>
    <row r="9994" ht="12.75" customHeight="1">
      <c r="D9994" s="2"/>
      <c r="G9994" s="2"/>
      <c r="I9994" s="2"/>
      <c r="J9994" s="2"/>
      <c r="K9994" s="2"/>
      <c r="L9994" s="2"/>
      <c r="M9994" s="2"/>
      <c r="N9994" s="2"/>
      <c r="O9994" s="2"/>
      <c r="P9994" s="2"/>
      <c r="Q9994" s="2"/>
      <c r="R9994" s="2"/>
      <c r="S9994" s="2"/>
      <c r="T9994" s="2"/>
      <c r="U9994" s="2"/>
      <c r="V9994" s="2"/>
      <c r="W9994" s="2"/>
      <c r="X9994" s="2"/>
      <c r="Y9994" s="2"/>
      <c r="AB9994" s="2"/>
      <c r="AC9994" s="2"/>
      <c r="AD9994" s="2"/>
      <c r="AE9994" s="2"/>
      <c r="AF9994" s="2"/>
      <c r="AG9994" s="2"/>
      <c r="AH9994" s="2"/>
      <c r="AI9994" s="2"/>
      <c r="AJ9994" s="2"/>
      <c r="AK9994" s="2"/>
      <c r="BK9994" s="2"/>
      <c r="BL9994" s="2"/>
      <c r="BN9994" s="2"/>
      <c r="BO9994" s="2"/>
    </row>
    <row r="9995" ht="12.75" customHeight="1">
      <c r="D9995" s="2"/>
      <c r="G9995" s="2"/>
      <c r="I9995" s="2"/>
      <c r="J9995" s="2"/>
      <c r="K9995" s="2"/>
      <c r="L9995" s="2"/>
      <c r="M9995" s="2"/>
      <c r="N9995" s="2"/>
      <c r="O9995" s="2"/>
      <c r="P9995" s="2"/>
      <c r="Q9995" s="2"/>
      <c r="R9995" s="2"/>
      <c r="S9995" s="2"/>
      <c r="T9995" s="2"/>
      <c r="U9995" s="2"/>
      <c r="V9995" s="2"/>
      <c r="W9995" s="2"/>
      <c r="X9995" s="2"/>
      <c r="Y9995" s="2"/>
      <c r="AB9995" s="2"/>
      <c r="AC9995" s="2"/>
      <c r="AD9995" s="2"/>
      <c r="AE9995" s="2"/>
      <c r="AF9995" s="2"/>
      <c r="AG9995" s="2"/>
      <c r="AH9995" s="2"/>
      <c r="AI9995" s="2"/>
      <c r="AJ9995" s="2"/>
      <c r="AK9995" s="2"/>
      <c r="BK9995" s="2"/>
      <c r="BL9995" s="2"/>
      <c r="BN9995" s="2"/>
      <c r="BO9995" s="2"/>
    </row>
    <row r="9996" ht="12.75" customHeight="1">
      <c r="D9996" s="2"/>
      <c r="G9996" s="2"/>
      <c r="I9996" s="2"/>
      <c r="J9996" s="2"/>
      <c r="K9996" s="2"/>
      <c r="L9996" s="2"/>
      <c r="M9996" s="2"/>
      <c r="N9996" s="2"/>
      <c r="O9996" s="2"/>
      <c r="P9996" s="2"/>
      <c r="Q9996" s="2"/>
      <c r="R9996" s="2"/>
      <c r="S9996" s="2"/>
      <c r="T9996" s="2"/>
      <c r="U9996" s="2"/>
      <c r="V9996" s="2"/>
      <c r="W9996" s="2"/>
      <c r="X9996" s="2"/>
      <c r="Y9996" s="2"/>
      <c r="AB9996" s="2"/>
      <c r="AC9996" s="2"/>
      <c r="AD9996" s="2"/>
      <c r="AE9996" s="2"/>
      <c r="AF9996" s="2"/>
      <c r="AG9996" s="2"/>
      <c r="AH9996" s="2"/>
      <c r="AI9996" s="2"/>
      <c r="AJ9996" s="2"/>
      <c r="AK9996" s="2"/>
      <c r="BK9996" s="2"/>
      <c r="BL9996" s="2"/>
      <c r="BN9996" s="2"/>
      <c r="BO9996" s="2"/>
    </row>
    <row r="9997" ht="12.75" customHeight="1">
      <c r="D9997" s="2"/>
      <c r="G9997" s="2"/>
      <c r="I9997" s="2"/>
      <c r="J9997" s="2"/>
      <c r="K9997" s="2"/>
      <c r="L9997" s="2"/>
      <c r="M9997" s="2"/>
      <c r="N9997" s="2"/>
      <c r="O9997" s="2"/>
      <c r="P9997" s="2"/>
      <c r="Q9997" s="2"/>
      <c r="R9997" s="2"/>
      <c r="S9997" s="2"/>
      <c r="T9997" s="2"/>
      <c r="U9997" s="2"/>
      <c r="V9997" s="2"/>
      <c r="W9997" s="2"/>
      <c r="X9997" s="2"/>
      <c r="Y9997" s="2"/>
      <c r="AB9997" s="2"/>
      <c r="AC9997" s="2"/>
      <c r="AD9997" s="2"/>
      <c r="AE9997" s="2"/>
      <c r="AF9997" s="2"/>
      <c r="AG9997" s="2"/>
      <c r="AH9997" s="2"/>
      <c r="AI9997" s="2"/>
      <c r="AJ9997" s="2"/>
      <c r="AK9997" s="2"/>
      <c r="BK9997" s="2"/>
      <c r="BL9997" s="2"/>
      <c r="BN9997" s="2"/>
      <c r="BO9997" s="2"/>
    </row>
    <row r="9998" ht="12.75" customHeight="1">
      <c r="D9998" s="2"/>
      <c r="G9998" s="2"/>
      <c r="I9998" s="2"/>
      <c r="J9998" s="2"/>
      <c r="K9998" s="2"/>
      <c r="L9998" s="2"/>
      <c r="M9998" s="2"/>
      <c r="N9998" s="2"/>
      <c r="O9998" s="2"/>
      <c r="P9998" s="2"/>
      <c r="Q9998" s="2"/>
      <c r="R9998" s="2"/>
      <c r="S9998" s="2"/>
      <c r="T9998" s="2"/>
      <c r="U9998" s="2"/>
      <c r="V9998" s="2"/>
      <c r="W9998" s="2"/>
      <c r="X9998" s="2"/>
      <c r="Y9998" s="2"/>
      <c r="AB9998" s="2"/>
      <c r="AC9998" s="2"/>
      <c r="AD9998" s="2"/>
      <c r="AE9998" s="2"/>
      <c r="AF9998" s="2"/>
      <c r="AG9998" s="2"/>
      <c r="AH9998" s="2"/>
      <c r="AI9998" s="2"/>
      <c r="AJ9998" s="2"/>
      <c r="AK9998" s="2"/>
      <c r="BK9998" s="2"/>
      <c r="BL9998" s="2"/>
      <c r="BN9998" s="2"/>
      <c r="BO9998" s="2"/>
    </row>
    <row r="9999" ht="12.75" customHeight="1">
      <c r="D9999" s="2"/>
      <c r="G9999" s="2"/>
      <c r="I9999" s="2"/>
      <c r="J9999" s="2"/>
      <c r="K9999" s="2"/>
      <c r="L9999" s="2"/>
      <c r="M9999" s="2"/>
      <c r="N9999" s="2"/>
      <c r="O9999" s="2"/>
      <c r="P9999" s="2"/>
      <c r="Q9999" s="2"/>
      <c r="R9999" s="2"/>
      <c r="S9999" s="2"/>
      <c r="T9999" s="2"/>
      <c r="U9999" s="2"/>
      <c r="V9999" s="2"/>
      <c r="W9999" s="2"/>
      <c r="X9999" s="2"/>
      <c r="Y9999" s="2"/>
      <c r="AB9999" s="2"/>
      <c r="AC9999" s="2"/>
      <c r="AD9999" s="2"/>
      <c r="AE9999" s="2"/>
      <c r="AF9999" s="2"/>
      <c r="AG9999" s="2"/>
      <c r="AH9999" s="2"/>
      <c r="AI9999" s="2"/>
      <c r="AJ9999" s="2"/>
      <c r="AK9999" s="2"/>
      <c r="BK9999" s="2"/>
      <c r="BL9999" s="2"/>
      <c r="BN9999" s="2"/>
      <c r="BO9999" s="2"/>
    </row>
    <row r="10000" ht="12.75" customHeight="1">
      <c r="D10000" s="2"/>
      <c r="G10000" s="2"/>
      <c r="I10000" s="2"/>
      <c r="J10000" s="2"/>
      <c r="K10000" s="2"/>
      <c r="L10000" s="2"/>
      <c r="M10000" s="2"/>
      <c r="N10000" s="2"/>
      <c r="O10000" s="2"/>
      <c r="P10000" s="2"/>
      <c r="Q10000" s="2"/>
      <c r="R10000" s="2"/>
      <c r="S10000" s="2"/>
      <c r="T10000" s="2"/>
      <c r="U10000" s="2"/>
      <c r="V10000" s="2"/>
      <c r="W10000" s="2"/>
      <c r="X10000" s="2"/>
      <c r="Y10000" s="2"/>
      <c r="AB10000" s="2"/>
      <c r="AC10000" s="2"/>
      <c r="AD10000" s="2"/>
      <c r="AE10000" s="2"/>
      <c r="AF10000" s="2"/>
      <c r="AG10000" s="2"/>
      <c r="AH10000" s="2"/>
      <c r="AI10000" s="2"/>
      <c r="AJ10000" s="2"/>
      <c r="AK10000" s="2"/>
      <c r="BK10000" s="2"/>
      <c r="BL10000" s="2"/>
      <c r="BN10000" s="2"/>
      <c r="BO10000" s="2"/>
    </row>
    <row r="10001" ht="12.75" customHeight="1">
      <c r="D10001" s="2"/>
      <c r="G10001" s="2"/>
      <c r="I10001" s="2"/>
      <c r="J10001" s="2"/>
      <c r="K10001" s="2"/>
      <c r="L10001" s="2"/>
      <c r="M10001" s="2"/>
      <c r="N10001" s="2"/>
      <c r="O10001" s="2"/>
      <c r="P10001" s="2"/>
      <c r="Q10001" s="2"/>
      <c r="R10001" s="2"/>
      <c r="S10001" s="2"/>
      <c r="T10001" s="2"/>
      <c r="U10001" s="2"/>
      <c r="V10001" s="2"/>
      <c r="W10001" s="2"/>
      <c r="X10001" s="2"/>
      <c r="Y10001" s="2"/>
      <c r="AB10001" s="2"/>
      <c r="AC10001" s="2"/>
      <c r="AD10001" s="2"/>
      <c r="AE10001" s="2"/>
      <c r="AF10001" s="2"/>
      <c r="AG10001" s="2"/>
      <c r="AH10001" s="2"/>
      <c r="AI10001" s="2"/>
      <c r="AJ10001" s="2"/>
      <c r="AK10001" s="2"/>
      <c r="BK10001" s="2"/>
      <c r="BL10001" s="2"/>
      <c r="BN10001" s="2"/>
      <c r="BO10001" s="2"/>
    </row>
    <row r="10002" ht="12.75" customHeight="1">
      <c r="D10002" s="2"/>
      <c r="G10002" s="2"/>
      <c r="I10002" s="2"/>
      <c r="J10002" s="2"/>
      <c r="K10002" s="2"/>
      <c r="L10002" s="2"/>
      <c r="M10002" s="2"/>
      <c r="N10002" s="2"/>
      <c r="O10002" s="2"/>
      <c r="P10002" s="2"/>
      <c r="Q10002" s="2"/>
      <c r="R10002" s="2"/>
      <c r="S10002" s="2"/>
      <c r="T10002" s="2"/>
      <c r="U10002" s="2"/>
      <c r="V10002" s="2"/>
      <c r="W10002" s="2"/>
      <c r="X10002" s="2"/>
      <c r="Y10002" s="2"/>
      <c r="AB10002" s="2"/>
      <c r="AC10002" s="2"/>
      <c r="AD10002" s="2"/>
      <c r="AE10002" s="2"/>
      <c r="AF10002" s="2"/>
      <c r="AG10002" s="2"/>
      <c r="AH10002" s="2"/>
      <c r="AI10002" s="2"/>
      <c r="AJ10002" s="2"/>
      <c r="AK10002" s="2"/>
      <c r="BK10002" s="2"/>
      <c r="BL10002" s="2"/>
      <c r="BN10002" s="2"/>
      <c r="BO10002" s="2"/>
    </row>
    <row r="10003" ht="12.75" customHeight="1">
      <c r="D10003" s="2"/>
      <c r="G10003" s="2"/>
      <c r="I10003" s="2"/>
      <c r="J10003" s="2"/>
      <c r="K10003" s="2"/>
      <c r="L10003" s="2"/>
      <c r="M10003" s="2"/>
      <c r="N10003" s="2"/>
      <c r="O10003" s="2"/>
      <c r="P10003" s="2"/>
      <c r="Q10003" s="2"/>
      <c r="R10003" s="2"/>
      <c r="S10003" s="2"/>
      <c r="T10003" s="2"/>
      <c r="U10003" s="2"/>
      <c r="V10003" s="2"/>
      <c r="W10003" s="2"/>
      <c r="X10003" s="2"/>
      <c r="Y10003" s="2"/>
      <c r="AB10003" s="2"/>
      <c r="AC10003" s="2"/>
      <c r="AD10003" s="2"/>
      <c r="AE10003" s="2"/>
      <c r="AF10003" s="2"/>
      <c r="AG10003" s="2"/>
      <c r="AH10003" s="2"/>
      <c r="AI10003" s="2"/>
      <c r="AJ10003" s="2"/>
      <c r="AK10003" s="2"/>
      <c r="BK10003" s="2"/>
      <c r="BL10003" s="2"/>
      <c r="BN10003" s="2"/>
      <c r="BO10003" s="2"/>
    </row>
    <row r="10004" ht="12.75" customHeight="1">
      <c r="D10004" s="2"/>
      <c r="G10004" s="2"/>
      <c r="I10004" s="2"/>
      <c r="J10004" s="2"/>
      <c r="K10004" s="2"/>
      <c r="L10004" s="2"/>
      <c r="M10004" s="2"/>
      <c r="N10004" s="2"/>
      <c r="O10004" s="2"/>
      <c r="P10004" s="2"/>
      <c r="Q10004" s="2"/>
      <c r="R10004" s="2"/>
      <c r="S10004" s="2"/>
      <c r="T10004" s="2"/>
      <c r="U10004" s="2"/>
      <c r="V10004" s="2"/>
      <c r="W10004" s="2"/>
      <c r="X10004" s="2"/>
      <c r="Y10004" s="2"/>
      <c r="AB10004" s="2"/>
      <c r="AC10004" s="2"/>
      <c r="AD10004" s="2"/>
      <c r="AE10004" s="2"/>
      <c r="AF10004" s="2"/>
      <c r="AG10004" s="2"/>
      <c r="AH10004" s="2"/>
      <c r="AI10004" s="2"/>
      <c r="AJ10004" s="2"/>
      <c r="AK10004" s="2"/>
      <c r="BK10004" s="2"/>
      <c r="BL10004" s="2"/>
      <c r="BN10004" s="2"/>
      <c r="BO10004" s="2"/>
    </row>
    <row r="10005" ht="12.75" customHeight="1">
      <c r="D10005" s="2"/>
      <c r="G10005" s="2"/>
      <c r="I10005" s="2"/>
      <c r="J10005" s="2"/>
      <c r="K10005" s="2"/>
      <c r="L10005" s="2"/>
      <c r="M10005" s="2"/>
      <c r="N10005" s="2"/>
      <c r="O10005" s="2"/>
      <c r="P10005" s="2"/>
      <c r="Q10005" s="2"/>
      <c r="R10005" s="2"/>
      <c r="S10005" s="2"/>
      <c r="T10005" s="2"/>
      <c r="U10005" s="2"/>
      <c r="V10005" s="2"/>
      <c r="W10005" s="2"/>
      <c r="X10005" s="2"/>
      <c r="Y10005" s="2"/>
      <c r="AB10005" s="2"/>
      <c r="AC10005" s="2"/>
      <c r="AD10005" s="2"/>
      <c r="AE10005" s="2"/>
      <c r="AF10005" s="2"/>
      <c r="AG10005" s="2"/>
      <c r="AH10005" s="2"/>
      <c r="AI10005" s="2"/>
      <c r="AJ10005" s="2"/>
      <c r="AK10005" s="2"/>
      <c r="BK10005" s="2"/>
      <c r="BL10005" s="2"/>
      <c r="BN10005" s="2"/>
      <c r="BO10005" s="2"/>
    </row>
    <row r="10006" ht="12.75" customHeight="1">
      <c r="D10006" s="2"/>
      <c r="G10006" s="2"/>
      <c r="I10006" s="2"/>
      <c r="J10006" s="2"/>
      <c r="K10006" s="2"/>
      <c r="L10006" s="2"/>
      <c r="M10006" s="2"/>
      <c r="N10006" s="2"/>
      <c r="O10006" s="2"/>
      <c r="P10006" s="2"/>
      <c r="Q10006" s="2"/>
      <c r="R10006" s="2"/>
      <c r="S10006" s="2"/>
      <c r="T10006" s="2"/>
      <c r="U10006" s="2"/>
      <c r="V10006" s="2"/>
      <c r="W10006" s="2"/>
      <c r="X10006" s="2"/>
      <c r="Y10006" s="2"/>
      <c r="AB10006" s="2"/>
      <c r="AC10006" s="2"/>
      <c r="AD10006" s="2"/>
      <c r="AE10006" s="2"/>
      <c r="AF10006" s="2"/>
      <c r="AG10006" s="2"/>
      <c r="AH10006" s="2"/>
      <c r="AI10006" s="2"/>
      <c r="AJ10006" s="2"/>
      <c r="AK10006" s="2"/>
      <c r="BK10006" s="2"/>
      <c r="BL10006" s="2"/>
      <c r="BN10006" s="2"/>
      <c r="BO10006" s="2"/>
    </row>
    <row r="10007" ht="12.75" customHeight="1">
      <c r="D10007" s="2"/>
      <c r="G10007" s="2"/>
      <c r="I10007" s="2"/>
      <c r="J10007" s="2"/>
      <c r="K10007" s="2"/>
      <c r="L10007" s="2"/>
      <c r="M10007" s="2"/>
      <c r="N10007" s="2"/>
      <c r="O10007" s="2"/>
      <c r="P10007" s="2"/>
      <c r="Q10007" s="2"/>
      <c r="R10007" s="2"/>
      <c r="S10007" s="2"/>
      <c r="T10007" s="2"/>
      <c r="U10007" s="2"/>
      <c r="V10007" s="2"/>
      <c r="W10007" s="2"/>
      <c r="X10007" s="2"/>
      <c r="Y10007" s="2"/>
      <c r="AB10007" s="2"/>
      <c r="AC10007" s="2"/>
      <c r="AD10007" s="2"/>
      <c r="AE10007" s="2"/>
      <c r="AF10007" s="2"/>
      <c r="AG10007" s="2"/>
      <c r="AH10007" s="2"/>
      <c r="AI10007" s="2"/>
      <c r="AJ10007" s="2"/>
      <c r="AK10007" s="2"/>
      <c r="BK10007" s="2"/>
      <c r="BL10007" s="2"/>
      <c r="BN10007" s="2"/>
      <c r="BO10007" s="2"/>
    </row>
    <row r="10008" ht="12.75" customHeight="1">
      <c r="D10008" s="2"/>
      <c r="G10008" s="2"/>
      <c r="I10008" s="2"/>
      <c r="J10008" s="2"/>
      <c r="K10008" s="2"/>
      <c r="L10008" s="2"/>
      <c r="M10008" s="2"/>
      <c r="N10008" s="2"/>
      <c r="O10008" s="2"/>
      <c r="P10008" s="2"/>
      <c r="Q10008" s="2"/>
      <c r="R10008" s="2"/>
      <c r="S10008" s="2"/>
      <c r="T10008" s="2"/>
      <c r="U10008" s="2"/>
      <c r="V10008" s="2"/>
      <c r="W10008" s="2"/>
      <c r="X10008" s="2"/>
      <c r="Y10008" s="2"/>
      <c r="AB10008" s="2"/>
      <c r="AC10008" s="2"/>
      <c r="AD10008" s="2"/>
      <c r="AE10008" s="2"/>
      <c r="AF10008" s="2"/>
      <c r="AG10008" s="2"/>
      <c r="AH10008" s="2"/>
      <c r="AI10008" s="2"/>
      <c r="AJ10008" s="2"/>
      <c r="AK10008" s="2"/>
      <c r="BK10008" s="2"/>
      <c r="BL10008" s="2"/>
      <c r="BN10008" s="2"/>
      <c r="BO10008" s="2"/>
    </row>
    <row r="10009" ht="12.75" customHeight="1">
      <c r="D10009" s="2"/>
      <c r="G10009" s="2"/>
      <c r="I10009" s="2"/>
      <c r="J10009" s="2"/>
      <c r="K10009" s="2"/>
      <c r="L10009" s="2"/>
      <c r="M10009" s="2"/>
      <c r="N10009" s="2"/>
      <c r="O10009" s="2"/>
      <c r="P10009" s="2"/>
      <c r="Q10009" s="2"/>
      <c r="R10009" s="2"/>
      <c r="S10009" s="2"/>
      <c r="T10009" s="2"/>
      <c r="U10009" s="2"/>
      <c r="V10009" s="2"/>
      <c r="W10009" s="2"/>
      <c r="X10009" s="2"/>
      <c r="Y10009" s="2"/>
      <c r="AB10009" s="2"/>
      <c r="AC10009" s="2"/>
      <c r="AD10009" s="2"/>
      <c r="AE10009" s="2"/>
      <c r="AF10009" s="2"/>
      <c r="AG10009" s="2"/>
      <c r="AH10009" s="2"/>
      <c r="AI10009" s="2"/>
      <c r="AJ10009" s="2"/>
      <c r="AK10009" s="2"/>
      <c r="BK10009" s="2"/>
      <c r="BL10009" s="2"/>
      <c r="BN10009" s="2"/>
      <c r="BO10009" s="2"/>
    </row>
    <row r="10010" ht="12.75" customHeight="1">
      <c r="D10010" s="2"/>
      <c r="G10010" s="2"/>
      <c r="I10010" s="2"/>
      <c r="J10010" s="2"/>
      <c r="K10010" s="2"/>
      <c r="L10010" s="2"/>
      <c r="M10010" s="2"/>
      <c r="N10010" s="2"/>
      <c r="O10010" s="2"/>
      <c r="P10010" s="2"/>
      <c r="Q10010" s="2"/>
      <c r="R10010" s="2"/>
      <c r="S10010" s="2"/>
      <c r="T10010" s="2"/>
      <c r="U10010" s="2"/>
      <c r="V10010" s="2"/>
      <c r="W10010" s="2"/>
      <c r="X10010" s="2"/>
      <c r="Y10010" s="2"/>
      <c r="AB10010" s="2"/>
      <c r="AC10010" s="2"/>
      <c r="AD10010" s="2"/>
      <c r="AE10010" s="2"/>
      <c r="AF10010" s="2"/>
      <c r="AG10010" s="2"/>
      <c r="AH10010" s="2"/>
      <c r="AI10010" s="2"/>
      <c r="AJ10010" s="2"/>
      <c r="AK10010" s="2"/>
      <c r="BK10010" s="2"/>
      <c r="BL10010" s="2"/>
      <c r="BN10010" s="2"/>
      <c r="BO10010" s="2"/>
    </row>
    <row r="10011" ht="12.75" customHeight="1">
      <c r="D10011" s="2"/>
      <c r="G10011" s="2"/>
      <c r="I10011" s="2"/>
      <c r="J10011" s="2"/>
      <c r="K10011" s="2"/>
      <c r="L10011" s="2"/>
      <c r="M10011" s="2"/>
      <c r="N10011" s="2"/>
      <c r="O10011" s="2"/>
      <c r="P10011" s="2"/>
      <c r="Q10011" s="2"/>
      <c r="R10011" s="2"/>
      <c r="S10011" s="2"/>
      <c r="T10011" s="2"/>
      <c r="U10011" s="2"/>
      <c r="V10011" s="2"/>
      <c r="W10011" s="2"/>
      <c r="X10011" s="2"/>
      <c r="Y10011" s="2"/>
      <c r="AB10011" s="2"/>
      <c r="AC10011" s="2"/>
      <c r="AD10011" s="2"/>
      <c r="AE10011" s="2"/>
      <c r="AF10011" s="2"/>
      <c r="AG10011" s="2"/>
      <c r="AH10011" s="2"/>
      <c r="AI10011" s="2"/>
      <c r="AJ10011" s="2"/>
      <c r="AK10011" s="2"/>
      <c r="BK10011" s="2"/>
      <c r="BL10011" s="2"/>
      <c r="BN10011" s="2"/>
      <c r="BO10011" s="2"/>
    </row>
    <row r="10012" ht="12.75" customHeight="1">
      <c r="D10012" s="2"/>
      <c r="G10012" s="2"/>
      <c r="I10012" s="2"/>
      <c r="J10012" s="2"/>
      <c r="K10012" s="2"/>
      <c r="L10012" s="2"/>
      <c r="M10012" s="2"/>
      <c r="N10012" s="2"/>
      <c r="O10012" s="2"/>
      <c r="P10012" s="2"/>
      <c r="Q10012" s="2"/>
      <c r="R10012" s="2"/>
      <c r="S10012" s="2"/>
      <c r="T10012" s="2"/>
      <c r="U10012" s="2"/>
      <c r="V10012" s="2"/>
      <c r="W10012" s="2"/>
      <c r="X10012" s="2"/>
      <c r="Y10012" s="2"/>
      <c r="AB10012" s="2"/>
      <c r="AC10012" s="2"/>
      <c r="AD10012" s="2"/>
      <c r="AE10012" s="2"/>
      <c r="AF10012" s="2"/>
      <c r="AG10012" s="2"/>
      <c r="AH10012" s="2"/>
      <c r="AI10012" s="2"/>
      <c r="AJ10012" s="2"/>
      <c r="AK10012" s="2"/>
      <c r="BK10012" s="2"/>
      <c r="BL10012" s="2"/>
      <c r="BN10012" s="2"/>
      <c r="BO10012" s="2"/>
    </row>
    <row r="10013" ht="12.75" customHeight="1">
      <c r="D10013" s="2"/>
      <c r="G10013" s="2"/>
      <c r="I10013" s="2"/>
      <c r="J10013" s="2"/>
      <c r="K10013" s="2"/>
      <c r="L10013" s="2"/>
      <c r="M10013" s="2"/>
      <c r="N10013" s="2"/>
      <c r="O10013" s="2"/>
      <c r="P10013" s="2"/>
      <c r="Q10013" s="2"/>
      <c r="R10013" s="2"/>
      <c r="S10013" s="2"/>
      <c r="T10013" s="2"/>
      <c r="U10013" s="2"/>
      <c r="V10013" s="2"/>
      <c r="W10013" s="2"/>
      <c r="X10013" s="2"/>
      <c r="Y10013" s="2"/>
      <c r="AB10013" s="2"/>
      <c r="AC10013" s="2"/>
      <c r="AD10013" s="2"/>
      <c r="AE10013" s="2"/>
      <c r="AF10013" s="2"/>
      <c r="AG10013" s="2"/>
      <c r="AH10013" s="2"/>
      <c r="AI10013" s="2"/>
      <c r="AJ10013" s="2"/>
      <c r="AK10013" s="2"/>
      <c r="BK10013" s="2"/>
      <c r="BL10013" s="2"/>
      <c r="BN10013" s="2"/>
      <c r="BO10013" s="2"/>
    </row>
    <row r="10014" ht="12.75" customHeight="1">
      <c r="D10014" s="2"/>
      <c r="G10014" s="2"/>
      <c r="I10014" s="2"/>
      <c r="J10014" s="2"/>
      <c r="K10014" s="2"/>
      <c r="L10014" s="2"/>
      <c r="M10014" s="2"/>
      <c r="N10014" s="2"/>
      <c r="O10014" s="2"/>
      <c r="P10014" s="2"/>
      <c r="Q10014" s="2"/>
      <c r="R10014" s="2"/>
      <c r="S10014" s="2"/>
      <c r="T10014" s="2"/>
      <c r="U10014" s="2"/>
      <c r="V10014" s="2"/>
      <c r="W10014" s="2"/>
      <c r="X10014" s="2"/>
      <c r="Y10014" s="2"/>
      <c r="AB10014" s="2"/>
      <c r="AC10014" s="2"/>
      <c r="AD10014" s="2"/>
      <c r="AE10014" s="2"/>
      <c r="AF10014" s="2"/>
      <c r="AG10014" s="2"/>
      <c r="AH10014" s="2"/>
      <c r="AI10014" s="2"/>
      <c r="AJ10014" s="2"/>
      <c r="AK10014" s="2"/>
      <c r="BK10014" s="2"/>
      <c r="BL10014" s="2"/>
      <c r="BN10014" s="2"/>
      <c r="BO10014" s="2"/>
    </row>
    <row r="10015" ht="12.75" customHeight="1">
      <c r="D10015" s="2"/>
      <c r="G10015" s="2"/>
      <c r="I10015" s="2"/>
      <c r="J10015" s="2"/>
      <c r="K10015" s="2"/>
      <c r="L10015" s="2"/>
      <c r="M10015" s="2"/>
      <c r="N10015" s="2"/>
      <c r="O10015" s="2"/>
      <c r="P10015" s="2"/>
      <c r="Q10015" s="2"/>
      <c r="R10015" s="2"/>
      <c r="S10015" s="2"/>
      <c r="T10015" s="2"/>
      <c r="U10015" s="2"/>
      <c r="V10015" s="2"/>
      <c r="W10015" s="2"/>
      <c r="X10015" s="2"/>
      <c r="Y10015" s="2"/>
      <c r="AB10015" s="2"/>
      <c r="AC10015" s="2"/>
      <c r="AD10015" s="2"/>
      <c r="AE10015" s="2"/>
      <c r="AF10015" s="2"/>
      <c r="AG10015" s="2"/>
      <c r="AH10015" s="2"/>
      <c r="AI10015" s="2"/>
      <c r="AJ10015" s="2"/>
      <c r="AK10015" s="2"/>
      <c r="BK10015" s="2"/>
      <c r="BL10015" s="2"/>
      <c r="BN10015" s="2"/>
      <c r="BO10015" s="2"/>
    </row>
    <row r="10016" ht="12.75" customHeight="1">
      <c r="D10016" s="2"/>
      <c r="G10016" s="2"/>
      <c r="I10016" s="2"/>
      <c r="J10016" s="2"/>
      <c r="K10016" s="2"/>
      <c r="L10016" s="2"/>
      <c r="M10016" s="2"/>
      <c r="N10016" s="2"/>
      <c r="O10016" s="2"/>
      <c r="P10016" s="2"/>
      <c r="Q10016" s="2"/>
      <c r="R10016" s="2"/>
      <c r="S10016" s="2"/>
      <c r="T10016" s="2"/>
      <c r="U10016" s="2"/>
      <c r="V10016" s="2"/>
      <c r="W10016" s="2"/>
      <c r="X10016" s="2"/>
      <c r="Y10016" s="2"/>
      <c r="AB10016" s="2"/>
      <c r="AC10016" s="2"/>
      <c r="AD10016" s="2"/>
      <c r="AE10016" s="2"/>
      <c r="AF10016" s="2"/>
      <c r="AG10016" s="2"/>
      <c r="AH10016" s="2"/>
      <c r="AI10016" s="2"/>
      <c r="AJ10016" s="2"/>
      <c r="AK10016" s="2"/>
      <c r="BK10016" s="2"/>
      <c r="BL10016" s="2"/>
      <c r="BN10016" s="2"/>
      <c r="BO10016" s="2"/>
    </row>
    <row r="10017" ht="12.75" customHeight="1">
      <c r="D10017" s="2"/>
      <c r="G10017" s="2"/>
      <c r="I10017" s="2"/>
      <c r="J10017" s="2"/>
      <c r="K10017" s="2"/>
      <c r="L10017" s="2"/>
      <c r="M10017" s="2"/>
      <c r="N10017" s="2"/>
      <c r="O10017" s="2"/>
      <c r="P10017" s="2"/>
      <c r="Q10017" s="2"/>
      <c r="R10017" s="2"/>
      <c r="S10017" s="2"/>
      <c r="T10017" s="2"/>
      <c r="U10017" s="2"/>
      <c r="V10017" s="2"/>
      <c r="W10017" s="2"/>
      <c r="X10017" s="2"/>
      <c r="Y10017" s="2"/>
      <c r="AB10017" s="2"/>
      <c r="AC10017" s="2"/>
      <c r="AD10017" s="2"/>
      <c r="AE10017" s="2"/>
      <c r="AF10017" s="2"/>
      <c r="AG10017" s="2"/>
      <c r="AH10017" s="2"/>
      <c r="AI10017" s="2"/>
      <c r="AJ10017" s="2"/>
      <c r="AK10017" s="2"/>
      <c r="BK10017" s="2"/>
      <c r="BL10017" s="2"/>
      <c r="BN10017" s="2"/>
      <c r="BO10017" s="2"/>
    </row>
    <row r="10018" ht="12.75" customHeight="1">
      <c r="D10018" s="2"/>
      <c r="G10018" s="2"/>
      <c r="I10018" s="2"/>
      <c r="J10018" s="2"/>
      <c r="K10018" s="2"/>
      <c r="L10018" s="2"/>
      <c r="M10018" s="2"/>
      <c r="N10018" s="2"/>
      <c r="O10018" s="2"/>
      <c r="P10018" s="2"/>
      <c r="Q10018" s="2"/>
      <c r="R10018" s="2"/>
      <c r="S10018" s="2"/>
      <c r="T10018" s="2"/>
      <c r="U10018" s="2"/>
      <c r="V10018" s="2"/>
      <c r="W10018" s="2"/>
      <c r="X10018" s="2"/>
      <c r="Y10018" s="2"/>
      <c r="AB10018" s="2"/>
      <c r="AC10018" s="2"/>
      <c r="AD10018" s="2"/>
      <c r="AE10018" s="2"/>
      <c r="AF10018" s="2"/>
      <c r="AG10018" s="2"/>
      <c r="AH10018" s="2"/>
      <c r="AI10018" s="2"/>
      <c r="AJ10018" s="2"/>
      <c r="AK10018" s="2"/>
      <c r="BK10018" s="2"/>
      <c r="BL10018" s="2"/>
      <c r="BN10018" s="2"/>
      <c r="BO10018" s="2"/>
    </row>
    <row r="10019" ht="12.75" customHeight="1">
      <c r="D10019" s="2"/>
      <c r="G10019" s="2"/>
      <c r="I10019" s="2"/>
      <c r="J10019" s="2"/>
      <c r="K10019" s="2"/>
      <c r="L10019" s="2"/>
      <c r="M10019" s="2"/>
      <c r="N10019" s="2"/>
      <c r="O10019" s="2"/>
      <c r="P10019" s="2"/>
      <c r="Q10019" s="2"/>
      <c r="R10019" s="2"/>
      <c r="S10019" s="2"/>
      <c r="T10019" s="2"/>
      <c r="U10019" s="2"/>
      <c r="V10019" s="2"/>
      <c r="W10019" s="2"/>
      <c r="X10019" s="2"/>
      <c r="Y10019" s="2"/>
      <c r="AB10019" s="2"/>
      <c r="AC10019" s="2"/>
      <c r="AD10019" s="2"/>
      <c r="AE10019" s="2"/>
      <c r="AF10019" s="2"/>
      <c r="AG10019" s="2"/>
      <c r="AH10019" s="2"/>
      <c r="AI10019" s="2"/>
      <c r="AJ10019" s="2"/>
      <c r="AK10019" s="2"/>
      <c r="BK10019" s="2"/>
      <c r="BL10019" s="2"/>
      <c r="BN10019" s="2"/>
      <c r="BO10019" s="2"/>
    </row>
    <row r="10020" ht="12.75" customHeight="1">
      <c r="D10020" s="2"/>
      <c r="G10020" s="2"/>
      <c r="I10020" s="2"/>
      <c r="J10020" s="2"/>
      <c r="K10020" s="2"/>
      <c r="L10020" s="2"/>
      <c r="M10020" s="2"/>
      <c r="N10020" s="2"/>
      <c r="O10020" s="2"/>
      <c r="P10020" s="2"/>
      <c r="Q10020" s="2"/>
      <c r="R10020" s="2"/>
      <c r="S10020" s="2"/>
      <c r="T10020" s="2"/>
      <c r="U10020" s="2"/>
      <c r="V10020" s="2"/>
      <c r="W10020" s="2"/>
      <c r="X10020" s="2"/>
      <c r="Y10020" s="2"/>
      <c r="AB10020" s="2"/>
      <c r="AC10020" s="2"/>
      <c r="AD10020" s="2"/>
      <c r="AE10020" s="2"/>
      <c r="AF10020" s="2"/>
      <c r="AG10020" s="2"/>
      <c r="AH10020" s="2"/>
      <c r="AI10020" s="2"/>
      <c r="AJ10020" s="2"/>
      <c r="AK10020" s="2"/>
      <c r="BK10020" s="2"/>
      <c r="BL10020" s="2"/>
      <c r="BN10020" s="2"/>
      <c r="BO10020" s="2"/>
    </row>
    <row r="10021" ht="12.75" customHeight="1">
      <c r="D10021" s="2"/>
      <c r="G10021" s="2"/>
      <c r="I10021" s="2"/>
      <c r="J10021" s="2"/>
      <c r="K10021" s="2"/>
      <c r="L10021" s="2"/>
      <c r="M10021" s="2"/>
      <c r="N10021" s="2"/>
      <c r="O10021" s="2"/>
      <c r="P10021" s="2"/>
      <c r="Q10021" s="2"/>
      <c r="R10021" s="2"/>
      <c r="S10021" s="2"/>
      <c r="T10021" s="2"/>
      <c r="U10021" s="2"/>
      <c r="V10021" s="2"/>
      <c r="W10021" s="2"/>
      <c r="X10021" s="2"/>
      <c r="Y10021" s="2"/>
      <c r="AB10021" s="2"/>
      <c r="AC10021" s="2"/>
      <c r="AD10021" s="2"/>
      <c r="AE10021" s="2"/>
      <c r="AF10021" s="2"/>
      <c r="AG10021" s="2"/>
      <c r="AH10021" s="2"/>
      <c r="AI10021" s="2"/>
      <c r="AJ10021" s="2"/>
      <c r="AK10021" s="2"/>
      <c r="BK10021" s="2"/>
      <c r="BL10021" s="2"/>
      <c r="BN10021" s="2"/>
      <c r="BO10021" s="2"/>
    </row>
    <row r="10022" ht="12.75" customHeight="1">
      <c r="D10022" s="2"/>
      <c r="G10022" s="2"/>
      <c r="I10022" s="2"/>
      <c r="J10022" s="2"/>
      <c r="K10022" s="2"/>
      <c r="L10022" s="2"/>
      <c r="M10022" s="2"/>
      <c r="N10022" s="2"/>
      <c r="O10022" s="2"/>
      <c r="P10022" s="2"/>
      <c r="Q10022" s="2"/>
      <c r="R10022" s="2"/>
      <c r="S10022" s="2"/>
      <c r="T10022" s="2"/>
      <c r="U10022" s="2"/>
      <c r="V10022" s="2"/>
      <c r="W10022" s="2"/>
      <c r="X10022" s="2"/>
      <c r="Y10022" s="2"/>
      <c r="AB10022" s="2"/>
      <c r="AC10022" s="2"/>
      <c r="AD10022" s="2"/>
      <c r="AE10022" s="2"/>
      <c r="AF10022" s="2"/>
      <c r="AG10022" s="2"/>
      <c r="AH10022" s="2"/>
      <c r="AI10022" s="2"/>
      <c r="AJ10022" s="2"/>
      <c r="AK10022" s="2"/>
      <c r="BK10022" s="2"/>
      <c r="BL10022" s="2"/>
      <c r="BN10022" s="2"/>
      <c r="BO10022" s="2"/>
    </row>
    <row r="10023" ht="12.75" customHeight="1">
      <c r="D10023" s="2"/>
      <c r="G10023" s="2"/>
      <c r="I10023" s="2"/>
      <c r="J10023" s="2"/>
      <c r="K10023" s="2"/>
      <c r="L10023" s="2"/>
      <c r="M10023" s="2"/>
      <c r="N10023" s="2"/>
      <c r="O10023" s="2"/>
      <c r="P10023" s="2"/>
      <c r="Q10023" s="2"/>
      <c r="R10023" s="2"/>
      <c r="S10023" s="2"/>
      <c r="T10023" s="2"/>
      <c r="U10023" s="2"/>
      <c r="V10023" s="2"/>
      <c r="W10023" s="2"/>
      <c r="X10023" s="2"/>
      <c r="Y10023" s="2"/>
      <c r="AB10023" s="2"/>
      <c r="AC10023" s="2"/>
      <c r="AD10023" s="2"/>
      <c r="AE10023" s="2"/>
      <c r="AF10023" s="2"/>
      <c r="AG10023" s="2"/>
      <c r="AH10023" s="2"/>
      <c r="AI10023" s="2"/>
      <c r="AJ10023" s="2"/>
      <c r="AK10023" s="2"/>
      <c r="BK10023" s="2"/>
      <c r="BL10023" s="2"/>
      <c r="BN10023" s="2"/>
      <c r="BO10023" s="2"/>
    </row>
    <row r="10024" ht="12.75" customHeight="1">
      <c r="D10024" s="2"/>
      <c r="G10024" s="2"/>
      <c r="I10024" s="2"/>
      <c r="J10024" s="2"/>
      <c r="K10024" s="2"/>
      <c r="L10024" s="2"/>
      <c r="M10024" s="2"/>
      <c r="N10024" s="2"/>
      <c r="O10024" s="2"/>
      <c r="P10024" s="2"/>
      <c r="Q10024" s="2"/>
      <c r="R10024" s="2"/>
      <c r="S10024" s="2"/>
      <c r="T10024" s="2"/>
      <c r="U10024" s="2"/>
      <c r="V10024" s="2"/>
      <c r="W10024" s="2"/>
      <c r="X10024" s="2"/>
      <c r="Y10024" s="2"/>
      <c r="AB10024" s="2"/>
      <c r="AC10024" s="2"/>
      <c r="AD10024" s="2"/>
      <c r="AE10024" s="2"/>
      <c r="AF10024" s="2"/>
      <c r="AG10024" s="2"/>
      <c r="AH10024" s="2"/>
      <c r="AI10024" s="2"/>
      <c r="AJ10024" s="2"/>
      <c r="AK10024" s="2"/>
      <c r="BK10024" s="2"/>
      <c r="BL10024" s="2"/>
      <c r="BN10024" s="2"/>
      <c r="BO10024" s="2"/>
    </row>
    <row r="10025" ht="12.75" customHeight="1">
      <c r="D10025" s="2"/>
      <c r="G10025" s="2"/>
      <c r="I10025" s="2"/>
      <c r="J10025" s="2"/>
      <c r="K10025" s="2"/>
      <c r="L10025" s="2"/>
      <c r="M10025" s="2"/>
      <c r="N10025" s="2"/>
      <c r="O10025" s="2"/>
      <c r="P10025" s="2"/>
      <c r="Q10025" s="2"/>
      <c r="R10025" s="2"/>
      <c r="S10025" s="2"/>
      <c r="T10025" s="2"/>
      <c r="U10025" s="2"/>
      <c r="V10025" s="2"/>
      <c r="W10025" s="2"/>
      <c r="X10025" s="2"/>
      <c r="Y10025" s="2"/>
      <c r="AB10025" s="2"/>
      <c r="AC10025" s="2"/>
      <c r="AD10025" s="2"/>
      <c r="AE10025" s="2"/>
      <c r="AF10025" s="2"/>
      <c r="AG10025" s="2"/>
      <c r="AH10025" s="2"/>
      <c r="AI10025" s="2"/>
      <c r="AJ10025" s="2"/>
      <c r="AK10025" s="2"/>
      <c r="BK10025" s="2"/>
      <c r="BL10025" s="2"/>
      <c r="BN10025" s="2"/>
      <c r="BO10025" s="2"/>
    </row>
    <row r="10026" ht="12.75" customHeight="1">
      <c r="D10026" s="2"/>
      <c r="G10026" s="2"/>
      <c r="I10026" s="2"/>
      <c r="J10026" s="2"/>
      <c r="K10026" s="2"/>
      <c r="L10026" s="2"/>
      <c r="M10026" s="2"/>
      <c r="N10026" s="2"/>
      <c r="O10026" s="2"/>
      <c r="P10026" s="2"/>
      <c r="Q10026" s="2"/>
      <c r="R10026" s="2"/>
      <c r="S10026" s="2"/>
      <c r="T10026" s="2"/>
      <c r="U10026" s="2"/>
      <c r="V10026" s="2"/>
      <c r="W10026" s="2"/>
      <c r="X10026" s="2"/>
      <c r="Y10026" s="2"/>
      <c r="AB10026" s="2"/>
      <c r="AC10026" s="2"/>
      <c r="AD10026" s="2"/>
      <c r="AE10026" s="2"/>
      <c r="AF10026" s="2"/>
      <c r="AG10026" s="2"/>
      <c r="AH10026" s="2"/>
      <c r="AI10026" s="2"/>
      <c r="AJ10026" s="2"/>
      <c r="AK10026" s="2"/>
      <c r="BK10026" s="2"/>
      <c r="BL10026" s="2"/>
      <c r="BN10026" s="2"/>
      <c r="BO10026" s="2"/>
    </row>
    <row r="10027" ht="12.75" customHeight="1">
      <c r="D10027" s="2"/>
      <c r="G10027" s="2"/>
      <c r="I10027" s="2"/>
      <c r="J10027" s="2"/>
      <c r="K10027" s="2"/>
      <c r="L10027" s="2"/>
      <c r="M10027" s="2"/>
      <c r="N10027" s="2"/>
      <c r="O10027" s="2"/>
      <c r="P10027" s="2"/>
      <c r="Q10027" s="2"/>
      <c r="R10027" s="2"/>
      <c r="S10027" s="2"/>
      <c r="T10027" s="2"/>
      <c r="U10027" s="2"/>
      <c r="V10027" s="2"/>
      <c r="W10027" s="2"/>
      <c r="X10027" s="2"/>
      <c r="Y10027" s="2"/>
      <c r="AB10027" s="2"/>
      <c r="AC10027" s="2"/>
      <c r="AD10027" s="2"/>
      <c r="AE10027" s="2"/>
      <c r="AF10027" s="2"/>
      <c r="AG10027" s="2"/>
      <c r="AH10027" s="2"/>
      <c r="AI10027" s="2"/>
      <c r="AJ10027" s="2"/>
      <c r="AK10027" s="2"/>
      <c r="BK10027" s="2"/>
      <c r="BL10027" s="2"/>
      <c r="BN10027" s="2"/>
      <c r="BO10027" s="2"/>
    </row>
    <row r="10028" ht="12.75" customHeight="1">
      <c r="D10028" s="2"/>
      <c r="G10028" s="2"/>
      <c r="I10028" s="2"/>
      <c r="J10028" s="2"/>
      <c r="K10028" s="2"/>
      <c r="L10028" s="2"/>
      <c r="M10028" s="2"/>
      <c r="N10028" s="2"/>
      <c r="O10028" s="2"/>
      <c r="P10028" s="2"/>
      <c r="Q10028" s="2"/>
      <c r="R10028" s="2"/>
      <c r="S10028" s="2"/>
      <c r="T10028" s="2"/>
      <c r="U10028" s="2"/>
      <c r="V10028" s="2"/>
      <c r="W10028" s="2"/>
      <c r="X10028" s="2"/>
      <c r="Y10028" s="2"/>
      <c r="AB10028" s="2"/>
      <c r="AC10028" s="2"/>
      <c r="AD10028" s="2"/>
      <c r="AE10028" s="2"/>
      <c r="AF10028" s="2"/>
      <c r="AG10028" s="2"/>
      <c r="AH10028" s="2"/>
      <c r="AI10028" s="2"/>
      <c r="AJ10028" s="2"/>
      <c r="AK10028" s="2"/>
      <c r="BK10028" s="2"/>
      <c r="BL10028" s="2"/>
      <c r="BN10028" s="2"/>
      <c r="BO10028" s="2"/>
    </row>
    <row r="10029" ht="12.75" customHeight="1">
      <c r="D10029" s="2"/>
      <c r="G10029" s="2"/>
      <c r="I10029" s="2"/>
      <c r="J10029" s="2"/>
      <c r="K10029" s="2"/>
      <c r="L10029" s="2"/>
      <c r="M10029" s="2"/>
      <c r="N10029" s="2"/>
      <c r="O10029" s="2"/>
      <c r="P10029" s="2"/>
      <c r="Q10029" s="2"/>
      <c r="R10029" s="2"/>
      <c r="S10029" s="2"/>
      <c r="T10029" s="2"/>
      <c r="U10029" s="2"/>
      <c r="V10029" s="2"/>
      <c r="W10029" s="2"/>
      <c r="X10029" s="2"/>
      <c r="Y10029" s="2"/>
      <c r="AB10029" s="2"/>
      <c r="AC10029" s="2"/>
      <c r="AD10029" s="2"/>
      <c r="AE10029" s="2"/>
      <c r="AF10029" s="2"/>
      <c r="AG10029" s="2"/>
      <c r="AH10029" s="2"/>
      <c r="AI10029" s="2"/>
      <c r="AJ10029" s="2"/>
      <c r="AK10029" s="2"/>
      <c r="BK10029" s="2"/>
      <c r="BL10029" s="2"/>
      <c r="BN10029" s="2"/>
      <c r="BO10029" s="2"/>
    </row>
    <row r="10030" ht="12.75" customHeight="1">
      <c r="D10030" s="2"/>
      <c r="G10030" s="2"/>
      <c r="I10030" s="2"/>
      <c r="J10030" s="2"/>
      <c r="K10030" s="2"/>
      <c r="L10030" s="2"/>
      <c r="M10030" s="2"/>
      <c r="N10030" s="2"/>
      <c r="O10030" s="2"/>
      <c r="P10030" s="2"/>
      <c r="Q10030" s="2"/>
      <c r="R10030" s="2"/>
      <c r="S10030" s="2"/>
      <c r="T10030" s="2"/>
      <c r="U10030" s="2"/>
      <c r="V10030" s="2"/>
      <c r="W10030" s="2"/>
      <c r="X10030" s="2"/>
      <c r="Y10030" s="2"/>
      <c r="AB10030" s="2"/>
      <c r="AC10030" s="2"/>
      <c r="AD10030" s="2"/>
      <c r="AE10030" s="2"/>
      <c r="AF10030" s="2"/>
      <c r="AG10030" s="2"/>
      <c r="AH10030" s="2"/>
      <c r="AI10030" s="2"/>
      <c r="AJ10030" s="2"/>
      <c r="AK10030" s="2"/>
      <c r="BK10030" s="2"/>
      <c r="BL10030" s="2"/>
      <c r="BN10030" s="2"/>
      <c r="BO10030" s="2"/>
    </row>
    <row r="10031" ht="12.75" customHeight="1">
      <c r="D10031" s="2"/>
      <c r="G10031" s="2"/>
      <c r="I10031" s="2"/>
      <c r="J10031" s="2"/>
      <c r="K10031" s="2"/>
      <c r="L10031" s="2"/>
      <c r="M10031" s="2"/>
      <c r="N10031" s="2"/>
      <c r="O10031" s="2"/>
      <c r="P10031" s="2"/>
      <c r="Q10031" s="2"/>
      <c r="R10031" s="2"/>
      <c r="S10031" s="2"/>
      <c r="T10031" s="2"/>
      <c r="U10031" s="2"/>
      <c r="V10031" s="2"/>
      <c r="W10031" s="2"/>
      <c r="X10031" s="2"/>
      <c r="Y10031" s="2"/>
      <c r="AB10031" s="2"/>
      <c r="AC10031" s="2"/>
      <c r="AD10031" s="2"/>
      <c r="AE10031" s="2"/>
      <c r="AF10031" s="2"/>
      <c r="AG10031" s="2"/>
      <c r="AH10031" s="2"/>
      <c r="AI10031" s="2"/>
      <c r="AJ10031" s="2"/>
      <c r="AK10031" s="2"/>
      <c r="BK10031" s="2"/>
      <c r="BL10031" s="2"/>
      <c r="BN10031" s="2"/>
      <c r="BO10031" s="2"/>
    </row>
    <row r="10032" ht="12.75" customHeight="1">
      <c r="D10032" s="2"/>
      <c r="G10032" s="2"/>
      <c r="I10032" s="2"/>
      <c r="J10032" s="2"/>
      <c r="K10032" s="2"/>
      <c r="L10032" s="2"/>
      <c r="M10032" s="2"/>
      <c r="N10032" s="2"/>
      <c r="O10032" s="2"/>
      <c r="P10032" s="2"/>
      <c r="Q10032" s="2"/>
      <c r="R10032" s="2"/>
      <c r="S10032" s="2"/>
      <c r="T10032" s="2"/>
      <c r="U10032" s="2"/>
      <c r="V10032" s="2"/>
      <c r="W10032" s="2"/>
      <c r="X10032" s="2"/>
      <c r="Y10032" s="2"/>
      <c r="AB10032" s="2"/>
      <c r="AC10032" s="2"/>
      <c r="AD10032" s="2"/>
      <c r="AE10032" s="2"/>
      <c r="AF10032" s="2"/>
      <c r="AG10032" s="2"/>
      <c r="AH10032" s="2"/>
      <c r="AI10032" s="2"/>
      <c r="AJ10032" s="2"/>
      <c r="AK10032" s="2"/>
      <c r="BK10032" s="2"/>
      <c r="BL10032" s="2"/>
      <c r="BN10032" s="2"/>
      <c r="BO10032" s="2"/>
    </row>
    <row r="10033" ht="12.75" customHeight="1">
      <c r="D10033" s="2"/>
      <c r="G10033" s="2"/>
      <c r="I10033" s="2"/>
      <c r="J10033" s="2"/>
      <c r="K10033" s="2"/>
      <c r="L10033" s="2"/>
      <c r="M10033" s="2"/>
      <c r="N10033" s="2"/>
      <c r="O10033" s="2"/>
      <c r="P10033" s="2"/>
      <c r="Q10033" s="2"/>
      <c r="R10033" s="2"/>
      <c r="S10033" s="2"/>
      <c r="T10033" s="2"/>
      <c r="U10033" s="2"/>
      <c r="V10033" s="2"/>
      <c r="W10033" s="2"/>
      <c r="X10033" s="2"/>
      <c r="Y10033" s="2"/>
      <c r="AB10033" s="2"/>
      <c r="AC10033" s="2"/>
      <c r="AD10033" s="2"/>
      <c r="AE10033" s="2"/>
      <c r="AF10033" s="2"/>
      <c r="AG10033" s="2"/>
      <c r="AH10033" s="2"/>
      <c r="AI10033" s="2"/>
      <c r="AJ10033" s="2"/>
      <c r="AK10033" s="2"/>
      <c r="BK10033" s="2"/>
      <c r="BL10033" s="2"/>
      <c r="BN10033" s="2"/>
      <c r="BO10033" s="2"/>
    </row>
    <row r="10034" ht="12.75" customHeight="1">
      <c r="D10034" s="2"/>
      <c r="G10034" s="2"/>
      <c r="I10034" s="2"/>
      <c r="J10034" s="2"/>
      <c r="K10034" s="2"/>
      <c r="L10034" s="2"/>
      <c r="M10034" s="2"/>
      <c r="N10034" s="2"/>
      <c r="O10034" s="2"/>
      <c r="P10034" s="2"/>
      <c r="Q10034" s="2"/>
      <c r="R10034" s="2"/>
      <c r="S10034" s="2"/>
      <c r="T10034" s="2"/>
      <c r="U10034" s="2"/>
      <c r="V10034" s="2"/>
      <c r="W10034" s="2"/>
      <c r="X10034" s="2"/>
      <c r="Y10034" s="2"/>
      <c r="AB10034" s="2"/>
      <c r="AC10034" s="2"/>
      <c r="AD10034" s="2"/>
      <c r="AE10034" s="2"/>
      <c r="AF10034" s="2"/>
      <c r="AG10034" s="2"/>
      <c r="AH10034" s="2"/>
      <c r="AI10034" s="2"/>
      <c r="AJ10034" s="2"/>
      <c r="AK10034" s="2"/>
      <c r="BK10034" s="2"/>
      <c r="BL10034" s="2"/>
      <c r="BN10034" s="2"/>
      <c r="BO10034" s="2"/>
    </row>
    <row r="10035" ht="12.75" customHeight="1">
      <c r="D10035" s="2"/>
      <c r="G10035" s="2"/>
      <c r="I10035" s="2"/>
      <c r="J10035" s="2"/>
      <c r="K10035" s="2"/>
      <c r="L10035" s="2"/>
      <c r="M10035" s="2"/>
      <c r="N10035" s="2"/>
      <c r="O10035" s="2"/>
      <c r="P10035" s="2"/>
      <c r="Q10035" s="2"/>
      <c r="R10035" s="2"/>
      <c r="S10035" s="2"/>
      <c r="T10035" s="2"/>
      <c r="U10035" s="2"/>
      <c r="V10035" s="2"/>
      <c r="W10035" s="2"/>
      <c r="X10035" s="2"/>
      <c r="Y10035" s="2"/>
      <c r="AB10035" s="2"/>
      <c r="AC10035" s="2"/>
      <c r="AD10035" s="2"/>
      <c r="AE10035" s="2"/>
      <c r="AF10035" s="2"/>
      <c r="AG10035" s="2"/>
      <c r="AH10035" s="2"/>
      <c r="AI10035" s="2"/>
      <c r="AJ10035" s="2"/>
      <c r="AK10035" s="2"/>
      <c r="BK10035" s="2"/>
      <c r="BL10035" s="2"/>
      <c r="BN10035" s="2"/>
      <c r="BO10035" s="2"/>
    </row>
    <row r="10036" ht="12.75" customHeight="1">
      <c r="D10036" s="2"/>
      <c r="G10036" s="2"/>
      <c r="I10036" s="2"/>
      <c r="J10036" s="2"/>
      <c r="K10036" s="2"/>
      <c r="L10036" s="2"/>
      <c r="M10036" s="2"/>
      <c r="N10036" s="2"/>
      <c r="O10036" s="2"/>
      <c r="P10036" s="2"/>
      <c r="Q10036" s="2"/>
      <c r="R10036" s="2"/>
      <c r="S10036" s="2"/>
      <c r="T10036" s="2"/>
      <c r="U10036" s="2"/>
      <c r="V10036" s="2"/>
      <c r="W10036" s="2"/>
      <c r="X10036" s="2"/>
      <c r="Y10036" s="2"/>
      <c r="AB10036" s="2"/>
      <c r="AC10036" s="2"/>
      <c r="AD10036" s="2"/>
      <c r="AE10036" s="2"/>
      <c r="AF10036" s="2"/>
      <c r="AG10036" s="2"/>
      <c r="AH10036" s="2"/>
      <c r="AI10036" s="2"/>
      <c r="AJ10036" s="2"/>
      <c r="AK10036" s="2"/>
      <c r="BK10036" s="2"/>
      <c r="BL10036" s="2"/>
      <c r="BN10036" s="2"/>
      <c r="BO10036" s="2"/>
    </row>
    <row r="10037" ht="12.75" customHeight="1">
      <c r="D10037" s="2"/>
      <c r="G10037" s="2"/>
      <c r="I10037" s="2"/>
      <c r="J10037" s="2"/>
      <c r="K10037" s="2"/>
      <c r="L10037" s="2"/>
      <c r="M10037" s="2"/>
      <c r="N10037" s="2"/>
      <c r="O10037" s="2"/>
      <c r="P10037" s="2"/>
      <c r="Q10037" s="2"/>
      <c r="R10037" s="2"/>
      <c r="S10037" s="2"/>
      <c r="T10037" s="2"/>
      <c r="U10037" s="2"/>
      <c r="V10037" s="2"/>
      <c r="W10037" s="2"/>
      <c r="X10037" s="2"/>
      <c r="Y10037" s="2"/>
      <c r="AB10037" s="2"/>
      <c r="AC10037" s="2"/>
      <c r="AD10037" s="2"/>
      <c r="AE10037" s="2"/>
      <c r="AF10037" s="2"/>
      <c r="AG10037" s="2"/>
      <c r="AH10037" s="2"/>
      <c r="AI10037" s="2"/>
      <c r="AJ10037" s="2"/>
      <c r="AK10037" s="2"/>
      <c r="BK10037" s="2"/>
      <c r="BL10037" s="2"/>
      <c r="BN10037" s="2"/>
      <c r="BO10037" s="2"/>
    </row>
    <row r="10038" ht="12.75" customHeight="1">
      <c r="D10038" s="2"/>
      <c r="G10038" s="2"/>
      <c r="I10038" s="2"/>
      <c r="J10038" s="2"/>
      <c r="K10038" s="2"/>
      <c r="L10038" s="2"/>
      <c r="M10038" s="2"/>
      <c r="N10038" s="2"/>
      <c r="O10038" s="2"/>
      <c r="P10038" s="2"/>
      <c r="Q10038" s="2"/>
      <c r="R10038" s="2"/>
      <c r="S10038" s="2"/>
      <c r="T10038" s="2"/>
      <c r="U10038" s="2"/>
      <c r="V10038" s="2"/>
      <c r="W10038" s="2"/>
      <c r="X10038" s="2"/>
      <c r="Y10038" s="2"/>
      <c r="AB10038" s="2"/>
      <c r="AC10038" s="2"/>
      <c r="AD10038" s="2"/>
      <c r="AE10038" s="2"/>
      <c r="AF10038" s="2"/>
      <c r="AG10038" s="2"/>
      <c r="AH10038" s="2"/>
      <c r="AI10038" s="2"/>
      <c r="AJ10038" s="2"/>
      <c r="AK10038" s="2"/>
      <c r="BK10038" s="2"/>
      <c r="BL10038" s="2"/>
      <c r="BN10038" s="2"/>
      <c r="BO10038" s="2"/>
    </row>
    <row r="10039" ht="12.75" customHeight="1">
      <c r="D10039" s="2"/>
      <c r="G10039" s="2"/>
      <c r="I10039" s="2"/>
      <c r="J10039" s="2"/>
      <c r="K10039" s="2"/>
      <c r="L10039" s="2"/>
      <c r="M10039" s="2"/>
      <c r="N10039" s="2"/>
      <c r="O10039" s="2"/>
      <c r="P10039" s="2"/>
      <c r="Q10039" s="2"/>
      <c r="R10039" s="2"/>
      <c r="S10039" s="2"/>
      <c r="T10039" s="2"/>
      <c r="U10039" s="2"/>
      <c r="V10039" s="2"/>
      <c r="W10039" s="2"/>
      <c r="X10039" s="2"/>
      <c r="Y10039" s="2"/>
      <c r="AB10039" s="2"/>
      <c r="AC10039" s="2"/>
      <c r="AD10039" s="2"/>
      <c r="AE10039" s="2"/>
      <c r="AF10039" s="2"/>
      <c r="AG10039" s="2"/>
      <c r="AH10039" s="2"/>
      <c r="AI10039" s="2"/>
      <c r="AJ10039" s="2"/>
      <c r="AK10039" s="2"/>
      <c r="BK10039" s="2"/>
      <c r="BL10039" s="2"/>
      <c r="BN10039" s="2"/>
      <c r="BO10039" s="2"/>
    </row>
    <row r="10040" ht="12.75" customHeight="1">
      <c r="D10040" s="2"/>
      <c r="G10040" s="2"/>
      <c r="I10040" s="2"/>
      <c r="J10040" s="2"/>
      <c r="K10040" s="2"/>
      <c r="L10040" s="2"/>
      <c r="M10040" s="2"/>
      <c r="N10040" s="2"/>
      <c r="O10040" s="2"/>
      <c r="P10040" s="2"/>
      <c r="Q10040" s="2"/>
      <c r="R10040" s="2"/>
      <c r="S10040" s="2"/>
      <c r="T10040" s="2"/>
      <c r="U10040" s="2"/>
      <c r="V10040" s="2"/>
      <c r="W10040" s="2"/>
      <c r="X10040" s="2"/>
      <c r="Y10040" s="2"/>
      <c r="AB10040" s="2"/>
      <c r="AC10040" s="2"/>
      <c r="AD10040" s="2"/>
      <c r="AE10040" s="2"/>
      <c r="AF10040" s="2"/>
      <c r="AG10040" s="2"/>
      <c r="AH10040" s="2"/>
      <c r="AI10040" s="2"/>
      <c r="AJ10040" s="2"/>
      <c r="AK10040" s="2"/>
      <c r="BK10040" s="2"/>
      <c r="BL10040" s="2"/>
      <c r="BN10040" s="2"/>
      <c r="BO10040" s="2"/>
    </row>
    <row r="10041" ht="12.75" customHeight="1">
      <c r="D10041" s="2"/>
      <c r="G10041" s="2"/>
      <c r="I10041" s="2"/>
      <c r="J10041" s="2"/>
      <c r="K10041" s="2"/>
      <c r="L10041" s="2"/>
      <c r="M10041" s="2"/>
      <c r="N10041" s="2"/>
      <c r="O10041" s="2"/>
      <c r="P10041" s="2"/>
      <c r="Q10041" s="2"/>
      <c r="R10041" s="2"/>
      <c r="S10041" s="2"/>
      <c r="T10041" s="2"/>
      <c r="U10041" s="2"/>
      <c r="V10041" s="2"/>
      <c r="W10041" s="2"/>
      <c r="X10041" s="2"/>
      <c r="Y10041" s="2"/>
      <c r="AB10041" s="2"/>
      <c r="AC10041" s="2"/>
      <c r="AD10041" s="2"/>
      <c r="AE10041" s="2"/>
      <c r="AF10041" s="2"/>
      <c r="AG10041" s="2"/>
      <c r="AH10041" s="2"/>
      <c r="AI10041" s="2"/>
      <c r="AJ10041" s="2"/>
      <c r="AK10041" s="2"/>
      <c r="BK10041" s="2"/>
      <c r="BL10041" s="2"/>
      <c r="BN10041" s="2"/>
      <c r="BO10041" s="2"/>
    </row>
    <row r="10042" ht="12.75" customHeight="1">
      <c r="D10042" s="2"/>
      <c r="G10042" s="2"/>
      <c r="I10042" s="2"/>
      <c r="J10042" s="2"/>
      <c r="K10042" s="2"/>
      <c r="L10042" s="2"/>
      <c r="M10042" s="2"/>
      <c r="N10042" s="2"/>
      <c r="O10042" s="2"/>
      <c r="P10042" s="2"/>
      <c r="Q10042" s="2"/>
      <c r="R10042" s="2"/>
      <c r="S10042" s="2"/>
      <c r="T10042" s="2"/>
      <c r="U10042" s="2"/>
      <c r="V10042" s="2"/>
      <c r="W10042" s="2"/>
      <c r="X10042" s="2"/>
      <c r="Y10042" s="2"/>
      <c r="AB10042" s="2"/>
      <c r="AC10042" s="2"/>
      <c r="AD10042" s="2"/>
      <c r="AE10042" s="2"/>
      <c r="AF10042" s="2"/>
      <c r="AG10042" s="2"/>
      <c r="AH10042" s="2"/>
      <c r="AI10042" s="2"/>
      <c r="AJ10042" s="2"/>
      <c r="AK10042" s="2"/>
      <c r="BK10042" s="2"/>
      <c r="BL10042" s="2"/>
      <c r="BN10042" s="2"/>
      <c r="BO10042" s="2"/>
    </row>
    <row r="10043" ht="12.75" customHeight="1">
      <c r="D10043" s="2"/>
      <c r="G10043" s="2"/>
      <c r="I10043" s="2"/>
      <c r="J10043" s="2"/>
      <c r="K10043" s="2"/>
      <c r="L10043" s="2"/>
      <c r="M10043" s="2"/>
      <c r="N10043" s="2"/>
      <c r="O10043" s="2"/>
      <c r="P10043" s="2"/>
      <c r="Q10043" s="2"/>
      <c r="R10043" s="2"/>
      <c r="S10043" s="2"/>
      <c r="T10043" s="2"/>
      <c r="U10043" s="2"/>
      <c r="V10043" s="2"/>
      <c r="W10043" s="2"/>
      <c r="X10043" s="2"/>
      <c r="Y10043" s="2"/>
      <c r="AB10043" s="2"/>
      <c r="AC10043" s="2"/>
      <c r="AD10043" s="2"/>
      <c r="AE10043" s="2"/>
      <c r="AF10043" s="2"/>
      <c r="AG10043" s="2"/>
      <c r="AH10043" s="2"/>
      <c r="AI10043" s="2"/>
      <c r="AJ10043" s="2"/>
      <c r="AK10043" s="2"/>
      <c r="BK10043" s="2"/>
      <c r="BL10043" s="2"/>
      <c r="BN10043" s="2"/>
      <c r="BO10043" s="2"/>
    </row>
    <row r="10044" ht="12.75" customHeight="1">
      <c r="D10044" s="2"/>
      <c r="G10044" s="2"/>
      <c r="I10044" s="2"/>
      <c r="J10044" s="2"/>
      <c r="K10044" s="2"/>
      <c r="L10044" s="2"/>
      <c r="M10044" s="2"/>
      <c r="N10044" s="2"/>
      <c r="O10044" s="2"/>
      <c r="P10044" s="2"/>
      <c r="Q10044" s="2"/>
      <c r="R10044" s="2"/>
      <c r="S10044" s="2"/>
      <c r="T10044" s="2"/>
      <c r="U10044" s="2"/>
      <c r="V10044" s="2"/>
      <c r="W10044" s="2"/>
      <c r="X10044" s="2"/>
      <c r="Y10044" s="2"/>
      <c r="AB10044" s="2"/>
      <c r="AC10044" s="2"/>
      <c r="AD10044" s="2"/>
      <c r="AE10044" s="2"/>
      <c r="AF10044" s="2"/>
      <c r="AG10044" s="2"/>
      <c r="AH10044" s="2"/>
      <c r="AI10044" s="2"/>
      <c r="AJ10044" s="2"/>
      <c r="AK10044" s="2"/>
      <c r="BK10044" s="2"/>
      <c r="BL10044" s="2"/>
      <c r="BN10044" s="2"/>
      <c r="BO10044" s="2"/>
    </row>
    <row r="10045" ht="12.75" customHeight="1">
      <c r="D10045" s="2"/>
      <c r="G10045" s="2"/>
      <c r="I10045" s="2"/>
      <c r="J10045" s="2"/>
      <c r="K10045" s="2"/>
      <c r="L10045" s="2"/>
      <c r="M10045" s="2"/>
      <c r="N10045" s="2"/>
      <c r="O10045" s="2"/>
      <c r="P10045" s="2"/>
      <c r="Q10045" s="2"/>
      <c r="R10045" s="2"/>
      <c r="S10045" s="2"/>
      <c r="T10045" s="2"/>
      <c r="U10045" s="2"/>
      <c r="V10045" s="2"/>
      <c r="W10045" s="2"/>
      <c r="X10045" s="2"/>
      <c r="Y10045" s="2"/>
      <c r="AB10045" s="2"/>
      <c r="AC10045" s="2"/>
      <c r="AD10045" s="2"/>
      <c r="AE10045" s="2"/>
      <c r="AF10045" s="2"/>
      <c r="AG10045" s="2"/>
      <c r="AH10045" s="2"/>
      <c r="AI10045" s="2"/>
      <c r="AJ10045" s="2"/>
      <c r="AK10045" s="2"/>
      <c r="BK10045" s="2"/>
      <c r="BL10045" s="2"/>
      <c r="BN10045" s="2"/>
      <c r="BO10045" s="2"/>
    </row>
    <row r="10046" ht="12.75" customHeight="1">
      <c r="D10046" s="2"/>
      <c r="G10046" s="2"/>
      <c r="I10046" s="2"/>
      <c r="J10046" s="2"/>
      <c r="K10046" s="2"/>
      <c r="L10046" s="2"/>
      <c r="M10046" s="2"/>
      <c r="N10046" s="2"/>
      <c r="O10046" s="2"/>
      <c r="P10046" s="2"/>
      <c r="Q10046" s="2"/>
      <c r="R10046" s="2"/>
      <c r="S10046" s="2"/>
      <c r="T10046" s="2"/>
      <c r="U10046" s="2"/>
      <c r="V10046" s="2"/>
      <c r="W10046" s="2"/>
      <c r="X10046" s="2"/>
      <c r="Y10046" s="2"/>
      <c r="AB10046" s="2"/>
      <c r="AC10046" s="2"/>
      <c r="AD10046" s="2"/>
      <c r="AE10046" s="2"/>
      <c r="AF10046" s="2"/>
      <c r="AG10046" s="2"/>
      <c r="AH10046" s="2"/>
      <c r="AI10046" s="2"/>
      <c r="AJ10046" s="2"/>
      <c r="AK10046" s="2"/>
      <c r="BK10046" s="2"/>
      <c r="BL10046" s="2"/>
      <c r="BN10046" s="2"/>
      <c r="BO10046" s="2"/>
    </row>
    <row r="10047" ht="12.75" customHeight="1">
      <c r="D10047" s="2"/>
      <c r="G10047" s="2"/>
      <c r="I10047" s="2"/>
      <c r="J10047" s="2"/>
      <c r="K10047" s="2"/>
      <c r="L10047" s="2"/>
      <c r="M10047" s="2"/>
      <c r="N10047" s="2"/>
      <c r="O10047" s="2"/>
      <c r="P10047" s="2"/>
      <c r="Q10047" s="2"/>
      <c r="R10047" s="2"/>
      <c r="S10047" s="2"/>
      <c r="T10047" s="2"/>
      <c r="U10047" s="2"/>
      <c r="V10047" s="2"/>
      <c r="W10047" s="2"/>
      <c r="X10047" s="2"/>
      <c r="Y10047" s="2"/>
      <c r="AB10047" s="2"/>
      <c r="AC10047" s="2"/>
      <c r="AD10047" s="2"/>
      <c r="AE10047" s="2"/>
      <c r="AF10047" s="2"/>
      <c r="AG10047" s="2"/>
      <c r="AH10047" s="2"/>
      <c r="AI10047" s="2"/>
      <c r="AJ10047" s="2"/>
      <c r="AK10047" s="2"/>
      <c r="BK10047" s="2"/>
      <c r="BL10047" s="2"/>
      <c r="BN10047" s="2"/>
      <c r="BO10047" s="2"/>
    </row>
    <row r="10048" ht="12.75" customHeight="1">
      <c r="D10048" s="2"/>
      <c r="G10048" s="2"/>
      <c r="I10048" s="2"/>
      <c r="J10048" s="2"/>
      <c r="K10048" s="2"/>
      <c r="L10048" s="2"/>
      <c r="M10048" s="2"/>
      <c r="N10048" s="2"/>
      <c r="O10048" s="2"/>
      <c r="P10048" s="2"/>
      <c r="Q10048" s="2"/>
      <c r="R10048" s="2"/>
      <c r="S10048" s="2"/>
      <c r="T10048" s="2"/>
      <c r="U10048" s="2"/>
      <c r="V10048" s="2"/>
      <c r="W10048" s="2"/>
      <c r="X10048" s="2"/>
      <c r="Y10048" s="2"/>
      <c r="AB10048" s="2"/>
      <c r="AC10048" s="2"/>
      <c r="AD10048" s="2"/>
      <c r="AE10048" s="2"/>
      <c r="AF10048" s="2"/>
      <c r="AG10048" s="2"/>
      <c r="AH10048" s="2"/>
      <c r="AI10048" s="2"/>
      <c r="AJ10048" s="2"/>
      <c r="AK10048" s="2"/>
      <c r="BK10048" s="2"/>
      <c r="BL10048" s="2"/>
      <c r="BN10048" s="2"/>
      <c r="BO10048" s="2"/>
    </row>
    <row r="10049" ht="12.75" customHeight="1">
      <c r="D10049" s="2"/>
      <c r="G10049" s="2"/>
      <c r="I10049" s="2"/>
      <c r="J10049" s="2"/>
      <c r="K10049" s="2"/>
      <c r="L10049" s="2"/>
      <c r="M10049" s="2"/>
      <c r="N10049" s="2"/>
      <c r="O10049" s="2"/>
      <c r="P10049" s="2"/>
      <c r="Q10049" s="2"/>
      <c r="R10049" s="2"/>
      <c r="S10049" s="2"/>
      <c r="T10049" s="2"/>
      <c r="U10049" s="2"/>
      <c r="V10049" s="2"/>
      <c r="W10049" s="2"/>
      <c r="X10049" s="2"/>
      <c r="Y10049" s="2"/>
      <c r="AB10049" s="2"/>
      <c r="AC10049" s="2"/>
      <c r="AD10049" s="2"/>
      <c r="AE10049" s="2"/>
      <c r="AF10049" s="2"/>
      <c r="AG10049" s="2"/>
      <c r="AH10049" s="2"/>
      <c r="AI10049" s="2"/>
      <c r="AJ10049" s="2"/>
      <c r="AK10049" s="2"/>
      <c r="BK10049" s="2"/>
      <c r="BL10049" s="2"/>
      <c r="BN10049" s="2"/>
      <c r="BO10049" s="2"/>
    </row>
    <row r="10050" ht="12.75" customHeight="1">
      <c r="D10050" s="2"/>
      <c r="G10050" s="2"/>
      <c r="I10050" s="2"/>
      <c r="J10050" s="2"/>
      <c r="K10050" s="2"/>
      <c r="L10050" s="2"/>
      <c r="M10050" s="2"/>
      <c r="N10050" s="2"/>
      <c r="O10050" s="2"/>
      <c r="P10050" s="2"/>
      <c r="Q10050" s="2"/>
      <c r="R10050" s="2"/>
      <c r="S10050" s="2"/>
      <c r="T10050" s="2"/>
      <c r="U10050" s="2"/>
      <c r="V10050" s="2"/>
      <c r="W10050" s="2"/>
      <c r="X10050" s="2"/>
      <c r="Y10050" s="2"/>
      <c r="AB10050" s="2"/>
      <c r="AC10050" s="2"/>
      <c r="AD10050" s="2"/>
      <c r="AE10050" s="2"/>
      <c r="AF10050" s="2"/>
      <c r="AG10050" s="2"/>
      <c r="AH10050" s="2"/>
      <c r="AI10050" s="2"/>
      <c r="AJ10050" s="2"/>
      <c r="AK10050" s="2"/>
      <c r="BK10050" s="2"/>
      <c r="BL10050" s="2"/>
      <c r="BN10050" s="2"/>
      <c r="BO10050" s="2"/>
    </row>
    <row r="10051" ht="12.75" customHeight="1">
      <c r="D10051" s="2"/>
      <c r="G10051" s="2"/>
      <c r="I10051" s="2"/>
      <c r="J10051" s="2"/>
      <c r="K10051" s="2"/>
      <c r="L10051" s="2"/>
      <c r="M10051" s="2"/>
      <c r="N10051" s="2"/>
      <c r="O10051" s="2"/>
      <c r="P10051" s="2"/>
      <c r="Q10051" s="2"/>
      <c r="R10051" s="2"/>
      <c r="S10051" s="2"/>
      <c r="T10051" s="2"/>
      <c r="U10051" s="2"/>
      <c r="V10051" s="2"/>
      <c r="W10051" s="2"/>
      <c r="X10051" s="2"/>
      <c r="Y10051" s="2"/>
      <c r="AB10051" s="2"/>
      <c r="AC10051" s="2"/>
      <c r="AD10051" s="2"/>
      <c r="AE10051" s="2"/>
      <c r="AF10051" s="2"/>
      <c r="AG10051" s="2"/>
      <c r="AH10051" s="2"/>
      <c r="AI10051" s="2"/>
      <c r="AJ10051" s="2"/>
      <c r="AK10051" s="2"/>
      <c r="BK10051" s="2"/>
      <c r="BL10051" s="2"/>
      <c r="BN10051" s="2"/>
      <c r="BO10051" s="2"/>
    </row>
    <row r="10052" ht="12.75" customHeight="1">
      <c r="D10052" s="2"/>
      <c r="G10052" s="2"/>
      <c r="I10052" s="2"/>
      <c r="J10052" s="2"/>
      <c r="K10052" s="2"/>
      <c r="L10052" s="2"/>
      <c r="M10052" s="2"/>
      <c r="N10052" s="2"/>
      <c r="O10052" s="2"/>
      <c r="P10052" s="2"/>
      <c r="Q10052" s="2"/>
      <c r="R10052" s="2"/>
      <c r="S10052" s="2"/>
      <c r="T10052" s="2"/>
      <c r="U10052" s="2"/>
      <c r="V10052" s="2"/>
      <c r="W10052" s="2"/>
      <c r="X10052" s="2"/>
      <c r="Y10052" s="2"/>
      <c r="AB10052" s="2"/>
      <c r="AC10052" s="2"/>
      <c r="AD10052" s="2"/>
      <c r="AE10052" s="2"/>
      <c r="AF10052" s="2"/>
      <c r="AG10052" s="2"/>
      <c r="AH10052" s="2"/>
      <c r="AI10052" s="2"/>
      <c r="AJ10052" s="2"/>
      <c r="AK10052" s="2"/>
      <c r="BK10052" s="2"/>
      <c r="BL10052" s="2"/>
      <c r="BN10052" s="2"/>
      <c r="BO10052" s="2"/>
    </row>
    <row r="10053" ht="12.75" customHeight="1">
      <c r="D10053" s="2"/>
      <c r="G10053" s="2"/>
      <c r="I10053" s="2"/>
      <c r="J10053" s="2"/>
      <c r="K10053" s="2"/>
      <c r="L10053" s="2"/>
      <c r="M10053" s="2"/>
      <c r="N10053" s="2"/>
      <c r="O10053" s="2"/>
      <c r="P10053" s="2"/>
      <c r="Q10053" s="2"/>
      <c r="R10053" s="2"/>
      <c r="S10053" s="2"/>
      <c r="T10053" s="2"/>
      <c r="U10053" s="2"/>
      <c r="V10053" s="2"/>
      <c r="W10053" s="2"/>
      <c r="X10053" s="2"/>
      <c r="Y10053" s="2"/>
      <c r="AB10053" s="2"/>
      <c r="AC10053" s="2"/>
      <c r="AD10053" s="2"/>
      <c r="AE10053" s="2"/>
      <c r="AF10053" s="2"/>
      <c r="AG10053" s="2"/>
      <c r="AH10053" s="2"/>
      <c r="AI10053" s="2"/>
      <c r="AJ10053" s="2"/>
      <c r="AK10053" s="2"/>
      <c r="BK10053" s="2"/>
      <c r="BL10053" s="2"/>
      <c r="BN10053" s="2"/>
      <c r="BO10053" s="2"/>
    </row>
    <row r="10054" ht="12.75" customHeight="1">
      <c r="D10054" s="2"/>
      <c r="G10054" s="2"/>
      <c r="I10054" s="2"/>
      <c r="J10054" s="2"/>
      <c r="K10054" s="2"/>
      <c r="L10054" s="2"/>
      <c r="M10054" s="2"/>
      <c r="N10054" s="2"/>
      <c r="O10054" s="2"/>
      <c r="P10054" s="2"/>
      <c r="Q10054" s="2"/>
      <c r="R10054" s="2"/>
      <c r="S10054" s="2"/>
      <c r="T10054" s="2"/>
      <c r="U10054" s="2"/>
      <c r="V10054" s="2"/>
      <c r="W10054" s="2"/>
      <c r="X10054" s="2"/>
      <c r="Y10054" s="2"/>
      <c r="AB10054" s="2"/>
      <c r="AC10054" s="2"/>
      <c r="AD10054" s="2"/>
      <c r="AE10054" s="2"/>
      <c r="AF10054" s="2"/>
      <c r="AG10054" s="2"/>
      <c r="AH10054" s="2"/>
      <c r="AI10054" s="2"/>
      <c r="AJ10054" s="2"/>
      <c r="AK10054" s="2"/>
      <c r="BK10054" s="2"/>
      <c r="BL10054" s="2"/>
      <c r="BN10054" s="2"/>
      <c r="BO10054" s="2"/>
    </row>
    <row r="10055" ht="12.75" customHeight="1">
      <c r="D10055" s="2"/>
      <c r="G10055" s="2"/>
      <c r="I10055" s="2"/>
      <c r="J10055" s="2"/>
      <c r="K10055" s="2"/>
      <c r="L10055" s="2"/>
      <c r="M10055" s="2"/>
      <c r="N10055" s="2"/>
      <c r="O10055" s="2"/>
      <c r="P10055" s="2"/>
      <c r="Q10055" s="2"/>
      <c r="R10055" s="2"/>
      <c r="S10055" s="2"/>
      <c r="T10055" s="2"/>
      <c r="U10055" s="2"/>
      <c r="V10055" s="2"/>
      <c r="W10055" s="2"/>
      <c r="X10055" s="2"/>
      <c r="Y10055" s="2"/>
      <c r="AB10055" s="2"/>
      <c r="AC10055" s="2"/>
      <c r="AD10055" s="2"/>
      <c r="AE10055" s="2"/>
      <c r="AF10055" s="2"/>
      <c r="AG10055" s="2"/>
      <c r="AH10055" s="2"/>
      <c r="AI10055" s="2"/>
      <c r="AJ10055" s="2"/>
      <c r="AK10055" s="2"/>
      <c r="BK10055" s="2"/>
      <c r="BL10055" s="2"/>
      <c r="BN10055" s="2"/>
      <c r="BO10055" s="2"/>
    </row>
    <row r="10056" ht="12.75" customHeight="1">
      <c r="D10056" s="2"/>
      <c r="G10056" s="2"/>
      <c r="I10056" s="2"/>
      <c r="J10056" s="2"/>
      <c r="K10056" s="2"/>
      <c r="L10056" s="2"/>
      <c r="M10056" s="2"/>
      <c r="N10056" s="2"/>
      <c r="O10056" s="2"/>
      <c r="P10056" s="2"/>
      <c r="Q10056" s="2"/>
      <c r="R10056" s="2"/>
      <c r="S10056" s="2"/>
      <c r="T10056" s="2"/>
      <c r="U10056" s="2"/>
      <c r="V10056" s="2"/>
      <c r="W10056" s="2"/>
      <c r="X10056" s="2"/>
      <c r="Y10056" s="2"/>
      <c r="AB10056" s="2"/>
      <c r="AC10056" s="2"/>
      <c r="AD10056" s="2"/>
      <c r="AE10056" s="2"/>
      <c r="AF10056" s="2"/>
      <c r="AG10056" s="2"/>
      <c r="AH10056" s="2"/>
      <c r="AI10056" s="2"/>
      <c r="AJ10056" s="2"/>
      <c r="AK10056" s="2"/>
      <c r="BK10056" s="2"/>
      <c r="BL10056" s="2"/>
      <c r="BN10056" s="2"/>
      <c r="BO10056" s="2"/>
    </row>
    <row r="10057" ht="12.75" customHeight="1">
      <c r="D10057" s="2"/>
      <c r="G10057" s="2"/>
      <c r="I10057" s="2"/>
      <c r="J10057" s="2"/>
      <c r="K10057" s="2"/>
      <c r="L10057" s="2"/>
      <c r="M10057" s="2"/>
      <c r="N10057" s="2"/>
      <c r="O10057" s="2"/>
      <c r="P10057" s="2"/>
      <c r="Q10057" s="2"/>
      <c r="R10057" s="2"/>
      <c r="S10057" s="2"/>
      <c r="T10057" s="2"/>
      <c r="U10057" s="2"/>
      <c r="V10057" s="2"/>
      <c r="W10057" s="2"/>
      <c r="X10057" s="2"/>
      <c r="Y10057" s="2"/>
      <c r="AB10057" s="2"/>
      <c r="AC10057" s="2"/>
      <c r="AD10057" s="2"/>
      <c r="AE10057" s="2"/>
      <c r="AF10057" s="2"/>
      <c r="AG10057" s="2"/>
      <c r="AH10057" s="2"/>
      <c r="AI10057" s="2"/>
      <c r="AJ10057" s="2"/>
      <c r="AK10057" s="2"/>
      <c r="BK10057" s="2"/>
      <c r="BL10057" s="2"/>
      <c r="BN10057" s="2"/>
      <c r="BO10057" s="2"/>
    </row>
    <row r="10058" ht="12.75" customHeight="1">
      <c r="D10058" s="2"/>
      <c r="G10058" s="2"/>
      <c r="I10058" s="2"/>
      <c r="J10058" s="2"/>
      <c r="K10058" s="2"/>
      <c r="L10058" s="2"/>
      <c r="M10058" s="2"/>
      <c r="N10058" s="2"/>
      <c r="O10058" s="2"/>
      <c r="P10058" s="2"/>
      <c r="Q10058" s="2"/>
      <c r="R10058" s="2"/>
      <c r="S10058" s="2"/>
      <c r="T10058" s="2"/>
      <c r="U10058" s="2"/>
      <c r="V10058" s="2"/>
      <c r="W10058" s="2"/>
      <c r="X10058" s="2"/>
      <c r="Y10058" s="2"/>
      <c r="AB10058" s="2"/>
      <c r="AC10058" s="2"/>
      <c r="AD10058" s="2"/>
      <c r="AE10058" s="2"/>
      <c r="AF10058" s="2"/>
      <c r="AG10058" s="2"/>
      <c r="AH10058" s="2"/>
      <c r="AI10058" s="2"/>
      <c r="AJ10058" s="2"/>
      <c r="AK10058" s="2"/>
      <c r="BK10058" s="2"/>
      <c r="BL10058" s="2"/>
      <c r="BN10058" s="2"/>
      <c r="BO10058" s="2"/>
    </row>
    <row r="10059" ht="12.75" customHeight="1">
      <c r="D10059" s="2"/>
      <c r="G10059" s="2"/>
      <c r="I10059" s="2"/>
      <c r="J10059" s="2"/>
      <c r="K10059" s="2"/>
      <c r="L10059" s="2"/>
      <c r="M10059" s="2"/>
      <c r="N10059" s="2"/>
      <c r="O10059" s="2"/>
      <c r="P10059" s="2"/>
      <c r="Q10059" s="2"/>
      <c r="R10059" s="2"/>
      <c r="S10059" s="2"/>
      <c r="T10059" s="2"/>
      <c r="U10059" s="2"/>
      <c r="V10059" s="2"/>
      <c r="W10059" s="2"/>
      <c r="X10059" s="2"/>
      <c r="Y10059" s="2"/>
      <c r="AB10059" s="2"/>
      <c r="AC10059" s="2"/>
      <c r="AD10059" s="2"/>
      <c r="AE10059" s="2"/>
      <c r="AF10059" s="2"/>
      <c r="AG10059" s="2"/>
      <c r="AH10059" s="2"/>
      <c r="AI10059" s="2"/>
      <c r="AJ10059" s="2"/>
      <c r="AK10059" s="2"/>
      <c r="BK10059" s="2"/>
      <c r="BL10059" s="2"/>
      <c r="BN10059" s="2"/>
      <c r="BO10059" s="2"/>
    </row>
    <row r="10060" ht="12.75" customHeight="1">
      <c r="D10060" s="2"/>
      <c r="G10060" s="2"/>
      <c r="I10060" s="2"/>
      <c r="J10060" s="2"/>
      <c r="K10060" s="2"/>
      <c r="L10060" s="2"/>
      <c r="M10060" s="2"/>
      <c r="N10060" s="2"/>
      <c r="O10060" s="2"/>
      <c r="P10060" s="2"/>
      <c r="Q10060" s="2"/>
      <c r="R10060" s="2"/>
      <c r="S10060" s="2"/>
      <c r="T10060" s="2"/>
      <c r="U10060" s="2"/>
      <c r="V10060" s="2"/>
      <c r="W10060" s="2"/>
      <c r="X10060" s="2"/>
      <c r="Y10060" s="2"/>
      <c r="AB10060" s="2"/>
      <c r="AC10060" s="2"/>
      <c r="AD10060" s="2"/>
      <c r="AE10060" s="2"/>
      <c r="AF10060" s="2"/>
      <c r="AG10060" s="2"/>
      <c r="AH10060" s="2"/>
      <c r="AI10060" s="2"/>
      <c r="AJ10060" s="2"/>
      <c r="AK10060" s="2"/>
      <c r="BK10060" s="2"/>
      <c r="BL10060" s="2"/>
      <c r="BN10060" s="2"/>
      <c r="BO10060" s="2"/>
    </row>
    <row r="10061" ht="12.75" customHeight="1">
      <c r="D10061" s="2"/>
      <c r="G10061" s="2"/>
      <c r="I10061" s="2"/>
      <c r="J10061" s="2"/>
      <c r="K10061" s="2"/>
      <c r="L10061" s="2"/>
      <c r="M10061" s="2"/>
      <c r="N10061" s="2"/>
      <c r="O10061" s="2"/>
      <c r="P10061" s="2"/>
      <c r="Q10061" s="2"/>
      <c r="R10061" s="2"/>
      <c r="S10061" s="2"/>
      <c r="T10061" s="2"/>
      <c r="U10061" s="2"/>
      <c r="V10061" s="2"/>
      <c r="W10061" s="2"/>
      <c r="X10061" s="2"/>
      <c r="Y10061" s="2"/>
      <c r="AB10061" s="2"/>
      <c r="AC10061" s="2"/>
      <c r="AD10061" s="2"/>
      <c r="AE10061" s="2"/>
      <c r="AF10061" s="2"/>
      <c r="AG10061" s="2"/>
      <c r="AH10061" s="2"/>
      <c r="AI10061" s="2"/>
      <c r="AJ10061" s="2"/>
      <c r="AK10061" s="2"/>
      <c r="BK10061" s="2"/>
      <c r="BL10061" s="2"/>
      <c r="BN10061" s="2"/>
      <c r="BO10061" s="2"/>
    </row>
    <row r="10062" ht="12.75" customHeight="1">
      <c r="D10062" s="2"/>
      <c r="G10062" s="2"/>
      <c r="I10062" s="2"/>
      <c r="J10062" s="2"/>
      <c r="K10062" s="2"/>
      <c r="L10062" s="2"/>
      <c r="M10062" s="2"/>
      <c r="N10062" s="2"/>
      <c r="O10062" s="2"/>
      <c r="P10062" s="2"/>
      <c r="Q10062" s="2"/>
      <c r="R10062" s="2"/>
      <c r="S10062" s="2"/>
      <c r="T10062" s="2"/>
      <c r="U10062" s="2"/>
      <c r="V10062" s="2"/>
      <c r="W10062" s="2"/>
      <c r="X10062" s="2"/>
      <c r="Y10062" s="2"/>
      <c r="AB10062" s="2"/>
      <c r="AC10062" s="2"/>
      <c r="AD10062" s="2"/>
      <c r="AE10062" s="2"/>
      <c r="AF10062" s="2"/>
      <c r="AG10062" s="2"/>
      <c r="AH10062" s="2"/>
      <c r="AI10062" s="2"/>
      <c r="AJ10062" s="2"/>
      <c r="AK10062" s="2"/>
      <c r="BK10062" s="2"/>
      <c r="BL10062" s="2"/>
      <c r="BN10062" s="2"/>
      <c r="BO10062" s="2"/>
    </row>
    <row r="10063" ht="12.75" customHeight="1">
      <c r="D10063" s="2"/>
      <c r="G10063" s="2"/>
      <c r="I10063" s="2"/>
      <c r="J10063" s="2"/>
      <c r="K10063" s="2"/>
      <c r="L10063" s="2"/>
      <c r="M10063" s="2"/>
      <c r="N10063" s="2"/>
      <c r="O10063" s="2"/>
      <c r="P10063" s="2"/>
      <c r="Q10063" s="2"/>
      <c r="R10063" s="2"/>
      <c r="S10063" s="2"/>
      <c r="T10063" s="2"/>
      <c r="U10063" s="2"/>
      <c r="V10063" s="2"/>
      <c r="W10063" s="2"/>
      <c r="X10063" s="2"/>
      <c r="Y10063" s="2"/>
      <c r="AB10063" s="2"/>
      <c r="AC10063" s="2"/>
      <c r="AD10063" s="2"/>
      <c r="AE10063" s="2"/>
      <c r="AF10063" s="2"/>
      <c r="AG10063" s="2"/>
      <c r="AH10063" s="2"/>
      <c r="AI10063" s="2"/>
      <c r="AJ10063" s="2"/>
      <c r="AK10063" s="2"/>
      <c r="BK10063" s="2"/>
      <c r="BL10063" s="2"/>
      <c r="BN10063" s="2"/>
      <c r="BO10063" s="2"/>
    </row>
    <row r="10064" ht="12.75" customHeight="1">
      <c r="D10064" s="2"/>
      <c r="G10064" s="2"/>
      <c r="I10064" s="2"/>
      <c r="J10064" s="2"/>
      <c r="K10064" s="2"/>
      <c r="L10064" s="2"/>
      <c r="M10064" s="2"/>
      <c r="N10064" s="2"/>
      <c r="O10064" s="2"/>
      <c r="P10064" s="2"/>
      <c r="Q10064" s="2"/>
      <c r="R10064" s="2"/>
      <c r="S10064" s="2"/>
      <c r="T10064" s="2"/>
      <c r="U10064" s="2"/>
      <c r="V10064" s="2"/>
      <c r="W10064" s="2"/>
      <c r="X10064" s="2"/>
      <c r="Y10064" s="2"/>
      <c r="AB10064" s="2"/>
      <c r="AC10064" s="2"/>
      <c r="AD10064" s="2"/>
      <c r="AE10064" s="2"/>
      <c r="AF10064" s="2"/>
      <c r="AG10064" s="2"/>
      <c r="AH10064" s="2"/>
      <c r="AI10064" s="2"/>
      <c r="AJ10064" s="2"/>
      <c r="AK10064" s="2"/>
      <c r="BK10064" s="2"/>
      <c r="BL10064" s="2"/>
      <c r="BN10064" s="2"/>
      <c r="BO10064" s="2"/>
    </row>
    <row r="10065" ht="12.75" customHeight="1">
      <c r="D10065" s="2"/>
      <c r="G10065" s="2"/>
      <c r="I10065" s="2"/>
      <c r="J10065" s="2"/>
      <c r="K10065" s="2"/>
      <c r="L10065" s="2"/>
      <c r="M10065" s="2"/>
      <c r="N10065" s="2"/>
      <c r="O10065" s="2"/>
      <c r="P10065" s="2"/>
      <c r="Q10065" s="2"/>
      <c r="R10065" s="2"/>
      <c r="S10065" s="2"/>
      <c r="T10065" s="2"/>
      <c r="U10065" s="2"/>
      <c r="V10065" s="2"/>
      <c r="W10065" s="2"/>
      <c r="X10065" s="2"/>
      <c r="Y10065" s="2"/>
      <c r="AB10065" s="2"/>
      <c r="AC10065" s="2"/>
      <c r="AD10065" s="2"/>
      <c r="AE10065" s="2"/>
      <c r="AF10065" s="2"/>
      <c r="AG10065" s="2"/>
      <c r="AH10065" s="2"/>
      <c r="AI10065" s="2"/>
      <c r="AJ10065" s="2"/>
      <c r="AK10065" s="2"/>
      <c r="BK10065" s="2"/>
      <c r="BL10065" s="2"/>
      <c r="BN10065" s="2"/>
      <c r="BO10065" s="2"/>
    </row>
    <row r="10066" ht="12.75" customHeight="1">
      <c r="D10066" s="2"/>
      <c r="G10066" s="2"/>
      <c r="I10066" s="2"/>
      <c r="J10066" s="2"/>
      <c r="K10066" s="2"/>
      <c r="L10066" s="2"/>
      <c r="M10066" s="2"/>
      <c r="N10066" s="2"/>
      <c r="O10066" s="2"/>
      <c r="P10066" s="2"/>
      <c r="Q10066" s="2"/>
      <c r="R10066" s="2"/>
      <c r="S10066" s="2"/>
      <c r="T10066" s="2"/>
      <c r="U10066" s="2"/>
      <c r="V10066" s="2"/>
      <c r="W10066" s="2"/>
      <c r="X10066" s="2"/>
      <c r="Y10066" s="2"/>
      <c r="AB10066" s="2"/>
      <c r="AC10066" s="2"/>
      <c r="AD10066" s="2"/>
      <c r="AE10066" s="2"/>
      <c r="AF10066" s="2"/>
      <c r="AG10066" s="2"/>
      <c r="AH10066" s="2"/>
      <c r="AI10066" s="2"/>
      <c r="AJ10066" s="2"/>
      <c r="AK10066" s="2"/>
      <c r="BK10066" s="2"/>
      <c r="BL10066" s="2"/>
      <c r="BN10066" s="2"/>
      <c r="BO10066" s="2"/>
    </row>
    <row r="10067" ht="12.75" customHeight="1">
      <c r="D10067" s="2"/>
      <c r="G10067" s="2"/>
      <c r="I10067" s="2"/>
      <c r="J10067" s="2"/>
      <c r="K10067" s="2"/>
      <c r="L10067" s="2"/>
      <c r="M10067" s="2"/>
      <c r="N10067" s="2"/>
      <c r="O10067" s="2"/>
      <c r="P10067" s="2"/>
      <c r="Q10067" s="2"/>
      <c r="R10067" s="2"/>
      <c r="S10067" s="2"/>
      <c r="T10067" s="2"/>
      <c r="U10067" s="2"/>
      <c r="V10067" s="2"/>
      <c r="W10067" s="2"/>
      <c r="X10067" s="2"/>
      <c r="Y10067" s="2"/>
      <c r="AB10067" s="2"/>
      <c r="AC10067" s="2"/>
      <c r="AD10067" s="2"/>
      <c r="AE10067" s="2"/>
      <c r="AF10067" s="2"/>
      <c r="AG10067" s="2"/>
      <c r="AH10067" s="2"/>
      <c r="AI10067" s="2"/>
      <c r="AJ10067" s="2"/>
      <c r="AK10067" s="2"/>
      <c r="BK10067" s="2"/>
      <c r="BL10067" s="2"/>
      <c r="BN10067" s="2"/>
      <c r="BO10067" s="2"/>
    </row>
    <row r="10068" ht="12.75" customHeight="1">
      <c r="D10068" s="2"/>
      <c r="G10068" s="2"/>
      <c r="I10068" s="2"/>
      <c r="J10068" s="2"/>
      <c r="K10068" s="2"/>
      <c r="L10068" s="2"/>
      <c r="M10068" s="2"/>
      <c r="N10068" s="2"/>
      <c r="O10068" s="2"/>
      <c r="P10068" s="2"/>
      <c r="Q10068" s="2"/>
      <c r="R10068" s="2"/>
      <c r="S10068" s="2"/>
      <c r="T10068" s="2"/>
      <c r="U10068" s="2"/>
      <c r="V10068" s="2"/>
      <c r="W10068" s="2"/>
      <c r="X10068" s="2"/>
      <c r="Y10068" s="2"/>
      <c r="AB10068" s="2"/>
      <c r="AC10068" s="2"/>
      <c r="AD10068" s="2"/>
      <c r="AE10068" s="2"/>
      <c r="AF10068" s="2"/>
      <c r="AG10068" s="2"/>
      <c r="AH10068" s="2"/>
      <c r="AI10068" s="2"/>
      <c r="AJ10068" s="2"/>
      <c r="AK10068" s="2"/>
      <c r="BK10068" s="2"/>
      <c r="BL10068" s="2"/>
      <c r="BN10068" s="2"/>
      <c r="BO10068" s="2"/>
    </row>
    <row r="10069" ht="12.75" customHeight="1">
      <c r="D10069" s="2"/>
      <c r="G10069" s="2"/>
      <c r="I10069" s="2"/>
      <c r="J10069" s="2"/>
      <c r="K10069" s="2"/>
      <c r="L10069" s="2"/>
      <c r="M10069" s="2"/>
      <c r="N10069" s="2"/>
      <c r="O10069" s="2"/>
      <c r="P10069" s="2"/>
      <c r="Q10069" s="2"/>
      <c r="R10069" s="2"/>
      <c r="S10069" s="2"/>
      <c r="T10069" s="2"/>
      <c r="U10069" s="2"/>
      <c r="V10069" s="2"/>
      <c r="W10069" s="2"/>
      <c r="X10069" s="2"/>
      <c r="Y10069" s="2"/>
      <c r="AB10069" s="2"/>
      <c r="AC10069" s="2"/>
      <c r="AD10069" s="2"/>
      <c r="AE10069" s="2"/>
      <c r="AF10069" s="2"/>
      <c r="AG10069" s="2"/>
      <c r="AH10069" s="2"/>
      <c r="AI10069" s="2"/>
      <c r="AJ10069" s="2"/>
      <c r="AK10069" s="2"/>
      <c r="BK10069" s="2"/>
      <c r="BL10069" s="2"/>
      <c r="BN10069" s="2"/>
      <c r="BO10069" s="2"/>
    </row>
    <row r="10070" ht="12.75" customHeight="1">
      <c r="D10070" s="2"/>
      <c r="G10070" s="2"/>
      <c r="I10070" s="2"/>
      <c r="J10070" s="2"/>
      <c r="K10070" s="2"/>
      <c r="L10070" s="2"/>
      <c r="M10070" s="2"/>
      <c r="N10070" s="2"/>
      <c r="O10070" s="2"/>
      <c r="P10070" s="2"/>
      <c r="Q10070" s="2"/>
      <c r="R10070" s="2"/>
      <c r="S10070" s="2"/>
      <c r="T10070" s="2"/>
      <c r="U10070" s="2"/>
      <c r="V10070" s="2"/>
      <c r="W10070" s="2"/>
      <c r="X10070" s="2"/>
      <c r="Y10070" s="2"/>
      <c r="AB10070" s="2"/>
      <c r="AC10070" s="2"/>
      <c r="AD10070" s="2"/>
      <c r="AE10070" s="2"/>
      <c r="AF10070" s="2"/>
      <c r="AG10070" s="2"/>
      <c r="AH10070" s="2"/>
      <c r="AI10070" s="2"/>
      <c r="AJ10070" s="2"/>
      <c r="AK10070" s="2"/>
      <c r="BK10070" s="2"/>
      <c r="BL10070" s="2"/>
      <c r="BN10070" s="2"/>
      <c r="BO10070" s="2"/>
    </row>
    <row r="10071" ht="12.75" customHeight="1">
      <c r="D10071" s="2"/>
      <c r="G10071" s="2"/>
      <c r="I10071" s="2"/>
      <c r="J10071" s="2"/>
      <c r="K10071" s="2"/>
      <c r="L10071" s="2"/>
      <c r="M10071" s="2"/>
      <c r="N10071" s="2"/>
      <c r="O10071" s="2"/>
      <c r="P10071" s="2"/>
      <c r="Q10071" s="2"/>
      <c r="R10071" s="2"/>
      <c r="S10071" s="2"/>
      <c r="T10071" s="2"/>
      <c r="U10071" s="2"/>
      <c r="V10071" s="2"/>
      <c r="W10071" s="2"/>
      <c r="X10071" s="2"/>
      <c r="Y10071" s="2"/>
      <c r="AB10071" s="2"/>
      <c r="AC10071" s="2"/>
      <c r="AD10071" s="2"/>
      <c r="AE10071" s="2"/>
      <c r="AF10071" s="2"/>
      <c r="AG10071" s="2"/>
      <c r="AH10071" s="2"/>
      <c r="AI10071" s="2"/>
      <c r="AJ10071" s="2"/>
      <c r="AK10071" s="2"/>
      <c r="BK10071" s="2"/>
      <c r="BL10071" s="2"/>
      <c r="BN10071" s="2"/>
      <c r="BO10071" s="2"/>
    </row>
    <row r="10072" ht="12.75" customHeight="1">
      <c r="D10072" s="2"/>
      <c r="G10072" s="2"/>
      <c r="I10072" s="2"/>
      <c r="J10072" s="2"/>
      <c r="K10072" s="2"/>
      <c r="L10072" s="2"/>
      <c r="M10072" s="2"/>
      <c r="N10072" s="2"/>
      <c r="O10072" s="2"/>
      <c r="P10072" s="2"/>
      <c r="Q10072" s="2"/>
      <c r="R10072" s="2"/>
      <c r="S10072" s="2"/>
      <c r="T10072" s="2"/>
      <c r="U10072" s="2"/>
      <c r="V10072" s="2"/>
      <c r="W10072" s="2"/>
      <c r="X10072" s="2"/>
      <c r="Y10072" s="2"/>
      <c r="AB10072" s="2"/>
      <c r="AC10072" s="2"/>
      <c r="AD10072" s="2"/>
      <c r="AE10072" s="2"/>
      <c r="AF10072" s="2"/>
      <c r="AG10072" s="2"/>
      <c r="AH10072" s="2"/>
      <c r="AI10072" s="2"/>
      <c r="AJ10072" s="2"/>
      <c r="AK10072" s="2"/>
      <c r="BK10072" s="2"/>
      <c r="BL10072" s="2"/>
      <c r="BN10072" s="2"/>
      <c r="BO10072" s="2"/>
    </row>
    <row r="10073" ht="12.75" customHeight="1">
      <c r="D10073" s="2"/>
      <c r="G10073" s="2"/>
      <c r="I10073" s="2"/>
      <c r="J10073" s="2"/>
      <c r="K10073" s="2"/>
      <c r="L10073" s="2"/>
      <c r="M10073" s="2"/>
      <c r="N10073" s="2"/>
      <c r="O10073" s="2"/>
      <c r="P10073" s="2"/>
      <c r="Q10073" s="2"/>
      <c r="R10073" s="2"/>
      <c r="S10073" s="2"/>
      <c r="T10073" s="2"/>
      <c r="U10073" s="2"/>
      <c r="V10073" s="2"/>
      <c r="W10073" s="2"/>
      <c r="X10073" s="2"/>
      <c r="Y10073" s="2"/>
      <c r="AB10073" s="2"/>
      <c r="AC10073" s="2"/>
      <c r="AD10073" s="2"/>
      <c r="AE10073" s="2"/>
      <c r="AF10073" s="2"/>
      <c r="AG10073" s="2"/>
      <c r="AH10073" s="2"/>
      <c r="AI10073" s="2"/>
      <c r="AJ10073" s="2"/>
      <c r="AK10073" s="2"/>
      <c r="BK10073" s="2"/>
      <c r="BL10073" s="2"/>
      <c r="BN10073" s="2"/>
      <c r="BO10073" s="2"/>
    </row>
    <row r="10074" ht="12.75" customHeight="1">
      <c r="D10074" s="2"/>
      <c r="G10074" s="2"/>
      <c r="I10074" s="2"/>
      <c r="J10074" s="2"/>
      <c r="K10074" s="2"/>
      <c r="L10074" s="2"/>
      <c r="M10074" s="2"/>
      <c r="N10074" s="2"/>
      <c r="O10074" s="2"/>
      <c r="P10074" s="2"/>
      <c r="Q10074" s="2"/>
      <c r="R10074" s="2"/>
      <c r="S10074" s="2"/>
      <c r="T10074" s="2"/>
      <c r="U10074" s="2"/>
      <c r="V10074" s="2"/>
      <c r="W10074" s="2"/>
      <c r="X10074" s="2"/>
      <c r="Y10074" s="2"/>
      <c r="AB10074" s="2"/>
      <c r="AC10074" s="2"/>
      <c r="AD10074" s="2"/>
      <c r="AE10074" s="2"/>
      <c r="AF10074" s="2"/>
      <c r="AG10074" s="2"/>
      <c r="AH10074" s="2"/>
      <c r="AI10074" s="2"/>
      <c r="AJ10074" s="2"/>
      <c r="AK10074" s="2"/>
      <c r="BK10074" s="2"/>
      <c r="BL10074" s="2"/>
      <c r="BN10074" s="2"/>
      <c r="BO10074" s="2"/>
    </row>
    <row r="10075" ht="12.75" customHeight="1">
      <c r="D10075" s="2"/>
      <c r="G10075" s="2"/>
      <c r="I10075" s="2"/>
      <c r="J10075" s="2"/>
      <c r="K10075" s="2"/>
      <c r="L10075" s="2"/>
      <c r="M10075" s="2"/>
      <c r="N10075" s="2"/>
      <c r="O10075" s="2"/>
      <c r="P10075" s="2"/>
      <c r="Q10075" s="2"/>
      <c r="R10075" s="2"/>
      <c r="S10075" s="2"/>
      <c r="T10075" s="2"/>
      <c r="U10075" s="2"/>
      <c r="V10075" s="2"/>
      <c r="W10075" s="2"/>
      <c r="X10075" s="2"/>
      <c r="Y10075" s="2"/>
      <c r="AB10075" s="2"/>
      <c r="AC10075" s="2"/>
      <c r="AD10075" s="2"/>
      <c r="AE10075" s="2"/>
      <c r="AF10075" s="2"/>
      <c r="AG10075" s="2"/>
      <c r="AH10075" s="2"/>
      <c r="AI10075" s="2"/>
      <c r="AJ10075" s="2"/>
      <c r="AK10075" s="2"/>
      <c r="BK10075" s="2"/>
      <c r="BL10075" s="2"/>
      <c r="BN10075" s="2"/>
      <c r="BO10075" s="2"/>
    </row>
    <row r="10076" ht="12.75" customHeight="1">
      <c r="D10076" s="2"/>
      <c r="G10076" s="2"/>
      <c r="I10076" s="2"/>
      <c r="J10076" s="2"/>
      <c r="K10076" s="2"/>
      <c r="L10076" s="2"/>
      <c r="M10076" s="2"/>
      <c r="N10076" s="2"/>
      <c r="O10076" s="2"/>
      <c r="P10076" s="2"/>
      <c r="Q10076" s="2"/>
      <c r="R10076" s="2"/>
      <c r="S10076" s="2"/>
      <c r="T10076" s="2"/>
      <c r="U10076" s="2"/>
      <c r="V10076" s="2"/>
      <c r="W10076" s="2"/>
      <c r="X10076" s="2"/>
      <c r="Y10076" s="2"/>
      <c r="AB10076" s="2"/>
      <c r="AC10076" s="2"/>
      <c r="AD10076" s="2"/>
      <c r="AE10076" s="2"/>
      <c r="AF10076" s="2"/>
      <c r="AG10076" s="2"/>
      <c r="AH10076" s="2"/>
      <c r="AI10076" s="2"/>
      <c r="AJ10076" s="2"/>
      <c r="AK10076" s="2"/>
      <c r="BK10076" s="2"/>
      <c r="BL10076" s="2"/>
      <c r="BN10076" s="2"/>
      <c r="BO10076" s="2"/>
    </row>
    <row r="10077" ht="12.75" customHeight="1">
      <c r="D10077" s="2"/>
      <c r="G10077" s="2"/>
      <c r="I10077" s="2"/>
      <c r="J10077" s="2"/>
      <c r="K10077" s="2"/>
      <c r="L10077" s="2"/>
      <c r="M10077" s="2"/>
      <c r="N10077" s="2"/>
      <c r="O10077" s="2"/>
      <c r="P10077" s="2"/>
      <c r="Q10077" s="2"/>
      <c r="R10077" s="2"/>
      <c r="S10077" s="2"/>
      <c r="T10077" s="2"/>
      <c r="U10077" s="2"/>
      <c r="V10077" s="2"/>
      <c r="W10077" s="2"/>
      <c r="X10077" s="2"/>
      <c r="Y10077" s="2"/>
      <c r="AB10077" s="2"/>
      <c r="AC10077" s="2"/>
      <c r="AD10077" s="2"/>
      <c r="AE10077" s="2"/>
      <c r="AF10077" s="2"/>
      <c r="AG10077" s="2"/>
      <c r="AH10077" s="2"/>
      <c r="AI10077" s="2"/>
      <c r="AJ10077" s="2"/>
      <c r="AK10077" s="2"/>
      <c r="BK10077" s="2"/>
      <c r="BL10077" s="2"/>
      <c r="BN10077" s="2"/>
      <c r="BO10077" s="2"/>
    </row>
    <row r="10078" ht="12.75" customHeight="1">
      <c r="D10078" s="2"/>
      <c r="G10078" s="2"/>
      <c r="I10078" s="2"/>
      <c r="J10078" s="2"/>
      <c r="K10078" s="2"/>
      <c r="L10078" s="2"/>
      <c r="M10078" s="2"/>
      <c r="N10078" s="2"/>
      <c r="O10078" s="2"/>
      <c r="P10078" s="2"/>
      <c r="Q10078" s="2"/>
      <c r="R10078" s="2"/>
      <c r="S10078" s="2"/>
      <c r="T10078" s="2"/>
      <c r="U10078" s="2"/>
      <c r="V10078" s="2"/>
      <c r="W10078" s="2"/>
      <c r="X10078" s="2"/>
      <c r="Y10078" s="2"/>
      <c r="AB10078" s="2"/>
      <c r="AC10078" s="2"/>
      <c r="AD10078" s="2"/>
      <c r="AE10078" s="2"/>
      <c r="AF10078" s="2"/>
      <c r="AG10078" s="2"/>
      <c r="AH10078" s="2"/>
      <c r="AI10078" s="2"/>
      <c r="AJ10078" s="2"/>
      <c r="AK10078" s="2"/>
      <c r="BK10078" s="2"/>
      <c r="BL10078" s="2"/>
      <c r="BN10078" s="2"/>
      <c r="BO10078" s="2"/>
    </row>
    <row r="10079" ht="12.75" customHeight="1">
      <c r="D10079" s="2"/>
      <c r="G10079" s="2"/>
      <c r="I10079" s="2"/>
      <c r="J10079" s="2"/>
      <c r="K10079" s="2"/>
      <c r="L10079" s="2"/>
      <c r="M10079" s="2"/>
      <c r="N10079" s="2"/>
      <c r="O10079" s="2"/>
      <c r="P10079" s="2"/>
      <c r="Q10079" s="2"/>
      <c r="R10079" s="2"/>
      <c r="S10079" s="2"/>
      <c r="T10079" s="2"/>
      <c r="U10079" s="2"/>
      <c r="V10079" s="2"/>
      <c r="W10079" s="2"/>
      <c r="X10079" s="2"/>
      <c r="Y10079" s="2"/>
      <c r="AB10079" s="2"/>
      <c r="AC10079" s="2"/>
      <c r="AD10079" s="2"/>
      <c r="AE10079" s="2"/>
      <c r="AF10079" s="2"/>
      <c r="AG10079" s="2"/>
      <c r="AH10079" s="2"/>
      <c r="AI10079" s="2"/>
      <c r="AJ10079" s="2"/>
      <c r="AK10079" s="2"/>
      <c r="BK10079" s="2"/>
      <c r="BL10079" s="2"/>
      <c r="BN10079" s="2"/>
      <c r="BO10079" s="2"/>
    </row>
    <row r="10080" ht="12.75" customHeight="1">
      <c r="D10080" s="2"/>
      <c r="G10080" s="2"/>
      <c r="I10080" s="2"/>
      <c r="J10080" s="2"/>
      <c r="K10080" s="2"/>
      <c r="L10080" s="2"/>
      <c r="M10080" s="2"/>
      <c r="N10080" s="2"/>
      <c r="O10080" s="2"/>
      <c r="P10080" s="2"/>
      <c r="Q10080" s="2"/>
      <c r="R10080" s="2"/>
      <c r="S10080" s="2"/>
      <c r="T10080" s="2"/>
      <c r="U10080" s="2"/>
      <c r="V10080" s="2"/>
      <c r="W10080" s="2"/>
      <c r="X10080" s="2"/>
      <c r="Y10080" s="2"/>
      <c r="AB10080" s="2"/>
      <c r="AC10080" s="2"/>
      <c r="AD10080" s="2"/>
      <c r="AE10080" s="2"/>
      <c r="AF10080" s="2"/>
      <c r="AG10080" s="2"/>
      <c r="AH10080" s="2"/>
      <c r="AI10080" s="2"/>
      <c r="AJ10080" s="2"/>
      <c r="AK10080" s="2"/>
      <c r="BK10080" s="2"/>
      <c r="BL10080" s="2"/>
      <c r="BN10080" s="2"/>
      <c r="BO10080" s="2"/>
    </row>
    <row r="10081" ht="12.75" customHeight="1">
      <c r="D10081" s="2"/>
      <c r="G10081" s="2"/>
      <c r="I10081" s="2"/>
      <c r="J10081" s="2"/>
      <c r="K10081" s="2"/>
      <c r="L10081" s="2"/>
      <c r="M10081" s="2"/>
      <c r="N10081" s="2"/>
      <c r="O10081" s="2"/>
      <c r="P10081" s="2"/>
      <c r="Q10081" s="2"/>
      <c r="R10081" s="2"/>
      <c r="S10081" s="2"/>
      <c r="T10081" s="2"/>
      <c r="U10081" s="2"/>
      <c r="V10081" s="2"/>
      <c r="W10081" s="2"/>
      <c r="X10081" s="2"/>
      <c r="Y10081" s="2"/>
      <c r="AB10081" s="2"/>
      <c r="AC10081" s="2"/>
      <c r="AD10081" s="2"/>
      <c r="AE10081" s="2"/>
      <c r="AF10081" s="2"/>
      <c r="AG10081" s="2"/>
      <c r="AH10081" s="2"/>
      <c r="AI10081" s="2"/>
      <c r="AJ10081" s="2"/>
      <c r="AK10081" s="2"/>
      <c r="BK10081" s="2"/>
      <c r="BL10081" s="2"/>
      <c r="BN10081" s="2"/>
      <c r="BO10081" s="2"/>
    </row>
    <row r="10082" ht="12.75" customHeight="1">
      <c r="D10082" s="2"/>
      <c r="G10082" s="2"/>
      <c r="I10082" s="2"/>
      <c r="J10082" s="2"/>
      <c r="K10082" s="2"/>
      <c r="L10082" s="2"/>
      <c r="M10082" s="2"/>
      <c r="N10082" s="2"/>
      <c r="O10082" s="2"/>
      <c r="P10082" s="2"/>
      <c r="Q10082" s="2"/>
      <c r="R10082" s="2"/>
      <c r="S10082" s="2"/>
      <c r="T10082" s="2"/>
      <c r="U10082" s="2"/>
      <c r="V10082" s="2"/>
      <c r="W10082" s="2"/>
      <c r="X10082" s="2"/>
      <c r="Y10082" s="2"/>
      <c r="AB10082" s="2"/>
      <c r="AC10082" s="2"/>
      <c r="AD10082" s="2"/>
      <c r="AE10082" s="2"/>
      <c r="AF10082" s="2"/>
      <c r="AG10082" s="2"/>
      <c r="AH10082" s="2"/>
      <c r="AI10082" s="2"/>
      <c r="AJ10082" s="2"/>
      <c r="AK10082" s="2"/>
      <c r="BK10082" s="2"/>
      <c r="BL10082" s="2"/>
      <c r="BN10082" s="2"/>
      <c r="BO10082" s="2"/>
    </row>
    <row r="10083" ht="12.75" customHeight="1">
      <c r="D10083" s="2"/>
      <c r="G10083" s="2"/>
      <c r="I10083" s="2"/>
      <c r="J10083" s="2"/>
      <c r="K10083" s="2"/>
      <c r="L10083" s="2"/>
      <c r="M10083" s="2"/>
      <c r="N10083" s="2"/>
      <c r="O10083" s="2"/>
      <c r="P10083" s="2"/>
      <c r="Q10083" s="2"/>
      <c r="R10083" s="2"/>
      <c r="S10083" s="2"/>
      <c r="T10083" s="2"/>
      <c r="U10083" s="2"/>
      <c r="V10083" s="2"/>
      <c r="W10083" s="2"/>
      <c r="X10083" s="2"/>
      <c r="Y10083" s="2"/>
      <c r="AB10083" s="2"/>
      <c r="AC10083" s="2"/>
      <c r="AD10083" s="2"/>
      <c r="AE10083" s="2"/>
      <c r="AF10083" s="2"/>
      <c r="AG10083" s="2"/>
      <c r="AH10083" s="2"/>
      <c r="AI10083" s="2"/>
      <c r="AJ10083" s="2"/>
      <c r="AK10083" s="2"/>
      <c r="BK10083" s="2"/>
      <c r="BL10083" s="2"/>
      <c r="BN10083" s="2"/>
      <c r="BO10083" s="2"/>
    </row>
    <row r="10084" ht="12.75" customHeight="1">
      <c r="D10084" s="2"/>
      <c r="G10084" s="2"/>
      <c r="I10084" s="2"/>
      <c r="J10084" s="2"/>
      <c r="K10084" s="2"/>
      <c r="L10084" s="2"/>
      <c r="M10084" s="2"/>
      <c r="N10084" s="2"/>
      <c r="O10084" s="2"/>
      <c r="P10084" s="2"/>
      <c r="Q10084" s="2"/>
      <c r="R10084" s="2"/>
      <c r="S10084" s="2"/>
      <c r="T10084" s="2"/>
      <c r="U10084" s="2"/>
      <c r="V10084" s="2"/>
      <c r="W10084" s="2"/>
      <c r="X10084" s="2"/>
      <c r="Y10084" s="2"/>
      <c r="AB10084" s="2"/>
      <c r="AC10084" s="2"/>
      <c r="AD10084" s="2"/>
      <c r="AE10084" s="2"/>
      <c r="AF10084" s="2"/>
      <c r="AG10084" s="2"/>
      <c r="AH10084" s="2"/>
      <c r="AI10084" s="2"/>
      <c r="AJ10084" s="2"/>
      <c r="AK10084" s="2"/>
      <c r="BK10084" s="2"/>
      <c r="BL10084" s="2"/>
      <c r="BN10084" s="2"/>
      <c r="BO10084" s="2"/>
    </row>
    <row r="10085" ht="12.75" customHeight="1">
      <c r="D10085" s="2"/>
      <c r="G10085" s="2"/>
      <c r="I10085" s="2"/>
      <c r="J10085" s="2"/>
      <c r="K10085" s="2"/>
      <c r="L10085" s="2"/>
      <c r="M10085" s="2"/>
      <c r="N10085" s="2"/>
      <c r="O10085" s="2"/>
      <c r="P10085" s="2"/>
      <c r="Q10085" s="2"/>
      <c r="R10085" s="2"/>
      <c r="S10085" s="2"/>
      <c r="T10085" s="2"/>
      <c r="U10085" s="2"/>
      <c r="V10085" s="2"/>
      <c r="W10085" s="2"/>
      <c r="X10085" s="2"/>
      <c r="Y10085" s="2"/>
      <c r="AB10085" s="2"/>
      <c r="AC10085" s="2"/>
      <c r="AD10085" s="2"/>
      <c r="AE10085" s="2"/>
      <c r="AF10085" s="2"/>
      <c r="AG10085" s="2"/>
      <c r="AH10085" s="2"/>
      <c r="AI10085" s="2"/>
      <c r="AJ10085" s="2"/>
      <c r="AK10085" s="2"/>
      <c r="BK10085" s="2"/>
      <c r="BL10085" s="2"/>
      <c r="BN10085" s="2"/>
      <c r="BO10085" s="2"/>
    </row>
    <row r="10086" ht="12.75" customHeight="1">
      <c r="D10086" s="2"/>
      <c r="G10086" s="2"/>
      <c r="I10086" s="2"/>
      <c r="J10086" s="2"/>
      <c r="K10086" s="2"/>
      <c r="L10086" s="2"/>
      <c r="M10086" s="2"/>
      <c r="N10086" s="2"/>
      <c r="O10086" s="2"/>
      <c r="P10086" s="2"/>
      <c r="Q10086" s="2"/>
      <c r="R10086" s="2"/>
      <c r="S10086" s="2"/>
      <c r="T10086" s="2"/>
      <c r="U10086" s="2"/>
      <c r="V10086" s="2"/>
      <c r="W10086" s="2"/>
      <c r="X10086" s="2"/>
      <c r="Y10086" s="2"/>
      <c r="AB10086" s="2"/>
      <c r="AC10086" s="2"/>
      <c r="AD10086" s="2"/>
      <c r="AE10086" s="2"/>
      <c r="AF10086" s="2"/>
      <c r="AG10086" s="2"/>
      <c r="AH10086" s="2"/>
      <c r="AI10086" s="2"/>
      <c r="AJ10086" s="2"/>
      <c r="AK10086" s="2"/>
      <c r="BK10086" s="2"/>
      <c r="BL10086" s="2"/>
      <c r="BN10086" s="2"/>
      <c r="BO10086" s="2"/>
    </row>
    <row r="10087" ht="12.75" customHeight="1">
      <c r="D10087" s="2"/>
      <c r="G10087" s="2"/>
      <c r="I10087" s="2"/>
      <c r="J10087" s="2"/>
      <c r="K10087" s="2"/>
      <c r="L10087" s="2"/>
      <c r="M10087" s="2"/>
      <c r="N10087" s="2"/>
      <c r="O10087" s="2"/>
      <c r="P10087" s="2"/>
      <c r="Q10087" s="2"/>
      <c r="R10087" s="2"/>
      <c r="S10087" s="2"/>
      <c r="T10087" s="2"/>
      <c r="U10087" s="2"/>
      <c r="V10087" s="2"/>
      <c r="W10087" s="2"/>
      <c r="X10087" s="2"/>
      <c r="Y10087" s="2"/>
      <c r="AB10087" s="2"/>
      <c r="AC10087" s="2"/>
      <c r="AD10087" s="2"/>
      <c r="AE10087" s="2"/>
      <c r="AF10087" s="2"/>
      <c r="AG10087" s="2"/>
      <c r="AH10087" s="2"/>
      <c r="AI10087" s="2"/>
      <c r="AJ10087" s="2"/>
      <c r="AK10087" s="2"/>
      <c r="BK10087" s="2"/>
      <c r="BL10087" s="2"/>
      <c r="BN10087" s="2"/>
      <c r="BO10087" s="2"/>
    </row>
    <row r="10088" ht="12.75" customHeight="1">
      <c r="D10088" s="2"/>
      <c r="G10088" s="2"/>
      <c r="I10088" s="2"/>
      <c r="J10088" s="2"/>
      <c r="K10088" s="2"/>
      <c r="L10088" s="2"/>
      <c r="M10088" s="2"/>
      <c r="N10088" s="2"/>
      <c r="O10088" s="2"/>
      <c r="P10088" s="2"/>
      <c r="Q10088" s="2"/>
      <c r="R10088" s="2"/>
      <c r="S10088" s="2"/>
      <c r="T10088" s="2"/>
      <c r="U10088" s="2"/>
      <c r="V10088" s="2"/>
      <c r="W10088" s="2"/>
      <c r="X10088" s="2"/>
      <c r="Y10088" s="2"/>
      <c r="AB10088" s="2"/>
      <c r="AC10088" s="2"/>
      <c r="AD10088" s="2"/>
      <c r="AE10088" s="2"/>
      <c r="AF10088" s="2"/>
      <c r="AG10088" s="2"/>
      <c r="AH10088" s="2"/>
      <c r="AI10088" s="2"/>
      <c r="AJ10088" s="2"/>
      <c r="AK10088" s="2"/>
      <c r="BK10088" s="2"/>
      <c r="BL10088" s="2"/>
      <c r="BN10088" s="2"/>
      <c r="BO10088" s="2"/>
    </row>
    <row r="10089" ht="12.75" customHeight="1">
      <c r="D10089" s="2"/>
      <c r="G10089" s="2"/>
      <c r="I10089" s="2"/>
      <c r="J10089" s="2"/>
      <c r="K10089" s="2"/>
      <c r="L10089" s="2"/>
      <c r="M10089" s="2"/>
      <c r="N10089" s="2"/>
      <c r="O10089" s="2"/>
      <c r="P10089" s="2"/>
      <c r="Q10089" s="2"/>
      <c r="R10089" s="2"/>
      <c r="S10089" s="2"/>
      <c r="T10089" s="2"/>
      <c r="U10089" s="2"/>
      <c r="V10089" s="2"/>
      <c r="W10089" s="2"/>
      <c r="X10089" s="2"/>
      <c r="Y10089" s="2"/>
      <c r="AB10089" s="2"/>
      <c r="AC10089" s="2"/>
      <c r="AD10089" s="2"/>
      <c r="AE10089" s="2"/>
      <c r="AF10089" s="2"/>
      <c r="AG10089" s="2"/>
      <c r="AH10089" s="2"/>
      <c r="AI10089" s="2"/>
      <c r="AJ10089" s="2"/>
      <c r="AK10089" s="2"/>
      <c r="BK10089" s="2"/>
      <c r="BL10089" s="2"/>
      <c r="BN10089" s="2"/>
      <c r="BO10089" s="2"/>
    </row>
    <row r="10090" ht="12.75" customHeight="1">
      <c r="D10090" s="2"/>
      <c r="G10090" s="2"/>
      <c r="I10090" s="2"/>
      <c r="J10090" s="2"/>
      <c r="K10090" s="2"/>
      <c r="L10090" s="2"/>
      <c r="M10090" s="2"/>
      <c r="N10090" s="2"/>
      <c r="O10090" s="2"/>
      <c r="P10090" s="2"/>
      <c r="Q10090" s="2"/>
      <c r="R10090" s="2"/>
      <c r="S10090" s="2"/>
      <c r="T10090" s="2"/>
      <c r="U10090" s="2"/>
      <c r="V10090" s="2"/>
      <c r="W10090" s="2"/>
      <c r="X10090" s="2"/>
      <c r="Y10090" s="2"/>
      <c r="AB10090" s="2"/>
      <c r="AC10090" s="2"/>
      <c r="AD10090" s="2"/>
      <c r="AE10090" s="2"/>
      <c r="AF10090" s="2"/>
      <c r="AG10090" s="2"/>
      <c r="AH10090" s="2"/>
      <c r="AI10090" s="2"/>
      <c r="AJ10090" s="2"/>
      <c r="AK10090" s="2"/>
      <c r="BK10090" s="2"/>
      <c r="BL10090" s="2"/>
      <c r="BN10090" s="2"/>
      <c r="BO10090" s="2"/>
    </row>
    <row r="10091" ht="12.75" customHeight="1">
      <c r="D10091" s="2"/>
      <c r="G10091" s="2"/>
      <c r="I10091" s="2"/>
      <c r="J10091" s="2"/>
      <c r="K10091" s="2"/>
      <c r="L10091" s="2"/>
      <c r="M10091" s="2"/>
      <c r="N10091" s="2"/>
      <c r="O10091" s="2"/>
      <c r="P10091" s="2"/>
      <c r="Q10091" s="2"/>
      <c r="R10091" s="2"/>
      <c r="S10091" s="2"/>
      <c r="T10091" s="2"/>
      <c r="U10091" s="2"/>
      <c r="V10091" s="2"/>
      <c r="W10091" s="2"/>
      <c r="X10091" s="2"/>
      <c r="Y10091" s="2"/>
      <c r="AB10091" s="2"/>
      <c r="AC10091" s="2"/>
      <c r="AD10091" s="2"/>
      <c r="AE10091" s="2"/>
      <c r="AF10091" s="2"/>
      <c r="AG10091" s="2"/>
      <c r="AH10091" s="2"/>
      <c r="AI10091" s="2"/>
      <c r="AJ10091" s="2"/>
      <c r="AK10091" s="2"/>
      <c r="BK10091" s="2"/>
      <c r="BL10091" s="2"/>
      <c r="BN10091" s="2"/>
      <c r="BO10091" s="2"/>
    </row>
    <row r="10092" ht="12.75" customHeight="1">
      <c r="D10092" s="2"/>
      <c r="G10092" s="2"/>
      <c r="I10092" s="2"/>
      <c r="J10092" s="2"/>
      <c r="K10092" s="2"/>
      <c r="L10092" s="2"/>
      <c r="M10092" s="2"/>
      <c r="N10092" s="2"/>
      <c r="O10092" s="2"/>
      <c r="P10092" s="2"/>
      <c r="Q10092" s="2"/>
      <c r="R10092" s="2"/>
      <c r="S10092" s="2"/>
      <c r="T10092" s="2"/>
      <c r="U10092" s="2"/>
      <c r="V10092" s="2"/>
      <c r="W10092" s="2"/>
      <c r="X10092" s="2"/>
      <c r="Y10092" s="2"/>
      <c r="AB10092" s="2"/>
      <c r="AC10092" s="2"/>
      <c r="AD10092" s="2"/>
      <c r="AE10092" s="2"/>
      <c r="AF10092" s="2"/>
      <c r="AG10092" s="2"/>
      <c r="AH10092" s="2"/>
      <c r="AI10092" s="2"/>
      <c r="AJ10092" s="2"/>
      <c r="AK10092" s="2"/>
      <c r="BK10092" s="2"/>
      <c r="BL10092" s="2"/>
      <c r="BN10092" s="2"/>
      <c r="BO10092" s="2"/>
    </row>
    <row r="10093" ht="12.75" customHeight="1">
      <c r="D10093" s="2"/>
      <c r="G10093" s="2"/>
      <c r="I10093" s="2"/>
      <c r="J10093" s="2"/>
      <c r="K10093" s="2"/>
      <c r="L10093" s="2"/>
      <c r="M10093" s="2"/>
      <c r="N10093" s="2"/>
      <c r="O10093" s="2"/>
      <c r="P10093" s="2"/>
      <c r="Q10093" s="2"/>
      <c r="R10093" s="2"/>
      <c r="S10093" s="2"/>
      <c r="T10093" s="2"/>
      <c r="U10093" s="2"/>
      <c r="V10093" s="2"/>
      <c r="W10093" s="2"/>
      <c r="X10093" s="2"/>
      <c r="Y10093" s="2"/>
      <c r="AB10093" s="2"/>
      <c r="AC10093" s="2"/>
      <c r="AD10093" s="2"/>
      <c r="AE10093" s="2"/>
      <c r="AF10093" s="2"/>
      <c r="AG10093" s="2"/>
      <c r="AH10093" s="2"/>
      <c r="AI10093" s="2"/>
      <c r="AJ10093" s="2"/>
      <c r="AK10093" s="2"/>
      <c r="BK10093" s="2"/>
      <c r="BL10093" s="2"/>
      <c r="BN10093" s="2"/>
      <c r="BO10093" s="2"/>
    </row>
    <row r="10094" ht="12.75" customHeight="1">
      <c r="D10094" s="2"/>
      <c r="G10094" s="2"/>
      <c r="I10094" s="2"/>
      <c r="J10094" s="2"/>
      <c r="K10094" s="2"/>
      <c r="L10094" s="2"/>
      <c r="M10094" s="2"/>
      <c r="N10094" s="2"/>
      <c r="O10094" s="2"/>
      <c r="P10094" s="2"/>
      <c r="Q10094" s="2"/>
      <c r="R10094" s="2"/>
      <c r="S10094" s="2"/>
      <c r="T10094" s="2"/>
      <c r="U10094" s="2"/>
      <c r="V10094" s="2"/>
      <c r="W10094" s="2"/>
      <c r="X10094" s="2"/>
      <c r="Y10094" s="2"/>
      <c r="AB10094" s="2"/>
      <c r="AC10094" s="2"/>
      <c r="AD10094" s="2"/>
      <c r="AE10094" s="2"/>
      <c r="AF10094" s="2"/>
      <c r="AG10094" s="2"/>
      <c r="AH10094" s="2"/>
      <c r="AI10094" s="2"/>
      <c r="AJ10094" s="2"/>
      <c r="AK10094" s="2"/>
      <c r="BK10094" s="2"/>
      <c r="BL10094" s="2"/>
      <c r="BN10094" s="2"/>
      <c r="BO10094" s="2"/>
    </row>
    <row r="10095" ht="12.75" customHeight="1">
      <c r="D10095" s="2"/>
      <c r="G10095" s="2"/>
      <c r="I10095" s="2"/>
      <c r="J10095" s="2"/>
      <c r="K10095" s="2"/>
      <c r="L10095" s="2"/>
      <c r="M10095" s="2"/>
      <c r="N10095" s="2"/>
      <c r="O10095" s="2"/>
      <c r="P10095" s="2"/>
      <c r="Q10095" s="2"/>
      <c r="R10095" s="2"/>
      <c r="S10095" s="2"/>
      <c r="T10095" s="2"/>
      <c r="U10095" s="2"/>
      <c r="V10095" s="2"/>
      <c r="W10095" s="2"/>
      <c r="X10095" s="2"/>
      <c r="Y10095" s="2"/>
      <c r="AB10095" s="2"/>
      <c r="AC10095" s="2"/>
      <c r="AD10095" s="2"/>
      <c r="AE10095" s="2"/>
      <c r="AF10095" s="2"/>
      <c r="AG10095" s="2"/>
      <c r="AH10095" s="2"/>
      <c r="AI10095" s="2"/>
      <c r="AJ10095" s="2"/>
      <c r="AK10095" s="2"/>
      <c r="BK10095" s="2"/>
      <c r="BL10095" s="2"/>
      <c r="BN10095" s="2"/>
      <c r="BO10095" s="2"/>
    </row>
    <row r="10096" ht="12.75" customHeight="1">
      <c r="D10096" s="2"/>
      <c r="G10096" s="2"/>
      <c r="I10096" s="2"/>
      <c r="J10096" s="2"/>
      <c r="K10096" s="2"/>
      <c r="L10096" s="2"/>
      <c r="M10096" s="2"/>
      <c r="N10096" s="2"/>
      <c r="O10096" s="2"/>
      <c r="P10096" s="2"/>
      <c r="Q10096" s="2"/>
      <c r="R10096" s="2"/>
      <c r="S10096" s="2"/>
      <c r="T10096" s="2"/>
      <c r="U10096" s="2"/>
      <c r="V10096" s="2"/>
      <c r="W10096" s="2"/>
      <c r="X10096" s="2"/>
      <c r="Y10096" s="2"/>
      <c r="AB10096" s="2"/>
      <c r="AC10096" s="2"/>
      <c r="AD10096" s="2"/>
      <c r="AE10096" s="2"/>
      <c r="AF10096" s="2"/>
      <c r="AG10096" s="2"/>
      <c r="AH10096" s="2"/>
      <c r="AI10096" s="2"/>
      <c r="AJ10096" s="2"/>
      <c r="AK10096" s="2"/>
      <c r="BK10096" s="2"/>
      <c r="BL10096" s="2"/>
      <c r="BN10096" s="2"/>
      <c r="BO10096" s="2"/>
    </row>
    <row r="10097" ht="12.75" customHeight="1">
      <c r="D10097" s="2"/>
      <c r="G10097" s="2"/>
      <c r="I10097" s="2"/>
      <c r="J10097" s="2"/>
      <c r="K10097" s="2"/>
      <c r="L10097" s="2"/>
      <c r="M10097" s="2"/>
      <c r="N10097" s="2"/>
      <c r="O10097" s="2"/>
      <c r="P10097" s="2"/>
      <c r="Q10097" s="2"/>
      <c r="R10097" s="2"/>
      <c r="S10097" s="2"/>
      <c r="T10097" s="2"/>
      <c r="U10097" s="2"/>
      <c r="V10097" s="2"/>
      <c r="W10097" s="2"/>
      <c r="X10097" s="2"/>
      <c r="Y10097" s="2"/>
      <c r="AB10097" s="2"/>
      <c r="AC10097" s="2"/>
      <c r="AD10097" s="2"/>
      <c r="AE10097" s="2"/>
      <c r="AF10097" s="2"/>
      <c r="AG10097" s="2"/>
      <c r="AH10097" s="2"/>
      <c r="AI10097" s="2"/>
      <c r="AJ10097" s="2"/>
      <c r="AK10097" s="2"/>
      <c r="BK10097" s="2"/>
      <c r="BL10097" s="2"/>
      <c r="BN10097" s="2"/>
      <c r="BO10097" s="2"/>
    </row>
    <row r="10098" ht="12.75" customHeight="1">
      <c r="D10098" s="2"/>
      <c r="G10098" s="2"/>
      <c r="I10098" s="2"/>
      <c r="J10098" s="2"/>
      <c r="K10098" s="2"/>
      <c r="L10098" s="2"/>
      <c r="M10098" s="2"/>
      <c r="N10098" s="2"/>
      <c r="O10098" s="2"/>
      <c r="P10098" s="2"/>
      <c r="Q10098" s="2"/>
      <c r="R10098" s="2"/>
      <c r="S10098" s="2"/>
      <c r="T10098" s="2"/>
      <c r="U10098" s="2"/>
      <c r="V10098" s="2"/>
      <c r="W10098" s="2"/>
      <c r="X10098" s="2"/>
      <c r="Y10098" s="2"/>
      <c r="AB10098" s="2"/>
      <c r="AC10098" s="2"/>
      <c r="AD10098" s="2"/>
      <c r="AE10098" s="2"/>
      <c r="AF10098" s="2"/>
      <c r="AG10098" s="2"/>
      <c r="AH10098" s="2"/>
      <c r="AI10098" s="2"/>
      <c r="AJ10098" s="2"/>
      <c r="AK10098" s="2"/>
      <c r="BK10098" s="2"/>
      <c r="BL10098" s="2"/>
      <c r="BN10098" s="2"/>
      <c r="BO10098" s="2"/>
    </row>
    <row r="10099" ht="12.75" customHeight="1">
      <c r="D10099" s="2"/>
      <c r="G10099" s="2"/>
      <c r="I10099" s="2"/>
      <c r="J10099" s="2"/>
      <c r="K10099" s="2"/>
      <c r="L10099" s="2"/>
      <c r="M10099" s="2"/>
      <c r="N10099" s="2"/>
      <c r="O10099" s="2"/>
      <c r="P10099" s="2"/>
      <c r="Q10099" s="2"/>
      <c r="R10099" s="2"/>
      <c r="S10099" s="2"/>
      <c r="T10099" s="2"/>
      <c r="U10099" s="2"/>
      <c r="V10099" s="2"/>
      <c r="W10099" s="2"/>
      <c r="X10099" s="2"/>
      <c r="Y10099" s="2"/>
      <c r="AB10099" s="2"/>
      <c r="AC10099" s="2"/>
      <c r="AD10099" s="2"/>
      <c r="AE10099" s="2"/>
      <c r="AF10099" s="2"/>
      <c r="AG10099" s="2"/>
      <c r="AH10099" s="2"/>
      <c r="AI10099" s="2"/>
      <c r="AJ10099" s="2"/>
      <c r="AK10099" s="2"/>
      <c r="BK10099" s="2"/>
      <c r="BL10099" s="2"/>
      <c r="BN10099" s="2"/>
      <c r="BO10099" s="2"/>
    </row>
    <row r="10100" ht="12.75" customHeight="1">
      <c r="D10100" s="2"/>
      <c r="G10100" s="2"/>
      <c r="I10100" s="2"/>
      <c r="J10100" s="2"/>
      <c r="K10100" s="2"/>
      <c r="L10100" s="2"/>
      <c r="M10100" s="2"/>
      <c r="N10100" s="2"/>
      <c r="O10100" s="2"/>
      <c r="P10100" s="2"/>
      <c r="Q10100" s="2"/>
      <c r="R10100" s="2"/>
      <c r="S10100" s="2"/>
      <c r="T10100" s="2"/>
      <c r="U10100" s="2"/>
      <c r="V10100" s="2"/>
      <c r="W10100" s="2"/>
      <c r="X10100" s="2"/>
      <c r="Y10100" s="2"/>
      <c r="AB10100" s="2"/>
      <c r="AC10100" s="2"/>
      <c r="AD10100" s="2"/>
      <c r="AE10100" s="2"/>
      <c r="AF10100" s="2"/>
      <c r="AG10100" s="2"/>
      <c r="AH10100" s="2"/>
      <c r="AI10100" s="2"/>
      <c r="AJ10100" s="2"/>
      <c r="AK10100" s="2"/>
      <c r="BK10100" s="2"/>
      <c r="BL10100" s="2"/>
      <c r="BN10100" s="2"/>
      <c r="BO10100" s="2"/>
    </row>
    <row r="10101" ht="12.75" customHeight="1">
      <c r="D10101" s="2"/>
      <c r="G10101" s="2"/>
      <c r="I10101" s="2"/>
      <c r="J10101" s="2"/>
      <c r="K10101" s="2"/>
      <c r="L10101" s="2"/>
      <c r="M10101" s="2"/>
      <c r="N10101" s="2"/>
      <c r="O10101" s="2"/>
      <c r="P10101" s="2"/>
      <c r="Q10101" s="2"/>
      <c r="R10101" s="2"/>
      <c r="S10101" s="2"/>
      <c r="T10101" s="2"/>
      <c r="U10101" s="2"/>
      <c r="V10101" s="2"/>
      <c r="W10101" s="2"/>
      <c r="X10101" s="2"/>
      <c r="Y10101" s="2"/>
      <c r="AB10101" s="2"/>
      <c r="AC10101" s="2"/>
      <c r="AD10101" s="2"/>
      <c r="AE10101" s="2"/>
      <c r="AF10101" s="2"/>
      <c r="AG10101" s="2"/>
      <c r="AH10101" s="2"/>
      <c r="AI10101" s="2"/>
      <c r="AJ10101" s="2"/>
      <c r="AK10101" s="2"/>
      <c r="BK10101" s="2"/>
      <c r="BL10101" s="2"/>
      <c r="BN10101" s="2"/>
      <c r="BO10101" s="2"/>
    </row>
    <row r="10102" ht="12.75" customHeight="1">
      <c r="D10102" s="2"/>
      <c r="G10102" s="2"/>
      <c r="I10102" s="2"/>
      <c r="J10102" s="2"/>
      <c r="K10102" s="2"/>
      <c r="L10102" s="2"/>
      <c r="M10102" s="2"/>
      <c r="N10102" s="2"/>
      <c r="O10102" s="2"/>
      <c r="P10102" s="2"/>
      <c r="Q10102" s="2"/>
      <c r="R10102" s="2"/>
      <c r="S10102" s="2"/>
      <c r="T10102" s="2"/>
      <c r="U10102" s="2"/>
      <c r="V10102" s="2"/>
      <c r="W10102" s="2"/>
      <c r="X10102" s="2"/>
      <c r="Y10102" s="2"/>
      <c r="AB10102" s="2"/>
      <c r="AC10102" s="2"/>
      <c r="AD10102" s="2"/>
      <c r="AE10102" s="2"/>
      <c r="AF10102" s="2"/>
      <c r="AG10102" s="2"/>
      <c r="AH10102" s="2"/>
      <c r="AI10102" s="2"/>
      <c r="AJ10102" s="2"/>
      <c r="AK10102" s="2"/>
      <c r="BK10102" s="2"/>
      <c r="BL10102" s="2"/>
      <c r="BN10102" s="2"/>
      <c r="BO10102" s="2"/>
    </row>
    <row r="10103" ht="12.75" customHeight="1">
      <c r="D10103" s="2"/>
      <c r="G10103" s="2"/>
      <c r="I10103" s="2"/>
      <c r="J10103" s="2"/>
      <c r="K10103" s="2"/>
      <c r="L10103" s="2"/>
      <c r="M10103" s="2"/>
      <c r="N10103" s="2"/>
      <c r="O10103" s="2"/>
      <c r="P10103" s="2"/>
      <c r="Q10103" s="2"/>
      <c r="R10103" s="2"/>
      <c r="S10103" s="2"/>
      <c r="T10103" s="2"/>
      <c r="U10103" s="2"/>
      <c r="V10103" s="2"/>
      <c r="W10103" s="2"/>
      <c r="X10103" s="2"/>
      <c r="Y10103" s="2"/>
      <c r="AB10103" s="2"/>
      <c r="AC10103" s="2"/>
      <c r="AD10103" s="2"/>
      <c r="AE10103" s="2"/>
      <c r="AF10103" s="2"/>
      <c r="AG10103" s="2"/>
      <c r="AH10103" s="2"/>
      <c r="AI10103" s="2"/>
      <c r="AJ10103" s="2"/>
      <c r="AK10103" s="2"/>
      <c r="BK10103" s="2"/>
      <c r="BL10103" s="2"/>
      <c r="BN10103" s="2"/>
      <c r="BO10103" s="2"/>
    </row>
    <row r="10104" ht="12.75" customHeight="1">
      <c r="D10104" s="2"/>
      <c r="G10104" s="2"/>
      <c r="I10104" s="2"/>
      <c r="J10104" s="2"/>
      <c r="K10104" s="2"/>
      <c r="L10104" s="2"/>
      <c r="M10104" s="2"/>
      <c r="N10104" s="2"/>
      <c r="O10104" s="2"/>
      <c r="P10104" s="2"/>
      <c r="Q10104" s="2"/>
      <c r="R10104" s="2"/>
      <c r="S10104" s="2"/>
      <c r="T10104" s="2"/>
      <c r="U10104" s="2"/>
      <c r="V10104" s="2"/>
      <c r="W10104" s="2"/>
      <c r="X10104" s="2"/>
      <c r="Y10104" s="2"/>
      <c r="AB10104" s="2"/>
      <c r="AC10104" s="2"/>
      <c r="AD10104" s="2"/>
      <c r="AE10104" s="2"/>
      <c r="AF10104" s="2"/>
      <c r="AG10104" s="2"/>
      <c r="AH10104" s="2"/>
      <c r="AI10104" s="2"/>
      <c r="AJ10104" s="2"/>
      <c r="AK10104" s="2"/>
      <c r="BK10104" s="2"/>
      <c r="BL10104" s="2"/>
      <c r="BN10104" s="2"/>
      <c r="BO10104" s="2"/>
    </row>
    <row r="10105" ht="12.75" customHeight="1">
      <c r="D10105" s="2"/>
      <c r="G10105" s="2"/>
      <c r="I10105" s="2"/>
      <c r="J10105" s="2"/>
      <c r="K10105" s="2"/>
      <c r="L10105" s="2"/>
      <c r="M10105" s="2"/>
      <c r="N10105" s="2"/>
      <c r="O10105" s="2"/>
      <c r="P10105" s="2"/>
      <c r="Q10105" s="2"/>
      <c r="R10105" s="2"/>
      <c r="S10105" s="2"/>
      <c r="T10105" s="2"/>
      <c r="U10105" s="2"/>
      <c r="V10105" s="2"/>
      <c r="W10105" s="2"/>
      <c r="X10105" s="2"/>
      <c r="Y10105" s="2"/>
      <c r="AB10105" s="2"/>
      <c r="AC10105" s="2"/>
      <c r="AD10105" s="2"/>
      <c r="AE10105" s="2"/>
      <c r="AF10105" s="2"/>
      <c r="AG10105" s="2"/>
      <c r="AH10105" s="2"/>
      <c r="AI10105" s="2"/>
      <c r="AJ10105" s="2"/>
      <c r="AK10105" s="2"/>
      <c r="BK10105" s="2"/>
      <c r="BL10105" s="2"/>
      <c r="BN10105" s="2"/>
      <c r="BO10105" s="2"/>
    </row>
    <row r="10106" ht="12.75" customHeight="1">
      <c r="D10106" s="2"/>
      <c r="G10106" s="2"/>
      <c r="I10106" s="2"/>
      <c r="J10106" s="2"/>
      <c r="K10106" s="2"/>
      <c r="L10106" s="2"/>
      <c r="M10106" s="2"/>
      <c r="N10106" s="2"/>
      <c r="O10106" s="2"/>
      <c r="P10106" s="2"/>
      <c r="Q10106" s="2"/>
      <c r="R10106" s="2"/>
      <c r="S10106" s="2"/>
      <c r="T10106" s="2"/>
      <c r="U10106" s="2"/>
      <c r="V10106" s="2"/>
      <c r="W10106" s="2"/>
      <c r="X10106" s="2"/>
      <c r="Y10106" s="2"/>
      <c r="AB10106" s="2"/>
      <c r="AC10106" s="2"/>
      <c r="AD10106" s="2"/>
      <c r="AE10106" s="2"/>
      <c r="AF10106" s="2"/>
      <c r="AG10106" s="2"/>
      <c r="AH10106" s="2"/>
      <c r="AI10106" s="2"/>
      <c r="AJ10106" s="2"/>
      <c r="AK10106" s="2"/>
      <c r="BK10106" s="2"/>
      <c r="BL10106" s="2"/>
      <c r="BN10106" s="2"/>
      <c r="BO10106" s="2"/>
    </row>
    <row r="10107" ht="12.75" customHeight="1">
      <c r="D10107" s="2"/>
      <c r="G10107" s="2"/>
      <c r="I10107" s="2"/>
      <c r="J10107" s="2"/>
      <c r="K10107" s="2"/>
      <c r="L10107" s="2"/>
      <c r="M10107" s="2"/>
      <c r="N10107" s="2"/>
      <c r="O10107" s="2"/>
      <c r="P10107" s="2"/>
      <c r="Q10107" s="2"/>
      <c r="R10107" s="2"/>
      <c r="S10107" s="2"/>
      <c r="T10107" s="2"/>
      <c r="U10107" s="2"/>
      <c r="V10107" s="2"/>
      <c r="W10107" s="2"/>
      <c r="X10107" s="2"/>
      <c r="Y10107" s="2"/>
      <c r="AB10107" s="2"/>
      <c r="AC10107" s="2"/>
      <c r="AD10107" s="2"/>
      <c r="AE10107" s="2"/>
      <c r="AF10107" s="2"/>
      <c r="AG10107" s="2"/>
      <c r="AH10107" s="2"/>
      <c r="AI10107" s="2"/>
      <c r="AJ10107" s="2"/>
      <c r="AK10107" s="2"/>
      <c r="BK10107" s="2"/>
      <c r="BL10107" s="2"/>
      <c r="BN10107" s="2"/>
      <c r="BO10107" s="2"/>
    </row>
    <row r="10108" ht="12.75" customHeight="1">
      <c r="D10108" s="2"/>
      <c r="G10108" s="2"/>
      <c r="I10108" s="2"/>
      <c r="J10108" s="2"/>
      <c r="K10108" s="2"/>
      <c r="L10108" s="2"/>
      <c r="M10108" s="2"/>
      <c r="N10108" s="2"/>
      <c r="O10108" s="2"/>
      <c r="P10108" s="2"/>
      <c r="Q10108" s="2"/>
      <c r="R10108" s="2"/>
      <c r="S10108" s="2"/>
      <c r="T10108" s="2"/>
      <c r="U10108" s="2"/>
      <c r="V10108" s="2"/>
      <c r="W10108" s="2"/>
      <c r="X10108" s="2"/>
      <c r="Y10108" s="2"/>
      <c r="AB10108" s="2"/>
      <c r="AC10108" s="2"/>
      <c r="AD10108" s="2"/>
      <c r="AE10108" s="2"/>
      <c r="AF10108" s="2"/>
      <c r="AG10108" s="2"/>
      <c r="AH10108" s="2"/>
      <c r="AI10108" s="2"/>
      <c r="AJ10108" s="2"/>
      <c r="AK10108" s="2"/>
      <c r="BK10108" s="2"/>
      <c r="BL10108" s="2"/>
      <c r="BN10108" s="2"/>
      <c r="BO10108" s="2"/>
    </row>
    <row r="10109" ht="12.75" customHeight="1">
      <c r="D10109" s="2"/>
      <c r="G10109" s="2"/>
      <c r="I10109" s="2"/>
      <c r="J10109" s="2"/>
      <c r="K10109" s="2"/>
      <c r="L10109" s="2"/>
      <c r="M10109" s="2"/>
      <c r="N10109" s="2"/>
      <c r="O10109" s="2"/>
      <c r="P10109" s="2"/>
      <c r="Q10109" s="2"/>
      <c r="R10109" s="2"/>
      <c r="S10109" s="2"/>
      <c r="T10109" s="2"/>
      <c r="U10109" s="2"/>
      <c r="V10109" s="2"/>
      <c r="W10109" s="2"/>
      <c r="X10109" s="2"/>
      <c r="Y10109" s="2"/>
      <c r="AB10109" s="2"/>
      <c r="AC10109" s="2"/>
      <c r="AD10109" s="2"/>
      <c r="AE10109" s="2"/>
      <c r="AF10109" s="2"/>
      <c r="AG10109" s="2"/>
      <c r="AH10109" s="2"/>
      <c r="AI10109" s="2"/>
      <c r="AJ10109" s="2"/>
      <c r="AK10109" s="2"/>
      <c r="BK10109" s="2"/>
      <c r="BL10109" s="2"/>
      <c r="BN10109" s="2"/>
      <c r="BO10109" s="2"/>
    </row>
    <row r="10110" ht="12.75" customHeight="1">
      <c r="D10110" s="2"/>
      <c r="G10110" s="2"/>
      <c r="I10110" s="2"/>
      <c r="J10110" s="2"/>
      <c r="K10110" s="2"/>
      <c r="L10110" s="2"/>
      <c r="M10110" s="2"/>
      <c r="N10110" s="2"/>
      <c r="O10110" s="2"/>
      <c r="P10110" s="2"/>
      <c r="Q10110" s="2"/>
      <c r="R10110" s="2"/>
      <c r="S10110" s="2"/>
      <c r="T10110" s="2"/>
      <c r="U10110" s="2"/>
      <c r="V10110" s="2"/>
      <c r="W10110" s="2"/>
      <c r="X10110" s="2"/>
      <c r="Y10110" s="2"/>
      <c r="AB10110" s="2"/>
      <c r="AC10110" s="2"/>
      <c r="AD10110" s="2"/>
      <c r="AE10110" s="2"/>
      <c r="AF10110" s="2"/>
      <c r="AG10110" s="2"/>
      <c r="AH10110" s="2"/>
      <c r="AI10110" s="2"/>
      <c r="AJ10110" s="2"/>
      <c r="AK10110" s="2"/>
      <c r="BK10110" s="2"/>
      <c r="BL10110" s="2"/>
      <c r="BN10110" s="2"/>
      <c r="BO10110" s="2"/>
    </row>
    <row r="10111" ht="12.75" customHeight="1">
      <c r="D10111" s="2"/>
      <c r="G10111" s="2"/>
      <c r="I10111" s="2"/>
      <c r="J10111" s="2"/>
      <c r="K10111" s="2"/>
      <c r="L10111" s="2"/>
      <c r="M10111" s="2"/>
      <c r="N10111" s="2"/>
      <c r="O10111" s="2"/>
      <c r="P10111" s="2"/>
      <c r="Q10111" s="2"/>
      <c r="R10111" s="2"/>
      <c r="S10111" s="2"/>
      <c r="T10111" s="2"/>
      <c r="U10111" s="2"/>
      <c r="V10111" s="2"/>
      <c r="W10111" s="2"/>
      <c r="X10111" s="2"/>
      <c r="Y10111" s="2"/>
      <c r="AB10111" s="2"/>
      <c r="AC10111" s="2"/>
      <c r="AD10111" s="2"/>
      <c r="AE10111" s="2"/>
      <c r="AF10111" s="2"/>
      <c r="AG10111" s="2"/>
      <c r="AH10111" s="2"/>
      <c r="AI10111" s="2"/>
      <c r="AJ10111" s="2"/>
      <c r="AK10111" s="2"/>
      <c r="BK10111" s="2"/>
      <c r="BL10111" s="2"/>
      <c r="BN10111" s="2"/>
      <c r="BO10111" s="2"/>
    </row>
    <row r="10112" ht="12.75" customHeight="1">
      <c r="D10112" s="2"/>
      <c r="G10112" s="2"/>
      <c r="I10112" s="2"/>
      <c r="J10112" s="2"/>
      <c r="K10112" s="2"/>
      <c r="L10112" s="2"/>
      <c r="M10112" s="2"/>
      <c r="N10112" s="2"/>
      <c r="O10112" s="2"/>
      <c r="P10112" s="2"/>
      <c r="Q10112" s="2"/>
      <c r="R10112" s="2"/>
      <c r="S10112" s="2"/>
      <c r="T10112" s="2"/>
      <c r="U10112" s="2"/>
      <c r="V10112" s="2"/>
      <c r="W10112" s="2"/>
      <c r="X10112" s="2"/>
      <c r="Y10112" s="2"/>
      <c r="AB10112" s="2"/>
      <c r="AC10112" s="2"/>
      <c r="AD10112" s="2"/>
      <c r="AE10112" s="2"/>
      <c r="AF10112" s="2"/>
      <c r="AG10112" s="2"/>
      <c r="AH10112" s="2"/>
      <c r="AI10112" s="2"/>
      <c r="AJ10112" s="2"/>
      <c r="AK10112" s="2"/>
      <c r="BK10112" s="2"/>
      <c r="BL10112" s="2"/>
      <c r="BN10112" s="2"/>
      <c r="BO10112" s="2"/>
    </row>
    <row r="10113" ht="12.75" customHeight="1">
      <c r="D10113" s="2"/>
      <c r="G10113" s="2"/>
      <c r="I10113" s="2"/>
      <c r="J10113" s="2"/>
      <c r="K10113" s="2"/>
      <c r="L10113" s="2"/>
      <c r="M10113" s="2"/>
      <c r="N10113" s="2"/>
      <c r="O10113" s="2"/>
      <c r="P10113" s="2"/>
      <c r="Q10113" s="2"/>
      <c r="R10113" s="2"/>
      <c r="S10113" s="2"/>
      <c r="T10113" s="2"/>
      <c r="U10113" s="2"/>
      <c r="V10113" s="2"/>
      <c r="W10113" s="2"/>
      <c r="X10113" s="2"/>
      <c r="Y10113" s="2"/>
      <c r="AB10113" s="2"/>
      <c r="AC10113" s="2"/>
      <c r="AD10113" s="2"/>
      <c r="AE10113" s="2"/>
      <c r="AF10113" s="2"/>
      <c r="AG10113" s="2"/>
      <c r="AH10113" s="2"/>
      <c r="AI10113" s="2"/>
      <c r="AJ10113" s="2"/>
      <c r="AK10113" s="2"/>
      <c r="BK10113" s="2"/>
      <c r="BL10113" s="2"/>
      <c r="BN10113" s="2"/>
      <c r="BO10113" s="2"/>
    </row>
    <row r="10114" ht="12.75" customHeight="1">
      <c r="D10114" s="2"/>
      <c r="G10114" s="2"/>
      <c r="I10114" s="2"/>
      <c r="J10114" s="2"/>
      <c r="K10114" s="2"/>
      <c r="L10114" s="2"/>
      <c r="M10114" s="2"/>
      <c r="N10114" s="2"/>
      <c r="O10114" s="2"/>
      <c r="P10114" s="2"/>
      <c r="Q10114" s="2"/>
      <c r="R10114" s="2"/>
      <c r="S10114" s="2"/>
      <c r="T10114" s="2"/>
      <c r="U10114" s="2"/>
      <c r="V10114" s="2"/>
      <c r="W10114" s="2"/>
      <c r="X10114" s="2"/>
      <c r="Y10114" s="2"/>
      <c r="AB10114" s="2"/>
      <c r="AC10114" s="2"/>
      <c r="AD10114" s="2"/>
      <c r="AE10114" s="2"/>
      <c r="AF10114" s="2"/>
      <c r="AG10114" s="2"/>
      <c r="AH10114" s="2"/>
      <c r="AI10114" s="2"/>
      <c r="AJ10114" s="2"/>
      <c r="AK10114" s="2"/>
      <c r="BK10114" s="2"/>
      <c r="BL10114" s="2"/>
      <c r="BN10114" s="2"/>
      <c r="BO10114" s="2"/>
    </row>
    <row r="10115" ht="12.75" customHeight="1">
      <c r="D10115" s="2"/>
      <c r="G10115" s="2"/>
      <c r="I10115" s="2"/>
      <c r="J10115" s="2"/>
      <c r="K10115" s="2"/>
      <c r="L10115" s="2"/>
      <c r="M10115" s="2"/>
      <c r="N10115" s="2"/>
      <c r="O10115" s="2"/>
      <c r="P10115" s="2"/>
      <c r="Q10115" s="2"/>
      <c r="R10115" s="2"/>
      <c r="S10115" s="2"/>
      <c r="T10115" s="2"/>
      <c r="U10115" s="2"/>
      <c r="V10115" s="2"/>
      <c r="W10115" s="2"/>
      <c r="X10115" s="2"/>
      <c r="Y10115" s="2"/>
      <c r="AB10115" s="2"/>
      <c r="AC10115" s="2"/>
      <c r="AD10115" s="2"/>
      <c r="AE10115" s="2"/>
      <c r="AF10115" s="2"/>
      <c r="AG10115" s="2"/>
      <c r="AH10115" s="2"/>
      <c r="AI10115" s="2"/>
      <c r="AJ10115" s="2"/>
      <c r="AK10115" s="2"/>
      <c r="BK10115" s="2"/>
      <c r="BL10115" s="2"/>
      <c r="BN10115" s="2"/>
      <c r="BO10115" s="2"/>
    </row>
    <row r="10116" ht="12.75" customHeight="1">
      <c r="D10116" s="2"/>
      <c r="G10116" s="2"/>
      <c r="I10116" s="2"/>
      <c r="J10116" s="2"/>
      <c r="K10116" s="2"/>
      <c r="L10116" s="2"/>
      <c r="M10116" s="2"/>
      <c r="N10116" s="2"/>
      <c r="O10116" s="2"/>
      <c r="P10116" s="2"/>
      <c r="Q10116" s="2"/>
      <c r="R10116" s="2"/>
      <c r="S10116" s="2"/>
      <c r="T10116" s="2"/>
      <c r="U10116" s="2"/>
      <c r="V10116" s="2"/>
      <c r="W10116" s="2"/>
      <c r="X10116" s="2"/>
      <c r="Y10116" s="2"/>
      <c r="AB10116" s="2"/>
      <c r="AC10116" s="2"/>
      <c r="AD10116" s="2"/>
      <c r="AE10116" s="2"/>
      <c r="AF10116" s="2"/>
      <c r="AG10116" s="2"/>
      <c r="AH10116" s="2"/>
      <c r="AI10116" s="2"/>
      <c r="AJ10116" s="2"/>
      <c r="AK10116" s="2"/>
      <c r="BK10116" s="2"/>
      <c r="BL10116" s="2"/>
      <c r="BN10116" s="2"/>
      <c r="BO10116" s="2"/>
    </row>
    <row r="10117" ht="12.75" customHeight="1">
      <c r="D10117" s="2"/>
      <c r="G10117" s="2"/>
      <c r="I10117" s="2"/>
      <c r="J10117" s="2"/>
      <c r="K10117" s="2"/>
      <c r="L10117" s="2"/>
      <c r="M10117" s="2"/>
      <c r="N10117" s="2"/>
      <c r="O10117" s="2"/>
      <c r="P10117" s="2"/>
      <c r="Q10117" s="2"/>
      <c r="R10117" s="2"/>
      <c r="S10117" s="2"/>
      <c r="T10117" s="2"/>
      <c r="U10117" s="2"/>
      <c r="V10117" s="2"/>
      <c r="W10117" s="2"/>
      <c r="X10117" s="2"/>
      <c r="Y10117" s="2"/>
      <c r="AB10117" s="2"/>
      <c r="AC10117" s="2"/>
      <c r="AD10117" s="2"/>
      <c r="AE10117" s="2"/>
      <c r="AF10117" s="2"/>
      <c r="AG10117" s="2"/>
      <c r="AH10117" s="2"/>
      <c r="AI10117" s="2"/>
      <c r="AJ10117" s="2"/>
      <c r="AK10117" s="2"/>
      <c r="BK10117" s="2"/>
      <c r="BL10117" s="2"/>
      <c r="BN10117" s="2"/>
      <c r="BO10117" s="2"/>
    </row>
    <row r="10118" ht="12.75" customHeight="1">
      <c r="D10118" s="2"/>
      <c r="G10118" s="2"/>
      <c r="I10118" s="2"/>
      <c r="J10118" s="2"/>
      <c r="K10118" s="2"/>
      <c r="L10118" s="2"/>
      <c r="M10118" s="2"/>
      <c r="N10118" s="2"/>
      <c r="O10118" s="2"/>
      <c r="P10118" s="2"/>
      <c r="Q10118" s="2"/>
      <c r="R10118" s="2"/>
      <c r="S10118" s="2"/>
      <c r="T10118" s="2"/>
      <c r="U10118" s="2"/>
      <c r="V10118" s="2"/>
      <c r="W10118" s="2"/>
      <c r="X10118" s="2"/>
      <c r="Y10118" s="2"/>
      <c r="AB10118" s="2"/>
      <c r="AC10118" s="2"/>
      <c r="AD10118" s="2"/>
      <c r="AE10118" s="2"/>
      <c r="AF10118" s="2"/>
      <c r="AG10118" s="2"/>
      <c r="AH10118" s="2"/>
      <c r="AI10118" s="2"/>
      <c r="AJ10118" s="2"/>
      <c r="AK10118" s="2"/>
      <c r="BK10118" s="2"/>
      <c r="BL10118" s="2"/>
      <c r="BN10118" s="2"/>
      <c r="BO10118" s="2"/>
    </row>
    <row r="10119" ht="12.75" customHeight="1">
      <c r="D10119" s="2"/>
      <c r="G10119" s="2"/>
      <c r="I10119" s="2"/>
      <c r="J10119" s="2"/>
      <c r="K10119" s="2"/>
      <c r="L10119" s="2"/>
      <c r="M10119" s="2"/>
      <c r="N10119" s="2"/>
      <c r="O10119" s="2"/>
      <c r="P10119" s="2"/>
      <c r="Q10119" s="2"/>
      <c r="R10119" s="2"/>
      <c r="S10119" s="2"/>
      <c r="T10119" s="2"/>
      <c r="U10119" s="2"/>
      <c r="V10119" s="2"/>
      <c r="W10119" s="2"/>
      <c r="X10119" s="2"/>
      <c r="Y10119" s="2"/>
      <c r="AB10119" s="2"/>
      <c r="AC10119" s="2"/>
      <c r="AD10119" s="2"/>
      <c r="AE10119" s="2"/>
      <c r="AF10119" s="2"/>
      <c r="AG10119" s="2"/>
      <c r="AH10119" s="2"/>
      <c r="AI10119" s="2"/>
      <c r="AJ10119" s="2"/>
      <c r="AK10119" s="2"/>
      <c r="BK10119" s="2"/>
      <c r="BL10119" s="2"/>
      <c r="BN10119" s="2"/>
      <c r="BO10119" s="2"/>
    </row>
    <row r="10120" ht="12.75" customHeight="1">
      <c r="D10120" s="2"/>
      <c r="G10120" s="2"/>
      <c r="I10120" s="2"/>
      <c r="J10120" s="2"/>
      <c r="K10120" s="2"/>
      <c r="L10120" s="2"/>
      <c r="M10120" s="2"/>
      <c r="N10120" s="2"/>
      <c r="O10120" s="2"/>
      <c r="P10120" s="2"/>
      <c r="Q10120" s="2"/>
      <c r="R10120" s="2"/>
      <c r="S10120" s="2"/>
      <c r="T10120" s="2"/>
      <c r="U10120" s="2"/>
      <c r="V10120" s="2"/>
      <c r="W10120" s="2"/>
      <c r="X10120" s="2"/>
      <c r="Y10120" s="2"/>
      <c r="AB10120" s="2"/>
      <c r="AC10120" s="2"/>
      <c r="AD10120" s="2"/>
      <c r="AE10120" s="2"/>
      <c r="AF10120" s="2"/>
      <c r="AG10120" s="2"/>
      <c r="AH10120" s="2"/>
      <c r="AI10120" s="2"/>
      <c r="AJ10120" s="2"/>
      <c r="AK10120" s="2"/>
      <c r="BK10120" s="2"/>
      <c r="BL10120" s="2"/>
      <c r="BN10120" s="2"/>
      <c r="BO10120" s="2"/>
    </row>
    <row r="10121" ht="12.75" customHeight="1">
      <c r="D10121" s="2"/>
      <c r="G10121" s="2"/>
      <c r="I10121" s="2"/>
      <c r="J10121" s="2"/>
      <c r="K10121" s="2"/>
      <c r="L10121" s="2"/>
      <c r="M10121" s="2"/>
      <c r="N10121" s="2"/>
      <c r="O10121" s="2"/>
      <c r="P10121" s="2"/>
      <c r="Q10121" s="2"/>
      <c r="R10121" s="2"/>
      <c r="S10121" s="2"/>
      <c r="T10121" s="2"/>
      <c r="U10121" s="2"/>
      <c r="V10121" s="2"/>
      <c r="W10121" s="2"/>
      <c r="X10121" s="2"/>
      <c r="Y10121" s="2"/>
      <c r="AB10121" s="2"/>
      <c r="AC10121" s="2"/>
      <c r="AD10121" s="2"/>
      <c r="AE10121" s="2"/>
      <c r="AF10121" s="2"/>
      <c r="AG10121" s="2"/>
      <c r="AH10121" s="2"/>
      <c r="AI10121" s="2"/>
      <c r="AJ10121" s="2"/>
      <c r="AK10121" s="2"/>
      <c r="BK10121" s="2"/>
      <c r="BL10121" s="2"/>
      <c r="BN10121" s="2"/>
      <c r="BO10121" s="2"/>
    </row>
    <row r="10122" ht="12.75" customHeight="1">
      <c r="D10122" s="2"/>
      <c r="G10122" s="2"/>
      <c r="I10122" s="2"/>
      <c r="J10122" s="2"/>
      <c r="K10122" s="2"/>
      <c r="L10122" s="2"/>
      <c r="M10122" s="2"/>
      <c r="N10122" s="2"/>
      <c r="O10122" s="2"/>
      <c r="P10122" s="2"/>
      <c r="Q10122" s="2"/>
      <c r="R10122" s="2"/>
      <c r="S10122" s="2"/>
      <c r="T10122" s="2"/>
      <c r="U10122" s="2"/>
      <c r="V10122" s="2"/>
      <c r="W10122" s="2"/>
      <c r="X10122" s="2"/>
      <c r="Y10122" s="2"/>
      <c r="AB10122" s="2"/>
      <c r="AC10122" s="2"/>
      <c r="AD10122" s="2"/>
      <c r="AE10122" s="2"/>
      <c r="AF10122" s="2"/>
      <c r="AG10122" s="2"/>
      <c r="AH10122" s="2"/>
      <c r="AI10122" s="2"/>
      <c r="AJ10122" s="2"/>
      <c r="AK10122" s="2"/>
      <c r="BK10122" s="2"/>
      <c r="BL10122" s="2"/>
      <c r="BN10122" s="2"/>
      <c r="BO10122" s="2"/>
    </row>
    <row r="10123" ht="12.75" customHeight="1">
      <c r="D10123" s="2"/>
      <c r="G10123" s="2"/>
      <c r="I10123" s="2"/>
      <c r="J10123" s="2"/>
      <c r="K10123" s="2"/>
      <c r="L10123" s="2"/>
      <c r="M10123" s="2"/>
      <c r="N10123" s="2"/>
      <c r="O10123" s="2"/>
      <c r="P10123" s="2"/>
      <c r="Q10123" s="2"/>
      <c r="R10123" s="2"/>
      <c r="S10123" s="2"/>
      <c r="T10123" s="2"/>
      <c r="U10123" s="2"/>
      <c r="V10123" s="2"/>
      <c r="W10123" s="2"/>
      <c r="X10123" s="2"/>
      <c r="Y10123" s="2"/>
      <c r="AB10123" s="2"/>
      <c r="AC10123" s="2"/>
      <c r="AD10123" s="2"/>
      <c r="AE10123" s="2"/>
      <c r="AF10123" s="2"/>
      <c r="AG10123" s="2"/>
      <c r="AH10123" s="2"/>
      <c r="AI10123" s="2"/>
      <c r="AJ10123" s="2"/>
      <c r="AK10123" s="2"/>
      <c r="BK10123" s="2"/>
      <c r="BL10123" s="2"/>
      <c r="BN10123" s="2"/>
      <c r="BO10123" s="2"/>
    </row>
    <row r="10124" ht="12.75" customHeight="1">
      <c r="D10124" s="2"/>
      <c r="G10124" s="2"/>
      <c r="I10124" s="2"/>
      <c r="J10124" s="2"/>
      <c r="K10124" s="2"/>
      <c r="L10124" s="2"/>
      <c r="M10124" s="2"/>
      <c r="N10124" s="2"/>
      <c r="O10124" s="2"/>
      <c r="P10124" s="2"/>
      <c r="Q10124" s="2"/>
      <c r="R10124" s="2"/>
      <c r="S10124" s="2"/>
      <c r="T10124" s="2"/>
      <c r="U10124" s="2"/>
      <c r="V10124" s="2"/>
      <c r="W10124" s="2"/>
      <c r="X10124" s="2"/>
      <c r="Y10124" s="2"/>
      <c r="AB10124" s="2"/>
      <c r="AC10124" s="2"/>
      <c r="AD10124" s="2"/>
      <c r="AE10124" s="2"/>
      <c r="AF10124" s="2"/>
      <c r="AG10124" s="2"/>
      <c r="AH10124" s="2"/>
      <c r="AI10124" s="2"/>
      <c r="AJ10124" s="2"/>
      <c r="AK10124" s="2"/>
      <c r="BK10124" s="2"/>
      <c r="BL10124" s="2"/>
      <c r="BN10124" s="2"/>
      <c r="BO10124" s="2"/>
    </row>
    <row r="10125" ht="12.75" customHeight="1">
      <c r="D10125" s="2"/>
      <c r="G10125" s="2"/>
      <c r="I10125" s="2"/>
      <c r="J10125" s="2"/>
      <c r="K10125" s="2"/>
      <c r="L10125" s="2"/>
      <c r="M10125" s="2"/>
      <c r="N10125" s="2"/>
      <c r="O10125" s="2"/>
      <c r="P10125" s="2"/>
      <c r="Q10125" s="2"/>
      <c r="R10125" s="2"/>
      <c r="S10125" s="2"/>
      <c r="T10125" s="2"/>
      <c r="U10125" s="2"/>
      <c r="V10125" s="2"/>
      <c r="W10125" s="2"/>
      <c r="X10125" s="2"/>
      <c r="Y10125" s="2"/>
      <c r="AB10125" s="2"/>
      <c r="AC10125" s="2"/>
      <c r="AD10125" s="2"/>
      <c r="AE10125" s="2"/>
      <c r="AF10125" s="2"/>
      <c r="AG10125" s="2"/>
      <c r="AH10125" s="2"/>
      <c r="AI10125" s="2"/>
      <c r="AJ10125" s="2"/>
      <c r="AK10125" s="2"/>
      <c r="BK10125" s="2"/>
      <c r="BL10125" s="2"/>
      <c r="BN10125" s="2"/>
      <c r="BO10125" s="2"/>
    </row>
    <row r="10126" ht="12.75" customHeight="1">
      <c r="D10126" s="2"/>
      <c r="G10126" s="2"/>
      <c r="I10126" s="2"/>
      <c r="J10126" s="2"/>
      <c r="K10126" s="2"/>
      <c r="L10126" s="2"/>
      <c r="M10126" s="2"/>
      <c r="N10126" s="2"/>
      <c r="O10126" s="2"/>
      <c r="P10126" s="2"/>
      <c r="Q10126" s="2"/>
      <c r="R10126" s="2"/>
      <c r="S10126" s="2"/>
      <c r="T10126" s="2"/>
      <c r="U10126" s="2"/>
      <c r="V10126" s="2"/>
      <c r="W10126" s="2"/>
      <c r="X10126" s="2"/>
      <c r="Y10126" s="2"/>
      <c r="AB10126" s="2"/>
      <c r="AC10126" s="2"/>
      <c r="AD10126" s="2"/>
      <c r="AE10126" s="2"/>
      <c r="AF10126" s="2"/>
      <c r="AG10126" s="2"/>
      <c r="AH10126" s="2"/>
      <c r="AI10126" s="2"/>
      <c r="AJ10126" s="2"/>
      <c r="AK10126" s="2"/>
      <c r="BK10126" s="2"/>
      <c r="BL10126" s="2"/>
      <c r="BN10126" s="2"/>
      <c r="BO10126" s="2"/>
    </row>
    <row r="10127" ht="12.75" customHeight="1">
      <c r="D10127" s="2"/>
      <c r="G10127" s="2"/>
      <c r="I10127" s="2"/>
      <c r="J10127" s="2"/>
      <c r="K10127" s="2"/>
      <c r="L10127" s="2"/>
      <c r="M10127" s="2"/>
      <c r="N10127" s="2"/>
      <c r="O10127" s="2"/>
      <c r="P10127" s="2"/>
      <c r="Q10127" s="2"/>
      <c r="R10127" s="2"/>
      <c r="S10127" s="2"/>
      <c r="T10127" s="2"/>
      <c r="U10127" s="2"/>
      <c r="V10127" s="2"/>
      <c r="W10127" s="2"/>
      <c r="X10127" s="2"/>
      <c r="Y10127" s="2"/>
      <c r="AB10127" s="2"/>
      <c r="AC10127" s="2"/>
      <c r="AD10127" s="2"/>
      <c r="AE10127" s="2"/>
      <c r="AF10127" s="2"/>
      <c r="AG10127" s="2"/>
      <c r="AH10127" s="2"/>
      <c r="AI10127" s="2"/>
      <c r="AJ10127" s="2"/>
      <c r="AK10127" s="2"/>
      <c r="BK10127" s="2"/>
      <c r="BL10127" s="2"/>
      <c r="BN10127" s="2"/>
      <c r="BO10127" s="2"/>
    </row>
    <row r="10128" ht="12.75" customHeight="1">
      <c r="D10128" s="2"/>
      <c r="G10128" s="2"/>
      <c r="I10128" s="2"/>
      <c r="J10128" s="2"/>
      <c r="K10128" s="2"/>
      <c r="L10128" s="2"/>
      <c r="M10128" s="2"/>
      <c r="N10128" s="2"/>
      <c r="O10128" s="2"/>
      <c r="P10128" s="2"/>
      <c r="Q10128" s="2"/>
      <c r="R10128" s="2"/>
      <c r="S10128" s="2"/>
      <c r="T10128" s="2"/>
      <c r="U10128" s="2"/>
      <c r="V10128" s="2"/>
      <c r="W10128" s="2"/>
      <c r="X10128" s="2"/>
      <c r="Y10128" s="2"/>
      <c r="AB10128" s="2"/>
      <c r="AC10128" s="2"/>
      <c r="AD10128" s="2"/>
      <c r="AE10128" s="2"/>
      <c r="AF10128" s="2"/>
      <c r="AG10128" s="2"/>
      <c r="AH10128" s="2"/>
      <c r="AI10128" s="2"/>
      <c r="AJ10128" s="2"/>
      <c r="AK10128" s="2"/>
      <c r="BK10128" s="2"/>
      <c r="BL10128" s="2"/>
      <c r="BN10128" s="2"/>
      <c r="BO10128" s="2"/>
    </row>
    <row r="10129" ht="12.75" customHeight="1">
      <c r="D10129" s="2"/>
      <c r="G10129" s="2"/>
      <c r="I10129" s="2"/>
      <c r="J10129" s="2"/>
      <c r="K10129" s="2"/>
      <c r="L10129" s="2"/>
      <c r="M10129" s="2"/>
      <c r="N10129" s="2"/>
      <c r="O10129" s="2"/>
      <c r="P10129" s="2"/>
      <c r="Q10129" s="2"/>
      <c r="R10129" s="2"/>
      <c r="S10129" s="2"/>
      <c r="T10129" s="2"/>
      <c r="U10129" s="2"/>
      <c r="V10129" s="2"/>
      <c r="W10129" s="2"/>
      <c r="X10129" s="2"/>
      <c r="Y10129" s="2"/>
      <c r="AB10129" s="2"/>
      <c r="AC10129" s="2"/>
      <c r="AD10129" s="2"/>
      <c r="AE10129" s="2"/>
      <c r="AF10129" s="2"/>
      <c r="AG10129" s="2"/>
      <c r="AH10129" s="2"/>
      <c r="AI10129" s="2"/>
      <c r="AJ10129" s="2"/>
      <c r="AK10129" s="2"/>
      <c r="BK10129" s="2"/>
      <c r="BL10129" s="2"/>
      <c r="BN10129" s="2"/>
      <c r="BO10129" s="2"/>
    </row>
    <row r="10130" ht="12.75" customHeight="1">
      <c r="D10130" s="2"/>
      <c r="G10130" s="2"/>
      <c r="I10130" s="2"/>
      <c r="J10130" s="2"/>
      <c r="K10130" s="2"/>
      <c r="L10130" s="2"/>
      <c r="M10130" s="2"/>
      <c r="N10130" s="2"/>
      <c r="O10130" s="2"/>
      <c r="P10130" s="2"/>
      <c r="Q10130" s="2"/>
      <c r="R10130" s="2"/>
      <c r="S10130" s="2"/>
      <c r="T10130" s="2"/>
      <c r="U10130" s="2"/>
      <c r="V10130" s="2"/>
      <c r="W10130" s="2"/>
      <c r="X10130" s="2"/>
      <c r="Y10130" s="2"/>
      <c r="AB10130" s="2"/>
      <c r="AC10130" s="2"/>
      <c r="AD10130" s="2"/>
      <c r="AE10130" s="2"/>
      <c r="AF10130" s="2"/>
      <c r="AG10130" s="2"/>
      <c r="AH10130" s="2"/>
      <c r="AI10130" s="2"/>
      <c r="AJ10130" s="2"/>
      <c r="AK10130" s="2"/>
      <c r="BK10130" s="2"/>
      <c r="BL10130" s="2"/>
      <c r="BN10130" s="2"/>
      <c r="BO10130" s="2"/>
    </row>
    <row r="10131" ht="12.75" customHeight="1">
      <c r="D10131" s="2"/>
      <c r="G10131" s="2"/>
      <c r="I10131" s="2"/>
      <c r="J10131" s="2"/>
      <c r="K10131" s="2"/>
      <c r="L10131" s="2"/>
      <c r="M10131" s="2"/>
      <c r="N10131" s="2"/>
      <c r="O10131" s="2"/>
      <c r="P10131" s="2"/>
      <c r="Q10131" s="2"/>
      <c r="R10131" s="2"/>
      <c r="S10131" s="2"/>
      <c r="T10131" s="2"/>
      <c r="U10131" s="2"/>
      <c r="V10131" s="2"/>
      <c r="W10131" s="2"/>
      <c r="X10131" s="2"/>
      <c r="Y10131" s="2"/>
      <c r="AB10131" s="2"/>
      <c r="AC10131" s="2"/>
      <c r="AD10131" s="2"/>
      <c r="AE10131" s="2"/>
      <c r="AF10131" s="2"/>
      <c r="AG10131" s="2"/>
      <c r="AH10131" s="2"/>
      <c r="AI10131" s="2"/>
      <c r="AJ10131" s="2"/>
      <c r="AK10131" s="2"/>
      <c r="BK10131" s="2"/>
      <c r="BL10131" s="2"/>
      <c r="BN10131" s="2"/>
      <c r="BO10131" s="2"/>
    </row>
    <row r="10132" ht="12.75" customHeight="1">
      <c r="D10132" s="2"/>
      <c r="G10132" s="2"/>
      <c r="I10132" s="2"/>
      <c r="J10132" s="2"/>
      <c r="K10132" s="2"/>
      <c r="L10132" s="2"/>
      <c r="M10132" s="2"/>
      <c r="N10132" s="2"/>
      <c r="O10132" s="2"/>
      <c r="P10132" s="2"/>
      <c r="Q10132" s="2"/>
      <c r="R10132" s="2"/>
      <c r="S10132" s="2"/>
      <c r="T10132" s="2"/>
      <c r="U10132" s="2"/>
      <c r="V10132" s="2"/>
      <c r="W10132" s="2"/>
      <c r="X10132" s="2"/>
      <c r="Y10132" s="2"/>
      <c r="AB10132" s="2"/>
      <c r="AC10132" s="2"/>
      <c r="AD10132" s="2"/>
      <c r="AE10132" s="2"/>
      <c r="AF10132" s="2"/>
      <c r="AG10132" s="2"/>
      <c r="AH10132" s="2"/>
      <c r="AI10132" s="2"/>
      <c r="AJ10132" s="2"/>
      <c r="AK10132" s="2"/>
      <c r="BK10132" s="2"/>
      <c r="BL10132" s="2"/>
      <c r="BN10132" s="2"/>
      <c r="BO10132" s="2"/>
    </row>
    <row r="10133" ht="12.75" customHeight="1">
      <c r="D10133" s="2"/>
      <c r="G10133" s="2"/>
      <c r="I10133" s="2"/>
      <c r="J10133" s="2"/>
      <c r="K10133" s="2"/>
      <c r="L10133" s="2"/>
      <c r="M10133" s="2"/>
      <c r="N10133" s="2"/>
      <c r="O10133" s="2"/>
      <c r="P10133" s="2"/>
      <c r="Q10133" s="2"/>
      <c r="R10133" s="2"/>
      <c r="S10133" s="2"/>
      <c r="T10133" s="2"/>
      <c r="U10133" s="2"/>
      <c r="V10133" s="2"/>
      <c r="W10133" s="2"/>
      <c r="X10133" s="2"/>
      <c r="Y10133" s="2"/>
      <c r="AB10133" s="2"/>
      <c r="AC10133" s="2"/>
      <c r="AD10133" s="2"/>
      <c r="AE10133" s="2"/>
      <c r="AF10133" s="2"/>
      <c r="AG10133" s="2"/>
      <c r="AH10133" s="2"/>
      <c r="AI10133" s="2"/>
      <c r="AJ10133" s="2"/>
      <c r="AK10133" s="2"/>
      <c r="BK10133" s="2"/>
      <c r="BL10133" s="2"/>
      <c r="BN10133" s="2"/>
      <c r="BO10133" s="2"/>
    </row>
    <row r="10134" ht="12.75" customHeight="1">
      <c r="D10134" s="2"/>
      <c r="G10134" s="2"/>
      <c r="I10134" s="2"/>
      <c r="J10134" s="2"/>
      <c r="K10134" s="2"/>
      <c r="L10134" s="2"/>
      <c r="M10134" s="2"/>
      <c r="N10134" s="2"/>
      <c r="O10134" s="2"/>
      <c r="P10134" s="2"/>
      <c r="Q10134" s="2"/>
      <c r="R10134" s="2"/>
      <c r="S10134" s="2"/>
      <c r="T10134" s="2"/>
      <c r="U10134" s="2"/>
      <c r="V10134" s="2"/>
      <c r="W10134" s="2"/>
      <c r="X10134" s="2"/>
      <c r="Y10134" s="2"/>
      <c r="AB10134" s="2"/>
      <c r="AC10134" s="2"/>
      <c r="AD10134" s="2"/>
      <c r="AE10134" s="2"/>
      <c r="AF10134" s="2"/>
      <c r="AG10134" s="2"/>
      <c r="AH10134" s="2"/>
      <c r="AI10134" s="2"/>
      <c r="AJ10134" s="2"/>
      <c r="AK10134" s="2"/>
      <c r="BK10134" s="2"/>
      <c r="BL10134" s="2"/>
      <c r="BN10134" s="2"/>
      <c r="BO10134" s="2"/>
    </row>
    <row r="10135" ht="12.75" customHeight="1">
      <c r="D10135" s="2"/>
      <c r="G10135" s="2"/>
      <c r="I10135" s="2"/>
      <c r="J10135" s="2"/>
      <c r="K10135" s="2"/>
      <c r="L10135" s="2"/>
      <c r="M10135" s="2"/>
      <c r="N10135" s="2"/>
      <c r="O10135" s="2"/>
      <c r="P10135" s="2"/>
      <c r="Q10135" s="2"/>
      <c r="R10135" s="2"/>
      <c r="S10135" s="2"/>
      <c r="T10135" s="2"/>
      <c r="U10135" s="2"/>
      <c r="V10135" s="2"/>
      <c r="W10135" s="2"/>
      <c r="X10135" s="2"/>
      <c r="Y10135" s="2"/>
      <c r="AB10135" s="2"/>
      <c r="AC10135" s="2"/>
      <c r="AD10135" s="2"/>
      <c r="AE10135" s="2"/>
      <c r="AF10135" s="2"/>
      <c r="AG10135" s="2"/>
      <c r="AH10135" s="2"/>
      <c r="AI10135" s="2"/>
      <c r="AJ10135" s="2"/>
      <c r="AK10135" s="2"/>
      <c r="BK10135" s="2"/>
      <c r="BL10135" s="2"/>
      <c r="BN10135" s="2"/>
      <c r="BO10135" s="2"/>
    </row>
    <row r="10136" ht="12.75" customHeight="1">
      <c r="D10136" s="2"/>
      <c r="G10136" s="2"/>
      <c r="I10136" s="2"/>
      <c r="J10136" s="2"/>
      <c r="K10136" s="2"/>
      <c r="L10136" s="2"/>
      <c r="M10136" s="2"/>
      <c r="N10136" s="2"/>
      <c r="O10136" s="2"/>
      <c r="P10136" s="2"/>
      <c r="Q10136" s="2"/>
      <c r="R10136" s="2"/>
      <c r="S10136" s="2"/>
      <c r="T10136" s="2"/>
      <c r="U10136" s="2"/>
      <c r="V10136" s="2"/>
      <c r="W10136" s="2"/>
      <c r="X10136" s="2"/>
      <c r="Y10136" s="2"/>
      <c r="AB10136" s="2"/>
      <c r="AC10136" s="2"/>
      <c r="AD10136" s="2"/>
      <c r="AE10136" s="2"/>
      <c r="AF10136" s="2"/>
      <c r="AG10136" s="2"/>
      <c r="AH10136" s="2"/>
      <c r="AI10136" s="2"/>
      <c r="AJ10136" s="2"/>
      <c r="AK10136" s="2"/>
      <c r="BK10136" s="2"/>
      <c r="BL10136" s="2"/>
      <c r="BN10136" s="2"/>
      <c r="BO10136" s="2"/>
    </row>
    <row r="10137" ht="12.75" customHeight="1">
      <c r="D10137" s="2"/>
      <c r="G10137" s="2"/>
      <c r="I10137" s="2"/>
      <c r="J10137" s="2"/>
      <c r="K10137" s="2"/>
      <c r="L10137" s="2"/>
      <c r="M10137" s="2"/>
      <c r="N10137" s="2"/>
      <c r="O10137" s="2"/>
      <c r="P10137" s="2"/>
      <c r="Q10137" s="2"/>
      <c r="R10137" s="2"/>
      <c r="S10137" s="2"/>
      <c r="T10137" s="2"/>
      <c r="U10137" s="2"/>
      <c r="V10137" s="2"/>
      <c r="W10137" s="2"/>
      <c r="X10137" s="2"/>
      <c r="Y10137" s="2"/>
      <c r="AB10137" s="2"/>
      <c r="AC10137" s="2"/>
      <c r="AD10137" s="2"/>
      <c r="AE10137" s="2"/>
      <c r="AF10137" s="2"/>
      <c r="AG10137" s="2"/>
      <c r="AH10137" s="2"/>
      <c r="AI10137" s="2"/>
      <c r="AJ10137" s="2"/>
      <c r="AK10137" s="2"/>
      <c r="BK10137" s="2"/>
      <c r="BL10137" s="2"/>
      <c r="BN10137" s="2"/>
      <c r="BO10137" s="2"/>
    </row>
    <row r="10138" ht="12.75" customHeight="1">
      <c r="D10138" s="2"/>
      <c r="G10138" s="2"/>
      <c r="I10138" s="2"/>
      <c r="J10138" s="2"/>
      <c r="K10138" s="2"/>
      <c r="L10138" s="2"/>
      <c r="M10138" s="2"/>
      <c r="N10138" s="2"/>
      <c r="O10138" s="2"/>
      <c r="P10138" s="2"/>
      <c r="Q10138" s="2"/>
      <c r="R10138" s="2"/>
      <c r="S10138" s="2"/>
      <c r="T10138" s="2"/>
      <c r="U10138" s="2"/>
      <c r="V10138" s="2"/>
      <c r="W10138" s="2"/>
      <c r="X10138" s="2"/>
      <c r="Y10138" s="2"/>
      <c r="AB10138" s="2"/>
      <c r="AC10138" s="2"/>
      <c r="AD10138" s="2"/>
      <c r="AE10138" s="2"/>
      <c r="AF10138" s="2"/>
      <c r="AG10138" s="2"/>
      <c r="AH10138" s="2"/>
      <c r="AI10138" s="2"/>
      <c r="AJ10138" s="2"/>
      <c r="AK10138" s="2"/>
      <c r="BK10138" s="2"/>
      <c r="BL10138" s="2"/>
      <c r="BN10138" s="2"/>
      <c r="BO10138" s="2"/>
    </row>
    <row r="10139" ht="12.75" customHeight="1">
      <c r="D10139" s="2"/>
      <c r="G10139" s="2"/>
      <c r="I10139" s="2"/>
      <c r="J10139" s="2"/>
      <c r="K10139" s="2"/>
      <c r="L10139" s="2"/>
      <c r="M10139" s="2"/>
      <c r="N10139" s="2"/>
      <c r="O10139" s="2"/>
      <c r="P10139" s="2"/>
      <c r="Q10139" s="2"/>
      <c r="R10139" s="2"/>
      <c r="S10139" s="2"/>
      <c r="T10139" s="2"/>
      <c r="U10139" s="2"/>
      <c r="V10139" s="2"/>
      <c r="W10139" s="2"/>
      <c r="X10139" s="2"/>
      <c r="Y10139" s="2"/>
      <c r="AB10139" s="2"/>
      <c r="AC10139" s="2"/>
      <c r="AD10139" s="2"/>
      <c r="AE10139" s="2"/>
      <c r="AF10139" s="2"/>
      <c r="AG10139" s="2"/>
      <c r="AH10139" s="2"/>
      <c r="AI10139" s="2"/>
      <c r="AJ10139" s="2"/>
      <c r="AK10139" s="2"/>
      <c r="BK10139" s="2"/>
      <c r="BL10139" s="2"/>
      <c r="BN10139" s="2"/>
      <c r="BO10139" s="2"/>
    </row>
    <row r="10140" ht="12.75" customHeight="1">
      <c r="D10140" s="2"/>
      <c r="G10140" s="2"/>
      <c r="I10140" s="2"/>
      <c r="J10140" s="2"/>
      <c r="K10140" s="2"/>
      <c r="L10140" s="2"/>
      <c r="M10140" s="2"/>
      <c r="N10140" s="2"/>
      <c r="O10140" s="2"/>
      <c r="P10140" s="2"/>
      <c r="Q10140" s="2"/>
      <c r="R10140" s="2"/>
      <c r="S10140" s="2"/>
      <c r="T10140" s="2"/>
      <c r="U10140" s="2"/>
      <c r="V10140" s="2"/>
      <c r="W10140" s="2"/>
      <c r="X10140" s="2"/>
      <c r="Y10140" s="2"/>
      <c r="AB10140" s="2"/>
      <c r="AC10140" s="2"/>
      <c r="AD10140" s="2"/>
      <c r="AE10140" s="2"/>
      <c r="AF10140" s="2"/>
      <c r="AG10140" s="2"/>
      <c r="AH10140" s="2"/>
      <c r="AI10140" s="2"/>
      <c r="AJ10140" s="2"/>
      <c r="AK10140" s="2"/>
      <c r="BK10140" s="2"/>
      <c r="BL10140" s="2"/>
      <c r="BN10140" s="2"/>
      <c r="BO10140" s="2"/>
    </row>
    <row r="10141" ht="12.75" customHeight="1">
      <c r="D10141" s="2"/>
      <c r="G10141" s="2"/>
      <c r="I10141" s="2"/>
      <c r="J10141" s="2"/>
      <c r="K10141" s="2"/>
      <c r="L10141" s="2"/>
      <c r="M10141" s="2"/>
      <c r="N10141" s="2"/>
      <c r="O10141" s="2"/>
      <c r="P10141" s="2"/>
      <c r="Q10141" s="2"/>
      <c r="R10141" s="2"/>
      <c r="S10141" s="2"/>
      <c r="T10141" s="2"/>
      <c r="U10141" s="2"/>
      <c r="V10141" s="2"/>
      <c r="W10141" s="2"/>
      <c r="X10141" s="2"/>
      <c r="Y10141" s="2"/>
      <c r="AB10141" s="2"/>
      <c r="AC10141" s="2"/>
      <c r="AD10141" s="2"/>
      <c r="AE10141" s="2"/>
      <c r="AF10141" s="2"/>
      <c r="AG10141" s="2"/>
      <c r="AH10141" s="2"/>
      <c r="AI10141" s="2"/>
      <c r="AJ10141" s="2"/>
      <c r="AK10141" s="2"/>
      <c r="BK10141" s="2"/>
      <c r="BL10141" s="2"/>
      <c r="BN10141" s="2"/>
      <c r="BO10141" s="2"/>
    </row>
    <row r="10142" ht="12.75" customHeight="1">
      <c r="D10142" s="2"/>
      <c r="G10142" s="2"/>
      <c r="I10142" s="2"/>
      <c r="J10142" s="2"/>
      <c r="K10142" s="2"/>
      <c r="L10142" s="2"/>
      <c r="M10142" s="2"/>
      <c r="N10142" s="2"/>
      <c r="O10142" s="2"/>
      <c r="P10142" s="2"/>
      <c r="Q10142" s="2"/>
      <c r="R10142" s="2"/>
      <c r="S10142" s="2"/>
      <c r="T10142" s="2"/>
      <c r="U10142" s="2"/>
      <c r="V10142" s="2"/>
      <c r="W10142" s="2"/>
      <c r="X10142" s="2"/>
      <c r="Y10142" s="2"/>
      <c r="AB10142" s="2"/>
      <c r="AC10142" s="2"/>
      <c r="AD10142" s="2"/>
      <c r="AE10142" s="2"/>
      <c r="AF10142" s="2"/>
      <c r="AG10142" s="2"/>
      <c r="AH10142" s="2"/>
      <c r="AI10142" s="2"/>
      <c r="AJ10142" s="2"/>
      <c r="AK10142" s="2"/>
      <c r="BK10142" s="2"/>
      <c r="BL10142" s="2"/>
      <c r="BN10142" s="2"/>
      <c r="BO10142" s="2"/>
    </row>
    <row r="10143" ht="12.75" customHeight="1">
      <c r="D10143" s="2"/>
      <c r="G10143" s="2"/>
      <c r="I10143" s="2"/>
      <c r="J10143" s="2"/>
      <c r="K10143" s="2"/>
      <c r="L10143" s="2"/>
      <c r="M10143" s="2"/>
      <c r="N10143" s="2"/>
      <c r="O10143" s="2"/>
      <c r="P10143" s="2"/>
      <c r="Q10143" s="2"/>
      <c r="R10143" s="2"/>
      <c r="S10143" s="2"/>
      <c r="T10143" s="2"/>
      <c r="U10143" s="2"/>
      <c r="V10143" s="2"/>
      <c r="W10143" s="2"/>
      <c r="X10143" s="2"/>
      <c r="Y10143" s="2"/>
      <c r="AB10143" s="2"/>
      <c r="AC10143" s="2"/>
      <c r="AD10143" s="2"/>
      <c r="AE10143" s="2"/>
      <c r="AF10143" s="2"/>
      <c r="AG10143" s="2"/>
      <c r="AH10143" s="2"/>
      <c r="AI10143" s="2"/>
      <c r="AJ10143" s="2"/>
      <c r="AK10143" s="2"/>
      <c r="BK10143" s="2"/>
      <c r="BL10143" s="2"/>
      <c r="BN10143" s="2"/>
      <c r="BO10143" s="2"/>
    </row>
    <row r="10144" ht="12.75" customHeight="1">
      <c r="D10144" s="2"/>
      <c r="G10144" s="2"/>
      <c r="I10144" s="2"/>
      <c r="J10144" s="2"/>
      <c r="K10144" s="2"/>
      <c r="L10144" s="2"/>
      <c r="M10144" s="2"/>
      <c r="N10144" s="2"/>
      <c r="O10144" s="2"/>
      <c r="P10144" s="2"/>
      <c r="Q10144" s="2"/>
      <c r="R10144" s="2"/>
      <c r="S10144" s="2"/>
      <c r="T10144" s="2"/>
      <c r="U10144" s="2"/>
      <c r="V10144" s="2"/>
      <c r="W10144" s="2"/>
      <c r="X10144" s="2"/>
      <c r="Y10144" s="2"/>
      <c r="AB10144" s="2"/>
      <c r="AC10144" s="2"/>
      <c r="AD10144" s="2"/>
      <c r="AE10144" s="2"/>
      <c r="AF10144" s="2"/>
      <c r="AG10144" s="2"/>
      <c r="AH10144" s="2"/>
      <c r="AI10144" s="2"/>
      <c r="AJ10144" s="2"/>
      <c r="AK10144" s="2"/>
      <c r="BK10144" s="2"/>
      <c r="BL10144" s="2"/>
      <c r="BN10144" s="2"/>
      <c r="BO10144" s="2"/>
    </row>
    <row r="10145" ht="12.75" customHeight="1">
      <c r="D10145" s="2"/>
      <c r="G10145" s="2"/>
      <c r="I10145" s="2"/>
      <c r="J10145" s="2"/>
      <c r="K10145" s="2"/>
      <c r="L10145" s="2"/>
      <c r="M10145" s="2"/>
      <c r="N10145" s="2"/>
      <c r="O10145" s="2"/>
      <c r="P10145" s="2"/>
      <c r="Q10145" s="2"/>
      <c r="R10145" s="2"/>
      <c r="S10145" s="2"/>
      <c r="T10145" s="2"/>
      <c r="U10145" s="2"/>
      <c r="V10145" s="2"/>
      <c r="W10145" s="2"/>
      <c r="X10145" s="2"/>
      <c r="Y10145" s="2"/>
      <c r="AB10145" s="2"/>
      <c r="AC10145" s="2"/>
      <c r="AD10145" s="2"/>
      <c r="AE10145" s="2"/>
      <c r="AF10145" s="2"/>
      <c r="AG10145" s="2"/>
      <c r="AH10145" s="2"/>
      <c r="AI10145" s="2"/>
      <c r="AJ10145" s="2"/>
      <c r="AK10145" s="2"/>
      <c r="BK10145" s="2"/>
      <c r="BL10145" s="2"/>
      <c r="BN10145" s="2"/>
      <c r="BO10145" s="2"/>
    </row>
    <row r="10146" ht="12.75" customHeight="1">
      <c r="D10146" s="2"/>
      <c r="G10146" s="2"/>
      <c r="I10146" s="2"/>
      <c r="J10146" s="2"/>
      <c r="K10146" s="2"/>
      <c r="L10146" s="2"/>
      <c r="M10146" s="2"/>
      <c r="N10146" s="2"/>
      <c r="O10146" s="2"/>
      <c r="P10146" s="2"/>
      <c r="Q10146" s="2"/>
      <c r="R10146" s="2"/>
      <c r="S10146" s="2"/>
      <c r="T10146" s="2"/>
      <c r="U10146" s="2"/>
      <c r="V10146" s="2"/>
      <c r="W10146" s="2"/>
      <c r="X10146" s="2"/>
      <c r="Y10146" s="2"/>
      <c r="AB10146" s="2"/>
      <c r="AC10146" s="2"/>
      <c r="AD10146" s="2"/>
      <c r="AE10146" s="2"/>
      <c r="AF10146" s="2"/>
      <c r="AG10146" s="2"/>
      <c r="AH10146" s="2"/>
      <c r="AI10146" s="2"/>
      <c r="AJ10146" s="2"/>
      <c r="AK10146" s="2"/>
      <c r="BK10146" s="2"/>
      <c r="BL10146" s="2"/>
      <c r="BN10146" s="2"/>
      <c r="BO10146" s="2"/>
    </row>
    <row r="10147" ht="12.75" customHeight="1">
      <c r="D10147" s="2"/>
      <c r="G10147" s="2"/>
      <c r="I10147" s="2"/>
      <c r="J10147" s="2"/>
      <c r="K10147" s="2"/>
      <c r="L10147" s="2"/>
      <c r="M10147" s="2"/>
      <c r="N10147" s="2"/>
      <c r="O10147" s="2"/>
      <c r="P10147" s="2"/>
      <c r="Q10147" s="2"/>
      <c r="R10147" s="2"/>
      <c r="S10147" s="2"/>
      <c r="T10147" s="2"/>
      <c r="U10147" s="2"/>
      <c r="V10147" s="2"/>
      <c r="W10147" s="2"/>
      <c r="X10147" s="2"/>
      <c r="Y10147" s="2"/>
      <c r="AB10147" s="2"/>
      <c r="AC10147" s="2"/>
      <c r="AD10147" s="2"/>
      <c r="AE10147" s="2"/>
      <c r="AF10147" s="2"/>
      <c r="AG10147" s="2"/>
      <c r="AH10147" s="2"/>
      <c r="AI10147" s="2"/>
      <c r="AJ10147" s="2"/>
      <c r="AK10147" s="2"/>
      <c r="BK10147" s="2"/>
      <c r="BL10147" s="2"/>
      <c r="BN10147" s="2"/>
      <c r="BO10147" s="2"/>
    </row>
    <row r="10148" ht="12.75" customHeight="1">
      <c r="D10148" s="2"/>
      <c r="G10148" s="2"/>
      <c r="I10148" s="2"/>
      <c r="J10148" s="2"/>
      <c r="K10148" s="2"/>
      <c r="L10148" s="2"/>
      <c r="M10148" s="2"/>
      <c r="N10148" s="2"/>
      <c r="O10148" s="2"/>
      <c r="P10148" s="2"/>
      <c r="Q10148" s="2"/>
      <c r="R10148" s="2"/>
      <c r="S10148" s="2"/>
      <c r="T10148" s="2"/>
      <c r="U10148" s="2"/>
      <c r="V10148" s="2"/>
      <c r="W10148" s="2"/>
      <c r="X10148" s="2"/>
      <c r="Y10148" s="2"/>
      <c r="AB10148" s="2"/>
      <c r="AC10148" s="2"/>
      <c r="AD10148" s="2"/>
      <c r="AE10148" s="2"/>
      <c r="AF10148" s="2"/>
      <c r="AG10148" s="2"/>
      <c r="AH10148" s="2"/>
      <c r="AI10148" s="2"/>
      <c r="AJ10148" s="2"/>
      <c r="AK10148" s="2"/>
      <c r="BK10148" s="2"/>
      <c r="BL10148" s="2"/>
      <c r="BN10148" s="2"/>
      <c r="BO10148" s="2"/>
    </row>
    <row r="10149" ht="12.75" customHeight="1">
      <c r="D10149" s="2"/>
      <c r="G10149" s="2"/>
      <c r="I10149" s="2"/>
      <c r="J10149" s="2"/>
      <c r="K10149" s="2"/>
      <c r="L10149" s="2"/>
      <c r="M10149" s="2"/>
      <c r="N10149" s="2"/>
      <c r="O10149" s="2"/>
      <c r="P10149" s="2"/>
      <c r="Q10149" s="2"/>
      <c r="R10149" s="2"/>
      <c r="S10149" s="2"/>
      <c r="T10149" s="2"/>
      <c r="U10149" s="2"/>
      <c r="V10149" s="2"/>
      <c r="W10149" s="2"/>
      <c r="X10149" s="2"/>
      <c r="Y10149" s="2"/>
      <c r="AB10149" s="2"/>
      <c r="AC10149" s="2"/>
      <c r="AD10149" s="2"/>
      <c r="AE10149" s="2"/>
      <c r="AF10149" s="2"/>
      <c r="AG10149" s="2"/>
      <c r="AH10149" s="2"/>
      <c r="AI10149" s="2"/>
      <c r="AJ10149" s="2"/>
      <c r="AK10149" s="2"/>
      <c r="BK10149" s="2"/>
      <c r="BL10149" s="2"/>
      <c r="BN10149" s="2"/>
      <c r="BO10149" s="2"/>
    </row>
    <row r="10150" ht="12.75" customHeight="1">
      <c r="D10150" s="2"/>
      <c r="G10150" s="2"/>
      <c r="I10150" s="2"/>
      <c r="J10150" s="2"/>
      <c r="K10150" s="2"/>
      <c r="L10150" s="2"/>
      <c r="M10150" s="2"/>
      <c r="N10150" s="2"/>
      <c r="O10150" s="2"/>
      <c r="P10150" s="2"/>
      <c r="Q10150" s="2"/>
      <c r="R10150" s="2"/>
      <c r="S10150" s="2"/>
      <c r="T10150" s="2"/>
      <c r="U10150" s="2"/>
      <c r="V10150" s="2"/>
      <c r="W10150" s="2"/>
      <c r="X10150" s="2"/>
      <c r="Y10150" s="2"/>
      <c r="AB10150" s="2"/>
      <c r="AC10150" s="2"/>
      <c r="AD10150" s="2"/>
      <c r="AE10150" s="2"/>
      <c r="AF10150" s="2"/>
      <c r="AG10150" s="2"/>
      <c r="AH10150" s="2"/>
      <c r="AI10150" s="2"/>
      <c r="AJ10150" s="2"/>
      <c r="AK10150" s="2"/>
      <c r="BK10150" s="2"/>
      <c r="BL10150" s="2"/>
      <c r="BN10150" s="2"/>
      <c r="BO10150" s="2"/>
    </row>
    <row r="10151" ht="12.75" customHeight="1">
      <c r="D10151" s="2"/>
      <c r="G10151" s="2"/>
      <c r="I10151" s="2"/>
      <c r="J10151" s="2"/>
      <c r="K10151" s="2"/>
      <c r="L10151" s="2"/>
      <c r="M10151" s="2"/>
      <c r="N10151" s="2"/>
      <c r="O10151" s="2"/>
      <c r="P10151" s="2"/>
      <c r="Q10151" s="2"/>
      <c r="R10151" s="2"/>
      <c r="S10151" s="2"/>
      <c r="T10151" s="2"/>
      <c r="U10151" s="2"/>
      <c r="V10151" s="2"/>
      <c r="W10151" s="2"/>
      <c r="X10151" s="2"/>
      <c r="Y10151" s="2"/>
      <c r="AB10151" s="2"/>
      <c r="AC10151" s="2"/>
      <c r="AD10151" s="2"/>
      <c r="AE10151" s="2"/>
      <c r="AF10151" s="2"/>
      <c r="AG10151" s="2"/>
      <c r="AH10151" s="2"/>
      <c r="AI10151" s="2"/>
      <c r="AJ10151" s="2"/>
      <c r="AK10151" s="2"/>
      <c r="BK10151" s="2"/>
      <c r="BL10151" s="2"/>
      <c r="BN10151" s="2"/>
      <c r="BO10151" s="2"/>
    </row>
    <row r="10152" ht="12.75" customHeight="1">
      <c r="D10152" s="2"/>
      <c r="G10152" s="2"/>
      <c r="I10152" s="2"/>
      <c r="J10152" s="2"/>
      <c r="K10152" s="2"/>
      <c r="L10152" s="2"/>
      <c r="M10152" s="2"/>
      <c r="N10152" s="2"/>
      <c r="O10152" s="2"/>
      <c r="P10152" s="2"/>
      <c r="Q10152" s="2"/>
      <c r="R10152" s="2"/>
      <c r="S10152" s="2"/>
      <c r="T10152" s="2"/>
      <c r="U10152" s="2"/>
      <c r="V10152" s="2"/>
      <c r="W10152" s="2"/>
      <c r="X10152" s="2"/>
      <c r="Y10152" s="2"/>
      <c r="AB10152" s="2"/>
      <c r="AC10152" s="2"/>
      <c r="AD10152" s="2"/>
      <c r="AE10152" s="2"/>
      <c r="AF10152" s="2"/>
      <c r="AG10152" s="2"/>
      <c r="AH10152" s="2"/>
      <c r="AI10152" s="2"/>
      <c r="AJ10152" s="2"/>
      <c r="AK10152" s="2"/>
      <c r="BK10152" s="2"/>
      <c r="BL10152" s="2"/>
      <c r="BN10152" s="2"/>
      <c r="BO10152" s="2"/>
    </row>
    <row r="10153" ht="12.75" customHeight="1">
      <c r="D10153" s="2"/>
      <c r="G10153" s="2"/>
      <c r="I10153" s="2"/>
      <c r="J10153" s="2"/>
      <c r="K10153" s="2"/>
      <c r="L10153" s="2"/>
      <c r="M10153" s="2"/>
      <c r="N10153" s="2"/>
      <c r="O10153" s="2"/>
      <c r="P10153" s="2"/>
      <c r="Q10153" s="2"/>
      <c r="R10153" s="2"/>
      <c r="S10153" s="2"/>
      <c r="T10153" s="2"/>
      <c r="U10153" s="2"/>
      <c r="V10153" s="2"/>
      <c r="W10153" s="2"/>
      <c r="X10153" s="2"/>
      <c r="Y10153" s="2"/>
      <c r="AB10153" s="2"/>
      <c r="AC10153" s="2"/>
      <c r="AD10153" s="2"/>
      <c r="AE10153" s="2"/>
      <c r="AF10153" s="2"/>
      <c r="AG10153" s="2"/>
      <c r="AH10153" s="2"/>
      <c r="AI10153" s="2"/>
      <c r="AJ10153" s="2"/>
      <c r="AK10153" s="2"/>
      <c r="BK10153" s="2"/>
      <c r="BL10153" s="2"/>
      <c r="BN10153" s="2"/>
      <c r="BO10153" s="2"/>
    </row>
    <row r="10154" ht="12.75" customHeight="1">
      <c r="D10154" s="2"/>
      <c r="G10154" s="2"/>
      <c r="I10154" s="2"/>
      <c r="J10154" s="2"/>
      <c r="K10154" s="2"/>
      <c r="L10154" s="2"/>
      <c r="M10154" s="2"/>
      <c r="N10154" s="2"/>
      <c r="O10154" s="2"/>
      <c r="P10154" s="2"/>
      <c r="Q10154" s="2"/>
      <c r="R10154" s="2"/>
      <c r="S10154" s="2"/>
      <c r="T10154" s="2"/>
      <c r="U10154" s="2"/>
      <c r="V10154" s="2"/>
      <c r="W10154" s="2"/>
      <c r="X10154" s="2"/>
      <c r="Y10154" s="2"/>
      <c r="AB10154" s="2"/>
      <c r="AC10154" s="2"/>
      <c r="AD10154" s="2"/>
      <c r="AE10154" s="2"/>
      <c r="AF10154" s="2"/>
      <c r="AG10154" s="2"/>
      <c r="AH10154" s="2"/>
      <c r="AI10154" s="2"/>
      <c r="AJ10154" s="2"/>
      <c r="AK10154" s="2"/>
      <c r="BK10154" s="2"/>
      <c r="BL10154" s="2"/>
      <c r="BN10154" s="2"/>
      <c r="BO10154" s="2"/>
    </row>
    <row r="10155" ht="12.75" customHeight="1">
      <c r="D10155" s="2"/>
      <c r="G10155" s="2"/>
      <c r="I10155" s="2"/>
      <c r="J10155" s="2"/>
      <c r="K10155" s="2"/>
      <c r="L10155" s="2"/>
      <c r="M10155" s="2"/>
      <c r="N10155" s="2"/>
      <c r="O10155" s="2"/>
      <c r="P10155" s="2"/>
      <c r="Q10155" s="2"/>
      <c r="R10155" s="2"/>
      <c r="S10155" s="2"/>
      <c r="T10155" s="2"/>
      <c r="U10155" s="2"/>
      <c r="V10155" s="2"/>
      <c r="W10155" s="2"/>
      <c r="X10155" s="2"/>
      <c r="Y10155" s="2"/>
      <c r="AB10155" s="2"/>
      <c r="AC10155" s="2"/>
      <c r="AD10155" s="2"/>
      <c r="AE10155" s="2"/>
      <c r="AF10155" s="2"/>
      <c r="AG10155" s="2"/>
      <c r="AH10155" s="2"/>
      <c r="AI10155" s="2"/>
      <c r="AJ10155" s="2"/>
      <c r="AK10155" s="2"/>
      <c r="BK10155" s="2"/>
      <c r="BL10155" s="2"/>
      <c r="BN10155" s="2"/>
      <c r="BO10155" s="2"/>
    </row>
    <row r="10156" ht="12.75" customHeight="1">
      <c r="D10156" s="2"/>
      <c r="G10156" s="2"/>
      <c r="I10156" s="2"/>
      <c r="J10156" s="2"/>
      <c r="K10156" s="2"/>
      <c r="L10156" s="2"/>
      <c r="M10156" s="2"/>
      <c r="N10156" s="2"/>
      <c r="O10156" s="2"/>
      <c r="P10156" s="2"/>
      <c r="Q10156" s="2"/>
      <c r="R10156" s="2"/>
      <c r="S10156" s="2"/>
      <c r="T10156" s="2"/>
      <c r="U10156" s="2"/>
      <c r="V10156" s="2"/>
      <c r="W10156" s="2"/>
      <c r="X10156" s="2"/>
      <c r="Y10156" s="2"/>
      <c r="AB10156" s="2"/>
      <c r="AC10156" s="2"/>
      <c r="AD10156" s="2"/>
      <c r="AE10156" s="2"/>
      <c r="AF10156" s="2"/>
      <c r="AG10156" s="2"/>
      <c r="AH10156" s="2"/>
      <c r="AI10156" s="2"/>
      <c r="AJ10156" s="2"/>
      <c r="AK10156" s="2"/>
      <c r="BK10156" s="2"/>
      <c r="BL10156" s="2"/>
      <c r="BN10156" s="2"/>
      <c r="BO10156" s="2"/>
    </row>
    <row r="10157" ht="12.75" customHeight="1">
      <c r="D10157" s="2"/>
      <c r="G10157" s="2"/>
      <c r="I10157" s="2"/>
      <c r="J10157" s="2"/>
      <c r="K10157" s="2"/>
      <c r="L10157" s="2"/>
      <c r="M10157" s="2"/>
      <c r="N10157" s="2"/>
      <c r="O10157" s="2"/>
      <c r="P10157" s="2"/>
      <c r="Q10157" s="2"/>
      <c r="R10157" s="2"/>
      <c r="S10157" s="2"/>
      <c r="T10157" s="2"/>
      <c r="U10157" s="2"/>
      <c r="V10157" s="2"/>
      <c r="W10157" s="2"/>
      <c r="X10157" s="2"/>
      <c r="Y10157" s="2"/>
      <c r="AB10157" s="2"/>
      <c r="AC10157" s="2"/>
      <c r="AD10157" s="2"/>
      <c r="AE10157" s="2"/>
      <c r="AF10157" s="2"/>
      <c r="AG10157" s="2"/>
      <c r="AH10157" s="2"/>
      <c r="AI10157" s="2"/>
      <c r="AJ10157" s="2"/>
      <c r="AK10157" s="2"/>
      <c r="BK10157" s="2"/>
      <c r="BL10157" s="2"/>
      <c r="BN10157" s="2"/>
      <c r="BO10157" s="2"/>
    </row>
    <row r="10158" ht="12.75" customHeight="1">
      <c r="D10158" s="2"/>
      <c r="G10158" s="2"/>
      <c r="I10158" s="2"/>
      <c r="J10158" s="2"/>
      <c r="K10158" s="2"/>
      <c r="L10158" s="2"/>
      <c r="M10158" s="2"/>
      <c r="N10158" s="2"/>
      <c r="O10158" s="2"/>
      <c r="P10158" s="2"/>
      <c r="Q10158" s="2"/>
      <c r="R10158" s="2"/>
      <c r="S10158" s="2"/>
      <c r="T10158" s="2"/>
      <c r="U10158" s="2"/>
      <c r="V10158" s="2"/>
      <c r="W10158" s="2"/>
      <c r="X10158" s="2"/>
      <c r="Y10158" s="2"/>
      <c r="AB10158" s="2"/>
      <c r="AC10158" s="2"/>
      <c r="AD10158" s="2"/>
      <c r="AE10158" s="2"/>
      <c r="AF10158" s="2"/>
      <c r="AG10158" s="2"/>
      <c r="AH10158" s="2"/>
      <c r="AI10158" s="2"/>
      <c r="AJ10158" s="2"/>
      <c r="AK10158" s="2"/>
      <c r="BK10158" s="2"/>
      <c r="BL10158" s="2"/>
      <c r="BN10158" s="2"/>
      <c r="BO10158" s="2"/>
    </row>
    <row r="10159" ht="12.75" customHeight="1">
      <c r="D10159" s="2"/>
      <c r="G10159" s="2"/>
      <c r="I10159" s="2"/>
      <c r="J10159" s="2"/>
      <c r="K10159" s="2"/>
      <c r="L10159" s="2"/>
      <c r="M10159" s="2"/>
      <c r="N10159" s="2"/>
      <c r="O10159" s="2"/>
      <c r="P10159" s="2"/>
      <c r="Q10159" s="2"/>
      <c r="R10159" s="2"/>
      <c r="S10159" s="2"/>
      <c r="T10159" s="2"/>
      <c r="U10159" s="2"/>
      <c r="V10159" s="2"/>
      <c r="W10159" s="2"/>
      <c r="X10159" s="2"/>
      <c r="Y10159" s="2"/>
      <c r="AB10159" s="2"/>
      <c r="AC10159" s="2"/>
      <c r="AD10159" s="2"/>
      <c r="AE10159" s="2"/>
      <c r="AF10159" s="2"/>
      <c r="AG10159" s="2"/>
      <c r="AH10159" s="2"/>
      <c r="AI10159" s="2"/>
      <c r="AJ10159" s="2"/>
      <c r="AK10159" s="2"/>
      <c r="BK10159" s="2"/>
      <c r="BL10159" s="2"/>
      <c r="BN10159" s="2"/>
      <c r="BO10159" s="2"/>
    </row>
    <row r="10160" ht="12.75" customHeight="1">
      <c r="D10160" s="2"/>
      <c r="G10160" s="2"/>
      <c r="I10160" s="2"/>
      <c r="J10160" s="2"/>
      <c r="K10160" s="2"/>
      <c r="L10160" s="2"/>
      <c r="M10160" s="2"/>
      <c r="N10160" s="2"/>
      <c r="O10160" s="2"/>
      <c r="P10160" s="2"/>
      <c r="Q10160" s="2"/>
      <c r="R10160" s="2"/>
      <c r="S10160" s="2"/>
      <c r="T10160" s="2"/>
      <c r="U10160" s="2"/>
      <c r="V10160" s="2"/>
      <c r="W10160" s="2"/>
      <c r="X10160" s="2"/>
      <c r="Y10160" s="2"/>
      <c r="AB10160" s="2"/>
      <c r="AC10160" s="2"/>
      <c r="AD10160" s="2"/>
      <c r="AE10160" s="2"/>
      <c r="AF10160" s="2"/>
      <c r="AG10160" s="2"/>
      <c r="AH10160" s="2"/>
      <c r="AI10160" s="2"/>
      <c r="AJ10160" s="2"/>
      <c r="AK10160" s="2"/>
      <c r="BK10160" s="2"/>
      <c r="BL10160" s="2"/>
      <c r="BN10160" s="2"/>
      <c r="BO10160" s="2"/>
    </row>
    <row r="10161" ht="12.75" customHeight="1">
      <c r="G10161" s="2"/>
      <c r="I10161" s="2"/>
      <c r="V10161" s="2"/>
      <c r="AB10161" s="2"/>
      <c r="BN10161" s="2"/>
    </row>
    <row r="10162" ht="12.75" customHeight="1">
      <c r="G10162" s="2"/>
      <c r="I10162" s="2"/>
      <c r="V10162" s="2"/>
      <c r="AB10162" s="2"/>
      <c r="BN10162" s="2"/>
    </row>
    <row r="10163" ht="12.75" customHeight="1">
      <c r="G10163" s="2"/>
      <c r="I10163" s="2"/>
      <c r="V10163" s="2"/>
      <c r="AB10163" s="2"/>
      <c r="BN10163" s="2"/>
    </row>
    <row r="10164" ht="12.75" customHeight="1">
      <c r="G10164" s="2"/>
      <c r="I10164" s="2"/>
      <c r="V10164" s="2"/>
      <c r="AB10164" s="2"/>
      <c r="BN10164" s="2"/>
    </row>
    <row r="10165" ht="12.75" customHeight="1">
      <c r="G10165" s="2"/>
      <c r="I10165" s="2"/>
      <c r="V10165" s="2"/>
      <c r="AB10165" s="2"/>
      <c r="BN10165" s="2"/>
    </row>
    <row r="10166" ht="12.75" customHeight="1">
      <c r="G10166" s="2"/>
      <c r="I10166" s="2"/>
      <c r="V10166" s="2"/>
      <c r="AB10166" s="2"/>
      <c r="BN10166" s="2"/>
    </row>
    <row r="10167" ht="12.75" customHeight="1">
      <c r="G10167" s="2"/>
      <c r="I10167" s="2"/>
      <c r="V10167" s="2"/>
      <c r="AB10167" s="2"/>
      <c r="BN10167" s="2"/>
    </row>
    <row r="10168" ht="12.75" customHeight="1">
      <c r="G10168" s="2"/>
      <c r="I10168" s="2"/>
      <c r="V10168" s="2"/>
      <c r="AB10168" s="2"/>
      <c r="BN10168" s="2"/>
    </row>
    <row r="10169" ht="12.75" customHeight="1">
      <c r="B10169" s="38" t="s">
        <v>912</v>
      </c>
      <c r="D10169" s="2"/>
      <c r="G10169" s="2"/>
      <c r="I10169" s="2"/>
      <c r="J10169" s="2"/>
      <c r="K10169" s="2"/>
      <c r="L10169" s="2"/>
      <c r="M10169" s="2"/>
      <c r="N10169" s="2"/>
      <c r="O10169" s="2"/>
      <c r="P10169" s="2"/>
      <c r="Q10169" s="2"/>
      <c r="R10169" s="2"/>
      <c r="S10169" s="2"/>
      <c r="T10169" s="2"/>
      <c r="U10169" s="2"/>
      <c r="V10169" s="2"/>
      <c r="W10169" s="2"/>
      <c r="X10169" s="2"/>
      <c r="Y10169" s="2"/>
      <c r="AB10169" s="2"/>
      <c r="AC10169" s="2"/>
      <c r="AD10169" s="2"/>
      <c r="AE10169" s="2"/>
      <c r="AF10169" s="2"/>
      <c r="AG10169" s="2"/>
      <c r="AH10169" s="2"/>
      <c r="AI10169" s="2"/>
      <c r="AJ10169" s="2"/>
      <c r="AK10169" s="2"/>
      <c r="BK10169" s="2"/>
      <c r="BL10169" s="2"/>
      <c r="BN10169" s="2"/>
      <c r="BO10169" s="2"/>
    </row>
  </sheetData>
  <autoFilter ref="$A$1:$BS$1081">
    <sortState ref="A1:BS1081">
      <sortCondition descending="1" ref="G1:G1081"/>
      <sortCondition ref="C1:C1081"/>
    </sortState>
  </autoFilter>
  <printOptions/>
  <pageMargins bottom="0.75" footer="0.0" header="0.0" left="0.236111111111111" right="0.236111111111111" top="0.75"/>
  <pageSetup orientation="landscape"/>
  <headerFooter>
    <oddFooter>&amp;CPage &amp;P of </oddFooter>
  </headerFooter>
  <drawing r:id="rId1"/>
</worksheet>
</file>

<file path=xl/worksheets/sheet3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outlinePr summaryBelow="0" summaryRight="0"/>
  </sheetPr>
  <sheetViews>
    <sheetView workbookViewId="0"/>
  </sheetViews>
  <sheetFormatPr customHeight="1" defaultColWidth="12.63" defaultRowHeight="15.0"/>
  <sheetData>
    <row r="1">
      <c r="A1" s="209" t="s">
        <v>913</v>
      </c>
      <c r="B1" s="122" t="s">
        <v>854</v>
      </c>
      <c r="C1" s="122" t="s">
        <v>914</v>
      </c>
      <c r="D1" s="122" t="s">
        <v>855</v>
      </c>
      <c r="E1" s="122" t="s">
        <v>915</v>
      </c>
      <c r="F1" s="122" t="s">
        <v>916</v>
      </c>
      <c r="G1" s="122" t="s">
        <v>917</v>
      </c>
      <c r="H1" s="122" t="s">
        <v>918</v>
      </c>
      <c r="I1" s="210" t="s">
        <v>919</v>
      </c>
      <c r="J1" s="122" t="s">
        <v>245</v>
      </c>
    </row>
    <row r="2">
      <c r="A2" s="211">
        <v>1.0</v>
      </c>
      <c r="B2" s="212" t="s">
        <v>544</v>
      </c>
      <c r="C2" s="125"/>
      <c r="D2" s="213" t="s">
        <v>780</v>
      </c>
      <c r="E2" s="213">
        <v>4.0</v>
      </c>
      <c r="F2" s="212" t="s">
        <v>920</v>
      </c>
      <c r="G2" s="214"/>
      <c r="H2" s="215" t="s">
        <v>162</v>
      </c>
      <c r="I2" s="216"/>
      <c r="J2" s="125"/>
    </row>
    <row r="3">
      <c r="A3" s="217">
        <v>2.0</v>
      </c>
      <c r="B3" s="218" t="s">
        <v>921</v>
      </c>
      <c r="D3" s="219" t="s">
        <v>922</v>
      </c>
      <c r="E3" s="219">
        <v>248.0</v>
      </c>
      <c r="F3" s="218" t="s">
        <v>923</v>
      </c>
      <c r="G3" s="220"/>
      <c r="H3" s="221" t="s">
        <v>166</v>
      </c>
      <c r="J3" s="125"/>
    </row>
    <row r="4">
      <c r="A4" s="222">
        <v>3.0</v>
      </c>
      <c r="B4" s="223" t="s">
        <v>488</v>
      </c>
      <c r="D4" s="224" t="s">
        <v>723</v>
      </c>
      <c r="E4" s="224">
        <v>8.0</v>
      </c>
      <c r="F4" s="223" t="s">
        <v>924</v>
      </c>
      <c r="G4" s="225"/>
      <c r="H4" s="226" t="s">
        <v>166</v>
      </c>
      <c r="J4" s="125"/>
    </row>
    <row r="5">
      <c r="A5" s="217">
        <v>4.0</v>
      </c>
      <c r="B5" s="218" t="s">
        <v>489</v>
      </c>
      <c r="D5" s="219" t="s">
        <v>724</v>
      </c>
      <c r="E5" s="219">
        <v>12.0</v>
      </c>
      <c r="F5" s="218" t="s">
        <v>925</v>
      </c>
      <c r="G5" s="220"/>
      <c r="H5" s="221" t="s">
        <v>164</v>
      </c>
      <c r="J5" s="125"/>
    </row>
    <row r="6">
      <c r="A6" s="222">
        <v>5.0</v>
      </c>
      <c r="B6" s="223" t="s">
        <v>359</v>
      </c>
      <c r="D6" s="224" t="s">
        <v>593</v>
      </c>
      <c r="E6" s="224">
        <v>16.0</v>
      </c>
      <c r="F6" s="223" t="s">
        <v>926</v>
      </c>
      <c r="G6" s="225"/>
      <c r="H6" s="226" t="s">
        <v>163</v>
      </c>
      <c r="J6" s="125"/>
    </row>
    <row r="7">
      <c r="A7" s="217">
        <v>6.0</v>
      </c>
      <c r="B7" s="218" t="s">
        <v>927</v>
      </c>
      <c r="D7" s="219" t="s">
        <v>928</v>
      </c>
      <c r="E7" s="219">
        <v>20.0</v>
      </c>
      <c r="F7" s="218" t="s">
        <v>924</v>
      </c>
      <c r="G7" s="220"/>
      <c r="H7" s="221" t="s">
        <v>166</v>
      </c>
      <c r="J7" s="125"/>
    </row>
    <row r="8">
      <c r="A8" s="222">
        <v>7.0</v>
      </c>
      <c r="B8" s="223" t="s">
        <v>360</v>
      </c>
      <c r="D8" s="224" t="s">
        <v>594</v>
      </c>
      <c r="E8" s="224">
        <v>24.0</v>
      </c>
      <c r="F8" s="223" t="s">
        <v>929</v>
      </c>
      <c r="G8" s="223" t="s">
        <v>930</v>
      </c>
      <c r="H8" s="226" t="s">
        <v>164</v>
      </c>
      <c r="J8" s="125"/>
    </row>
    <row r="9">
      <c r="A9" s="217">
        <v>8.0</v>
      </c>
      <c r="B9" s="218" t="s">
        <v>361</v>
      </c>
      <c r="D9" s="219" t="s">
        <v>595</v>
      </c>
      <c r="E9" s="219">
        <v>660.0</v>
      </c>
      <c r="F9" s="218" t="s">
        <v>186</v>
      </c>
      <c r="G9" s="218" t="s">
        <v>931</v>
      </c>
      <c r="H9" s="221" t="s">
        <v>161</v>
      </c>
      <c r="J9" s="125"/>
    </row>
    <row r="10">
      <c r="A10" s="222">
        <v>9.0</v>
      </c>
      <c r="B10" s="223" t="s">
        <v>932</v>
      </c>
      <c r="D10" s="224" t="s">
        <v>933</v>
      </c>
      <c r="E10" s="224">
        <v>10.0</v>
      </c>
      <c r="F10" s="223" t="s">
        <v>932</v>
      </c>
      <c r="G10" s="225"/>
      <c r="H10" s="226" t="s">
        <v>932</v>
      </c>
      <c r="J10" s="125"/>
    </row>
    <row r="11">
      <c r="A11" s="217">
        <v>10.0</v>
      </c>
      <c r="B11" s="218" t="s">
        <v>362</v>
      </c>
      <c r="D11" s="219" t="s">
        <v>596</v>
      </c>
      <c r="E11" s="219">
        <v>28.0</v>
      </c>
      <c r="F11" s="218" t="s">
        <v>186</v>
      </c>
      <c r="G11" s="218" t="s">
        <v>931</v>
      </c>
      <c r="H11" s="221" t="s">
        <v>161</v>
      </c>
      <c r="J11" s="125"/>
    </row>
    <row r="12">
      <c r="A12" s="222">
        <v>11.0</v>
      </c>
      <c r="B12" s="223" t="s">
        <v>500</v>
      </c>
      <c r="D12" s="224" t="s">
        <v>735</v>
      </c>
      <c r="E12" s="224">
        <v>32.0</v>
      </c>
      <c r="F12" s="223" t="s">
        <v>165</v>
      </c>
      <c r="G12" s="223" t="s">
        <v>931</v>
      </c>
      <c r="H12" s="226" t="s">
        <v>165</v>
      </c>
      <c r="J12" s="125"/>
    </row>
    <row r="13">
      <c r="A13" s="217">
        <v>12.0</v>
      </c>
      <c r="B13" s="218" t="s">
        <v>545</v>
      </c>
      <c r="D13" s="219" t="s">
        <v>781</v>
      </c>
      <c r="E13" s="219">
        <v>51.0</v>
      </c>
      <c r="F13" s="218" t="s">
        <v>934</v>
      </c>
      <c r="G13" s="220"/>
      <c r="H13" s="221" t="s">
        <v>162</v>
      </c>
      <c r="J13" s="125"/>
    </row>
    <row r="14">
      <c r="A14" s="222">
        <v>13.0</v>
      </c>
      <c r="B14" s="223" t="s">
        <v>363</v>
      </c>
      <c r="D14" s="224" t="s">
        <v>597</v>
      </c>
      <c r="E14" s="224">
        <v>533.0</v>
      </c>
      <c r="F14" s="223" t="s">
        <v>186</v>
      </c>
      <c r="G14" s="223" t="s">
        <v>931</v>
      </c>
      <c r="H14" s="226" t="s">
        <v>161</v>
      </c>
      <c r="J14" s="125"/>
    </row>
    <row r="15">
      <c r="A15" s="217">
        <v>14.0</v>
      </c>
      <c r="B15" s="218" t="s">
        <v>185</v>
      </c>
      <c r="D15" s="219" t="s">
        <v>586</v>
      </c>
      <c r="E15" s="219">
        <v>36.0</v>
      </c>
      <c r="F15" s="218" t="s">
        <v>935</v>
      </c>
      <c r="G15" s="220"/>
      <c r="H15" s="221" t="s">
        <v>163</v>
      </c>
      <c r="I15" s="132">
        <v>1.0</v>
      </c>
      <c r="J15" s="125"/>
    </row>
    <row r="16">
      <c r="A16" s="222">
        <v>15.0</v>
      </c>
      <c r="B16" s="223" t="s">
        <v>546</v>
      </c>
      <c r="D16" s="224" t="s">
        <v>782</v>
      </c>
      <c r="E16" s="224">
        <v>40.0</v>
      </c>
      <c r="F16" s="223" t="s">
        <v>936</v>
      </c>
      <c r="G16" s="225"/>
      <c r="H16" s="226" t="s">
        <v>166</v>
      </c>
      <c r="J16" s="125"/>
    </row>
    <row r="17">
      <c r="A17" s="217">
        <v>16.0</v>
      </c>
      <c r="B17" s="218" t="s">
        <v>501</v>
      </c>
      <c r="D17" s="219" t="s">
        <v>736</v>
      </c>
      <c r="E17" s="219">
        <v>31.0</v>
      </c>
      <c r="F17" s="218" t="s">
        <v>934</v>
      </c>
      <c r="G17" s="220"/>
      <c r="H17" s="221" t="s">
        <v>162</v>
      </c>
      <c r="J17" s="125"/>
    </row>
    <row r="18">
      <c r="A18" s="222">
        <v>17.0</v>
      </c>
      <c r="B18" s="223" t="s">
        <v>186</v>
      </c>
      <c r="D18" s="224" t="s">
        <v>587</v>
      </c>
      <c r="E18" s="224">
        <v>44.0</v>
      </c>
      <c r="F18" s="223" t="s">
        <v>186</v>
      </c>
      <c r="G18" s="223" t="s">
        <v>931</v>
      </c>
      <c r="H18" s="226" t="s">
        <v>161</v>
      </c>
      <c r="I18" s="132">
        <v>1.0</v>
      </c>
      <c r="J18" s="125"/>
    </row>
    <row r="19">
      <c r="A19" s="217">
        <v>18.0</v>
      </c>
      <c r="B19" s="218" t="s">
        <v>364</v>
      </c>
      <c r="D19" s="219" t="s">
        <v>598</v>
      </c>
      <c r="E19" s="219">
        <v>48.0</v>
      </c>
      <c r="F19" s="218" t="s">
        <v>934</v>
      </c>
      <c r="G19" s="220"/>
      <c r="H19" s="221" t="s">
        <v>162</v>
      </c>
      <c r="J19" s="125"/>
    </row>
    <row r="20">
      <c r="A20" s="222">
        <v>19.0</v>
      </c>
      <c r="B20" s="223" t="s">
        <v>365</v>
      </c>
      <c r="D20" s="224" t="s">
        <v>599</v>
      </c>
      <c r="E20" s="224">
        <v>50.0</v>
      </c>
      <c r="F20" s="223" t="s">
        <v>920</v>
      </c>
      <c r="G20" s="225"/>
      <c r="H20" s="226" t="s">
        <v>162</v>
      </c>
      <c r="J20" s="125"/>
    </row>
    <row r="21">
      <c r="A21" s="217">
        <v>20.0</v>
      </c>
      <c r="B21" s="218" t="s">
        <v>366</v>
      </c>
      <c r="D21" s="219" t="s">
        <v>600</v>
      </c>
      <c r="E21" s="219">
        <v>52.0</v>
      </c>
      <c r="F21" s="218" t="s">
        <v>186</v>
      </c>
      <c r="G21" s="218" t="s">
        <v>931</v>
      </c>
      <c r="H21" s="221" t="s">
        <v>161</v>
      </c>
      <c r="J21" s="125"/>
    </row>
    <row r="22">
      <c r="A22" s="222">
        <v>21.0</v>
      </c>
      <c r="B22" s="223" t="s">
        <v>549</v>
      </c>
      <c r="D22" s="224" t="s">
        <v>785</v>
      </c>
      <c r="E22" s="224">
        <v>112.0</v>
      </c>
      <c r="F22" s="223" t="s">
        <v>937</v>
      </c>
      <c r="G22" s="225"/>
      <c r="H22" s="226" t="s">
        <v>166</v>
      </c>
      <c r="J22" s="125"/>
    </row>
    <row r="23">
      <c r="A23" s="217">
        <v>22.0</v>
      </c>
      <c r="B23" s="218" t="s">
        <v>502</v>
      </c>
      <c r="D23" s="219" t="s">
        <v>737</v>
      </c>
      <c r="E23" s="219">
        <v>56.0</v>
      </c>
      <c r="F23" s="218" t="s">
        <v>936</v>
      </c>
      <c r="G23" s="220"/>
      <c r="H23" s="221" t="s">
        <v>166</v>
      </c>
      <c r="J23" s="125"/>
    </row>
    <row r="24">
      <c r="A24" s="222">
        <v>23.0</v>
      </c>
      <c r="B24" s="223" t="s">
        <v>367</v>
      </c>
      <c r="D24" s="224" t="s">
        <v>601</v>
      </c>
      <c r="E24" s="224">
        <v>84.0</v>
      </c>
      <c r="F24" s="223" t="s">
        <v>938</v>
      </c>
      <c r="G24" s="223" t="s">
        <v>931</v>
      </c>
      <c r="H24" s="226" t="s">
        <v>161</v>
      </c>
      <c r="J24" s="125"/>
    </row>
    <row r="25">
      <c r="A25" s="217">
        <v>24.0</v>
      </c>
      <c r="B25" s="218" t="s">
        <v>368</v>
      </c>
      <c r="D25" s="219" t="s">
        <v>602</v>
      </c>
      <c r="E25" s="219">
        <v>204.0</v>
      </c>
      <c r="F25" s="218" t="s">
        <v>939</v>
      </c>
      <c r="G25" s="218" t="s">
        <v>930</v>
      </c>
      <c r="H25" s="221" t="s">
        <v>164</v>
      </c>
      <c r="J25" s="125"/>
    </row>
    <row r="26">
      <c r="A26" s="222">
        <v>25.0</v>
      </c>
      <c r="B26" s="223" t="s">
        <v>369</v>
      </c>
      <c r="D26" s="224" t="s">
        <v>603</v>
      </c>
      <c r="E26" s="224">
        <v>60.0</v>
      </c>
      <c r="F26" s="223" t="s">
        <v>940</v>
      </c>
      <c r="G26" s="225"/>
      <c r="H26" s="226" t="s">
        <v>161</v>
      </c>
      <c r="J26" s="125"/>
    </row>
    <row r="27">
      <c r="A27" s="217">
        <v>26.0</v>
      </c>
      <c r="B27" s="218" t="s">
        <v>551</v>
      </c>
      <c r="D27" s="219" t="s">
        <v>787</v>
      </c>
      <c r="E27" s="219">
        <v>64.0</v>
      </c>
      <c r="F27" s="218" t="s">
        <v>920</v>
      </c>
      <c r="G27" s="220"/>
      <c r="H27" s="221" t="s">
        <v>162</v>
      </c>
      <c r="J27" s="125"/>
    </row>
    <row r="28">
      <c r="A28" s="222">
        <v>27.0</v>
      </c>
      <c r="B28" s="223" t="s">
        <v>550</v>
      </c>
      <c r="D28" s="224" t="s">
        <v>786</v>
      </c>
      <c r="E28" s="224">
        <v>68.0</v>
      </c>
      <c r="F28" s="223" t="s">
        <v>165</v>
      </c>
      <c r="G28" s="223" t="s">
        <v>931</v>
      </c>
      <c r="H28" s="226" t="s">
        <v>165</v>
      </c>
      <c r="J28" s="125"/>
    </row>
    <row r="29">
      <c r="A29" s="217">
        <v>28.0</v>
      </c>
      <c r="B29" s="218" t="s">
        <v>370</v>
      </c>
      <c r="D29" s="219" t="s">
        <v>604</v>
      </c>
      <c r="E29" s="219">
        <v>535.0</v>
      </c>
      <c r="F29" s="218" t="s">
        <v>186</v>
      </c>
      <c r="G29" s="218" t="s">
        <v>931</v>
      </c>
      <c r="H29" s="221" t="s">
        <v>161</v>
      </c>
      <c r="J29" s="125"/>
    </row>
    <row r="30">
      <c r="A30" s="222">
        <v>29.0</v>
      </c>
      <c r="B30" s="223" t="s">
        <v>503</v>
      </c>
      <c r="D30" s="224" t="s">
        <v>738</v>
      </c>
      <c r="E30" s="224">
        <v>70.0</v>
      </c>
      <c r="F30" s="223" t="s">
        <v>924</v>
      </c>
      <c r="G30" s="225"/>
      <c r="H30" s="226" t="s">
        <v>166</v>
      </c>
      <c r="J30" s="125"/>
    </row>
    <row r="31">
      <c r="A31" s="217">
        <v>30.0</v>
      </c>
      <c r="B31" s="218" t="s">
        <v>552</v>
      </c>
      <c r="D31" s="219" t="s">
        <v>788</v>
      </c>
      <c r="E31" s="219">
        <v>72.0</v>
      </c>
      <c r="F31" s="218" t="s">
        <v>941</v>
      </c>
      <c r="G31" s="218" t="s">
        <v>930</v>
      </c>
      <c r="H31" s="221" t="s">
        <v>164</v>
      </c>
      <c r="J31" s="125"/>
    </row>
    <row r="32">
      <c r="A32" s="222">
        <v>31.0</v>
      </c>
      <c r="B32" s="223" t="s">
        <v>942</v>
      </c>
      <c r="D32" s="224" t="s">
        <v>943</v>
      </c>
      <c r="E32" s="224">
        <v>74.0</v>
      </c>
      <c r="F32" s="223" t="s">
        <v>165</v>
      </c>
      <c r="G32" s="223" t="s">
        <v>931</v>
      </c>
      <c r="H32" s="226" t="s">
        <v>165</v>
      </c>
      <c r="J32" s="125"/>
    </row>
    <row r="33">
      <c r="A33" s="217">
        <v>32.0</v>
      </c>
      <c r="B33" s="218" t="s">
        <v>371</v>
      </c>
      <c r="D33" s="219" t="s">
        <v>605</v>
      </c>
      <c r="E33" s="219">
        <v>76.0</v>
      </c>
      <c r="F33" s="218" t="s">
        <v>165</v>
      </c>
      <c r="G33" s="218" t="s">
        <v>931</v>
      </c>
      <c r="H33" s="221" t="s">
        <v>165</v>
      </c>
      <c r="J33" s="125"/>
    </row>
    <row r="34">
      <c r="A34" s="222">
        <v>33.0</v>
      </c>
      <c r="B34" s="223" t="s">
        <v>504</v>
      </c>
      <c r="D34" s="224" t="s">
        <v>739</v>
      </c>
      <c r="E34" s="224">
        <v>86.0</v>
      </c>
      <c r="F34" s="223" t="s">
        <v>944</v>
      </c>
      <c r="G34" s="223" t="s">
        <v>930</v>
      </c>
      <c r="H34" s="226" t="s">
        <v>164</v>
      </c>
      <c r="J34" s="125"/>
    </row>
    <row r="35">
      <c r="A35" s="217">
        <v>34.0</v>
      </c>
      <c r="B35" s="218" t="s">
        <v>945</v>
      </c>
      <c r="D35" s="219" t="s">
        <v>606</v>
      </c>
      <c r="E35" s="219">
        <v>92.0</v>
      </c>
      <c r="F35" s="218" t="s">
        <v>186</v>
      </c>
      <c r="G35" s="218" t="s">
        <v>931</v>
      </c>
      <c r="H35" s="221" t="s">
        <v>161</v>
      </c>
      <c r="J35" s="125"/>
    </row>
    <row r="36">
      <c r="A36" s="217">
        <v>34.0</v>
      </c>
      <c r="B36" s="218" t="s">
        <v>946</v>
      </c>
      <c r="D36" s="219" t="s">
        <v>606</v>
      </c>
      <c r="E36" s="219">
        <v>92.0</v>
      </c>
      <c r="F36" s="218" t="s">
        <v>186</v>
      </c>
      <c r="G36" s="218" t="s">
        <v>931</v>
      </c>
      <c r="H36" s="221" t="s">
        <v>161</v>
      </c>
      <c r="J36" s="125"/>
    </row>
    <row r="37">
      <c r="A37" s="222">
        <v>35.0</v>
      </c>
      <c r="B37" s="223" t="s">
        <v>373</v>
      </c>
      <c r="D37" s="224" t="s">
        <v>607</v>
      </c>
      <c r="E37" s="224">
        <v>96.0</v>
      </c>
      <c r="F37" s="223" t="s">
        <v>947</v>
      </c>
      <c r="G37" s="225"/>
      <c r="H37" s="226" t="s">
        <v>162</v>
      </c>
      <c r="J37" s="125"/>
    </row>
    <row r="38">
      <c r="A38" s="217">
        <v>36.0</v>
      </c>
      <c r="B38" s="218" t="s">
        <v>505</v>
      </c>
      <c r="D38" s="219" t="s">
        <v>740</v>
      </c>
      <c r="E38" s="219">
        <v>100.0</v>
      </c>
      <c r="F38" s="218" t="s">
        <v>937</v>
      </c>
      <c r="G38" s="220"/>
      <c r="H38" s="221" t="s">
        <v>166</v>
      </c>
      <c r="J38" s="125"/>
    </row>
    <row r="39">
      <c r="A39" s="222">
        <v>37.0</v>
      </c>
      <c r="B39" s="223" t="s">
        <v>548</v>
      </c>
      <c r="D39" s="224" t="s">
        <v>784</v>
      </c>
      <c r="E39" s="224">
        <v>854.0</v>
      </c>
      <c r="F39" s="223" t="s">
        <v>939</v>
      </c>
      <c r="G39" s="223" t="s">
        <v>930</v>
      </c>
      <c r="H39" s="226" t="s">
        <v>164</v>
      </c>
      <c r="J39" s="125"/>
    </row>
    <row r="40">
      <c r="A40" s="217">
        <v>38.0</v>
      </c>
      <c r="B40" s="218" t="s">
        <v>547</v>
      </c>
      <c r="D40" s="219" t="s">
        <v>783</v>
      </c>
      <c r="E40" s="219">
        <v>108.0</v>
      </c>
      <c r="F40" s="218" t="s">
        <v>944</v>
      </c>
      <c r="G40" s="218" t="s">
        <v>930</v>
      </c>
      <c r="H40" s="221" t="s">
        <v>164</v>
      </c>
      <c r="J40" s="125"/>
    </row>
    <row r="41">
      <c r="A41" s="222">
        <v>39.0</v>
      </c>
      <c r="B41" s="223" t="s">
        <v>506</v>
      </c>
      <c r="D41" s="224" t="s">
        <v>741</v>
      </c>
      <c r="E41" s="224">
        <v>132.0</v>
      </c>
      <c r="F41" s="223" t="s">
        <v>939</v>
      </c>
      <c r="G41" s="223" t="s">
        <v>930</v>
      </c>
      <c r="H41" s="226" t="s">
        <v>164</v>
      </c>
      <c r="J41" s="125"/>
    </row>
    <row r="42">
      <c r="A42" s="217">
        <v>40.0</v>
      </c>
      <c r="B42" s="218" t="s">
        <v>374</v>
      </c>
      <c r="D42" s="219" t="s">
        <v>608</v>
      </c>
      <c r="E42" s="219">
        <v>116.0</v>
      </c>
      <c r="F42" s="218" t="s">
        <v>947</v>
      </c>
      <c r="G42" s="220"/>
      <c r="H42" s="221" t="s">
        <v>162</v>
      </c>
      <c r="J42" s="125"/>
    </row>
    <row r="43">
      <c r="A43" s="222">
        <v>41.0</v>
      </c>
      <c r="B43" s="223" t="s">
        <v>375</v>
      </c>
      <c r="D43" s="224" t="s">
        <v>609</v>
      </c>
      <c r="E43" s="224">
        <v>120.0</v>
      </c>
      <c r="F43" s="223" t="s">
        <v>929</v>
      </c>
      <c r="G43" s="223" t="s">
        <v>930</v>
      </c>
      <c r="H43" s="226" t="s">
        <v>164</v>
      </c>
      <c r="J43" s="125"/>
    </row>
    <row r="44">
      <c r="A44" s="217">
        <v>42.0</v>
      </c>
      <c r="B44" s="218" t="s">
        <v>481</v>
      </c>
      <c r="D44" s="219" t="s">
        <v>716</v>
      </c>
      <c r="E44" s="219">
        <v>124.0</v>
      </c>
      <c r="F44" s="218" t="s">
        <v>940</v>
      </c>
      <c r="G44" s="220"/>
      <c r="H44" s="221" t="s">
        <v>161</v>
      </c>
      <c r="J44" s="125"/>
    </row>
    <row r="45">
      <c r="A45" s="222">
        <v>43.0</v>
      </c>
      <c r="B45" s="223" t="s">
        <v>948</v>
      </c>
      <c r="D45" s="224" t="s">
        <v>610</v>
      </c>
      <c r="E45" s="224">
        <v>136.0</v>
      </c>
      <c r="F45" s="223" t="s">
        <v>186</v>
      </c>
      <c r="G45" s="223" t="s">
        <v>931</v>
      </c>
      <c r="H45" s="226" t="s">
        <v>161</v>
      </c>
      <c r="J45" s="125"/>
    </row>
    <row r="46">
      <c r="A46" s="217">
        <v>44.0</v>
      </c>
      <c r="B46" s="218" t="s">
        <v>553</v>
      </c>
      <c r="D46" s="219" t="s">
        <v>789</v>
      </c>
      <c r="E46" s="219">
        <v>140.0</v>
      </c>
      <c r="F46" s="218" t="s">
        <v>929</v>
      </c>
      <c r="G46" s="218" t="s">
        <v>930</v>
      </c>
      <c r="H46" s="221" t="s">
        <v>164</v>
      </c>
      <c r="J46" s="125"/>
    </row>
    <row r="47">
      <c r="A47" s="222">
        <v>45.0</v>
      </c>
      <c r="B47" s="223" t="s">
        <v>574</v>
      </c>
      <c r="D47" s="224" t="s">
        <v>810</v>
      </c>
      <c r="E47" s="224">
        <v>148.0</v>
      </c>
      <c r="F47" s="223" t="s">
        <v>929</v>
      </c>
      <c r="G47" s="223" t="s">
        <v>930</v>
      </c>
      <c r="H47" s="226" t="s">
        <v>164</v>
      </c>
      <c r="J47" s="125"/>
    </row>
    <row r="48">
      <c r="A48" s="217">
        <v>46.0</v>
      </c>
      <c r="B48" s="218" t="s">
        <v>507</v>
      </c>
      <c r="D48" s="219" t="s">
        <v>742</v>
      </c>
      <c r="E48" s="219">
        <v>152.0</v>
      </c>
      <c r="F48" s="218" t="s">
        <v>165</v>
      </c>
      <c r="G48" s="218" t="s">
        <v>931</v>
      </c>
      <c r="H48" s="221" t="s">
        <v>165</v>
      </c>
      <c r="J48" s="125"/>
    </row>
    <row r="49">
      <c r="A49" s="222">
        <v>47.0</v>
      </c>
      <c r="B49" s="223" t="s">
        <v>191</v>
      </c>
      <c r="D49" s="224" t="s">
        <v>592</v>
      </c>
      <c r="E49" s="224">
        <v>156.0</v>
      </c>
      <c r="F49" s="223" t="s">
        <v>949</v>
      </c>
      <c r="G49" s="225"/>
      <c r="H49" s="226" t="s">
        <v>162</v>
      </c>
      <c r="I49" s="132">
        <v>2.0</v>
      </c>
      <c r="J49" s="125"/>
    </row>
    <row r="50">
      <c r="A50" s="217">
        <v>48.0</v>
      </c>
      <c r="B50" s="218" t="s">
        <v>498</v>
      </c>
      <c r="D50" s="219" t="s">
        <v>733</v>
      </c>
      <c r="E50" s="219">
        <v>344.0</v>
      </c>
      <c r="F50" s="218" t="s">
        <v>949</v>
      </c>
      <c r="G50" s="220"/>
      <c r="H50" s="221" t="s">
        <v>162</v>
      </c>
      <c r="J50" s="125"/>
    </row>
    <row r="51">
      <c r="A51" s="222">
        <v>49.0</v>
      </c>
      <c r="B51" s="223" t="s">
        <v>827</v>
      </c>
      <c r="D51" s="224" t="s">
        <v>950</v>
      </c>
      <c r="E51" s="224">
        <v>446.0</v>
      </c>
      <c r="F51" s="223" t="s">
        <v>949</v>
      </c>
      <c r="G51" s="225"/>
      <c r="H51" s="226" t="s">
        <v>162</v>
      </c>
      <c r="J51" s="125"/>
    </row>
    <row r="52">
      <c r="A52" s="217">
        <v>50.0</v>
      </c>
      <c r="B52" s="218" t="s">
        <v>582</v>
      </c>
      <c r="D52" s="219" t="s">
        <v>818</v>
      </c>
      <c r="E52" s="219">
        <v>162.0</v>
      </c>
      <c r="F52" s="218" t="s">
        <v>935</v>
      </c>
      <c r="G52" s="220"/>
      <c r="H52" s="221" t="s">
        <v>163</v>
      </c>
      <c r="J52" s="125"/>
    </row>
    <row r="53">
      <c r="A53" s="222">
        <v>51.0</v>
      </c>
      <c r="B53" s="223" t="s">
        <v>581</v>
      </c>
      <c r="D53" s="224" t="s">
        <v>817</v>
      </c>
      <c r="E53" s="224">
        <v>166.0</v>
      </c>
      <c r="F53" s="223" t="s">
        <v>935</v>
      </c>
      <c r="G53" s="225"/>
      <c r="H53" s="226" t="s">
        <v>163</v>
      </c>
      <c r="J53" s="125"/>
    </row>
    <row r="54">
      <c r="A54" s="217">
        <v>52.0</v>
      </c>
      <c r="B54" s="218" t="s">
        <v>189</v>
      </c>
      <c r="D54" s="219" t="s">
        <v>590</v>
      </c>
      <c r="E54" s="219">
        <v>170.0</v>
      </c>
      <c r="F54" s="218" t="s">
        <v>165</v>
      </c>
      <c r="G54" s="218" t="s">
        <v>931</v>
      </c>
      <c r="H54" s="221" t="s">
        <v>165</v>
      </c>
      <c r="I54" s="132">
        <v>2.0</v>
      </c>
      <c r="J54" s="125"/>
    </row>
    <row r="55">
      <c r="A55" s="222">
        <v>53.0</v>
      </c>
      <c r="B55" s="223" t="s">
        <v>377</v>
      </c>
      <c r="D55" s="224" t="s">
        <v>611</v>
      </c>
      <c r="E55" s="224">
        <v>174.0</v>
      </c>
      <c r="F55" s="223" t="s">
        <v>944</v>
      </c>
      <c r="G55" s="223" t="s">
        <v>930</v>
      </c>
      <c r="H55" s="226" t="s">
        <v>164</v>
      </c>
      <c r="J55" s="125"/>
    </row>
    <row r="56">
      <c r="A56" s="217">
        <v>54.0</v>
      </c>
      <c r="B56" s="218" t="s">
        <v>436</v>
      </c>
      <c r="D56" s="219" t="s">
        <v>671</v>
      </c>
      <c r="E56" s="219">
        <v>178.0</v>
      </c>
      <c r="F56" s="218" t="s">
        <v>929</v>
      </c>
      <c r="G56" s="218" t="s">
        <v>930</v>
      </c>
      <c r="H56" s="221" t="s">
        <v>164</v>
      </c>
      <c r="J56" s="125"/>
    </row>
    <row r="57">
      <c r="A57" s="222">
        <v>55.0</v>
      </c>
      <c r="B57" s="223" t="s">
        <v>378</v>
      </c>
      <c r="D57" s="224" t="s">
        <v>612</v>
      </c>
      <c r="E57" s="224">
        <v>184.0</v>
      </c>
      <c r="F57" s="223" t="s">
        <v>926</v>
      </c>
      <c r="G57" s="225"/>
      <c r="H57" s="226" t="s">
        <v>163</v>
      </c>
      <c r="J57" s="125"/>
    </row>
    <row r="58">
      <c r="A58" s="217">
        <v>56.0</v>
      </c>
      <c r="B58" s="218" t="s">
        <v>379</v>
      </c>
      <c r="D58" s="219" t="s">
        <v>613</v>
      </c>
      <c r="E58" s="219">
        <v>188.0</v>
      </c>
      <c r="F58" s="218" t="s">
        <v>938</v>
      </c>
      <c r="G58" s="218" t="s">
        <v>931</v>
      </c>
      <c r="H58" s="221" t="s">
        <v>161</v>
      </c>
      <c r="J58" s="125"/>
    </row>
    <row r="59">
      <c r="A59" s="222">
        <v>57.0</v>
      </c>
      <c r="B59" s="197" t="s">
        <v>380</v>
      </c>
      <c r="D59" s="224" t="s">
        <v>614</v>
      </c>
      <c r="E59" s="224">
        <v>384.0</v>
      </c>
      <c r="F59" s="223" t="s">
        <v>939</v>
      </c>
      <c r="G59" s="223" t="s">
        <v>930</v>
      </c>
      <c r="H59" s="226" t="s">
        <v>164</v>
      </c>
      <c r="J59" s="125"/>
    </row>
    <row r="60">
      <c r="A60" s="222">
        <v>57.0</v>
      </c>
      <c r="B60" s="223" t="s">
        <v>951</v>
      </c>
      <c r="D60" s="224" t="s">
        <v>614</v>
      </c>
      <c r="E60" s="224">
        <v>384.0</v>
      </c>
      <c r="F60" s="223" t="s">
        <v>939</v>
      </c>
      <c r="G60" s="223" t="s">
        <v>930</v>
      </c>
      <c r="H60" s="226" t="s">
        <v>164</v>
      </c>
      <c r="J60" s="125"/>
    </row>
    <row r="61">
      <c r="A61" s="217">
        <v>58.0</v>
      </c>
      <c r="B61" s="218" t="s">
        <v>483</v>
      </c>
      <c r="D61" s="219" t="s">
        <v>718</v>
      </c>
      <c r="E61" s="219">
        <v>191.0</v>
      </c>
      <c r="F61" s="218" t="s">
        <v>924</v>
      </c>
      <c r="G61" s="220"/>
      <c r="H61" s="221" t="s">
        <v>166</v>
      </c>
      <c r="J61" s="125"/>
    </row>
    <row r="62">
      <c r="A62" s="222">
        <v>59.0</v>
      </c>
      <c r="B62" s="223" t="s">
        <v>381</v>
      </c>
      <c r="D62" s="224" t="s">
        <v>615</v>
      </c>
      <c r="E62" s="224">
        <v>192.0</v>
      </c>
      <c r="F62" s="223" t="s">
        <v>186</v>
      </c>
      <c r="G62" s="223" t="s">
        <v>931</v>
      </c>
      <c r="H62" s="226" t="s">
        <v>161</v>
      </c>
      <c r="J62" s="125"/>
    </row>
    <row r="63">
      <c r="A63" s="217">
        <v>60.0</v>
      </c>
      <c r="B63" s="218" t="s">
        <v>382</v>
      </c>
      <c r="D63" s="219" t="s">
        <v>616</v>
      </c>
      <c r="E63" s="219">
        <v>531.0</v>
      </c>
      <c r="F63" s="218" t="s">
        <v>186</v>
      </c>
      <c r="G63" s="218" t="s">
        <v>931</v>
      </c>
      <c r="H63" s="221" t="s">
        <v>161</v>
      </c>
      <c r="J63" s="125"/>
    </row>
    <row r="64">
      <c r="A64" s="222">
        <v>61.0</v>
      </c>
      <c r="B64" s="223" t="s">
        <v>486</v>
      </c>
      <c r="D64" s="224" t="s">
        <v>721</v>
      </c>
      <c r="E64" s="224">
        <v>196.0</v>
      </c>
      <c r="F64" s="223" t="s">
        <v>934</v>
      </c>
      <c r="G64" s="225"/>
      <c r="H64" s="226" t="s">
        <v>162</v>
      </c>
      <c r="J64" s="125"/>
    </row>
    <row r="65">
      <c r="A65" s="217">
        <v>62.0</v>
      </c>
      <c r="B65" s="218" t="s">
        <v>555</v>
      </c>
      <c r="D65" s="219" t="s">
        <v>791</v>
      </c>
      <c r="E65" s="219">
        <v>203.0</v>
      </c>
      <c r="F65" s="218" t="s">
        <v>937</v>
      </c>
      <c r="G65" s="220"/>
      <c r="H65" s="221" t="s">
        <v>166</v>
      </c>
      <c r="J65" s="125"/>
    </row>
    <row r="66">
      <c r="A66" s="222">
        <v>63.0</v>
      </c>
      <c r="B66" s="223" t="s">
        <v>522</v>
      </c>
      <c r="D66" s="224" t="s">
        <v>757</v>
      </c>
      <c r="E66" s="224">
        <v>408.0</v>
      </c>
      <c r="F66" s="223" t="s">
        <v>949</v>
      </c>
      <c r="G66" s="225"/>
      <c r="H66" s="226" t="s">
        <v>162</v>
      </c>
      <c r="J66" s="125"/>
    </row>
    <row r="67">
      <c r="A67" s="217">
        <v>64.0</v>
      </c>
      <c r="B67" s="218" t="s">
        <v>828</v>
      </c>
      <c r="D67" s="219" t="s">
        <v>617</v>
      </c>
      <c r="E67" s="219">
        <v>180.0</v>
      </c>
      <c r="F67" s="218" t="s">
        <v>929</v>
      </c>
      <c r="G67" s="218" t="s">
        <v>930</v>
      </c>
      <c r="H67" s="221" t="s">
        <v>164</v>
      </c>
      <c r="J67" s="125"/>
    </row>
    <row r="68">
      <c r="A68" s="217">
        <v>64.0</v>
      </c>
      <c r="B68" s="218" t="s">
        <v>829</v>
      </c>
      <c r="D68" s="219" t="s">
        <v>617</v>
      </c>
      <c r="E68" s="219">
        <v>180.0</v>
      </c>
      <c r="F68" s="218" t="s">
        <v>929</v>
      </c>
      <c r="G68" s="218" t="s">
        <v>930</v>
      </c>
      <c r="H68" s="221" t="s">
        <v>164</v>
      </c>
      <c r="J68" s="125"/>
    </row>
    <row r="69">
      <c r="A69" s="222">
        <v>65.0</v>
      </c>
      <c r="B69" s="223" t="s">
        <v>476</v>
      </c>
      <c r="D69" s="224" t="s">
        <v>711</v>
      </c>
      <c r="E69" s="224">
        <v>208.0</v>
      </c>
      <c r="F69" s="223" t="s">
        <v>923</v>
      </c>
      <c r="G69" s="225"/>
      <c r="H69" s="226" t="s">
        <v>166</v>
      </c>
      <c r="J69" s="125"/>
    </row>
    <row r="70">
      <c r="A70" s="217">
        <v>66.0</v>
      </c>
      <c r="B70" s="218" t="s">
        <v>384</v>
      </c>
      <c r="D70" s="219" t="s">
        <v>618</v>
      </c>
      <c r="E70" s="219">
        <v>262.0</v>
      </c>
      <c r="F70" s="218" t="s">
        <v>944</v>
      </c>
      <c r="G70" s="218" t="s">
        <v>930</v>
      </c>
      <c r="H70" s="221" t="s">
        <v>164</v>
      </c>
      <c r="J70" s="125"/>
    </row>
    <row r="71">
      <c r="A71" s="222">
        <v>67.0</v>
      </c>
      <c r="B71" s="223" t="s">
        <v>385</v>
      </c>
      <c r="D71" s="224" t="s">
        <v>619</v>
      </c>
      <c r="E71" s="224">
        <v>212.0</v>
      </c>
      <c r="F71" s="223" t="s">
        <v>186</v>
      </c>
      <c r="G71" s="223" t="s">
        <v>931</v>
      </c>
      <c r="H71" s="226" t="s">
        <v>161</v>
      </c>
      <c r="J71" s="125"/>
    </row>
    <row r="72">
      <c r="A72" s="217">
        <v>68.0</v>
      </c>
      <c r="B72" s="218" t="s">
        <v>952</v>
      </c>
      <c r="D72" s="219" t="s">
        <v>620</v>
      </c>
      <c r="E72" s="219">
        <v>214.0</v>
      </c>
      <c r="F72" s="218" t="s">
        <v>186</v>
      </c>
      <c r="G72" s="218" t="s">
        <v>931</v>
      </c>
      <c r="H72" s="221" t="s">
        <v>161</v>
      </c>
      <c r="J72" s="125"/>
    </row>
    <row r="73">
      <c r="A73" s="222">
        <v>69.0</v>
      </c>
      <c r="B73" s="223" t="s">
        <v>314</v>
      </c>
      <c r="D73" s="224" t="s">
        <v>621</v>
      </c>
      <c r="E73" s="224">
        <v>218.0</v>
      </c>
      <c r="F73" s="223" t="s">
        <v>165</v>
      </c>
      <c r="G73" s="223" t="s">
        <v>931</v>
      </c>
      <c r="H73" s="226" t="s">
        <v>165</v>
      </c>
      <c r="J73" s="125"/>
    </row>
    <row r="74">
      <c r="A74" s="217">
        <v>70.0</v>
      </c>
      <c r="B74" s="218" t="s">
        <v>387</v>
      </c>
      <c r="D74" s="219" t="s">
        <v>622</v>
      </c>
      <c r="E74" s="219">
        <v>818.0</v>
      </c>
      <c r="F74" s="218" t="s">
        <v>925</v>
      </c>
      <c r="G74" s="220"/>
      <c r="H74" s="221" t="s">
        <v>164</v>
      </c>
      <c r="J74" s="125"/>
    </row>
    <row r="75">
      <c r="A75" s="222">
        <v>71.0</v>
      </c>
      <c r="B75" s="223" t="s">
        <v>388</v>
      </c>
      <c r="D75" s="224" t="s">
        <v>623</v>
      </c>
      <c r="E75" s="224">
        <v>222.0</v>
      </c>
      <c r="F75" s="223" t="s">
        <v>938</v>
      </c>
      <c r="G75" s="223" t="s">
        <v>931</v>
      </c>
      <c r="H75" s="226" t="s">
        <v>161</v>
      </c>
      <c r="J75" s="125"/>
    </row>
    <row r="76">
      <c r="A76" s="217">
        <v>72.0</v>
      </c>
      <c r="B76" s="218" t="s">
        <v>389</v>
      </c>
      <c r="D76" s="219" t="s">
        <v>624</v>
      </c>
      <c r="E76" s="219">
        <v>226.0</v>
      </c>
      <c r="F76" s="218" t="s">
        <v>929</v>
      </c>
      <c r="G76" s="218" t="s">
        <v>930</v>
      </c>
      <c r="H76" s="221" t="s">
        <v>164</v>
      </c>
      <c r="J76" s="125"/>
    </row>
    <row r="77">
      <c r="A77" s="222">
        <v>73.0</v>
      </c>
      <c r="B77" s="223" t="s">
        <v>390</v>
      </c>
      <c r="D77" s="224" t="s">
        <v>625</v>
      </c>
      <c r="E77" s="224">
        <v>232.0</v>
      </c>
      <c r="F77" s="223" t="s">
        <v>944</v>
      </c>
      <c r="G77" s="223" t="s">
        <v>930</v>
      </c>
      <c r="H77" s="226" t="s">
        <v>164</v>
      </c>
      <c r="J77" s="125"/>
    </row>
    <row r="78">
      <c r="A78" s="217">
        <v>74.0</v>
      </c>
      <c r="B78" s="218" t="s">
        <v>508</v>
      </c>
      <c r="D78" s="219" t="s">
        <v>743</v>
      </c>
      <c r="E78" s="219">
        <v>233.0</v>
      </c>
      <c r="F78" s="218" t="s">
        <v>923</v>
      </c>
      <c r="G78" s="220"/>
      <c r="H78" s="221" t="s">
        <v>166</v>
      </c>
      <c r="J78" s="125"/>
    </row>
    <row r="79">
      <c r="A79" s="222">
        <v>75.0</v>
      </c>
      <c r="B79" s="223" t="s">
        <v>573</v>
      </c>
      <c r="D79" s="224" t="s">
        <v>809</v>
      </c>
      <c r="E79" s="224">
        <v>748.0</v>
      </c>
      <c r="F79" s="223" t="s">
        <v>941</v>
      </c>
      <c r="G79" s="223" t="s">
        <v>930</v>
      </c>
      <c r="H79" s="226" t="s">
        <v>164</v>
      </c>
      <c r="J79" s="125"/>
    </row>
    <row r="80">
      <c r="A80" s="217">
        <v>76.0</v>
      </c>
      <c r="B80" s="218" t="s">
        <v>556</v>
      </c>
      <c r="D80" s="219" t="s">
        <v>792</v>
      </c>
      <c r="E80" s="219">
        <v>231.0</v>
      </c>
      <c r="F80" s="218" t="s">
        <v>944</v>
      </c>
      <c r="G80" s="218" t="s">
        <v>930</v>
      </c>
      <c r="H80" s="221" t="s">
        <v>164</v>
      </c>
      <c r="J80" s="125"/>
    </row>
    <row r="81">
      <c r="A81" s="222">
        <v>77.0</v>
      </c>
      <c r="B81" s="223" t="s">
        <v>509</v>
      </c>
      <c r="D81" s="224" t="s">
        <v>744</v>
      </c>
      <c r="E81" s="224">
        <v>238.0</v>
      </c>
      <c r="F81" s="223" t="s">
        <v>165</v>
      </c>
      <c r="G81" s="223" t="s">
        <v>931</v>
      </c>
      <c r="H81" s="226" t="s">
        <v>165</v>
      </c>
      <c r="J81" s="125"/>
    </row>
    <row r="82">
      <c r="A82" s="217">
        <v>78.0</v>
      </c>
      <c r="B82" s="218" t="s">
        <v>510</v>
      </c>
      <c r="D82" s="219" t="s">
        <v>745</v>
      </c>
      <c r="E82" s="219">
        <v>234.0</v>
      </c>
      <c r="F82" s="218" t="s">
        <v>923</v>
      </c>
      <c r="G82" s="220"/>
      <c r="H82" s="221" t="s">
        <v>166</v>
      </c>
      <c r="J82" s="125"/>
    </row>
    <row r="83">
      <c r="A83" s="222">
        <v>79.0</v>
      </c>
      <c r="B83" s="223" t="s">
        <v>391</v>
      </c>
      <c r="D83" s="224" t="s">
        <v>626</v>
      </c>
      <c r="E83" s="224">
        <v>242.0</v>
      </c>
      <c r="F83" s="223" t="s">
        <v>953</v>
      </c>
      <c r="G83" s="225"/>
      <c r="H83" s="226" t="s">
        <v>163</v>
      </c>
      <c r="J83" s="125"/>
    </row>
    <row r="84">
      <c r="A84" s="217">
        <v>80.0</v>
      </c>
      <c r="B84" s="218" t="s">
        <v>511</v>
      </c>
      <c r="D84" s="219" t="s">
        <v>746</v>
      </c>
      <c r="E84" s="219">
        <v>246.0</v>
      </c>
      <c r="F84" s="218" t="s">
        <v>923</v>
      </c>
      <c r="G84" s="220"/>
      <c r="H84" s="221" t="s">
        <v>166</v>
      </c>
      <c r="J84" s="125"/>
    </row>
    <row r="85">
      <c r="A85" s="222">
        <v>81.0</v>
      </c>
      <c r="B85" s="223" t="s">
        <v>477</v>
      </c>
      <c r="D85" s="224" t="s">
        <v>712</v>
      </c>
      <c r="E85" s="224">
        <v>250.0</v>
      </c>
      <c r="F85" s="223" t="s">
        <v>936</v>
      </c>
      <c r="G85" s="225"/>
      <c r="H85" s="226" t="s">
        <v>166</v>
      </c>
      <c r="J85" s="125"/>
    </row>
    <row r="86">
      <c r="A86" s="217">
        <v>82.0</v>
      </c>
      <c r="B86" s="218" t="s">
        <v>392</v>
      </c>
      <c r="D86" s="219" t="s">
        <v>627</v>
      </c>
      <c r="E86" s="219">
        <v>254.0</v>
      </c>
      <c r="F86" s="218" t="s">
        <v>165</v>
      </c>
      <c r="G86" s="218" t="s">
        <v>931</v>
      </c>
      <c r="H86" s="221" t="s">
        <v>165</v>
      </c>
      <c r="J86" s="125"/>
    </row>
    <row r="87">
      <c r="A87" s="222">
        <v>83.0</v>
      </c>
      <c r="B87" s="223" t="s">
        <v>393</v>
      </c>
      <c r="D87" s="224" t="s">
        <v>628</v>
      </c>
      <c r="E87" s="224">
        <v>258.0</v>
      </c>
      <c r="F87" s="223" t="s">
        <v>926</v>
      </c>
      <c r="G87" s="225"/>
      <c r="H87" s="226" t="s">
        <v>163</v>
      </c>
      <c r="J87" s="125"/>
    </row>
    <row r="88">
      <c r="A88" s="217">
        <v>84.0</v>
      </c>
      <c r="B88" s="218" t="s">
        <v>394</v>
      </c>
      <c r="D88" s="219" t="s">
        <v>629</v>
      </c>
      <c r="E88" s="219">
        <v>260.0</v>
      </c>
      <c r="F88" s="218" t="s">
        <v>944</v>
      </c>
      <c r="G88" s="218" t="s">
        <v>930</v>
      </c>
      <c r="H88" s="221" t="s">
        <v>164</v>
      </c>
      <c r="J88" s="125"/>
    </row>
    <row r="89">
      <c r="A89" s="222">
        <v>85.0</v>
      </c>
      <c r="B89" s="223" t="s">
        <v>395</v>
      </c>
      <c r="D89" s="224" t="s">
        <v>630</v>
      </c>
      <c r="E89" s="224">
        <v>266.0</v>
      </c>
      <c r="F89" s="223" t="s">
        <v>929</v>
      </c>
      <c r="G89" s="223" t="s">
        <v>930</v>
      </c>
      <c r="H89" s="226" t="s">
        <v>164</v>
      </c>
      <c r="J89" s="125"/>
    </row>
    <row r="90">
      <c r="A90" s="217">
        <v>86.0</v>
      </c>
      <c r="B90" s="218" t="s">
        <v>396</v>
      </c>
      <c r="D90" s="219" t="s">
        <v>631</v>
      </c>
      <c r="E90" s="219">
        <v>270.0</v>
      </c>
      <c r="F90" s="218" t="s">
        <v>939</v>
      </c>
      <c r="G90" s="218" t="s">
        <v>930</v>
      </c>
      <c r="H90" s="221" t="s">
        <v>164</v>
      </c>
      <c r="J90" s="125"/>
    </row>
    <row r="91">
      <c r="A91" s="222">
        <v>87.0</v>
      </c>
      <c r="B91" s="223" t="s">
        <v>512</v>
      </c>
      <c r="D91" s="224" t="s">
        <v>747</v>
      </c>
      <c r="E91" s="224">
        <v>268.0</v>
      </c>
      <c r="F91" s="223" t="s">
        <v>934</v>
      </c>
      <c r="G91" s="225"/>
      <c r="H91" s="226" t="s">
        <v>162</v>
      </c>
      <c r="J91" s="125"/>
    </row>
    <row r="92">
      <c r="A92" s="217">
        <v>88.0</v>
      </c>
      <c r="B92" s="218" t="s">
        <v>482</v>
      </c>
      <c r="D92" s="219" t="s">
        <v>717</v>
      </c>
      <c r="E92" s="219">
        <v>276.0</v>
      </c>
      <c r="F92" s="218" t="s">
        <v>936</v>
      </c>
      <c r="G92" s="220"/>
      <c r="H92" s="221" t="s">
        <v>166</v>
      </c>
      <c r="J92" s="125"/>
    </row>
    <row r="93">
      <c r="A93" s="222">
        <v>89.0</v>
      </c>
      <c r="B93" s="223" t="s">
        <v>397</v>
      </c>
      <c r="D93" s="224" t="s">
        <v>632</v>
      </c>
      <c r="E93" s="224">
        <v>288.0</v>
      </c>
      <c r="F93" s="223" t="s">
        <v>939</v>
      </c>
      <c r="G93" s="223" t="s">
        <v>930</v>
      </c>
      <c r="H93" s="226" t="s">
        <v>164</v>
      </c>
      <c r="J93" s="125"/>
    </row>
    <row r="94">
      <c r="A94" s="217">
        <v>90.0</v>
      </c>
      <c r="B94" s="218" t="s">
        <v>513</v>
      </c>
      <c r="D94" s="219" t="s">
        <v>748</v>
      </c>
      <c r="E94" s="219">
        <v>292.0</v>
      </c>
      <c r="F94" s="218" t="s">
        <v>924</v>
      </c>
      <c r="G94" s="220"/>
      <c r="H94" s="221" t="s">
        <v>166</v>
      </c>
      <c r="J94" s="125"/>
    </row>
    <row r="95">
      <c r="A95" s="222">
        <v>91.0</v>
      </c>
      <c r="B95" s="223" t="s">
        <v>480</v>
      </c>
      <c r="D95" s="224" t="s">
        <v>715</v>
      </c>
      <c r="E95" s="224">
        <v>300.0</v>
      </c>
      <c r="F95" s="223" t="s">
        <v>924</v>
      </c>
      <c r="G95" s="225"/>
      <c r="H95" s="226" t="s">
        <v>166</v>
      </c>
      <c r="J95" s="125"/>
    </row>
    <row r="96">
      <c r="A96" s="217">
        <v>92.0</v>
      </c>
      <c r="B96" s="218" t="s">
        <v>514</v>
      </c>
      <c r="D96" s="219" t="s">
        <v>749</v>
      </c>
      <c r="E96" s="219">
        <v>304.0</v>
      </c>
      <c r="F96" s="218" t="s">
        <v>940</v>
      </c>
      <c r="G96" s="220"/>
      <c r="H96" s="221" t="s">
        <v>161</v>
      </c>
      <c r="J96" s="125"/>
    </row>
    <row r="97">
      <c r="A97" s="222">
        <v>93.0</v>
      </c>
      <c r="B97" s="223" t="s">
        <v>398</v>
      </c>
      <c r="D97" s="224" t="s">
        <v>633</v>
      </c>
      <c r="E97" s="224">
        <v>308.0</v>
      </c>
      <c r="F97" s="223" t="s">
        <v>186</v>
      </c>
      <c r="G97" s="223" t="s">
        <v>931</v>
      </c>
      <c r="H97" s="226" t="s">
        <v>161</v>
      </c>
      <c r="J97" s="125"/>
    </row>
    <row r="98">
      <c r="A98" s="217">
        <v>94.0</v>
      </c>
      <c r="B98" s="218" t="s">
        <v>399</v>
      </c>
      <c r="D98" s="219" t="s">
        <v>634</v>
      </c>
      <c r="E98" s="219">
        <v>312.0</v>
      </c>
      <c r="F98" s="218" t="s">
        <v>186</v>
      </c>
      <c r="G98" s="218" t="s">
        <v>931</v>
      </c>
      <c r="H98" s="221" t="s">
        <v>161</v>
      </c>
      <c r="J98" s="125"/>
    </row>
    <row r="99">
      <c r="A99" s="222">
        <v>95.0</v>
      </c>
      <c r="B99" s="223" t="s">
        <v>400</v>
      </c>
      <c r="D99" s="224" t="s">
        <v>635</v>
      </c>
      <c r="E99" s="224">
        <v>316.0</v>
      </c>
      <c r="F99" s="223" t="s">
        <v>954</v>
      </c>
      <c r="G99" s="225"/>
      <c r="H99" s="226" t="s">
        <v>163</v>
      </c>
      <c r="J99" s="125"/>
    </row>
    <row r="100">
      <c r="A100" s="217">
        <v>96.0</v>
      </c>
      <c r="B100" s="218" t="s">
        <v>401</v>
      </c>
      <c r="D100" s="219" t="s">
        <v>636</v>
      </c>
      <c r="E100" s="219">
        <v>320.0</v>
      </c>
      <c r="F100" s="218" t="s">
        <v>938</v>
      </c>
      <c r="G100" s="218" t="s">
        <v>931</v>
      </c>
      <c r="H100" s="221" t="s">
        <v>161</v>
      </c>
      <c r="J100" s="125"/>
    </row>
    <row r="101">
      <c r="A101" s="222">
        <v>97.0</v>
      </c>
      <c r="B101" s="223" t="s">
        <v>515</v>
      </c>
      <c r="D101" s="224" t="s">
        <v>750</v>
      </c>
      <c r="E101" s="224">
        <v>831.0</v>
      </c>
      <c r="F101" s="223" t="s">
        <v>923</v>
      </c>
      <c r="G101" s="223" t="s">
        <v>955</v>
      </c>
      <c r="H101" s="226" t="s">
        <v>166</v>
      </c>
      <c r="J101" s="125"/>
    </row>
    <row r="102">
      <c r="A102" s="217">
        <v>98.0</v>
      </c>
      <c r="B102" s="218" t="s">
        <v>402</v>
      </c>
      <c r="D102" s="219" t="s">
        <v>637</v>
      </c>
      <c r="E102" s="219">
        <v>324.0</v>
      </c>
      <c r="F102" s="218" t="s">
        <v>939</v>
      </c>
      <c r="G102" s="218" t="s">
        <v>930</v>
      </c>
      <c r="H102" s="221" t="s">
        <v>164</v>
      </c>
      <c r="J102" s="125"/>
    </row>
    <row r="103">
      <c r="A103" s="222">
        <v>99.0</v>
      </c>
      <c r="B103" s="223" t="s">
        <v>403</v>
      </c>
      <c r="D103" s="224" t="s">
        <v>638</v>
      </c>
      <c r="E103" s="224">
        <v>624.0</v>
      </c>
      <c r="F103" s="223" t="s">
        <v>939</v>
      </c>
      <c r="G103" s="223" t="s">
        <v>930</v>
      </c>
      <c r="H103" s="226" t="s">
        <v>164</v>
      </c>
      <c r="J103" s="125"/>
    </row>
    <row r="104">
      <c r="A104" s="217">
        <v>100.0</v>
      </c>
      <c r="B104" s="218" t="s">
        <v>404</v>
      </c>
      <c r="D104" s="219" t="s">
        <v>639</v>
      </c>
      <c r="E104" s="219">
        <v>328.0</v>
      </c>
      <c r="F104" s="218" t="s">
        <v>165</v>
      </c>
      <c r="G104" s="218" t="s">
        <v>931</v>
      </c>
      <c r="H104" s="221" t="s">
        <v>165</v>
      </c>
      <c r="J104" s="125"/>
    </row>
    <row r="105">
      <c r="A105" s="222">
        <v>101.0</v>
      </c>
      <c r="B105" s="223" t="s">
        <v>405</v>
      </c>
      <c r="D105" s="224" t="s">
        <v>640</v>
      </c>
      <c r="E105" s="224">
        <v>332.0</v>
      </c>
      <c r="F105" s="223" t="s">
        <v>186</v>
      </c>
      <c r="G105" s="223" t="s">
        <v>931</v>
      </c>
      <c r="H105" s="226" t="s">
        <v>161</v>
      </c>
      <c r="J105" s="125"/>
    </row>
    <row r="106">
      <c r="A106" s="217">
        <v>102.0</v>
      </c>
      <c r="B106" s="218" t="s">
        <v>956</v>
      </c>
      <c r="D106" s="219" t="s">
        <v>957</v>
      </c>
      <c r="E106" s="219">
        <v>334.0</v>
      </c>
      <c r="F106" s="218" t="s">
        <v>935</v>
      </c>
      <c r="G106" s="220"/>
      <c r="H106" s="221" t="s">
        <v>163</v>
      </c>
      <c r="J106" s="125"/>
    </row>
    <row r="107">
      <c r="A107" s="222">
        <v>103.0</v>
      </c>
      <c r="B107" s="223" t="s">
        <v>958</v>
      </c>
      <c r="D107" s="224" t="s">
        <v>959</v>
      </c>
      <c r="E107" s="224">
        <v>336.0</v>
      </c>
      <c r="F107" s="223" t="s">
        <v>924</v>
      </c>
      <c r="G107" s="225"/>
      <c r="H107" s="226" t="s">
        <v>166</v>
      </c>
      <c r="J107" s="125"/>
    </row>
    <row r="108">
      <c r="A108" s="217">
        <v>104.0</v>
      </c>
      <c r="B108" s="218" t="s">
        <v>406</v>
      </c>
      <c r="D108" s="219" t="s">
        <v>641</v>
      </c>
      <c r="E108" s="219">
        <v>340.0</v>
      </c>
      <c r="F108" s="218" t="s">
        <v>938</v>
      </c>
      <c r="G108" s="218" t="s">
        <v>931</v>
      </c>
      <c r="H108" s="221" t="s">
        <v>161</v>
      </c>
      <c r="J108" s="125"/>
    </row>
    <row r="109">
      <c r="A109" s="222">
        <v>105.0</v>
      </c>
      <c r="B109" s="223" t="s">
        <v>557</v>
      </c>
      <c r="D109" s="224" t="s">
        <v>793</v>
      </c>
      <c r="E109" s="224">
        <v>348.0</v>
      </c>
      <c r="F109" s="223" t="s">
        <v>937</v>
      </c>
      <c r="G109" s="225"/>
      <c r="H109" s="226" t="s">
        <v>166</v>
      </c>
      <c r="J109" s="125"/>
    </row>
    <row r="110">
      <c r="A110" s="217">
        <v>106.0</v>
      </c>
      <c r="B110" s="218" t="s">
        <v>516</v>
      </c>
      <c r="D110" s="219" t="s">
        <v>751</v>
      </c>
      <c r="E110" s="219">
        <v>352.0</v>
      </c>
      <c r="F110" s="218" t="s">
        <v>923</v>
      </c>
      <c r="G110" s="220"/>
      <c r="H110" s="221" t="s">
        <v>166</v>
      </c>
      <c r="J110" s="125"/>
    </row>
    <row r="111">
      <c r="A111" s="222">
        <v>107.0</v>
      </c>
      <c r="B111" s="223" t="s">
        <v>190</v>
      </c>
      <c r="D111" s="224" t="s">
        <v>591</v>
      </c>
      <c r="E111" s="224">
        <v>356.0</v>
      </c>
      <c r="F111" s="223" t="s">
        <v>920</v>
      </c>
      <c r="G111" s="225"/>
      <c r="H111" s="226" t="s">
        <v>162</v>
      </c>
      <c r="I111" s="132">
        <v>3.0</v>
      </c>
      <c r="J111" s="125"/>
    </row>
    <row r="112">
      <c r="A112" s="217">
        <v>108.0</v>
      </c>
      <c r="B112" s="218" t="s">
        <v>184</v>
      </c>
      <c r="D112" s="219" t="s">
        <v>585</v>
      </c>
      <c r="E112" s="219">
        <v>360.0</v>
      </c>
      <c r="F112" s="218" t="s">
        <v>947</v>
      </c>
      <c r="G112" s="220"/>
      <c r="H112" s="221" t="s">
        <v>162</v>
      </c>
      <c r="J112" s="125"/>
    </row>
    <row r="113">
      <c r="A113" s="222">
        <v>109.0</v>
      </c>
      <c r="B113" s="218" t="s">
        <v>960</v>
      </c>
      <c r="D113" s="224" t="s">
        <v>642</v>
      </c>
      <c r="E113" s="224">
        <v>364.0</v>
      </c>
      <c r="F113" s="223" t="s">
        <v>920</v>
      </c>
      <c r="G113" s="225"/>
      <c r="H113" s="226" t="s">
        <v>162</v>
      </c>
      <c r="J113" s="125"/>
    </row>
    <row r="114">
      <c r="A114" s="222">
        <v>109.0</v>
      </c>
      <c r="B114" s="223" t="s">
        <v>407</v>
      </c>
      <c r="D114" s="224" t="s">
        <v>642</v>
      </c>
      <c r="E114" s="224">
        <v>364.0</v>
      </c>
      <c r="F114" s="223" t="s">
        <v>920</v>
      </c>
      <c r="G114" s="225"/>
      <c r="H114" s="226" t="s">
        <v>162</v>
      </c>
      <c r="J114" s="125"/>
    </row>
    <row r="115">
      <c r="A115" s="217">
        <v>110.0</v>
      </c>
      <c r="B115" s="218" t="s">
        <v>517</v>
      </c>
      <c r="D115" s="219" t="s">
        <v>752</v>
      </c>
      <c r="E115" s="219">
        <v>368.0</v>
      </c>
      <c r="F115" s="218" t="s">
        <v>934</v>
      </c>
      <c r="G115" s="220"/>
      <c r="H115" s="221" t="s">
        <v>162</v>
      </c>
      <c r="J115" s="125"/>
    </row>
    <row r="116">
      <c r="A116" s="222">
        <v>111.0</v>
      </c>
      <c r="B116" s="223" t="s">
        <v>518</v>
      </c>
      <c r="D116" s="224" t="s">
        <v>753</v>
      </c>
      <c r="E116" s="224">
        <v>372.0</v>
      </c>
      <c r="F116" s="223" t="s">
        <v>923</v>
      </c>
      <c r="G116" s="225"/>
      <c r="H116" s="226" t="s">
        <v>166</v>
      </c>
      <c r="J116" s="125"/>
    </row>
    <row r="117">
      <c r="A117" s="217">
        <v>112.0</v>
      </c>
      <c r="B117" s="218" t="s">
        <v>519</v>
      </c>
      <c r="D117" s="219" t="s">
        <v>754</v>
      </c>
      <c r="E117" s="219">
        <v>833.0</v>
      </c>
      <c r="F117" s="218" t="s">
        <v>923</v>
      </c>
      <c r="G117" s="220"/>
      <c r="H117" s="221" t="s">
        <v>166</v>
      </c>
      <c r="J117" s="125"/>
    </row>
    <row r="118">
      <c r="A118" s="222">
        <v>113.0</v>
      </c>
      <c r="B118" s="223" t="s">
        <v>491</v>
      </c>
      <c r="D118" s="224" t="s">
        <v>726</v>
      </c>
      <c r="E118" s="224">
        <v>376.0</v>
      </c>
      <c r="F118" s="223" t="s">
        <v>934</v>
      </c>
      <c r="G118" s="225"/>
      <c r="H118" s="226" t="s">
        <v>162</v>
      </c>
      <c r="J118" s="125"/>
    </row>
    <row r="119">
      <c r="A119" s="217">
        <v>114.0</v>
      </c>
      <c r="B119" s="218" t="s">
        <v>471</v>
      </c>
      <c r="D119" s="219" t="s">
        <v>706</v>
      </c>
      <c r="E119" s="219">
        <v>380.0</v>
      </c>
      <c r="F119" s="218" t="s">
        <v>924</v>
      </c>
      <c r="G119" s="220"/>
      <c r="H119" s="221" t="s">
        <v>166</v>
      </c>
      <c r="J119" s="125"/>
    </row>
    <row r="120">
      <c r="A120" s="222">
        <v>115.0</v>
      </c>
      <c r="B120" s="223" t="s">
        <v>408</v>
      </c>
      <c r="D120" s="224" t="s">
        <v>643</v>
      </c>
      <c r="E120" s="224">
        <v>388.0</v>
      </c>
      <c r="F120" s="223" t="s">
        <v>186</v>
      </c>
      <c r="G120" s="223" t="s">
        <v>931</v>
      </c>
      <c r="H120" s="226" t="s">
        <v>161</v>
      </c>
      <c r="J120" s="125"/>
    </row>
    <row r="121">
      <c r="A121" s="217">
        <v>116.0</v>
      </c>
      <c r="B121" s="218" t="s">
        <v>409</v>
      </c>
      <c r="D121" s="219" t="s">
        <v>644</v>
      </c>
      <c r="E121" s="219">
        <v>392.0</v>
      </c>
      <c r="F121" s="218" t="s">
        <v>949</v>
      </c>
      <c r="G121" s="220"/>
      <c r="H121" s="221" t="s">
        <v>162</v>
      </c>
      <c r="J121" s="125"/>
    </row>
    <row r="122">
      <c r="A122" s="222">
        <v>117.0</v>
      </c>
      <c r="B122" s="223" t="s">
        <v>520</v>
      </c>
      <c r="D122" s="224" t="s">
        <v>755</v>
      </c>
      <c r="E122" s="224">
        <v>832.0</v>
      </c>
      <c r="F122" s="223" t="s">
        <v>923</v>
      </c>
      <c r="G122" s="223" t="s">
        <v>955</v>
      </c>
      <c r="H122" s="226" t="s">
        <v>166</v>
      </c>
      <c r="J122" s="125"/>
    </row>
    <row r="123">
      <c r="A123" s="217">
        <v>118.0</v>
      </c>
      <c r="B123" s="218" t="s">
        <v>497</v>
      </c>
      <c r="D123" s="219" t="s">
        <v>732</v>
      </c>
      <c r="E123" s="219">
        <v>400.0</v>
      </c>
      <c r="F123" s="218" t="s">
        <v>934</v>
      </c>
      <c r="G123" s="220"/>
      <c r="H123" s="221" t="s">
        <v>162</v>
      </c>
      <c r="J123" s="125"/>
    </row>
    <row r="124">
      <c r="A124" s="222">
        <v>119.0</v>
      </c>
      <c r="B124" s="223" t="s">
        <v>521</v>
      </c>
      <c r="D124" s="224" t="s">
        <v>756</v>
      </c>
      <c r="E124" s="224">
        <v>398.0</v>
      </c>
      <c r="F124" s="223" t="s">
        <v>961</v>
      </c>
      <c r="G124" s="225"/>
      <c r="H124" s="226" t="s">
        <v>162</v>
      </c>
      <c r="J124" s="125"/>
    </row>
    <row r="125">
      <c r="A125" s="217">
        <v>120.0</v>
      </c>
      <c r="B125" s="218" t="s">
        <v>187</v>
      </c>
      <c r="D125" s="219" t="s">
        <v>588</v>
      </c>
      <c r="E125" s="219">
        <v>404.0</v>
      </c>
      <c r="F125" s="218" t="s">
        <v>944</v>
      </c>
      <c r="G125" s="218" t="s">
        <v>930</v>
      </c>
      <c r="H125" s="221" t="s">
        <v>164</v>
      </c>
      <c r="I125" s="132">
        <v>3.0</v>
      </c>
      <c r="J125" s="125"/>
    </row>
    <row r="126">
      <c r="A126" s="222">
        <v>121.0</v>
      </c>
      <c r="B126" s="223" t="s">
        <v>410</v>
      </c>
      <c r="D126" s="224" t="s">
        <v>645</v>
      </c>
      <c r="E126" s="224">
        <v>296.0</v>
      </c>
      <c r="F126" s="223" t="s">
        <v>954</v>
      </c>
      <c r="G126" s="225"/>
      <c r="H126" s="226" t="s">
        <v>163</v>
      </c>
      <c r="J126" s="125"/>
    </row>
    <row r="127">
      <c r="A127" s="217">
        <v>122.0</v>
      </c>
      <c r="B127" s="218" t="s">
        <v>475</v>
      </c>
      <c r="D127" s="219" t="s">
        <v>710</v>
      </c>
      <c r="E127" s="219">
        <v>414.0</v>
      </c>
      <c r="F127" s="218" t="s">
        <v>934</v>
      </c>
      <c r="G127" s="220"/>
      <c r="H127" s="221" t="s">
        <v>162</v>
      </c>
      <c r="J127" s="125"/>
    </row>
    <row r="128">
      <c r="A128" s="222">
        <v>123.0</v>
      </c>
      <c r="B128" s="223" t="s">
        <v>558</v>
      </c>
      <c r="D128" s="224" t="s">
        <v>794</v>
      </c>
      <c r="E128" s="224">
        <v>417.0</v>
      </c>
      <c r="F128" s="223" t="s">
        <v>961</v>
      </c>
      <c r="G128" s="225"/>
      <c r="H128" s="226" t="s">
        <v>162</v>
      </c>
      <c r="J128" s="125"/>
    </row>
    <row r="129">
      <c r="A129" s="217">
        <v>124.0</v>
      </c>
      <c r="B129" s="218" t="s">
        <v>559</v>
      </c>
      <c r="D129" s="219" t="s">
        <v>795</v>
      </c>
      <c r="E129" s="219">
        <v>418.0</v>
      </c>
      <c r="F129" s="218" t="s">
        <v>947</v>
      </c>
      <c r="G129" s="220"/>
      <c r="H129" s="221" t="s">
        <v>162</v>
      </c>
      <c r="J129" s="125"/>
    </row>
    <row r="130">
      <c r="A130" s="222">
        <v>125.0</v>
      </c>
      <c r="B130" s="223" t="s">
        <v>524</v>
      </c>
      <c r="D130" s="224" t="s">
        <v>759</v>
      </c>
      <c r="E130" s="224">
        <v>428.0</v>
      </c>
      <c r="F130" s="223" t="s">
        <v>923</v>
      </c>
      <c r="G130" s="225"/>
      <c r="H130" s="226" t="s">
        <v>166</v>
      </c>
      <c r="J130" s="125"/>
    </row>
    <row r="131">
      <c r="A131" s="217">
        <v>126.0</v>
      </c>
      <c r="B131" s="218" t="s">
        <v>411</v>
      </c>
      <c r="D131" s="219" t="s">
        <v>760</v>
      </c>
      <c r="E131" s="219">
        <v>422.0</v>
      </c>
      <c r="F131" s="218" t="s">
        <v>934</v>
      </c>
      <c r="G131" s="220"/>
      <c r="H131" s="221" t="s">
        <v>162</v>
      </c>
      <c r="J131" s="125"/>
    </row>
    <row r="132">
      <c r="A132" s="222">
        <v>127.0</v>
      </c>
      <c r="B132" s="223" t="s">
        <v>560</v>
      </c>
      <c r="D132" s="224" t="s">
        <v>796</v>
      </c>
      <c r="E132" s="224">
        <v>426.0</v>
      </c>
      <c r="F132" s="223" t="s">
        <v>941</v>
      </c>
      <c r="G132" s="223" t="s">
        <v>930</v>
      </c>
      <c r="H132" s="226" t="s">
        <v>164</v>
      </c>
      <c r="J132" s="125"/>
    </row>
    <row r="133">
      <c r="A133" s="217">
        <v>128.0</v>
      </c>
      <c r="B133" s="218" t="s">
        <v>962</v>
      </c>
      <c r="D133" s="219" t="s">
        <v>646</v>
      </c>
      <c r="E133" s="219">
        <v>430.0</v>
      </c>
      <c r="F133" s="218" t="s">
        <v>939</v>
      </c>
      <c r="G133" s="218" t="s">
        <v>930</v>
      </c>
      <c r="H133" s="221" t="s">
        <v>164</v>
      </c>
      <c r="J133" s="125"/>
    </row>
    <row r="134">
      <c r="A134" s="222">
        <v>129.0</v>
      </c>
      <c r="B134" s="223" t="s">
        <v>493</v>
      </c>
      <c r="D134" s="224" t="s">
        <v>728</v>
      </c>
      <c r="E134" s="224">
        <v>434.0</v>
      </c>
      <c r="F134" s="223" t="s">
        <v>925</v>
      </c>
      <c r="G134" s="225"/>
      <c r="H134" s="226" t="s">
        <v>164</v>
      </c>
      <c r="J134" s="125"/>
    </row>
    <row r="135">
      <c r="A135" s="217">
        <v>130.0</v>
      </c>
      <c r="B135" s="218" t="s">
        <v>963</v>
      </c>
      <c r="D135" s="219" t="s">
        <v>964</v>
      </c>
      <c r="E135" s="219">
        <v>438.0</v>
      </c>
      <c r="F135" s="218" t="s">
        <v>936</v>
      </c>
      <c r="G135" s="220"/>
      <c r="H135" s="221" t="s">
        <v>166</v>
      </c>
      <c r="J135" s="125"/>
    </row>
    <row r="136">
      <c r="A136" s="222">
        <v>131.0</v>
      </c>
      <c r="B136" s="223" t="s">
        <v>525</v>
      </c>
      <c r="D136" s="224" t="s">
        <v>761</v>
      </c>
      <c r="E136" s="224">
        <v>440.0</v>
      </c>
      <c r="F136" s="223" t="s">
        <v>923</v>
      </c>
      <c r="G136" s="225"/>
      <c r="H136" s="226" t="s">
        <v>166</v>
      </c>
      <c r="J136" s="125"/>
    </row>
    <row r="137">
      <c r="A137" s="217">
        <v>132.0</v>
      </c>
      <c r="B137" s="218" t="s">
        <v>561</v>
      </c>
      <c r="D137" s="219" t="s">
        <v>797</v>
      </c>
      <c r="E137" s="219">
        <v>442.0</v>
      </c>
      <c r="F137" s="218" t="s">
        <v>936</v>
      </c>
      <c r="G137" s="220"/>
      <c r="H137" s="221" t="s">
        <v>166</v>
      </c>
      <c r="J137" s="125"/>
    </row>
    <row r="138">
      <c r="A138" s="222">
        <v>133.0</v>
      </c>
      <c r="B138" s="223" t="s">
        <v>412</v>
      </c>
      <c r="D138" s="224" t="s">
        <v>647</v>
      </c>
      <c r="E138" s="224">
        <v>450.0</v>
      </c>
      <c r="F138" s="223" t="s">
        <v>944</v>
      </c>
      <c r="G138" s="223" t="s">
        <v>930</v>
      </c>
      <c r="H138" s="226" t="s">
        <v>164</v>
      </c>
      <c r="J138" s="125"/>
    </row>
    <row r="139">
      <c r="A139" s="217">
        <v>134.0</v>
      </c>
      <c r="B139" s="218" t="s">
        <v>566</v>
      </c>
      <c r="D139" s="219" t="s">
        <v>802</v>
      </c>
      <c r="E139" s="219">
        <v>454.0</v>
      </c>
      <c r="F139" s="218" t="s">
        <v>944</v>
      </c>
      <c r="G139" s="218" t="s">
        <v>930</v>
      </c>
      <c r="H139" s="221" t="s">
        <v>164</v>
      </c>
      <c r="J139" s="125"/>
    </row>
    <row r="140">
      <c r="A140" s="222">
        <v>135.0</v>
      </c>
      <c r="B140" s="223" t="s">
        <v>413</v>
      </c>
      <c r="D140" s="224" t="s">
        <v>648</v>
      </c>
      <c r="E140" s="224">
        <v>458.0</v>
      </c>
      <c r="F140" s="223" t="s">
        <v>947</v>
      </c>
      <c r="G140" s="225"/>
      <c r="H140" s="226" t="s">
        <v>162</v>
      </c>
      <c r="J140" s="125"/>
    </row>
    <row r="141">
      <c r="A141" s="217">
        <v>136.0</v>
      </c>
      <c r="B141" s="218" t="s">
        <v>414</v>
      </c>
      <c r="D141" s="219" t="s">
        <v>649</v>
      </c>
      <c r="E141" s="219">
        <v>462.0</v>
      </c>
      <c r="F141" s="218" t="s">
        <v>920</v>
      </c>
      <c r="G141" s="220"/>
      <c r="H141" s="221" t="s">
        <v>162</v>
      </c>
      <c r="J141" s="125"/>
    </row>
    <row r="142">
      <c r="A142" s="222">
        <v>137.0</v>
      </c>
      <c r="B142" s="223" t="s">
        <v>564</v>
      </c>
      <c r="D142" s="224" t="s">
        <v>800</v>
      </c>
      <c r="E142" s="224">
        <v>466.0</v>
      </c>
      <c r="F142" s="223" t="s">
        <v>939</v>
      </c>
      <c r="G142" s="223" t="s">
        <v>930</v>
      </c>
      <c r="H142" s="226" t="s">
        <v>164</v>
      </c>
      <c r="J142" s="125"/>
    </row>
    <row r="143">
      <c r="A143" s="217">
        <v>138.0</v>
      </c>
      <c r="B143" s="218" t="s">
        <v>485</v>
      </c>
      <c r="D143" s="219" t="s">
        <v>720</v>
      </c>
      <c r="E143" s="219">
        <v>470.0</v>
      </c>
      <c r="F143" s="218" t="s">
        <v>924</v>
      </c>
      <c r="G143" s="220"/>
      <c r="H143" s="221" t="s">
        <v>166</v>
      </c>
      <c r="J143" s="125"/>
    </row>
    <row r="144">
      <c r="A144" s="222">
        <v>139.0</v>
      </c>
      <c r="B144" s="223" t="s">
        <v>415</v>
      </c>
      <c r="D144" s="224" t="s">
        <v>650</v>
      </c>
      <c r="E144" s="224">
        <v>584.0</v>
      </c>
      <c r="F144" s="223" t="s">
        <v>954</v>
      </c>
      <c r="G144" s="225"/>
      <c r="H144" s="226" t="s">
        <v>163</v>
      </c>
      <c r="J144" s="125"/>
    </row>
    <row r="145">
      <c r="A145" s="217">
        <v>140.0</v>
      </c>
      <c r="B145" s="218" t="s">
        <v>416</v>
      </c>
      <c r="D145" s="219" t="s">
        <v>651</v>
      </c>
      <c r="E145" s="219">
        <v>474.0</v>
      </c>
      <c r="F145" s="218" t="s">
        <v>186</v>
      </c>
      <c r="G145" s="218" t="s">
        <v>931</v>
      </c>
      <c r="H145" s="221" t="s">
        <v>161</v>
      </c>
      <c r="J145" s="125"/>
    </row>
    <row r="146">
      <c r="A146" s="222">
        <v>141.0</v>
      </c>
      <c r="B146" s="223" t="s">
        <v>417</v>
      </c>
      <c r="D146" s="224" t="s">
        <v>652</v>
      </c>
      <c r="E146" s="224">
        <v>478.0</v>
      </c>
      <c r="F146" s="223" t="s">
        <v>939</v>
      </c>
      <c r="G146" s="223" t="s">
        <v>930</v>
      </c>
      <c r="H146" s="226" t="s">
        <v>164</v>
      </c>
      <c r="J146" s="125"/>
    </row>
    <row r="147">
      <c r="A147" s="217">
        <v>142.0</v>
      </c>
      <c r="B147" s="218" t="s">
        <v>418</v>
      </c>
      <c r="D147" s="219" t="s">
        <v>653</v>
      </c>
      <c r="E147" s="219">
        <v>480.0</v>
      </c>
      <c r="F147" s="218" t="s">
        <v>944</v>
      </c>
      <c r="G147" s="218" t="s">
        <v>930</v>
      </c>
      <c r="H147" s="221" t="s">
        <v>164</v>
      </c>
      <c r="J147" s="125"/>
    </row>
    <row r="148">
      <c r="A148" s="222">
        <v>143.0</v>
      </c>
      <c r="B148" s="223" t="s">
        <v>419</v>
      </c>
      <c r="D148" s="224" t="s">
        <v>654</v>
      </c>
      <c r="E148" s="224">
        <v>175.0</v>
      </c>
      <c r="F148" s="223" t="s">
        <v>944</v>
      </c>
      <c r="G148" s="223" t="s">
        <v>930</v>
      </c>
      <c r="H148" s="226" t="s">
        <v>164</v>
      </c>
      <c r="J148" s="125"/>
    </row>
    <row r="149">
      <c r="A149" s="217">
        <v>144.0</v>
      </c>
      <c r="B149" s="218" t="s">
        <v>188</v>
      </c>
      <c r="D149" s="219" t="s">
        <v>589</v>
      </c>
      <c r="E149" s="219">
        <v>484.0</v>
      </c>
      <c r="F149" s="218" t="s">
        <v>938</v>
      </c>
      <c r="G149" s="218" t="s">
        <v>931</v>
      </c>
      <c r="H149" s="221" t="s">
        <v>161</v>
      </c>
      <c r="I149" s="132">
        <v>2.0</v>
      </c>
      <c r="J149" s="125"/>
    </row>
    <row r="150">
      <c r="A150" s="222">
        <v>145.0</v>
      </c>
      <c r="B150" s="197" t="s">
        <v>965</v>
      </c>
      <c r="D150" s="224" t="s">
        <v>655</v>
      </c>
      <c r="E150" s="224">
        <v>583.0</v>
      </c>
      <c r="F150" s="223" t="s">
        <v>954</v>
      </c>
      <c r="G150" s="225"/>
      <c r="H150" s="226" t="s">
        <v>163</v>
      </c>
      <c r="J150" s="125"/>
    </row>
    <row r="151">
      <c r="A151" s="222">
        <v>145.0</v>
      </c>
      <c r="B151" s="223" t="s">
        <v>420</v>
      </c>
      <c r="D151" s="224" t="s">
        <v>655</v>
      </c>
      <c r="E151" s="224">
        <v>583.0</v>
      </c>
      <c r="F151" s="223" t="s">
        <v>954</v>
      </c>
      <c r="G151" s="225"/>
      <c r="H151" s="226" t="s">
        <v>163</v>
      </c>
      <c r="J151" s="125"/>
    </row>
    <row r="152">
      <c r="A152" s="217">
        <v>146.0</v>
      </c>
      <c r="B152" s="218" t="s">
        <v>526</v>
      </c>
      <c r="D152" s="219" t="s">
        <v>762</v>
      </c>
      <c r="E152" s="219">
        <v>492.0</v>
      </c>
      <c r="F152" s="218" t="s">
        <v>936</v>
      </c>
      <c r="G152" s="220"/>
      <c r="H152" s="221" t="s">
        <v>166</v>
      </c>
      <c r="J152" s="125"/>
    </row>
    <row r="153">
      <c r="A153" s="222">
        <v>147.0</v>
      </c>
      <c r="B153" s="223" t="s">
        <v>565</v>
      </c>
      <c r="D153" s="224" t="s">
        <v>801</v>
      </c>
      <c r="E153" s="224">
        <v>496.0</v>
      </c>
      <c r="F153" s="223" t="s">
        <v>949</v>
      </c>
      <c r="G153" s="225"/>
      <c r="H153" s="226" t="s">
        <v>162</v>
      </c>
      <c r="J153" s="125"/>
    </row>
    <row r="154">
      <c r="A154" s="217">
        <v>148.0</v>
      </c>
      <c r="B154" s="218" t="s">
        <v>527</v>
      </c>
      <c r="D154" s="219" t="s">
        <v>763</v>
      </c>
      <c r="E154" s="219">
        <v>499.0</v>
      </c>
      <c r="F154" s="218" t="s">
        <v>924</v>
      </c>
      <c r="G154" s="220"/>
      <c r="H154" s="221" t="s">
        <v>166</v>
      </c>
      <c r="J154" s="125"/>
    </row>
    <row r="155">
      <c r="A155" s="222">
        <v>149.0</v>
      </c>
      <c r="B155" s="223" t="s">
        <v>492</v>
      </c>
      <c r="D155" s="224" t="s">
        <v>727</v>
      </c>
      <c r="E155" s="224">
        <v>500.0</v>
      </c>
      <c r="F155" s="223" t="s">
        <v>186</v>
      </c>
      <c r="G155" s="223" t="s">
        <v>931</v>
      </c>
      <c r="H155" s="226" t="s">
        <v>161</v>
      </c>
      <c r="J155" s="125"/>
    </row>
    <row r="156">
      <c r="A156" s="217">
        <v>150.0</v>
      </c>
      <c r="B156" s="218" t="s">
        <v>528</v>
      </c>
      <c r="D156" s="219" t="s">
        <v>764</v>
      </c>
      <c r="E156" s="219">
        <v>504.0</v>
      </c>
      <c r="F156" s="218" t="s">
        <v>925</v>
      </c>
      <c r="G156" s="220"/>
      <c r="H156" s="221" t="s">
        <v>164</v>
      </c>
      <c r="J156" s="125"/>
    </row>
    <row r="157">
      <c r="A157" s="222">
        <v>151.0</v>
      </c>
      <c r="B157" s="223" t="s">
        <v>421</v>
      </c>
      <c r="D157" s="224" t="s">
        <v>656</v>
      </c>
      <c r="E157" s="224">
        <v>508.0</v>
      </c>
      <c r="F157" s="223" t="s">
        <v>944</v>
      </c>
      <c r="G157" s="223" t="s">
        <v>930</v>
      </c>
      <c r="H157" s="226" t="s">
        <v>164</v>
      </c>
      <c r="J157" s="125"/>
    </row>
    <row r="158">
      <c r="A158" s="217">
        <v>152.0</v>
      </c>
      <c r="B158" s="218" t="s">
        <v>422</v>
      </c>
      <c r="D158" s="219" t="s">
        <v>657</v>
      </c>
      <c r="E158" s="219">
        <v>104.0</v>
      </c>
      <c r="F158" s="218" t="s">
        <v>947</v>
      </c>
      <c r="G158" s="220"/>
      <c r="H158" s="221" t="s">
        <v>162</v>
      </c>
      <c r="J158" s="125"/>
    </row>
    <row r="159">
      <c r="A159" s="222">
        <v>153.0</v>
      </c>
      <c r="B159" s="223" t="s">
        <v>529</v>
      </c>
      <c r="D159" s="224" t="s">
        <v>765</v>
      </c>
      <c r="E159" s="224">
        <v>516.0</v>
      </c>
      <c r="F159" s="223" t="s">
        <v>941</v>
      </c>
      <c r="G159" s="223" t="s">
        <v>930</v>
      </c>
      <c r="H159" s="226" t="s">
        <v>164</v>
      </c>
      <c r="J159" s="125"/>
    </row>
    <row r="160">
      <c r="A160" s="217">
        <v>154.0</v>
      </c>
      <c r="B160" s="218" t="s">
        <v>530</v>
      </c>
      <c r="D160" s="219" t="s">
        <v>766</v>
      </c>
      <c r="E160" s="219">
        <v>520.0</v>
      </c>
      <c r="F160" s="218" t="s">
        <v>954</v>
      </c>
      <c r="G160" s="220"/>
      <c r="H160" s="221" t="s">
        <v>163</v>
      </c>
      <c r="J160" s="125"/>
    </row>
    <row r="161">
      <c r="A161" s="222">
        <v>155.0</v>
      </c>
      <c r="B161" s="223" t="s">
        <v>568</v>
      </c>
      <c r="D161" s="224" t="s">
        <v>804</v>
      </c>
      <c r="E161" s="224">
        <v>524.0</v>
      </c>
      <c r="F161" s="223" t="s">
        <v>920</v>
      </c>
      <c r="G161" s="225"/>
      <c r="H161" s="226" t="s">
        <v>162</v>
      </c>
      <c r="J161" s="125"/>
    </row>
    <row r="162">
      <c r="A162" s="217">
        <v>156.0</v>
      </c>
      <c r="B162" s="218" t="s">
        <v>494</v>
      </c>
      <c r="D162" s="219" t="s">
        <v>729</v>
      </c>
      <c r="E162" s="219">
        <v>528.0</v>
      </c>
      <c r="F162" s="218" t="s">
        <v>936</v>
      </c>
      <c r="G162" s="220"/>
      <c r="H162" s="221" t="s">
        <v>166</v>
      </c>
      <c r="J162" s="125"/>
    </row>
    <row r="163">
      <c r="A163" s="222">
        <v>157.0</v>
      </c>
      <c r="B163" s="223" t="s">
        <v>423</v>
      </c>
      <c r="D163" s="224" t="s">
        <v>658</v>
      </c>
      <c r="E163" s="224">
        <v>540.0</v>
      </c>
      <c r="F163" s="223" t="s">
        <v>953</v>
      </c>
      <c r="G163" s="225"/>
      <c r="H163" s="226" t="s">
        <v>163</v>
      </c>
      <c r="J163" s="125"/>
    </row>
    <row r="164">
      <c r="A164" s="217">
        <v>158.0</v>
      </c>
      <c r="B164" s="218" t="s">
        <v>424</v>
      </c>
      <c r="D164" s="219" t="s">
        <v>659</v>
      </c>
      <c r="E164" s="219">
        <v>554.0</v>
      </c>
      <c r="F164" s="218" t="s">
        <v>935</v>
      </c>
      <c r="G164" s="220"/>
      <c r="H164" s="221" t="s">
        <v>163</v>
      </c>
      <c r="J164" s="125"/>
    </row>
    <row r="165">
      <c r="A165" s="222">
        <v>159.0</v>
      </c>
      <c r="B165" s="223" t="s">
        <v>425</v>
      </c>
      <c r="D165" s="224" t="s">
        <v>660</v>
      </c>
      <c r="E165" s="224">
        <v>558.0</v>
      </c>
      <c r="F165" s="223" t="s">
        <v>938</v>
      </c>
      <c r="G165" s="223" t="s">
        <v>931</v>
      </c>
      <c r="H165" s="226" t="s">
        <v>161</v>
      </c>
      <c r="J165" s="125"/>
    </row>
    <row r="166">
      <c r="A166" s="217">
        <v>160.0</v>
      </c>
      <c r="B166" s="218" t="s">
        <v>567</v>
      </c>
      <c r="D166" s="219" t="s">
        <v>803</v>
      </c>
      <c r="E166" s="219">
        <v>562.0</v>
      </c>
      <c r="F166" s="218" t="s">
        <v>939</v>
      </c>
      <c r="G166" s="218" t="s">
        <v>930</v>
      </c>
      <c r="H166" s="221" t="s">
        <v>164</v>
      </c>
      <c r="J166" s="125"/>
    </row>
    <row r="167">
      <c r="A167" s="222">
        <v>161.0</v>
      </c>
      <c r="B167" s="223" t="s">
        <v>426</v>
      </c>
      <c r="D167" s="224" t="s">
        <v>661</v>
      </c>
      <c r="E167" s="224">
        <v>566.0</v>
      </c>
      <c r="F167" s="223" t="s">
        <v>939</v>
      </c>
      <c r="G167" s="223" t="s">
        <v>930</v>
      </c>
      <c r="H167" s="226" t="s">
        <v>164</v>
      </c>
      <c r="J167" s="125"/>
    </row>
    <row r="168">
      <c r="A168" s="217">
        <v>162.0</v>
      </c>
      <c r="B168" s="218" t="s">
        <v>531</v>
      </c>
      <c r="D168" s="219" t="s">
        <v>767</v>
      </c>
      <c r="E168" s="219">
        <v>570.0</v>
      </c>
      <c r="F168" s="218" t="s">
        <v>926</v>
      </c>
      <c r="G168" s="220"/>
      <c r="H168" s="221" t="s">
        <v>163</v>
      </c>
      <c r="J168" s="125"/>
    </row>
    <row r="169">
      <c r="A169" s="222">
        <v>163.0</v>
      </c>
      <c r="B169" s="223" t="s">
        <v>966</v>
      </c>
      <c r="D169" s="224" t="s">
        <v>967</v>
      </c>
      <c r="E169" s="224">
        <v>574.0</v>
      </c>
      <c r="F169" s="223" t="s">
        <v>935</v>
      </c>
      <c r="G169" s="225"/>
      <c r="H169" s="226" t="s">
        <v>163</v>
      </c>
      <c r="J169" s="125"/>
    </row>
    <row r="170">
      <c r="A170" s="217">
        <v>164.0</v>
      </c>
      <c r="B170" s="218" t="s">
        <v>563</v>
      </c>
      <c r="D170" s="219" t="s">
        <v>799</v>
      </c>
      <c r="E170" s="219">
        <v>807.0</v>
      </c>
      <c r="F170" s="218" t="s">
        <v>924</v>
      </c>
      <c r="G170" s="220"/>
      <c r="H170" s="221" t="s">
        <v>166</v>
      </c>
      <c r="J170" s="125"/>
    </row>
    <row r="171">
      <c r="A171" s="222">
        <v>165.0</v>
      </c>
      <c r="B171" s="223" t="s">
        <v>532</v>
      </c>
      <c r="D171" s="224" t="s">
        <v>768</v>
      </c>
      <c r="E171" s="224">
        <v>580.0</v>
      </c>
      <c r="F171" s="223" t="s">
        <v>954</v>
      </c>
      <c r="G171" s="225"/>
      <c r="H171" s="226" t="s">
        <v>163</v>
      </c>
      <c r="J171" s="125"/>
    </row>
    <row r="172">
      <c r="A172" s="217">
        <v>166.0</v>
      </c>
      <c r="B172" s="218" t="s">
        <v>487</v>
      </c>
      <c r="D172" s="219" t="s">
        <v>722</v>
      </c>
      <c r="E172" s="219">
        <v>578.0</v>
      </c>
      <c r="F172" s="218" t="s">
        <v>923</v>
      </c>
      <c r="G172" s="220"/>
      <c r="H172" s="221" t="s">
        <v>166</v>
      </c>
      <c r="J172" s="125"/>
    </row>
    <row r="173">
      <c r="A173" s="222">
        <v>167.0</v>
      </c>
      <c r="B173" s="223" t="s">
        <v>427</v>
      </c>
      <c r="D173" s="224" t="s">
        <v>662</v>
      </c>
      <c r="E173" s="224">
        <v>512.0</v>
      </c>
      <c r="F173" s="223" t="s">
        <v>934</v>
      </c>
      <c r="G173" s="225"/>
      <c r="H173" s="226" t="s">
        <v>162</v>
      </c>
      <c r="J173" s="125"/>
    </row>
    <row r="174">
      <c r="A174" s="217">
        <v>168.0</v>
      </c>
      <c r="B174" s="218" t="s">
        <v>428</v>
      </c>
      <c r="D174" s="219" t="s">
        <v>663</v>
      </c>
      <c r="E174" s="219">
        <v>586.0</v>
      </c>
      <c r="F174" s="218" t="s">
        <v>920</v>
      </c>
      <c r="G174" s="220"/>
      <c r="H174" s="221" t="s">
        <v>162</v>
      </c>
      <c r="J174" s="125"/>
    </row>
    <row r="175">
      <c r="A175" s="222">
        <v>169.0</v>
      </c>
      <c r="B175" s="223" t="s">
        <v>429</v>
      </c>
      <c r="D175" s="224" t="s">
        <v>664</v>
      </c>
      <c r="E175" s="224">
        <v>585.0</v>
      </c>
      <c r="F175" s="223" t="s">
        <v>954</v>
      </c>
      <c r="G175" s="225"/>
      <c r="H175" s="226" t="s">
        <v>163</v>
      </c>
      <c r="J175" s="125"/>
    </row>
    <row r="176">
      <c r="A176" s="217">
        <v>170.0</v>
      </c>
      <c r="B176" s="218" t="s">
        <v>430</v>
      </c>
      <c r="D176" s="219" t="s">
        <v>665</v>
      </c>
      <c r="E176" s="219">
        <v>591.0</v>
      </c>
      <c r="F176" s="218" t="s">
        <v>938</v>
      </c>
      <c r="G176" s="218" t="s">
        <v>931</v>
      </c>
      <c r="H176" s="221" t="s">
        <v>161</v>
      </c>
      <c r="J176" s="125"/>
    </row>
    <row r="177">
      <c r="A177" s="222">
        <v>171.0</v>
      </c>
      <c r="B177" s="223" t="s">
        <v>431</v>
      </c>
      <c r="D177" s="224" t="s">
        <v>666</v>
      </c>
      <c r="E177" s="224">
        <v>598.0</v>
      </c>
      <c r="F177" s="223" t="s">
        <v>953</v>
      </c>
      <c r="G177" s="225"/>
      <c r="H177" s="226" t="s">
        <v>163</v>
      </c>
      <c r="J177" s="125"/>
    </row>
    <row r="178">
      <c r="A178" s="217">
        <v>172.0</v>
      </c>
      <c r="B178" s="218" t="s">
        <v>569</v>
      </c>
      <c r="D178" s="219" t="s">
        <v>805</v>
      </c>
      <c r="E178" s="219">
        <v>600.0</v>
      </c>
      <c r="F178" s="218" t="s">
        <v>165</v>
      </c>
      <c r="G178" s="218" t="s">
        <v>931</v>
      </c>
      <c r="H178" s="221" t="s">
        <v>165</v>
      </c>
      <c r="J178" s="125"/>
    </row>
    <row r="179">
      <c r="A179" s="222">
        <v>173.0</v>
      </c>
      <c r="B179" s="223" t="s">
        <v>432</v>
      </c>
      <c r="D179" s="224" t="s">
        <v>667</v>
      </c>
      <c r="E179" s="224">
        <v>604.0</v>
      </c>
      <c r="F179" s="223" t="s">
        <v>165</v>
      </c>
      <c r="G179" s="223" t="s">
        <v>931</v>
      </c>
      <c r="H179" s="226" t="s">
        <v>165</v>
      </c>
      <c r="J179" s="125"/>
    </row>
    <row r="180">
      <c r="A180" s="217">
        <v>174.0</v>
      </c>
      <c r="B180" s="218" t="s">
        <v>433</v>
      </c>
      <c r="D180" s="219" t="s">
        <v>668</v>
      </c>
      <c r="E180" s="219">
        <v>608.0</v>
      </c>
      <c r="F180" s="218" t="s">
        <v>947</v>
      </c>
      <c r="G180" s="220"/>
      <c r="H180" s="221" t="s">
        <v>162</v>
      </c>
      <c r="J180" s="125"/>
    </row>
    <row r="181">
      <c r="A181" s="222">
        <v>175.0</v>
      </c>
      <c r="B181" s="223" t="s">
        <v>533</v>
      </c>
      <c r="D181" s="224" t="s">
        <v>769</v>
      </c>
      <c r="E181" s="224">
        <v>612.0</v>
      </c>
      <c r="F181" s="223" t="s">
        <v>926</v>
      </c>
      <c r="G181" s="225"/>
      <c r="H181" s="226" t="s">
        <v>163</v>
      </c>
      <c r="J181" s="125"/>
    </row>
    <row r="182">
      <c r="A182" s="217">
        <v>176.0</v>
      </c>
      <c r="B182" s="218" t="s">
        <v>495</v>
      </c>
      <c r="D182" s="219" t="s">
        <v>730</v>
      </c>
      <c r="E182" s="219">
        <v>616.0</v>
      </c>
      <c r="F182" s="218" t="s">
        <v>937</v>
      </c>
      <c r="G182" s="220"/>
      <c r="H182" s="221" t="s">
        <v>166</v>
      </c>
      <c r="J182" s="125"/>
    </row>
    <row r="183">
      <c r="A183" s="222">
        <v>177.0</v>
      </c>
      <c r="B183" s="223" t="s">
        <v>534</v>
      </c>
      <c r="D183" s="224" t="s">
        <v>770</v>
      </c>
      <c r="E183" s="224">
        <v>620.0</v>
      </c>
      <c r="F183" s="223" t="s">
        <v>924</v>
      </c>
      <c r="G183" s="225"/>
      <c r="H183" s="226" t="s">
        <v>166</v>
      </c>
      <c r="J183" s="125"/>
    </row>
    <row r="184">
      <c r="A184" s="217">
        <v>178.0</v>
      </c>
      <c r="B184" s="218" t="s">
        <v>434</v>
      </c>
      <c r="D184" s="219" t="s">
        <v>669</v>
      </c>
      <c r="E184" s="219">
        <v>630.0</v>
      </c>
      <c r="F184" s="218" t="s">
        <v>186</v>
      </c>
      <c r="G184" s="218" t="s">
        <v>931</v>
      </c>
      <c r="H184" s="221" t="s">
        <v>161</v>
      </c>
      <c r="J184" s="125"/>
    </row>
    <row r="185">
      <c r="A185" s="222">
        <v>179.0</v>
      </c>
      <c r="B185" s="223" t="s">
        <v>435</v>
      </c>
      <c r="D185" s="224" t="s">
        <v>670</v>
      </c>
      <c r="E185" s="224">
        <v>634.0</v>
      </c>
      <c r="F185" s="223" t="s">
        <v>934</v>
      </c>
      <c r="G185" s="225"/>
      <c r="H185" s="226" t="s">
        <v>162</v>
      </c>
      <c r="J185" s="125"/>
    </row>
    <row r="186">
      <c r="A186" s="217">
        <v>180.0</v>
      </c>
      <c r="B186" s="218" t="s">
        <v>523</v>
      </c>
      <c r="D186" s="219" t="s">
        <v>758</v>
      </c>
      <c r="E186" s="219">
        <v>410.0</v>
      </c>
      <c r="F186" s="218" t="s">
        <v>949</v>
      </c>
      <c r="G186" s="220"/>
      <c r="H186" s="221" t="s">
        <v>162</v>
      </c>
      <c r="J186" s="125"/>
    </row>
    <row r="187">
      <c r="A187" s="222">
        <v>181.0</v>
      </c>
      <c r="B187" s="223" t="s">
        <v>562</v>
      </c>
      <c r="D187" s="224" t="s">
        <v>798</v>
      </c>
      <c r="E187" s="224">
        <v>498.0</v>
      </c>
      <c r="F187" s="223" t="s">
        <v>937</v>
      </c>
      <c r="G187" s="225"/>
      <c r="H187" s="226" t="s">
        <v>166</v>
      </c>
      <c r="J187" s="125"/>
    </row>
    <row r="188">
      <c r="A188" s="217">
        <v>182.0</v>
      </c>
      <c r="B188" s="218" t="s">
        <v>535</v>
      </c>
      <c r="D188" s="219" t="s">
        <v>771</v>
      </c>
      <c r="E188" s="219">
        <v>638.0</v>
      </c>
      <c r="F188" s="218" t="s">
        <v>944</v>
      </c>
      <c r="G188" s="218" t="s">
        <v>930</v>
      </c>
      <c r="H188" s="221" t="s">
        <v>164</v>
      </c>
      <c r="J188" s="125"/>
    </row>
    <row r="189">
      <c r="A189" s="222">
        <v>183.0</v>
      </c>
      <c r="B189" s="223" t="s">
        <v>536</v>
      </c>
      <c r="D189" s="224" t="s">
        <v>772</v>
      </c>
      <c r="E189" s="224">
        <v>642.0</v>
      </c>
      <c r="F189" s="223" t="s">
        <v>937</v>
      </c>
      <c r="G189" s="225"/>
      <c r="H189" s="226" t="s">
        <v>166</v>
      </c>
      <c r="J189" s="125"/>
    </row>
    <row r="190">
      <c r="A190" s="217">
        <v>184.0</v>
      </c>
      <c r="B190" s="218" t="s">
        <v>478</v>
      </c>
      <c r="D190" s="219" t="s">
        <v>713</v>
      </c>
      <c r="E190" s="219">
        <v>643.0</v>
      </c>
      <c r="F190" s="218" t="s">
        <v>937</v>
      </c>
      <c r="G190" s="220"/>
      <c r="H190" s="221" t="s">
        <v>166</v>
      </c>
      <c r="J190" s="125"/>
    </row>
    <row r="191">
      <c r="A191" s="222">
        <v>185.0</v>
      </c>
      <c r="B191" s="223" t="s">
        <v>570</v>
      </c>
      <c r="D191" s="224" t="s">
        <v>806</v>
      </c>
      <c r="E191" s="224">
        <v>646.0</v>
      </c>
      <c r="F191" s="223" t="s">
        <v>944</v>
      </c>
      <c r="G191" s="223" t="s">
        <v>930</v>
      </c>
      <c r="H191" s="226" t="s">
        <v>164</v>
      </c>
      <c r="J191" s="125"/>
    </row>
    <row r="192">
      <c r="A192" s="217">
        <v>186.0</v>
      </c>
      <c r="B192" s="218" t="s">
        <v>580</v>
      </c>
      <c r="D192" s="219" t="s">
        <v>816</v>
      </c>
      <c r="E192" s="219">
        <v>652.0</v>
      </c>
      <c r="F192" s="218" t="s">
        <v>186</v>
      </c>
      <c r="G192" s="218" t="s">
        <v>931</v>
      </c>
      <c r="H192" s="221" t="s">
        <v>161</v>
      </c>
      <c r="J192" s="125"/>
    </row>
    <row r="193">
      <c r="A193" s="222">
        <v>187.0</v>
      </c>
      <c r="B193" s="223" t="s">
        <v>537</v>
      </c>
      <c r="D193" s="224" t="s">
        <v>773</v>
      </c>
      <c r="E193" s="224">
        <v>654.0</v>
      </c>
      <c r="F193" s="223" t="s">
        <v>939</v>
      </c>
      <c r="G193" s="223" t="s">
        <v>930</v>
      </c>
      <c r="H193" s="226" t="s">
        <v>164</v>
      </c>
      <c r="J193" s="125"/>
    </row>
    <row r="194">
      <c r="A194" s="217">
        <v>188.0</v>
      </c>
      <c r="B194" s="218" t="s">
        <v>437</v>
      </c>
      <c r="D194" s="219" t="s">
        <v>672</v>
      </c>
      <c r="E194" s="219">
        <v>659.0</v>
      </c>
      <c r="F194" s="218" t="s">
        <v>186</v>
      </c>
      <c r="G194" s="218" t="s">
        <v>931</v>
      </c>
      <c r="H194" s="221" t="s">
        <v>161</v>
      </c>
      <c r="J194" s="125"/>
    </row>
    <row r="195">
      <c r="A195" s="222">
        <v>189.0</v>
      </c>
      <c r="B195" s="223" t="s">
        <v>438</v>
      </c>
      <c r="D195" s="224" t="s">
        <v>673</v>
      </c>
      <c r="E195" s="224">
        <v>662.0</v>
      </c>
      <c r="F195" s="223" t="s">
        <v>186</v>
      </c>
      <c r="G195" s="223" t="s">
        <v>931</v>
      </c>
      <c r="H195" s="226" t="s">
        <v>161</v>
      </c>
      <c r="J195" s="125"/>
    </row>
    <row r="196">
      <c r="A196" s="217">
        <v>190.0</v>
      </c>
      <c r="B196" s="218" t="s">
        <v>968</v>
      </c>
      <c r="D196" s="219" t="s">
        <v>675</v>
      </c>
      <c r="E196" s="219">
        <v>663.0</v>
      </c>
      <c r="F196" s="218" t="s">
        <v>186</v>
      </c>
      <c r="G196" s="218" t="s">
        <v>931</v>
      </c>
      <c r="H196" s="221" t="s">
        <v>161</v>
      </c>
      <c r="J196" s="125"/>
    </row>
    <row r="197">
      <c r="A197" s="222">
        <v>191.0</v>
      </c>
      <c r="B197" s="223" t="s">
        <v>538</v>
      </c>
      <c r="D197" s="224" t="s">
        <v>774</v>
      </c>
      <c r="E197" s="224">
        <v>666.0</v>
      </c>
      <c r="F197" s="223" t="s">
        <v>940</v>
      </c>
      <c r="G197" s="225"/>
      <c r="H197" s="226" t="s">
        <v>161</v>
      </c>
      <c r="J197" s="125"/>
    </row>
    <row r="198">
      <c r="A198" s="217">
        <v>192.0</v>
      </c>
      <c r="B198" s="218" t="s">
        <v>439</v>
      </c>
      <c r="D198" s="219" t="s">
        <v>674</v>
      </c>
      <c r="E198" s="219">
        <v>670.0</v>
      </c>
      <c r="F198" s="218" t="s">
        <v>186</v>
      </c>
      <c r="G198" s="218" t="s">
        <v>931</v>
      </c>
      <c r="H198" s="221" t="s">
        <v>161</v>
      </c>
      <c r="J198" s="125"/>
    </row>
    <row r="199">
      <c r="A199" s="222">
        <v>193.0</v>
      </c>
      <c r="B199" s="223" t="s">
        <v>441</v>
      </c>
      <c r="D199" s="224" t="s">
        <v>676</v>
      </c>
      <c r="E199" s="224">
        <v>882.0</v>
      </c>
      <c r="F199" s="223" t="s">
        <v>926</v>
      </c>
      <c r="G199" s="225"/>
      <c r="H199" s="226" t="s">
        <v>163</v>
      </c>
      <c r="J199" s="125"/>
    </row>
    <row r="200">
      <c r="A200" s="217">
        <v>194.0</v>
      </c>
      <c r="B200" s="218" t="s">
        <v>969</v>
      </c>
      <c r="D200" s="219" t="s">
        <v>970</v>
      </c>
      <c r="E200" s="219">
        <v>674.0</v>
      </c>
      <c r="F200" s="218" t="s">
        <v>924</v>
      </c>
      <c r="G200" s="220"/>
      <c r="H200" s="221" t="s">
        <v>166</v>
      </c>
      <c r="J200" s="125"/>
    </row>
    <row r="201">
      <c r="A201" s="222">
        <v>195.0</v>
      </c>
      <c r="B201" s="223" t="s">
        <v>442</v>
      </c>
      <c r="D201" s="224" t="s">
        <v>677</v>
      </c>
      <c r="E201" s="224">
        <v>678.0</v>
      </c>
      <c r="F201" s="223" t="s">
        <v>929</v>
      </c>
      <c r="G201" s="223" t="s">
        <v>930</v>
      </c>
      <c r="H201" s="226" t="s">
        <v>164</v>
      </c>
      <c r="J201" s="125"/>
    </row>
    <row r="202">
      <c r="A202" s="217">
        <v>196.0</v>
      </c>
      <c r="B202" s="218" t="s">
        <v>971</v>
      </c>
      <c r="D202" s="220"/>
      <c r="E202" s="219">
        <v>680.0</v>
      </c>
      <c r="F202" s="218" t="s">
        <v>923</v>
      </c>
      <c r="G202" s="218" t="s">
        <v>955</v>
      </c>
      <c r="H202" s="221" t="s">
        <v>166</v>
      </c>
      <c r="J202" s="125"/>
    </row>
    <row r="203">
      <c r="A203" s="222">
        <v>197.0</v>
      </c>
      <c r="B203" s="223" t="s">
        <v>443</v>
      </c>
      <c r="D203" s="224" t="s">
        <v>678</v>
      </c>
      <c r="E203" s="224">
        <v>682.0</v>
      </c>
      <c r="F203" s="223" t="s">
        <v>934</v>
      </c>
      <c r="G203" s="225"/>
      <c r="H203" s="226" t="s">
        <v>162</v>
      </c>
      <c r="J203" s="125"/>
    </row>
    <row r="204">
      <c r="A204" s="217">
        <v>198.0</v>
      </c>
      <c r="B204" s="218" t="s">
        <v>444</v>
      </c>
      <c r="D204" s="219" t="s">
        <v>679</v>
      </c>
      <c r="E204" s="219">
        <v>686.0</v>
      </c>
      <c r="F204" s="218" t="s">
        <v>939</v>
      </c>
      <c r="G204" s="218" t="s">
        <v>930</v>
      </c>
      <c r="H204" s="221" t="s">
        <v>164</v>
      </c>
      <c r="J204" s="125"/>
    </row>
    <row r="205">
      <c r="A205" s="222">
        <v>199.0</v>
      </c>
      <c r="B205" s="223" t="s">
        <v>571</v>
      </c>
      <c r="D205" s="224" t="s">
        <v>807</v>
      </c>
      <c r="E205" s="224">
        <v>688.0</v>
      </c>
      <c r="F205" s="223" t="s">
        <v>924</v>
      </c>
      <c r="G205" s="225"/>
      <c r="H205" s="226" t="s">
        <v>166</v>
      </c>
      <c r="J205" s="125"/>
    </row>
    <row r="206">
      <c r="A206" s="217">
        <v>200.0</v>
      </c>
      <c r="B206" s="218" t="s">
        <v>445</v>
      </c>
      <c r="D206" s="219" t="s">
        <v>680</v>
      </c>
      <c r="E206" s="219">
        <v>690.0</v>
      </c>
      <c r="F206" s="218" t="s">
        <v>944</v>
      </c>
      <c r="G206" s="218" t="s">
        <v>930</v>
      </c>
      <c r="H206" s="221" t="s">
        <v>164</v>
      </c>
      <c r="J206" s="125"/>
    </row>
    <row r="207">
      <c r="A207" s="222">
        <v>201.0</v>
      </c>
      <c r="B207" s="223" t="s">
        <v>446</v>
      </c>
      <c r="D207" s="224" t="s">
        <v>681</v>
      </c>
      <c r="E207" s="224">
        <v>694.0</v>
      </c>
      <c r="F207" s="223" t="s">
        <v>939</v>
      </c>
      <c r="G207" s="223" t="s">
        <v>930</v>
      </c>
      <c r="H207" s="226" t="s">
        <v>164</v>
      </c>
      <c r="J207" s="125"/>
    </row>
    <row r="208">
      <c r="A208" s="217">
        <v>202.0</v>
      </c>
      <c r="B208" s="218" t="s">
        <v>447</v>
      </c>
      <c r="D208" s="219" t="s">
        <v>682</v>
      </c>
      <c r="E208" s="219">
        <v>702.0</v>
      </c>
      <c r="F208" s="218" t="s">
        <v>947</v>
      </c>
      <c r="G208" s="220"/>
      <c r="H208" s="221" t="s">
        <v>162</v>
      </c>
      <c r="J208" s="125"/>
    </row>
    <row r="209">
      <c r="A209" s="222">
        <v>203.0</v>
      </c>
      <c r="B209" s="223" t="s">
        <v>448</v>
      </c>
      <c r="D209" s="224" t="s">
        <v>683</v>
      </c>
      <c r="E209" s="224">
        <v>534.0</v>
      </c>
      <c r="F209" s="223" t="s">
        <v>186</v>
      </c>
      <c r="G209" s="223" t="s">
        <v>931</v>
      </c>
      <c r="H209" s="226" t="s">
        <v>161</v>
      </c>
      <c r="J209" s="125"/>
    </row>
    <row r="210">
      <c r="A210" s="217">
        <v>204.0</v>
      </c>
      <c r="B210" s="218" t="s">
        <v>572</v>
      </c>
      <c r="D210" s="219" t="s">
        <v>808</v>
      </c>
      <c r="E210" s="219">
        <v>703.0</v>
      </c>
      <c r="F210" s="218" t="s">
        <v>937</v>
      </c>
      <c r="G210" s="220"/>
      <c r="H210" s="221" t="s">
        <v>166</v>
      </c>
      <c r="J210" s="125"/>
    </row>
    <row r="211">
      <c r="A211" s="222">
        <v>205.0</v>
      </c>
      <c r="B211" s="223" t="s">
        <v>499</v>
      </c>
      <c r="D211" s="224" t="s">
        <v>734</v>
      </c>
      <c r="E211" s="224">
        <v>705.0</v>
      </c>
      <c r="F211" s="223" t="s">
        <v>924</v>
      </c>
      <c r="G211" s="225"/>
      <c r="H211" s="226" t="s">
        <v>166</v>
      </c>
      <c r="J211" s="125"/>
    </row>
    <row r="212">
      <c r="A212" s="217">
        <v>206.0</v>
      </c>
      <c r="B212" s="218" t="s">
        <v>449</v>
      </c>
      <c r="D212" s="219" t="s">
        <v>684</v>
      </c>
      <c r="E212" s="219">
        <v>90.0</v>
      </c>
      <c r="F212" s="218" t="s">
        <v>953</v>
      </c>
      <c r="G212" s="220"/>
      <c r="H212" s="221" t="s">
        <v>163</v>
      </c>
      <c r="J212" s="125"/>
    </row>
    <row r="213">
      <c r="A213" s="222">
        <v>207.0</v>
      </c>
      <c r="B213" s="223" t="s">
        <v>450</v>
      </c>
      <c r="D213" s="224" t="s">
        <v>685</v>
      </c>
      <c r="E213" s="224">
        <v>706.0</v>
      </c>
      <c r="F213" s="223" t="s">
        <v>944</v>
      </c>
      <c r="G213" s="223" t="s">
        <v>930</v>
      </c>
      <c r="H213" s="226" t="s">
        <v>164</v>
      </c>
      <c r="J213" s="125"/>
    </row>
    <row r="214">
      <c r="A214" s="217">
        <v>208.0</v>
      </c>
      <c r="B214" s="218" t="s">
        <v>451</v>
      </c>
      <c r="D214" s="219" t="s">
        <v>686</v>
      </c>
      <c r="E214" s="219">
        <v>710.0</v>
      </c>
      <c r="F214" s="218" t="s">
        <v>941</v>
      </c>
      <c r="G214" s="218" t="s">
        <v>930</v>
      </c>
      <c r="H214" s="221" t="s">
        <v>164</v>
      </c>
      <c r="J214" s="125"/>
    </row>
    <row r="215">
      <c r="A215" s="222">
        <v>209.0</v>
      </c>
      <c r="B215" s="223" t="s">
        <v>972</v>
      </c>
      <c r="D215" s="224" t="s">
        <v>973</v>
      </c>
      <c r="E215" s="224">
        <v>239.0</v>
      </c>
      <c r="F215" s="223" t="s">
        <v>165</v>
      </c>
      <c r="G215" s="223" t="s">
        <v>931</v>
      </c>
      <c r="H215" s="226" t="s">
        <v>165</v>
      </c>
      <c r="J215" s="125"/>
    </row>
    <row r="216">
      <c r="A216" s="217">
        <v>210.0</v>
      </c>
      <c r="B216" s="218" t="s">
        <v>974</v>
      </c>
      <c r="D216" s="219" t="s">
        <v>975</v>
      </c>
      <c r="E216" s="219">
        <v>728.0</v>
      </c>
      <c r="F216" s="218" t="s">
        <v>944</v>
      </c>
      <c r="G216" s="218" t="s">
        <v>930</v>
      </c>
      <c r="H216" s="221" t="s">
        <v>164</v>
      </c>
      <c r="J216" s="125"/>
    </row>
    <row r="217">
      <c r="A217" s="222">
        <v>211.0</v>
      </c>
      <c r="B217" s="223" t="s">
        <v>474</v>
      </c>
      <c r="D217" s="224" t="s">
        <v>709</v>
      </c>
      <c r="E217" s="224">
        <v>724.0</v>
      </c>
      <c r="F217" s="223" t="s">
        <v>924</v>
      </c>
      <c r="G217" s="225"/>
      <c r="H217" s="226" t="s">
        <v>166</v>
      </c>
      <c r="J217" s="125"/>
    </row>
    <row r="218">
      <c r="A218" s="217">
        <v>212.0</v>
      </c>
      <c r="B218" s="218" t="s">
        <v>452</v>
      </c>
      <c r="D218" s="219" t="s">
        <v>687</v>
      </c>
      <c r="E218" s="219">
        <v>144.0</v>
      </c>
      <c r="F218" s="218" t="s">
        <v>920</v>
      </c>
      <c r="G218" s="220"/>
      <c r="H218" s="221" t="s">
        <v>162</v>
      </c>
      <c r="J218" s="125"/>
    </row>
    <row r="219">
      <c r="A219" s="222">
        <v>213.0</v>
      </c>
      <c r="B219" s="223" t="s">
        <v>976</v>
      </c>
      <c r="D219" s="224" t="s">
        <v>977</v>
      </c>
      <c r="E219" s="224">
        <v>275.0</v>
      </c>
      <c r="F219" s="223" t="s">
        <v>934</v>
      </c>
      <c r="G219" s="225"/>
      <c r="H219" s="226" t="s">
        <v>162</v>
      </c>
      <c r="J219" s="125"/>
    </row>
    <row r="220">
      <c r="A220" s="217">
        <v>214.0</v>
      </c>
      <c r="B220" s="218" t="s">
        <v>453</v>
      </c>
      <c r="D220" s="219" t="s">
        <v>688</v>
      </c>
      <c r="E220" s="219">
        <v>729.0</v>
      </c>
      <c r="F220" s="218" t="s">
        <v>925</v>
      </c>
      <c r="G220" s="220"/>
      <c r="H220" s="221" t="s">
        <v>164</v>
      </c>
      <c r="J220" s="125"/>
    </row>
    <row r="221">
      <c r="A221" s="222">
        <v>215.0</v>
      </c>
      <c r="B221" s="223" t="s">
        <v>454</v>
      </c>
      <c r="D221" s="224" t="s">
        <v>689</v>
      </c>
      <c r="E221" s="224">
        <v>740.0</v>
      </c>
      <c r="F221" s="223" t="s">
        <v>165</v>
      </c>
      <c r="G221" s="223" t="s">
        <v>931</v>
      </c>
      <c r="H221" s="226" t="s">
        <v>165</v>
      </c>
      <c r="J221" s="125"/>
    </row>
    <row r="222">
      <c r="A222" s="217">
        <v>216.0</v>
      </c>
      <c r="B222" s="218" t="s">
        <v>978</v>
      </c>
      <c r="D222" s="219" t="s">
        <v>979</v>
      </c>
      <c r="E222" s="219">
        <v>744.0</v>
      </c>
      <c r="F222" s="218" t="s">
        <v>923</v>
      </c>
      <c r="G222" s="220"/>
      <c r="H222" s="221" t="s">
        <v>166</v>
      </c>
      <c r="J222" s="125"/>
    </row>
    <row r="223">
      <c r="A223" s="222">
        <v>217.0</v>
      </c>
      <c r="B223" s="223" t="s">
        <v>490</v>
      </c>
      <c r="D223" s="224" t="s">
        <v>725</v>
      </c>
      <c r="E223" s="224">
        <v>752.0</v>
      </c>
      <c r="F223" s="223" t="s">
        <v>923</v>
      </c>
      <c r="G223" s="225"/>
      <c r="H223" s="226" t="s">
        <v>166</v>
      </c>
      <c r="J223" s="125"/>
    </row>
    <row r="224">
      <c r="A224" s="217">
        <v>218.0</v>
      </c>
      <c r="B224" s="218" t="s">
        <v>554</v>
      </c>
      <c r="D224" s="219" t="s">
        <v>790</v>
      </c>
      <c r="E224" s="219">
        <v>756.0</v>
      </c>
      <c r="F224" s="218" t="s">
        <v>936</v>
      </c>
      <c r="G224" s="220"/>
      <c r="H224" s="221" t="s">
        <v>166</v>
      </c>
      <c r="J224" s="125"/>
    </row>
    <row r="225">
      <c r="A225" s="222">
        <v>219.0</v>
      </c>
      <c r="B225" s="223" t="s">
        <v>539</v>
      </c>
      <c r="D225" s="224" t="s">
        <v>775</v>
      </c>
      <c r="E225" s="224">
        <v>760.0</v>
      </c>
      <c r="F225" s="223" t="s">
        <v>934</v>
      </c>
      <c r="G225" s="225"/>
      <c r="H225" s="226" t="s">
        <v>162</v>
      </c>
      <c r="J225" s="125"/>
    </row>
    <row r="226">
      <c r="A226" s="227"/>
      <c r="B226" s="197" t="s">
        <v>980</v>
      </c>
      <c r="D226" s="224" t="s">
        <v>690</v>
      </c>
      <c r="E226" s="225"/>
      <c r="F226" s="223" t="s">
        <v>981</v>
      </c>
      <c r="G226" s="225"/>
      <c r="H226" s="226" t="s">
        <v>162</v>
      </c>
      <c r="J226" s="125"/>
    </row>
    <row r="227">
      <c r="A227" s="227"/>
      <c r="B227" s="197" t="s">
        <v>455</v>
      </c>
      <c r="D227" s="224" t="s">
        <v>690</v>
      </c>
      <c r="E227" s="225"/>
      <c r="F227" s="223" t="s">
        <v>981</v>
      </c>
      <c r="G227" s="225"/>
      <c r="H227" s="226" t="s">
        <v>162</v>
      </c>
      <c r="J227" s="125"/>
    </row>
    <row r="228">
      <c r="A228" s="217">
        <v>220.0</v>
      </c>
      <c r="B228" s="218" t="s">
        <v>575</v>
      </c>
      <c r="D228" s="219" t="s">
        <v>811</v>
      </c>
      <c r="E228" s="219">
        <v>762.0</v>
      </c>
      <c r="F228" s="218" t="s">
        <v>961</v>
      </c>
      <c r="G228" s="220"/>
      <c r="H228" s="221" t="s">
        <v>162</v>
      </c>
      <c r="J228" s="125"/>
    </row>
    <row r="229">
      <c r="A229" s="222">
        <v>221.0</v>
      </c>
      <c r="B229" s="223" t="s">
        <v>457</v>
      </c>
      <c r="D229" s="224" t="s">
        <v>692</v>
      </c>
      <c r="E229" s="224">
        <v>764.0</v>
      </c>
      <c r="F229" s="223" t="s">
        <v>947</v>
      </c>
      <c r="G229" s="225"/>
      <c r="H229" s="226" t="s">
        <v>162</v>
      </c>
      <c r="J229" s="125"/>
    </row>
    <row r="230">
      <c r="A230" s="217">
        <v>222.0</v>
      </c>
      <c r="B230" s="218" t="s">
        <v>458</v>
      </c>
      <c r="D230" s="219" t="s">
        <v>693</v>
      </c>
      <c r="E230" s="219">
        <v>626.0</v>
      </c>
      <c r="F230" s="218" t="s">
        <v>947</v>
      </c>
      <c r="G230" s="220"/>
      <c r="H230" s="221" t="s">
        <v>162</v>
      </c>
      <c r="J230" s="125"/>
    </row>
    <row r="231">
      <c r="A231" s="222">
        <v>223.0</v>
      </c>
      <c r="B231" s="223" t="s">
        <v>459</v>
      </c>
      <c r="D231" s="224" t="s">
        <v>694</v>
      </c>
      <c r="E231" s="224">
        <v>768.0</v>
      </c>
      <c r="F231" s="223" t="s">
        <v>939</v>
      </c>
      <c r="G231" s="223" t="s">
        <v>930</v>
      </c>
      <c r="H231" s="226" t="s">
        <v>164</v>
      </c>
      <c r="J231" s="125"/>
    </row>
    <row r="232">
      <c r="A232" s="217">
        <v>224.0</v>
      </c>
      <c r="B232" s="218" t="s">
        <v>540</v>
      </c>
      <c r="D232" s="219" t="s">
        <v>776</v>
      </c>
      <c r="E232" s="219">
        <v>772.0</v>
      </c>
      <c r="F232" s="218" t="s">
        <v>926</v>
      </c>
      <c r="G232" s="220"/>
      <c r="H232" s="221" t="s">
        <v>163</v>
      </c>
      <c r="J232" s="125"/>
    </row>
    <row r="233">
      <c r="A233" s="222">
        <v>225.0</v>
      </c>
      <c r="B233" s="223" t="s">
        <v>460</v>
      </c>
      <c r="D233" s="224" t="s">
        <v>695</v>
      </c>
      <c r="E233" s="224">
        <v>776.0</v>
      </c>
      <c r="F233" s="223" t="s">
        <v>926</v>
      </c>
      <c r="G233" s="225"/>
      <c r="H233" s="226" t="s">
        <v>163</v>
      </c>
      <c r="J233" s="125"/>
    </row>
    <row r="234">
      <c r="A234" s="217">
        <v>226.0</v>
      </c>
      <c r="B234" s="218" t="s">
        <v>461</v>
      </c>
      <c r="D234" s="219" t="s">
        <v>696</v>
      </c>
      <c r="E234" s="219">
        <v>780.0</v>
      </c>
      <c r="F234" s="218" t="s">
        <v>186</v>
      </c>
      <c r="G234" s="218" t="s">
        <v>931</v>
      </c>
      <c r="H234" s="221" t="s">
        <v>161</v>
      </c>
      <c r="J234" s="125"/>
    </row>
    <row r="235">
      <c r="A235" s="222">
        <v>227.0</v>
      </c>
      <c r="B235" s="223" t="s">
        <v>473</v>
      </c>
      <c r="D235" s="224" t="s">
        <v>708</v>
      </c>
      <c r="E235" s="224">
        <v>788.0</v>
      </c>
      <c r="F235" s="223" t="s">
        <v>925</v>
      </c>
      <c r="G235" s="225"/>
      <c r="H235" s="226" t="s">
        <v>164</v>
      </c>
      <c r="J235" s="125"/>
    </row>
    <row r="236">
      <c r="A236" s="217">
        <v>228.0</v>
      </c>
      <c r="B236" s="218" t="s">
        <v>496</v>
      </c>
      <c r="D236" s="219" t="s">
        <v>731</v>
      </c>
      <c r="E236" s="219">
        <v>792.0</v>
      </c>
      <c r="F236" s="218" t="s">
        <v>934</v>
      </c>
      <c r="G236" s="220"/>
      <c r="H236" s="221" t="s">
        <v>162</v>
      </c>
      <c r="J236" s="125"/>
    </row>
    <row r="237">
      <c r="A237" s="222">
        <v>229.0</v>
      </c>
      <c r="B237" s="223" t="s">
        <v>541</v>
      </c>
      <c r="D237" s="224" t="s">
        <v>777</v>
      </c>
      <c r="E237" s="224">
        <v>795.0</v>
      </c>
      <c r="F237" s="223" t="s">
        <v>961</v>
      </c>
      <c r="G237" s="225"/>
      <c r="H237" s="226" t="s">
        <v>162</v>
      </c>
      <c r="J237" s="125"/>
    </row>
    <row r="238">
      <c r="A238" s="217">
        <v>230.0</v>
      </c>
      <c r="B238" s="218" t="s">
        <v>462</v>
      </c>
      <c r="D238" s="219" t="s">
        <v>697</v>
      </c>
      <c r="E238" s="219">
        <v>796.0</v>
      </c>
      <c r="F238" s="218" t="s">
        <v>186</v>
      </c>
      <c r="G238" s="218" t="s">
        <v>931</v>
      </c>
      <c r="H238" s="221" t="s">
        <v>161</v>
      </c>
      <c r="J238" s="125"/>
    </row>
    <row r="239">
      <c r="A239" s="222">
        <v>231.0</v>
      </c>
      <c r="B239" s="223" t="s">
        <v>463</v>
      </c>
      <c r="D239" s="224" t="s">
        <v>698</v>
      </c>
      <c r="E239" s="224">
        <v>798.0</v>
      </c>
      <c r="F239" s="223" t="s">
        <v>926</v>
      </c>
      <c r="G239" s="225"/>
      <c r="H239" s="226" t="s">
        <v>163</v>
      </c>
      <c r="J239" s="125"/>
    </row>
    <row r="240">
      <c r="A240" s="217">
        <v>232.0</v>
      </c>
      <c r="B240" s="218" t="s">
        <v>576</v>
      </c>
      <c r="D240" s="219" t="s">
        <v>812</v>
      </c>
      <c r="E240" s="219">
        <v>800.0</v>
      </c>
      <c r="F240" s="218" t="s">
        <v>944</v>
      </c>
      <c r="G240" s="218" t="s">
        <v>930</v>
      </c>
      <c r="H240" s="221" t="s">
        <v>164</v>
      </c>
      <c r="J240" s="125"/>
    </row>
    <row r="241">
      <c r="A241" s="222">
        <v>233.0</v>
      </c>
      <c r="B241" s="223" t="s">
        <v>472</v>
      </c>
      <c r="D241" s="224" t="s">
        <v>707</v>
      </c>
      <c r="E241" s="224">
        <v>804.0</v>
      </c>
      <c r="F241" s="223" t="s">
        <v>937</v>
      </c>
      <c r="G241" s="225"/>
      <c r="H241" s="226" t="s">
        <v>166</v>
      </c>
      <c r="J241" s="125"/>
    </row>
    <row r="242">
      <c r="A242" s="217">
        <v>234.0</v>
      </c>
      <c r="B242" s="218" t="s">
        <v>464</v>
      </c>
      <c r="D242" s="219" t="s">
        <v>699</v>
      </c>
      <c r="E242" s="219">
        <v>784.0</v>
      </c>
      <c r="F242" s="218" t="s">
        <v>934</v>
      </c>
      <c r="G242" s="220"/>
      <c r="H242" s="221" t="s">
        <v>162</v>
      </c>
      <c r="J242" s="125"/>
    </row>
    <row r="243">
      <c r="A243" s="222">
        <v>235.0</v>
      </c>
      <c r="B243" s="223" t="s">
        <v>484</v>
      </c>
      <c r="D243" s="224" t="s">
        <v>719</v>
      </c>
      <c r="E243" s="224">
        <v>826.0</v>
      </c>
      <c r="F243" s="223" t="s">
        <v>923</v>
      </c>
      <c r="G243" s="225"/>
      <c r="H243" s="226" t="s">
        <v>166</v>
      </c>
      <c r="J243" s="125"/>
    </row>
    <row r="244">
      <c r="A244" s="217">
        <v>236.0</v>
      </c>
      <c r="B244" s="197" t="s">
        <v>456</v>
      </c>
      <c r="D244" s="219" t="s">
        <v>691</v>
      </c>
      <c r="E244" s="219">
        <v>834.0</v>
      </c>
      <c r="F244" s="218" t="s">
        <v>944</v>
      </c>
      <c r="G244" s="218" t="s">
        <v>930</v>
      </c>
      <c r="H244" s="221" t="s">
        <v>164</v>
      </c>
      <c r="J244" s="125"/>
    </row>
    <row r="245">
      <c r="A245" s="217">
        <v>236.0</v>
      </c>
      <c r="B245" s="218" t="s">
        <v>982</v>
      </c>
      <c r="D245" s="219" t="s">
        <v>691</v>
      </c>
      <c r="E245" s="219">
        <v>834.0</v>
      </c>
      <c r="F245" s="218" t="s">
        <v>944</v>
      </c>
      <c r="G245" s="218" t="s">
        <v>930</v>
      </c>
      <c r="H245" s="221" t="s">
        <v>164</v>
      </c>
      <c r="J245" s="125"/>
    </row>
    <row r="246">
      <c r="A246" s="222">
        <v>237.0</v>
      </c>
      <c r="B246" s="223" t="s">
        <v>479</v>
      </c>
      <c r="D246" s="224" t="s">
        <v>714</v>
      </c>
      <c r="E246" s="224">
        <v>581.0</v>
      </c>
      <c r="F246" s="223" t="s">
        <v>954</v>
      </c>
      <c r="G246" s="225"/>
      <c r="H246" s="226" t="s">
        <v>163</v>
      </c>
      <c r="J246" s="125"/>
    </row>
    <row r="247">
      <c r="A247" s="217">
        <v>238.0</v>
      </c>
      <c r="B247" s="223" t="s">
        <v>183</v>
      </c>
      <c r="D247" s="219" t="s">
        <v>583</v>
      </c>
      <c r="E247" s="219">
        <v>840.0</v>
      </c>
      <c r="F247" s="218" t="s">
        <v>940</v>
      </c>
      <c r="G247" s="220"/>
      <c r="H247" s="221" t="s">
        <v>161</v>
      </c>
      <c r="I247" s="132">
        <v>1.0</v>
      </c>
      <c r="J247" s="125"/>
    </row>
    <row r="248">
      <c r="A248" s="217">
        <v>238.0</v>
      </c>
      <c r="B248" s="218" t="s">
        <v>983</v>
      </c>
      <c r="D248" s="219" t="s">
        <v>583</v>
      </c>
      <c r="E248" s="219">
        <v>840.0</v>
      </c>
      <c r="F248" s="218" t="s">
        <v>940</v>
      </c>
      <c r="G248" s="220"/>
      <c r="H248" s="221" t="s">
        <v>161</v>
      </c>
      <c r="J248" s="125"/>
    </row>
    <row r="249">
      <c r="A249" s="222">
        <v>239.0</v>
      </c>
      <c r="B249" s="223" t="s">
        <v>984</v>
      </c>
      <c r="D249" s="224" t="s">
        <v>703</v>
      </c>
      <c r="E249" s="224">
        <v>850.0</v>
      </c>
      <c r="F249" s="223" t="s">
        <v>186</v>
      </c>
      <c r="G249" s="223" t="s">
        <v>931</v>
      </c>
      <c r="H249" s="226" t="s">
        <v>161</v>
      </c>
      <c r="J249" s="125"/>
    </row>
    <row r="250">
      <c r="A250" s="222">
        <v>239.0</v>
      </c>
      <c r="B250" s="223" t="s">
        <v>985</v>
      </c>
      <c r="D250" s="224" t="s">
        <v>703</v>
      </c>
      <c r="E250" s="224">
        <v>850.0</v>
      </c>
      <c r="F250" s="223" t="s">
        <v>186</v>
      </c>
      <c r="G250" s="223" t="s">
        <v>931</v>
      </c>
      <c r="H250" s="226" t="s">
        <v>161</v>
      </c>
      <c r="J250" s="125"/>
    </row>
    <row r="251">
      <c r="A251" s="217">
        <v>240.0</v>
      </c>
      <c r="B251" s="218" t="s">
        <v>542</v>
      </c>
      <c r="D251" s="219" t="s">
        <v>778</v>
      </c>
      <c r="E251" s="219">
        <v>858.0</v>
      </c>
      <c r="F251" s="218" t="s">
        <v>165</v>
      </c>
      <c r="G251" s="218" t="s">
        <v>931</v>
      </c>
      <c r="H251" s="221" t="s">
        <v>165</v>
      </c>
      <c r="J251" s="125"/>
    </row>
    <row r="252">
      <c r="A252" s="222">
        <v>241.0</v>
      </c>
      <c r="B252" s="223" t="s">
        <v>577</v>
      </c>
      <c r="D252" s="224" t="s">
        <v>813</v>
      </c>
      <c r="E252" s="224">
        <v>860.0</v>
      </c>
      <c r="F252" s="223" t="s">
        <v>961</v>
      </c>
      <c r="G252" s="225"/>
      <c r="H252" s="226" t="s">
        <v>162</v>
      </c>
      <c r="J252" s="125"/>
    </row>
    <row r="253">
      <c r="A253" s="217">
        <v>242.0</v>
      </c>
      <c r="B253" s="218" t="s">
        <v>465</v>
      </c>
      <c r="D253" s="219" t="s">
        <v>700</v>
      </c>
      <c r="E253" s="219">
        <v>548.0</v>
      </c>
      <c r="F253" s="218" t="s">
        <v>953</v>
      </c>
      <c r="G253" s="220"/>
      <c r="H253" s="221" t="s">
        <v>163</v>
      </c>
      <c r="J253" s="125"/>
    </row>
    <row r="254">
      <c r="A254" s="222">
        <v>243.0</v>
      </c>
      <c r="B254" s="197" t="s">
        <v>986</v>
      </c>
      <c r="D254" s="224" t="s">
        <v>701</v>
      </c>
      <c r="E254" s="224">
        <v>862.0</v>
      </c>
      <c r="F254" s="223" t="s">
        <v>165</v>
      </c>
      <c r="G254" s="223" t="s">
        <v>931</v>
      </c>
      <c r="H254" s="226" t="s">
        <v>165</v>
      </c>
      <c r="J254" s="125"/>
    </row>
    <row r="255">
      <c r="A255" s="222">
        <v>243.0</v>
      </c>
      <c r="B255" s="223" t="s">
        <v>466</v>
      </c>
      <c r="D255" s="224" t="s">
        <v>701</v>
      </c>
      <c r="E255" s="224">
        <v>862.0</v>
      </c>
      <c r="F255" s="223" t="s">
        <v>165</v>
      </c>
      <c r="G255" s="223" t="s">
        <v>931</v>
      </c>
      <c r="H255" s="226" t="s">
        <v>165</v>
      </c>
      <c r="J255" s="125"/>
    </row>
    <row r="256">
      <c r="A256" s="217">
        <v>244.0</v>
      </c>
      <c r="B256" s="218" t="s">
        <v>467</v>
      </c>
      <c r="D256" s="219" t="s">
        <v>702</v>
      </c>
      <c r="E256" s="219">
        <v>704.0</v>
      </c>
      <c r="F256" s="218" t="s">
        <v>947</v>
      </c>
      <c r="G256" s="220"/>
      <c r="H256" s="221" t="s">
        <v>162</v>
      </c>
      <c r="J256" s="125"/>
    </row>
    <row r="257">
      <c r="A257" s="222">
        <v>245.0</v>
      </c>
      <c r="B257" s="223" t="s">
        <v>987</v>
      </c>
      <c r="D257" s="224" t="s">
        <v>704</v>
      </c>
      <c r="E257" s="224">
        <v>876.0</v>
      </c>
      <c r="F257" s="223" t="s">
        <v>926</v>
      </c>
      <c r="G257" s="225"/>
      <c r="H257" s="226" t="s">
        <v>163</v>
      </c>
      <c r="J257" s="125"/>
    </row>
    <row r="258">
      <c r="A258" s="222">
        <v>245.0</v>
      </c>
      <c r="B258" s="223" t="s">
        <v>988</v>
      </c>
      <c r="D258" s="224" t="s">
        <v>704</v>
      </c>
      <c r="E258" s="224">
        <v>876.0</v>
      </c>
      <c r="F258" s="223" t="s">
        <v>926</v>
      </c>
      <c r="G258" s="225"/>
      <c r="H258" s="226" t="s">
        <v>163</v>
      </c>
      <c r="J258" s="125"/>
    </row>
    <row r="259">
      <c r="A259" s="217">
        <v>246.0</v>
      </c>
      <c r="B259" s="218" t="s">
        <v>543</v>
      </c>
      <c r="D259" s="219" t="s">
        <v>779</v>
      </c>
      <c r="E259" s="219">
        <v>732.0</v>
      </c>
      <c r="F259" s="218" t="s">
        <v>925</v>
      </c>
      <c r="G259" s="220"/>
      <c r="H259" s="221" t="s">
        <v>164</v>
      </c>
      <c r="J259" s="125"/>
    </row>
    <row r="260">
      <c r="A260" s="222">
        <v>247.0</v>
      </c>
      <c r="B260" s="223" t="s">
        <v>470</v>
      </c>
      <c r="D260" s="224" t="s">
        <v>705</v>
      </c>
      <c r="E260" s="224">
        <v>887.0</v>
      </c>
      <c r="F260" s="223" t="s">
        <v>934</v>
      </c>
      <c r="G260" s="225"/>
      <c r="H260" s="226" t="s">
        <v>162</v>
      </c>
      <c r="J260" s="125"/>
    </row>
    <row r="261">
      <c r="A261" s="217">
        <v>248.0</v>
      </c>
      <c r="B261" s="218" t="s">
        <v>578</v>
      </c>
      <c r="D261" s="219" t="s">
        <v>814</v>
      </c>
      <c r="E261" s="219">
        <v>894.0</v>
      </c>
      <c r="F261" s="218" t="s">
        <v>944</v>
      </c>
      <c r="G261" s="218" t="s">
        <v>930</v>
      </c>
      <c r="H261" s="221" t="s">
        <v>164</v>
      </c>
      <c r="J261" s="125"/>
    </row>
    <row r="262">
      <c r="A262" s="228">
        <v>249.0</v>
      </c>
      <c r="B262" s="229" t="s">
        <v>579</v>
      </c>
      <c r="D262" s="230" t="s">
        <v>815</v>
      </c>
      <c r="E262" s="230">
        <v>716.0</v>
      </c>
      <c r="F262" s="229" t="s">
        <v>944</v>
      </c>
      <c r="G262" s="229" t="s">
        <v>930</v>
      </c>
      <c r="H262" s="231" t="s">
        <v>164</v>
      </c>
      <c r="J262" s="125"/>
    </row>
  </sheetData>
  <dataValidations>
    <dataValidation type="list" allowBlank="1" sqref="J2:J262">
      <formula1>'Sources table'!$D$2:$D$76</formula1>
    </dataValidation>
  </dataValidations>
  <drawing r:id="rId1"/>
</worksheet>
</file>

<file path=xl/worksheets/sheet3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outlinePr summaryBelow="0" summaryRight="0"/>
  </sheetPr>
  <sheetViews>
    <sheetView workbookViewId="0"/>
  </sheetViews>
  <sheetFormatPr customHeight="1" defaultColWidth="12.63" defaultRowHeight="15.0"/>
  <sheetData>
    <row r="1">
      <c r="A1" s="122" t="s">
        <v>835</v>
      </c>
      <c r="B1" s="122" t="s">
        <v>837</v>
      </c>
      <c r="C1" s="122" t="s">
        <v>989</v>
      </c>
      <c r="D1" s="122" t="s">
        <v>245</v>
      </c>
    </row>
    <row r="2">
      <c r="A2" s="193">
        <v>1.0</v>
      </c>
      <c r="B2" s="194" t="s">
        <v>160</v>
      </c>
      <c r="C2" s="125"/>
      <c r="D2" s="125"/>
    </row>
    <row r="3">
      <c r="A3" s="193">
        <v>2.0</v>
      </c>
      <c r="B3" s="194" t="s">
        <v>167</v>
      </c>
      <c r="C3" s="125"/>
      <c r="D3" s="125"/>
    </row>
    <row r="4">
      <c r="A4" s="193">
        <v>3.0</v>
      </c>
      <c r="B4" s="194" t="s">
        <v>168</v>
      </c>
      <c r="C4" s="125"/>
      <c r="D4" s="125"/>
    </row>
    <row r="5">
      <c r="D5" s="197"/>
    </row>
    <row r="6">
      <c r="D6" s="197"/>
    </row>
    <row r="7">
      <c r="D7" s="197"/>
    </row>
    <row r="8">
      <c r="D8" s="197"/>
    </row>
    <row r="9">
      <c r="D9" s="197"/>
    </row>
    <row r="10">
      <c r="D10" s="197"/>
    </row>
    <row r="11">
      <c r="D11" s="197"/>
    </row>
    <row r="12">
      <c r="D12" s="197"/>
    </row>
    <row r="13">
      <c r="D13" s="197"/>
    </row>
    <row r="14">
      <c r="D14" s="197"/>
    </row>
    <row r="15">
      <c r="D15" s="197"/>
    </row>
    <row r="16">
      <c r="D16" s="197"/>
    </row>
    <row r="17">
      <c r="D17" s="197"/>
    </row>
    <row r="18">
      <c r="D18" s="197"/>
    </row>
    <row r="19">
      <c r="D19" s="197"/>
    </row>
    <row r="20">
      <c r="D20" s="197"/>
    </row>
    <row r="21">
      <c r="D21" s="197"/>
    </row>
    <row r="22">
      <c r="D22" s="197"/>
    </row>
    <row r="23">
      <c r="D23" s="197"/>
    </row>
    <row r="24">
      <c r="D24" s="197"/>
    </row>
    <row r="25">
      <c r="D25" s="197"/>
    </row>
    <row r="26">
      <c r="D26" s="197"/>
    </row>
    <row r="27">
      <c r="D27" s="197"/>
    </row>
    <row r="28">
      <c r="D28" s="197"/>
    </row>
    <row r="29">
      <c r="D29" s="197"/>
    </row>
    <row r="30">
      <c r="D30" s="197"/>
    </row>
    <row r="31">
      <c r="D31" s="197"/>
    </row>
    <row r="32">
      <c r="D32" s="197"/>
    </row>
    <row r="33">
      <c r="D33" s="197"/>
    </row>
    <row r="34">
      <c r="D34" s="197"/>
    </row>
    <row r="35">
      <c r="D35" s="197"/>
    </row>
    <row r="36">
      <c r="D36" s="197"/>
    </row>
    <row r="37">
      <c r="D37" s="197"/>
    </row>
    <row r="38">
      <c r="D38" s="197"/>
    </row>
    <row r="39">
      <c r="D39" s="197"/>
    </row>
    <row r="40">
      <c r="D40" s="197"/>
    </row>
    <row r="41">
      <c r="D41" s="197"/>
    </row>
    <row r="42">
      <c r="D42" s="197"/>
    </row>
    <row r="43">
      <c r="D43" s="197"/>
    </row>
    <row r="44">
      <c r="D44" s="197"/>
    </row>
    <row r="45">
      <c r="D45" s="197"/>
    </row>
    <row r="46">
      <c r="D46" s="197"/>
    </row>
    <row r="47">
      <c r="D47" s="197"/>
    </row>
    <row r="48">
      <c r="D48" s="197"/>
    </row>
    <row r="49">
      <c r="D49" s="197"/>
    </row>
    <row r="50">
      <c r="D50" s="197"/>
    </row>
    <row r="51">
      <c r="D51" s="197"/>
    </row>
    <row r="52">
      <c r="D52" s="197"/>
    </row>
    <row r="53">
      <c r="D53" s="197"/>
    </row>
    <row r="54">
      <c r="D54" s="197"/>
    </row>
    <row r="55">
      <c r="D55" s="197"/>
    </row>
    <row r="56">
      <c r="D56" s="197"/>
    </row>
    <row r="57">
      <c r="D57" s="197"/>
    </row>
    <row r="58">
      <c r="D58" s="197"/>
    </row>
    <row r="59">
      <c r="D59" s="197"/>
    </row>
    <row r="60">
      <c r="D60" s="197"/>
    </row>
    <row r="61">
      <c r="D61" s="197"/>
    </row>
    <row r="62">
      <c r="D62" s="197"/>
    </row>
    <row r="63">
      <c r="D63" s="197"/>
    </row>
    <row r="64">
      <c r="D64" s="197"/>
    </row>
    <row r="65">
      <c r="D65" s="197"/>
    </row>
    <row r="66">
      <c r="D66" s="197"/>
    </row>
    <row r="67">
      <c r="D67" s="197"/>
    </row>
    <row r="68">
      <c r="D68" s="197"/>
    </row>
    <row r="69">
      <c r="D69" s="197"/>
    </row>
    <row r="70">
      <c r="D70" s="197"/>
    </row>
    <row r="71">
      <c r="D71" s="197"/>
    </row>
    <row r="72">
      <c r="D72" s="197"/>
    </row>
    <row r="73">
      <c r="D73" s="197"/>
    </row>
    <row r="74">
      <c r="D74" s="197"/>
    </row>
    <row r="75">
      <c r="D75" s="197"/>
    </row>
    <row r="76">
      <c r="D76" s="197"/>
    </row>
    <row r="77">
      <c r="D77" s="197"/>
    </row>
    <row r="78">
      <c r="D78" s="197"/>
    </row>
    <row r="79">
      <c r="D79" s="197"/>
    </row>
    <row r="80">
      <c r="D80" s="197"/>
    </row>
    <row r="81">
      <c r="D81" s="197"/>
    </row>
    <row r="82">
      <c r="D82" s="197"/>
    </row>
    <row r="83">
      <c r="D83" s="197"/>
    </row>
    <row r="84">
      <c r="D84" s="197"/>
    </row>
    <row r="85">
      <c r="D85" s="197"/>
    </row>
    <row r="86">
      <c r="D86" s="197"/>
    </row>
    <row r="87">
      <c r="D87" s="197"/>
    </row>
    <row r="88">
      <c r="D88" s="197"/>
    </row>
    <row r="89">
      <c r="D89" s="197"/>
    </row>
    <row r="90">
      <c r="D90" s="197"/>
    </row>
    <row r="91">
      <c r="D91" s="197"/>
    </row>
    <row r="92">
      <c r="D92" s="197"/>
    </row>
    <row r="93">
      <c r="D93" s="197"/>
    </row>
    <row r="94">
      <c r="D94" s="197"/>
    </row>
    <row r="95">
      <c r="D95" s="197"/>
    </row>
    <row r="96">
      <c r="D96" s="197"/>
    </row>
    <row r="97">
      <c r="D97" s="197"/>
    </row>
    <row r="98">
      <c r="D98" s="197"/>
    </row>
    <row r="99">
      <c r="D99" s="197"/>
    </row>
    <row r="100">
      <c r="D100" s="197"/>
    </row>
    <row r="101">
      <c r="D101" s="197"/>
    </row>
    <row r="102">
      <c r="D102" s="197"/>
    </row>
    <row r="103">
      <c r="D103" s="197"/>
    </row>
    <row r="104">
      <c r="D104" s="197"/>
    </row>
    <row r="105">
      <c r="D105" s="197"/>
    </row>
    <row r="106">
      <c r="D106" s="197"/>
    </row>
    <row r="107">
      <c r="D107" s="197"/>
    </row>
    <row r="108">
      <c r="D108" s="197"/>
    </row>
    <row r="109">
      <c r="D109" s="197"/>
    </row>
    <row r="110">
      <c r="D110" s="197"/>
    </row>
    <row r="111">
      <c r="D111" s="197"/>
    </row>
    <row r="112">
      <c r="D112" s="197"/>
    </row>
    <row r="113">
      <c r="D113" s="197"/>
    </row>
    <row r="114">
      <c r="D114" s="197"/>
    </row>
    <row r="115">
      <c r="D115" s="197"/>
    </row>
    <row r="116">
      <c r="D116" s="197"/>
    </row>
    <row r="117">
      <c r="D117" s="197"/>
    </row>
    <row r="118">
      <c r="D118" s="197"/>
    </row>
    <row r="119">
      <c r="D119" s="197"/>
    </row>
    <row r="120">
      <c r="D120" s="197"/>
    </row>
    <row r="121">
      <c r="D121" s="197"/>
    </row>
    <row r="122">
      <c r="D122" s="197"/>
    </row>
    <row r="123">
      <c r="D123" s="197"/>
    </row>
    <row r="124">
      <c r="D124" s="197"/>
    </row>
    <row r="125">
      <c r="D125" s="197"/>
    </row>
    <row r="126">
      <c r="D126" s="197"/>
    </row>
    <row r="127">
      <c r="D127" s="197"/>
    </row>
    <row r="128">
      <c r="D128" s="197"/>
    </row>
    <row r="129">
      <c r="D129" s="197"/>
    </row>
    <row r="130">
      <c r="D130" s="197"/>
    </row>
    <row r="131">
      <c r="D131" s="197"/>
    </row>
    <row r="132">
      <c r="D132" s="197"/>
    </row>
    <row r="133">
      <c r="D133" s="197"/>
    </row>
    <row r="134">
      <c r="D134" s="197"/>
    </row>
    <row r="135">
      <c r="D135" s="197"/>
    </row>
    <row r="136">
      <c r="D136" s="197"/>
    </row>
    <row r="137">
      <c r="D137" s="197"/>
    </row>
    <row r="138">
      <c r="D138" s="197"/>
    </row>
    <row r="139">
      <c r="D139" s="197"/>
    </row>
    <row r="140">
      <c r="D140" s="197"/>
    </row>
    <row r="141">
      <c r="D141" s="197"/>
    </row>
    <row r="142">
      <c r="D142" s="197"/>
    </row>
    <row r="143">
      <c r="D143" s="197"/>
    </row>
    <row r="144">
      <c r="D144" s="197"/>
    </row>
    <row r="145">
      <c r="D145" s="197"/>
    </row>
    <row r="146">
      <c r="D146" s="197"/>
    </row>
    <row r="147">
      <c r="D147" s="197"/>
    </row>
    <row r="148">
      <c r="D148" s="197"/>
    </row>
    <row r="149">
      <c r="D149" s="197"/>
    </row>
    <row r="150">
      <c r="D150" s="197"/>
    </row>
    <row r="151">
      <c r="D151" s="197"/>
    </row>
    <row r="152">
      <c r="D152" s="197"/>
    </row>
    <row r="153">
      <c r="D153" s="197"/>
    </row>
    <row r="154">
      <c r="D154" s="197"/>
    </row>
    <row r="155">
      <c r="D155" s="197"/>
    </row>
    <row r="156">
      <c r="D156" s="197"/>
    </row>
    <row r="157">
      <c r="D157" s="197"/>
    </row>
    <row r="158">
      <c r="D158" s="197"/>
    </row>
    <row r="159">
      <c r="D159" s="197"/>
    </row>
    <row r="160">
      <c r="D160" s="197"/>
    </row>
    <row r="161">
      <c r="D161" s="197"/>
    </row>
    <row r="162">
      <c r="D162" s="197"/>
    </row>
    <row r="163">
      <c r="D163" s="197"/>
    </row>
    <row r="164">
      <c r="D164" s="197"/>
    </row>
    <row r="165">
      <c r="D165" s="197"/>
    </row>
    <row r="166">
      <c r="D166" s="197"/>
    </row>
    <row r="167">
      <c r="D167" s="197"/>
    </row>
    <row r="168">
      <c r="D168" s="197"/>
    </row>
    <row r="169">
      <c r="D169" s="197"/>
    </row>
    <row r="170">
      <c r="D170" s="197"/>
    </row>
    <row r="171">
      <c r="D171" s="197"/>
    </row>
    <row r="172">
      <c r="D172" s="197"/>
    </row>
    <row r="173">
      <c r="D173" s="197"/>
    </row>
    <row r="174">
      <c r="D174" s="197"/>
    </row>
    <row r="175">
      <c r="D175" s="197"/>
    </row>
    <row r="176">
      <c r="D176" s="197"/>
    </row>
    <row r="177">
      <c r="D177" s="197"/>
    </row>
    <row r="178">
      <c r="D178" s="197"/>
    </row>
    <row r="179">
      <c r="D179" s="197"/>
    </row>
    <row r="180">
      <c r="D180" s="197"/>
    </row>
    <row r="181">
      <c r="D181" s="197"/>
    </row>
    <row r="182">
      <c r="D182" s="197"/>
    </row>
    <row r="183">
      <c r="D183" s="197"/>
    </row>
    <row r="184">
      <c r="D184" s="197"/>
    </row>
    <row r="185">
      <c r="D185" s="197"/>
    </row>
    <row r="186">
      <c r="D186" s="197"/>
    </row>
    <row r="187">
      <c r="D187" s="197"/>
    </row>
    <row r="188">
      <c r="D188" s="197"/>
    </row>
    <row r="189">
      <c r="D189" s="197"/>
    </row>
    <row r="190">
      <c r="D190" s="197"/>
    </row>
    <row r="191">
      <c r="D191" s="197"/>
    </row>
    <row r="192">
      <c r="D192" s="197"/>
    </row>
    <row r="193">
      <c r="D193" s="197"/>
    </row>
    <row r="194">
      <c r="D194" s="197"/>
    </row>
    <row r="195">
      <c r="D195" s="197"/>
    </row>
    <row r="196">
      <c r="D196" s="197"/>
    </row>
    <row r="197">
      <c r="D197" s="197"/>
    </row>
    <row r="198">
      <c r="D198" s="197"/>
    </row>
    <row r="199">
      <c r="D199" s="197"/>
    </row>
    <row r="200">
      <c r="D200" s="197"/>
    </row>
    <row r="201">
      <c r="D201" s="197"/>
    </row>
    <row r="202">
      <c r="D202" s="197"/>
    </row>
    <row r="203">
      <c r="D203" s="197"/>
    </row>
    <row r="204">
      <c r="D204" s="197"/>
    </row>
    <row r="205">
      <c r="D205" s="197"/>
    </row>
    <row r="206">
      <c r="D206" s="197"/>
    </row>
    <row r="207">
      <c r="D207" s="197"/>
    </row>
    <row r="208">
      <c r="D208" s="197"/>
    </row>
    <row r="209">
      <c r="D209" s="197"/>
    </row>
    <row r="210">
      <c r="D210" s="197"/>
    </row>
    <row r="211">
      <c r="D211" s="197"/>
    </row>
    <row r="212">
      <c r="D212" s="197"/>
    </row>
    <row r="213">
      <c r="D213" s="197"/>
    </row>
    <row r="214">
      <c r="D214" s="197"/>
    </row>
    <row r="215">
      <c r="D215" s="197"/>
    </row>
    <row r="216">
      <c r="D216" s="197"/>
    </row>
    <row r="217">
      <c r="D217" s="197"/>
    </row>
    <row r="218">
      <c r="D218" s="197"/>
    </row>
    <row r="219">
      <c r="D219" s="197"/>
    </row>
    <row r="220">
      <c r="D220" s="197"/>
    </row>
    <row r="221">
      <c r="D221" s="197"/>
    </row>
    <row r="222">
      <c r="D222" s="197"/>
    </row>
    <row r="223">
      <c r="D223" s="197"/>
    </row>
    <row r="224">
      <c r="D224" s="197"/>
    </row>
    <row r="225">
      <c r="D225" s="197"/>
    </row>
    <row r="226">
      <c r="D226" s="197"/>
    </row>
    <row r="227">
      <c r="D227" s="197"/>
    </row>
    <row r="228">
      <c r="D228" s="197"/>
    </row>
    <row r="229">
      <c r="D229" s="197"/>
    </row>
    <row r="230">
      <c r="D230" s="197"/>
    </row>
    <row r="231">
      <c r="D231" s="197"/>
    </row>
    <row r="232">
      <c r="D232" s="197"/>
    </row>
    <row r="233">
      <c r="D233" s="197"/>
    </row>
    <row r="234">
      <c r="D234" s="197"/>
    </row>
    <row r="235">
      <c r="D235" s="197"/>
    </row>
    <row r="236">
      <c r="D236" s="197"/>
    </row>
    <row r="237">
      <c r="D237" s="197"/>
    </row>
    <row r="238">
      <c r="D238" s="197"/>
    </row>
    <row r="239">
      <c r="D239" s="197"/>
    </row>
    <row r="240">
      <c r="D240" s="197"/>
    </row>
    <row r="241">
      <c r="D241" s="197"/>
    </row>
    <row r="242">
      <c r="D242" s="197"/>
    </row>
    <row r="243">
      <c r="D243" s="197"/>
    </row>
    <row r="244">
      <c r="D244" s="197"/>
    </row>
    <row r="245">
      <c r="D245" s="197"/>
    </row>
    <row r="246">
      <c r="D246" s="197"/>
    </row>
    <row r="247">
      <c r="D247" s="197"/>
    </row>
    <row r="248">
      <c r="D248" s="197"/>
    </row>
    <row r="249">
      <c r="D249" s="197"/>
    </row>
    <row r="250">
      <c r="D250" s="197"/>
    </row>
    <row r="251">
      <c r="D251" s="197"/>
    </row>
    <row r="252">
      <c r="D252" s="197"/>
    </row>
    <row r="253">
      <c r="D253" s="197"/>
    </row>
    <row r="254">
      <c r="D254" s="197"/>
    </row>
    <row r="255">
      <c r="D255" s="197"/>
    </row>
    <row r="256">
      <c r="D256" s="197"/>
    </row>
    <row r="257">
      <c r="D257" s="197"/>
    </row>
    <row r="258">
      <c r="D258" s="197"/>
    </row>
    <row r="259">
      <c r="D259" s="197"/>
    </row>
    <row r="260">
      <c r="D260" s="197"/>
    </row>
    <row r="261">
      <c r="D261" s="197"/>
    </row>
    <row r="262">
      <c r="D262" s="197"/>
    </row>
    <row r="263">
      <c r="D263" s="197"/>
    </row>
    <row r="264">
      <c r="D264" s="197"/>
    </row>
    <row r="265">
      <c r="D265" s="197"/>
    </row>
    <row r="266">
      <c r="D266" s="197"/>
    </row>
    <row r="267">
      <c r="D267" s="197"/>
    </row>
    <row r="268">
      <c r="D268" s="197"/>
    </row>
    <row r="269">
      <c r="D269" s="197"/>
    </row>
    <row r="270">
      <c r="D270" s="197"/>
    </row>
    <row r="271">
      <c r="D271" s="197"/>
    </row>
    <row r="272">
      <c r="D272" s="197"/>
    </row>
    <row r="273">
      <c r="D273" s="197"/>
    </row>
    <row r="274">
      <c r="D274" s="197"/>
    </row>
    <row r="275">
      <c r="D275" s="197"/>
    </row>
    <row r="276">
      <c r="D276" s="197"/>
    </row>
    <row r="277">
      <c r="D277" s="197"/>
    </row>
    <row r="278">
      <c r="D278" s="197"/>
    </row>
    <row r="279">
      <c r="D279" s="197"/>
    </row>
    <row r="280">
      <c r="D280" s="197"/>
    </row>
    <row r="281">
      <c r="D281" s="197"/>
    </row>
    <row r="282">
      <c r="D282" s="197"/>
    </row>
    <row r="283">
      <c r="D283" s="197"/>
    </row>
    <row r="284">
      <c r="D284" s="197"/>
    </row>
    <row r="285">
      <c r="D285" s="197"/>
    </row>
    <row r="286">
      <c r="D286" s="197"/>
    </row>
    <row r="287">
      <c r="D287" s="197"/>
    </row>
    <row r="288">
      <c r="D288" s="197"/>
    </row>
    <row r="289">
      <c r="D289" s="197"/>
    </row>
    <row r="290">
      <c r="D290" s="197"/>
    </row>
    <row r="291">
      <c r="D291" s="197"/>
    </row>
    <row r="292">
      <c r="D292" s="197"/>
    </row>
    <row r="293">
      <c r="D293" s="197"/>
    </row>
    <row r="294">
      <c r="D294" s="197"/>
    </row>
    <row r="295">
      <c r="D295" s="197"/>
    </row>
    <row r="296">
      <c r="D296" s="197"/>
    </row>
    <row r="297">
      <c r="D297" s="197"/>
    </row>
    <row r="298">
      <c r="D298" s="197"/>
    </row>
    <row r="299">
      <c r="D299" s="197"/>
    </row>
    <row r="300">
      <c r="D300" s="197"/>
    </row>
    <row r="301">
      <c r="D301" s="197"/>
    </row>
    <row r="302">
      <c r="D302" s="197"/>
    </row>
    <row r="303">
      <c r="D303" s="197"/>
    </row>
    <row r="304">
      <c r="D304" s="197"/>
    </row>
    <row r="305">
      <c r="D305" s="197"/>
    </row>
    <row r="306">
      <c r="D306" s="197"/>
    </row>
    <row r="307">
      <c r="D307" s="197"/>
    </row>
    <row r="308">
      <c r="D308" s="197"/>
    </row>
    <row r="309">
      <c r="D309" s="197"/>
    </row>
    <row r="310">
      <c r="D310" s="197"/>
    </row>
    <row r="311">
      <c r="D311" s="197"/>
    </row>
    <row r="312">
      <c r="D312" s="197"/>
    </row>
    <row r="313">
      <c r="D313" s="197"/>
    </row>
    <row r="314">
      <c r="D314" s="197"/>
    </row>
    <row r="315">
      <c r="D315" s="197"/>
    </row>
    <row r="316">
      <c r="D316" s="197"/>
    </row>
    <row r="317">
      <c r="D317" s="197"/>
    </row>
    <row r="318">
      <c r="D318" s="197"/>
    </row>
    <row r="319">
      <c r="D319" s="197"/>
    </row>
    <row r="320">
      <c r="D320" s="197"/>
    </row>
    <row r="321">
      <c r="D321" s="197"/>
    </row>
    <row r="322">
      <c r="D322" s="197"/>
    </row>
    <row r="323">
      <c r="D323" s="197"/>
    </row>
    <row r="324">
      <c r="D324" s="197"/>
    </row>
    <row r="325">
      <c r="D325" s="197"/>
    </row>
    <row r="326">
      <c r="D326" s="197"/>
    </row>
    <row r="327">
      <c r="D327" s="197"/>
    </row>
    <row r="328">
      <c r="D328" s="197"/>
    </row>
    <row r="329">
      <c r="D329" s="197"/>
    </row>
    <row r="330">
      <c r="D330" s="197"/>
    </row>
    <row r="331">
      <c r="D331" s="197"/>
    </row>
    <row r="332">
      <c r="D332" s="197"/>
    </row>
    <row r="333">
      <c r="D333" s="197"/>
    </row>
    <row r="334">
      <c r="D334" s="197"/>
    </row>
    <row r="335">
      <c r="D335" s="197"/>
    </row>
    <row r="336">
      <c r="D336" s="197"/>
    </row>
    <row r="337">
      <c r="D337" s="197"/>
    </row>
    <row r="338">
      <c r="D338" s="197"/>
    </row>
    <row r="339">
      <c r="D339" s="197"/>
    </row>
    <row r="340">
      <c r="D340" s="197"/>
    </row>
    <row r="341">
      <c r="D341" s="197"/>
    </row>
    <row r="342">
      <c r="D342" s="197"/>
    </row>
    <row r="343">
      <c r="D343" s="197"/>
    </row>
    <row r="344">
      <c r="D344" s="197"/>
    </row>
    <row r="345">
      <c r="D345" s="197"/>
    </row>
    <row r="346">
      <c r="D346" s="197"/>
    </row>
    <row r="347">
      <c r="D347" s="197"/>
    </row>
    <row r="348">
      <c r="D348" s="197"/>
    </row>
    <row r="349">
      <c r="D349" s="197"/>
    </row>
    <row r="350">
      <c r="D350" s="197"/>
    </row>
    <row r="351">
      <c r="D351" s="197"/>
    </row>
    <row r="352">
      <c r="D352" s="197"/>
    </row>
    <row r="353">
      <c r="D353" s="197"/>
    </row>
    <row r="354">
      <c r="D354" s="197"/>
    </row>
    <row r="355">
      <c r="D355" s="197"/>
    </row>
    <row r="356">
      <c r="D356" s="197"/>
    </row>
    <row r="357">
      <c r="D357" s="197"/>
    </row>
    <row r="358">
      <c r="D358" s="197"/>
    </row>
    <row r="359">
      <c r="D359" s="197"/>
    </row>
    <row r="360">
      <c r="D360" s="197"/>
    </row>
    <row r="361">
      <c r="D361" s="197"/>
    </row>
    <row r="362">
      <c r="D362" s="197"/>
    </row>
    <row r="363">
      <c r="D363" s="197"/>
    </row>
    <row r="364">
      <c r="D364" s="197"/>
    </row>
    <row r="365">
      <c r="D365" s="197"/>
    </row>
    <row r="366">
      <c r="D366" s="197"/>
    </row>
    <row r="367">
      <c r="D367" s="197"/>
    </row>
    <row r="368">
      <c r="D368" s="197"/>
    </row>
    <row r="369">
      <c r="D369" s="197"/>
    </row>
    <row r="370">
      <c r="D370" s="197"/>
    </row>
    <row r="371">
      <c r="D371" s="197"/>
    </row>
    <row r="372">
      <c r="D372" s="197"/>
    </row>
    <row r="373">
      <c r="D373" s="197"/>
    </row>
    <row r="374">
      <c r="D374" s="197"/>
    </row>
    <row r="375">
      <c r="D375" s="197"/>
    </row>
    <row r="376">
      <c r="D376" s="197"/>
    </row>
    <row r="377">
      <c r="D377" s="197"/>
    </row>
    <row r="378">
      <c r="D378" s="197"/>
    </row>
    <row r="379">
      <c r="D379" s="197"/>
    </row>
    <row r="380">
      <c r="D380" s="197"/>
    </row>
    <row r="381">
      <c r="D381" s="197"/>
    </row>
    <row r="382">
      <c r="D382" s="197"/>
    </row>
    <row r="383">
      <c r="D383" s="197"/>
    </row>
    <row r="384">
      <c r="D384" s="197"/>
    </row>
    <row r="385">
      <c r="D385" s="197"/>
    </row>
    <row r="386">
      <c r="D386" s="197"/>
    </row>
    <row r="387">
      <c r="D387" s="197"/>
    </row>
    <row r="388">
      <c r="D388" s="197"/>
    </row>
    <row r="389">
      <c r="D389" s="197"/>
    </row>
    <row r="390">
      <c r="D390" s="197"/>
    </row>
    <row r="391">
      <c r="D391" s="197"/>
    </row>
    <row r="392">
      <c r="D392" s="197"/>
    </row>
    <row r="393">
      <c r="D393" s="197"/>
    </row>
    <row r="394">
      <c r="D394" s="197"/>
    </row>
    <row r="395">
      <c r="D395" s="197"/>
    </row>
    <row r="396">
      <c r="D396" s="197"/>
    </row>
    <row r="397">
      <c r="D397" s="197"/>
    </row>
    <row r="398">
      <c r="D398" s="197"/>
    </row>
    <row r="399">
      <c r="D399" s="197"/>
    </row>
    <row r="400">
      <c r="D400" s="197"/>
    </row>
    <row r="401">
      <c r="D401" s="197"/>
    </row>
    <row r="402">
      <c r="D402" s="197"/>
    </row>
    <row r="403">
      <c r="D403" s="197"/>
    </row>
    <row r="404">
      <c r="D404" s="197"/>
    </row>
    <row r="405">
      <c r="D405" s="197"/>
    </row>
    <row r="406">
      <c r="D406" s="197"/>
    </row>
    <row r="407">
      <c r="D407" s="197"/>
    </row>
    <row r="408">
      <c r="D408" s="197"/>
    </row>
    <row r="409">
      <c r="D409" s="197"/>
    </row>
    <row r="410">
      <c r="D410" s="197"/>
    </row>
    <row r="411">
      <c r="D411" s="197"/>
    </row>
    <row r="412">
      <c r="D412" s="197"/>
    </row>
    <row r="413">
      <c r="D413" s="197"/>
    </row>
    <row r="414">
      <c r="D414" s="197"/>
    </row>
    <row r="415">
      <c r="D415" s="197"/>
    </row>
    <row r="416">
      <c r="D416" s="197"/>
    </row>
    <row r="417">
      <c r="D417" s="197"/>
    </row>
    <row r="418">
      <c r="D418" s="197"/>
    </row>
    <row r="419">
      <c r="D419" s="197"/>
    </row>
    <row r="420">
      <c r="D420" s="197"/>
    </row>
    <row r="421">
      <c r="D421" s="197"/>
    </row>
    <row r="422">
      <c r="D422" s="197"/>
    </row>
    <row r="423">
      <c r="D423" s="197"/>
    </row>
    <row r="424">
      <c r="D424" s="197"/>
    </row>
    <row r="425">
      <c r="D425" s="197"/>
    </row>
    <row r="426">
      <c r="D426" s="197"/>
    </row>
    <row r="427">
      <c r="D427" s="197"/>
    </row>
    <row r="428">
      <c r="D428" s="197"/>
    </row>
    <row r="429">
      <c r="D429" s="197"/>
    </row>
    <row r="430">
      <c r="D430" s="197"/>
    </row>
    <row r="431">
      <c r="D431" s="197"/>
    </row>
    <row r="432">
      <c r="D432" s="197"/>
    </row>
    <row r="433">
      <c r="D433" s="197"/>
    </row>
    <row r="434">
      <c r="D434" s="197"/>
    </row>
    <row r="435">
      <c r="D435" s="197"/>
    </row>
    <row r="436">
      <c r="D436" s="197"/>
    </row>
    <row r="437">
      <c r="D437" s="197"/>
    </row>
    <row r="438">
      <c r="D438" s="197"/>
    </row>
    <row r="439">
      <c r="D439" s="197"/>
    </row>
    <row r="440">
      <c r="D440" s="197"/>
    </row>
    <row r="441">
      <c r="D441" s="197"/>
    </row>
    <row r="442">
      <c r="D442" s="197"/>
    </row>
    <row r="443">
      <c r="D443" s="197"/>
    </row>
    <row r="444">
      <c r="D444" s="197"/>
    </row>
    <row r="445">
      <c r="D445" s="197"/>
    </row>
    <row r="446">
      <c r="D446" s="197"/>
    </row>
    <row r="447">
      <c r="D447" s="197"/>
    </row>
    <row r="448">
      <c r="D448" s="197"/>
    </row>
    <row r="449">
      <c r="D449" s="197"/>
    </row>
    <row r="450">
      <c r="D450" s="197"/>
    </row>
    <row r="451">
      <c r="D451" s="197"/>
    </row>
    <row r="452">
      <c r="D452" s="197"/>
    </row>
    <row r="453">
      <c r="D453" s="197"/>
    </row>
    <row r="454">
      <c r="D454" s="197"/>
    </row>
    <row r="455">
      <c r="D455" s="197"/>
    </row>
    <row r="456">
      <c r="D456" s="197"/>
    </row>
    <row r="457">
      <c r="D457" s="197"/>
    </row>
    <row r="458">
      <c r="D458" s="197"/>
    </row>
    <row r="459">
      <c r="D459" s="197"/>
    </row>
    <row r="460">
      <c r="D460" s="197"/>
    </row>
    <row r="461">
      <c r="D461" s="197"/>
    </row>
    <row r="462">
      <c r="D462" s="197"/>
    </row>
    <row r="463">
      <c r="D463" s="197"/>
    </row>
    <row r="464">
      <c r="D464" s="197"/>
    </row>
    <row r="465">
      <c r="D465" s="197"/>
    </row>
    <row r="466">
      <c r="D466" s="197"/>
    </row>
    <row r="467">
      <c r="D467" s="197"/>
    </row>
    <row r="468">
      <c r="D468" s="197"/>
    </row>
    <row r="469">
      <c r="D469" s="197"/>
    </row>
    <row r="470">
      <c r="D470" s="197"/>
    </row>
    <row r="471">
      <c r="D471" s="197"/>
    </row>
    <row r="472">
      <c r="D472" s="197"/>
    </row>
    <row r="473">
      <c r="D473" s="197"/>
    </row>
    <row r="474">
      <c r="D474" s="197"/>
    </row>
    <row r="475">
      <c r="D475" s="197"/>
    </row>
    <row r="476">
      <c r="D476" s="197"/>
    </row>
    <row r="477">
      <c r="D477" s="197"/>
    </row>
    <row r="478">
      <c r="D478" s="197"/>
    </row>
    <row r="479">
      <c r="D479" s="197"/>
    </row>
    <row r="480">
      <c r="D480" s="197"/>
    </row>
    <row r="481">
      <c r="D481" s="197"/>
    </row>
    <row r="482">
      <c r="D482" s="197"/>
    </row>
    <row r="483">
      <c r="D483" s="197"/>
    </row>
    <row r="484">
      <c r="D484" s="197"/>
    </row>
    <row r="485">
      <c r="D485" s="197"/>
    </row>
    <row r="486">
      <c r="D486" s="197"/>
    </row>
    <row r="487">
      <c r="D487" s="197"/>
    </row>
    <row r="488">
      <c r="D488" s="197"/>
    </row>
    <row r="489">
      <c r="D489" s="197"/>
    </row>
    <row r="490">
      <c r="D490" s="197"/>
    </row>
    <row r="491">
      <c r="D491" s="197"/>
    </row>
    <row r="492">
      <c r="D492" s="197"/>
    </row>
    <row r="493">
      <c r="D493" s="197"/>
    </row>
    <row r="494">
      <c r="D494" s="197"/>
    </row>
    <row r="495">
      <c r="D495" s="197"/>
    </row>
    <row r="496">
      <c r="D496" s="197"/>
    </row>
    <row r="497">
      <c r="D497" s="197"/>
    </row>
    <row r="498">
      <c r="D498" s="197"/>
    </row>
    <row r="499">
      <c r="D499" s="197"/>
    </row>
    <row r="500">
      <c r="D500" s="197"/>
    </row>
    <row r="501">
      <c r="D501" s="197"/>
    </row>
    <row r="502">
      <c r="D502" s="197"/>
    </row>
    <row r="503">
      <c r="D503" s="197"/>
    </row>
    <row r="504">
      <c r="D504" s="197"/>
    </row>
    <row r="505">
      <c r="D505" s="197"/>
    </row>
    <row r="506">
      <c r="D506" s="197"/>
    </row>
    <row r="507">
      <c r="D507" s="197"/>
    </row>
    <row r="508">
      <c r="D508" s="197"/>
    </row>
    <row r="509">
      <c r="D509" s="197"/>
    </row>
    <row r="510">
      <c r="D510" s="197"/>
    </row>
    <row r="511">
      <c r="D511" s="197"/>
    </row>
    <row r="512">
      <c r="D512" s="197"/>
    </row>
    <row r="513">
      <c r="D513" s="197"/>
    </row>
    <row r="514">
      <c r="D514" s="197"/>
    </row>
    <row r="515">
      <c r="D515" s="197"/>
    </row>
    <row r="516">
      <c r="D516" s="197"/>
    </row>
    <row r="517">
      <c r="D517" s="197"/>
    </row>
    <row r="518">
      <c r="D518" s="197"/>
    </row>
    <row r="519">
      <c r="D519" s="197"/>
    </row>
    <row r="520">
      <c r="D520" s="197"/>
    </row>
    <row r="521">
      <c r="D521" s="197"/>
    </row>
    <row r="522">
      <c r="D522" s="197"/>
    </row>
    <row r="523">
      <c r="D523" s="197"/>
    </row>
    <row r="524">
      <c r="D524" s="197"/>
    </row>
    <row r="525">
      <c r="D525" s="197"/>
    </row>
    <row r="526">
      <c r="D526" s="197"/>
    </row>
    <row r="527">
      <c r="D527" s="197"/>
    </row>
    <row r="528">
      <c r="D528" s="197"/>
    </row>
    <row r="529">
      <c r="D529" s="197"/>
    </row>
    <row r="530">
      <c r="D530" s="197"/>
    </row>
    <row r="531">
      <c r="D531" s="197"/>
    </row>
    <row r="532">
      <c r="D532" s="197"/>
    </row>
    <row r="533">
      <c r="D533" s="197"/>
    </row>
    <row r="534">
      <c r="D534" s="197"/>
    </row>
    <row r="535">
      <c r="D535" s="197"/>
    </row>
    <row r="536">
      <c r="D536" s="197"/>
    </row>
    <row r="537">
      <c r="D537" s="197"/>
    </row>
    <row r="538">
      <c r="D538" s="197"/>
    </row>
    <row r="539">
      <c r="D539" s="197"/>
    </row>
    <row r="540">
      <c r="D540" s="197"/>
    </row>
    <row r="541">
      <c r="D541" s="197"/>
    </row>
    <row r="542">
      <c r="D542" s="197"/>
    </row>
    <row r="543">
      <c r="D543" s="197"/>
    </row>
    <row r="544">
      <c r="D544" s="197"/>
    </row>
    <row r="545">
      <c r="D545" s="197"/>
    </row>
    <row r="546">
      <c r="D546" s="197"/>
    </row>
    <row r="547">
      <c r="D547" s="197"/>
    </row>
    <row r="548">
      <c r="D548" s="197"/>
    </row>
    <row r="549">
      <c r="D549" s="197"/>
    </row>
    <row r="550">
      <c r="D550" s="197"/>
    </row>
    <row r="551">
      <c r="D551" s="197"/>
    </row>
    <row r="552">
      <c r="D552" s="197"/>
    </row>
    <row r="553">
      <c r="D553" s="197"/>
    </row>
    <row r="554">
      <c r="D554" s="197"/>
    </row>
    <row r="555">
      <c r="D555" s="197"/>
    </row>
    <row r="556">
      <c r="D556" s="197"/>
    </row>
    <row r="557">
      <c r="D557" s="197"/>
    </row>
    <row r="558">
      <c r="D558" s="197"/>
    </row>
    <row r="559">
      <c r="D559" s="197"/>
    </row>
    <row r="560">
      <c r="D560" s="197"/>
    </row>
    <row r="561">
      <c r="D561" s="197"/>
    </row>
    <row r="562">
      <c r="D562" s="197"/>
    </row>
    <row r="563">
      <c r="D563" s="197"/>
    </row>
    <row r="564">
      <c r="D564" s="197"/>
    </row>
    <row r="565">
      <c r="D565" s="197"/>
    </row>
    <row r="566">
      <c r="D566" s="197"/>
    </row>
    <row r="567">
      <c r="D567" s="197"/>
    </row>
    <row r="568">
      <c r="D568" s="197"/>
    </row>
    <row r="569">
      <c r="D569" s="197"/>
    </row>
    <row r="570">
      <c r="D570" s="197"/>
    </row>
    <row r="571">
      <c r="D571" s="197"/>
    </row>
    <row r="572">
      <c r="D572" s="197"/>
    </row>
    <row r="573">
      <c r="D573" s="197"/>
    </row>
    <row r="574">
      <c r="D574" s="197"/>
    </row>
    <row r="575">
      <c r="D575" s="197"/>
    </row>
    <row r="576">
      <c r="D576" s="197"/>
    </row>
    <row r="577">
      <c r="D577" s="197"/>
    </row>
    <row r="578">
      <c r="D578" s="197"/>
    </row>
    <row r="579">
      <c r="D579" s="197"/>
    </row>
    <row r="580">
      <c r="D580" s="197"/>
    </row>
    <row r="581">
      <c r="D581" s="197"/>
    </row>
    <row r="582">
      <c r="D582" s="197"/>
    </row>
    <row r="583">
      <c r="D583" s="197"/>
    </row>
    <row r="584">
      <c r="D584" s="197"/>
    </row>
    <row r="585">
      <c r="D585" s="197"/>
    </row>
    <row r="586">
      <c r="D586" s="197"/>
    </row>
    <row r="587">
      <c r="D587" s="197"/>
    </row>
    <row r="588">
      <c r="D588" s="197"/>
    </row>
    <row r="589">
      <c r="D589" s="197"/>
    </row>
    <row r="590">
      <c r="D590" s="197"/>
    </row>
    <row r="591">
      <c r="D591" s="197"/>
    </row>
    <row r="592">
      <c r="D592" s="197"/>
    </row>
    <row r="593">
      <c r="D593" s="197"/>
    </row>
    <row r="594">
      <c r="D594" s="197"/>
    </row>
    <row r="595">
      <c r="D595" s="197"/>
    </row>
    <row r="596">
      <c r="D596" s="197"/>
    </row>
    <row r="597">
      <c r="D597" s="197"/>
    </row>
    <row r="598">
      <c r="D598" s="197"/>
    </row>
    <row r="599">
      <c r="D599" s="197"/>
    </row>
    <row r="600">
      <c r="D600" s="197"/>
    </row>
    <row r="601">
      <c r="D601" s="197"/>
    </row>
    <row r="602">
      <c r="D602" s="197"/>
    </row>
    <row r="603">
      <c r="D603" s="197"/>
    </row>
    <row r="604">
      <c r="D604" s="197"/>
    </row>
    <row r="605">
      <c r="D605" s="197"/>
    </row>
    <row r="606">
      <c r="D606" s="197"/>
    </row>
    <row r="607">
      <c r="D607" s="197"/>
    </row>
    <row r="608">
      <c r="D608" s="197"/>
    </row>
    <row r="609">
      <c r="D609" s="197"/>
    </row>
    <row r="610">
      <c r="D610" s="197"/>
    </row>
    <row r="611">
      <c r="D611" s="197"/>
    </row>
    <row r="612">
      <c r="D612" s="197"/>
    </row>
    <row r="613">
      <c r="D613" s="197"/>
    </row>
    <row r="614">
      <c r="D614" s="197"/>
    </row>
    <row r="615">
      <c r="D615" s="197"/>
    </row>
    <row r="616">
      <c r="D616" s="197"/>
    </row>
    <row r="617">
      <c r="D617" s="197"/>
    </row>
    <row r="618">
      <c r="D618" s="197"/>
    </row>
    <row r="619">
      <c r="D619" s="197"/>
    </row>
    <row r="620">
      <c r="D620" s="197"/>
    </row>
    <row r="621">
      <c r="D621" s="197"/>
    </row>
    <row r="622">
      <c r="D622" s="197"/>
    </row>
    <row r="623">
      <c r="D623" s="197"/>
    </row>
    <row r="624">
      <c r="D624" s="197"/>
    </row>
    <row r="625">
      <c r="D625" s="197"/>
    </row>
    <row r="626">
      <c r="D626" s="197"/>
    </row>
    <row r="627">
      <c r="D627" s="197"/>
    </row>
    <row r="628">
      <c r="D628" s="197"/>
    </row>
    <row r="629">
      <c r="D629" s="197"/>
    </row>
    <row r="630">
      <c r="D630" s="197"/>
    </row>
    <row r="631">
      <c r="D631" s="197"/>
    </row>
    <row r="632">
      <c r="D632" s="197"/>
    </row>
    <row r="633">
      <c r="D633" s="197"/>
    </row>
    <row r="634">
      <c r="D634" s="197"/>
    </row>
    <row r="635">
      <c r="D635" s="197"/>
    </row>
    <row r="636">
      <c r="D636" s="197"/>
    </row>
    <row r="637">
      <c r="D637" s="197"/>
    </row>
    <row r="638">
      <c r="D638" s="197"/>
    </row>
    <row r="639">
      <c r="D639" s="197"/>
    </row>
    <row r="640">
      <c r="D640" s="197"/>
    </row>
    <row r="641">
      <c r="D641" s="197"/>
    </row>
    <row r="642">
      <c r="D642" s="197"/>
    </row>
    <row r="643">
      <c r="D643" s="197"/>
    </row>
    <row r="644">
      <c r="D644" s="197"/>
    </row>
    <row r="645">
      <c r="D645" s="197"/>
    </row>
    <row r="646">
      <c r="D646" s="197"/>
    </row>
    <row r="647">
      <c r="D647" s="197"/>
    </row>
    <row r="648">
      <c r="D648" s="197"/>
    </row>
    <row r="649">
      <c r="D649" s="197"/>
    </row>
    <row r="650">
      <c r="D650" s="197"/>
    </row>
    <row r="651">
      <c r="D651" s="197"/>
    </row>
    <row r="652">
      <c r="D652" s="197"/>
    </row>
    <row r="653">
      <c r="D653" s="197"/>
    </row>
    <row r="654">
      <c r="D654" s="197"/>
    </row>
    <row r="655">
      <c r="D655" s="197"/>
    </row>
    <row r="656">
      <c r="D656" s="197"/>
    </row>
    <row r="657">
      <c r="D657" s="197"/>
    </row>
    <row r="658">
      <c r="D658" s="197"/>
    </row>
    <row r="659">
      <c r="D659" s="197"/>
    </row>
    <row r="660">
      <c r="D660" s="197"/>
    </row>
    <row r="661">
      <c r="D661" s="197"/>
    </row>
    <row r="662">
      <c r="D662" s="197"/>
    </row>
    <row r="663">
      <c r="D663" s="197"/>
    </row>
    <row r="664">
      <c r="D664" s="197"/>
    </row>
    <row r="665">
      <c r="D665" s="197"/>
    </row>
    <row r="666">
      <c r="D666" s="197"/>
    </row>
    <row r="667">
      <c r="D667" s="197"/>
    </row>
    <row r="668">
      <c r="D668" s="197"/>
    </row>
    <row r="669">
      <c r="D669" s="197"/>
    </row>
    <row r="670">
      <c r="D670" s="197"/>
    </row>
    <row r="671">
      <c r="D671" s="197"/>
    </row>
    <row r="672">
      <c r="D672" s="197"/>
    </row>
    <row r="673">
      <c r="D673" s="197"/>
    </row>
    <row r="674">
      <c r="D674" s="197"/>
    </row>
    <row r="675">
      <c r="D675" s="197"/>
    </row>
    <row r="676">
      <c r="D676" s="197"/>
    </row>
    <row r="677">
      <c r="D677" s="197"/>
    </row>
    <row r="678">
      <c r="D678" s="197"/>
    </row>
    <row r="679">
      <c r="D679" s="197"/>
    </row>
    <row r="680">
      <c r="D680" s="197"/>
    </row>
    <row r="681">
      <c r="D681" s="197"/>
    </row>
    <row r="682">
      <c r="D682" s="197"/>
    </row>
    <row r="683">
      <c r="D683" s="197"/>
    </row>
    <row r="684">
      <c r="D684" s="197"/>
    </row>
    <row r="685">
      <c r="D685" s="197"/>
    </row>
    <row r="686">
      <c r="D686" s="197"/>
    </row>
    <row r="687">
      <c r="D687" s="197"/>
    </row>
    <row r="688">
      <c r="D688" s="197"/>
    </row>
    <row r="689">
      <c r="D689" s="197"/>
    </row>
    <row r="690">
      <c r="D690" s="197"/>
    </row>
    <row r="691">
      <c r="D691" s="197"/>
    </row>
    <row r="692">
      <c r="D692" s="197"/>
    </row>
    <row r="693">
      <c r="D693" s="197"/>
    </row>
    <row r="694">
      <c r="D694" s="197"/>
    </row>
    <row r="695">
      <c r="D695" s="197"/>
    </row>
    <row r="696">
      <c r="D696" s="197"/>
    </row>
    <row r="697">
      <c r="D697" s="197"/>
    </row>
    <row r="698">
      <c r="D698" s="197"/>
    </row>
    <row r="699">
      <c r="D699" s="197"/>
    </row>
    <row r="700">
      <c r="D700" s="197"/>
    </row>
    <row r="701">
      <c r="D701" s="197"/>
    </row>
    <row r="702">
      <c r="D702" s="197"/>
    </row>
    <row r="703">
      <c r="D703" s="197"/>
    </row>
    <row r="704">
      <c r="D704" s="197"/>
    </row>
    <row r="705">
      <c r="D705" s="197"/>
    </row>
    <row r="706">
      <c r="D706" s="197"/>
    </row>
    <row r="707">
      <c r="D707" s="197"/>
    </row>
    <row r="708">
      <c r="D708" s="197"/>
    </row>
    <row r="709">
      <c r="D709" s="197"/>
    </row>
    <row r="710">
      <c r="D710" s="197"/>
    </row>
    <row r="711">
      <c r="D711" s="197"/>
    </row>
    <row r="712">
      <c r="D712" s="197"/>
    </row>
    <row r="713">
      <c r="D713" s="197"/>
    </row>
    <row r="714">
      <c r="D714" s="197"/>
    </row>
    <row r="715">
      <c r="D715" s="197"/>
    </row>
    <row r="716">
      <c r="D716" s="197"/>
    </row>
    <row r="717">
      <c r="D717" s="197"/>
    </row>
    <row r="718">
      <c r="D718" s="197"/>
    </row>
    <row r="719">
      <c r="D719" s="197"/>
    </row>
    <row r="720">
      <c r="D720" s="197"/>
    </row>
    <row r="721">
      <c r="D721" s="197"/>
    </row>
    <row r="722">
      <c r="D722" s="197"/>
    </row>
    <row r="723">
      <c r="D723" s="197"/>
    </row>
    <row r="724">
      <c r="D724" s="197"/>
    </row>
    <row r="725">
      <c r="D725" s="197"/>
    </row>
    <row r="726">
      <c r="D726" s="197"/>
    </row>
    <row r="727">
      <c r="D727" s="197"/>
    </row>
    <row r="728">
      <c r="D728" s="197"/>
    </row>
    <row r="729">
      <c r="D729" s="197"/>
    </row>
    <row r="730">
      <c r="D730" s="197"/>
    </row>
    <row r="731">
      <c r="D731" s="197"/>
    </row>
    <row r="732">
      <c r="D732" s="197"/>
    </row>
    <row r="733">
      <c r="D733" s="197"/>
    </row>
    <row r="734">
      <c r="D734" s="197"/>
    </row>
    <row r="735">
      <c r="D735" s="197"/>
    </row>
    <row r="736">
      <c r="D736" s="197"/>
    </row>
    <row r="737">
      <c r="D737" s="197"/>
    </row>
    <row r="738">
      <c r="D738" s="197"/>
    </row>
    <row r="739">
      <c r="D739" s="197"/>
    </row>
    <row r="740">
      <c r="D740" s="197"/>
    </row>
    <row r="741">
      <c r="D741" s="197"/>
    </row>
    <row r="742">
      <c r="D742" s="197"/>
    </row>
    <row r="743">
      <c r="D743" s="197"/>
    </row>
    <row r="744">
      <c r="D744" s="197"/>
    </row>
    <row r="745">
      <c r="D745" s="197"/>
    </row>
    <row r="746">
      <c r="D746" s="197"/>
    </row>
    <row r="747">
      <c r="D747" s="197"/>
    </row>
    <row r="748">
      <c r="D748" s="197"/>
    </row>
    <row r="749">
      <c r="D749" s="197"/>
    </row>
    <row r="750">
      <c r="D750" s="197"/>
    </row>
    <row r="751">
      <c r="D751" s="197"/>
    </row>
    <row r="752">
      <c r="D752" s="197"/>
    </row>
    <row r="753">
      <c r="D753" s="197"/>
    </row>
    <row r="754">
      <c r="D754" s="197"/>
    </row>
    <row r="755">
      <c r="D755" s="197"/>
    </row>
    <row r="756">
      <c r="D756" s="197"/>
    </row>
    <row r="757">
      <c r="D757" s="197"/>
    </row>
    <row r="758">
      <c r="D758" s="197"/>
    </row>
    <row r="759">
      <c r="D759" s="197"/>
    </row>
    <row r="760">
      <c r="D760" s="197"/>
    </row>
    <row r="761">
      <c r="D761" s="197"/>
    </row>
    <row r="762">
      <c r="D762" s="197"/>
    </row>
    <row r="763">
      <c r="D763" s="197"/>
    </row>
    <row r="764">
      <c r="D764" s="197"/>
    </row>
    <row r="765">
      <c r="D765" s="197"/>
    </row>
    <row r="766">
      <c r="D766" s="197"/>
    </row>
    <row r="767">
      <c r="D767" s="197"/>
    </row>
    <row r="768">
      <c r="D768" s="197"/>
    </row>
    <row r="769">
      <c r="D769" s="197"/>
    </row>
    <row r="770">
      <c r="D770" s="197"/>
    </row>
    <row r="771">
      <c r="D771" s="197"/>
    </row>
    <row r="772">
      <c r="D772" s="197"/>
    </row>
    <row r="773">
      <c r="D773" s="197"/>
    </row>
    <row r="774">
      <c r="D774" s="197"/>
    </row>
    <row r="775">
      <c r="D775" s="197"/>
    </row>
    <row r="776">
      <c r="D776" s="197"/>
    </row>
    <row r="777">
      <c r="D777" s="197"/>
    </row>
    <row r="778">
      <c r="D778" s="197"/>
    </row>
    <row r="779">
      <c r="D779" s="197"/>
    </row>
    <row r="780">
      <c r="D780" s="197"/>
    </row>
    <row r="781">
      <c r="D781" s="197"/>
    </row>
    <row r="782">
      <c r="D782" s="197"/>
    </row>
    <row r="783">
      <c r="D783" s="197"/>
    </row>
    <row r="784">
      <c r="D784" s="197"/>
    </row>
    <row r="785">
      <c r="D785" s="197"/>
    </row>
    <row r="786">
      <c r="D786" s="197"/>
    </row>
    <row r="787">
      <c r="D787" s="197"/>
    </row>
    <row r="788">
      <c r="D788" s="197"/>
    </row>
    <row r="789">
      <c r="D789" s="197"/>
    </row>
    <row r="790">
      <c r="D790" s="197"/>
    </row>
    <row r="791">
      <c r="D791" s="197"/>
    </row>
    <row r="792">
      <c r="D792" s="197"/>
    </row>
    <row r="793">
      <c r="D793" s="197"/>
    </row>
    <row r="794">
      <c r="D794" s="197"/>
    </row>
    <row r="795">
      <c r="D795" s="197"/>
    </row>
    <row r="796">
      <c r="D796" s="197"/>
    </row>
    <row r="797">
      <c r="D797" s="197"/>
    </row>
    <row r="798">
      <c r="D798" s="197"/>
    </row>
    <row r="799">
      <c r="D799" s="197"/>
    </row>
    <row r="800">
      <c r="D800" s="197"/>
    </row>
    <row r="801">
      <c r="D801" s="197"/>
    </row>
    <row r="802">
      <c r="D802" s="197"/>
    </row>
    <row r="803">
      <c r="D803" s="197"/>
    </row>
    <row r="804">
      <c r="D804" s="197"/>
    </row>
    <row r="805">
      <c r="D805" s="197"/>
    </row>
    <row r="806">
      <c r="D806" s="197"/>
    </row>
    <row r="807">
      <c r="D807" s="197"/>
    </row>
    <row r="808">
      <c r="D808" s="197"/>
    </row>
    <row r="809">
      <c r="D809" s="197"/>
    </row>
    <row r="810">
      <c r="D810" s="197"/>
    </row>
    <row r="811">
      <c r="D811" s="197"/>
    </row>
    <row r="812">
      <c r="D812" s="197"/>
    </row>
    <row r="813">
      <c r="D813" s="197"/>
    </row>
    <row r="814">
      <c r="D814" s="197"/>
    </row>
    <row r="815">
      <c r="D815" s="197"/>
    </row>
    <row r="816">
      <c r="D816" s="197"/>
    </row>
    <row r="817">
      <c r="D817" s="197"/>
    </row>
    <row r="818">
      <c r="D818" s="197"/>
    </row>
    <row r="819">
      <c r="D819" s="197"/>
    </row>
    <row r="820">
      <c r="D820" s="197"/>
    </row>
    <row r="821">
      <c r="D821" s="197"/>
    </row>
    <row r="822">
      <c r="D822" s="197"/>
    </row>
    <row r="823">
      <c r="D823" s="197"/>
    </row>
    <row r="824">
      <c r="D824" s="197"/>
    </row>
    <row r="825">
      <c r="D825" s="197"/>
    </row>
    <row r="826">
      <c r="D826" s="197"/>
    </row>
    <row r="827">
      <c r="D827" s="197"/>
    </row>
    <row r="828">
      <c r="D828" s="197"/>
    </row>
    <row r="829">
      <c r="D829" s="197"/>
    </row>
    <row r="830">
      <c r="D830" s="197"/>
    </row>
    <row r="831">
      <c r="D831" s="197"/>
    </row>
    <row r="832">
      <c r="D832" s="197"/>
    </row>
    <row r="833">
      <c r="D833" s="197"/>
    </row>
    <row r="834">
      <c r="D834" s="197"/>
    </row>
    <row r="835">
      <c r="D835" s="197"/>
    </row>
    <row r="836">
      <c r="D836" s="197"/>
    </row>
    <row r="837">
      <c r="D837" s="197"/>
    </row>
    <row r="838">
      <c r="D838" s="197"/>
    </row>
    <row r="839">
      <c r="D839" s="197"/>
    </row>
    <row r="840">
      <c r="D840" s="197"/>
    </row>
    <row r="841">
      <c r="D841" s="197"/>
    </row>
    <row r="842">
      <c r="D842" s="197"/>
    </row>
    <row r="843">
      <c r="D843" s="197"/>
    </row>
    <row r="844">
      <c r="D844" s="197"/>
    </row>
    <row r="845">
      <c r="D845" s="197"/>
    </row>
    <row r="846">
      <c r="D846" s="197"/>
    </row>
    <row r="847">
      <c r="D847" s="197"/>
    </row>
    <row r="848">
      <c r="D848" s="197"/>
    </row>
    <row r="849">
      <c r="D849" s="197"/>
    </row>
    <row r="850">
      <c r="D850" s="197"/>
    </row>
    <row r="851">
      <c r="D851" s="197"/>
    </row>
    <row r="852">
      <c r="D852" s="197"/>
    </row>
    <row r="853">
      <c r="D853" s="197"/>
    </row>
    <row r="854">
      <c r="D854" s="197"/>
    </row>
    <row r="855">
      <c r="D855" s="197"/>
    </row>
    <row r="856">
      <c r="D856" s="197"/>
    </row>
    <row r="857">
      <c r="D857" s="197"/>
    </row>
    <row r="858">
      <c r="D858" s="197"/>
    </row>
    <row r="859">
      <c r="D859" s="197"/>
    </row>
    <row r="860">
      <c r="D860" s="197"/>
    </row>
    <row r="861">
      <c r="D861" s="197"/>
    </row>
    <row r="862">
      <c r="D862" s="197"/>
    </row>
    <row r="863">
      <c r="D863" s="197"/>
    </row>
    <row r="864">
      <c r="D864" s="197"/>
    </row>
    <row r="865">
      <c r="D865" s="197"/>
    </row>
    <row r="866">
      <c r="D866" s="197"/>
    </row>
    <row r="867">
      <c r="D867" s="197"/>
    </row>
    <row r="868">
      <c r="D868" s="197"/>
    </row>
    <row r="869">
      <c r="D869" s="197"/>
    </row>
    <row r="870">
      <c r="D870" s="197"/>
    </row>
    <row r="871">
      <c r="D871" s="197"/>
    </row>
    <row r="872">
      <c r="D872" s="197"/>
    </row>
    <row r="873">
      <c r="D873" s="197"/>
    </row>
    <row r="874">
      <c r="D874" s="197"/>
    </row>
    <row r="875">
      <c r="D875" s="197"/>
    </row>
    <row r="876">
      <c r="D876" s="197"/>
    </row>
    <row r="877">
      <c r="D877" s="197"/>
    </row>
    <row r="878">
      <c r="D878" s="197"/>
    </row>
    <row r="879">
      <c r="D879" s="197"/>
    </row>
    <row r="880">
      <c r="D880" s="197"/>
    </row>
    <row r="881">
      <c r="D881" s="197"/>
    </row>
    <row r="882">
      <c r="D882" s="197"/>
    </row>
    <row r="883">
      <c r="D883" s="197"/>
    </row>
    <row r="884">
      <c r="D884" s="197"/>
    </row>
    <row r="885">
      <c r="D885" s="197"/>
    </row>
    <row r="886">
      <c r="D886" s="197"/>
    </row>
    <row r="887">
      <c r="D887" s="197"/>
    </row>
    <row r="888">
      <c r="D888" s="197"/>
    </row>
    <row r="889">
      <c r="D889" s="197"/>
    </row>
    <row r="890">
      <c r="D890" s="197"/>
    </row>
    <row r="891">
      <c r="D891" s="197"/>
    </row>
    <row r="892">
      <c r="D892" s="197"/>
    </row>
    <row r="893">
      <c r="D893" s="197"/>
    </row>
    <row r="894">
      <c r="D894" s="197"/>
    </row>
    <row r="895">
      <c r="D895" s="197"/>
    </row>
    <row r="896">
      <c r="D896" s="197"/>
    </row>
    <row r="897">
      <c r="D897" s="197"/>
    </row>
    <row r="898">
      <c r="D898" s="197"/>
    </row>
    <row r="899">
      <c r="D899" s="197"/>
    </row>
    <row r="900">
      <c r="D900" s="197"/>
    </row>
    <row r="901">
      <c r="D901" s="197"/>
    </row>
    <row r="902">
      <c r="D902" s="197"/>
    </row>
    <row r="903">
      <c r="D903" s="197"/>
    </row>
    <row r="904">
      <c r="D904" s="197"/>
    </row>
    <row r="905">
      <c r="D905" s="197"/>
    </row>
    <row r="906">
      <c r="D906" s="197"/>
    </row>
    <row r="907">
      <c r="D907" s="197"/>
    </row>
    <row r="908">
      <c r="D908" s="197"/>
    </row>
    <row r="909">
      <c r="D909" s="197"/>
    </row>
    <row r="910">
      <c r="D910" s="197"/>
    </row>
    <row r="911">
      <c r="D911" s="197"/>
    </row>
    <row r="912">
      <c r="D912" s="197"/>
    </row>
    <row r="913">
      <c r="D913" s="197"/>
    </row>
    <row r="914">
      <c r="D914" s="197"/>
    </row>
    <row r="915">
      <c r="D915" s="197"/>
    </row>
    <row r="916">
      <c r="D916" s="197"/>
    </row>
    <row r="917">
      <c r="D917" s="197"/>
    </row>
    <row r="918">
      <c r="D918" s="197"/>
    </row>
    <row r="919">
      <c r="D919" s="197"/>
    </row>
    <row r="920">
      <c r="D920" s="197"/>
    </row>
    <row r="921">
      <c r="D921" s="197"/>
    </row>
    <row r="922">
      <c r="D922" s="197"/>
    </row>
    <row r="923">
      <c r="D923" s="197"/>
    </row>
    <row r="924">
      <c r="D924" s="197"/>
    </row>
    <row r="925">
      <c r="D925" s="197"/>
    </row>
    <row r="926">
      <c r="D926" s="197"/>
    </row>
    <row r="927">
      <c r="D927" s="197"/>
    </row>
    <row r="928">
      <c r="D928" s="197"/>
    </row>
    <row r="929">
      <c r="D929" s="197"/>
    </row>
    <row r="930">
      <c r="D930" s="197"/>
    </row>
    <row r="931">
      <c r="D931" s="197"/>
    </row>
    <row r="932">
      <c r="D932" s="197"/>
    </row>
    <row r="933">
      <c r="D933" s="197"/>
    </row>
    <row r="934">
      <c r="D934" s="197"/>
    </row>
    <row r="935">
      <c r="D935" s="197"/>
    </row>
    <row r="936">
      <c r="D936" s="197"/>
    </row>
    <row r="937">
      <c r="D937" s="197"/>
    </row>
    <row r="938">
      <c r="D938" s="197"/>
    </row>
    <row r="939">
      <c r="D939" s="197"/>
    </row>
    <row r="940">
      <c r="D940" s="197"/>
    </row>
    <row r="941">
      <c r="D941" s="197"/>
    </row>
    <row r="942">
      <c r="D942" s="197"/>
    </row>
    <row r="943">
      <c r="D943" s="197"/>
    </row>
    <row r="944">
      <c r="D944" s="197"/>
    </row>
    <row r="945">
      <c r="D945" s="197"/>
    </row>
    <row r="946">
      <c r="D946" s="197"/>
    </row>
    <row r="947">
      <c r="D947" s="197"/>
    </row>
    <row r="948">
      <c r="D948" s="197"/>
    </row>
    <row r="949">
      <c r="D949" s="197"/>
    </row>
    <row r="950">
      <c r="D950" s="197"/>
    </row>
    <row r="951">
      <c r="D951" s="197"/>
    </row>
    <row r="952">
      <c r="D952" s="197"/>
    </row>
    <row r="953">
      <c r="D953" s="197"/>
    </row>
    <row r="954">
      <c r="D954" s="197"/>
    </row>
    <row r="955">
      <c r="D955" s="197"/>
    </row>
    <row r="956">
      <c r="D956" s="197"/>
    </row>
    <row r="957">
      <c r="D957" s="197"/>
    </row>
    <row r="958">
      <c r="D958" s="197"/>
    </row>
    <row r="959">
      <c r="D959" s="197"/>
    </row>
    <row r="960">
      <c r="D960" s="197"/>
    </row>
    <row r="961">
      <c r="D961" s="197"/>
    </row>
    <row r="962">
      <c r="D962" s="197"/>
    </row>
    <row r="963">
      <c r="D963" s="197"/>
    </row>
    <row r="964">
      <c r="D964" s="197"/>
    </row>
    <row r="965">
      <c r="D965" s="197"/>
    </row>
    <row r="966">
      <c r="D966" s="197"/>
    </row>
    <row r="967">
      <c r="D967" s="197"/>
    </row>
    <row r="968">
      <c r="D968" s="197"/>
    </row>
    <row r="969">
      <c r="D969" s="197"/>
    </row>
    <row r="970">
      <c r="D970" s="197"/>
    </row>
    <row r="971">
      <c r="D971" s="197"/>
    </row>
    <row r="972">
      <c r="D972" s="197"/>
    </row>
    <row r="973">
      <c r="D973" s="197"/>
    </row>
    <row r="974">
      <c r="D974" s="197"/>
    </row>
    <row r="975">
      <c r="D975" s="197"/>
    </row>
    <row r="976">
      <c r="D976" s="197"/>
    </row>
    <row r="977">
      <c r="D977" s="197"/>
    </row>
    <row r="978">
      <c r="D978" s="197"/>
    </row>
    <row r="979">
      <c r="D979" s="197"/>
    </row>
    <row r="980">
      <c r="D980" s="197"/>
    </row>
    <row r="981">
      <c r="D981" s="197"/>
    </row>
    <row r="982">
      <c r="D982" s="197"/>
    </row>
    <row r="983">
      <c r="D983" s="197"/>
    </row>
    <row r="984">
      <c r="D984" s="197"/>
    </row>
    <row r="985">
      <c r="D985" s="197"/>
    </row>
    <row r="986">
      <c r="D986" s="197"/>
    </row>
    <row r="987">
      <c r="D987" s="197"/>
    </row>
    <row r="988">
      <c r="D988" s="197"/>
    </row>
    <row r="989">
      <c r="D989" s="197"/>
    </row>
    <row r="990">
      <c r="D990" s="197"/>
    </row>
    <row r="991">
      <c r="D991" s="197"/>
    </row>
    <row r="992">
      <c r="D992" s="197"/>
    </row>
    <row r="993">
      <c r="D993" s="197"/>
    </row>
    <row r="994">
      <c r="D994" s="197"/>
    </row>
    <row r="995">
      <c r="D995" s="197"/>
    </row>
    <row r="996">
      <c r="D996" s="197"/>
    </row>
    <row r="997">
      <c r="D997" s="197"/>
    </row>
    <row r="998">
      <c r="D998" s="197"/>
    </row>
    <row r="999">
      <c r="D999" s="197"/>
    </row>
    <row r="1000">
      <c r="D1000" s="197"/>
    </row>
  </sheetData>
  <dataValidations>
    <dataValidation type="list" allowBlank="1" sqref="D2:D4">
      <formula1>'Sources table'!$D$2:$D$76</formula1>
    </dataValidation>
  </dataValidations>
  <drawing r:id="rId1"/>
</worksheet>
</file>

<file path=xl/worksheets/sheet3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outlinePr summaryBelow="0" summaryRight="0"/>
  </sheetPr>
  <sheetViews>
    <sheetView workbookViewId="0"/>
  </sheetViews>
  <sheetFormatPr customHeight="1" defaultColWidth="12.63" defaultRowHeight="15.0"/>
  <cols>
    <col customWidth="1" min="3" max="3" width="43.38"/>
  </cols>
  <sheetData>
    <row r="1">
      <c r="A1" s="122" t="s">
        <v>835</v>
      </c>
      <c r="B1" s="122" t="s">
        <v>836</v>
      </c>
      <c r="C1" s="122" t="s">
        <v>989</v>
      </c>
      <c r="D1" s="122" t="s">
        <v>245</v>
      </c>
    </row>
    <row r="2">
      <c r="A2" s="193">
        <v>1.0</v>
      </c>
      <c r="B2" s="194" t="s">
        <v>174</v>
      </c>
      <c r="C2" s="232" t="s">
        <v>990</v>
      </c>
      <c r="D2" s="125"/>
    </row>
    <row r="3">
      <c r="A3" s="193">
        <v>2.0</v>
      </c>
      <c r="B3" s="194" t="s">
        <v>175</v>
      </c>
      <c r="C3" s="232" t="s">
        <v>991</v>
      </c>
      <c r="D3" s="125"/>
    </row>
    <row r="4">
      <c r="D4" s="197"/>
    </row>
    <row r="5">
      <c r="D5" s="197"/>
    </row>
    <row r="6">
      <c r="D6" s="197"/>
    </row>
    <row r="7">
      <c r="D7" s="197"/>
    </row>
    <row r="8">
      <c r="D8" s="197"/>
    </row>
    <row r="9">
      <c r="D9" s="197"/>
    </row>
    <row r="10">
      <c r="D10" s="197"/>
    </row>
    <row r="11">
      <c r="D11" s="197"/>
    </row>
    <row r="12">
      <c r="D12" s="197"/>
    </row>
    <row r="13">
      <c r="D13" s="197"/>
    </row>
    <row r="14">
      <c r="D14" s="197"/>
    </row>
    <row r="15">
      <c r="D15" s="197"/>
    </row>
    <row r="16">
      <c r="D16" s="197"/>
    </row>
    <row r="17">
      <c r="D17" s="197"/>
    </row>
    <row r="18">
      <c r="D18" s="197"/>
    </row>
    <row r="19">
      <c r="D19" s="197"/>
    </row>
    <row r="20">
      <c r="D20" s="197"/>
    </row>
    <row r="21">
      <c r="D21" s="197"/>
    </row>
    <row r="22">
      <c r="D22" s="197"/>
    </row>
    <row r="23">
      <c r="D23" s="197"/>
    </row>
    <row r="24">
      <c r="D24" s="197"/>
    </row>
    <row r="25">
      <c r="D25" s="197"/>
    </row>
    <row r="26">
      <c r="D26" s="197"/>
    </row>
    <row r="27">
      <c r="D27" s="197"/>
    </row>
    <row r="28">
      <c r="D28" s="197"/>
    </row>
    <row r="29">
      <c r="D29" s="197"/>
    </row>
    <row r="30">
      <c r="D30" s="197"/>
    </row>
    <row r="31">
      <c r="D31" s="197"/>
    </row>
    <row r="32">
      <c r="D32" s="197"/>
    </row>
    <row r="33">
      <c r="D33" s="197"/>
    </row>
    <row r="34">
      <c r="D34" s="197"/>
    </row>
    <row r="35">
      <c r="D35" s="197"/>
    </row>
    <row r="36">
      <c r="D36" s="197"/>
    </row>
    <row r="37">
      <c r="D37" s="197"/>
    </row>
    <row r="38">
      <c r="D38" s="197"/>
    </row>
    <row r="39">
      <c r="D39" s="197"/>
    </row>
    <row r="40">
      <c r="D40" s="197"/>
    </row>
    <row r="41">
      <c r="D41" s="197"/>
    </row>
    <row r="42">
      <c r="D42" s="197"/>
    </row>
    <row r="43">
      <c r="D43" s="197"/>
    </row>
    <row r="44">
      <c r="D44" s="197"/>
    </row>
    <row r="45">
      <c r="D45" s="197"/>
    </row>
    <row r="46">
      <c r="D46" s="197"/>
    </row>
    <row r="47">
      <c r="D47" s="197"/>
    </row>
    <row r="48">
      <c r="D48" s="197"/>
    </row>
    <row r="49">
      <c r="D49" s="197"/>
    </row>
    <row r="50">
      <c r="D50" s="197"/>
    </row>
    <row r="51">
      <c r="D51" s="197"/>
    </row>
    <row r="52">
      <c r="D52" s="197"/>
    </row>
    <row r="53">
      <c r="D53" s="197"/>
    </row>
    <row r="54">
      <c r="D54" s="197"/>
    </row>
    <row r="55">
      <c r="D55" s="197"/>
    </row>
    <row r="56">
      <c r="D56" s="197"/>
    </row>
    <row r="57">
      <c r="D57" s="197"/>
    </row>
    <row r="58">
      <c r="D58" s="197"/>
    </row>
    <row r="59">
      <c r="D59" s="197"/>
    </row>
    <row r="60">
      <c r="D60" s="197"/>
    </row>
    <row r="61">
      <c r="D61" s="197"/>
    </row>
    <row r="62">
      <c r="D62" s="197"/>
    </row>
    <row r="63">
      <c r="D63" s="197"/>
    </row>
    <row r="64">
      <c r="D64" s="197"/>
    </row>
    <row r="65">
      <c r="D65" s="197"/>
    </row>
    <row r="66">
      <c r="D66" s="197"/>
    </row>
    <row r="67">
      <c r="D67" s="197"/>
    </row>
    <row r="68">
      <c r="D68" s="197"/>
    </row>
    <row r="69">
      <c r="D69" s="197"/>
    </row>
    <row r="70">
      <c r="D70" s="197"/>
    </row>
    <row r="71">
      <c r="D71" s="197"/>
    </row>
    <row r="72">
      <c r="D72" s="197"/>
    </row>
    <row r="73">
      <c r="D73" s="197"/>
    </row>
    <row r="74">
      <c r="D74" s="197"/>
    </row>
    <row r="75">
      <c r="D75" s="197"/>
    </row>
    <row r="76">
      <c r="D76" s="197"/>
    </row>
    <row r="77">
      <c r="D77" s="197"/>
    </row>
    <row r="78">
      <c r="D78" s="197"/>
    </row>
    <row r="79">
      <c r="D79" s="197"/>
    </row>
    <row r="80">
      <c r="D80" s="197"/>
    </row>
    <row r="81">
      <c r="D81" s="197"/>
    </row>
    <row r="82">
      <c r="D82" s="197"/>
    </row>
    <row r="83">
      <c r="D83" s="197"/>
    </row>
    <row r="84">
      <c r="D84" s="197"/>
    </row>
    <row r="85">
      <c r="D85" s="197"/>
    </row>
    <row r="86">
      <c r="D86" s="197"/>
    </row>
    <row r="87">
      <c r="D87" s="197"/>
    </row>
    <row r="88">
      <c r="D88" s="197"/>
    </row>
    <row r="89">
      <c r="D89" s="197"/>
    </row>
    <row r="90">
      <c r="D90" s="197"/>
    </row>
    <row r="91">
      <c r="D91" s="197"/>
    </row>
    <row r="92">
      <c r="D92" s="197"/>
    </row>
    <row r="93">
      <c r="D93" s="197"/>
    </row>
    <row r="94">
      <c r="D94" s="197"/>
    </row>
    <row r="95">
      <c r="D95" s="197"/>
    </row>
    <row r="96">
      <c r="D96" s="197"/>
    </row>
    <row r="97">
      <c r="D97" s="197"/>
    </row>
    <row r="98">
      <c r="D98" s="197"/>
    </row>
    <row r="99">
      <c r="D99" s="197"/>
    </row>
    <row r="100">
      <c r="D100" s="197"/>
    </row>
    <row r="101">
      <c r="D101" s="197"/>
    </row>
    <row r="102">
      <c r="D102" s="197"/>
    </row>
    <row r="103">
      <c r="D103" s="197"/>
    </row>
    <row r="104">
      <c r="D104" s="197"/>
    </row>
    <row r="105">
      <c r="D105" s="197"/>
    </row>
    <row r="106">
      <c r="D106" s="197"/>
    </row>
    <row r="107">
      <c r="D107" s="197"/>
    </row>
    <row r="108">
      <c r="D108" s="197"/>
    </row>
    <row r="109">
      <c r="D109" s="197"/>
    </row>
    <row r="110">
      <c r="D110" s="197"/>
    </row>
    <row r="111">
      <c r="D111" s="197"/>
    </row>
    <row r="112">
      <c r="D112" s="197"/>
    </row>
    <row r="113">
      <c r="D113" s="197"/>
    </row>
    <row r="114">
      <c r="D114" s="197"/>
    </row>
    <row r="115">
      <c r="D115" s="197"/>
    </row>
    <row r="116">
      <c r="D116" s="197"/>
    </row>
    <row r="117">
      <c r="D117" s="197"/>
    </row>
    <row r="118">
      <c r="D118" s="197"/>
    </row>
    <row r="119">
      <c r="D119" s="197"/>
    </row>
    <row r="120">
      <c r="D120" s="197"/>
    </row>
    <row r="121">
      <c r="D121" s="197"/>
    </row>
    <row r="122">
      <c r="D122" s="197"/>
    </row>
    <row r="123">
      <c r="D123" s="197"/>
    </row>
    <row r="124">
      <c r="D124" s="197"/>
    </row>
    <row r="125">
      <c r="D125" s="197"/>
    </row>
    <row r="126">
      <c r="D126" s="197"/>
    </row>
    <row r="127">
      <c r="D127" s="197"/>
    </row>
    <row r="128">
      <c r="D128" s="197"/>
    </row>
    <row r="129">
      <c r="D129" s="197"/>
    </row>
    <row r="130">
      <c r="D130" s="197"/>
    </row>
    <row r="131">
      <c r="D131" s="197"/>
    </row>
    <row r="132">
      <c r="D132" s="197"/>
    </row>
    <row r="133">
      <c r="D133" s="197"/>
    </row>
    <row r="134">
      <c r="D134" s="197"/>
    </row>
    <row r="135">
      <c r="D135" s="197"/>
    </row>
    <row r="136">
      <c r="D136" s="197"/>
    </row>
    <row r="137">
      <c r="D137" s="197"/>
    </row>
    <row r="138">
      <c r="D138" s="197"/>
    </row>
    <row r="139">
      <c r="D139" s="197"/>
    </row>
    <row r="140">
      <c r="D140" s="197"/>
    </row>
    <row r="141">
      <c r="D141" s="197"/>
    </row>
    <row r="142">
      <c r="D142" s="197"/>
    </row>
    <row r="143">
      <c r="D143" s="197"/>
    </row>
    <row r="144">
      <c r="D144" s="197"/>
    </row>
    <row r="145">
      <c r="D145" s="197"/>
    </row>
    <row r="146">
      <c r="D146" s="197"/>
    </row>
    <row r="147">
      <c r="D147" s="197"/>
    </row>
    <row r="148">
      <c r="D148" s="197"/>
    </row>
    <row r="149">
      <c r="D149" s="197"/>
    </row>
    <row r="150">
      <c r="D150" s="197"/>
    </row>
    <row r="151">
      <c r="D151" s="197"/>
    </row>
    <row r="152">
      <c r="D152" s="197"/>
    </row>
    <row r="153">
      <c r="D153" s="197"/>
    </row>
    <row r="154">
      <c r="D154" s="197"/>
    </row>
    <row r="155">
      <c r="D155" s="197"/>
    </row>
    <row r="156">
      <c r="D156" s="197"/>
    </row>
    <row r="157">
      <c r="D157" s="197"/>
    </row>
    <row r="158">
      <c r="D158" s="197"/>
    </row>
    <row r="159">
      <c r="D159" s="197"/>
    </row>
    <row r="160">
      <c r="D160" s="197"/>
    </row>
    <row r="161">
      <c r="D161" s="197"/>
    </row>
    <row r="162">
      <c r="D162" s="197"/>
    </row>
    <row r="163">
      <c r="D163" s="197"/>
    </row>
    <row r="164">
      <c r="D164" s="197"/>
    </row>
    <row r="165">
      <c r="D165" s="197"/>
    </row>
    <row r="166">
      <c r="D166" s="197"/>
    </row>
    <row r="167">
      <c r="D167" s="197"/>
    </row>
    <row r="168">
      <c r="D168" s="197"/>
    </row>
    <row r="169">
      <c r="D169" s="197"/>
    </row>
    <row r="170">
      <c r="D170" s="197"/>
    </row>
    <row r="171">
      <c r="D171" s="197"/>
    </row>
    <row r="172">
      <c r="D172" s="197"/>
    </row>
    <row r="173">
      <c r="D173" s="197"/>
    </row>
    <row r="174">
      <c r="D174" s="197"/>
    </row>
    <row r="175">
      <c r="D175" s="197"/>
    </row>
    <row r="176">
      <c r="D176" s="197"/>
    </row>
    <row r="177">
      <c r="D177" s="197"/>
    </row>
    <row r="178">
      <c r="D178" s="197"/>
    </row>
    <row r="179">
      <c r="D179" s="197"/>
    </row>
    <row r="180">
      <c r="D180" s="197"/>
    </row>
    <row r="181">
      <c r="D181" s="197"/>
    </row>
    <row r="182">
      <c r="D182" s="197"/>
    </row>
    <row r="183">
      <c r="D183" s="197"/>
    </row>
    <row r="184">
      <c r="D184" s="197"/>
    </row>
    <row r="185">
      <c r="D185" s="197"/>
    </row>
    <row r="186">
      <c r="D186" s="197"/>
    </row>
    <row r="187">
      <c r="D187" s="197"/>
    </row>
    <row r="188">
      <c r="D188" s="197"/>
    </row>
    <row r="189">
      <c r="D189" s="197"/>
    </row>
    <row r="190">
      <c r="D190" s="197"/>
    </row>
    <row r="191">
      <c r="D191" s="197"/>
    </row>
    <row r="192">
      <c r="D192" s="197"/>
    </row>
    <row r="193">
      <c r="D193" s="197"/>
    </row>
    <row r="194">
      <c r="D194" s="197"/>
    </row>
    <row r="195">
      <c r="D195" s="197"/>
    </row>
    <row r="196">
      <c r="D196" s="197"/>
    </row>
    <row r="197">
      <c r="D197" s="197"/>
    </row>
    <row r="198">
      <c r="D198" s="197"/>
    </row>
    <row r="199">
      <c r="D199" s="197"/>
    </row>
    <row r="200">
      <c r="D200" s="197"/>
    </row>
    <row r="201">
      <c r="D201" s="197"/>
    </row>
    <row r="202">
      <c r="D202" s="197"/>
    </row>
    <row r="203">
      <c r="D203" s="197"/>
    </row>
    <row r="204">
      <c r="D204" s="197"/>
    </row>
    <row r="205">
      <c r="D205" s="197"/>
    </row>
    <row r="206">
      <c r="D206" s="197"/>
    </row>
    <row r="207">
      <c r="D207" s="197"/>
    </row>
    <row r="208">
      <c r="D208" s="197"/>
    </row>
    <row r="209">
      <c r="D209" s="197"/>
    </row>
    <row r="210">
      <c r="D210" s="197"/>
    </row>
    <row r="211">
      <c r="D211" s="197"/>
    </row>
    <row r="212">
      <c r="D212" s="197"/>
    </row>
    <row r="213">
      <c r="D213" s="197"/>
    </row>
    <row r="214">
      <c r="D214" s="197"/>
    </row>
    <row r="215">
      <c r="D215" s="197"/>
    </row>
    <row r="216">
      <c r="D216" s="197"/>
    </row>
    <row r="217">
      <c r="D217" s="197"/>
    </row>
    <row r="218">
      <c r="D218" s="197"/>
    </row>
    <row r="219">
      <c r="D219" s="197"/>
    </row>
    <row r="220">
      <c r="D220" s="197"/>
    </row>
    <row r="221">
      <c r="D221" s="197"/>
    </row>
    <row r="222">
      <c r="D222" s="197"/>
    </row>
    <row r="223">
      <c r="D223" s="197"/>
    </row>
    <row r="224">
      <c r="D224" s="197"/>
    </row>
    <row r="225">
      <c r="D225" s="197"/>
    </row>
    <row r="226">
      <c r="D226" s="197"/>
    </row>
    <row r="227">
      <c r="D227" s="197"/>
    </row>
    <row r="228">
      <c r="D228" s="197"/>
    </row>
    <row r="229">
      <c r="D229" s="197"/>
    </row>
    <row r="230">
      <c r="D230" s="197"/>
    </row>
    <row r="231">
      <c r="D231" s="197"/>
    </row>
    <row r="232">
      <c r="D232" s="197"/>
    </row>
    <row r="233">
      <c r="D233" s="197"/>
    </row>
    <row r="234">
      <c r="D234" s="197"/>
    </row>
    <row r="235">
      <c r="D235" s="197"/>
    </row>
    <row r="236">
      <c r="D236" s="197"/>
    </row>
    <row r="237">
      <c r="D237" s="197"/>
    </row>
    <row r="238">
      <c r="D238" s="197"/>
    </row>
    <row r="239">
      <c r="D239" s="197"/>
    </row>
    <row r="240">
      <c r="D240" s="197"/>
    </row>
    <row r="241">
      <c r="D241" s="197"/>
    </row>
    <row r="242">
      <c r="D242" s="197"/>
    </row>
    <row r="243">
      <c r="D243" s="197"/>
    </row>
    <row r="244">
      <c r="D244" s="197"/>
    </row>
    <row r="245">
      <c r="D245" s="197"/>
    </row>
    <row r="246">
      <c r="D246" s="197"/>
    </row>
    <row r="247">
      <c r="D247" s="197"/>
    </row>
    <row r="248">
      <c r="D248" s="197"/>
    </row>
    <row r="249">
      <c r="D249" s="197"/>
    </row>
    <row r="250">
      <c r="D250" s="197"/>
    </row>
    <row r="251">
      <c r="D251" s="197"/>
    </row>
    <row r="252">
      <c r="D252" s="197"/>
    </row>
    <row r="253">
      <c r="D253" s="197"/>
    </row>
    <row r="254">
      <c r="D254" s="197"/>
    </row>
    <row r="255">
      <c r="D255" s="197"/>
    </row>
    <row r="256">
      <c r="D256" s="197"/>
    </row>
    <row r="257">
      <c r="D257" s="197"/>
    </row>
    <row r="258">
      <c r="D258" s="197"/>
    </row>
    <row r="259">
      <c r="D259" s="197"/>
    </row>
    <row r="260">
      <c r="D260" s="197"/>
    </row>
    <row r="261">
      <c r="D261" s="197"/>
    </row>
    <row r="262">
      <c r="D262" s="197"/>
    </row>
    <row r="263">
      <c r="D263" s="197"/>
    </row>
    <row r="264">
      <c r="D264" s="197"/>
    </row>
    <row r="265">
      <c r="D265" s="197"/>
    </row>
    <row r="266">
      <c r="D266" s="197"/>
    </row>
    <row r="267">
      <c r="D267" s="197"/>
    </row>
    <row r="268">
      <c r="D268" s="197"/>
    </row>
    <row r="269">
      <c r="D269" s="197"/>
    </row>
    <row r="270">
      <c r="D270" s="197"/>
    </row>
    <row r="271">
      <c r="D271" s="197"/>
    </row>
    <row r="272">
      <c r="D272" s="197"/>
    </row>
    <row r="273">
      <c r="D273" s="197"/>
    </row>
    <row r="274">
      <c r="D274" s="197"/>
    </row>
    <row r="275">
      <c r="D275" s="197"/>
    </row>
    <row r="276">
      <c r="D276" s="197"/>
    </row>
    <row r="277">
      <c r="D277" s="197"/>
    </row>
    <row r="278">
      <c r="D278" s="197"/>
    </row>
    <row r="279">
      <c r="D279" s="197"/>
    </row>
    <row r="280">
      <c r="D280" s="197"/>
    </row>
    <row r="281">
      <c r="D281" s="197"/>
    </row>
    <row r="282">
      <c r="D282" s="197"/>
    </row>
    <row r="283">
      <c r="D283" s="197"/>
    </row>
    <row r="284">
      <c r="D284" s="197"/>
    </row>
    <row r="285">
      <c r="D285" s="197"/>
    </row>
    <row r="286">
      <c r="D286" s="197"/>
    </row>
    <row r="287">
      <c r="D287" s="197"/>
    </row>
    <row r="288">
      <c r="D288" s="197"/>
    </row>
    <row r="289">
      <c r="D289" s="197"/>
    </row>
    <row r="290">
      <c r="D290" s="197"/>
    </row>
    <row r="291">
      <c r="D291" s="197"/>
    </row>
    <row r="292">
      <c r="D292" s="197"/>
    </row>
    <row r="293">
      <c r="D293" s="197"/>
    </row>
    <row r="294">
      <c r="D294" s="197"/>
    </row>
    <row r="295">
      <c r="D295" s="197"/>
    </row>
    <row r="296">
      <c r="D296" s="197"/>
    </row>
    <row r="297">
      <c r="D297" s="197"/>
    </row>
    <row r="298">
      <c r="D298" s="197"/>
    </row>
    <row r="299">
      <c r="D299" s="197"/>
    </row>
    <row r="300">
      <c r="D300" s="197"/>
    </row>
    <row r="301">
      <c r="D301" s="197"/>
    </row>
    <row r="302">
      <c r="D302" s="197"/>
    </row>
    <row r="303">
      <c r="D303" s="197"/>
    </row>
    <row r="304">
      <c r="D304" s="197"/>
    </row>
    <row r="305">
      <c r="D305" s="197"/>
    </row>
    <row r="306">
      <c r="D306" s="197"/>
    </row>
    <row r="307">
      <c r="D307" s="197"/>
    </row>
    <row r="308">
      <c r="D308" s="197"/>
    </row>
    <row r="309">
      <c r="D309" s="197"/>
    </row>
    <row r="310">
      <c r="D310" s="197"/>
    </row>
    <row r="311">
      <c r="D311" s="197"/>
    </row>
    <row r="312">
      <c r="D312" s="197"/>
    </row>
    <row r="313">
      <c r="D313" s="197"/>
    </row>
    <row r="314">
      <c r="D314" s="197"/>
    </row>
    <row r="315">
      <c r="D315" s="197"/>
    </row>
    <row r="316">
      <c r="D316" s="197"/>
    </row>
    <row r="317">
      <c r="D317" s="197"/>
    </row>
    <row r="318">
      <c r="D318" s="197"/>
    </row>
    <row r="319">
      <c r="D319" s="197"/>
    </row>
    <row r="320">
      <c r="D320" s="197"/>
    </row>
    <row r="321">
      <c r="D321" s="197"/>
    </row>
    <row r="322">
      <c r="D322" s="197"/>
    </row>
    <row r="323">
      <c r="D323" s="197"/>
    </row>
    <row r="324">
      <c r="D324" s="197"/>
    </row>
    <row r="325">
      <c r="D325" s="197"/>
    </row>
    <row r="326">
      <c r="D326" s="197"/>
    </row>
    <row r="327">
      <c r="D327" s="197"/>
    </row>
    <row r="328">
      <c r="D328" s="197"/>
    </row>
    <row r="329">
      <c r="D329" s="197"/>
    </row>
    <row r="330">
      <c r="D330" s="197"/>
    </row>
    <row r="331">
      <c r="D331" s="197"/>
    </row>
    <row r="332">
      <c r="D332" s="197"/>
    </row>
    <row r="333">
      <c r="D333" s="197"/>
    </row>
    <row r="334">
      <c r="D334" s="197"/>
    </row>
    <row r="335">
      <c r="D335" s="197"/>
    </row>
    <row r="336">
      <c r="D336" s="197"/>
    </row>
    <row r="337">
      <c r="D337" s="197"/>
    </row>
    <row r="338">
      <c r="D338" s="197"/>
    </row>
    <row r="339">
      <c r="D339" s="197"/>
    </row>
    <row r="340">
      <c r="D340" s="197"/>
    </row>
    <row r="341">
      <c r="D341" s="197"/>
    </row>
    <row r="342">
      <c r="D342" s="197"/>
    </row>
    <row r="343">
      <c r="D343" s="197"/>
    </row>
    <row r="344">
      <c r="D344" s="197"/>
    </row>
    <row r="345">
      <c r="D345" s="197"/>
    </row>
    <row r="346">
      <c r="D346" s="197"/>
    </row>
    <row r="347">
      <c r="D347" s="197"/>
    </row>
    <row r="348">
      <c r="D348" s="197"/>
    </row>
    <row r="349">
      <c r="D349" s="197"/>
    </row>
    <row r="350">
      <c r="D350" s="197"/>
    </row>
    <row r="351">
      <c r="D351" s="197"/>
    </row>
    <row r="352">
      <c r="D352" s="197"/>
    </row>
    <row r="353">
      <c r="D353" s="197"/>
    </row>
    <row r="354">
      <c r="D354" s="197"/>
    </row>
    <row r="355">
      <c r="D355" s="197"/>
    </row>
    <row r="356">
      <c r="D356" s="197"/>
    </row>
    <row r="357">
      <c r="D357" s="197"/>
    </row>
    <row r="358">
      <c r="D358" s="197"/>
    </row>
    <row r="359">
      <c r="D359" s="197"/>
    </row>
    <row r="360">
      <c r="D360" s="197"/>
    </row>
    <row r="361">
      <c r="D361" s="197"/>
    </row>
    <row r="362">
      <c r="D362" s="197"/>
    </row>
    <row r="363">
      <c r="D363" s="197"/>
    </row>
    <row r="364">
      <c r="D364" s="197"/>
    </row>
    <row r="365">
      <c r="D365" s="197"/>
    </row>
    <row r="366">
      <c r="D366" s="197"/>
    </row>
    <row r="367">
      <c r="D367" s="197"/>
    </row>
    <row r="368">
      <c r="D368" s="197"/>
    </row>
    <row r="369">
      <c r="D369" s="197"/>
    </row>
    <row r="370">
      <c r="D370" s="197"/>
    </row>
    <row r="371">
      <c r="D371" s="197"/>
    </row>
    <row r="372">
      <c r="D372" s="197"/>
    </row>
    <row r="373">
      <c r="D373" s="197"/>
    </row>
    <row r="374">
      <c r="D374" s="197"/>
    </row>
    <row r="375">
      <c r="D375" s="197"/>
    </row>
    <row r="376">
      <c r="D376" s="197"/>
    </row>
    <row r="377">
      <c r="D377" s="197"/>
    </row>
    <row r="378">
      <c r="D378" s="197"/>
    </row>
    <row r="379">
      <c r="D379" s="197"/>
    </row>
    <row r="380">
      <c r="D380" s="197"/>
    </row>
    <row r="381">
      <c r="D381" s="197"/>
    </row>
    <row r="382">
      <c r="D382" s="197"/>
    </row>
    <row r="383">
      <c r="D383" s="197"/>
    </row>
    <row r="384">
      <c r="D384" s="197"/>
    </row>
    <row r="385">
      <c r="D385" s="197"/>
    </row>
    <row r="386">
      <c r="D386" s="197"/>
    </row>
    <row r="387">
      <c r="D387" s="197"/>
    </row>
    <row r="388">
      <c r="D388" s="197"/>
    </row>
    <row r="389">
      <c r="D389" s="197"/>
    </row>
    <row r="390">
      <c r="D390" s="197"/>
    </row>
    <row r="391">
      <c r="D391" s="197"/>
    </row>
    <row r="392">
      <c r="D392" s="197"/>
    </row>
    <row r="393">
      <c r="D393" s="197"/>
    </row>
    <row r="394">
      <c r="D394" s="197"/>
    </row>
    <row r="395">
      <c r="D395" s="197"/>
    </row>
    <row r="396">
      <c r="D396" s="197"/>
    </row>
    <row r="397">
      <c r="D397" s="197"/>
    </row>
    <row r="398">
      <c r="D398" s="197"/>
    </row>
    <row r="399">
      <c r="D399" s="197"/>
    </row>
    <row r="400">
      <c r="D400" s="197"/>
    </row>
    <row r="401">
      <c r="D401" s="197"/>
    </row>
    <row r="402">
      <c r="D402" s="197"/>
    </row>
    <row r="403">
      <c r="D403" s="197"/>
    </row>
    <row r="404">
      <c r="D404" s="197"/>
    </row>
    <row r="405">
      <c r="D405" s="197"/>
    </row>
    <row r="406">
      <c r="D406" s="197"/>
    </row>
    <row r="407">
      <c r="D407" s="197"/>
    </row>
    <row r="408">
      <c r="D408" s="197"/>
    </row>
    <row r="409">
      <c r="D409" s="197"/>
    </row>
    <row r="410">
      <c r="D410" s="197"/>
    </row>
    <row r="411">
      <c r="D411" s="197"/>
    </row>
    <row r="412">
      <c r="D412" s="197"/>
    </row>
    <row r="413">
      <c r="D413" s="197"/>
    </row>
    <row r="414">
      <c r="D414" s="197"/>
    </row>
    <row r="415">
      <c r="D415" s="197"/>
    </row>
    <row r="416">
      <c r="D416" s="197"/>
    </row>
    <row r="417">
      <c r="D417" s="197"/>
    </row>
    <row r="418">
      <c r="D418" s="197"/>
    </row>
    <row r="419">
      <c r="D419" s="197"/>
    </row>
    <row r="420">
      <c r="D420" s="197"/>
    </row>
    <row r="421">
      <c r="D421" s="197"/>
    </row>
    <row r="422">
      <c r="D422" s="197"/>
    </row>
    <row r="423">
      <c r="D423" s="197"/>
    </row>
    <row r="424">
      <c r="D424" s="197"/>
    </row>
    <row r="425">
      <c r="D425" s="197"/>
    </row>
    <row r="426">
      <c r="D426" s="197"/>
    </row>
    <row r="427">
      <c r="D427" s="197"/>
    </row>
    <row r="428">
      <c r="D428" s="197"/>
    </row>
    <row r="429">
      <c r="D429" s="197"/>
    </row>
    <row r="430">
      <c r="D430" s="197"/>
    </row>
    <row r="431">
      <c r="D431" s="197"/>
    </row>
    <row r="432">
      <c r="D432" s="197"/>
    </row>
    <row r="433">
      <c r="D433" s="197"/>
    </row>
    <row r="434">
      <c r="D434" s="197"/>
    </row>
    <row r="435">
      <c r="D435" s="197"/>
    </row>
    <row r="436">
      <c r="D436" s="197"/>
    </row>
    <row r="437">
      <c r="D437" s="197"/>
    </row>
    <row r="438">
      <c r="D438" s="197"/>
    </row>
    <row r="439">
      <c r="D439" s="197"/>
    </row>
    <row r="440">
      <c r="D440" s="197"/>
    </row>
    <row r="441">
      <c r="D441" s="197"/>
    </row>
    <row r="442">
      <c r="D442" s="197"/>
    </row>
    <row r="443">
      <c r="D443" s="197"/>
    </row>
    <row r="444">
      <c r="D444" s="197"/>
    </row>
    <row r="445">
      <c r="D445" s="197"/>
    </row>
    <row r="446">
      <c r="D446" s="197"/>
    </row>
    <row r="447">
      <c r="D447" s="197"/>
    </row>
    <row r="448">
      <c r="D448" s="197"/>
    </row>
    <row r="449">
      <c r="D449" s="197"/>
    </row>
    <row r="450">
      <c r="D450" s="197"/>
    </row>
    <row r="451">
      <c r="D451" s="197"/>
    </row>
    <row r="452">
      <c r="D452" s="197"/>
    </row>
    <row r="453">
      <c r="D453" s="197"/>
    </row>
    <row r="454">
      <c r="D454" s="197"/>
    </row>
    <row r="455">
      <c r="D455" s="197"/>
    </row>
    <row r="456">
      <c r="D456" s="197"/>
    </row>
    <row r="457">
      <c r="D457" s="197"/>
    </row>
    <row r="458">
      <c r="D458" s="197"/>
    </row>
    <row r="459">
      <c r="D459" s="197"/>
    </row>
    <row r="460">
      <c r="D460" s="197"/>
    </row>
    <row r="461">
      <c r="D461" s="197"/>
    </row>
    <row r="462">
      <c r="D462" s="197"/>
    </row>
    <row r="463">
      <c r="D463" s="197"/>
    </row>
    <row r="464">
      <c r="D464" s="197"/>
    </row>
    <row r="465">
      <c r="D465" s="197"/>
    </row>
    <row r="466">
      <c r="D466" s="197"/>
    </row>
    <row r="467">
      <c r="D467" s="197"/>
    </row>
    <row r="468">
      <c r="D468" s="197"/>
    </row>
    <row r="469">
      <c r="D469" s="197"/>
    </row>
    <row r="470">
      <c r="D470" s="197"/>
    </row>
    <row r="471">
      <c r="D471" s="197"/>
    </row>
    <row r="472">
      <c r="D472" s="197"/>
    </row>
    <row r="473">
      <c r="D473" s="197"/>
    </row>
    <row r="474">
      <c r="D474" s="197"/>
    </row>
    <row r="475">
      <c r="D475" s="197"/>
    </row>
    <row r="476">
      <c r="D476" s="197"/>
    </row>
    <row r="477">
      <c r="D477" s="197"/>
    </row>
    <row r="478">
      <c r="D478" s="197"/>
    </row>
    <row r="479">
      <c r="D479" s="197"/>
    </row>
    <row r="480">
      <c r="D480" s="197"/>
    </row>
    <row r="481">
      <c r="D481" s="197"/>
    </row>
    <row r="482">
      <c r="D482" s="197"/>
    </row>
    <row r="483">
      <c r="D483" s="197"/>
    </row>
    <row r="484">
      <c r="D484" s="197"/>
    </row>
    <row r="485">
      <c r="D485" s="197"/>
    </row>
    <row r="486">
      <c r="D486" s="197"/>
    </row>
    <row r="487">
      <c r="D487" s="197"/>
    </row>
    <row r="488">
      <c r="D488" s="197"/>
    </row>
    <row r="489">
      <c r="D489" s="197"/>
    </row>
    <row r="490">
      <c r="D490" s="197"/>
    </row>
    <row r="491">
      <c r="D491" s="197"/>
    </row>
    <row r="492">
      <c r="D492" s="197"/>
    </row>
    <row r="493">
      <c r="D493" s="197"/>
    </row>
    <row r="494">
      <c r="D494" s="197"/>
    </row>
    <row r="495">
      <c r="D495" s="197"/>
    </row>
    <row r="496">
      <c r="D496" s="197"/>
    </row>
    <row r="497">
      <c r="D497" s="197"/>
    </row>
    <row r="498">
      <c r="D498" s="197"/>
    </row>
    <row r="499">
      <c r="D499" s="197"/>
    </row>
    <row r="500">
      <c r="D500" s="197"/>
    </row>
    <row r="501">
      <c r="D501" s="197"/>
    </row>
    <row r="502">
      <c r="D502" s="197"/>
    </row>
    <row r="503">
      <c r="D503" s="197"/>
    </row>
    <row r="504">
      <c r="D504" s="197"/>
    </row>
    <row r="505">
      <c r="D505" s="197"/>
    </row>
    <row r="506">
      <c r="D506" s="197"/>
    </row>
    <row r="507">
      <c r="D507" s="197"/>
    </row>
    <row r="508">
      <c r="D508" s="197"/>
    </row>
    <row r="509">
      <c r="D509" s="197"/>
    </row>
    <row r="510">
      <c r="D510" s="197"/>
    </row>
    <row r="511">
      <c r="D511" s="197"/>
    </row>
    <row r="512">
      <c r="D512" s="197"/>
    </row>
    <row r="513">
      <c r="D513" s="197"/>
    </row>
    <row r="514">
      <c r="D514" s="197"/>
    </row>
    <row r="515">
      <c r="D515" s="197"/>
    </row>
    <row r="516">
      <c r="D516" s="197"/>
    </row>
    <row r="517">
      <c r="D517" s="197"/>
    </row>
    <row r="518">
      <c r="D518" s="197"/>
    </row>
    <row r="519">
      <c r="D519" s="197"/>
    </row>
    <row r="520">
      <c r="D520" s="197"/>
    </row>
    <row r="521">
      <c r="D521" s="197"/>
    </row>
    <row r="522">
      <c r="D522" s="197"/>
    </row>
    <row r="523">
      <c r="D523" s="197"/>
    </row>
    <row r="524">
      <c r="D524" s="197"/>
    </row>
    <row r="525">
      <c r="D525" s="197"/>
    </row>
    <row r="526">
      <c r="D526" s="197"/>
    </row>
    <row r="527">
      <c r="D527" s="197"/>
    </row>
    <row r="528">
      <c r="D528" s="197"/>
    </row>
    <row r="529">
      <c r="D529" s="197"/>
    </row>
    <row r="530">
      <c r="D530" s="197"/>
    </row>
    <row r="531">
      <c r="D531" s="197"/>
    </row>
    <row r="532">
      <c r="D532" s="197"/>
    </row>
    <row r="533">
      <c r="D533" s="197"/>
    </row>
    <row r="534">
      <c r="D534" s="197"/>
    </row>
    <row r="535">
      <c r="D535" s="197"/>
    </row>
    <row r="536">
      <c r="D536" s="197"/>
    </row>
    <row r="537">
      <c r="D537" s="197"/>
    </row>
    <row r="538">
      <c r="D538" s="197"/>
    </row>
    <row r="539">
      <c r="D539" s="197"/>
    </row>
    <row r="540">
      <c r="D540" s="197"/>
    </row>
    <row r="541">
      <c r="D541" s="197"/>
    </row>
    <row r="542">
      <c r="D542" s="197"/>
    </row>
    <row r="543">
      <c r="D543" s="197"/>
    </row>
    <row r="544">
      <c r="D544" s="197"/>
    </row>
    <row r="545">
      <c r="D545" s="197"/>
    </row>
    <row r="546">
      <c r="D546" s="197"/>
    </row>
    <row r="547">
      <c r="D547" s="197"/>
    </row>
    <row r="548">
      <c r="D548" s="197"/>
    </row>
    <row r="549">
      <c r="D549" s="197"/>
    </row>
    <row r="550">
      <c r="D550" s="197"/>
    </row>
    <row r="551">
      <c r="D551" s="197"/>
    </row>
    <row r="552">
      <c r="D552" s="197"/>
    </row>
    <row r="553">
      <c r="D553" s="197"/>
    </row>
    <row r="554">
      <c r="D554" s="197"/>
    </row>
    <row r="555">
      <c r="D555" s="197"/>
    </row>
    <row r="556">
      <c r="D556" s="197"/>
    </row>
    <row r="557">
      <c r="D557" s="197"/>
    </row>
    <row r="558">
      <c r="D558" s="197"/>
    </row>
    <row r="559">
      <c r="D559" s="197"/>
    </row>
    <row r="560">
      <c r="D560" s="197"/>
    </row>
    <row r="561">
      <c r="D561" s="197"/>
    </row>
    <row r="562">
      <c r="D562" s="197"/>
    </row>
    <row r="563">
      <c r="D563" s="197"/>
    </row>
    <row r="564">
      <c r="D564" s="197"/>
    </row>
    <row r="565">
      <c r="D565" s="197"/>
    </row>
    <row r="566">
      <c r="D566" s="197"/>
    </row>
    <row r="567">
      <c r="D567" s="197"/>
    </row>
    <row r="568">
      <c r="D568" s="197"/>
    </row>
    <row r="569">
      <c r="D569" s="197"/>
    </row>
    <row r="570">
      <c r="D570" s="197"/>
    </row>
    <row r="571">
      <c r="D571" s="197"/>
    </row>
    <row r="572">
      <c r="D572" s="197"/>
    </row>
    <row r="573">
      <c r="D573" s="197"/>
    </row>
    <row r="574">
      <c r="D574" s="197"/>
    </row>
    <row r="575">
      <c r="D575" s="197"/>
    </row>
    <row r="576">
      <c r="D576" s="197"/>
    </row>
    <row r="577">
      <c r="D577" s="197"/>
    </row>
    <row r="578">
      <c r="D578" s="197"/>
    </row>
    <row r="579">
      <c r="D579" s="197"/>
    </row>
    <row r="580">
      <c r="D580" s="197"/>
    </row>
    <row r="581">
      <c r="D581" s="197"/>
    </row>
    <row r="582">
      <c r="D582" s="197"/>
    </row>
    <row r="583">
      <c r="D583" s="197"/>
    </row>
    <row r="584">
      <c r="D584" s="197"/>
    </row>
    <row r="585">
      <c r="D585" s="197"/>
    </row>
    <row r="586">
      <c r="D586" s="197"/>
    </row>
    <row r="587">
      <c r="D587" s="197"/>
    </row>
    <row r="588">
      <c r="D588" s="197"/>
    </row>
    <row r="589">
      <c r="D589" s="197"/>
    </row>
    <row r="590">
      <c r="D590" s="197"/>
    </row>
    <row r="591">
      <c r="D591" s="197"/>
    </row>
    <row r="592">
      <c r="D592" s="197"/>
    </row>
    <row r="593">
      <c r="D593" s="197"/>
    </row>
    <row r="594">
      <c r="D594" s="197"/>
    </row>
    <row r="595">
      <c r="D595" s="197"/>
    </row>
    <row r="596">
      <c r="D596" s="197"/>
    </row>
    <row r="597">
      <c r="D597" s="197"/>
    </row>
    <row r="598">
      <c r="D598" s="197"/>
    </row>
    <row r="599">
      <c r="D599" s="197"/>
    </row>
    <row r="600">
      <c r="D600" s="197"/>
    </row>
    <row r="601">
      <c r="D601" s="197"/>
    </row>
    <row r="602">
      <c r="D602" s="197"/>
    </row>
    <row r="603">
      <c r="D603" s="197"/>
    </row>
    <row r="604">
      <c r="D604" s="197"/>
    </row>
    <row r="605">
      <c r="D605" s="197"/>
    </row>
    <row r="606">
      <c r="D606" s="197"/>
    </row>
    <row r="607">
      <c r="D607" s="197"/>
    </row>
    <row r="608">
      <c r="D608" s="197"/>
    </row>
    <row r="609">
      <c r="D609" s="197"/>
    </row>
    <row r="610">
      <c r="D610" s="197"/>
    </row>
    <row r="611">
      <c r="D611" s="197"/>
    </row>
    <row r="612">
      <c r="D612" s="197"/>
    </row>
    <row r="613">
      <c r="D613" s="197"/>
    </row>
    <row r="614">
      <c r="D614" s="197"/>
    </row>
    <row r="615">
      <c r="D615" s="197"/>
    </row>
    <row r="616">
      <c r="D616" s="197"/>
    </row>
    <row r="617">
      <c r="D617" s="197"/>
    </row>
    <row r="618">
      <c r="D618" s="197"/>
    </row>
    <row r="619">
      <c r="D619" s="197"/>
    </row>
    <row r="620">
      <c r="D620" s="197"/>
    </row>
    <row r="621">
      <c r="D621" s="197"/>
    </row>
    <row r="622">
      <c r="D622" s="197"/>
    </row>
    <row r="623">
      <c r="D623" s="197"/>
    </row>
    <row r="624">
      <c r="D624" s="197"/>
    </row>
    <row r="625">
      <c r="D625" s="197"/>
    </row>
    <row r="626">
      <c r="D626" s="197"/>
    </row>
    <row r="627">
      <c r="D627" s="197"/>
    </row>
    <row r="628">
      <c r="D628" s="197"/>
    </row>
    <row r="629">
      <c r="D629" s="197"/>
    </row>
    <row r="630">
      <c r="D630" s="197"/>
    </row>
    <row r="631">
      <c r="D631" s="197"/>
    </row>
    <row r="632">
      <c r="D632" s="197"/>
    </row>
    <row r="633">
      <c r="D633" s="197"/>
    </row>
    <row r="634">
      <c r="D634" s="197"/>
    </row>
    <row r="635">
      <c r="D635" s="197"/>
    </row>
    <row r="636">
      <c r="D636" s="197"/>
    </row>
    <row r="637">
      <c r="D637" s="197"/>
    </row>
    <row r="638">
      <c r="D638" s="197"/>
    </row>
    <row r="639">
      <c r="D639" s="197"/>
    </row>
    <row r="640">
      <c r="D640" s="197"/>
    </row>
    <row r="641">
      <c r="D641" s="197"/>
    </row>
    <row r="642">
      <c r="D642" s="197"/>
    </row>
    <row r="643">
      <c r="D643" s="197"/>
    </row>
    <row r="644">
      <c r="D644" s="197"/>
    </row>
    <row r="645">
      <c r="D645" s="197"/>
    </row>
    <row r="646">
      <c r="D646" s="197"/>
    </row>
    <row r="647">
      <c r="D647" s="197"/>
    </row>
    <row r="648">
      <c r="D648" s="197"/>
    </row>
    <row r="649">
      <c r="D649" s="197"/>
    </row>
    <row r="650">
      <c r="D650" s="197"/>
    </row>
    <row r="651">
      <c r="D651" s="197"/>
    </row>
    <row r="652">
      <c r="D652" s="197"/>
    </row>
    <row r="653">
      <c r="D653" s="197"/>
    </row>
    <row r="654">
      <c r="D654" s="197"/>
    </row>
    <row r="655">
      <c r="D655" s="197"/>
    </row>
    <row r="656">
      <c r="D656" s="197"/>
    </row>
    <row r="657">
      <c r="D657" s="197"/>
    </row>
    <row r="658">
      <c r="D658" s="197"/>
    </row>
    <row r="659">
      <c r="D659" s="197"/>
    </row>
    <row r="660">
      <c r="D660" s="197"/>
    </row>
    <row r="661">
      <c r="D661" s="197"/>
    </row>
    <row r="662">
      <c r="D662" s="197"/>
    </row>
    <row r="663">
      <c r="D663" s="197"/>
    </row>
    <row r="664">
      <c r="D664" s="197"/>
    </row>
    <row r="665">
      <c r="D665" s="197"/>
    </row>
    <row r="666">
      <c r="D666" s="197"/>
    </row>
    <row r="667">
      <c r="D667" s="197"/>
    </row>
    <row r="668">
      <c r="D668" s="197"/>
    </row>
    <row r="669">
      <c r="D669" s="197"/>
    </row>
    <row r="670">
      <c r="D670" s="197"/>
    </row>
    <row r="671">
      <c r="D671" s="197"/>
    </row>
    <row r="672">
      <c r="D672" s="197"/>
    </row>
    <row r="673">
      <c r="D673" s="197"/>
    </row>
    <row r="674">
      <c r="D674" s="197"/>
    </row>
    <row r="675">
      <c r="D675" s="197"/>
    </row>
    <row r="676">
      <c r="D676" s="197"/>
    </row>
    <row r="677">
      <c r="D677" s="197"/>
    </row>
    <row r="678">
      <c r="D678" s="197"/>
    </row>
    <row r="679">
      <c r="D679" s="197"/>
    </row>
    <row r="680">
      <c r="D680" s="197"/>
    </row>
    <row r="681">
      <c r="D681" s="197"/>
    </row>
    <row r="682">
      <c r="D682" s="197"/>
    </row>
    <row r="683">
      <c r="D683" s="197"/>
    </row>
    <row r="684">
      <c r="D684" s="197"/>
    </row>
    <row r="685">
      <c r="D685" s="197"/>
    </row>
    <row r="686">
      <c r="D686" s="197"/>
    </row>
    <row r="687">
      <c r="D687" s="197"/>
    </row>
    <row r="688">
      <c r="D688" s="197"/>
    </row>
    <row r="689">
      <c r="D689" s="197"/>
    </row>
    <row r="690">
      <c r="D690" s="197"/>
    </row>
    <row r="691">
      <c r="D691" s="197"/>
    </row>
    <row r="692">
      <c r="D692" s="197"/>
    </row>
    <row r="693">
      <c r="D693" s="197"/>
    </row>
    <row r="694">
      <c r="D694" s="197"/>
    </row>
    <row r="695">
      <c r="D695" s="197"/>
    </row>
    <row r="696">
      <c r="D696" s="197"/>
    </row>
    <row r="697">
      <c r="D697" s="197"/>
    </row>
    <row r="698">
      <c r="D698" s="197"/>
    </row>
    <row r="699">
      <c r="D699" s="197"/>
    </row>
    <row r="700">
      <c r="D700" s="197"/>
    </row>
    <row r="701">
      <c r="D701" s="197"/>
    </row>
    <row r="702">
      <c r="D702" s="197"/>
    </row>
    <row r="703">
      <c r="D703" s="197"/>
    </row>
    <row r="704">
      <c r="D704" s="197"/>
    </row>
    <row r="705">
      <c r="D705" s="197"/>
    </row>
    <row r="706">
      <c r="D706" s="197"/>
    </row>
    <row r="707">
      <c r="D707" s="197"/>
    </row>
    <row r="708">
      <c r="D708" s="197"/>
    </row>
    <row r="709">
      <c r="D709" s="197"/>
    </row>
    <row r="710">
      <c r="D710" s="197"/>
    </row>
    <row r="711">
      <c r="D711" s="197"/>
    </row>
    <row r="712">
      <c r="D712" s="197"/>
    </row>
    <row r="713">
      <c r="D713" s="197"/>
    </row>
    <row r="714">
      <c r="D714" s="197"/>
    </row>
    <row r="715">
      <c r="D715" s="197"/>
    </row>
    <row r="716">
      <c r="D716" s="197"/>
    </row>
    <row r="717">
      <c r="D717" s="197"/>
    </row>
    <row r="718">
      <c r="D718" s="197"/>
    </row>
    <row r="719">
      <c r="D719" s="197"/>
    </row>
    <row r="720">
      <c r="D720" s="197"/>
    </row>
    <row r="721">
      <c r="D721" s="197"/>
    </row>
    <row r="722">
      <c r="D722" s="197"/>
    </row>
    <row r="723">
      <c r="D723" s="197"/>
    </row>
    <row r="724">
      <c r="D724" s="197"/>
    </row>
    <row r="725">
      <c r="D725" s="197"/>
    </row>
    <row r="726">
      <c r="D726" s="197"/>
    </row>
    <row r="727">
      <c r="D727" s="197"/>
    </row>
    <row r="728">
      <c r="D728" s="197"/>
    </row>
    <row r="729">
      <c r="D729" s="197"/>
    </row>
    <row r="730">
      <c r="D730" s="197"/>
    </row>
    <row r="731">
      <c r="D731" s="197"/>
    </row>
    <row r="732">
      <c r="D732" s="197"/>
    </row>
    <row r="733">
      <c r="D733" s="197"/>
    </row>
    <row r="734">
      <c r="D734" s="197"/>
    </row>
    <row r="735">
      <c r="D735" s="197"/>
    </row>
    <row r="736">
      <c r="D736" s="197"/>
    </row>
    <row r="737">
      <c r="D737" s="197"/>
    </row>
    <row r="738">
      <c r="D738" s="197"/>
    </row>
    <row r="739">
      <c r="D739" s="197"/>
    </row>
    <row r="740">
      <c r="D740" s="197"/>
    </row>
    <row r="741">
      <c r="D741" s="197"/>
    </row>
    <row r="742">
      <c r="D742" s="197"/>
    </row>
    <row r="743">
      <c r="D743" s="197"/>
    </row>
    <row r="744">
      <c r="D744" s="197"/>
    </row>
    <row r="745">
      <c r="D745" s="197"/>
    </row>
    <row r="746">
      <c r="D746" s="197"/>
    </row>
    <row r="747">
      <c r="D747" s="197"/>
    </row>
    <row r="748">
      <c r="D748" s="197"/>
    </row>
    <row r="749">
      <c r="D749" s="197"/>
    </row>
    <row r="750">
      <c r="D750" s="197"/>
    </row>
    <row r="751">
      <c r="D751" s="197"/>
    </row>
    <row r="752">
      <c r="D752" s="197"/>
    </row>
    <row r="753">
      <c r="D753" s="197"/>
    </row>
    <row r="754">
      <c r="D754" s="197"/>
    </row>
    <row r="755">
      <c r="D755" s="197"/>
    </row>
    <row r="756">
      <c r="D756" s="197"/>
    </row>
    <row r="757">
      <c r="D757" s="197"/>
    </row>
    <row r="758">
      <c r="D758" s="197"/>
    </row>
    <row r="759">
      <c r="D759" s="197"/>
    </row>
    <row r="760">
      <c r="D760" s="197"/>
    </row>
    <row r="761">
      <c r="D761" s="197"/>
    </row>
    <row r="762">
      <c r="D762" s="197"/>
    </row>
    <row r="763">
      <c r="D763" s="197"/>
    </row>
    <row r="764">
      <c r="D764" s="197"/>
    </row>
    <row r="765">
      <c r="D765" s="197"/>
    </row>
    <row r="766">
      <c r="D766" s="197"/>
    </row>
    <row r="767">
      <c r="D767" s="197"/>
    </row>
    <row r="768">
      <c r="D768" s="197"/>
    </row>
    <row r="769">
      <c r="D769" s="197"/>
    </row>
    <row r="770">
      <c r="D770" s="197"/>
    </row>
    <row r="771">
      <c r="D771" s="197"/>
    </row>
    <row r="772">
      <c r="D772" s="197"/>
    </row>
    <row r="773">
      <c r="D773" s="197"/>
    </row>
    <row r="774">
      <c r="D774" s="197"/>
    </row>
    <row r="775">
      <c r="D775" s="197"/>
    </row>
    <row r="776">
      <c r="D776" s="197"/>
    </row>
    <row r="777">
      <c r="D777" s="197"/>
    </row>
    <row r="778">
      <c r="D778" s="197"/>
    </row>
    <row r="779">
      <c r="D779" s="197"/>
    </row>
    <row r="780">
      <c r="D780" s="197"/>
    </row>
    <row r="781">
      <c r="D781" s="197"/>
    </row>
    <row r="782">
      <c r="D782" s="197"/>
    </row>
    <row r="783">
      <c r="D783" s="197"/>
    </row>
    <row r="784">
      <c r="D784" s="197"/>
    </row>
    <row r="785">
      <c r="D785" s="197"/>
    </row>
    <row r="786">
      <c r="D786" s="197"/>
    </row>
    <row r="787">
      <c r="D787" s="197"/>
    </row>
    <row r="788">
      <c r="D788" s="197"/>
    </row>
    <row r="789">
      <c r="D789" s="197"/>
    </row>
    <row r="790">
      <c r="D790" s="197"/>
    </row>
    <row r="791">
      <c r="D791" s="197"/>
    </row>
    <row r="792">
      <c r="D792" s="197"/>
    </row>
    <row r="793">
      <c r="D793" s="197"/>
    </row>
    <row r="794">
      <c r="D794" s="197"/>
    </row>
    <row r="795">
      <c r="D795" s="197"/>
    </row>
    <row r="796">
      <c r="D796" s="197"/>
    </row>
    <row r="797">
      <c r="D797" s="197"/>
    </row>
    <row r="798">
      <c r="D798" s="197"/>
    </row>
    <row r="799">
      <c r="D799" s="197"/>
    </row>
    <row r="800">
      <c r="D800" s="197"/>
    </row>
    <row r="801">
      <c r="D801" s="197"/>
    </row>
    <row r="802">
      <c r="D802" s="197"/>
    </row>
    <row r="803">
      <c r="D803" s="197"/>
    </row>
    <row r="804">
      <c r="D804" s="197"/>
    </row>
    <row r="805">
      <c r="D805" s="197"/>
    </row>
    <row r="806">
      <c r="D806" s="197"/>
    </row>
    <row r="807">
      <c r="D807" s="197"/>
    </row>
    <row r="808">
      <c r="D808" s="197"/>
    </row>
    <row r="809">
      <c r="D809" s="197"/>
    </row>
    <row r="810">
      <c r="D810" s="197"/>
    </row>
    <row r="811">
      <c r="D811" s="197"/>
    </row>
    <row r="812">
      <c r="D812" s="197"/>
    </row>
    <row r="813">
      <c r="D813" s="197"/>
    </row>
    <row r="814">
      <c r="D814" s="197"/>
    </row>
    <row r="815">
      <c r="D815" s="197"/>
    </row>
    <row r="816">
      <c r="D816" s="197"/>
    </row>
    <row r="817">
      <c r="D817" s="197"/>
    </row>
    <row r="818">
      <c r="D818" s="197"/>
    </row>
    <row r="819">
      <c r="D819" s="197"/>
    </row>
    <row r="820">
      <c r="D820" s="197"/>
    </row>
    <row r="821">
      <c r="D821" s="197"/>
    </row>
    <row r="822">
      <c r="D822" s="197"/>
    </row>
    <row r="823">
      <c r="D823" s="197"/>
    </row>
    <row r="824">
      <c r="D824" s="197"/>
    </row>
    <row r="825">
      <c r="D825" s="197"/>
    </row>
    <row r="826">
      <c r="D826" s="197"/>
    </row>
    <row r="827">
      <c r="D827" s="197"/>
    </row>
    <row r="828">
      <c r="D828" s="197"/>
    </row>
    <row r="829">
      <c r="D829" s="197"/>
    </row>
    <row r="830">
      <c r="D830" s="197"/>
    </row>
    <row r="831">
      <c r="D831" s="197"/>
    </row>
    <row r="832">
      <c r="D832" s="197"/>
    </row>
    <row r="833">
      <c r="D833" s="197"/>
    </row>
    <row r="834">
      <c r="D834" s="197"/>
    </row>
    <row r="835">
      <c r="D835" s="197"/>
    </row>
    <row r="836">
      <c r="D836" s="197"/>
    </row>
    <row r="837">
      <c r="D837" s="197"/>
    </row>
    <row r="838">
      <c r="D838" s="197"/>
    </row>
    <row r="839">
      <c r="D839" s="197"/>
    </row>
    <row r="840">
      <c r="D840" s="197"/>
    </row>
    <row r="841">
      <c r="D841" s="197"/>
    </row>
    <row r="842">
      <c r="D842" s="197"/>
    </row>
    <row r="843">
      <c r="D843" s="197"/>
    </row>
    <row r="844">
      <c r="D844" s="197"/>
    </row>
    <row r="845">
      <c r="D845" s="197"/>
    </row>
    <row r="846">
      <c r="D846" s="197"/>
    </row>
    <row r="847">
      <c r="D847" s="197"/>
    </row>
    <row r="848">
      <c r="D848" s="197"/>
    </row>
    <row r="849">
      <c r="D849" s="197"/>
    </row>
    <row r="850">
      <c r="D850" s="197"/>
    </row>
    <row r="851">
      <c r="D851" s="197"/>
    </row>
    <row r="852">
      <c r="D852" s="197"/>
    </row>
    <row r="853">
      <c r="D853" s="197"/>
    </row>
    <row r="854">
      <c r="D854" s="197"/>
    </row>
    <row r="855">
      <c r="D855" s="197"/>
    </row>
    <row r="856">
      <c r="D856" s="197"/>
    </row>
    <row r="857">
      <c r="D857" s="197"/>
    </row>
    <row r="858">
      <c r="D858" s="197"/>
    </row>
    <row r="859">
      <c r="D859" s="197"/>
    </row>
    <row r="860">
      <c r="D860" s="197"/>
    </row>
    <row r="861">
      <c r="D861" s="197"/>
    </row>
    <row r="862">
      <c r="D862" s="197"/>
    </row>
    <row r="863">
      <c r="D863" s="197"/>
    </row>
    <row r="864">
      <c r="D864" s="197"/>
    </row>
    <row r="865">
      <c r="D865" s="197"/>
    </row>
    <row r="866">
      <c r="D866" s="197"/>
    </row>
    <row r="867">
      <c r="D867" s="197"/>
    </row>
    <row r="868">
      <c r="D868" s="197"/>
    </row>
    <row r="869">
      <c r="D869" s="197"/>
    </row>
    <row r="870">
      <c r="D870" s="197"/>
    </row>
    <row r="871">
      <c r="D871" s="197"/>
    </row>
    <row r="872">
      <c r="D872" s="197"/>
    </row>
    <row r="873">
      <c r="D873" s="197"/>
    </row>
    <row r="874">
      <c r="D874" s="197"/>
    </row>
    <row r="875">
      <c r="D875" s="197"/>
    </row>
    <row r="876">
      <c r="D876" s="197"/>
    </row>
    <row r="877">
      <c r="D877" s="197"/>
    </row>
    <row r="878">
      <c r="D878" s="197"/>
    </row>
    <row r="879">
      <c r="D879" s="197"/>
    </row>
    <row r="880">
      <c r="D880" s="197"/>
    </row>
    <row r="881">
      <c r="D881" s="197"/>
    </row>
    <row r="882">
      <c r="D882" s="197"/>
    </row>
    <row r="883">
      <c r="D883" s="197"/>
    </row>
    <row r="884">
      <c r="D884" s="197"/>
    </row>
    <row r="885">
      <c r="D885" s="197"/>
    </row>
    <row r="886">
      <c r="D886" s="197"/>
    </row>
    <row r="887">
      <c r="D887" s="197"/>
    </row>
    <row r="888">
      <c r="D888" s="197"/>
    </row>
    <row r="889">
      <c r="D889" s="197"/>
    </row>
    <row r="890">
      <c r="D890" s="197"/>
    </row>
    <row r="891">
      <c r="D891" s="197"/>
    </row>
    <row r="892">
      <c r="D892" s="197"/>
    </row>
    <row r="893">
      <c r="D893" s="197"/>
    </row>
    <row r="894">
      <c r="D894" s="197"/>
    </row>
    <row r="895">
      <c r="D895" s="197"/>
    </row>
    <row r="896">
      <c r="D896" s="197"/>
    </row>
    <row r="897">
      <c r="D897" s="197"/>
    </row>
    <row r="898">
      <c r="D898" s="197"/>
    </row>
    <row r="899">
      <c r="D899" s="197"/>
    </row>
    <row r="900">
      <c r="D900" s="197"/>
    </row>
    <row r="901">
      <c r="D901" s="197"/>
    </row>
    <row r="902">
      <c r="D902" s="197"/>
    </row>
    <row r="903">
      <c r="D903" s="197"/>
    </row>
    <row r="904">
      <c r="D904" s="197"/>
    </row>
    <row r="905">
      <c r="D905" s="197"/>
    </row>
    <row r="906">
      <c r="D906" s="197"/>
    </row>
    <row r="907">
      <c r="D907" s="197"/>
    </row>
    <row r="908">
      <c r="D908" s="197"/>
    </row>
    <row r="909">
      <c r="D909" s="197"/>
    </row>
    <row r="910">
      <c r="D910" s="197"/>
    </row>
    <row r="911">
      <c r="D911" s="197"/>
    </row>
    <row r="912">
      <c r="D912" s="197"/>
    </row>
    <row r="913">
      <c r="D913" s="197"/>
    </row>
    <row r="914">
      <c r="D914" s="197"/>
    </row>
    <row r="915">
      <c r="D915" s="197"/>
    </row>
    <row r="916">
      <c r="D916" s="197"/>
    </row>
    <row r="917">
      <c r="D917" s="197"/>
    </row>
    <row r="918">
      <c r="D918" s="197"/>
    </row>
    <row r="919">
      <c r="D919" s="197"/>
    </row>
    <row r="920">
      <c r="D920" s="197"/>
    </row>
    <row r="921">
      <c r="D921" s="197"/>
    </row>
    <row r="922">
      <c r="D922" s="197"/>
    </row>
    <row r="923">
      <c r="D923" s="197"/>
    </row>
    <row r="924">
      <c r="D924" s="197"/>
    </row>
    <row r="925">
      <c r="D925" s="197"/>
    </row>
    <row r="926">
      <c r="D926" s="197"/>
    </row>
    <row r="927">
      <c r="D927" s="197"/>
    </row>
    <row r="928">
      <c r="D928" s="197"/>
    </row>
    <row r="929">
      <c r="D929" s="197"/>
    </row>
    <row r="930">
      <c r="D930" s="197"/>
    </row>
    <row r="931">
      <c r="D931" s="197"/>
    </row>
    <row r="932">
      <c r="D932" s="197"/>
    </row>
    <row r="933">
      <c r="D933" s="197"/>
    </row>
    <row r="934">
      <c r="D934" s="197"/>
    </row>
    <row r="935">
      <c r="D935" s="197"/>
    </row>
    <row r="936">
      <c r="D936" s="197"/>
    </row>
    <row r="937">
      <c r="D937" s="197"/>
    </row>
    <row r="938">
      <c r="D938" s="197"/>
    </row>
    <row r="939">
      <c r="D939" s="197"/>
    </row>
    <row r="940">
      <c r="D940" s="197"/>
    </row>
    <row r="941">
      <c r="D941" s="197"/>
    </row>
    <row r="942">
      <c r="D942" s="197"/>
    </row>
    <row r="943">
      <c r="D943" s="197"/>
    </row>
    <row r="944">
      <c r="D944" s="197"/>
    </row>
    <row r="945">
      <c r="D945" s="197"/>
    </row>
    <row r="946">
      <c r="D946" s="197"/>
    </row>
    <row r="947">
      <c r="D947" s="197"/>
    </row>
    <row r="948">
      <c r="D948" s="197"/>
    </row>
    <row r="949">
      <c r="D949" s="197"/>
    </row>
    <row r="950">
      <c r="D950" s="197"/>
    </row>
    <row r="951">
      <c r="D951" s="197"/>
    </row>
    <row r="952">
      <c r="D952" s="197"/>
    </row>
    <row r="953">
      <c r="D953" s="197"/>
    </row>
    <row r="954">
      <c r="D954" s="197"/>
    </row>
    <row r="955">
      <c r="D955" s="197"/>
    </row>
    <row r="956">
      <c r="D956" s="197"/>
    </row>
    <row r="957">
      <c r="D957" s="197"/>
    </row>
    <row r="958">
      <c r="D958" s="197"/>
    </row>
    <row r="959">
      <c r="D959" s="197"/>
    </row>
    <row r="960">
      <c r="D960" s="197"/>
    </row>
    <row r="961">
      <c r="D961" s="197"/>
    </row>
    <row r="962">
      <c r="D962" s="197"/>
    </row>
    <row r="963">
      <c r="D963" s="197"/>
    </row>
    <row r="964">
      <c r="D964" s="197"/>
    </row>
    <row r="965">
      <c r="D965" s="197"/>
    </row>
    <row r="966">
      <c r="D966" s="197"/>
    </row>
    <row r="967">
      <c r="D967" s="197"/>
    </row>
    <row r="968">
      <c r="D968" s="197"/>
    </row>
    <row r="969">
      <c r="D969" s="197"/>
    </row>
    <row r="970">
      <c r="D970" s="197"/>
    </row>
    <row r="971">
      <c r="D971" s="197"/>
    </row>
    <row r="972">
      <c r="D972" s="197"/>
    </row>
    <row r="973">
      <c r="D973" s="197"/>
    </row>
    <row r="974">
      <c r="D974" s="197"/>
    </row>
    <row r="975">
      <c r="D975" s="197"/>
    </row>
    <row r="976">
      <c r="D976" s="197"/>
    </row>
    <row r="977">
      <c r="D977" s="197"/>
    </row>
    <row r="978">
      <c r="D978" s="197"/>
    </row>
    <row r="979">
      <c r="D979" s="197"/>
    </row>
    <row r="980">
      <c r="D980" s="197"/>
    </row>
    <row r="981">
      <c r="D981" s="197"/>
    </row>
    <row r="982">
      <c r="D982" s="197"/>
    </row>
    <row r="983">
      <c r="D983" s="197"/>
    </row>
    <row r="984">
      <c r="D984" s="197"/>
    </row>
    <row r="985">
      <c r="D985" s="197"/>
    </row>
    <row r="986">
      <c r="D986" s="197"/>
    </row>
    <row r="987">
      <c r="D987" s="197"/>
    </row>
    <row r="988">
      <c r="D988" s="197"/>
    </row>
    <row r="989">
      <c r="D989" s="197"/>
    </row>
    <row r="990">
      <c r="D990" s="197"/>
    </row>
    <row r="991">
      <c r="D991" s="197"/>
    </row>
    <row r="992">
      <c r="D992" s="197"/>
    </row>
    <row r="993">
      <c r="D993" s="197"/>
    </row>
    <row r="994">
      <c r="D994" s="197"/>
    </row>
    <row r="995">
      <c r="D995" s="197"/>
    </row>
    <row r="996">
      <c r="D996" s="197"/>
    </row>
    <row r="997">
      <c r="D997" s="197"/>
    </row>
    <row r="998">
      <c r="D998" s="197"/>
    </row>
    <row r="999">
      <c r="D999" s="197"/>
    </row>
    <row r="1000">
      <c r="D1000" s="197"/>
    </row>
  </sheetData>
  <dataValidations>
    <dataValidation type="list" allowBlank="1" sqref="D2:D3">
      <formula1>'Sources table'!$D$2:$D$76</formula1>
    </dataValidation>
  </dataValidations>
  <drawing r:id="rId1"/>
</worksheet>
</file>

<file path=xl/worksheets/sheet4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outlinePr summaryBelow="0" summaryRight="0"/>
  </sheetPr>
  <sheetViews>
    <sheetView workbookViewId="0"/>
  </sheetViews>
  <sheetFormatPr customHeight="1" defaultColWidth="12.63" defaultRowHeight="15.0"/>
  <cols>
    <col customWidth="1" min="2" max="2" width="17.13"/>
  </cols>
  <sheetData>
    <row r="1">
      <c r="A1" s="122" t="s">
        <v>835</v>
      </c>
      <c r="B1" s="233" t="s">
        <v>992</v>
      </c>
      <c r="C1" s="234" t="s">
        <v>989</v>
      </c>
      <c r="D1" s="122" t="s">
        <v>245</v>
      </c>
    </row>
    <row r="2">
      <c r="A2" s="193">
        <v>1.0</v>
      </c>
      <c r="B2" s="235" t="s">
        <v>902</v>
      </c>
      <c r="C2" s="236" t="s">
        <v>993</v>
      </c>
      <c r="D2" s="125"/>
    </row>
    <row r="3">
      <c r="A3" s="193">
        <v>2.0</v>
      </c>
      <c r="B3" s="235" t="s">
        <v>910</v>
      </c>
      <c r="C3" s="236" t="s">
        <v>994</v>
      </c>
      <c r="D3" s="125"/>
    </row>
    <row r="4">
      <c r="A4" s="193">
        <v>3.0</v>
      </c>
      <c r="B4" s="235" t="s">
        <v>909</v>
      </c>
      <c r="C4" s="236" t="s">
        <v>995</v>
      </c>
      <c r="D4" s="125"/>
    </row>
    <row r="5">
      <c r="C5" s="153"/>
      <c r="D5" s="197"/>
    </row>
    <row r="6">
      <c r="C6" s="153"/>
      <c r="D6" s="197"/>
    </row>
    <row r="7">
      <c r="C7" s="153"/>
      <c r="D7" s="197"/>
    </row>
    <row r="8">
      <c r="C8" s="153"/>
      <c r="D8" s="197"/>
    </row>
    <row r="9">
      <c r="C9" s="153"/>
      <c r="D9" s="197"/>
    </row>
    <row r="10">
      <c r="C10" s="153"/>
      <c r="D10" s="197"/>
    </row>
    <row r="11">
      <c r="C11" s="153"/>
      <c r="D11" s="197"/>
    </row>
    <row r="12">
      <c r="C12" s="153"/>
      <c r="D12" s="197"/>
    </row>
    <row r="13">
      <c r="C13" s="153"/>
      <c r="D13" s="197"/>
    </row>
    <row r="14">
      <c r="C14" s="153"/>
      <c r="D14" s="197"/>
    </row>
    <row r="15">
      <c r="C15" s="153"/>
      <c r="D15" s="197"/>
    </row>
    <row r="16">
      <c r="C16" s="153"/>
      <c r="D16" s="197"/>
    </row>
    <row r="17">
      <c r="C17" s="153"/>
      <c r="D17" s="197"/>
    </row>
    <row r="18">
      <c r="C18" s="153"/>
      <c r="D18" s="197"/>
    </row>
    <row r="19">
      <c r="C19" s="153"/>
      <c r="D19" s="197"/>
    </row>
    <row r="20">
      <c r="C20" s="153"/>
      <c r="D20" s="197"/>
    </row>
    <row r="21">
      <c r="C21" s="153"/>
      <c r="D21" s="197"/>
    </row>
    <row r="22">
      <c r="C22" s="153"/>
      <c r="D22" s="197"/>
    </row>
    <row r="23">
      <c r="C23" s="153"/>
      <c r="D23" s="197"/>
    </row>
    <row r="24">
      <c r="C24" s="153"/>
      <c r="D24" s="197"/>
    </row>
    <row r="25">
      <c r="C25" s="153"/>
      <c r="D25" s="197"/>
    </row>
    <row r="26">
      <c r="C26" s="153"/>
      <c r="D26" s="197"/>
    </row>
    <row r="27">
      <c r="C27" s="153"/>
      <c r="D27" s="197"/>
    </row>
    <row r="28">
      <c r="C28" s="153"/>
      <c r="D28" s="197"/>
    </row>
    <row r="29">
      <c r="C29" s="153"/>
      <c r="D29" s="197"/>
    </row>
    <row r="30">
      <c r="C30" s="153"/>
      <c r="D30" s="197"/>
    </row>
    <row r="31">
      <c r="C31" s="153"/>
      <c r="D31" s="197"/>
    </row>
    <row r="32">
      <c r="C32" s="153"/>
      <c r="D32" s="197"/>
    </row>
    <row r="33">
      <c r="C33" s="153"/>
      <c r="D33" s="197"/>
    </row>
    <row r="34">
      <c r="C34" s="153"/>
      <c r="D34" s="197"/>
    </row>
    <row r="35">
      <c r="C35" s="153"/>
      <c r="D35" s="197"/>
    </row>
    <row r="36">
      <c r="C36" s="153"/>
      <c r="D36" s="197"/>
    </row>
    <row r="37">
      <c r="C37" s="153"/>
      <c r="D37" s="197"/>
    </row>
    <row r="38">
      <c r="C38" s="153"/>
      <c r="D38" s="197"/>
    </row>
    <row r="39">
      <c r="C39" s="153"/>
      <c r="D39" s="197"/>
    </row>
    <row r="40">
      <c r="C40" s="153"/>
      <c r="D40" s="197"/>
    </row>
    <row r="41">
      <c r="C41" s="153"/>
      <c r="D41" s="197"/>
    </row>
    <row r="42">
      <c r="C42" s="153"/>
      <c r="D42" s="197"/>
    </row>
    <row r="43">
      <c r="C43" s="153"/>
      <c r="D43" s="197"/>
    </row>
    <row r="44">
      <c r="C44" s="153"/>
      <c r="D44" s="197"/>
    </row>
    <row r="45">
      <c r="C45" s="153"/>
      <c r="D45" s="197"/>
    </row>
    <row r="46">
      <c r="C46" s="153"/>
      <c r="D46" s="197"/>
    </row>
    <row r="47">
      <c r="C47" s="153"/>
      <c r="D47" s="197"/>
    </row>
    <row r="48">
      <c r="C48" s="153"/>
      <c r="D48" s="197"/>
    </row>
    <row r="49">
      <c r="C49" s="153"/>
      <c r="D49" s="197"/>
    </row>
    <row r="50">
      <c r="C50" s="153"/>
      <c r="D50" s="197"/>
    </row>
    <row r="51">
      <c r="C51" s="153"/>
      <c r="D51" s="197"/>
    </row>
    <row r="52">
      <c r="C52" s="153"/>
      <c r="D52" s="197"/>
    </row>
    <row r="53">
      <c r="C53" s="153"/>
      <c r="D53" s="197"/>
    </row>
    <row r="54">
      <c r="C54" s="153"/>
      <c r="D54" s="197"/>
    </row>
    <row r="55">
      <c r="C55" s="153"/>
      <c r="D55" s="197"/>
    </row>
    <row r="56">
      <c r="C56" s="153"/>
      <c r="D56" s="197"/>
    </row>
    <row r="57">
      <c r="C57" s="153"/>
      <c r="D57" s="197"/>
    </row>
    <row r="58">
      <c r="C58" s="153"/>
      <c r="D58" s="197"/>
    </row>
    <row r="59">
      <c r="C59" s="153"/>
      <c r="D59" s="197"/>
    </row>
    <row r="60">
      <c r="C60" s="153"/>
      <c r="D60" s="197"/>
    </row>
    <row r="61">
      <c r="C61" s="153"/>
      <c r="D61" s="197"/>
    </row>
    <row r="62">
      <c r="C62" s="153"/>
      <c r="D62" s="197"/>
    </row>
    <row r="63">
      <c r="C63" s="153"/>
      <c r="D63" s="197"/>
    </row>
    <row r="64">
      <c r="C64" s="153"/>
      <c r="D64" s="197"/>
    </row>
    <row r="65">
      <c r="C65" s="153"/>
      <c r="D65" s="197"/>
    </row>
    <row r="66">
      <c r="C66" s="153"/>
      <c r="D66" s="197"/>
    </row>
    <row r="67">
      <c r="C67" s="153"/>
      <c r="D67" s="197"/>
    </row>
    <row r="68">
      <c r="C68" s="153"/>
      <c r="D68" s="197"/>
    </row>
    <row r="69">
      <c r="C69" s="153"/>
      <c r="D69" s="197"/>
    </row>
    <row r="70">
      <c r="C70" s="153"/>
      <c r="D70" s="197"/>
    </row>
    <row r="71">
      <c r="C71" s="153"/>
      <c r="D71" s="197"/>
    </row>
    <row r="72">
      <c r="C72" s="153"/>
      <c r="D72" s="197"/>
    </row>
    <row r="73">
      <c r="C73" s="153"/>
      <c r="D73" s="197"/>
    </row>
    <row r="74">
      <c r="C74" s="153"/>
      <c r="D74" s="197"/>
    </row>
    <row r="75">
      <c r="C75" s="153"/>
      <c r="D75" s="197"/>
    </row>
    <row r="76">
      <c r="C76" s="153"/>
      <c r="D76" s="197"/>
    </row>
    <row r="77">
      <c r="C77" s="153"/>
      <c r="D77" s="197"/>
    </row>
    <row r="78">
      <c r="C78" s="153"/>
      <c r="D78" s="197"/>
    </row>
    <row r="79">
      <c r="C79" s="153"/>
      <c r="D79" s="197"/>
    </row>
    <row r="80">
      <c r="C80" s="153"/>
      <c r="D80" s="197"/>
    </row>
    <row r="81">
      <c r="C81" s="153"/>
      <c r="D81" s="197"/>
    </row>
    <row r="82">
      <c r="C82" s="153"/>
      <c r="D82" s="197"/>
    </row>
    <row r="83">
      <c r="C83" s="153"/>
      <c r="D83" s="197"/>
    </row>
    <row r="84">
      <c r="C84" s="153"/>
      <c r="D84" s="197"/>
    </row>
    <row r="85">
      <c r="C85" s="153"/>
      <c r="D85" s="197"/>
    </row>
    <row r="86">
      <c r="C86" s="153"/>
      <c r="D86" s="197"/>
    </row>
    <row r="87">
      <c r="C87" s="153"/>
      <c r="D87" s="197"/>
    </row>
    <row r="88">
      <c r="C88" s="153"/>
      <c r="D88" s="197"/>
    </row>
    <row r="89">
      <c r="C89" s="153"/>
      <c r="D89" s="197"/>
    </row>
    <row r="90">
      <c r="C90" s="153"/>
      <c r="D90" s="197"/>
    </row>
    <row r="91">
      <c r="C91" s="153"/>
      <c r="D91" s="197"/>
    </row>
    <row r="92">
      <c r="C92" s="153"/>
      <c r="D92" s="197"/>
    </row>
    <row r="93">
      <c r="C93" s="153"/>
      <c r="D93" s="197"/>
    </row>
    <row r="94">
      <c r="C94" s="153"/>
      <c r="D94" s="197"/>
    </row>
    <row r="95">
      <c r="C95" s="153"/>
      <c r="D95" s="197"/>
    </row>
    <row r="96">
      <c r="C96" s="153"/>
      <c r="D96" s="197"/>
    </row>
    <row r="97">
      <c r="C97" s="153"/>
      <c r="D97" s="197"/>
    </row>
    <row r="98">
      <c r="C98" s="153"/>
      <c r="D98" s="197"/>
    </row>
    <row r="99">
      <c r="C99" s="153"/>
      <c r="D99" s="197"/>
    </row>
    <row r="100">
      <c r="C100" s="153"/>
      <c r="D100" s="197"/>
    </row>
    <row r="101">
      <c r="C101" s="153"/>
      <c r="D101" s="197"/>
    </row>
    <row r="102">
      <c r="C102" s="153"/>
      <c r="D102" s="197"/>
    </row>
    <row r="103">
      <c r="C103" s="153"/>
      <c r="D103" s="197"/>
    </row>
    <row r="104">
      <c r="C104" s="153"/>
      <c r="D104" s="197"/>
    </row>
    <row r="105">
      <c r="C105" s="153"/>
      <c r="D105" s="197"/>
    </row>
    <row r="106">
      <c r="C106" s="153"/>
      <c r="D106" s="197"/>
    </row>
    <row r="107">
      <c r="C107" s="153"/>
      <c r="D107" s="197"/>
    </row>
    <row r="108">
      <c r="C108" s="153"/>
      <c r="D108" s="197"/>
    </row>
    <row r="109">
      <c r="C109" s="153"/>
      <c r="D109" s="197"/>
    </row>
    <row r="110">
      <c r="C110" s="153"/>
      <c r="D110" s="197"/>
    </row>
    <row r="111">
      <c r="C111" s="153"/>
      <c r="D111" s="197"/>
    </row>
    <row r="112">
      <c r="C112" s="153"/>
      <c r="D112" s="197"/>
    </row>
    <row r="113">
      <c r="C113" s="153"/>
      <c r="D113" s="197"/>
    </row>
    <row r="114">
      <c r="C114" s="153"/>
      <c r="D114" s="197"/>
    </row>
    <row r="115">
      <c r="C115" s="153"/>
      <c r="D115" s="197"/>
    </row>
    <row r="116">
      <c r="C116" s="153"/>
      <c r="D116" s="197"/>
    </row>
    <row r="117">
      <c r="C117" s="153"/>
      <c r="D117" s="197"/>
    </row>
    <row r="118">
      <c r="C118" s="153"/>
      <c r="D118" s="197"/>
    </row>
    <row r="119">
      <c r="C119" s="153"/>
      <c r="D119" s="197"/>
    </row>
    <row r="120">
      <c r="C120" s="153"/>
      <c r="D120" s="197"/>
    </row>
    <row r="121">
      <c r="C121" s="153"/>
      <c r="D121" s="197"/>
    </row>
    <row r="122">
      <c r="C122" s="153"/>
      <c r="D122" s="197"/>
    </row>
    <row r="123">
      <c r="C123" s="153"/>
      <c r="D123" s="197"/>
    </row>
    <row r="124">
      <c r="C124" s="153"/>
      <c r="D124" s="197"/>
    </row>
    <row r="125">
      <c r="C125" s="153"/>
      <c r="D125" s="197"/>
    </row>
    <row r="126">
      <c r="C126" s="153"/>
      <c r="D126" s="197"/>
    </row>
    <row r="127">
      <c r="C127" s="153"/>
      <c r="D127" s="197"/>
    </row>
    <row r="128">
      <c r="C128" s="153"/>
      <c r="D128" s="197"/>
    </row>
    <row r="129">
      <c r="C129" s="153"/>
      <c r="D129" s="197"/>
    </row>
    <row r="130">
      <c r="C130" s="153"/>
      <c r="D130" s="197"/>
    </row>
    <row r="131">
      <c r="C131" s="153"/>
      <c r="D131" s="197"/>
    </row>
    <row r="132">
      <c r="C132" s="153"/>
      <c r="D132" s="197"/>
    </row>
    <row r="133">
      <c r="C133" s="153"/>
      <c r="D133" s="197"/>
    </row>
    <row r="134">
      <c r="C134" s="153"/>
      <c r="D134" s="197"/>
    </row>
    <row r="135">
      <c r="C135" s="153"/>
      <c r="D135" s="197"/>
    </row>
    <row r="136">
      <c r="C136" s="153"/>
      <c r="D136" s="197"/>
    </row>
    <row r="137">
      <c r="C137" s="153"/>
      <c r="D137" s="197"/>
    </row>
    <row r="138">
      <c r="C138" s="153"/>
      <c r="D138" s="197"/>
    </row>
    <row r="139">
      <c r="C139" s="153"/>
      <c r="D139" s="197"/>
    </row>
    <row r="140">
      <c r="C140" s="153"/>
      <c r="D140" s="197"/>
    </row>
    <row r="141">
      <c r="C141" s="153"/>
      <c r="D141" s="197"/>
    </row>
    <row r="142">
      <c r="C142" s="153"/>
      <c r="D142" s="197"/>
    </row>
    <row r="143">
      <c r="C143" s="153"/>
      <c r="D143" s="197"/>
    </row>
    <row r="144">
      <c r="C144" s="153"/>
      <c r="D144" s="197"/>
    </row>
    <row r="145">
      <c r="C145" s="153"/>
      <c r="D145" s="197"/>
    </row>
    <row r="146">
      <c r="C146" s="153"/>
      <c r="D146" s="197"/>
    </row>
    <row r="147">
      <c r="C147" s="153"/>
      <c r="D147" s="197"/>
    </row>
    <row r="148">
      <c r="C148" s="153"/>
      <c r="D148" s="197"/>
    </row>
    <row r="149">
      <c r="C149" s="153"/>
      <c r="D149" s="197"/>
    </row>
    <row r="150">
      <c r="C150" s="153"/>
      <c r="D150" s="197"/>
    </row>
    <row r="151">
      <c r="C151" s="153"/>
      <c r="D151" s="197"/>
    </row>
    <row r="152">
      <c r="C152" s="153"/>
      <c r="D152" s="197"/>
    </row>
    <row r="153">
      <c r="C153" s="153"/>
      <c r="D153" s="197"/>
    </row>
    <row r="154">
      <c r="C154" s="153"/>
      <c r="D154" s="197"/>
    </row>
    <row r="155">
      <c r="C155" s="153"/>
      <c r="D155" s="197"/>
    </row>
    <row r="156">
      <c r="C156" s="153"/>
      <c r="D156" s="197"/>
    </row>
    <row r="157">
      <c r="C157" s="153"/>
      <c r="D157" s="197"/>
    </row>
    <row r="158">
      <c r="C158" s="153"/>
      <c r="D158" s="197"/>
    </row>
    <row r="159">
      <c r="C159" s="153"/>
      <c r="D159" s="197"/>
    </row>
    <row r="160">
      <c r="C160" s="153"/>
      <c r="D160" s="197"/>
    </row>
    <row r="161">
      <c r="C161" s="153"/>
      <c r="D161" s="197"/>
    </row>
    <row r="162">
      <c r="C162" s="153"/>
      <c r="D162" s="197"/>
    </row>
    <row r="163">
      <c r="C163" s="153"/>
      <c r="D163" s="197"/>
    </row>
    <row r="164">
      <c r="C164" s="153"/>
      <c r="D164" s="197"/>
    </row>
    <row r="165">
      <c r="C165" s="153"/>
      <c r="D165" s="197"/>
    </row>
    <row r="166">
      <c r="C166" s="153"/>
      <c r="D166" s="197"/>
    </row>
    <row r="167">
      <c r="C167" s="153"/>
      <c r="D167" s="197"/>
    </row>
    <row r="168">
      <c r="C168" s="153"/>
      <c r="D168" s="197"/>
    </row>
    <row r="169">
      <c r="C169" s="153"/>
      <c r="D169" s="197"/>
    </row>
    <row r="170">
      <c r="C170" s="153"/>
      <c r="D170" s="197"/>
    </row>
    <row r="171">
      <c r="C171" s="153"/>
      <c r="D171" s="197"/>
    </row>
    <row r="172">
      <c r="C172" s="153"/>
      <c r="D172" s="197"/>
    </row>
    <row r="173">
      <c r="C173" s="153"/>
      <c r="D173" s="197"/>
    </row>
    <row r="174">
      <c r="C174" s="153"/>
      <c r="D174" s="197"/>
    </row>
    <row r="175">
      <c r="C175" s="153"/>
      <c r="D175" s="197"/>
    </row>
    <row r="176">
      <c r="C176" s="153"/>
      <c r="D176" s="197"/>
    </row>
    <row r="177">
      <c r="C177" s="153"/>
      <c r="D177" s="197"/>
    </row>
    <row r="178">
      <c r="C178" s="153"/>
      <c r="D178" s="197"/>
    </row>
    <row r="179">
      <c r="C179" s="153"/>
      <c r="D179" s="197"/>
    </row>
    <row r="180">
      <c r="C180" s="153"/>
      <c r="D180" s="197"/>
    </row>
    <row r="181">
      <c r="C181" s="153"/>
      <c r="D181" s="197"/>
    </row>
    <row r="182">
      <c r="C182" s="153"/>
      <c r="D182" s="197"/>
    </row>
    <row r="183">
      <c r="C183" s="153"/>
      <c r="D183" s="197"/>
    </row>
    <row r="184">
      <c r="C184" s="153"/>
      <c r="D184" s="197"/>
    </row>
    <row r="185">
      <c r="C185" s="153"/>
      <c r="D185" s="197"/>
    </row>
    <row r="186">
      <c r="C186" s="153"/>
      <c r="D186" s="197"/>
    </row>
    <row r="187">
      <c r="C187" s="153"/>
      <c r="D187" s="197"/>
    </row>
    <row r="188">
      <c r="C188" s="153"/>
      <c r="D188" s="197"/>
    </row>
    <row r="189">
      <c r="C189" s="153"/>
      <c r="D189" s="197"/>
    </row>
    <row r="190">
      <c r="C190" s="153"/>
      <c r="D190" s="197"/>
    </row>
    <row r="191">
      <c r="C191" s="153"/>
      <c r="D191" s="197"/>
    </row>
    <row r="192">
      <c r="C192" s="153"/>
      <c r="D192" s="197"/>
    </row>
    <row r="193">
      <c r="C193" s="153"/>
      <c r="D193" s="197"/>
    </row>
    <row r="194">
      <c r="C194" s="153"/>
      <c r="D194" s="197"/>
    </row>
    <row r="195">
      <c r="C195" s="153"/>
      <c r="D195" s="197"/>
    </row>
    <row r="196">
      <c r="C196" s="153"/>
      <c r="D196" s="197"/>
    </row>
    <row r="197">
      <c r="C197" s="153"/>
      <c r="D197" s="197"/>
    </row>
    <row r="198">
      <c r="C198" s="153"/>
      <c r="D198" s="197"/>
    </row>
    <row r="199">
      <c r="C199" s="153"/>
      <c r="D199" s="197"/>
    </row>
    <row r="200">
      <c r="C200" s="153"/>
      <c r="D200" s="197"/>
    </row>
    <row r="201">
      <c r="C201" s="153"/>
      <c r="D201" s="197"/>
    </row>
    <row r="202">
      <c r="C202" s="153"/>
      <c r="D202" s="197"/>
    </row>
    <row r="203">
      <c r="C203" s="153"/>
      <c r="D203" s="197"/>
    </row>
    <row r="204">
      <c r="C204" s="153"/>
      <c r="D204" s="197"/>
    </row>
    <row r="205">
      <c r="C205" s="153"/>
      <c r="D205" s="197"/>
    </row>
    <row r="206">
      <c r="C206" s="153"/>
      <c r="D206" s="197"/>
    </row>
    <row r="207">
      <c r="C207" s="153"/>
      <c r="D207" s="197"/>
    </row>
    <row r="208">
      <c r="C208" s="153"/>
      <c r="D208" s="197"/>
    </row>
    <row r="209">
      <c r="C209" s="153"/>
      <c r="D209" s="197"/>
    </row>
    <row r="210">
      <c r="C210" s="153"/>
      <c r="D210" s="197"/>
    </row>
    <row r="211">
      <c r="C211" s="153"/>
      <c r="D211" s="197"/>
    </row>
    <row r="212">
      <c r="C212" s="153"/>
      <c r="D212" s="197"/>
    </row>
    <row r="213">
      <c r="C213" s="153"/>
      <c r="D213" s="197"/>
    </row>
    <row r="214">
      <c r="C214" s="153"/>
      <c r="D214" s="197"/>
    </row>
    <row r="215">
      <c r="C215" s="153"/>
      <c r="D215" s="197"/>
    </row>
    <row r="216">
      <c r="C216" s="153"/>
      <c r="D216" s="197"/>
    </row>
    <row r="217">
      <c r="C217" s="153"/>
      <c r="D217" s="197"/>
    </row>
    <row r="218">
      <c r="C218" s="153"/>
      <c r="D218" s="197"/>
    </row>
    <row r="219">
      <c r="C219" s="153"/>
      <c r="D219" s="197"/>
    </row>
    <row r="220">
      <c r="C220" s="153"/>
      <c r="D220" s="197"/>
    </row>
    <row r="221">
      <c r="C221" s="153"/>
      <c r="D221" s="197"/>
    </row>
    <row r="222">
      <c r="C222" s="153"/>
      <c r="D222" s="197"/>
    </row>
    <row r="223">
      <c r="C223" s="153"/>
      <c r="D223" s="197"/>
    </row>
    <row r="224">
      <c r="C224" s="153"/>
      <c r="D224" s="197"/>
    </row>
    <row r="225">
      <c r="C225" s="153"/>
      <c r="D225" s="197"/>
    </row>
    <row r="226">
      <c r="C226" s="153"/>
      <c r="D226" s="197"/>
    </row>
    <row r="227">
      <c r="C227" s="153"/>
      <c r="D227" s="197"/>
    </row>
    <row r="228">
      <c r="C228" s="153"/>
      <c r="D228" s="197"/>
    </row>
    <row r="229">
      <c r="C229" s="153"/>
      <c r="D229" s="197"/>
    </row>
    <row r="230">
      <c r="C230" s="153"/>
      <c r="D230" s="197"/>
    </row>
    <row r="231">
      <c r="C231" s="153"/>
      <c r="D231" s="197"/>
    </row>
    <row r="232">
      <c r="C232" s="153"/>
      <c r="D232" s="197"/>
    </row>
    <row r="233">
      <c r="C233" s="153"/>
      <c r="D233" s="197"/>
    </row>
    <row r="234">
      <c r="C234" s="153"/>
      <c r="D234" s="197"/>
    </row>
    <row r="235">
      <c r="C235" s="153"/>
      <c r="D235" s="197"/>
    </row>
    <row r="236">
      <c r="C236" s="153"/>
      <c r="D236" s="197"/>
    </row>
    <row r="237">
      <c r="C237" s="153"/>
      <c r="D237" s="197"/>
    </row>
    <row r="238">
      <c r="C238" s="153"/>
      <c r="D238" s="197"/>
    </row>
    <row r="239">
      <c r="C239" s="153"/>
      <c r="D239" s="197"/>
    </row>
    <row r="240">
      <c r="C240" s="153"/>
      <c r="D240" s="197"/>
    </row>
    <row r="241">
      <c r="C241" s="153"/>
      <c r="D241" s="197"/>
    </row>
    <row r="242">
      <c r="C242" s="153"/>
      <c r="D242" s="197"/>
    </row>
    <row r="243">
      <c r="C243" s="153"/>
      <c r="D243" s="197"/>
    </row>
    <row r="244">
      <c r="C244" s="153"/>
      <c r="D244" s="197"/>
    </row>
    <row r="245">
      <c r="C245" s="153"/>
      <c r="D245" s="197"/>
    </row>
    <row r="246">
      <c r="C246" s="153"/>
      <c r="D246" s="197"/>
    </row>
    <row r="247">
      <c r="C247" s="153"/>
      <c r="D247" s="197"/>
    </row>
    <row r="248">
      <c r="C248" s="153"/>
      <c r="D248" s="197"/>
    </row>
    <row r="249">
      <c r="C249" s="153"/>
      <c r="D249" s="197"/>
    </row>
    <row r="250">
      <c r="C250" s="153"/>
      <c r="D250" s="197"/>
    </row>
    <row r="251">
      <c r="C251" s="153"/>
      <c r="D251" s="197"/>
    </row>
    <row r="252">
      <c r="C252" s="153"/>
      <c r="D252" s="197"/>
    </row>
    <row r="253">
      <c r="C253" s="153"/>
      <c r="D253" s="197"/>
    </row>
    <row r="254">
      <c r="C254" s="153"/>
      <c r="D254" s="197"/>
    </row>
    <row r="255">
      <c r="C255" s="153"/>
      <c r="D255" s="197"/>
    </row>
    <row r="256">
      <c r="C256" s="153"/>
      <c r="D256" s="197"/>
    </row>
    <row r="257">
      <c r="C257" s="153"/>
      <c r="D257" s="197"/>
    </row>
    <row r="258">
      <c r="C258" s="153"/>
      <c r="D258" s="197"/>
    </row>
    <row r="259">
      <c r="C259" s="153"/>
      <c r="D259" s="197"/>
    </row>
    <row r="260">
      <c r="C260" s="153"/>
      <c r="D260" s="197"/>
    </row>
    <row r="261">
      <c r="C261" s="153"/>
      <c r="D261" s="197"/>
    </row>
    <row r="262">
      <c r="C262" s="153"/>
      <c r="D262" s="197"/>
    </row>
    <row r="263">
      <c r="C263" s="153"/>
      <c r="D263" s="197"/>
    </row>
    <row r="264">
      <c r="C264" s="153"/>
      <c r="D264" s="197"/>
    </row>
    <row r="265">
      <c r="C265" s="153"/>
      <c r="D265" s="197"/>
    </row>
    <row r="266">
      <c r="C266" s="153"/>
      <c r="D266" s="197"/>
    </row>
    <row r="267">
      <c r="C267" s="153"/>
      <c r="D267" s="197"/>
    </row>
    <row r="268">
      <c r="C268" s="153"/>
      <c r="D268" s="197"/>
    </row>
    <row r="269">
      <c r="C269" s="153"/>
      <c r="D269" s="197"/>
    </row>
    <row r="270">
      <c r="C270" s="153"/>
      <c r="D270" s="197"/>
    </row>
    <row r="271">
      <c r="C271" s="153"/>
      <c r="D271" s="197"/>
    </row>
    <row r="272">
      <c r="C272" s="153"/>
      <c r="D272" s="197"/>
    </row>
    <row r="273">
      <c r="C273" s="153"/>
      <c r="D273" s="197"/>
    </row>
    <row r="274">
      <c r="C274" s="153"/>
      <c r="D274" s="197"/>
    </row>
    <row r="275">
      <c r="C275" s="153"/>
      <c r="D275" s="197"/>
    </row>
    <row r="276">
      <c r="C276" s="153"/>
      <c r="D276" s="197"/>
    </row>
    <row r="277">
      <c r="C277" s="153"/>
      <c r="D277" s="197"/>
    </row>
    <row r="278">
      <c r="C278" s="153"/>
      <c r="D278" s="197"/>
    </row>
    <row r="279">
      <c r="C279" s="153"/>
      <c r="D279" s="197"/>
    </row>
    <row r="280">
      <c r="C280" s="153"/>
      <c r="D280" s="197"/>
    </row>
    <row r="281">
      <c r="C281" s="153"/>
      <c r="D281" s="197"/>
    </row>
    <row r="282">
      <c r="C282" s="153"/>
      <c r="D282" s="197"/>
    </row>
    <row r="283">
      <c r="C283" s="153"/>
      <c r="D283" s="197"/>
    </row>
    <row r="284">
      <c r="C284" s="153"/>
      <c r="D284" s="197"/>
    </row>
    <row r="285">
      <c r="C285" s="153"/>
      <c r="D285" s="197"/>
    </row>
    <row r="286">
      <c r="C286" s="153"/>
      <c r="D286" s="197"/>
    </row>
    <row r="287">
      <c r="C287" s="153"/>
      <c r="D287" s="197"/>
    </row>
    <row r="288">
      <c r="C288" s="153"/>
      <c r="D288" s="197"/>
    </row>
    <row r="289">
      <c r="C289" s="153"/>
      <c r="D289" s="197"/>
    </row>
    <row r="290">
      <c r="C290" s="153"/>
      <c r="D290" s="197"/>
    </row>
    <row r="291">
      <c r="C291" s="153"/>
      <c r="D291" s="197"/>
    </row>
    <row r="292">
      <c r="C292" s="153"/>
      <c r="D292" s="197"/>
    </row>
    <row r="293">
      <c r="C293" s="153"/>
      <c r="D293" s="197"/>
    </row>
    <row r="294">
      <c r="C294" s="153"/>
      <c r="D294" s="197"/>
    </row>
    <row r="295">
      <c r="C295" s="153"/>
      <c r="D295" s="197"/>
    </row>
    <row r="296">
      <c r="C296" s="153"/>
      <c r="D296" s="197"/>
    </row>
    <row r="297">
      <c r="C297" s="153"/>
      <c r="D297" s="197"/>
    </row>
    <row r="298">
      <c r="C298" s="153"/>
      <c r="D298" s="197"/>
    </row>
    <row r="299">
      <c r="C299" s="153"/>
      <c r="D299" s="197"/>
    </row>
    <row r="300">
      <c r="C300" s="153"/>
      <c r="D300" s="197"/>
    </row>
    <row r="301">
      <c r="C301" s="153"/>
      <c r="D301" s="197"/>
    </row>
    <row r="302">
      <c r="C302" s="153"/>
      <c r="D302" s="197"/>
    </row>
    <row r="303">
      <c r="C303" s="153"/>
      <c r="D303" s="197"/>
    </row>
    <row r="304">
      <c r="C304" s="153"/>
      <c r="D304" s="197"/>
    </row>
    <row r="305">
      <c r="C305" s="153"/>
      <c r="D305" s="197"/>
    </row>
    <row r="306">
      <c r="C306" s="153"/>
      <c r="D306" s="197"/>
    </row>
    <row r="307">
      <c r="C307" s="153"/>
      <c r="D307" s="197"/>
    </row>
    <row r="308">
      <c r="C308" s="153"/>
      <c r="D308" s="197"/>
    </row>
    <row r="309">
      <c r="C309" s="153"/>
      <c r="D309" s="197"/>
    </row>
    <row r="310">
      <c r="C310" s="153"/>
      <c r="D310" s="197"/>
    </row>
    <row r="311">
      <c r="C311" s="153"/>
      <c r="D311" s="197"/>
    </row>
    <row r="312">
      <c r="C312" s="153"/>
      <c r="D312" s="197"/>
    </row>
    <row r="313">
      <c r="C313" s="153"/>
      <c r="D313" s="197"/>
    </row>
    <row r="314">
      <c r="C314" s="153"/>
      <c r="D314" s="197"/>
    </row>
    <row r="315">
      <c r="C315" s="153"/>
      <c r="D315" s="197"/>
    </row>
    <row r="316">
      <c r="C316" s="153"/>
      <c r="D316" s="197"/>
    </row>
    <row r="317">
      <c r="C317" s="153"/>
      <c r="D317" s="197"/>
    </row>
    <row r="318">
      <c r="C318" s="153"/>
      <c r="D318" s="197"/>
    </row>
    <row r="319">
      <c r="C319" s="153"/>
      <c r="D319" s="197"/>
    </row>
    <row r="320">
      <c r="C320" s="153"/>
      <c r="D320" s="197"/>
    </row>
    <row r="321">
      <c r="C321" s="153"/>
      <c r="D321" s="197"/>
    </row>
    <row r="322">
      <c r="C322" s="153"/>
      <c r="D322" s="197"/>
    </row>
    <row r="323">
      <c r="C323" s="153"/>
      <c r="D323" s="197"/>
    </row>
    <row r="324">
      <c r="C324" s="153"/>
      <c r="D324" s="197"/>
    </row>
    <row r="325">
      <c r="C325" s="153"/>
      <c r="D325" s="197"/>
    </row>
    <row r="326">
      <c r="C326" s="153"/>
      <c r="D326" s="197"/>
    </row>
    <row r="327">
      <c r="C327" s="153"/>
      <c r="D327" s="197"/>
    </row>
    <row r="328">
      <c r="C328" s="153"/>
      <c r="D328" s="197"/>
    </row>
    <row r="329">
      <c r="C329" s="153"/>
      <c r="D329" s="197"/>
    </row>
    <row r="330">
      <c r="C330" s="153"/>
      <c r="D330" s="197"/>
    </row>
    <row r="331">
      <c r="C331" s="153"/>
      <c r="D331" s="197"/>
    </row>
    <row r="332">
      <c r="C332" s="153"/>
      <c r="D332" s="197"/>
    </row>
    <row r="333">
      <c r="C333" s="153"/>
      <c r="D333" s="197"/>
    </row>
    <row r="334">
      <c r="C334" s="153"/>
      <c r="D334" s="197"/>
    </row>
    <row r="335">
      <c r="C335" s="153"/>
      <c r="D335" s="197"/>
    </row>
    <row r="336">
      <c r="C336" s="153"/>
      <c r="D336" s="197"/>
    </row>
    <row r="337">
      <c r="C337" s="153"/>
      <c r="D337" s="197"/>
    </row>
    <row r="338">
      <c r="C338" s="153"/>
      <c r="D338" s="197"/>
    </row>
    <row r="339">
      <c r="C339" s="153"/>
      <c r="D339" s="197"/>
    </row>
    <row r="340">
      <c r="C340" s="153"/>
      <c r="D340" s="197"/>
    </row>
    <row r="341">
      <c r="C341" s="153"/>
      <c r="D341" s="197"/>
    </row>
    <row r="342">
      <c r="C342" s="153"/>
      <c r="D342" s="197"/>
    </row>
    <row r="343">
      <c r="C343" s="153"/>
      <c r="D343" s="197"/>
    </row>
    <row r="344">
      <c r="C344" s="153"/>
      <c r="D344" s="197"/>
    </row>
    <row r="345">
      <c r="C345" s="153"/>
      <c r="D345" s="197"/>
    </row>
    <row r="346">
      <c r="C346" s="153"/>
      <c r="D346" s="197"/>
    </row>
    <row r="347">
      <c r="C347" s="153"/>
      <c r="D347" s="197"/>
    </row>
    <row r="348">
      <c r="C348" s="153"/>
      <c r="D348" s="197"/>
    </row>
    <row r="349">
      <c r="C349" s="153"/>
      <c r="D349" s="197"/>
    </row>
    <row r="350">
      <c r="C350" s="153"/>
      <c r="D350" s="197"/>
    </row>
    <row r="351">
      <c r="C351" s="153"/>
      <c r="D351" s="197"/>
    </row>
    <row r="352">
      <c r="C352" s="153"/>
      <c r="D352" s="197"/>
    </row>
    <row r="353">
      <c r="C353" s="153"/>
      <c r="D353" s="197"/>
    </row>
    <row r="354">
      <c r="C354" s="153"/>
      <c r="D354" s="197"/>
    </row>
    <row r="355">
      <c r="C355" s="153"/>
      <c r="D355" s="197"/>
    </row>
    <row r="356">
      <c r="C356" s="153"/>
      <c r="D356" s="197"/>
    </row>
    <row r="357">
      <c r="C357" s="153"/>
      <c r="D357" s="197"/>
    </row>
    <row r="358">
      <c r="C358" s="153"/>
      <c r="D358" s="197"/>
    </row>
    <row r="359">
      <c r="C359" s="153"/>
      <c r="D359" s="197"/>
    </row>
    <row r="360">
      <c r="C360" s="153"/>
      <c r="D360" s="197"/>
    </row>
    <row r="361">
      <c r="C361" s="153"/>
      <c r="D361" s="197"/>
    </row>
    <row r="362">
      <c r="C362" s="153"/>
      <c r="D362" s="197"/>
    </row>
    <row r="363">
      <c r="C363" s="153"/>
      <c r="D363" s="197"/>
    </row>
    <row r="364">
      <c r="C364" s="153"/>
      <c r="D364" s="197"/>
    </row>
    <row r="365">
      <c r="C365" s="153"/>
      <c r="D365" s="197"/>
    </row>
    <row r="366">
      <c r="C366" s="153"/>
      <c r="D366" s="197"/>
    </row>
    <row r="367">
      <c r="C367" s="153"/>
      <c r="D367" s="197"/>
    </row>
    <row r="368">
      <c r="C368" s="153"/>
      <c r="D368" s="197"/>
    </row>
    <row r="369">
      <c r="C369" s="153"/>
      <c r="D369" s="197"/>
    </row>
    <row r="370">
      <c r="C370" s="153"/>
      <c r="D370" s="197"/>
    </row>
    <row r="371">
      <c r="C371" s="153"/>
      <c r="D371" s="197"/>
    </row>
    <row r="372">
      <c r="C372" s="153"/>
      <c r="D372" s="197"/>
    </row>
    <row r="373">
      <c r="C373" s="153"/>
      <c r="D373" s="197"/>
    </row>
    <row r="374">
      <c r="C374" s="153"/>
      <c r="D374" s="197"/>
    </row>
    <row r="375">
      <c r="C375" s="153"/>
      <c r="D375" s="197"/>
    </row>
    <row r="376">
      <c r="C376" s="153"/>
      <c r="D376" s="197"/>
    </row>
    <row r="377">
      <c r="C377" s="153"/>
      <c r="D377" s="197"/>
    </row>
    <row r="378">
      <c r="C378" s="153"/>
      <c r="D378" s="197"/>
    </row>
    <row r="379">
      <c r="C379" s="153"/>
      <c r="D379" s="197"/>
    </row>
    <row r="380">
      <c r="C380" s="153"/>
      <c r="D380" s="197"/>
    </row>
    <row r="381">
      <c r="C381" s="153"/>
      <c r="D381" s="197"/>
    </row>
    <row r="382">
      <c r="C382" s="153"/>
      <c r="D382" s="197"/>
    </row>
    <row r="383">
      <c r="C383" s="153"/>
      <c r="D383" s="197"/>
    </row>
    <row r="384">
      <c r="C384" s="153"/>
      <c r="D384" s="197"/>
    </row>
    <row r="385">
      <c r="C385" s="153"/>
      <c r="D385" s="197"/>
    </row>
    <row r="386">
      <c r="C386" s="153"/>
      <c r="D386" s="197"/>
    </row>
    <row r="387">
      <c r="C387" s="153"/>
      <c r="D387" s="197"/>
    </row>
    <row r="388">
      <c r="C388" s="153"/>
      <c r="D388" s="197"/>
    </row>
    <row r="389">
      <c r="C389" s="153"/>
      <c r="D389" s="197"/>
    </row>
    <row r="390">
      <c r="C390" s="153"/>
      <c r="D390" s="197"/>
    </row>
    <row r="391">
      <c r="C391" s="153"/>
      <c r="D391" s="197"/>
    </row>
    <row r="392">
      <c r="C392" s="153"/>
      <c r="D392" s="197"/>
    </row>
    <row r="393">
      <c r="C393" s="153"/>
      <c r="D393" s="197"/>
    </row>
    <row r="394">
      <c r="C394" s="153"/>
      <c r="D394" s="197"/>
    </row>
    <row r="395">
      <c r="C395" s="153"/>
      <c r="D395" s="197"/>
    </row>
    <row r="396">
      <c r="C396" s="153"/>
      <c r="D396" s="197"/>
    </row>
    <row r="397">
      <c r="C397" s="153"/>
      <c r="D397" s="197"/>
    </row>
    <row r="398">
      <c r="C398" s="153"/>
      <c r="D398" s="197"/>
    </row>
    <row r="399">
      <c r="C399" s="153"/>
      <c r="D399" s="197"/>
    </row>
    <row r="400">
      <c r="C400" s="153"/>
      <c r="D400" s="197"/>
    </row>
    <row r="401">
      <c r="C401" s="153"/>
      <c r="D401" s="197"/>
    </row>
    <row r="402">
      <c r="C402" s="153"/>
      <c r="D402" s="197"/>
    </row>
    <row r="403">
      <c r="C403" s="153"/>
      <c r="D403" s="197"/>
    </row>
    <row r="404">
      <c r="C404" s="153"/>
      <c r="D404" s="197"/>
    </row>
    <row r="405">
      <c r="C405" s="153"/>
      <c r="D405" s="197"/>
    </row>
    <row r="406">
      <c r="C406" s="153"/>
      <c r="D406" s="197"/>
    </row>
    <row r="407">
      <c r="C407" s="153"/>
      <c r="D407" s="197"/>
    </row>
    <row r="408">
      <c r="C408" s="153"/>
      <c r="D408" s="197"/>
    </row>
    <row r="409">
      <c r="C409" s="153"/>
      <c r="D409" s="197"/>
    </row>
    <row r="410">
      <c r="C410" s="153"/>
      <c r="D410" s="197"/>
    </row>
    <row r="411">
      <c r="C411" s="153"/>
      <c r="D411" s="197"/>
    </row>
    <row r="412">
      <c r="C412" s="153"/>
      <c r="D412" s="197"/>
    </row>
    <row r="413">
      <c r="C413" s="153"/>
      <c r="D413" s="197"/>
    </row>
    <row r="414">
      <c r="C414" s="153"/>
      <c r="D414" s="197"/>
    </row>
    <row r="415">
      <c r="C415" s="153"/>
      <c r="D415" s="197"/>
    </row>
    <row r="416">
      <c r="C416" s="153"/>
      <c r="D416" s="197"/>
    </row>
    <row r="417">
      <c r="C417" s="153"/>
      <c r="D417" s="197"/>
    </row>
    <row r="418">
      <c r="C418" s="153"/>
      <c r="D418" s="197"/>
    </row>
    <row r="419">
      <c r="C419" s="153"/>
      <c r="D419" s="197"/>
    </row>
    <row r="420">
      <c r="C420" s="153"/>
      <c r="D420" s="197"/>
    </row>
    <row r="421">
      <c r="C421" s="153"/>
      <c r="D421" s="197"/>
    </row>
    <row r="422">
      <c r="C422" s="153"/>
      <c r="D422" s="197"/>
    </row>
    <row r="423">
      <c r="C423" s="153"/>
      <c r="D423" s="197"/>
    </row>
    <row r="424">
      <c r="C424" s="153"/>
      <c r="D424" s="197"/>
    </row>
    <row r="425">
      <c r="C425" s="153"/>
      <c r="D425" s="197"/>
    </row>
    <row r="426">
      <c r="C426" s="153"/>
      <c r="D426" s="197"/>
    </row>
    <row r="427">
      <c r="C427" s="153"/>
      <c r="D427" s="197"/>
    </row>
    <row r="428">
      <c r="C428" s="153"/>
      <c r="D428" s="197"/>
    </row>
    <row r="429">
      <c r="C429" s="153"/>
      <c r="D429" s="197"/>
    </row>
    <row r="430">
      <c r="C430" s="153"/>
      <c r="D430" s="197"/>
    </row>
    <row r="431">
      <c r="C431" s="153"/>
      <c r="D431" s="197"/>
    </row>
    <row r="432">
      <c r="C432" s="153"/>
      <c r="D432" s="197"/>
    </row>
    <row r="433">
      <c r="C433" s="153"/>
      <c r="D433" s="197"/>
    </row>
    <row r="434">
      <c r="C434" s="153"/>
      <c r="D434" s="197"/>
    </row>
    <row r="435">
      <c r="C435" s="153"/>
      <c r="D435" s="197"/>
    </row>
    <row r="436">
      <c r="C436" s="153"/>
      <c r="D436" s="197"/>
    </row>
    <row r="437">
      <c r="C437" s="153"/>
      <c r="D437" s="197"/>
    </row>
    <row r="438">
      <c r="C438" s="153"/>
      <c r="D438" s="197"/>
    </row>
    <row r="439">
      <c r="C439" s="153"/>
      <c r="D439" s="197"/>
    </row>
    <row r="440">
      <c r="C440" s="153"/>
      <c r="D440" s="197"/>
    </row>
    <row r="441">
      <c r="C441" s="153"/>
      <c r="D441" s="197"/>
    </row>
    <row r="442">
      <c r="C442" s="153"/>
      <c r="D442" s="197"/>
    </row>
    <row r="443">
      <c r="C443" s="153"/>
      <c r="D443" s="197"/>
    </row>
    <row r="444">
      <c r="C444" s="153"/>
      <c r="D444" s="197"/>
    </row>
    <row r="445">
      <c r="C445" s="153"/>
      <c r="D445" s="197"/>
    </row>
    <row r="446">
      <c r="C446" s="153"/>
      <c r="D446" s="197"/>
    </row>
    <row r="447">
      <c r="C447" s="153"/>
      <c r="D447" s="197"/>
    </row>
    <row r="448">
      <c r="C448" s="153"/>
      <c r="D448" s="197"/>
    </row>
    <row r="449">
      <c r="C449" s="153"/>
      <c r="D449" s="197"/>
    </row>
    <row r="450">
      <c r="C450" s="153"/>
      <c r="D450" s="197"/>
    </row>
    <row r="451">
      <c r="C451" s="153"/>
      <c r="D451" s="197"/>
    </row>
    <row r="452">
      <c r="C452" s="153"/>
      <c r="D452" s="197"/>
    </row>
    <row r="453">
      <c r="C453" s="153"/>
      <c r="D453" s="197"/>
    </row>
    <row r="454">
      <c r="C454" s="153"/>
      <c r="D454" s="197"/>
    </row>
    <row r="455">
      <c r="C455" s="153"/>
      <c r="D455" s="197"/>
    </row>
    <row r="456">
      <c r="C456" s="153"/>
      <c r="D456" s="197"/>
    </row>
    <row r="457">
      <c r="C457" s="153"/>
      <c r="D457" s="197"/>
    </row>
    <row r="458">
      <c r="C458" s="153"/>
      <c r="D458" s="197"/>
    </row>
    <row r="459">
      <c r="C459" s="153"/>
      <c r="D459" s="197"/>
    </row>
    <row r="460">
      <c r="C460" s="153"/>
      <c r="D460" s="197"/>
    </row>
    <row r="461">
      <c r="C461" s="153"/>
      <c r="D461" s="197"/>
    </row>
    <row r="462">
      <c r="C462" s="153"/>
      <c r="D462" s="197"/>
    </row>
    <row r="463">
      <c r="C463" s="153"/>
      <c r="D463" s="197"/>
    </row>
    <row r="464">
      <c r="C464" s="153"/>
      <c r="D464" s="197"/>
    </row>
    <row r="465">
      <c r="C465" s="153"/>
      <c r="D465" s="197"/>
    </row>
    <row r="466">
      <c r="C466" s="153"/>
      <c r="D466" s="197"/>
    </row>
    <row r="467">
      <c r="C467" s="153"/>
      <c r="D467" s="197"/>
    </row>
    <row r="468">
      <c r="C468" s="153"/>
      <c r="D468" s="197"/>
    </row>
    <row r="469">
      <c r="C469" s="153"/>
      <c r="D469" s="197"/>
    </row>
    <row r="470">
      <c r="C470" s="153"/>
      <c r="D470" s="197"/>
    </row>
    <row r="471">
      <c r="C471" s="153"/>
      <c r="D471" s="197"/>
    </row>
    <row r="472">
      <c r="C472" s="153"/>
      <c r="D472" s="197"/>
    </row>
    <row r="473">
      <c r="C473" s="153"/>
      <c r="D473" s="197"/>
    </row>
    <row r="474">
      <c r="C474" s="153"/>
      <c r="D474" s="197"/>
    </row>
    <row r="475">
      <c r="C475" s="153"/>
      <c r="D475" s="197"/>
    </row>
    <row r="476">
      <c r="C476" s="153"/>
      <c r="D476" s="197"/>
    </row>
    <row r="477">
      <c r="C477" s="153"/>
      <c r="D477" s="197"/>
    </row>
    <row r="478">
      <c r="C478" s="153"/>
      <c r="D478" s="197"/>
    </row>
    <row r="479">
      <c r="C479" s="153"/>
      <c r="D479" s="197"/>
    </row>
    <row r="480">
      <c r="C480" s="153"/>
      <c r="D480" s="197"/>
    </row>
    <row r="481">
      <c r="C481" s="153"/>
      <c r="D481" s="197"/>
    </row>
    <row r="482">
      <c r="C482" s="153"/>
      <c r="D482" s="197"/>
    </row>
    <row r="483">
      <c r="C483" s="153"/>
      <c r="D483" s="197"/>
    </row>
    <row r="484">
      <c r="C484" s="153"/>
      <c r="D484" s="197"/>
    </row>
    <row r="485">
      <c r="C485" s="153"/>
      <c r="D485" s="197"/>
    </row>
    <row r="486">
      <c r="C486" s="153"/>
      <c r="D486" s="197"/>
    </row>
    <row r="487">
      <c r="C487" s="153"/>
      <c r="D487" s="197"/>
    </row>
    <row r="488">
      <c r="C488" s="153"/>
      <c r="D488" s="197"/>
    </row>
    <row r="489">
      <c r="C489" s="153"/>
      <c r="D489" s="197"/>
    </row>
    <row r="490">
      <c r="C490" s="153"/>
      <c r="D490" s="197"/>
    </row>
    <row r="491">
      <c r="C491" s="153"/>
      <c r="D491" s="197"/>
    </row>
    <row r="492">
      <c r="C492" s="153"/>
      <c r="D492" s="197"/>
    </row>
    <row r="493">
      <c r="C493" s="153"/>
      <c r="D493" s="197"/>
    </row>
    <row r="494">
      <c r="C494" s="153"/>
      <c r="D494" s="197"/>
    </row>
    <row r="495">
      <c r="C495" s="153"/>
      <c r="D495" s="197"/>
    </row>
    <row r="496">
      <c r="C496" s="153"/>
      <c r="D496" s="197"/>
    </row>
    <row r="497">
      <c r="C497" s="153"/>
      <c r="D497" s="197"/>
    </row>
    <row r="498">
      <c r="C498" s="153"/>
      <c r="D498" s="197"/>
    </row>
    <row r="499">
      <c r="C499" s="153"/>
      <c r="D499" s="197"/>
    </row>
    <row r="500">
      <c r="C500" s="153"/>
      <c r="D500" s="197"/>
    </row>
    <row r="501">
      <c r="C501" s="153"/>
      <c r="D501" s="197"/>
    </row>
    <row r="502">
      <c r="C502" s="153"/>
      <c r="D502" s="197"/>
    </row>
    <row r="503">
      <c r="C503" s="153"/>
      <c r="D503" s="197"/>
    </row>
    <row r="504">
      <c r="C504" s="153"/>
      <c r="D504" s="197"/>
    </row>
    <row r="505">
      <c r="C505" s="153"/>
      <c r="D505" s="197"/>
    </row>
    <row r="506">
      <c r="C506" s="153"/>
      <c r="D506" s="197"/>
    </row>
    <row r="507">
      <c r="C507" s="153"/>
      <c r="D507" s="197"/>
    </row>
    <row r="508">
      <c r="C508" s="153"/>
      <c r="D508" s="197"/>
    </row>
    <row r="509">
      <c r="C509" s="153"/>
      <c r="D509" s="197"/>
    </row>
    <row r="510">
      <c r="C510" s="153"/>
      <c r="D510" s="197"/>
    </row>
    <row r="511">
      <c r="C511" s="153"/>
      <c r="D511" s="197"/>
    </row>
    <row r="512">
      <c r="C512" s="153"/>
      <c r="D512" s="197"/>
    </row>
    <row r="513">
      <c r="C513" s="153"/>
      <c r="D513" s="197"/>
    </row>
    <row r="514">
      <c r="C514" s="153"/>
      <c r="D514" s="197"/>
    </row>
    <row r="515">
      <c r="C515" s="153"/>
      <c r="D515" s="197"/>
    </row>
    <row r="516">
      <c r="C516" s="153"/>
      <c r="D516" s="197"/>
    </row>
    <row r="517">
      <c r="C517" s="153"/>
      <c r="D517" s="197"/>
    </row>
    <row r="518">
      <c r="C518" s="153"/>
      <c r="D518" s="197"/>
    </row>
    <row r="519">
      <c r="C519" s="153"/>
      <c r="D519" s="197"/>
    </row>
    <row r="520">
      <c r="C520" s="153"/>
      <c r="D520" s="197"/>
    </row>
    <row r="521">
      <c r="C521" s="153"/>
      <c r="D521" s="197"/>
    </row>
    <row r="522">
      <c r="C522" s="153"/>
      <c r="D522" s="197"/>
    </row>
    <row r="523">
      <c r="C523" s="153"/>
      <c r="D523" s="197"/>
    </row>
    <row r="524">
      <c r="C524" s="153"/>
      <c r="D524" s="197"/>
    </row>
    <row r="525">
      <c r="C525" s="153"/>
      <c r="D525" s="197"/>
    </row>
    <row r="526">
      <c r="C526" s="153"/>
      <c r="D526" s="197"/>
    </row>
    <row r="527">
      <c r="C527" s="153"/>
      <c r="D527" s="197"/>
    </row>
    <row r="528">
      <c r="C528" s="153"/>
      <c r="D528" s="197"/>
    </row>
    <row r="529">
      <c r="C529" s="153"/>
      <c r="D529" s="197"/>
    </row>
    <row r="530">
      <c r="C530" s="153"/>
      <c r="D530" s="197"/>
    </row>
    <row r="531">
      <c r="C531" s="153"/>
      <c r="D531" s="197"/>
    </row>
    <row r="532">
      <c r="C532" s="153"/>
      <c r="D532" s="197"/>
    </row>
    <row r="533">
      <c r="C533" s="153"/>
      <c r="D533" s="197"/>
    </row>
    <row r="534">
      <c r="C534" s="153"/>
      <c r="D534" s="197"/>
    </row>
    <row r="535">
      <c r="C535" s="153"/>
      <c r="D535" s="197"/>
    </row>
    <row r="536">
      <c r="C536" s="153"/>
      <c r="D536" s="197"/>
    </row>
    <row r="537">
      <c r="C537" s="153"/>
      <c r="D537" s="197"/>
    </row>
    <row r="538">
      <c r="C538" s="153"/>
      <c r="D538" s="197"/>
    </row>
    <row r="539">
      <c r="C539" s="153"/>
      <c r="D539" s="197"/>
    </row>
    <row r="540">
      <c r="C540" s="153"/>
      <c r="D540" s="197"/>
    </row>
    <row r="541">
      <c r="C541" s="153"/>
      <c r="D541" s="197"/>
    </row>
    <row r="542">
      <c r="C542" s="153"/>
      <c r="D542" s="197"/>
    </row>
    <row r="543">
      <c r="C543" s="153"/>
      <c r="D543" s="197"/>
    </row>
    <row r="544">
      <c r="C544" s="153"/>
      <c r="D544" s="197"/>
    </row>
    <row r="545">
      <c r="C545" s="153"/>
      <c r="D545" s="197"/>
    </row>
    <row r="546">
      <c r="C546" s="153"/>
      <c r="D546" s="197"/>
    </row>
    <row r="547">
      <c r="C547" s="153"/>
      <c r="D547" s="197"/>
    </row>
    <row r="548">
      <c r="C548" s="153"/>
      <c r="D548" s="197"/>
    </row>
    <row r="549">
      <c r="C549" s="153"/>
      <c r="D549" s="197"/>
    </row>
    <row r="550">
      <c r="C550" s="153"/>
      <c r="D550" s="197"/>
    </row>
    <row r="551">
      <c r="C551" s="153"/>
      <c r="D551" s="197"/>
    </row>
    <row r="552">
      <c r="C552" s="153"/>
      <c r="D552" s="197"/>
    </row>
    <row r="553">
      <c r="C553" s="153"/>
      <c r="D553" s="197"/>
    </row>
    <row r="554">
      <c r="C554" s="153"/>
      <c r="D554" s="197"/>
    </row>
    <row r="555">
      <c r="C555" s="153"/>
      <c r="D555" s="197"/>
    </row>
    <row r="556">
      <c r="C556" s="153"/>
      <c r="D556" s="197"/>
    </row>
    <row r="557">
      <c r="C557" s="153"/>
      <c r="D557" s="197"/>
    </row>
    <row r="558">
      <c r="C558" s="153"/>
      <c r="D558" s="197"/>
    </row>
    <row r="559">
      <c r="C559" s="153"/>
      <c r="D559" s="197"/>
    </row>
    <row r="560">
      <c r="C560" s="153"/>
      <c r="D560" s="197"/>
    </row>
    <row r="561">
      <c r="C561" s="153"/>
      <c r="D561" s="197"/>
    </row>
    <row r="562">
      <c r="C562" s="153"/>
      <c r="D562" s="197"/>
    </row>
    <row r="563">
      <c r="C563" s="153"/>
      <c r="D563" s="197"/>
    </row>
    <row r="564">
      <c r="C564" s="153"/>
      <c r="D564" s="197"/>
    </row>
    <row r="565">
      <c r="C565" s="153"/>
      <c r="D565" s="197"/>
    </row>
    <row r="566">
      <c r="C566" s="153"/>
      <c r="D566" s="197"/>
    </row>
    <row r="567">
      <c r="C567" s="153"/>
      <c r="D567" s="197"/>
    </row>
    <row r="568">
      <c r="C568" s="153"/>
      <c r="D568" s="197"/>
    </row>
    <row r="569">
      <c r="C569" s="153"/>
      <c r="D569" s="197"/>
    </row>
    <row r="570">
      <c r="C570" s="153"/>
      <c r="D570" s="197"/>
    </row>
    <row r="571">
      <c r="C571" s="153"/>
      <c r="D571" s="197"/>
    </row>
    <row r="572">
      <c r="C572" s="153"/>
      <c r="D572" s="197"/>
    </row>
    <row r="573">
      <c r="C573" s="153"/>
      <c r="D573" s="197"/>
    </row>
    <row r="574">
      <c r="C574" s="153"/>
      <c r="D574" s="197"/>
    </row>
    <row r="575">
      <c r="C575" s="153"/>
      <c r="D575" s="197"/>
    </row>
    <row r="576">
      <c r="C576" s="153"/>
      <c r="D576" s="197"/>
    </row>
    <row r="577">
      <c r="C577" s="153"/>
      <c r="D577" s="197"/>
    </row>
    <row r="578">
      <c r="C578" s="153"/>
      <c r="D578" s="197"/>
    </row>
    <row r="579">
      <c r="C579" s="153"/>
      <c r="D579" s="197"/>
    </row>
    <row r="580">
      <c r="C580" s="153"/>
      <c r="D580" s="197"/>
    </row>
    <row r="581">
      <c r="C581" s="153"/>
      <c r="D581" s="197"/>
    </row>
    <row r="582">
      <c r="C582" s="153"/>
      <c r="D582" s="197"/>
    </row>
    <row r="583">
      <c r="C583" s="153"/>
      <c r="D583" s="197"/>
    </row>
    <row r="584">
      <c r="C584" s="153"/>
      <c r="D584" s="197"/>
    </row>
    <row r="585">
      <c r="C585" s="153"/>
      <c r="D585" s="197"/>
    </row>
    <row r="586">
      <c r="C586" s="153"/>
      <c r="D586" s="197"/>
    </row>
    <row r="587">
      <c r="C587" s="153"/>
      <c r="D587" s="197"/>
    </row>
    <row r="588">
      <c r="C588" s="153"/>
      <c r="D588" s="197"/>
    </row>
    <row r="589">
      <c r="C589" s="153"/>
      <c r="D589" s="197"/>
    </row>
    <row r="590">
      <c r="C590" s="153"/>
      <c r="D590" s="197"/>
    </row>
    <row r="591">
      <c r="C591" s="153"/>
      <c r="D591" s="197"/>
    </row>
    <row r="592">
      <c r="C592" s="153"/>
      <c r="D592" s="197"/>
    </row>
    <row r="593">
      <c r="C593" s="153"/>
      <c r="D593" s="197"/>
    </row>
    <row r="594">
      <c r="C594" s="153"/>
      <c r="D594" s="197"/>
    </row>
    <row r="595">
      <c r="C595" s="153"/>
      <c r="D595" s="197"/>
    </row>
    <row r="596">
      <c r="C596" s="153"/>
      <c r="D596" s="197"/>
    </row>
    <row r="597">
      <c r="C597" s="153"/>
      <c r="D597" s="197"/>
    </row>
    <row r="598">
      <c r="C598" s="153"/>
      <c r="D598" s="197"/>
    </row>
    <row r="599">
      <c r="C599" s="153"/>
      <c r="D599" s="197"/>
    </row>
    <row r="600">
      <c r="C600" s="153"/>
      <c r="D600" s="197"/>
    </row>
    <row r="601">
      <c r="C601" s="153"/>
      <c r="D601" s="197"/>
    </row>
    <row r="602">
      <c r="C602" s="153"/>
      <c r="D602" s="197"/>
    </row>
    <row r="603">
      <c r="C603" s="153"/>
      <c r="D603" s="197"/>
    </row>
    <row r="604">
      <c r="C604" s="153"/>
      <c r="D604" s="197"/>
    </row>
    <row r="605">
      <c r="C605" s="153"/>
      <c r="D605" s="197"/>
    </row>
    <row r="606">
      <c r="C606" s="153"/>
      <c r="D606" s="197"/>
    </row>
    <row r="607">
      <c r="C607" s="153"/>
      <c r="D607" s="197"/>
    </row>
    <row r="608">
      <c r="C608" s="153"/>
      <c r="D608" s="197"/>
    </row>
    <row r="609">
      <c r="C609" s="153"/>
      <c r="D609" s="197"/>
    </row>
    <row r="610">
      <c r="C610" s="153"/>
      <c r="D610" s="197"/>
    </row>
    <row r="611">
      <c r="C611" s="153"/>
      <c r="D611" s="197"/>
    </row>
    <row r="612">
      <c r="C612" s="153"/>
      <c r="D612" s="197"/>
    </row>
    <row r="613">
      <c r="C613" s="153"/>
      <c r="D613" s="197"/>
    </row>
    <row r="614">
      <c r="C614" s="153"/>
      <c r="D614" s="197"/>
    </row>
    <row r="615">
      <c r="C615" s="153"/>
      <c r="D615" s="197"/>
    </row>
    <row r="616">
      <c r="C616" s="153"/>
      <c r="D616" s="197"/>
    </row>
    <row r="617">
      <c r="C617" s="153"/>
      <c r="D617" s="197"/>
    </row>
    <row r="618">
      <c r="C618" s="153"/>
      <c r="D618" s="197"/>
    </row>
    <row r="619">
      <c r="C619" s="153"/>
      <c r="D619" s="197"/>
    </row>
    <row r="620">
      <c r="C620" s="153"/>
      <c r="D620" s="197"/>
    </row>
    <row r="621">
      <c r="C621" s="153"/>
      <c r="D621" s="197"/>
    </row>
    <row r="622">
      <c r="C622" s="153"/>
      <c r="D622" s="197"/>
    </row>
    <row r="623">
      <c r="C623" s="153"/>
      <c r="D623" s="197"/>
    </row>
    <row r="624">
      <c r="C624" s="153"/>
      <c r="D624" s="197"/>
    </row>
    <row r="625">
      <c r="C625" s="153"/>
      <c r="D625" s="197"/>
    </row>
    <row r="626">
      <c r="C626" s="153"/>
      <c r="D626" s="197"/>
    </row>
    <row r="627">
      <c r="C627" s="153"/>
      <c r="D627" s="197"/>
    </row>
    <row r="628">
      <c r="C628" s="153"/>
      <c r="D628" s="197"/>
    </row>
    <row r="629">
      <c r="C629" s="153"/>
      <c r="D629" s="197"/>
    </row>
    <row r="630">
      <c r="C630" s="153"/>
      <c r="D630" s="197"/>
    </row>
    <row r="631">
      <c r="C631" s="153"/>
      <c r="D631" s="197"/>
    </row>
    <row r="632">
      <c r="C632" s="153"/>
      <c r="D632" s="197"/>
    </row>
    <row r="633">
      <c r="C633" s="153"/>
      <c r="D633" s="197"/>
    </row>
    <row r="634">
      <c r="C634" s="153"/>
      <c r="D634" s="197"/>
    </row>
    <row r="635">
      <c r="C635" s="153"/>
      <c r="D635" s="197"/>
    </row>
    <row r="636">
      <c r="C636" s="153"/>
      <c r="D636" s="197"/>
    </row>
    <row r="637">
      <c r="C637" s="153"/>
      <c r="D637" s="197"/>
    </row>
    <row r="638">
      <c r="C638" s="153"/>
      <c r="D638" s="197"/>
    </row>
    <row r="639">
      <c r="C639" s="153"/>
      <c r="D639" s="197"/>
    </row>
    <row r="640">
      <c r="C640" s="153"/>
      <c r="D640" s="197"/>
    </row>
    <row r="641">
      <c r="C641" s="153"/>
      <c r="D641" s="197"/>
    </row>
    <row r="642">
      <c r="C642" s="153"/>
      <c r="D642" s="197"/>
    </row>
    <row r="643">
      <c r="C643" s="153"/>
      <c r="D643" s="197"/>
    </row>
    <row r="644">
      <c r="C644" s="153"/>
      <c r="D644" s="197"/>
    </row>
    <row r="645">
      <c r="C645" s="153"/>
      <c r="D645" s="197"/>
    </row>
    <row r="646">
      <c r="C646" s="153"/>
      <c r="D646" s="197"/>
    </row>
    <row r="647">
      <c r="C647" s="153"/>
      <c r="D647" s="197"/>
    </row>
    <row r="648">
      <c r="C648" s="153"/>
      <c r="D648" s="197"/>
    </row>
    <row r="649">
      <c r="C649" s="153"/>
      <c r="D649" s="197"/>
    </row>
    <row r="650">
      <c r="C650" s="153"/>
      <c r="D650" s="197"/>
    </row>
    <row r="651">
      <c r="C651" s="153"/>
      <c r="D651" s="197"/>
    </row>
    <row r="652">
      <c r="C652" s="153"/>
      <c r="D652" s="197"/>
    </row>
    <row r="653">
      <c r="C653" s="153"/>
      <c r="D653" s="197"/>
    </row>
    <row r="654">
      <c r="C654" s="153"/>
      <c r="D654" s="197"/>
    </row>
    <row r="655">
      <c r="C655" s="153"/>
      <c r="D655" s="197"/>
    </row>
    <row r="656">
      <c r="C656" s="153"/>
      <c r="D656" s="197"/>
    </row>
    <row r="657">
      <c r="C657" s="153"/>
      <c r="D657" s="197"/>
    </row>
    <row r="658">
      <c r="C658" s="153"/>
      <c r="D658" s="197"/>
    </row>
    <row r="659">
      <c r="C659" s="153"/>
      <c r="D659" s="197"/>
    </row>
    <row r="660">
      <c r="C660" s="153"/>
      <c r="D660" s="197"/>
    </row>
    <row r="661">
      <c r="C661" s="153"/>
      <c r="D661" s="197"/>
    </row>
    <row r="662">
      <c r="C662" s="153"/>
      <c r="D662" s="197"/>
    </row>
    <row r="663">
      <c r="C663" s="153"/>
      <c r="D663" s="197"/>
    </row>
    <row r="664">
      <c r="C664" s="153"/>
      <c r="D664" s="197"/>
    </row>
    <row r="665">
      <c r="C665" s="153"/>
      <c r="D665" s="197"/>
    </row>
    <row r="666">
      <c r="C666" s="153"/>
      <c r="D666" s="197"/>
    </row>
    <row r="667">
      <c r="C667" s="153"/>
      <c r="D667" s="197"/>
    </row>
    <row r="668">
      <c r="C668" s="153"/>
      <c r="D668" s="197"/>
    </row>
    <row r="669">
      <c r="C669" s="153"/>
      <c r="D669" s="197"/>
    </row>
    <row r="670">
      <c r="C670" s="153"/>
      <c r="D670" s="197"/>
    </row>
    <row r="671">
      <c r="C671" s="153"/>
      <c r="D671" s="197"/>
    </row>
    <row r="672">
      <c r="C672" s="153"/>
      <c r="D672" s="197"/>
    </row>
    <row r="673">
      <c r="C673" s="153"/>
      <c r="D673" s="197"/>
    </row>
    <row r="674">
      <c r="C674" s="153"/>
      <c r="D674" s="197"/>
    </row>
    <row r="675">
      <c r="C675" s="153"/>
      <c r="D675" s="197"/>
    </row>
    <row r="676">
      <c r="C676" s="153"/>
      <c r="D676" s="197"/>
    </row>
    <row r="677">
      <c r="C677" s="153"/>
      <c r="D677" s="197"/>
    </row>
    <row r="678">
      <c r="C678" s="153"/>
      <c r="D678" s="197"/>
    </row>
    <row r="679">
      <c r="C679" s="153"/>
      <c r="D679" s="197"/>
    </row>
    <row r="680">
      <c r="C680" s="153"/>
      <c r="D680" s="197"/>
    </row>
    <row r="681">
      <c r="C681" s="153"/>
      <c r="D681" s="197"/>
    </row>
    <row r="682">
      <c r="C682" s="153"/>
      <c r="D682" s="197"/>
    </row>
    <row r="683">
      <c r="C683" s="153"/>
      <c r="D683" s="197"/>
    </row>
    <row r="684">
      <c r="C684" s="153"/>
      <c r="D684" s="197"/>
    </row>
    <row r="685">
      <c r="C685" s="153"/>
      <c r="D685" s="197"/>
    </row>
    <row r="686">
      <c r="C686" s="153"/>
      <c r="D686" s="197"/>
    </row>
    <row r="687">
      <c r="C687" s="153"/>
      <c r="D687" s="197"/>
    </row>
    <row r="688">
      <c r="C688" s="153"/>
      <c r="D688" s="197"/>
    </row>
    <row r="689">
      <c r="C689" s="153"/>
      <c r="D689" s="197"/>
    </row>
    <row r="690">
      <c r="C690" s="153"/>
      <c r="D690" s="197"/>
    </row>
    <row r="691">
      <c r="C691" s="153"/>
      <c r="D691" s="197"/>
    </row>
    <row r="692">
      <c r="C692" s="153"/>
      <c r="D692" s="197"/>
    </row>
    <row r="693">
      <c r="C693" s="153"/>
      <c r="D693" s="197"/>
    </row>
    <row r="694">
      <c r="C694" s="153"/>
      <c r="D694" s="197"/>
    </row>
    <row r="695">
      <c r="C695" s="153"/>
      <c r="D695" s="197"/>
    </row>
    <row r="696">
      <c r="C696" s="153"/>
      <c r="D696" s="197"/>
    </row>
    <row r="697">
      <c r="C697" s="153"/>
      <c r="D697" s="197"/>
    </row>
    <row r="698">
      <c r="C698" s="153"/>
      <c r="D698" s="197"/>
    </row>
    <row r="699">
      <c r="C699" s="153"/>
      <c r="D699" s="197"/>
    </row>
    <row r="700">
      <c r="C700" s="153"/>
      <c r="D700" s="197"/>
    </row>
    <row r="701">
      <c r="C701" s="153"/>
      <c r="D701" s="197"/>
    </row>
    <row r="702">
      <c r="C702" s="153"/>
      <c r="D702" s="197"/>
    </row>
    <row r="703">
      <c r="C703" s="153"/>
      <c r="D703" s="197"/>
    </row>
    <row r="704">
      <c r="C704" s="153"/>
      <c r="D704" s="197"/>
    </row>
    <row r="705">
      <c r="C705" s="153"/>
      <c r="D705" s="197"/>
    </row>
    <row r="706">
      <c r="C706" s="153"/>
      <c r="D706" s="197"/>
    </row>
    <row r="707">
      <c r="C707" s="153"/>
      <c r="D707" s="197"/>
    </row>
    <row r="708">
      <c r="C708" s="153"/>
      <c r="D708" s="197"/>
    </row>
    <row r="709">
      <c r="C709" s="153"/>
      <c r="D709" s="197"/>
    </row>
    <row r="710">
      <c r="C710" s="153"/>
      <c r="D710" s="197"/>
    </row>
    <row r="711">
      <c r="C711" s="153"/>
      <c r="D711" s="197"/>
    </row>
    <row r="712">
      <c r="C712" s="153"/>
      <c r="D712" s="197"/>
    </row>
    <row r="713">
      <c r="C713" s="153"/>
      <c r="D713" s="197"/>
    </row>
    <row r="714">
      <c r="C714" s="153"/>
      <c r="D714" s="197"/>
    </row>
    <row r="715">
      <c r="C715" s="153"/>
      <c r="D715" s="197"/>
    </row>
    <row r="716">
      <c r="C716" s="153"/>
      <c r="D716" s="197"/>
    </row>
    <row r="717">
      <c r="C717" s="153"/>
      <c r="D717" s="197"/>
    </row>
    <row r="718">
      <c r="C718" s="153"/>
      <c r="D718" s="197"/>
    </row>
    <row r="719">
      <c r="C719" s="153"/>
      <c r="D719" s="197"/>
    </row>
    <row r="720">
      <c r="C720" s="153"/>
      <c r="D720" s="197"/>
    </row>
    <row r="721">
      <c r="C721" s="153"/>
      <c r="D721" s="197"/>
    </row>
    <row r="722">
      <c r="C722" s="153"/>
      <c r="D722" s="197"/>
    </row>
    <row r="723">
      <c r="C723" s="153"/>
      <c r="D723" s="197"/>
    </row>
    <row r="724">
      <c r="C724" s="153"/>
      <c r="D724" s="197"/>
    </row>
    <row r="725">
      <c r="C725" s="153"/>
      <c r="D725" s="197"/>
    </row>
    <row r="726">
      <c r="C726" s="153"/>
      <c r="D726" s="197"/>
    </row>
    <row r="727">
      <c r="C727" s="153"/>
      <c r="D727" s="197"/>
    </row>
    <row r="728">
      <c r="C728" s="153"/>
      <c r="D728" s="197"/>
    </row>
    <row r="729">
      <c r="C729" s="153"/>
      <c r="D729" s="197"/>
    </row>
    <row r="730">
      <c r="C730" s="153"/>
      <c r="D730" s="197"/>
    </row>
    <row r="731">
      <c r="C731" s="153"/>
      <c r="D731" s="197"/>
    </row>
    <row r="732">
      <c r="C732" s="153"/>
      <c r="D732" s="197"/>
    </row>
    <row r="733">
      <c r="C733" s="153"/>
      <c r="D733" s="197"/>
    </row>
    <row r="734">
      <c r="C734" s="153"/>
      <c r="D734" s="197"/>
    </row>
    <row r="735">
      <c r="C735" s="153"/>
      <c r="D735" s="197"/>
    </row>
    <row r="736">
      <c r="C736" s="153"/>
      <c r="D736" s="197"/>
    </row>
    <row r="737">
      <c r="C737" s="153"/>
      <c r="D737" s="197"/>
    </row>
    <row r="738">
      <c r="C738" s="153"/>
      <c r="D738" s="197"/>
    </row>
    <row r="739">
      <c r="C739" s="153"/>
      <c r="D739" s="197"/>
    </row>
    <row r="740">
      <c r="C740" s="153"/>
      <c r="D740" s="197"/>
    </row>
    <row r="741">
      <c r="C741" s="153"/>
      <c r="D741" s="197"/>
    </row>
    <row r="742">
      <c r="C742" s="153"/>
      <c r="D742" s="197"/>
    </row>
    <row r="743">
      <c r="C743" s="153"/>
      <c r="D743" s="197"/>
    </row>
    <row r="744">
      <c r="C744" s="153"/>
      <c r="D744" s="197"/>
    </row>
    <row r="745">
      <c r="C745" s="153"/>
      <c r="D745" s="197"/>
    </row>
    <row r="746">
      <c r="C746" s="153"/>
      <c r="D746" s="197"/>
    </row>
    <row r="747">
      <c r="C747" s="153"/>
      <c r="D747" s="197"/>
    </row>
    <row r="748">
      <c r="C748" s="153"/>
      <c r="D748" s="197"/>
    </row>
    <row r="749">
      <c r="C749" s="153"/>
      <c r="D749" s="197"/>
    </row>
    <row r="750">
      <c r="C750" s="153"/>
      <c r="D750" s="197"/>
    </row>
    <row r="751">
      <c r="C751" s="153"/>
      <c r="D751" s="197"/>
    </row>
    <row r="752">
      <c r="C752" s="153"/>
      <c r="D752" s="197"/>
    </row>
    <row r="753">
      <c r="C753" s="153"/>
      <c r="D753" s="197"/>
    </row>
    <row r="754">
      <c r="C754" s="153"/>
      <c r="D754" s="197"/>
    </row>
    <row r="755">
      <c r="C755" s="153"/>
      <c r="D755" s="197"/>
    </row>
    <row r="756">
      <c r="C756" s="153"/>
      <c r="D756" s="197"/>
    </row>
    <row r="757">
      <c r="C757" s="153"/>
      <c r="D757" s="197"/>
    </row>
    <row r="758">
      <c r="C758" s="153"/>
      <c r="D758" s="197"/>
    </row>
    <row r="759">
      <c r="C759" s="153"/>
      <c r="D759" s="197"/>
    </row>
    <row r="760">
      <c r="C760" s="153"/>
      <c r="D760" s="197"/>
    </row>
    <row r="761">
      <c r="C761" s="153"/>
      <c r="D761" s="197"/>
    </row>
    <row r="762">
      <c r="C762" s="153"/>
      <c r="D762" s="197"/>
    </row>
    <row r="763">
      <c r="C763" s="153"/>
      <c r="D763" s="197"/>
    </row>
    <row r="764">
      <c r="C764" s="153"/>
      <c r="D764" s="197"/>
    </row>
    <row r="765">
      <c r="C765" s="153"/>
      <c r="D765" s="197"/>
    </row>
    <row r="766">
      <c r="C766" s="153"/>
      <c r="D766" s="197"/>
    </row>
    <row r="767">
      <c r="C767" s="153"/>
      <c r="D767" s="197"/>
    </row>
    <row r="768">
      <c r="C768" s="153"/>
      <c r="D768" s="197"/>
    </row>
    <row r="769">
      <c r="C769" s="153"/>
      <c r="D769" s="197"/>
    </row>
    <row r="770">
      <c r="C770" s="153"/>
      <c r="D770" s="197"/>
    </row>
    <row r="771">
      <c r="C771" s="153"/>
      <c r="D771" s="197"/>
    </row>
    <row r="772">
      <c r="C772" s="153"/>
      <c r="D772" s="197"/>
    </row>
    <row r="773">
      <c r="C773" s="153"/>
      <c r="D773" s="197"/>
    </row>
    <row r="774">
      <c r="C774" s="153"/>
      <c r="D774" s="197"/>
    </row>
    <row r="775">
      <c r="C775" s="153"/>
      <c r="D775" s="197"/>
    </row>
    <row r="776">
      <c r="C776" s="153"/>
      <c r="D776" s="197"/>
    </row>
    <row r="777">
      <c r="C777" s="153"/>
      <c r="D777" s="197"/>
    </row>
    <row r="778">
      <c r="C778" s="153"/>
      <c r="D778" s="197"/>
    </row>
    <row r="779">
      <c r="C779" s="153"/>
      <c r="D779" s="197"/>
    </row>
    <row r="780">
      <c r="C780" s="153"/>
      <c r="D780" s="197"/>
    </row>
    <row r="781">
      <c r="C781" s="153"/>
      <c r="D781" s="197"/>
    </row>
    <row r="782">
      <c r="C782" s="153"/>
      <c r="D782" s="197"/>
    </row>
    <row r="783">
      <c r="C783" s="153"/>
      <c r="D783" s="197"/>
    </row>
    <row r="784">
      <c r="C784" s="153"/>
      <c r="D784" s="197"/>
    </row>
    <row r="785">
      <c r="C785" s="153"/>
      <c r="D785" s="197"/>
    </row>
    <row r="786">
      <c r="C786" s="153"/>
      <c r="D786" s="197"/>
    </row>
    <row r="787">
      <c r="C787" s="153"/>
      <c r="D787" s="197"/>
    </row>
    <row r="788">
      <c r="C788" s="153"/>
      <c r="D788" s="197"/>
    </row>
    <row r="789">
      <c r="C789" s="153"/>
      <c r="D789" s="197"/>
    </row>
    <row r="790">
      <c r="C790" s="153"/>
      <c r="D790" s="197"/>
    </row>
    <row r="791">
      <c r="C791" s="153"/>
      <c r="D791" s="197"/>
    </row>
    <row r="792">
      <c r="C792" s="153"/>
      <c r="D792" s="197"/>
    </row>
    <row r="793">
      <c r="C793" s="153"/>
      <c r="D793" s="197"/>
    </row>
    <row r="794">
      <c r="C794" s="153"/>
      <c r="D794" s="197"/>
    </row>
    <row r="795">
      <c r="C795" s="153"/>
      <c r="D795" s="197"/>
    </row>
    <row r="796">
      <c r="C796" s="153"/>
      <c r="D796" s="197"/>
    </row>
    <row r="797">
      <c r="C797" s="153"/>
      <c r="D797" s="197"/>
    </row>
    <row r="798">
      <c r="C798" s="153"/>
      <c r="D798" s="197"/>
    </row>
    <row r="799">
      <c r="C799" s="153"/>
      <c r="D799" s="197"/>
    </row>
    <row r="800">
      <c r="C800" s="153"/>
      <c r="D800" s="197"/>
    </row>
    <row r="801">
      <c r="C801" s="153"/>
      <c r="D801" s="197"/>
    </row>
    <row r="802">
      <c r="C802" s="153"/>
      <c r="D802" s="197"/>
    </row>
    <row r="803">
      <c r="C803" s="153"/>
      <c r="D803" s="197"/>
    </row>
    <row r="804">
      <c r="C804" s="153"/>
      <c r="D804" s="197"/>
    </row>
    <row r="805">
      <c r="C805" s="153"/>
      <c r="D805" s="197"/>
    </row>
    <row r="806">
      <c r="C806" s="153"/>
      <c r="D806" s="197"/>
    </row>
    <row r="807">
      <c r="C807" s="153"/>
      <c r="D807" s="197"/>
    </row>
    <row r="808">
      <c r="C808" s="153"/>
      <c r="D808" s="197"/>
    </row>
    <row r="809">
      <c r="C809" s="153"/>
      <c r="D809" s="197"/>
    </row>
    <row r="810">
      <c r="C810" s="153"/>
      <c r="D810" s="197"/>
    </row>
    <row r="811">
      <c r="C811" s="153"/>
      <c r="D811" s="197"/>
    </row>
    <row r="812">
      <c r="C812" s="153"/>
      <c r="D812" s="197"/>
    </row>
    <row r="813">
      <c r="C813" s="153"/>
      <c r="D813" s="197"/>
    </row>
    <row r="814">
      <c r="C814" s="153"/>
      <c r="D814" s="197"/>
    </row>
    <row r="815">
      <c r="C815" s="153"/>
      <c r="D815" s="197"/>
    </row>
    <row r="816">
      <c r="C816" s="153"/>
      <c r="D816" s="197"/>
    </row>
    <row r="817">
      <c r="C817" s="153"/>
      <c r="D817" s="197"/>
    </row>
    <row r="818">
      <c r="C818" s="153"/>
      <c r="D818" s="197"/>
    </row>
    <row r="819">
      <c r="C819" s="153"/>
      <c r="D819" s="197"/>
    </row>
    <row r="820">
      <c r="C820" s="153"/>
      <c r="D820" s="197"/>
    </row>
    <row r="821">
      <c r="C821" s="153"/>
      <c r="D821" s="197"/>
    </row>
    <row r="822">
      <c r="C822" s="153"/>
      <c r="D822" s="197"/>
    </row>
    <row r="823">
      <c r="C823" s="153"/>
      <c r="D823" s="197"/>
    </row>
    <row r="824">
      <c r="C824" s="153"/>
      <c r="D824" s="197"/>
    </row>
    <row r="825">
      <c r="C825" s="153"/>
      <c r="D825" s="197"/>
    </row>
    <row r="826">
      <c r="C826" s="153"/>
      <c r="D826" s="197"/>
    </row>
    <row r="827">
      <c r="C827" s="153"/>
      <c r="D827" s="197"/>
    </row>
    <row r="828">
      <c r="C828" s="153"/>
      <c r="D828" s="197"/>
    </row>
    <row r="829">
      <c r="C829" s="153"/>
      <c r="D829" s="197"/>
    </row>
    <row r="830">
      <c r="C830" s="153"/>
      <c r="D830" s="197"/>
    </row>
    <row r="831">
      <c r="C831" s="153"/>
      <c r="D831" s="197"/>
    </row>
    <row r="832">
      <c r="C832" s="153"/>
      <c r="D832" s="197"/>
    </row>
    <row r="833">
      <c r="C833" s="153"/>
      <c r="D833" s="197"/>
    </row>
    <row r="834">
      <c r="C834" s="153"/>
      <c r="D834" s="197"/>
    </row>
    <row r="835">
      <c r="C835" s="153"/>
      <c r="D835" s="197"/>
    </row>
    <row r="836">
      <c r="C836" s="153"/>
      <c r="D836" s="197"/>
    </row>
    <row r="837">
      <c r="C837" s="153"/>
      <c r="D837" s="197"/>
    </row>
    <row r="838">
      <c r="C838" s="153"/>
      <c r="D838" s="197"/>
    </row>
    <row r="839">
      <c r="C839" s="153"/>
      <c r="D839" s="197"/>
    </row>
    <row r="840">
      <c r="C840" s="153"/>
      <c r="D840" s="197"/>
    </row>
    <row r="841">
      <c r="C841" s="153"/>
      <c r="D841" s="197"/>
    </row>
    <row r="842">
      <c r="C842" s="153"/>
      <c r="D842" s="197"/>
    </row>
    <row r="843">
      <c r="C843" s="153"/>
      <c r="D843" s="197"/>
    </row>
    <row r="844">
      <c r="C844" s="153"/>
      <c r="D844" s="197"/>
    </row>
    <row r="845">
      <c r="C845" s="153"/>
      <c r="D845" s="197"/>
    </row>
    <row r="846">
      <c r="C846" s="153"/>
      <c r="D846" s="197"/>
    </row>
    <row r="847">
      <c r="C847" s="153"/>
      <c r="D847" s="197"/>
    </row>
    <row r="848">
      <c r="C848" s="153"/>
      <c r="D848" s="197"/>
    </row>
    <row r="849">
      <c r="C849" s="153"/>
      <c r="D849" s="197"/>
    </row>
    <row r="850">
      <c r="C850" s="153"/>
      <c r="D850" s="197"/>
    </row>
    <row r="851">
      <c r="C851" s="153"/>
      <c r="D851" s="197"/>
    </row>
    <row r="852">
      <c r="C852" s="153"/>
      <c r="D852" s="197"/>
    </row>
    <row r="853">
      <c r="C853" s="153"/>
      <c r="D853" s="197"/>
    </row>
    <row r="854">
      <c r="C854" s="153"/>
      <c r="D854" s="197"/>
    </row>
    <row r="855">
      <c r="C855" s="153"/>
      <c r="D855" s="197"/>
    </row>
    <row r="856">
      <c r="C856" s="153"/>
      <c r="D856" s="197"/>
    </row>
    <row r="857">
      <c r="C857" s="153"/>
      <c r="D857" s="197"/>
    </row>
    <row r="858">
      <c r="C858" s="153"/>
      <c r="D858" s="197"/>
    </row>
    <row r="859">
      <c r="C859" s="153"/>
      <c r="D859" s="197"/>
    </row>
    <row r="860">
      <c r="C860" s="153"/>
      <c r="D860" s="197"/>
    </row>
    <row r="861">
      <c r="C861" s="153"/>
      <c r="D861" s="197"/>
    </row>
    <row r="862">
      <c r="C862" s="153"/>
      <c r="D862" s="197"/>
    </row>
    <row r="863">
      <c r="C863" s="153"/>
      <c r="D863" s="197"/>
    </row>
    <row r="864">
      <c r="C864" s="153"/>
      <c r="D864" s="197"/>
    </row>
    <row r="865">
      <c r="C865" s="153"/>
      <c r="D865" s="197"/>
    </row>
    <row r="866">
      <c r="C866" s="153"/>
      <c r="D866" s="197"/>
    </row>
    <row r="867">
      <c r="C867" s="153"/>
      <c r="D867" s="197"/>
    </row>
    <row r="868">
      <c r="C868" s="153"/>
      <c r="D868" s="197"/>
    </row>
    <row r="869">
      <c r="C869" s="153"/>
      <c r="D869" s="197"/>
    </row>
    <row r="870">
      <c r="C870" s="153"/>
      <c r="D870" s="197"/>
    </row>
    <row r="871">
      <c r="C871" s="153"/>
      <c r="D871" s="197"/>
    </row>
    <row r="872">
      <c r="C872" s="153"/>
      <c r="D872" s="197"/>
    </row>
    <row r="873">
      <c r="C873" s="153"/>
      <c r="D873" s="197"/>
    </row>
    <row r="874">
      <c r="C874" s="153"/>
      <c r="D874" s="197"/>
    </row>
    <row r="875">
      <c r="C875" s="153"/>
      <c r="D875" s="197"/>
    </row>
    <row r="876">
      <c r="C876" s="153"/>
      <c r="D876" s="197"/>
    </row>
    <row r="877">
      <c r="C877" s="153"/>
      <c r="D877" s="197"/>
    </row>
    <row r="878">
      <c r="C878" s="153"/>
      <c r="D878" s="197"/>
    </row>
    <row r="879">
      <c r="C879" s="153"/>
      <c r="D879" s="197"/>
    </row>
    <row r="880">
      <c r="C880" s="153"/>
      <c r="D880" s="197"/>
    </row>
    <row r="881">
      <c r="C881" s="153"/>
      <c r="D881" s="197"/>
    </row>
    <row r="882">
      <c r="C882" s="153"/>
      <c r="D882" s="197"/>
    </row>
    <row r="883">
      <c r="C883" s="153"/>
      <c r="D883" s="197"/>
    </row>
    <row r="884">
      <c r="C884" s="153"/>
      <c r="D884" s="197"/>
    </row>
    <row r="885">
      <c r="C885" s="153"/>
      <c r="D885" s="197"/>
    </row>
    <row r="886">
      <c r="C886" s="153"/>
      <c r="D886" s="197"/>
    </row>
    <row r="887">
      <c r="C887" s="153"/>
      <c r="D887" s="197"/>
    </row>
    <row r="888">
      <c r="C888" s="153"/>
      <c r="D888" s="197"/>
    </row>
    <row r="889">
      <c r="C889" s="153"/>
      <c r="D889" s="197"/>
    </row>
    <row r="890">
      <c r="C890" s="153"/>
      <c r="D890" s="197"/>
    </row>
    <row r="891">
      <c r="C891" s="153"/>
      <c r="D891" s="197"/>
    </row>
    <row r="892">
      <c r="C892" s="153"/>
      <c r="D892" s="197"/>
    </row>
    <row r="893">
      <c r="C893" s="153"/>
      <c r="D893" s="197"/>
    </row>
    <row r="894">
      <c r="C894" s="153"/>
      <c r="D894" s="197"/>
    </row>
    <row r="895">
      <c r="C895" s="153"/>
      <c r="D895" s="197"/>
    </row>
    <row r="896">
      <c r="C896" s="153"/>
      <c r="D896" s="197"/>
    </row>
    <row r="897">
      <c r="C897" s="153"/>
      <c r="D897" s="197"/>
    </row>
    <row r="898">
      <c r="C898" s="153"/>
      <c r="D898" s="197"/>
    </row>
    <row r="899">
      <c r="C899" s="153"/>
      <c r="D899" s="197"/>
    </row>
    <row r="900">
      <c r="C900" s="153"/>
      <c r="D900" s="197"/>
    </row>
    <row r="901">
      <c r="C901" s="153"/>
      <c r="D901" s="197"/>
    </row>
    <row r="902">
      <c r="C902" s="153"/>
      <c r="D902" s="197"/>
    </row>
    <row r="903">
      <c r="C903" s="153"/>
      <c r="D903" s="197"/>
    </row>
    <row r="904">
      <c r="C904" s="153"/>
      <c r="D904" s="197"/>
    </row>
    <row r="905">
      <c r="C905" s="153"/>
      <c r="D905" s="197"/>
    </row>
    <row r="906">
      <c r="C906" s="153"/>
      <c r="D906" s="197"/>
    </row>
    <row r="907">
      <c r="C907" s="153"/>
      <c r="D907" s="197"/>
    </row>
    <row r="908">
      <c r="C908" s="153"/>
      <c r="D908" s="197"/>
    </row>
    <row r="909">
      <c r="C909" s="153"/>
      <c r="D909" s="197"/>
    </row>
    <row r="910">
      <c r="C910" s="153"/>
      <c r="D910" s="197"/>
    </row>
    <row r="911">
      <c r="C911" s="153"/>
      <c r="D911" s="197"/>
    </row>
    <row r="912">
      <c r="C912" s="153"/>
      <c r="D912" s="197"/>
    </row>
    <row r="913">
      <c r="C913" s="153"/>
      <c r="D913" s="197"/>
    </row>
    <row r="914">
      <c r="C914" s="153"/>
      <c r="D914" s="197"/>
    </row>
    <row r="915">
      <c r="C915" s="153"/>
      <c r="D915" s="197"/>
    </row>
    <row r="916">
      <c r="C916" s="153"/>
      <c r="D916" s="197"/>
    </row>
    <row r="917">
      <c r="C917" s="153"/>
      <c r="D917" s="197"/>
    </row>
    <row r="918">
      <c r="C918" s="153"/>
      <c r="D918" s="197"/>
    </row>
    <row r="919">
      <c r="C919" s="153"/>
      <c r="D919" s="197"/>
    </row>
    <row r="920">
      <c r="C920" s="153"/>
      <c r="D920" s="197"/>
    </row>
    <row r="921">
      <c r="C921" s="153"/>
      <c r="D921" s="197"/>
    </row>
    <row r="922">
      <c r="C922" s="153"/>
      <c r="D922" s="197"/>
    </row>
    <row r="923">
      <c r="C923" s="153"/>
      <c r="D923" s="197"/>
    </row>
    <row r="924">
      <c r="C924" s="153"/>
      <c r="D924" s="197"/>
    </row>
    <row r="925">
      <c r="C925" s="153"/>
      <c r="D925" s="197"/>
    </row>
    <row r="926">
      <c r="C926" s="153"/>
      <c r="D926" s="197"/>
    </row>
    <row r="927">
      <c r="C927" s="153"/>
      <c r="D927" s="197"/>
    </row>
    <row r="928">
      <c r="C928" s="153"/>
      <c r="D928" s="197"/>
    </row>
    <row r="929">
      <c r="C929" s="153"/>
      <c r="D929" s="197"/>
    </row>
    <row r="930">
      <c r="C930" s="153"/>
      <c r="D930" s="197"/>
    </row>
    <row r="931">
      <c r="C931" s="153"/>
      <c r="D931" s="197"/>
    </row>
    <row r="932">
      <c r="C932" s="153"/>
      <c r="D932" s="197"/>
    </row>
    <row r="933">
      <c r="C933" s="153"/>
      <c r="D933" s="197"/>
    </row>
    <row r="934">
      <c r="C934" s="153"/>
      <c r="D934" s="197"/>
    </row>
    <row r="935">
      <c r="C935" s="153"/>
      <c r="D935" s="197"/>
    </row>
    <row r="936">
      <c r="C936" s="153"/>
      <c r="D936" s="197"/>
    </row>
    <row r="937">
      <c r="C937" s="153"/>
      <c r="D937" s="197"/>
    </row>
    <row r="938">
      <c r="C938" s="153"/>
      <c r="D938" s="197"/>
    </row>
    <row r="939">
      <c r="C939" s="153"/>
      <c r="D939" s="197"/>
    </row>
    <row r="940">
      <c r="C940" s="153"/>
      <c r="D940" s="197"/>
    </row>
    <row r="941">
      <c r="C941" s="153"/>
      <c r="D941" s="197"/>
    </row>
    <row r="942">
      <c r="C942" s="153"/>
      <c r="D942" s="197"/>
    </row>
    <row r="943">
      <c r="C943" s="153"/>
      <c r="D943" s="197"/>
    </row>
    <row r="944">
      <c r="C944" s="153"/>
      <c r="D944" s="197"/>
    </row>
    <row r="945">
      <c r="C945" s="153"/>
      <c r="D945" s="197"/>
    </row>
    <row r="946">
      <c r="C946" s="153"/>
      <c r="D946" s="197"/>
    </row>
    <row r="947">
      <c r="C947" s="153"/>
      <c r="D947" s="197"/>
    </row>
    <row r="948">
      <c r="C948" s="153"/>
      <c r="D948" s="197"/>
    </row>
    <row r="949">
      <c r="C949" s="153"/>
      <c r="D949" s="197"/>
    </row>
    <row r="950">
      <c r="C950" s="153"/>
      <c r="D950" s="197"/>
    </row>
    <row r="951">
      <c r="C951" s="153"/>
      <c r="D951" s="197"/>
    </row>
    <row r="952">
      <c r="C952" s="153"/>
      <c r="D952" s="197"/>
    </row>
    <row r="953">
      <c r="C953" s="153"/>
      <c r="D953" s="197"/>
    </row>
    <row r="954">
      <c r="C954" s="153"/>
      <c r="D954" s="197"/>
    </row>
    <row r="955">
      <c r="C955" s="153"/>
      <c r="D955" s="197"/>
    </row>
    <row r="956">
      <c r="C956" s="153"/>
      <c r="D956" s="197"/>
    </row>
    <row r="957">
      <c r="C957" s="153"/>
      <c r="D957" s="197"/>
    </row>
    <row r="958">
      <c r="C958" s="153"/>
      <c r="D958" s="197"/>
    </row>
    <row r="959">
      <c r="C959" s="153"/>
      <c r="D959" s="197"/>
    </row>
    <row r="960">
      <c r="C960" s="153"/>
      <c r="D960" s="197"/>
    </row>
    <row r="961">
      <c r="C961" s="153"/>
      <c r="D961" s="197"/>
    </row>
    <row r="962">
      <c r="C962" s="153"/>
      <c r="D962" s="197"/>
    </row>
    <row r="963">
      <c r="C963" s="153"/>
      <c r="D963" s="197"/>
    </row>
    <row r="964">
      <c r="C964" s="153"/>
      <c r="D964" s="197"/>
    </row>
    <row r="965">
      <c r="C965" s="153"/>
      <c r="D965" s="197"/>
    </row>
    <row r="966">
      <c r="C966" s="153"/>
      <c r="D966" s="197"/>
    </row>
    <row r="967">
      <c r="C967" s="153"/>
      <c r="D967" s="197"/>
    </row>
    <row r="968">
      <c r="C968" s="153"/>
      <c r="D968" s="197"/>
    </row>
    <row r="969">
      <c r="C969" s="153"/>
      <c r="D969" s="197"/>
    </row>
    <row r="970">
      <c r="C970" s="153"/>
      <c r="D970" s="197"/>
    </row>
    <row r="971">
      <c r="C971" s="153"/>
      <c r="D971" s="197"/>
    </row>
    <row r="972">
      <c r="C972" s="153"/>
      <c r="D972" s="197"/>
    </row>
    <row r="973">
      <c r="C973" s="153"/>
      <c r="D973" s="197"/>
    </row>
    <row r="974">
      <c r="C974" s="153"/>
      <c r="D974" s="197"/>
    </row>
    <row r="975">
      <c r="C975" s="153"/>
      <c r="D975" s="197"/>
    </row>
    <row r="976">
      <c r="C976" s="153"/>
      <c r="D976" s="197"/>
    </row>
    <row r="977">
      <c r="C977" s="153"/>
      <c r="D977" s="197"/>
    </row>
    <row r="978">
      <c r="C978" s="153"/>
      <c r="D978" s="197"/>
    </row>
    <row r="979">
      <c r="C979" s="153"/>
      <c r="D979" s="197"/>
    </row>
    <row r="980">
      <c r="C980" s="153"/>
      <c r="D980" s="197"/>
    </row>
    <row r="981">
      <c r="C981" s="153"/>
      <c r="D981" s="197"/>
    </row>
    <row r="982">
      <c r="C982" s="153"/>
      <c r="D982" s="197"/>
    </row>
    <row r="983">
      <c r="C983" s="153"/>
      <c r="D983" s="197"/>
    </row>
    <row r="984">
      <c r="C984" s="153"/>
      <c r="D984" s="197"/>
    </row>
    <row r="985">
      <c r="C985" s="153"/>
      <c r="D985" s="197"/>
    </row>
    <row r="986">
      <c r="C986" s="153"/>
      <c r="D986" s="197"/>
    </row>
    <row r="987">
      <c r="C987" s="153"/>
      <c r="D987" s="197"/>
    </row>
    <row r="988">
      <c r="C988" s="153"/>
      <c r="D988" s="197"/>
    </row>
    <row r="989">
      <c r="C989" s="153"/>
      <c r="D989" s="197"/>
    </row>
    <row r="990">
      <c r="C990" s="153"/>
      <c r="D990" s="197"/>
    </row>
    <row r="991">
      <c r="C991" s="153"/>
      <c r="D991" s="197"/>
    </row>
    <row r="992">
      <c r="C992" s="153"/>
      <c r="D992" s="197"/>
    </row>
    <row r="993">
      <c r="C993" s="153"/>
      <c r="D993" s="197"/>
    </row>
    <row r="994">
      <c r="C994" s="153"/>
      <c r="D994" s="197"/>
    </row>
    <row r="995">
      <c r="C995" s="153"/>
      <c r="D995" s="197"/>
    </row>
    <row r="996">
      <c r="C996" s="153"/>
      <c r="D996" s="197"/>
    </row>
    <row r="997">
      <c r="C997" s="153"/>
      <c r="D997" s="197"/>
    </row>
    <row r="998">
      <c r="C998" s="153"/>
      <c r="D998" s="197"/>
    </row>
    <row r="999">
      <c r="C999" s="153"/>
      <c r="D999" s="197"/>
    </row>
    <row r="1000">
      <c r="C1000" s="153"/>
      <c r="D1000" s="197"/>
    </row>
  </sheetData>
  <dataValidations>
    <dataValidation type="list" allowBlank="1" sqref="D2:D4">
      <formula1>'Sources table'!$D$2:$D$76</formula1>
    </dataValidation>
  </dataValidations>
  <drawing r:id="rId1"/>
</worksheet>
</file>

<file path=xl/worksheets/sheet4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7">
    <tabColor rgb="FFFFF2CC"/>
    <pageSetUpPr/>
  </sheetPr>
  <sheetViews>
    <sheetView workbookViewId="0"/>
  </sheetViews>
  <sheetFormatPr customHeight="1" defaultColWidth="12.63" defaultRowHeight="15.0"/>
  <cols>
    <col customWidth="1" hidden="1" min="1" max="6" width="8.88"/>
    <col customWidth="1" min="7" max="26" width="8.63"/>
  </cols>
  <sheetData>
    <row r="1" ht="12.75" customHeight="1"/>
    <row r="2" ht="12.75" customHeight="1"/>
    <row r="3" ht="12.75" customHeight="1"/>
    <row r="4" ht="12.75" customHeight="1"/>
    <row r="5" ht="12.75" customHeight="1"/>
    <row r="6" ht="12.75" customHeight="1"/>
    <row r="7" ht="12.75" customHeight="1"/>
    <row r="8" ht="12.75" customHeight="1"/>
    <row r="9" ht="12.75" customHeight="1"/>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236111111111111" right="0.236111111111111" top="0.75"/>
  <pageSetup orientation="portrait"/>
  <headerFooter>
    <oddFooter>&amp;CPage &amp;P of </oddFooter>
  </headerFooter>
  <drawing r:id="rId1"/>
</worksheet>
</file>

<file path=xl/worksheets/sheet4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FFF2CC"/>
    <outlinePr summaryBelow="0" summaryRight="0"/>
  </sheetPr>
  <sheetViews>
    <sheetView workbookViewId="0"/>
  </sheetViews>
  <sheetFormatPr customHeight="1" defaultColWidth="12.63" defaultRowHeight="15.0"/>
  <sheetData>
    <row r="1">
      <c r="A1" s="122" t="s">
        <v>996</v>
      </c>
      <c r="B1" s="122" t="s">
        <v>997</v>
      </c>
      <c r="C1" s="122" t="s">
        <v>998</v>
      </c>
      <c r="D1" s="152" t="s">
        <v>275</v>
      </c>
      <c r="E1" s="122" t="s">
        <v>999</v>
      </c>
    </row>
    <row r="2">
      <c r="A2" s="237">
        <v>1.0</v>
      </c>
      <c r="B2" s="161" t="s">
        <v>14</v>
      </c>
      <c r="C2" s="161" t="s">
        <v>251</v>
      </c>
      <c r="D2" s="238" t="s">
        <v>1000</v>
      </c>
      <c r="E2" s="239"/>
    </row>
    <row r="3">
      <c r="A3" s="237">
        <v>2.0</v>
      </c>
      <c r="B3" s="161" t="s">
        <v>14</v>
      </c>
      <c r="C3" s="161" t="s">
        <v>259</v>
      </c>
      <c r="D3" s="238" t="s">
        <v>1000</v>
      </c>
      <c r="E3" s="239"/>
    </row>
    <row r="4">
      <c r="A4" s="237">
        <v>3.0</v>
      </c>
      <c r="B4" s="161" t="s">
        <v>22</v>
      </c>
      <c r="C4" s="161" t="s">
        <v>1001</v>
      </c>
      <c r="D4" s="238" t="s">
        <v>277</v>
      </c>
      <c r="E4" s="240">
        <v>44859.0</v>
      </c>
    </row>
    <row r="5">
      <c r="A5" s="237">
        <v>4.0</v>
      </c>
      <c r="B5" s="161" t="s">
        <v>24</v>
      </c>
      <c r="C5" s="161" t="s">
        <v>278</v>
      </c>
      <c r="D5" s="238" t="s">
        <v>279</v>
      </c>
      <c r="E5" s="240">
        <v>44859.0</v>
      </c>
    </row>
    <row r="6">
      <c r="A6" s="237">
        <v>5.0</v>
      </c>
      <c r="B6" s="161" t="s">
        <v>280</v>
      </c>
      <c r="C6" s="161" t="s">
        <v>280</v>
      </c>
      <c r="D6" s="238" t="s">
        <v>281</v>
      </c>
      <c r="E6" s="240">
        <v>44859.0</v>
      </c>
    </row>
    <row r="7">
      <c r="A7" s="237">
        <v>6.0</v>
      </c>
      <c r="B7" s="161" t="s">
        <v>1002</v>
      </c>
      <c r="C7" s="161" t="s">
        <v>282</v>
      </c>
      <c r="D7" s="238" t="s">
        <v>283</v>
      </c>
      <c r="E7" s="241">
        <v>45955.0</v>
      </c>
    </row>
    <row r="8">
      <c r="A8" s="237">
        <v>7.0</v>
      </c>
      <c r="B8" s="161" t="s">
        <v>30</v>
      </c>
      <c r="C8" s="161" t="s">
        <v>1003</v>
      </c>
      <c r="D8" s="238" t="s">
        <v>285</v>
      </c>
      <c r="E8" s="241">
        <v>45955.0</v>
      </c>
    </row>
    <row r="9">
      <c r="A9" s="237">
        <v>8.0</v>
      </c>
      <c r="B9" s="161" t="s">
        <v>30</v>
      </c>
      <c r="C9" s="161" t="s">
        <v>1003</v>
      </c>
      <c r="D9" s="238" t="s">
        <v>286</v>
      </c>
      <c r="E9" s="241">
        <v>45955.0</v>
      </c>
    </row>
    <row r="10">
      <c r="A10" s="237">
        <v>9.0</v>
      </c>
      <c r="B10" s="161" t="s">
        <v>30</v>
      </c>
      <c r="C10" s="161" t="s">
        <v>1003</v>
      </c>
      <c r="D10" s="238" t="s">
        <v>287</v>
      </c>
      <c r="E10" s="241">
        <v>45955.0</v>
      </c>
    </row>
    <row r="11">
      <c r="A11" s="237">
        <v>10.0</v>
      </c>
      <c r="B11" s="161" t="s">
        <v>30</v>
      </c>
      <c r="C11" s="161" t="s">
        <v>1003</v>
      </c>
      <c r="D11" s="238" t="s">
        <v>288</v>
      </c>
      <c r="E11" s="241">
        <v>45955.0</v>
      </c>
    </row>
    <row r="12">
      <c r="A12" s="237">
        <v>11.0</v>
      </c>
      <c r="B12" s="161" t="s">
        <v>32</v>
      </c>
      <c r="C12" s="161" t="s">
        <v>1004</v>
      </c>
      <c r="D12" s="238" t="s">
        <v>289</v>
      </c>
      <c r="E12" s="241">
        <v>45955.0</v>
      </c>
    </row>
    <row r="13">
      <c r="A13" s="237">
        <v>12.0</v>
      </c>
      <c r="B13" s="161" t="s">
        <v>32</v>
      </c>
      <c r="C13" s="161" t="s">
        <v>1004</v>
      </c>
      <c r="D13" s="238" t="s">
        <v>1005</v>
      </c>
      <c r="E13" s="241">
        <v>45955.0</v>
      </c>
    </row>
    <row r="14">
      <c r="A14" s="237">
        <v>13.0</v>
      </c>
      <c r="B14" s="161" t="s">
        <v>32</v>
      </c>
      <c r="C14" s="161" t="s">
        <v>1004</v>
      </c>
      <c r="D14" s="238" t="s">
        <v>291</v>
      </c>
      <c r="E14" s="241">
        <v>45955.0</v>
      </c>
    </row>
    <row r="15">
      <c r="A15" s="237">
        <v>14.0</v>
      </c>
      <c r="B15" s="161" t="s">
        <v>32</v>
      </c>
      <c r="C15" s="161" t="s">
        <v>1004</v>
      </c>
      <c r="D15" s="238" t="s">
        <v>292</v>
      </c>
      <c r="E15" s="241">
        <v>45955.0</v>
      </c>
    </row>
    <row r="16">
      <c r="A16" s="237">
        <v>15.0</v>
      </c>
      <c r="B16" s="161" t="s">
        <v>32</v>
      </c>
      <c r="C16" s="161" t="s">
        <v>1004</v>
      </c>
      <c r="D16" s="238" t="s">
        <v>1006</v>
      </c>
      <c r="E16" s="241">
        <v>45955.0</v>
      </c>
    </row>
    <row r="17">
      <c r="A17" s="237">
        <v>16.0</v>
      </c>
      <c r="B17" s="161" t="s">
        <v>32</v>
      </c>
      <c r="C17" s="161" t="s">
        <v>1004</v>
      </c>
      <c r="D17" s="238" t="s">
        <v>1007</v>
      </c>
      <c r="E17" s="241">
        <v>45955.0</v>
      </c>
    </row>
    <row r="18">
      <c r="A18" s="237">
        <v>17.0</v>
      </c>
      <c r="B18" s="161" t="s">
        <v>32</v>
      </c>
      <c r="C18" s="161" t="s">
        <v>1004</v>
      </c>
      <c r="D18" s="238" t="s">
        <v>290</v>
      </c>
      <c r="E18" s="241">
        <v>45955.0</v>
      </c>
    </row>
    <row r="19">
      <c r="A19" s="237">
        <v>18.0</v>
      </c>
      <c r="B19" s="161" t="s">
        <v>32</v>
      </c>
      <c r="C19" s="161" t="s">
        <v>1004</v>
      </c>
      <c r="D19" s="238" t="s">
        <v>293</v>
      </c>
      <c r="E19" s="241">
        <v>45955.0</v>
      </c>
    </row>
    <row r="20">
      <c r="A20" s="237">
        <v>19.0</v>
      </c>
      <c r="B20" s="161" t="s">
        <v>32</v>
      </c>
      <c r="C20" s="161" t="s">
        <v>1004</v>
      </c>
      <c r="D20" s="238" t="s">
        <v>294</v>
      </c>
      <c r="E20" s="241">
        <v>45955.0</v>
      </c>
    </row>
    <row r="21">
      <c r="A21" s="237">
        <v>20.0</v>
      </c>
      <c r="B21" s="161" t="s">
        <v>34</v>
      </c>
      <c r="C21" s="161" t="s">
        <v>34</v>
      </c>
      <c r="D21" s="238" t="s">
        <v>295</v>
      </c>
      <c r="E21" s="241">
        <v>45955.0</v>
      </c>
    </row>
    <row r="22">
      <c r="A22" s="237">
        <v>21.0</v>
      </c>
      <c r="B22" s="161" t="s">
        <v>36</v>
      </c>
      <c r="C22" s="161" t="s">
        <v>296</v>
      </c>
      <c r="D22" s="238" t="s">
        <v>285</v>
      </c>
      <c r="E22" s="241">
        <v>45955.0</v>
      </c>
    </row>
    <row r="23">
      <c r="A23" s="237">
        <v>22.0</v>
      </c>
      <c r="B23" s="161" t="s">
        <v>36</v>
      </c>
      <c r="C23" s="161" t="s">
        <v>296</v>
      </c>
      <c r="D23" s="238" t="s">
        <v>286</v>
      </c>
      <c r="E23" s="241">
        <v>45955.0</v>
      </c>
    </row>
    <row r="24">
      <c r="A24" s="237">
        <v>23.0</v>
      </c>
      <c r="B24" s="161" t="s">
        <v>36</v>
      </c>
      <c r="C24" s="161" t="s">
        <v>296</v>
      </c>
      <c r="D24" s="238" t="s">
        <v>287</v>
      </c>
      <c r="E24" s="241">
        <v>45955.0</v>
      </c>
    </row>
    <row r="25">
      <c r="A25" s="237">
        <v>24.0</v>
      </c>
      <c r="B25" s="161" t="s">
        <v>36</v>
      </c>
      <c r="C25" s="161" t="s">
        <v>296</v>
      </c>
      <c r="D25" s="238" t="s">
        <v>288</v>
      </c>
      <c r="E25" s="241">
        <v>45955.0</v>
      </c>
    </row>
    <row r="26">
      <c r="A26" s="237">
        <v>25.0</v>
      </c>
      <c r="B26" s="161" t="s">
        <v>38</v>
      </c>
      <c r="C26" s="161" t="s">
        <v>297</v>
      </c>
      <c r="D26" s="238" t="s">
        <v>303</v>
      </c>
      <c r="E26" s="239"/>
    </row>
    <row r="27">
      <c r="A27" s="237">
        <v>26.0</v>
      </c>
      <c r="B27" s="161" t="s">
        <v>38</v>
      </c>
      <c r="C27" s="161" t="s">
        <v>298</v>
      </c>
      <c r="D27" s="238" t="s">
        <v>303</v>
      </c>
      <c r="E27" s="239"/>
    </row>
    <row r="28">
      <c r="A28" s="237">
        <v>27.0</v>
      </c>
      <c r="B28" s="161" t="s">
        <v>38</v>
      </c>
      <c r="C28" s="161" t="s">
        <v>299</v>
      </c>
      <c r="D28" s="238" t="s">
        <v>303</v>
      </c>
      <c r="E28" s="239"/>
    </row>
    <row r="29">
      <c r="A29" s="237">
        <v>28.0</v>
      </c>
      <c r="B29" s="161" t="s">
        <v>38</v>
      </c>
      <c r="C29" s="161" t="s">
        <v>297</v>
      </c>
      <c r="D29" s="238" t="s">
        <v>304</v>
      </c>
      <c r="E29" s="239"/>
    </row>
    <row r="30">
      <c r="A30" s="237">
        <v>29.0</v>
      </c>
      <c r="B30" s="161" t="s">
        <v>38</v>
      </c>
      <c r="C30" s="161" t="s">
        <v>299</v>
      </c>
      <c r="D30" s="238" t="s">
        <v>305</v>
      </c>
      <c r="E30" s="239"/>
    </row>
    <row r="31">
      <c r="A31" s="237">
        <v>30.0</v>
      </c>
      <c r="B31" s="161" t="s">
        <v>38</v>
      </c>
      <c r="C31" s="161" t="s">
        <v>297</v>
      </c>
      <c r="D31" s="238" t="s">
        <v>306</v>
      </c>
      <c r="E31" s="239"/>
    </row>
    <row r="32">
      <c r="A32" s="237">
        <v>31.0</v>
      </c>
      <c r="B32" s="161" t="s">
        <v>38</v>
      </c>
      <c r="C32" s="161" t="s">
        <v>299</v>
      </c>
      <c r="D32" s="238" t="s">
        <v>307</v>
      </c>
      <c r="E32" s="239"/>
    </row>
    <row r="33">
      <c r="A33" s="237">
        <v>32.0</v>
      </c>
      <c r="B33" s="161" t="s">
        <v>38</v>
      </c>
      <c r="C33" s="161" t="s">
        <v>297</v>
      </c>
      <c r="D33" s="238" t="s">
        <v>308</v>
      </c>
      <c r="E33" s="239"/>
    </row>
    <row r="34">
      <c r="A34" s="237">
        <v>33.0</v>
      </c>
      <c r="B34" s="161" t="s">
        <v>38</v>
      </c>
      <c r="C34" s="161" t="s">
        <v>297</v>
      </c>
      <c r="D34" s="238" t="s">
        <v>309</v>
      </c>
      <c r="E34" s="239"/>
    </row>
    <row r="35">
      <c r="A35" s="237">
        <v>34.0</v>
      </c>
      <c r="B35" s="161" t="s">
        <v>38</v>
      </c>
      <c r="C35" s="161" t="s">
        <v>297</v>
      </c>
      <c r="D35" s="238" t="s">
        <v>310</v>
      </c>
      <c r="E35" s="239"/>
    </row>
    <row r="36">
      <c r="A36" s="237">
        <v>35.0</v>
      </c>
      <c r="B36" s="161" t="s">
        <v>38</v>
      </c>
      <c r="C36" s="161" t="s">
        <v>299</v>
      </c>
      <c r="D36" s="238" t="s">
        <v>311</v>
      </c>
      <c r="E36" s="239"/>
    </row>
    <row r="37">
      <c r="A37" s="237">
        <v>36.0</v>
      </c>
      <c r="B37" s="161" t="s">
        <v>38</v>
      </c>
      <c r="C37" s="161" t="s">
        <v>297</v>
      </c>
      <c r="D37" s="238" t="s">
        <v>312</v>
      </c>
      <c r="E37" s="239"/>
    </row>
    <row r="38">
      <c r="A38" s="237">
        <v>37.0</v>
      </c>
      <c r="B38" s="161" t="s">
        <v>38</v>
      </c>
      <c r="C38" s="161" t="s">
        <v>299</v>
      </c>
      <c r="D38" s="238" t="s">
        <v>313</v>
      </c>
      <c r="E38" s="239"/>
    </row>
    <row r="39">
      <c r="A39" s="237">
        <v>38.0</v>
      </c>
      <c r="B39" s="161" t="s">
        <v>38</v>
      </c>
      <c r="C39" s="161" t="s">
        <v>297</v>
      </c>
      <c r="D39" s="238" t="s">
        <v>315</v>
      </c>
      <c r="E39" s="239"/>
    </row>
    <row r="40">
      <c r="A40" s="237">
        <v>39.0</v>
      </c>
      <c r="B40" s="161" t="s">
        <v>38</v>
      </c>
      <c r="C40" s="161" t="s">
        <v>298</v>
      </c>
      <c r="D40" s="238" t="s">
        <v>315</v>
      </c>
      <c r="E40" s="239"/>
    </row>
    <row r="41">
      <c r="A41" s="237">
        <v>40.0</v>
      </c>
      <c r="B41" s="161" t="s">
        <v>38</v>
      </c>
      <c r="C41" s="161" t="s">
        <v>299</v>
      </c>
      <c r="D41" s="238" t="s">
        <v>315</v>
      </c>
      <c r="E41" s="239"/>
    </row>
    <row r="42">
      <c r="A42" s="237">
        <v>41.0</v>
      </c>
      <c r="B42" s="161" t="s">
        <v>40</v>
      </c>
      <c r="C42" s="161" t="s">
        <v>316</v>
      </c>
      <c r="D42" s="238" t="s">
        <v>317</v>
      </c>
      <c r="E42" s="241">
        <v>45955.0</v>
      </c>
    </row>
    <row r="43">
      <c r="A43" s="237">
        <v>42.0</v>
      </c>
      <c r="B43" s="161" t="s">
        <v>40</v>
      </c>
      <c r="C43" s="161" t="s">
        <v>316</v>
      </c>
      <c r="D43" s="238" t="s">
        <v>318</v>
      </c>
      <c r="E43" s="241">
        <v>45955.0</v>
      </c>
    </row>
    <row r="44">
      <c r="A44" s="237">
        <v>43.0</v>
      </c>
      <c r="B44" s="161" t="s">
        <v>40</v>
      </c>
      <c r="C44" s="161" t="s">
        <v>316</v>
      </c>
      <c r="D44" s="238" t="s">
        <v>319</v>
      </c>
      <c r="E44" s="241">
        <v>45955.0</v>
      </c>
    </row>
    <row r="45">
      <c r="A45" s="237">
        <v>44.0</v>
      </c>
      <c r="B45" s="161" t="s">
        <v>40</v>
      </c>
      <c r="C45" s="161" t="s">
        <v>316</v>
      </c>
      <c r="D45" s="238" t="s">
        <v>320</v>
      </c>
      <c r="E45" s="241">
        <v>45955.0</v>
      </c>
    </row>
    <row r="46">
      <c r="A46" s="237">
        <v>45.0</v>
      </c>
      <c r="B46" s="161" t="s">
        <v>40</v>
      </c>
      <c r="C46" s="161" t="s">
        <v>316</v>
      </c>
      <c r="D46" s="238" t="s">
        <v>321</v>
      </c>
      <c r="E46" s="241">
        <v>45955.0</v>
      </c>
    </row>
    <row r="47">
      <c r="A47" s="237">
        <v>46.0</v>
      </c>
      <c r="B47" s="161" t="s">
        <v>40</v>
      </c>
      <c r="C47" s="161" t="s">
        <v>316</v>
      </c>
      <c r="D47" s="238" t="s">
        <v>322</v>
      </c>
      <c r="E47" s="241">
        <v>45955.0</v>
      </c>
    </row>
    <row r="48">
      <c r="A48" s="237">
        <v>47.0</v>
      </c>
      <c r="B48" s="161" t="s">
        <v>40</v>
      </c>
      <c r="C48" s="161" t="s">
        <v>316</v>
      </c>
      <c r="D48" s="238" t="s">
        <v>323</v>
      </c>
      <c r="E48" s="241">
        <v>45955.0</v>
      </c>
    </row>
    <row r="49">
      <c r="A49" s="237">
        <v>48.0</v>
      </c>
      <c r="B49" s="161" t="s">
        <v>40</v>
      </c>
      <c r="C49" s="161" t="s">
        <v>316</v>
      </c>
      <c r="D49" s="238" t="s">
        <v>324</v>
      </c>
      <c r="E49" s="241">
        <v>45955.0</v>
      </c>
    </row>
    <row r="50">
      <c r="A50" s="237">
        <v>49.0</v>
      </c>
      <c r="B50" s="161" t="s">
        <v>40</v>
      </c>
      <c r="C50" s="161" t="s">
        <v>316</v>
      </c>
      <c r="D50" s="238" t="s">
        <v>325</v>
      </c>
      <c r="E50" s="241">
        <v>45955.0</v>
      </c>
    </row>
    <row r="51">
      <c r="A51" s="237">
        <v>50.0</v>
      </c>
      <c r="B51" s="161" t="s">
        <v>42</v>
      </c>
      <c r="C51" s="161" t="s">
        <v>1008</v>
      </c>
      <c r="D51" s="238" t="s">
        <v>329</v>
      </c>
      <c r="E51" s="240">
        <v>44859.0</v>
      </c>
    </row>
    <row r="52">
      <c r="A52" s="237">
        <v>51.0</v>
      </c>
      <c r="B52" s="161" t="s">
        <v>44</v>
      </c>
      <c r="C52" s="161" t="s">
        <v>330</v>
      </c>
      <c r="D52" s="238" t="s">
        <v>331</v>
      </c>
      <c r="E52" s="241">
        <v>45955.0</v>
      </c>
    </row>
    <row r="53">
      <c r="A53" s="237">
        <v>52.0</v>
      </c>
      <c r="B53" s="161" t="s">
        <v>44</v>
      </c>
      <c r="C53" s="161" t="s">
        <v>330</v>
      </c>
      <c r="D53" s="238" t="s">
        <v>332</v>
      </c>
      <c r="E53" s="241">
        <v>45955.0</v>
      </c>
    </row>
    <row r="54">
      <c r="A54" s="237">
        <v>53.0</v>
      </c>
      <c r="B54" s="161" t="s">
        <v>44</v>
      </c>
      <c r="C54" s="161" t="s">
        <v>330</v>
      </c>
      <c r="D54" s="238" t="s">
        <v>333</v>
      </c>
      <c r="E54" s="241">
        <v>45955.0</v>
      </c>
    </row>
    <row r="55">
      <c r="A55" s="237">
        <v>54.0</v>
      </c>
      <c r="B55" s="161" t="s">
        <v>1009</v>
      </c>
      <c r="C55" s="161" t="s">
        <v>334</v>
      </c>
      <c r="D55" s="238" t="s">
        <v>335</v>
      </c>
      <c r="E55" s="241">
        <v>45830.0</v>
      </c>
    </row>
    <row r="56">
      <c r="A56" s="237">
        <v>55.0</v>
      </c>
      <c r="B56" s="161" t="s">
        <v>48</v>
      </c>
      <c r="C56" s="161" t="s">
        <v>336</v>
      </c>
      <c r="D56" s="238" t="s">
        <v>337</v>
      </c>
      <c r="E56" s="241">
        <v>45955.0</v>
      </c>
    </row>
    <row r="57">
      <c r="A57" s="237">
        <v>56.0</v>
      </c>
      <c r="B57" s="161" t="s">
        <v>48</v>
      </c>
      <c r="C57" s="161" t="s">
        <v>336</v>
      </c>
      <c r="D57" s="238" t="s">
        <v>338</v>
      </c>
      <c r="E57" s="241">
        <v>45955.0</v>
      </c>
    </row>
    <row r="58">
      <c r="A58" s="237">
        <v>57.0</v>
      </c>
      <c r="B58" s="161" t="s">
        <v>48</v>
      </c>
      <c r="C58" s="161" t="s">
        <v>336</v>
      </c>
      <c r="D58" s="238" t="s">
        <v>288</v>
      </c>
      <c r="E58" s="241">
        <v>45955.0</v>
      </c>
    </row>
    <row r="59">
      <c r="A59" s="237">
        <v>58.0</v>
      </c>
      <c r="B59" s="161" t="s">
        <v>50</v>
      </c>
      <c r="C59" s="161" t="s">
        <v>339</v>
      </c>
      <c r="D59" s="238" t="s">
        <v>340</v>
      </c>
      <c r="E59" s="241">
        <v>45955.0</v>
      </c>
    </row>
    <row r="60">
      <c r="A60" s="237">
        <v>59.0</v>
      </c>
      <c r="B60" s="161" t="s">
        <v>50</v>
      </c>
      <c r="C60" s="161" t="s">
        <v>339</v>
      </c>
      <c r="D60" s="238" t="s">
        <v>341</v>
      </c>
      <c r="E60" s="241">
        <v>45955.0</v>
      </c>
    </row>
    <row r="61">
      <c r="A61" s="237">
        <v>60.0</v>
      </c>
      <c r="B61" s="161" t="s">
        <v>50</v>
      </c>
      <c r="C61" s="161" t="s">
        <v>339</v>
      </c>
      <c r="D61" s="238" t="s">
        <v>342</v>
      </c>
      <c r="E61" s="241">
        <v>45955.0</v>
      </c>
    </row>
    <row r="62">
      <c r="A62" s="237">
        <v>61.0</v>
      </c>
      <c r="B62" s="161" t="s">
        <v>50</v>
      </c>
      <c r="C62" s="161" t="s">
        <v>339</v>
      </c>
      <c r="D62" s="238" t="s">
        <v>343</v>
      </c>
      <c r="E62" s="241">
        <v>45955.0</v>
      </c>
    </row>
    <row r="63">
      <c r="A63" s="237">
        <v>62.0</v>
      </c>
      <c r="B63" s="161" t="s">
        <v>50</v>
      </c>
      <c r="C63" s="161" t="s">
        <v>339</v>
      </c>
      <c r="D63" s="238" t="s">
        <v>344</v>
      </c>
      <c r="E63" s="241">
        <v>45955.0</v>
      </c>
    </row>
    <row r="64">
      <c r="A64" s="237">
        <v>63.0</v>
      </c>
      <c r="B64" s="161" t="s">
        <v>50</v>
      </c>
      <c r="C64" s="161" t="s">
        <v>339</v>
      </c>
      <c r="D64" s="238" t="s">
        <v>345</v>
      </c>
      <c r="E64" s="241">
        <v>45955.0</v>
      </c>
    </row>
    <row r="65">
      <c r="A65" s="237">
        <v>64.0</v>
      </c>
      <c r="B65" s="161" t="s">
        <v>50</v>
      </c>
      <c r="C65" s="161" t="s">
        <v>339</v>
      </c>
      <c r="D65" s="238" t="s">
        <v>346</v>
      </c>
      <c r="E65" s="241">
        <v>45955.0</v>
      </c>
    </row>
    <row r="66">
      <c r="A66" s="237">
        <v>65.0</v>
      </c>
      <c r="B66" s="161" t="s">
        <v>50</v>
      </c>
      <c r="C66" s="161" t="s">
        <v>339</v>
      </c>
      <c r="D66" s="238" t="s">
        <v>347</v>
      </c>
      <c r="E66" s="241">
        <v>45955.0</v>
      </c>
    </row>
    <row r="67">
      <c r="A67" s="237">
        <v>66.0</v>
      </c>
      <c r="B67" s="161" t="s">
        <v>50</v>
      </c>
      <c r="C67" s="161" t="s">
        <v>339</v>
      </c>
      <c r="D67" s="238" t="s">
        <v>348</v>
      </c>
      <c r="E67" s="241">
        <v>45955.0</v>
      </c>
    </row>
    <row r="68">
      <c r="A68" s="237">
        <v>67.0</v>
      </c>
      <c r="B68" s="161" t="s">
        <v>51</v>
      </c>
      <c r="C68" s="161" t="s">
        <v>51</v>
      </c>
      <c r="D68" s="238" t="s">
        <v>349</v>
      </c>
      <c r="E68" s="241">
        <v>45084.0</v>
      </c>
    </row>
    <row r="69">
      <c r="A69" s="237">
        <v>68.0</v>
      </c>
      <c r="B69" s="161" t="s">
        <v>59</v>
      </c>
      <c r="C69" s="161" t="s">
        <v>1010</v>
      </c>
      <c r="D69" s="238" t="s">
        <v>358</v>
      </c>
      <c r="E69" s="242"/>
    </row>
    <row r="70">
      <c r="A70" s="237">
        <v>69.0</v>
      </c>
      <c r="B70" s="161" t="s">
        <v>59</v>
      </c>
      <c r="C70" s="161" t="s">
        <v>1011</v>
      </c>
      <c r="D70" s="238" t="s">
        <v>358</v>
      </c>
      <c r="E70" s="242"/>
    </row>
    <row r="71">
      <c r="A71" s="237">
        <v>70.0</v>
      </c>
      <c r="B71" s="161" t="s">
        <v>59</v>
      </c>
      <c r="C71" s="161" t="s">
        <v>1012</v>
      </c>
      <c r="D71" s="238" t="s">
        <v>820</v>
      </c>
      <c r="E71" s="242"/>
    </row>
    <row r="72">
      <c r="A72" s="237">
        <v>71.0</v>
      </c>
      <c r="B72" s="161" t="s">
        <v>59</v>
      </c>
      <c r="C72" s="161" t="s">
        <v>99</v>
      </c>
      <c r="D72" s="238" t="s">
        <v>584</v>
      </c>
      <c r="E72" s="239"/>
    </row>
    <row r="73">
      <c r="A73" s="237">
        <v>72.0</v>
      </c>
      <c r="B73" s="161" t="s">
        <v>59</v>
      </c>
      <c r="C73" s="161" t="s">
        <v>101</v>
      </c>
      <c r="D73" s="238" t="s">
        <v>819</v>
      </c>
      <c r="E73" s="239"/>
    </row>
    <row r="74">
      <c r="A74" s="237">
        <v>73.0</v>
      </c>
      <c r="B74" s="161" t="s">
        <v>61</v>
      </c>
      <c r="C74" s="161" t="s">
        <v>1013</v>
      </c>
      <c r="D74" s="238" t="s">
        <v>820</v>
      </c>
      <c r="E74" s="239"/>
    </row>
    <row r="75">
      <c r="A75" s="237">
        <v>74.0</v>
      </c>
      <c r="B75" s="161" t="s">
        <v>63</v>
      </c>
      <c r="C75" s="161" t="s">
        <v>1014</v>
      </c>
      <c r="D75" s="238" t="s">
        <v>821</v>
      </c>
      <c r="E75" s="239"/>
    </row>
    <row r="76">
      <c r="A76" s="237">
        <v>75.0</v>
      </c>
      <c r="B76" s="161" t="s">
        <v>65</v>
      </c>
      <c r="C76" s="161" t="s">
        <v>822</v>
      </c>
      <c r="D76" s="238" t="s">
        <v>826</v>
      </c>
      <c r="E76" s="239"/>
    </row>
    <row r="77">
      <c r="D77" s="153"/>
    </row>
    <row r="78">
      <c r="D78" s="153"/>
    </row>
    <row r="79">
      <c r="D79" s="153"/>
    </row>
    <row r="80">
      <c r="D80" s="153"/>
    </row>
    <row r="81">
      <c r="D81" s="153"/>
    </row>
    <row r="82">
      <c r="D82" s="153"/>
    </row>
    <row r="83">
      <c r="D83" s="153"/>
    </row>
    <row r="84">
      <c r="D84" s="153"/>
    </row>
    <row r="85">
      <c r="D85" s="153"/>
    </row>
    <row r="86">
      <c r="D86" s="153"/>
    </row>
    <row r="87">
      <c r="D87" s="153"/>
    </row>
    <row r="88">
      <c r="D88" s="153"/>
    </row>
    <row r="89">
      <c r="D89" s="153"/>
    </row>
    <row r="90">
      <c r="D90" s="153"/>
    </row>
    <row r="91">
      <c r="D91" s="153"/>
    </row>
    <row r="92">
      <c r="D92" s="153"/>
    </row>
    <row r="93">
      <c r="D93" s="153"/>
    </row>
    <row r="94">
      <c r="D94" s="153"/>
    </row>
    <row r="95">
      <c r="D95" s="153"/>
    </row>
    <row r="96">
      <c r="D96" s="153"/>
    </row>
    <row r="97">
      <c r="D97" s="153"/>
    </row>
    <row r="98">
      <c r="D98" s="153"/>
    </row>
    <row r="99">
      <c r="D99" s="153"/>
    </row>
    <row r="100">
      <c r="D100" s="153"/>
    </row>
    <row r="101">
      <c r="D101" s="153"/>
    </row>
    <row r="102">
      <c r="D102" s="153"/>
    </row>
    <row r="103">
      <c r="D103" s="153"/>
    </row>
    <row r="104">
      <c r="D104" s="153"/>
    </row>
    <row r="105">
      <c r="D105" s="153"/>
    </row>
    <row r="106">
      <c r="D106" s="153"/>
    </row>
    <row r="107">
      <c r="D107" s="153"/>
    </row>
    <row r="108">
      <c r="D108" s="153"/>
    </row>
    <row r="109">
      <c r="D109" s="153"/>
    </row>
    <row r="110">
      <c r="D110" s="153"/>
    </row>
    <row r="111">
      <c r="D111" s="153"/>
    </row>
    <row r="112">
      <c r="D112" s="153"/>
    </row>
    <row r="113">
      <c r="D113" s="153"/>
    </row>
    <row r="114">
      <c r="D114" s="153"/>
    </row>
    <row r="115">
      <c r="D115" s="153"/>
    </row>
    <row r="116">
      <c r="D116" s="153"/>
    </row>
    <row r="117">
      <c r="D117" s="153"/>
    </row>
    <row r="118">
      <c r="D118" s="153"/>
    </row>
    <row r="119">
      <c r="D119" s="153"/>
    </row>
    <row r="120">
      <c r="D120" s="153"/>
    </row>
    <row r="121">
      <c r="D121" s="153"/>
    </row>
    <row r="122">
      <c r="D122" s="153"/>
    </row>
    <row r="123">
      <c r="D123" s="153"/>
    </row>
    <row r="124">
      <c r="D124" s="153"/>
    </row>
    <row r="125">
      <c r="D125" s="153"/>
    </row>
    <row r="126">
      <c r="D126" s="153"/>
    </row>
    <row r="127">
      <c r="D127" s="153"/>
    </row>
    <row r="128">
      <c r="D128" s="153"/>
    </row>
    <row r="129">
      <c r="D129" s="153"/>
    </row>
    <row r="130">
      <c r="D130" s="153"/>
    </row>
    <row r="131">
      <c r="D131" s="153"/>
    </row>
    <row r="132">
      <c r="D132" s="153"/>
    </row>
    <row r="133">
      <c r="D133" s="153"/>
    </row>
    <row r="134">
      <c r="D134" s="153"/>
    </row>
    <row r="135">
      <c r="D135" s="153"/>
    </row>
    <row r="136">
      <c r="D136" s="153"/>
    </row>
    <row r="137">
      <c r="D137" s="153"/>
    </row>
    <row r="138">
      <c r="D138" s="153"/>
    </row>
    <row r="139">
      <c r="D139" s="153"/>
    </row>
    <row r="140">
      <c r="D140" s="153"/>
    </row>
    <row r="141">
      <c r="D141" s="153"/>
    </row>
    <row r="142">
      <c r="D142" s="153"/>
    </row>
    <row r="143">
      <c r="D143" s="153"/>
    </row>
    <row r="144">
      <c r="D144" s="153"/>
    </row>
    <row r="145">
      <c r="D145" s="153"/>
    </row>
    <row r="146">
      <c r="D146" s="153"/>
    </row>
    <row r="147">
      <c r="D147" s="153"/>
    </row>
    <row r="148">
      <c r="D148" s="153"/>
    </row>
    <row r="149">
      <c r="D149" s="153"/>
    </row>
    <row r="150">
      <c r="D150" s="153"/>
    </row>
    <row r="151">
      <c r="D151" s="153"/>
    </row>
    <row r="152">
      <c r="D152" s="153"/>
    </row>
    <row r="153">
      <c r="D153" s="153"/>
    </row>
    <row r="154">
      <c r="D154" s="153"/>
    </row>
    <row r="155">
      <c r="D155" s="153"/>
    </row>
    <row r="156">
      <c r="D156" s="153"/>
    </row>
    <row r="157">
      <c r="D157" s="153"/>
    </row>
    <row r="158">
      <c r="D158" s="153"/>
    </row>
    <row r="159">
      <c r="D159" s="153"/>
    </row>
    <row r="160">
      <c r="D160" s="153"/>
    </row>
    <row r="161">
      <c r="D161" s="153"/>
    </row>
    <row r="162">
      <c r="D162" s="153"/>
    </row>
    <row r="163">
      <c r="D163" s="153"/>
    </row>
    <row r="164">
      <c r="D164" s="153"/>
    </row>
    <row r="165">
      <c r="D165" s="153"/>
    </row>
    <row r="166">
      <c r="D166" s="153"/>
    </row>
    <row r="167">
      <c r="D167" s="153"/>
    </row>
    <row r="168">
      <c r="D168" s="153"/>
    </row>
    <row r="169">
      <c r="D169" s="153"/>
    </row>
    <row r="170">
      <c r="D170" s="153"/>
    </row>
    <row r="171">
      <c r="D171" s="153"/>
    </row>
    <row r="172">
      <c r="D172" s="153"/>
    </row>
    <row r="173">
      <c r="D173" s="153"/>
    </row>
    <row r="174">
      <c r="D174" s="153"/>
    </row>
    <row r="175">
      <c r="D175" s="153"/>
    </row>
    <row r="176">
      <c r="D176" s="153"/>
    </row>
    <row r="177">
      <c r="D177" s="153"/>
    </row>
    <row r="178">
      <c r="D178" s="153"/>
    </row>
    <row r="179">
      <c r="D179" s="153"/>
    </row>
    <row r="180">
      <c r="D180" s="153"/>
    </row>
    <row r="181">
      <c r="D181" s="153"/>
    </row>
    <row r="182">
      <c r="D182" s="153"/>
    </row>
    <row r="183">
      <c r="D183" s="153"/>
    </row>
    <row r="184">
      <c r="D184" s="153"/>
    </row>
    <row r="185">
      <c r="D185" s="153"/>
    </row>
    <row r="186">
      <c r="D186" s="153"/>
    </row>
    <row r="187">
      <c r="D187" s="153"/>
    </row>
    <row r="188">
      <c r="D188" s="153"/>
    </row>
    <row r="189">
      <c r="D189" s="153"/>
    </row>
    <row r="190">
      <c r="D190" s="153"/>
    </row>
    <row r="191">
      <c r="D191" s="153"/>
    </row>
    <row r="192">
      <c r="D192" s="153"/>
    </row>
    <row r="193">
      <c r="D193" s="153"/>
    </row>
    <row r="194">
      <c r="D194" s="153"/>
    </row>
    <row r="195">
      <c r="D195" s="153"/>
    </row>
    <row r="196">
      <c r="D196" s="153"/>
    </row>
    <row r="197">
      <c r="D197" s="153"/>
    </row>
    <row r="198">
      <c r="D198" s="153"/>
    </row>
    <row r="199">
      <c r="D199" s="153"/>
    </row>
    <row r="200">
      <c r="D200" s="153"/>
    </row>
    <row r="201">
      <c r="D201" s="153"/>
    </row>
    <row r="202">
      <c r="D202" s="153"/>
    </row>
    <row r="203">
      <c r="D203" s="153"/>
    </row>
    <row r="204">
      <c r="D204" s="153"/>
    </row>
    <row r="205">
      <c r="D205" s="153"/>
    </row>
    <row r="206">
      <c r="D206" s="153"/>
    </row>
    <row r="207">
      <c r="D207" s="153"/>
    </row>
    <row r="208">
      <c r="D208" s="153"/>
    </row>
    <row r="209">
      <c r="D209" s="153"/>
    </row>
    <row r="210">
      <c r="D210" s="153"/>
    </row>
    <row r="211">
      <c r="D211" s="153"/>
    </row>
    <row r="212">
      <c r="D212" s="153"/>
    </row>
    <row r="213">
      <c r="D213" s="153"/>
    </row>
    <row r="214">
      <c r="D214" s="153"/>
    </row>
    <row r="215">
      <c r="D215" s="153"/>
    </row>
    <row r="216">
      <c r="D216" s="153"/>
    </row>
    <row r="217">
      <c r="D217" s="153"/>
    </row>
    <row r="218">
      <c r="D218" s="153"/>
    </row>
    <row r="219">
      <c r="D219" s="153"/>
    </row>
    <row r="220">
      <c r="D220" s="153"/>
    </row>
    <row r="221">
      <c r="D221" s="153"/>
    </row>
    <row r="222">
      <c r="D222" s="153"/>
    </row>
    <row r="223">
      <c r="D223" s="153"/>
    </row>
    <row r="224">
      <c r="D224" s="153"/>
    </row>
    <row r="225">
      <c r="D225" s="153"/>
    </row>
    <row r="226">
      <c r="D226" s="153"/>
    </row>
    <row r="227">
      <c r="D227" s="153"/>
    </row>
    <row r="228">
      <c r="D228" s="153"/>
    </row>
    <row r="229">
      <c r="D229" s="153"/>
    </row>
    <row r="230">
      <c r="D230" s="153"/>
    </row>
    <row r="231">
      <c r="D231" s="153"/>
    </row>
    <row r="232">
      <c r="D232" s="153"/>
    </row>
    <row r="233">
      <c r="D233" s="153"/>
    </row>
    <row r="234">
      <c r="D234" s="153"/>
    </row>
    <row r="235">
      <c r="D235" s="153"/>
    </row>
    <row r="236">
      <c r="D236" s="153"/>
    </row>
    <row r="237">
      <c r="D237" s="153"/>
    </row>
    <row r="238">
      <c r="D238" s="153"/>
    </row>
    <row r="239">
      <c r="D239" s="153"/>
    </row>
    <row r="240">
      <c r="D240" s="153"/>
    </row>
    <row r="241">
      <c r="D241" s="153"/>
    </row>
    <row r="242">
      <c r="D242" s="153"/>
    </row>
    <row r="243">
      <c r="D243" s="153"/>
    </row>
    <row r="244">
      <c r="D244" s="153"/>
    </row>
    <row r="245">
      <c r="D245" s="153"/>
    </row>
    <row r="246">
      <c r="D246" s="153"/>
    </row>
    <row r="247">
      <c r="D247" s="153"/>
    </row>
    <row r="248">
      <c r="D248" s="153"/>
    </row>
    <row r="249">
      <c r="D249" s="153"/>
    </row>
    <row r="250">
      <c r="D250" s="153"/>
    </row>
    <row r="251">
      <c r="D251" s="153"/>
    </row>
    <row r="252">
      <c r="D252" s="153"/>
    </row>
    <row r="253">
      <c r="D253" s="153"/>
    </row>
    <row r="254">
      <c r="D254" s="153"/>
    </row>
    <row r="255">
      <c r="D255" s="153"/>
    </row>
    <row r="256">
      <c r="D256" s="153"/>
    </row>
    <row r="257">
      <c r="D257" s="153"/>
    </row>
    <row r="258">
      <c r="D258" s="153"/>
    </row>
    <row r="259">
      <c r="D259" s="153"/>
    </row>
    <row r="260">
      <c r="D260" s="153"/>
    </row>
    <row r="261">
      <c r="D261" s="153"/>
    </row>
    <row r="262">
      <c r="D262" s="153"/>
    </row>
    <row r="263">
      <c r="D263" s="153"/>
    </row>
    <row r="264">
      <c r="D264" s="153"/>
    </row>
    <row r="265">
      <c r="D265" s="153"/>
    </row>
    <row r="266">
      <c r="D266" s="153"/>
    </row>
    <row r="267">
      <c r="D267" s="153"/>
    </row>
    <row r="268">
      <c r="D268" s="153"/>
    </row>
    <row r="269">
      <c r="D269" s="153"/>
    </row>
    <row r="270">
      <c r="D270" s="153"/>
    </row>
    <row r="271">
      <c r="D271" s="153"/>
    </row>
    <row r="272">
      <c r="D272" s="153"/>
    </row>
    <row r="273">
      <c r="D273" s="153"/>
    </row>
    <row r="274">
      <c r="D274" s="153"/>
    </row>
    <row r="275">
      <c r="D275" s="153"/>
    </row>
    <row r="276">
      <c r="D276" s="153"/>
    </row>
    <row r="277">
      <c r="D277" s="153"/>
    </row>
    <row r="278">
      <c r="D278" s="153"/>
    </row>
    <row r="279">
      <c r="D279" s="153"/>
    </row>
    <row r="280">
      <c r="D280" s="153"/>
    </row>
    <row r="281">
      <c r="D281" s="153"/>
    </row>
    <row r="282">
      <c r="D282" s="153"/>
    </row>
    <row r="283">
      <c r="D283" s="153"/>
    </row>
    <row r="284">
      <c r="D284" s="153"/>
    </row>
    <row r="285">
      <c r="D285" s="153"/>
    </row>
    <row r="286">
      <c r="D286" s="153"/>
    </row>
    <row r="287">
      <c r="D287" s="153"/>
    </row>
    <row r="288">
      <c r="D288" s="153"/>
    </row>
    <row r="289">
      <c r="D289" s="153"/>
    </row>
    <row r="290">
      <c r="D290" s="153"/>
    </row>
    <row r="291">
      <c r="D291" s="153"/>
    </row>
    <row r="292">
      <c r="D292" s="153"/>
    </row>
    <row r="293">
      <c r="D293" s="153"/>
    </row>
    <row r="294">
      <c r="D294" s="153"/>
    </row>
    <row r="295">
      <c r="D295" s="153"/>
    </row>
    <row r="296">
      <c r="D296" s="153"/>
    </row>
    <row r="297">
      <c r="D297" s="153"/>
    </row>
    <row r="298">
      <c r="D298" s="153"/>
    </row>
    <row r="299">
      <c r="D299" s="153"/>
    </row>
    <row r="300">
      <c r="D300" s="153"/>
    </row>
    <row r="301">
      <c r="D301" s="153"/>
    </row>
    <row r="302">
      <c r="D302" s="153"/>
    </row>
    <row r="303">
      <c r="D303" s="153"/>
    </row>
    <row r="304">
      <c r="D304" s="153"/>
    </row>
    <row r="305">
      <c r="D305" s="153"/>
    </row>
    <row r="306">
      <c r="D306" s="153"/>
    </row>
    <row r="307">
      <c r="D307" s="153"/>
    </row>
    <row r="308">
      <c r="D308" s="153"/>
    </row>
    <row r="309">
      <c r="D309" s="153"/>
    </row>
    <row r="310">
      <c r="D310" s="153"/>
    </row>
    <row r="311">
      <c r="D311" s="153"/>
    </row>
    <row r="312">
      <c r="D312" s="153"/>
    </row>
    <row r="313">
      <c r="D313" s="153"/>
    </row>
    <row r="314">
      <c r="D314" s="153"/>
    </row>
    <row r="315">
      <c r="D315" s="153"/>
    </row>
    <row r="316">
      <c r="D316" s="153"/>
    </row>
    <row r="317">
      <c r="D317" s="153"/>
    </row>
    <row r="318">
      <c r="D318" s="153"/>
    </row>
    <row r="319">
      <c r="D319" s="153"/>
    </row>
    <row r="320">
      <c r="D320" s="153"/>
    </row>
    <row r="321">
      <c r="D321" s="153"/>
    </row>
    <row r="322">
      <c r="D322" s="153"/>
    </row>
    <row r="323">
      <c r="D323" s="153"/>
    </row>
    <row r="324">
      <c r="D324" s="153"/>
    </row>
    <row r="325">
      <c r="D325" s="153"/>
    </row>
    <row r="326">
      <c r="D326" s="153"/>
    </row>
    <row r="327">
      <c r="D327" s="153"/>
    </row>
    <row r="328">
      <c r="D328" s="153"/>
    </row>
    <row r="329">
      <c r="D329" s="153"/>
    </row>
    <row r="330">
      <c r="D330" s="153"/>
    </row>
    <row r="331">
      <c r="D331" s="153"/>
    </row>
    <row r="332">
      <c r="D332" s="153"/>
    </row>
    <row r="333">
      <c r="D333" s="153"/>
    </row>
    <row r="334">
      <c r="D334" s="153"/>
    </row>
    <row r="335">
      <c r="D335" s="153"/>
    </row>
    <row r="336">
      <c r="D336" s="153"/>
    </row>
    <row r="337">
      <c r="D337" s="153"/>
    </row>
    <row r="338">
      <c r="D338" s="153"/>
    </row>
    <row r="339">
      <c r="D339" s="153"/>
    </row>
    <row r="340">
      <c r="D340" s="153"/>
    </row>
    <row r="341">
      <c r="D341" s="153"/>
    </row>
    <row r="342">
      <c r="D342" s="153"/>
    </row>
    <row r="343">
      <c r="D343" s="153"/>
    </row>
    <row r="344">
      <c r="D344" s="153"/>
    </row>
    <row r="345">
      <c r="D345" s="153"/>
    </row>
    <row r="346">
      <c r="D346" s="153"/>
    </row>
    <row r="347">
      <c r="D347" s="153"/>
    </row>
    <row r="348">
      <c r="D348" s="153"/>
    </row>
    <row r="349">
      <c r="D349" s="153"/>
    </row>
    <row r="350">
      <c r="D350" s="153"/>
    </row>
    <row r="351">
      <c r="D351" s="153"/>
    </row>
    <row r="352">
      <c r="D352" s="153"/>
    </row>
    <row r="353">
      <c r="D353" s="153"/>
    </row>
    <row r="354">
      <c r="D354" s="153"/>
    </row>
    <row r="355">
      <c r="D355" s="153"/>
    </row>
    <row r="356">
      <c r="D356" s="153"/>
    </row>
    <row r="357">
      <c r="D357" s="153"/>
    </row>
    <row r="358">
      <c r="D358" s="153"/>
    </row>
    <row r="359">
      <c r="D359" s="153"/>
    </row>
    <row r="360">
      <c r="D360" s="153"/>
    </row>
    <row r="361">
      <c r="D361" s="153"/>
    </row>
    <row r="362">
      <c r="D362" s="153"/>
    </row>
    <row r="363">
      <c r="D363" s="153"/>
    </row>
    <row r="364">
      <c r="D364" s="153"/>
    </row>
    <row r="365">
      <c r="D365" s="153"/>
    </row>
    <row r="366">
      <c r="D366" s="153"/>
    </row>
    <row r="367">
      <c r="D367" s="153"/>
    </row>
    <row r="368">
      <c r="D368" s="153"/>
    </row>
    <row r="369">
      <c r="D369" s="153"/>
    </row>
    <row r="370">
      <c r="D370" s="153"/>
    </row>
    <row r="371">
      <c r="D371" s="153"/>
    </row>
    <row r="372">
      <c r="D372" s="153"/>
    </row>
    <row r="373">
      <c r="D373" s="153"/>
    </row>
    <row r="374">
      <c r="D374" s="153"/>
    </row>
    <row r="375">
      <c r="D375" s="153"/>
    </row>
    <row r="376">
      <c r="D376" s="153"/>
    </row>
    <row r="377">
      <c r="D377" s="153"/>
    </row>
    <row r="378">
      <c r="D378" s="153"/>
    </row>
    <row r="379">
      <c r="D379" s="153"/>
    </row>
    <row r="380">
      <c r="D380" s="153"/>
    </row>
    <row r="381">
      <c r="D381" s="153"/>
    </row>
    <row r="382">
      <c r="D382" s="153"/>
    </row>
    <row r="383">
      <c r="D383" s="153"/>
    </row>
    <row r="384">
      <c r="D384" s="153"/>
    </row>
    <row r="385">
      <c r="D385" s="153"/>
    </row>
    <row r="386">
      <c r="D386" s="153"/>
    </row>
    <row r="387">
      <c r="D387" s="153"/>
    </row>
    <row r="388">
      <c r="D388" s="153"/>
    </row>
    <row r="389">
      <c r="D389" s="153"/>
    </row>
    <row r="390">
      <c r="D390" s="153"/>
    </row>
    <row r="391">
      <c r="D391" s="153"/>
    </row>
    <row r="392">
      <c r="D392" s="153"/>
    </row>
    <row r="393">
      <c r="D393" s="153"/>
    </row>
    <row r="394">
      <c r="D394" s="153"/>
    </row>
    <row r="395">
      <c r="D395" s="153"/>
    </row>
    <row r="396">
      <c r="D396" s="153"/>
    </row>
    <row r="397">
      <c r="D397" s="153"/>
    </row>
    <row r="398">
      <c r="D398" s="153"/>
    </row>
    <row r="399">
      <c r="D399" s="153"/>
    </row>
    <row r="400">
      <c r="D400" s="153"/>
    </row>
    <row r="401">
      <c r="D401" s="153"/>
    </row>
    <row r="402">
      <c r="D402" s="153"/>
    </row>
    <row r="403">
      <c r="D403" s="153"/>
    </row>
    <row r="404">
      <c r="D404" s="153"/>
    </row>
    <row r="405">
      <c r="D405" s="153"/>
    </row>
    <row r="406">
      <c r="D406" s="153"/>
    </row>
    <row r="407">
      <c r="D407" s="153"/>
    </row>
    <row r="408">
      <c r="D408" s="153"/>
    </row>
    <row r="409">
      <c r="D409" s="153"/>
    </row>
    <row r="410">
      <c r="D410" s="153"/>
    </row>
    <row r="411">
      <c r="D411" s="153"/>
    </row>
    <row r="412">
      <c r="D412" s="153"/>
    </row>
    <row r="413">
      <c r="D413" s="153"/>
    </row>
    <row r="414">
      <c r="D414" s="153"/>
    </row>
    <row r="415">
      <c r="D415" s="153"/>
    </row>
    <row r="416">
      <c r="D416" s="153"/>
    </row>
    <row r="417">
      <c r="D417" s="153"/>
    </row>
    <row r="418">
      <c r="D418" s="153"/>
    </row>
    <row r="419">
      <c r="D419" s="153"/>
    </row>
    <row r="420">
      <c r="D420" s="153"/>
    </row>
    <row r="421">
      <c r="D421" s="153"/>
    </row>
    <row r="422">
      <c r="D422" s="153"/>
    </row>
    <row r="423">
      <c r="D423" s="153"/>
    </row>
    <row r="424">
      <c r="D424" s="153"/>
    </row>
    <row r="425">
      <c r="D425" s="153"/>
    </row>
    <row r="426">
      <c r="D426" s="153"/>
    </row>
    <row r="427">
      <c r="D427" s="153"/>
    </row>
    <row r="428">
      <c r="D428" s="153"/>
    </row>
    <row r="429">
      <c r="D429" s="153"/>
    </row>
    <row r="430">
      <c r="D430" s="153"/>
    </row>
    <row r="431">
      <c r="D431" s="153"/>
    </row>
    <row r="432">
      <c r="D432" s="153"/>
    </row>
    <row r="433">
      <c r="D433" s="153"/>
    </row>
    <row r="434">
      <c r="D434" s="153"/>
    </row>
    <row r="435">
      <c r="D435" s="153"/>
    </row>
    <row r="436">
      <c r="D436" s="153"/>
    </row>
    <row r="437">
      <c r="D437" s="153"/>
    </row>
    <row r="438">
      <c r="D438" s="153"/>
    </row>
    <row r="439">
      <c r="D439" s="153"/>
    </row>
    <row r="440">
      <c r="D440" s="153"/>
    </row>
    <row r="441">
      <c r="D441" s="153"/>
    </row>
    <row r="442">
      <c r="D442" s="153"/>
    </row>
    <row r="443">
      <c r="D443" s="153"/>
    </row>
    <row r="444">
      <c r="D444" s="153"/>
    </row>
    <row r="445">
      <c r="D445" s="153"/>
    </row>
    <row r="446">
      <c r="D446" s="153"/>
    </row>
    <row r="447">
      <c r="D447" s="153"/>
    </row>
    <row r="448">
      <c r="D448" s="153"/>
    </row>
    <row r="449">
      <c r="D449" s="153"/>
    </row>
    <row r="450">
      <c r="D450" s="153"/>
    </row>
    <row r="451">
      <c r="D451" s="153"/>
    </row>
    <row r="452">
      <c r="D452" s="153"/>
    </row>
    <row r="453">
      <c r="D453" s="153"/>
    </row>
    <row r="454">
      <c r="D454" s="153"/>
    </row>
    <row r="455">
      <c r="D455" s="153"/>
    </row>
    <row r="456">
      <c r="D456" s="153"/>
    </row>
    <row r="457">
      <c r="D457" s="153"/>
    </row>
    <row r="458">
      <c r="D458" s="153"/>
    </row>
    <row r="459">
      <c r="D459" s="153"/>
    </row>
    <row r="460">
      <c r="D460" s="153"/>
    </row>
    <row r="461">
      <c r="D461" s="153"/>
    </row>
    <row r="462">
      <c r="D462" s="153"/>
    </row>
    <row r="463">
      <c r="D463" s="153"/>
    </row>
    <row r="464">
      <c r="D464" s="153"/>
    </row>
    <row r="465">
      <c r="D465" s="153"/>
    </row>
    <row r="466">
      <c r="D466" s="153"/>
    </row>
    <row r="467">
      <c r="D467" s="153"/>
    </row>
    <row r="468">
      <c r="D468" s="153"/>
    </row>
    <row r="469">
      <c r="D469" s="153"/>
    </row>
    <row r="470">
      <c r="D470" s="153"/>
    </row>
    <row r="471">
      <c r="D471" s="153"/>
    </row>
    <row r="472">
      <c r="D472" s="153"/>
    </row>
    <row r="473">
      <c r="D473" s="153"/>
    </row>
    <row r="474">
      <c r="D474" s="153"/>
    </row>
    <row r="475">
      <c r="D475" s="153"/>
    </row>
    <row r="476">
      <c r="D476" s="153"/>
    </row>
    <row r="477">
      <c r="D477" s="153"/>
    </row>
    <row r="478">
      <c r="D478" s="153"/>
    </row>
    <row r="479">
      <c r="D479" s="153"/>
    </row>
    <row r="480">
      <c r="D480" s="153"/>
    </row>
    <row r="481">
      <c r="D481" s="153"/>
    </row>
    <row r="482">
      <c r="D482" s="153"/>
    </row>
    <row r="483">
      <c r="D483" s="153"/>
    </row>
    <row r="484">
      <c r="D484" s="153"/>
    </row>
    <row r="485">
      <c r="D485" s="153"/>
    </row>
    <row r="486">
      <c r="D486" s="153"/>
    </row>
    <row r="487">
      <c r="D487" s="153"/>
    </row>
    <row r="488">
      <c r="D488" s="153"/>
    </row>
    <row r="489">
      <c r="D489" s="153"/>
    </row>
    <row r="490">
      <c r="D490" s="153"/>
    </row>
    <row r="491">
      <c r="D491" s="153"/>
    </row>
    <row r="492">
      <c r="D492" s="153"/>
    </row>
    <row r="493">
      <c r="D493" s="153"/>
    </row>
    <row r="494">
      <c r="D494" s="153"/>
    </row>
    <row r="495">
      <c r="D495" s="153"/>
    </row>
    <row r="496">
      <c r="D496" s="153"/>
    </row>
    <row r="497">
      <c r="D497" s="153"/>
    </row>
    <row r="498">
      <c r="D498" s="153"/>
    </row>
    <row r="499">
      <c r="D499" s="153"/>
    </row>
    <row r="500">
      <c r="D500" s="153"/>
    </row>
    <row r="501">
      <c r="D501" s="153"/>
    </row>
    <row r="502">
      <c r="D502" s="153"/>
    </row>
    <row r="503">
      <c r="D503" s="153"/>
    </row>
    <row r="504">
      <c r="D504" s="153"/>
    </row>
    <row r="505">
      <c r="D505" s="153"/>
    </row>
    <row r="506">
      <c r="D506" s="153"/>
    </row>
    <row r="507">
      <c r="D507" s="153"/>
    </row>
    <row r="508">
      <c r="D508" s="153"/>
    </row>
    <row r="509">
      <c r="D509" s="153"/>
    </row>
    <row r="510">
      <c r="D510" s="153"/>
    </row>
    <row r="511">
      <c r="D511" s="153"/>
    </row>
    <row r="512">
      <c r="D512" s="153"/>
    </row>
    <row r="513">
      <c r="D513" s="153"/>
    </row>
    <row r="514">
      <c r="D514" s="153"/>
    </row>
    <row r="515">
      <c r="D515" s="153"/>
    </row>
    <row r="516">
      <c r="D516" s="153"/>
    </row>
    <row r="517">
      <c r="D517" s="153"/>
    </row>
    <row r="518">
      <c r="D518" s="153"/>
    </row>
    <row r="519">
      <c r="D519" s="153"/>
    </row>
    <row r="520">
      <c r="D520" s="153"/>
    </row>
    <row r="521">
      <c r="D521" s="153"/>
    </row>
    <row r="522">
      <c r="D522" s="153"/>
    </row>
    <row r="523">
      <c r="D523" s="153"/>
    </row>
    <row r="524">
      <c r="D524" s="153"/>
    </row>
    <row r="525">
      <c r="D525" s="153"/>
    </row>
    <row r="526">
      <c r="D526" s="153"/>
    </row>
    <row r="527">
      <c r="D527" s="153"/>
    </row>
    <row r="528">
      <c r="D528" s="153"/>
    </row>
    <row r="529">
      <c r="D529" s="153"/>
    </row>
    <row r="530">
      <c r="D530" s="153"/>
    </row>
    <row r="531">
      <c r="D531" s="153"/>
    </row>
    <row r="532">
      <c r="D532" s="153"/>
    </row>
    <row r="533">
      <c r="D533" s="153"/>
    </row>
    <row r="534">
      <c r="D534" s="153"/>
    </row>
    <row r="535">
      <c r="D535" s="153"/>
    </row>
    <row r="536">
      <c r="D536" s="153"/>
    </row>
    <row r="537">
      <c r="D537" s="153"/>
    </row>
    <row r="538">
      <c r="D538" s="153"/>
    </row>
    <row r="539">
      <c r="D539" s="153"/>
    </row>
    <row r="540">
      <c r="D540" s="153"/>
    </row>
    <row r="541">
      <c r="D541" s="153"/>
    </row>
    <row r="542">
      <c r="D542" s="153"/>
    </row>
    <row r="543">
      <c r="D543" s="153"/>
    </row>
    <row r="544">
      <c r="D544" s="153"/>
    </row>
    <row r="545">
      <c r="D545" s="153"/>
    </row>
    <row r="546">
      <c r="D546" s="153"/>
    </row>
    <row r="547">
      <c r="D547" s="153"/>
    </row>
    <row r="548">
      <c r="D548" s="153"/>
    </row>
    <row r="549">
      <c r="D549" s="153"/>
    </row>
    <row r="550">
      <c r="D550" s="153"/>
    </row>
    <row r="551">
      <c r="D551" s="153"/>
    </row>
    <row r="552">
      <c r="D552" s="153"/>
    </row>
    <row r="553">
      <c r="D553" s="153"/>
    </row>
    <row r="554">
      <c r="D554" s="153"/>
    </row>
    <row r="555">
      <c r="D555" s="153"/>
    </row>
    <row r="556">
      <c r="D556" s="153"/>
    </row>
    <row r="557">
      <c r="D557" s="153"/>
    </row>
    <row r="558">
      <c r="D558" s="153"/>
    </row>
    <row r="559">
      <c r="D559" s="153"/>
    </row>
    <row r="560">
      <c r="D560" s="153"/>
    </row>
    <row r="561">
      <c r="D561" s="153"/>
    </row>
    <row r="562">
      <c r="D562" s="153"/>
    </row>
    <row r="563">
      <c r="D563" s="153"/>
    </row>
    <row r="564">
      <c r="D564" s="153"/>
    </row>
    <row r="565">
      <c r="D565" s="153"/>
    </row>
    <row r="566">
      <c r="D566" s="153"/>
    </row>
    <row r="567">
      <c r="D567" s="153"/>
    </row>
    <row r="568">
      <c r="D568" s="153"/>
    </row>
    <row r="569">
      <c r="D569" s="153"/>
    </row>
    <row r="570">
      <c r="D570" s="153"/>
    </row>
    <row r="571">
      <c r="D571" s="153"/>
    </row>
    <row r="572">
      <c r="D572" s="153"/>
    </row>
    <row r="573">
      <c r="D573" s="153"/>
    </row>
    <row r="574">
      <c r="D574" s="153"/>
    </row>
    <row r="575">
      <c r="D575" s="153"/>
    </row>
    <row r="576">
      <c r="D576" s="153"/>
    </row>
    <row r="577">
      <c r="D577" s="153"/>
    </row>
    <row r="578">
      <c r="D578" s="153"/>
    </row>
    <row r="579">
      <c r="D579" s="153"/>
    </row>
    <row r="580">
      <c r="D580" s="153"/>
    </row>
    <row r="581">
      <c r="D581" s="153"/>
    </row>
    <row r="582">
      <c r="D582" s="153"/>
    </row>
    <row r="583">
      <c r="D583" s="153"/>
    </row>
    <row r="584">
      <c r="D584" s="153"/>
    </row>
    <row r="585">
      <c r="D585" s="153"/>
    </row>
    <row r="586">
      <c r="D586" s="153"/>
    </row>
    <row r="587">
      <c r="D587" s="153"/>
    </row>
    <row r="588">
      <c r="D588" s="153"/>
    </row>
    <row r="589">
      <c r="D589" s="153"/>
    </row>
    <row r="590">
      <c r="D590" s="153"/>
    </row>
    <row r="591">
      <c r="D591" s="153"/>
    </row>
    <row r="592">
      <c r="D592" s="153"/>
    </row>
    <row r="593">
      <c r="D593" s="153"/>
    </row>
    <row r="594">
      <c r="D594" s="153"/>
    </row>
    <row r="595">
      <c r="D595" s="153"/>
    </row>
    <row r="596">
      <c r="D596" s="153"/>
    </row>
    <row r="597">
      <c r="D597" s="153"/>
    </row>
    <row r="598">
      <c r="D598" s="153"/>
    </row>
    <row r="599">
      <c r="D599" s="153"/>
    </row>
    <row r="600">
      <c r="D600" s="153"/>
    </row>
    <row r="601">
      <c r="D601" s="153"/>
    </row>
    <row r="602">
      <c r="D602" s="153"/>
    </row>
    <row r="603">
      <c r="D603" s="153"/>
    </row>
    <row r="604">
      <c r="D604" s="153"/>
    </row>
    <row r="605">
      <c r="D605" s="153"/>
    </row>
    <row r="606">
      <c r="D606" s="153"/>
    </row>
    <row r="607">
      <c r="D607" s="153"/>
    </row>
    <row r="608">
      <c r="D608" s="153"/>
    </row>
    <row r="609">
      <c r="D609" s="153"/>
    </row>
    <row r="610">
      <c r="D610" s="153"/>
    </row>
    <row r="611">
      <c r="D611" s="153"/>
    </row>
    <row r="612">
      <c r="D612" s="153"/>
    </row>
    <row r="613">
      <c r="D613" s="153"/>
    </row>
    <row r="614">
      <c r="D614" s="153"/>
    </row>
    <row r="615">
      <c r="D615" s="153"/>
    </row>
    <row r="616">
      <c r="D616" s="153"/>
    </row>
    <row r="617">
      <c r="D617" s="153"/>
    </row>
    <row r="618">
      <c r="D618" s="153"/>
    </row>
    <row r="619">
      <c r="D619" s="153"/>
    </row>
    <row r="620">
      <c r="D620" s="153"/>
    </row>
    <row r="621">
      <c r="D621" s="153"/>
    </row>
    <row r="622">
      <c r="D622" s="153"/>
    </row>
    <row r="623">
      <c r="D623" s="153"/>
    </row>
    <row r="624">
      <c r="D624" s="153"/>
    </row>
    <row r="625">
      <c r="D625" s="153"/>
    </row>
    <row r="626">
      <c r="D626" s="153"/>
    </row>
    <row r="627">
      <c r="D627" s="153"/>
    </row>
    <row r="628">
      <c r="D628" s="153"/>
    </row>
    <row r="629">
      <c r="D629" s="153"/>
    </row>
    <row r="630">
      <c r="D630" s="153"/>
    </row>
    <row r="631">
      <c r="D631" s="153"/>
    </row>
    <row r="632">
      <c r="D632" s="153"/>
    </row>
    <row r="633">
      <c r="D633" s="153"/>
    </row>
    <row r="634">
      <c r="D634" s="153"/>
    </row>
    <row r="635">
      <c r="D635" s="153"/>
    </row>
    <row r="636">
      <c r="D636" s="153"/>
    </row>
    <row r="637">
      <c r="D637" s="153"/>
    </row>
    <row r="638">
      <c r="D638" s="153"/>
    </row>
    <row r="639">
      <c r="D639" s="153"/>
    </row>
    <row r="640">
      <c r="D640" s="153"/>
    </row>
    <row r="641">
      <c r="D641" s="153"/>
    </row>
    <row r="642">
      <c r="D642" s="153"/>
    </row>
    <row r="643">
      <c r="D643" s="153"/>
    </row>
    <row r="644">
      <c r="D644" s="153"/>
    </row>
    <row r="645">
      <c r="D645" s="153"/>
    </row>
    <row r="646">
      <c r="D646" s="153"/>
    </row>
    <row r="647">
      <c r="D647" s="153"/>
    </row>
    <row r="648">
      <c r="D648" s="153"/>
    </row>
    <row r="649">
      <c r="D649" s="153"/>
    </row>
    <row r="650">
      <c r="D650" s="153"/>
    </row>
    <row r="651">
      <c r="D651" s="153"/>
    </row>
    <row r="652">
      <c r="D652" s="153"/>
    </row>
    <row r="653">
      <c r="D653" s="153"/>
    </row>
    <row r="654">
      <c r="D654" s="153"/>
    </row>
    <row r="655">
      <c r="D655" s="153"/>
    </row>
    <row r="656">
      <c r="D656" s="153"/>
    </row>
    <row r="657">
      <c r="D657" s="153"/>
    </row>
    <row r="658">
      <c r="D658" s="153"/>
    </row>
    <row r="659">
      <c r="D659" s="153"/>
    </row>
    <row r="660">
      <c r="D660" s="153"/>
    </row>
    <row r="661">
      <c r="D661" s="153"/>
    </row>
    <row r="662">
      <c r="D662" s="153"/>
    </row>
    <row r="663">
      <c r="D663" s="153"/>
    </row>
    <row r="664">
      <c r="D664" s="153"/>
    </row>
    <row r="665">
      <c r="D665" s="153"/>
    </row>
    <row r="666">
      <c r="D666" s="153"/>
    </row>
    <row r="667">
      <c r="D667" s="153"/>
    </row>
    <row r="668">
      <c r="D668" s="153"/>
    </row>
    <row r="669">
      <c r="D669" s="153"/>
    </row>
    <row r="670">
      <c r="D670" s="153"/>
    </row>
    <row r="671">
      <c r="D671" s="153"/>
    </row>
    <row r="672">
      <c r="D672" s="153"/>
    </row>
    <row r="673">
      <c r="D673" s="153"/>
    </row>
    <row r="674">
      <c r="D674" s="153"/>
    </row>
    <row r="675">
      <c r="D675" s="153"/>
    </row>
    <row r="676">
      <c r="D676" s="153"/>
    </row>
    <row r="677">
      <c r="D677" s="153"/>
    </row>
    <row r="678">
      <c r="D678" s="153"/>
    </row>
    <row r="679">
      <c r="D679" s="153"/>
    </row>
    <row r="680">
      <c r="D680" s="153"/>
    </row>
    <row r="681">
      <c r="D681" s="153"/>
    </row>
    <row r="682">
      <c r="D682" s="153"/>
    </row>
    <row r="683">
      <c r="D683" s="153"/>
    </row>
    <row r="684">
      <c r="D684" s="153"/>
    </row>
    <row r="685">
      <c r="D685" s="153"/>
    </row>
    <row r="686">
      <c r="D686" s="153"/>
    </row>
    <row r="687">
      <c r="D687" s="153"/>
    </row>
    <row r="688">
      <c r="D688" s="153"/>
    </row>
    <row r="689">
      <c r="D689" s="153"/>
    </row>
    <row r="690">
      <c r="D690" s="153"/>
    </row>
    <row r="691">
      <c r="D691" s="153"/>
    </row>
    <row r="692">
      <c r="D692" s="153"/>
    </row>
    <row r="693">
      <c r="D693" s="153"/>
    </row>
    <row r="694">
      <c r="D694" s="153"/>
    </row>
    <row r="695">
      <c r="D695" s="153"/>
    </row>
    <row r="696">
      <c r="D696" s="153"/>
    </row>
    <row r="697">
      <c r="D697" s="153"/>
    </row>
    <row r="698">
      <c r="D698" s="153"/>
    </row>
    <row r="699">
      <c r="D699" s="153"/>
    </row>
    <row r="700">
      <c r="D700" s="153"/>
    </row>
    <row r="701">
      <c r="D701" s="153"/>
    </row>
    <row r="702">
      <c r="D702" s="153"/>
    </row>
    <row r="703">
      <c r="D703" s="153"/>
    </row>
    <row r="704">
      <c r="D704" s="153"/>
    </row>
    <row r="705">
      <c r="D705" s="153"/>
    </row>
    <row r="706">
      <c r="D706" s="153"/>
    </row>
    <row r="707">
      <c r="D707" s="153"/>
    </row>
    <row r="708">
      <c r="D708" s="153"/>
    </row>
    <row r="709">
      <c r="D709" s="153"/>
    </row>
    <row r="710">
      <c r="D710" s="153"/>
    </row>
    <row r="711">
      <c r="D711" s="153"/>
    </row>
    <row r="712">
      <c r="D712" s="153"/>
    </row>
    <row r="713">
      <c r="D713" s="153"/>
    </row>
    <row r="714">
      <c r="D714" s="153"/>
    </row>
    <row r="715">
      <c r="D715" s="153"/>
    </row>
    <row r="716">
      <c r="D716" s="153"/>
    </row>
    <row r="717">
      <c r="D717" s="153"/>
    </row>
    <row r="718">
      <c r="D718" s="153"/>
    </row>
    <row r="719">
      <c r="D719" s="153"/>
    </row>
    <row r="720">
      <c r="D720" s="153"/>
    </row>
    <row r="721">
      <c r="D721" s="153"/>
    </row>
    <row r="722">
      <c r="D722" s="153"/>
    </row>
    <row r="723">
      <c r="D723" s="153"/>
    </row>
    <row r="724">
      <c r="D724" s="153"/>
    </row>
    <row r="725">
      <c r="D725" s="153"/>
    </row>
    <row r="726">
      <c r="D726" s="153"/>
    </row>
    <row r="727">
      <c r="D727" s="153"/>
    </row>
    <row r="728">
      <c r="D728" s="153"/>
    </row>
    <row r="729">
      <c r="D729" s="153"/>
    </row>
    <row r="730">
      <c r="D730" s="153"/>
    </row>
    <row r="731">
      <c r="D731" s="153"/>
    </row>
    <row r="732">
      <c r="D732" s="153"/>
    </row>
    <row r="733">
      <c r="D733" s="153"/>
    </row>
    <row r="734">
      <c r="D734" s="153"/>
    </row>
    <row r="735">
      <c r="D735" s="153"/>
    </row>
    <row r="736">
      <c r="D736" s="153"/>
    </row>
    <row r="737">
      <c r="D737" s="153"/>
    </row>
    <row r="738">
      <c r="D738" s="153"/>
    </row>
    <row r="739">
      <c r="D739" s="153"/>
    </row>
    <row r="740">
      <c r="D740" s="153"/>
    </row>
    <row r="741">
      <c r="D741" s="153"/>
    </row>
    <row r="742">
      <c r="D742" s="153"/>
    </row>
    <row r="743">
      <c r="D743" s="153"/>
    </row>
    <row r="744">
      <c r="D744" s="153"/>
    </row>
    <row r="745">
      <c r="D745" s="153"/>
    </row>
    <row r="746">
      <c r="D746" s="153"/>
    </row>
    <row r="747">
      <c r="D747" s="153"/>
    </row>
    <row r="748">
      <c r="D748" s="153"/>
    </row>
    <row r="749">
      <c r="D749" s="153"/>
    </row>
    <row r="750">
      <c r="D750" s="153"/>
    </row>
    <row r="751">
      <c r="D751" s="153"/>
    </row>
    <row r="752">
      <c r="D752" s="153"/>
    </row>
    <row r="753">
      <c r="D753" s="153"/>
    </row>
    <row r="754">
      <c r="D754" s="153"/>
    </row>
    <row r="755">
      <c r="D755" s="153"/>
    </row>
    <row r="756">
      <c r="D756" s="153"/>
    </row>
    <row r="757">
      <c r="D757" s="153"/>
    </row>
    <row r="758">
      <c r="D758" s="153"/>
    </row>
    <row r="759">
      <c r="D759" s="153"/>
    </row>
    <row r="760">
      <c r="D760" s="153"/>
    </row>
    <row r="761">
      <c r="D761" s="153"/>
    </row>
    <row r="762">
      <c r="D762" s="153"/>
    </row>
    <row r="763">
      <c r="D763" s="153"/>
    </row>
    <row r="764">
      <c r="D764" s="153"/>
    </row>
    <row r="765">
      <c r="D765" s="153"/>
    </row>
    <row r="766">
      <c r="D766" s="153"/>
    </row>
    <row r="767">
      <c r="D767" s="153"/>
    </row>
    <row r="768">
      <c r="D768" s="153"/>
    </row>
    <row r="769">
      <c r="D769" s="153"/>
    </row>
    <row r="770">
      <c r="D770" s="153"/>
    </row>
    <row r="771">
      <c r="D771" s="153"/>
    </row>
    <row r="772">
      <c r="D772" s="153"/>
    </row>
    <row r="773">
      <c r="D773" s="153"/>
    </row>
    <row r="774">
      <c r="D774" s="153"/>
    </row>
    <row r="775">
      <c r="D775" s="153"/>
    </row>
    <row r="776">
      <c r="D776" s="153"/>
    </row>
    <row r="777">
      <c r="D777" s="153"/>
    </row>
    <row r="778">
      <c r="D778" s="153"/>
    </row>
    <row r="779">
      <c r="D779" s="153"/>
    </row>
    <row r="780">
      <c r="D780" s="153"/>
    </row>
    <row r="781">
      <c r="D781" s="153"/>
    </row>
    <row r="782">
      <c r="D782" s="153"/>
    </row>
    <row r="783">
      <c r="D783" s="153"/>
    </row>
    <row r="784">
      <c r="D784" s="153"/>
    </row>
    <row r="785">
      <c r="D785" s="153"/>
    </row>
    <row r="786">
      <c r="D786" s="153"/>
    </row>
    <row r="787">
      <c r="D787" s="153"/>
    </row>
    <row r="788">
      <c r="D788" s="153"/>
    </row>
    <row r="789">
      <c r="D789" s="153"/>
    </row>
    <row r="790">
      <c r="D790" s="153"/>
    </row>
    <row r="791">
      <c r="D791" s="153"/>
    </row>
    <row r="792">
      <c r="D792" s="153"/>
    </row>
    <row r="793">
      <c r="D793" s="153"/>
    </row>
    <row r="794">
      <c r="D794" s="153"/>
    </row>
    <row r="795">
      <c r="D795" s="153"/>
    </row>
    <row r="796">
      <c r="D796" s="153"/>
    </row>
    <row r="797">
      <c r="D797" s="153"/>
    </row>
    <row r="798">
      <c r="D798" s="153"/>
    </row>
    <row r="799">
      <c r="D799" s="153"/>
    </row>
    <row r="800">
      <c r="D800" s="153"/>
    </row>
    <row r="801">
      <c r="D801" s="153"/>
    </row>
    <row r="802">
      <c r="D802" s="153"/>
    </row>
    <row r="803">
      <c r="D803" s="153"/>
    </row>
    <row r="804">
      <c r="D804" s="153"/>
    </row>
    <row r="805">
      <c r="D805" s="153"/>
    </row>
    <row r="806">
      <c r="D806" s="153"/>
    </row>
    <row r="807">
      <c r="D807" s="153"/>
    </row>
    <row r="808">
      <c r="D808" s="153"/>
    </row>
    <row r="809">
      <c r="D809" s="153"/>
    </row>
    <row r="810">
      <c r="D810" s="153"/>
    </row>
    <row r="811">
      <c r="D811" s="153"/>
    </row>
    <row r="812">
      <c r="D812" s="153"/>
    </row>
    <row r="813">
      <c r="D813" s="153"/>
    </row>
    <row r="814">
      <c r="D814" s="153"/>
    </row>
    <row r="815">
      <c r="D815" s="153"/>
    </row>
    <row r="816">
      <c r="D816" s="153"/>
    </row>
    <row r="817">
      <c r="D817" s="153"/>
    </row>
    <row r="818">
      <c r="D818" s="153"/>
    </row>
    <row r="819">
      <c r="D819" s="153"/>
    </row>
    <row r="820">
      <c r="D820" s="153"/>
    </row>
    <row r="821">
      <c r="D821" s="153"/>
    </row>
    <row r="822">
      <c r="D822" s="153"/>
    </row>
    <row r="823">
      <c r="D823" s="153"/>
    </row>
    <row r="824">
      <c r="D824" s="153"/>
    </row>
    <row r="825">
      <c r="D825" s="153"/>
    </row>
    <row r="826">
      <c r="D826" s="153"/>
    </row>
    <row r="827">
      <c r="D827" s="153"/>
    </row>
    <row r="828">
      <c r="D828" s="153"/>
    </row>
    <row r="829">
      <c r="D829" s="153"/>
    </row>
    <row r="830">
      <c r="D830" s="153"/>
    </row>
    <row r="831">
      <c r="D831" s="153"/>
    </row>
    <row r="832">
      <c r="D832" s="153"/>
    </row>
    <row r="833">
      <c r="D833" s="153"/>
    </row>
    <row r="834">
      <c r="D834" s="153"/>
    </row>
    <row r="835">
      <c r="D835" s="153"/>
    </row>
    <row r="836">
      <c r="D836" s="153"/>
    </row>
    <row r="837">
      <c r="D837" s="153"/>
    </row>
    <row r="838">
      <c r="D838" s="153"/>
    </row>
    <row r="839">
      <c r="D839" s="153"/>
    </row>
    <row r="840">
      <c r="D840" s="153"/>
    </row>
    <row r="841">
      <c r="D841" s="153"/>
    </row>
    <row r="842">
      <c r="D842" s="153"/>
    </row>
    <row r="843">
      <c r="D843" s="153"/>
    </row>
    <row r="844">
      <c r="D844" s="153"/>
    </row>
    <row r="845">
      <c r="D845" s="153"/>
    </row>
    <row r="846">
      <c r="D846" s="153"/>
    </row>
    <row r="847">
      <c r="D847" s="153"/>
    </row>
    <row r="848">
      <c r="D848" s="153"/>
    </row>
    <row r="849">
      <c r="D849" s="153"/>
    </row>
    <row r="850">
      <c r="D850" s="153"/>
    </row>
    <row r="851">
      <c r="D851" s="153"/>
    </row>
    <row r="852">
      <c r="D852" s="153"/>
    </row>
    <row r="853">
      <c r="D853" s="153"/>
    </row>
    <row r="854">
      <c r="D854" s="153"/>
    </row>
    <row r="855">
      <c r="D855" s="153"/>
    </row>
    <row r="856">
      <c r="D856" s="153"/>
    </row>
    <row r="857">
      <c r="D857" s="153"/>
    </row>
    <row r="858">
      <c r="D858" s="153"/>
    </row>
    <row r="859">
      <c r="D859" s="153"/>
    </row>
    <row r="860">
      <c r="D860" s="153"/>
    </row>
    <row r="861">
      <c r="D861" s="153"/>
    </row>
    <row r="862">
      <c r="D862" s="153"/>
    </row>
    <row r="863">
      <c r="D863" s="153"/>
    </row>
    <row r="864">
      <c r="D864" s="153"/>
    </row>
    <row r="865">
      <c r="D865" s="153"/>
    </row>
    <row r="866">
      <c r="D866" s="153"/>
    </row>
    <row r="867">
      <c r="D867" s="153"/>
    </row>
    <row r="868">
      <c r="D868" s="153"/>
    </row>
    <row r="869">
      <c r="D869" s="153"/>
    </row>
    <row r="870">
      <c r="D870" s="153"/>
    </row>
    <row r="871">
      <c r="D871" s="153"/>
    </row>
    <row r="872">
      <c r="D872" s="153"/>
    </row>
    <row r="873">
      <c r="D873" s="153"/>
    </row>
    <row r="874">
      <c r="D874" s="153"/>
    </row>
    <row r="875">
      <c r="D875" s="153"/>
    </row>
    <row r="876">
      <c r="D876" s="153"/>
    </row>
    <row r="877">
      <c r="D877" s="153"/>
    </row>
    <row r="878">
      <c r="D878" s="153"/>
    </row>
    <row r="879">
      <c r="D879" s="153"/>
    </row>
    <row r="880">
      <c r="D880" s="153"/>
    </row>
    <row r="881">
      <c r="D881" s="153"/>
    </row>
    <row r="882">
      <c r="D882" s="153"/>
    </row>
    <row r="883">
      <c r="D883" s="153"/>
    </row>
    <row r="884">
      <c r="D884" s="153"/>
    </row>
    <row r="885">
      <c r="D885" s="153"/>
    </row>
    <row r="886">
      <c r="D886" s="153"/>
    </row>
    <row r="887">
      <c r="D887" s="153"/>
    </row>
    <row r="888">
      <c r="D888" s="153"/>
    </row>
    <row r="889">
      <c r="D889" s="153"/>
    </row>
    <row r="890">
      <c r="D890" s="153"/>
    </row>
    <row r="891">
      <c r="D891" s="153"/>
    </row>
    <row r="892">
      <c r="D892" s="153"/>
    </row>
    <row r="893">
      <c r="D893" s="153"/>
    </row>
    <row r="894">
      <c r="D894" s="153"/>
    </row>
    <row r="895">
      <c r="D895" s="153"/>
    </row>
    <row r="896">
      <c r="D896" s="153"/>
    </row>
    <row r="897">
      <c r="D897" s="153"/>
    </row>
    <row r="898">
      <c r="D898" s="153"/>
    </row>
    <row r="899">
      <c r="D899" s="153"/>
    </row>
    <row r="900">
      <c r="D900" s="153"/>
    </row>
    <row r="901">
      <c r="D901" s="153"/>
    </row>
    <row r="902">
      <c r="D902" s="153"/>
    </row>
    <row r="903">
      <c r="D903" s="153"/>
    </row>
    <row r="904">
      <c r="D904" s="153"/>
    </row>
    <row r="905">
      <c r="D905" s="153"/>
    </row>
    <row r="906">
      <c r="D906" s="153"/>
    </row>
    <row r="907">
      <c r="D907" s="153"/>
    </row>
    <row r="908">
      <c r="D908" s="153"/>
    </row>
    <row r="909">
      <c r="D909" s="153"/>
    </row>
    <row r="910">
      <c r="D910" s="153"/>
    </row>
    <row r="911">
      <c r="D911" s="153"/>
    </row>
    <row r="912">
      <c r="D912" s="153"/>
    </row>
    <row r="913">
      <c r="D913" s="153"/>
    </row>
    <row r="914">
      <c r="D914" s="153"/>
    </row>
    <row r="915">
      <c r="D915" s="153"/>
    </row>
    <row r="916">
      <c r="D916" s="153"/>
    </row>
    <row r="917">
      <c r="D917" s="153"/>
    </row>
    <row r="918">
      <c r="D918" s="153"/>
    </row>
    <row r="919">
      <c r="D919" s="153"/>
    </row>
    <row r="920">
      <c r="D920" s="153"/>
    </row>
    <row r="921">
      <c r="D921" s="153"/>
    </row>
    <row r="922">
      <c r="D922" s="153"/>
    </row>
    <row r="923">
      <c r="D923" s="153"/>
    </row>
    <row r="924">
      <c r="D924" s="153"/>
    </row>
    <row r="925">
      <c r="D925" s="153"/>
    </row>
    <row r="926">
      <c r="D926" s="153"/>
    </row>
    <row r="927">
      <c r="D927" s="153"/>
    </row>
    <row r="928">
      <c r="D928" s="153"/>
    </row>
    <row r="929">
      <c r="D929" s="153"/>
    </row>
    <row r="930">
      <c r="D930" s="153"/>
    </row>
    <row r="931">
      <c r="D931" s="153"/>
    </row>
    <row r="932">
      <c r="D932" s="153"/>
    </row>
    <row r="933">
      <c r="D933" s="153"/>
    </row>
    <row r="934">
      <c r="D934" s="153"/>
    </row>
    <row r="935">
      <c r="D935" s="153"/>
    </row>
    <row r="936">
      <c r="D936" s="153"/>
    </row>
    <row r="937">
      <c r="D937" s="153"/>
    </row>
    <row r="938">
      <c r="D938" s="153"/>
    </row>
    <row r="939">
      <c r="D939" s="153"/>
    </row>
    <row r="940">
      <c r="D940" s="153"/>
    </row>
    <row r="941">
      <c r="D941" s="153"/>
    </row>
    <row r="942">
      <c r="D942" s="153"/>
    </row>
    <row r="943">
      <c r="D943" s="153"/>
    </row>
    <row r="944">
      <c r="D944" s="153"/>
    </row>
    <row r="945">
      <c r="D945" s="153"/>
    </row>
    <row r="946">
      <c r="D946" s="153"/>
    </row>
    <row r="947">
      <c r="D947" s="153"/>
    </row>
    <row r="948">
      <c r="D948" s="153"/>
    </row>
    <row r="949">
      <c r="D949" s="153"/>
    </row>
    <row r="950">
      <c r="D950" s="153"/>
    </row>
    <row r="951">
      <c r="D951" s="153"/>
    </row>
    <row r="952">
      <c r="D952" s="153"/>
    </row>
    <row r="953">
      <c r="D953" s="153"/>
    </row>
    <row r="954">
      <c r="D954" s="153"/>
    </row>
    <row r="955">
      <c r="D955" s="153"/>
    </row>
    <row r="956">
      <c r="D956" s="153"/>
    </row>
    <row r="957">
      <c r="D957" s="153"/>
    </row>
    <row r="958">
      <c r="D958" s="153"/>
    </row>
    <row r="959">
      <c r="D959" s="153"/>
    </row>
    <row r="960">
      <c r="D960" s="153"/>
    </row>
    <row r="961">
      <c r="D961" s="153"/>
    </row>
    <row r="962">
      <c r="D962" s="153"/>
    </row>
    <row r="963">
      <c r="D963" s="153"/>
    </row>
    <row r="964">
      <c r="D964" s="153"/>
    </row>
    <row r="965">
      <c r="D965" s="153"/>
    </row>
    <row r="966">
      <c r="D966" s="153"/>
    </row>
    <row r="967">
      <c r="D967" s="153"/>
    </row>
    <row r="968">
      <c r="D968" s="153"/>
    </row>
    <row r="969">
      <c r="D969" s="153"/>
    </row>
    <row r="970">
      <c r="D970" s="153"/>
    </row>
    <row r="971">
      <c r="D971" s="153"/>
    </row>
    <row r="972">
      <c r="D972" s="153"/>
    </row>
    <row r="973">
      <c r="D973" s="153"/>
    </row>
    <row r="974">
      <c r="D974" s="153"/>
    </row>
    <row r="975">
      <c r="D975" s="153"/>
    </row>
    <row r="976">
      <c r="D976" s="153"/>
    </row>
    <row r="977">
      <c r="D977" s="153"/>
    </row>
    <row r="978">
      <c r="D978" s="153"/>
    </row>
    <row r="979">
      <c r="D979" s="153"/>
    </row>
    <row r="980">
      <c r="D980" s="153"/>
    </row>
    <row r="981">
      <c r="D981" s="153"/>
    </row>
    <row r="982">
      <c r="D982" s="153"/>
    </row>
    <row r="983">
      <c r="D983" s="153"/>
    </row>
    <row r="984">
      <c r="D984" s="153"/>
    </row>
    <row r="985">
      <c r="D985" s="153"/>
    </row>
    <row r="986">
      <c r="D986" s="153"/>
    </row>
    <row r="987">
      <c r="D987" s="153"/>
    </row>
    <row r="988">
      <c r="D988" s="153"/>
    </row>
    <row r="989">
      <c r="D989" s="153"/>
    </row>
    <row r="990">
      <c r="D990" s="153"/>
    </row>
    <row r="991">
      <c r="D991" s="153"/>
    </row>
    <row r="992">
      <c r="D992" s="153"/>
    </row>
    <row r="993">
      <c r="D993" s="153"/>
    </row>
    <row r="994">
      <c r="D994" s="153"/>
    </row>
    <row r="995">
      <c r="D995" s="153"/>
    </row>
    <row r="996">
      <c r="D996" s="153"/>
    </row>
    <row r="997">
      <c r="D997" s="153"/>
    </row>
    <row r="998">
      <c r="D998" s="153"/>
    </row>
    <row r="999">
      <c r="D999" s="153"/>
    </row>
    <row r="1000">
      <c r="D1000" s="153"/>
    </row>
  </sheetData>
  <drawing r:id="rId1"/>
</worksheet>
</file>

<file path=xl/worksheets/sheet4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3">
    <tabColor rgb="FFFFF2CC"/>
    <pageSetUpPr/>
  </sheetPr>
  <sheetViews>
    <sheetView showGridLines="0" workbookViewId="0"/>
  </sheetViews>
  <sheetFormatPr customHeight="1" defaultColWidth="12.63" defaultRowHeight="15.0"/>
  <cols>
    <col customWidth="1" min="1" max="1" width="21.63"/>
    <col customWidth="1" min="2" max="2" width="19.63"/>
    <col customWidth="1" min="3" max="3" width="12.13"/>
    <col customWidth="1" min="4" max="4" width="12.88"/>
    <col customWidth="1" min="5" max="6" width="14.13"/>
    <col customWidth="1" min="7" max="7" width="59.13"/>
    <col customWidth="1" min="8" max="8" width="12.88"/>
    <col customWidth="1" min="9" max="9" width="14.13"/>
    <col customWidth="1" min="10" max="10" width="13.5"/>
    <col customWidth="1" min="11" max="11" width="14.13"/>
    <col customWidth="1" min="12" max="12" width="15.38"/>
    <col customWidth="1" min="13" max="26" width="8.63"/>
  </cols>
  <sheetData>
    <row r="1" ht="39.0" customHeight="1">
      <c r="A1" s="2" t="s">
        <v>1015</v>
      </c>
      <c r="B1" s="2"/>
      <c r="C1" s="2"/>
      <c r="D1" s="2"/>
      <c r="E1" s="2"/>
      <c r="F1" s="2"/>
      <c r="G1" s="2"/>
      <c r="H1" s="2"/>
      <c r="I1" s="2"/>
      <c r="J1" s="2"/>
      <c r="K1" s="2"/>
      <c r="L1" s="2"/>
      <c r="M1" s="2"/>
      <c r="N1" s="2"/>
      <c r="O1" s="2"/>
      <c r="P1" s="2"/>
      <c r="Q1" s="2"/>
      <c r="R1" s="2"/>
      <c r="S1" s="2"/>
      <c r="T1" s="2"/>
      <c r="U1" s="2"/>
      <c r="V1" s="2"/>
      <c r="W1" s="2"/>
      <c r="X1" s="2"/>
      <c r="Y1" s="2"/>
      <c r="Z1" s="2"/>
    </row>
    <row r="2" ht="9.75" customHeight="1">
      <c r="A2" s="108"/>
      <c r="B2" s="2"/>
      <c r="C2" s="2"/>
      <c r="D2" s="2"/>
      <c r="E2" s="2"/>
      <c r="F2" s="2"/>
      <c r="G2" s="2"/>
      <c r="H2" s="2"/>
      <c r="I2" s="2"/>
      <c r="J2" s="2"/>
      <c r="K2" s="2"/>
      <c r="L2" s="2"/>
      <c r="M2" s="2"/>
      <c r="N2" s="2"/>
      <c r="O2" s="2"/>
      <c r="P2" s="2"/>
      <c r="Q2" s="2"/>
      <c r="R2" s="2"/>
      <c r="S2" s="2"/>
      <c r="T2" s="2"/>
      <c r="U2" s="2"/>
      <c r="V2" s="2"/>
      <c r="W2" s="2"/>
      <c r="X2" s="2"/>
      <c r="Y2" s="2"/>
      <c r="Z2" s="2"/>
    </row>
    <row r="3" ht="12.75" customHeight="1">
      <c r="A3" s="113" t="s">
        <v>1016</v>
      </c>
      <c r="B3" s="114" t="s">
        <v>1017</v>
      </c>
      <c r="C3" s="99">
        <v>1000000.0</v>
      </c>
      <c r="D3" s="2"/>
      <c r="E3" s="2"/>
      <c r="F3" s="2"/>
      <c r="G3" s="2"/>
      <c r="H3" s="2"/>
      <c r="I3" s="2"/>
      <c r="J3" s="2"/>
      <c r="K3" s="2"/>
      <c r="L3" s="2"/>
      <c r="M3" s="2"/>
      <c r="N3" s="2"/>
      <c r="O3" s="2"/>
      <c r="P3" s="2"/>
      <c r="Q3" s="2"/>
      <c r="R3" s="2"/>
      <c r="S3" s="2"/>
      <c r="T3" s="2"/>
      <c r="U3" s="2"/>
      <c r="V3" s="2"/>
      <c r="W3" s="2"/>
      <c r="X3" s="2"/>
      <c r="Y3" s="2"/>
      <c r="Z3" s="2"/>
    </row>
    <row r="4" ht="14.25" customHeight="1">
      <c r="A4" s="104"/>
      <c r="B4" s="243" t="s">
        <v>1018</v>
      </c>
      <c r="C4" s="244">
        <v>3.66666666666666</v>
      </c>
      <c r="D4" s="2"/>
      <c r="E4" s="2"/>
      <c r="F4" s="2"/>
      <c r="G4" s="2"/>
      <c r="H4" s="2"/>
      <c r="I4" s="2"/>
      <c r="J4" s="2"/>
      <c r="K4" s="2"/>
      <c r="L4" s="2"/>
      <c r="M4" s="2"/>
      <c r="N4" s="2"/>
      <c r="O4" s="2"/>
      <c r="P4" s="2"/>
      <c r="Q4" s="2"/>
      <c r="R4" s="2"/>
      <c r="S4" s="2"/>
      <c r="T4" s="2"/>
      <c r="U4" s="2"/>
      <c r="V4" s="2"/>
      <c r="W4" s="2"/>
      <c r="X4" s="2"/>
      <c r="Y4" s="2"/>
      <c r="Z4" s="2"/>
    </row>
    <row r="5" ht="14.25" customHeight="1">
      <c r="A5" s="2"/>
      <c r="B5" s="13"/>
      <c r="C5" s="39"/>
      <c r="D5" s="2"/>
      <c r="E5" s="2"/>
      <c r="F5" s="2"/>
      <c r="G5" s="2"/>
      <c r="H5" s="2"/>
      <c r="I5" s="2"/>
      <c r="J5" s="2"/>
      <c r="K5" s="2"/>
      <c r="L5" s="2"/>
      <c r="M5" s="2"/>
      <c r="N5" s="2"/>
      <c r="O5" s="2"/>
      <c r="P5" s="2"/>
      <c r="Q5" s="2"/>
      <c r="R5" s="2"/>
      <c r="S5" s="2"/>
      <c r="T5" s="2"/>
      <c r="U5" s="2"/>
      <c r="V5" s="2"/>
      <c r="W5" s="2"/>
      <c r="X5" s="2"/>
      <c r="Y5" s="2"/>
      <c r="Z5" s="2"/>
    </row>
    <row r="6" ht="22.5" customHeight="1">
      <c r="A6" s="245"/>
      <c r="B6" s="246" t="s">
        <v>1019</v>
      </c>
      <c r="C6" s="246" t="s">
        <v>160</v>
      </c>
      <c r="D6" s="246" t="s">
        <v>167</v>
      </c>
      <c r="E6" s="246" t="s">
        <v>168</v>
      </c>
      <c r="F6" s="246" t="s">
        <v>1020</v>
      </c>
      <c r="G6" s="247" t="s">
        <v>1021</v>
      </c>
    </row>
    <row r="7" ht="12.75" customHeight="1">
      <c r="A7" s="248" t="s">
        <v>1022</v>
      </c>
      <c r="B7" s="97" t="s">
        <v>1023</v>
      </c>
      <c r="C7" s="97">
        <v>226.0</v>
      </c>
      <c r="D7" s="97">
        <v>138.0</v>
      </c>
      <c r="E7" s="97">
        <v>218.0</v>
      </c>
      <c r="F7" s="97"/>
      <c r="G7" s="249" t="s">
        <v>1024</v>
      </c>
    </row>
    <row r="8" ht="12.75" customHeight="1">
      <c r="A8" s="86"/>
      <c r="B8" s="2" t="s">
        <v>1025</v>
      </c>
      <c r="C8" s="2">
        <f t="shared" ref="C8:E8" si="1">C7*10000</f>
        <v>2260000</v>
      </c>
      <c r="D8" s="2">
        <f t="shared" si="1"/>
        <v>1380000</v>
      </c>
      <c r="E8" s="2">
        <f t="shared" si="1"/>
        <v>2180000</v>
      </c>
      <c r="F8" s="2"/>
      <c r="G8" s="250" t="s">
        <v>1026</v>
      </c>
      <c r="H8" s="2"/>
      <c r="I8" s="2"/>
      <c r="J8" s="2"/>
      <c r="K8" s="2"/>
      <c r="L8" s="2"/>
      <c r="M8" s="2"/>
      <c r="O8" s="2"/>
      <c r="P8" s="2"/>
      <c r="Q8" s="2"/>
      <c r="R8" s="2"/>
      <c r="S8" s="2"/>
      <c r="T8" s="2"/>
      <c r="U8" s="2"/>
      <c r="V8" s="2"/>
      <c r="W8" s="2"/>
      <c r="X8" s="2"/>
      <c r="Y8" s="2"/>
      <c r="Z8" s="2"/>
    </row>
    <row r="9" ht="12.75" customHeight="1">
      <c r="A9" s="86"/>
      <c r="B9" s="2" t="s">
        <v>1027</v>
      </c>
      <c r="C9" s="2">
        <f t="shared" ref="C9:E9" si="2">C8/$C$3</f>
        <v>2.26</v>
      </c>
      <c r="D9" s="2">
        <f t="shared" si="2"/>
        <v>1.38</v>
      </c>
      <c r="E9" s="2">
        <f t="shared" si="2"/>
        <v>2.18</v>
      </c>
      <c r="F9" s="2"/>
      <c r="G9" s="250" t="s">
        <v>1028</v>
      </c>
      <c r="H9" s="2"/>
      <c r="I9" s="2"/>
      <c r="J9" s="2"/>
      <c r="K9" s="2"/>
      <c r="L9" s="2"/>
      <c r="M9" s="2"/>
      <c r="O9" s="2"/>
      <c r="R9" s="2"/>
      <c r="S9" s="2"/>
      <c r="T9" s="2"/>
      <c r="U9" s="2"/>
      <c r="V9" s="2"/>
      <c r="W9" s="2"/>
      <c r="X9" s="2"/>
      <c r="Y9" s="2"/>
      <c r="Z9" s="2"/>
    </row>
    <row r="10" ht="12.75" customHeight="1">
      <c r="A10" s="86"/>
      <c r="B10" s="2" t="s">
        <v>1029</v>
      </c>
      <c r="C10" s="201">
        <f t="shared" ref="C10:E10" si="3">C9*3.66</f>
        <v>8.2716</v>
      </c>
      <c r="D10" s="201">
        <f t="shared" si="3"/>
        <v>5.0508</v>
      </c>
      <c r="E10" s="201">
        <f t="shared" si="3"/>
        <v>7.9788</v>
      </c>
      <c r="F10" s="201" t="s">
        <v>1030</v>
      </c>
      <c r="G10" s="250" t="s">
        <v>1031</v>
      </c>
      <c r="H10" s="2"/>
      <c r="I10" s="2"/>
      <c r="J10" s="2"/>
      <c r="K10" s="2"/>
      <c r="L10" s="2"/>
      <c r="M10" s="2"/>
      <c r="O10" s="2"/>
      <c r="Q10" s="2"/>
      <c r="R10" s="2"/>
      <c r="S10" s="2"/>
      <c r="T10" s="2"/>
      <c r="U10" s="2"/>
      <c r="V10" s="2"/>
      <c r="W10" s="2"/>
      <c r="X10" s="2"/>
      <c r="Y10" s="2"/>
      <c r="Z10" s="2"/>
    </row>
    <row r="11" ht="12.75" customHeight="1">
      <c r="A11" s="113" t="s">
        <v>1032</v>
      </c>
      <c r="B11" s="97"/>
      <c r="C11" s="97"/>
      <c r="D11" s="97"/>
      <c r="E11" s="97"/>
      <c r="F11" s="97"/>
      <c r="G11" s="249" t="s">
        <v>1033</v>
      </c>
    </row>
    <row r="12" ht="12.75" customHeight="1">
      <c r="A12" s="86"/>
      <c r="B12" s="2" t="s">
        <v>1034</v>
      </c>
      <c r="C12" s="46">
        <v>174.0</v>
      </c>
      <c r="D12" s="46">
        <v>138.0</v>
      </c>
      <c r="E12" s="46">
        <v>245.0</v>
      </c>
      <c r="F12" s="46" t="s">
        <v>1030</v>
      </c>
      <c r="G12" s="250"/>
      <c r="H12" s="2"/>
      <c r="I12" s="2"/>
      <c r="J12" s="2"/>
      <c r="K12" s="2"/>
      <c r="L12" s="2"/>
      <c r="M12" s="2"/>
      <c r="N12" s="2"/>
      <c r="O12" s="2"/>
      <c r="P12" s="2"/>
      <c r="Q12" s="2"/>
      <c r="R12" s="2"/>
      <c r="S12" s="2"/>
      <c r="T12" s="2"/>
      <c r="U12" s="2"/>
      <c r="V12" s="2"/>
      <c r="W12" s="2"/>
      <c r="X12" s="2"/>
      <c r="Y12" s="2"/>
      <c r="Z12" s="2"/>
    </row>
    <row r="13" ht="12.75" customHeight="1">
      <c r="A13" s="86"/>
      <c r="B13" s="2" t="s">
        <v>1035</v>
      </c>
      <c r="C13" s="2">
        <v>1.74E-4</v>
      </c>
      <c r="D13" s="2">
        <v>1.38E-4</v>
      </c>
      <c r="E13" s="2">
        <v>2.45E-4</v>
      </c>
      <c r="F13" s="2"/>
      <c r="G13" s="250"/>
    </row>
    <row r="14" ht="12.75" customHeight="1">
      <c r="A14" s="86"/>
      <c r="B14" s="2" t="s">
        <v>1027</v>
      </c>
      <c r="C14" s="2">
        <v>1.74</v>
      </c>
      <c r="D14" s="2">
        <v>1.38</v>
      </c>
      <c r="E14" s="2">
        <v>0.245</v>
      </c>
      <c r="F14" s="2"/>
      <c r="G14" s="250"/>
    </row>
    <row r="15" ht="12.75" customHeight="1">
      <c r="A15" s="86"/>
      <c r="B15" s="2" t="s">
        <v>1036</v>
      </c>
      <c r="C15" s="2">
        <f t="shared" ref="C15:E15" si="4">C14*3.66</f>
        <v>6.3684</v>
      </c>
      <c r="D15" s="2">
        <f t="shared" si="4"/>
        <v>5.0508</v>
      </c>
      <c r="E15" s="2">
        <f t="shared" si="4"/>
        <v>0.8967</v>
      </c>
      <c r="F15" s="2"/>
      <c r="G15" s="250"/>
      <c r="H15" s="2"/>
      <c r="I15" s="2"/>
      <c r="J15" s="2"/>
      <c r="K15" s="2"/>
      <c r="L15" s="2"/>
      <c r="M15" s="2"/>
      <c r="N15" s="2"/>
      <c r="O15" s="2"/>
      <c r="P15" s="2"/>
      <c r="Q15" s="2"/>
      <c r="R15" s="2"/>
      <c r="S15" s="2"/>
      <c r="T15" s="2"/>
      <c r="U15" s="2"/>
      <c r="V15" s="2"/>
      <c r="W15" s="2"/>
      <c r="X15" s="2"/>
      <c r="Y15" s="2"/>
      <c r="Z15" s="2"/>
    </row>
    <row r="16" ht="12.75" customHeight="1">
      <c r="A16" s="86"/>
      <c r="B16" s="2"/>
      <c r="C16" s="2"/>
      <c r="D16" s="2"/>
      <c r="E16" s="2"/>
      <c r="F16" s="2"/>
      <c r="G16" s="250"/>
    </row>
    <row r="17" ht="12.75" customHeight="1">
      <c r="A17" s="113" t="s">
        <v>1037</v>
      </c>
      <c r="B17" s="97"/>
      <c r="C17" s="97"/>
      <c r="D17" s="97"/>
      <c r="E17" s="97"/>
      <c r="F17" s="97"/>
      <c r="G17" s="249" t="s">
        <v>1038</v>
      </c>
      <c r="H17" s="2"/>
      <c r="I17" s="2"/>
      <c r="J17" s="2"/>
      <c r="K17" s="2"/>
      <c r="L17" s="2"/>
      <c r="M17" s="2"/>
      <c r="N17" s="2"/>
      <c r="O17" s="2"/>
      <c r="P17" s="2"/>
      <c r="Q17" s="2"/>
      <c r="R17" s="2"/>
      <c r="S17" s="2"/>
      <c r="T17" s="2"/>
      <c r="U17" s="2"/>
      <c r="V17" s="2"/>
      <c r="W17" s="2"/>
      <c r="X17" s="2"/>
      <c r="Y17" s="2"/>
      <c r="Z17" s="2"/>
    </row>
    <row r="18" ht="12.75" customHeight="1">
      <c r="A18" s="86"/>
      <c r="B18" s="2" t="s">
        <v>1027</v>
      </c>
      <c r="C18" s="2">
        <v>1.46</v>
      </c>
      <c r="D18" s="2"/>
      <c r="E18" s="2">
        <v>1.46</v>
      </c>
      <c r="F18" s="2" t="s">
        <v>1030</v>
      </c>
      <c r="G18" s="250" t="s">
        <v>1039</v>
      </c>
      <c r="H18" s="2"/>
      <c r="I18" s="2"/>
      <c r="J18" s="2"/>
      <c r="K18" s="2"/>
      <c r="L18" s="2"/>
      <c r="M18" s="2"/>
      <c r="N18" s="2"/>
      <c r="O18" s="2"/>
      <c r="P18" s="2"/>
      <c r="Q18" s="2"/>
      <c r="R18" s="2"/>
      <c r="S18" s="2"/>
      <c r="T18" s="2"/>
      <c r="U18" s="2"/>
      <c r="V18" s="2"/>
      <c r="W18" s="2"/>
      <c r="X18" s="2"/>
      <c r="Y18" s="2"/>
      <c r="Z18" s="2"/>
    </row>
    <row r="19" ht="12.75" customHeight="1">
      <c r="A19" s="86" t="s">
        <v>1040</v>
      </c>
      <c r="B19" s="2" t="s">
        <v>1036</v>
      </c>
      <c r="C19" s="2">
        <f>C18*3.66</f>
        <v>5.3436</v>
      </c>
      <c r="D19" s="2"/>
      <c r="E19" s="2">
        <f>E18*3.66</f>
        <v>5.3436</v>
      </c>
      <c r="F19" s="2"/>
      <c r="G19" s="250" t="s">
        <v>1041</v>
      </c>
    </row>
    <row r="20" ht="12.75" customHeight="1">
      <c r="A20" s="86"/>
      <c r="B20" s="2"/>
      <c r="C20" s="2"/>
      <c r="D20" s="2"/>
      <c r="E20" s="2"/>
      <c r="F20" s="2"/>
      <c r="G20" s="250"/>
      <c r="H20" s="2"/>
      <c r="I20" s="2"/>
      <c r="J20" s="2"/>
      <c r="K20" s="2"/>
      <c r="L20" s="2"/>
      <c r="M20" s="2"/>
      <c r="N20" s="2"/>
      <c r="O20" s="2"/>
      <c r="P20" s="2"/>
      <c r="Q20" s="2"/>
      <c r="R20" s="2"/>
      <c r="S20" s="2"/>
      <c r="T20" s="2"/>
      <c r="U20" s="2"/>
      <c r="V20" s="2"/>
      <c r="W20" s="2"/>
      <c r="X20" s="2"/>
      <c r="Y20" s="2"/>
      <c r="Z20" s="2"/>
    </row>
    <row r="21" ht="12.75" customHeight="1">
      <c r="A21" s="113" t="s">
        <v>1042</v>
      </c>
      <c r="B21" s="114" t="s">
        <v>1043</v>
      </c>
      <c r="C21" s="114">
        <v>1.62</v>
      </c>
      <c r="D21" s="114">
        <v>0.43</v>
      </c>
      <c r="E21" s="114">
        <v>0.91</v>
      </c>
      <c r="F21" s="114"/>
      <c r="G21" s="251" t="s">
        <v>1044</v>
      </c>
      <c r="H21" s="2"/>
      <c r="I21" s="2"/>
      <c r="J21" s="2"/>
      <c r="K21" s="2"/>
      <c r="L21" s="2"/>
      <c r="M21" s="2"/>
      <c r="N21" s="2"/>
      <c r="O21" s="2"/>
      <c r="P21" s="2"/>
      <c r="Q21" s="2"/>
      <c r="R21" s="2"/>
      <c r="S21" s="2"/>
      <c r="T21" s="2"/>
      <c r="U21" s="2"/>
      <c r="V21" s="2"/>
      <c r="W21" s="2"/>
      <c r="X21" s="2"/>
      <c r="Y21" s="2"/>
      <c r="Z21" s="2"/>
    </row>
    <row r="22" ht="12.75" customHeight="1">
      <c r="A22" s="252" t="s">
        <v>1045</v>
      </c>
      <c r="B22" s="13" t="s">
        <v>1029</v>
      </c>
      <c r="C22" s="253">
        <f t="shared" ref="C22:E22" si="5">C21*$C$4</f>
        <v>5.94</v>
      </c>
      <c r="D22" s="253">
        <f t="shared" si="5"/>
        <v>1.576666667</v>
      </c>
      <c r="E22" s="253">
        <f t="shared" si="5"/>
        <v>3.336666667</v>
      </c>
      <c r="F22" s="13" t="s">
        <v>1030</v>
      </c>
      <c r="G22" s="254"/>
      <c r="H22" s="2"/>
      <c r="I22" s="2"/>
      <c r="J22" s="2"/>
      <c r="K22" s="2"/>
      <c r="L22" s="2"/>
      <c r="M22" s="2"/>
      <c r="N22" s="2"/>
      <c r="O22" s="2"/>
      <c r="P22" s="2"/>
      <c r="Q22" s="2"/>
      <c r="R22" s="2"/>
      <c r="S22" s="2"/>
      <c r="T22" s="2"/>
      <c r="U22" s="2"/>
      <c r="V22" s="2"/>
      <c r="W22" s="2"/>
      <c r="X22" s="2"/>
      <c r="Y22" s="2"/>
      <c r="Z22" s="2"/>
    </row>
    <row r="23" ht="12.75" customHeight="1">
      <c r="A23" s="252" t="s">
        <v>1046</v>
      </c>
      <c r="B23" s="13" t="s">
        <v>1043</v>
      </c>
      <c r="C23" s="253">
        <v>5.0</v>
      </c>
      <c r="D23" s="253"/>
      <c r="E23" s="253"/>
      <c r="F23" s="13"/>
      <c r="G23" s="254"/>
      <c r="H23" s="2"/>
      <c r="I23" s="2"/>
      <c r="J23" s="2"/>
      <c r="K23" s="2"/>
      <c r="L23" s="2"/>
      <c r="M23" s="2"/>
      <c r="N23" s="2"/>
      <c r="O23" s="2"/>
      <c r="P23" s="2"/>
      <c r="Q23" s="2"/>
      <c r="R23" s="2"/>
      <c r="S23" s="2"/>
      <c r="T23" s="2"/>
      <c r="U23" s="2"/>
      <c r="V23" s="2"/>
      <c r="W23" s="2"/>
      <c r="X23" s="2"/>
      <c r="Y23" s="2"/>
      <c r="Z23" s="2"/>
    </row>
    <row r="24" ht="12.75" customHeight="1">
      <c r="A24" s="252" t="s">
        <v>1047</v>
      </c>
      <c r="B24" s="13" t="s">
        <v>1029</v>
      </c>
      <c r="C24" s="253">
        <f>C23*3.67</f>
        <v>18.35</v>
      </c>
      <c r="D24" s="253"/>
      <c r="E24" s="253"/>
      <c r="F24" s="13"/>
      <c r="G24" s="254"/>
      <c r="H24" s="2"/>
      <c r="I24" s="2"/>
      <c r="J24" s="2"/>
      <c r="K24" s="2"/>
      <c r="L24" s="2"/>
      <c r="M24" s="2"/>
      <c r="N24" s="2"/>
      <c r="O24" s="2"/>
      <c r="P24" s="2"/>
      <c r="Q24" s="2"/>
      <c r="R24" s="2"/>
      <c r="S24" s="2"/>
      <c r="T24" s="2"/>
      <c r="U24" s="2"/>
      <c r="V24" s="2"/>
      <c r="W24" s="2"/>
      <c r="X24" s="2"/>
      <c r="Y24" s="2"/>
      <c r="Z24" s="2"/>
    </row>
    <row r="25" ht="12.75" customHeight="1">
      <c r="A25" s="252" t="s">
        <v>1048</v>
      </c>
      <c r="B25" s="13" t="s">
        <v>1043</v>
      </c>
      <c r="C25" s="253">
        <f>C23*0.58</f>
        <v>2.9</v>
      </c>
      <c r="D25" s="253"/>
      <c r="E25" s="253"/>
      <c r="F25" s="13"/>
      <c r="G25" s="254"/>
      <c r="H25" s="2"/>
      <c r="I25" s="2"/>
      <c r="J25" s="2"/>
      <c r="K25" s="2"/>
      <c r="L25" s="2"/>
      <c r="M25" s="2"/>
      <c r="N25" s="2"/>
      <c r="O25" s="2"/>
      <c r="P25" s="2"/>
      <c r="Q25" s="2"/>
      <c r="R25" s="2"/>
      <c r="S25" s="2"/>
      <c r="T25" s="2"/>
      <c r="U25" s="2"/>
      <c r="V25" s="2"/>
      <c r="W25" s="2"/>
      <c r="X25" s="2"/>
      <c r="Y25" s="2"/>
      <c r="Z25" s="2"/>
    </row>
    <row r="26" ht="12.75" customHeight="1">
      <c r="A26" s="252" t="s">
        <v>1049</v>
      </c>
      <c r="B26" s="13" t="s">
        <v>1029</v>
      </c>
      <c r="C26" s="13">
        <f>C25*3.67</f>
        <v>10.643</v>
      </c>
      <c r="D26" s="2"/>
      <c r="E26" s="2"/>
      <c r="F26" s="2"/>
      <c r="G26" s="250"/>
    </row>
    <row r="27" ht="12.75" customHeight="1">
      <c r="A27" s="255" t="s">
        <v>1050</v>
      </c>
      <c r="B27" s="256" t="s">
        <v>1029</v>
      </c>
      <c r="C27" s="257">
        <f>C22+C24+C26</f>
        <v>34.933</v>
      </c>
      <c r="D27" s="256"/>
      <c r="E27" s="256"/>
      <c r="F27" s="256"/>
      <c r="G27" s="258" t="s">
        <v>1051</v>
      </c>
      <c r="H27" s="2"/>
      <c r="I27" s="2"/>
      <c r="J27" s="2"/>
      <c r="K27" s="2"/>
      <c r="L27" s="2"/>
      <c r="M27" s="2"/>
      <c r="N27" s="2"/>
      <c r="O27" s="2"/>
      <c r="P27" s="2"/>
      <c r="Q27" s="2"/>
      <c r="R27" s="2"/>
      <c r="S27" s="2"/>
      <c r="T27" s="2"/>
      <c r="U27" s="2"/>
      <c r="V27" s="2"/>
      <c r="W27" s="2"/>
      <c r="X27" s="2"/>
      <c r="Y27" s="2"/>
      <c r="Z27" s="2"/>
    </row>
    <row r="28" ht="12.75" customHeight="1">
      <c r="A28" s="113" t="s">
        <v>1052</v>
      </c>
      <c r="B28" s="97" t="s">
        <v>1053</v>
      </c>
      <c r="C28" s="97"/>
      <c r="D28" s="97"/>
      <c r="E28" s="97"/>
      <c r="F28" s="97"/>
      <c r="G28" s="249" t="s">
        <v>1054</v>
      </c>
      <c r="H28" s="2"/>
      <c r="I28" s="2"/>
      <c r="J28" s="2"/>
      <c r="K28" s="2"/>
      <c r="L28" s="2"/>
      <c r="M28" s="2"/>
      <c r="N28" s="2"/>
      <c r="O28" s="2"/>
      <c r="P28" s="2"/>
      <c r="Q28" s="2"/>
      <c r="R28" s="2"/>
      <c r="S28" s="2"/>
      <c r="T28" s="2"/>
      <c r="U28" s="2"/>
      <c r="V28" s="2"/>
      <c r="W28" s="2"/>
      <c r="X28" s="2"/>
      <c r="Y28" s="2"/>
      <c r="Z28" s="2"/>
    </row>
    <row r="29" ht="12.75" customHeight="1">
      <c r="A29" s="86"/>
      <c r="B29" s="2" t="s">
        <v>1036</v>
      </c>
      <c r="C29" s="2" t="s">
        <v>1055</v>
      </c>
      <c r="D29" s="2"/>
      <c r="E29" s="2"/>
      <c r="F29" s="2"/>
      <c r="G29" s="250" t="s">
        <v>1056</v>
      </c>
      <c r="H29" s="2"/>
      <c r="I29" s="2"/>
      <c r="J29" s="2"/>
      <c r="K29" s="2"/>
      <c r="L29" s="2"/>
    </row>
    <row r="30" ht="12.75" customHeight="1">
      <c r="A30" s="86"/>
      <c r="B30" s="2" t="s">
        <v>1036</v>
      </c>
      <c r="C30" s="2" t="s">
        <v>1057</v>
      </c>
      <c r="D30" s="2"/>
      <c r="E30" s="2"/>
      <c r="F30" s="2"/>
      <c r="G30" s="250" t="s">
        <v>1058</v>
      </c>
      <c r="H30" s="2"/>
      <c r="I30" s="2"/>
      <c r="J30" s="2"/>
      <c r="K30" s="2"/>
      <c r="L30" s="2"/>
    </row>
    <row r="31" ht="12.75" customHeight="1">
      <c r="A31" s="86"/>
      <c r="B31" s="2"/>
      <c r="C31" s="2"/>
      <c r="D31" s="2"/>
      <c r="E31" s="2"/>
      <c r="F31" s="2"/>
      <c r="G31" s="250"/>
      <c r="H31" s="2"/>
      <c r="I31" s="2"/>
      <c r="J31" s="2"/>
      <c r="K31" s="2"/>
      <c r="L31" s="2"/>
      <c r="M31" s="2"/>
      <c r="N31" s="2"/>
      <c r="O31" s="2"/>
      <c r="P31" s="2"/>
      <c r="Q31" s="2"/>
      <c r="R31" s="2"/>
      <c r="S31" s="2"/>
      <c r="T31" s="2"/>
      <c r="U31" s="2"/>
      <c r="V31" s="2"/>
      <c r="W31" s="2"/>
      <c r="X31" s="2"/>
      <c r="Y31" s="2"/>
      <c r="Z31" s="2"/>
    </row>
    <row r="32" ht="12.75" customHeight="1">
      <c r="A32" s="259" t="s">
        <v>1059</v>
      </c>
      <c r="B32" s="97"/>
      <c r="C32" s="97"/>
      <c r="D32" s="97"/>
      <c r="E32" s="97"/>
      <c r="F32" s="97"/>
      <c r="G32" s="249"/>
      <c r="H32" s="2"/>
      <c r="I32" s="2"/>
      <c r="J32" s="2"/>
      <c r="K32" s="2"/>
      <c r="L32" s="2"/>
      <c r="M32" s="2"/>
      <c r="N32" s="2"/>
      <c r="O32" s="2"/>
      <c r="P32" s="2"/>
      <c r="Q32" s="2"/>
      <c r="R32" s="2"/>
      <c r="S32" s="2"/>
      <c r="T32" s="2"/>
      <c r="U32" s="2"/>
      <c r="V32" s="2"/>
      <c r="W32" s="2"/>
      <c r="X32" s="2"/>
      <c r="Y32" s="2"/>
      <c r="Z32" s="2"/>
    </row>
    <row r="33" ht="12.75" customHeight="1">
      <c r="A33" s="86"/>
      <c r="B33" s="2"/>
      <c r="C33" s="2"/>
      <c r="D33" s="2"/>
      <c r="E33" s="2"/>
      <c r="F33" s="2"/>
      <c r="G33" s="250"/>
      <c r="H33" s="2"/>
      <c r="I33" s="2"/>
      <c r="J33" s="2"/>
      <c r="K33" s="2"/>
      <c r="L33" s="2"/>
    </row>
    <row r="34" ht="12.75" customHeight="1">
      <c r="A34" s="86"/>
      <c r="B34" s="2" t="s">
        <v>1060</v>
      </c>
      <c r="C34" s="2"/>
      <c r="D34" s="2">
        <v>36.68</v>
      </c>
      <c r="E34" s="2"/>
      <c r="F34" s="2"/>
      <c r="G34" s="250" t="s">
        <v>178</v>
      </c>
      <c r="H34" s="2"/>
      <c r="I34" s="2"/>
      <c r="J34" s="2"/>
      <c r="K34" s="2"/>
      <c r="L34" s="2"/>
    </row>
    <row r="35" ht="12.75" customHeight="1">
      <c r="A35" s="86"/>
      <c r="B35" s="2" t="s">
        <v>1060</v>
      </c>
      <c r="C35" s="2"/>
      <c r="D35" s="2">
        <v>45.0</v>
      </c>
      <c r="E35" s="2"/>
      <c r="F35" s="2"/>
      <c r="G35" s="250" t="s">
        <v>1061</v>
      </c>
      <c r="H35" s="2"/>
      <c r="I35" s="2"/>
      <c r="J35" s="2"/>
      <c r="K35" s="2"/>
      <c r="L35" s="2"/>
    </row>
    <row r="36" ht="12.75" customHeight="1">
      <c r="A36" s="86"/>
      <c r="B36" s="2" t="s">
        <v>1060</v>
      </c>
      <c r="C36" s="2"/>
      <c r="D36" s="2">
        <v>190.0</v>
      </c>
      <c r="E36" s="2"/>
      <c r="F36" s="2"/>
      <c r="G36" s="250" t="s">
        <v>1062</v>
      </c>
      <c r="H36" s="2"/>
      <c r="I36" s="2"/>
      <c r="J36" s="2"/>
      <c r="K36" s="2"/>
      <c r="L36" s="2"/>
    </row>
    <row r="37" ht="12.75" customHeight="1">
      <c r="A37" s="86"/>
      <c r="B37" s="2" t="s">
        <v>1025</v>
      </c>
      <c r="C37" s="2"/>
      <c r="D37" s="2">
        <f t="shared" ref="D37:D39" si="6">D34*10000</f>
        <v>366800</v>
      </c>
      <c r="E37" s="2" t="s">
        <v>1063</v>
      </c>
      <c r="F37" s="2"/>
      <c r="G37" s="250" t="s">
        <v>178</v>
      </c>
      <c r="H37" s="2"/>
      <c r="I37" s="2"/>
      <c r="J37" s="2"/>
      <c r="K37" s="2"/>
      <c r="L37" s="2"/>
      <c r="M37" s="2"/>
      <c r="N37" s="2"/>
      <c r="O37" s="2"/>
      <c r="P37" s="2"/>
      <c r="Q37" s="2"/>
      <c r="R37" s="2"/>
      <c r="S37" s="2"/>
      <c r="T37" s="2"/>
      <c r="U37" s="2"/>
      <c r="V37" s="2"/>
      <c r="W37" s="2"/>
      <c r="X37" s="2"/>
      <c r="Y37" s="2"/>
      <c r="Z37" s="2"/>
    </row>
    <row r="38" ht="12.75" customHeight="1">
      <c r="A38" s="86"/>
      <c r="B38" s="2" t="s">
        <v>1025</v>
      </c>
      <c r="C38" s="2"/>
      <c r="D38" s="2">
        <f t="shared" si="6"/>
        <v>450000</v>
      </c>
      <c r="E38" s="2" t="s">
        <v>1063</v>
      </c>
      <c r="F38" s="2"/>
      <c r="G38" s="250" t="s">
        <v>1061</v>
      </c>
      <c r="H38" s="2"/>
      <c r="I38" s="2"/>
      <c r="J38" s="2"/>
      <c r="K38" s="2"/>
      <c r="L38" s="2"/>
      <c r="M38" s="2"/>
      <c r="N38" s="2"/>
      <c r="O38" s="2"/>
      <c r="P38" s="2"/>
      <c r="Q38" s="2"/>
      <c r="R38" s="2"/>
      <c r="S38" s="2"/>
      <c r="T38" s="2"/>
      <c r="U38" s="2"/>
      <c r="V38" s="2"/>
      <c r="W38" s="2"/>
      <c r="X38" s="2"/>
      <c r="Y38" s="2"/>
      <c r="Z38" s="2"/>
    </row>
    <row r="39" ht="12.75" customHeight="1">
      <c r="A39" s="86"/>
      <c r="B39" s="2" t="s">
        <v>1025</v>
      </c>
      <c r="C39" s="2"/>
      <c r="D39" s="2">
        <f t="shared" si="6"/>
        <v>1900000</v>
      </c>
      <c r="E39" s="2" t="s">
        <v>1063</v>
      </c>
      <c r="F39" s="2"/>
      <c r="G39" s="250" t="s">
        <v>1062</v>
      </c>
      <c r="H39" s="2"/>
      <c r="I39" s="2"/>
      <c r="J39" s="2"/>
      <c r="K39" s="2"/>
      <c r="L39" s="2"/>
      <c r="M39" s="2"/>
      <c r="N39" s="2"/>
      <c r="O39" s="2"/>
      <c r="P39" s="2"/>
      <c r="Q39" s="2"/>
      <c r="R39" s="2"/>
      <c r="S39" s="2"/>
      <c r="T39" s="2"/>
      <c r="U39" s="2"/>
      <c r="V39" s="2"/>
      <c r="W39" s="2"/>
      <c r="X39" s="2"/>
      <c r="Y39" s="2"/>
      <c r="Z39" s="2"/>
    </row>
    <row r="40" ht="12.75" customHeight="1">
      <c r="A40" s="86"/>
      <c r="B40" s="2" t="s">
        <v>1027</v>
      </c>
      <c r="C40" s="2"/>
      <c r="D40" s="2">
        <f t="shared" ref="D40:D42" si="7">D37/$C$3</f>
        <v>0.3668</v>
      </c>
      <c r="E40" s="2" t="s">
        <v>1064</v>
      </c>
      <c r="F40" s="2"/>
      <c r="G40" s="250" t="s">
        <v>178</v>
      </c>
      <c r="H40" s="2"/>
      <c r="I40" s="2"/>
      <c r="J40" s="2"/>
      <c r="K40" s="2"/>
      <c r="L40" s="2"/>
      <c r="M40" s="2"/>
      <c r="N40" s="2"/>
      <c r="O40" s="2"/>
      <c r="P40" s="2"/>
      <c r="Q40" s="2"/>
      <c r="R40" s="2"/>
      <c r="S40" s="2"/>
      <c r="T40" s="2"/>
      <c r="U40" s="2"/>
      <c r="V40" s="2"/>
      <c r="W40" s="2"/>
      <c r="X40" s="2"/>
      <c r="Y40" s="2"/>
      <c r="Z40" s="2"/>
    </row>
    <row r="41" ht="12.75" customHeight="1">
      <c r="A41" s="86"/>
      <c r="B41" s="2" t="s">
        <v>1027</v>
      </c>
      <c r="C41" s="2"/>
      <c r="D41" s="2">
        <f t="shared" si="7"/>
        <v>0.45</v>
      </c>
      <c r="E41" s="2" t="s">
        <v>1064</v>
      </c>
      <c r="F41" s="2"/>
      <c r="G41" s="250" t="s">
        <v>1061</v>
      </c>
      <c r="H41" s="2"/>
      <c r="I41" s="2"/>
      <c r="J41" s="2"/>
      <c r="K41" s="2"/>
      <c r="L41" s="2"/>
      <c r="M41" s="2"/>
      <c r="N41" s="2"/>
      <c r="O41" s="2"/>
      <c r="P41" s="2"/>
      <c r="Q41" s="2"/>
      <c r="R41" s="2"/>
      <c r="S41" s="2"/>
      <c r="T41" s="2"/>
      <c r="U41" s="2"/>
      <c r="V41" s="2"/>
      <c r="W41" s="2"/>
      <c r="X41" s="2"/>
      <c r="Y41" s="2"/>
      <c r="Z41" s="2"/>
    </row>
    <row r="42" ht="12.75" customHeight="1">
      <c r="A42" s="86"/>
      <c r="B42" s="2" t="s">
        <v>1027</v>
      </c>
      <c r="C42" s="2"/>
      <c r="D42" s="2">
        <f t="shared" si="7"/>
        <v>1.9</v>
      </c>
      <c r="E42" s="2" t="s">
        <v>1064</v>
      </c>
      <c r="F42" s="2"/>
      <c r="G42" s="250" t="s">
        <v>1062</v>
      </c>
      <c r="H42" s="2"/>
      <c r="I42" s="2"/>
      <c r="J42" s="2"/>
      <c r="K42" s="2"/>
      <c r="L42" s="2"/>
      <c r="M42" s="2"/>
      <c r="N42" s="2"/>
      <c r="O42" s="2"/>
      <c r="P42" s="2"/>
      <c r="Q42" s="2"/>
      <c r="R42" s="2"/>
      <c r="S42" s="2"/>
      <c r="T42" s="2"/>
      <c r="U42" s="2"/>
      <c r="V42" s="2"/>
      <c r="W42" s="2"/>
      <c r="X42" s="2"/>
      <c r="Y42" s="2"/>
      <c r="Z42" s="2"/>
    </row>
    <row r="43" ht="12.75" customHeight="1">
      <c r="A43" s="86"/>
      <c r="B43" s="2" t="s">
        <v>1036</v>
      </c>
      <c r="C43" s="2"/>
      <c r="D43" s="2">
        <f t="shared" ref="D43:D45" si="8">D40*$C$4</f>
        <v>1.344933333</v>
      </c>
      <c r="E43" s="2" t="s">
        <v>1065</v>
      </c>
      <c r="F43" s="2"/>
      <c r="G43" s="250" t="s">
        <v>178</v>
      </c>
      <c r="H43" s="2"/>
      <c r="I43" s="2"/>
      <c r="J43" s="2"/>
      <c r="K43" s="2"/>
      <c r="L43" s="2"/>
      <c r="M43" s="2"/>
      <c r="N43" s="2"/>
      <c r="O43" s="2"/>
      <c r="P43" s="2"/>
      <c r="Q43" s="2"/>
      <c r="R43" s="2"/>
      <c r="S43" s="2"/>
      <c r="T43" s="2"/>
      <c r="U43" s="2"/>
      <c r="V43" s="2"/>
      <c r="W43" s="2"/>
      <c r="X43" s="2"/>
      <c r="Y43" s="2"/>
      <c r="Z43" s="2"/>
    </row>
    <row r="44" ht="12.75" customHeight="1">
      <c r="A44" s="86"/>
      <c r="B44" s="2" t="s">
        <v>1036</v>
      </c>
      <c r="C44" s="2"/>
      <c r="D44" s="2">
        <f t="shared" si="8"/>
        <v>1.65</v>
      </c>
      <c r="E44" s="2" t="s">
        <v>1065</v>
      </c>
      <c r="F44" s="2"/>
      <c r="G44" s="250" t="s">
        <v>1061</v>
      </c>
      <c r="H44" s="2"/>
      <c r="I44" s="2"/>
      <c r="J44" s="2"/>
      <c r="K44" s="2"/>
      <c r="L44" s="2"/>
      <c r="M44" s="2"/>
      <c r="N44" s="2"/>
      <c r="O44" s="2"/>
      <c r="P44" s="2"/>
      <c r="Q44" s="2"/>
      <c r="R44" s="2"/>
      <c r="S44" s="2"/>
      <c r="T44" s="2"/>
      <c r="U44" s="2"/>
      <c r="V44" s="2"/>
      <c r="W44" s="2"/>
      <c r="X44" s="2"/>
      <c r="Y44" s="2"/>
      <c r="Z44" s="2"/>
    </row>
    <row r="45" ht="12.75" customHeight="1">
      <c r="A45" s="86"/>
      <c r="B45" s="2" t="s">
        <v>1036</v>
      </c>
      <c r="C45" s="2"/>
      <c r="D45" s="2">
        <f t="shared" si="8"/>
        <v>6.966666667</v>
      </c>
      <c r="E45" s="2" t="s">
        <v>1065</v>
      </c>
      <c r="F45" s="2"/>
      <c r="G45" s="250" t="s">
        <v>1062</v>
      </c>
      <c r="H45" s="2"/>
      <c r="I45" s="2"/>
      <c r="J45" s="2"/>
      <c r="K45" s="2"/>
      <c r="L45" s="2"/>
      <c r="M45" s="2"/>
      <c r="N45" s="2"/>
      <c r="O45" s="2"/>
      <c r="P45" s="2"/>
      <c r="Q45" s="2"/>
      <c r="R45" s="2"/>
      <c r="S45" s="2"/>
      <c r="T45" s="2"/>
      <c r="U45" s="2"/>
      <c r="V45" s="2"/>
      <c r="W45" s="2"/>
      <c r="X45" s="2"/>
      <c r="Y45" s="2"/>
      <c r="Z45" s="2"/>
    </row>
    <row r="46" ht="12.75" customHeight="1">
      <c r="A46" s="86"/>
      <c r="B46" s="2" t="s">
        <v>1060</v>
      </c>
      <c r="C46" s="2"/>
      <c r="D46" s="2" t="s">
        <v>1066</v>
      </c>
      <c r="E46" s="2"/>
      <c r="F46" s="2"/>
      <c r="G46" s="250" t="s">
        <v>1067</v>
      </c>
      <c r="H46" s="2"/>
    </row>
    <row r="47" ht="12.75" customHeight="1">
      <c r="A47" s="86"/>
      <c r="B47" s="2"/>
      <c r="C47" s="2"/>
      <c r="D47" s="2" t="s">
        <v>1068</v>
      </c>
      <c r="E47" s="2"/>
      <c r="F47" s="2"/>
      <c r="G47" s="250" t="s">
        <v>1069</v>
      </c>
    </row>
    <row r="48" ht="12.75" customHeight="1">
      <c r="A48" s="86"/>
      <c r="B48" s="2" t="s">
        <v>1070</v>
      </c>
      <c r="C48" s="2"/>
      <c r="D48" s="2" t="s">
        <v>1071</v>
      </c>
      <c r="E48" s="2"/>
      <c r="F48" s="2"/>
      <c r="G48" s="250" t="s">
        <v>1072</v>
      </c>
      <c r="H48" s="2"/>
      <c r="I48" s="2"/>
      <c r="J48" s="2"/>
      <c r="K48" s="2"/>
    </row>
    <row r="49" ht="12.75" customHeight="1">
      <c r="A49" s="86"/>
      <c r="B49" s="2" t="s">
        <v>1073</v>
      </c>
      <c r="C49" s="2"/>
      <c r="D49" s="2">
        <v>299.0</v>
      </c>
      <c r="E49" s="2"/>
      <c r="F49" s="2"/>
      <c r="G49" s="250" t="s">
        <v>1074</v>
      </c>
    </row>
    <row r="50" ht="12.75" customHeight="1">
      <c r="A50" s="86"/>
      <c r="B50" s="2"/>
      <c r="C50" s="2"/>
      <c r="D50" s="2"/>
      <c r="E50" s="2"/>
      <c r="F50" s="2"/>
      <c r="G50" s="250"/>
    </row>
    <row r="51" ht="12.75" customHeight="1">
      <c r="A51" s="86"/>
      <c r="B51" s="2" t="s">
        <v>1060</v>
      </c>
      <c r="C51" s="2"/>
      <c r="D51" s="2">
        <v>47.07</v>
      </c>
      <c r="E51" s="2"/>
      <c r="F51" s="2"/>
      <c r="G51" s="250" t="s">
        <v>1075</v>
      </c>
    </row>
    <row r="52" ht="12.75" customHeight="1">
      <c r="A52" s="260"/>
      <c r="B52" s="105"/>
      <c r="C52" s="105"/>
      <c r="D52" s="105"/>
      <c r="E52" s="105"/>
      <c r="F52" s="105"/>
      <c r="G52" s="261"/>
    </row>
    <row r="53" ht="12.75" customHeight="1">
      <c r="A53" s="86" t="s">
        <v>1076</v>
      </c>
      <c r="B53" s="2"/>
      <c r="C53" s="2"/>
      <c r="D53" s="2"/>
      <c r="E53" s="2"/>
      <c r="F53" s="2"/>
      <c r="G53" s="250"/>
    </row>
    <row r="54" ht="12.75" customHeight="1">
      <c r="A54" s="86"/>
      <c r="B54" s="2" t="s">
        <v>1077</v>
      </c>
      <c r="C54" s="2"/>
      <c r="D54" s="2"/>
      <c r="E54" s="2">
        <v>3.0</v>
      </c>
      <c r="F54" s="2"/>
      <c r="G54" s="250" t="s">
        <v>1078</v>
      </c>
    </row>
    <row r="55" ht="12.75" customHeight="1">
      <c r="A55" s="86"/>
      <c r="B55" s="2" t="s">
        <v>1079</v>
      </c>
      <c r="C55" s="2"/>
      <c r="D55" s="2"/>
      <c r="E55" s="2">
        <v>87.0</v>
      </c>
      <c r="F55" s="2"/>
      <c r="G55" s="250" t="s">
        <v>1080</v>
      </c>
    </row>
    <row r="56" ht="12.75" customHeight="1">
      <c r="A56" s="86"/>
      <c r="B56" s="2" t="s">
        <v>1029</v>
      </c>
      <c r="C56" s="2"/>
      <c r="D56" s="2"/>
      <c r="E56" s="2" t="s">
        <v>1081</v>
      </c>
      <c r="F56" s="2"/>
      <c r="G56" s="250" t="s">
        <v>1082</v>
      </c>
    </row>
    <row r="57" ht="12.75" customHeight="1">
      <c r="A57" s="86"/>
      <c r="B57" s="2" t="s">
        <v>1029</v>
      </c>
      <c r="C57" s="2"/>
      <c r="D57" s="2"/>
      <c r="E57" s="2" t="s">
        <v>1083</v>
      </c>
      <c r="F57" s="2"/>
      <c r="G57" s="250" t="s">
        <v>1084</v>
      </c>
    </row>
    <row r="58" ht="12.75" customHeight="1">
      <c r="A58" s="86"/>
      <c r="B58" s="2" t="s">
        <v>1029</v>
      </c>
      <c r="C58" s="2"/>
      <c r="D58" s="2"/>
      <c r="E58" s="2" t="s">
        <v>1085</v>
      </c>
      <c r="F58" s="2"/>
      <c r="G58" s="250" t="s">
        <v>1086</v>
      </c>
    </row>
    <row r="59" ht="12.75" customHeight="1">
      <c r="A59" s="86"/>
      <c r="B59" s="2" t="s">
        <v>1029</v>
      </c>
      <c r="C59" s="2"/>
      <c r="D59" s="2"/>
      <c r="E59" s="2">
        <v>5.0</v>
      </c>
      <c r="F59" s="2"/>
      <c r="G59" s="250" t="s">
        <v>1087</v>
      </c>
    </row>
    <row r="60" ht="12.75" customHeight="1">
      <c r="A60" s="86"/>
      <c r="B60" s="2"/>
      <c r="C60" s="2"/>
      <c r="D60" s="2"/>
      <c r="E60" s="2"/>
      <c r="F60" s="2"/>
      <c r="G60" s="250"/>
      <c r="H60" s="2"/>
      <c r="I60" s="2"/>
      <c r="J60" s="2"/>
      <c r="K60" s="2"/>
      <c r="L60" s="2"/>
      <c r="M60" s="2"/>
      <c r="N60" s="2"/>
      <c r="O60" s="2"/>
      <c r="P60" s="2"/>
      <c r="Q60" s="2"/>
      <c r="R60" s="2"/>
      <c r="S60" s="2"/>
      <c r="T60" s="2"/>
      <c r="U60" s="2"/>
      <c r="V60" s="2"/>
      <c r="W60" s="2"/>
      <c r="X60" s="2"/>
      <c r="Y60" s="2"/>
      <c r="Z60" s="2"/>
    </row>
    <row r="61" ht="12.75" customHeight="1">
      <c r="A61" s="113" t="s">
        <v>1088</v>
      </c>
      <c r="B61" s="97" t="s">
        <v>1027</v>
      </c>
      <c r="C61" s="97"/>
      <c r="D61" s="97">
        <v>0.43</v>
      </c>
      <c r="E61" s="97"/>
      <c r="F61" s="97"/>
      <c r="G61" s="249" t="s">
        <v>1089</v>
      </c>
      <c r="J61" s="2"/>
      <c r="K61" s="2"/>
    </row>
    <row r="62" ht="12.75" customHeight="1">
      <c r="A62" s="86"/>
      <c r="B62" s="2" t="s">
        <v>1073</v>
      </c>
      <c r="C62" s="2"/>
      <c r="D62" s="2" t="s">
        <v>1090</v>
      </c>
      <c r="E62" s="2"/>
      <c r="F62" s="2"/>
      <c r="G62" s="250" t="s">
        <v>1091</v>
      </c>
      <c r="J62" s="2"/>
      <c r="K62" s="2"/>
    </row>
    <row r="63" ht="12.75" customHeight="1">
      <c r="A63" s="260"/>
      <c r="B63" s="105"/>
      <c r="C63" s="105"/>
      <c r="D63" s="105"/>
      <c r="E63" s="105"/>
      <c r="F63" s="105"/>
      <c r="G63" s="261"/>
      <c r="H63" s="2"/>
      <c r="I63" s="2"/>
      <c r="J63" s="2"/>
      <c r="K63" s="2"/>
      <c r="L63" s="2"/>
      <c r="M63" s="2"/>
      <c r="N63" s="2"/>
      <c r="O63" s="2"/>
      <c r="P63" s="2"/>
      <c r="Q63" s="2"/>
      <c r="R63" s="2"/>
      <c r="S63" s="2"/>
      <c r="T63" s="2"/>
      <c r="U63" s="2"/>
      <c r="V63" s="2"/>
      <c r="W63" s="2"/>
      <c r="X63" s="2"/>
      <c r="Y63" s="2"/>
      <c r="Z63" s="2"/>
    </row>
    <row r="64" ht="12.75" customHeight="1">
      <c r="A64" s="86" t="s">
        <v>1092</v>
      </c>
      <c r="B64" s="2"/>
      <c r="C64" s="2"/>
      <c r="D64" s="2"/>
      <c r="E64" s="2"/>
      <c r="F64" s="2"/>
      <c r="G64" s="250" t="s">
        <v>1093</v>
      </c>
      <c r="J64" s="2"/>
      <c r="K64" s="2"/>
    </row>
    <row r="65" ht="12.75" customHeight="1">
      <c r="A65" s="2"/>
      <c r="B65" s="2"/>
      <c r="C65" s="2"/>
      <c r="D65" s="2"/>
      <c r="E65" s="2"/>
      <c r="F65" s="2"/>
      <c r="G65" s="250"/>
      <c r="H65" s="2"/>
      <c r="I65" s="2"/>
      <c r="J65" s="2"/>
      <c r="K65" s="2"/>
      <c r="L65" s="2"/>
      <c r="M65" s="2"/>
      <c r="N65" s="2"/>
      <c r="O65" s="2"/>
      <c r="P65" s="2"/>
      <c r="Q65" s="2"/>
      <c r="R65" s="2"/>
      <c r="S65" s="2"/>
      <c r="T65" s="2"/>
      <c r="U65" s="2"/>
      <c r="V65" s="2"/>
      <c r="W65" s="2"/>
      <c r="X65" s="2"/>
      <c r="Y65" s="2"/>
      <c r="Z65" s="2"/>
    </row>
    <row r="66" ht="12.75" customHeight="1">
      <c r="A66" s="86"/>
      <c r="B66" s="2" t="s">
        <v>1029</v>
      </c>
      <c r="C66" s="2">
        <v>2.9</v>
      </c>
      <c r="D66" s="2"/>
      <c r="E66" s="2"/>
      <c r="F66" s="2"/>
      <c r="G66" s="250" t="s">
        <v>1094</v>
      </c>
      <c r="J66" s="2"/>
      <c r="K66" s="2"/>
    </row>
    <row r="67" ht="12.75" customHeight="1">
      <c r="A67" s="86"/>
      <c r="B67" s="2" t="s">
        <v>1029</v>
      </c>
      <c r="C67" s="2">
        <v>7.5</v>
      </c>
      <c r="D67" s="2"/>
      <c r="E67" s="2"/>
      <c r="F67" s="2"/>
      <c r="G67" s="250" t="s">
        <v>1095</v>
      </c>
      <c r="J67" s="2"/>
      <c r="K67" s="2"/>
    </row>
    <row r="68" ht="12.75" customHeight="1">
      <c r="A68" s="86"/>
      <c r="B68" s="2" t="s">
        <v>1029</v>
      </c>
      <c r="C68" s="2">
        <v>1.9</v>
      </c>
      <c r="D68" s="2"/>
      <c r="E68" s="2"/>
      <c r="F68" s="2"/>
      <c r="G68" s="250" t="s">
        <v>1096</v>
      </c>
      <c r="J68" s="2"/>
      <c r="K68" s="2"/>
    </row>
    <row r="69" ht="12.75" customHeight="1">
      <c r="A69" s="86"/>
      <c r="B69" s="2" t="s">
        <v>1029</v>
      </c>
      <c r="C69" s="2">
        <v>2.7</v>
      </c>
      <c r="D69" s="2"/>
      <c r="E69" s="2"/>
      <c r="F69" s="2"/>
      <c r="G69" s="250" t="s">
        <v>1095</v>
      </c>
      <c r="J69" s="2"/>
      <c r="K69" s="2"/>
    </row>
    <row r="70" ht="12.75" customHeight="1">
      <c r="A70" s="86"/>
      <c r="B70" s="2" t="s">
        <v>1029</v>
      </c>
      <c r="C70" s="2">
        <f>SUM(C66,C68)</f>
        <v>4.8</v>
      </c>
      <c r="D70" s="2"/>
      <c r="E70" s="2"/>
      <c r="F70" s="2"/>
      <c r="G70" s="250" t="s">
        <v>1097</v>
      </c>
      <c r="J70" s="2"/>
      <c r="K70" s="2"/>
    </row>
    <row r="71" ht="12.75" customHeight="1">
      <c r="A71" s="86"/>
      <c r="B71" s="2"/>
      <c r="C71" s="2"/>
      <c r="D71" s="2"/>
      <c r="E71" s="2"/>
      <c r="F71" s="2"/>
      <c r="G71" s="250"/>
      <c r="H71" s="2"/>
      <c r="I71" s="2"/>
      <c r="J71" s="2"/>
      <c r="K71" s="2"/>
      <c r="L71" s="2"/>
      <c r="M71" s="2"/>
      <c r="N71" s="2"/>
      <c r="O71" s="2"/>
      <c r="P71" s="2"/>
      <c r="Q71" s="2"/>
      <c r="R71" s="2"/>
      <c r="S71" s="2"/>
      <c r="T71" s="2"/>
      <c r="U71" s="2"/>
      <c r="V71" s="2"/>
      <c r="W71" s="2"/>
      <c r="X71" s="2"/>
      <c r="Y71" s="2"/>
      <c r="Z71" s="2"/>
    </row>
    <row r="72" ht="12.75" customHeight="1">
      <c r="A72" s="86"/>
      <c r="B72" s="2" t="s">
        <v>1029</v>
      </c>
      <c r="C72" s="2">
        <f>SUM(C67,C69)</f>
        <v>10.2</v>
      </c>
      <c r="D72" s="2"/>
      <c r="E72" s="2"/>
      <c r="F72" s="2"/>
      <c r="G72" s="250" t="s">
        <v>1098</v>
      </c>
      <c r="J72" s="2"/>
      <c r="K72" s="2"/>
    </row>
    <row r="73" ht="12.75" customHeight="1">
      <c r="A73" s="86" t="s">
        <v>1099</v>
      </c>
      <c r="B73" s="2" t="s">
        <v>1029</v>
      </c>
      <c r="C73" s="2">
        <f>0.58*(AVERAGE(C66,C67))</f>
        <v>3.016</v>
      </c>
      <c r="D73" s="2"/>
      <c r="E73" s="2"/>
      <c r="F73" s="2"/>
      <c r="G73" s="250"/>
      <c r="H73" s="2"/>
      <c r="I73" s="2"/>
      <c r="J73" s="2"/>
      <c r="K73" s="2"/>
      <c r="L73" s="2"/>
      <c r="M73" s="2"/>
      <c r="N73" s="2"/>
      <c r="O73" s="2"/>
      <c r="P73" s="2"/>
      <c r="Q73" s="2"/>
      <c r="R73" s="2"/>
      <c r="S73" s="2"/>
      <c r="T73" s="2"/>
      <c r="U73" s="2"/>
      <c r="V73" s="2"/>
      <c r="W73" s="2"/>
      <c r="X73" s="2"/>
      <c r="Y73" s="2"/>
      <c r="Z73" s="2"/>
    </row>
    <row r="74" ht="12.75" customHeight="1">
      <c r="A74" s="86" t="s">
        <v>1100</v>
      </c>
      <c r="B74" s="2" t="s">
        <v>1029</v>
      </c>
      <c r="C74" s="13">
        <f>AVERAGE(C70:C72)</f>
        <v>7.5</v>
      </c>
      <c r="D74" s="2"/>
      <c r="E74" s="2"/>
      <c r="F74" s="2"/>
      <c r="G74" s="250"/>
      <c r="J74" s="2"/>
      <c r="K74" s="2"/>
    </row>
    <row r="75" ht="12.75" customHeight="1">
      <c r="A75" s="262" t="s">
        <v>1101</v>
      </c>
      <c r="B75" s="256" t="s">
        <v>1029</v>
      </c>
      <c r="C75" s="256">
        <f>C74+C73</f>
        <v>10.516</v>
      </c>
      <c r="D75" s="256"/>
      <c r="E75" s="256"/>
      <c r="F75" s="256"/>
      <c r="G75" s="263" t="s">
        <v>1102</v>
      </c>
      <c r="H75" s="2"/>
      <c r="I75" s="2"/>
      <c r="J75" s="2"/>
      <c r="K75" s="2"/>
      <c r="L75" s="2"/>
      <c r="M75" s="2"/>
      <c r="N75" s="2"/>
      <c r="O75" s="2"/>
      <c r="P75" s="2"/>
      <c r="Q75" s="2"/>
      <c r="R75" s="2"/>
      <c r="S75" s="2"/>
      <c r="T75" s="2"/>
      <c r="U75" s="2"/>
      <c r="V75" s="2"/>
      <c r="W75" s="2"/>
      <c r="X75" s="2"/>
      <c r="Y75" s="2"/>
      <c r="Z75" s="2"/>
    </row>
    <row r="76" ht="12.75" customHeight="1">
      <c r="A76" s="259" t="s">
        <v>1103</v>
      </c>
      <c r="B76" s="97"/>
      <c r="C76" s="97"/>
      <c r="D76" s="97"/>
      <c r="E76" s="97"/>
      <c r="F76" s="97"/>
      <c r="G76" s="249"/>
      <c r="J76" s="2"/>
      <c r="K76" s="2"/>
    </row>
    <row r="77" ht="12.75" customHeight="1">
      <c r="A77" s="86"/>
      <c r="B77" s="2" t="s">
        <v>1027</v>
      </c>
      <c r="C77" s="2"/>
      <c r="D77" s="2"/>
      <c r="E77" s="2" t="s">
        <v>1104</v>
      </c>
      <c r="F77" s="2"/>
      <c r="G77" s="250" t="s">
        <v>1105</v>
      </c>
      <c r="J77" s="2"/>
      <c r="K77" s="2"/>
    </row>
    <row r="78" ht="12.75" customHeight="1">
      <c r="A78" s="86"/>
      <c r="B78" s="2"/>
      <c r="C78" s="2"/>
      <c r="D78" s="2"/>
      <c r="E78" s="2">
        <f>2.42*C4</f>
        <v>8.873333333</v>
      </c>
      <c r="F78" s="2"/>
      <c r="G78" s="250"/>
      <c r="H78" s="2"/>
      <c r="I78" s="2"/>
      <c r="J78" s="2"/>
      <c r="K78" s="2"/>
      <c r="L78" s="2"/>
      <c r="M78" s="2"/>
      <c r="N78" s="2"/>
      <c r="O78" s="2"/>
      <c r="P78" s="2"/>
      <c r="Q78" s="2"/>
      <c r="R78" s="2"/>
      <c r="S78" s="2"/>
      <c r="T78" s="2"/>
      <c r="U78" s="2"/>
      <c r="V78" s="2"/>
      <c r="W78" s="2"/>
      <c r="X78" s="2"/>
      <c r="Y78" s="2"/>
      <c r="Z78" s="2"/>
    </row>
    <row r="79" ht="12.75" customHeight="1">
      <c r="A79" s="86"/>
      <c r="B79" s="2"/>
      <c r="C79" s="2"/>
      <c r="D79" s="2"/>
      <c r="E79" s="2"/>
      <c r="F79" s="2"/>
      <c r="G79" s="250"/>
      <c r="J79" s="2"/>
      <c r="K79" s="2"/>
    </row>
    <row r="80" ht="12.75" customHeight="1">
      <c r="A80" s="248" t="s">
        <v>1106</v>
      </c>
      <c r="B80" s="97" t="s">
        <v>1107</v>
      </c>
      <c r="C80" s="97">
        <v>29.5</v>
      </c>
      <c r="D80" s="97"/>
      <c r="E80" s="97"/>
      <c r="F80" s="97"/>
      <c r="G80" s="249" t="s">
        <v>1108</v>
      </c>
      <c r="J80" s="2"/>
      <c r="K80" s="2"/>
    </row>
    <row r="81" ht="12.75" customHeight="1">
      <c r="A81" s="86"/>
      <c r="B81" s="13" t="s">
        <v>1107</v>
      </c>
      <c r="C81" s="13">
        <v>12.08</v>
      </c>
      <c r="D81" s="2"/>
      <c r="E81" s="2"/>
      <c r="F81" s="2"/>
      <c r="G81" s="250" t="s">
        <v>1109</v>
      </c>
      <c r="H81" s="38" t="s">
        <v>1110</v>
      </c>
      <c r="J81" s="2"/>
      <c r="K81" s="2"/>
    </row>
    <row r="82" ht="12.75" customHeight="1">
      <c r="A82" s="86"/>
      <c r="B82" s="2" t="s">
        <v>1043</v>
      </c>
      <c r="C82" s="2">
        <v>1.81</v>
      </c>
      <c r="D82" s="2"/>
      <c r="E82" s="2"/>
      <c r="F82" s="2"/>
      <c r="G82" s="250" t="s">
        <v>1111</v>
      </c>
      <c r="H82" s="2"/>
      <c r="I82" s="2"/>
      <c r="J82" s="2"/>
      <c r="K82" s="2"/>
      <c r="L82" s="2"/>
      <c r="M82" s="2"/>
      <c r="N82" s="2"/>
      <c r="O82" s="2"/>
      <c r="P82" s="2"/>
      <c r="Q82" s="2"/>
      <c r="R82" s="2"/>
      <c r="S82" s="2"/>
      <c r="T82" s="2"/>
      <c r="U82" s="2"/>
      <c r="V82" s="2"/>
      <c r="W82" s="2"/>
      <c r="X82" s="2"/>
      <c r="Y82" s="2"/>
      <c r="Z82" s="2"/>
    </row>
    <row r="83" ht="12.75" customHeight="1">
      <c r="A83" s="86" t="s">
        <v>1112</v>
      </c>
      <c r="B83" s="2" t="s">
        <v>1107</v>
      </c>
      <c r="C83" s="39">
        <f>C82*C4</f>
        <v>6.636666667</v>
      </c>
      <c r="D83" s="2"/>
      <c r="E83" s="2"/>
      <c r="F83" s="2"/>
      <c r="G83" s="250"/>
      <c r="H83" s="2"/>
      <c r="I83" s="2"/>
      <c r="J83" s="2"/>
      <c r="K83" s="2"/>
      <c r="L83" s="2"/>
      <c r="M83" s="2"/>
      <c r="N83" s="2"/>
      <c r="O83" s="2"/>
      <c r="P83" s="2"/>
      <c r="Q83" s="2"/>
      <c r="R83" s="2"/>
      <c r="S83" s="2"/>
      <c r="T83" s="2"/>
      <c r="U83" s="2"/>
      <c r="V83" s="2"/>
      <c r="W83" s="2"/>
      <c r="X83" s="2"/>
      <c r="Y83" s="2"/>
      <c r="Z83" s="2"/>
    </row>
    <row r="84" ht="12.75" customHeight="1">
      <c r="A84" s="86" t="s">
        <v>1113</v>
      </c>
      <c r="B84" s="2" t="s">
        <v>1107</v>
      </c>
      <c r="C84" s="2">
        <f>9.98*3.67</f>
        <v>36.6266</v>
      </c>
      <c r="D84" s="2"/>
      <c r="E84" s="2"/>
      <c r="F84" s="2"/>
      <c r="G84" s="250"/>
      <c r="H84" s="2"/>
      <c r="I84" s="2"/>
      <c r="J84" s="2"/>
      <c r="K84" s="2"/>
      <c r="L84" s="2"/>
      <c r="M84" s="2"/>
      <c r="N84" s="2"/>
      <c r="O84" s="2"/>
      <c r="P84" s="2"/>
      <c r="Q84" s="2"/>
      <c r="R84" s="2"/>
      <c r="S84" s="2"/>
      <c r="T84" s="2"/>
      <c r="U84" s="2"/>
      <c r="V84" s="2"/>
      <c r="W84" s="2"/>
      <c r="X84" s="2"/>
      <c r="Y84" s="2"/>
      <c r="Z84" s="2"/>
    </row>
    <row r="85" ht="12.75" customHeight="1">
      <c r="A85" s="86" t="s">
        <v>1114</v>
      </c>
      <c r="B85" s="2" t="s">
        <v>1107</v>
      </c>
      <c r="C85" s="2">
        <f>C84*0.58</f>
        <v>21.243428</v>
      </c>
      <c r="D85" s="2"/>
      <c r="E85" s="2"/>
      <c r="F85" s="2"/>
      <c r="G85" s="250"/>
      <c r="H85" s="2"/>
      <c r="I85" s="2"/>
      <c r="J85" s="2"/>
      <c r="K85" s="2"/>
      <c r="L85" s="2"/>
      <c r="M85" s="2"/>
      <c r="N85" s="2"/>
      <c r="O85" s="2"/>
      <c r="P85" s="2"/>
      <c r="Q85" s="2"/>
      <c r="R85" s="2"/>
      <c r="S85" s="2"/>
      <c r="T85" s="2"/>
      <c r="U85" s="2"/>
      <c r="V85" s="2"/>
      <c r="W85" s="2"/>
      <c r="X85" s="2"/>
      <c r="Y85" s="2"/>
      <c r="Z85" s="2"/>
    </row>
    <row r="86" ht="12.75" customHeight="1">
      <c r="A86" s="264" t="s">
        <v>169</v>
      </c>
      <c r="B86" s="256" t="s">
        <v>1107</v>
      </c>
      <c r="C86" s="265">
        <f>C85+C83+C84</f>
        <v>64.50669467</v>
      </c>
      <c r="D86" s="266"/>
      <c r="E86" s="266"/>
      <c r="F86" s="266"/>
      <c r="G86" s="267" t="s">
        <v>1051</v>
      </c>
      <c r="J86" s="2"/>
      <c r="K86" s="2"/>
    </row>
    <row r="87" ht="12.75" customHeight="1">
      <c r="A87" s="252" t="s">
        <v>1115</v>
      </c>
      <c r="B87" s="2" t="s">
        <v>1116</v>
      </c>
      <c r="C87" s="2">
        <v>76.0</v>
      </c>
      <c r="D87" s="2"/>
      <c r="E87" s="2"/>
      <c r="F87" s="2"/>
      <c r="G87" s="250" t="s">
        <v>1117</v>
      </c>
      <c r="J87" s="2"/>
      <c r="K87" s="2"/>
    </row>
    <row r="88" ht="12.75" customHeight="1">
      <c r="A88" s="86" t="s">
        <v>1118</v>
      </c>
      <c r="B88" s="2" t="s">
        <v>1025</v>
      </c>
      <c r="C88" s="2">
        <f>C87*10000</f>
        <v>760000</v>
      </c>
      <c r="D88" s="2"/>
      <c r="E88" s="2"/>
      <c r="F88" s="2"/>
      <c r="G88" s="250"/>
      <c r="J88" s="2"/>
      <c r="K88" s="2"/>
    </row>
    <row r="89" ht="12.75" customHeight="1">
      <c r="A89" s="86"/>
      <c r="B89" s="2" t="s">
        <v>1027</v>
      </c>
      <c r="C89" s="2">
        <f>C88/$C$3</f>
        <v>0.76</v>
      </c>
      <c r="D89" s="2"/>
      <c r="E89" s="2"/>
      <c r="F89" s="2"/>
      <c r="G89" s="250"/>
      <c r="J89" s="2"/>
      <c r="K89" s="2"/>
    </row>
    <row r="90" ht="12.75" customHeight="1">
      <c r="A90" s="86"/>
      <c r="B90" s="2" t="s">
        <v>1036</v>
      </c>
      <c r="C90" s="2">
        <f>C89*$C$4</f>
        <v>2.786666667</v>
      </c>
      <c r="D90" s="2"/>
      <c r="E90" s="2"/>
      <c r="F90" s="2"/>
      <c r="G90" s="250"/>
      <c r="J90" s="2"/>
      <c r="K90" s="2"/>
    </row>
    <row r="91" ht="12.75" customHeight="1">
      <c r="A91" s="86"/>
      <c r="B91" s="2"/>
      <c r="C91" s="2"/>
      <c r="D91" s="2"/>
      <c r="E91" s="2"/>
      <c r="F91" s="2"/>
      <c r="G91" s="250"/>
      <c r="J91" s="2"/>
      <c r="K91" s="2"/>
    </row>
    <row r="92" ht="12.75" customHeight="1">
      <c r="A92" s="248" t="s">
        <v>1119</v>
      </c>
      <c r="B92" s="97" t="s">
        <v>1043</v>
      </c>
      <c r="C92" s="97">
        <v>4.7</v>
      </c>
      <c r="D92" s="97"/>
      <c r="E92" s="97"/>
      <c r="F92" s="97"/>
      <c r="G92" s="99"/>
      <c r="J92" s="2"/>
      <c r="K92" s="2"/>
    </row>
    <row r="93" ht="12.75" customHeight="1">
      <c r="A93" s="262" t="s">
        <v>1120</v>
      </c>
      <c r="B93" s="256" t="s">
        <v>1029</v>
      </c>
      <c r="C93" s="256">
        <f>C92*$C$4</f>
        <v>17.23333333</v>
      </c>
      <c r="D93" s="256"/>
      <c r="E93" s="256"/>
      <c r="F93" s="256"/>
      <c r="G93" s="258" t="s">
        <v>1121</v>
      </c>
      <c r="J93" s="2"/>
      <c r="K93" s="2"/>
    </row>
    <row r="94" ht="12.75" customHeight="1">
      <c r="A94" s="100"/>
      <c r="B94" s="2" t="s">
        <v>1043</v>
      </c>
      <c r="C94" s="2">
        <v>1.62</v>
      </c>
      <c r="D94" s="2"/>
      <c r="E94" s="2"/>
      <c r="F94" s="2"/>
      <c r="G94" s="250"/>
      <c r="J94" s="2"/>
      <c r="K94" s="2"/>
    </row>
    <row r="95" ht="12.75" customHeight="1">
      <c r="A95" s="100"/>
      <c r="B95" s="2" t="s">
        <v>1029</v>
      </c>
      <c r="C95" s="2">
        <f>C94*$C$4</f>
        <v>5.94</v>
      </c>
      <c r="D95" s="2"/>
      <c r="E95" s="2"/>
      <c r="F95" s="2"/>
      <c r="G95" s="250" t="s">
        <v>1122</v>
      </c>
      <c r="H95" s="2" t="s">
        <v>1123</v>
      </c>
      <c r="I95" s="2"/>
      <c r="J95" s="2"/>
      <c r="K95" s="2"/>
      <c r="L95" s="2"/>
      <c r="M95" s="2"/>
      <c r="N95" s="2"/>
      <c r="O95" s="2"/>
      <c r="P95" s="2"/>
      <c r="Q95" s="2"/>
      <c r="R95" s="2"/>
      <c r="S95" s="2"/>
      <c r="T95" s="2"/>
      <c r="U95" s="2"/>
      <c r="V95" s="2"/>
      <c r="W95" s="2"/>
      <c r="X95" s="2"/>
      <c r="Y95" s="2"/>
      <c r="Z95" s="2"/>
    </row>
    <row r="96" ht="12.75" customHeight="1">
      <c r="A96" s="104"/>
      <c r="B96" s="105"/>
      <c r="C96" s="105"/>
      <c r="D96" s="105"/>
      <c r="E96" s="105"/>
      <c r="F96" s="105"/>
      <c r="G96" s="261"/>
      <c r="H96" s="2"/>
      <c r="I96" s="2"/>
      <c r="J96" s="2"/>
      <c r="K96" s="2"/>
      <c r="L96" s="2"/>
      <c r="M96" s="2"/>
      <c r="N96" s="2"/>
      <c r="O96" s="2"/>
      <c r="P96" s="2"/>
      <c r="Q96" s="2"/>
      <c r="R96" s="2"/>
      <c r="S96" s="2"/>
      <c r="T96" s="2"/>
      <c r="U96" s="2"/>
      <c r="V96" s="2"/>
      <c r="W96" s="2"/>
      <c r="X96" s="2"/>
      <c r="Y96" s="2"/>
      <c r="Z96" s="2"/>
    </row>
    <row r="97" ht="12.75" customHeight="1">
      <c r="A97" s="100" t="s">
        <v>1124</v>
      </c>
      <c r="B97" s="2" t="s">
        <v>1029</v>
      </c>
      <c r="C97" s="2">
        <v>16.5</v>
      </c>
      <c r="D97" s="2"/>
      <c r="E97" s="2"/>
      <c r="F97" s="2"/>
      <c r="G97" s="250" t="s">
        <v>1125</v>
      </c>
      <c r="J97" s="2"/>
      <c r="K97" s="2"/>
    </row>
    <row r="98" ht="12.75" customHeight="1">
      <c r="A98" s="100"/>
      <c r="B98" s="2" t="s">
        <v>1029</v>
      </c>
      <c r="C98" s="2">
        <v>2.5</v>
      </c>
      <c r="D98" s="2"/>
      <c r="E98" s="2"/>
      <c r="F98" s="2"/>
      <c r="G98" s="268" t="s">
        <v>1126</v>
      </c>
      <c r="H98" s="38" t="s">
        <v>1127</v>
      </c>
      <c r="J98" s="2"/>
      <c r="K98" s="2"/>
    </row>
    <row r="99" ht="12.75" customHeight="1">
      <c r="A99" s="100" t="s">
        <v>1128</v>
      </c>
      <c r="B99" s="2" t="s">
        <v>1029</v>
      </c>
      <c r="C99" s="2">
        <v>5.94</v>
      </c>
      <c r="D99" s="2"/>
      <c r="E99" s="2"/>
      <c r="F99" s="2"/>
      <c r="G99" s="250"/>
      <c r="H99" s="2"/>
      <c r="I99" s="2"/>
      <c r="J99" s="2"/>
      <c r="K99" s="2"/>
      <c r="L99" s="2"/>
      <c r="M99" s="2"/>
      <c r="N99" s="2"/>
      <c r="O99" s="2"/>
      <c r="P99" s="2"/>
      <c r="Q99" s="2"/>
      <c r="R99" s="2"/>
      <c r="S99" s="2"/>
      <c r="T99" s="2"/>
      <c r="U99" s="2"/>
      <c r="V99" s="2"/>
      <c r="W99" s="2"/>
      <c r="X99" s="2"/>
      <c r="Y99" s="2"/>
      <c r="Z99" s="2"/>
    </row>
    <row r="100" ht="12.75" customHeight="1">
      <c r="A100" s="100" t="s">
        <v>1129</v>
      </c>
      <c r="B100" s="2" t="s">
        <v>1029</v>
      </c>
      <c r="C100" s="2">
        <f>C97*0.58</f>
        <v>9.57</v>
      </c>
      <c r="D100" s="2"/>
      <c r="E100" s="2"/>
      <c r="F100" s="2"/>
      <c r="G100" s="250"/>
      <c r="H100" s="2"/>
      <c r="I100" s="2"/>
      <c r="J100" s="2"/>
      <c r="K100" s="2"/>
      <c r="L100" s="2"/>
      <c r="M100" s="2"/>
      <c r="N100" s="2"/>
      <c r="O100" s="2"/>
      <c r="P100" s="2"/>
      <c r="Q100" s="2"/>
      <c r="R100" s="2"/>
      <c r="S100" s="2"/>
      <c r="T100" s="2"/>
      <c r="U100" s="2"/>
      <c r="V100" s="2"/>
      <c r="W100" s="2"/>
      <c r="X100" s="2"/>
      <c r="Y100" s="2"/>
      <c r="Z100" s="2"/>
    </row>
    <row r="101" ht="12.75" customHeight="1">
      <c r="A101" s="262" t="s">
        <v>169</v>
      </c>
      <c r="B101" s="256" t="s">
        <v>1029</v>
      </c>
      <c r="C101" s="256">
        <f>SUM(C97,C98,C99)</f>
        <v>24.94</v>
      </c>
      <c r="D101" s="256"/>
      <c r="E101" s="256"/>
      <c r="F101" s="256"/>
      <c r="G101" s="258" t="s">
        <v>1130</v>
      </c>
      <c r="J101" s="2"/>
      <c r="K101" s="2"/>
    </row>
    <row r="102" ht="12.75" customHeight="1">
      <c r="A102" s="100"/>
      <c r="B102" s="2"/>
      <c r="C102" s="2"/>
      <c r="D102" s="2"/>
      <c r="E102" s="2"/>
      <c r="F102" s="2"/>
      <c r="G102" s="250"/>
      <c r="J102" s="2"/>
      <c r="K102" s="2"/>
    </row>
    <row r="103" ht="12.75" customHeight="1">
      <c r="A103" s="96" t="s">
        <v>1131</v>
      </c>
      <c r="B103" s="97" t="s">
        <v>1043</v>
      </c>
      <c r="C103" s="97">
        <v>9.5</v>
      </c>
      <c r="D103" s="97"/>
      <c r="E103" s="97"/>
      <c r="F103" s="97"/>
      <c r="G103" s="249" t="s">
        <v>1132</v>
      </c>
    </row>
    <row r="104" ht="12.75" customHeight="1">
      <c r="A104" s="100" t="s">
        <v>1133</v>
      </c>
      <c r="B104" s="2" t="s">
        <v>1029</v>
      </c>
      <c r="C104" s="2">
        <f>C103*$C$4</f>
        <v>34.83333333</v>
      </c>
      <c r="D104" s="2"/>
      <c r="E104" s="2"/>
      <c r="F104" s="2"/>
      <c r="G104" s="250"/>
    </row>
    <row r="105" ht="12.75" customHeight="1">
      <c r="A105" s="100"/>
      <c r="B105" s="2" t="s">
        <v>1043</v>
      </c>
      <c r="C105" s="2">
        <v>2.8</v>
      </c>
      <c r="D105" s="2"/>
      <c r="E105" s="2"/>
      <c r="F105" s="2"/>
      <c r="G105" s="250" t="s">
        <v>1134</v>
      </c>
    </row>
    <row r="106" ht="12.75" customHeight="1">
      <c r="A106" s="100"/>
      <c r="B106" s="2" t="s">
        <v>1029</v>
      </c>
      <c r="C106" s="2">
        <f>C105*$C$4</f>
        <v>10.26666667</v>
      </c>
      <c r="D106" s="2"/>
      <c r="E106" s="2"/>
      <c r="F106" s="2"/>
      <c r="G106" s="250"/>
    </row>
    <row r="107" ht="12.75" customHeight="1">
      <c r="A107" s="104"/>
      <c r="B107" s="105"/>
      <c r="C107" s="105"/>
      <c r="D107" s="105"/>
      <c r="E107" s="105"/>
      <c r="F107" s="105"/>
      <c r="G107" s="261"/>
    </row>
    <row r="108" ht="12.75" customHeight="1">
      <c r="A108" s="252" t="s">
        <v>1135</v>
      </c>
      <c r="B108" s="2" t="s">
        <v>1043</v>
      </c>
      <c r="C108" s="2">
        <v>1.26</v>
      </c>
      <c r="D108" s="2">
        <v>0.36</v>
      </c>
      <c r="E108" s="2">
        <v>0.39</v>
      </c>
      <c r="F108" s="2"/>
      <c r="G108" s="250" t="s">
        <v>1136</v>
      </c>
    </row>
    <row r="109" ht="12.75" customHeight="1">
      <c r="A109" s="100" t="s">
        <v>1137</v>
      </c>
      <c r="B109" s="2" t="s">
        <v>1029</v>
      </c>
      <c r="C109" s="2">
        <f t="shared" ref="C109:E109" si="9">C108*$C$4</f>
        <v>4.62</v>
      </c>
      <c r="D109" s="2">
        <f t="shared" si="9"/>
        <v>1.32</v>
      </c>
      <c r="E109" s="2">
        <f t="shared" si="9"/>
        <v>1.43</v>
      </c>
      <c r="F109" s="2"/>
      <c r="G109" s="250"/>
    </row>
    <row r="110" ht="12.75" customHeight="1">
      <c r="A110" s="100" t="s">
        <v>1138</v>
      </c>
      <c r="B110" s="2" t="s">
        <v>1139</v>
      </c>
      <c r="C110" s="2">
        <v>125.0</v>
      </c>
      <c r="D110" s="2">
        <v>1.9</v>
      </c>
      <c r="E110" s="2">
        <v>7.5</v>
      </c>
      <c r="F110" s="2"/>
      <c r="G110" s="250" t="s">
        <v>1140</v>
      </c>
    </row>
    <row r="111" ht="12.75" customHeight="1">
      <c r="A111" s="100"/>
      <c r="B111" s="2" t="s">
        <v>1139</v>
      </c>
      <c r="C111" s="2">
        <v>251.0</v>
      </c>
      <c r="D111" s="2">
        <v>112.0</v>
      </c>
      <c r="E111" s="2">
        <v>168.0</v>
      </c>
      <c r="F111" s="2"/>
      <c r="G111" s="250" t="s">
        <v>1141</v>
      </c>
    </row>
    <row r="112" ht="12.75" customHeight="1">
      <c r="A112" s="100"/>
      <c r="B112" s="2" t="s">
        <v>1043</v>
      </c>
      <c r="C112" s="2">
        <v>1.5</v>
      </c>
      <c r="D112" s="2"/>
      <c r="E112" s="2"/>
      <c r="F112" s="2"/>
      <c r="G112" s="250"/>
    </row>
    <row r="113" ht="12.75" customHeight="1">
      <c r="A113" s="100"/>
      <c r="B113" s="2" t="s">
        <v>1029</v>
      </c>
      <c r="C113" s="2">
        <f>C112*C4</f>
        <v>5.5</v>
      </c>
      <c r="D113" s="2"/>
      <c r="E113" s="2"/>
      <c r="F113" s="2"/>
      <c r="G113" s="250" t="s">
        <v>1142</v>
      </c>
      <c r="H113" s="2"/>
      <c r="I113" s="2"/>
      <c r="J113" s="2"/>
      <c r="K113" s="2"/>
      <c r="L113" s="2"/>
      <c r="M113" s="2"/>
      <c r="N113" s="2"/>
      <c r="O113" s="2"/>
      <c r="P113" s="2"/>
      <c r="Q113" s="2"/>
      <c r="R113" s="2"/>
      <c r="S113" s="2"/>
      <c r="T113" s="2"/>
      <c r="U113" s="2"/>
      <c r="V113" s="2"/>
      <c r="W113" s="2"/>
      <c r="X113" s="2"/>
      <c r="Y113" s="2"/>
      <c r="Z113" s="2"/>
    </row>
    <row r="114" ht="12.75" customHeight="1">
      <c r="A114" s="100"/>
      <c r="B114" s="2"/>
      <c r="C114" s="2"/>
      <c r="D114" s="2"/>
      <c r="E114" s="2"/>
      <c r="F114" s="2"/>
      <c r="G114" s="250"/>
      <c r="H114" s="2"/>
      <c r="I114" s="2"/>
      <c r="J114" s="2"/>
      <c r="K114" s="2"/>
      <c r="L114" s="2"/>
      <c r="M114" s="2"/>
      <c r="N114" s="2"/>
      <c r="O114" s="2"/>
      <c r="P114" s="2"/>
      <c r="Q114" s="2"/>
      <c r="R114" s="2"/>
      <c r="S114" s="2"/>
      <c r="T114" s="2"/>
      <c r="U114" s="2"/>
      <c r="V114" s="2"/>
      <c r="W114" s="2"/>
      <c r="X114" s="2"/>
      <c r="Y114" s="2"/>
      <c r="Z114" s="2"/>
    </row>
    <row r="115" ht="12.75" customHeight="1">
      <c r="A115" s="100"/>
      <c r="B115" s="2"/>
      <c r="C115" s="2"/>
      <c r="D115" s="2"/>
      <c r="E115" s="2"/>
      <c r="F115" s="2"/>
      <c r="G115" s="250"/>
      <c r="H115" s="2"/>
      <c r="I115" s="2"/>
      <c r="J115" s="2"/>
      <c r="K115" s="2"/>
      <c r="L115" s="2"/>
      <c r="M115" s="2"/>
      <c r="N115" s="2"/>
      <c r="O115" s="2"/>
      <c r="P115" s="2"/>
      <c r="Q115" s="2"/>
      <c r="R115" s="2"/>
      <c r="S115" s="2"/>
      <c r="T115" s="2"/>
      <c r="U115" s="2"/>
      <c r="V115" s="2"/>
      <c r="W115" s="2"/>
      <c r="X115" s="2"/>
      <c r="Y115" s="2"/>
      <c r="Z115" s="2"/>
    </row>
    <row r="116" ht="12.75" customHeight="1">
      <c r="A116" s="269" t="s">
        <v>1143</v>
      </c>
      <c r="B116" s="270" t="s">
        <v>1043</v>
      </c>
      <c r="C116" s="270">
        <v>4.3</v>
      </c>
      <c r="D116" s="270"/>
      <c r="E116" s="270"/>
      <c r="F116" s="270"/>
      <c r="G116" s="271" t="s">
        <v>1144</v>
      </c>
    </row>
    <row r="117" ht="12.75" customHeight="1">
      <c r="A117" s="100" t="s">
        <v>1145</v>
      </c>
      <c r="B117" s="2" t="s">
        <v>1043</v>
      </c>
      <c r="C117" s="2">
        <v>2.2</v>
      </c>
      <c r="D117" s="2"/>
      <c r="E117" s="2"/>
      <c r="F117" s="2"/>
      <c r="G117" s="250" t="s">
        <v>1146</v>
      </c>
    </row>
    <row r="118" ht="12.75" customHeight="1">
      <c r="A118" s="100"/>
      <c r="B118" s="2" t="s">
        <v>1029</v>
      </c>
      <c r="C118" s="2">
        <f t="shared" ref="C118:C119" si="10">C116*$C$4</f>
        <v>15.76666667</v>
      </c>
      <c r="D118" s="2"/>
      <c r="E118" s="2"/>
      <c r="F118" s="2" t="s">
        <v>185</v>
      </c>
      <c r="G118" s="250"/>
    </row>
    <row r="119" ht="12.75" customHeight="1">
      <c r="A119" s="100"/>
      <c r="B119" s="2" t="s">
        <v>1029</v>
      </c>
      <c r="C119" s="2">
        <f t="shared" si="10"/>
        <v>8.066666667</v>
      </c>
      <c r="D119" s="2"/>
      <c r="E119" s="2"/>
      <c r="F119" s="2" t="s">
        <v>185</v>
      </c>
      <c r="G119" s="250"/>
    </row>
    <row r="120" ht="12.75" customHeight="1">
      <c r="A120" s="100"/>
      <c r="B120" s="2"/>
      <c r="C120" s="2"/>
      <c r="D120" s="2"/>
      <c r="E120" s="2"/>
      <c r="F120" s="2"/>
      <c r="G120" s="250"/>
    </row>
    <row r="121" ht="12.75" customHeight="1">
      <c r="A121" s="96" t="s">
        <v>1147</v>
      </c>
      <c r="B121" s="97" t="s">
        <v>1043</v>
      </c>
      <c r="C121" s="97">
        <v>2.18</v>
      </c>
      <c r="D121" s="97"/>
      <c r="E121" s="97"/>
      <c r="F121" s="97" t="s">
        <v>1148</v>
      </c>
      <c r="G121" s="249" t="s">
        <v>1149</v>
      </c>
    </row>
    <row r="122" ht="12.75" customHeight="1">
      <c r="A122" s="100" t="s">
        <v>1150</v>
      </c>
      <c r="B122" s="2"/>
      <c r="C122" s="2">
        <f>C121*$C$4</f>
        <v>7.993333333</v>
      </c>
      <c r="D122" s="2"/>
      <c r="E122" s="2"/>
      <c r="F122" s="2"/>
      <c r="G122" s="250"/>
    </row>
    <row r="123" ht="12.75" customHeight="1">
      <c r="A123" s="104"/>
      <c r="B123" s="105"/>
      <c r="C123" s="105"/>
      <c r="D123" s="105"/>
      <c r="E123" s="105"/>
      <c r="F123" s="105"/>
      <c r="G123" s="261"/>
      <c r="H123" s="2"/>
      <c r="I123" s="2"/>
      <c r="J123" s="2"/>
      <c r="K123" s="2"/>
      <c r="L123" s="2"/>
      <c r="M123" s="2"/>
      <c r="N123" s="2"/>
      <c r="O123" s="2"/>
      <c r="P123" s="2"/>
      <c r="Q123" s="2"/>
      <c r="R123" s="2"/>
      <c r="S123" s="2"/>
      <c r="T123" s="2"/>
      <c r="U123" s="2"/>
      <c r="V123" s="2"/>
      <c r="W123" s="2"/>
      <c r="X123" s="2"/>
      <c r="Y123" s="2"/>
      <c r="Z123" s="2"/>
    </row>
    <row r="124" ht="12.75" customHeight="1">
      <c r="A124" s="100" t="s">
        <v>1151</v>
      </c>
      <c r="B124" s="2" t="s">
        <v>1043</v>
      </c>
      <c r="C124" s="2">
        <v>1.55</v>
      </c>
      <c r="D124" s="2"/>
      <c r="E124" s="2"/>
      <c r="F124" s="2" t="s">
        <v>191</v>
      </c>
      <c r="G124" s="250" t="s">
        <v>191</v>
      </c>
    </row>
    <row r="125" ht="12.75" customHeight="1">
      <c r="A125" s="100" t="s">
        <v>1152</v>
      </c>
      <c r="B125" s="2"/>
      <c r="C125" s="13">
        <f>C124*$C$4</f>
        <v>5.683333333</v>
      </c>
      <c r="D125" s="2"/>
      <c r="E125" s="2"/>
      <c r="F125" s="2"/>
      <c r="G125" s="250"/>
    </row>
    <row r="126" ht="12.75" customHeight="1">
      <c r="A126" s="100"/>
      <c r="B126" s="2"/>
      <c r="C126" s="2"/>
      <c r="D126" s="2"/>
      <c r="E126" s="2"/>
      <c r="F126" s="2"/>
      <c r="G126" s="250"/>
    </row>
    <row r="127" ht="12.75" customHeight="1">
      <c r="A127" s="96" t="s">
        <v>1153</v>
      </c>
      <c r="B127" s="97" t="s">
        <v>1043</v>
      </c>
      <c r="C127" s="97">
        <v>2.3</v>
      </c>
      <c r="D127" s="97"/>
      <c r="E127" s="97"/>
      <c r="F127" s="97" t="s">
        <v>392</v>
      </c>
      <c r="G127" s="249" t="s">
        <v>392</v>
      </c>
    </row>
    <row r="128" ht="12.75" customHeight="1">
      <c r="A128" s="100" t="s">
        <v>1154</v>
      </c>
      <c r="B128" s="2"/>
      <c r="C128" s="13">
        <f>C127*$C$4</f>
        <v>8.433333333</v>
      </c>
      <c r="D128" s="2"/>
      <c r="E128" s="2"/>
      <c r="F128" s="2"/>
      <c r="G128" s="250"/>
    </row>
    <row r="129" ht="12.75" customHeight="1">
      <c r="A129" s="104"/>
      <c r="B129" s="105"/>
      <c r="C129" s="105"/>
      <c r="D129" s="105"/>
      <c r="E129" s="105"/>
      <c r="F129" s="105"/>
      <c r="G129" s="261"/>
    </row>
    <row r="130" ht="12.75" customHeight="1">
      <c r="A130" s="100" t="s">
        <v>1155</v>
      </c>
      <c r="B130" s="2" t="s">
        <v>1043</v>
      </c>
      <c r="C130" s="2">
        <v>2.5</v>
      </c>
      <c r="D130" s="2"/>
      <c r="E130" s="2"/>
      <c r="F130" s="2" t="s">
        <v>185</v>
      </c>
      <c r="G130" s="250" t="s">
        <v>1156</v>
      </c>
    </row>
    <row r="131" ht="12.75" customHeight="1">
      <c r="A131" s="100" t="s">
        <v>1157</v>
      </c>
      <c r="B131" s="2"/>
      <c r="C131" s="13">
        <f>C130*$C$4</f>
        <v>9.166666667</v>
      </c>
      <c r="D131" s="2"/>
      <c r="E131" s="2"/>
      <c r="F131" s="2"/>
      <c r="G131" s="250"/>
    </row>
    <row r="132" ht="12.75" customHeight="1">
      <c r="A132" s="100"/>
      <c r="B132" s="2"/>
      <c r="C132" s="2"/>
      <c r="D132" s="2"/>
      <c r="E132" s="2"/>
      <c r="F132" s="2"/>
      <c r="G132" s="250"/>
    </row>
    <row r="133" ht="12.75" customHeight="1">
      <c r="A133" s="248" t="s">
        <v>1158</v>
      </c>
      <c r="B133" s="97" t="s">
        <v>1116</v>
      </c>
      <c r="C133" s="97">
        <v>179.6</v>
      </c>
      <c r="D133" s="97"/>
      <c r="E133" s="97"/>
      <c r="F133" s="97"/>
      <c r="G133" s="249"/>
    </row>
    <row r="134" ht="12.75" customHeight="1">
      <c r="A134" s="100" t="s">
        <v>1159</v>
      </c>
      <c r="B134" s="2" t="s">
        <v>1025</v>
      </c>
      <c r="C134" s="2">
        <f>C133*10000</f>
        <v>1796000</v>
      </c>
      <c r="D134" s="2"/>
      <c r="E134" s="2"/>
      <c r="F134" s="2"/>
      <c r="G134" s="250"/>
    </row>
    <row r="135" ht="12.75" customHeight="1">
      <c r="A135" s="100"/>
      <c r="B135" s="2" t="s">
        <v>1027</v>
      </c>
      <c r="C135" s="2">
        <f>C134/C3</f>
        <v>1.796</v>
      </c>
      <c r="D135" s="2"/>
      <c r="E135" s="2"/>
      <c r="F135" s="2"/>
      <c r="G135" s="250"/>
    </row>
    <row r="136" ht="12.75" customHeight="1">
      <c r="A136" s="100"/>
      <c r="B136" s="2" t="s">
        <v>1029</v>
      </c>
      <c r="C136" s="2">
        <f>C135*C4</f>
        <v>6.585333333</v>
      </c>
      <c r="D136" s="2"/>
      <c r="E136" s="2"/>
      <c r="F136" s="2" t="s">
        <v>1030</v>
      </c>
      <c r="G136" s="250"/>
    </row>
    <row r="137" ht="12.75" customHeight="1">
      <c r="A137" s="104"/>
      <c r="B137" s="105"/>
      <c r="C137" s="105"/>
      <c r="D137" s="105"/>
      <c r="E137" s="105"/>
      <c r="F137" s="105"/>
      <c r="G137" s="261"/>
    </row>
    <row r="138" ht="12.75" customHeight="1">
      <c r="A138" s="100" t="s">
        <v>1160</v>
      </c>
      <c r="B138" s="2" t="s">
        <v>1116</v>
      </c>
      <c r="C138" s="2">
        <v>163.0</v>
      </c>
      <c r="D138" s="2"/>
      <c r="E138" s="2"/>
      <c r="F138" s="2" t="s">
        <v>1030</v>
      </c>
      <c r="G138" s="250" t="s">
        <v>1161</v>
      </c>
    </row>
    <row r="139" ht="12.75" customHeight="1">
      <c r="A139" s="100" t="s">
        <v>1162</v>
      </c>
      <c r="B139" s="2" t="s">
        <v>1025</v>
      </c>
      <c r="C139" s="2">
        <f>C138*10000</f>
        <v>1630000</v>
      </c>
      <c r="D139" s="2"/>
      <c r="E139" s="2"/>
      <c r="F139" s="2"/>
      <c r="G139" s="250"/>
    </row>
    <row r="140" ht="12.75" customHeight="1">
      <c r="A140" s="100"/>
      <c r="B140" s="2" t="s">
        <v>1027</v>
      </c>
      <c r="C140" s="2">
        <f>C139/$C$3</f>
        <v>1.63</v>
      </c>
      <c r="D140" s="2"/>
      <c r="E140" s="2"/>
      <c r="F140" s="2"/>
      <c r="G140" s="250"/>
    </row>
    <row r="141" ht="12.75" customHeight="1">
      <c r="A141" s="100"/>
      <c r="B141" s="2" t="s">
        <v>1029</v>
      </c>
      <c r="C141" s="2">
        <f>C140*$C$4</f>
        <v>5.976666667</v>
      </c>
      <c r="D141" s="2"/>
      <c r="E141" s="2"/>
      <c r="F141" s="2"/>
      <c r="G141" s="250"/>
      <c r="H141" s="2"/>
      <c r="I141" s="2"/>
      <c r="J141" s="2"/>
      <c r="K141" s="2"/>
      <c r="L141" s="2"/>
      <c r="M141" s="2"/>
      <c r="N141" s="2"/>
      <c r="O141" s="2"/>
      <c r="P141" s="2"/>
      <c r="Q141" s="2"/>
      <c r="R141" s="2"/>
      <c r="S141" s="2"/>
      <c r="T141" s="2"/>
      <c r="U141" s="2"/>
      <c r="V141" s="2"/>
      <c r="W141" s="2"/>
      <c r="X141" s="2"/>
      <c r="Y141" s="2"/>
      <c r="Z141" s="2"/>
    </row>
    <row r="142" ht="12.75" customHeight="1">
      <c r="A142" s="100"/>
      <c r="B142" s="2"/>
      <c r="C142" s="2"/>
      <c r="D142" s="2"/>
      <c r="E142" s="2"/>
      <c r="F142" s="2"/>
      <c r="G142" s="250"/>
    </row>
    <row r="143" ht="12.75" customHeight="1">
      <c r="A143" s="96" t="s">
        <v>1163</v>
      </c>
      <c r="B143" s="97" t="s">
        <v>1116</v>
      </c>
      <c r="C143" s="97">
        <v>269.2</v>
      </c>
      <c r="D143" s="97"/>
      <c r="E143" s="97"/>
      <c r="F143" s="97" t="s">
        <v>1030</v>
      </c>
      <c r="G143" s="249" t="s">
        <v>1164</v>
      </c>
    </row>
    <row r="144" ht="12.75" customHeight="1">
      <c r="A144" s="100" t="s">
        <v>1165</v>
      </c>
      <c r="B144" s="2" t="s">
        <v>1025</v>
      </c>
      <c r="C144" s="2">
        <f>C143*10000</f>
        <v>2692000</v>
      </c>
      <c r="D144" s="2"/>
      <c r="E144" s="2"/>
      <c r="F144" s="2"/>
      <c r="G144" s="250"/>
    </row>
    <row r="145" ht="12.75" customHeight="1">
      <c r="A145" s="100"/>
      <c r="B145" s="2" t="s">
        <v>1027</v>
      </c>
      <c r="C145" s="2">
        <f>C144/$C$3</f>
        <v>2.692</v>
      </c>
      <c r="D145" s="2"/>
      <c r="E145" s="2"/>
      <c r="F145" s="2"/>
      <c r="G145" s="250"/>
    </row>
    <row r="146" ht="12.75" customHeight="1">
      <c r="A146" s="104"/>
      <c r="B146" s="105" t="s">
        <v>1029</v>
      </c>
      <c r="C146" s="105">
        <f>C145*$C$4</f>
        <v>9.870666667</v>
      </c>
      <c r="D146" s="105"/>
      <c r="E146" s="105"/>
      <c r="F146" s="105"/>
      <c r="G146" s="261"/>
    </row>
    <row r="147" ht="12.75" customHeight="1">
      <c r="A147" s="100" t="s">
        <v>1166</v>
      </c>
      <c r="B147" s="2"/>
      <c r="C147" s="2"/>
      <c r="D147" s="2"/>
      <c r="E147" s="2"/>
      <c r="F147" s="2"/>
      <c r="G147" s="250"/>
      <c r="H147" s="2"/>
      <c r="I147" s="2"/>
      <c r="J147" s="2"/>
      <c r="K147" s="2"/>
      <c r="L147" s="2"/>
      <c r="M147" s="2"/>
      <c r="N147" s="2"/>
      <c r="O147" s="2"/>
      <c r="P147" s="2"/>
      <c r="Q147" s="2"/>
      <c r="R147" s="2"/>
      <c r="S147" s="2"/>
      <c r="T147" s="2"/>
      <c r="U147" s="2"/>
      <c r="V147" s="2"/>
      <c r="W147" s="2"/>
      <c r="X147" s="2"/>
      <c r="Y147" s="2"/>
      <c r="Z147" s="2"/>
    </row>
    <row r="148" ht="12.75" customHeight="1">
      <c r="A148" s="100" t="s">
        <v>1167</v>
      </c>
      <c r="B148" s="2" t="s">
        <v>1116</v>
      </c>
      <c r="C148" s="2">
        <v>396.6</v>
      </c>
      <c r="D148" s="2"/>
      <c r="E148" s="2"/>
      <c r="F148" s="2"/>
      <c r="G148" s="250"/>
    </row>
    <row r="149" ht="12.75" customHeight="1">
      <c r="A149" s="272" t="s">
        <v>1168</v>
      </c>
      <c r="B149" s="2" t="s">
        <v>1116</v>
      </c>
      <c r="C149" s="2">
        <v>651.0</v>
      </c>
      <c r="D149" s="2"/>
      <c r="E149" s="2"/>
      <c r="F149" s="2"/>
      <c r="G149" s="250"/>
    </row>
    <row r="150" ht="12.75" customHeight="1">
      <c r="A150" s="273" t="s">
        <v>1169</v>
      </c>
      <c r="B150" s="2" t="s">
        <v>1116</v>
      </c>
      <c r="C150" s="2">
        <v>286.8</v>
      </c>
      <c r="D150" s="2"/>
      <c r="E150" s="2"/>
      <c r="F150" s="2"/>
      <c r="G150" s="250"/>
    </row>
    <row r="151" ht="12.75" customHeight="1">
      <c r="A151" s="100" t="s">
        <v>1170</v>
      </c>
      <c r="B151" s="2" t="s">
        <v>1116</v>
      </c>
      <c r="C151" s="2">
        <v>104.4</v>
      </c>
      <c r="D151" s="2"/>
      <c r="E151" s="2"/>
      <c r="F151" s="2"/>
      <c r="G151" s="250"/>
    </row>
    <row r="152" ht="12.75" customHeight="1">
      <c r="A152" s="100" t="s">
        <v>1171</v>
      </c>
      <c r="B152" s="2" t="s">
        <v>1116</v>
      </c>
      <c r="C152" s="2">
        <v>166.6</v>
      </c>
      <c r="D152" s="2"/>
      <c r="E152" s="2"/>
      <c r="F152" s="2"/>
      <c r="G152" s="250"/>
    </row>
    <row r="153" ht="12.75" customHeight="1">
      <c r="A153" s="100" t="s">
        <v>1172</v>
      </c>
      <c r="B153" s="2" t="s">
        <v>1116</v>
      </c>
      <c r="C153" s="2">
        <v>182.8</v>
      </c>
      <c r="D153" s="2"/>
      <c r="E153" s="2"/>
      <c r="F153" s="2"/>
      <c r="G153" s="250"/>
    </row>
    <row r="154" ht="12.75" customHeight="1">
      <c r="A154" s="100" t="s">
        <v>1173</v>
      </c>
      <c r="B154" s="2" t="s">
        <v>1116</v>
      </c>
      <c r="C154" s="2">
        <v>182.8</v>
      </c>
      <c r="D154" s="2"/>
      <c r="E154" s="2"/>
      <c r="F154" s="2"/>
      <c r="G154" s="250"/>
    </row>
    <row r="155" ht="12.75" customHeight="1">
      <c r="A155" s="100" t="s">
        <v>1174</v>
      </c>
      <c r="B155" s="2" t="s">
        <v>1116</v>
      </c>
      <c r="C155" s="2">
        <v>182.8</v>
      </c>
      <c r="D155" s="2"/>
      <c r="E155" s="2"/>
      <c r="F155" s="2"/>
      <c r="G155" s="250"/>
    </row>
    <row r="156" ht="12.75" customHeight="1">
      <c r="A156" s="100" t="s">
        <v>1167</v>
      </c>
      <c r="B156" s="2" t="s">
        <v>1025</v>
      </c>
      <c r="C156" s="2">
        <f t="shared" ref="C156:C163" si="11">C148*10000</f>
        <v>3966000</v>
      </c>
      <c r="D156" s="2"/>
      <c r="E156" s="2"/>
      <c r="F156" s="2"/>
      <c r="G156" s="250"/>
    </row>
    <row r="157" ht="12.75" customHeight="1">
      <c r="A157" s="272" t="s">
        <v>1168</v>
      </c>
      <c r="B157" s="2" t="s">
        <v>1025</v>
      </c>
      <c r="C157" s="2">
        <f t="shared" si="11"/>
        <v>6510000</v>
      </c>
      <c r="D157" s="2"/>
      <c r="E157" s="2"/>
      <c r="F157" s="2"/>
      <c r="G157" s="250"/>
    </row>
    <row r="158" ht="12.75" customHeight="1">
      <c r="A158" s="273" t="s">
        <v>1169</v>
      </c>
      <c r="B158" s="2" t="s">
        <v>1025</v>
      </c>
      <c r="C158" s="2">
        <f t="shared" si="11"/>
        <v>2868000</v>
      </c>
      <c r="D158" s="2"/>
      <c r="E158" s="2"/>
      <c r="F158" s="2"/>
      <c r="G158" s="250"/>
    </row>
    <row r="159" ht="12.75" customHeight="1">
      <c r="A159" s="100" t="s">
        <v>1170</v>
      </c>
      <c r="B159" s="2" t="s">
        <v>1025</v>
      </c>
      <c r="C159" s="2">
        <f t="shared" si="11"/>
        <v>1044000</v>
      </c>
      <c r="D159" s="2"/>
      <c r="E159" s="2"/>
      <c r="F159" s="2"/>
      <c r="G159" s="250"/>
    </row>
    <row r="160" ht="12.75" customHeight="1">
      <c r="A160" s="100" t="s">
        <v>1171</v>
      </c>
      <c r="B160" s="2" t="s">
        <v>1025</v>
      </c>
      <c r="C160" s="2">
        <f t="shared" si="11"/>
        <v>1666000</v>
      </c>
      <c r="D160" s="2"/>
      <c r="E160" s="2"/>
      <c r="F160" s="2"/>
      <c r="G160" s="250"/>
    </row>
    <row r="161" ht="12.75" customHeight="1">
      <c r="A161" s="100" t="s">
        <v>1172</v>
      </c>
      <c r="B161" s="2" t="s">
        <v>1025</v>
      </c>
      <c r="C161" s="2">
        <f t="shared" si="11"/>
        <v>1828000</v>
      </c>
      <c r="D161" s="2"/>
      <c r="E161" s="2"/>
      <c r="F161" s="2"/>
      <c r="G161" s="250"/>
    </row>
    <row r="162" ht="12.75" customHeight="1">
      <c r="A162" s="100" t="s">
        <v>1173</v>
      </c>
      <c r="B162" s="2" t="s">
        <v>1025</v>
      </c>
      <c r="C162" s="2">
        <f t="shared" si="11"/>
        <v>1828000</v>
      </c>
      <c r="D162" s="2"/>
      <c r="E162" s="2"/>
      <c r="F162" s="2"/>
      <c r="G162" s="250"/>
    </row>
    <row r="163" ht="12.75" customHeight="1">
      <c r="A163" s="100" t="s">
        <v>1174</v>
      </c>
      <c r="B163" s="2" t="s">
        <v>1025</v>
      </c>
      <c r="C163" s="2">
        <f t="shared" si="11"/>
        <v>1828000</v>
      </c>
      <c r="D163" s="2"/>
      <c r="E163" s="2"/>
      <c r="F163" s="2"/>
      <c r="G163" s="250"/>
    </row>
    <row r="164" ht="12.75" customHeight="1">
      <c r="A164" s="100" t="s">
        <v>1167</v>
      </c>
      <c r="B164" s="2" t="s">
        <v>1027</v>
      </c>
      <c r="C164" s="2">
        <f t="shared" ref="C164:C171" si="12">C156/$C$3</f>
        <v>3.966</v>
      </c>
      <c r="D164" s="2"/>
      <c r="E164" s="2"/>
      <c r="F164" s="2"/>
      <c r="G164" s="250"/>
    </row>
    <row r="165" ht="12.75" customHeight="1">
      <c r="A165" s="272" t="s">
        <v>1168</v>
      </c>
      <c r="B165" s="2" t="s">
        <v>1027</v>
      </c>
      <c r="C165" s="2">
        <f t="shared" si="12"/>
        <v>6.51</v>
      </c>
      <c r="D165" s="2"/>
      <c r="E165" s="2"/>
      <c r="F165" s="2"/>
      <c r="G165" s="250"/>
    </row>
    <row r="166" ht="12.75" customHeight="1">
      <c r="A166" s="273" t="s">
        <v>1169</v>
      </c>
      <c r="B166" s="2" t="s">
        <v>1027</v>
      </c>
      <c r="C166" s="2">
        <f t="shared" si="12"/>
        <v>2.868</v>
      </c>
      <c r="D166" s="2"/>
      <c r="E166" s="2"/>
      <c r="F166" s="2"/>
      <c r="G166" s="250"/>
    </row>
    <row r="167" ht="12.75" customHeight="1">
      <c r="A167" s="100" t="s">
        <v>1170</v>
      </c>
      <c r="B167" s="2" t="s">
        <v>1027</v>
      </c>
      <c r="C167" s="2">
        <f t="shared" si="12"/>
        <v>1.044</v>
      </c>
      <c r="D167" s="2"/>
      <c r="E167" s="2"/>
      <c r="F167" s="2"/>
      <c r="G167" s="250"/>
    </row>
    <row r="168" ht="12.75" customHeight="1">
      <c r="A168" s="100" t="s">
        <v>1171</v>
      </c>
      <c r="B168" s="2" t="s">
        <v>1027</v>
      </c>
      <c r="C168" s="2">
        <f t="shared" si="12"/>
        <v>1.666</v>
      </c>
      <c r="D168" s="2"/>
      <c r="E168" s="2"/>
      <c r="F168" s="2"/>
      <c r="G168" s="250"/>
    </row>
    <row r="169" ht="12.75" customHeight="1">
      <c r="A169" s="100" t="s">
        <v>1172</v>
      </c>
      <c r="B169" s="2" t="s">
        <v>1027</v>
      </c>
      <c r="C169" s="2">
        <f t="shared" si="12"/>
        <v>1.828</v>
      </c>
      <c r="D169" s="2"/>
      <c r="E169" s="2"/>
      <c r="F169" s="2"/>
      <c r="G169" s="250"/>
    </row>
    <row r="170" ht="12.75" customHeight="1">
      <c r="A170" s="100" t="s">
        <v>1173</v>
      </c>
      <c r="B170" s="2" t="s">
        <v>1027</v>
      </c>
      <c r="C170" s="2">
        <f t="shared" si="12"/>
        <v>1.828</v>
      </c>
      <c r="D170" s="2"/>
      <c r="E170" s="2"/>
      <c r="F170" s="2"/>
      <c r="G170" s="250"/>
    </row>
    <row r="171" ht="12.75" customHeight="1">
      <c r="A171" s="100" t="s">
        <v>1174</v>
      </c>
      <c r="B171" s="2" t="s">
        <v>1027</v>
      </c>
      <c r="C171" s="2">
        <f t="shared" si="12"/>
        <v>1.828</v>
      </c>
      <c r="D171" s="2"/>
      <c r="E171" s="2"/>
      <c r="F171" s="2"/>
      <c r="G171" s="250"/>
    </row>
    <row r="172" ht="12.75" customHeight="1">
      <c r="A172" s="100" t="s">
        <v>1167</v>
      </c>
      <c r="B172" s="2" t="s">
        <v>1029</v>
      </c>
      <c r="C172" s="2">
        <f t="shared" ref="C172:C179" si="13">C164*$C$4</f>
        <v>14.542</v>
      </c>
      <c r="D172" s="2"/>
      <c r="E172" s="2"/>
      <c r="F172" s="2"/>
      <c r="G172" s="250"/>
    </row>
    <row r="173" ht="12.75" customHeight="1">
      <c r="A173" s="272" t="s">
        <v>1168</v>
      </c>
      <c r="B173" s="2" t="s">
        <v>1029</v>
      </c>
      <c r="C173" s="2">
        <f t="shared" si="13"/>
        <v>23.87</v>
      </c>
      <c r="D173" s="2"/>
      <c r="E173" s="2"/>
      <c r="F173" s="2"/>
      <c r="G173" s="250"/>
    </row>
    <row r="174" ht="12.75" customHeight="1">
      <c r="A174" s="273" t="s">
        <v>1169</v>
      </c>
      <c r="B174" s="2" t="s">
        <v>1029</v>
      </c>
      <c r="C174" s="2">
        <f t="shared" si="13"/>
        <v>10.516</v>
      </c>
      <c r="D174" s="2"/>
      <c r="E174" s="2"/>
      <c r="F174" s="2"/>
      <c r="G174" s="250"/>
    </row>
    <row r="175" ht="12.75" customHeight="1">
      <c r="A175" s="100" t="s">
        <v>1170</v>
      </c>
      <c r="B175" s="2" t="s">
        <v>1029</v>
      </c>
      <c r="C175" s="2">
        <f t="shared" si="13"/>
        <v>3.828</v>
      </c>
      <c r="D175" s="2"/>
      <c r="E175" s="2"/>
      <c r="F175" s="2"/>
      <c r="G175" s="250"/>
    </row>
    <row r="176" ht="12.75" customHeight="1">
      <c r="A176" s="100" t="s">
        <v>1171</v>
      </c>
      <c r="B176" s="2" t="s">
        <v>1029</v>
      </c>
      <c r="C176" s="2">
        <f t="shared" si="13"/>
        <v>6.108666667</v>
      </c>
      <c r="D176" s="2"/>
      <c r="E176" s="2"/>
      <c r="F176" s="2"/>
      <c r="G176" s="250"/>
    </row>
    <row r="177" ht="12.75" customHeight="1">
      <c r="A177" s="100" t="s">
        <v>1172</v>
      </c>
      <c r="B177" s="2" t="s">
        <v>1029</v>
      </c>
      <c r="C177" s="2">
        <f t="shared" si="13"/>
        <v>6.702666667</v>
      </c>
      <c r="D177" s="2"/>
      <c r="E177" s="2"/>
      <c r="F177" s="2"/>
      <c r="G177" s="250"/>
    </row>
    <row r="178" ht="12.75" customHeight="1">
      <c r="A178" s="100" t="s">
        <v>1173</v>
      </c>
      <c r="B178" s="2" t="s">
        <v>1029</v>
      </c>
      <c r="C178" s="2">
        <f t="shared" si="13"/>
        <v>6.702666667</v>
      </c>
      <c r="D178" s="2"/>
      <c r="E178" s="2"/>
      <c r="F178" s="2"/>
      <c r="G178" s="250"/>
    </row>
    <row r="179" ht="12.75" customHeight="1">
      <c r="A179" s="100" t="s">
        <v>1174</v>
      </c>
      <c r="B179" s="2" t="s">
        <v>1029</v>
      </c>
      <c r="C179" s="2">
        <f t="shared" si="13"/>
        <v>6.702666667</v>
      </c>
      <c r="D179" s="2"/>
      <c r="E179" s="2"/>
      <c r="F179" s="2"/>
      <c r="G179" s="250"/>
    </row>
    <row r="180" ht="12.75" customHeight="1">
      <c r="A180" s="100"/>
      <c r="B180" s="2"/>
      <c r="C180" s="2"/>
      <c r="D180" s="2"/>
      <c r="E180" s="2"/>
      <c r="F180" s="2"/>
      <c r="G180" s="250"/>
    </row>
    <row r="181" ht="12.75" customHeight="1">
      <c r="A181" s="100"/>
      <c r="B181" s="2"/>
      <c r="C181" s="2"/>
      <c r="D181" s="2"/>
      <c r="E181" s="2"/>
      <c r="F181" s="2"/>
      <c r="G181" s="250"/>
    </row>
    <row r="182" ht="12.75" customHeight="1">
      <c r="A182" s="96" t="s">
        <v>1175</v>
      </c>
      <c r="B182" s="97"/>
      <c r="C182" s="97"/>
      <c r="D182" s="97"/>
      <c r="E182" s="97"/>
      <c r="F182" s="97"/>
      <c r="G182" s="249"/>
    </row>
    <row r="183" ht="12.75" customHeight="1">
      <c r="A183" s="100"/>
      <c r="B183" s="274" t="s">
        <v>1029</v>
      </c>
      <c r="C183" s="274">
        <v>7.48</v>
      </c>
      <c r="D183" s="2"/>
      <c r="E183" s="2"/>
      <c r="F183" s="2"/>
      <c r="G183" s="275" t="s">
        <v>1176</v>
      </c>
    </row>
    <row r="184" ht="12.75" customHeight="1">
      <c r="A184" s="100"/>
      <c r="B184" s="274" t="s">
        <v>1029</v>
      </c>
      <c r="C184" s="274">
        <v>7.09</v>
      </c>
      <c r="D184" s="2"/>
      <c r="E184" s="2"/>
      <c r="F184" s="2"/>
      <c r="G184" s="250"/>
    </row>
    <row r="185" ht="12.75" customHeight="1">
      <c r="A185" s="100"/>
      <c r="B185" s="274" t="s">
        <v>1029</v>
      </c>
      <c r="C185" s="274">
        <v>2.5</v>
      </c>
      <c r="D185" s="2"/>
      <c r="E185" s="2"/>
      <c r="F185" s="2"/>
      <c r="G185" s="250"/>
    </row>
    <row r="186" ht="12.75" customHeight="1">
      <c r="A186" s="100"/>
      <c r="B186" s="274" t="s">
        <v>1029</v>
      </c>
      <c r="C186" s="274">
        <v>2.66</v>
      </c>
      <c r="D186" s="2"/>
      <c r="E186" s="2"/>
      <c r="F186" s="2"/>
      <c r="G186" s="250"/>
    </row>
    <row r="187" ht="12.75" customHeight="1">
      <c r="A187" s="100"/>
      <c r="B187" s="274" t="s">
        <v>1029</v>
      </c>
      <c r="C187" s="274">
        <v>5.0</v>
      </c>
      <c r="D187" s="2"/>
      <c r="E187" s="2"/>
      <c r="F187" s="2"/>
      <c r="G187" s="250"/>
    </row>
    <row r="188" ht="12.75" customHeight="1">
      <c r="A188" s="100"/>
      <c r="B188" s="276" t="s">
        <v>1029</v>
      </c>
      <c r="C188" s="13">
        <f>AVERAGE(C183:C184)</f>
        <v>7.285</v>
      </c>
      <c r="D188" s="2"/>
      <c r="E188" s="2"/>
      <c r="F188" s="2"/>
      <c r="G188" s="250" t="s">
        <v>1177</v>
      </c>
    </row>
    <row r="189" ht="12.75" customHeight="1">
      <c r="A189" s="104"/>
      <c r="B189" s="105"/>
      <c r="C189" s="105"/>
      <c r="D189" s="105"/>
      <c r="E189" s="105"/>
      <c r="F189" s="105"/>
      <c r="G189" s="106"/>
    </row>
    <row r="190" ht="12.75" customHeight="1">
      <c r="A190" s="100" t="s">
        <v>1178</v>
      </c>
      <c r="B190" s="274" t="s">
        <v>1179</v>
      </c>
      <c r="C190" s="274">
        <v>2.5</v>
      </c>
      <c r="D190" s="2"/>
      <c r="E190" s="2"/>
      <c r="F190" s="2"/>
      <c r="G190" s="102" t="s">
        <v>1180</v>
      </c>
    </row>
    <row r="191" ht="12.75" customHeight="1">
      <c r="A191" s="100"/>
      <c r="B191" s="2"/>
      <c r="C191" s="2">
        <v>7.5</v>
      </c>
      <c r="D191" s="2"/>
      <c r="E191" s="2"/>
      <c r="F191" s="2"/>
      <c r="G191" s="102"/>
    </row>
    <row r="192" ht="12.75" customHeight="1">
      <c r="A192" s="100"/>
      <c r="B192" s="2"/>
      <c r="C192" s="2">
        <f>AVERAGE(C190:C191)</f>
        <v>5</v>
      </c>
      <c r="D192" s="2"/>
      <c r="E192" s="2"/>
      <c r="F192" s="2"/>
      <c r="G192" s="102"/>
    </row>
    <row r="193" ht="12.75" customHeight="1">
      <c r="A193" s="100"/>
      <c r="B193" s="2"/>
      <c r="C193" s="2">
        <f t="shared" ref="C193:C195" si="14">C190*$C$4</f>
        <v>9.166666667</v>
      </c>
      <c r="D193" s="2"/>
      <c r="E193" s="2"/>
      <c r="F193" s="2"/>
      <c r="G193" s="102"/>
    </row>
    <row r="194" ht="12.75" customHeight="1">
      <c r="A194" s="100"/>
      <c r="B194" s="2"/>
      <c r="C194" s="2">
        <f t="shared" si="14"/>
        <v>27.5</v>
      </c>
      <c r="D194" s="2"/>
      <c r="E194" s="2"/>
      <c r="F194" s="2"/>
      <c r="G194" s="102"/>
    </row>
    <row r="195" ht="12.75" customHeight="1">
      <c r="A195" s="104"/>
      <c r="B195" s="105"/>
      <c r="C195" s="243">
        <f t="shared" si="14"/>
        <v>18.33333333</v>
      </c>
      <c r="D195" s="105"/>
      <c r="E195" s="105"/>
      <c r="F195" s="105"/>
      <c r="G195" s="106"/>
    </row>
    <row r="196" ht="12.75" customHeight="1">
      <c r="A196" s="2"/>
      <c r="F196" s="2"/>
    </row>
    <row r="197" ht="12.75" customHeight="1">
      <c r="A197" s="2"/>
      <c r="F197" s="2"/>
    </row>
    <row r="198" ht="12.75" customHeight="1">
      <c r="A198" s="2"/>
      <c r="F198" s="2"/>
    </row>
    <row r="199" ht="12.75" customHeight="1">
      <c r="A199" s="2"/>
      <c r="F199" s="2"/>
    </row>
    <row r="200" ht="12.75" customHeight="1">
      <c r="A200" s="2"/>
      <c r="F200" s="2"/>
    </row>
    <row r="201" ht="12.75" customHeight="1">
      <c r="A201" s="2"/>
      <c r="F201" s="2"/>
    </row>
    <row r="202" ht="12.75" customHeight="1">
      <c r="A202" s="2"/>
      <c r="F202" s="2"/>
    </row>
    <row r="203" ht="12.75" customHeight="1">
      <c r="A203" s="2"/>
      <c r="F203" s="2"/>
    </row>
    <row r="204" ht="12.75" customHeight="1">
      <c r="A204" s="2"/>
      <c r="F204" s="2"/>
    </row>
    <row r="205" ht="12.75" customHeight="1">
      <c r="A205" s="2"/>
      <c r="F205" s="2"/>
    </row>
    <row r="206" ht="12.75" customHeight="1">
      <c r="A206" s="2"/>
      <c r="F206" s="2"/>
    </row>
    <row r="207" ht="12.75" customHeight="1">
      <c r="A207" s="2"/>
      <c r="F207" s="2"/>
    </row>
    <row r="208" ht="12.75" customHeight="1">
      <c r="A208" s="2"/>
      <c r="F208" s="2"/>
    </row>
    <row r="209" ht="12.75" customHeight="1">
      <c r="A209" s="2"/>
      <c r="F209" s="2"/>
    </row>
    <row r="210" ht="12.75" customHeight="1">
      <c r="A210" s="2"/>
      <c r="F210" s="2"/>
    </row>
    <row r="211" ht="12.75" customHeight="1">
      <c r="A211" s="2"/>
      <c r="F211" s="2"/>
    </row>
    <row r="212" ht="12.75" customHeight="1">
      <c r="A212" s="2"/>
      <c r="F212" s="2"/>
    </row>
    <row r="213" ht="12.75" customHeight="1">
      <c r="A213" s="2"/>
      <c r="F213" s="2"/>
    </row>
    <row r="214" ht="12.75" customHeight="1">
      <c r="A214" s="2"/>
      <c r="F214" s="2"/>
    </row>
    <row r="215" ht="12.75" customHeight="1">
      <c r="A215" s="2"/>
      <c r="F215" s="2"/>
    </row>
    <row r="216" ht="12.75" customHeight="1">
      <c r="A216" s="2"/>
      <c r="F216" s="2"/>
    </row>
    <row r="217" ht="12.75" customHeight="1">
      <c r="A217" s="2"/>
      <c r="F217" s="2"/>
    </row>
    <row r="218" ht="12.75" customHeight="1">
      <c r="A218" s="2"/>
      <c r="F218" s="2"/>
    </row>
    <row r="219" ht="12.75" customHeight="1">
      <c r="A219" s="2"/>
      <c r="F219" s="2"/>
    </row>
    <row r="220" ht="12.75" customHeight="1">
      <c r="A220" s="2"/>
      <c r="F220" s="2"/>
    </row>
    <row r="221" ht="12.75" customHeight="1">
      <c r="A221" s="2"/>
      <c r="F221" s="2"/>
    </row>
    <row r="222" ht="12.75" customHeight="1">
      <c r="A222" s="2"/>
      <c r="F222" s="2"/>
    </row>
    <row r="223" ht="12.75" customHeight="1">
      <c r="A223" s="2"/>
      <c r="F223" s="2"/>
    </row>
    <row r="224" ht="12.75" customHeight="1">
      <c r="A224" s="2"/>
      <c r="F224" s="2"/>
    </row>
    <row r="225" ht="12.75" customHeight="1">
      <c r="A225" s="2"/>
      <c r="F225" s="2"/>
    </row>
    <row r="226" ht="12.75" customHeight="1">
      <c r="A226" s="2"/>
      <c r="F226" s="2"/>
    </row>
    <row r="227" ht="12.75" customHeight="1">
      <c r="A227" s="2"/>
      <c r="F227" s="2"/>
    </row>
    <row r="228" ht="12.75" customHeight="1">
      <c r="A228" s="2"/>
      <c r="F228" s="2"/>
    </row>
    <row r="229" ht="12.75" customHeight="1">
      <c r="A229" s="2"/>
      <c r="F229" s="2"/>
    </row>
    <row r="230" ht="12.75" customHeight="1">
      <c r="A230" s="2"/>
      <c r="F230" s="2"/>
    </row>
    <row r="231" ht="12.75" customHeight="1">
      <c r="A231" s="2"/>
      <c r="F231" s="2"/>
    </row>
    <row r="232" ht="12.75" customHeight="1">
      <c r="A232" s="2"/>
      <c r="F232" s="2"/>
    </row>
    <row r="233" ht="12.75" customHeight="1">
      <c r="A233" s="2"/>
      <c r="F233" s="2"/>
    </row>
    <row r="234" ht="12.75" customHeight="1">
      <c r="A234" s="2"/>
      <c r="F234" s="2"/>
    </row>
    <row r="235" ht="12.75" customHeight="1">
      <c r="A235" s="2"/>
      <c r="F235" s="2"/>
    </row>
    <row r="236" ht="12.75" customHeight="1">
      <c r="A236" s="2"/>
      <c r="F236" s="2"/>
    </row>
    <row r="237" ht="12.75" customHeight="1">
      <c r="A237" s="2"/>
      <c r="F237" s="2"/>
    </row>
    <row r="238" ht="12.75" customHeight="1">
      <c r="A238" s="2"/>
      <c r="F238" s="2"/>
    </row>
    <row r="239" ht="12.75" customHeight="1">
      <c r="A239" s="2"/>
      <c r="F239" s="2"/>
    </row>
    <row r="240" ht="12.75" customHeight="1">
      <c r="A240" s="2"/>
      <c r="F240" s="2"/>
    </row>
    <row r="241" ht="12.75" customHeight="1">
      <c r="A241" s="2"/>
      <c r="F241" s="2"/>
    </row>
    <row r="242" ht="12.75" customHeight="1">
      <c r="A242" s="2"/>
      <c r="F242" s="2"/>
    </row>
    <row r="243" ht="12.75" customHeight="1">
      <c r="A243" s="2"/>
      <c r="F243" s="2"/>
    </row>
    <row r="244" ht="12.75" customHeight="1">
      <c r="A244" s="2"/>
      <c r="F244" s="2"/>
    </row>
    <row r="245" ht="12.75" customHeight="1">
      <c r="A245" s="2"/>
      <c r="F245" s="2"/>
    </row>
    <row r="246" ht="12.75" customHeight="1">
      <c r="A246" s="2"/>
      <c r="F246" s="2"/>
    </row>
    <row r="247" ht="12.75" customHeight="1">
      <c r="A247" s="2"/>
      <c r="F247" s="2"/>
    </row>
    <row r="248" ht="12.75" customHeight="1">
      <c r="A248" s="2"/>
      <c r="F248" s="2"/>
    </row>
    <row r="249" ht="12.75" customHeight="1">
      <c r="A249" s="2"/>
      <c r="F249" s="2"/>
    </row>
    <row r="250" ht="12.75" customHeight="1">
      <c r="A250" s="2"/>
      <c r="F250" s="2"/>
    </row>
    <row r="251" ht="12.75" customHeight="1">
      <c r="A251" s="2"/>
      <c r="F251" s="2"/>
    </row>
    <row r="252" ht="12.75" customHeight="1">
      <c r="A252" s="2"/>
      <c r="F252" s="2"/>
    </row>
    <row r="253" ht="12.75" customHeight="1">
      <c r="A253" s="2"/>
      <c r="F253" s="2"/>
    </row>
    <row r="254" ht="12.75" customHeight="1">
      <c r="A254" s="2"/>
      <c r="F254" s="2"/>
    </row>
    <row r="255" ht="12.75" customHeight="1">
      <c r="A255" s="2"/>
      <c r="F255" s="2"/>
    </row>
    <row r="256" ht="12.75" customHeight="1">
      <c r="A256" s="2"/>
      <c r="F256" s="2"/>
    </row>
    <row r="257" ht="12.75" customHeight="1">
      <c r="A257" s="2"/>
      <c r="F257" s="2"/>
    </row>
    <row r="258" ht="12.75" customHeight="1">
      <c r="A258" s="2"/>
      <c r="F258" s="2"/>
    </row>
    <row r="259" ht="12.75" customHeight="1">
      <c r="A259" s="2"/>
      <c r="F259" s="2"/>
    </row>
    <row r="260" ht="12.75" customHeight="1">
      <c r="A260" s="2"/>
      <c r="F260" s="2"/>
    </row>
    <row r="261" ht="12.75" customHeight="1">
      <c r="A261" s="2"/>
      <c r="F261" s="2"/>
    </row>
    <row r="262" ht="12.75" customHeight="1">
      <c r="A262" s="2"/>
      <c r="F262" s="2"/>
    </row>
    <row r="263" ht="12.75" customHeight="1">
      <c r="A263" s="2"/>
      <c r="F263" s="2"/>
    </row>
    <row r="264" ht="12.75" customHeight="1">
      <c r="A264" s="2"/>
      <c r="F264" s="2"/>
    </row>
    <row r="265" ht="12.75" customHeight="1">
      <c r="A265" s="2"/>
      <c r="F265" s="2"/>
    </row>
    <row r="266" ht="12.75" customHeight="1">
      <c r="A266" s="2"/>
      <c r="F266" s="2"/>
    </row>
    <row r="267" ht="12.75" customHeight="1">
      <c r="A267" s="2"/>
      <c r="F267" s="2"/>
    </row>
    <row r="268" ht="12.75" customHeight="1">
      <c r="A268" s="2"/>
      <c r="F268" s="2"/>
    </row>
    <row r="269" ht="12.75" customHeight="1">
      <c r="A269" s="2"/>
      <c r="F269" s="2"/>
    </row>
    <row r="270" ht="12.75" customHeight="1">
      <c r="A270" s="2"/>
      <c r="F270" s="2"/>
    </row>
    <row r="271" ht="12.75" customHeight="1">
      <c r="A271" s="2"/>
      <c r="F271" s="2"/>
    </row>
    <row r="272" ht="12.75" customHeight="1">
      <c r="A272" s="2"/>
      <c r="F272" s="2"/>
    </row>
    <row r="273" ht="12.75" customHeight="1">
      <c r="A273" s="2"/>
      <c r="F273" s="2"/>
    </row>
    <row r="274" ht="12.75" customHeight="1">
      <c r="A274" s="2"/>
      <c r="F274" s="2"/>
    </row>
    <row r="275" ht="12.75" customHeight="1">
      <c r="A275" s="2"/>
      <c r="F275" s="2"/>
    </row>
    <row r="276" ht="12.75" customHeight="1">
      <c r="A276" s="2"/>
      <c r="F276" s="2"/>
    </row>
    <row r="277" ht="12.75" customHeight="1">
      <c r="A277" s="2"/>
      <c r="F277" s="2"/>
    </row>
    <row r="278" ht="12.75" customHeight="1">
      <c r="A278" s="2"/>
      <c r="F278" s="2"/>
    </row>
    <row r="279" ht="12.75" customHeight="1">
      <c r="A279" s="2"/>
      <c r="F279" s="2"/>
    </row>
    <row r="280" ht="12.75" customHeight="1">
      <c r="A280" s="2"/>
      <c r="F280" s="2"/>
    </row>
    <row r="281" ht="12.75" customHeight="1">
      <c r="A281" s="2"/>
      <c r="F281" s="2"/>
    </row>
    <row r="282" ht="12.75" customHeight="1">
      <c r="A282" s="2"/>
      <c r="F282" s="2"/>
    </row>
    <row r="283" ht="12.75" customHeight="1">
      <c r="A283" s="2"/>
      <c r="F283" s="2"/>
    </row>
    <row r="284" ht="12.75" customHeight="1">
      <c r="A284" s="2"/>
      <c r="F284" s="2"/>
    </row>
    <row r="285" ht="12.75" customHeight="1">
      <c r="A285" s="2"/>
      <c r="F285" s="2"/>
    </row>
    <row r="286" ht="12.75" customHeight="1">
      <c r="A286" s="2"/>
      <c r="F286" s="2"/>
    </row>
    <row r="287" ht="12.75" customHeight="1">
      <c r="A287" s="2"/>
      <c r="F287" s="2"/>
    </row>
    <row r="288" ht="12.75" customHeight="1">
      <c r="A288" s="2"/>
      <c r="F288" s="2"/>
    </row>
    <row r="289" ht="12.75" customHeight="1">
      <c r="A289" s="2"/>
      <c r="F289" s="2"/>
    </row>
    <row r="290" ht="12.75" customHeight="1">
      <c r="A290" s="2"/>
      <c r="F290" s="2"/>
    </row>
    <row r="291" ht="12.75" customHeight="1">
      <c r="A291" s="2"/>
      <c r="F291" s="2"/>
    </row>
    <row r="292" ht="12.75" customHeight="1">
      <c r="A292" s="2"/>
      <c r="F292" s="2"/>
    </row>
    <row r="293" ht="12.75" customHeight="1">
      <c r="A293" s="2"/>
      <c r="F293" s="2"/>
    </row>
    <row r="294" ht="12.75" customHeight="1">
      <c r="A294" s="2"/>
      <c r="F294" s="2"/>
    </row>
    <row r="295" ht="12.75" customHeight="1">
      <c r="A295" s="2"/>
      <c r="F295" s="2"/>
    </row>
    <row r="296" ht="12.75" customHeight="1">
      <c r="A296" s="2"/>
      <c r="F296" s="2"/>
    </row>
    <row r="297" ht="12.75" customHeight="1">
      <c r="A297" s="2"/>
      <c r="F297" s="2"/>
    </row>
    <row r="298" ht="12.75" customHeight="1">
      <c r="A298" s="2"/>
      <c r="F298" s="2"/>
    </row>
    <row r="299" ht="12.75" customHeight="1">
      <c r="A299" s="2"/>
      <c r="F299" s="2"/>
    </row>
    <row r="300" ht="12.75" customHeight="1">
      <c r="A300" s="2"/>
      <c r="F300" s="2"/>
    </row>
    <row r="301" ht="12.75" customHeight="1">
      <c r="A301" s="2"/>
      <c r="F301" s="2"/>
    </row>
    <row r="302" ht="12.75" customHeight="1">
      <c r="A302" s="2"/>
      <c r="F302" s="2"/>
    </row>
    <row r="303" ht="12.75" customHeight="1">
      <c r="A303" s="2"/>
      <c r="F303" s="2"/>
    </row>
    <row r="304" ht="12.75" customHeight="1">
      <c r="A304" s="2"/>
      <c r="F304" s="2"/>
    </row>
    <row r="305" ht="12.75" customHeight="1">
      <c r="A305" s="2"/>
      <c r="F305" s="2"/>
    </row>
    <row r="306" ht="12.75" customHeight="1">
      <c r="A306" s="2"/>
      <c r="F306" s="2"/>
    </row>
    <row r="307" ht="12.75" customHeight="1">
      <c r="A307" s="2"/>
      <c r="F307" s="2"/>
    </row>
    <row r="308" ht="12.75" customHeight="1">
      <c r="A308" s="2"/>
      <c r="F308" s="2"/>
    </row>
    <row r="309" ht="12.75" customHeight="1">
      <c r="A309" s="2"/>
      <c r="F309" s="2"/>
    </row>
    <row r="310" ht="12.75" customHeight="1">
      <c r="A310" s="2"/>
      <c r="F310" s="2"/>
    </row>
    <row r="311" ht="12.75" customHeight="1">
      <c r="A311" s="2"/>
      <c r="F311" s="2"/>
    </row>
    <row r="312" ht="12.75" customHeight="1">
      <c r="A312" s="2"/>
      <c r="F312" s="2"/>
    </row>
    <row r="313" ht="12.75" customHeight="1">
      <c r="A313" s="2"/>
      <c r="F313" s="2"/>
    </row>
    <row r="314" ht="12.75" customHeight="1">
      <c r="A314" s="2"/>
      <c r="F314" s="2"/>
    </row>
    <row r="315" ht="12.75" customHeight="1">
      <c r="A315" s="2"/>
      <c r="F315" s="2"/>
    </row>
    <row r="316" ht="12.75" customHeight="1">
      <c r="A316" s="2"/>
      <c r="F316" s="2"/>
    </row>
    <row r="317" ht="12.75" customHeight="1">
      <c r="A317" s="2"/>
      <c r="F317" s="2"/>
    </row>
    <row r="318" ht="12.75" customHeight="1">
      <c r="A318" s="2"/>
      <c r="F318" s="2"/>
    </row>
    <row r="319" ht="12.75" customHeight="1">
      <c r="A319" s="2"/>
      <c r="F319" s="2"/>
    </row>
    <row r="320" ht="12.75" customHeight="1">
      <c r="A320" s="2"/>
      <c r="F320" s="2"/>
    </row>
    <row r="321" ht="12.75" customHeight="1">
      <c r="A321" s="2"/>
      <c r="F321" s="2"/>
    </row>
    <row r="322" ht="12.75" customHeight="1">
      <c r="A322" s="2"/>
      <c r="F322" s="2"/>
    </row>
    <row r="323" ht="12.75" customHeight="1">
      <c r="A323" s="2"/>
      <c r="F323" s="2"/>
    </row>
    <row r="324" ht="12.75" customHeight="1">
      <c r="A324" s="2"/>
      <c r="F324" s="2"/>
    </row>
    <row r="325" ht="12.75" customHeight="1">
      <c r="A325" s="2"/>
      <c r="F325" s="2"/>
    </row>
    <row r="326" ht="12.75" customHeight="1">
      <c r="A326" s="2"/>
      <c r="F326" s="2"/>
    </row>
    <row r="327" ht="12.75" customHeight="1">
      <c r="A327" s="2"/>
      <c r="F327" s="2"/>
    </row>
    <row r="328" ht="12.75" customHeight="1">
      <c r="A328" s="2"/>
      <c r="F328" s="2"/>
    </row>
    <row r="329" ht="12.75" customHeight="1">
      <c r="A329" s="2"/>
      <c r="F329" s="2"/>
    </row>
    <row r="330" ht="12.75" customHeight="1">
      <c r="A330" s="2"/>
      <c r="F330" s="2"/>
    </row>
    <row r="331" ht="12.75" customHeight="1">
      <c r="A331" s="2"/>
      <c r="F331" s="2"/>
    </row>
    <row r="332" ht="12.75" customHeight="1">
      <c r="A332" s="2"/>
      <c r="F332" s="2"/>
    </row>
    <row r="333" ht="12.75" customHeight="1">
      <c r="A333" s="2"/>
      <c r="F333" s="2"/>
    </row>
    <row r="334" ht="12.75" customHeight="1">
      <c r="A334" s="2"/>
      <c r="F334" s="2"/>
    </row>
    <row r="335" ht="12.75" customHeight="1">
      <c r="A335" s="2"/>
      <c r="F335" s="2"/>
    </row>
    <row r="336" ht="12.75" customHeight="1">
      <c r="A336" s="2"/>
      <c r="F336" s="2"/>
    </row>
    <row r="337" ht="12.75" customHeight="1">
      <c r="A337" s="2"/>
      <c r="F337" s="2"/>
    </row>
    <row r="338" ht="12.75" customHeight="1">
      <c r="A338" s="2"/>
      <c r="F338" s="2"/>
    </row>
    <row r="339" ht="12.75" customHeight="1">
      <c r="A339" s="2"/>
      <c r="F339" s="2"/>
    </row>
    <row r="340" ht="12.75" customHeight="1">
      <c r="A340" s="2"/>
      <c r="F340" s="2"/>
    </row>
    <row r="341" ht="12.75" customHeight="1">
      <c r="A341" s="2"/>
      <c r="F341" s="2"/>
    </row>
    <row r="342" ht="12.75" customHeight="1">
      <c r="A342" s="2"/>
      <c r="F342" s="2"/>
    </row>
    <row r="343" ht="12.75" customHeight="1">
      <c r="A343" s="2"/>
      <c r="F343" s="2"/>
    </row>
    <row r="344" ht="12.75" customHeight="1">
      <c r="A344" s="2"/>
      <c r="F344" s="2"/>
    </row>
    <row r="345" ht="12.75" customHeight="1">
      <c r="A345" s="2"/>
      <c r="F345" s="2"/>
    </row>
    <row r="346" ht="12.75" customHeight="1">
      <c r="A346" s="2"/>
      <c r="F346" s="2"/>
    </row>
    <row r="347" ht="12.75" customHeight="1">
      <c r="A347" s="2"/>
      <c r="F347" s="2"/>
    </row>
    <row r="348" ht="12.75" customHeight="1">
      <c r="A348" s="2"/>
      <c r="F348" s="2"/>
    </row>
    <row r="349" ht="12.75" customHeight="1">
      <c r="A349" s="2"/>
      <c r="F349" s="2"/>
    </row>
    <row r="350" ht="12.75" customHeight="1">
      <c r="A350" s="2"/>
      <c r="F350" s="2"/>
    </row>
    <row r="351" ht="12.75" customHeight="1">
      <c r="A351" s="2"/>
      <c r="F351" s="2"/>
    </row>
    <row r="352" ht="12.75" customHeight="1">
      <c r="A352" s="2"/>
      <c r="F352" s="2"/>
    </row>
    <row r="353" ht="12.75" customHeight="1">
      <c r="A353" s="2"/>
      <c r="F353" s="2"/>
    </row>
    <row r="354" ht="12.75" customHeight="1">
      <c r="A354" s="2"/>
      <c r="F354" s="2"/>
    </row>
    <row r="355" ht="12.75" customHeight="1">
      <c r="A355" s="2"/>
      <c r="F355" s="2"/>
    </row>
    <row r="356" ht="12.75" customHeight="1">
      <c r="A356" s="2"/>
      <c r="F356" s="2"/>
    </row>
    <row r="357" ht="12.75" customHeight="1">
      <c r="A357" s="2"/>
      <c r="F357" s="2"/>
    </row>
    <row r="358" ht="12.75" customHeight="1">
      <c r="A358" s="2"/>
      <c r="F358" s="2"/>
    </row>
    <row r="359" ht="12.75" customHeight="1">
      <c r="A359" s="2"/>
      <c r="F359" s="2"/>
    </row>
    <row r="360" ht="12.75" customHeight="1">
      <c r="A360" s="2"/>
      <c r="F360" s="2"/>
    </row>
    <row r="361" ht="12.75" customHeight="1">
      <c r="A361" s="2"/>
      <c r="F361" s="2"/>
    </row>
    <row r="362" ht="12.75" customHeight="1">
      <c r="A362" s="2"/>
      <c r="F362" s="2"/>
    </row>
    <row r="363" ht="12.75" customHeight="1">
      <c r="A363" s="2"/>
      <c r="F363" s="2"/>
    </row>
    <row r="364" ht="12.75" customHeight="1">
      <c r="A364" s="2"/>
      <c r="F364" s="2"/>
    </row>
    <row r="365" ht="12.75" customHeight="1">
      <c r="A365" s="2"/>
      <c r="F365" s="2"/>
    </row>
    <row r="366" ht="12.75" customHeight="1">
      <c r="A366" s="2"/>
      <c r="F366" s="2"/>
    </row>
    <row r="367" ht="12.75" customHeight="1">
      <c r="A367" s="2"/>
      <c r="F367" s="2"/>
    </row>
    <row r="368" ht="12.75" customHeight="1">
      <c r="A368" s="2"/>
      <c r="F368" s="2"/>
    </row>
    <row r="369" ht="12.75" customHeight="1">
      <c r="A369" s="2"/>
      <c r="F369" s="2"/>
    </row>
    <row r="370" ht="12.75" customHeight="1">
      <c r="A370" s="2"/>
      <c r="F370" s="2"/>
    </row>
    <row r="371" ht="12.75" customHeight="1">
      <c r="A371" s="2"/>
      <c r="F371" s="2"/>
    </row>
    <row r="372" ht="12.75" customHeight="1">
      <c r="A372" s="2"/>
      <c r="F372" s="2"/>
    </row>
    <row r="373" ht="12.75" customHeight="1">
      <c r="A373" s="2"/>
      <c r="F373" s="2"/>
    </row>
    <row r="374" ht="12.75" customHeight="1">
      <c r="A374" s="2"/>
      <c r="F374" s="2"/>
    </row>
    <row r="375" ht="12.75" customHeight="1">
      <c r="A375" s="2"/>
      <c r="F375" s="2"/>
    </row>
    <row r="376" ht="12.75" customHeight="1">
      <c r="A376" s="2"/>
      <c r="F376" s="2"/>
    </row>
    <row r="377" ht="12.75" customHeight="1">
      <c r="A377" s="2"/>
      <c r="F377" s="2"/>
    </row>
    <row r="378" ht="12.75" customHeight="1">
      <c r="A378" s="2"/>
      <c r="F378" s="2"/>
    </row>
    <row r="379" ht="12.75" customHeight="1">
      <c r="A379" s="2"/>
      <c r="F379" s="2"/>
    </row>
    <row r="380" ht="12.75" customHeight="1">
      <c r="A380" s="2"/>
      <c r="F380" s="2"/>
    </row>
    <row r="381" ht="12.75" customHeight="1">
      <c r="A381" s="2"/>
      <c r="F381" s="2"/>
    </row>
    <row r="382" ht="12.75" customHeight="1">
      <c r="A382" s="2"/>
      <c r="F382" s="2"/>
    </row>
    <row r="383" ht="12.75" customHeight="1">
      <c r="A383" s="2"/>
      <c r="F383" s="2"/>
    </row>
    <row r="384" ht="12.75" customHeight="1">
      <c r="A384" s="2"/>
      <c r="F384" s="2"/>
    </row>
    <row r="385" ht="12.75" customHeight="1">
      <c r="A385" s="2"/>
      <c r="F385" s="2"/>
    </row>
    <row r="386" ht="12.75" customHeight="1">
      <c r="A386" s="2"/>
      <c r="F386" s="2"/>
    </row>
    <row r="387" ht="12.75" customHeight="1">
      <c r="A387" s="2"/>
      <c r="F387" s="2"/>
    </row>
    <row r="388" ht="12.75" customHeight="1">
      <c r="A388" s="2"/>
      <c r="F388" s="2"/>
    </row>
    <row r="389" ht="12.75" customHeight="1">
      <c r="A389" s="2"/>
      <c r="F389" s="2"/>
    </row>
    <row r="390" ht="12.75" customHeight="1">
      <c r="A390" s="2"/>
      <c r="F390" s="2"/>
    </row>
    <row r="391" ht="12.75" customHeight="1">
      <c r="A391" s="2"/>
      <c r="F391" s="2"/>
    </row>
    <row r="392" ht="12.75" customHeight="1">
      <c r="A392" s="2"/>
      <c r="F392" s="2"/>
    </row>
    <row r="393" ht="12.75" customHeight="1">
      <c r="A393" s="2"/>
      <c r="F393" s="2"/>
    </row>
    <row r="394" ht="12.75" customHeight="1">
      <c r="A394" s="2"/>
      <c r="F394" s="2"/>
    </row>
    <row r="395" ht="12.75" customHeight="1">
      <c r="A395" s="2"/>
      <c r="F395" s="2"/>
    </row>
    <row r="396" ht="12.75" customHeight="1">
      <c r="A396" s="2"/>
      <c r="F396" s="2"/>
    </row>
    <row r="397" ht="12.75" customHeight="1">
      <c r="A397" s="2"/>
      <c r="F397" s="2"/>
    </row>
    <row r="398" ht="12.75" customHeight="1">
      <c r="A398" s="2"/>
      <c r="F398" s="2"/>
    </row>
    <row r="399" ht="12.75" customHeight="1">
      <c r="A399" s="2"/>
      <c r="F399" s="2"/>
    </row>
    <row r="400" ht="12.75" customHeight="1">
      <c r="A400" s="2"/>
      <c r="F400" s="2"/>
    </row>
    <row r="401" ht="12.75" customHeight="1">
      <c r="A401" s="2"/>
      <c r="F401" s="2"/>
    </row>
    <row r="402" ht="12.75" customHeight="1">
      <c r="A402" s="2"/>
      <c r="F402" s="2"/>
    </row>
    <row r="403" ht="12.75" customHeight="1">
      <c r="A403" s="2"/>
      <c r="F403" s="2"/>
    </row>
    <row r="404" ht="12.75" customHeight="1">
      <c r="A404" s="2"/>
      <c r="F404" s="2"/>
    </row>
    <row r="405" ht="12.75" customHeight="1">
      <c r="A405" s="2"/>
      <c r="F405" s="2"/>
    </row>
    <row r="406" ht="12.75" customHeight="1">
      <c r="A406" s="2"/>
      <c r="F406" s="2"/>
    </row>
    <row r="407" ht="12.75" customHeight="1">
      <c r="A407" s="2"/>
      <c r="F407" s="2"/>
    </row>
    <row r="408" ht="12.75" customHeight="1">
      <c r="A408" s="2"/>
      <c r="F408" s="2"/>
    </row>
    <row r="409" ht="12.75" customHeight="1">
      <c r="A409" s="2"/>
      <c r="F409" s="2"/>
    </row>
    <row r="410" ht="12.75" customHeight="1">
      <c r="A410" s="2"/>
      <c r="F410" s="2"/>
    </row>
    <row r="411" ht="12.75" customHeight="1">
      <c r="A411" s="2"/>
      <c r="F411" s="2"/>
    </row>
    <row r="412" ht="12.75" customHeight="1">
      <c r="A412" s="2"/>
      <c r="F412" s="2"/>
    </row>
    <row r="413" ht="12.75" customHeight="1">
      <c r="A413" s="2"/>
      <c r="F413" s="2"/>
    </row>
    <row r="414" ht="12.75" customHeight="1">
      <c r="A414" s="2"/>
      <c r="F414" s="2"/>
    </row>
    <row r="415" ht="12.75" customHeight="1">
      <c r="A415" s="2"/>
      <c r="F415" s="2"/>
    </row>
    <row r="416" ht="12.75" customHeight="1">
      <c r="A416" s="2"/>
      <c r="F416" s="2"/>
    </row>
    <row r="417" ht="12.75" customHeight="1">
      <c r="A417" s="2"/>
      <c r="F417" s="2"/>
    </row>
    <row r="418" ht="12.75" customHeight="1">
      <c r="A418" s="2"/>
      <c r="F418" s="2"/>
    </row>
    <row r="419" ht="12.75" customHeight="1">
      <c r="A419" s="2"/>
      <c r="F419" s="2"/>
    </row>
    <row r="420" ht="12.75" customHeight="1">
      <c r="A420" s="2"/>
      <c r="F420" s="2"/>
    </row>
    <row r="421" ht="12.75" customHeight="1">
      <c r="A421" s="2"/>
      <c r="F421" s="2"/>
    </row>
    <row r="422" ht="12.75" customHeight="1">
      <c r="A422" s="2"/>
      <c r="F422" s="2"/>
    </row>
    <row r="423" ht="12.75" customHeight="1">
      <c r="A423" s="2"/>
      <c r="F423" s="2"/>
    </row>
    <row r="424" ht="12.75" customHeight="1">
      <c r="A424" s="2"/>
      <c r="F424" s="2"/>
    </row>
    <row r="425" ht="12.75" customHeight="1">
      <c r="A425" s="2"/>
      <c r="F425" s="2"/>
    </row>
    <row r="426" ht="12.75" customHeight="1">
      <c r="A426" s="2"/>
      <c r="F426" s="2"/>
    </row>
    <row r="427" ht="12.75" customHeight="1">
      <c r="A427" s="2"/>
      <c r="F427" s="2"/>
    </row>
    <row r="428" ht="12.75" customHeight="1">
      <c r="A428" s="2"/>
      <c r="F428" s="2"/>
    </row>
    <row r="429" ht="12.75" customHeight="1">
      <c r="A429" s="2"/>
      <c r="F429" s="2"/>
    </row>
    <row r="430" ht="12.75" customHeight="1">
      <c r="A430" s="2"/>
      <c r="F430" s="2"/>
    </row>
    <row r="431" ht="12.75" customHeight="1">
      <c r="A431" s="2"/>
      <c r="F431" s="2"/>
    </row>
    <row r="432" ht="12.75" customHeight="1">
      <c r="A432" s="2"/>
      <c r="F432" s="2"/>
    </row>
    <row r="433" ht="12.75" customHeight="1">
      <c r="A433" s="2"/>
      <c r="F433" s="2"/>
    </row>
    <row r="434" ht="12.75" customHeight="1">
      <c r="A434" s="2"/>
      <c r="F434" s="2"/>
    </row>
    <row r="435" ht="12.75" customHeight="1">
      <c r="A435" s="2"/>
      <c r="F435" s="2"/>
    </row>
    <row r="436" ht="12.75" customHeight="1">
      <c r="A436" s="2"/>
      <c r="F436" s="2"/>
    </row>
    <row r="437" ht="12.75" customHeight="1">
      <c r="A437" s="2"/>
      <c r="F437" s="2"/>
    </row>
    <row r="438" ht="12.75" customHeight="1">
      <c r="A438" s="2"/>
      <c r="F438" s="2"/>
    </row>
    <row r="439" ht="12.75" customHeight="1">
      <c r="A439" s="2"/>
      <c r="F439" s="2"/>
    </row>
    <row r="440" ht="12.75" customHeight="1">
      <c r="A440" s="2"/>
      <c r="F440" s="2"/>
    </row>
    <row r="441" ht="12.75" customHeight="1">
      <c r="A441" s="2"/>
      <c r="F441" s="2"/>
    </row>
    <row r="442" ht="12.75" customHeight="1">
      <c r="A442" s="2"/>
      <c r="F442" s="2"/>
    </row>
    <row r="443" ht="12.75" customHeight="1">
      <c r="A443" s="2"/>
      <c r="F443" s="2"/>
    </row>
    <row r="444" ht="12.75" customHeight="1">
      <c r="A444" s="2"/>
      <c r="F444" s="2"/>
    </row>
    <row r="445" ht="12.75" customHeight="1">
      <c r="A445" s="2"/>
      <c r="F445" s="2"/>
    </row>
    <row r="446" ht="12.75" customHeight="1">
      <c r="A446" s="2"/>
      <c r="F446" s="2"/>
    </row>
    <row r="447" ht="12.75" customHeight="1">
      <c r="A447" s="2"/>
      <c r="F447" s="2"/>
    </row>
    <row r="448" ht="12.75" customHeight="1">
      <c r="A448" s="2"/>
      <c r="F448" s="2"/>
    </row>
    <row r="449" ht="12.75" customHeight="1">
      <c r="A449" s="2"/>
      <c r="F449" s="2"/>
    </row>
    <row r="450" ht="12.75" customHeight="1">
      <c r="A450" s="2"/>
      <c r="F450" s="2"/>
    </row>
    <row r="451" ht="12.75" customHeight="1">
      <c r="A451" s="2"/>
      <c r="F451" s="2"/>
    </row>
    <row r="452" ht="12.75" customHeight="1">
      <c r="A452" s="2"/>
      <c r="F452" s="2"/>
    </row>
    <row r="453" ht="12.75" customHeight="1">
      <c r="A453" s="2"/>
      <c r="F453" s="2"/>
    </row>
    <row r="454" ht="12.75" customHeight="1">
      <c r="A454" s="2"/>
      <c r="F454" s="2"/>
    </row>
    <row r="455" ht="12.75" customHeight="1">
      <c r="A455" s="2"/>
      <c r="F455" s="2"/>
    </row>
    <row r="456" ht="12.75" customHeight="1">
      <c r="A456" s="2"/>
      <c r="F456" s="2"/>
    </row>
    <row r="457" ht="12.75" customHeight="1">
      <c r="A457" s="2"/>
      <c r="F457" s="2"/>
    </row>
    <row r="458" ht="12.75" customHeight="1">
      <c r="A458" s="2"/>
      <c r="F458" s="2"/>
    </row>
    <row r="459" ht="12.75" customHeight="1">
      <c r="A459" s="2"/>
      <c r="F459" s="2"/>
    </row>
    <row r="460" ht="12.75" customHeight="1">
      <c r="A460" s="2"/>
      <c r="F460" s="2"/>
    </row>
    <row r="461" ht="12.75" customHeight="1">
      <c r="A461" s="2"/>
      <c r="F461" s="2"/>
    </row>
    <row r="462" ht="12.75" customHeight="1">
      <c r="A462" s="2"/>
      <c r="F462" s="2"/>
    </row>
    <row r="463" ht="12.75" customHeight="1">
      <c r="A463" s="2"/>
      <c r="F463" s="2"/>
    </row>
    <row r="464" ht="12.75" customHeight="1">
      <c r="A464" s="2"/>
      <c r="F464" s="2"/>
    </row>
    <row r="465" ht="12.75" customHeight="1">
      <c r="A465" s="2"/>
      <c r="F465" s="2"/>
    </row>
    <row r="466" ht="12.75" customHeight="1">
      <c r="A466" s="2"/>
      <c r="F466" s="2"/>
    </row>
    <row r="467" ht="12.75" customHeight="1">
      <c r="A467" s="2"/>
      <c r="F467" s="2"/>
    </row>
    <row r="468" ht="12.75" customHeight="1">
      <c r="A468" s="2"/>
      <c r="F468" s="2"/>
    </row>
    <row r="469" ht="12.75" customHeight="1">
      <c r="A469" s="2"/>
      <c r="F469" s="2"/>
    </row>
    <row r="470" ht="12.75" customHeight="1">
      <c r="A470" s="2"/>
      <c r="F470" s="2"/>
    </row>
    <row r="471" ht="12.75" customHeight="1">
      <c r="A471" s="2"/>
      <c r="F471" s="2"/>
    </row>
    <row r="472" ht="12.75" customHeight="1">
      <c r="A472" s="2"/>
      <c r="F472" s="2"/>
    </row>
    <row r="473" ht="12.75" customHeight="1">
      <c r="A473" s="2"/>
      <c r="F473" s="2"/>
    </row>
    <row r="474" ht="12.75" customHeight="1">
      <c r="A474" s="2"/>
      <c r="F474" s="2"/>
    </row>
    <row r="475" ht="12.75" customHeight="1">
      <c r="A475" s="2"/>
      <c r="F475" s="2"/>
    </row>
    <row r="476" ht="12.75" customHeight="1">
      <c r="A476" s="2"/>
      <c r="F476" s="2"/>
    </row>
    <row r="477" ht="12.75" customHeight="1">
      <c r="A477" s="2"/>
      <c r="F477" s="2"/>
    </row>
    <row r="478" ht="12.75" customHeight="1">
      <c r="A478" s="2"/>
      <c r="F478" s="2"/>
    </row>
    <row r="479" ht="12.75" customHeight="1">
      <c r="A479" s="2"/>
      <c r="F479" s="2"/>
    </row>
    <row r="480" ht="12.75" customHeight="1">
      <c r="A480" s="2"/>
      <c r="F480" s="2"/>
    </row>
    <row r="481" ht="12.75" customHeight="1">
      <c r="A481" s="2"/>
      <c r="F481" s="2"/>
    </row>
    <row r="482" ht="12.75" customHeight="1">
      <c r="A482" s="2"/>
      <c r="F482" s="2"/>
    </row>
    <row r="483" ht="12.75" customHeight="1">
      <c r="A483" s="2"/>
      <c r="F483" s="2"/>
    </row>
    <row r="484" ht="12.75" customHeight="1">
      <c r="A484" s="2"/>
      <c r="F484" s="2"/>
    </row>
    <row r="485" ht="12.75" customHeight="1">
      <c r="A485" s="2"/>
      <c r="F485" s="2"/>
    </row>
    <row r="486" ht="12.75" customHeight="1">
      <c r="A486" s="2"/>
      <c r="F486" s="2"/>
    </row>
    <row r="487" ht="12.75" customHeight="1">
      <c r="A487" s="2"/>
      <c r="F487" s="2"/>
    </row>
    <row r="488" ht="12.75" customHeight="1">
      <c r="A488" s="2"/>
      <c r="F488" s="2"/>
    </row>
    <row r="489" ht="12.75" customHeight="1">
      <c r="A489" s="2"/>
      <c r="F489" s="2"/>
    </row>
    <row r="490" ht="12.75" customHeight="1">
      <c r="A490" s="2"/>
      <c r="F490" s="2"/>
    </row>
    <row r="491" ht="12.75" customHeight="1">
      <c r="A491" s="2"/>
      <c r="F491" s="2"/>
    </row>
    <row r="492" ht="12.75" customHeight="1">
      <c r="A492" s="2"/>
      <c r="F492" s="2"/>
    </row>
    <row r="493" ht="12.75" customHeight="1">
      <c r="A493" s="2"/>
      <c r="F493" s="2"/>
    </row>
    <row r="494" ht="12.75" customHeight="1">
      <c r="A494" s="2"/>
      <c r="F494" s="2"/>
    </row>
    <row r="495" ht="12.75" customHeight="1">
      <c r="A495" s="2"/>
      <c r="F495" s="2"/>
    </row>
    <row r="496" ht="12.75" customHeight="1">
      <c r="A496" s="2"/>
      <c r="F496" s="2"/>
    </row>
    <row r="497" ht="12.75" customHeight="1">
      <c r="A497" s="2"/>
      <c r="F497" s="2"/>
    </row>
    <row r="498" ht="12.75" customHeight="1">
      <c r="A498" s="2"/>
      <c r="F498" s="2"/>
    </row>
    <row r="499" ht="12.75" customHeight="1">
      <c r="A499" s="2"/>
      <c r="F499" s="2"/>
    </row>
    <row r="500" ht="12.75" customHeight="1">
      <c r="A500" s="2"/>
      <c r="F500" s="2"/>
    </row>
    <row r="501" ht="12.75" customHeight="1">
      <c r="A501" s="2"/>
      <c r="F501" s="2"/>
    </row>
    <row r="502" ht="12.75" customHeight="1">
      <c r="A502" s="2"/>
      <c r="F502" s="2"/>
    </row>
    <row r="503" ht="12.75" customHeight="1">
      <c r="A503" s="2"/>
      <c r="F503" s="2"/>
    </row>
    <row r="504" ht="12.75" customHeight="1">
      <c r="A504" s="2"/>
      <c r="F504" s="2"/>
    </row>
    <row r="505" ht="12.75" customHeight="1">
      <c r="A505" s="2"/>
      <c r="F505" s="2"/>
    </row>
    <row r="506" ht="12.75" customHeight="1">
      <c r="A506" s="2"/>
      <c r="F506" s="2"/>
    </row>
    <row r="507" ht="12.75" customHeight="1">
      <c r="A507" s="2"/>
      <c r="F507" s="2"/>
    </row>
    <row r="508" ht="12.75" customHeight="1">
      <c r="A508" s="2"/>
      <c r="F508" s="2"/>
    </row>
    <row r="509" ht="12.75" customHeight="1">
      <c r="A509" s="2"/>
      <c r="F509" s="2"/>
    </row>
    <row r="510" ht="12.75" customHeight="1">
      <c r="A510" s="2"/>
      <c r="F510" s="2"/>
    </row>
    <row r="511" ht="12.75" customHeight="1">
      <c r="A511" s="2"/>
      <c r="F511" s="2"/>
    </row>
    <row r="512" ht="12.75" customHeight="1">
      <c r="A512" s="2"/>
      <c r="F512" s="2"/>
    </row>
    <row r="513" ht="12.75" customHeight="1">
      <c r="A513" s="2"/>
      <c r="F513" s="2"/>
    </row>
    <row r="514" ht="12.75" customHeight="1">
      <c r="A514" s="2"/>
      <c r="F514" s="2"/>
    </row>
    <row r="515" ht="12.75" customHeight="1">
      <c r="A515" s="2"/>
      <c r="F515" s="2"/>
    </row>
    <row r="516" ht="12.75" customHeight="1">
      <c r="A516" s="2"/>
      <c r="F516" s="2"/>
    </row>
    <row r="517" ht="12.75" customHeight="1">
      <c r="A517" s="2"/>
      <c r="F517" s="2"/>
    </row>
    <row r="518" ht="12.75" customHeight="1">
      <c r="A518" s="2"/>
      <c r="F518" s="2"/>
    </row>
    <row r="519" ht="12.75" customHeight="1">
      <c r="A519" s="2"/>
      <c r="F519" s="2"/>
    </row>
    <row r="520" ht="12.75" customHeight="1">
      <c r="A520" s="2"/>
      <c r="F520" s="2"/>
    </row>
    <row r="521" ht="12.75" customHeight="1">
      <c r="A521" s="2"/>
      <c r="F521" s="2"/>
    </row>
    <row r="522" ht="12.75" customHeight="1">
      <c r="A522" s="2"/>
      <c r="F522" s="2"/>
    </row>
    <row r="523" ht="12.75" customHeight="1">
      <c r="A523" s="2"/>
      <c r="F523" s="2"/>
    </row>
    <row r="524" ht="12.75" customHeight="1">
      <c r="A524" s="2"/>
      <c r="F524" s="2"/>
    </row>
    <row r="525" ht="12.75" customHeight="1">
      <c r="A525" s="2"/>
      <c r="F525" s="2"/>
    </row>
    <row r="526" ht="12.75" customHeight="1">
      <c r="A526" s="2"/>
      <c r="F526" s="2"/>
    </row>
    <row r="527" ht="12.75" customHeight="1">
      <c r="A527" s="2"/>
      <c r="F527" s="2"/>
    </row>
    <row r="528" ht="12.75" customHeight="1">
      <c r="A528" s="2"/>
      <c r="F528" s="2"/>
    </row>
    <row r="529" ht="12.75" customHeight="1">
      <c r="A529" s="2"/>
      <c r="F529" s="2"/>
    </row>
    <row r="530" ht="12.75" customHeight="1">
      <c r="A530" s="2"/>
      <c r="F530" s="2"/>
    </row>
    <row r="531" ht="12.75" customHeight="1">
      <c r="A531" s="2"/>
      <c r="F531" s="2"/>
    </row>
    <row r="532" ht="12.75" customHeight="1">
      <c r="A532" s="2"/>
      <c r="F532" s="2"/>
    </row>
    <row r="533" ht="12.75" customHeight="1">
      <c r="A533" s="2"/>
      <c r="F533" s="2"/>
    </row>
    <row r="534" ht="12.75" customHeight="1">
      <c r="A534" s="2"/>
      <c r="F534" s="2"/>
    </row>
    <row r="535" ht="12.75" customHeight="1">
      <c r="A535" s="2"/>
      <c r="F535" s="2"/>
    </row>
    <row r="536" ht="12.75" customHeight="1">
      <c r="A536" s="2"/>
      <c r="F536" s="2"/>
    </row>
    <row r="537" ht="12.75" customHeight="1">
      <c r="A537" s="2"/>
      <c r="F537" s="2"/>
    </row>
    <row r="538" ht="12.75" customHeight="1">
      <c r="A538" s="2"/>
      <c r="F538" s="2"/>
    </row>
    <row r="539" ht="12.75" customHeight="1">
      <c r="A539" s="2"/>
      <c r="F539" s="2"/>
    </row>
    <row r="540" ht="12.75" customHeight="1">
      <c r="A540" s="2"/>
      <c r="F540" s="2"/>
    </row>
    <row r="541" ht="12.75" customHeight="1">
      <c r="A541" s="2"/>
      <c r="F541" s="2"/>
    </row>
    <row r="542" ht="12.75" customHeight="1">
      <c r="A542" s="2"/>
      <c r="F542" s="2"/>
    </row>
    <row r="543" ht="12.75" customHeight="1">
      <c r="A543" s="2"/>
      <c r="F543" s="2"/>
    </row>
    <row r="544" ht="12.75" customHeight="1">
      <c r="A544" s="2"/>
      <c r="F544" s="2"/>
    </row>
    <row r="545" ht="12.75" customHeight="1">
      <c r="A545" s="2"/>
      <c r="F545" s="2"/>
    </row>
    <row r="546" ht="12.75" customHeight="1">
      <c r="A546" s="2"/>
      <c r="F546" s="2"/>
    </row>
    <row r="547" ht="12.75" customHeight="1">
      <c r="A547" s="2"/>
      <c r="F547" s="2"/>
    </row>
    <row r="548" ht="12.75" customHeight="1">
      <c r="A548" s="2"/>
      <c r="F548" s="2"/>
    </row>
    <row r="549" ht="12.75" customHeight="1">
      <c r="A549" s="2"/>
      <c r="F549" s="2"/>
    </row>
    <row r="550" ht="12.75" customHeight="1">
      <c r="A550" s="2"/>
      <c r="F550" s="2"/>
    </row>
    <row r="551" ht="12.75" customHeight="1">
      <c r="A551" s="2"/>
      <c r="F551" s="2"/>
    </row>
    <row r="552" ht="12.75" customHeight="1">
      <c r="A552" s="2"/>
      <c r="F552" s="2"/>
    </row>
    <row r="553" ht="12.75" customHeight="1">
      <c r="A553" s="2"/>
      <c r="F553" s="2"/>
    </row>
    <row r="554" ht="12.75" customHeight="1">
      <c r="A554" s="2"/>
      <c r="F554" s="2"/>
    </row>
    <row r="555" ht="12.75" customHeight="1">
      <c r="A555" s="2"/>
      <c r="F555" s="2"/>
    </row>
    <row r="556" ht="12.75" customHeight="1">
      <c r="A556" s="2"/>
      <c r="F556" s="2"/>
    </row>
    <row r="557" ht="12.75" customHeight="1">
      <c r="A557" s="2"/>
      <c r="F557" s="2"/>
    </row>
    <row r="558" ht="12.75" customHeight="1">
      <c r="A558" s="2"/>
      <c r="F558" s="2"/>
    </row>
    <row r="559" ht="12.75" customHeight="1">
      <c r="A559" s="2"/>
      <c r="F559" s="2"/>
    </row>
    <row r="560" ht="12.75" customHeight="1">
      <c r="A560" s="2"/>
      <c r="F560" s="2"/>
    </row>
    <row r="561" ht="12.75" customHeight="1">
      <c r="A561" s="2"/>
      <c r="F561" s="2"/>
    </row>
    <row r="562" ht="12.75" customHeight="1">
      <c r="A562" s="2"/>
      <c r="F562" s="2"/>
    </row>
    <row r="563" ht="12.75" customHeight="1">
      <c r="A563" s="2"/>
      <c r="F563" s="2"/>
    </row>
    <row r="564" ht="12.75" customHeight="1">
      <c r="A564" s="2"/>
      <c r="F564" s="2"/>
    </row>
    <row r="565" ht="12.75" customHeight="1">
      <c r="A565" s="2"/>
      <c r="F565" s="2"/>
    </row>
    <row r="566" ht="12.75" customHeight="1">
      <c r="A566" s="2"/>
      <c r="F566" s="2"/>
    </row>
    <row r="567" ht="12.75" customHeight="1">
      <c r="A567" s="2"/>
      <c r="F567" s="2"/>
    </row>
    <row r="568" ht="12.75" customHeight="1">
      <c r="A568" s="2"/>
      <c r="F568" s="2"/>
    </row>
    <row r="569" ht="12.75" customHeight="1">
      <c r="A569" s="2"/>
      <c r="F569" s="2"/>
    </row>
    <row r="570" ht="12.75" customHeight="1">
      <c r="A570" s="2"/>
      <c r="F570" s="2"/>
    </row>
    <row r="571" ht="12.75" customHeight="1">
      <c r="A571" s="2"/>
      <c r="F571" s="2"/>
    </row>
    <row r="572" ht="12.75" customHeight="1">
      <c r="A572" s="2"/>
      <c r="F572" s="2"/>
    </row>
    <row r="573" ht="12.75" customHeight="1">
      <c r="A573" s="2"/>
      <c r="F573" s="2"/>
    </row>
    <row r="574" ht="12.75" customHeight="1">
      <c r="A574" s="2"/>
      <c r="F574" s="2"/>
    </row>
    <row r="575" ht="12.75" customHeight="1">
      <c r="A575" s="2"/>
      <c r="F575" s="2"/>
    </row>
    <row r="576" ht="12.75" customHeight="1">
      <c r="A576" s="2"/>
      <c r="F576" s="2"/>
    </row>
    <row r="577" ht="12.75" customHeight="1">
      <c r="A577" s="2"/>
      <c r="F577" s="2"/>
    </row>
    <row r="578" ht="12.75" customHeight="1">
      <c r="A578" s="2"/>
      <c r="F578" s="2"/>
    </row>
    <row r="579" ht="12.75" customHeight="1">
      <c r="A579" s="2"/>
      <c r="F579" s="2"/>
    </row>
    <row r="580" ht="12.75" customHeight="1">
      <c r="A580" s="2"/>
      <c r="F580" s="2"/>
    </row>
    <row r="581" ht="12.75" customHeight="1">
      <c r="A581" s="2"/>
      <c r="F581" s="2"/>
    </row>
    <row r="582" ht="12.75" customHeight="1">
      <c r="A582" s="2"/>
      <c r="F582" s="2"/>
    </row>
    <row r="583" ht="12.75" customHeight="1">
      <c r="A583" s="2"/>
      <c r="F583" s="2"/>
    </row>
    <row r="584" ht="12.75" customHeight="1">
      <c r="A584" s="2"/>
      <c r="F584" s="2"/>
    </row>
    <row r="585" ht="12.75" customHeight="1">
      <c r="A585" s="2"/>
      <c r="F585" s="2"/>
    </row>
    <row r="586" ht="12.75" customHeight="1">
      <c r="A586" s="2"/>
      <c r="F586" s="2"/>
    </row>
    <row r="587" ht="12.75" customHeight="1">
      <c r="A587" s="2"/>
      <c r="F587" s="2"/>
    </row>
    <row r="588" ht="12.75" customHeight="1">
      <c r="A588" s="2"/>
      <c r="F588" s="2"/>
    </row>
    <row r="589" ht="12.75" customHeight="1">
      <c r="A589" s="2"/>
      <c r="F589" s="2"/>
    </row>
    <row r="590" ht="12.75" customHeight="1">
      <c r="A590" s="2"/>
      <c r="F590" s="2"/>
    </row>
    <row r="591" ht="12.75" customHeight="1">
      <c r="A591" s="2"/>
      <c r="F591" s="2"/>
    </row>
    <row r="592" ht="12.75" customHeight="1">
      <c r="A592" s="2"/>
      <c r="F592" s="2"/>
    </row>
    <row r="593" ht="12.75" customHeight="1">
      <c r="A593" s="2"/>
      <c r="F593" s="2"/>
    </row>
    <row r="594" ht="12.75" customHeight="1">
      <c r="A594" s="2"/>
      <c r="F594" s="2"/>
    </row>
    <row r="595" ht="12.75" customHeight="1">
      <c r="A595" s="2"/>
      <c r="F595" s="2"/>
    </row>
    <row r="596" ht="12.75" customHeight="1">
      <c r="A596" s="2"/>
      <c r="F596" s="2"/>
    </row>
    <row r="597" ht="12.75" customHeight="1">
      <c r="A597" s="2"/>
      <c r="F597" s="2"/>
    </row>
    <row r="598" ht="12.75" customHeight="1">
      <c r="A598" s="2"/>
      <c r="F598" s="2"/>
    </row>
    <row r="599" ht="12.75" customHeight="1">
      <c r="A599" s="2"/>
      <c r="F599" s="2"/>
    </row>
    <row r="600" ht="12.75" customHeight="1">
      <c r="A600" s="2"/>
      <c r="F600" s="2"/>
    </row>
    <row r="601" ht="12.75" customHeight="1">
      <c r="A601" s="2"/>
      <c r="F601" s="2"/>
    </row>
    <row r="602" ht="12.75" customHeight="1">
      <c r="A602" s="2"/>
      <c r="F602" s="2"/>
    </row>
    <row r="603" ht="12.75" customHeight="1">
      <c r="A603" s="2"/>
      <c r="F603" s="2"/>
    </row>
    <row r="604" ht="12.75" customHeight="1">
      <c r="A604" s="2"/>
      <c r="F604" s="2"/>
    </row>
    <row r="605" ht="12.75" customHeight="1">
      <c r="A605" s="2"/>
      <c r="F605" s="2"/>
    </row>
    <row r="606" ht="12.75" customHeight="1">
      <c r="A606" s="2"/>
      <c r="F606" s="2"/>
    </row>
    <row r="607" ht="12.75" customHeight="1">
      <c r="A607" s="2"/>
      <c r="F607" s="2"/>
    </row>
    <row r="608" ht="12.75" customHeight="1">
      <c r="A608" s="2"/>
      <c r="F608" s="2"/>
    </row>
    <row r="609" ht="12.75" customHeight="1">
      <c r="A609" s="2"/>
      <c r="F609" s="2"/>
    </row>
    <row r="610" ht="12.75" customHeight="1">
      <c r="A610" s="2"/>
      <c r="F610" s="2"/>
    </row>
    <row r="611" ht="12.75" customHeight="1">
      <c r="A611" s="2"/>
      <c r="F611" s="2"/>
    </row>
    <row r="612" ht="12.75" customHeight="1">
      <c r="A612" s="2"/>
      <c r="F612" s="2"/>
    </row>
    <row r="613" ht="12.75" customHeight="1">
      <c r="A613" s="2"/>
      <c r="F613" s="2"/>
    </row>
    <row r="614" ht="12.75" customHeight="1">
      <c r="A614" s="2"/>
      <c r="F614" s="2"/>
    </row>
    <row r="615" ht="12.75" customHeight="1">
      <c r="A615" s="2"/>
      <c r="F615" s="2"/>
    </row>
    <row r="616" ht="12.75" customHeight="1">
      <c r="A616" s="2"/>
      <c r="F616" s="2"/>
    </row>
    <row r="617" ht="12.75" customHeight="1">
      <c r="A617" s="2"/>
      <c r="F617" s="2"/>
    </row>
    <row r="618" ht="12.75" customHeight="1">
      <c r="A618" s="2"/>
      <c r="F618" s="2"/>
    </row>
    <row r="619" ht="12.75" customHeight="1">
      <c r="A619" s="2"/>
      <c r="F619" s="2"/>
    </row>
    <row r="620" ht="12.75" customHeight="1">
      <c r="A620" s="2"/>
      <c r="F620" s="2"/>
    </row>
    <row r="621" ht="12.75" customHeight="1">
      <c r="A621" s="2"/>
      <c r="F621" s="2"/>
    </row>
    <row r="622" ht="12.75" customHeight="1">
      <c r="A622" s="2"/>
      <c r="F622" s="2"/>
    </row>
    <row r="623" ht="12.75" customHeight="1">
      <c r="A623" s="2"/>
      <c r="F623" s="2"/>
    </row>
    <row r="624" ht="12.75" customHeight="1">
      <c r="A624" s="2"/>
      <c r="F624" s="2"/>
    </row>
    <row r="625" ht="12.75" customHeight="1">
      <c r="A625" s="2"/>
      <c r="F625" s="2"/>
    </row>
    <row r="626" ht="12.75" customHeight="1">
      <c r="A626" s="2"/>
      <c r="F626" s="2"/>
    </row>
    <row r="627" ht="12.75" customHeight="1">
      <c r="A627" s="2"/>
      <c r="F627" s="2"/>
    </row>
    <row r="628" ht="12.75" customHeight="1">
      <c r="A628" s="2"/>
      <c r="F628" s="2"/>
    </row>
    <row r="629" ht="12.75" customHeight="1">
      <c r="A629" s="2"/>
      <c r="F629" s="2"/>
    </row>
    <row r="630" ht="12.75" customHeight="1">
      <c r="A630" s="2"/>
      <c r="F630" s="2"/>
    </row>
    <row r="631" ht="12.75" customHeight="1">
      <c r="A631" s="2"/>
      <c r="F631" s="2"/>
    </row>
    <row r="632" ht="12.75" customHeight="1">
      <c r="A632" s="2"/>
      <c r="F632" s="2"/>
    </row>
    <row r="633" ht="12.75" customHeight="1">
      <c r="A633" s="2"/>
      <c r="F633" s="2"/>
    </row>
    <row r="634" ht="12.75" customHeight="1">
      <c r="A634" s="2"/>
      <c r="F634" s="2"/>
    </row>
    <row r="635" ht="12.75" customHeight="1">
      <c r="A635" s="2"/>
      <c r="F635" s="2"/>
    </row>
    <row r="636" ht="12.75" customHeight="1">
      <c r="A636" s="2"/>
      <c r="F636" s="2"/>
    </row>
    <row r="637" ht="12.75" customHeight="1">
      <c r="A637" s="2"/>
      <c r="F637" s="2"/>
    </row>
    <row r="638" ht="12.75" customHeight="1">
      <c r="A638" s="2"/>
      <c r="F638" s="2"/>
    </row>
    <row r="639" ht="12.75" customHeight="1">
      <c r="A639" s="2"/>
      <c r="F639" s="2"/>
    </row>
    <row r="640" ht="12.75" customHeight="1">
      <c r="A640" s="2"/>
      <c r="F640" s="2"/>
    </row>
    <row r="641" ht="12.75" customHeight="1">
      <c r="A641" s="2"/>
      <c r="F641" s="2"/>
    </row>
    <row r="642" ht="12.75" customHeight="1">
      <c r="A642" s="2"/>
      <c r="F642" s="2"/>
    </row>
    <row r="643" ht="12.75" customHeight="1">
      <c r="A643" s="2"/>
      <c r="F643" s="2"/>
    </row>
    <row r="644" ht="12.75" customHeight="1">
      <c r="A644" s="2"/>
      <c r="F644" s="2"/>
    </row>
    <row r="645" ht="12.75" customHeight="1">
      <c r="A645" s="2"/>
      <c r="F645" s="2"/>
    </row>
    <row r="646" ht="12.75" customHeight="1">
      <c r="A646" s="2"/>
      <c r="F646" s="2"/>
    </row>
    <row r="647" ht="12.75" customHeight="1">
      <c r="A647" s="2"/>
      <c r="F647" s="2"/>
    </row>
    <row r="648" ht="12.75" customHeight="1">
      <c r="A648" s="2"/>
      <c r="F648" s="2"/>
    </row>
    <row r="649" ht="12.75" customHeight="1">
      <c r="A649" s="2"/>
      <c r="F649" s="2"/>
    </row>
    <row r="650" ht="12.75" customHeight="1">
      <c r="A650" s="2"/>
      <c r="F650" s="2"/>
    </row>
    <row r="651" ht="12.75" customHeight="1">
      <c r="A651" s="2"/>
      <c r="F651" s="2"/>
    </row>
    <row r="652" ht="12.75" customHeight="1">
      <c r="A652" s="2"/>
      <c r="F652" s="2"/>
    </row>
    <row r="653" ht="12.75" customHeight="1">
      <c r="A653" s="2"/>
      <c r="F653" s="2"/>
    </row>
    <row r="654" ht="12.75" customHeight="1">
      <c r="A654" s="2"/>
      <c r="F654" s="2"/>
    </row>
    <row r="655" ht="12.75" customHeight="1">
      <c r="A655" s="2"/>
      <c r="F655" s="2"/>
    </row>
    <row r="656" ht="12.75" customHeight="1">
      <c r="A656" s="2"/>
      <c r="F656" s="2"/>
    </row>
    <row r="657" ht="12.75" customHeight="1">
      <c r="A657" s="2"/>
      <c r="F657" s="2"/>
    </row>
    <row r="658" ht="12.75" customHeight="1">
      <c r="A658" s="2"/>
      <c r="F658" s="2"/>
    </row>
    <row r="659" ht="12.75" customHeight="1">
      <c r="A659" s="2"/>
      <c r="F659" s="2"/>
    </row>
    <row r="660" ht="12.75" customHeight="1">
      <c r="A660" s="2"/>
      <c r="F660" s="2"/>
    </row>
    <row r="661" ht="12.75" customHeight="1">
      <c r="A661" s="2"/>
      <c r="F661" s="2"/>
    </row>
    <row r="662" ht="12.75" customHeight="1">
      <c r="A662" s="2"/>
      <c r="F662" s="2"/>
    </row>
    <row r="663" ht="12.75" customHeight="1">
      <c r="A663" s="2"/>
      <c r="F663" s="2"/>
    </row>
    <row r="664" ht="12.75" customHeight="1">
      <c r="A664" s="2"/>
      <c r="F664" s="2"/>
    </row>
    <row r="665" ht="12.75" customHeight="1">
      <c r="A665" s="2"/>
      <c r="F665" s="2"/>
    </row>
    <row r="666" ht="12.75" customHeight="1">
      <c r="A666" s="2"/>
      <c r="F666" s="2"/>
    </row>
    <row r="667" ht="12.75" customHeight="1">
      <c r="A667" s="2"/>
      <c r="F667" s="2"/>
    </row>
    <row r="668" ht="12.75" customHeight="1">
      <c r="A668" s="2"/>
      <c r="F668" s="2"/>
    </row>
    <row r="669" ht="12.75" customHeight="1">
      <c r="A669" s="2"/>
      <c r="F669" s="2"/>
    </row>
    <row r="670" ht="12.75" customHeight="1">
      <c r="A670" s="2"/>
      <c r="F670" s="2"/>
    </row>
    <row r="671" ht="12.75" customHeight="1">
      <c r="A671" s="2"/>
      <c r="F671" s="2"/>
    </row>
    <row r="672" ht="12.75" customHeight="1">
      <c r="A672" s="2"/>
      <c r="F672" s="2"/>
    </row>
    <row r="673" ht="12.75" customHeight="1">
      <c r="A673" s="2"/>
      <c r="F673" s="2"/>
    </row>
    <row r="674" ht="12.75" customHeight="1">
      <c r="A674" s="2"/>
      <c r="F674" s="2"/>
    </row>
    <row r="675" ht="12.75" customHeight="1">
      <c r="A675" s="2"/>
      <c r="F675" s="2"/>
    </row>
    <row r="676" ht="12.75" customHeight="1">
      <c r="A676" s="2"/>
      <c r="F676" s="2"/>
    </row>
    <row r="677" ht="12.75" customHeight="1">
      <c r="A677" s="2"/>
      <c r="F677" s="2"/>
    </row>
    <row r="678" ht="12.75" customHeight="1">
      <c r="A678" s="2"/>
      <c r="F678" s="2"/>
    </row>
    <row r="679" ht="12.75" customHeight="1">
      <c r="A679" s="2"/>
      <c r="F679" s="2"/>
    </row>
    <row r="680" ht="12.75" customHeight="1">
      <c r="A680" s="2"/>
      <c r="F680" s="2"/>
    </row>
    <row r="681" ht="12.75" customHeight="1">
      <c r="A681" s="2"/>
      <c r="F681" s="2"/>
    </row>
    <row r="682" ht="12.75" customHeight="1">
      <c r="A682" s="2"/>
      <c r="F682" s="2"/>
    </row>
    <row r="683" ht="12.75" customHeight="1">
      <c r="A683" s="2"/>
      <c r="F683" s="2"/>
    </row>
    <row r="684" ht="12.75" customHeight="1">
      <c r="A684" s="2"/>
      <c r="F684" s="2"/>
    </row>
    <row r="685" ht="12.75" customHeight="1">
      <c r="A685" s="2"/>
      <c r="F685" s="2"/>
    </row>
    <row r="686" ht="12.75" customHeight="1">
      <c r="A686" s="2"/>
      <c r="F686" s="2"/>
    </row>
    <row r="687" ht="12.75" customHeight="1">
      <c r="A687" s="2"/>
      <c r="F687" s="2"/>
    </row>
    <row r="688" ht="12.75" customHeight="1">
      <c r="A688" s="2"/>
      <c r="F688" s="2"/>
    </row>
    <row r="689" ht="12.75" customHeight="1">
      <c r="A689" s="2"/>
      <c r="F689" s="2"/>
    </row>
    <row r="690" ht="12.75" customHeight="1">
      <c r="A690" s="2"/>
      <c r="F690" s="2"/>
    </row>
    <row r="691" ht="12.75" customHeight="1">
      <c r="A691" s="2"/>
      <c r="F691" s="2"/>
    </row>
    <row r="692" ht="12.75" customHeight="1">
      <c r="A692" s="2"/>
      <c r="F692" s="2"/>
    </row>
    <row r="693" ht="12.75" customHeight="1">
      <c r="A693" s="2"/>
      <c r="F693" s="2"/>
    </row>
    <row r="694" ht="12.75" customHeight="1">
      <c r="A694" s="2"/>
      <c r="F694" s="2"/>
    </row>
    <row r="695" ht="12.75" customHeight="1">
      <c r="A695" s="2"/>
      <c r="F695" s="2"/>
    </row>
    <row r="696" ht="12.75" customHeight="1">
      <c r="A696" s="2"/>
      <c r="F696" s="2"/>
    </row>
    <row r="697" ht="12.75" customHeight="1">
      <c r="A697" s="2"/>
      <c r="F697" s="2"/>
    </row>
    <row r="698" ht="12.75" customHeight="1">
      <c r="A698" s="2"/>
      <c r="F698" s="2"/>
    </row>
    <row r="699" ht="12.75" customHeight="1">
      <c r="A699" s="2"/>
      <c r="F699" s="2"/>
    </row>
    <row r="700" ht="12.75" customHeight="1">
      <c r="A700" s="2"/>
      <c r="F700" s="2"/>
    </row>
    <row r="701" ht="12.75" customHeight="1">
      <c r="A701" s="2"/>
      <c r="F701" s="2"/>
    </row>
    <row r="702" ht="12.75" customHeight="1">
      <c r="A702" s="2"/>
      <c r="F702" s="2"/>
    </row>
    <row r="703" ht="12.75" customHeight="1">
      <c r="A703" s="2"/>
      <c r="F703" s="2"/>
    </row>
    <row r="704" ht="12.75" customHeight="1">
      <c r="A704" s="2"/>
      <c r="F704" s="2"/>
    </row>
    <row r="705" ht="12.75" customHeight="1">
      <c r="A705" s="2"/>
      <c r="F705" s="2"/>
    </row>
    <row r="706" ht="12.75" customHeight="1">
      <c r="A706" s="2"/>
      <c r="F706" s="2"/>
    </row>
    <row r="707" ht="12.75" customHeight="1">
      <c r="A707" s="2"/>
      <c r="F707" s="2"/>
    </row>
    <row r="708" ht="12.75" customHeight="1">
      <c r="A708" s="2"/>
      <c r="F708" s="2"/>
    </row>
    <row r="709" ht="12.75" customHeight="1">
      <c r="A709" s="2"/>
      <c r="F709" s="2"/>
    </row>
    <row r="710" ht="12.75" customHeight="1">
      <c r="A710" s="2"/>
      <c r="F710" s="2"/>
    </row>
    <row r="711" ht="12.75" customHeight="1">
      <c r="A711" s="2"/>
      <c r="F711" s="2"/>
    </row>
    <row r="712" ht="12.75" customHeight="1">
      <c r="A712" s="2"/>
      <c r="F712" s="2"/>
    </row>
    <row r="713" ht="12.75" customHeight="1">
      <c r="A713" s="2"/>
      <c r="F713" s="2"/>
    </row>
    <row r="714" ht="12.75" customHeight="1">
      <c r="A714" s="2"/>
      <c r="F714" s="2"/>
    </row>
    <row r="715" ht="12.75" customHeight="1">
      <c r="A715" s="2"/>
      <c r="F715" s="2"/>
    </row>
    <row r="716" ht="12.75" customHeight="1">
      <c r="A716" s="2"/>
      <c r="F716" s="2"/>
    </row>
    <row r="717" ht="12.75" customHeight="1">
      <c r="A717" s="2"/>
      <c r="F717" s="2"/>
    </row>
    <row r="718" ht="12.75" customHeight="1">
      <c r="A718" s="2"/>
      <c r="F718" s="2"/>
    </row>
    <row r="719" ht="12.75" customHeight="1">
      <c r="A719" s="2"/>
      <c r="F719" s="2"/>
    </row>
    <row r="720" ht="12.75" customHeight="1">
      <c r="A720" s="2"/>
      <c r="F720" s="2"/>
    </row>
    <row r="721" ht="12.75" customHeight="1">
      <c r="A721" s="2"/>
      <c r="F721" s="2"/>
    </row>
    <row r="722" ht="12.75" customHeight="1">
      <c r="A722" s="2"/>
      <c r="F722" s="2"/>
    </row>
    <row r="723" ht="12.75" customHeight="1">
      <c r="A723" s="2"/>
      <c r="F723" s="2"/>
    </row>
    <row r="724" ht="12.75" customHeight="1">
      <c r="A724" s="2"/>
      <c r="F724" s="2"/>
    </row>
    <row r="725" ht="12.75" customHeight="1">
      <c r="A725" s="2"/>
      <c r="F725" s="2"/>
    </row>
    <row r="726" ht="12.75" customHeight="1">
      <c r="A726" s="2"/>
      <c r="F726" s="2"/>
    </row>
    <row r="727" ht="12.75" customHeight="1">
      <c r="A727" s="2"/>
      <c r="F727" s="2"/>
    </row>
    <row r="728" ht="12.75" customHeight="1">
      <c r="A728" s="2"/>
      <c r="F728" s="2"/>
    </row>
    <row r="729" ht="12.75" customHeight="1">
      <c r="A729" s="2"/>
      <c r="F729" s="2"/>
    </row>
    <row r="730" ht="12.75" customHeight="1">
      <c r="A730" s="2"/>
      <c r="F730" s="2"/>
    </row>
    <row r="731" ht="12.75" customHeight="1">
      <c r="A731" s="2"/>
      <c r="F731" s="2"/>
    </row>
    <row r="732" ht="12.75" customHeight="1">
      <c r="A732" s="2"/>
      <c r="F732" s="2"/>
    </row>
    <row r="733" ht="12.75" customHeight="1">
      <c r="A733" s="2"/>
      <c r="F733" s="2"/>
    </row>
    <row r="734" ht="12.75" customHeight="1">
      <c r="A734" s="2"/>
      <c r="F734" s="2"/>
    </row>
    <row r="735" ht="12.75" customHeight="1">
      <c r="A735" s="2"/>
      <c r="F735" s="2"/>
    </row>
    <row r="736" ht="12.75" customHeight="1">
      <c r="A736" s="2"/>
      <c r="F736" s="2"/>
    </row>
    <row r="737" ht="12.75" customHeight="1">
      <c r="A737" s="2"/>
      <c r="F737" s="2"/>
    </row>
    <row r="738" ht="12.75" customHeight="1">
      <c r="A738" s="2"/>
      <c r="F738" s="2"/>
    </row>
    <row r="739" ht="12.75" customHeight="1">
      <c r="A739" s="2"/>
      <c r="F739" s="2"/>
    </row>
    <row r="740" ht="12.75" customHeight="1">
      <c r="A740" s="2"/>
      <c r="F740" s="2"/>
    </row>
    <row r="741" ht="12.75" customHeight="1">
      <c r="A741" s="2"/>
      <c r="F741" s="2"/>
    </row>
    <row r="742" ht="12.75" customHeight="1">
      <c r="A742" s="2"/>
      <c r="F742" s="2"/>
    </row>
    <row r="743" ht="12.75" customHeight="1">
      <c r="A743" s="2"/>
      <c r="F743" s="2"/>
    </row>
    <row r="744" ht="12.75" customHeight="1">
      <c r="A744" s="2"/>
      <c r="F744" s="2"/>
    </row>
    <row r="745" ht="12.75" customHeight="1">
      <c r="A745" s="2"/>
      <c r="F745" s="2"/>
    </row>
    <row r="746" ht="12.75" customHeight="1">
      <c r="A746" s="2"/>
      <c r="F746" s="2"/>
    </row>
    <row r="747" ht="12.75" customHeight="1">
      <c r="A747" s="2"/>
      <c r="F747" s="2"/>
    </row>
    <row r="748" ht="12.75" customHeight="1">
      <c r="A748" s="2"/>
      <c r="F748" s="2"/>
    </row>
    <row r="749" ht="12.75" customHeight="1">
      <c r="A749" s="2"/>
      <c r="F749" s="2"/>
    </row>
    <row r="750" ht="12.75" customHeight="1">
      <c r="A750" s="2"/>
      <c r="F750" s="2"/>
    </row>
    <row r="751" ht="12.75" customHeight="1">
      <c r="A751" s="2"/>
      <c r="F751" s="2"/>
    </row>
    <row r="752" ht="12.75" customHeight="1">
      <c r="A752" s="2"/>
      <c r="F752" s="2"/>
    </row>
    <row r="753" ht="12.75" customHeight="1">
      <c r="A753" s="2"/>
      <c r="F753" s="2"/>
    </row>
    <row r="754" ht="12.75" customHeight="1">
      <c r="A754" s="2"/>
      <c r="F754" s="2"/>
    </row>
    <row r="755" ht="12.75" customHeight="1">
      <c r="A755" s="2"/>
      <c r="F755" s="2"/>
    </row>
    <row r="756" ht="12.75" customHeight="1">
      <c r="A756" s="2"/>
      <c r="F756" s="2"/>
    </row>
    <row r="757" ht="12.75" customHeight="1">
      <c r="A757" s="2"/>
      <c r="F757" s="2"/>
    </row>
    <row r="758" ht="12.75" customHeight="1">
      <c r="A758" s="2"/>
      <c r="F758" s="2"/>
    </row>
    <row r="759" ht="12.75" customHeight="1">
      <c r="A759" s="2"/>
      <c r="F759" s="2"/>
    </row>
    <row r="760" ht="12.75" customHeight="1">
      <c r="A760" s="2"/>
      <c r="F760" s="2"/>
    </row>
    <row r="761" ht="12.75" customHeight="1">
      <c r="A761" s="2"/>
      <c r="F761" s="2"/>
    </row>
    <row r="762" ht="12.75" customHeight="1">
      <c r="A762" s="2"/>
      <c r="F762" s="2"/>
    </row>
    <row r="763" ht="12.75" customHeight="1">
      <c r="A763" s="2"/>
      <c r="F763" s="2"/>
    </row>
    <row r="764" ht="12.75" customHeight="1">
      <c r="A764" s="2"/>
      <c r="F764" s="2"/>
    </row>
    <row r="765" ht="12.75" customHeight="1">
      <c r="A765" s="2"/>
      <c r="F765" s="2"/>
    </row>
    <row r="766" ht="12.75" customHeight="1">
      <c r="A766" s="2"/>
      <c r="F766" s="2"/>
    </row>
    <row r="767" ht="12.75" customHeight="1">
      <c r="A767" s="2"/>
      <c r="F767" s="2"/>
    </row>
    <row r="768" ht="12.75" customHeight="1">
      <c r="A768" s="2"/>
      <c r="F768" s="2"/>
    </row>
    <row r="769" ht="12.75" customHeight="1">
      <c r="A769" s="2"/>
      <c r="F769" s="2"/>
    </row>
    <row r="770" ht="12.75" customHeight="1">
      <c r="A770" s="2"/>
      <c r="F770" s="2"/>
    </row>
    <row r="771" ht="12.75" customHeight="1">
      <c r="A771" s="2"/>
      <c r="F771" s="2"/>
    </row>
    <row r="772" ht="12.75" customHeight="1">
      <c r="A772" s="2"/>
      <c r="F772" s="2"/>
    </row>
    <row r="773" ht="12.75" customHeight="1">
      <c r="A773" s="2"/>
      <c r="F773" s="2"/>
    </row>
    <row r="774" ht="12.75" customHeight="1">
      <c r="A774" s="2"/>
      <c r="F774" s="2"/>
    </row>
    <row r="775" ht="12.75" customHeight="1">
      <c r="A775" s="2"/>
      <c r="F775" s="2"/>
    </row>
    <row r="776" ht="12.75" customHeight="1">
      <c r="A776" s="2"/>
      <c r="F776" s="2"/>
    </row>
    <row r="777" ht="12.75" customHeight="1">
      <c r="A777" s="2"/>
      <c r="F777" s="2"/>
    </row>
    <row r="778" ht="12.75" customHeight="1">
      <c r="A778" s="2"/>
      <c r="F778" s="2"/>
    </row>
    <row r="779" ht="12.75" customHeight="1">
      <c r="A779" s="2"/>
      <c r="F779" s="2"/>
    </row>
    <row r="780" ht="12.75" customHeight="1">
      <c r="A780" s="2"/>
      <c r="F780" s="2"/>
    </row>
    <row r="781" ht="12.75" customHeight="1">
      <c r="A781" s="2"/>
      <c r="F781" s="2"/>
    </row>
    <row r="782" ht="12.75" customHeight="1">
      <c r="A782" s="2"/>
      <c r="F782" s="2"/>
    </row>
    <row r="783" ht="12.75" customHeight="1">
      <c r="A783" s="2"/>
      <c r="F783" s="2"/>
    </row>
    <row r="784" ht="12.75" customHeight="1">
      <c r="A784" s="2"/>
      <c r="F784" s="2"/>
    </row>
    <row r="785" ht="12.75" customHeight="1">
      <c r="A785" s="2"/>
      <c r="F785" s="2"/>
    </row>
    <row r="786" ht="12.75" customHeight="1">
      <c r="A786" s="2"/>
      <c r="F786" s="2"/>
    </row>
    <row r="787" ht="12.75" customHeight="1">
      <c r="A787" s="2"/>
      <c r="F787" s="2"/>
    </row>
    <row r="788" ht="12.75" customHeight="1">
      <c r="A788" s="2"/>
      <c r="F788" s="2"/>
    </row>
    <row r="789" ht="12.75" customHeight="1">
      <c r="A789" s="2"/>
      <c r="F789" s="2"/>
    </row>
    <row r="790" ht="12.75" customHeight="1">
      <c r="A790" s="2"/>
      <c r="F790" s="2"/>
    </row>
    <row r="791" ht="12.75" customHeight="1">
      <c r="A791" s="2"/>
      <c r="F791" s="2"/>
    </row>
    <row r="792" ht="12.75" customHeight="1">
      <c r="A792" s="2"/>
      <c r="F792" s="2"/>
    </row>
    <row r="793" ht="12.75" customHeight="1">
      <c r="A793" s="2"/>
      <c r="F793" s="2"/>
    </row>
    <row r="794" ht="12.75" customHeight="1">
      <c r="A794" s="2"/>
      <c r="F794" s="2"/>
    </row>
    <row r="795" ht="12.75" customHeight="1">
      <c r="A795" s="2"/>
      <c r="F795" s="2"/>
    </row>
    <row r="796" ht="12.75" customHeight="1">
      <c r="A796" s="2"/>
      <c r="F796" s="2"/>
    </row>
    <row r="797" ht="12.75" customHeight="1">
      <c r="A797" s="2"/>
      <c r="F797" s="2"/>
    </row>
    <row r="798" ht="12.75" customHeight="1">
      <c r="A798" s="2"/>
      <c r="F798" s="2"/>
    </row>
    <row r="799" ht="12.75" customHeight="1">
      <c r="A799" s="2"/>
      <c r="F799" s="2"/>
    </row>
    <row r="800" ht="12.75" customHeight="1">
      <c r="A800" s="2"/>
      <c r="F800" s="2"/>
    </row>
    <row r="801" ht="12.75" customHeight="1">
      <c r="A801" s="2"/>
      <c r="F801" s="2"/>
    </row>
    <row r="802" ht="12.75" customHeight="1">
      <c r="A802" s="2"/>
      <c r="F802" s="2"/>
    </row>
    <row r="803" ht="12.75" customHeight="1">
      <c r="A803" s="2"/>
      <c r="F803" s="2"/>
    </row>
    <row r="804" ht="12.75" customHeight="1">
      <c r="A804" s="2"/>
      <c r="F804" s="2"/>
    </row>
    <row r="805" ht="12.75" customHeight="1">
      <c r="A805" s="2"/>
      <c r="F805" s="2"/>
    </row>
    <row r="806" ht="12.75" customHeight="1">
      <c r="A806" s="2"/>
      <c r="F806" s="2"/>
    </row>
    <row r="807" ht="12.75" customHeight="1">
      <c r="A807" s="2"/>
      <c r="F807" s="2"/>
    </row>
    <row r="808" ht="12.75" customHeight="1">
      <c r="A808" s="2"/>
      <c r="F808" s="2"/>
    </row>
    <row r="809" ht="12.75" customHeight="1">
      <c r="A809" s="2"/>
      <c r="F809" s="2"/>
    </row>
    <row r="810" ht="12.75" customHeight="1">
      <c r="A810" s="2"/>
      <c r="F810" s="2"/>
    </row>
    <row r="811" ht="12.75" customHeight="1">
      <c r="A811" s="2"/>
      <c r="F811" s="2"/>
    </row>
    <row r="812" ht="12.75" customHeight="1">
      <c r="A812" s="2"/>
      <c r="F812" s="2"/>
    </row>
    <row r="813" ht="12.75" customHeight="1">
      <c r="A813" s="2"/>
      <c r="F813" s="2"/>
    </row>
    <row r="814" ht="12.75" customHeight="1">
      <c r="A814" s="2"/>
      <c r="F814" s="2"/>
    </row>
    <row r="815" ht="12.75" customHeight="1">
      <c r="A815" s="2"/>
      <c r="F815" s="2"/>
    </row>
    <row r="816" ht="12.75" customHeight="1">
      <c r="A816" s="2"/>
      <c r="F816" s="2"/>
    </row>
    <row r="817" ht="12.75" customHeight="1">
      <c r="A817" s="2"/>
      <c r="F817" s="2"/>
    </row>
    <row r="818" ht="12.75" customHeight="1">
      <c r="A818" s="2"/>
      <c r="F818" s="2"/>
    </row>
    <row r="819" ht="12.75" customHeight="1">
      <c r="A819" s="2"/>
      <c r="F819" s="2"/>
    </row>
    <row r="820" ht="12.75" customHeight="1">
      <c r="A820" s="2"/>
      <c r="F820" s="2"/>
    </row>
    <row r="821" ht="12.75" customHeight="1">
      <c r="A821" s="2"/>
      <c r="F821" s="2"/>
    </row>
    <row r="822" ht="12.75" customHeight="1">
      <c r="A822" s="2"/>
      <c r="F822" s="2"/>
    </row>
    <row r="823" ht="12.75" customHeight="1">
      <c r="A823" s="2"/>
      <c r="F823" s="2"/>
    </row>
    <row r="824" ht="12.75" customHeight="1">
      <c r="A824" s="2"/>
      <c r="F824" s="2"/>
    </row>
    <row r="825" ht="12.75" customHeight="1">
      <c r="A825" s="2"/>
      <c r="F825" s="2"/>
    </row>
    <row r="826" ht="12.75" customHeight="1">
      <c r="A826" s="2"/>
      <c r="F826" s="2"/>
    </row>
    <row r="827" ht="12.75" customHeight="1">
      <c r="A827" s="2"/>
      <c r="F827" s="2"/>
    </row>
    <row r="828" ht="12.75" customHeight="1">
      <c r="A828" s="2"/>
      <c r="F828" s="2"/>
    </row>
    <row r="829" ht="12.75" customHeight="1">
      <c r="A829" s="2"/>
      <c r="F829" s="2"/>
    </row>
    <row r="830" ht="12.75" customHeight="1">
      <c r="A830" s="2"/>
      <c r="F830" s="2"/>
    </row>
    <row r="831" ht="12.75" customHeight="1">
      <c r="A831" s="2"/>
      <c r="F831" s="2"/>
    </row>
    <row r="832" ht="12.75" customHeight="1">
      <c r="A832" s="2"/>
      <c r="F832" s="2"/>
    </row>
    <row r="833" ht="12.75" customHeight="1">
      <c r="A833" s="2"/>
      <c r="F833" s="2"/>
    </row>
    <row r="834" ht="12.75" customHeight="1">
      <c r="A834" s="2"/>
      <c r="F834" s="2"/>
    </row>
    <row r="835" ht="12.75" customHeight="1">
      <c r="A835" s="2"/>
      <c r="F835" s="2"/>
    </row>
    <row r="836" ht="12.75" customHeight="1">
      <c r="A836" s="2"/>
      <c r="F836" s="2"/>
    </row>
    <row r="837" ht="12.75" customHeight="1">
      <c r="A837" s="2"/>
      <c r="F837" s="2"/>
    </row>
    <row r="838" ht="12.75" customHeight="1">
      <c r="A838" s="2"/>
      <c r="F838" s="2"/>
    </row>
    <row r="839" ht="12.75" customHeight="1">
      <c r="A839" s="2"/>
      <c r="F839" s="2"/>
    </row>
    <row r="840" ht="12.75" customHeight="1">
      <c r="A840" s="2"/>
      <c r="F840" s="2"/>
    </row>
    <row r="841" ht="12.75" customHeight="1">
      <c r="A841" s="2"/>
      <c r="F841" s="2"/>
    </row>
    <row r="842" ht="12.75" customHeight="1">
      <c r="A842" s="2"/>
      <c r="F842" s="2"/>
    </row>
    <row r="843" ht="12.75" customHeight="1">
      <c r="A843" s="2"/>
      <c r="F843" s="2"/>
    </row>
    <row r="844" ht="12.75" customHeight="1">
      <c r="A844" s="2"/>
      <c r="F844" s="2"/>
    </row>
    <row r="845" ht="12.75" customHeight="1">
      <c r="A845" s="2"/>
      <c r="F845" s="2"/>
    </row>
    <row r="846" ht="12.75" customHeight="1">
      <c r="A846" s="2"/>
      <c r="F846" s="2"/>
    </row>
    <row r="847" ht="12.75" customHeight="1">
      <c r="A847" s="2"/>
      <c r="F847" s="2"/>
    </row>
    <row r="848" ht="12.75" customHeight="1">
      <c r="A848" s="2"/>
      <c r="F848" s="2"/>
    </row>
    <row r="849" ht="12.75" customHeight="1">
      <c r="A849" s="2"/>
      <c r="F849" s="2"/>
    </row>
    <row r="850" ht="12.75" customHeight="1">
      <c r="A850" s="2"/>
      <c r="F850" s="2"/>
    </row>
    <row r="851" ht="12.75" customHeight="1">
      <c r="A851" s="2"/>
      <c r="F851" s="2"/>
    </row>
    <row r="852" ht="12.75" customHeight="1">
      <c r="A852" s="2"/>
      <c r="F852" s="2"/>
    </row>
    <row r="853" ht="12.75" customHeight="1">
      <c r="A853" s="2"/>
      <c r="F853" s="2"/>
    </row>
    <row r="854" ht="12.75" customHeight="1">
      <c r="A854" s="2"/>
      <c r="F854" s="2"/>
    </row>
    <row r="855" ht="12.75" customHeight="1">
      <c r="A855" s="2"/>
      <c r="F855" s="2"/>
    </row>
    <row r="856" ht="12.75" customHeight="1">
      <c r="A856" s="2"/>
      <c r="F856" s="2"/>
    </row>
    <row r="857" ht="12.75" customHeight="1">
      <c r="A857" s="2"/>
      <c r="F857" s="2"/>
    </row>
    <row r="858" ht="12.75" customHeight="1">
      <c r="A858" s="2"/>
      <c r="F858" s="2"/>
    </row>
    <row r="859" ht="12.75" customHeight="1">
      <c r="A859" s="2"/>
      <c r="F859" s="2"/>
    </row>
    <row r="860" ht="12.75" customHeight="1">
      <c r="A860" s="2"/>
      <c r="F860" s="2"/>
    </row>
    <row r="861" ht="12.75" customHeight="1">
      <c r="A861" s="2"/>
      <c r="F861" s="2"/>
    </row>
    <row r="862" ht="12.75" customHeight="1">
      <c r="A862" s="2"/>
      <c r="F862" s="2"/>
    </row>
    <row r="863" ht="12.75" customHeight="1">
      <c r="A863" s="2"/>
      <c r="F863" s="2"/>
    </row>
    <row r="864" ht="12.75" customHeight="1">
      <c r="A864" s="2"/>
      <c r="F864" s="2"/>
    </row>
    <row r="865" ht="12.75" customHeight="1">
      <c r="A865" s="2"/>
      <c r="F865" s="2"/>
    </row>
    <row r="866" ht="12.75" customHeight="1">
      <c r="A866" s="2"/>
      <c r="F866" s="2"/>
    </row>
    <row r="867" ht="12.75" customHeight="1">
      <c r="A867" s="2"/>
      <c r="F867" s="2"/>
    </row>
    <row r="868" ht="12.75" customHeight="1">
      <c r="A868" s="2"/>
      <c r="F868" s="2"/>
    </row>
    <row r="869" ht="12.75" customHeight="1">
      <c r="A869" s="2"/>
      <c r="F869" s="2"/>
    </row>
    <row r="870" ht="12.75" customHeight="1">
      <c r="A870" s="2"/>
      <c r="F870" s="2"/>
    </row>
    <row r="871" ht="12.75" customHeight="1">
      <c r="A871" s="2"/>
      <c r="F871" s="2"/>
    </row>
    <row r="872" ht="12.75" customHeight="1">
      <c r="A872" s="2"/>
      <c r="F872" s="2"/>
    </row>
    <row r="873" ht="12.75" customHeight="1">
      <c r="A873" s="2"/>
      <c r="F873" s="2"/>
    </row>
    <row r="874" ht="12.75" customHeight="1">
      <c r="A874" s="2"/>
      <c r="F874" s="2"/>
    </row>
    <row r="875" ht="12.75" customHeight="1">
      <c r="A875" s="2"/>
      <c r="F875" s="2"/>
    </row>
    <row r="876" ht="12.75" customHeight="1">
      <c r="A876" s="2"/>
      <c r="F876" s="2"/>
    </row>
    <row r="877" ht="12.75" customHeight="1">
      <c r="A877" s="2"/>
      <c r="F877" s="2"/>
    </row>
    <row r="878" ht="12.75" customHeight="1">
      <c r="A878" s="2"/>
      <c r="F878" s="2"/>
    </row>
    <row r="879" ht="12.75" customHeight="1">
      <c r="A879" s="2"/>
      <c r="F879" s="2"/>
    </row>
    <row r="880" ht="12.75" customHeight="1">
      <c r="A880" s="2"/>
      <c r="F880" s="2"/>
    </row>
    <row r="881" ht="12.75" customHeight="1">
      <c r="A881" s="2"/>
      <c r="F881" s="2"/>
    </row>
    <row r="882" ht="12.75" customHeight="1">
      <c r="A882" s="2"/>
      <c r="F882" s="2"/>
    </row>
    <row r="883" ht="12.75" customHeight="1">
      <c r="A883" s="2"/>
      <c r="F883" s="2"/>
    </row>
    <row r="884" ht="12.75" customHeight="1">
      <c r="A884" s="2"/>
      <c r="F884" s="2"/>
    </row>
    <row r="885" ht="12.75" customHeight="1">
      <c r="A885" s="2"/>
      <c r="F885" s="2"/>
    </row>
    <row r="886" ht="12.75" customHeight="1">
      <c r="A886" s="2"/>
      <c r="F886" s="2"/>
    </row>
    <row r="887" ht="12.75" customHeight="1">
      <c r="A887" s="2"/>
      <c r="F887" s="2"/>
    </row>
    <row r="888" ht="12.75" customHeight="1">
      <c r="A888" s="2"/>
      <c r="F888" s="2"/>
    </row>
    <row r="889" ht="12.75" customHeight="1">
      <c r="A889" s="2"/>
      <c r="F889" s="2"/>
    </row>
    <row r="890" ht="12.75" customHeight="1">
      <c r="A890" s="2"/>
      <c r="F890" s="2"/>
    </row>
    <row r="891" ht="12.75" customHeight="1">
      <c r="A891" s="2"/>
      <c r="F891" s="2"/>
    </row>
    <row r="892" ht="12.75" customHeight="1">
      <c r="A892" s="2"/>
      <c r="F892" s="2"/>
    </row>
    <row r="893" ht="12.75" customHeight="1">
      <c r="A893" s="2"/>
      <c r="F893" s="2"/>
    </row>
    <row r="894" ht="12.75" customHeight="1">
      <c r="A894" s="2"/>
      <c r="F894" s="2"/>
    </row>
    <row r="895" ht="12.75" customHeight="1">
      <c r="A895" s="2"/>
      <c r="F895" s="2"/>
    </row>
    <row r="896" ht="12.75" customHeight="1">
      <c r="A896" s="2"/>
      <c r="F896" s="2"/>
    </row>
    <row r="897" ht="12.75" customHeight="1">
      <c r="A897" s="2"/>
      <c r="F897" s="2"/>
    </row>
    <row r="898" ht="12.75" customHeight="1">
      <c r="A898" s="2"/>
      <c r="F898" s="2"/>
    </row>
    <row r="899" ht="12.75" customHeight="1">
      <c r="A899" s="2"/>
      <c r="F899" s="2"/>
    </row>
    <row r="900" ht="12.75" customHeight="1">
      <c r="A900" s="2"/>
      <c r="F900" s="2"/>
    </row>
    <row r="901" ht="12.75" customHeight="1">
      <c r="A901" s="2"/>
      <c r="F901" s="2"/>
    </row>
    <row r="902" ht="12.75" customHeight="1">
      <c r="A902" s="2"/>
      <c r="F902" s="2"/>
    </row>
    <row r="903" ht="12.75" customHeight="1">
      <c r="A903" s="2"/>
      <c r="F903" s="2"/>
    </row>
    <row r="904" ht="12.75" customHeight="1">
      <c r="A904" s="2"/>
      <c r="F904" s="2"/>
    </row>
    <row r="905" ht="12.75" customHeight="1">
      <c r="A905" s="2"/>
      <c r="F905" s="2"/>
    </row>
    <row r="906" ht="12.75" customHeight="1">
      <c r="A906" s="2"/>
      <c r="F906" s="2"/>
    </row>
    <row r="907" ht="12.75" customHeight="1">
      <c r="A907" s="2"/>
      <c r="F907" s="2"/>
    </row>
    <row r="908" ht="12.75" customHeight="1">
      <c r="A908" s="2"/>
      <c r="F908" s="2"/>
    </row>
    <row r="909" ht="12.75" customHeight="1">
      <c r="A909" s="2"/>
      <c r="F909" s="2"/>
    </row>
    <row r="910" ht="12.75" customHeight="1">
      <c r="A910" s="2"/>
      <c r="F910" s="2"/>
    </row>
    <row r="911" ht="12.75" customHeight="1">
      <c r="A911" s="2"/>
      <c r="F911" s="2"/>
    </row>
    <row r="912" ht="12.75" customHeight="1">
      <c r="A912" s="2"/>
      <c r="F912" s="2"/>
    </row>
    <row r="913" ht="12.75" customHeight="1">
      <c r="A913" s="2"/>
      <c r="F913" s="2"/>
    </row>
    <row r="914" ht="12.75" customHeight="1">
      <c r="A914" s="2"/>
      <c r="F914" s="2"/>
    </row>
    <row r="915" ht="12.75" customHeight="1">
      <c r="A915" s="2"/>
      <c r="F915" s="2"/>
    </row>
    <row r="916" ht="12.75" customHeight="1">
      <c r="A916" s="2"/>
      <c r="F916" s="2"/>
    </row>
    <row r="917" ht="12.75" customHeight="1">
      <c r="A917" s="2"/>
      <c r="F917" s="2"/>
    </row>
    <row r="918" ht="12.75" customHeight="1">
      <c r="A918" s="2"/>
      <c r="F918" s="2"/>
    </row>
    <row r="919" ht="12.75" customHeight="1">
      <c r="A919" s="2"/>
      <c r="F919" s="2"/>
    </row>
    <row r="920" ht="12.75" customHeight="1">
      <c r="A920" s="2"/>
      <c r="F920" s="2"/>
    </row>
    <row r="921" ht="12.75" customHeight="1">
      <c r="A921" s="2"/>
      <c r="F921" s="2"/>
    </row>
    <row r="922" ht="12.75" customHeight="1">
      <c r="A922" s="2"/>
      <c r="F922" s="2"/>
    </row>
    <row r="923" ht="12.75" customHeight="1">
      <c r="A923" s="2"/>
      <c r="F923" s="2"/>
    </row>
    <row r="924" ht="12.75" customHeight="1">
      <c r="A924" s="2"/>
      <c r="F924" s="2"/>
    </row>
    <row r="925" ht="12.75" customHeight="1">
      <c r="A925" s="2"/>
      <c r="F925" s="2"/>
    </row>
    <row r="926" ht="12.75" customHeight="1">
      <c r="A926" s="2"/>
      <c r="F926" s="2"/>
    </row>
    <row r="927" ht="12.75" customHeight="1">
      <c r="A927" s="2"/>
      <c r="F927" s="2"/>
    </row>
    <row r="928" ht="12.75" customHeight="1">
      <c r="A928" s="2"/>
      <c r="F928" s="2"/>
    </row>
    <row r="929" ht="12.75" customHeight="1">
      <c r="A929" s="2"/>
      <c r="F929" s="2"/>
    </row>
    <row r="930" ht="12.75" customHeight="1">
      <c r="A930" s="2"/>
      <c r="F930" s="2"/>
    </row>
    <row r="931" ht="12.75" customHeight="1">
      <c r="A931" s="2"/>
      <c r="F931" s="2"/>
    </row>
    <row r="932" ht="12.75" customHeight="1">
      <c r="A932" s="2"/>
      <c r="F932" s="2"/>
    </row>
    <row r="933" ht="12.75" customHeight="1">
      <c r="A933" s="2"/>
      <c r="F933" s="2"/>
    </row>
    <row r="934" ht="12.75" customHeight="1">
      <c r="A934" s="2"/>
      <c r="F934" s="2"/>
    </row>
    <row r="935" ht="12.75" customHeight="1">
      <c r="A935" s="2"/>
      <c r="F935" s="2"/>
    </row>
    <row r="936" ht="12.75" customHeight="1">
      <c r="A936" s="2"/>
      <c r="F936" s="2"/>
    </row>
    <row r="937" ht="12.75" customHeight="1">
      <c r="A937" s="2"/>
      <c r="F937" s="2"/>
    </row>
    <row r="938" ht="12.75" customHeight="1">
      <c r="A938" s="2"/>
      <c r="F938" s="2"/>
    </row>
    <row r="939" ht="12.75" customHeight="1">
      <c r="A939" s="2"/>
      <c r="F939" s="2"/>
    </row>
    <row r="940" ht="12.75" customHeight="1">
      <c r="A940" s="2"/>
      <c r="F940" s="2"/>
    </row>
    <row r="941" ht="12.75" customHeight="1">
      <c r="A941" s="2"/>
      <c r="F941" s="2"/>
    </row>
    <row r="942" ht="12.75" customHeight="1">
      <c r="A942" s="2"/>
      <c r="F942" s="2"/>
    </row>
    <row r="943" ht="12.75" customHeight="1">
      <c r="A943" s="2"/>
      <c r="F943" s="2"/>
    </row>
    <row r="944" ht="12.75" customHeight="1">
      <c r="A944" s="2"/>
      <c r="F944" s="2"/>
    </row>
    <row r="945" ht="12.75" customHeight="1">
      <c r="A945" s="2"/>
      <c r="F945" s="2"/>
    </row>
    <row r="946" ht="12.75" customHeight="1">
      <c r="A946" s="2"/>
      <c r="F946" s="2"/>
    </row>
    <row r="947" ht="12.75" customHeight="1">
      <c r="A947" s="2"/>
      <c r="F947" s="2"/>
    </row>
    <row r="948" ht="12.75" customHeight="1">
      <c r="A948" s="2"/>
      <c r="F948" s="2"/>
    </row>
    <row r="949" ht="12.75" customHeight="1">
      <c r="A949" s="2"/>
      <c r="F949" s="2"/>
    </row>
    <row r="950" ht="12.75" customHeight="1">
      <c r="A950" s="2"/>
      <c r="F950" s="2"/>
    </row>
    <row r="951" ht="12.75" customHeight="1">
      <c r="A951" s="2"/>
      <c r="F951" s="2"/>
    </row>
    <row r="952" ht="12.75" customHeight="1">
      <c r="A952" s="2"/>
      <c r="F952" s="2"/>
    </row>
    <row r="953" ht="12.75" customHeight="1">
      <c r="A953" s="2"/>
      <c r="F953" s="2"/>
    </row>
    <row r="954" ht="12.75" customHeight="1">
      <c r="A954" s="2"/>
      <c r="F954" s="2"/>
    </row>
    <row r="955" ht="12.75" customHeight="1">
      <c r="A955" s="2"/>
      <c r="F955" s="2"/>
    </row>
    <row r="956" ht="12.75" customHeight="1">
      <c r="A956" s="2"/>
      <c r="F956" s="2"/>
    </row>
    <row r="957" ht="12.75" customHeight="1">
      <c r="A957" s="2"/>
      <c r="F957" s="2"/>
    </row>
    <row r="958" ht="12.75" customHeight="1">
      <c r="A958" s="2"/>
      <c r="F958" s="2"/>
    </row>
    <row r="959" ht="12.75" customHeight="1">
      <c r="A959" s="2"/>
      <c r="F959" s="2"/>
    </row>
    <row r="960" ht="12.75" customHeight="1">
      <c r="A960" s="2"/>
      <c r="F960" s="2"/>
    </row>
    <row r="961" ht="12.75" customHeight="1">
      <c r="A961" s="2"/>
      <c r="F961" s="2"/>
    </row>
    <row r="962" ht="12.75" customHeight="1">
      <c r="A962" s="2"/>
      <c r="F962" s="2"/>
    </row>
    <row r="963" ht="12.75" customHeight="1">
      <c r="A963" s="2"/>
      <c r="F963" s="2"/>
    </row>
    <row r="964" ht="12.75" customHeight="1">
      <c r="A964" s="2"/>
      <c r="F964" s="2"/>
    </row>
    <row r="965" ht="12.75" customHeight="1">
      <c r="A965" s="2"/>
      <c r="F965" s="2"/>
    </row>
    <row r="966" ht="12.75" customHeight="1">
      <c r="A966" s="2"/>
      <c r="F966" s="2"/>
    </row>
    <row r="967" ht="12.75" customHeight="1">
      <c r="A967" s="2"/>
      <c r="F967" s="2"/>
    </row>
    <row r="968" ht="12.75" customHeight="1">
      <c r="A968" s="2"/>
      <c r="F968" s="2"/>
    </row>
    <row r="969" ht="12.75" customHeight="1">
      <c r="A969" s="2"/>
      <c r="F969" s="2"/>
    </row>
    <row r="970" ht="12.75" customHeight="1">
      <c r="A970" s="2"/>
      <c r="F970" s="2"/>
    </row>
    <row r="971" ht="12.75" customHeight="1">
      <c r="A971" s="2"/>
      <c r="F971" s="2"/>
    </row>
    <row r="972" ht="12.75" customHeight="1">
      <c r="A972" s="2"/>
      <c r="F972" s="2"/>
    </row>
    <row r="973" ht="12.75" customHeight="1">
      <c r="A973" s="2"/>
      <c r="F973" s="2"/>
    </row>
    <row r="974" ht="12.75" customHeight="1">
      <c r="A974" s="2"/>
      <c r="F974" s="2"/>
    </row>
    <row r="975" ht="12.75" customHeight="1">
      <c r="A975" s="2"/>
      <c r="F975" s="2"/>
    </row>
    <row r="976" ht="12.75" customHeight="1">
      <c r="A976" s="2"/>
      <c r="F976" s="2"/>
    </row>
    <row r="977" ht="12.75" customHeight="1">
      <c r="A977" s="2"/>
      <c r="F977" s="2"/>
    </row>
    <row r="978" ht="12.75" customHeight="1">
      <c r="A978" s="2"/>
      <c r="F978" s="2"/>
    </row>
    <row r="979" ht="12.75" customHeight="1">
      <c r="A979" s="2"/>
      <c r="F979" s="2"/>
    </row>
    <row r="980" ht="12.75" customHeight="1">
      <c r="A980" s="2"/>
      <c r="F980" s="2"/>
    </row>
    <row r="981" ht="12.75" customHeight="1">
      <c r="A981" s="2"/>
      <c r="F981" s="2"/>
    </row>
    <row r="982" ht="12.75" customHeight="1">
      <c r="A982" s="2"/>
      <c r="F982" s="2"/>
    </row>
    <row r="983" ht="12.75" customHeight="1">
      <c r="A983" s="2"/>
      <c r="F983" s="2"/>
    </row>
    <row r="984" ht="12.75" customHeight="1">
      <c r="A984" s="2"/>
      <c r="F984" s="2"/>
    </row>
    <row r="985" ht="12.75" customHeight="1">
      <c r="A985" s="2"/>
      <c r="F985" s="2"/>
    </row>
    <row r="986" ht="12.75" customHeight="1">
      <c r="A986" s="2"/>
      <c r="F986" s="2"/>
    </row>
    <row r="987" ht="12.75" customHeight="1">
      <c r="A987" s="2"/>
      <c r="F987" s="2"/>
    </row>
    <row r="988" ht="12.75" customHeight="1">
      <c r="A988" s="2"/>
      <c r="F988" s="2"/>
    </row>
    <row r="989" ht="12.75" customHeight="1">
      <c r="A989" s="2"/>
      <c r="F989" s="2"/>
    </row>
    <row r="990" ht="12.75" customHeight="1">
      <c r="A990" s="2"/>
      <c r="F990" s="2"/>
    </row>
    <row r="991" ht="12.75" customHeight="1">
      <c r="A991" s="2"/>
      <c r="F991" s="2"/>
    </row>
    <row r="992" ht="12.75" customHeight="1">
      <c r="A992" s="2"/>
      <c r="F992" s="2"/>
    </row>
    <row r="993" ht="12.75" customHeight="1">
      <c r="A993" s="2"/>
      <c r="F993" s="2"/>
    </row>
    <row r="994" ht="12.75" customHeight="1">
      <c r="A994" s="2"/>
      <c r="F994" s="2"/>
    </row>
    <row r="995" ht="12.75" customHeight="1">
      <c r="A995" s="2"/>
      <c r="F995" s="2"/>
    </row>
    <row r="996" ht="12.75" customHeight="1">
      <c r="A996" s="2"/>
      <c r="F996" s="2"/>
    </row>
    <row r="997" ht="12.75" customHeight="1">
      <c r="A997" s="2"/>
      <c r="F997" s="2"/>
    </row>
    <row r="998" ht="12.75" customHeight="1">
      <c r="A998" s="2"/>
      <c r="F998" s="2"/>
    </row>
    <row r="999" ht="12.75" customHeight="1">
      <c r="A999" s="2"/>
      <c r="F999" s="2"/>
    </row>
    <row r="1000" ht="12.75" customHeight="1">
      <c r="A1000" s="2"/>
      <c r="F1000" s="2"/>
    </row>
  </sheetData>
  <hyperlinks>
    <hyperlink r:id="rId1" ref="A7"/>
    <hyperlink r:id="rId2" ref="A22"/>
    <hyperlink r:id="rId3" ref="A32"/>
    <hyperlink r:id="rId4" ref="A76"/>
    <hyperlink r:id="rId5" ref="A80"/>
    <hyperlink r:id="rId6" ref="A87"/>
    <hyperlink r:id="rId7" ref="A92"/>
    <hyperlink r:id="rId8" ref="A108"/>
    <hyperlink r:id="rId9" ref="A133"/>
  </hyperlinks>
  <printOptions/>
  <pageMargins bottom="0.75" footer="0.0" header="0.0" left="0.236111111111111" right="0.236111111111111" top="0.75"/>
  <pageSetup orientation="landscape"/>
  <headerFooter>
    <oddFooter>&amp;CPage &amp;P of </oddFooter>
  </headerFooter>
  <drawing r:id="rId10"/>
</worksheet>
</file>

<file path=xl/worksheets/sheet4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2">
    <tabColor rgb="FFD9E6E0"/>
    <pageSetUpPr/>
  </sheetPr>
  <sheetViews>
    <sheetView workbookViewId="0"/>
  </sheetViews>
  <sheetFormatPr customHeight="1" defaultColWidth="12.63" defaultRowHeight="15.0"/>
  <cols>
    <col customWidth="1" min="1" max="1" width="39.5"/>
    <col customWidth="1" min="2" max="5" width="17.5"/>
    <col customWidth="1" min="6" max="6" width="56.5"/>
    <col customWidth="1" min="7" max="19" width="17.5"/>
    <col customWidth="1" min="20" max="26" width="8.63"/>
  </cols>
  <sheetData>
    <row r="1" ht="36.75" customHeight="1">
      <c r="A1" s="2" t="s">
        <v>1181</v>
      </c>
      <c r="B1" s="2"/>
      <c r="C1" s="2">
        <f>C4*20</f>
        <v>544</v>
      </c>
      <c r="D1" s="2"/>
      <c r="E1" s="2"/>
      <c r="F1" s="2"/>
      <c r="G1" s="2"/>
      <c r="H1" s="2"/>
      <c r="I1" s="2"/>
      <c r="J1" s="2"/>
      <c r="K1" s="2"/>
      <c r="L1" s="2"/>
      <c r="M1" s="2"/>
      <c r="N1" s="2"/>
      <c r="O1" s="2"/>
      <c r="P1" s="2"/>
      <c r="Q1" s="2"/>
      <c r="R1" s="2"/>
      <c r="S1" s="2"/>
      <c r="T1" s="2"/>
      <c r="U1" s="2"/>
      <c r="V1" s="2"/>
      <c r="W1" s="2"/>
      <c r="X1" s="2"/>
      <c r="Y1" s="2"/>
      <c r="Z1" s="2"/>
    </row>
    <row r="2" ht="29.25" customHeight="1">
      <c r="A2" s="277" t="s">
        <v>1182</v>
      </c>
      <c r="B2" s="278" t="s">
        <v>1019</v>
      </c>
      <c r="C2" s="278" t="s">
        <v>160</v>
      </c>
      <c r="D2" s="278" t="s">
        <v>167</v>
      </c>
      <c r="E2" s="278" t="s">
        <v>168</v>
      </c>
      <c r="F2" s="279" t="s">
        <v>1183</v>
      </c>
    </row>
    <row r="3" ht="12.75" customHeight="1">
      <c r="A3" s="86" t="s">
        <v>1184</v>
      </c>
      <c r="B3" s="2"/>
      <c r="C3" s="2"/>
      <c r="D3" s="2"/>
      <c r="E3" s="2"/>
      <c r="F3" s="250" t="s">
        <v>1185</v>
      </c>
      <c r="G3" s="2"/>
      <c r="H3" s="2"/>
      <c r="I3" s="2"/>
      <c r="J3" s="2"/>
      <c r="K3" s="2"/>
      <c r="M3" s="2"/>
      <c r="N3" s="2"/>
      <c r="O3" s="2"/>
      <c r="P3" s="2"/>
      <c r="Q3" s="2"/>
      <c r="R3" s="2"/>
      <c r="S3" s="2"/>
      <c r="T3" s="2"/>
      <c r="U3" s="2"/>
      <c r="V3" s="2"/>
      <c r="W3" s="2"/>
      <c r="X3" s="2"/>
      <c r="Y3" s="2"/>
      <c r="Z3" s="2"/>
    </row>
    <row r="4" ht="12.75" customHeight="1">
      <c r="A4" s="252" t="s">
        <v>1186</v>
      </c>
      <c r="B4" s="2" t="s">
        <v>1036</v>
      </c>
      <c r="C4" s="13">
        <v>27.2</v>
      </c>
      <c r="D4" s="13">
        <v>3.39</v>
      </c>
      <c r="E4" s="13">
        <v>10.1</v>
      </c>
      <c r="F4" s="280" t="s">
        <v>1187</v>
      </c>
      <c r="G4" s="2"/>
      <c r="H4" s="2"/>
      <c r="I4" s="2"/>
      <c r="J4" s="2"/>
      <c r="K4" s="2"/>
      <c r="M4" s="2"/>
      <c r="N4" s="2"/>
      <c r="O4" s="2"/>
      <c r="P4" s="2"/>
      <c r="Q4" s="2"/>
      <c r="R4" s="2"/>
      <c r="S4" s="2"/>
      <c r="T4" s="2"/>
      <c r="U4" s="2"/>
      <c r="V4" s="2"/>
      <c r="W4" s="2"/>
      <c r="X4" s="2"/>
      <c r="Y4" s="2"/>
      <c r="Z4" s="2"/>
    </row>
    <row r="5" ht="12.75" customHeight="1">
      <c r="A5" s="96"/>
      <c r="B5" s="97"/>
      <c r="C5" s="97"/>
      <c r="D5" s="97"/>
      <c r="E5" s="97"/>
      <c r="F5" s="249"/>
      <c r="G5" s="2"/>
      <c r="H5" s="2"/>
      <c r="I5" s="2"/>
      <c r="J5" s="2"/>
      <c r="K5" s="2"/>
      <c r="L5" s="2"/>
      <c r="M5" s="2"/>
      <c r="N5" s="2"/>
      <c r="O5" s="2"/>
      <c r="P5" s="2"/>
      <c r="Q5" s="2"/>
      <c r="R5" s="2"/>
      <c r="S5" s="2"/>
      <c r="T5" s="2"/>
      <c r="U5" s="2"/>
      <c r="V5" s="2"/>
      <c r="W5" s="2"/>
      <c r="X5" s="2"/>
      <c r="Y5" s="2"/>
      <c r="Z5" s="2"/>
    </row>
    <row r="6" ht="12.75" customHeight="1">
      <c r="A6" s="86" t="s">
        <v>1188</v>
      </c>
      <c r="B6" s="2"/>
      <c r="C6" s="2"/>
      <c r="D6" s="2"/>
      <c r="E6" s="2"/>
      <c r="F6" s="250"/>
      <c r="G6" s="2"/>
      <c r="H6" s="2"/>
      <c r="I6" s="2"/>
      <c r="J6" s="2"/>
      <c r="K6" s="2"/>
      <c r="L6" s="2"/>
      <c r="M6" s="2"/>
      <c r="N6" s="2"/>
      <c r="O6" s="2"/>
      <c r="P6" s="2"/>
      <c r="Q6" s="2"/>
      <c r="R6" s="2"/>
      <c r="S6" s="2"/>
      <c r="T6" s="2"/>
      <c r="U6" s="2"/>
      <c r="V6" s="2"/>
      <c r="W6" s="2"/>
      <c r="X6" s="2"/>
      <c r="Y6" s="2"/>
      <c r="Z6" s="2"/>
    </row>
    <row r="7" ht="12.75" customHeight="1">
      <c r="A7" s="252" t="s">
        <v>1189</v>
      </c>
      <c r="B7" s="2" t="s">
        <v>1190</v>
      </c>
      <c r="C7" s="2">
        <v>386.0</v>
      </c>
      <c r="D7" s="2">
        <v>108.0</v>
      </c>
      <c r="E7" s="2">
        <v>255.0</v>
      </c>
      <c r="F7" s="250" t="s">
        <v>1191</v>
      </c>
      <c r="G7" s="2"/>
      <c r="H7" s="2"/>
      <c r="I7" s="2"/>
      <c r="J7" s="2"/>
      <c r="K7" s="2"/>
      <c r="L7" s="2"/>
      <c r="M7" s="2"/>
      <c r="N7" s="2"/>
      <c r="O7" s="2"/>
      <c r="P7" s="2"/>
      <c r="Q7" s="2"/>
      <c r="R7" s="2"/>
      <c r="S7" s="2"/>
      <c r="T7" s="2"/>
      <c r="U7" s="2"/>
      <c r="V7" s="2"/>
      <c r="W7" s="2"/>
      <c r="X7" s="2"/>
      <c r="Y7" s="2"/>
      <c r="Z7" s="2"/>
    </row>
    <row r="8" ht="12.75" customHeight="1">
      <c r="A8" s="100"/>
      <c r="B8" s="2" t="s">
        <v>1192</v>
      </c>
      <c r="C8" s="2">
        <v>1415.0</v>
      </c>
      <c r="D8" s="2">
        <v>396.0</v>
      </c>
      <c r="E8" s="2">
        <v>935.0</v>
      </c>
      <c r="F8" s="250"/>
      <c r="G8" s="2"/>
      <c r="H8" s="2"/>
      <c r="I8" s="2"/>
      <c r="J8" s="2"/>
      <c r="K8" s="2"/>
      <c r="L8" s="2"/>
      <c r="M8" s="2"/>
      <c r="N8" s="2"/>
      <c r="O8" s="2"/>
      <c r="P8" s="2"/>
      <c r="Q8" s="2"/>
      <c r="R8" s="2"/>
      <c r="S8" s="2"/>
      <c r="T8" s="2"/>
      <c r="U8" s="2"/>
      <c r="V8" s="2"/>
      <c r="W8" s="2"/>
      <c r="X8" s="2"/>
      <c r="Y8" s="2"/>
      <c r="Z8" s="2"/>
    </row>
    <row r="9" ht="12.75" customHeight="1">
      <c r="A9" s="100"/>
      <c r="B9" s="2" t="s">
        <v>1193</v>
      </c>
      <c r="C9" s="2">
        <f t="shared" ref="C9:E9" si="1">C8*0.04</f>
        <v>56.6</v>
      </c>
      <c r="D9" s="2">
        <f t="shared" si="1"/>
        <v>15.84</v>
      </c>
      <c r="E9" s="2">
        <f t="shared" si="1"/>
        <v>37.4</v>
      </c>
      <c r="F9" s="250" t="s">
        <v>1194</v>
      </c>
      <c r="G9" s="2"/>
      <c r="H9" s="2"/>
      <c r="I9" s="2"/>
      <c r="J9" s="2"/>
      <c r="K9" s="2"/>
      <c r="L9" s="2"/>
      <c r="M9" s="2"/>
      <c r="N9" s="2"/>
      <c r="O9" s="2"/>
      <c r="P9" s="2"/>
      <c r="Q9" s="2"/>
      <c r="R9" s="2"/>
      <c r="S9" s="2"/>
      <c r="T9" s="2"/>
      <c r="U9" s="2"/>
      <c r="V9" s="2"/>
      <c r="W9" s="2"/>
      <c r="X9" s="2"/>
      <c r="Y9" s="2"/>
      <c r="Z9" s="2"/>
    </row>
    <row r="10" ht="12.75" customHeight="1">
      <c r="A10" s="104"/>
      <c r="B10" s="105"/>
      <c r="C10" s="105"/>
      <c r="D10" s="105"/>
      <c r="E10" s="105"/>
      <c r="F10" s="261"/>
      <c r="G10" s="2"/>
      <c r="H10" s="2"/>
      <c r="I10" s="2"/>
      <c r="J10" s="2"/>
      <c r="K10" s="2"/>
      <c r="L10" s="2"/>
      <c r="M10" s="2"/>
      <c r="N10" s="2"/>
      <c r="O10" s="2"/>
      <c r="P10" s="2"/>
      <c r="Q10" s="2"/>
      <c r="R10" s="2"/>
      <c r="S10" s="2"/>
      <c r="T10" s="2"/>
      <c r="U10" s="2"/>
      <c r="V10" s="2"/>
      <c r="W10" s="2"/>
      <c r="X10" s="2"/>
      <c r="Y10" s="2"/>
      <c r="Z10" s="2"/>
    </row>
    <row r="11" ht="12.75" customHeight="1">
      <c r="A11" s="86" t="s">
        <v>1195</v>
      </c>
      <c r="B11" s="2"/>
      <c r="C11" s="2"/>
      <c r="D11" s="2"/>
      <c r="E11" s="2"/>
      <c r="F11" s="250"/>
      <c r="G11" s="2"/>
      <c r="H11" s="2"/>
      <c r="I11" s="2"/>
      <c r="J11" s="2"/>
      <c r="K11" s="2"/>
      <c r="L11" s="2"/>
      <c r="M11" s="2"/>
      <c r="N11" s="2"/>
      <c r="O11" s="2"/>
      <c r="P11" s="2"/>
      <c r="Q11" s="2"/>
      <c r="R11" s="2"/>
      <c r="S11" s="2"/>
      <c r="T11" s="2"/>
      <c r="U11" s="2"/>
      <c r="V11" s="2"/>
      <c r="W11" s="2"/>
      <c r="X11" s="2"/>
      <c r="Y11" s="2"/>
      <c r="Z11" s="2"/>
    </row>
    <row r="12" ht="12.75" customHeight="1">
      <c r="A12" s="252" t="s">
        <v>1196</v>
      </c>
      <c r="B12" s="2"/>
      <c r="C12" s="2"/>
      <c r="D12" s="2"/>
      <c r="E12" s="2"/>
      <c r="F12" s="250" t="s">
        <v>1197</v>
      </c>
      <c r="G12" s="2"/>
      <c r="H12" s="2"/>
      <c r="I12" s="2"/>
      <c r="J12" s="2"/>
      <c r="K12" s="2"/>
      <c r="L12" s="2"/>
      <c r="M12" s="2"/>
      <c r="N12" s="2"/>
      <c r="O12" s="2"/>
      <c r="P12" s="2"/>
      <c r="Q12" s="2"/>
      <c r="R12" s="2"/>
      <c r="S12" s="2"/>
      <c r="T12" s="2"/>
      <c r="U12" s="2"/>
      <c r="V12" s="2"/>
      <c r="W12" s="2"/>
      <c r="X12" s="2"/>
      <c r="Y12" s="2"/>
      <c r="Z12" s="2"/>
    </row>
    <row r="13" ht="12.75" customHeight="1">
      <c r="A13" s="252" t="s">
        <v>1198</v>
      </c>
      <c r="B13" s="2" t="s">
        <v>1036</v>
      </c>
      <c r="C13" s="2">
        <v>120.0</v>
      </c>
      <c r="D13" s="2"/>
      <c r="E13" s="2"/>
      <c r="F13" s="250" t="s">
        <v>1199</v>
      </c>
      <c r="G13" s="2"/>
      <c r="H13" s="2"/>
      <c r="I13" s="2"/>
      <c r="J13" s="2"/>
      <c r="K13" s="2"/>
      <c r="L13" s="2"/>
      <c r="M13" s="2"/>
      <c r="N13" s="2"/>
      <c r="O13" s="2"/>
      <c r="P13" s="2"/>
      <c r="Q13" s="2"/>
      <c r="R13" s="2"/>
      <c r="S13" s="2"/>
      <c r="T13" s="2"/>
      <c r="U13" s="2"/>
      <c r="V13" s="2"/>
      <c r="W13" s="2"/>
      <c r="X13" s="2"/>
      <c r="Y13" s="2"/>
      <c r="Z13" s="2"/>
    </row>
    <row r="14" ht="12.75" customHeight="1">
      <c r="A14" s="100"/>
      <c r="B14" s="2"/>
      <c r="C14" s="2"/>
      <c r="D14" s="2"/>
      <c r="E14" s="2"/>
      <c r="F14" s="250"/>
      <c r="G14" s="2"/>
      <c r="H14" s="2"/>
      <c r="I14" s="2"/>
      <c r="J14" s="2"/>
      <c r="K14" s="2"/>
      <c r="L14" s="2"/>
      <c r="M14" s="2"/>
      <c r="N14" s="2"/>
      <c r="O14" s="2"/>
      <c r="P14" s="2"/>
      <c r="Q14" s="2"/>
      <c r="R14" s="2"/>
      <c r="S14" s="2"/>
      <c r="T14" s="2"/>
      <c r="U14" s="2"/>
      <c r="V14" s="2"/>
      <c r="W14" s="2"/>
      <c r="X14" s="2"/>
      <c r="Y14" s="2"/>
      <c r="Z14" s="2"/>
    </row>
    <row r="15" ht="12.75" customHeight="1">
      <c r="A15" s="113" t="s">
        <v>1200</v>
      </c>
      <c r="B15" s="97"/>
      <c r="C15" s="97"/>
      <c r="D15" s="97"/>
      <c r="E15" s="97"/>
      <c r="F15" s="249"/>
      <c r="G15" s="2"/>
      <c r="H15" s="2"/>
      <c r="I15" s="2"/>
      <c r="J15" s="2"/>
      <c r="K15" s="2"/>
      <c r="L15" s="2"/>
      <c r="M15" s="2"/>
      <c r="N15" s="2"/>
      <c r="O15" s="2"/>
      <c r="P15" s="2"/>
      <c r="Q15" s="2"/>
      <c r="R15" s="2"/>
      <c r="S15" s="2"/>
      <c r="T15" s="2"/>
      <c r="U15" s="2"/>
      <c r="V15" s="2"/>
      <c r="W15" s="2"/>
      <c r="X15" s="2"/>
      <c r="Y15" s="2"/>
      <c r="Z15" s="2"/>
    </row>
    <row r="16" ht="12.75" customHeight="1">
      <c r="A16" s="252" t="s">
        <v>1201</v>
      </c>
      <c r="B16" s="2" t="s">
        <v>1027</v>
      </c>
      <c r="C16" s="2"/>
      <c r="D16" s="2" t="s">
        <v>1202</v>
      </c>
      <c r="E16" s="2"/>
      <c r="F16" s="250" t="s">
        <v>1203</v>
      </c>
      <c r="G16" s="2"/>
      <c r="H16" s="2"/>
      <c r="I16" s="2"/>
      <c r="J16" s="2"/>
      <c r="K16" s="2"/>
      <c r="L16" s="2"/>
      <c r="M16" s="2"/>
      <c r="N16" s="2"/>
      <c r="O16" s="2"/>
      <c r="P16" s="2"/>
      <c r="Q16" s="2"/>
      <c r="R16" s="2"/>
      <c r="S16" s="2"/>
      <c r="T16" s="2"/>
      <c r="U16" s="2"/>
      <c r="V16" s="2"/>
      <c r="W16" s="2"/>
      <c r="X16" s="2"/>
      <c r="Y16" s="2"/>
      <c r="Z16" s="2"/>
    </row>
    <row r="17" ht="12.75" customHeight="1">
      <c r="A17" s="100"/>
      <c r="B17" s="2" t="s">
        <v>1036</v>
      </c>
      <c r="C17" s="2"/>
      <c r="D17" s="2">
        <v>0.463</v>
      </c>
      <c r="E17" s="2"/>
      <c r="F17" s="250"/>
      <c r="G17" s="2"/>
      <c r="H17" s="2"/>
      <c r="I17" s="2"/>
      <c r="J17" s="2"/>
      <c r="K17" s="2"/>
      <c r="L17" s="2"/>
      <c r="M17" s="2"/>
      <c r="N17" s="2"/>
      <c r="O17" s="2"/>
      <c r="P17" s="2"/>
      <c r="Q17" s="2"/>
      <c r="R17" s="2"/>
      <c r="S17" s="2"/>
      <c r="T17" s="2"/>
      <c r="U17" s="2"/>
      <c r="V17" s="2"/>
      <c r="W17" s="2"/>
      <c r="X17" s="2"/>
      <c r="Y17" s="2"/>
      <c r="Z17" s="2"/>
    </row>
    <row r="18" ht="12.75" customHeight="1">
      <c r="A18" s="104"/>
      <c r="B18" s="105"/>
      <c r="C18" s="105"/>
      <c r="D18" s="105"/>
      <c r="E18" s="105"/>
      <c r="F18" s="261"/>
      <c r="G18" s="2"/>
      <c r="H18" s="2"/>
      <c r="I18" s="2"/>
      <c r="J18" s="2"/>
      <c r="K18" s="2"/>
      <c r="L18" s="2"/>
      <c r="M18" s="2"/>
      <c r="N18" s="2"/>
      <c r="O18" s="2"/>
      <c r="P18" s="2"/>
      <c r="Q18" s="2"/>
      <c r="R18" s="2"/>
      <c r="S18" s="2"/>
      <c r="T18" s="2"/>
      <c r="U18" s="2"/>
      <c r="V18" s="2"/>
      <c r="W18" s="2"/>
      <c r="X18" s="2"/>
      <c r="Y18" s="2"/>
      <c r="Z18" s="2"/>
    </row>
    <row r="19" ht="12.75" customHeight="1">
      <c r="A19" s="86" t="s">
        <v>1204</v>
      </c>
      <c r="B19" s="2"/>
      <c r="C19" s="92">
        <v>1087.0</v>
      </c>
      <c r="D19" s="92">
        <v>1023.0</v>
      </c>
      <c r="E19" s="2">
        <v>2.52</v>
      </c>
      <c r="F19" s="250"/>
      <c r="G19" s="2"/>
      <c r="H19" s="2"/>
      <c r="I19" s="2"/>
      <c r="J19" s="2"/>
      <c r="K19" s="2"/>
      <c r="L19" s="2"/>
      <c r="M19" s="2"/>
      <c r="N19" s="2"/>
      <c r="O19" s="2"/>
      <c r="P19" s="2"/>
      <c r="Q19" s="2"/>
      <c r="R19" s="2"/>
      <c r="S19" s="2"/>
      <c r="T19" s="2"/>
      <c r="U19" s="2"/>
      <c r="V19" s="2"/>
      <c r="W19" s="2"/>
      <c r="X19" s="2"/>
      <c r="Y19" s="2"/>
      <c r="Z19" s="2"/>
    </row>
    <row r="20" ht="12.75" customHeight="1">
      <c r="A20" s="100"/>
      <c r="B20" s="2" t="s">
        <v>1205</v>
      </c>
      <c r="C20" s="2">
        <f t="shared" ref="C20:E20" si="2">C19*3.6666</f>
        <v>3985.5942</v>
      </c>
      <c r="D20" s="2">
        <f t="shared" si="2"/>
        <v>3750.9318</v>
      </c>
      <c r="E20" s="2">
        <f t="shared" si="2"/>
        <v>9.239832</v>
      </c>
      <c r="F20" s="250"/>
      <c r="G20" s="2"/>
      <c r="H20" s="2"/>
      <c r="I20" s="2"/>
      <c r="J20" s="2"/>
      <c r="K20" s="2"/>
      <c r="L20" s="2"/>
      <c r="M20" s="2"/>
      <c r="N20" s="2"/>
      <c r="O20" s="2"/>
      <c r="P20" s="2"/>
      <c r="Q20" s="2"/>
      <c r="R20" s="2"/>
      <c r="S20" s="2"/>
      <c r="T20" s="2"/>
      <c r="U20" s="2"/>
      <c r="V20" s="2"/>
      <c r="W20" s="2"/>
      <c r="X20" s="2"/>
      <c r="Y20" s="2"/>
      <c r="Z20" s="2"/>
    </row>
    <row r="21" ht="12.75" customHeight="1">
      <c r="A21" s="104"/>
      <c r="B21" s="105" t="s">
        <v>1206</v>
      </c>
      <c r="C21" s="105">
        <f t="shared" ref="C21:E21" si="3">C20*0.04</f>
        <v>159.423768</v>
      </c>
      <c r="D21" s="105">
        <f t="shared" si="3"/>
        <v>150.037272</v>
      </c>
      <c r="E21" s="105">
        <f t="shared" si="3"/>
        <v>0.36959328</v>
      </c>
      <c r="F21" s="261"/>
      <c r="G21" s="2"/>
      <c r="H21" s="2"/>
      <c r="I21" s="2"/>
      <c r="J21" s="2"/>
      <c r="K21" s="2"/>
      <c r="L21" s="2"/>
      <c r="M21" s="2"/>
      <c r="N21" s="2"/>
      <c r="O21" s="2"/>
      <c r="P21" s="2"/>
      <c r="Q21" s="2"/>
      <c r="R21" s="2"/>
      <c r="S21" s="2"/>
      <c r="T21" s="2"/>
      <c r="U21" s="2"/>
      <c r="V21" s="2"/>
      <c r="W21" s="2"/>
      <c r="X21" s="2"/>
      <c r="Y21" s="2"/>
      <c r="Z21" s="2"/>
    </row>
    <row r="22" ht="12.75" customHeight="1">
      <c r="A22" s="2"/>
      <c r="B22" s="2"/>
      <c r="C22" s="2"/>
      <c r="D22" s="2"/>
      <c r="E22" s="2"/>
      <c r="F22" s="46"/>
      <c r="G22" s="2"/>
      <c r="H22" s="2"/>
      <c r="I22" s="2"/>
      <c r="J22" s="2"/>
      <c r="K22" s="2"/>
      <c r="L22" s="2"/>
      <c r="M22" s="2"/>
      <c r="N22" s="2"/>
      <c r="O22" s="2"/>
      <c r="P22" s="2"/>
      <c r="Q22" s="2"/>
      <c r="R22" s="2"/>
      <c r="S22" s="2"/>
      <c r="T22" s="2"/>
      <c r="U22" s="2"/>
      <c r="V22" s="2"/>
      <c r="W22" s="2"/>
      <c r="X22" s="2"/>
      <c r="Y22" s="2"/>
      <c r="Z22" s="2"/>
    </row>
    <row r="23" ht="12.75" customHeight="1">
      <c r="A23" s="2"/>
      <c r="G23" s="2"/>
      <c r="H23" s="2"/>
      <c r="I23" s="2"/>
      <c r="J23" s="2"/>
      <c r="K23" s="2"/>
      <c r="L23" s="2"/>
      <c r="M23" s="2"/>
      <c r="N23" s="2"/>
      <c r="O23" s="2"/>
      <c r="P23" s="2"/>
      <c r="Q23" s="2"/>
      <c r="R23" s="2"/>
      <c r="S23" s="2"/>
      <c r="T23" s="2"/>
      <c r="U23" s="2"/>
      <c r="V23" s="2"/>
      <c r="W23" s="2"/>
      <c r="X23" s="2"/>
      <c r="Y23" s="2"/>
      <c r="Z23" s="2"/>
    </row>
    <row r="24" ht="12.75" customHeight="1">
      <c r="A24" s="2"/>
      <c r="B24" s="2"/>
      <c r="C24" s="2"/>
      <c r="D24" s="2"/>
      <c r="E24" s="2"/>
      <c r="F24" s="2"/>
      <c r="G24" s="2"/>
      <c r="H24" s="2"/>
      <c r="I24" s="2"/>
      <c r="J24" s="2"/>
      <c r="K24" s="2"/>
      <c r="L24" s="2"/>
      <c r="M24" s="2"/>
      <c r="N24" s="2"/>
      <c r="O24" s="2"/>
      <c r="P24" s="2"/>
      <c r="Q24" s="2"/>
      <c r="R24" s="2"/>
      <c r="S24" s="2"/>
      <c r="T24" s="2"/>
      <c r="U24" s="2"/>
      <c r="V24" s="2"/>
      <c r="W24" s="2"/>
      <c r="X24" s="2"/>
      <c r="Y24" s="2"/>
      <c r="Z24" s="2"/>
    </row>
    <row r="25" ht="12.75" customHeight="1">
      <c r="A25" s="2"/>
      <c r="B25" s="2"/>
      <c r="C25" s="2"/>
      <c r="D25" s="2"/>
      <c r="E25" s="2"/>
      <c r="F25" s="2"/>
      <c r="G25" s="2"/>
      <c r="H25" s="2"/>
      <c r="I25" s="2"/>
      <c r="J25" s="2"/>
      <c r="K25" s="2"/>
      <c r="L25" s="2"/>
      <c r="M25" s="2"/>
      <c r="N25" s="2"/>
      <c r="O25" s="2"/>
      <c r="P25" s="2"/>
      <c r="Q25" s="2"/>
      <c r="R25" s="2"/>
      <c r="S25" s="2"/>
    </row>
    <row r="26" ht="12.75" customHeight="1">
      <c r="A26" s="2"/>
      <c r="B26" s="2"/>
      <c r="C26" s="2"/>
      <c r="D26" s="2"/>
      <c r="E26" s="2"/>
      <c r="F26" s="2"/>
      <c r="G26" s="2"/>
      <c r="H26" s="2"/>
      <c r="I26" s="2"/>
      <c r="J26" s="2"/>
      <c r="K26" s="2"/>
      <c r="L26" s="2"/>
      <c r="M26" s="2"/>
      <c r="N26" s="2"/>
      <c r="O26" s="2"/>
      <c r="P26" s="2"/>
      <c r="Q26" s="2"/>
      <c r="R26" s="2"/>
      <c r="S26" s="2"/>
    </row>
    <row r="27" ht="12.75" customHeight="1">
      <c r="A27" s="2"/>
      <c r="B27" s="2"/>
      <c r="C27" s="2"/>
      <c r="D27" s="2"/>
      <c r="E27" s="2"/>
      <c r="F27" s="2"/>
      <c r="G27" s="2"/>
      <c r="H27" s="2"/>
      <c r="I27" s="2"/>
      <c r="J27" s="2"/>
      <c r="K27" s="2"/>
      <c r="L27" s="2"/>
      <c r="M27" s="2"/>
      <c r="N27" s="2"/>
      <c r="O27" s="2"/>
      <c r="P27" s="2"/>
      <c r="Q27" s="2"/>
      <c r="R27" s="2"/>
      <c r="S27" s="2"/>
    </row>
    <row r="28" ht="12.75" customHeight="1">
      <c r="A28" s="2"/>
      <c r="B28" s="2"/>
      <c r="C28" s="2"/>
      <c r="D28" s="2"/>
      <c r="E28" s="2"/>
      <c r="F28" s="2"/>
      <c r="G28" s="2"/>
      <c r="H28" s="2"/>
      <c r="I28" s="2"/>
      <c r="J28" s="2"/>
      <c r="K28" s="2"/>
      <c r="L28" s="2"/>
      <c r="M28" s="2"/>
      <c r="N28" s="2"/>
      <c r="O28" s="2"/>
      <c r="P28" s="2"/>
      <c r="Q28" s="2"/>
      <c r="R28" s="2"/>
      <c r="S28" s="2"/>
    </row>
    <row r="29" ht="12.75" customHeight="1">
      <c r="A29" s="2"/>
      <c r="B29" s="2"/>
      <c r="C29" s="2"/>
      <c r="D29" s="2"/>
      <c r="E29" s="2"/>
      <c r="F29" s="2"/>
      <c r="G29" s="2"/>
      <c r="H29" s="2"/>
      <c r="I29" s="2"/>
      <c r="J29" s="2"/>
      <c r="K29" s="2"/>
      <c r="L29" s="2"/>
      <c r="M29" s="2"/>
      <c r="N29" s="2"/>
      <c r="O29" s="2"/>
      <c r="P29" s="2"/>
      <c r="Q29" s="2"/>
      <c r="R29" s="2"/>
      <c r="S29" s="2"/>
    </row>
    <row r="30" ht="12.75" customHeight="1">
      <c r="A30" s="2"/>
      <c r="B30" s="2"/>
      <c r="C30" s="2"/>
      <c r="D30" s="2"/>
      <c r="E30" s="2"/>
      <c r="F30" s="2"/>
      <c r="G30" s="2"/>
      <c r="H30" s="2"/>
      <c r="I30" s="2"/>
      <c r="J30" s="2"/>
      <c r="K30" s="2"/>
      <c r="L30" s="2"/>
      <c r="M30" s="2"/>
      <c r="N30" s="2"/>
      <c r="O30" s="2"/>
      <c r="P30" s="2"/>
      <c r="Q30" s="2"/>
      <c r="R30" s="2"/>
      <c r="S30" s="2"/>
    </row>
    <row r="31" ht="12.75" customHeight="1">
      <c r="A31" s="2"/>
      <c r="B31" s="2"/>
      <c r="C31" s="2"/>
      <c r="D31" s="2"/>
      <c r="E31" s="2"/>
      <c r="F31" s="2"/>
      <c r="G31" s="2"/>
      <c r="H31" s="2"/>
      <c r="I31" s="2"/>
      <c r="J31" s="2"/>
      <c r="K31" s="2"/>
      <c r="L31" s="2"/>
      <c r="M31" s="2"/>
      <c r="N31" s="2"/>
      <c r="O31" s="2"/>
      <c r="P31" s="2"/>
      <c r="Q31" s="2"/>
      <c r="R31" s="2"/>
      <c r="S31" s="2"/>
    </row>
    <row r="32" ht="12.75" customHeight="1">
      <c r="A32" s="2"/>
      <c r="B32" s="2"/>
      <c r="C32" s="2"/>
      <c r="D32" s="2"/>
      <c r="E32" s="2"/>
      <c r="F32" s="2"/>
      <c r="G32" s="2"/>
      <c r="H32" s="2"/>
      <c r="I32" s="2"/>
      <c r="J32" s="2"/>
      <c r="K32" s="2"/>
      <c r="L32" s="2"/>
      <c r="M32" s="2"/>
      <c r="N32" s="2"/>
      <c r="O32" s="2"/>
      <c r="P32" s="2"/>
      <c r="Q32" s="2"/>
      <c r="R32" s="2"/>
      <c r="S32" s="2"/>
    </row>
    <row r="33" ht="12.75" customHeight="1">
      <c r="A33" s="2"/>
      <c r="B33" s="2"/>
      <c r="C33" s="2"/>
      <c r="D33" s="2"/>
      <c r="E33" s="2"/>
      <c r="F33" s="2"/>
      <c r="G33" s="2"/>
      <c r="H33" s="2"/>
      <c r="I33" s="2"/>
      <c r="J33" s="2"/>
      <c r="K33" s="2"/>
      <c r="L33" s="2"/>
      <c r="M33" s="2"/>
      <c r="N33" s="2"/>
      <c r="O33" s="2"/>
      <c r="P33" s="2"/>
      <c r="Q33" s="2"/>
      <c r="R33" s="2"/>
    </row>
    <row r="34" ht="12.75" customHeight="1">
      <c r="A34" s="2"/>
      <c r="B34" s="2"/>
      <c r="C34" s="2"/>
      <c r="D34" s="2"/>
      <c r="E34" s="2"/>
      <c r="F34" s="2"/>
      <c r="G34" s="2"/>
      <c r="H34" s="2"/>
      <c r="I34" s="2"/>
      <c r="J34" s="2"/>
      <c r="K34" s="2"/>
      <c r="L34" s="2"/>
      <c r="M34" s="2"/>
      <c r="N34" s="2"/>
      <c r="O34" s="2"/>
      <c r="P34" s="2"/>
      <c r="Q34" s="2"/>
      <c r="R34" s="2"/>
    </row>
    <row r="35" ht="12.75" customHeight="1">
      <c r="A35" s="2"/>
      <c r="B35" s="2"/>
      <c r="C35" s="2"/>
      <c r="D35" s="2"/>
      <c r="E35" s="2"/>
      <c r="F35" s="2"/>
      <c r="G35" s="2"/>
      <c r="H35" s="2"/>
      <c r="I35" s="2"/>
      <c r="J35" s="2"/>
      <c r="K35" s="2"/>
      <c r="L35" s="2"/>
      <c r="M35" s="2"/>
      <c r="N35" s="2"/>
      <c r="O35" s="2"/>
      <c r="P35" s="2"/>
      <c r="Q35" s="2"/>
      <c r="R35" s="2"/>
    </row>
    <row r="36" ht="12.75" customHeight="1">
      <c r="A36" s="2"/>
      <c r="B36" s="2"/>
      <c r="C36" s="2"/>
      <c r="D36" s="2"/>
      <c r="E36" s="2"/>
      <c r="F36" s="2"/>
      <c r="G36" s="2"/>
      <c r="H36" s="2"/>
      <c r="I36" s="2"/>
      <c r="J36" s="2"/>
      <c r="K36" s="2"/>
      <c r="L36" s="2"/>
      <c r="M36" s="2"/>
      <c r="N36" s="2"/>
      <c r="O36" s="2"/>
      <c r="P36" s="2"/>
      <c r="Q36" s="2"/>
      <c r="R36" s="2"/>
    </row>
    <row r="37" ht="12.75" customHeight="1">
      <c r="A37" s="2"/>
      <c r="B37" s="2"/>
      <c r="C37" s="2"/>
      <c r="D37" s="2"/>
      <c r="E37" s="2"/>
      <c r="F37" s="2"/>
      <c r="G37" s="2"/>
      <c r="H37" s="2"/>
      <c r="I37" s="2"/>
      <c r="J37" s="2"/>
      <c r="K37" s="2"/>
      <c r="L37" s="2"/>
      <c r="M37" s="2"/>
      <c r="N37" s="2"/>
      <c r="O37" s="2"/>
      <c r="P37" s="2"/>
      <c r="Q37" s="2"/>
      <c r="R37" s="2"/>
    </row>
    <row r="38" ht="12.75" customHeight="1">
      <c r="A38" s="2"/>
      <c r="B38" s="2"/>
      <c r="C38" s="2"/>
      <c r="D38" s="2"/>
      <c r="E38" s="2"/>
      <c r="F38" s="2"/>
      <c r="G38" s="2"/>
      <c r="H38" s="2"/>
      <c r="I38" s="2"/>
      <c r="J38" s="2"/>
      <c r="O38" s="2"/>
      <c r="P38" s="2"/>
      <c r="Q38" s="2"/>
      <c r="R38" s="2"/>
      <c r="S38" s="2"/>
      <c r="T38" s="2"/>
      <c r="U38" s="2"/>
      <c r="V38" s="2"/>
      <c r="W38" s="2"/>
      <c r="X38" s="2"/>
      <c r="Y38" s="2"/>
      <c r="Z38" s="2"/>
    </row>
    <row r="39" ht="12.75" customHeight="1">
      <c r="A39" s="2"/>
    </row>
    <row r="40" ht="12.75" customHeight="1">
      <c r="A40" s="2"/>
    </row>
    <row r="41" ht="12.75" customHeight="1">
      <c r="A41" s="2"/>
    </row>
    <row r="42" ht="12.75" customHeight="1">
      <c r="A42" s="2"/>
    </row>
    <row r="43" ht="12.75" customHeight="1">
      <c r="A43" s="2"/>
    </row>
    <row r="44" ht="12.75" customHeight="1">
      <c r="A44" s="2"/>
    </row>
    <row r="45" ht="12.75" customHeight="1">
      <c r="A45" s="2"/>
    </row>
    <row r="46" ht="12.75" customHeight="1">
      <c r="A46" s="2"/>
    </row>
    <row r="47" ht="12.75" customHeight="1">
      <c r="A47" s="2"/>
    </row>
    <row r="48" ht="12.75" customHeight="1">
      <c r="A48" s="2"/>
    </row>
    <row r="49" ht="12.75" customHeight="1">
      <c r="A49" s="2"/>
    </row>
    <row r="50" ht="12.75" customHeight="1">
      <c r="A50" s="2"/>
    </row>
    <row r="51" ht="12.75" customHeight="1">
      <c r="A51" s="2"/>
    </row>
    <row r="52" ht="12.75" customHeight="1">
      <c r="A52" s="2"/>
    </row>
    <row r="53" ht="12.75" customHeight="1">
      <c r="A53" s="2"/>
    </row>
    <row r="54" ht="12.75" customHeight="1">
      <c r="A54" s="2"/>
    </row>
    <row r="55" ht="12.75" customHeight="1">
      <c r="A55" s="2"/>
    </row>
    <row r="56" ht="12.75" customHeight="1">
      <c r="A56" s="2"/>
    </row>
    <row r="57" ht="12.75" customHeight="1">
      <c r="A57" s="2"/>
    </row>
    <row r="58" ht="12.75" customHeight="1">
      <c r="A58" s="2"/>
    </row>
    <row r="59" ht="12.75" customHeight="1">
      <c r="A59" s="2"/>
    </row>
    <row r="60" ht="12.75" customHeight="1">
      <c r="A60" s="2"/>
    </row>
    <row r="61" ht="12.75" customHeight="1">
      <c r="A61" s="2"/>
    </row>
    <row r="62" ht="12.75" customHeight="1">
      <c r="A62" s="2"/>
    </row>
    <row r="63" ht="12.75" customHeight="1">
      <c r="A63" s="2"/>
    </row>
    <row r="64" ht="12.75" customHeight="1">
      <c r="A64" s="2"/>
    </row>
    <row r="65" ht="12.75" customHeight="1">
      <c r="A65" s="2"/>
    </row>
    <row r="66" ht="12.75" customHeight="1">
      <c r="A66" s="2"/>
    </row>
    <row r="67" ht="12.75" customHeight="1">
      <c r="A67" s="2"/>
    </row>
    <row r="68" ht="12.75" customHeight="1">
      <c r="A68" s="2"/>
    </row>
    <row r="69" ht="12.75" customHeight="1">
      <c r="A69" s="2"/>
    </row>
    <row r="70" ht="12.75" customHeight="1">
      <c r="A70" s="2"/>
    </row>
    <row r="71" ht="12.75" customHeight="1">
      <c r="A71" s="2"/>
    </row>
    <row r="72" ht="12.75" customHeight="1">
      <c r="A72" s="2"/>
    </row>
    <row r="73" ht="12.75" customHeight="1">
      <c r="A73" s="2"/>
    </row>
    <row r="74" ht="12.75" customHeight="1">
      <c r="A74" s="2"/>
    </row>
    <row r="75" ht="12.75" customHeight="1">
      <c r="A75" s="2"/>
    </row>
    <row r="76" ht="12.75" customHeight="1">
      <c r="A76" s="2"/>
    </row>
    <row r="77" ht="12.75" customHeight="1">
      <c r="A77" s="2"/>
    </row>
    <row r="78" ht="12.75" customHeight="1">
      <c r="A78" s="2"/>
    </row>
    <row r="79" ht="12.75" customHeight="1">
      <c r="A79" s="2"/>
    </row>
    <row r="80" ht="12.75" customHeight="1">
      <c r="A80" s="2"/>
    </row>
    <row r="81" ht="12.75" customHeight="1">
      <c r="A81" s="2"/>
    </row>
    <row r="82" ht="12.75" customHeight="1">
      <c r="A82" s="2"/>
    </row>
    <row r="83" ht="12.75" customHeight="1">
      <c r="A83" s="2"/>
    </row>
    <row r="84" ht="12.75" customHeight="1">
      <c r="A84" s="2"/>
    </row>
    <row r="85" ht="12.75" customHeight="1">
      <c r="A85" s="2"/>
    </row>
    <row r="86" ht="12.75" customHeight="1">
      <c r="A86" s="2"/>
    </row>
    <row r="87" ht="12.75" customHeight="1">
      <c r="A87" s="2"/>
    </row>
    <row r="88" ht="12.75" customHeight="1">
      <c r="A88" s="2"/>
    </row>
    <row r="89" ht="12.75" customHeight="1">
      <c r="A89" s="2"/>
    </row>
    <row r="90" ht="12.75" customHeight="1">
      <c r="A90" s="2"/>
    </row>
    <row r="91" ht="12.75" customHeight="1">
      <c r="A91" s="2"/>
    </row>
    <row r="92" ht="12.75" customHeight="1">
      <c r="A92" s="2"/>
    </row>
    <row r="93" ht="12.75" customHeight="1">
      <c r="A93" s="2"/>
    </row>
    <row r="94" ht="12.75" customHeight="1">
      <c r="A94" s="2"/>
    </row>
    <row r="95" ht="12.75" customHeight="1">
      <c r="A95" s="2"/>
    </row>
    <row r="96" ht="12.75" customHeight="1">
      <c r="A96" s="2"/>
    </row>
    <row r="97" ht="12.75" customHeight="1">
      <c r="A97" s="2"/>
    </row>
    <row r="98" ht="12.75" customHeight="1">
      <c r="A98" s="2"/>
    </row>
    <row r="99" ht="12.75" customHeight="1">
      <c r="A99" s="2"/>
    </row>
    <row r="100" ht="12.75" customHeight="1">
      <c r="A100" s="2"/>
    </row>
    <row r="101" ht="12.75" customHeight="1">
      <c r="A101" s="2"/>
    </row>
    <row r="102" ht="12.75" customHeight="1">
      <c r="A102" s="2"/>
    </row>
    <row r="103" ht="12.75" customHeight="1">
      <c r="A103" s="2"/>
    </row>
    <row r="104" ht="12.75" customHeight="1">
      <c r="A104" s="2"/>
    </row>
    <row r="105" ht="12.75" customHeight="1">
      <c r="A105" s="2"/>
    </row>
    <row r="106" ht="12.75" customHeight="1">
      <c r="A106" s="2"/>
    </row>
    <row r="107" ht="12.75" customHeight="1">
      <c r="A107" s="2"/>
    </row>
    <row r="108" ht="12.75" customHeight="1">
      <c r="A108" s="2"/>
    </row>
    <row r="109" ht="12.75" customHeight="1">
      <c r="A109" s="2"/>
    </row>
    <row r="110" ht="12.75" customHeight="1">
      <c r="A110" s="2"/>
    </row>
    <row r="111" ht="12.75" customHeight="1">
      <c r="A111" s="2"/>
    </row>
    <row r="112" ht="12.75" customHeight="1">
      <c r="A112" s="2"/>
    </row>
    <row r="113" ht="12.75" customHeight="1">
      <c r="A113" s="2"/>
    </row>
    <row r="114" ht="12.75" customHeight="1">
      <c r="A114" s="2"/>
    </row>
    <row r="115" ht="12.75" customHeight="1">
      <c r="A115" s="2"/>
    </row>
    <row r="116" ht="12.75" customHeight="1">
      <c r="A116" s="2"/>
    </row>
    <row r="117" ht="12.75" customHeight="1">
      <c r="A117" s="2"/>
    </row>
    <row r="118" ht="12.75" customHeight="1">
      <c r="A118" s="2"/>
    </row>
    <row r="119" ht="12.75" customHeight="1">
      <c r="A119" s="2"/>
    </row>
    <row r="120" ht="12.75" customHeight="1">
      <c r="A120" s="2"/>
    </row>
    <row r="121" ht="12.75" customHeight="1">
      <c r="A121" s="2"/>
    </row>
    <row r="122" ht="12.75" customHeight="1">
      <c r="A122" s="2"/>
    </row>
    <row r="123" ht="12.75" customHeight="1">
      <c r="A123" s="2"/>
    </row>
    <row r="124" ht="12.75" customHeight="1">
      <c r="A124" s="2"/>
    </row>
    <row r="125" ht="12.75" customHeight="1">
      <c r="A125" s="2"/>
    </row>
    <row r="126" ht="12.75" customHeight="1">
      <c r="A126" s="2"/>
    </row>
    <row r="127" ht="12.75" customHeight="1">
      <c r="A127" s="2"/>
    </row>
    <row r="128" ht="12.75" customHeight="1">
      <c r="A128" s="2"/>
    </row>
    <row r="129" ht="12.75" customHeight="1">
      <c r="A129" s="2"/>
    </row>
    <row r="130" ht="12.75" customHeight="1">
      <c r="A130" s="2"/>
    </row>
    <row r="131" ht="12.75" customHeight="1">
      <c r="A131" s="2"/>
    </row>
    <row r="132" ht="12.75" customHeight="1">
      <c r="A132" s="2"/>
    </row>
    <row r="133" ht="12.75" customHeight="1">
      <c r="A133" s="2"/>
    </row>
    <row r="134" ht="12.75" customHeight="1">
      <c r="A134" s="2"/>
    </row>
    <row r="135" ht="12.75" customHeight="1">
      <c r="A135" s="2"/>
    </row>
    <row r="136" ht="12.75" customHeight="1">
      <c r="A136" s="2"/>
    </row>
    <row r="137" ht="12.75" customHeight="1">
      <c r="A137" s="2"/>
    </row>
    <row r="138" ht="12.75" customHeight="1">
      <c r="A138" s="2"/>
    </row>
    <row r="139" ht="12.75" customHeight="1">
      <c r="A139" s="2"/>
    </row>
    <row r="140" ht="12.75" customHeight="1">
      <c r="A140" s="2"/>
    </row>
    <row r="141" ht="12.75" customHeight="1">
      <c r="A141" s="2"/>
    </row>
    <row r="142" ht="12.75" customHeight="1">
      <c r="A142" s="2"/>
    </row>
    <row r="143" ht="12.75" customHeight="1">
      <c r="A143" s="2"/>
    </row>
    <row r="144" ht="12.75" customHeight="1">
      <c r="A144" s="2"/>
    </row>
    <row r="145" ht="12.75" customHeight="1">
      <c r="A145" s="2"/>
    </row>
    <row r="146" ht="12.75" customHeight="1">
      <c r="A146" s="2"/>
    </row>
    <row r="147" ht="12.75" customHeight="1">
      <c r="A147" s="2"/>
    </row>
    <row r="148" ht="12.75" customHeight="1">
      <c r="A148" s="2"/>
    </row>
    <row r="149" ht="12.75" customHeight="1">
      <c r="A149" s="2"/>
    </row>
    <row r="150" ht="12.75" customHeight="1">
      <c r="A150" s="2"/>
    </row>
    <row r="151" ht="12.75" customHeight="1">
      <c r="A151" s="2"/>
    </row>
    <row r="152" ht="12.75" customHeight="1">
      <c r="A152" s="2"/>
    </row>
    <row r="153" ht="12.75" customHeight="1">
      <c r="A153" s="2"/>
    </row>
    <row r="154" ht="12.75" customHeight="1">
      <c r="A154" s="2"/>
    </row>
    <row r="155" ht="12.75" customHeight="1">
      <c r="A155" s="2"/>
    </row>
    <row r="156" ht="12.75" customHeight="1">
      <c r="A156" s="2"/>
    </row>
    <row r="157" ht="12.75" customHeight="1">
      <c r="A157" s="2"/>
    </row>
    <row r="158" ht="12.75" customHeight="1">
      <c r="A158" s="2"/>
    </row>
    <row r="159" ht="12.75" customHeight="1">
      <c r="A159" s="2"/>
    </row>
    <row r="160" ht="12.75" customHeight="1">
      <c r="A160" s="2"/>
    </row>
    <row r="161" ht="12.75" customHeight="1">
      <c r="A161" s="2"/>
    </row>
    <row r="162" ht="12.75" customHeight="1">
      <c r="A162" s="2"/>
    </row>
    <row r="163" ht="12.75" customHeight="1">
      <c r="A163" s="2"/>
    </row>
    <row r="164" ht="12.75" customHeight="1">
      <c r="A164" s="2"/>
    </row>
    <row r="165" ht="12.75" customHeight="1">
      <c r="A165" s="2"/>
    </row>
    <row r="166" ht="12.75" customHeight="1">
      <c r="A166" s="2"/>
    </row>
    <row r="167" ht="12.75" customHeight="1">
      <c r="A167" s="2"/>
    </row>
    <row r="168" ht="12.75" customHeight="1">
      <c r="A168" s="2"/>
    </row>
    <row r="169" ht="12.75" customHeight="1">
      <c r="A169" s="2"/>
    </row>
    <row r="170" ht="12.75" customHeight="1">
      <c r="A170" s="2"/>
    </row>
    <row r="171" ht="12.75" customHeight="1">
      <c r="A171" s="2"/>
    </row>
    <row r="172" ht="12.75" customHeight="1">
      <c r="A172" s="2"/>
    </row>
    <row r="173" ht="12.75" customHeight="1">
      <c r="A173" s="2"/>
    </row>
    <row r="174" ht="12.75" customHeight="1">
      <c r="A174" s="2"/>
    </row>
    <row r="175" ht="12.75" customHeight="1">
      <c r="A175" s="2"/>
    </row>
    <row r="176" ht="12.75" customHeight="1">
      <c r="A176" s="2"/>
    </row>
    <row r="177" ht="12.75" customHeight="1">
      <c r="A177" s="2"/>
    </row>
    <row r="178" ht="12.75" customHeight="1">
      <c r="A178" s="2"/>
    </row>
    <row r="179" ht="12.75" customHeight="1">
      <c r="A179" s="2"/>
    </row>
    <row r="180" ht="12.75" customHeight="1">
      <c r="A180" s="2"/>
    </row>
    <row r="181" ht="12.75" customHeight="1">
      <c r="A181" s="2"/>
    </row>
    <row r="182" ht="12.75" customHeight="1">
      <c r="A182" s="2"/>
    </row>
    <row r="183" ht="12.75" customHeight="1">
      <c r="A183" s="2"/>
    </row>
    <row r="184" ht="12.75" customHeight="1">
      <c r="A184" s="2"/>
    </row>
    <row r="185" ht="12.75" customHeight="1">
      <c r="A185" s="2"/>
    </row>
    <row r="186" ht="12.75" customHeight="1">
      <c r="A186" s="2"/>
    </row>
    <row r="187" ht="12.75" customHeight="1">
      <c r="A187" s="2"/>
    </row>
    <row r="188" ht="12.75" customHeight="1">
      <c r="A188" s="2"/>
    </row>
    <row r="189" ht="12.75" customHeight="1">
      <c r="A189" s="2"/>
    </row>
    <row r="190" ht="12.75" customHeight="1">
      <c r="A190" s="2"/>
    </row>
    <row r="191" ht="12.75" customHeight="1">
      <c r="A191" s="2"/>
    </row>
    <row r="192" ht="12.75" customHeight="1">
      <c r="A192" s="2"/>
    </row>
    <row r="193" ht="12.75" customHeight="1">
      <c r="A193" s="2"/>
    </row>
    <row r="194" ht="12.75" customHeight="1">
      <c r="A194" s="2"/>
    </row>
    <row r="195" ht="12.75" customHeight="1">
      <c r="A195" s="2"/>
    </row>
    <row r="196" ht="12.75" customHeight="1">
      <c r="A196" s="2"/>
    </row>
    <row r="197" ht="12.75" customHeight="1">
      <c r="A197" s="2"/>
    </row>
    <row r="198" ht="12.75" customHeight="1">
      <c r="A198" s="2"/>
    </row>
    <row r="199" ht="12.75" customHeight="1">
      <c r="A199" s="2"/>
    </row>
    <row r="200" ht="12.75" customHeight="1">
      <c r="A200" s="2"/>
    </row>
    <row r="201" ht="12.75" customHeight="1">
      <c r="A201" s="2"/>
    </row>
    <row r="202" ht="12.75" customHeight="1">
      <c r="A202" s="2"/>
    </row>
    <row r="203" ht="12.75" customHeight="1">
      <c r="A203" s="2"/>
    </row>
    <row r="204" ht="12.75" customHeight="1">
      <c r="A204" s="2"/>
    </row>
    <row r="205" ht="12.75" customHeight="1">
      <c r="A205" s="2"/>
    </row>
    <row r="206" ht="12.75" customHeight="1">
      <c r="A206" s="2"/>
    </row>
    <row r="207" ht="12.75" customHeight="1">
      <c r="A207" s="2"/>
    </row>
    <row r="208" ht="12.75" customHeight="1">
      <c r="A208" s="2"/>
    </row>
    <row r="209" ht="12.75" customHeight="1">
      <c r="A209" s="2"/>
    </row>
    <row r="210" ht="12.75" customHeight="1">
      <c r="A210" s="2"/>
    </row>
    <row r="211" ht="12.75" customHeight="1">
      <c r="A211" s="2"/>
    </row>
    <row r="212" ht="12.75" customHeight="1">
      <c r="A212" s="2"/>
    </row>
    <row r="213" ht="12.75" customHeight="1">
      <c r="A213" s="2"/>
    </row>
    <row r="214" ht="12.75" customHeight="1">
      <c r="A214" s="2"/>
    </row>
    <row r="215" ht="12.75" customHeight="1">
      <c r="A215" s="2"/>
    </row>
    <row r="216" ht="12.75" customHeight="1">
      <c r="A216" s="2"/>
    </row>
    <row r="217" ht="12.75" customHeight="1">
      <c r="A217" s="2"/>
    </row>
    <row r="218" ht="12.75" customHeight="1">
      <c r="A218" s="2"/>
    </row>
    <row r="219" ht="12.75" customHeight="1">
      <c r="A219" s="2"/>
    </row>
    <row r="220" ht="12.75" customHeight="1">
      <c r="A220" s="2"/>
    </row>
    <row r="221" ht="12.75" customHeight="1">
      <c r="A221" s="2"/>
    </row>
    <row r="222" ht="12.75" customHeight="1">
      <c r="A222" s="2"/>
    </row>
    <row r="223" ht="12.75" customHeight="1">
      <c r="A223" s="2"/>
    </row>
    <row r="224" ht="12.75" customHeight="1">
      <c r="A224" s="2"/>
    </row>
    <row r="225" ht="12.75" customHeight="1">
      <c r="A225" s="2"/>
    </row>
    <row r="226" ht="12.75" customHeight="1">
      <c r="A226" s="2"/>
    </row>
    <row r="227" ht="12.75" customHeight="1">
      <c r="A227" s="2"/>
    </row>
    <row r="228" ht="12.75" customHeight="1">
      <c r="A228" s="2"/>
    </row>
    <row r="229" ht="12.75" customHeight="1">
      <c r="A229" s="2"/>
    </row>
    <row r="230" ht="12.75" customHeight="1">
      <c r="A230" s="2"/>
    </row>
    <row r="231" ht="12.75" customHeight="1">
      <c r="A231" s="2"/>
    </row>
    <row r="232" ht="12.75" customHeight="1">
      <c r="A232" s="2"/>
    </row>
    <row r="233" ht="12.75" customHeight="1">
      <c r="A233" s="2"/>
    </row>
    <row r="234" ht="12.75" customHeight="1">
      <c r="A234" s="2"/>
    </row>
    <row r="235" ht="12.75" customHeight="1">
      <c r="A235" s="2"/>
    </row>
    <row r="236" ht="12.75" customHeight="1">
      <c r="A236" s="2"/>
    </row>
    <row r="237" ht="12.75" customHeight="1">
      <c r="A237" s="2"/>
    </row>
    <row r="238" ht="12.75" customHeight="1">
      <c r="A238" s="2"/>
    </row>
    <row r="239" ht="12.75" customHeight="1">
      <c r="A239" s="2"/>
    </row>
    <row r="240" ht="12.75" customHeight="1">
      <c r="A240" s="2"/>
    </row>
    <row r="241" ht="12.75" customHeight="1">
      <c r="A241" s="2"/>
    </row>
    <row r="242" ht="12.75" customHeight="1">
      <c r="A242" s="2"/>
    </row>
    <row r="243" ht="12.75" customHeight="1">
      <c r="A243" s="2"/>
    </row>
    <row r="244" ht="12.75" customHeight="1">
      <c r="A244" s="2"/>
    </row>
    <row r="245" ht="12.75" customHeight="1">
      <c r="A245" s="2"/>
    </row>
    <row r="246" ht="12.75" customHeight="1">
      <c r="A246" s="2"/>
    </row>
    <row r="247" ht="12.75" customHeight="1">
      <c r="A247" s="2"/>
    </row>
    <row r="248" ht="12.75" customHeight="1">
      <c r="A248" s="2"/>
    </row>
    <row r="249" ht="12.75" customHeight="1">
      <c r="A249" s="2"/>
    </row>
    <row r="250" ht="12.75" customHeight="1">
      <c r="A250" s="2"/>
    </row>
    <row r="251" ht="12.75" customHeight="1">
      <c r="A251" s="2"/>
    </row>
    <row r="252" ht="12.75" customHeight="1">
      <c r="A252" s="2"/>
    </row>
    <row r="253" ht="12.75" customHeight="1">
      <c r="A253" s="2"/>
    </row>
    <row r="254" ht="12.75" customHeight="1">
      <c r="A254" s="2"/>
    </row>
    <row r="255" ht="12.75" customHeight="1">
      <c r="A255" s="2"/>
    </row>
    <row r="256" ht="12.75" customHeight="1">
      <c r="A256" s="2"/>
    </row>
    <row r="257" ht="12.75" customHeight="1">
      <c r="A257" s="2"/>
    </row>
    <row r="258" ht="12.75" customHeight="1">
      <c r="A258" s="2"/>
    </row>
    <row r="259" ht="12.75" customHeight="1">
      <c r="A259" s="2"/>
    </row>
    <row r="260" ht="12.75" customHeight="1">
      <c r="A260" s="2"/>
    </row>
    <row r="261" ht="12.75" customHeight="1">
      <c r="A261" s="2"/>
    </row>
    <row r="262" ht="12.75" customHeight="1">
      <c r="A262" s="2"/>
    </row>
    <row r="263" ht="12.75" customHeight="1">
      <c r="A263" s="2"/>
    </row>
    <row r="264" ht="12.75" customHeight="1">
      <c r="A264" s="2"/>
    </row>
    <row r="265" ht="12.75" customHeight="1">
      <c r="A265" s="2"/>
    </row>
    <row r="266" ht="12.75" customHeight="1">
      <c r="A266" s="2"/>
    </row>
    <row r="267" ht="12.75" customHeight="1">
      <c r="A267" s="2"/>
    </row>
    <row r="268" ht="12.75" customHeight="1">
      <c r="A268" s="2"/>
    </row>
    <row r="269" ht="12.75" customHeight="1">
      <c r="A269" s="2"/>
    </row>
    <row r="270" ht="12.75" customHeight="1">
      <c r="A270" s="2"/>
    </row>
    <row r="271" ht="12.75" customHeight="1">
      <c r="A271" s="2"/>
    </row>
    <row r="272" ht="12.75" customHeight="1">
      <c r="A272" s="2"/>
    </row>
    <row r="273" ht="12.75" customHeight="1">
      <c r="A273" s="2"/>
    </row>
    <row r="274" ht="12.75" customHeight="1">
      <c r="A274" s="2"/>
    </row>
    <row r="275" ht="12.75" customHeight="1">
      <c r="A275" s="2"/>
    </row>
    <row r="276" ht="12.75" customHeight="1">
      <c r="A276" s="2"/>
    </row>
    <row r="277" ht="12.75" customHeight="1">
      <c r="A277" s="2"/>
    </row>
    <row r="278" ht="12.75" customHeight="1">
      <c r="A278" s="2"/>
    </row>
    <row r="279" ht="12.75" customHeight="1">
      <c r="A279" s="2"/>
    </row>
    <row r="280" ht="12.75" customHeight="1">
      <c r="A280" s="2"/>
    </row>
    <row r="281" ht="12.75" customHeight="1">
      <c r="A281" s="2"/>
    </row>
    <row r="282" ht="12.75" customHeight="1">
      <c r="A282" s="2"/>
    </row>
    <row r="283" ht="12.75" customHeight="1">
      <c r="A283" s="2"/>
    </row>
    <row r="284" ht="12.75" customHeight="1">
      <c r="A284" s="2"/>
    </row>
    <row r="285" ht="12.75" customHeight="1">
      <c r="A285" s="2"/>
    </row>
    <row r="286" ht="12.75" customHeight="1">
      <c r="A286" s="2"/>
    </row>
    <row r="287" ht="12.75" customHeight="1">
      <c r="A287" s="2"/>
    </row>
    <row r="288" ht="12.75" customHeight="1">
      <c r="A288" s="2"/>
    </row>
    <row r="289" ht="12.75" customHeight="1">
      <c r="A289" s="2"/>
    </row>
    <row r="290" ht="12.75" customHeight="1">
      <c r="A290" s="2"/>
    </row>
    <row r="291" ht="12.75" customHeight="1">
      <c r="A291" s="2"/>
    </row>
    <row r="292" ht="12.75" customHeight="1">
      <c r="A292" s="2"/>
    </row>
    <row r="293" ht="12.75" customHeight="1">
      <c r="A293" s="2"/>
    </row>
    <row r="294" ht="12.75" customHeight="1">
      <c r="A294" s="2"/>
    </row>
    <row r="295" ht="12.75" customHeight="1">
      <c r="A295" s="2"/>
    </row>
    <row r="296" ht="12.75" customHeight="1">
      <c r="A296" s="2"/>
    </row>
    <row r="297" ht="12.75" customHeight="1">
      <c r="A297" s="2"/>
    </row>
    <row r="298" ht="12.75" customHeight="1">
      <c r="A298" s="2"/>
    </row>
    <row r="299" ht="12.75" customHeight="1">
      <c r="A299" s="2"/>
    </row>
    <row r="300" ht="12.75" customHeight="1">
      <c r="A300" s="2"/>
    </row>
    <row r="301" ht="12.75" customHeight="1">
      <c r="A301" s="2"/>
    </row>
    <row r="302" ht="12.75" customHeight="1">
      <c r="A302" s="2"/>
    </row>
    <row r="303" ht="12.75" customHeight="1">
      <c r="A303" s="2"/>
    </row>
    <row r="304" ht="12.75" customHeight="1">
      <c r="A304" s="2"/>
    </row>
    <row r="305" ht="12.75" customHeight="1">
      <c r="A305" s="2"/>
    </row>
    <row r="306" ht="12.75" customHeight="1">
      <c r="A306" s="2"/>
    </row>
    <row r="307" ht="12.75" customHeight="1">
      <c r="A307" s="2"/>
    </row>
    <row r="308" ht="12.75" customHeight="1">
      <c r="A308" s="2"/>
    </row>
    <row r="309" ht="12.75" customHeight="1">
      <c r="A309" s="2"/>
    </row>
    <row r="310" ht="12.75" customHeight="1">
      <c r="A310" s="2"/>
    </row>
    <row r="311" ht="12.75" customHeight="1">
      <c r="A311" s="2"/>
    </row>
    <row r="312" ht="12.75" customHeight="1">
      <c r="A312" s="2"/>
    </row>
    <row r="313" ht="12.75" customHeight="1">
      <c r="A313" s="2"/>
    </row>
    <row r="314" ht="12.75" customHeight="1">
      <c r="A314" s="2"/>
    </row>
    <row r="315" ht="12.75" customHeight="1">
      <c r="A315" s="2"/>
    </row>
    <row r="316" ht="12.75" customHeight="1">
      <c r="A316" s="2"/>
    </row>
    <row r="317" ht="12.75" customHeight="1">
      <c r="A317" s="2"/>
    </row>
    <row r="318" ht="12.75" customHeight="1">
      <c r="A318" s="2"/>
    </row>
    <row r="319" ht="12.75" customHeight="1">
      <c r="A319" s="2"/>
    </row>
    <row r="320" ht="12.75" customHeight="1">
      <c r="A320" s="2"/>
    </row>
    <row r="321" ht="12.75" customHeight="1">
      <c r="A321" s="2"/>
    </row>
    <row r="322" ht="12.75" customHeight="1">
      <c r="A322" s="2"/>
    </row>
    <row r="323" ht="12.75" customHeight="1">
      <c r="A323" s="2"/>
    </row>
    <row r="324" ht="12.75" customHeight="1">
      <c r="A324" s="2"/>
    </row>
    <row r="325" ht="12.75" customHeight="1">
      <c r="A325" s="2"/>
    </row>
    <row r="326" ht="12.75" customHeight="1">
      <c r="A326" s="2"/>
    </row>
    <row r="327" ht="12.75" customHeight="1">
      <c r="A327" s="2"/>
    </row>
    <row r="328" ht="12.75" customHeight="1">
      <c r="A328" s="2"/>
    </row>
    <row r="329" ht="12.75" customHeight="1">
      <c r="A329" s="2"/>
    </row>
    <row r="330" ht="12.75" customHeight="1">
      <c r="A330" s="2"/>
    </row>
    <row r="331" ht="12.75" customHeight="1">
      <c r="A331" s="2"/>
    </row>
    <row r="332" ht="12.75" customHeight="1">
      <c r="A332" s="2"/>
    </row>
    <row r="333" ht="12.75" customHeight="1">
      <c r="A333" s="2"/>
    </row>
    <row r="334" ht="12.75" customHeight="1">
      <c r="A334" s="2"/>
    </row>
    <row r="335" ht="12.75" customHeight="1">
      <c r="A335" s="2"/>
    </row>
    <row r="336" ht="12.75" customHeight="1">
      <c r="A336" s="2"/>
    </row>
    <row r="337" ht="12.75" customHeight="1">
      <c r="A337" s="2"/>
    </row>
    <row r="338" ht="12.75" customHeight="1">
      <c r="A338" s="2"/>
    </row>
    <row r="339" ht="12.75" customHeight="1">
      <c r="A339" s="2"/>
    </row>
    <row r="340" ht="12.75" customHeight="1">
      <c r="A340" s="2"/>
    </row>
    <row r="341" ht="12.75" customHeight="1">
      <c r="A341" s="2"/>
    </row>
    <row r="342" ht="12.75" customHeight="1">
      <c r="A342" s="2"/>
    </row>
    <row r="343" ht="12.75" customHeight="1">
      <c r="A343" s="2"/>
    </row>
    <row r="344" ht="12.75" customHeight="1">
      <c r="A344" s="2"/>
    </row>
    <row r="345" ht="12.75" customHeight="1">
      <c r="A345" s="2"/>
    </row>
    <row r="346" ht="12.75" customHeight="1">
      <c r="A346" s="2"/>
    </row>
    <row r="347" ht="12.75" customHeight="1">
      <c r="A347" s="2"/>
    </row>
    <row r="348" ht="12.75" customHeight="1">
      <c r="A348" s="2"/>
    </row>
    <row r="349" ht="12.75" customHeight="1">
      <c r="A349" s="2"/>
    </row>
    <row r="350" ht="12.75" customHeight="1">
      <c r="A350" s="2"/>
    </row>
    <row r="351" ht="12.75" customHeight="1">
      <c r="A351" s="2"/>
    </row>
    <row r="352" ht="12.75" customHeight="1">
      <c r="A352" s="2"/>
    </row>
    <row r="353" ht="12.75" customHeight="1">
      <c r="A353" s="2"/>
    </row>
    <row r="354" ht="12.75" customHeight="1">
      <c r="A354" s="2"/>
    </row>
    <row r="355" ht="12.75" customHeight="1">
      <c r="A355" s="2"/>
    </row>
    <row r="356" ht="12.75" customHeight="1">
      <c r="A356" s="2"/>
    </row>
    <row r="357" ht="12.75" customHeight="1">
      <c r="A357" s="2"/>
    </row>
    <row r="358" ht="12.75" customHeight="1">
      <c r="A358" s="2"/>
    </row>
    <row r="359" ht="12.75" customHeight="1">
      <c r="A359" s="2"/>
    </row>
    <row r="360" ht="12.75" customHeight="1">
      <c r="A360" s="2"/>
    </row>
    <row r="361" ht="12.75" customHeight="1">
      <c r="A361" s="2"/>
    </row>
    <row r="362" ht="12.75" customHeight="1">
      <c r="A362" s="2"/>
    </row>
    <row r="363" ht="12.75" customHeight="1">
      <c r="A363" s="2"/>
    </row>
    <row r="364" ht="12.75" customHeight="1">
      <c r="A364" s="2"/>
    </row>
    <row r="365" ht="12.75" customHeight="1">
      <c r="A365" s="2"/>
    </row>
    <row r="366" ht="12.75" customHeight="1">
      <c r="A366" s="2"/>
    </row>
    <row r="367" ht="12.75" customHeight="1">
      <c r="A367" s="2"/>
    </row>
    <row r="368" ht="12.75" customHeight="1">
      <c r="A368" s="2"/>
    </row>
    <row r="369" ht="12.75" customHeight="1">
      <c r="A369" s="2"/>
    </row>
    <row r="370" ht="12.75" customHeight="1">
      <c r="A370" s="2"/>
    </row>
    <row r="371" ht="12.75" customHeight="1">
      <c r="A371" s="2"/>
    </row>
    <row r="372" ht="12.75" customHeight="1">
      <c r="A372" s="2"/>
    </row>
    <row r="373" ht="12.75" customHeight="1">
      <c r="A373" s="2"/>
    </row>
    <row r="374" ht="12.75" customHeight="1">
      <c r="A374" s="2"/>
    </row>
    <row r="375" ht="12.75" customHeight="1">
      <c r="A375" s="2"/>
    </row>
    <row r="376" ht="12.75" customHeight="1">
      <c r="A376" s="2"/>
    </row>
    <row r="377" ht="12.75" customHeight="1">
      <c r="A377" s="2"/>
    </row>
    <row r="378" ht="12.75" customHeight="1">
      <c r="A378" s="2"/>
    </row>
    <row r="379" ht="12.75" customHeight="1">
      <c r="A379" s="2"/>
    </row>
    <row r="380" ht="12.75" customHeight="1">
      <c r="A380" s="2"/>
    </row>
    <row r="381" ht="12.75" customHeight="1">
      <c r="A381" s="2"/>
    </row>
    <row r="382" ht="12.75" customHeight="1">
      <c r="A382" s="2"/>
    </row>
    <row r="383" ht="12.75" customHeight="1">
      <c r="A383" s="2"/>
    </row>
    <row r="384" ht="12.75" customHeight="1">
      <c r="A384" s="2"/>
    </row>
    <row r="385" ht="12.75" customHeight="1">
      <c r="A385" s="2"/>
    </row>
    <row r="386" ht="12.75" customHeight="1">
      <c r="A386" s="2"/>
    </row>
    <row r="387" ht="12.75" customHeight="1">
      <c r="A387" s="2"/>
    </row>
    <row r="388" ht="12.75" customHeight="1">
      <c r="A388" s="2"/>
    </row>
    <row r="389" ht="12.75" customHeight="1">
      <c r="A389" s="2"/>
    </row>
    <row r="390" ht="12.75" customHeight="1">
      <c r="A390" s="2"/>
    </row>
    <row r="391" ht="12.75" customHeight="1">
      <c r="A391" s="2"/>
    </row>
    <row r="392" ht="12.75" customHeight="1">
      <c r="A392" s="2"/>
    </row>
    <row r="393" ht="12.75" customHeight="1">
      <c r="A393" s="2"/>
    </row>
    <row r="394" ht="12.75" customHeight="1">
      <c r="A394" s="2"/>
    </row>
    <row r="395" ht="12.75" customHeight="1">
      <c r="A395" s="2"/>
    </row>
    <row r="396" ht="12.75" customHeight="1">
      <c r="A396" s="2"/>
    </row>
    <row r="397" ht="12.75" customHeight="1">
      <c r="A397" s="2"/>
    </row>
    <row r="398" ht="12.75" customHeight="1">
      <c r="A398" s="2"/>
    </row>
    <row r="399" ht="12.75" customHeight="1">
      <c r="A399" s="2"/>
    </row>
    <row r="400" ht="12.75" customHeight="1">
      <c r="A400" s="2"/>
    </row>
    <row r="401" ht="12.75" customHeight="1">
      <c r="A401" s="2"/>
    </row>
    <row r="402" ht="12.75" customHeight="1">
      <c r="A402" s="2"/>
    </row>
    <row r="403" ht="12.75" customHeight="1">
      <c r="A403" s="2"/>
    </row>
    <row r="404" ht="12.75" customHeight="1">
      <c r="A404" s="2"/>
    </row>
    <row r="405" ht="12.75" customHeight="1">
      <c r="A405" s="2"/>
    </row>
    <row r="406" ht="12.75" customHeight="1">
      <c r="A406" s="2"/>
    </row>
    <row r="407" ht="12.75" customHeight="1">
      <c r="A407" s="2"/>
    </row>
    <row r="408" ht="12.75" customHeight="1">
      <c r="A408" s="2"/>
    </row>
    <row r="409" ht="12.75" customHeight="1">
      <c r="A409" s="2"/>
    </row>
    <row r="410" ht="12.75" customHeight="1">
      <c r="A410" s="2"/>
    </row>
    <row r="411" ht="12.75" customHeight="1">
      <c r="A411" s="2"/>
    </row>
    <row r="412" ht="12.75" customHeight="1">
      <c r="A412" s="2"/>
    </row>
    <row r="413" ht="12.75" customHeight="1">
      <c r="A413" s="2"/>
    </row>
    <row r="414" ht="12.75" customHeight="1">
      <c r="A414" s="2"/>
    </row>
    <row r="415" ht="12.75" customHeight="1">
      <c r="A415" s="2"/>
    </row>
    <row r="416" ht="12.75" customHeight="1">
      <c r="A416" s="2"/>
    </row>
    <row r="417" ht="12.75" customHeight="1">
      <c r="A417" s="2"/>
    </row>
    <row r="418" ht="12.75" customHeight="1">
      <c r="A418" s="2"/>
    </row>
    <row r="419" ht="12.75" customHeight="1">
      <c r="A419" s="2"/>
    </row>
    <row r="420" ht="12.75" customHeight="1">
      <c r="A420" s="2"/>
    </row>
    <row r="421" ht="12.75" customHeight="1">
      <c r="A421" s="2"/>
    </row>
    <row r="422" ht="12.75" customHeight="1">
      <c r="A422" s="2"/>
    </row>
    <row r="423" ht="12.75" customHeight="1">
      <c r="A423" s="2"/>
    </row>
    <row r="424" ht="12.75" customHeight="1">
      <c r="A424" s="2"/>
    </row>
    <row r="425" ht="12.75" customHeight="1">
      <c r="A425" s="2"/>
    </row>
    <row r="426" ht="12.75" customHeight="1">
      <c r="A426" s="2"/>
    </row>
    <row r="427" ht="12.75" customHeight="1">
      <c r="A427" s="2"/>
    </row>
    <row r="428" ht="12.75" customHeight="1">
      <c r="A428" s="2"/>
    </row>
    <row r="429" ht="12.75" customHeight="1">
      <c r="A429" s="2"/>
    </row>
    <row r="430" ht="12.75" customHeight="1">
      <c r="A430" s="2"/>
    </row>
    <row r="431" ht="12.75" customHeight="1">
      <c r="A431" s="2"/>
    </row>
    <row r="432" ht="12.75" customHeight="1">
      <c r="A432" s="2"/>
    </row>
    <row r="433" ht="12.75" customHeight="1">
      <c r="A433" s="2"/>
    </row>
    <row r="434" ht="12.75" customHeight="1">
      <c r="A434" s="2"/>
    </row>
    <row r="435" ht="12.75" customHeight="1">
      <c r="A435" s="2"/>
    </row>
    <row r="436" ht="12.75" customHeight="1">
      <c r="A436" s="2"/>
    </row>
    <row r="437" ht="12.75" customHeight="1">
      <c r="A437" s="2"/>
    </row>
    <row r="438" ht="12.75" customHeight="1">
      <c r="A438" s="2"/>
    </row>
    <row r="439" ht="12.75" customHeight="1">
      <c r="A439" s="2"/>
    </row>
    <row r="440" ht="12.75" customHeight="1">
      <c r="A440" s="2"/>
    </row>
    <row r="441" ht="12.75" customHeight="1">
      <c r="A441" s="2"/>
    </row>
    <row r="442" ht="12.75" customHeight="1">
      <c r="A442" s="2"/>
    </row>
    <row r="443" ht="12.75" customHeight="1">
      <c r="A443" s="2"/>
    </row>
    <row r="444" ht="12.75" customHeight="1">
      <c r="A444" s="2"/>
    </row>
    <row r="445" ht="12.75" customHeight="1">
      <c r="A445" s="2"/>
    </row>
    <row r="446" ht="12.75" customHeight="1">
      <c r="A446" s="2"/>
    </row>
    <row r="447" ht="12.75" customHeight="1">
      <c r="A447" s="2"/>
    </row>
    <row r="448" ht="12.75" customHeight="1">
      <c r="A448" s="2"/>
    </row>
    <row r="449" ht="12.75" customHeight="1">
      <c r="A449" s="2"/>
    </row>
    <row r="450" ht="12.75" customHeight="1">
      <c r="A450" s="2"/>
    </row>
    <row r="451" ht="12.75" customHeight="1">
      <c r="A451" s="2"/>
    </row>
    <row r="452" ht="12.75" customHeight="1">
      <c r="A452" s="2"/>
    </row>
    <row r="453" ht="12.75" customHeight="1">
      <c r="A453" s="2"/>
    </row>
    <row r="454" ht="12.75" customHeight="1">
      <c r="A454" s="2"/>
    </row>
    <row r="455" ht="12.75" customHeight="1">
      <c r="A455" s="2"/>
    </row>
    <row r="456" ht="12.75" customHeight="1">
      <c r="A456" s="2"/>
    </row>
    <row r="457" ht="12.75" customHeight="1">
      <c r="A457" s="2"/>
    </row>
    <row r="458" ht="12.75" customHeight="1">
      <c r="A458" s="2"/>
    </row>
    <row r="459" ht="12.75" customHeight="1">
      <c r="A459" s="2"/>
    </row>
    <row r="460" ht="12.75" customHeight="1">
      <c r="A460" s="2"/>
    </row>
    <row r="461" ht="12.75" customHeight="1">
      <c r="A461" s="2"/>
    </row>
    <row r="462" ht="12.75" customHeight="1">
      <c r="A462" s="2"/>
    </row>
    <row r="463" ht="12.75" customHeight="1">
      <c r="A463" s="2"/>
    </row>
    <row r="464" ht="12.75" customHeight="1">
      <c r="A464" s="2"/>
    </row>
    <row r="465" ht="12.75" customHeight="1">
      <c r="A465" s="2"/>
    </row>
    <row r="466" ht="12.75" customHeight="1">
      <c r="A466" s="2"/>
    </row>
    <row r="467" ht="12.75" customHeight="1">
      <c r="A467" s="2"/>
    </row>
    <row r="468" ht="12.75" customHeight="1">
      <c r="A468" s="2"/>
    </row>
    <row r="469" ht="12.75" customHeight="1">
      <c r="A469" s="2"/>
    </row>
    <row r="470" ht="12.75" customHeight="1">
      <c r="A470" s="2"/>
    </row>
    <row r="471" ht="12.75" customHeight="1">
      <c r="A471" s="2"/>
    </row>
    <row r="472" ht="12.75" customHeight="1">
      <c r="A472" s="2"/>
    </row>
    <row r="473" ht="12.75" customHeight="1">
      <c r="A473" s="2"/>
    </row>
    <row r="474" ht="12.75" customHeight="1">
      <c r="A474" s="2"/>
    </row>
    <row r="475" ht="12.75" customHeight="1">
      <c r="A475" s="2"/>
    </row>
    <row r="476" ht="12.75" customHeight="1">
      <c r="A476" s="2"/>
    </row>
    <row r="477" ht="12.75" customHeight="1">
      <c r="A477" s="2"/>
    </row>
    <row r="478" ht="12.75" customHeight="1">
      <c r="A478" s="2"/>
    </row>
    <row r="479" ht="12.75" customHeight="1">
      <c r="A479" s="2"/>
    </row>
    <row r="480" ht="12.75" customHeight="1">
      <c r="A480" s="2"/>
    </row>
    <row r="481" ht="12.75" customHeight="1">
      <c r="A481" s="2"/>
    </row>
    <row r="482" ht="12.75" customHeight="1">
      <c r="A482" s="2"/>
    </row>
    <row r="483" ht="12.75" customHeight="1">
      <c r="A483" s="2"/>
    </row>
    <row r="484" ht="12.75" customHeight="1">
      <c r="A484" s="2"/>
    </row>
    <row r="485" ht="12.75" customHeight="1">
      <c r="A485" s="2"/>
    </row>
    <row r="486" ht="12.75" customHeight="1">
      <c r="A486" s="2"/>
    </row>
    <row r="487" ht="12.75" customHeight="1">
      <c r="A487" s="2"/>
    </row>
    <row r="488" ht="12.75" customHeight="1">
      <c r="A488" s="2"/>
    </row>
    <row r="489" ht="12.75" customHeight="1">
      <c r="A489" s="2"/>
    </row>
    <row r="490" ht="12.75" customHeight="1">
      <c r="A490" s="2"/>
    </row>
    <row r="491" ht="12.75" customHeight="1">
      <c r="A491" s="2"/>
    </row>
    <row r="492" ht="12.75" customHeight="1">
      <c r="A492" s="2"/>
    </row>
    <row r="493" ht="12.75" customHeight="1">
      <c r="A493" s="2"/>
    </row>
    <row r="494" ht="12.75" customHeight="1">
      <c r="A494" s="2"/>
    </row>
    <row r="495" ht="12.75" customHeight="1">
      <c r="A495" s="2"/>
    </row>
    <row r="496" ht="12.75" customHeight="1">
      <c r="A496" s="2"/>
    </row>
    <row r="497" ht="12.75" customHeight="1">
      <c r="A497" s="2"/>
    </row>
    <row r="498" ht="12.75" customHeight="1">
      <c r="A498" s="2"/>
    </row>
    <row r="499" ht="12.75" customHeight="1">
      <c r="A499" s="2"/>
    </row>
    <row r="500" ht="12.75" customHeight="1">
      <c r="A500" s="2"/>
    </row>
    <row r="501" ht="12.75" customHeight="1">
      <c r="A501" s="2"/>
    </row>
    <row r="502" ht="12.75" customHeight="1">
      <c r="A502" s="2"/>
    </row>
    <row r="503" ht="12.75" customHeight="1">
      <c r="A503" s="2"/>
    </row>
    <row r="504" ht="12.75" customHeight="1">
      <c r="A504" s="2"/>
    </row>
    <row r="505" ht="12.75" customHeight="1">
      <c r="A505" s="2"/>
    </row>
    <row r="506" ht="12.75" customHeight="1">
      <c r="A506" s="2"/>
    </row>
    <row r="507" ht="12.75" customHeight="1">
      <c r="A507" s="2"/>
    </row>
    <row r="508" ht="12.75" customHeight="1">
      <c r="A508" s="2"/>
    </row>
    <row r="509" ht="12.75" customHeight="1">
      <c r="A509" s="2"/>
    </row>
    <row r="510" ht="12.75" customHeight="1">
      <c r="A510" s="2"/>
    </row>
    <row r="511" ht="12.75" customHeight="1">
      <c r="A511" s="2"/>
    </row>
    <row r="512" ht="12.75" customHeight="1">
      <c r="A512" s="2"/>
    </row>
    <row r="513" ht="12.75" customHeight="1">
      <c r="A513" s="2"/>
    </row>
    <row r="514" ht="12.75" customHeight="1">
      <c r="A514" s="2"/>
    </row>
    <row r="515" ht="12.75" customHeight="1">
      <c r="A515" s="2"/>
    </row>
    <row r="516" ht="12.75" customHeight="1">
      <c r="A516" s="2"/>
    </row>
    <row r="517" ht="12.75" customHeight="1">
      <c r="A517" s="2"/>
    </row>
    <row r="518" ht="12.75" customHeight="1">
      <c r="A518" s="2"/>
    </row>
    <row r="519" ht="12.75" customHeight="1">
      <c r="A519" s="2"/>
    </row>
    <row r="520" ht="12.75" customHeight="1">
      <c r="A520" s="2"/>
    </row>
    <row r="521" ht="12.75" customHeight="1">
      <c r="A521" s="2"/>
    </row>
    <row r="522" ht="12.75" customHeight="1">
      <c r="A522" s="2"/>
    </row>
    <row r="523" ht="12.75" customHeight="1">
      <c r="A523" s="2"/>
    </row>
    <row r="524" ht="12.75" customHeight="1">
      <c r="A524" s="2"/>
    </row>
    <row r="525" ht="12.75" customHeight="1">
      <c r="A525" s="2"/>
    </row>
    <row r="526" ht="12.75" customHeight="1">
      <c r="A526" s="2"/>
    </row>
    <row r="527" ht="12.75" customHeight="1">
      <c r="A527" s="2"/>
    </row>
    <row r="528" ht="12.75" customHeight="1">
      <c r="A528" s="2"/>
    </row>
    <row r="529" ht="12.75" customHeight="1">
      <c r="A529" s="2"/>
    </row>
    <row r="530" ht="12.75" customHeight="1">
      <c r="A530" s="2"/>
    </row>
    <row r="531" ht="12.75" customHeight="1">
      <c r="A531" s="2"/>
    </row>
    <row r="532" ht="12.75" customHeight="1">
      <c r="A532" s="2"/>
    </row>
    <row r="533" ht="12.75" customHeight="1">
      <c r="A533" s="2"/>
    </row>
    <row r="534" ht="12.75" customHeight="1">
      <c r="A534" s="2"/>
    </row>
    <row r="535" ht="12.75" customHeight="1">
      <c r="A535" s="2"/>
    </row>
    <row r="536" ht="12.75" customHeight="1">
      <c r="A536" s="2"/>
    </row>
    <row r="537" ht="12.75" customHeight="1">
      <c r="A537" s="2"/>
    </row>
    <row r="538" ht="12.75" customHeight="1">
      <c r="A538" s="2"/>
    </row>
    <row r="539" ht="12.75" customHeight="1">
      <c r="A539" s="2"/>
    </row>
    <row r="540" ht="12.75" customHeight="1">
      <c r="A540" s="2"/>
    </row>
    <row r="541" ht="12.75" customHeight="1">
      <c r="A541" s="2"/>
    </row>
    <row r="542" ht="12.75" customHeight="1">
      <c r="A542" s="2"/>
    </row>
    <row r="543" ht="12.75" customHeight="1">
      <c r="A543" s="2"/>
    </row>
    <row r="544" ht="12.75" customHeight="1">
      <c r="A544" s="2"/>
    </row>
    <row r="545" ht="12.75" customHeight="1">
      <c r="A545" s="2"/>
    </row>
    <row r="546" ht="12.75" customHeight="1">
      <c r="A546" s="2"/>
    </row>
    <row r="547" ht="12.75" customHeight="1">
      <c r="A547" s="2"/>
    </row>
    <row r="548" ht="12.75" customHeight="1">
      <c r="A548" s="2"/>
    </row>
    <row r="549" ht="12.75" customHeight="1">
      <c r="A549" s="2"/>
    </row>
    <row r="550" ht="12.75" customHeight="1">
      <c r="A550" s="2"/>
    </row>
    <row r="551" ht="12.75" customHeight="1">
      <c r="A551" s="2"/>
    </row>
    <row r="552" ht="12.75" customHeight="1">
      <c r="A552" s="2"/>
    </row>
    <row r="553" ht="12.75" customHeight="1">
      <c r="A553" s="2"/>
    </row>
    <row r="554" ht="12.75" customHeight="1">
      <c r="A554" s="2"/>
    </row>
    <row r="555" ht="12.75" customHeight="1">
      <c r="A555" s="2"/>
    </row>
    <row r="556" ht="12.75" customHeight="1">
      <c r="A556" s="2"/>
    </row>
    <row r="557" ht="12.75" customHeight="1">
      <c r="A557" s="2"/>
    </row>
    <row r="558" ht="12.75" customHeight="1">
      <c r="A558" s="2"/>
    </row>
    <row r="559" ht="12.75" customHeight="1">
      <c r="A559" s="2"/>
    </row>
    <row r="560" ht="12.75" customHeight="1">
      <c r="A560" s="2"/>
    </row>
    <row r="561" ht="12.75" customHeight="1">
      <c r="A561" s="2"/>
    </row>
    <row r="562" ht="12.75" customHeight="1">
      <c r="A562" s="2"/>
    </row>
    <row r="563" ht="12.75" customHeight="1">
      <c r="A563" s="2"/>
    </row>
    <row r="564" ht="12.75" customHeight="1">
      <c r="A564" s="2"/>
    </row>
    <row r="565" ht="12.75" customHeight="1">
      <c r="A565" s="2"/>
    </row>
    <row r="566" ht="12.75" customHeight="1">
      <c r="A566" s="2"/>
    </row>
    <row r="567" ht="12.75" customHeight="1">
      <c r="A567" s="2"/>
    </row>
    <row r="568" ht="12.75" customHeight="1">
      <c r="A568" s="2"/>
    </row>
    <row r="569" ht="12.75" customHeight="1">
      <c r="A569" s="2"/>
    </row>
    <row r="570" ht="12.75" customHeight="1">
      <c r="A570" s="2"/>
    </row>
    <row r="571" ht="12.75" customHeight="1">
      <c r="A571" s="2"/>
    </row>
    <row r="572" ht="12.75" customHeight="1">
      <c r="A572" s="2"/>
    </row>
    <row r="573" ht="12.75" customHeight="1">
      <c r="A573" s="2"/>
    </row>
    <row r="574" ht="12.75" customHeight="1">
      <c r="A574" s="2"/>
    </row>
    <row r="575" ht="12.75" customHeight="1">
      <c r="A575" s="2"/>
    </row>
    <row r="576" ht="12.75" customHeight="1">
      <c r="A576" s="2"/>
    </row>
    <row r="577" ht="12.75" customHeight="1">
      <c r="A577" s="2"/>
    </row>
    <row r="578" ht="12.75" customHeight="1">
      <c r="A578" s="2"/>
    </row>
    <row r="579" ht="12.75" customHeight="1">
      <c r="A579" s="2"/>
    </row>
    <row r="580" ht="12.75" customHeight="1">
      <c r="A580" s="2"/>
    </row>
    <row r="581" ht="12.75" customHeight="1">
      <c r="A581" s="2"/>
    </row>
    <row r="582" ht="12.75" customHeight="1">
      <c r="A582" s="2"/>
    </row>
    <row r="583" ht="12.75" customHeight="1">
      <c r="A583" s="2"/>
    </row>
    <row r="584" ht="12.75" customHeight="1">
      <c r="A584" s="2"/>
    </row>
    <row r="585" ht="12.75" customHeight="1">
      <c r="A585" s="2"/>
    </row>
    <row r="586" ht="12.75" customHeight="1">
      <c r="A586" s="2"/>
    </row>
    <row r="587" ht="12.75" customHeight="1">
      <c r="A587" s="2"/>
    </row>
    <row r="588" ht="12.75" customHeight="1">
      <c r="A588" s="2"/>
    </row>
    <row r="589" ht="12.75" customHeight="1">
      <c r="A589" s="2"/>
    </row>
    <row r="590" ht="12.75" customHeight="1">
      <c r="A590" s="2"/>
    </row>
    <row r="591" ht="12.75" customHeight="1">
      <c r="A591" s="2"/>
    </row>
    <row r="592" ht="12.75" customHeight="1">
      <c r="A592" s="2"/>
    </row>
    <row r="593" ht="12.75" customHeight="1">
      <c r="A593" s="2"/>
    </row>
    <row r="594" ht="12.75" customHeight="1">
      <c r="A594" s="2"/>
    </row>
    <row r="595" ht="12.75" customHeight="1">
      <c r="A595" s="2"/>
    </row>
    <row r="596" ht="12.75" customHeight="1">
      <c r="A596" s="2"/>
    </row>
    <row r="597" ht="12.75" customHeight="1">
      <c r="A597" s="2"/>
    </row>
    <row r="598" ht="12.75" customHeight="1">
      <c r="A598" s="2"/>
    </row>
    <row r="599" ht="12.75" customHeight="1">
      <c r="A599" s="2"/>
    </row>
    <row r="600" ht="12.75" customHeight="1">
      <c r="A600" s="2"/>
    </row>
    <row r="601" ht="12.75" customHeight="1">
      <c r="A601" s="2"/>
    </row>
    <row r="602" ht="12.75" customHeight="1">
      <c r="A602" s="2"/>
    </row>
    <row r="603" ht="12.75" customHeight="1">
      <c r="A603" s="2"/>
    </row>
    <row r="604" ht="12.75" customHeight="1">
      <c r="A604" s="2"/>
    </row>
    <row r="605" ht="12.75" customHeight="1">
      <c r="A605" s="2"/>
    </row>
    <row r="606" ht="12.75" customHeight="1">
      <c r="A606" s="2"/>
    </row>
    <row r="607" ht="12.75" customHeight="1">
      <c r="A607" s="2"/>
    </row>
    <row r="608" ht="12.75" customHeight="1">
      <c r="A608" s="2"/>
    </row>
    <row r="609" ht="12.75" customHeight="1">
      <c r="A609" s="2"/>
    </row>
    <row r="610" ht="12.75" customHeight="1">
      <c r="A610" s="2"/>
    </row>
    <row r="611" ht="12.75" customHeight="1">
      <c r="A611" s="2"/>
    </row>
    <row r="612" ht="12.75" customHeight="1">
      <c r="A612" s="2"/>
    </row>
    <row r="613" ht="12.75" customHeight="1">
      <c r="A613" s="2"/>
    </row>
    <row r="614" ht="12.75" customHeight="1">
      <c r="A614" s="2"/>
    </row>
    <row r="615" ht="12.75" customHeight="1">
      <c r="A615" s="2"/>
    </row>
    <row r="616" ht="12.75" customHeight="1">
      <c r="A616" s="2"/>
    </row>
    <row r="617" ht="12.75" customHeight="1">
      <c r="A617" s="2"/>
    </row>
    <row r="618" ht="12.75" customHeight="1">
      <c r="A618" s="2"/>
    </row>
    <row r="619" ht="12.75" customHeight="1">
      <c r="A619" s="2"/>
    </row>
    <row r="620" ht="12.75" customHeight="1">
      <c r="A620" s="2"/>
    </row>
    <row r="621" ht="12.75" customHeight="1">
      <c r="A621" s="2"/>
    </row>
    <row r="622" ht="12.75" customHeight="1">
      <c r="A622" s="2"/>
    </row>
    <row r="623" ht="12.75" customHeight="1">
      <c r="A623" s="2"/>
    </row>
    <row r="624" ht="12.75" customHeight="1">
      <c r="A624" s="2"/>
    </row>
    <row r="625" ht="12.75" customHeight="1">
      <c r="A625" s="2"/>
    </row>
    <row r="626" ht="12.75" customHeight="1">
      <c r="A626" s="2"/>
    </row>
    <row r="627" ht="12.75" customHeight="1">
      <c r="A627" s="2"/>
    </row>
    <row r="628" ht="12.75" customHeight="1">
      <c r="A628" s="2"/>
    </row>
    <row r="629" ht="12.75" customHeight="1">
      <c r="A629" s="2"/>
    </row>
    <row r="630" ht="12.75" customHeight="1">
      <c r="A630" s="2"/>
    </row>
    <row r="631" ht="12.75" customHeight="1">
      <c r="A631" s="2"/>
    </row>
    <row r="632" ht="12.75" customHeight="1">
      <c r="A632" s="2"/>
    </row>
    <row r="633" ht="12.75" customHeight="1">
      <c r="A633" s="2"/>
    </row>
    <row r="634" ht="12.75" customHeight="1">
      <c r="A634" s="2"/>
    </row>
    <row r="635" ht="12.75" customHeight="1">
      <c r="A635" s="2"/>
    </row>
    <row r="636" ht="12.75" customHeight="1">
      <c r="A636" s="2"/>
    </row>
    <row r="637" ht="12.75" customHeight="1">
      <c r="A637" s="2"/>
    </row>
    <row r="638" ht="12.75" customHeight="1">
      <c r="A638" s="2"/>
    </row>
    <row r="639" ht="12.75" customHeight="1">
      <c r="A639" s="2"/>
    </row>
    <row r="640" ht="12.75" customHeight="1">
      <c r="A640" s="2"/>
    </row>
    <row r="641" ht="12.75" customHeight="1">
      <c r="A641" s="2"/>
    </row>
    <row r="642" ht="12.75" customHeight="1">
      <c r="A642" s="2"/>
    </row>
    <row r="643" ht="12.75" customHeight="1">
      <c r="A643" s="2"/>
    </row>
    <row r="644" ht="12.75" customHeight="1">
      <c r="A644" s="2"/>
    </row>
    <row r="645" ht="12.75" customHeight="1">
      <c r="A645" s="2"/>
    </row>
    <row r="646" ht="12.75" customHeight="1">
      <c r="A646" s="2"/>
    </row>
    <row r="647" ht="12.75" customHeight="1">
      <c r="A647" s="2"/>
    </row>
    <row r="648" ht="12.75" customHeight="1">
      <c r="A648" s="2"/>
    </row>
    <row r="649" ht="12.75" customHeight="1">
      <c r="A649" s="2"/>
    </row>
    <row r="650" ht="12.75" customHeight="1">
      <c r="A650" s="2"/>
    </row>
    <row r="651" ht="12.75" customHeight="1">
      <c r="A651" s="2"/>
    </row>
    <row r="652" ht="12.75" customHeight="1">
      <c r="A652" s="2"/>
    </row>
    <row r="653" ht="12.75" customHeight="1">
      <c r="A653" s="2"/>
    </row>
    <row r="654" ht="12.75" customHeight="1">
      <c r="A654" s="2"/>
    </row>
    <row r="655" ht="12.75" customHeight="1">
      <c r="A655" s="2"/>
    </row>
    <row r="656" ht="12.75" customHeight="1">
      <c r="A656" s="2"/>
    </row>
    <row r="657" ht="12.75" customHeight="1">
      <c r="A657" s="2"/>
    </row>
    <row r="658" ht="12.75" customHeight="1">
      <c r="A658" s="2"/>
    </row>
    <row r="659" ht="12.75" customHeight="1">
      <c r="A659" s="2"/>
    </row>
    <row r="660" ht="12.75" customHeight="1">
      <c r="A660" s="2"/>
    </row>
    <row r="661" ht="12.75" customHeight="1">
      <c r="A661" s="2"/>
    </row>
    <row r="662" ht="12.75" customHeight="1">
      <c r="A662" s="2"/>
    </row>
    <row r="663" ht="12.75" customHeight="1">
      <c r="A663" s="2"/>
    </row>
    <row r="664" ht="12.75" customHeight="1">
      <c r="A664" s="2"/>
    </row>
    <row r="665" ht="12.75" customHeight="1">
      <c r="A665" s="2"/>
    </row>
    <row r="666" ht="12.75" customHeight="1">
      <c r="A666" s="2"/>
    </row>
    <row r="667" ht="12.75" customHeight="1">
      <c r="A667" s="2"/>
    </row>
    <row r="668" ht="12.75" customHeight="1">
      <c r="A668" s="2"/>
    </row>
    <row r="669" ht="12.75" customHeight="1">
      <c r="A669" s="2"/>
    </row>
    <row r="670" ht="12.75" customHeight="1">
      <c r="A670" s="2"/>
    </row>
    <row r="671" ht="12.75" customHeight="1">
      <c r="A671" s="2"/>
    </row>
    <row r="672" ht="12.75" customHeight="1">
      <c r="A672" s="2"/>
    </row>
    <row r="673" ht="12.75" customHeight="1">
      <c r="A673" s="2"/>
    </row>
    <row r="674" ht="12.75" customHeight="1">
      <c r="A674" s="2"/>
    </row>
    <row r="675" ht="12.75" customHeight="1">
      <c r="A675" s="2"/>
    </row>
    <row r="676" ht="12.75" customHeight="1">
      <c r="A676" s="2"/>
    </row>
    <row r="677" ht="12.75" customHeight="1">
      <c r="A677" s="2"/>
    </row>
    <row r="678" ht="12.75" customHeight="1">
      <c r="A678" s="2"/>
    </row>
    <row r="679" ht="12.75" customHeight="1">
      <c r="A679" s="2"/>
    </row>
    <row r="680" ht="12.75" customHeight="1">
      <c r="A680" s="2"/>
    </row>
    <row r="681" ht="12.75" customHeight="1">
      <c r="A681" s="2"/>
    </row>
    <row r="682" ht="12.75" customHeight="1">
      <c r="A682" s="2"/>
    </row>
    <row r="683" ht="12.75" customHeight="1">
      <c r="A683" s="2"/>
    </row>
    <row r="684" ht="12.75" customHeight="1">
      <c r="A684" s="2"/>
    </row>
    <row r="685" ht="12.75" customHeight="1">
      <c r="A685" s="2"/>
    </row>
    <row r="686" ht="12.75" customHeight="1">
      <c r="A686" s="2"/>
    </row>
    <row r="687" ht="12.75" customHeight="1">
      <c r="A687" s="2"/>
    </row>
    <row r="688" ht="12.75" customHeight="1">
      <c r="A688" s="2"/>
    </row>
    <row r="689" ht="12.75" customHeight="1">
      <c r="A689" s="2"/>
    </row>
    <row r="690" ht="12.75" customHeight="1">
      <c r="A690" s="2"/>
    </row>
    <row r="691" ht="12.75" customHeight="1">
      <c r="A691" s="2"/>
    </row>
    <row r="692" ht="12.75" customHeight="1">
      <c r="A692" s="2"/>
    </row>
    <row r="693" ht="12.75" customHeight="1">
      <c r="A693" s="2"/>
    </row>
    <row r="694" ht="12.75" customHeight="1">
      <c r="A694" s="2"/>
    </row>
    <row r="695" ht="12.75" customHeight="1">
      <c r="A695" s="2"/>
    </row>
    <row r="696" ht="12.75" customHeight="1">
      <c r="A696" s="2"/>
    </row>
    <row r="697" ht="12.75" customHeight="1">
      <c r="A697" s="2"/>
    </row>
    <row r="698" ht="12.75" customHeight="1">
      <c r="A698" s="2"/>
    </row>
    <row r="699" ht="12.75" customHeight="1">
      <c r="A699" s="2"/>
    </row>
    <row r="700" ht="12.75" customHeight="1">
      <c r="A700" s="2"/>
    </row>
    <row r="701" ht="12.75" customHeight="1">
      <c r="A701" s="2"/>
    </row>
    <row r="702" ht="12.75" customHeight="1">
      <c r="A702" s="2"/>
    </row>
    <row r="703" ht="12.75" customHeight="1">
      <c r="A703" s="2"/>
    </row>
    <row r="704" ht="12.75" customHeight="1">
      <c r="A704" s="2"/>
    </row>
    <row r="705" ht="12.75" customHeight="1">
      <c r="A705" s="2"/>
    </row>
    <row r="706" ht="12.75" customHeight="1">
      <c r="A706" s="2"/>
    </row>
    <row r="707" ht="12.75" customHeight="1">
      <c r="A707" s="2"/>
    </row>
    <row r="708" ht="12.75" customHeight="1">
      <c r="A708" s="2"/>
    </row>
    <row r="709" ht="12.75" customHeight="1">
      <c r="A709" s="2"/>
    </row>
    <row r="710" ht="12.75" customHeight="1">
      <c r="A710" s="2"/>
    </row>
    <row r="711" ht="12.75" customHeight="1">
      <c r="A711" s="2"/>
    </row>
    <row r="712" ht="12.75" customHeight="1">
      <c r="A712" s="2"/>
    </row>
    <row r="713" ht="12.75" customHeight="1">
      <c r="A713" s="2"/>
    </row>
    <row r="714" ht="12.75" customHeight="1">
      <c r="A714" s="2"/>
    </row>
    <row r="715" ht="12.75" customHeight="1">
      <c r="A715" s="2"/>
    </row>
    <row r="716" ht="12.75" customHeight="1">
      <c r="A716" s="2"/>
    </row>
    <row r="717" ht="12.75" customHeight="1">
      <c r="A717" s="2"/>
    </row>
    <row r="718" ht="12.75" customHeight="1">
      <c r="A718" s="2"/>
    </row>
    <row r="719" ht="12.75" customHeight="1">
      <c r="A719" s="2"/>
    </row>
    <row r="720" ht="12.75" customHeight="1">
      <c r="A720" s="2"/>
    </row>
    <row r="721" ht="12.75" customHeight="1">
      <c r="A721" s="2"/>
    </row>
    <row r="722" ht="12.75" customHeight="1">
      <c r="A722" s="2"/>
    </row>
    <row r="723" ht="12.75" customHeight="1">
      <c r="A723" s="2"/>
    </row>
    <row r="724" ht="12.75" customHeight="1">
      <c r="A724" s="2"/>
    </row>
    <row r="725" ht="12.75" customHeight="1">
      <c r="A725" s="2"/>
    </row>
    <row r="726" ht="12.75" customHeight="1">
      <c r="A726" s="2"/>
    </row>
    <row r="727" ht="12.75" customHeight="1">
      <c r="A727" s="2"/>
    </row>
    <row r="728" ht="12.75" customHeight="1">
      <c r="A728" s="2"/>
    </row>
    <row r="729" ht="12.75" customHeight="1">
      <c r="A729" s="2"/>
    </row>
    <row r="730" ht="12.75" customHeight="1">
      <c r="A730" s="2"/>
    </row>
    <row r="731" ht="12.75" customHeight="1">
      <c r="A731" s="2"/>
    </row>
    <row r="732" ht="12.75" customHeight="1">
      <c r="A732" s="2"/>
    </row>
    <row r="733" ht="12.75" customHeight="1">
      <c r="A733" s="2"/>
    </row>
    <row r="734" ht="12.75" customHeight="1">
      <c r="A734" s="2"/>
    </row>
    <row r="735" ht="12.75" customHeight="1">
      <c r="A735" s="2"/>
    </row>
    <row r="736" ht="12.75" customHeight="1">
      <c r="A736" s="2"/>
    </row>
    <row r="737" ht="12.75" customHeight="1">
      <c r="A737" s="2"/>
    </row>
    <row r="738" ht="12.75" customHeight="1">
      <c r="A738" s="2"/>
    </row>
    <row r="739" ht="12.75" customHeight="1">
      <c r="A739" s="2"/>
    </row>
    <row r="740" ht="12.75" customHeight="1">
      <c r="A740" s="2"/>
    </row>
    <row r="741" ht="12.75" customHeight="1">
      <c r="A741" s="2"/>
    </row>
    <row r="742" ht="12.75" customHeight="1">
      <c r="A742" s="2"/>
    </row>
    <row r="743" ht="12.75" customHeight="1">
      <c r="A743" s="2"/>
    </row>
    <row r="744" ht="12.75" customHeight="1">
      <c r="A744" s="2"/>
    </row>
    <row r="745" ht="12.75" customHeight="1">
      <c r="A745" s="2"/>
    </row>
    <row r="746" ht="12.75" customHeight="1">
      <c r="A746" s="2"/>
    </row>
    <row r="747" ht="12.75" customHeight="1">
      <c r="A747" s="2"/>
    </row>
    <row r="748" ht="12.75" customHeight="1">
      <c r="A748" s="2"/>
    </row>
    <row r="749" ht="12.75" customHeight="1">
      <c r="A749" s="2"/>
    </row>
    <row r="750" ht="12.75" customHeight="1">
      <c r="A750" s="2"/>
    </row>
    <row r="751" ht="12.75" customHeight="1">
      <c r="A751" s="2"/>
    </row>
    <row r="752" ht="12.75" customHeight="1">
      <c r="A752" s="2"/>
    </row>
    <row r="753" ht="12.75" customHeight="1">
      <c r="A753" s="2"/>
    </row>
    <row r="754" ht="12.75" customHeight="1">
      <c r="A754" s="2"/>
    </row>
    <row r="755" ht="12.75" customHeight="1">
      <c r="A755" s="2"/>
    </row>
    <row r="756" ht="12.75" customHeight="1">
      <c r="A756" s="2"/>
    </row>
    <row r="757" ht="12.75" customHeight="1">
      <c r="A757" s="2"/>
    </row>
    <row r="758" ht="12.75" customHeight="1">
      <c r="A758" s="2"/>
    </row>
    <row r="759" ht="12.75" customHeight="1">
      <c r="A759" s="2"/>
    </row>
    <row r="760" ht="12.75" customHeight="1">
      <c r="A760" s="2"/>
    </row>
    <row r="761" ht="12.75" customHeight="1">
      <c r="A761" s="2"/>
    </row>
    <row r="762" ht="12.75" customHeight="1">
      <c r="A762" s="2"/>
    </row>
    <row r="763" ht="12.75" customHeight="1">
      <c r="A763" s="2"/>
    </row>
    <row r="764" ht="12.75" customHeight="1">
      <c r="A764" s="2"/>
    </row>
    <row r="765" ht="12.75" customHeight="1">
      <c r="A765" s="2"/>
    </row>
    <row r="766" ht="12.75" customHeight="1">
      <c r="A766" s="2"/>
    </row>
    <row r="767" ht="12.75" customHeight="1">
      <c r="A767" s="2"/>
    </row>
    <row r="768" ht="12.75" customHeight="1">
      <c r="A768" s="2"/>
    </row>
    <row r="769" ht="12.75" customHeight="1">
      <c r="A769" s="2"/>
    </row>
    <row r="770" ht="12.75" customHeight="1">
      <c r="A770" s="2"/>
    </row>
    <row r="771" ht="12.75" customHeight="1">
      <c r="A771" s="2"/>
    </row>
    <row r="772" ht="12.75" customHeight="1">
      <c r="A772" s="2"/>
    </row>
    <row r="773" ht="12.75" customHeight="1">
      <c r="A773" s="2"/>
    </row>
    <row r="774" ht="12.75" customHeight="1">
      <c r="A774" s="2"/>
    </row>
    <row r="775" ht="12.75" customHeight="1">
      <c r="A775" s="2"/>
    </row>
    <row r="776" ht="12.75" customHeight="1">
      <c r="A776" s="2"/>
    </row>
    <row r="777" ht="12.75" customHeight="1">
      <c r="A777" s="2"/>
    </row>
    <row r="778" ht="12.75" customHeight="1">
      <c r="A778" s="2"/>
    </row>
    <row r="779" ht="12.75" customHeight="1">
      <c r="A779" s="2"/>
    </row>
    <row r="780" ht="12.75" customHeight="1">
      <c r="A780" s="2"/>
    </row>
    <row r="781" ht="12.75" customHeight="1">
      <c r="A781" s="2"/>
    </row>
    <row r="782" ht="12.75" customHeight="1">
      <c r="A782" s="2"/>
    </row>
    <row r="783" ht="12.75" customHeight="1">
      <c r="A783" s="2"/>
    </row>
    <row r="784" ht="12.75" customHeight="1">
      <c r="A784" s="2"/>
    </row>
    <row r="785" ht="12.75" customHeight="1">
      <c r="A785" s="2"/>
    </row>
    <row r="786" ht="12.75" customHeight="1">
      <c r="A786" s="2"/>
    </row>
    <row r="787" ht="12.75" customHeight="1">
      <c r="A787" s="2"/>
    </row>
    <row r="788" ht="12.75" customHeight="1">
      <c r="A788" s="2"/>
    </row>
    <row r="789" ht="12.75" customHeight="1">
      <c r="A789" s="2"/>
    </row>
    <row r="790" ht="12.75" customHeight="1">
      <c r="A790" s="2"/>
    </row>
    <row r="791" ht="12.75" customHeight="1">
      <c r="A791" s="2"/>
    </row>
    <row r="792" ht="12.75" customHeight="1">
      <c r="A792" s="2"/>
    </row>
    <row r="793" ht="12.75" customHeight="1">
      <c r="A793" s="2"/>
    </row>
    <row r="794" ht="12.75" customHeight="1">
      <c r="A794" s="2"/>
    </row>
    <row r="795" ht="12.75" customHeight="1">
      <c r="A795" s="2"/>
    </row>
    <row r="796" ht="12.75" customHeight="1">
      <c r="A796" s="2"/>
    </row>
    <row r="797" ht="12.75" customHeight="1">
      <c r="A797" s="2"/>
    </row>
    <row r="798" ht="12.75" customHeight="1">
      <c r="A798" s="2"/>
    </row>
    <row r="799" ht="12.75" customHeight="1">
      <c r="A799" s="2"/>
    </row>
    <row r="800" ht="12.75" customHeight="1">
      <c r="A800" s="2"/>
    </row>
    <row r="801" ht="12.75" customHeight="1">
      <c r="A801" s="2"/>
    </row>
    <row r="802" ht="12.75" customHeight="1">
      <c r="A802" s="2"/>
    </row>
    <row r="803" ht="12.75" customHeight="1">
      <c r="A803" s="2"/>
    </row>
    <row r="804" ht="12.75" customHeight="1">
      <c r="A804" s="2"/>
    </row>
    <row r="805" ht="12.75" customHeight="1">
      <c r="A805" s="2"/>
    </row>
    <row r="806" ht="12.75" customHeight="1">
      <c r="A806" s="2"/>
    </row>
    <row r="807" ht="12.75" customHeight="1">
      <c r="A807" s="2"/>
    </row>
    <row r="808" ht="12.75" customHeight="1">
      <c r="A808" s="2"/>
    </row>
    <row r="809" ht="12.75" customHeight="1">
      <c r="A809" s="2"/>
    </row>
    <row r="810" ht="12.75" customHeight="1">
      <c r="A810" s="2"/>
    </row>
    <row r="811" ht="12.75" customHeight="1">
      <c r="A811" s="2"/>
    </row>
    <row r="812" ht="12.75" customHeight="1">
      <c r="A812" s="2"/>
    </row>
    <row r="813" ht="12.75" customHeight="1">
      <c r="A813" s="2"/>
    </row>
    <row r="814" ht="12.75" customHeight="1">
      <c r="A814" s="2"/>
    </row>
    <row r="815" ht="12.75" customHeight="1">
      <c r="A815" s="2"/>
    </row>
    <row r="816" ht="12.75" customHeight="1">
      <c r="A816" s="2"/>
    </row>
    <row r="817" ht="12.75" customHeight="1">
      <c r="A817" s="2"/>
    </row>
    <row r="818" ht="12.75" customHeight="1">
      <c r="A818" s="2"/>
    </row>
    <row r="819" ht="12.75" customHeight="1">
      <c r="A819" s="2"/>
    </row>
    <row r="820" ht="12.75" customHeight="1">
      <c r="A820" s="2"/>
    </row>
    <row r="821" ht="12.75" customHeight="1">
      <c r="A821" s="2"/>
    </row>
    <row r="822" ht="12.75" customHeight="1">
      <c r="A822" s="2"/>
    </row>
    <row r="823" ht="12.75" customHeight="1">
      <c r="A823" s="2"/>
    </row>
    <row r="824" ht="12.75" customHeight="1">
      <c r="A824" s="2"/>
    </row>
    <row r="825" ht="12.75" customHeight="1">
      <c r="A825" s="2"/>
    </row>
    <row r="826" ht="12.75" customHeight="1">
      <c r="A826" s="2"/>
    </row>
    <row r="827" ht="12.75" customHeight="1">
      <c r="A827" s="2"/>
    </row>
    <row r="828" ht="12.75" customHeight="1">
      <c r="A828" s="2"/>
    </row>
    <row r="829" ht="12.75" customHeight="1">
      <c r="A829" s="2"/>
    </row>
    <row r="830" ht="12.75" customHeight="1">
      <c r="A830" s="2"/>
    </row>
    <row r="831" ht="12.75" customHeight="1">
      <c r="A831" s="2"/>
    </row>
    <row r="832" ht="12.75" customHeight="1">
      <c r="A832" s="2"/>
    </row>
    <row r="833" ht="12.75" customHeight="1">
      <c r="A833" s="2"/>
    </row>
    <row r="834" ht="12.75" customHeight="1">
      <c r="A834" s="2"/>
    </row>
    <row r="835" ht="12.75" customHeight="1">
      <c r="A835" s="2"/>
    </row>
    <row r="836" ht="12.75" customHeight="1">
      <c r="A836" s="2"/>
    </row>
    <row r="837" ht="12.75" customHeight="1">
      <c r="A837" s="2"/>
    </row>
    <row r="838" ht="12.75" customHeight="1">
      <c r="A838" s="2"/>
    </row>
    <row r="839" ht="12.75" customHeight="1">
      <c r="A839" s="2"/>
    </row>
    <row r="840" ht="12.75" customHeight="1">
      <c r="A840" s="2"/>
    </row>
    <row r="841" ht="12.75" customHeight="1">
      <c r="A841" s="2"/>
    </row>
    <row r="842" ht="12.75" customHeight="1">
      <c r="A842" s="2"/>
    </row>
    <row r="843" ht="12.75" customHeight="1">
      <c r="A843" s="2"/>
    </row>
    <row r="844" ht="12.75" customHeight="1">
      <c r="A844" s="2"/>
    </row>
    <row r="845" ht="12.75" customHeight="1">
      <c r="A845" s="2"/>
    </row>
    <row r="846" ht="12.75" customHeight="1">
      <c r="A846" s="2"/>
    </row>
    <row r="847" ht="12.75" customHeight="1">
      <c r="A847" s="2"/>
    </row>
    <row r="848" ht="12.75" customHeight="1">
      <c r="A848" s="2"/>
    </row>
    <row r="849" ht="12.75" customHeight="1">
      <c r="A849" s="2"/>
    </row>
    <row r="850" ht="12.75" customHeight="1">
      <c r="A850" s="2"/>
    </row>
    <row r="851" ht="12.75" customHeight="1">
      <c r="A851" s="2"/>
    </row>
    <row r="852" ht="12.75" customHeight="1">
      <c r="A852" s="2"/>
    </row>
    <row r="853" ht="12.75" customHeight="1">
      <c r="A853" s="2"/>
    </row>
    <row r="854" ht="12.75" customHeight="1">
      <c r="A854" s="2"/>
    </row>
    <row r="855" ht="12.75" customHeight="1">
      <c r="A855" s="2"/>
    </row>
    <row r="856" ht="12.75" customHeight="1">
      <c r="A856" s="2"/>
    </row>
    <row r="857" ht="12.75" customHeight="1">
      <c r="A857" s="2"/>
    </row>
    <row r="858" ht="12.75" customHeight="1">
      <c r="A858" s="2"/>
    </row>
    <row r="859" ht="12.75" customHeight="1">
      <c r="A859" s="2"/>
    </row>
    <row r="860" ht="12.75" customHeight="1">
      <c r="A860" s="2"/>
    </row>
    <row r="861" ht="12.75" customHeight="1">
      <c r="A861" s="2"/>
    </row>
    <row r="862" ht="12.75" customHeight="1">
      <c r="A862" s="2"/>
    </row>
    <row r="863" ht="12.75" customHeight="1">
      <c r="A863" s="2"/>
    </row>
    <row r="864" ht="12.75" customHeight="1">
      <c r="A864" s="2"/>
    </row>
    <row r="865" ht="12.75" customHeight="1">
      <c r="A865" s="2"/>
    </row>
    <row r="866" ht="12.75" customHeight="1">
      <c r="A866" s="2"/>
    </row>
    <row r="867" ht="12.75" customHeight="1">
      <c r="A867" s="2"/>
    </row>
    <row r="868" ht="12.75" customHeight="1">
      <c r="A868" s="2"/>
    </row>
    <row r="869" ht="12.75" customHeight="1">
      <c r="A869" s="2"/>
    </row>
    <row r="870" ht="12.75" customHeight="1">
      <c r="A870" s="2"/>
    </row>
    <row r="871" ht="12.75" customHeight="1">
      <c r="A871" s="2"/>
    </row>
    <row r="872" ht="12.75" customHeight="1">
      <c r="A872" s="2"/>
    </row>
    <row r="873" ht="12.75" customHeight="1">
      <c r="A873" s="2"/>
    </row>
    <row r="874" ht="12.75" customHeight="1">
      <c r="A874" s="2"/>
    </row>
    <row r="875" ht="12.75" customHeight="1">
      <c r="A875" s="2"/>
    </row>
    <row r="876" ht="12.75" customHeight="1">
      <c r="A876" s="2"/>
    </row>
    <row r="877" ht="12.75" customHeight="1">
      <c r="A877" s="2"/>
    </row>
    <row r="878" ht="12.75" customHeight="1">
      <c r="A878" s="2"/>
    </row>
    <row r="879" ht="12.75" customHeight="1">
      <c r="A879" s="2"/>
    </row>
    <row r="880" ht="12.75" customHeight="1">
      <c r="A880" s="2"/>
    </row>
    <row r="881" ht="12.75" customHeight="1">
      <c r="A881" s="2"/>
    </row>
    <row r="882" ht="12.75" customHeight="1">
      <c r="A882" s="2"/>
    </row>
    <row r="883" ht="12.75" customHeight="1">
      <c r="A883" s="2"/>
    </row>
    <row r="884" ht="12.75" customHeight="1">
      <c r="A884" s="2"/>
    </row>
    <row r="885" ht="12.75" customHeight="1">
      <c r="A885" s="2"/>
    </row>
    <row r="886" ht="12.75" customHeight="1">
      <c r="A886" s="2"/>
    </row>
    <row r="887" ht="12.75" customHeight="1">
      <c r="A887" s="2"/>
    </row>
    <row r="888" ht="12.75" customHeight="1">
      <c r="A888" s="2"/>
    </row>
    <row r="889" ht="12.75" customHeight="1">
      <c r="A889" s="2"/>
    </row>
    <row r="890" ht="12.75" customHeight="1">
      <c r="A890" s="2"/>
    </row>
    <row r="891" ht="12.75" customHeight="1">
      <c r="A891" s="2"/>
    </row>
    <row r="892" ht="12.75" customHeight="1">
      <c r="A892" s="2"/>
    </row>
    <row r="893" ht="12.75" customHeight="1">
      <c r="A893" s="2"/>
    </row>
    <row r="894" ht="12.75" customHeight="1">
      <c r="A894" s="2"/>
    </row>
    <row r="895" ht="12.75" customHeight="1">
      <c r="A895" s="2"/>
    </row>
    <row r="896" ht="12.75" customHeight="1">
      <c r="A896" s="2"/>
    </row>
    <row r="897" ht="12.75" customHeight="1">
      <c r="A897" s="2"/>
    </row>
    <row r="898" ht="12.75" customHeight="1">
      <c r="A898" s="2"/>
    </row>
    <row r="899" ht="12.75" customHeight="1">
      <c r="A899" s="2"/>
    </row>
    <row r="900" ht="12.75" customHeight="1">
      <c r="A900" s="2"/>
    </row>
    <row r="901" ht="12.75" customHeight="1">
      <c r="A901" s="2"/>
    </row>
    <row r="902" ht="12.75" customHeight="1">
      <c r="A902" s="2"/>
    </row>
    <row r="903" ht="12.75" customHeight="1">
      <c r="A903" s="2"/>
    </row>
    <row r="904" ht="12.75" customHeight="1">
      <c r="A904" s="2"/>
    </row>
    <row r="905" ht="12.75" customHeight="1">
      <c r="A905" s="2"/>
    </row>
    <row r="906" ht="12.75" customHeight="1">
      <c r="A906" s="2"/>
    </row>
    <row r="907" ht="12.75" customHeight="1">
      <c r="A907" s="2"/>
    </row>
    <row r="908" ht="12.75" customHeight="1">
      <c r="A908" s="2"/>
    </row>
    <row r="909" ht="12.75" customHeight="1">
      <c r="A909" s="2"/>
    </row>
    <row r="910" ht="12.75" customHeight="1">
      <c r="A910" s="2"/>
    </row>
    <row r="911" ht="12.75" customHeight="1">
      <c r="A911" s="2"/>
    </row>
    <row r="912" ht="12.75" customHeight="1">
      <c r="A912" s="2"/>
    </row>
    <row r="913" ht="12.75" customHeight="1">
      <c r="A913" s="2"/>
    </row>
    <row r="914" ht="12.75" customHeight="1">
      <c r="A914" s="2"/>
    </row>
    <row r="915" ht="12.75" customHeight="1">
      <c r="A915" s="2"/>
    </row>
    <row r="916" ht="12.75" customHeight="1">
      <c r="A916" s="2"/>
    </row>
    <row r="917" ht="12.75" customHeight="1">
      <c r="A917" s="2"/>
    </row>
    <row r="918" ht="12.75" customHeight="1">
      <c r="A918" s="2"/>
    </row>
    <row r="919" ht="12.75" customHeight="1">
      <c r="A919" s="2"/>
    </row>
    <row r="920" ht="12.75" customHeight="1">
      <c r="A920" s="2"/>
    </row>
    <row r="921" ht="12.75" customHeight="1">
      <c r="A921" s="2"/>
    </row>
    <row r="922" ht="12.75" customHeight="1">
      <c r="A922" s="2"/>
    </row>
    <row r="923" ht="12.75" customHeight="1">
      <c r="A923" s="2"/>
    </row>
    <row r="924" ht="12.75" customHeight="1">
      <c r="A924" s="2"/>
    </row>
    <row r="925" ht="12.75" customHeight="1">
      <c r="A925" s="2"/>
    </row>
    <row r="926" ht="12.75" customHeight="1">
      <c r="A926" s="2"/>
    </row>
    <row r="927" ht="12.75" customHeight="1">
      <c r="A927" s="2"/>
    </row>
    <row r="928" ht="12.75" customHeight="1">
      <c r="A928" s="2"/>
    </row>
    <row r="929" ht="12.75" customHeight="1">
      <c r="A929" s="2"/>
    </row>
    <row r="930" ht="12.75" customHeight="1">
      <c r="A930" s="2"/>
    </row>
    <row r="931" ht="12.75" customHeight="1">
      <c r="A931" s="2"/>
    </row>
    <row r="932" ht="12.75" customHeight="1">
      <c r="A932" s="2"/>
    </row>
    <row r="933" ht="12.75" customHeight="1">
      <c r="A933" s="2"/>
    </row>
    <row r="934" ht="12.75" customHeight="1">
      <c r="A934" s="2"/>
    </row>
    <row r="935" ht="12.75" customHeight="1">
      <c r="A935" s="2"/>
    </row>
    <row r="936" ht="12.75" customHeight="1">
      <c r="A936" s="2"/>
    </row>
    <row r="937" ht="12.75" customHeight="1">
      <c r="A937" s="2"/>
    </row>
    <row r="938" ht="12.75" customHeight="1">
      <c r="A938" s="2"/>
    </row>
    <row r="939" ht="12.75" customHeight="1">
      <c r="A939" s="2"/>
    </row>
    <row r="940" ht="12.75" customHeight="1">
      <c r="A940" s="2"/>
    </row>
    <row r="941" ht="12.75" customHeight="1">
      <c r="A941" s="2"/>
    </row>
    <row r="942" ht="12.75" customHeight="1">
      <c r="A942" s="2"/>
    </row>
    <row r="943" ht="12.75" customHeight="1">
      <c r="A943" s="2"/>
    </row>
    <row r="944" ht="12.75" customHeight="1">
      <c r="A944" s="2"/>
    </row>
    <row r="945" ht="12.75" customHeight="1">
      <c r="A945" s="2"/>
    </row>
    <row r="946" ht="12.75" customHeight="1">
      <c r="A946" s="2"/>
    </row>
    <row r="947" ht="12.75" customHeight="1">
      <c r="A947" s="2"/>
    </row>
    <row r="948" ht="12.75" customHeight="1">
      <c r="A948" s="2"/>
    </row>
    <row r="949" ht="12.75" customHeight="1">
      <c r="A949" s="2"/>
    </row>
    <row r="950" ht="12.75" customHeight="1">
      <c r="A950" s="2"/>
    </row>
    <row r="951" ht="12.75" customHeight="1">
      <c r="A951" s="2"/>
    </row>
    <row r="952" ht="12.75" customHeight="1">
      <c r="A952" s="2"/>
    </row>
    <row r="953" ht="12.75" customHeight="1">
      <c r="A953" s="2"/>
    </row>
    <row r="954" ht="12.75" customHeight="1">
      <c r="A954" s="2"/>
    </row>
    <row r="955" ht="12.75" customHeight="1">
      <c r="A955" s="2"/>
    </row>
    <row r="956" ht="12.75" customHeight="1">
      <c r="A956" s="2"/>
    </row>
    <row r="957" ht="12.75" customHeight="1">
      <c r="A957" s="2"/>
    </row>
    <row r="958" ht="12.75" customHeight="1">
      <c r="A958" s="2"/>
    </row>
    <row r="959" ht="12.75" customHeight="1">
      <c r="A959" s="2"/>
    </row>
    <row r="960" ht="12.75" customHeight="1">
      <c r="A960" s="2"/>
    </row>
    <row r="961" ht="12.75" customHeight="1">
      <c r="A961" s="2"/>
    </row>
    <row r="962" ht="12.75" customHeight="1">
      <c r="A962" s="2"/>
    </row>
    <row r="963" ht="12.75" customHeight="1">
      <c r="A963" s="2"/>
    </row>
    <row r="964" ht="12.75" customHeight="1">
      <c r="A964" s="2"/>
    </row>
    <row r="965" ht="12.75" customHeight="1">
      <c r="A965" s="2"/>
    </row>
    <row r="966" ht="12.75" customHeight="1">
      <c r="A966" s="2"/>
    </row>
    <row r="967" ht="12.75" customHeight="1">
      <c r="A967" s="2"/>
    </row>
    <row r="968" ht="12.75" customHeight="1">
      <c r="A968" s="2"/>
    </row>
    <row r="969" ht="12.75" customHeight="1">
      <c r="A969" s="2"/>
    </row>
    <row r="970" ht="12.75" customHeight="1">
      <c r="A970" s="2"/>
    </row>
    <row r="971" ht="12.75" customHeight="1">
      <c r="A971" s="2"/>
    </row>
    <row r="972" ht="12.75" customHeight="1">
      <c r="A972" s="2"/>
    </row>
    <row r="973" ht="12.75" customHeight="1">
      <c r="A973" s="2"/>
    </row>
    <row r="974" ht="12.75" customHeight="1">
      <c r="A974" s="2"/>
    </row>
    <row r="975" ht="12.75" customHeight="1">
      <c r="A975" s="2"/>
    </row>
    <row r="976" ht="12.75" customHeight="1">
      <c r="A976" s="2"/>
    </row>
    <row r="977" ht="12.75" customHeight="1">
      <c r="A977" s="2"/>
    </row>
    <row r="978" ht="12.75" customHeight="1">
      <c r="A978" s="2"/>
    </row>
    <row r="979" ht="12.75" customHeight="1">
      <c r="A979" s="2"/>
    </row>
    <row r="980" ht="12.75" customHeight="1">
      <c r="A980" s="2"/>
    </row>
    <row r="981" ht="12.75" customHeight="1">
      <c r="A981" s="2"/>
    </row>
    <row r="982" ht="12.75" customHeight="1">
      <c r="A982" s="2"/>
    </row>
    <row r="983" ht="12.75" customHeight="1">
      <c r="A983" s="2"/>
    </row>
    <row r="984" ht="12.75" customHeight="1">
      <c r="A984" s="2"/>
    </row>
    <row r="985" ht="12.75" customHeight="1">
      <c r="A985" s="2"/>
    </row>
    <row r="986" ht="12.75" customHeight="1">
      <c r="A986" s="2"/>
    </row>
    <row r="987" ht="12.75" customHeight="1">
      <c r="A987" s="2"/>
    </row>
    <row r="988" ht="12.75" customHeight="1">
      <c r="A988" s="2"/>
    </row>
    <row r="989" ht="12.75" customHeight="1">
      <c r="A989" s="2"/>
    </row>
    <row r="990" ht="12.75" customHeight="1">
      <c r="A990" s="2"/>
    </row>
    <row r="991" ht="12.75" customHeight="1">
      <c r="A991" s="2"/>
    </row>
    <row r="992" ht="12.75" customHeight="1">
      <c r="A992" s="2"/>
    </row>
    <row r="993" ht="12.75" customHeight="1">
      <c r="A993" s="2"/>
    </row>
    <row r="994" ht="12.75" customHeight="1">
      <c r="A994" s="2"/>
    </row>
    <row r="995" ht="12.75" customHeight="1">
      <c r="A995" s="2"/>
    </row>
    <row r="996" ht="12.75" customHeight="1">
      <c r="A996" s="2"/>
    </row>
    <row r="997" ht="12.75" customHeight="1">
      <c r="A997" s="2"/>
    </row>
    <row r="998" ht="12.75" customHeight="1">
      <c r="A998" s="2"/>
    </row>
    <row r="999" ht="12.75" customHeight="1">
      <c r="A999" s="2"/>
    </row>
    <row r="1000" ht="12.75" customHeight="1">
      <c r="A1000" s="2"/>
    </row>
  </sheetData>
  <hyperlinks>
    <hyperlink r:id="rId2" ref="A4"/>
    <hyperlink r:id="rId3" ref="F4"/>
    <hyperlink r:id="rId4" ref="A7"/>
    <hyperlink r:id="rId5" ref="A12"/>
    <hyperlink r:id="rId6" ref="A13"/>
    <hyperlink r:id="rId7" ref="A16"/>
  </hyperlinks>
  <printOptions/>
  <pageMargins bottom="0.75" footer="0.0" header="0.0" left="0.236111111111111" right="0.236111111111111" top="0.75"/>
  <pageSetup orientation="landscape"/>
  <headerFooter>
    <oddFooter>&amp;CPage &amp;P of </oddFooter>
  </headerFooter>
  <drawing r:id="rId8"/>
  <legacyDrawing r:id="rId9"/>
</worksheet>
</file>

<file path=xl/worksheets/sheet4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0">
    <tabColor rgb="FFFFF2CC"/>
    <pageSetUpPr/>
  </sheetPr>
  <sheetViews>
    <sheetView showGridLines="0" workbookViewId="0"/>
  </sheetViews>
  <sheetFormatPr customHeight="1" defaultColWidth="12.63" defaultRowHeight="15.0"/>
  <cols>
    <col customWidth="1" min="1" max="2" width="39.5"/>
    <col customWidth="1" min="3" max="6" width="17.5"/>
    <col customWidth="1" min="7" max="7" width="56.5"/>
    <col customWidth="1" min="8" max="26" width="9.13"/>
  </cols>
  <sheetData>
    <row r="1" ht="36.75" customHeight="1">
      <c r="A1" s="2" t="s">
        <v>1207</v>
      </c>
      <c r="B1" s="2"/>
      <c r="C1" s="2"/>
      <c r="D1" s="2"/>
      <c r="E1" s="2"/>
      <c r="F1" s="2"/>
      <c r="G1" s="2"/>
      <c r="H1" s="2"/>
      <c r="I1" s="2"/>
      <c r="J1" s="2"/>
      <c r="K1" s="2"/>
      <c r="L1" s="2"/>
      <c r="M1" s="2"/>
      <c r="N1" s="2"/>
      <c r="O1" s="2"/>
      <c r="P1" s="2"/>
      <c r="Q1" s="2"/>
      <c r="R1" s="2"/>
      <c r="S1" s="2"/>
      <c r="T1" s="2"/>
      <c r="U1" s="2"/>
      <c r="V1" s="2"/>
      <c r="W1" s="2"/>
      <c r="X1" s="2"/>
      <c r="Y1" s="2"/>
      <c r="Z1" s="2"/>
    </row>
    <row r="2" ht="29.25" customHeight="1">
      <c r="A2" s="281" t="s">
        <v>1208</v>
      </c>
      <c r="B2" s="282" t="s">
        <v>1209</v>
      </c>
      <c r="C2" s="282" t="s">
        <v>1019</v>
      </c>
      <c r="D2" s="282" t="s">
        <v>160</v>
      </c>
      <c r="E2" s="282" t="s">
        <v>167</v>
      </c>
      <c r="F2" s="282" t="s">
        <v>168</v>
      </c>
      <c r="G2" s="283" t="s">
        <v>1183</v>
      </c>
      <c r="H2" s="2"/>
      <c r="I2" s="2"/>
      <c r="J2" s="2"/>
      <c r="K2" s="2"/>
      <c r="L2" s="2"/>
      <c r="M2" s="2"/>
      <c r="N2" s="2"/>
      <c r="O2" s="2"/>
      <c r="P2" s="2"/>
      <c r="Q2" s="2"/>
      <c r="R2" s="2"/>
      <c r="S2" s="2"/>
      <c r="T2" s="2"/>
      <c r="U2" s="2"/>
      <c r="V2" s="2"/>
      <c r="W2" s="2"/>
      <c r="X2" s="2"/>
      <c r="Y2" s="2"/>
      <c r="Z2" s="2"/>
    </row>
    <row r="3" ht="12.75" customHeight="1">
      <c r="A3" s="96" t="s">
        <v>1210</v>
      </c>
      <c r="B3" s="97" t="s">
        <v>1211</v>
      </c>
      <c r="C3" s="97" t="s">
        <v>1139</v>
      </c>
      <c r="D3" s="284" t="s">
        <v>1212</v>
      </c>
      <c r="E3" s="284"/>
      <c r="F3" s="284"/>
      <c r="G3" s="249" t="s">
        <v>1213</v>
      </c>
      <c r="H3" s="2"/>
      <c r="I3" s="2"/>
      <c r="J3" s="2"/>
      <c r="K3" s="2"/>
      <c r="L3" s="2"/>
      <c r="M3" s="2"/>
      <c r="N3" s="2"/>
      <c r="O3" s="2"/>
      <c r="P3" s="2"/>
      <c r="Q3" s="2"/>
      <c r="R3" s="2"/>
      <c r="S3" s="2"/>
      <c r="T3" s="2"/>
      <c r="U3" s="2"/>
      <c r="V3" s="2"/>
      <c r="W3" s="2"/>
      <c r="X3" s="2"/>
      <c r="Y3" s="2"/>
      <c r="Z3" s="2"/>
    </row>
    <row r="4" ht="12.75" customHeight="1">
      <c r="A4" s="285" t="s">
        <v>1214</v>
      </c>
      <c r="B4" s="286" t="s">
        <v>1215</v>
      </c>
      <c r="C4" s="2" t="s">
        <v>1216</v>
      </c>
      <c r="D4" s="287" t="s">
        <v>1212</v>
      </c>
      <c r="E4" s="288"/>
      <c r="F4" s="288"/>
      <c r="G4" s="289" t="s">
        <v>1217</v>
      </c>
      <c r="H4" s="2"/>
      <c r="I4" s="2"/>
      <c r="J4" s="2"/>
      <c r="K4" s="2"/>
      <c r="L4" s="2"/>
      <c r="M4" s="2"/>
      <c r="N4" s="2"/>
      <c r="O4" s="2"/>
      <c r="P4" s="2"/>
      <c r="Q4" s="2"/>
      <c r="R4" s="2"/>
      <c r="S4" s="2"/>
      <c r="T4" s="2"/>
      <c r="U4" s="2"/>
      <c r="V4" s="2"/>
      <c r="W4" s="2"/>
      <c r="X4" s="2"/>
      <c r="Y4" s="2"/>
      <c r="Z4" s="2"/>
    </row>
    <row r="5" ht="12.75" customHeight="1">
      <c r="A5" s="100" t="s">
        <v>1218</v>
      </c>
      <c r="B5" s="2" t="s">
        <v>1219</v>
      </c>
      <c r="C5" s="2" t="s">
        <v>1220</v>
      </c>
      <c r="D5" s="287" t="s">
        <v>1212</v>
      </c>
      <c r="E5" s="287"/>
      <c r="F5" s="287"/>
      <c r="G5" s="250" t="s">
        <v>1221</v>
      </c>
      <c r="H5" s="2"/>
      <c r="I5" s="2"/>
      <c r="J5" s="2"/>
      <c r="K5" s="2"/>
      <c r="L5" s="2"/>
      <c r="M5" s="2"/>
      <c r="N5" s="2"/>
      <c r="O5" s="2"/>
      <c r="P5" s="2"/>
      <c r="Q5" s="2"/>
      <c r="R5" s="2"/>
      <c r="S5" s="2"/>
      <c r="T5" s="2"/>
      <c r="U5" s="2"/>
      <c r="V5" s="2"/>
      <c r="W5" s="2"/>
      <c r="X5" s="2"/>
      <c r="Y5" s="2"/>
      <c r="Z5" s="2"/>
    </row>
    <row r="6" ht="12.75" customHeight="1">
      <c r="A6" s="100" t="s">
        <v>1210</v>
      </c>
      <c r="B6" s="290" t="s">
        <v>1222</v>
      </c>
      <c r="C6" s="2" t="s">
        <v>1139</v>
      </c>
      <c r="D6" s="287"/>
      <c r="E6" s="287" t="s">
        <v>1212</v>
      </c>
      <c r="F6" s="287"/>
      <c r="G6" s="250" t="s">
        <v>1223</v>
      </c>
      <c r="H6" s="2"/>
      <c r="I6" s="2"/>
      <c r="J6" s="2"/>
      <c r="K6" s="2"/>
      <c r="L6" s="2"/>
      <c r="M6" s="2"/>
      <c r="N6" s="2"/>
      <c r="O6" s="2"/>
      <c r="P6" s="2"/>
      <c r="Q6" s="2"/>
      <c r="R6" s="2"/>
      <c r="S6" s="2"/>
      <c r="T6" s="2"/>
      <c r="U6" s="2"/>
      <c r="V6" s="2"/>
      <c r="W6" s="2"/>
      <c r="X6" s="2"/>
      <c r="Y6" s="2"/>
      <c r="Z6" s="2"/>
    </row>
    <row r="7" ht="12.75" customHeight="1">
      <c r="A7" s="285" t="s">
        <v>1214</v>
      </c>
      <c r="B7" s="286" t="s">
        <v>1224</v>
      </c>
      <c r="C7" s="2" t="s">
        <v>1043</v>
      </c>
      <c r="D7" s="287"/>
      <c r="E7" s="287" t="s">
        <v>1212</v>
      </c>
      <c r="F7" s="287" t="s">
        <v>1212</v>
      </c>
      <c r="G7" s="250" t="s">
        <v>1225</v>
      </c>
      <c r="H7" s="2"/>
      <c r="I7" s="2"/>
      <c r="J7" s="2"/>
      <c r="K7" s="2"/>
      <c r="L7" s="2"/>
      <c r="M7" s="2"/>
      <c r="N7" s="2"/>
      <c r="O7" s="2"/>
      <c r="P7" s="2"/>
      <c r="Q7" s="2"/>
      <c r="R7" s="2"/>
      <c r="S7" s="2"/>
      <c r="T7" s="2"/>
      <c r="U7" s="2"/>
      <c r="V7" s="2"/>
      <c r="W7" s="2"/>
      <c r="X7" s="2"/>
      <c r="Y7" s="2"/>
      <c r="Z7" s="2"/>
    </row>
    <row r="8" ht="12.75" customHeight="1">
      <c r="A8" s="104" t="s">
        <v>1210</v>
      </c>
      <c r="B8" s="105" t="s">
        <v>1226</v>
      </c>
      <c r="C8" s="105" t="s">
        <v>1139</v>
      </c>
      <c r="D8" s="291"/>
      <c r="E8" s="291"/>
      <c r="F8" s="291" t="s">
        <v>1212</v>
      </c>
      <c r="G8" s="292" t="s">
        <v>1223</v>
      </c>
      <c r="H8" s="2"/>
      <c r="I8" s="2"/>
      <c r="J8" s="2"/>
      <c r="K8" s="2"/>
      <c r="L8" s="2"/>
      <c r="M8" s="2"/>
      <c r="N8" s="2"/>
      <c r="O8" s="2"/>
      <c r="P8" s="2"/>
      <c r="Q8" s="2"/>
      <c r="R8" s="2"/>
      <c r="S8" s="2"/>
      <c r="T8" s="2"/>
      <c r="U8" s="2"/>
      <c r="V8" s="2"/>
      <c r="W8" s="2"/>
      <c r="X8" s="2"/>
      <c r="Y8" s="2"/>
      <c r="Z8" s="2"/>
    </row>
    <row r="9" ht="12.75" customHeight="1">
      <c r="A9" s="2"/>
      <c r="B9" s="286"/>
      <c r="C9" s="2"/>
      <c r="D9" s="2"/>
      <c r="E9" s="2"/>
      <c r="F9" s="2"/>
      <c r="G9" s="46"/>
      <c r="H9" s="2"/>
      <c r="I9" s="2"/>
      <c r="J9" s="2"/>
      <c r="K9" s="2"/>
      <c r="L9" s="2"/>
      <c r="M9" s="2"/>
      <c r="N9" s="2"/>
      <c r="O9" s="2"/>
      <c r="P9" s="2"/>
      <c r="Q9" s="2"/>
      <c r="R9" s="2"/>
      <c r="S9" s="2"/>
      <c r="T9" s="2"/>
      <c r="U9" s="2"/>
      <c r="V9" s="2"/>
      <c r="W9" s="2"/>
      <c r="X9" s="2"/>
      <c r="Y9" s="2"/>
      <c r="Z9" s="2"/>
    </row>
    <row r="10" ht="12.75" customHeight="1">
      <c r="A10" s="2"/>
      <c r="B10" s="2"/>
      <c r="C10" s="2"/>
      <c r="D10" s="13" t="str">
        <f t="shared" ref="D10:F10" si="1">D2</f>
        <v>Mangrove</v>
      </c>
      <c r="E10" s="13" t="str">
        <f t="shared" si="1"/>
        <v>Seagrass</v>
      </c>
      <c r="F10" s="13" t="str">
        <f t="shared" si="1"/>
        <v>Salt marsh</v>
      </c>
      <c r="G10" s="46"/>
      <c r="H10" s="2"/>
      <c r="I10" s="2"/>
      <c r="J10" s="2"/>
      <c r="K10" s="2"/>
      <c r="L10" s="2"/>
      <c r="M10" s="2"/>
      <c r="N10" s="2"/>
      <c r="O10" s="2"/>
      <c r="P10" s="2"/>
      <c r="Q10" s="2"/>
      <c r="R10" s="2"/>
      <c r="S10" s="2"/>
      <c r="T10" s="2"/>
      <c r="U10" s="2"/>
      <c r="V10" s="2"/>
      <c r="W10" s="2"/>
      <c r="X10" s="2"/>
      <c r="Y10" s="2"/>
      <c r="Z10" s="2"/>
    </row>
    <row r="11" ht="12.75" customHeight="1">
      <c r="A11" s="13"/>
      <c r="B11" s="13" t="s">
        <v>1227</v>
      </c>
      <c r="C11" s="2"/>
      <c r="D11" s="293" t="s">
        <v>1228</v>
      </c>
      <c r="E11" s="2">
        <f>2.52*44/12</f>
        <v>9.24</v>
      </c>
      <c r="F11" s="2"/>
      <c r="G11" s="46" t="s">
        <v>1229</v>
      </c>
      <c r="H11" s="2"/>
      <c r="I11" s="2"/>
      <c r="J11" s="2"/>
      <c r="K11" s="2"/>
      <c r="L11" s="2"/>
      <c r="M11" s="2"/>
      <c r="N11" s="2"/>
      <c r="O11" s="2"/>
      <c r="P11" s="2"/>
      <c r="Q11" s="2"/>
      <c r="R11" s="2"/>
      <c r="S11" s="2"/>
      <c r="T11" s="2"/>
      <c r="U11" s="2"/>
      <c r="V11" s="2"/>
      <c r="W11" s="2"/>
      <c r="X11" s="2"/>
      <c r="Y11" s="2"/>
      <c r="Z11" s="2"/>
    </row>
    <row r="12" ht="12.75" customHeight="1">
      <c r="A12" s="294"/>
      <c r="B12" s="13" t="s">
        <v>1112</v>
      </c>
      <c r="C12" s="2"/>
      <c r="D12" s="293" t="s">
        <v>1228</v>
      </c>
      <c r="E12" s="2">
        <f>0.92*44/12</f>
        <v>3.373333333</v>
      </c>
      <c r="F12" s="2">
        <f>2.75*44/12</f>
        <v>10.08333333</v>
      </c>
      <c r="G12" s="46" t="s">
        <v>1230</v>
      </c>
      <c r="H12" s="2"/>
      <c r="I12" s="2"/>
      <c r="J12" s="2"/>
      <c r="K12" s="2"/>
      <c r="L12" s="2"/>
      <c r="M12" s="2"/>
      <c r="N12" s="2"/>
      <c r="O12" s="2"/>
      <c r="P12" s="2"/>
      <c r="Q12" s="2"/>
      <c r="R12" s="2"/>
      <c r="S12" s="2"/>
      <c r="T12" s="2"/>
      <c r="U12" s="2"/>
      <c r="V12" s="2"/>
      <c r="W12" s="2"/>
      <c r="X12" s="2"/>
      <c r="Y12" s="2"/>
      <c r="Z12" s="2"/>
    </row>
    <row r="13" ht="12.75" customHeight="1">
      <c r="A13" s="294"/>
      <c r="B13" s="294"/>
      <c r="C13" s="2"/>
      <c r="D13" s="2"/>
      <c r="E13" s="2"/>
      <c r="F13" s="2"/>
      <c r="G13" s="46"/>
      <c r="H13" s="2"/>
      <c r="I13" s="2"/>
      <c r="J13" s="2"/>
      <c r="K13" s="2"/>
      <c r="L13" s="2"/>
      <c r="M13" s="2"/>
      <c r="N13" s="2"/>
      <c r="O13" s="2"/>
      <c r="P13" s="2"/>
      <c r="Q13" s="2"/>
      <c r="R13" s="2"/>
      <c r="S13" s="2"/>
      <c r="T13" s="2"/>
      <c r="U13" s="2"/>
      <c r="V13" s="2"/>
      <c r="W13" s="2"/>
      <c r="X13" s="2"/>
      <c r="Y13" s="2"/>
      <c r="Z13" s="2"/>
    </row>
    <row r="14" ht="12.75" customHeight="1">
      <c r="A14" s="2"/>
      <c r="B14" s="2"/>
      <c r="C14" s="2"/>
      <c r="D14" s="2"/>
      <c r="F14" s="2"/>
      <c r="G14" s="46"/>
      <c r="H14" s="2"/>
      <c r="I14" s="2"/>
      <c r="J14" s="2"/>
      <c r="K14" s="2"/>
      <c r="L14" s="2"/>
      <c r="M14" s="2"/>
      <c r="N14" s="2"/>
      <c r="O14" s="2"/>
      <c r="P14" s="2"/>
      <c r="Q14" s="2"/>
      <c r="R14" s="2"/>
      <c r="S14" s="2"/>
      <c r="T14" s="2"/>
      <c r="U14" s="2"/>
      <c r="V14" s="2"/>
      <c r="W14" s="2"/>
      <c r="X14" s="2"/>
      <c r="Y14" s="2"/>
      <c r="Z14" s="2"/>
    </row>
    <row r="15" ht="12.75" customHeight="1">
      <c r="A15" s="13"/>
      <c r="B15" s="13"/>
      <c r="C15" s="2"/>
      <c r="D15" s="2"/>
      <c r="E15" s="2"/>
      <c r="F15" s="2"/>
      <c r="G15" s="46"/>
      <c r="H15" s="2"/>
      <c r="I15" s="2"/>
      <c r="J15" s="2"/>
      <c r="K15" s="2"/>
      <c r="L15" s="2"/>
      <c r="M15" s="2"/>
      <c r="N15" s="2"/>
      <c r="O15" s="2"/>
      <c r="P15" s="2"/>
      <c r="Q15" s="2"/>
      <c r="R15" s="2"/>
      <c r="S15" s="2"/>
      <c r="T15" s="2"/>
      <c r="U15" s="2"/>
      <c r="V15" s="2"/>
      <c r="W15" s="2"/>
      <c r="X15" s="2"/>
      <c r="Y15" s="2"/>
      <c r="Z15" s="2"/>
    </row>
    <row r="16" ht="12.75" customHeight="1">
      <c r="A16" s="294"/>
      <c r="B16" s="294"/>
      <c r="C16" s="2"/>
      <c r="D16" s="2"/>
      <c r="E16" s="2"/>
      <c r="F16" s="2"/>
      <c r="G16" s="46"/>
      <c r="H16" s="2"/>
      <c r="I16" s="2"/>
      <c r="J16" s="2"/>
      <c r="K16" s="2"/>
      <c r="L16" s="2"/>
      <c r="M16" s="2"/>
      <c r="N16" s="2"/>
      <c r="O16" s="2"/>
      <c r="P16" s="2"/>
      <c r="Q16" s="2"/>
      <c r="R16" s="2"/>
      <c r="S16" s="2"/>
      <c r="T16" s="2"/>
      <c r="U16" s="2"/>
      <c r="V16" s="2"/>
      <c r="W16" s="2"/>
      <c r="X16" s="2"/>
      <c r="Y16" s="2"/>
      <c r="Z16" s="2"/>
    </row>
    <row r="17" ht="12.75" customHeight="1">
      <c r="A17" s="2"/>
      <c r="B17" s="2"/>
      <c r="C17" s="2"/>
      <c r="D17" s="2"/>
      <c r="E17" s="2"/>
      <c r="F17" s="2"/>
      <c r="G17" s="46"/>
      <c r="H17" s="2"/>
      <c r="I17" s="2"/>
      <c r="J17" s="2"/>
      <c r="K17" s="2"/>
      <c r="L17" s="2"/>
      <c r="M17" s="2"/>
      <c r="N17" s="2"/>
      <c r="O17" s="2"/>
      <c r="P17" s="2"/>
      <c r="Q17" s="2"/>
      <c r="R17" s="2"/>
      <c r="S17" s="2"/>
      <c r="T17" s="2"/>
      <c r="U17" s="2"/>
      <c r="V17" s="2"/>
      <c r="W17" s="2"/>
      <c r="X17" s="2"/>
      <c r="Y17" s="2"/>
      <c r="Z17" s="2"/>
    </row>
    <row r="18" ht="12.75" customHeight="1">
      <c r="A18" s="2"/>
      <c r="B18" s="2"/>
      <c r="C18" s="2"/>
      <c r="D18" s="2"/>
      <c r="E18" s="2"/>
      <c r="F18" s="2"/>
      <c r="G18" s="46"/>
      <c r="H18" s="2"/>
      <c r="I18" s="2"/>
      <c r="J18" s="2"/>
      <c r="K18" s="2"/>
      <c r="L18" s="2"/>
      <c r="M18" s="2"/>
      <c r="N18" s="2"/>
      <c r="O18" s="2"/>
      <c r="P18" s="2"/>
      <c r="Q18" s="2"/>
      <c r="R18" s="2"/>
      <c r="S18" s="2"/>
      <c r="T18" s="2"/>
      <c r="U18" s="2"/>
      <c r="V18" s="2"/>
      <c r="W18" s="2"/>
      <c r="X18" s="2"/>
      <c r="Y18" s="2"/>
      <c r="Z18" s="2"/>
    </row>
    <row r="19" ht="12.75" customHeight="1">
      <c r="A19" s="13"/>
      <c r="B19" s="13"/>
      <c r="C19" s="2"/>
      <c r="D19" s="92"/>
      <c r="E19" s="92"/>
      <c r="F19" s="2"/>
      <c r="G19" s="46"/>
      <c r="H19" s="2"/>
      <c r="I19" s="2"/>
      <c r="J19" s="2"/>
      <c r="K19" s="2"/>
      <c r="L19" s="2"/>
      <c r="M19" s="2"/>
      <c r="N19" s="2"/>
      <c r="O19" s="2"/>
      <c r="P19" s="2"/>
      <c r="Q19" s="2"/>
      <c r="R19" s="2"/>
      <c r="S19" s="2"/>
      <c r="T19" s="2"/>
      <c r="U19" s="2"/>
      <c r="V19" s="2"/>
      <c r="W19" s="2"/>
      <c r="X19" s="2"/>
      <c r="Y19" s="2"/>
      <c r="Z19" s="2"/>
    </row>
    <row r="20" ht="12.75" customHeight="1">
      <c r="A20" s="2"/>
      <c r="B20" s="2"/>
      <c r="C20" s="2"/>
      <c r="D20" s="2"/>
      <c r="E20" s="2"/>
      <c r="F20" s="2"/>
      <c r="G20" s="46"/>
      <c r="H20" s="2"/>
      <c r="I20" s="2"/>
      <c r="J20" s="2"/>
      <c r="K20" s="2"/>
      <c r="L20" s="2"/>
      <c r="M20" s="2"/>
      <c r="N20" s="2"/>
      <c r="O20" s="2"/>
      <c r="P20" s="2"/>
      <c r="Q20" s="2"/>
      <c r="R20" s="2"/>
      <c r="S20" s="2"/>
      <c r="T20" s="2"/>
      <c r="U20" s="2"/>
      <c r="V20" s="2"/>
      <c r="W20" s="2"/>
      <c r="X20" s="2"/>
      <c r="Y20" s="2"/>
      <c r="Z20" s="2"/>
    </row>
    <row r="21" ht="12.75" customHeight="1">
      <c r="A21" s="2"/>
      <c r="B21" s="2"/>
      <c r="C21" s="2"/>
      <c r="D21" s="2"/>
      <c r="E21" s="2"/>
      <c r="F21" s="2"/>
      <c r="G21" s="46"/>
      <c r="H21" s="2"/>
      <c r="I21" s="2"/>
      <c r="J21" s="2"/>
      <c r="K21" s="2"/>
      <c r="L21" s="2"/>
      <c r="M21" s="2"/>
      <c r="N21" s="2"/>
      <c r="O21" s="2"/>
      <c r="P21" s="2"/>
      <c r="Q21" s="2"/>
      <c r="R21" s="2"/>
      <c r="S21" s="2"/>
      <c r="T21" s="2"/>
      <c r="U21" s="2"/>
      <c r="V21" s="2"/>
      <c r="W21" s="2"/>
      <c r="X21" s="2"/>
      <c r="Y21" s="2"/>
      <c r="Z21" s="2"/>
    </row>
    <row r="22" ht="12.75" customHeight="1">
      <c r="A22" s="2"/>
      <c r="B22" s="2"/>
      <c r="C22" s="2"/>
      <c r="D22" s="2"/>
      <c r="E22" s="2"/>
      <c r="F22" s="2"/>
      <c r="G22" s="46"/>
      <c r="H22" s="2"/>
      <c r="I22" s="2"/>
      <c r="J22" s="2"/>
      <c r="K22" s="2"/>
      <c r="L22" s="2"/>
      <c r="M22" s="2"/>
      <c r="N22" s="2"/>
      <c r="O22" s="2"/>
      <c r="P22" s="2"/>
      <c r="Q22" s="2"/>
      <c r="R22" s="2"/>
      <c r="S22" s="2"/>
      <c r="T22" s="2"/>
      <c r="U22" s="2"/>
      <c r="V22" s="2"/>
      <c r="W22" s="2"/>
      <c r="X22" s="2"/>
      <c r="Y22" s="2"/>
      <c r="Z22" s="2"/>
    </row>
    <row r="23" ht="12.75" customHeight="1">
      <c r="A23" s="2"/>
      <c r="B23" s="2"/>
      <c r="C23" s="2"/>
      <c r="D23" s="2"/>
      <c r="E23" s="2"/>
      <c r="F23" s="2"/>
      <c r="G23" s="2"/>
      <c r="H23" s="2"/>
      <c r="I23" s="2"/>
      <c r="J23" s="2"/>
      <c r="K23" s="2"/>
      <c r="L23" s="2"/>
      <c r="M23" s="2"/>
      <c r="N23" s="2"/>
      <c r="O23" s="2"/>
      <c r="P23" s="2"/>
      <c r="Q23" s="2"/>
      <c r="R23" s="2"/>
      <c r="S23" s="2"/>
      <c r="T23" s="2"/>
      <c r="U23" s="2"/>
      <c r="V23" s="2"/>
      <c r="W23" s="2"/>
      <c r="X23" s="2"/>
      <c r="Y23" s="2"/>
      <c r="Z23" s="2"/>
    </row>
    <row r="24" ht="12.75" customHeight="1">
      <c r="A24" s="2"/>
      <c r="B24" s="2"/>
      <c r="C24" s="2"/>
      <c r="D24" s="2"/>
      <c r="E24" s="2"/>
      <c r="F24" s="2"/>
      <c r="G24" s="2"/>
      <c r="H24" s="2"/>
      <c r="I24" s="2"/>
      <c r="J24" s="2"/>
      <c r="K24" s="2"/>
      <c r="L24" s="2"/>
      <c r="M24" s="2"/>
      <c r="N24" s="2"/>
      <c r="O24" s="2"/>
      <c r="P24" s="2"/>
      <c r="Q24" s="2"/>
      <c r="R24" s="2"/>
      <c r="S24" s="2"/>
      <c r="T24" s="2"/>
      <c r="U24" s="2"/>
      <c r="V24" s="2"/>
      <c r="W24" s="2"/>
      <c r="X24" s="2"/>
      <c r="Y24" s="2"/>
      <c r="Z24" s="2"/>
    </row>
    <row r="25" ht="12.75" customHeight="1">
      <c r="A25" s="2"/>
      <c r="B25" s="2"/>
      <c r="C25" s="2"/>
      <c r="D25" s="2"/>
      <c r="E25" s="2"/>
      <c r="F25" s="2"/>
      <c r="G25" s="2"/>
      <c r="H25" s="2"/>
      <c r="I25" s="2"/>
      <c r="J25" s="2"/>
      <c r="K25" s="2"/>
      <c r="L25" s="2"/>
      <c r="M25" s="2"/>
      <c r="N25" s="2"/>
      <c r="O25" s="2"/>
      <c r="P25" s="2"/>
      <c r="Q25" s="2"/>
      <c r="R25" s="2"/>
      <c r="S25" s="2"/>
      <c r="T25" s="2"/>
      <c r="U25" s="2"/>
      <c r="V25" s="2"/>
      <c r="W25" s="2"/>
      <c r="X25" s="2"/>
      <c r="Y25" s="2"/>
      <c r="Z25" s="2"/>
    </row>
    <row r="26" ht="12.75" customHeight="1">
      <c r="A26" s="2"/>
      <c r="B26" s="2"/>
      <c r="C26" s="2"/>
      <c r="D26" s="2"/>
      <c r="E26" s="2"/>
      <c r="F26" s="2"/>
      <c r="G26" s="2"/>
      <c r="H26" s="2"/>
      <c r="I26" s="2"/>
      <c r="J26" s="2"/>
      <c r="K26" s="2"/>
      <c r="L26" s="2"/>
      <c r="M26" s="2"/>
      <c r="N26" s="2"/>
      <c r="O26" s="2"/>
      <c r="P26" s="2"/>
      <c r="Q26" s="2"/>
      <c r="R26" s="2"/>
      <c r="S26" s="2"/>
      <c r="T26" s="2"/>
      <c r="U26" s="2"/>
      <c r="V26" s="2"/>
      <c r="W26" s="2"/>
      <c r="X26" s="2"/>
      <c r="Y26" s="2"/>
      <c r="Z26" s="2"/>
    </row>
    <row r="27" ht="12.75" customHeight="1">
      <c r="A27" s="2"/>
      <c r="B27" s="2"/>
      <c r="C27" s="2"/>
      <c r="D27" s="2"/>
      <c r="E27" s="2"/>
      <c r="F27" s="2"/>
      <c r="G27" s="2"/>
      <c r="H27" s="2"/>
      <c r="I27" s="2"/>
      <c r="J27" s="2"/>
      <c r="K27" s="2"/>
      <c r="L27" s="2"/>
      <c r="M27" s="2"/>
      <c r="N27" s="2"/>
      <c r="O27" s="2"/>
      <c r="P27" s="2"/>
      <c r="Q27" s="2"/>
      <c r="R27" s="2"/>
      <c r="S27" s="2"/>
      <c r="T27" s="2"/>
      <c r="U27" s="2"/>
      <c r="V27" s="2"/>
      <c r="W27" s="2"/>
      <c r="X27" s="2"/>
      <c r="Y27" s="2"/>
      <c r="Z27" s="2"/>
    </row>
    <row r="28" ht="12.75" customHeight="1">
      <c r="A28" s="2"/>
      <c r="B28" s="2"/>
      <c r="C28" s="2"/>
      <c r="D28" s="2"/>
      <c r="E28" s="2"/>
      <c r="F28" s="2"/>
      <c r="G28" s="2"/>
      <c r="H28" s="2"/>
      <c r="I28" s="2"/>
      <c r="J28" s="2"/>
      <c r="K28" s="2"/>
      <c r="L28" s="2"/>
      <c r="M28" s="2"/>
      <c r="N28" s="2"/>
      <c r="O28" s="2"/>
      <c r="P28" s="2"/>
      <c r="Q28" s="2"/>
      <c r="R28" s="2"/>
      <c r="S28" s="2"/>
      <c r="T28" s="2"/>
      <c r="U28" s="2"/>
      <c r="V28" s="2"/>
      <c r="W28" s="2"/>
      <c r="X28" s="2"/>
      <c r="Y28" s="2"/>
      <c r="Z28" s="2"/>
    </row>
    <row r="29" ht="12.75" customHeight="1">
      <c r="A29" s="2"/>
      <c r="B29" s="2"/>
      <c r="C29" s="2"/>
      <c r="D29" s="2"/>
      <c r="E29" s="2"/>
      <c r="F29" s="2"/>
      <c r="G29" s="2"/>
      <c r="H29" s="2"/>
      <c r="I29" s="2"/>
      <c r="J29" s="2"/>
      <c r="K29" s="2"/>
      <c r="L29" s="2"/>
      <c r="M29" s="2"/>
      <c r="N29" s="2"/>
      <c r="O29" s="2"/>
      <c r="P29" s="2"/>
      <c r="Q29" s="2"/>
      <c r="R29" s="2"/>
      <c r="S29" s="2"/>
      <c r="T29" s="2"/>
      <c r="U29" s="2"/>
      <c r="V29" s="2"/>
      <c r="W29" s="2"/>
      <c r="X29" s="2"/>
      <c r="Y29" s="2"/>
      <c r="Z29" s="2"/>
    </row>
    <row r="30" ht="12.75" customHeight="1">
      <c r="A30" s="2"/>
      <c r="B30" s="2"/>
      <c r="C30" s="2"/>
      <c r="D30" s="2"/>
      <c r="E30" s="2"/>
      <c r="F30" s="2"/>
      <c r="G30" s="2"/>
      <c r="H30" s="2"/>
      <c r="I30" s="2"/>
      <c r="J30" s="2"/>
      <c r="K30" s="2"/>
      <c r="L30" s="2"/>
      <c r="M30" s="2"/>
      <c r="N30" s="2"/>
      <c r="O30" s="2"/>
      <c r="P30" s="2"/>
      <c r="Q30" s="2"/>
      <c r="R30" s="2"/>
      <c r="S30" s="2"/>
      <c r="T30" s="2"/>
      <c r="U30" s="2"/>
      <c r="V30" s="2"/>
      <c r="W30" s="2"/>
      <c r="X30" s="2"/>
      <c r="Y30" s="2"/>
      <c r="Z30" s="2"/>
    </row>
    <row r="31" ht="12.75" customHeight="1">
      <c r="A31" s="2"/>
      <c r="B31" s="2"/>
      <c r="C31" s="2"/>
      <c r="D31" s="2"/>
      <c r="E31" s="2"/>
      <c r="F31" s="2"/>
      <c r="G31" s="2"/>
      <c r="H31" s="2"/>
      <c r="I31" s="2"/>
      <c r="J31" s="2"/>
      <c r="K31" s="2"/>
      <c r="L31" s="2"/>
      <c r="M31" s="2"/>
      <c r="N31" s="2"/>
      <c r="O31" s="2"/>
      <c r="P31" s="2"/>
      <c r="Q31" s="2"/>
      <c r="R31" s="2"/>
      <c r="S31" s="2"/>
      <c r="T31" s="2"/>
      <c r="U31" s="2"/>
      <c r="V31" s="2"/>
      <c r="W31" s="2"/>
      <c r="X31" s="2"/>
      <c r="Y31" s="2"/>
      <c r="Z31" s="2"/>
    </row>
    <row r="32" ht="12.75" customHeight="1">
      <c r="A32" s="2"/>
      <c r="B32" s="2"/>
      <c r="C32" s="2"/>
      <c r="D32" s="2"/>
      <c r="E32" s="2"/>
      <c r="F32" s="2"/>
      <c r="G32" s="2"/>
      <c r="H32" s="2"/>
      <c r="I32" s="2"/>
      <c r="J32" s="2"/>
      <c r="K32" s="2"/>
      <c r="L32" s="2"/>
      <c r="M32" s="2"/>
      <c r="N32" s="2"/>
      <c r="O32" s="2"/>
      <c r="P32" s="2"/>
      <c r="Q32" s="2"/>
      <c r="R32" s="2"/>
      <c r="S32" s="2"/>
      <c r="T32" s="2"/>
      <c r="U32" s="2"/>
      <c r="V32" s="2"/>
      <c r="W32" s="2"/>
      <c r="X32" s="2"/>
      <c r="Y32" s="2"/>
      <c r="Z32" s="2"/>
    </row>
    <row r="33" ht="12.75" customHeight="1">
      <c r="A33" s="2"/>
      <c r="B33" s="2"/>
      <c r="C33" s="2"/>
      <c r="D33" s="2"/>
      <c r="E33" s="2"/>
      <c r="F33" s="2"/>
      <c r="G33" s="2"/>
      <c r="H33" s="2"/>
      <c r="I33" s="2"/>
      <c r="J33" s="2"/>
      <c r="K33" s="2"/>
      <c r="L33" s="2"/>
      <c r="M33" s="2"/>
      <c r="N33" s="2"/>
      <c r="O33" s="2"/>
      <c r="P33" s="2"/>
      <c r="Q33" s="2"/>
      <c r="R33" s="2"/>
      <c r="S33" s="2"/>
      <c r="T33" s="2"/>
      <c r="U33" s="2"/>
      <c r="V33" s="2"/>
      <c r="W33" s="2"/>
      <c r="X33" s="2"/>
      <c r="Y33" s="2"/>
      <c r="Z33" s="2"/>
    </row>
    <row r="34" ht="12.75" customHeight="1">
      <c r="A34" s="2"/>
      <c r="B34" s="2"/>
      <c r="C34" s="2"/>
      <c r="D34" s="2"/>
      <c r="E34" s="2"/>
      <c r="F34" s="2"/>
      <c r="G34" s="2"/>
      <c r="H34" s="2"/>
      <c r="I34" s="2"/>
      <c r="J34" s="2"/>
      <c r="K34" s="2"/>
      <c r="L34" s="2"/>
      <c r="M34" s="2"/>
      <c r="N34" s="2"/>
      <c r="O34" s="2"/>
      <c r="P34" s="2"/>
      <c r="Q34" s="2"/>
      <c r="R34" s="2"/>
      <c r="S34" s="2"/>
      <c r="T34" s="2"/>
      <c r="U34" s="2"/>
      <c r="V34" s="2"/>
      <c r="W34" s="2"/>
      <c r="X34" s="2"/>
      <c r="Y34" s="2"/>
      <c r="Z34" s="2"/>
    </row>
    <row r="35" ht="12.75" customHeight="1">
      <c r="A35" s="2"/>
      <c r="B35" s="2"/>
      <c r="C35" s="2"/>
      <c r="D35" s="2"/>
      <c r="E35" s="2"/>
      <c r="F35" s="2"/>
      <c r="G35" s="2"/>
      <c r="H35" s="2"/>
      <c r="I35" s="2"/>
      <c r="J35" s="2"/>
      <c r="K35" s="2"/>
      <c r="L35" s="2"/>
      <c r="M35" s="2"/>
      <c r="N35" s="2"/>
      <c r="O35" s="2"/>
      <c r="P35" s="2"/>
      <c r="Q35" s="2"/>
      <c r="R35" s="2"/>
      <c r="S35" s="2"/>
      <c r="T35" s="2"/>
      <c r="U35" s="2"/>
      <c r="V35" s="2"/>
      <c r="W35" s="2"/>
      <c r="X35" s="2"/>
      <c r="Y35" s="2"/>
      <c r="Z35" s="2"/>
    </row>
    <row r="36" ht="12.75" customHeight="1">
      <c r="A36" s="2"/>
      <c r="B36" s="2"/>
      <c r="C36" s="2"/>
      <c r="D36" s="2"/>
      <c r="E36" s="2"/>
      <c r="F36" s="2"/>
      <c r="G36" s="2"/>
      <c r="H36" s="2"/>
      <c r="I36" s="2"/>
      <c r="J36" s="2"/>
      <c r="K36" s="2"/>
      <c r="L36" s="2"/>
      <c r="M36" s="2"/>
      <c r="N36" s="2"/>
      <c r="O36" s="2"/>
      <c r="P36" s="2"/>
      <c r="Q36" s="2"/>
      <c r="R36" s="2"/>
      <c r="S36" s="2"/>
      <c r="T36" s="2"/>
      <c r="U36" s="2"/>
      <c r="V36" s="2"/>
      <c r="W36" s="2"/>
      <c r="X36" s="2"/>
      <c r="Y36" s="2"/>
      <c r="Z36" s="2"/>
    </row>
    <row r="37" ht="12.75" customHeight="1">
      <c r="A37" s="2"/>
      <c r="B37" s="2"/>
      <c r="C37" s="2"/>
      <c r="D37" s="2"/>
      <c r="E37" s="2"/>
      <c r="F37" s="2"/>
      <c r="G37" s="2"/>
      <c r="H37" s="2"/>
      <c r="I37" s="2"/>
      <c r="J37" s="2"/>
      <c r="K37" s="2"/>
      <c r="L37" s="2"/>
      <c r="M37" s="2"/>
      <c r="N37" s="2"/>
      <c r="O37" s="2"/>
      <c r="P37" s="2"/>
      <c r="Q37" s="2"/>
      <c r="R37" s="2"/>
      <c r="S37" s="2"/>
      <c r="T37" s="2"/>
      <c r="U37" s="2"/>
      <c r="V37" s="2"/>
      <c r="W37" s="2"/>
      <c r="X37" s="2"/>
      <c r="Y37" s="2"/>
      <c r="Z37" s="2"/>
    </row>
    <row r="38" ht="12.75" customHeight="1">
      <c r="A38" s="2"/>
      <c r="B38" s="2"/>
      <c r="C38" s="2"/>
      <c r="D38" s="2"/>
      <c r="E38" s="2"/>
      <c r="F38" s="2"/>
      <c r="G38" s="2"/>
      <c r="H38" s="2"/>
      <c r="I38" s="2"/>
      <c r="J38" s="2"/>
      <c r="K38" s="2"/>
      <c r="L38" s="2"/>
      <c r="M38" s="2"/>
      <c r="N38" s="2"/>
      <c r="O38" s="2"/>
      <c r="P38" s="2"/>
      <c r="Q38" s="2"/>
      <c r="R38" s="2"/>
      <c r="S38" s="2"/>
      <c r="T38" s="2"/>
      <c r="U38" s="2"/>
      <c r="V38" s="2"/>
      <c r="W38" s="2"/>
      <c r="X38" s="2"/>
      <c r="Y38" s="2"/>
      <c r="Z38" s="2"/>
    </row>
    <row r="39" ht="12.75" customHeight="1">
      <c r="A39" s="2"/>
      <c r="B39" s="2"/>
      <c r="C39" s="2"/>
      <c r="D39" s="2"/>
      <c r="E39" s="2"/>
      <c r="F39" s="2"/>
      <c r="G39" s="2"/>
      <c r="H39" s="2"/>
      <c r="I39" s="2"/>
      <c r="J39" s="2"/>
      <c r="K39" s="2"/>
      <c r="L39" s="2"/>
      <c r="M39" s="2"/>
      <c r="N39" s="2"/>
      <c r="O39" s="2"/>
      <c r="P39" s="2"/>
      <c r="Q39" s="2"/>
      <c r="R39" s="2"/>
      <c r="S39" s="2"/>
      <c r="T39" s="2"/>
      <c r="U39" s="2"/>
      <c r="V39" s="2"/>
      <c r="W39" s="2"/>
      <c r="X39" s="2"/>
      <c r="Y39" s="2"/>
      <c r="Z39" s="2"/>
    </row>
    <row r="40" ht="12.75" customHeight="1">
      <c r="A40" s="2"/>
      <c r="B40" s="2"/>
      <c r="C40" s="2"/>
      <c r="D40" s="2"/>
      <c r="E40" s="2"/>
      <c r="F40" s="2"/>
      <c r="G40" s="2"/>
      <c r="H40" s="2"/>
      <c r="I40" s="2"/>
      <c r="J40" s="2"/>
      <c r="K40" s="2"/>
      <c r="L40" s="2"/>
      <c r="M40" s="2"/>
      <c r="N40" s="2"/>
      <c r="O40" s="2"/>
      <c r="P40" s="2"/>
      <c r="Q40" s="2"/>
      <c r="R40" s="2"/>
      <c r="S40" s="2"/>
      <c r="T40" s="2"/>
      <c r="U40" s="2"/>
      <c r="V40" s="2"/>
      <c r="W40" s="2"/>
      <c r="X40" s="2"/>
      <c r="Y40" s="2"/>
      <c r="Z40" s="2"/>
    </row>
    <row r="41" ht="12.75" customHeight="1">
      <c r="A41" s="2"/>
      <c r="B41" s="2"/>
      <c r="C41" s="2"/>
      <c r="D41" s="2"/>
      <c r="E41" s="2"/>
      <c r="F41" s="2"/>
      <c r="G41" s="2"/>
      <c r="H41" s="2"/>
      <c r="I41" s="2"/>
      <c r="J41" s="2"/>
      <c r="K41" s="2"/>
      <c r="L41" s="2"/>
      <c r="M41" s="2"/>
      <c r="N41" s="2"/>
      <c r="O41" s="2"/>
      <c r="P41" s="2"/>
      <c r="Q41" s="2"/>
      <c r="R41" s="2"/>
      <c r="S41" s="2"/>
      <c r="T41" s="2"/>
      <c r="U41" s="2"/>
      <c r="V41" s="2"/>
      <c r="W41" s="2"/>
      <c r="X41" s="2"/>
      <c r="Y41" s="2"/>
      <c r="Z41" s="2"/>
    </row>
    <row r="42" ht="12.75" customHeight="1">
      <c r="A42" s="2"/>
      <c r="B42" s="2"/>
      <c r="C42" s="2"/>
      <c r="D42" s="2"/>
      <c r="E42" s="2"/>
      <c r="F42" s="2"/>
      <c r="G42" s="2"/>
      <c r="H42" s="2"/>
      <c r="I42" s="2"/>
      <c r="J42" s="2"/>
      <c r="K42" s="2"/>
      <c r="L42" s="2"/>
      <c r="M42" s="2"/>
      <c r="N42" s="2"/>
      <c r="O42" s="2"/>
      <c r="P42" s="2"/>
      <c r="Q42" s="2"/>
      <c r="R42" s="2"/>
      <c r="S42" s="2"/>
      <c r="T42" s="2"/>
      <c r="U42" s="2"/>
      <c r="V42" s="2"/>
      <c r="W42" s="2"/>
      <c r="X42" s="2"/>
      <c r="Y42" s="2"/>
      <c r="Z42" s="2"/>
    </row>
    <row r="43" ht="12.75" customHeight="1">
      <c r="A43" s="2"/>
      <c r="B43" s="2"/>
      <c r="C43" s="2"/>
      <c r="D43" s="2"/>
      <c r="E43" s="2"/>
      <c r="F43" s="2"/>
      <c r="G43" s="2"/>
      <c r="H43" s="2"/>
      <c r="I43" s="2"/>
      <c r="J43" s="2"/>
      <c r="K43" s="2"/>
      <c r="L43" s="2"/>
      <c r="M43" s="2"/>
      <c r="N43" s="2"/>
      <c r="O43" s="2"/>
      <c r="P43" s="2"/>
      <c r="Q43" s="2"/>
      <c r="R43" s="2"/>
      <c r="S43" s="2"/>
      <c r="T43" s="2"/>
      <c r="U43" s="2"/>
      <c r="V43" s="2"/>
      <c r="W43" s="2"/>
      <c r="X43" s="2"/>
      <c r="Y43" s="2"/>
      <c r="Z43" s="2"/>
    </row>
    <row r="44" ht="12.75" customHeight="1">
      <c r="A44" s="2"/>
      <c r="B44" s="2"/>
      <c r="C44" s="2"/>
      <c r="D44" s="2"/>
      <c r="E44" s="2"/>
      <c r="F44" s="2"/>
      <c r="G44" s="2"/>
      <c r="H44" s="2"/>
      <c r="I44" s="2"/>
      <c r="J44" s="2"/>
      <c r="K44" s="2"/>
      <c r="L44" s="2"/>
      <c r="M44" s="2"/>
      <c r="N44" s="2"/>
      <c r="O44" s="2"/>
      <c r="P44" s="2"/>
      <c r="Q44" s="2"/>
      <c r="R44" s="2"/>
      <c r="S44" s="2"/>
      <c r="T44" s="2"/>
      <c r="U44" s="2"/>
      <c r="V44" s="2"/>
      <c r="W44" s="2"/>
      <c r="X44" s="2"/>
      <c r="Y44" s="2"/>
      <c r="Z44" s="2"/>
    </row>
    <row r="45" ht="12.75" customHeight="1">
      <c r="A45" s="2"/>
      <c r="B45" s="2"/>
      <c r="C45" s="2"/>
      <c r="D45" s="2"/>
      <c r="E45" s="2"/>
      <c r="F45" s="2"/>
      <c r="G45" s="2"/>
      <c r="H45" s="2"/>
      <c r="I45" s="2"/>
      <c r="J45" s="2"/>
      <c r="K45" s="2"/>
      <c r="L45" s="2"/>
      <c r="M45" s="2"/>
      <c r="N45" s="2"/>
      <c r="O45" s="2"/>
      <c r="P45" s="2"/>
      <c r="Q45" s="2"/>
      <c r="R45" s="2"/>
      <c r="S45" s="2"/>
      <c r="T45" s="2"/>
      <c r="U45" s="2"/>
      <c r="V45" s="2"/>
      <c r="W45" s="2"/>
      <c r="X45" s="2"/>
      <c r="Y45" s="2"/>
      <c r="Z45" s="2"/>
    </row>
    <row r="46" ht="12.75" customHeight="1">
      <c r="A46" s="2"/>
      <c r="B46" s="2"/>
      <c r="C46" s="2"/>
      <c r="D46" s="2"/>
      <c r="E46" s="2"/>
      <c r="F46" s="2"/>
      <c r="G46" s="2"/>
      <c r="H46" s="2"/>
      <c r="I46" s="2"/>
      <c r="J46" s="2"/>
      <c r="K46" s="2"/>
      <c r="L46" s="2"/>
      <c r="M46" s="2"/>
      <c r="N46" s="2"/>
      <c r="O46" s="2"/>
      <c r="P46" s="2"/>
      <c r="Q46" s="2"/>
      <c r="R46" s="2"/>
      <c r="S46" s="2"/>
      <c r="T46" s="2"/>
      <c r="U46" s="2"/>
      <c r="V46" s="2"/>
      <c r="W46" s="2"/>
      <c r="X46" s="2"/>
      <c r="Y46" s="2"/>
      <c r="Z46" s="2"/>
    </row>
    <row r="47" ht="12.75" customHeight="1">
      <c r="A47" s="2"/>
      <c r="B47" s="2"/>
      <c r="C47" s="2"/>
      <c r="D47" s="2"/>
      <c r="E47" s="2"/>
      <c r="F47" s="2"/>
      <c r="G47" s="2"/>
      <c r="H47" s="2"/>
      <c r="I47" s="2"/>
      <c r="J47" s="2"/>
      <c r="K47" s="2"/>
      <c r="L47" s="2"/>
      <c r="M47" s="2"/>
      <c r="N47" s="2"/>
      <c r="O47" s="2"/>
      <c r="P47" s="2"/>
      <c r="Q47" s="2"/>
      <c r="R47" s="2"/>
      <c r="S47" s="2"/>
      <c r="T47" s="2"/>
      <c r="U47" s="2"/>
      <c r="V47" s="2"/>
      <c r="W47" s="2"/>
      <c r="X47" s="2"/>
      <c r="Y47" s="2"/>
      <c r="Z47" s="2"/>
    </row>
    <row r="48" ht="12.75" customHeight="1">
      <c r="A48" s="2"/>
      <c r="B48" s="2"/>
      <c r="C48" s="2"/>
      <c r="D48" s="2"/>
      <c r="E48" s="2"/>
      <c r="F48" s="2"/>
      <c r="G48" s="2"/>
      <c r="H48" s="2"/>
      <c r="I48" s="2"/>
      <c r="J48" s="2"/>
      <c r="K48" s="2"/>
      <c r="L48" s="2"/>
      <c r="M48" s="2"/>
      <c r="N48" s="2"/>
      <c r="O48" s="2"/>
      <c r="P48" s="2"/>
      <c r="Q48" s="2"/>
      <c r="R48" s="2"/>
      <c r="S48" s="2"/>
      <c r="T48" s="2"/>
      <c r="U48" s="2"/>
      <c r="V48" s="2"/>
      <c r="W48" s="2"/>
      <c r="X48" s="2"/>
      <c r="Y48" s="2"/>
      <c r="Z48" s="2"/>
    </row>
    <row r="49" ht="12.75" customHeight="1">
      <c r="A49" s="2"/>
      <c r="B49" s="2"/>
      <c r="C49" s="2"/>
      <c r="D49" s="2"/>
      <c r="E49" s="2"/>
      <c r="F49" s="2"/>
      <c r="G49" s="2"/>
      <c r="H49" s="2"/>
      <c r="I49" s="2"/>
      <c r="J49" s="2"/>
      <c r="K49" s="2"/>
      <c r="L49" s="2"/>
      <c r="M49" s="2"/>
      <c r="N49" s="2"/>
      <c r="O49" s="2"/>
      <c r="P49" s="2"/>
      <c r="Q49" s="2"/>
      <c r="R49" s="2"/>
      <c r="S49" s="2"/>
      <c r="T49" s="2"/>
      <c r="U49" s="2"/>
      <c r="V49" s="2"/>
      <c r="W49" s="2"/>
      <c r="X49" s="2"/>
      <c r="Y49" s="2"/>
      <c r="Z49" s="2"/>
    </row>
    <row r="50" ht="12.75" customHeight="1">
      <c r="A50" s="2"/>
      <c r="B50" s="2"/>
      <c r="C50" s="2"/>
      <c r="D50" s="2"/>
      <c r="E50" s="2"/>
      <c r="F50" s="2"/>
      <c r="G50" s="2"/>
      <c r="H50" s="2"/>
      <c r="I50" s="2"/>
      <c r="J50" s="2"/>
      <c r="K50" s="2"/>
      <c r="L50" s="2"/>
      <c r="M50" s="2"/>
      <c r="N50" s="2"/>
      <c r="O50" s="2"/>
      <c r="P50" s="2"/>
      <c r="Q50" s="2"/>
      <c r="R50" s="2"/>
      <c r="S50" s="2"/>
      <c r="T50" s="2"/>
      <c r="U50" s="2"/>
      <c r="V50" s="2"/>
      <c r="W50" s="2"/>
      <c r="X50" s="2"/>
      <c r="Y50" s="2"/>
      <c r="Z50" s="2"/>
    </row>
    <row r="51" ht="12.75" customHeight="1">
      <c r="A51" s="2"/>
      <c r="B51" s="2"/>
      <c r="C51" s="2"/>
      <c r="D51" s="2"/>
      <c r="E51" s="2"/>
      <c r="F51" s="2"/>
      <c r="G51" s="2"/>
      <c r="H51" s="2"/>
      <c r="I51" s="2"/>
      <c r="J51" s="2"/>
      <c r="K51" s="2"/>
      <c r="L51" s="2"/>
      <c r="M51" s="2"/>
      <c r="N51" s="2"/>
      <c r="O51" s="2"/>
      <c r="P51" s="2"/>
      <c r="Q51" s="2"/>
      <c r="R51" s="2"/>
      <c r="S51" s="2"/>
      <c r="T51" s="2"/>
      <c r="U51" s="2"/>
      <c r="V51" s="2"/>
      <c r="W51" s="2"/>
      <c r="X51" s="2"/>
      <c r="Y51" s="2"/>
      <c r="Z51" s="2"/>
    </row>
    <row r="52" ht="12.75" customHeight="1">
      <c r="A52" s="2"/>
      <c r="B52" s="2"/>
      <c r="C52" s="2"/>
      <c r="D52" s="2"/>
      <c r="E52" s="2"/>
      <c r="F52" s="2"/>
      <c r="G52" s="2"/>
      <c r="H52" s="2"/>
      <c r="I52" s="2"/>
      <c r="J52" s="2"/>
      <c r="K52" s="2"/>
      <c r="L52" s="2"/>
      <c r="M52" s="2"/>
      <c r="N52" s="2"/>
      <c r="O52" s="2"/>
      <c r="P52" s="2"/>
      <c r="Q52" s="2"/>
      <c r="R52" s="2"/>
      <c r="S52" s="2"/>
      <c r="T52" s="2"/>
      <c r="U52" s="2"/>
      <c r="V52" s="2"/>
      <c r="W52" s="2"/>
      <c r="X52" s="2"/>
      <c r="Y52" s="2"/>
      <c r="Z52" s="2"/>
    </row>
    <row r="53" ht="12.75" customHeight="1">
      <c r="A53" s="2"/>
      <c r="B53" s="2"/>
      <c r="C53" s="2"/>
      <c r="D53" s="2"/>
      <c r="E53" s="2"/>
      <c r="F53" s="2"/>
      <c r="G53" s="2"/>
      <c r="H53" s="2"/>
      <c r="I53" s="2"/>
      <c r="J53" s="2"/>
      <c r="K53" s="2"/>
      <c r="L53" s="2"/>
      <c r="M53" s="2"/>
      <c r="N53" s="2"/>
      <c r="O53" s="2"/>
      <c r="P53" s="2"/>
      <c r="Q53" s="2"/>
      <c r="R53" s="2"/>
      <c r="S53" s="2"/>
      <c r="T53" s="2"/>
      <c r="U53" s="2"/>
      <c r="V53" s="2"/>
      <c r="W53" s="2"/>
      <c r="X53" s="2"/>
      <c r="Y53" s="2"/>
      <c r="Z53" s="2"/>
    </row>
    <row r="54" ht="12.75" customHeight="1">
      <c r="A54" s="2"/>
      <c r="B54" s="2"/>
      <c r="C54" s="2"/>
      <c r="D54" s="2"/>
      <c r="E54" s="2"/>
      <c r="F54" s="2"/>
      <c r="G54" s="2"/>
      <c r="H54" s="2"/>
      <c r="I54" s="2"/>
      <c r="J54" s="2"/>
      <c r="K54" s="2"/>
      <c r="L54" s="2"/>
      <c r="M54" s="2"/>
      <c r="N54" s="2"/>
      <c r="O54" s="2"/>
      <c r="P54" s="2"/>
      <c r="Q54" s="2"/>
      <c r="R54" s="2"/>
      <c r="S54" s="2"/>
      <c r="T54" s="2"/>
      <c r="U54" s="2"/>
      <c r="V54" s="2"/>
      <c r="W54" s="2"/>
      <c r="X54" s="2"/>
      <c r="Y54" s="2"/>
      <c r="Z54" s="2"/>
    </row>
    <row r="55" ht="12.75" customHeight="1">
      <c r="A55" s="2"/>
      <c r="B55" s="2"/>
      <c r="C55" s="2"/>
      <c r="D55" s="2"/>
      <c r="E55" s="2"/>
      <c r="F55" s="2"/>
      <c r="G55" s="2"/>
      <c r="H55" s="2"/>
      <c r="I55" s="2"/>
      <c r="J55" s="2"/>
      <c r="K55" s="2"/>
      <c r="L55" s="2"/>
      <c r="M55" s="2"/>
      <c r="N55" s="2"/>
      <c r="O55" s="2"/>
      <c r="P55" s="2"/>
      <c r="Q55" s="2"/>
      <c r="R55" s="2"/>
      <c r="S55" s="2"/>
      <c r="T55" s="2"/>
      <c r="U55" s="2"/>
      <c r="V55" s="2"/>
      <c r="W55" s="2"/>
      <c r="X55" s="2"/>
      <c r="Y55" s="2"/>
      <c r="Z55" s="2"/>
    </row>
    <row r="56" ht="12.75" customHeight="1">
      <c r="A56" s="2"/>
      <c r="B56" s="2"/>
      <c r="C56" s="2"/>
      <c r="D56" s="2"/>
      <c r="E56" s="2"/>
      <c r="F56" s="2"/>
      <c r="G56" s="2"/>
      <c r="H56" s="2"/>
      <c r="I56" s="2"/>
      <c r="J56" s="2"/>
      <c r="K56" s="2"/>
      <c r="L56" s="2"/>
      <c r="M56" s="2"/>
      <c r="N56" s="2"/>
      <c r="O56" s="2"/>
      <c r="P56" s="2"/>
      <c r="Q56" s="2"/>
      <c r="R56" s="2"/>
      <c r="S56" s="2"/>
      <c r="T56" s="2"/>
      <c r="U56" s="2"/>
      <c r="V56" s="2"/>
      <c r="W56" s="2"/>
      <c r="X56" s="2"/>
      <c r="Y56" s="2"/>
      <c r="Z56" s="2"/>
    </row>
    <row r="57" ht="12.75" customHeight="1">
      <c r="A57" s="2"/>
      <c r="B57" s="2"/>
      <c r="C57" s="2"/>
      <c r="D57" s="2"/>
      <c r="E57" s="2"/>
      <c r="F57" s="2"/>
      <c r="G57" s="2"/>
      <c r="H57" s="2"/>
      <c r="I57" s="2"/>
      <c r="J57" s="2"/>
      <c r="K57" s="2"/>
      <c r="L57" s="2"/>
      <c r="M57" s="2"/>
      <c r="N57" s="2"/>
      <c r="O57" s="2"/>
      <c r="P57" s="2"/>
      <c r="Q57" s="2"/>
      <c r="R57" s="2"/>
      <c r="S57" s="2"/>
      <c r="T57" s="2"/>
      <c r="U57" s="2"/>
      <c r="V57" s="2"/>
      <c r="W57" s="2"/>
      <c r="X57" s="2"/>
      <c r="Y57" s="2"/>
      <c r="Z57" s="2"/>
    </row>
    <row r="58" ht="12.75" customHeight="1">
      <c r="A58" s="2"/>
      <c r="B58" s="2"/>
      <c r="C58" s="2"/>
      <c r="D58" s="2"/>
      <c r="E58" s="2"/>
      <c r="F58" s="2"/>
      <c r="G58" s="2"/>
      <c r="H58" s="2"/>
      <c r="I58" s="2"/>
      <c r="J58" s="2"/>
      <c r="K58" s="2"/>
      <c r="L58" s="2"/>
      <c r="M58" s="2"/>
      <c r="N58" s="2"/>
      <c r="O58" s="2"/>
      <c r="P58" s="2"/>
      <c r="Q58" s="2"/>
      <c r="R58" s="2"/>
      <c r="S58" s="2"/>
      <c r="T58" s="2"/>
      <c r="U58" s="2"/>
      <c r="V58" s="2"/>
      <c r="W58" s="2"/>
      <c r="X58" s="2"/>
      <c r="Y58" s="2"/>
      <c r="Z58" s="2"/>
    </row>
    <row r="59" ht="12.75" customHeight="1">
      <c r="A59" s="2"/>
      <c r="B59" s="2"/>
      <c r="C59" s="2"/>
      <c r="D59" s="2"/>
      <c r="E59" s="2"/>
      <c r="F59" s="2"/>
      <c r="G59" s="2"/>
      <c r="H59" s="2"/>
      <c r="I59" s="2"/>
      <c r="J59" s="2"/>
      <c r="K59" s="2"/>
      <c r="L59" s="2"/>
      <c r="M59" s="2"/>
      <c r="N59" s="2"/>
      <c r="O59" s="2"/>
      <c r="P59" s="2"/>
      <c r="Q59" s="2"/>
      <c r="R59" s="2"/>
      <c r="S59" s="2"/>
      <c r="T59" s="2"/>
      <c r="U59" s="2"/>
      <c r="V59" s="2"/>
      <c r="W59" s="2"/>
      <c r="X59" s="2"/>
      <c r="Y59" s="2"/>
      <c r="Z59" s="2"/>
    </row>
    <row r="60" ht="12.75" customHeight="1">
      <c r="A60" s="2"/>
      <c r="B60" s="2"/>
      <c r="C60" s="2"/>
      <c r="D60" s="2"/>
      <c r="E60" s="2"/>
      <c r="F60" s="2"/>
      <c r="G60" s="2"/>
      <c r="H60" s="2"/>
      <c r="I60" s="2"/>
      <c r="J60" s="2"/>
      <c r="K60" s="2"/>
      <c r="L60" s="2"/>
      <c r="M60" s="2"/>
      <c r="N60" s="2"/>
      <c r="O60" s="2"/>
      <c r="P60" s="2"/>
      <c r="Q60" s="2"/>
      <c r="R60" s="2"/>
      <c r="S60" s="2"/>
      <c r="T60" s="2"/>
      <c r="U60" s="2"/>
      <c r="V60" s="2"/>
      <c r="W60" s="2"/>
      <c r="X60" s="2"/>
      <c r="Y60" s="2"/>
      <c r="Z60" s="2"/>
    </row>
    <row r="61" ht="12.75" customHeight="1">
      <c r="A61" s="2"/>
      <c r="B61" s="2"/>
      <c r="C61" s="2"/>
      <c r="D61" s="2"/>
      <c r="E61" s="2"/>
      <c r="F61" s="2"/>
      <c r="G61" s="2"/>
      <c r="H61" s="2"/>
      <c r="I61" s="2"/>
      <c r="J61" s="2"/>
      <c r="K61" s="2"/>
      <c r="L61" s="2"/>
      <c r="M61" s="2"/>
      <c r="N61" s="2"/>
      <c r="O61" s="2"/>
      <c r="P61" s="2"/>
      <c r="Q61" s="2"/>
      <c r="R61" s="2"/>
      <c r="S61" s="2"/>
      <c r="T61" s="2"/>
      <c r="U61" s="2"/>
      <c r="V61" s="2"/>
      <c r="W61" s="2"/>
      <c r="X61" s="2"/>
      <c r="Y61" s="2"/>
      <c r="Z61" s="2"/>
    </row>
    <row r="62" ht="12.75" customHeight="1">
      <c r="A62" s="2"/>
      <c r="B62" s="2"/>
      <c r="C62" s="2"/>
      <c r="D62" s="2"/>
      <c r="E62" s="2"/>
      <c r="F62" s="2"/>
      <c r="G62" s="2"/>
      <c r="H62" s="2"/>
      <c r="I62" s="2"/>
      <c r="J62" s="2"/>
      <c r="K62" s="2"/>
      <c r="L62" s="2"/>
      <c r="M62" s="2"/>
      <c r="N62" s="2"/>
      <c r="O62" s="2"/>
      <c r="P62" s="2"/>
      <c r="Q62" s="2"/>
      <c r="R62" s="2"/>
      <c r="S62" s="2"/>
      <c r="T62" s="2"/>
      <c r="U62" s="2"/>
      <c r="V62" s="2"/>
      <c r="W62" s="2"/>
      <c r="X62" s="2"/>
      <c r="Y62" s="2"/>
      <c r="Z62" s="2"/>
    </row>
    <row r="63" ht="12.75" customHeight="1">
      <c r="A63" s="2"/>
      <c r="B63" s="2"/>
      <c r="C63" s="2"/>
      <c r="D63" s="2"/>
      <c r="E63" s="2"/>
      <c r="F63" s="2"/>
      <c r="G63" s="2"/>
      <c r="H63" s="2"/>
      <c r="I63" s="2"/>
      <c r="J63" s="2"/>
      <c r="K63" s="2"/>
      <c r="L63" s="2"/>
      <c r="M63" s="2"/>
      <c r="N63" s="2"/>
      <c r="O63" s="2"/>
      <c r="P63" s="2"/>
      <c r="Q63" s="2"/>
      <c r="R63" s="2"/>
      <c r="S63" s="2"/>
      <c r="T63" s="2"/>
      <c r="U63" s="2"/>
      <c r="V63" s="2"/>
      <c r="W63" s="2"/>
      <c r="X63" s="2"/>
      <c r="Y63" s="2"/>
      <c r="Z63" s="2"/>
    </row>
    <row r="64" ht="12.75" customHeight="1">
      <c r="A64" s="2"/>
      <c r="B64" s="2"/>
      <c r="C64" s="2"/>
      <c r="D64" s="2"/>
      <c r="E64" s="2"/>
      <c r="F64" s="2"/>
      <c r="G64" s="2"/>
      <c r="H64" s="2"/>
      <c r="I64" s="2"/>
      <c r="J64" s="2"/>
      <c r="K64" s="2"/>
      <c r="L64" s="2"/>
      <c r="M64" s="2"/>
      <c r="N64" s="2"/>
      <c r="O64" s="2"/>
      <c r="P64" s="2"/>
      <c r="Q64" s="2"/>
      <c r="R64" s="2"/>
      <c r="S64" s="2"/>
      <c r="T64" s="2"/>
      <c r="U64" s="2"/>
      <c r="V64" s="2"/>
      <c r="W64" s="2"/>
      <c r="X64" s="2"/>
      <c r="Y64" s="2"/>
      <c r="Z64" s="2"/>
    </row>
    <row r="65" ht="12.75" customHeight="1">
      <c r="A65" s="2"/>
      <c r="B65" s="2"/>
      <c r="C65" s="2"/>
      <c r="D65" s="2"/>
      <c r="E65" s="2"/>
      <c r="F65" s="2"/>
      <c r="G65" s="2"/>
      <c r="H65" s="2"/>
      <c r="I65" s="2"/>
      <c r="J65" s="2"/>
      <c r="K65" s="2"/>
      <c r="L65" s="2"/>
      <c r="M65" s="2"/>
      <c r="N65" s="2"/>
      <c r="O65" s="2"/>
      <c r="P65" s="2"/>
      <c r="Q65" s="2"/>
      <c r="R65" s="2"/>
      <c r="S65" s="2"/>
      <c r="T65" s="2"/>
      <c r="U65" s="2"/>
      <c r="V65" s="2"/>
      <c r="W65" s="2"/>
      <c r="X65" s="2"/>
      <c r="Y65" s="2"/>
      <c r="Z65" s="2"/>
    </row>
    <row r="66" ht="12.75" customHeight="1">
      <c r="A66" s="2"/>
      <c r="B66" s="2"/>
      <c r="C66" s="2"/>
      <c r="D66" s="2"/>
      <c r="E66" s="2"/>
      <c r="F66" s="2"/>
      <c r="G66" s="2"/>
      <c r="H66" s="2"/>
      <c r="I66" s="2"/>
      <c r="J66" s="2"/>
      <c r="K66" s="2"/>
      <c r="L66" s="2"/>
      <c r="M66" s="2"/>
      <c r="N66" s="2"/>
      <c r="O66" s="2"/>
      <c r="P66" s="2"/>
      <c r="Q66" s="2"/>
      <c r="R66" s="2"/>
      <c r="S66" s="2"/>
      <c r="T66" s="2"/>
      <c r="U66" s="2"/>
      <c r="V66" s="2"/>
      <c r="W66" s="2"/>
      <c r="X66" s="2"/>
      <c r="Y66" s="2"/>
      <c r="Z66" s="2"/>
    </row>
    <row r="67" ht="12.75" customHeight="1">
      <c r="A67" s="2"/>
      <c r="B67" s="2"/>
      <c r="C67" s="2"/>
      <c r="D67" s="2"/>
      <c r="E67" s="2"/>
      <c r="F67" s="2"/>
      <c r="G67" s="2"/>
      <c r="H67" s="2"/>
      <c r="I67" s="2"/>
      <c r="J67" s="2"/>
      <c r="K67" s="2"/>
      <c r="L67" s="2"/>
      <c r="M67" s="2"/>
      <c r="N67" s="2"/>
      <c r="O67" s="2"/>
      <c r="P67" s="2"/>
      <c r="Q67" s="2"/>
      <c r="R67" s="2"/>
      <c r="S67" s="2"/>
      <c r="T67" s="2"/>
      <c r="U67" s="2"/>
      <c r="V67" s="2"/>
      <c r="W67" s="2"/>
      <c r="X67" s="2"/>
      <c r="Y67" s="2"/>
      <c r="Z67" s="2"/>
    </row>
    <row r="68" ht="12.75" customHeight="1">
      <c r="A68" s="2"/>
      <c r="B68" s="2"/>
      <c r="C68" s="2"/>
      <c r="D68" s="2"/>
      <c r="E68" s="2"/>
      <c r="F68" s="2"/>
      <c r="G68" s="2"/>
      <c r="H68" s="2"/>
      <c r="I68" s="2"/>
      <c r="J68" s="2"/>
      <c r="K68" s="2"/>
      <c r="L68" s="2"/>
      <c r="M68" s="2"/>
      <c r="N68" s="2"/>
      <c r="O68" s="2"/>
      <c r="P68" s="2"/>
      <c r="Q68" s="2"/>
      <c r="R68" s="2"/>
      <c r="S68" s="2"/>
      <c r="T68" s="2"/>
      <c r="U68" s="2"/>
      <c r="V68" s="2"/>
      <c r="W68" s="2"/>
      <c r="X68" s="2"/>
      <c r="Y68" s="2"/>
      <c r="Z68" s="2"/>
    </row>
    <row r="69" ht="12.75" customHeight="1">
      <c r="A69" s="2"/>
      <c r="B69" s="2"/>
      <c r="C69" s="2"/>
      <c r="D69" s="2"/>
      <c r="E69" s="2"/>
      <c r="F69" s="2"/>
      <c r="G69" s="2"/>
      <c r="H69" s="2"/>
      <c r="I69" s="2"/>
      <c r="J69" s="2"/>
      <c r="K69" s="2"/>
      <c r="L69" s="2"/>
      <c r="M69" s="2"/>
      <c r="N69" s="2"/>
      <c r="O69" s="2"/>
      <c r="P69" s="2"/>
      <c r="Q69" s="2"/>
      <c r="R69" s="2"/>
      <c r="S69" s="2"/>
      <c r="T69" s="2"/>
      <c r="U69" s="2"/>
      <c r="V69" s="2"/>
      <c r="W69" s="2"/>
      <c r="X69" s="2"/>
      <c r="Y69" s="2"/>
      <c r="Z69" s="2"/>
    </row>
    <row r="70" ht="12.75" customHeight="1">
      <c r="A70" s="2"/>
      <c r="B70" s="2"/>
      <c r="C70" s="2"/>
      <c r="D70" s="2"/>
      <c r="E70" s="2"/>
      <c r="F70" s="2"/>
      <c r="G70" s="2"/>
      <c r="H70" s="2"/>
      <c r="I70" s="2"/>
      <c r="J70" s="2"/>
      <c r="K70" s="2"/>
      <c r="L70" s="2"/>
      <c r="M70" s="2"/>
      <c r="N70" s="2"/>
      <c r="O70" s="2"/>
      <c r="P70" s="2"/>
      <c r="Q70" s="2"/>
      <c r="R70" s="2"/>
      <c r="S70" s="2"/>
      <c r="T70" s="2"/>
      <c r="U70" s="2"/>
      <c r="V70" s="2"/>
      <c r="W70" s="2"/>
      <c r="X70" s="2"/>
      <c r="Y70" s="2"/>
      <c r="Z70" s="2"/>
    </row>
    <row r="71" ht="12.75" customHeight="1">
      <c r="A71" s="2"/>
      <c r="B71" s="2"/>
      <c r="C71" s="2"/>
      <c r="D71" s="2"/>
      <c r="E71" s="2"/>
      <c r="F71" s="2"/>
      <c r="G71" s="2"/>
      <c r="H71" s="2"/>
      <c r="I71" s="2"/>
      <c r="J71" s="2"/>
      <c r="K71" s="2"/>
      <c r="L71" s="2"/>
      <c r="M71" s="2"/>
      <c r="N71" s="2"/>
      <c r="O71" s="2"/>
      <c r="P71" s="2"/>
      <c r="Q71" s="2"/>
      <c r="R71" s="2"/>
      <c r="S71" s="2"/>
      <c r="T71" s="2"/>
      <c r="U71" s="2"/>
      <c r="V71" s="2"/>
      <c r="W71" s="2"/>
      <c r="X71" s="2"/>
      <c r="Y71" s="2"/>
      <c r="Z71" s="2"/>
    </row>
    <row r="72" ht="12.75" customHeight="1">
      <c r="A72" s="2"/>
      <c r="B72" s="2"/>
      <c r="C72" s="2"/>
      <c r="D72" s="2"/>
      <c r="E72" s="2"/>
      <c r="F72" s="2"/>
      <c r="G72" s="2"/>
      <c r="H72" s="2"/>
      <c r="I72" s="2"/>
      <c r="J72" s="2"/>
      <c r="K72" s="2"/>
      <c r="L72" s="2"/>
      <c r="M72" s="2"/>
      <c r="N72" s="2"/>
      <c r="O72" s="2"/>
      <c r="P72" s="2"/>
      <c r="Q72" s="2"/>
      <c r="R72" s="2"/>
      <c r="S72" s="2"/>
      <c r="T72" s="2"/>
      <c r="U72" s="2"/>
      <c r="V72" s="2"/>
      <c r="W72" s="2"/>
      <c r="X72" s="2"/>
      <c r="Y72" s="2"/>
      <c r="Z72" s="2"/>
    </row>
    <row r="73" ht="12.75" customHeight="1">
      <c r="A73" s="2"/>
      <c r="B73" s="2"/>
      <c r="C73" s="2"/>
      <c r="D73" s="2"/>
      <c r="E73" s="2"/>
      <c r="F73" s="2"/>
      <c r="G73" s="2"/>
      <c r="H73" s="2"/>
      <c r="I73" s="2"/>
      <c r="J73" s="2"/>
      <c r="K73" s="2"/>
      <c r="L73" s="2"/>
      <c r="M73" s="2"/>
      <c r="N73" s="2"/>
      <c r="O73" s="2"/>
      <c r="P73" s="2"/>
      <c r="Q73" s="2"/>
      <c r="R73" s="2"/>
      <c r="S73" s="2"/>
      <c r="T73" s="2"/>
      <c r="U73" s="2"/>
      <c r="V73" s="2"/>
      <c r="W73" s="2"/>
      <c r="X73" s="2"/>
      <c r="Y73" s="2"/>
      <c r="Z73" s="2"/>
    </row>
    <row r="74" ht="12.75" customHeight="1">
      <c r="A74" s="2"/>
      <c r="B74" s="2"/>
      <c r="C74" s="2"/>
      <c r="D74" s="2"/>
      <c r="E74" s="2"/>
      <c r="F74" s="2"/>
      <c r="G74" s="2"/>
      <c r="H74" s="2"/>
      <c r="I74" s="2"/>
      <c r="J74" s="2"/>
      <c r="K74" s="2"/>
      <c r="L74" s="2"/>
      <c r="M74" s="2"/>
      <c r="N74" s="2"/>
      <c r="O74" s="2"/>
      <c r="P74" s="2"/>
      <c r="Q74" s="2"/>
      <c r="R74" s="2"/>
      <c r="S74" s="2"/>
      <c r="T74" s="2"/>
      <c r="U74" s="2"/>
      <c r="V74" s="2"/>
      <c r="W74" s="2"/>
      <c r="X74" s="2"/>
      <c r="Y74" s="2"/>
      <c r="Z74" s="2"/>
    </row>
    <row r="75" ht="12.75" customHeight="1">
      <c r="A75" s="2"/>
      <c r="B75" s="2"/>
      <c r="C75" s="2"/>
      <c r="D75" s="2"/>
      <c r="E75" s="2"/>
      <c r="F75" s="2"/>
      <c r="G75" s="2"/>
      <c r="H75" s="2"/>
      <c r="I75" s="2"/>
      <c r="J75" s="2"/>
      <c r="K75" s="2"/>
      <c r="L75" s="2"/>
      <c r="M75" s="2"/>
      <c r="N75" s="2"/>
      <c r="O75" s="2"/>
      <c r="P75" s="2"/>
      <c r="Q75" s="2"/>
      <c r="R75" s="2"/>
      <c r="S75" s="2"/>
      <c r="T75" s="2"/>
      <c r="U75" s="2"/>
      <c r="V75" s="2"/>
      <c r="W75" s="2"/>
      <c r="X75" s="2"/>
      <c r="Y75" s="2"/>
      <c r="Z75" s="2"/>
    </row>
    <row r="76" ht="12.75" customHeight="1">
      <c r="A76" s="2"/>
      <c r="B76" s="2"/>
      <c r="C76" s="2"/>
      <c r="D76" s="2"/>
      <c r="E76" s="2"/>
      <c r="F76" s="2"/>
      <c r="G76" s="2"/>
      <c r="H76" s="2"/>
      <c r="I76" s="2"/>
      <c r="J76" s="2"/>
      <c r="K76" s="2"/>
      <c r="L76" s="2"/>
      <c r="M76" s="2"/>
      <c r="N76" s="2"/>
      <c r="O76" s="2"/>
      <c r="P76" s="2"/>
      <c r="Q76" s="2"/>
      <c r="R76" s="2"/>
      <c r="S76" s="2"/>
      <c r="T76" s="2"/>
      <c r="U76" s="2"/>
      <c r="V76" s="2"/>
      <c r="W76" s="2"/>
      <c r="X76" s="2"/>
      <c r="Y76" s="2"/>
      <c r="Z76" s="2"/>
    </row>
    <row r="77" ht="12.75" customHeight="1">
      <c r="A77" s="2"/>
      <c r="B77" s="2"/>
      <c r="C77" s="2"/>
      <c r="D77" s="2"/>
      <c r="E77" s="2"/>
      <c r="F77" s="2"/>
      <c r="G77" s="2"/>
      <c r="H77" s="2"/>
      <c r="I77" s="2"/>
      <c r="J77" s="2"/>
      <c r="K77" s="2"/>
      <c r="L77" s="2"/>
      <c r="M77" s="2"/>
      <c r="N77" s="2"/>
      <c r="O77" s="2"/>
      <c r="P77" s="2"/>
      <c r="Q77" s="2"/>
      <c r="R77" s="2"/>
      <c r="S77" s="2"/>
      <c r="T77" s="2"/>
      <c r="U77" s="2"/>
      <c r="V77" s="2"/>
      <c r="W77" s="2"/>
      <c r="X77" s="2"/>
      <c r="Y77" s="2"/>
      <c r="Z77" s="2"/>
    </row>
    <row r="78" ht="12.75" customHeight="1">
      <c r="A78" s="2"/>
      <c r="B78" s="2"/>
      <c r="C78" s="2"/>
      <c r="D78" s="2"/>
      <c r="E78" s="2"/>
      <c r="F78" s="2"/>
      <c r="G78" s="2"/>
      <c r="H78" s="2"/>
      <c r="I78" s="2"/>
      <c r="J78" s="2"/>
      <c r="K78" s="2"/>
      <c r="L78" s="2"/>
      <c r="M78" s="2"/>
      <c r="N78" s="2"/>
      <c r="O78" s="2"/>
      <c r="P78" s="2"/>
      <c r="Q78" s="2"/>
      <c r="R78" s="2"/>
      <c r="S78" s="2"/>
      <c r="T78" s="2"/>
      <c r="U78" s="2"/>
      <c r="V78" s="2"/>
      <c r="W78" s="2"/>
      <c r="X78" s="2"/>
      <c r="Y78" s="2"/>
      <c r="Z78" s="2"/>
    </row>
    <row r="79" ht="12.75" customHeight="1">
      <c r="A79" s="2"/>
      <c r="B79" s="2"/>
      <c r="C79" s="2"/>
      <c r="D79" s="2"/>
      <c r="E79" s="2"/>
      <c r="F79" s="2"/>
      <c r="G79" s="2"/>
      <c r="H79" s="2"/>
      <c r="I79" s="2"/>
      <c r="J79" s="2"/>
      <c r="K79" s="2"/>
      <c r="L79" s="2"/>
      <c r="M79" s="2"/>
      <c r="N79" s="2"/>
      <c r="O79" s="2"/>
      <c r="P79" s="2"/>
      <c r="Q79" s="2"/>
      <c r="R79" s="2"/>
      <c r="S79" s="2"/>
      <c r="T79" s="2"/>
      <c r="U79" s="2"/>
      <c r="V79" s="2"/>
      <c r="W79" s="2"/>
      <c r="X79" s="2"/>
      <c r="Y79" s="2"/>
      <c r="Z79" s="2"/>
    </row>
    <row r="80" ht="12.75" customHeight="1">
      <c r="A80" s="2"/>
      <c r="B80" s="2"/>
      <c r="C80" s="2"/>
      <c r="D80" s="2"/>
      <c r="E80" s="2"/>
      <c r="F80" s="2"/>
      <c r="G80" s="2"/>
      <c r="H80" s="2"/>
      <c r="I80" s="2"/>
      <c r="J80" s="2"/>
      <c r="K80" s="2"/>
      <c r="L80" s="2"/>
      <c r="M80" s="2"/>
      <c r="N80" s="2"/>
      <c r="O80" s="2"/>
      <c r="P80" s="2"/>
      <c r="Q80" s="2"/>
      <c r="R80" s="2"/>
      <c r="S80" s="2"/>
      <c r="T80" s="2"/>
      <c r="U80" s="2"/>
      <c r="V80" s="2"/>
      <c r="W80" s="2"/>
      <c r="X80" s="2"/>
      <c r="Y80" s="2"/>
      <c r="Z80" s="2"/>
    </row>
    <row r="81" ht="12.75" customHeight="1">
      <c r="A81" s="2"/>
      <c r="B81" s="2"/>
      <c r="C81" s="2"/>
      <c r="D81" s="2"/>
      <c r="E81" s="2"/>
      <c r="F81" s="2"/>
      <c r="G81" s="2"/>
      <c r="H81" s="2"/>
      <c r="I81" s="2"/>
      <c r="J81" s="2"/>
      <c r="K81" s="2"/>
      <c r="L81" s="2"/>
      <c r="M81" s="2"/>
      <c r="N81" s="2"/>
      <c r="O81" s="2"/>
      <c r="P81" s="2"/>
      <c r="Q81" s="2"/>
      <c r="R81" s="2"/>
      <c r="S81" s="2"/>
      <c r="T81" s="2"/>
      <c r="U81" s="2"/>
      <c r="V81" s="2"/>
      <c r="W81" s="2"/>
      <c r="X81" s="2"/>
      <c r="Y81" s="2"/>
      <c r="Z81" s="2"/>
    </row>
    <row r="82" ht="12.75" customHeight="1">
      <c r="A82" s="2"/>
      <c r="B82" s="2"/>
      <c r="C82" s="2"/>
      <c r="D82" s="2"/>
      <c r="E82" s="2"/>
      <c r="F82" s="2"/>
      <c r="G82" s="2"/>
      <c r="H82" s="2"/>
      <c r="I82" s="2"/>
      <c r="J82" s="2"/>
      <c r="K82" s="2"/>
      <c r="L82" s="2"/>
      <c r="M82" s="2"/>
      <c r="N82" s="2"/>
      <c r="O82" s="2"/>
      <c r="P82" s="2"/>
      <c r="Q82" s="2"/>
      <c r="R82" s="2"/>
      <c r="S82" s="2"/>
      <c r="T82" s="2"/>
      <c r="U82" s="2"/>
      <c r="V82" s="2"/>
      <c r="W82" s="2"/>
      <c r="X82" s="2"/>
      <c r="Y82" s="2"/>
      <c r="Z82" s="2"/>
    </row>
    <row r="83" ht="12.75" customHeight="1">
      <c r="A83" s="2"/>
      <c r="B83" s="2"/>
      <c r="C83" s="2"/>
      <c r="D83" s="2"/>
      <c r="E83" s="2"/>
      <c r="F83" s="2"/>
      <c r="G83" s="2"/>
      <c r="H83" s="2"/>
      <c r="I83" s="2"/>
      <c r="J83" s="2"/>
      <c r="K83" s="2"/>
      <c r="L83" s="2"/>
      <c r="M83" s="2"/>
      <c r="N83" s="2"/>
      <c r="O83" s="2"/>
      <c r="P83" s="2"/>
      <c r="Q83" s="2"/>
      <c r="R83" s="2"/>
      <c r="S83" s="2"/>
      <c r="T83" s="2"/>
      <c r="U83" s="2"/>
      <c r="V83" s="2"/>
      <c r="W83" s="2"/>
      <c r="X83" s="2"/>
      <c r="Y83" s="2"/>
      <c r="Z83" s="2"/>
    </row>
    <row r="84" ht="12.75" customHeight="1">
      <c r="A84" s="2"/>
      <c r="B84" s="2"/>
      <c r="C84" s="2"/>
      <c r="D84" s="2"/>
      <c r="E84" s="2"/>
      <c r="F84" s="2"/>
      <c r="G84" s="2"/>
      <c r="H84" s="2"/>
      <c r="I84" s="2"/>
      <c r="J84" s="2"/>
      <c r="K84" s="2"/>
      <c r="L84" s="2"/>
      <c r="M84" s="2"/>
      <c r="N84" s="2"/>
      <c r="O84" s="2"/>
      <c r="P84" s="2"/>
      <c r="Q84" s="2"/>
      <c r="R84" s="2"/>
      <c r="S84" s="2"/>
      <c r="T84" s="2"/>
      <c r="U84" s="2"/>
      <c r="V84" s="2"/>
      <c r="W84" s="2"/>
      <c r="X84" s="2"/>
      <c r="Y84" s="2"/>
      <c r="Z84" s="2"/>
    </row>
    <row r="85" ht="12.75" customHeight="1">
      <c r="A85" s="2"/>
      <c r="B85" s="2"/>
      <c r="C85" s="2"/>
      <c r="D85" s="2"/>
      <c r="E85" s="2"/>
      <c r="F85" s="2"/>
      <c r="G85" s="2"/>
      <c r="H85" s="2"/>
      <c r="I85" s="2"/>
      <c r="J85" s="2"/>
      <c r="K85" s="2"/>
      <c r="L85" s="2"/>
      <c r="M85" s="2"/>
      <c r="N85" s="2"/>
      <c r="O85" s="2"/>
      <c r="P85" s="2"/>
      <c r="Q85" s="2"/>
      <c r="R85" s="2"/>
      <c r="S85" s="2"/>
      <c r="T85" s="2"/>
      <c r="U85" s="2"/>
      <c r="V85" s="2"/>
      <c r="W85" s="2"/>
      <c r="X85" s="2"/>
      <c r="Y85" s="2"/>
      <c r="Z85" s="2"/>
    </row>
    <row r="86" ht="12.75" customHeight="1">
      <c r="A86" s="2"/>
      <c r="B86" s="2"/>
      <c r="C86" s="2"/>
      <c r="D86" s="2"/>
      <c r="E86" s="2"/>
      <c r="F86" s="2"/>
      <c r="G86" s="2"/>
      <c r="H86" s="2"/>
      <c r="I86" s="2"/>
      <c r="J86" s="2"/>
      <c r="K86" s="2"/>
      <c r="L86" s="2"/>
      <c r="M86" s="2"/>
      <c r="N86" s="2"/>
      <c r="O86" s="2"/>
      <c r="P86" s="2"/>
      <c r="Q86" s="2"/>
      <c r="R86" s="2"/>
      <c r="S86" s="2"/>
      <c r="T86" s="2"/>
      <c r="U86" s="2"/>
      <c r="V86" s="2"/>
      <c r="W86" s="2"/>
      <c r="X86" s="2"/>
      <c r="Y86" s="2"/>
      <c r="Z86" s="2"/>
    </row>
    <row r="87" ht="12.75" customHeight="1">
      <c r="A87" s="2"/>
      <c r="B87" s="2"/>
      <c r="C87" s="2"/>
      <c r="D87" s="2"/>
      <c r="E87" s="2"/>
      <c r="F87" s="2"/>
      <c r="G87" s="2"/>
      <c r="H87" s="2"/>
      <c r="I87" s="2"/>
      <c r="J87" s="2"/>
      <c r="K87" s="2"/>
      <c r="L87" s="2"/>
      <c r="M87" s="2"/>
      <c r="N87" s="2"/>
      <c r="O87" s="2"/>
      <c r="P87" s="2"/>
      <c r="Q87" s="2"/>
      <c r="R87" s="2"/>
      <c r="S87" s="2"/>
      <c r="T87" s="2"/>
      <c r="U87" s="2"/>
      <c r="V87" s="2"/>
      <c r="W87" s="2"/>
      <c r="X87" s="2"/>
      <c r="Y87" s="2"/>
      <c r="Z87" s="2"/>
    </row>
    <row r="88" ht="12.75" customHeight="1">
      <c r="A88" s="2"/>
      <c r="B88" s="2"/>
      <c r="C88" s="2"/>
      <c r="D88" s="2"/>
      <c r="E88" s="2"/>
      <c r="F88" s="2"/>
      <c r="G88" s="2"/>
      <c r="H88" s="2"/>
      <c r="I88" s="2"/>
      <c r="J88" s="2"/>
      <c r="K88" s="2"/>
      <c r="L88" s="2"/>
      <c r="M88" s="2"/>
      <c r="N88" s="2"/>
      <c r="O88" s="2"/>
      <c r="P88" s="2"/>
      <c r="Q88" s="2"/>
      <c r="R88" s="2"/>
      <c r="S88" s="2"/>
      <c r="T88" s="2"/>
      <c r="U88" s="2"/>
      <c r="V88" s="2"/>
      <c r="W88" s="2"/>
      <c r="X88" s="2"/>
      <c r="Y88" s="2"/>
      <c r="Z88" s="2"/>
    </row>
    <row r="89" ht="12.75" customHeight="1">
      <c r="A89" s="2"/>
      <c r="B89" s="2"/>
      <c r="C89" s="2"/>
      <c r="D89" s="2"/>
      <c r="E89" s="2"/>
      <c r="F89" s="2"/>
      <c r="G89" s="2"/>
      <c r="H89" s="2"/>
      <c r="I89" s="2"/>
      <c r="J89" s="2"/>
      <c r="K89" s="2"/>
      <c r="L89" s="2"/>
      <c r="M89" s="2"/>
      <c r="N89" s="2"/>
      <c r="O89" s="2"/>
      <c r="P89" s="2"/>
      <c r="Q89" s="2"/>
      <c r="R89" s="2"/>
      <c r="S89" s="2"/>
      <c r="T89" s="2"/>
      <c r="U89" s="2"/>
      <c r="V89" s="2"/>
      <c r="W89" s="2"/>
      <c r="X89" s="2"/>
      <c r="Y89" s="2"/>
      <c r="Z89" s="2"/>
    </row>
    <row r="90" ht="12.75" customHeight="1">
      <c r="A90" s="2"/>
      <c r="B90" s="2"/>
      <c r="C90" s="2"/>
      <c r="D90" s="2"/>
      <c r="E90" s="2"/>
      <c r="F90" s="2"/>
      <c r="G90" s="2"/>
      <c r="H90" s="2"/>
      <c r="I90" s="2"/>
      <c r="J90" s="2"/>
      <c r="K90" s="2"/>
      <c r="L90" s="2"/>
      <c r="M90" s="2"/>
      <c r="N90" s="2"/>
      <c r="O90" s="2"/>
      <c r="P90" s="2"/>
      <c r="Q90" s="2"/>
      <c r="R90" s="2"/>
      <c r="S90" s="2"/>
      <c r="T90" s="2"/>
      <c r="U90" s="2"/>
      <c r="V90" s="2"/>
      <c r="W90" s="2"/>
      <c r="X90" s="2"/>
      <c r="Y90" s="2"/>
      <c r="Z90" s="2"/>
    </row>
    <row r="91" ht="12.75" customHeight="1">
      <c r="A91" s="2"/>
      <c r="B91" s="2"/>
      <c r="C91" s="2"/>
      <c r="D91" s="2"/>
      <c r="E91" s="2"/>
      <c r="F91" s="2"/>
      <c r="G91" s="2"/>
      <c r="H91" s="2"/>
      <c r="I91" s="2"/>
      <c r="J91" s="2"/>
      <c r="K91" s="2"/>
      <c r="L91" s="2"/>
      <c r="M91" s="2"/>
      <c r="N91" s="2"/>
      <c r="O91" s="2"/>
      <c r="P91" s="2"/>
      <c r="Q91" s="2"/>
      <c r="R91" s="2"/>
      <c r="S91" s="2"/>
      <c r="T91" s="2"/>
      <c r="U91" s="2"/>
      <c r="V91" s="2"/>
      <c r="W91" s="2"/>
      <c r="X91" s="2"/>
      <c r="Y91" s="2"/>
      <c r="Z91" s="2"/>
    </row>
    <row r="92" ht="12.75" customHeight="1">
      <c r="A92" s="2"/>
      <c r="B92" s="2"/>
      <c r="C92" s="2"/>
      <c r="D92" s="2"/>
      <c r="E92" s="2"/>
      <c r="F92" s="2"/>
      <c r="G92" s="2"/>
      <c r="H92" s="2"/>
      <c r="I92" s="2"/>
      <c r="J92" s="2"/>
      <c r="K92" s="2"/>
      <c r="L92" s="2"/>
      <c r="M92" s="2"/>
      <c r="N92" s="2"/>
      <c r="O92" s="2"/>
      <c r="P92" s="2"/>
      <c r="Q92" s="2"/>
      <c r="R92" s="2"/>
      <c r="S92" s="2"/>
      <c r="T92" s="2"/>
      <c r="U92" s="2"/>
      <c r="V92" s="2"/>
      <c r="W92" s="2"/>
      <c r="X92" s="2"/>
      <c r="Y92" s="2"/>
      <c r="Z92" s="2"/>
    </row>
    <row r="93" ht="12.75" customHeight="1">
      <c r="A93" s="2"/>
      <c r="B93" s="2"/>
      <c r="C93" s="2"/>
      <c r="D93" s="2"/>
      <c r="E93" s="2"/>
      <c r="F93" s="2"/>
      <c r="G93" s="2"/>
      <c r="H93" s="2"/>
      <c r="I93" s="2"/>
      <c r="J93" s="2"/>
      <c r="K93" s="2"/>
      <c r="L93" s="2"/>
      <c r="M93" s="2"/>
      <c r="N93" s="2"/>
      <c r="O93" s="2"/>
      <c r="P93" s="2"/>
      <c r="Q93" s="2"/>
      <c r="R93" s="2"/>
      <c r="S93" s="2"/>
      <c r="T93" s="2"/>
      <c r="U93" s="2"/>
      <c r="V93" s="2"/>
      <c r="W93" s="2"/>
      <c r="X93" s="2"/>
      <c r="Y93" s="2"/>
      <c r="Z93" s="2"/>
    </row>
    <row r="94" ht="12.75" customHeight="1">
      <c r="A94" s="2"/>
      <c r="B94" s="2"/>
      <c r="C94" s="2"/>
      <c r="D94" s="2"/>
      <c r="E94" s="2"/>
      <c r="F94" s="2"/>
      <c r="G94" s="2"/>
      <c r="H94" s="2"/>
      <c r="I94" s="2"/>
      <c r="J94" s="2"/>
      <c r="K94" s="2"/>
      <c r="L94" s="2"/>
      <c r="M94" s="2"/>
      <c r="N94" s="2"/>
      <c r="O94" s="2"/>
      <c r="P94" s="2"/>
      <c r="Q94" s="2"/>
      <c r="R94" s="2"/>
      <c r="S94" s="2"/>
      <c r="T94" s="2"/>
      <c r="U94" s="2"/>
      <c r="V94" s="2"/>
      <c r="W94" s="2"/>
      <c r="X94" s="2"/>
      <c r="Y94" s="2"/>
      <c r="Z94" s="2"/>
    </row>
    <row r="95" ht="12.75" customHeight="1">
      <c r="A95" s="2"/>
      <c r="B95" s="2"/>
      <c r="C95" s="2"/>
      <c r="D95" s="2"/>
      <c r="E95" s="2"/>
      <c r="F95" s="2"/>
      <c r="G95" s="2"/>
      <c r="H95" s="2"/>
      <c r="I95" s="2"/>
      <c r="J95" s="2"/>
      <c r="K95" s="2"/>
      <c r="L95" s="2"/>
      <c r="M95" s="2"/>
      <c r="N95" s="2"/>
      <c r="O95" s="2"/>
      <c r="P95" s="2"/>
      <c r="Q95" s="2"/>
      <c r="R95" s="2"/>
      <c r="S95" s="2"/>
      <c r="T95" s="2"/>
      <c r="U95" s="2"/>
      <c r="V95" s="2"/>
      <c r="W95" s="2"/>
      <c r="X95" s="2"/>
      <c r="Y95" s="2"/>
      <c r="Z95" s="2"/>
    </row>
    <row r="96" ht="12.75" customHeight="1">
      <c r="A96" s="2"/>
      <c r="B96" s="2"/>
      <c r="C96" s="2"/>
      <c r="D96" s="2"/>
      <c r="E96" s="2"/>
      <c r="F96" s="2"/>
      <c r="G96" s="2"/>
      <c r="H96" s="2"/>
      <c r="I96" s="2"/>
      <c r="J96" s="2"/>
      <c r="K96" s="2"/>
      <c r="L96" s="2"/>
      <c r="M96" s="2"/>
      <c r="N96" s="2"/>
      <c r="O96" s="2"/>
      <c r="P96" s="2"/>
      <c r="Q96" s="2"/>
      <c r="R96" s="2"/>
      <c r="S96" s="2"/>
      <c r="T96" s="2"/>
      <c r="U96" s="2"/>
      <c r="V96" s="2"/>
      <c r="W96" s="2"/>
      <c r="X96" s="2"/>
      <c r="Y96" s="2"/>
      <c r="Z96" s="2"/>
    </row>
    <row r="97" ht="12.75" customHeight="1">
      <c r="A97" s="2"/>
      <c r="B97" s="2"/>
      <c r="C97" s="2"/>
      <c r="D97" s="2"/>
      <c r="E97" s="2"/>
      <c r="F97" s="2"/>
      <c r="G97" s="2"/>
      <c r="H97" s="2"/>
      <c r="I97" s="2"/>
      <c r="J97" s="2"/>
      <c r="K97" s="2"/>
      <c r="L97" s="2"/>
      <c r="M97" s="2"/>
      <c r="N97" s="2"/>
      <c r="O97" s="2"/>
      <c r="P97" s="2"/>
      <c r="Q97" s="2"/>
      <c r="R97" s="2"/>
      <c r="S97" s="2"/>
      <c r="T97" s="2"/>
      <c r="U97" s="2"/>
      <c r="V97" s="2"/>
      <c r="W97" s="2"/>
      <c r="X97" s="2"/>
      <c r="Y97" s="2"/>
      <c r="Z97" s="2"/>
    </row>
    <row r="98" ht="12.75" customHeight="1">
      <c r="A98" s="2"/>
      <c r="B98" s="2"/>
      <c r="C98" s="2"/>
      <c r="D98" s="2"/>
      <c r="E98" s="2"/>
      <c r="F98" s="2"/>
      <c r="G98" s="2"/>
      <c r="H98" s="2"/>
      <c r="I98" s="2"/>
      <c r="J98" s="2"/>
      <c r="K98" s="2"/>
      <c r="L98" s="2"/>
      <c r="M98" s="2"/>
      <c r="N98" s="2"/>
      <c r="O98" s="2"/>
      <c r="P98" s="2"/>
      <c r="Q98" s="2"/>
      <c r="R98" s="2"/>
      <c r="S98" s="2"/>
      <c r="T98" s="2"/>
      <c r="U98" s="2"/>
      <c r="V98" s="2"/>
      <c r="W98" s="2"/>
      <c r="X98" s="2"/>
      <c r="Y98" s="2"/>
      <c r="Z98" s="2"/>
    </row>
    <row r="99" ht="12.75" customHeight="1">
      <c r="A99" s="2"/>
      <c r="B99" s="2"/>
      <c r="C99" s="2"/>
      <c r="D99" s="2"/>
      <c r="E99" s="2"/>
      <c r="F99" s="2"/>
      <c r="G99" s="2"/>
      <c r="H99" s="2"/>
      <c r="I99" s="2"/>
      <c r="J99" s="2"/>
      <c r="K99" s="2"/>
      <c r="L99" s="2"/>
      <c r="M99" s="2"/>
      <c r="N99" s="2"/>
      <c r="O99" s="2"/>
      <c r="P99" s="2"/>
      <c r="Q99" s="2"/>
      <c r="R99" s="2"/>
      <c r="S99" s="2"/>
      <c r="T99" s="2"/>
      <c r="U99" s="2"/>
      <c r="V99" s="2"/>
      <c r="W99" s="2"/>
      <c r="X99" s="2"/>
      <c r="Y99" s="2"/>
      <c r="Z99" s="2"/>
    </row>
    <row r="100" ht="12.75" customHeight="1">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ht="12.75" customHeight="1">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ht="12.75" customHeight="1">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ht="12.75" customHeight="1">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ht="12.75" customHeight="1">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ht="12.75" customHeight="1">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ht="12.75" customHeight="1">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ht="12.75" customHeight="1">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ht="12.75" customHeight="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ht="12.75" customHeight="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ht="12.75" customHeight="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ht="12.75" customHeight="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ht="12.75" customHeight="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ht="12.75" customHeight="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ht="12.75" customHeight="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ht="12.75" customHeight="1">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ht="12.75" customHeight="1">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ht="12.75" customHeight="1">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ht="12.75" customHeight="1">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ht="12.75" customHeight="1">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ht="12.75" customHeight="1">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ht="12.75" customHeight="1">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ht="12.75" customHeight="1">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ht="12.75" customHeight="1">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ht="12.75" customHeight="1">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ht="12.75" customHeight="1">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ht="12.75" customHeight="1">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ht="12.75" customHeight="1">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ht="12.75" customHeight="1">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ht="12.75" customHeight="1">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ht="12.75" customHeight="1">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ht="12.75" customHeight="1">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ht="12.75" customHeight="1">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ht="12.75" customHeight="1">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ht="12.75" customHeight="1">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ht="12.75" customHeight="1">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ht="12.75" customHeight="1">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ht="12.75" customHeight="1">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ht="12.75" customHeight="1">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ht="12.75" customHeight="1">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ht="12.75" customHeight="1">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ht="12.75" customHeight="1">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ht="12.75" customHeight="1">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ht="12.75" customHeight="1">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ht="12.75" customHeight="1">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ht="12.75" customHeight="1">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ht="12.75" customHeight="1">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ht="12.75" customHeight="1">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ht="12.75" customHeight="1">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ht="12.75" customHeight="1">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ht="12.75" customHeight="1">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ht="12.75" customHeight="1">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ht="12.75" customHeight="1">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ht="12.75" customHeight="1">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ht="12.75" customHeight="1">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ht="12.75" customHeight="1">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ht="12.75" customHeight="1">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ht="12.75" customHeight="1">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ht="12.75" customHeight="1">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ht="12.75" customHeight="1">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ht="12.75" customHeight="1">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ht="12.75" customHeight="1">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ht="12.75" customHeight="1">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ht="12.75" customHeight="1">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ht="12.75" customHeight="1">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ht="12.75" customHeight="1">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ht="12.75" customHeight="1">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ht="12.75" customHeight="1">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ht="12.75" customHeight="1">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ht="12.75" customHeight="1">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ht="12.75" customHeight="1">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ht="12.75" customHeight="1">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ht="12.75" customHeight="1">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ht="12.75" customHeight="1">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ht="12.75" customHeight="1">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ht="12.75" customHeight="1">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ht="12.75" customHeight="1">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ht="12.75" customHeight="1">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ht="12.75" customHeight="1">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ht="12.75" customHeight="1">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ht="12.75" customHeight="1">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ht="12.75" customHeight="1">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ht="12.75" customHeight="1">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ht="12.75" customHeight="1">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ht="12.75" customHeight="1">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ht="12.75" customHeight="1">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ht="12.75" customHeight="1">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ht="12.75" customHeight="1">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ht="12.75" customHeight="1">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ht="12.75" customHeight="1">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ht="12.75" customHeight="1">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ht="12.75" customHeight="1">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ht="12.75" customHeight="1">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ht="12.75" customHeight="1">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ht="12.75" customHeight="1">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ht="12.75" customHeight="1">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ht="12.75" customHeight="1">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ht="12.75" customHeight="1">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ht="12.75" customHeight="1">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ht="12.75" customHeight="1">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ht="12.75" customHeight="1">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ht="12.75" customHeight="1">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ht="12.75" customHeight="1">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ht="12.75" customHeight="1">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ht="12.75" customHeight="1">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ht="12.75" customHeight="1">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ht="12.75" customHeight="1">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ht="12.75" customHeight="1">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ht="12.75" customHeight="1">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ht="12.75" customHeight="1">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ht="12.75" customHeight="1">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ht="12.75" customHeight="1">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ht="12.75" customHeight="1">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ht="12.75" customHeight="1">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ht="12.75" customHeight="1">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ht="12.75" customHeight="1">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ht="12.75" customHeight="1">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ht="12.75" customHeight="1">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ht="12.75" customHeight="1">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ht="12.75" customHeight="1">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ht="12.75" customHeight="1">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ht="12.75" customHeight="1">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ht="12.75" customHeight="1">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ht="12.75" customHeight="1">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ht="12.75" customHeight="1">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ht="12.75" customHeight="1">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ht="12.75" customHeight="1">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ht="12.75" customHeight="1">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ht="12.75" customHeight="1">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ht="12.75" customHeight="1">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ht="12.75" customHeight="1">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ht="12.75" customHeight="1">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ht="12.75" customHeight="1">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ht="12.75" customHeight="1">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ht="12.75" customHeight="1">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ht="12.75" customHeight="1">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ht="12.75" customHeight="1">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ht="12.75" customHeight="1">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ht="12.75" customHeight="1">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ht="12.75" customHeight="1">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ht="12.75" customHeight="1">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ht="12.75" customHeight="1">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ht="12.75" customHeight="1">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ht="12.75" customHeight="1">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ht="12.75" customHeight="1">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ht="12.75" customHeight="1">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ht="12.75" customHeight="1">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ht="12.75" customHeight="1">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ht="12.75" customHeight="1">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ht="12.75" customHeight="1">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ht="12.75" customHeight="1">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ht="12.75" customHeight="1">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ht="12.75" customHeight="1">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ht="12.75" customHeight="1">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ht="12.75" customHeight="1">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ht="12.75" customHeight="1">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ht="12.75" customHeight="1">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ht="12.75" customHeight="1">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ht="12.75" customHeight="1">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ht="12.75" customHeight="1">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ht="12.75" customHeight="1">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ht="12.75" customHeight="1">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ht="12.75" customHeight="1">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ht="12.75" customHeight="1">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ht="12.75" customHeight="1">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ht="12.75" customHeight="1">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ht="12.75" customHeight="1">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ht="12.75" customHeight="1">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ht="12.75" customHeight="1">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ht="12.75" customHeight="1">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ht="12.75" customHeight="1">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ht="12.75" customHeight="1">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ht="12.75" customHeight="1">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ht="12.75" customHeight="1">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ht="12.75" customHeight="1">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ht="12.75" customHeight="1">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ht="12.75" customHeight="1">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ht="12.75" customHeight="1">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ht="12.75" customHeight="1">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ht="12.75" customHeight="1">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ht="12.75" customHeight="1">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ht="12.75" customHeight="1">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ht="12.75" customHeight="1">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ht="12.75" customHeight="1">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ht="12.75" customHeight="1">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ht="12.75" customHeight="1">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ht="12.75" customHeight="1">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ht="12.75" customHeight="1">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ht="12.75" customHeight="1">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ht="12.75" customHeight="1">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ht="12.75" customHeight="1">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ht="12.75" customHeight="1">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ht="12.75" customHeight="1">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ht="12.75" customHeight="1">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ht="12.75" customHeight="1">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ht="12.75" customHeight="1">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ht="12.75" customHeight="1">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ht="12.75" customHeight="1">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ht="12.75" customHeight="1">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ht="12.75" customHeight="1">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ht="12.75" customHeight="1">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ht="12.75" customHeight="1">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ht="12.75" customHeight="1">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ht="12.75" customHeight="1">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ht="12.75" customHeight="1">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ht="12.75" customHeight="1">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ht="12.75" customHeight="1">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ht="12.75" customHeight="1">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ht="12.75" customHeight="1">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ht="12.75" customHeight="1">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ht="12.75" customHeight="1">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ht="12.75" customHeight="1">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ht="12.75" customHeight="1">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ht="12.75" customHeight="1">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ht="12.75" customHeight="1">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ht="12.75" customHeight="1">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ht="12.75" customHeight="1">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ht="12.75" customHeight="1">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ht="12.75" customHeight="1">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ht="12.75" customHeight="1">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ht="12.75" customHeight="1">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ht="12.75" customHeight="1">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ht="12.75" customHeight="1">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ht="12.75" customHeight="1">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ht="12.75" customHeight="1">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ht="12.75" customHeight="1">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ht="12.75" customHeight="1">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ht="12.75" customHeight="1">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ht="12.75" customHeight="1">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ht="12.75" customHeight="1">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ht="12.75" customHeight="1">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ht="12.75" customHeight="1">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ht="12.75" customHeight="1">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ht="12.75" customHeight="1">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ht="12.75" customHeight="1">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ht="12.75" customHeight="1">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ht="12.75" customHeight="1">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ht="12.75" customHeight="1">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ht="12.75" customHeight="1">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ht="12.75" customHeight="1">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ht="12.75" customHeight="1">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ht="12.75" customHeight="1">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ht="12.75" customHeight="1">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ht="12.75" customHeight="1">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ht="12.75" customHeight="1">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ht="12.75" customHeight="1">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ht="12.75" customHeight="1">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ht="12.75" customHeight="1">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ht="12.75" customHeight="1">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ht="12.75" customHeight="1">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ht="12.75" customHeight="1">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ht="12.75" customHeight="1">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ht="12.75" customHeight="1">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ht="12.75" customHeight="1">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ht="12.75" customHeight="1">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ht="12.75" customHeight="1">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ht="12.75" customHeight="1">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ht="12.75" customHeight="1">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ht="12.75" customHeight="1">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ht="12.75" customHeight="1">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ht="12.75" customHeight="1">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ht="12.75" customHeight="1">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ht="12.75" customHeight="1">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ht="12.75" customHeight="1">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ht="12.75" customHeight="1">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ht="12.75" customHeight="1">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ht="12.75" customHeight="1">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ht="12.75" customHeight="1">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ht="12.75" customHeight="1">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ht="12.75" customHeight="1">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ht="12.75" customHeight="1">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ht="12.75" customHeight="1">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ht="12.75" customHeight="1">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ht="12.75" customHeight="1">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ht="12.75" customHeight="1">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ht="12.75" customHeight="1">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ht="12.75" customHeight="1">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ht="12.75" customHeight="1">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ht="12.75" customHeight="1">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ht="12.75" customHeight="1">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ht="12.75" customHeight="1">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ht="12.75" customHeight="1">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ht="12.75" customHeight="1">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ht="12.75" customHeight="1">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ht="12.75" customHeight="1">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ht="12.75" customHeight="1">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ht="12.75" customHeight="1">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ht="12.75" customHeight="1">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ht="12.75" customHeight="1">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ht="12.75" customHeight="1">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ht="12.75" customHeight="1">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ht="12.75" customHeight="1">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ht="12.75" customHeight="1">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ht="12.75" customHeight="1">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ht="12.75" customHeight="1">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ht="12.75" customHeight="1">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ht="12.75" customHeight="1">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ht="12.75" customHeight="1">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ht="12.75" customHeight="1">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ht="12.75" customHeight="1">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ht="12.75" customHeight="1">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ht="12.75" customHeight="1">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ht="12.75" customHeight="1">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ht="12.75" customHeight="1">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ht="12.75" customHeight="1">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ht="12.75" customHeight="1">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ht="12.75" customHeight="1">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ht="12.75" customHeight="1">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ht="12.75" customHeight="1">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ht="12.75" customHeight="1">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ht="12.75" customHeight="1">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ht="12.75" customHeight="1">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ht="12.75" customHeight="1">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ht="12.75" customHeight="1">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ht="12.75" customHeight="1">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ht="12.75" customHeight="1">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ht="12.75" customHeight="1">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ht="12.75" customHeight="1">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ht="12.75" customHeight="1">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ht="12.75" customHeight="1">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ht="12.75" customHeight="1">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ht="12.75" customHeight="1">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ht="12.75" customHeight="1">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ht="12.75" customHeight="1">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ht="12.75" customHeight="1">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ht="12.75" customHeight="1">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ht="12.75" customHeight="1">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ht="12.75" customHeight="1">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ht="12.75" customHeight="1">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ht="12.75" customHeight="1">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ht="12.75" customHeight="1">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ht="12.75" customHeight="1">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ht="12.75" customHeight="1">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ht="12.75" customHeight="1">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ht="12.75" customHeight="1">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ht="12.75" customHeight="1">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ht="12.75" customHeight="1">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ht="12.75" customHeight="1">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ht="12.75" customHeight="1">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ht="12.75" customHeight="1">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ht="12.75" customHeight="1">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ht="12.75" customHeight="1">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ht="12.75" customHeight="1">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ht="12.75" customHeight="1">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ht="12.75" customHeight="1">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ht="12.75" customHeight="1">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ht="12.75" customHeight="1">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ht="12.75" customHeight="1">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ht="12.75" customHeight="1">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ht="12.75" customHeight="1">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ht="12.75" customHeight="1">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ht="12.75" customHeight="1">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ht="12.75" customHeight="1">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ht="12.75" customHeight="1">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ht="12.75" customHeight="1">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ht="12.75" customHeight="1">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ht="12.75" customHeight="1">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ht="12.75" customHeight="1">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ht="12.75" customHeight="1">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ht="12.75" customHeight="1">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ht="12.75" customHeight="1">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ht="12.75" customHeight="1">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ht="12.75" customHeight="1">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ht="12.75" customHeight="1">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ht="12.75" customHeight="1">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ht="12.75" customHeight="1">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ht="12.75" customHeight="1">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ht="12.75" customHeight="1">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ht="12.75" customHeight="1">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ht="12.75" customHeight="1">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ht="12.75" customHeight="1">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ht="12.75" customHeight="1">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ht="12.75" customHeight="1">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ht="12.75" customHeight="1">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ht="12.75" customHeight="1">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ht="12.75" customHeight="1">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ht="12.75" customHeight="1">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ht="12.75" customHeight="1">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ht="12.75" customHeight="1">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ht="12.75" customHeight="1">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ht="12.75" customHeight="1">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ht="12.75" customHeight="1">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ht="12.75" customHeight="1">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ht="12.75" customHeight="1">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ht="12.75" customHeight="1">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ht="12.75" customHeight="1">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ht="12.75" customHeight="1">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ht="12.75" customHeight="1">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ht="12.75" customHeight="1">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ht="12.75" customHeight="1">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ht="12.75" customHeight="1">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ht="12.75" customHeight="1">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ht="12.75" customHeight="1">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ht="12.75" customHeight="1">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ht="12.75" customHeight="1">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ht="12.75" customHeight="1">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ht="12.75" customHeight="1">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ht="12.75" customHeight="1">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ht="12.75" customHeight="1">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ht="12.75" customHeight="1">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ht="12.75" customHeight="1">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ht="12.75" customHeight="1">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ht="12.75" customHeight="1">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ht="12.75" customHeight="1">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ht="12.75" customHeight="1">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ht="12.75" customHeight="1">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ht="12.75" customHeight="1">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ht="12.75" customHeight="1">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ht="12.75" customHeight="1">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ht="12.75" customHeight="1">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ht="12.75" customHeight="1">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ht="12.75" customHeight="1">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ht="12.75" customHeight="1">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ht="12.75" customHeight="1">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ht="12.75" customHeight="1">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ht="12.75" customHeight="1">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ht="12.75" customHeight="1">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ht="12.75" customHeight="1">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ht="12.75" customHeight="1">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ht="12.75" customHeight="1">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ht="12.75" customHeight="1">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ht="12.75" customHeight="1">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ht="12.75" customHeight="1">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ht="12.75" customHeight="1">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ht="12.75" customHeight="1">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ht="12.75" customHeight="1">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ht="12.75" customHeight="1">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ht="12.75" customHeight="1">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ht="12.75" customHeight="1">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ht="12.75" customHeight="1">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ht="12.75" customHeight="1">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ht="12.75" customHeight="1">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ht="12.75" customHeight="1">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ht="12.75" customHeight="1">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ht="12.75" customHeight="1">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ht="12.75" customHeight="1">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ht="12.75" customHeight="1">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ht="12.75" customHeight="1">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ht="12.75" customHeight="1">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ht="12.75" customHeight="1">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ht="12.75" customHeight="1">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ht="12.75" customHeight="1">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ht="12.75" customHeight="1">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ht="12.75" customHeight="1">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ht="12.75" customHeight="1">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ht="12.75" customHeight="1">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ht="12.75" customHeight="1">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ht="12.75" customHeight="1">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ht="12.75" customHeight="1">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ht="12.75" customHeight="1">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ht="12.75" customHeight="1">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ht="12.75" customHeight="1">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ht="12.75" customHeight="1">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ht="12.75" customHeight="1">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ht="12.75" customHeight="1">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ht="12.75" customHeight="1">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ht="12.75" customHeight="1">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ht="12.75" customHeight="1">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ht="12.75" customHeight="1">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ht="12.75" customHeight="1">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ht="12.75" customHeight="1">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ht="12.75" customHeight="1">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ht="12.75" customHeight="1">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ht="12.75" customHeight="1">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ht="12.75" customHeight="1">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ht="12.75" customHeight="1">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ht="12.75" customHeight="1">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ht="12.75" customHeight="1">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ht="12.75" customHeight="1">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ht="12.75" customHeight="1">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ht="12.75" customHeight="1">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ht="12.75" customHeight="1">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ht="12.75" customHeight="1">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ht="12.75" customHeight="1">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ht="12.75" customHeight="1">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ht="12.75" customHeight="1">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ht="12.75" customHeight="1">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ht="12.75" customHeight="1">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ht="12.75" customHeight="1">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ht="12.75" customHeight="1">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ht="12.75" customHeight="1">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ht="12.75" customHeight="1">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ht="12.75" customHeight="1">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ht="12.75" customHeight="1">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ht="12.75" customHeight="1">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ht="12.75" customHeight="1">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ht="12.75" customHeight="1">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ht="12.75" customHeight="1">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ht="12.75" customHeight="1">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ht="12.75" customHeight="1">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ht="12.75" customHeight="1">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ht="12.75" customHeight="1">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ht="12.75" customHeight="1">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ht="12.75" customHeight="1">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ht="12.75" customHeight="1">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ht="12.75" customHeight="1">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ht="12.75" customHeight="1">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ht="12.75" customHeight="1">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ht="12.75" customHeight="1">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ht="12.75" customHeight="1">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ht="12.75" customHeight="1">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ht="12.75" customHeight="1">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ht="12.75" customHeight="1">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ht="12.75" customHeight="1">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ht="12.75" customHeight="1">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ht="12.75" customHeight="1">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ht="12.75" customHeight="1">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ht="12.75" customHeight="1">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ht="12.75" customHeight="1">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ht="12.75" customHeight="1">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ht="12.75" customHeight="1">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ht="12.75" customHeight="1">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ht="12.75" customHeight="1">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ht="12.75" customHeight="1">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ht="12.75" customHeight="1">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ht="12.75" customHeight="1">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ht="12.75" customHeight="1">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ht="12.75" customHeight="1">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ht="12.75" customHeight="1">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ht="12.75" customHeight="1">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ht="12.75" customHeight="1">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ht="12.75" customHeight="1">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ht="12.75" customHeight="1">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ht="12.75" customHeight="1">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ht="12.75" customHeight="1">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ht="12.75" customHeight="1">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ht="12.75" customHeight="1">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ht="12.75" customHeight="1">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ht="12.75" customHeight="1">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ht="12.75" customHeight="1">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ht="12.75" customHeight="1">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ht="12.75" customHeight="1">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ht="12.75" customHeight="1">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ht="12.75" customHeight="1">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ht="12.75" customHeight="1">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ht="12.75" customHeight="1">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ht="12.75" customHeight="1">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ht="12.75" customHeight="1">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ht="12.75" customHeight="1">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ht="12.75" customHeight="1">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ht="12.75" customHeight="1">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ht="12.75" customHeight="1">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ht="12.75" customHeight="1">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ht="12.75" customHeight="1">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ht="12.75" customHeight="1">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ht="12.75" customHeight="1">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ht="12.75" customHeight="1">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ht="12.75" customHeight="1">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ht="12.75" customHeight="1">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ht="12.75" customHeight="1">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ht="12.75" customHeight="1">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ht="12.75" customHeight="1">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ht="12.75" customHeight="1">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ht="12.75" customHeight="1">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ht="12.75" customHeight="1">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ht="12.75" customHeight="1">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ht="12.75" customHeight="1">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ht="12.75" customHeight="1">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ht="12.75" customHeight="1">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ht="12.75" customHeight="1">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ht="12.75" customHeight="1">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ht="12.75" customHeight="1">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ht="12.75" customHeight="1">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ht="12.75" customHeight="1">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ht="12.75" customHeight="1">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ht="12.75" customHeight="1">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ht="12.75" customHeight="1">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ht="12.75" customHeight="1">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ht="12.75" customHeight="1">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ht="12.75" customHeight="1">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ht="12.75" customHeight="1">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ht="12.75" customHeight="1">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ht="12.75" customHeight="1">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ht="12.75" customHeight="1">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ht="12.75" customHeight="1">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ht="12.75" customHeight="1">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ht="12.75" customHeight="1">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ht="12.75" customHeight="1">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ht="12.75" customHeight="1">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ht="12.75" customHeight="1">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ht="12.75" customHeight="1">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ht="12.75" customHeight="1">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ht="12.75" customHeight="1">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ht="12.75" customHeight="1">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ht="12.75" customHeight="1">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ht="12.75" customHeight="1">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ht="12.75" customHeight="1">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ht="12.75" customHeight="1">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ht="12.75" customHeight="1">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ht="12.75" customHeight="1">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ht="12.75" customHeight="1">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ht="12.75" customHeight="1">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ht="12.75" customHeight="1">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ht="12.75" customHeight="1">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ht="12.75" customHeight="1">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ht="12.75" customHeight="1">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ht="12.75" customHeight="1">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ht="12.75" customHeight="1">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ht="12.75" customHeight="1">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ht="12.75" customHeight="1">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ht="12.75" customHeight="1">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ht="12.75" customHeight="1">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ht="12.75" customHeight="1">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ht="12.75" customHeight="1">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ht="12.75" customHeight="1">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ht="12.75" customHeight="1">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ht="12.75" customHeight="1">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ht="12.75" customHeight="1">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ht="12.75" customHeight="1">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ht="12.75" customHeight="1">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ht="12.75" customHeight="1">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ht="12.75" customHeight="1">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ht="12.75" customHeight="1">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ht="12.75" customHeight="1">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ht="12.75" customHeight="1">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ht="12.75" customHeight="1">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ht="12.75" customHeight="1">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ht="12.75" customHeight="1">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ht="12.75" customHeight="1">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ht="12.75" customHeight="1">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ht="12.75" customHeight="1">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ht="12.75" customHeight="1">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ht="12.75" customHeight="1">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ht="12.75" customHeight="1">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ht="12.75" customHeight="1">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ht="12.75" customHeight="1">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ht="12.75" customHeight="1">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ht="12.75" customHeight="1">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ht="12.75" customHeight="1">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ht="12.75" customHeight="1">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ht="12.75" customHeight="1">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ht="12.75" customHeight="1">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ht="12.75" customHeight="1">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ht="12.75" customHeight="1">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ht="12.75" customHeight="1">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ht="12.75" customHeight="1">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ht="12.75" customHeight="1">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ht="12.75" customHeight="1">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ht="12.75" customHeight="1">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ht="12.75" customHeight="1">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ht="12.75" customHeight="1">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ht="12.75" customHeight="1">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ht="12.75" customHeight="1">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ht="12.75" customHeight="1">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ht="12.75" customHeight="1">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ht="12.75" customHeight="1">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ht="12.75" customHeight="1">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ht="12.75" customHeight="1">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ht="12.75" customHeight="1">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ht="12.75" customHeight="1">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ht="12.75" customHeight="1">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ht="12.75" customHeight="1">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ht="12.75" customHeight="1">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ht="12.75" customHeight="1">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ht="12.75" customHeight="1">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ht="12.75" customHeight="1">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ht="12.75" customHeight="1">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ht="12.75" customHeight="1">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ht="12.75" customHeight="1">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ht="12.75" customHeight="1">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ht="12.75" customHeight="1">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ht="12.75" customHeight="1">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ht="12.75" customHeight="1">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ht="12.75" customHeight="1">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ht="12.75" customHeight="1">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ht="12.75" customHeight="1">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ht="12.75" customHeight="1">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ht="12.75" customHeight="1">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ht="12.75" customHeight="1">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ht="12.75" customHeight="1">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ht="12.75" customHeight="1">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ht="12.75" customHeight="1">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ht="12.75" customHeight="1">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ht="12.75" customHeight="1">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ht="12.75" customHeight="1">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ht="12.75" customHeight="1">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ht="12.75" customHeight="1">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ht="12.75" customHeight="1">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ht="12.75" customHeight="1">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ht="12.75" customHeight="1">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ht="12.75" customHeight="1">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ht="12.75" customHeight="1">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ht="12.75" customHeight="1">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ht="12.75" customHeight="1">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ht="12.75" customHeight="1">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ht="12.75" customHeight="1">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ht="12.75" customHeight="1">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ht="12.75" customHeight="1">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ht="12.75" customHeight="1">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ht="12.75" customHeight="1">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ht="12.75" customHeight="1">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ht="12.75" customHeight="1">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ht="12.75" customHeight="1">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ht="12.75" customHeight="1">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ht="12.75" customHeight="1">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ht="12.75" customHeight="1">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ht="12.75" customHeight="1">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ht="12.75" customHeight="1">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ht="12.75" customHeight="1">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ht="12.75" customHeight="1">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ht="12.75" customHeight="1">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ht="12.75" customHeight="1">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ht="12.75" customHeight="1">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ht="12.75" customHeight="1">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ht="12.75" customHeight="1">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ht="12.75" customHeight="1">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ht="12.75" customHeight="1">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ht="12.75" customHeight="1">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ht="12.75" customHeight="1">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ht="12.75" customHeight="1">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ht="12.75" customHeight="1">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ht="12.75" customHeight="1">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ht="12.75" customHeight="1">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ht="12.75" customHeight="1">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ht="12.75" customHeight="1">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ht="12.75" customHeight="1">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ht="12.75" customHeight="1">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ht="12.75" customHeight="1">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ht="12.75" customHeight="1">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ht="12.75" customHeight="1">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ht="12.75" customHeight="1">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ht="12.75" customHeight="1">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ht="12.75" customHeight="1">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ht="12.75" customHeight="1">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ht="12.75" customHeight="1">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ht="12.75" customHeight="1">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ht="12.75" customHeight="1">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ht="12.75" customHeight="1">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ht="12.75" customHeight="1">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ht="12.75" customHeight="1">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ht="12.75" customHeight="1">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ht="12.75" customHeight="1">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ht="12.75" customHeight="1">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ht="12.75" customHeight="1">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ht="12.75" customHeight="1">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ht="12.75" customHeight="1">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ht="12.75" customHeight="1">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ht="12.75" customHeight="1">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ht="12.75" customHeight="1">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ht="12.75" customHeight="1">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ht="12.75" customHeight="1">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ht="12.75" customHeight="1">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ht="12.75" customHeight="1">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ht="12.75" customHeight="1">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ht="12.75" customHeight="1">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ht="12.75" customHeight="1">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ht="12.75" customHeight="1">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ht="12.75" customHeight="1">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ht="12.75" customHeight="1">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ht="12.75" customHeight="1">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ht="12.75" customHeight="1">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ht="12.75" customHeight="1">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ht="12.75" customHeight="1">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ht="12.75" customHeight="1">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ht="12.75" customHeight="1">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ht="12.75" customHeight="1">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ht="12.75" customHeight="1">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ht="12.75" customHeight="1">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ht="12.75" customHeight="1">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ht="12.75" customHeight="1">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ht="12.75" customHeight="1">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ht="12.75" customHeight="1">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ht="12.75" customHeight="1">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ht="12.75" customHeight="1">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ht="12.75" customHeight="1">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ht="12.75" customHeight="1">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ht="12.75" customHeight="1">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ht="12.75" customHeight="1">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ht="12.75" customHeight="1">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ht="12.75" customHeight="1">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ht="12.75" customHeight="1">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ht="12.75" customHeight="1">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ht="12.75" customHeight="1">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ht="12.75" customHeight="1">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ht="12.75" customHeight="1">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ht="12.75" customHeight="1">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ht="12.75" customHeight="1">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ht="12.75" customHeight="1">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ht="12.75" customHeight="1">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ht="12.75" customHeight="1">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ht="12.75" customHeight="1">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ht="12.75" customHeight="1">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ht="12.75" customHeight="1">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ht="12.75" customHeight="1">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ht="12.75" customHeight="1">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ht="12.75" customHeight="1">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ht="12.75" customHeight="1">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ht="12.75" customHeight="1">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ht="12.75" customHeight="1">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ht="12.75" customHeight="1">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ht="12.75" customHeight="1">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ht="12.75" customHeight="1">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ht="12.75" customHeight="1">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ht="12.75" customHeight="1">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ht="12.75" customHeight="1">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ht="12.75" customHeight="1">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ht="12.75" customHeight="1">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ht="12.75" customHeight="1">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ht="12.75" customHeight="1">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ht="12.75" customHeight="1">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ht="12.75" customHeight="1">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ht="12.75" customHeight="1">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ht="12.75" customHeight="1">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ht="12.75" customHeight="1">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ht="12.75" customHeight="1">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ht="12.75" customHeight="1">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ht="12.75" customHeight="1">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ht="12.75" customHeight="1">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ht="12.75" customHeight="1">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ht="12.75" customHeight="1">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ht="12.75" customHeight="1">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ht="12.75" customHeight="1">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ht="12.75" customHeight="1">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ht="12.75" customHeight="1">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ht="12.75" customHeight="1">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ht="12.75" customHeight="1">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ht="12.75" customHeight="1">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ht="12.75" customHeight="1">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ht="12.75" customHeight="1">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ht="12.75" customHeight="1">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ht="12.75" customHeight="1">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ht="12.75" customHeight="1">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ht="12.75" customHeight="1">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ht="12.75" customHeight="1">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ht="12.75" customHeight="1">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ht="12.75" customHeight="1">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ht="12.75" customHeight="1">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ht="12.75" customHeight="1">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ht="12.75" customHeight="1">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ht="12.75" customHeight="1">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ht="12.75" customHeight="1">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ht="12.75" customHeight="1">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ht="12.75" customHeight="1">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ht="12.75" customHeight="1">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ht="12.75" customHeight="1">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ht="12.75" customHeight="1">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ht="12.75" customHeight="1">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ht="12.75" customHeight="1">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ht="12.75" customHeight="1">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ht="12.75" customHeight="1">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ht="12.75" customHeight="1">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ht="12.75" customHeight="1">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ht="12.75" customHeight="1">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ht="12.75" customHeight="1">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ht="12.75" customHeight="1">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ht="12.75" customHeight="1">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ht="12.75" customHeight="1">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ht="12.75" customHeight="1">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ht="12.75" customHeight="1">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ht="12.75" customHeight="1">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ht="12.75" customHeight="1">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ht="12.75" customHeight="1">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ht="12.75" customHeight="1">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ht="12.75" customHeight="1">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ht="12.75" customHeight="1">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ht="12.75" customHeight="1">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ht="12.75" customHeight="1">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ht="12.75" customHeight="1">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ht="12.75" customHeight="1">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ht="12.75" customHeight="1">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ht="12.75" customHeight="1">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ht="12.75" customHeight="1">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ht="12.75" customHeight="1">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ht="12.75" customHeight="1">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ht="12.75" customHeight="1">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ht="12.75" customHeight="1">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ht="12.75" customHeight="1">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ht="12.75" customHeight="1">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ht="12.75" customHeight="1">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ht="12.75" customHeight="1">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ht="12.75" customHeight="1">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ht="12.75" customHeight="1">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ht="12.75" customHeight="1">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ht="12.75" customHeight="1">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ht="12.75" customHeight="1">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ht="12.75" customHeight="1">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ht="12.75" customHeight="1">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ht="12.75" customHeight="1">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ht="12.75" customHeight="1">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ht="12.75" customHeight="1">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ht="12.75" customHeight="1">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ht="12.75" customHeight="1">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ht="12.75" customHeight="1">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ht="12.75" customHeight="1">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ht="12.75" customHeight="1">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ht="12.75" customHeight="1">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ht="12.75" customHeight="1">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ht="12.75" customHeight="1">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ht="12.75" customHeight="1">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ht="12.75" customHeight="1">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ht="12.75" customHeight="1">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ht="12.75" customHeight="1">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ht="12.75" customHeight="1">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ht="12.75" customHeight="1">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ht="12.75" customHeight="1">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ht="12.75" customHeight="1">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ht="12.75" customHeight="1">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ht="12.75" customHeight="1">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ht="12.75" customHeight="1">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ht="12.75" customHeight="1">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ht="12.75" customHeight="1">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printOptions/>
  <pageMargins bottom="0.75" footer="0.0" header="0.0" left="0.236111111111111" right="0.236111111111111" top="0.75"/>
  <pageSetup orientation="landscape"/>
  <headerFooter>
    <oddFooter>&amp;CPage &amp;P of </oddFooter>
  </headerFooter>
  <drawing r:id="rId1"/>
</worksheet>
</file>

<file path=xl/worksheets/sheet4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6">
    <tabColor rgb="FFFFF2CC"/>
    <pageSetUpPr/>
  </sheetPr>
  <sheetViews>
    <sheetView showGridLines="0" workbookViewId="0"/>
  </sheetViews>
  <sheetFormatPr customHeight="1" defaultColWidth="12.63" defaultRowHeight="15.0"/>
  <cols>
    <col customWidth="1" min="1" max="1" width="26.38"/>
    <col customWidth="1" min="2" max="2" width="9.13"/>
    <col customWidth="1" min="3" max="3" width="25.13"/>
    <col customWidth="1" min="4" max="4" width="19.75"/>
    <col customWidth="1" min="5" max="7" width="9.13"/>
    <col customWidth="1" min="8" max="8" width="13.13"/>
    <col customWidth="1" min="9" max="9" width="26.88"/>
    <col customWidth="1" min="10" max="26" width="8.63"/>
  </cols>
  <sheetData>
    <row r="1" ht="12.75" customHeight="1">
      <c r="A1" s="2" t="s">
        <v>111</v>
      </c>
      <c r="B1" s="2" t="s">
        <v>124</v>
      </c>
      <c r="C1" s="2" t="s">
        <v>95</v>
      </c>
      <c r="D1" s="2" t="s">
        <v>1231</v>
      </c>
      <c r="E1" s="2" t="s">
        <v>1232</v>
      </c>
      <c r="F1" s="2" t="s">
        <v>1233</v>
      </c>
      <c r="G1" s="2" t="s">
        <v>1234</v>
      </c>
      <c r="H1" s="2" t="s">
        <v>1235</v>
      </c>
      <c r="I1" s="2" t="s">
        <v>1236</v>
      </c>
      <c r="J1" s="38" t="s">
        <v>1237</v>
      </c>
    </row>
    <row r="2" ht="12.75" customHeight="1">
      <c r="A2" s="2" t="s">
        <v>983</v>
      </c>
      <c r="B2" s="2" t="s">
        <v>583</v>
      </c>
      <c r="C2" s="2">
        <v>231505.4482222014</v>
      </c>
      <c r="D2" s="2">
        <v>15.08951073259755</v>
      </c>
      <c r="E2" s="2">
        <f t="shared" ref="E2:E240" si="1">J2+D2</f>
        <v>23.84142696</v>
      </c>
      <c r="F2" s="2">
        <v>0.82</v>
      </c>
      <c r="G2" s="2">
        <v>293.4733916574025</v>
      </c>
      <c r="H2" s="2">
        <v>0.54</v>
      </c>
      <c r="I2" s="2">
        <v>635.2484205529973</v>
      </c>
      <c r="J2" s="38">
        <f t="shared" ref="J2:J240" si="2">D2*0.58</f>
        <v>8.751916225</v>
      </c>
      <c r="K2" s="38">
        <f t="shared" ref="K2:K6" si="3">H2*G2*3.66+D2*F2*3.66</f>
        <v>625.3074509</v>
      </c>
    </row>
    <row r="3" ht="12.75" customHeight="1">
      <c r="A3" s="2" t="s">
        <v>184</v>
      </c>
      <c r="B3" s="2" t="s">
        <v>585</v>
      </c>
      <c r="C3" s="2">
        <v>2901690.307203866</v>
      </c>
      <c r="D3" s="2">
        <v>97.103386274648</v>
      </c>
      <c r="E3" s="2">
        <f t="shared" si="1"/>
        <v>153.4233503</v>
      </c>
      <c r="F3" s="2">
        <v>0.82</v>
      </c>
      <c r="G3" s="2">
        <v>363.6745680306536</v>
      </c>
      <c r="H3" s="2">
        <v>0.54</v>
      </c>
      <c r="I3" s="2">
        <v>1074.1648100209957</v>
      </c>
      <c r="J3" s="2">
        <f t="shared" si="2"/>
        <v>56.31996404</v>
      </c>
      <c r="K3" s="2">
        <f t="shared" si="3"/>
        <v>1010.193099</v>
      </c>
    </row>
    <row r="4" ht="12.75" customHeight="1">
      <c r="A4" s="2" t="s">
        <v>185</v>
      </c>
      <c r="B4" s="2" t="s">
        <v>586</v>
      </c>
      <c r="C4" s="2">
        <v>1004148.845873155</v>
      </c>
      <c r="D4" s="2">
        <v>54.065876606503494</v>
      </c>
      <c r="E4" s="2">
        <f t="shared" si="1"/>
        <v>85.42408504</v>
      </c>
      <c r="F4" s="2">
        <v>0.82</v>
      </c>
      <c r="G4" s="2">
        <v>302.3785131728331</v>
      </c>
      <c r="H4" s="2">
        <v>0.54</v>
      </c>
      <c r="I4" s="2">
        <v>795.5020018145901</v>
      </c>
      <c r="J4" s="2">
        <f t="shared" si="2"/>
        <v>31.35820843</v>
      </c>
      <c r="K4" s="2">
        <f t="shared" si="3"/>
        <v>759.8834023</v>
      </c>
    </row>
    <row r="5" ht="12.75" customHeight="1">
      <c r="A5" s="2" t="s">
        <v>1238</v>
      </c>
      <c r="B5" s="2" t="s">
        <v>587</v>
      </c>
      <c r="C5" s="2">
        <v>150839.0825125858</v>
      </c>
      <c r="D5" s="2">
        <v>5.964749171762673</v>
      </c>
      <c r="E5" s="2">
        <f t="shared" si="1"/>
        <v>9.424303691</v>
      </c>
      <c r="F5" s="2">
        <v>0.82</v>
      </c>
      <c r="G5" s="2">
        <v>546.1775351956835</v>
      </c>
      <c r="H5" s="2">
        <v>0.54</v>
      </c>
      <c r="I5" s="2">
        <v>1101.2962625294003</v>
      </c>
      <c r="J5" s="2">
        <f t="shared" si="2"/>
        <v>3.45955452</v>
      </c>
      <c r="K5" s="2">
        <f t="shared" si="3"/>
        <v>1097.366686</v>
      </c>
    </row>
    <row r="6" ht="12.75" customHeight="1">
      <c r="A6" s="2" t="s">
        <v>187</v>
      </c>
      <c r="B6" s="2" t="s">
        <v>588</v>
      </c>
      <c r="C6" s="2">
        <v>54121.50057596131</v>
      </c>
      <c r="D6" s="2">
        <v>25.07645259938838</v>
      </c>
      <c r="E6" s="2">
        <f t="shared" si="1"/>
        <v>39.62079511</v>
      </c>
      <c r="F6" s="2">
        <v>0.82</v>
      </c>
      <c r="G6" s="2">
        <v>399.9193279137841</v>
      </c>
      <c r="H6" s="2">
        <v>0.54</v>
      </c>
      <c r="I6" s="2">
        <v>882.1803762025644</v>
      </c>
      <c r="J6" s="2">
        <f t="shared" si="2"/>
        <v>14.54434251</v>
      </c>
      <c r="K6" s="2">
        <f t="shared" si="3"/>
        <v>865.6600092</v>
      </c>
    </row>
    <row r="7" ht="12.75" customHeight="1">
      <c r="A7" s="2" t="s">
        <v>188</v>
      </c>
      <c r="B7" s="2" t="s">
        <v>589</v>
      </c>
      <c r="C7" s="2">
        <v>991795.5052556171</v>
      </c>
      <c r="D7" s="2">
        <v>17.26576140232832</v>
      </c>
      <c r="E7" s="2">
        <f t="shared" si="1"/>
        <v>27.27990302</v>
      </c>
      <c r="F7" s="2">
        <v>0.82</v>
      </c>
      <c r="G7" s="2">
        <v>379.0207178675112</v>
      </c>
      <c r="H7" s="2">
        <v>0.54</v>
      </c>
      <c r="I7" s="2">
        <v>812.2892335258709</v>
      </c>
      <c r="J7" s="2">
        <f t="shared" si="2"/>
        <v>10.01414161</v>
      </c>
    </row>
    <row r="8" ht="12.75" customHeight="1">
      <c r="A8" s="2" t="s">
        <v>189</v>
      </c>
      <c r="B8" s="2" t="s">
        <v>590</v>
      </c>
      <c r="C8" s="2">
        <v>278965.0540583758</v>
      </c>
      <c r="D8" s="2">
        <v>58.46894662709147</v>
      </c>
      <c r="E8" s="2">
        <f t="shared" si="1"/>
        <v>92.38093567</v>
      </c>
      <c r="F8" s="2">
        <v>0.82</v>
      </c>
      <c r="G8" s="2">
        <v>228.19567967939702</v>
      </c>
      <c r="H8" s="2">
        <v>0.54</v>
      </c>
      <c r="I8" s="2">
        <v>665.0022859735151</v>
      </c>
      <c r="J8" s="2">
        <f t="shared" si="2"/>
        <v>33.91198904</v>
      </c>
    </row>
    <row r="9" ht="12.75" customHeight="1">
      <c r="A9" s="2" t="s">
        <v>190</v>
      </c>
      <c r="B9" s="2" t="s">
        <v>591</v>
      </c>
      <c r="C9" s="2">
        <v>399901.5243060868</v>
      </c>
      <c r="D9" s="2">
        <v>18.50556095454055</v>
      </c>
      <c r="E9" s="2">
        <f t="shared" si="1"/>
        <v>29.23878631</v>
      </c>
      <c r="F9" s="2">
        <v>0.82</v>
      </c>
      <c r="G9" s="2">
        <v>432.4081575330785</v>
      </c>
      <c r="H9" s="2">
        <v>0.54</v>
      </c>
      <c r="I9" s="2">
        <v>922.3418356419949</v>
      </c>
      <c r="J9" s="2">
        <f t="shared" si="2"/>
        <v>10.73322535</v>
      </c>
    </row>
    <row r="10" ht="12.75" customHeight="1">
      <c r="A10" s="2" t="s">
        <v>191</v>
      </c>
      <c r="B10" s="2" t="s">
        <v>592</v>
      </c>
      <c r="C10" s="2">
        <v>21612.97875708559</v>
      </c>
      <c r="D10" s="2">
        <v>37.78193066116768</v>
      </c>
      <c r="E10" s="2">
        <f t="shared" si="1"/>
        <v>59.69545044</v>
      </c>
      <c r="F10" s="2">
        <v>0.82</v>
      </c>
      <c r="G10" s="2">
        <v>558.275960498555</v>
      </c>
      <c r="H10" s="2">
        <v>0.54</v>
      </c>
      <c r="I10" s="2">
        <v>1241.658474549218</v>
      </c>
      <c r="J10" s="2">
        <f t="shared" si="2"/>
        <v>21.91351978</v>
      </c>
    </row>
    <row r="11" ht="12.75" customHeight="1">
      <c r="A11" s="2" t="s">
        <v>359</v>
      </c>
      <c r="B11" s="2" t="s">
        <v>593</v>
      </c>
      <c r="C11" s="2">
        <v>31.83297137806009</v>
      </c>
      <c r="D11" s="2" t="e">
        <v>#N/A</v>
      </c>
      <c r="E11" s="2" t="str">
        <f t="shared" si="1"/>
        <v>#N/A</v>
      </c>
      <c r="F11" s="2">
        <v>0.82</v>
      </c>
      <c r="G11" s="2" t="e">
        <v>#N/A</v>
      </c>
      <c r="H11" s="2">
        <v>0.54</v>
      </c>
      <c r="I11" s="2" t="e">
        <v>#N/A</v>
      </c>
      <c r="J11" s="2" t="str">
        <f t="shared" si="2"/>
        <v>#N/A</v>
      </c>
    </row>
    <row r="12" ht="12.75" customHeight="1">
      <c r="A12" s="2" t="s">
        <v>360</v>
      </c>
      <c r="B12" s="2" t="s">
        <v>594</v>
      </c>
      <c r="C12" s="2">
        <v>28061.19700622585</v>
      </c>
      <c r="D12" s="2">
        <v>62.31375331416408</v>
      </c>
      <c r="E12" s="2">
        <f t="shared" si="1"/>
        <v>98.45573024</v>
      </c>
      <c r="F12" s="2">
        <v>0.82</v>
      </c>
      <c r="G12" s="2">
        <v>334.4444137072513</v>
      </c>
      <c r="H12" s="2">
        <v>0.54</v>
      </c>
      <c r="I12" s="2">
        <v>889.064276380852</v>
      </c>
      <c r="J12" s="2">
        <f t="shared" si="2"/>
        <v>36.14197692</v>
      </c>
    </row>
    <row r="13" ht="12.75" customHeight="1">
      <c r="A13" s="2" t="s">
        <v>361</v>
      </c>
      <c r="B13" s="2" t="s">
        <v>595</v>
      </c>
      <c r="C13" s="2">
        <v>3.700675203997466</v>
      </c>
      <c r="D13" s="2">
        <v>22.55</v>
      </c>
      <c r="E13" s="2">
        <f t="shared" si="1"/>
        <v>35.629</v>
      </c>
      <c r="F13" s="2">
        <v>0.82</v>
      </c>
      <c r="G13" s="2">
        <v>321.0</v>
      </c>
      <c r="H13" s="2">
        <v>0.54</v>
      </c>
      <c r="I13" s="2">
        <v>716.9574000000001</v>
      </c>
      <c r="J13" s="2">
        <f t="shared" si="2"/>
        <v>13.079</v>
      </c>
    </row>
    <row r="14" ht="12.75" customHeight="1">
      <c r="A14" s="2" t="s">
        <v>362</v>
      </c>
      <c r="B14" s="2" t="s">
        <v>596</v>
      </c>
      <c r="C14" s="2">
        <v>872.8981119421554</v>
      </c>
      <c r="D14" s="2">
        <v>10.055741360089188</v>
      </c>
      <c r="E14" s="2">
        <f t="shared" si="1"/>
        <v>15.88807135</v>
      </c>
      <c r="F14" s="2">
        <v>0.82</v>
      </c>
      <c r="G14" s="2">
        <v>432.4235464868095</v>
      </c>
      <c r="H14" s="2">
        <v>0.54</v>
      </c>
      <c r="I14" s="2">
        <v>891.4459106544568</v>
      </c>
      <c r="J14" s="2">
        <f t="shared" si="2"/>
        <v>5.832329989</v>
      </c>
    </row>
    <row r="15" ht="12.75" customHeight="1">
      <c r="A15" s="2" t="s">
        <v>363</v>
      </c>
      <c r="B15" s="2" t="s">
        <v>597</v>
      </c>
      <c r="C15" s="2">
        <v>45.1351123176257</v>
      </c>
      <c r="D15" s="2">
        <v>9.29896907216495</v>
      </c>
      <c r="E15" s="2">
        <f t="shared" si="1"/>
        <v>14.69237113</v>
      </c>
      <c r="F15" s="2">
        <v>0.82</v>
      </c>
      <c r="G15" s="2">
        <v>477.69251336898395</v>
      </c>
      <c r="H15" s="2">
        <v>0.54</v>
      </c>
      <c r="I15" s="2">
        <v>978.1457102265838</v>
      </c>
      <c r="J15" s="2">
        <f t="shared" si="2"/>
        <v>5.393402062</v>
      </c>
    </row>
    <row r="16" ht="12.75" customHeight="1">
      <c r="A16" s="2" t="s">
        <v>364</v>
      </c>
      <c r="B16" s="2" t="s">
        <v>598</v>
      </c>
      <c r="C16" s="2">
        <v>3.884722193263634</v>
      </c>
      <c r="D16" s="2">
        <v>1.8534246575342468</v>
      </c>
      <c r="E16" s="2">
        <f t="shared" si="1"/>
        <v>2.928410959</v>
      </c>
      <c r="F16" s="2">
        <v>0.82</v>
      </c>
      <c r="G16" s="2">
        <v>294.1484623541888</v>
      </c>
      <c r="H16" s="2">
        <v>0.54</v>
      </c>
      <c r="I16" s="2">
        <v>588.1385552433941</v>
      </c>
      <c r="J16" s="2">
        <f t="shared" si="2"/>
        <v>1.074986301</v>
      </c>
    </row>
    <row r="17" ht="12.75" customHeight="1">
      <c r="A17" s="2" t="s">
        <v>365</v>
      </c>
      <c r="B17" s="2" t="s">
        <v>599</v>
      </c>
      <c r="C17" s="2">
        <v>447670.462907531</v>
      </c>
      <c r="D17" s="2">
        <v>77.39981003560092</v>
      </c>
      <c r="E17" s="2">
        <f t="shared" si="1"/>
        <v>122.2916999</v>
      </c>
      <c r="F17" s="2">
        <v>0.82</v>
      </c>
      <c r="G17" s="2">
        <v>129.06957059657805</v>
      </c>
      <c r="H17" s="2">
        <v>0.54</v>
      </c>
      <c r="I17" s="2">
        <v>538.3764040573762</v>
      </c>
      <c r="J17" s="2">
        <f t="shared" si="2"/>
        <v>44.89188982</v>
      </c>
    </row>
    <row r="18" ht="12.75" customHeight="1">
      <c r="A18" s="2" t="s">
        <v>366</v>
      </c>
      <c r="B18" s="2" t="s">
        <v>600</v>
      </c>
      <c r="C18" s="2">
        <v>11.02078458432082</v>
      </c>
      <c r="D18" s="2">
        <v>25.055555555555557</v>
      </c>
      <c r="E18" s="2">
        <f t="shared" si="1"/>
        <v>39.58777778</v>
      </c>
      <c r="F18" s="2">
        <v>0.82</v>
      </c>
      <c r="G18" s="2">
        <v>320.07185628742513</v>
      </c>
      <c r="H18" s="2">
        <v>0.54</v>
      </c>
      <c r="I18" s="2">
        <v>724.2933500998005</v>
      </c>
      <c r="J18" s="2">
        <f t="shared" si="2"/>
        <v>14.53222222</v>
      </c>
    </row>
    <row r="19" ht="12.75" customHeight="1">
      <c r="A19" s="2" t="s">
        <v>367</v>
      </c>
      <c r="B19" s="2" t="s">
        <v>601</v>
      </c>
      <c r="C19" s="2">
        <v>52296.19382152824</v>
      </c>
      <c r="D19" s="2">
        <v>11.349174964949492</v>
      </c>
      <c r="E19" s="2">
        <f t="shared" si="1"/>
        <v>17.93169644</v>
      </c>
      <c r="F19" s="2">
        <v>0.82</v>
      </c>
      <c r="G19" s="2">
        <v>364.681625272104</v>
      </c>
      <c r="H19" s="2">
        <v>0.54</v>
      </c>
      <c r="I19" s="2">
        <v>762.2947445595016</v>
      </c>
      <c r="J19" s="2">
        <f t="shared" si="2"/>
        <v>6.58252148</v>
      </c>
    </row>
    <row r="20" ht="12.75" customHeight="1">
      <c r="A20" s="2" t="s">
        <v>368</v>
      </c>
      <c r="B20" s="2" t="s">
        <v>602</v>
      </c>
      <c r="C20" s="2">
        <v>2876.69626914715</v>
      </c>
      <c r="D20" s="2">
        <v>4.768449989426941</v>
      </c>
      <c r="E20" s="2">
        <f t="shared" si="1"/>
        <v>7.534150983</v>
      </c>
      <c r="F20" s="2">
        <v>0.82</v>
      </c>
      <c r="G20" s="2">
        <v>294.3278327832783</v>
      </c>
      <c r="H20" s="2">
        <v>0.54</v>
      </c>
      <c r="I20" s="2">
        <v>599.162055674174</v>
      </c>
      <c r="J20" s="2">
        <f t="shared" si="2"/>
        <v>2.765700994</v>
      </c>
    </row>
    <row r="21" ht="12.75" customHeight="1">
      <c r="A21" s="2" t="s">
        <v>369</v>
      </c>
      <c r="B21" s="2" t="s">
        <v>603</v>
      </c>
      <c r="C21" s="2">
        <v>20.94119861723052</v>
      </c>
      <c r="D21" s="2" t="e">
        <v>#N/A</v>
      </c>
      <c r="E21" s="2" t="str">
        <f t="shared" si="1"/>
        <v>#N/A</v>
      </c>
      <c r="F21" s="2">
        <v>0.82</v>
      </c>
      <c r="G21" s="2" t="e">
        <v>#N/A</v>
      </c>
      <c r="H21" s="2">
        <v>0.54</v>
      </c>
      <c r="I21" s="2" t="e">
        <v>#N/A</v>
      </c>
      <c r="J21" s="2" t="str">
        <f t="shared" si="2"/>
        <v>#N/A</v>
      </c>
    </row>
    <row r="22" ht="12.75" customHeight="1">
      <c r="A22" s="2" t="s">
        <v>370</v>
      </c>
      <c r="B22" s="2" t="s">
        <v>604</v>
      </c>
      <c r="C22" s="2">
        <v>185.9546084536685</v>
      </c>
      <c r="D22" s="2" t="e">
        <v>#N/A</v>
      </c>
      <c r="E22" s="2" t="str">
        <f t="shared" si="1"/>
        <v>#N/A</v>
      </c>
      <c r="F22" s="2">
        <v>0.82</v>
      </c>
      <c r="G22" s="2" t="e">
        <v>#N/A</v>
      </c>
      <c r="H22" s="2">
        <v>0.54</v>
      </c>
      <c r="I22" s="2" t="e">
        <v>#N/A</v>
      </c>
      <c r="J22" s="2" t="str">
        <f t="shared" si="2"/>
        <v>#N/A</v>
      </c>
    </row>
    <row r="23" ht="12.75" customHeight="1">
      <c r="A23" s="2" t="s">
        <v>371</v>
      </c>
      <c r="B23" s="2" t="s">
        <v>605</v>
      </c>
      <c r="C23" s="2">
        <v>1135465.607713866</v>
      </c>
      <c r="D23" s="2">
        <v>41.957718664743865</v>
      </c>
      <c r="E23" s="2">
        <f t="shared" si="1"/>
        <v>66.29319549</v>
      </c>
      <c r="F23" s="2">
        <v>0.82</v>
      </c>
      <c r="G23" s="2">
        <v>571.0418006430868</v>
      </c>
      <c r="H23" s="2">
        <v>0.54</v>
      </c>
      <c r="I23" s="2">
        <v>1282.1722651039595</v>
      </c>
      <c r="J23" s="2">
        <f t="shared" si="2"/>
        <v>24.33547683</v>
      </c>
    </row>
    <row r="24" ht="12.75" customHeight="1">
      <c r="A24" s="2" t="s">
        <v>945</v>
      </c>
      <c r="B24" s="2" t="s">
        <v>606</v>
      </c>
      <c r="C24" s="2">
        <v>100.3573017658906</v>
      </c>
      <c r="D24" s="2">
        <v>5.857142857142858</v>
      </c>
      <c r="E24" s="2">
        <f t="shared" si="1"/>
        <v>9.254285714</v>
      </c>
      <c r="F24" s="2">
        <v>0.82</v>
      </c>
      <c r="G24" s="2" t="e">
        <v>#N/A</v>
      </c>
      <c r="H24" s="2">
        <v>0.54</v>
      </c>
      <c r="I24" s="2" t="e">
        <v>#N/A</v>
      </c>
      <c r="J24" s="2">
        <f t="shared" si="2"/>
        <v>3.397142857</v>
      </c>
    </row>
    <row r="25" ht="12.75" customHeight="1">
      <c r="A25" s="2" t="s">
        <v>373</v>
      </c>
      <c r="B25" s="2" t="s">
        <v>607</v>
      </c>
      <c r="C25" s="2">
        <v>11487.47721077933</v>
      </c>
      <c r="D25" s="2">
        <v>107.72622875516767</v>
      </c>
      <c r="E25" s="2">
        <f t="shared" si="1"/>
        <v>170.2074414</v>
      </c>
      <c r="F25" s="2">
        <v>0.82</v>
      </c>
      <c r="G25" s="2">
        <v>459.17214700193426</v>
      </c>
      <c r="H25" s="2">
        <v>0.54</v>
      </c>
      <c r="I25" s="2">
        <v>1301.7858285785367</v>
      </c>
      <c r="J25" s="2">
        <f t="shared" si="2"/>
        <v>62.48121268</v>
      </c>
    </row>
    <row r="26" ht="12.75" customHeight="1">
      <c r="A26" s="2" t="s">
        <v>374</v>
      </c>
      <c r="B26" s="2" t="s">
        <v>608</v>
      </c>
      <c r="C26" s="2">
        <v>62281.17576317779</v>
      </c>
      <c r="D26" s="2">
        <v>48.294735052904436</v>
      </c>
      <c r="E26" s="2">
        <f t="shared" si="1"/>
        <v>76.30568138</v>
      </c>
      <c r="F26" s="2">
        <v>0.82</v>
      </c>
      <c r="G26" s="2">
        <v>286.49912207244927</v>
      </c>
      <c r="H26" s="2">
        <v>0.54</v>
      </c>
      <c r="I26" s="2">
        <v>742.995595157619</v>
      </c>
      <c r="J26" s="2">
        <f t="shared" si="2"/>
        <v>28.01094633</v>
      </c>
    </row>
    <row r="27" ht="12.75" customHeight="1">
      <c r="A27" s="2" t="s">
        <v>375</v>
      </c>
      <c r="B27" s="2" t="s">
        <v>609</v>
      </c>
      <c r="C27" s="2">
        <v>196766.4774943446</v>
      </c>
      <c r="D27" s="2">
        <v>94.13606418368012</v>
      </c>
      <c r="E27" s="2">
        <f t="shared" si="1"/>
        <v>148.7349814</v>
      </c>
      <c r="F27" s="2">
        <v>0.82</v>
      </c>
      <c r="G27" s="2">
        <v>280.21238761057117</v>
      </c>
      <c r="H27" s="2">
        <v>0.54</v>
      </c>
      <c r="I27" s="2">
        <v>898.3497577858021</v>
      </c>
      <c r="J27" s="2">
        <f t="shared" si="2"/>
        <v>54.59891723</v>
      </c>
    </row>
    <row r="28" ht="12.75" customHeight="1">
      <c r="A28" s="2" t="s">
        <v>948</v>
      </c>
      <c r="B28" s="2" t="s">
        <v>610</v>
      </c>
      <c r="C28" s="2">
        <v>4439.39895420298</v>
      </c>
      <c r="D28" s="2">
        <v>11.956521739130435</v>
      </c>
      <c r="E28" s="2">
        <f t="shared" si="1"/>
        <v>18.89130435</v>
      </c>
      <c r="F28" s="2">
        <v>0.82</v>
      </c>
      <c r="G28" s="2" t="e">
        <v>#N/A</v>
      </c>
      <c r="H28" s="2">
        <v>0.54</v>
      </c>
      <c r="I28" s="2" t="e">
        <v>#N/A</v>
      </c>
      <c r="J28" s="2">
        <f t="shared" si="2"/>
        <v>6.934782609</v>
      </c>
    </row>
    <row r="29" ht="12.75" customHeight="1">
      <c r="A29" s="2" t="s">
        <v>377</v>
      </c>
      <c r="B29" s="2" t="s">
        <v>611</v>
      </c>
      <c r="C29" s="2">
        <v>96.8748799206294</v>
      </c>
      <c r="D29" s="2">
        <v>124.12844036697248</v>
      </c>
      <c r="E29" s="2">
        <f t="shared" si="1"/>
        <v>196.1229358</v>
      </c>
      <c r="F29" s="2">
        <v>0.82</v>
      </c>
      <c r="G29" s="2" t="e">
        <v>#N/A</v>
      </c>
      <c r="H29" s="2">
        <v>0.54</v>
      </c>
      <c r="I29" s="2" t="e">
        <v>#N/A</v>
      </c>
      <c r="J29" s="2">
        <f t="shared" si="2"/>
        <v>71.99449541</v>
      </c>
    </row>
    <row r="30" ht="12.75" customHeight="1">
      <c r="A30" s="2" t="s">
        <v>378</v>
      </c>
      <c r="B30" s="2" t="s">
        <v>612</v>
      </c>
      <c r="C30" s="2">
        <v>3.271537547457394</v>
      </c>
      <c r="D30" s="2" t="e">
        <v>#N/A</v>
      </c>
      <c r="E30" s="2" t="str">
        <f t="shared" si="1"/>
        <v>#N/A</v>
      </c>
      <c r="F30" s="2">
        <v>0.82</v>
      </c>
      <c r="G30" s="2" t="e">
        <v>#N/A</v>
      </c>
      <c r="H30" s="2">
        <v>0.54</v>
      </c>
      <c r="I30" s="2" t="e">
        <v>#N/A</v>
      </c>
      <c r="J30" s="2" t="str">
        <f t="shared" si="2"/>
        <v>#N/A</v>
      </c>
    </row>
    <row r="31" ht="12.75" customHeight="1">
      <c r="A31" s="2" t="s">
        <v>379</v>
      </c>
      <c r="B31" s="2" t="s">
        <v>613</v>
      </c>
      <c r="C31" s="2">
        <v>36425.14481840678</v>
      </c>
      <c r="D31" s="2">
        <v>52.37149050371594</v>
      </c>
      <c r="E31" s="2">
        <f t="shared" si="1"/>
        <v>82.746955</v>
      </c>
      <c r="F31" s="2">
        <v>0.82</v>
      </c>
      <c r="G31" s="2">
        <v>405.3835616438356</v>
      </c>
      <c r="H31" s="2">
        <v>0.54</v>
      </c>
      <c r="I31" s="2">
        <v>992.8797264764772</v>
      </c>
      <c r="J31" s="2">
        <f t="shared" si="2"/>
        <v>30.37546449</v>
      </c>
    </row>
    <row r="32" ht="12.75" customHeight="1">
      <c r="A32" s="2" t="s">
        <v>380</v>
      </c>
      <c r="B32" s="2" t="s">
        <v>614</v>
      </c>
      <c r="C32" s="2">
        <v>5374.211121079017</v>
      </c>
      <c r="D32" s="2">
        <v>47.200418628990064</v>
      </c>
      <c r="E32" s="2">
        <f t="shared" si="1"/>
        <v>74.57666143</v>
      </c>
      <c r="F32" s="2">
        <v>0.82</v>
      </c>
      <c r="G32" s="2" t="e">
        <v>#N/A</v>
      </c>
      <c r="H32" s="2">
        <v>0.54</v>
      </c>
      <c r="I32" s="2" t="e">
        <v>#N/A</v>
      </c>
      <c r="J32" s="2">
        <f t="shared" si="2"/>
        <v>27.3762428</v>
      </c>
    </row>
    <row r="33" ht="12.75" customHeight="1">
      <c r="A33" s="2" t="s">
        <v>381</v>
      </c>
      <c r="B33" s="2" t="s">
        <v>615</v>
      </c>
      <c r="C33" s="2">
        <v>351402.9565689081</v>
      </c>
      <c r="D33" s="2">
        <v>13.63709380226592</v>
      </c>
      <c r="E33" s="2">
        <f t="shared" si="1"/>
        <v>21.54660821</v>
      </c>
      <c r="F33" s="2">
        <v>0.82</v>
      </c>
      <c r="G33" s="2">
        <v>323.4776600100461</v>
      </c>
      <c r="H33" s="2">
        <v>0.54</v>
      </c>
      <c r="I33" s="2">
        <v>689.2330105601485</v>
      </c>
      <c r="J33" s="2">
        <f t="shared" si="2"/>
        <v>7.909514405</v>
      </c>
    </row>
    <row r="34" ht="12.75" customHeight="1">
      <c r="A34" s="2" t="s">
        <v>382</v>
      </c>
      <c r="B34" s="2" t="s">
        <v>616</v>
      </c>
      <c r="C34" s="2">
        <v>44.53385163526644</v>
      </c>
      <c r="D34" s="2" t="e">
        <v>#N/A</v>
      </c>
      <c r="E34" s="2" t="str">
        <f t="shared" si="1"/>
        <v>#N/A</v>
      </c>
      <c r="F34" s="2">
        <v>0.82</v>
      </c>
      <c r="G34" s="2" t="e">
        <v>#N/A</v>
      </c>
      <c r="H34" s="2">
        <v>0.54</v>
      </c>
      <c r="I34" s="2" t="e">
        <v>#N/A</v>
      </c>
      <c r="J34" s="2" t="str">
        <f t="shared" si="2"/>
        <v>#N/A</v>
      </c>
    </row>
    <row r="35" ht="12.75" customHeight="1">
      <c r="A35" s="2" t="s">
        <v>828</v>
      </c>
      <c r="B35" s="2" t="s">
        <v>617</v>
      </c>
      <c r="C35" s="2">
        <v>23558.22480785018</v>
      </c>
      <c r="D35" s="2">
        <v>31.0973207249803</v>
      </c>
      <c r="E35" s="2">
        <f t="shared" si="1"/>
        <v>49.13376675</v>
      </c>
      <c r="F35" s="2">
        <v>0.82</v>
      </c>
      <c r="G35" s="2">
        <v>467.11584990710764</v>
      </c>
      <c r="H35" s="2">
        <v>0.54</v>
      </c>
      <c r="I35" s="2">
        <v>1037.0239596098356</v>
      </c>
      <c r="J35" s="2">
        <f t="shared" si="2"/>
        <v>18.03644602</v>
      </c>
    </row>
    <row r="36" ht="12.75" customHeight="1">
      <c r="A36" s="2" t="s">
        <v>384</v>
      </c>
      <c r="B36" s="2" t="s">
        <v>618</v>
      </c>
      <c r="C36" s="2">
        <v>715.4249983700099</v>
      </c>
      <c r="D36" s="2">
        <v>41.37614678899083</v>
      </c>
      <c r="E36" s="2">
        <f t="shared" si="1"/>
        <v>65.37431193</v>
      </c>
      <c r="F36" s="2">
        <v>0.82</v>
      </c>
      <c r="G36" s="2">
        <v>336.9818181818182</v>
      </c>
      <c r="H36" s="2">
        <v>0.54</v>
      </c>
      <c r="I36" s="2">
        <v>817.447562702252</v>
      </c>
      <c r="J36" s="2">
        <f t="shared" si="2"/>
        <v>23.99816514</v>
      </c>
    </row>
    <row r="37" ht="12.75" customHeight="1">
      <c r="A37" s="2" t="s">
        <v>385</v>
      </c>
      <c r="B37" s="2" t="s">
        <v>619</v>
      </c>
      <c r="C37" s="2">
        <v>1.465150435420269</v>
      </c>
      <c r="D37" s="2" t="e">
        <v>#N/A</v>
      </c>
      <c r="E37" s="2" t="str">
        <f t="shared" si="1"/>
        <v>#N/A</v>
      </c>
      <c r="F37" s="2">
        <v>0.82</v>
      </c>
      <c r="G37" s="2" t="e">
        <v>#N/A</v>
      </c>
      <c r="H37" s="2">
        <v>0.54</v>
      </c>
      <c r="I37" s="2" t="e">
        <v>#N/A</v>
      </c>
      <c r="J37" s="2" t="str">
        <f t="shared" si="2"/>
        <v>#N/A</v>
      </c>
    </row>
    <row r="38" ht="12.75" customHeight="1">
      <c r="A38" s="2" t="s">
        <v>952</v>
      </c>
      <c r="B38" s="2" t="s">
        <v>620</v>
      </c>
      <c r="C38" s="2">
        <v>19078.75266448109</v>
      </c>
      <c r="D38" s="2">
        <v>20.39916322722904</v>
      </c>
      <c r="E38" s="2">
        <f t="shared" si="1"/>
        <v>32.2306779</v>
      </c>
      <c r="F38" s="2">
        <v>0.82</v>
      </c>
      <c r="G38" s="2">
        <v>415.00006736095446</v>
      </c>
      <c r="H38" s="2">
        <v>0.54</v>
      </c>
      <c r="I38" s="2">
        <v>894.8670705438489</v>
      </c>
      <c r="J38" s="2">
        <f t="shared" si="2"/>
        <v>11.83151467</v>
      </c>
    </row>
    <row r="39" ht="12.75" customHeight="1">
      <c r="A39" s="2" t="s">
        <v>314</v>
      </c>
      <c r="B39" s="2" t="s">
        <v>621</v>
      </c>
      <c r="C39" s="2">
        <v>152236.2117087598</v>
      </c>
      <c r="D39" s="2">
        <v>39.732363238678225</v>
      </c>
      <c r="E39" s="2">
        <f t="shared" si="1"/>
        <v>62.77713392</v>
      </c>
      <c r="F39" s="2">
        <v>0.82</v>
      </c>
      <c r="G39" s="2">
        <v>413.22222222222223</v>
      </c>
      <c r="H39" s="2">
        <v>0.54</v>
      </c>
      <c r="I39" s="2">
        <v>962.1128494535624</v>
      </c>
      <c r="J39" s="2">
        <f t="shared" si="2"/>
        <v>23.04477068</v>
      </c>
    </row>
    <row r="40" ht="12.75" customHeight="1">
      <c r="A40" s="2" t="s">
        <v>387</v>
      </c>
      <c r="B40" s="2" t="s">
        <v>622</v>
      </c>
      <c r="C40" s="2">
        <v>206.8091260945678</v>
      </c>
      <c r="D40" s="2">
        <v>21.074766355140188</v>
      </c>
      <c r="E40" s="2">
        <f t="shared" si="1"/>
        <v>33.29813084</v>
      </c>
      <c r="F40" s="2">
        <v>0.82</v>
      </c>
      <c r="G40" s="2">
        <v>415.6323003432632</v>
      </c>
      <c r="H40" s="2">
        <v>0.54</v>
      </c>
      <c r="I40" s="2">
        <v>898.5893232582384</v>
      </c>
      <c r="J40" s="2">
        <f t="shared" si="2"/>
        <v>12.22336449</v>
      </c>
    </row>
    <row r="41" ht="12.75" customHeight="1">
      <c r="A41" s="2" t="s">
        <v>388</v>
      </c>
      <c r="B41" s="2" t="s">
        <v>623</v>
      </c>
      <c r="C41" s="2">
        <v>37086.20839770335</v>
      </c>
      <c r="D41" s="2">
        <v>33.57853356364286</v>
      </c>
      <c r="E41" s="2">
        <f t="shared" si="1"/>
        <v>53.05408303</v>
      </c>
      <c r="F41" s="2">
        <v>0.82</v>
      </c>
      <c r="G41" s="2">
        <v>327.46870109546165</v>
      </c>
      <c r="H41" s="2">
        <v>0.54</v>
      </c>
      <c r="I41" s="2">
        <v>770.1065736880033</v>
      </c>
      <c r="J41" s="2">
        <f t="shared" si="2"/>
        <v>19.47554947</v>
      </c>
    </row>
    <row r="42" ht="12.75" customHeight="1">
      <c r="A42" s="2" t="s">
        <v>389</v>
      </c>
      <c r="B42" s="2" t="s">
        <v>624</v>
      </c>
      <c r="C42" s="2">
        <v>25535.41758154218</v>
      </c>
      <c r="D42" s="2">
        <v>92.96757313882503</v>
      </c>
      <c r="E42" s="2">
        <f t="shared" si="1"/>
        <v>146.8887656</v>
      </c>
      <c r="F42" s="2">
        <v>0.82</v>
      </c>
      <c r="G42" s="2">
        <v>380.2962128526982</v>
      </c>
      <c r="H42" s="2">
        <v>0.54</v>
      </c>
      <c r="I42" s="2">
        <v>1091.8787527701722</v>
      </c>
      <c r="J42" s="2">
        <f t="shared" si="2"/>
        <v>53.92119242</v>
      </c>
    </row>
    <row r="43" ht="12.75" customHeight="1">
      <c r="A43" s="2" t="s">
        <v>390</v>
      </c>
      <c r="B43" s="2" t="s">
        <v>625</v>
      </c>
      <c r="C43" s="2">
        <v>7395.49754034065</v>
      </c>
      <c r="D43" s="2">
        <v>23.33965844402277</v>
      </c>
      <c r="E43" s="2">
        <f t="shared" si="1"/>
        <v>36.87666034</v>
      </c>
      <c r="F43" s="2">
        <v>0.82</v>
      </c>
      <c r="G43" s="2">
        <v>255.55150214592274</v>
      </c>
      <c r="H43" s="2">
        <v>0.54</v>
      </c>
      <c r="I43" s="2">
        <v>590.4951387463251</v>
      </c>
      <c r="J43" s="2">
        <f t="shared" si="2"/>
        <v>13.5370019</v>
      </c>
    </row>
    <row r="44" ht="12.75" customHeight="1">
      <c r="A44" s="2" t="s">
        <v>391</v>
      </c>
      <c r="B44" s="2" t="s">
        <v>626</v>
      </c>
      <c r="C44" s="2">
        <v>48904.22267187182</v>
      </c>
      <c r="D44" s="2">
        <v>37.41130144516181</v>
      </c>
      <c r="E44" s="2">
        <f t="shared" si="1"/>
        <v>59.10985628</v>
      </c>
      <c r="F44" s="2">
        <v>0.82</v>
      </c>
      <c r="G44" s="2">
        <v>288.5576820939052</v>
      </c>
      <c r="H44" s="2">
        <v>0.54</v>
      </c>
      <c r="I44" s="2">
        <v>707.2307661796865</v>
      </c>
      <c r="J44" s="2">
        <f t="shared" si="2"/>
        <v>21.69855484</v>
      </c>
    </row>
    <row r="45" ht="12.75" customHeight="1">
      <c r="A45" s="2" t="s">
        <v>392</v>
      </c>
      <c r="B45" s="2" t="s">
        <v>627</v>
      </c>
      <c r="C45" s="2">
        <v>63634.06881578863</v>
      </c>
      <c r="D45" s="2">
        <v>58.32872928176795</v>
      </c>
      <c r="E45" s="2">
        <f t="shared" si="1"/>
        <v>92.15939227</v>
      </c>
      <c r="F45" s="2">
        <v>0.82</v>
      </c>
      <c r="G45" s="2">
        <v>391.153974423739</v>
      </c>
      <c r="H45" s="2">
        <v>0.54</v>
      </c>
      <c r="I45" s="2">
        <v>986.5598642223484</v>
      </c>
      <c r="J45" s="2">
        <f t="shared" si="2"/>
        <v>33.83066298</v>
      </c>
    </row>
    <row r="46" ht="12.75" customHeight="1">
      <c r="A46" s="2" t="s">
        <v>393</v>
      </c>
      <c r="B46" s="2" t="s">
        <v>628</v>
      </c>
      <c r="C46" s="2">
        <v>128.829633674891</v>
      </c>
      <c r="D46" s="2">
        <v>90.2</v>
      </c>
      <c r="E46" s="2">
        <f t="shared" si="1"/>
        <v>142.516</v>
      </c>
      <c r="F46" s="2">
        <v>0.82</v>
      </c>
      <c r="G46" s="2" t="e">
        <v>#N/A</v>
      </c>
      <c r="H46" s="2">
        <v>0.54</v>
      </c>
      <c r="I46" s="2" t="e">
        <v>#N/A</v>
      </c>
      <c r="J46" s="2">
        <f t="shared" si="2"/>
        <v>52.316</v>
      </c>
    </row>
    <row r="47" ht="12.75" customHeight="1">
      <c r="A47" s="2" t="s">
        <v>394</v>
      </c>
      <c r="B47" s="2" t="s">
        <v>629</v>
      </c>
      <c r="C47" s="2">
        <v>672.3017576233925</v>
      </c>
      <c r="D47" s="2" t="e">
        <v>#N/A</v>
      </c>
      <c r="E47" s="2" t="str">
        <f t="shared" si="1"/>
        <v>#N/A</v>
      </c>
      <c r="F47" s="2">
        <v>0.82</v>
      </c>
      <c r="G47" s="2" t="e">
        <v>#N/A</v>
      </c>
      <c r="H47" s="2">
        <v>0.54</v>
      </c>
      <c r="I47" s="2" t="e">
        <v>#N/A</v>
      </c>
      <c r="J47" s="2" t="str">
        <f t="shared" si="2"/>
        <v>#N/A</v>
      </c>
    </row>
    <row r="48" ht="12.75" customHeight="1">
      <c r="A48" s="2" t="s">
        <v>395</v>
      </c>
      <c r="B48" s="2" t="s">
        <v>630</v>
      </c>
      <c r="C48" s="2">
        <v>174092.659175179</v>
      </c>
      <c r="D48" s="2">
        <v>110.1303080735772</v>
      </c>
      <c r="E48" s="2">
        <f t="shared" si="1"/>
        <v>174.0058868</v>
      </c>
      <c r="F48" s="2">
        <v>0.82</v>
      </c>
      <c r="G48" s="2">
        <v>341.46270181004326</v>
      </c>
      <c r="H48" s="2">
        <v>0.54</v>
      </c>
      <c r="I48" s="2">
        <v>1077.943811406662</v>
      </c>
      <c r="J48" s="2">
        <f t="shared" si="2"/>
        <v>63.87557868</v>
      </c>
    </row>
    <row r="49" ht="12.75" customHeight="1">
      <c r="A49" s="2" t="s">
        <v>396</v>
      </c>
      <c r="B49" s="2" t="s">
        <v>631</v>
      </c>
      <c r="C49" s="2">
        <v>60827.64077640102</v>
      </c>
      <c r="D49" s="2">
        <v>18.726554222387676</v>
      </c>
      <c r="E49" s="2">
        <f t="shared" si="1"/>
        <v>29.58795567</v>
      </c>
      <c r="F49" s="2">
        <v>0.82</v>
      </c>
      <c r="G49" s="2">
        <v>435.22269687717414</v>
      </c>
      <c r="H49" s="2">
        <v>0.54</v>
      </c>
      <c r="I49" s="2">
        <v>928.7133265619859</v>
      </c>
      <c r="J49" s="2">
        <f t="shared" si="2"/>
        <v>10.86140145</v>
      </c>
    </row>
    <row r="50" ht="12.75" customHeight="1">
      <c r="A50" s="2" t="s">
        <v>397</v>
      </c>
      <c r="B50" s="2" t="s">
        <v>632</v>
      </c>
      <c r="C50" s="2">
        <v>17723.60336636492</v>
      </c>
      <c r="D50" s="2">
        <v>27.39737915473401</v>
      </c>
      <c r="E50" s="2">
        <f t="shared" si="1"/>
        <v>43.28785906</v>
      </c>
      <c r="F50" s="2">
        <v>0.82</v>
      </c>
      <c r="G50" s="2">
        <v>232.42707205263287</v>
      </c>
      <c r="H50" s="2">
        <v>0.54</v>
      </c>
      <c r="I50" s="2">
        <v>559.6432729111502</v>
      </c>
      <c r="J50" s="2">
        <f t="shared" si="2"/>
        <v>15.89047991</v>
      </c>
    </row>
    <row r="51" ht="12.75" customHeight="1">
      <c r="A51" s="2" t="s">
        <v>398</v>
      </c>
      <c r="B51" s="2" t="s">
        <v>633</v>
      </c>
      <c r="C51" s="2">
        <v>194.3363590639131</v>
      </c>
      <c r="D51" s="2">
        <v>21.68269230769231</v>
      </c>
      <c r="E51" s="2">
        <f t="shared" si="1"/>
        <v>34.25865385</v>
      </c>
      <c r="F51" s="2">
        <v>0.82</v>
      </c>
      <c r="G51" s="2">
        <v>441.9456446029059</v>
      </c>
      <c r="H51" s="2">
        <v>0.54</v>
      </c>
      <c r="I51" s="2">
        <v>952.8200258393371</v>
      </c>
      <c r="J51" s="2">
        <f t="shared" si="2"/>
        <v>12.57596154</v>
      </c>
    </row>
    <row r="52" ht="12.75" customHeight="1">
      <c r="A52" s="2" t="s">
        <v>399</v>
      </c>
      <c r="B52" s="2" t="s">
        <v>634</v>
      </c>
      <c r="C52" s="2">
        <v>3419.301603576102</v>
      </c>
      <c r="D52" s="2">
        <v>15.139308492782813</v>
      </c>
      <c r="E52" s="2">
        <f t="shared" si="1"/>
        <v>23.92010742</v>
      </c>
      <c r="F52" s="2">
        <v>0.82</v>
      </c>
      <c r="G52" s="2" t="e">
        <v>#N/A</v>
      </c>
      <c r="H52" s="2">
        <v>0.54</v>
      </c>
      <c r="I52" s="2" t="e">
        <v>#N/A</v>
      </c>
      <c r="J52" s="2">
        <f t="shared" si="2"/>
        <v>8.780798926</v>
      </c>
    </row>
    <row r="53" ht="12.75" customHeight="1">
      <c r="A53" s="2" t="s">
        <v>400</v>
      </c>
      <c r="B53" s="2" t="s">
        <v>635</v>
      </c>
      <c r="C53" s="2">
        <v>53.25428603146738</v>
      </c>
      <c r="D53" s="2" t="e">
        <v>#N/A</v>
      </c>
      <c r="E53" s="2" t="str">
        <f t="shared" si="1"/>
        <v>#N/A</v>
      </c>
      <c r="F53" s="2">
        <v>0.82</v>
      </c>
      <c r="G53" s="2" t="e">
        <v>#N/A</v>
      </c>
      <c r="H53" s="2">
        <v>0.54</v>
      </c>
      <c r="I53" s="2" t="e">
        <v>#N/A</v>
      </c>
      <c r="J53" s="2" t="str">
        <f t="shared" si="2"/>
        <v>#N/A</v>
      </c>
    </row>
    <row r="54" ht="12.75" customHeight="1">
      <c r="A54" s="2" t="s">
        <v>401</v>
      </c>
      <c r="B54" s="2" t="s">
        <v>636</v>
      </c>
      <c r="C54" s="2">
        <v>24961.72599397624</v>
      </c>
      <c r="D54" s="2">
        <v>53.592441236993885</v>
      </c>
      <c r="E54" s="2">
        <f t="shared" si="1"/>
        <v>84.67605715</v>
      </c>
      <c r="F54" s="2">
        <v>0.82</v>
      </c>
      <c r="G54" s="2">
        <v>259.221480497561</v>
      </c>
      <c r="H54" s="2">
        <v>0.54</v>
      </c>
      <c r="I54" s="2">
        <v>708.4736689827772</v>
      </c>
      <c r="J54" s="2">
        <f t="shared" si="2"/>
        <v>31.08361592</v>
      </c>
    </row>
    <row r="55" ht="12.75" customHeight="1">
      <c r="A55" s="2" t="s">
        <v>402</v>
      </c>
      <c r="B55" s="2" t="s">
        <v>637</v>
      </c>
      <c r="C55" s="2">
        <v>218099.8612869101</v>
      </c>
      <c r="D55" s="2">
        <v>27.2572535121512</v>
      </c>
      <c r="E55" s="2">
        <f t="shared" si="1"/>
        <v>43.06646055</v>
      </c>
      <c r="F55" s="2">
        <v>0.82</v>
      </c>
      <c r="G55" s="2">
        <v>360.95730247406226</v>
      </c>
      <c r="H55" s="2">
        <v>0.54</v>
      </c>
      <c r="I55" s="2">
        <v>813.1575604642102</v>
      </c>
      <c r="J55" s="2">
        <f t="shared" si="2"/>
        <v>15.80920704</v>
      </c>
    </row>
    <row r="56" ht="12.75" customHeight="1">
      <c r="A56" s="2" t="s">
        <v>403</v>
      </c>
      <c r="B56" s="2" t="s">
        <v>638</v>
      </c>
      <c r="C56" s="2">
        <v>266648.5356589952</v>
      </c>
      <c r="D56" s="2">
        <v>32.324610204759914</v>
      </c>
      <c r="E56" s="2">
        <f t="shared" si="1"/>
        <v>51.07288412</v>
      </c>
      <c r="F56" s="2">
        <v>0.82</v>
      </c>
      <c r="G56" s="2" t="e">
        <v>#N/A</v>
      </c>
      <c r="H56" s="2">
        <v>0.54</v>
      </c>
      <c r="I56" s="2" t="e">
        <v>#N/A</v>
      </c>
      <c r="J56" s="2">
        <f t="shared" si="2"/>
        <v>18.74827392</v>
      </c>
    </row>
    <row r="57" ht="12.75" customHeight="1">
      <c r="A57" s="2" t="s">
        <v>404</v>
      </c>
      <c r="B57" s="2" t="s">
        <v>639</v>
      </c>
      <c r="C57" s="2">
        <v>28189.5568811373</v>
      </c>
      <c r="D57" s="2">
        <v>57.462686567164184</v>
      </c>
      <c r="E57" s="2">
        <f t="shared" si="1"/>
        <v>90.79104478</v>
      </c>
      <c r="F57" s="2">
        <v>0.82</v>
      </c>
      <c r="G57" s="2">
        <v>273.35519469021494</v>
      </c>
      <c r="H57" s="2">
        <v>0.54</v>
      </c>
      <c r="I57" s="2">
        <v>750.5726396215618</v>
      </c>
      <c r="J57" s="2">
        <f t="shared" si="2"/>
        <v>33.32835821</v>
      </c>
    </row>
    <row r="58" ht="12.75" customHeight="1">
      <c r="A58" s="2" t="s">
        <v>405</v>
      </c>
      <c r="B58" s="2" t="s">
        <v>640</v>
      </c>
      <c r="C58" s="2">
        <v>15044.9494186593</v>
      </c>
      <c r="D58" s="2">
        <v>9.328461114175399</v>
      </c>
      <c r="E58" s="2">
        <f t="shared" si="1"/>
        <v>14.73896856</v>
      </c>
      <c r="F58" s="2">
        <v>0.82</v>
      </c>
      <c r="G58" s="2">
        <v>239.74019548363094</v>
      </c>
      <c r="H58" s="2">
        <v>0.54</v>
      </c>
      <c r="I58" s="2">
        <v>507.96469003173024</v>
      </c>
      <c r="J58" s="2">
        <f t="shared" si="2"/>
        <v>5.410507446</v>
      </c>
    </row>
    <row r="59" ht="12.75" customHeight="1">
      <c r="A59" s="2" t="s">
        <v>406</v>
      </c>
      <c r="B59" s="2" t="s">
        <v>641</v>
      </c>
      <c r="C59" s="2">
        <v>60006.07923163153</v>
      </c>
      <c r="D59" s="2">
        <v>30.517879161528978</v>
      </c>
      <c r="E59" s="2">
        <f t="shared" si="1"/>
        <v>48.21824908</v>
      </c>
      <c r="F59" s="2">
        <v>0.82</v>
      </c>
      <c r="G59" s="2">
        <v>334.7128629182348</v>
      </c>
      <c r="H59" s="2">
        <v>0.54</v>
      </c>
      <c r="I59" s="2">
        <v>773.2219400027953</v>
      </c>
      <c r="J59" s="2">
        <f t="shared" si="2"/>
        <v>17.70036991</v>
      </c>
    </row>
    <row r="60" ht="12.75" customHeight="1">
      <c r="A60" s="2" t="s">
        <v>960</v>
      </c>
      <c r="B60" s="2" t="s">
        <v>642</v>
      </c>
      <c r="C60" s="2">
        <v>10342.6143496676</v>
      </c>
      <c r="D60" s="2">
        <v>10.971456373662017</v>
      </c>
      <c r="E60" s="2">
        <f t="shared" si="1"/>
        <v>17.33490107</v>
      </c>
      <c r="F60" s="2">
        <v>0.82</v>
      </c>
      <c r="G60" s="2">
        <v>233.47332557753032</v>
      </c>
      <c r="H60" s="2">
        <v>0.54</v>
      </c>
      <c r="I60" s="2">
        <v>501.59221099903397</v>
      </c>
      <c r="J60" s="2">
        <f t="shared" si="2"/>
        <v>6.363444697</v>
      </c>
    </row>
    <row r="61" ht="12.75" customHeight="1">
      <c r="A61" s="2" t="s">
        <v>408</v>
      </c>
      <c r="B61" s="2" t="s">
        <v>643</v>
      </c>
      <c r="C61" s="2">
        <v>9765.753737023158</v>
      </c>
      <c r="D61" s="2">
        <v>14.798206278026905</v>
      </c>
      <c r="E61" s="2">
        <f t="shared" si="1"/>
        <v>23.38116592</v>
      </c>
      <c r="F61" s="2">
        <v>0.82</v>
      </c>
      <c r="G61" s="2">
        <v>488.0256619897048</v>
      </c>
      <c r="H61" s="2">
        <v>0.54</v>
      </c>
      <c r="I61" s="2">
        <v>1018.6953533340311</v>
      </c>
      <c r="J61" s="2">
        <f t="shared" si="2"/>
        <v>8.582959641</v>
      </c>
    </row>
    <row r="62" ht="12.75" customHeight="1">
      <c r="A62" s="2" t="s">
        <v>409</v>
      </c>
      <c r="B62" s="2" t="s">
        <v>644</v>
      </c>
      <c r="C62" s="2">
        <v>1040.822055231703</v>
      </c>
      <c r="D62" s="2">
        <v>57.452229299363054</v>
      </c>
      <c r="E62" s="2">
        <f t="shared" si="1"/>
        <v>90.77452229</v>
      </c>
      <c r="F62" s="2">
        <v>0.82</v>
      </c>
      <c r="G62" s="2">
        <v>349.1314876442682</v>
      </c>
      <c r="H62" s="2">
        <v>0.54</v>
      </c>
      <c r="I62" s="2">
        <v>900.2986314158006</v>
      </c>
      <c r="J62" s="2">
        <f t="shared" si="2"/>
        <v>33.32229299</v>
      </c>
    </row>
    <row r="63" ht="12.75" customHeight="1">
      <c r="A63" s="2" t="s">
        <v>410</v>
      </c>
      <c r="B63" s="2" t="s">
        <v>645</v>
      </c>
      <c r="C63" s="2">
        <v>146.482619017108</v>
      </c>
      <c r="D63" s="2">
        <v>26.52941176470588</v>
      </c>
      <c r="E63" s="2">
        <f t="shared" si="1"/>
        <v>41.91647059</v>
      </c>
      <c r="F63" s="2">
        <v>0.82</v>
      </c>
      <c r="G63" s="2" t="e">
        <v>#N/A</v>
      </c>
      <c r="H63" s="2">
        <v>0.54</v>
      </c>
      <c r="I63" s="2" t="e">
        <v>#N/A</v>
      </c>
      <c r="J63" s="2">
        <f t="shared" si="2"/>
        <v>15.38705882</v>
      </c>
    </row>
    <row r="64" ht="12.75" customHeight="1">
      <c r="A64" s="2" t="s">
        <v>962</v>
      </c>
      <c r="B64" s="2" t="s">
        <v>646</v>
      </c>
      <c r="C64" s="2">
        <v>18059.83645115679</v>
      </c>
      <c r="D64" s="2">
        <v>42.2906898861353</v>
      </c>
      <c r="E64" s="2">
        <f t="shared" si="1"/>
        <v>66.81929002</v>
      </c>
      <c r="F64" s="2">
        <v>0.82</v>
      </c>
      <c r="G64" s="2">
        <v>376.98456745399216</v>
      </c>
      <c r="H64" s="2">
        <v>0.54</v>
      </c>
      <c r="I64" s="2">
        <v>899.8562240993253</v>
      </c>
      <c r="J64" s="2">
        <f t="shared" si="2"/>
        <v>24.52860013</v>
      </c>
    </row>
    <row r="65" ht="12.75" customHeight="1">
      <c r="A65" s="2" t="s">
        <v>412</v>
      </c>
      <c r="B65" s="2" t="s">
        <v>647</v>
      </c>
      <c r="C65" s="2">
        <v>276192.5114395967</v>
      </c>
      <c r="D65" s="2">
        <v>66.47015475313191</v>
      </c>
      <c r="E65" s="2">
        <f t="shared" si="1"/>
        <v>105.0228445</v>
      </c>
      <c r="F65" s="2">
        <v>0.82</v>
      </c>
      <c r="G65" s="2">
        <v>363.8136320621347</v>
      </c>
      <c r="H65" s="2">
        <v>0.54</v>
      </c>
      <c r="I65" s="2">
        <v>962.3220288040658</v>
      </c>
      <c r="J65" s="2">
        <f t="shared" si="2"/>
        <v>38.55268976</v>
      </c>
    </row>
    <row r="66" ht="12.75" customHeight="1">
      <c r="A66" s="2" t="s">
        <v>413</v>
      </c>
      <c r="B66" s="2" t="s">
        <v>648</v>
      </c>
      <c r="C66" s="2">
        <v>521617.7940527278</v>
      </c>
      <c r="D66" s="2">
        <v>78.00326011640172</v>
      </c>
      <c r="E66" s="2">
        <f t="shared" si="1"/>
        <v>123.245151</v>
      </c>
      <c r="F66" s="2">
        <v>0.82</v>
      </c>
      <c r="G66" s="2">
        <v>278.8794573464779</v>
      </c>
      <c r="H66" s="2">
        <v>0.54</v>
      </c>
      <c r="I66" s="2">
        <v>836.6692915256093</v>
      </c>
      <c r="J66" s="2">
        <f t="shared" si="2"/>
        <v>45.24189087</v>
      </c>
    </row>
    <row r="67" ht="12.75" customHeight="1">
      <c r="A67" s="2" t="s">
        <v>414</v>
      </c>
      <c r="B67" s="2" t="s">
        <v>649</v>
      </c>
      <c r="C67" s="2">
        <v>97.34406656011306</v>
      </c>
      <c r="D67" s="2" t="e">
        <v>#N/A</v>
      </c>
      <c r="E67" s="2" t="str">
        <f t="shared" si="1"/>
        <v>#N/A</v>
      </c>
      <c r="F67" s="2">
        <v>0.82</v>
      </c>
      <c r="G67" s="2">
        <v>245.5302108537255</v>
      </c>
      <c r="H67" s="2">
        <v>0.54</v>
      </c>
      <c r="I67" s="2" t="e">
        <v>#N/A</v>
      </c>
      <c r="J67" s="2" t="str">
        <f t="shared" si="2"/>
        <v>#N/A</v>
      </c>
    </row>
    <row r="68" ht="12.75" customHeight="1">
      <c r="A68" s="2" t="s">
        <v>415</v>
      </c>
      <c r="B68" s="2" t="s">
        <v>650</v>
      </c>
      <c r="C68" s="2">
        <v>32.54464470607722</v>
      </c>
      <c r="D68" s="2">
        <v>45.1</v>
      </c>
      <c r="E68" s="2">
        <f t="shared" si="1"/>
        <v>71.258</v>
      </c>
      <c r="F68" s="2">
        <v>0.82</v>
      </c>
      <c r="G68" s="2" t="e">
        <v>#N/A</v>
      </c>
      <c r="H68" s="2">
        <v>0.54</v>
      </c>
      <c r="I68" s="2" t="e">
        <v>#N/A</v>
      </c>
      <c r="J68" s="2">
        <f t="shared" si="2"/>
        <v>26.158</v>
      </c>
    </row>
    <row r="69" ht="12.75" customHeight="1">
      <c r="A69" s="2" t="s">
        <v>416</v>
      </c>
      <c r="B69" s="2" t="s">
        <v>651</v>
      </c>
      <c r="C69" s="2">
        <v>1957.004611675067</v>
      </c>
      <c r="D69" s="2">
        <v>25.21901211556384</v>
      </c>
      <c r="E69" s="2">
        <f t="shared" si="1"/>
        <v>39.84603914</v>
      </c>
      <c r="F69" s="2">
        <v>0.82</v>
      </c>
      <c r="G69" s="2">
        <v>438.89683538613684</v>
      </c>
      <c r="H69" s="2">
        <v>0.54</v>
      </c>
      <c r="I69" s="2">
        <v>959.7372898001247</v>
      </c>
      <c r="J69" s="2">
        <f t="shared" si="2"/>
        <v>14.62702703</v>
      </c>
    </row>
    <row r="70" ht="12.75" customHeight="1">
      <c r="A70" s="2" t="s">
        <v>417</v>
      </c>
      <c r="B70" s="2" t="s">
        <v>652</v>
      </c>
      <c r="C70" s="2">
        <v>356.3114297879093</v>
      </c>
      <c r="D70" s="2">
        <v>16.107142857142858</v>
      </c>
      <c r="E70" s="2">
        <f t="shared" si="1"/>
        <v>25.44928571</v>
      </c>
      <c r="F70" s="2">
        <v>0.82</v>
      </c>
      <c r="G70" s="2" t="e">
        <v>#N/A</v>
      </c>
      <c r="H70" s="2">
        <v>0.54</v>
      </c>
      <c r="I70" s="2" t="e">
        <v>#N/A</v>
      </c>
      <c r="J70" s="2">
        <f t="shared" si="2"/>
        <v>9.342142857</v>
      </c>
    </row>
    <row r="71" ht="12.75" customHeight="1">
      <c r="A71" s="2" t="s">
        <v>418</v>
      </c>
      <c r="B71" s="2" t="s">
        <v>653</v>
      </c>
      <c r="C71" s="2">
        <v>415.5565123651173</v>
      </c>
      <c r="D71" s="2" t="e">
        <v>#N/A</v>
      </c>
      <c r="E71" s="2" t="str">
        <f t="shared" si="1"/>
        <v>#N/A</v>
      </c>
      <c r="F71" s="2">
        <v>0.82</v>
      </c>
      <c r="G71" s="2" t="e">
        <v>#N/A</v>
      </c>
      <c r="H71" s="2">
        <v>0.54</v>
      </c>
      <c r="I71" s="2" t="e">
        <v>#N/A</v>
      </c>
      <c r="J71" s="2" t="str">
        <f t="shared" si="2"/>
        <v>#N/A</v>
      </c>
    </row>
    <row r="72" ht="12.75" customHeight="1">
      <c r="A72" s="2" t="s">
        <v>419</v>
      </c>
      <c r="B72" s="2" t="s">
        <v>654</v>
      </c>
      <c r="C72" s="2">
        <v>678.3581831434929</v>
      </c>
      <c r="D72" s="2">
        <v>70.19455252918287</v>
      </c>
      <c r="E72" s="2">
        <f t="shared" si="1"/>
        <v>110.907393</v>
      </c>
      <c r="F72" s="2">
        <v>0.82</v>
      </c>
      <c r="G72" s="2">
        <v>331.0473179241169</v>
      </c>
      <c r="H72" s="2">
        <v>0.54</v>
      </c>
      <c r="I72" s="2">
        <v>911.1939814020341</v>
      </c>
      <c r="J72" s="2">
        <f t="shared" si="2"/>
        <v>40.71284047</v>
      </c>
    </row>
    <row r="73" ht="12.75" customHeight="1">
      <c r="A73" s="2" t="s">
        <v>965</v>
      </c>
      <c r="B73" s="2" t="s">
        <v>655</v>
      </c>
      <c r="C73" s="2">
        <v>8703.339568690204</v>
      </c>
      <c r="D73" s="2">
        <v>83.40696599198603</v>
      </c>
      <c r="E73" s="2">
        <f t="shared" si="1"/>
        <v>131.7830063</v>
      </c>
      <c r="F73" s="2">
        <v>0.82</v>
      </c>
      <c r="G73" s="2">
        <v>303.67517186542926</v>
      </c>
      <c r="H73" s="2">
        <v>0.54</v>
      </c>
      <c r="I73" s="2">
        <v>905.4531052055033</v>
      </c>
      <c r="J73" s="2">
        <f t="shared" si="2"/>
        <v>48.37604028</v>
      </c>
    </row>
    <row r="74" ht="12.75" customHeight="1">
      <c r="A74" s="2" t="s">
        <v>421</v>
      </c>
      <c r="B74" s="2" t="s">
        <v>656</v>
      </c>
      <c r="C74" s="2">
        <v>295290.1799487443</v>
      </c>
      <c r="D74" s="2">
        <v>33.36311175056344</v>
      </c>
      <c r="E74" s="2">
        <f t="shared" si="1"/>
        <v>52.71371657</v>
      </c>
      <c r="F74" s="2">
        <v>0.82</v>
      </c>
      <c r="G74" s="2">
        <v>223.04209133167942</v>
      </c>
      <c r="H74" s="2">
        <v>0.54</v>
      </c>
      <c r="I74" s="2">
        <v>562.9293783149934</v>
      </c>
      <c r="J74" s="2">
        <f t="shared" si="2"/>
        <v>19.35060482</v>
      </c>
    </row>
    <row r="75" ht="12.75" customHeight="1">
      <c r="A75" s="2" t="s">
        <v>422</v>
      </c>
      <c r="B75" s="2" t="s">
        <v>657</v>
      </c>
      <c r="C75" s="2">
        <v>531436.4152353324</v>
      </c>
      <c r="D75" s="2">
        <v>59.22195206668982</v>
      </c>
      <c r="E75" s="2">
        <f t="shared" si="1"/>
        <v>93.57068427</v>
      </c>
      <c r="F75" s="2">
        <v>0.82</v>
      </c>
      <c r="G75" s="2">
        <v>267.14402214751345</v>
      </c>
      <c r="H75" s="2">
        <v>0.54</v>
      </c>
      <c r="I75" s="2">
        <v>744.7357899364304</v>
      </c>
      <c r="J75" s="2">
        <f t="shared" si="2"/>
        <v>34.3487322</v>
      </c>
    </row>
    <row r="76" ht="12.75" customHeight="1">
      <c r="A76" s="2" t="s">
        <v>423</v>
      </c>
      <c r="B76" s="2" t="s">
        <v>658</v>
      </c>
      <c r="C76" s="2">
        <v>33706.66533156167</v>
      </c>
      <c r="D76" s="2">
        <v>41.55985591019519</v>
      </c>
      <c r="E76" s="2">
        <f t="shared" si="1"/>
        <v>65.66457234</v>
      </c>
      <c r="F76" s="2">
        <v>0.82</v>
      </c>
      <c r="G76" s="2">
        <v>350.1249298055716</v>
      </c>
      <c r="H76" s="2">
        <v>0.54</v>
      </c>
      <c r="I76" s="2">
        <v>844.0959838990461</v>
      </c>
      <c r="J76" s="2">
        <f t="shared" si="2"/>
        <v>24.10471643</v>
      </c>
    </row>
    <row r="77" ht="12.75" customHeight="1">
      <c r="A77" s="2" t="s">
        <v>424</v>
      </c>
      <c r="B77" s="2" t="s">
        <v>659</v>
      </c>
      <c r="C77" s="2">
        <v>29625.64226591223</v>
      </c>
      <c r="D77" s="2">
        <v>53.884655127873934</v>
      </c>
      <c r="E77" s="2">
        <f t="shared" si="1"/>
        <v>85.1377551</v>
      </c>
      <c r="F77" s="2">
        <v>0.82</v>
      </c>
      <c r="G77" s="2">
        <v>345.53561436999075</v>
      </c>
      <c r="H77" s="2">
        <v>0.54</v>
      </c>
      <c r="I77" s="2">
        <v>880.1344260088684</v>
      </c>
      <c r="J77" s="2">
        <f t="shared" si="2"/>
        <v>31.25309997</v>
      </c>
    </row>
    <row r="78" ht="12.75" customHeight="1">
      <c r="A78" s="2" t="s">
        <v>425</v>
      </c>
      <c r="B78" s="2" t="s">
        <v>660</v>
      </c>
      <c r="C78" s="2">
        <v>74182.67475668542</v>
      </c>
      <c r="D78" s="2">
        <v>24.717407686510928</v>
      </c>
      <c r="E78" s="2">
        <f t="shared" si="1"/>
        <v>39.05350414</v>
      </c>
      <c r="F78" s="2">
        <v>0.82</v>
      </c>
      <c r="G78" s="2">
        <v>408.6477753356774</v>
      </c>
      <c r="H78" s="2">
        <v>0.54</v>
      </c>
      <c r="I78" s="2">
        <v>898.1171753060629</v>
      </c>
      <c r="J78" s="2">
        <f t="shared" si="2"/>
        <v>14.33609646</v>
      </c>
    </row>
    <row r="79" ht="12.75" customHeight="1">
      <c r="A79" s="2" t="s">
        <v>426</v>
      </c>
      <c r="B79" s="2" t="s">
        <v>661</v>
      </c>
      <c r="C79" s="2">
        <v>838431.0448456412</v>
      </c>
      <c r="D79" s="2">
        <v>43.536718950961436</v>
      </c>
      <c r="E79" s="2">
        <f t="shared" si="1"/>
        <v>68.78801594</v>
      </c>
      <c r="F79" s="2">
        <v>0.82</v>
      </c>
      <c r="G79" s="2">
        <v>288.2002688172043</v>
      </c>
      <c r="H79" s="2">
        <v>0.54</v>
      </c>
      <c r="I79" s="2">
        <v>728.9434026508414</v>
      </c>
      <c r="J79" s="2">
        <f t="shared" si="2"/>
        <v>25.25129699</v>
      </c>
    </row>
    <row r="80" ht="12.75" customHeight="1">
      <c r="A80" s="2" t="s">
        <v>427</v>
      </c>
      <c r="B80" s="2" t="s">
        <v>662</v>
      </c>
      <c r="C80" s="2">
        <v>141.3284859332672</v>
      </c>
      <c r="D80" s="2">
        <v>15.68695652173913</v>
      </c>
      <c r="E80" s="2">
        <f t="shared" si="1"/>
        <v>24.7853913</v>
      </c>
      <c r="F80" s="2">
        <v>0.82</v>
      </c>
      <c r="G80" s="2">
        <v>254.9097612071158</v>
      </c>
      <c r="H80" s="2">
        <v>0.54</v>
      </c>
      <c r="I80" s="2">
        <v>561.2179129193089</v>
      </c>
      <c r="J80" s="2">
        <f t="shared" si="2"/>
        <v>9.098434783</v>
      </c>
    </row>
    <row r="81" ht="12.75" customHeight="1">
      <c r="A81" s="2" t="s">
        <v>428</v>
      </c>
      <c r="B81" s="2" t="s">
        <v>663</v>
      </c>
      <c r="C81" s="2">
        <v>77159.65185991042</v>
      </c>
      <c r="D81" s="2">
        <v>8.398510242085662</v>
      </c>
      <c r="E81" s="2">
        <f t="shared" si="1"/>
        <v>13.26964618</v>
      </c>
      <c r="F81" s="2">
        <v>0.82</v>
      </c>
      <c r="G81" s="2">
        <v>599.6459407132205</v>
      </c>
      <c r="H81" s="2">
        <v>0.54</v>
      </c>
      <c r="I81" s="2">
        <v>1215.8787847116425</v>
      </c>
      <c r="J81" s="2">
        <f t="shared" si="2"/>
        <v>4.87113594</v>
      </c>
    </row>
    <row r="82" ht="12.75" customHeight="1">
      <c r="A82" s="2" t="s">
        <v>429</v>
      </c>
      <c r="B82" s="2" t="s">
        <v>664</v>
      </c>
      <c r="C82" s="2">
        <v>5689.665850322725</v>
      </c>
      <c r="D82" s="2">
        <v>67.22981366459628</v>
      </c>
      <c r="E82" s="2">
        <f t="shared" si="1"/>
        <v>106.2231056</v>
      </c>
      <c r="F82" s="2">
        <v>0.82</v>
      </c>
      <c r="G82" s="2">
        <v>378.47301084286494</v>
      </c>
      <c r="H82" s="2">
        <v>0.54</v>
      </c>
      <c r="I82" s="2">
        <v>994.0751766422607</v>
      </c>
      <c r="J82" s="2">
        <f t="shared" si="2"/>
        <v>38.99329193</v>
      </c>
    </row>
    <row r="83" ht="12.75" customHeight="1">
      <c r="A83" s="2" t="s">
        <v>430</v>
      </c>
      <c r="B83" s="2" t="s">
        <v>665</v>
      </c>
      <c r="C83" s="2">
        <v>152312.30603412</v>
      </c>
      <c r="D83" s="2">
        <v>70.23306546465251</v>
      </c>
      <c r="E83" s="2">
        <f t="shared" si="1"/>
        <v>110.9682434</v>
      </c>
      <c r="F83" s="2">
        <v>0.82</v>
      </c>
      <c r="G83" s="2">
        <v>422.0593944355872</v>
      </c>
      <c r="H83" s="2">
        <v>0.54</v>
      </c>
      <c r="I83" s="2">
        <v>1091.2112067631228</v>
      </c>
      <c r="J83" s="2">
        <f t="shared" si="2"/>
        <v>40.73517797</v>
      </c>
    </row>
    <row r="84" ht="12.75" customHeight="1">
      <c r="A84" s="2" t="s">
        <v>431</v>
      </c>
      <c r="B84" s="2" t="s">
        <v>666</v>
      </c>
      <c r="C84" s="2">
        <v>450312.9418584603</v>
      </c>
      <c r="D84" s="2">
        <v>109.29948530053215</v>
      </c>
      <c r="E84" s="2">
        <f t="shared" si="1"/>
        <v>172.6931868</v>
      </c>
      <c r="F84" s="2">
        <v>0.82</v>
      </c>
      <c r="G84" s="2">
        <v>439.4923106566154</v>
      </c>
      <c r="H84" s="2">
        <v>0.54</v>
      </c>
      <c r="I84" s="2">
        <v>1268.6487189816826</v>
      </c>
      <c r="J84" s="2">
        <f t="shared" si="2"/>
        <v>63.39370147</v>
      </c>
    </row>
    <row r="85" ht="12.75" customHeight="1">
      <c r="A85" s="2" t="s">
        <v>432</v>
      </c>
      <c r="B85" s="2" t="s">
        <v>667</v>
      </c>
      <c r="C85" s="2">
        <v>5454.622781673075</v>
      </c>
      <c r="D85" s="2">
        <v>22.244143033292232</v>
      </c>
      <c r="E85" s="2">
        <f t="shared" si="1"/>
        <v>35.14574599</v>
      </c>
      <c r="F85" s="2">
        <v>0.82</v>
      </c>
      <c r="G85" s="2">
        <v>405.6075428474461</v>
      </c>
      <c r="H85" s="2">
        <v>0.54</v>
      </c>
      <c r="I85" s="2">
        <v>883.0563111855421</v>
      </c>
      <c r="J85" s="2">
        <f t="shared" si="2"/>
        <v>12.90160296</v>
      </c>
    </row>
    <row r="86" ht="12.75" customHeight="1">
      <c r="A86" s="2" t="s">
        <v>433</v>
      </c>
      <c r="B86" s="2" t="s">
        <v>668</v>
      </c>
      <c r="C86" s="2">
        <v>283247.5783838177</v>
      </c>
      <c r="D86" s="2">
        <v>49.78141579265953</v>
      </c>
      <c r="E86" s="2">
        <f t="shared" si="1"/>
        <v>78.65463695</v>
      </c>
      <c r="F86" s="2">
        <v>0.82</v>
      </c>
      <c r="G86" s="2">
        <v>326.7472830246441</v>
      </c>
      <c r="H86" s="2">
        <v>0.54</v>
      </c>
      <c r="I86" s="2">
        <v>827.9833119710406</v>
      </c>
      <c r="J86" s="2">
        <f t="shared" si="2"/>
        <v>28.87322116</v>
      </c>
    </row>
    <row r="87" ht="12.75" customHeight="1">
      <c r="A87" s="2" t="s">
        <v>434</v>
      </c>
      <c r="B87" s="2" t="s">
        <v>669</v>
      </c>
      <c r="C87" s="2">
        <v>8204.186787144434</v>
      </c>
      <c r="D87" s="2">
        <v>11.505102040816327</v>
      </c>
      <c r="E87" s="2">
        <f t="shared" si="1"/>
        <v>18.17806122</v>
      </c>
      <c r="F87" s="2">
        <v>0.82</v>
      </c>
      <c r="G87" s="2">
        <v>334.49620253164557</v>
      </c>
      <c r="H87" s="2">
        <v>0.54</v>
      </c>
      <c r="I87" s="2">
        <v>703.2069681529321</v>
      </c>
      <c r="J87" s="2">
        <f t="shared" si="2"/>
        <v>6.672959184</v>
      </c>
    </row>
    <row r="88" ht="12.75" customHeight="1">
      <c r="A88" s="2" t="s">
        <v>435</v>
      </c>
      <c r="B88" s="2" t="s">
        <v>670</v>
      </c>
      <c r="C88" s="2">
        <v>62.50274212639953</v>
      </c>
      <c r="D88" s="2">
        <v>8.264397905759163</v>
      </c>
      <c r="E88" s="2">
        <f t="shared" si="1"/>
        <v>13.05774869</v>
      </c>
      <c r="F88" s="2">
        <v>0.82</v>
      </c>
      <c r="G88" s="2">
        <v>412.5189463955638</v>
      </c>
      <c r="H88" s="2">
        <v>0.54</v>
      </c>
      <c r="I88" s="2">
        <v>845.5501419912708</v>
      </c>
      <c r="J88" s="2">
        <f t="shared" si="2"/>
        <v>4.793350785</v>
      </c>
    </row>
    <row r="89" ht="12.75" customHeight="1">
      <c r="A89" s="2" t="s">
        <v>436</v>
      </c>
      <c r="B89" s="2" t="s">
        <v>671</v>
      </c>
      <c r="C89" s="2">
        <v>2017.397606885767</v>
      </c>
      <c r="D89" s="2">
        <v>0.5110481586402267</v>
      </c>
      <c r="E89" s="2">
        <f t="shared" si="1"/>
        <v>0.8074560907</v>
      </c>
      <c r="F89" s="2">
        <v>0.82</v>
      </c>
      <c r="G89" s="2" t="e">
        <v>#N/A</v>
      </c>
      <c r="H89" s="2">
        <v>0.54</v>
      </c>
      <c r="I89" s="2" t="e">
        <v>#N/A</v>
      </c>
      <c r="J89" s="2">
        <f t="shared" si="2"/>
        <v>0.296407932</v>
      </c>
    </row>
    <row r="90" ht="12.75" customHeight="1">
      <c r="A90" s="2" t="s">
        <v>437</v>
      </c>
      <c r="B90" s="2" t="s">
        <v>672</v>
      </c>
      <c r="C90" s="2">
        <v>34.68715469453572</v>
      </c>
      <c r="D90" s="2">
        <v>17.346153846153847</v>
      </c>
      <c r="E90" s="2">
        <f t="shared" si="1"/>
        <v>27.40692308</v>
      </c>
      <c r="F90" s="2">
        <v>0.82</v>
      </c>
      <c r="G90" s="2">
        <v>334.94044665012404</v>
      </c>
      <c r="H90" s="2">
        <v>0.54</v>
      </c>
      <c r="I90" s="2">
        <v>725.4632218362283</v>
      </c>
      <c r="J90" s="2">
        <f t="shared" si="2"/>
        <v>10.06076923</v>
      </c>
    </row>
    <row r="91" ht="12.75" customHeight="1">
      <c r="A91" s="2" t="s">
        <v>438</v>
      </c>
      <c r="B91" s="2" t="s">
        <v>673</v>
      </c>
      <c r="C91" s="2">
        <v>162.5671703385659</v>
      </c>
      <c r="D91" s="2">
        <v>32.68115942028986</v>
      </c>
      <c r="E91" s="2">
        <f t="shared" si="1"/>
        <v>51.63623188</v>
      </c>
      <c r="F91" s="2">
        <v>0.82</v>
      </c>
      <c r="G91" s="2">
        <v>297.8492462311558</v>
      </c>
      <c r="H91" s="2">
        <v>0.54</v>
      </c>
      <c r="I91" s="2">
        <v>708.2822937295172</v>
      </c>
      <c r="J91" s="2">
        <f t="shared" si="2"/>
        <v>18.95507246</v>
      </c>
    </row>
    <row r="92" ht="12.75" customHeight="1">
      <c r="A92" s="2" t="s">
        <v>439</v>
      </c>
      <c r="B92" s="2" t="s">
        <v>674</v>
      </c>
      <c r="C92" s="2">
        <v>33.03079460851528</v>
      </c>
      <c r="D92" s="2">
        <v>22.55</v>
      </c>
      <c r="E92" s="2">
        <f t="shared" si="1"/>
        <v>35.629</v>
      </c>
      <c r="F92" s="2">
        <v>0.82</v>
      </c>
      <c r="G92" s="2">
        <v>293.1546888790821</v>
      </c>
      <c r="H92" s="2">
        <v>0.54</v>
      </c>
      <c r="I92" s="2">
        <v>661.923927100618</v>
      </c>
      <c r="J92" s="2">
        <f t="shared" si="2"/>
        <v>13.079</v>
      </c>
    </row>
    <row r="93" ht="12.75" customHeight="1">
      <c r="A93" s="2" t="s">
        <v>968</v>
      </c>
      <c r="B93" s="2" t="s">
        <v>675</v>
      </c>
      <c r="C93" s="2">
        <v>1.041455091622983</v>
      </c>
      <c r="D93" s="2" t="e">
        <v>#N/A</v>
      </c>
      <c r="E93" s="2" t="str">
        <f t="shared" si="1"/>
        <v>#N/A</v>
      </c>
      <c r="F93" s="2">
        <v>0.82</v>
      </c>
      <c r="G93" s="2" t="e">
        <v>#N/A</v>
      </c>
      <c r="H93" s="2">
        <v>0.54</v>
      </c>
      <c r="I93" s="2" t="e">
        <v>#N/A</v>
      </c>
      <c r="J93" s="2" t="str">
        <f t="shared" si="2"/>
        <v>#N/A</v>
      </c>
    </row>
    <row r="94" ht="12.75" customHeight="1">
      <c r="A94" s="2" t="s">
        <v>441</v>
      </c>
      <c r="B94" s="2" t="s">
        <v>676</v>
      </c>
      <c r="C94" s="2">
        <v>235.1379949207773</v>
      </c>
      <c r="D94" s="2">
        <v>62.42214532871973</v>
      </c>
      <c r="E94" s="2">
        <f t="shared" si="1"/>
        <v>98.62698962</v>
      </c>
      <c r="F94" s="2">
        <v>0.82</v>
      </c>
      <c r="G94" s="2" t="e">
        <v>#N/A</v>
      </c>
      <c r="H94" s="2">
        <v>0.54</v>
      </c>
      <c r="I94" s="2" t="e">
        <v>#N/A</v>
      </c>
      <c r="J94" s="2">
        <f t="shared" si="2"/>
        <v>36.20484429</v>
      </c>
    </row>
    <row r="95" ht="12.75" customHeight="1">
      <c r="A95" s="2" t="s">
        <v>442</v>
      </c>
      <c r="B95" s="2" t="s">
        <v>677</v>
      </c>
      <c r="C95" s="2">
        <v>48.38520660097184</v>
      </c>
      <c r="D95" s="2" t="e">
        <v>#N/A</v>
      </c>
      <c r="E95" s="2" t="str">
        <f t="shared" si="1"/>
        <v>#N/A</v>
      </c>
      <c r="F95" s="2">
        <v>0.82</v>
      </c>
      <c r="G95" s="2" t="e">
        <v>#N/A</v>
      </c>
      <c r="H95" s="2">
        <v>0.54</v>
      </c>
      <c r="I95" s="2" t="e">
        <v>#N/A</v>
      </c>
      <c r="J95" s="2" t="str">
        <f t="shared" si="2"/>
        <v>#N/A</v>
      </c>
    </row>
    <row r="96" ht="12.75" customHeight="1">
      <c r="A96" s="2" t="s">
        <v>443</v>
      </c>
      <c r="B96" s="2" t="s">
        <v>678</v>
      </c>
      <c r="C96" s="2">
        <v>6270.018912046289</v>
      </c>
      <c r="D96" s="2">
        <v>7.517805728140628</v>
      </c>
      <c r="E96" s="2">
        <f t="shared" si="1"/>
        <v>11.87813305</v>
      </c>
      <c r="F96" s="2">
        <v>0.82</v>
      </c>
      <c r="G96" s="2">
        <v>295.2512202711272</v>
      </c>
      <c r="H96" s="2">
        <v>0.54</v>
      </c>
      <c r="I96" s="2">
        <v>611.0496807088505</v>
      </c>
      <c r="J96" s="2">
        <f t="shared" si="2"/>
        <v>4.360327322</v>
      </c>
    </row>
    <row r="97" ht="12.75" customHeight="1">
      <c r="A97" s="2" t="s">
        <v>444</v>
      </c>
      <c r="B97" s="2" t="s">
        <v>679</v>
      </c>
      <c r="C97" s="2">
        <v>126329.7553786747</v>
      </c>
      <c r="D97" s="2">
        <v>12.86047261276005</v>
      </c>
      <c r="E97" s="2">
        <f t="shared" si="1"/>
        <v>20.31954673</v>
      </c>
      <c r="F97" s="2">
        <v>0.82</v>
      </c>
      <c r="G97" s="2">
        <v>270.66231242375073</v>
      </c>
      <c r="H97" s="2">
        <v>0.54</v>
      </c>
      <c r="I97" s="2">
        <v>582.0063240370027</v>
      </c>
      <c r="J97" s="2">
        <f t="shared" si="2"/>
        <v>7.459074115</v>
      </c>
    </row>
    <row r="98" ht="12.75" customHeight="1">
      <c r="A98" s="2" t="s">
        <v>445</v>
      </c>
      <c r="B98" s="2" t="s">
        <v>680</v>
      </c>
      <c r="C98" s="2">
        <v>384.4961523884451</v>
      </c>
      <c r="D98" s="2">
        <v>41.490340386384545</v>
      </c>
      <c r="E98" s="2">
        <f t="shared" si="1"/>
        <v>65.55473781</v>
      </c>
      <c r="F98" s="2">
        <v>0.82</v>
      </c>
      <c r="G98" s="2">
        <v>599.2602602602602</v>
      </c>
      <c r="H98" s="2">
        <v>0.54</v>
      </c>
      <c r="I98" s="2">
        <v>1336.232624192546</v>
      </c>
      <c r="J98" s="2">
        <f t="shared" si="2"/>
        <v>24.06439742</v>
      </c>
    </row>
    <row r="99" ht="12.75" customHeight="1">
      <c r="A99" s="2" t="s">
        <v>446</v>
      </c>
      <c r="B99" s="2" t="s">
        <v>681</v>
      </c>
      <c r="C99" s="2">
        <v>149581.1310161399</v>
      </c>
      <c r="D99" s="2">
        <v>33.67776770784136</v>
      </c>
      <c r="E99" s="2">
        <f t="shared" si="1"/>
        <v>53.21087298</v>
      </c>
      <c r="F99" s="2">
        <v>0.82</v>
      </c>
      <c r="G99" s="2">
        <v>488.6926914266815</v>
      </c>
      <c r="H99" s="2">
        <v>0.54</v>
      </c>
      <c r="I99" s="2">
        <v>1089.1128651463928</v>
      </c>
      <c r="J99" s="2">
        <f t="shared" si="2"/>
        <v>19.53310527</v>
      </c>
    </row>
    <row r="100" ht="12.75" customHeight="1">
      <c r="A100" s="2" t="s">
        <v>447</v>
      </c>
      <c r="B100" s="2" t="s">
        <v>682</v>
      </c>
      <c r="C100" s="2">
        <v>705.7050720423779</v>
      </c>
      <c r="D100" s="2">
        <v>71.5873015873016</v>
      </c>
      <c r="E100" s="2">
        <f t="shared" si="1"/>
        <v>113.1079365</v>
      </c>
      <c r="F100" s="2">
        <v>0.82</v>
      </c>
      <c r="G100" s="2">
        <v>295.2028360049322</v>
      </c>
      <c r="H100" s="2">
        <v>0.54</v>
      </c>
      <c r="I100" s="2">
        <v>845.4484088896719</v>
      </c>
      <c r="J100" s="2">
        <f t="shared" si="2"/>
        <v>41.52063492</v>
      </c>
    </row>
    <row r="101" ht="12.75" customHeight="1">
      <c r="A101" s="2" t="s">
        <v>448</v>
      </c>
      <c r="B101" s="2" t="s">
        <v>683</v>
      </c>
      <c r="C101" s="2">
        <v>5.382280584521931</v>
      </c>
      <c r="D101" s="2" t="e">
        <v>#N/A</v>
      </c>
      <c r="E101" s="2" t="str">
        <f t="shared" si="1"/>
        <v>#N/A</v>
      </c>
      <c r="F101" s="2">
        <v>0.82</v>
      </c>
      <c r="G101" s="2" t="e">
        <v>#N/A</v>
      </c>
      <c r="H101" s="2">
        <v>0.54</v>
      </c>
      <c r="I101" s="2" t="e">
        <v>#N/A</v>
      </c>
      <c r="J101" s="2" t="str">
        <f t="shared" si="2"/>
        <v>#N/A</v>
      </c>
    </row>
    <row r="102" ht="12.75" customHeight="1">
      <c r="A102" s="2" t="s">
        <v>449</v>
      </c>
      <c r="B102" s="2" t="s">
        <v>684</v>
      </c>
      <c r="C102" s="2">
        <v>52757.16829364973</v>
      </c>
      <c r="D102" s="2">
        <v>61.76901516116703</v>
      </c>
      <c r="E102" s="2">
        <f t="shared" si="1"/>
        <v>97.59504395</v>
      </c>
      <c r="F102" s="2">
        <v>0.82</v>
      </c>
      <c r="G102" s="2">
        <v>269.1083861836196</v>
      </c>
      <c r="H102" s="2">
        <v>0.54</v>
      </c>
      <c r="I102" s="2">
        <v>757.9404099431772</v>
      </c>
      <c r="J102" s="2">
        <f t="shared" si="2"/>
        <v>35.82602879</v>
      </c>
    </row>
    <row r="103" ht="12.75" customHeight="1">
      <c r="A103" s="2" t="s">
        <v>450</v>
      </c>
      <c r="B103" s="2" t="s">
        <v>685</v>
      </c>
      <c r="C103" s="2">
        <v>3463.678274149116</v>
      </c>
      <c r="D103" s="2">
        <v>14.099257522469715</v>
      </c>
      <c r="E103" s="2">
        <f t="shared" si="1"/>
        <v>22.27682689</v>
      </c>
      <c r="F103" s="2">
        <v>0.82</v>
      </c>
      <c r="G103" s="2">
        <v>346.25714710380464</v>
      </c>
      <c r="H103" s="2">
        <v>0.54</v>
      </c>
      <c r="I103" s="2">
        <v>735.9459080681987</v>
      </c>
      <c r="J103" s="2">
        <f t="shared" si="2"/>
        <v>8.177569363</v>
      </c>
    </row>
    <row r="104" ht="12.75" customHeight="1">
      <c r="A104" s="2" t="s">
        <v>451</v>
      </c>
      <c r="B104" s="2" t="s">
        <v>686</v>
      </c>
      <c r="C104" s="2">
        <v>2670.187408024755</v>
      </c>
      <c r="D104" s="2">
        <v>73.51523742026932</v>
      </c>
      <c r="E104" s="2">
        <f t="shared" si="1"/>
        <v>116.1540751</v>
      </c>
      <c r="F104" s="2">
        <v>0.82</v>
      </c>
      <c r="G104" s="2">
        <v>310.3154520917679</v>
      </c>
      <c r="H104" s="2">
        <v>0.54</v>
      </c>
      <c r="I104" s="2">
        <v>882.3732284723558</v>
      </c>
      <c r="J104" s="2">
        <f t="shared" si="2"/>
        <v>42.6388377</v>
      </c>
    </row>
    <row r="105" ht="12.75" customHeight="1">
      <c r="A105" s="2" t="s">
        <v>452</v>
      </c>
      <c r="B105" s="2" t="s">
        <v>687</v>
      </c>
      <c r="C105" s="2">
        <v>18378.45253776319</v>
      </c>
      <c r="D105" s="2">
        <v>19.578601183950887</v>
      </c>
      <c r="E105" s="2">
        <f t="shared" si="1"/>
        <v>30.93418987</v>
      </c>
      <c r="F105" s="2">
        <v>0.82</v>
      </c>
      <c r="G105" s="2">
        <v>279.9561136313127</v>
      </c>
      <c r="H105" s="2">
        <v>0.54</v>
      </c>
      <c r="I105" s="2">
        <v>624.9629433141868</v>
      </c>
      <c r="J105" s="2">
        <f t="shared" si="2"/>
        <v>11.35558869</v>
      </c>
    </row>
    <row r="106" ht="12.75" customHeight="1">
      <c r="A106" s="2" t="s">
        <v>453</v>
      </c>
      <c r="B106" s="2" t="s">
        <v>688</v>
      </c>
      <c r="C106" s="2">
        <v>723.9559636346025</v>
      </c>
      <c r="D106" s="2">
        <v>5.5851393188854495</v>
      </c>
      <c r="E106" s="2">
        <f t="shared" si="1"/>
        <v>8.824520124</v>
      </c>
      <c r="F106" s="2">
        <v>0.82</v>
      </c>
      <c r="G106" s="2">
        <v>294.45631296098577</v>
      </c>
      <c r="H106" s="2">
        <v>0.54</v>
      </c>
      <c r="I106" s="2">
        <v>602.405066843213</v>
      </c>
      <c r="J106" s="2">
        <f t="shared" si="2"/>
        <v>3.239380805</v>
      </c>
    </row>
    <row r="107" ht="12.75" customHeight="1">
      <c r="A107" s="2" t="s">
        <v>454</v>
      </c>
      <c r="B107" s="2" t="s">
        <v>689</v>
      </c>
      <c r="C107" s="2">
        <v>80361.47318302766</v>
      </c>
      <c r="D107" s="2">
        <v>36.1844629713608</v>
      </c>
      <c r="E107" s="2">
        <f t="shared" si="1"/>
        <v>57.17145149</v>
      </c>
      <c r="F107" s="2">
        <v>0.82</v>
      </c>
      <c r="G107" s="2">
        <v>287.445823457707</v>
      </c>
      <c r="H107" s="2">
        <v>0.54</v>
      </c>
      <c r="I107" s="2">
        <v>700.5430599569926</v>
      </c>
      <c r="J107" s="2">
        <f t="shared" si="2"/>
        <v>20.98698852</v>
      </c>
    </row>
    <row r="108" ht="12.75" customHeight="1">
      <c r="A108" s="2" t="s">
        <v>980</v>
      </c>
      <c r="B108" s="2" t="s">
        <v>690</v>
      </c>
      <c r="C108" s="2">
        <v>161.2876145783551</v>
      </c>
      <c r="D108" s="2">
        <v>43.42962962962963</v>
      </c>
      <c r="E108" s="2">
        <f t="shared" si="1"/>
        <v>68.61881481</v>
      </c>
      <c r="F108" s="2">
        <v>0.82</v>
      </c>
      <c r="G108" s="2">
        <v>351.65651948947914</v>
      </c>
      <c r="H108" s="2">
        <v>0.54</v>
      </c>
      <c r="I108" s="2">
        <v>853.9663895634511</v>
      </c>
      <c r="J108" s="2">
        <f t="shared" si="2"/>
        <v>25.18918519</v>
      </c>
    </row>
    <row r="109" ht="12.75" customHeight="1">
      <c r="A109" s="2" t="s">
        <v>456</v>
      </c>
      <c r="B109" s="2" t="s">
        <v>691</v>
      </c>
      <c r="C109" s="2">
        <v>109619.8943961561</v>
      </c>
      <c r="D109" s="2">
        <v>81.97573656845755</v>
      </c>
      <c r="E109" s="2">
        <f t="shared" si="1"/>
        <v>129.5216638</v>
      </c>
      <c r="F109" s="2">
        <v>0.82</v>
      </c>
      <c r="G109" s="2">
        <v>522.6929063724707</v>
      </c>
      <c r="H109" s="2">
        <v>0.54</v>
      </c>
      <c r="I109" s="2">
        <v>1333.0814559951057</v>
      </c>
      <c r="J109" s="2">
        <f t="shared" si="2"/>
        <v>47.54592721</v>
      </c>
    </row>
    <row r="110" ht="12.75" customHeight="1">
      <c r="A110" s="2" t="s">
        <v>457</v>
      </c>
      <c r="B110" s="2" t="s">
        <v>692</v>
      </c>
      <c r="C110" s="2">
        <v>251665.5958862249</v>
      </c>
      <c r="D110" s="2">
        <v>56.86235856999117</v>
      </c>
      <c r="E110" s="2">
        <f t="shared" si="1"/>
        <v>89.84252654</v>
      </c>
      <c r="F110" s="2">
        <v>0.82</v>
      </c>
      <c r="G110" s="2">
        <v>330.2914215710105</v>
      </c>
      <c r="H110" s="2">
        <v>0.54</v>
      </c>
      <c r="I110" s="2">
        <v>860.9041979591129</v>
      </c>
      <c r="J110" s="2">
        <f t="shared" si="2"/>
        <v>32.98016797</v>
      </c>
    </row>
    <row r="111" ht="12.75" customHeight="1">
      <c r="A111" s="2" t="s">
        <v>458</v>
      </c>
      <c r="B111" s="2" t="s">
        <v>693</v>
      </c>
      <c r="C111" s="2">
        <v>1054.101652795911</v>
      </c>
      <c r="D111" s="2">
        <v>75.16666666666667</v>
      </c>
      <c r="E111" s="2">
        <f t="shared" si="1"/>
        <v>118.7633333</v>
      </c>
      <c r="F111" s="2">
        <v>0.82</v>
      </c>
      <c r="G111" s="2">
        <v>303.2341239479725</v>
      </c>
      <c r="H111" s="2">
        <v>0.54</v>
      </c>
      <c r="I111" s="2">
        <v>874.421922570773</v>
      </c>
      <c r="J111" s="2">
        <f t="shared" si="2"/>
        <v>43.59666667</v>
      </c>
    </row>
    <row r="112" ht="12.75" customHeight="1">
      <c r="A112" s="2" t="s">
        <v>459</v>
      </c>
      <c r="B112" s="2" t="s">
        <v>694</v>
      </c>
      <c r="C112" s="2">
        <v>53.30149308974177</v>
      </c>
      <c r="D112" s="2">
        <v>18.04</v>
      </c>
      <c r="E112" s="2">
        <f t="shared" si="1"/>
        <v>28.5032</v>
      </c>
      <c r="F112" s="2">
        <v>0.82</v>
      </c>
      <c r="G112" s="2">
        <v>414.35372764299626</v>
      </c>
      <c r="H112" s="2">
        <v>0.54</v>
      </c>
      <c r="I112" s="2">
        <v>884.9551073136179</v>
      </c>
      <c r="J112" s="2">
        <f t="shared" si="2"/>
        <v>10.4632</v>
      </c>
    </row>
    <row r="113" ht="12.75" customHeight="1">
      <c r="A113" s="2" t="s">
        <v>460</v>
      </c>
      <c r="B113" s="2" t="s">
        <v>695</v>
      </c>
      <c r="C113" s="2">
        <v>1046.268785209344</v>
      </c>
      <c r="D113" s="2">
        <v>40.94682230869002</v>
      </c>
      <c r="E113" s="2">
        <f t="shared" si="1"/>
        <v>64.69597925</v>
      </c>
      <c r="F113" s="2">
        <v>0.82</v>
      </c>
      <c r="G113" s="2" t="e">
        <v>#N/A</v>
      </c>
      <c r="H113" s="2">
        <v>0.54</v>
      </c>
      <c r="I113" s="2" t="e">
        <v>#N/A</v>
      </c>
      <c r="J113" s="2">
        <f t="shared" si="2"/>
        <v>23.74915694</v>
      </c>
    </row>
    <row r="114" ht="12.75" customHeight="1">
      <c r="A114" s="2" t="s">
        <v>461</v>
      </c>
      <c r="B114" s="2" t="s">
        <v>696</v>
      </c>
      <c r="C114" s="2">
        <v>8146.603673541718</v>
      </c>
      <c r="D114" s="2">
        <v>35.71994297481388</v>
      </c>
      <c r="E114" s="2">
        <f t="shared" si="1"/>
        <v>56.4375099</v>
      </c>
      <c r="F114" s="2">
        <v>0.82</v>
      </c>
      <c r="G114" s="2">
        <v>324.8189447882958</v>
      </c>
      <c r="H114" s="2">
        <v>0.54</v>
      </c>
      <c r="I114" s="2">
        <v>772.7071537674068</v>
      </c>
      <c r="J114" s="2">
        <f t="shared" si="2"/>
        <v>20.71756693</v>
      </c>
    </row>
    <row r="115" ht="12.75" customHeight="1">
      <c r="A115" s="2" t="s">
        <v>462</v>
      </c>
      <c r="B115" s="2" t="s">
        <v>697</v>
      </c>
      <c r="C115" s="2">
        <v>15318.52616045696</v>
      </c>
      <c r="D115" s="2">
        <v>7.95087265675501</v>
      </c>
      <c r="E115" s="2">
        <f t="shared" si="1"/>
        <v>12.5623788</v>
      </c>
      <c r="F115" s="2">
        <v>0.82</v>
      </c>
      <c r="G115" s="2" t="e">
        <v>#N/A</v>
      </c>
      <c r="H115" s="2">
        <v>0.54</v>
      </c>
      <c r="I115" s="2" t="e">
        <v>#N/A</v>
      </c>
      <c r="J115" s="2">
        <f t="shared" si="2"/>
        <v>4.611506141</v>
      </c>
    </row>
    <row r="116" ht="12.75" customHeight="1">
      <c r="A116" s="2" t="s">
        <v>463</v>
      </c>
      <c r="B116" s="2" t="s">
        <v>698</v>
      </c>
      <c r="C116" s="2">
        <v>8.911715002600106</v>
      </c>
      <c r="D116" s="2">
        <v>56.375</v>
      </c>
      <c r="E116" s="2">
        <f t="shared" si="1"/>
        <v>89.0725</v>
      </c>
      <c r="F116" s="2">
        <v>0.82</v>
      </c>
      <c r="G116" s="2" t="e">
        <v>#N/A</v>
      </c>
      <c r="H116" s="2">
        <v>0.54</v>
      </c>
      <c r="I116" s="2" t="e">
        <v>#N/A</v>
      </c>
      <c r="J116" s="2">
        <f t="shared" si="2"/>
        <v>32.6975</v>
      </c>
    </row>
    <row r="117" ht="12.75" customHeight="1">
      <c r="A117" s="2" t="s">
        <v>464</v>
      </c>
      <c r="B117" s="2" t="s">
        <v>699</v>
      </c>
      <c r="C117" s="2">
        <v>2055.544600974735</v>
      </c>
      <c r="D117" s="2">
        <v>3.820415078356629</v>
      </c>
      <c r="E117" s="2">
        <f t="shared" si="1"/>
        <v>6.036255824</v>
      </c>
      <c r="F117" s="2">
        <v>0.82</v>
      </c>
      <c r="G117" s="2">
        <v>394.3102009859689</v>
      </c>
      <c r="H117" s="2">
        <v>0.54</v>
      </c>
      <c r="I117" s="2">
        <v>793.2974004154543</v>
      </c>
      <c r="J117" s="2">
        <f t="shared" si="2"/>
        <v>2.215840745</v>
      </c>
    </row>
    <row r="118" ht="12.75" customHeight="1">
      <c r="A118" s="2" t="s">
        <v>465</v>
      </c>
      <c r="B118" s="2" t="s">
        <v>700</v>
      </c>
      <c r="C118" s="2">
        <v>1571.768630453372</v>
      </c>
      <c r="D118" s="2">
        <v>66.42120765832105</v>
      </c>
      <c r="E118" s="2">
        <f t="shared" si="1"/>
        <v>104.9455081</v>
      </c>
      <c r="F118" s="2">
        <v>0.82</v>
      </c>
      <c r="G118" s="2">
        <v>0.0</v>
      </c>
      <c r="H118" s="2">
        <v>0.54</v>
      </c>
      <c r="I118" s="2">
        <v>243.10162002945506</v>
      </c>
      <c r="J118" s="2">
        <f t="shared" si="2"/>
        <v>38.52430044</v>
      </c>
    </row>
    <row r="119" ht="12.75" customHeight="1">
      <c r="A119" s="2" t="s">
        <v>986</v>
      </c>
      <c r="B119" s="2" t="s">
        <v>701</v>
      </c>
      <c r="C119" s="2">
        <v>284392.096306692</v>
      </c>
      <c r="D119" s="2">
        <v>82.99427304935854</v>
      </c>
      <c r="E119" s="2">
        <f t="shared" si="1"/>
        <v>131.1309514</v>
      </c>
      <c r="F119" s="2">
        <v>0.82</v>
      </c>
      <c r="G119" s="2">
        <v>0.0</v>
      </c>
      <c r="H119" s="2">
        <v>0.54</v>
      </c>
      <c r="I119" s="2">
        <v>303.75903936065225</v>
      </c>
      <c r="J119" s="2">
        <f t="shared" si="2"/>
        <v>48.13667837</v>
      </c>
    </row>
    <row r="120" ht="12.75" customHeight="1">
      <c r="A120" s="2" t="s">
        <v>467</v>
      </c>
      <c r="B120" s="2" t="s">
        <v>702</v>
      </c>
      <c r="C120" s="2">
        <v>184654.8862004886</v>
      </c>
      <c r="D120" s="2">
        <v>39.35466820910705</v>
      </c>
      <c r="E120" s="2">
        <f t="shared" si="1"/>
        <v>62.18037577</v>
      </c>
      <c r="F120" s="2">
        <v>0.82</v>
      </c>
      <c r="G120" s="2">
        <v>0.0</v>
      </c>
      <c r="H120" s="2">
        <v>0.54</v>
      </c>
      <c r="I120" s="2">
        <v>144.0380856453318</v>
      </c>
      <c r="J120" s="2">
        <f t="shared" si="2"/>
        <v>22.82570756</v>
      </c>
    </row>
    <row r="121" ht="12.75" customHeight="1">
      <c r="A121" s="2" t="s">
        <v>984</v>
      </c>
      <c r="B121" s="2" t="s">
        <v>703</v>
      </c>
      <c r="C121" s="2">
        <v>263.1441991101912</v>
      </c>
      <c r="D121" s="2">
        <v>22.425414364640886</v>
      </c>
      <c r="E121" s="2">
        <f t="shared" si="1"/>
        <v>35.4321547</v>
      </c>
      <c r="F121" s="2">
        <v>0.82</v>
      </c>
      <c r="G121" s="2" t="e">
        <v>#N/A</v>
      </c>
      <c r="H121" s="2">
        <v>0.54</v>
      </c>
      <c r="I121" s="2" t="e">
        <v>#N/A</v>
      </c>
      <c r="J121" s="2">
        <f t="shared" si="2"/>
        <v>13.00674033</v>
      </c>
    </row>
    <row r="122" ht="12.75" customHeight="1">
      <c r="A122" s="2" t="s">
        <v>987</v>
      </c>
      <c r="B122" s="2" t="s">
        <v>704</v>
      </c>
      <c r="C122" s="2">
        <v>29.36241382094458</v>
      </c>
      <c r="D122" s="2">
        <v>64.42857142857143</v>
      </c>
      <c r="E122" s="2">
        <f t="shared" si="1"/>
        <v>101.7971429</v>
      </c>
      <c r="F122" s="2">
        <v>0.82</v>
      </c>
      <c r="G122" s="2" t="e">
        <v>#N/A</v>
      </c>
      <c r="H122" s="2">
        <v>0.54</v>
      </c>
      <c r="I122" s="2" t="e">
        <v>#N/A</v>
      </c>
      <c r="J122" s="2">
        <f t="shared" si="2"/>
        <v>37.36857143</v>
      </c>
    </row>
    <row r="123" ht="12.75" customHeight="1">
      <c r="A123" s="2" t="s">
        <v>470</v>
      </c>
      <c r="B123" s="2" t="s">
        <v>705</v>
      </c>
      <c r="C123" s="2">
        <v>1465.378634133107</v>
      </c>
      <c r="D123" s="2">
        <v>17.296260786193674</v>
      </c>
      <c r="E123" s="2">
        <f t="shared" si="1"/>
        <v>27.32809204</v>
      </c>
      <c r="F123" s="2">
        <v>0.82</v>
      </c>
      <c r="G123" s="2">
        <v>0.0</v>
      </c>
      <c r="H123" s="2">
        <v>0.54</v>
      </c>
      <c r="I123" s="2">
        <v>63.30431447746885</v>
      </c>
      <c r="J123" s="2">
        <f t="shared" si="2"/>
        <v>10.03183126</v>
      </c>
    </row>
    <row r="124" ht="12.75" customHeight="1">
      <c r="A124" s="2" t="s">
        <v>471</v>
      </c>
      <c r="B124" s="2" t="s">
        <v>706</v>
      </c>
      <c r="C124" s="2" t="e">
        <v>#N/A</v>
      </c>
      <c r="D124" s="2" t="e">
        <v>#N/A</v>
      </c>
      <c r="E124" s="2" t="str">
        <f t="shared" si="1"/>
        <v>#N/A</v>
      </c>
      <c r="F124" s="2">
        <v>0.82</v>
      </c>
      <c r="G124" s="2" t="e">
        <v>#N/A</v>
      </c>
      <c r="H124" s="2">
        <v>0.54</v>
      </c>
      <c r="I124" s="2" t="e">
        <v>#N/A</v>
      </c>
      <c r="J124" s="2" t="str">
        <f t="shared" si="2"/>
        <v>#N/A</v>
      </c>
    </row>
    <row r="125" ht="12.75" customHeight="1">
      <c r="A125" s="2" t="s">
        <v>472</v>
      </c>
      <c r="B125" s="2" t="s">
        <v>707</v>
      </c>
      <c r="C125" s="2" t="e">
        <v>#N/A</v>
      </c>
      <c r="D125" s="2" t="e">
        <v>#N/A</v>
      </c>
      <c r="E125" s="2" t="str">
        <f t="shared" si="1"/>
        <v>#N/A</v>
      </c>
      <c r="F125" s="2">
        <v>0.82</v>
      </c>
      <c r="G125" s="2" t="e">
        <v>#N/A</v>
      </c>
      <c r="H125" s="2">
        <v>0.54</v>
      </c>
      <c r="I125" s="2" t="e">
        <v>#N/A</v>
      </c>
      <c r="J125" s="2" t="str">
        <f t="shared" si="2"/>
        <v>#N/A</v>
      </c>
    </row>
    <row r="126" ht="12.75" customHeight="1">
      <c r="A126" s="2" t="s">
        <v>473</v>
      </c>
      <c r="B126" s="2" t="s">
        <v>708</v>
      </c>
      <c r="C126" s="2" t="e">
        <v>#N/A</v>
      </c>
      <c r="D126" s="2" t="e">
        <v>#N/A</v>
      </c>
      <c r="E126" s="2" t="str">
        <f t="shared" si="1"/>
        <v>#N/A</v>
      </c>
      <c r="F126" s="2">
        <v>0.82</v>
      </c>
      <c r="G126" s="2" t="e">
        <v>#N/A</v>
      </c>
      <c r="H126" s="2">
        <v>0.54</v>
      </c>
      <c r="I126" s="2" t="e">
        <v>#N/A</v>
      </c>
      <c r="J126" s="2" t="str">
        <f t="shared" si="2"/>
        <v>#N/A</v>
      </c>
    </row>
    <row r="127" ht="12.75" customHeight="1">
      <c r="A127" s="2" t="s">
        <v>474</v>
      </c>
      <c r="B127" s="2" t="s">
        <v>709</v>
      </c>
      <c r="C127" s="2" t="e">
        <v>#N/A</v>
      </c>
      <c r="D127" s="2" t="e">
        <v>#N/A</v>
      </c>
      <c r="E127" s="2" t="str">
        <f t="shared" si="1"/>
        <v>#N/A</v>
      </c>
      <c r="F127" s="2">
        <v>0.82</v>
      </c>
      <c r="G127" s="2" t="e">
        <v>#N/A</v>
      </c>
      <c r="H127" s="2">
        <v>0.54</v>
      </c>
      <c r="I127" s="2" t="e">
        <v>#N/A</v>
      </c>
      <c r="J127" s="2" t="str">
        <f t="shared" si="2"/>
        <v>#N/A</v>
      </c>
    </row>
    <row r="128" ht="12.75" customHeight="1">
      <c r="A128" s="2" t="s">
        <v>475</v>
      </c>
      <c r="B128" s="2" t="s">
        <v>710</v>
      </c>
      <c r="C128" s="2" t="e">
        <v>#N/A</v>
      </c>
      <c r="D128" s="2" t="e">
        <v>#N/A</v>
      </c>
      <c r="E128" s="2" t="str">
        <f t="shared" si="1"/>
        <v>#N/A</v>
      </c>
      <c r="F128" s="2">
        <v>0.82</v>
      </c>
      <c r="G128" s="2" t="e">
        <v>#N/A</v>
      </c>
      <c r="H128" s="2">
        <v>0.54</v>
      </c>
      <c r="I128" s="2" t="e">
        <v>#N/A</v>
      </c>
      <c r="J128" s="2" t="str">
        <f t="shared" si="2"/>
        <v>#N/A</v>
      </c>
    </row>
    <row r="129" ht="12.75" customHeight="1">
      <c r="A129" s="2" t="s">
        <v>476</v>
      </c>
      <c r="B129" s="2" t="s">
        <v>711</v>
      </c>
      <c r="C129" s="2" t="e">
        <v>#N/A</v>
      </c>
      <c r="D129" s="2" t="e">
        <v>#N/A</v>
      </c>
      <c r="E129" s="2" t="str">
        <f t="shared" si="1"/>
        <v>#N/A</v>
      </c>
      <c r="F129" s="2">
        <v>0.82</v>
      </c>
      <c r="G129" s="2" t="e">
        <v>#N/A</v>
      </c>
      <c r="H129" s="2">
        <v>0.54</v>
      </c>
      <c r="I129" s="2" t="e">
        <v>#N/A</v>
      </c>
      <c r="J129" s="2" t="str">
        <f t="shared" si="2"/>
        <v>#N/A</v>
      </c>
    </row>
    <row r="130" ht="12.75" customHeight="1">
      <c r="A130" s="2" t="s">
        <v>477</v>
      </c>
      <c r="B130" s="2" t="s">
        <v>712</v>
      </c>
      <c r="C130" s="2" t="e">
        <v>#N/A</v>
      </c>
      <c r="D130" s="2" t="e">
        <v>#N/A</v>
      </c>
      <c r="E130" s="2" t="str">
        <f t="shared" si="1"/>
        <v>#N/A</v>
      </c>
      <c r="F130" s="2">
        <v>0.82</v>
      </c>
      <c r="G130" s="2" t="e">
        <v>#N/A</v>
      </c>
      <c r="H130" s="2">
        <v>0.54</v>
      </c>
      <c r="I130" s="2" t="e">
        <v>#N/A</v>
      </c>
      <c r="J130" s="2" t="str">
        <f t="shared" si="2"/>
        <v>#N/A</v>
      </c>
    </row>
    <row r="131" ht="12.75" customHeight="1">
      <c r="A131" s="2" t="s">
        <v>478</v>
      </c>
      <c r="B131" s="2" t="s">
        <v>713</v>
      </c>
      <c r="C131" s="2" t="e">
        <v>#N/A</v>
      </c>
      <c r="D131" s="2" t="e">
        <v>#N/A</v>
      </c>
      <c r="E131" s="2" t="str">
        <f t="shared" si="1"/>
        <v>#N/A</v>
      </c>
      <c r="F131" s="2">
        <v>0.82</v>
      </c>
      <c r="G131" s="2" t="e">
        <v>#N/A</v>
      </c>
      <c r="H131" s="2">
        <v>0.54</v>
      </c>
      <c r="I131" s="2" t="e">
        <v>#N/A</v>
      </c>
      <c r="J131" s="2" t="str">
        <f t="shared" si="2"/>
        <v>#N/A</v>
      </c>
    </row>
    <row r="132" ht="12.75" customHeight="1">
      <c r="A132" s="2" t="s">
        <v>479</v>
      </c>
      <c r="B132" s="2" t="s">
        <v>714</v>
      </c>
      <c r="C132" s="2" t="e">
        <v>#N/A</v>
      </c>
      <c r="D132" s="2" t="e">
        <v>#N/A</v>
      </c>
      <c r="E132" s="2" t="str">
        <f t="shared" si="1"/>
        <v>#N/A</v>
      </c>
      <c r="F132" s="2">
        <v>0.82</v>
      </c>
      <c r="G132" s="2" t="e">
        <v>#N/A</v>
      </c>
      <c r="H132" s="2">
        <v>0.54</v>
      </c>
      <c r="I132" s="2" t="e">
        <v>#N/A</v>
      </c>
      <c r="J132" s="2" t="str">
        <f t="shared" si="2"/>
        <v>#N/A</v>
      </c>
    </row>
    <row r="133" ht="12.75" customHeight="1">
      <c r="A133" s="2" t="s">
        <v>480</v>
      </c>
      <c r="B133" s="2" t="s">
        <v>715</v>
      </c>
      <c r="C133" s="2" t="e">
        <v>#N/A</v>
      </c>
      <c r="D133" s="2" t="e">
        <v>#N/A</v>
      </c>
      <c r="E133" s="2" t="str">
        <f t="shared" si="1"/>
        <v>#N/A</v>
      </c>
      <c r="F133" s="2">
        <v>0.82</v>
      </c>
      <c r="G133" s="2" t="e">
        <v>#N/A</v>
      </c>
      <c r="H133" s="2">
        <v>0.54</v>
      </c>
      <c r="I133" s="2" t="e">
        <v>#N/A</v>
      </c>
      <c r="J133" s="2" t="str">
        <f t="shared" si="2"/>
        <v>#N/A</v>
      </c>
    </row>
    <row r="134" ht="12.75" customHeight="1">
      <c r="A134" s="2" t="s">
        <v>481</v>
      </c>
      <c r="B134" s="2" t="s">
        <v>716</v>
      </c>
      <c r="C134" s="2" t="e">
        <v>#N/A</v>
      </c>
      <c r="D134" s="2" t="e">
        <v>#N/A</v>
      </c>
      <c r="E134" s="2" t="str">
        <f t="shared" si="1"/>
        <v>#N/A</v>
      </c>
      <c r="F134" s="2">
        <v>0.82</v>
      </c>
      <c r="G134" s="2" t="e">
        <v>#N/A</v>
      </c>
      <c r="H134" s="2">
        <v>0.54</v>
      </c>
      <c r="I134" s="2" t="e">
        <v>#N/A</v>
      </c>
      <c r="J134" s="2" t="str">
        <f t="shared" si="2"/>
        <v>#N/A</v>
      </c>
    </row>
    <row r="135" ht="12.75" customHeight="1">
      <c r="A135" s="2" t="s">
        <v>482</v>
      </c>
      <c r="B135" s="2" t="s">
        <v>717</v>
      </c>
      <c r="C135" s="2" t="e">
        <v>#N/A</v>
      </c>
      <c r="D135" s="2" t="e">
        <v>#N/A</v>
      </c>
      <c r="E135" s="2" t="str">
        <f t="shared" si="1"/>
        <v>#N/A</v>
      </c>
      <c r="F135" s="2">
        <v>0.82</v>
      </c>
      <c r="G135" s="2" t="e">
        <v>#N/A</v>
      </c>
      <c r="H135" s="2">
        <v>0.54</v>
      </c>
      <c r="I135" s="2" t="e">
        <v>#N/A</v>
      </c>
      <c r="J135" s="2" t="str">
        <f t="shared" si="2"/>
        <v>#N/A</v>
      </c>
    </row>
    <row r="136" ht="12.75" customHeight="1">
      <c r="A136" s="2" t="s">
        <v>483</v>
      </c>
      <c r="B136" s="2" t="s">
        <v>718</v>
      </c>
      <c r="C136" s="2" t="e">
        <v>#N/A</v>
      </c>
      <c r="D136" s="2" t="e">
        <v>#N/A</v>
      </c>
      <c r="E136" s="2" t="str">
        <f t="shared" si="1"/>
        <v>#N/A</v>
      </c>
      <c r="F136" s="2">
        <v>0.82</v>
      </c>
      <c r="G136" s="2" t="e">
        <v>#N/A</v>
      </c>
      <c r="H136" s="2">
        <v>0.54</v>
      </c>
      <c r="I136" s="2" t="e">
        <v>#N/A</v>
      </c>
      <c r="J136" s="2" t="str">
        <f t="shared" si="2"/>
        <v>#N/A</v>
      </c>
    </row>
    <row r="137" ht="12.75" customHeight="1">
      <c r="A137" s="2" t="s">
        <v>484</v>
      </c>
      <c r="B137" s="2" t="s">
        <v>719</v>
      </c>
      <c r="C137" s="2" t="e">
        <v>#N/A</v>
      </c>
      <c r="D137" s="2" t="e">
        <v>#N/A</v>
      </c>
      <c r="E137" s="2" t="str">
        <f t="shared" si="1"/>
        <v>#N/A</v>
      </c>
      <c r="F137" s="2">
        <v>0.82</v>
      </c>
      <c r="G137" s="2" t="e">
        <v>#N/A</v>
      </c>
      <c r="H137" s="2">
        <v>0.54</v>
      </c>
      <c r="I137" s="2" t="e">
        <v>#N/A</v>
      </c>
      <c r="J137" s="2" t="str">
        <f t="shared" si="2"/>
        <v>#N/A</v>
      </c>
    </row>
    <row r="138" ht="12.75" customHeight="1">
      <c r="A138" s="2" t="e">
        <v>#N/A</v>
      </c>
      <c r="B138" s="2" t="s">
        <v>1239</v>
      </c>
      <c r="C138" s="2" t="e">
        <v>#N/A</v>
      </c>
      <c r="D138" s="2" t="e">
        <v>#N/A</v>
      </c>
      <c r="E138" s="2" t="str">
        <f t="shared" si="1"/>
        <v>#N/A</v>
      </c>
      <c r="F138" s="2">
        <v>0.82</v>
      </c>
      <c r="G138" s="2" t="e">
        <v>#N/A</v>
      </c>
      <c r="H138" s="2">
        <v>0.54</v>
      </c>
      <c r="I138" s="2" t="e">
        <v>#N/A</v>
      </c>
      <c r="J138" s="2" t="str">
        <f t="shared" si="2"/>
        <v>#N/A</v>
      </c>
    </row>
    <row r="139" ht="12.75" customHeight="1">
      <c r="A139" s="2" t="s">
        <v>485</v>
      </c>
      <c r="B139" s="2" t="s">
        <v>720</v>
      </c>
      <c r="C139" s="2" t="e">
        <v>#N/A</v>
      </c>
      <c r="D139" s="2" t="e">
        <v>#N/A</v>
      </c>
      <c r="E139" s="2" t="str">
        <f t="shared" si="1"/>
        <v>#N/A</v>
      </c>
      <c r="F139" s="2">
        <v>0.82</v>
      </c>
      <c r="G139" s="2" t="e">
        <v>#N/A</v>
      </c>
      <c r="H139" s="2">
        <v>0.54</v>
      </c>
      <c r="I139" s="2" t="e">
        <v>#N/A</v>
      </c>
      <c r="J139" s="2" t="str">
        <f t="shared" si="2"/>
        <v>#N/A</v>
      </c>
    </row>
    <row r="140" ht="12.75" customHeight="1">
      <c r="A140" s="2" t="s">
        <v>486</v>
      </c>
      <c r="B140" s="2" t="s">
        <v>721</v>
      </c>
      <c r="C140" s="2" t="e">
        <v>#N/A</v>
      </c>
      <c r="D140" s="2" t="e">
        <v>#N/A</v>
      </c>
      <c r="E140" s="2" t="str">
        <f t="shared" si="1"/>
        <v>#N/A</v>
      </c>
      <c r="F140" s="2">
        <v>0.82</v>
      </c>
      <c r="G140" s="2" t="e">
        <v>#N/A</v>
      </c>
      <c r="H140" s="2">
        <v>0.54</v>
      </c>
      <c r="I140" s="2" t="e">
        <v>#N/A</v>
      </c>
      <c r="J140" s="2" t="str">
        <f t="shared" si="2"/>
        <v>#N/A</v>
      </c>
    </row>
    <row r="141" ht="12.75" customHeight="1">
      <c r="A141" s="2" t="s">
        <v>487</v>
      </c>
      <c r="B141" s="2" t="s">
        <v>722</v>
      </c>
      <c r="C141" s="2" t="e">
        <v>#N/A</v>
      </c>
      <c r="D141" s="2" t="e">
        <v>#N/A</v>
      </c>
      <c r="E141" s="2" t="str">
        <f t="shared" si="1"/>
        <v>#N/A</v>
      </c>
      <c r="F141" s="2">
        <v>0.82</v>
      </c>
      <c r="G141" s="2" t="e">
        <v>#N/A</v>
      </c>
      <c r="H141" s="2">
        <v>0.54</v>
      </c>
      <c r="I141" s="2" t="e">
        <v>#N/A</v>
      </c>
      <c r="J141" s="2" t="str">
        <f t="shared" si="2"/>
        <v>#N/A</v>
      </c>
    </row>
    <row r="142" ht="12.75" customHeight="1">
      <c r="A142" s="2" t="s">
        <v>488</v>
      </c>
      <c r="B142" s="2" t="s">
        <v>723</v>
      </c>
      <c r="C142" s="2" t="e">
        <v>#N/A</v>
      </c>
      <c r="D142" s="2" t="e">
        <v>#N/A</v>
      </c>
      <c r="E142" s="2" t="str">
        <f t="shared" si="1"/>
        <v>#N/A</v>
      </c>
      <c r="F142" s="2">
        <v>0.82</v>
      </c>
      <c r="G142" s="2" t="e">
        <v>#N/A</v>
      </c>
      <c r="H142" s="2">
        <v>0.54</v>
      </c>
      <c r="I142" s="2" t="e">
        <v>#N/A</v>
      </c>
      <c r="J142" s="2" t="str">
        <f t="shared" si="2"/>
        <v>#N/A</v>
      </c>
    </row>
    <row r="143" ht="12.75" customHeight="1">
      <c r="A143" s="2" t="s">
        <v>489</v>
      </c>
      <c r="B143" s="2" t="s">
        <v>724</v>
      </c>
      <c r="C143" s="2" t="e">
        <v>#N/A</v>
      </c>
      <c r="D143" s="2" t="e">
        <v>#N/A</v>
      </c>
      <c r="E143" s="2" t="str">
        <f t="shared" si="1"/>
        <v>#N/A</v>
      </c>
      <c r="F143" s="2">
        <v>0.82</v>
      </c>
      <c r="G143" s="2" t="e">
        <v>#N/A</v>
      </c>
      <c r="H143" s="2">
        <v>0.54</v>
      </c>
      <c r="I143" s="2" t="e">
        <v>#N/A</v>
      </c>
      <c r="J143" s="2" t="str">
        <f t="shared" si="2"/>
        <v>#N/A</v>
      </c>
    </row>
    <row r="144" ht="12.75" customHeight="1">
      <c r="A144" s="2" t="s">
        <v>490</v>
      </c>
      <c r="B144" s="2" t="s">
        <v>725</v>
      </c>
      <c r="C144" s="2" t="e">
        <v>#N/A</v>
      </c>
      <c r="D144" s="2" t="e">
        <v>#N/A</v>
      </c>
      <c r="E144" s="2" t="str">
        <f t="shared" si="1"/>
        <v>#N/A</v>
      </c>
      <c r="F144" s="2">
        <v>0.82</v>
      </c>
      <c r="G144" s="2" t="e">
        <v>#N/A</v>
      </c>
      <c r="H144" s="2">
        <v>0.54</v>
      </c>
      <c r="I144" s="2" t="e">
        <v>#N/A</v>
      </c>
      <c r="J144" s="2" t="str">
        <f t="shared" si="2"/>
        <v>#N/A</v>
      </c>
    </row>
    <row r="145" ht="12.75" customHeight="1">
      <c r="A145" s="2" t="s">
        <v>491</v>
      </c>
      <c r="B145" s="2" t="s">
        <v>726</v>
      </c>
      <c r="C145" s="2" t="e">
        <v>#N/A</v>
      </c>
      <c r="D145" s="2" t="e">
        <v>#N/A</v>
      </c>
      <c r="E145" s="2" t="str">
        <f t="shared" si="1"/>
        <v>#N/A</v>
      </c>
      <c r="F145" s="2">
        <v>0.82</v>
      </c>
      <c r="G145" s="2" t="e">
        <v>#N/A</v>
      </c>
      <c r="H145" s="2">
        <v>0.54</v>
      </c>
      <c r="I145" s="2" t="e">
        <v>#N/A</v>
      </c>
      <c r="J145" s="2" t="str">
        <f t="shared" si="2"/>
        <v>#N/A</v>
      </c>
    </row>
    <row r="146" ht="12.75" customHeight="1">
      <c r="A146" s="2" t="s">
        <v>492</v>
      </c>
      <c r="B146" s="2" t="s">
        <v>727</v>
      </c>
      <c r="C146" s="2" t="e">
        <v>#N/A</v>
      </c>
      <c r="D146" s="2" t="e">
        <v>#N/A</v>
      </c>
      <c r="E146" s="2" t="str">
        <f t="shared" si="1"/>
        <v>#N/A</v>
      </c>
      <c r="F146" s="2">
        <v>0.82</v>
      </c>
      <c r="G146" s="2" t="e">
        <v>#N/A</v>
      </c>
      <c r="H146" s="2">
        <v>0.54</v>
      </c>
      <c r="I146" s="2" t="e">
        <v>#N/A</v>
      </c>
      <c r="J146" s="2" t="str">
        <f t="shared" si="2"/>
        <v>#N/A</v>
      </c>
    </row>
    <row r="147" ht="12.75" customHeight="1">
      <c r="A147" s="2" t="s">
        <v>493</v>
      </c>
      <c r="B147" s="2" t="s">
        <v>728</v>
      </c>
      <c r="C147" s="2" t="e">
        <v>#N/A</v>
      </c>
      <c r="D147" s="2" t="e">
        <v>#N/A</v>
      </c>
      <c r="E147" s="2" t="str">
        <f t="shared" si="1"/>
        <v>#N/A</v>
      </c>
      <c r="F147" s="2">
        <v>0.82</v>
      </c>
      <c r="G147" s="2" t="e">
        <v>#N/A</v>
      </c>
      <c r="H147" s="2">
        <v>0.54</v>
      </c>
      <c r="I147" s="2" t="e">
        <v>#N/A</v>
      </c>
      <c r="J147" s="2" t="str">
        <f t="shared" si="2"/>
        <v>#N/A</v>
      </c>
    </row>
    <row r="148" ht="12.75" customHeight="1">
      <c r="A148" s="2" t="s">
        <v>494</v>
      </c>
      <c r="B148" s="2" t="s">
        <v>729</v>
      </c>
      <c r="C148" s="2" t="e">
        <v>#N/A</v>
      </c>
      <c r="D148" s="2" t="e">
        <v>#N/A</v>
      </c>
      <c r="E148" s="2" t="str">
        <f t="shared" si="1"/>
        <v>#N/A</v>
      </c>
      <c r="F148" s="2">
        <v>0.82</v>
      </c>
      <c r="G148" s="2" t="e">
        <v>#N/A</v>
      </c>
      <c r="H148" s="2">
        <v>0.54</v>
      </c>
      <c r="I148" s="2" t="e">
        <v>#N/A</v>
      </c>
      <c r="J148" s="2" t="str">
        <f t="shared" si="2"/>
        <v>#N/A</v>
      </c>
    </row>
    <row r="149" ht="12.75" customHeight="1">
      <c r="A149" s="2" t="s">
        <v>495</v>
      </c>
      <c r="B149" s="2" t="s">
        <v>730</v>
      </c>
      <c r="C149" s="2" t="e">
        <v>#N/A</v>
      </c>
      <c r="D149" s="2" t="e">
        <v>#N/A</v>
      </c>
      <c r="E149" s="2" t="str">
        <f t="shared" si="1"/>
        <v>#N/A</v>
      </c>
      <c r="F149" s="2">
        <v>0.82</v>
      </c>
      <c r="G149" s="2" t="e">
        <v>#N/A</v>
      </c>
      <c r="H149" s="2">
        <v>0.54</v>
      </c>
      <c r="I149" s="2" t="e">
        <v>#N/A</v>
      </c>
      <c r="J149" s="2" t="str">
        <f t="shared" si="2"/>
        <v>#N/A</v>
      </c>
    </row>
    <row r="150" ht="12.75" customHeight="1">
      <c r="A150" s="2" t="s">
        <v>496</v>
      </c>
      <c r="B150" s="2" t="s">
        <v>731</v>
      </c>
      <c r="C150" s="2" t="e">
        <v>#N/A</v>
      </c>
      <c r="D150" s="2" t="e">
        <v>#N/A</v>
      </c>
      <c r="E150" s="2" t="str">
        <f t="shared" si="1"/>
        <v>#N/A</v>
      </c>
      <c r="F150" s="2">
        <v>0.82</v>
      </c>
      <c r="G150" s="2" t="e">
        <v>#N/A</v>
      </c>
      <c r="H150" s="2">
        <v>0.54</v>
      </c>
      <c r="I150" s="2" t="e">
        <v>#N/A</v>
      </c>
      <c r="J150" s="2" t="str">
        <f t="shared" si="2"/>
        <v>#N/A</v>
      </c>
    </row>
    <row r="151" ht="12.75" customHeight="1">
      <c r="A151" s="2" t="s">
        <v>497</v>
      </c>
      <c r="B151" s="2" t="s">
        <v>732</v>
      </c>
      <c r="C151" s="2" t="e">
        <v>#N/A</v>
      </c>
      <c r="D151" s="2" t="e">
        <v>#N/A</v>
      </c>
      <c r="E151" s="2" t="str">
        <f t="shared" si="1"/>
        <v>#N/A</v>
      </c>
      <c r="F151" s="2">
        <v>0.82</v>
      </c>
      <c r="G151" s="2" t="e">
        <v>#N/A</v>
      </c>
      <c r="H151" s="2">
        <v>0.54</v>
      </c>
      <c r="I151" s="2" t="e">
        <v>#N/A</v>
      </c>
      <c r="J151" s="2" t="str">
        <f t="shared" si="2"/>
        <v>#N/A</v>
      </c>
    </row>
    <row r="152" ht="12.75" customHeight="1">
      <c r="A152" s="2" t="s">
        <v>498</v>
      </c>
      <c r="B152" s="2" t="s">
        <v>733</v>
      </c>
      <c r="C152" s="2" t="e">
        <v>#N/A</v>
      </c>
      <c r="D152" s="2">
        <v>39.14930555555556</v>
      </c>
      <c r="E152" s="2">
        <f t="shared" si="1"/>
        <v>61.85590278</v>
      </c>
      <c r="F152" s="2">
        <v>0.82</v>
      </c>
      <c r="G152" s="2" t="e">
        <v>#N/A</v>
      </c>
      <c r="H152" s="2">
        <v>0.54</v>
      </c>
      <c r="I152" s="2" t="e">
        <v>#N/A</v>
      </c>
      <c r="J152" s="2">
        <f t="shared" si="2"/>
        <v>22.70659722</v>
      </c>
    </row>
    <row r="153" ht="12.75" customHeight="1">
      <c r="A153" s="2" t="s">
        <v>499</v>
      </c>
      <c r="B153" s="2" t="s">
        <v>734</v>
      </c>
      <c r="C153" s="2" t="e">
        <v>#N/A</v>
      </c>
      <c r="D153" s="2" t="e">
        <v>#N/A</v>
      </c>
      <c r="E153" s="2" t="str">
        <f t="shared" si="1"/>
        <v>#N/A</v>
      </c>
      <c r="F153" s="2">
        <v>0.82</v>
      </c>
      <c r="G153" s="2" t="e">
        <v>#N/A</v>
      </c>
      <c r="H153" s="2">
        <v>0.54</v>
      </c>
      <c r="I153" s="2" t="e">
        <v>#N/A</v>
      </c>
      <c r="J153" s="2" t="str">
        <f t="shared" si="2"/>
        <v>#N/A</v>
      </c>
    </row>
    <row r="154" ht="12.75" customHeight="1">
      <c r="A154" s="2" t="s">
        <v>500</v>
      </c>
      <c r="B154" s="2" t="s">
        <v>735</v>
      </c>
      <c r="C154" s="2" t="e">
        <v>#N/A</v>
      </c>
      <c r="D154" s="2" t="e">
        <v>#N/A</v>
      </c>
      <c r="E154" s="2" t="str">
        <f t="shared" si="1"/>
        <v>#N/A</v>
      </c>
      <c r="F154" s="2">
        <v>0.82</v>
      </c>
      <c r="G154" s="2" t="e">
        <v>#N/A</v>
      </c>
      <c r="H154" s="2">
        <v>0.54</v>
      </c>
      <c r="I154" s="2" t="e">
        <v>#N/A</v>
      </c>
      <c r="J154" s="2" t="str">
        <f t="shared" si="2"/>
        <v>#N/A</v>
      </c>
    </row>
    <row r="155" ht="12.75" customHeight="1">
      <c r="A155" s="2" t="s">
        <v>501</v>
      </c>
      <c r="B155" s="2" t="s">
        <v>736</v>
      </c>
      <c r="C155" s="2" t="e">
        <v>#N/A</v>
      </c>
      <c r="D155" s="2" t="e">
        <v>#N/A</v>
      </c>
      <c r="E155" s="2" t="str">
        <f t="shared" si="1"/>
        <v>#N/A</v>
      </c>
      <c r="F155" s="2">
        <v>0.82</v>
      </c>
      <c r="G155" s="2" t="e">
        <v>#N/A</v>
      </c>
      <c r="H155" s="2">
        <v>0.54</v>
      </c>
      <c r="I155" s="2" t="e">
        <v>#N/A</v>
      </c>
      <c r="J155" s="2" t="str">
        <f t="shared" si="2"/>
        <v>#N/A</v>
      </c>
    </row>
    <row r="156" ht="12.75" customHeight="1">
      <c r="A156" s="2" t="s">
        <v>502</v>
      </c>
      <c r="B156" s="2" t="s">
        <v>737</v>
      </c>
      <c r="C156" s="2" t="e">
        <v>#N/A</v>
      </c>
      <c r="D156" s="2" t="e">
        <v>#N/A</v>
      </c>
      <c r="E156" s="2" t="str">
        <f t="shared" si="1"/>
        <v>#N/A</v>
      </c>
      <c r="F156" s="2">
        <v>0.82</v>
      </c>
      <c r="G156" s="2" t="e">
        <v>#N/A</v>
      </c>
      <c r="H156" s="2">
        <v>0.54</v>
      </c>
      <c r="I156" s="2" t="e">
        <v>#N/A</v>
      </c>
      <c r="J156" s="2" t="str">
        <f t="shared" si="2"/>
        <v>#N/A</v>
      </c>
    </row>
    <row r="157" ht="12.75" customHeight="1">
      <c r="A157" s="2" t="s">
        <v>503</v>
      </c>
      <c r="B157" s="2" t="s">
        <v>738</v>
      </c>
      <c r="C157" s="2" t="e">
        <v>#N/A</v>
      </c>
      <c r="D157" s="2" t="e">
        <v>#N/A</v>
      </c>
      <c r="E157" s="2" t="str">
        <f t="shared" si="1"/>
        <v>#N/A</v>
      </c>
      <c r="F157" s="2">
        <v>0.82</v>
      </c>
      <c r="G157" s="2" t="e">
        <v>#N/A</v>
      </c>
      <c r="H157" s="2">
        <v>0.54</v>
      </c>
      <c r="I157" s="2" t="e">
        <v>#N/A</v>
      </c>
      <c r="J157" s="2" t="str">
        <f t="shared" si="2"/>
        <v>#N/A</v>
      </c>
    </row>
    <row r="158" ht="12.75" customHeight="1">
      <c r="A158" s="2" t="s">
        <v>504</v>
      </c>
      <c r="B158" s="2" t="s">
        <v>739</v>
      </c>
      <c r="C158" s="2" t="e">
        <v>#N/A</v>
      </c>
      <c r="D158" s="2" t="e">
        <v>#N/A</v>
      </c>
      <c r="E158" s="2" t="str">
        <f t="shared" si="1"/>
        <v>#N/A</v>
      </c>
      <c r="F158" s="2">
        <v>0.82</v>
      </c>
      <c r="G158" s="2" t="e">
        <v>#N/A</v>
      </c>
      <c r="H158" s="2">
        <v>0.54</v>
      </c>
      <c r="I158" s="2" t="e">
        <v>#N/A</v>
      </c>
      <c r="J158" s="2" t="str">
        <f t="shared" si="2"/>
        <v>#N/A</v>
      </c>
    </row>
    <row r="159" ht="12.75" customHeight="1">
      <c r="A159" s="2" t="s">
        <v>505</v>
      </c>
      <c r="B159" s="2" t="s">
        <v>740</v>
      </c>
      <c r="C159" s="2" t="e">
        <v>#N/A</v>
      </c>
      <c r="D159" s="2" t="e">
        <v>#N/A</v>
      </c>
      <c r="E159" s="2" t="str">
        <f t="shared" si="1"/>
        <v>#N/A</v>
      </c>
      <c r="F159" s="2">
        <v>0.82</v>
      </c>
      <c r="G159" s="2" t="e">
        <v>#N/A</v>
      </c>
      <c r="H159" s="2">
        <v>0.54</v>
      </c>
      <c r="I159" s="2" t="e">
        <v>#N/A</v>
      </c>
      <c r="J159" s="2" t="str">
        <f t="shared" si="2"/>
        <v>#N/A</v>
      </c>
    </row>
    <row r="160" ht="12.75" customHeight="1">
      <c r="A160" s="2" t="s">
        <v>506</v>
      </c>
      <c r="B160" s="2" t="s">
        <v>741</v>
      </c>
      <c r="C160" s="2" t="e">
        <v>#N/A</v>
      </c>
      <c r="D160" s="2" t="e">
        <v>#N/A</v>
      </c>
      <c r="E160" s="2" t="str">
        <f t="shared" si="1"/>
        <v>#N/A</v>
      </c>
      <c r="F160" s="2">
        <v>0.82</v>
      </c>
      <c r="G160" s="2" t="e">
        <v>#N/A</v>
      </c>
      <c r="H160" s="2">
        <v>0.54</v>
      </c>
      <c r="I160" s="2" t="e">
        <v>#N/A</v>
      </c>
      <c r="J160" s="2" t="str">
        <f t="shared" si="2"/>
        <v>#N/A</v>
      </c>
    </row>
    <row r="161" ht="12.75" customHeight="1">
      <c r="A161" s="2" t="s">
        <v>507</v>
      </c>
      <c r="B161" s="2" t="s">
        <v>742</v>
      </c>
      <c r="C161" s="2" t="e">
        <v>#N/A</v>
      </c>
      <c r="D161" s="2" t="e">
        <v>#N/A</v>
      </c>
      <c r="E161" s="2" t="str">
        <f t="shared" si="1"/>
        <v>#N/A</v>
      </c>
      <c r="F161" s="2">
        <v>0.82</v>
      </c>
      <c r="G161" s="2" t="e">
        <v>#N/A</v>
      </c>
      <c r="H161" s="2">
        <v>0.54</v>
      </c>
      <c r="I161" s="2" t="e">
        <v>#N/A</v>
      </c>
      <c r="J161" s="2" t="str">
        <f t="shared" si="2"/>
        <v>#N/A</v>
      </c>
    </row>
    <row r="162" ht="12.75" customHeight="1">
      <c r="A162" s="2" t="s">
        <v>508</v>
      </c>
      <c r="B162" s="2" t="s">
        <v>743</v>
      </c>
      <c r="C162" s="2" t="e">
        <v>#N/A</v>
      </c>
      <c r="D162" s="2" t="e">
        <v>#N/A</v>
      </c>
      <c r="E162" s="2" t="str">
        <f t="shared" si="1"/>
        <v>#N/A</v>
      </c>
      <c r="F162" s="2">
        <v>0.82</v>
      </c>
      <c r="G162" s="2" t="e">
        <v>#N/A</v>
      </c>
      <c r="H162" s="2">
        <v>0.54</v>
      </c>
      <c r="I162" s="2" t="e">
        <v>#N/A</v>
      </c>
      <c r="J162" s="2" t="str">
        <f t="shared" si="2"/>
        <v>#N/A</v>
      </c>
    </row>
    <row r="163" ht="12.75" customHeight="1">
      <c r="A163" s="2" t="s">
        <v>509</v>
      </c>
      <c r="B163" s="2" t="s">
        <v>744</v>
      </c>
      <c r="C163" s="2" t="e">
        <v>#N/A</v>
      </c>
      <c r="D163" s="2" t="e">
        <v>#N/A</v>
      </c>
      <c r="E163" s="2" t="str">
        <f t="shared" si="1"/>
        <v>#N/A</v>
      </c>
      <c r="F163" s="2">
        <v>0.82</v>
      </c>
      <c r="G163" s="2" t="e">
        <v>#N/A</v>
      </c>
      <c r="H163" s="2">
        <v>0.54</v>
      </c>
      <c r="I163" s="2" t="e">
        <v>#N/A</v>
      </c>
      <c r="J163" s="2" t="str">
        <f t="shared" si="2"/>
        <v>#N/A</v>
      </c>
    </row>
    <row r="164" ht="12.75" customHeight="1">
      <c r="A164" s="2" t="s">
        <v>510</v>
      </c>
      <c r="B164" s="2" t="s">
        <v>745</v>
      </c>
      <c r="C164" s="2" t="e">
        <v>#N/A</v>
      </c>
      <c r="D164" s="2" t="e">
        <v>#N/A</v>
      </c>
      <c r="E164" s="2" t="str">
        <f t="shared" si="1"/>
        <v>#N/A</v>
      </c>
      <c r="F164" s="2">
        <v>0.82</v>
      </c>
      <c r="G164" s="2" t="e">
        <v>#N/A</v>
      </c>
      <c r="H164" s="2">
        <v>0.54</v>
      </c>
      <c r="I164" s="2" t="e">
        <v>#N/A</v>
      </c>
      <c r="J164" s="2" t="str">
        <f t="shared" si="2"/>
        <v>#N/A</v>
      </c>
    </row>
    <row r="165" ht="12.75" customHeight="1">
      <c r="A165" s="2" t="s">
        <v>511</v>
      </c>
      <c r="B165" s="2" t="s">
        <v>746</v>
      </c>
      <c r="C165" s="2" t="e">
        <v>#N/A</v>
      </c>
      <c r="D165" s="2" t="e">
        <v>#N/A</v>
      </c>
      <c r="E165" s="2" t="str">
        <f t="shared" si="1"/>
        <v>#N/A</v>
      </c>
      <c r="F165" s="2">
        <v>0.82</v>
      </c>
      <c r="G165" s="2" t="e">
        <v>#N/A</v>
      </c>
      <c r="H165" s="2">
        <v>0.54</v>
      </c>
      <c r="I165" s="2" t="e">
        <v>#N/A</v>
      </c>
      <c r="J165" s="2" t="str">
        <f t="shared" si="2"/>
        <v>#N/A</v>
      </c>
    </row>
    <row r="166" ht="12.75" customHeight="1">
      <c r="A166" s="2" t="s">
        <v>512</v>
      </c>
      <c r="B166" s="2" t="s">
        <v>747</v>
      </c>
      <c r="C166" s="2" t="e">
        <v>#N/A</v>
      </c>
      <c r="D166" s="2" t="e">
        <v>#N/A</v>
      </c>
      <c r="E166" s="2" t="str">
        <f t="shared" si="1"/>
        <v>#N/A</v>
      </c>
      <c r="F166" s="2">
        <v>0.82</v>
      </c>
      <c r="G166" s="2" t="e">
        <v>#N/A</v>
      </c>
      <c r="H166" s="2">
        <v>0.54</v>
      </c>
      <c r="I166" s="2" t="e">
        <v>#N/A</v>
      </c>
      <c r="J166" s="2" t="str">
        <f t="shared" si="2"/>
        <v>#N/A</v>
      </c>
    </row>
    <row r="167" ht="12.75" customHeight="1">
      <c r="A167" s="2" t="s">
        <v>513</v>
      </c>
      <c r="B167" s="2" t="s">
        <v>748</v>
      </c>
      <c r="C167" s="2" t="e">
        <v>#N/A</v>
      </c>
      <c r="D167" s="2" t="e">
        <v>#N/A</v>
      </c>
      <c r="E167" s="2" t="str">
        <f t="shared" si="1"/>
        <v>#N/A</v>
      </c>
      <c r="F167" s="2">
        <v>0.82</v>
      </c>
      <c r="G167" s="2" t="e">
        <v>#N/A</v>
      </c>
      <c r="H167" s="2">
        <v>0.54</v>
      </c>
      <c r="I167" s="2" t="e">
        <v>#N/A</v>
      </c>
      <c r="J167" s="2" t="str">
        <f t="shared" si="2"/>
        <v>#N/A</v>
      </c>
    </row>
    <row r="168" ht="12.75" customHeight="1">
      <c r="A168" s="2" t="s">
        <v>514</v>
      </c>
      <c r="B168" s="2" t="s">
        <v>749</v>
      </c>
      <c r="C168" s="2" t="e">
        <v>#N/A</v>
      </c>
      <c r="D168" s="2" t="e">
        <v>#N/A</v>
      </c>
      <c r="E168" s="2" t="str">
        <f t="shared" si="1"/>
        <v>#N/A</v>
      </c>
      <c r="F168" s="2">
        <v>0.82</v>
      </c>
      <c r="G168" s="2" t="e">
        <v>#N/A</v>
      </c>
      <c r="H168" s="2">
        <v>0.54</v>
      </c>
      <c r="I168" s="2" t="e">
        <v>#N/A</v>
      </c>
      <c r="J168" s="2" t="str">
        <f t="shared" si="2"/>
        <v>#N/A</v>
      </c>
    </row>
    <row r="169" ht="12.75" customHeight="1">
      <c r="A169" s="2" t="s">
        <v>515</v>
      </c>
      <c r="B169" s="2" t="s">
        <v>750</v>
      </c>
      <c r="C169" s="2" t="e">
        <v>#N/A</v>
      </c>
      <c r="D169" s="2" t="e">
        <v>#N/A</v>
      </c>
      <c r="E169" s="2" t="str">
        <f t="shared" si="1"/>
        <v>#N/A</v>
      </c>
      <c r="F169" s="2">
        <v>0.82</v>
      </c>
      <c r="G169" s="2" t="e">
        <v>#N/A</v>
      </c>
      <c r="H169" s="2">
        <v>0.54</v>
      </c>
      <c r="I169" s="2" t="e">
        <v>#N/A</v>
      </c>
      <c r="J169" s="2" t="str">
        <f t="shared" si="2"/>
        <v>#N/A</v>
      </c>
    </row>
    <row r="170" ht="12.75" customHeight="1">
      <c r="A170" s="2" t="s">
        <v>516</v>
      </c>
      <c r="B170" s="2" t="s">
        <v>751</v>
      </c>
      <c r="C170" s="2" t="e">
        <v>#N/A</v>
      </c>
      <c r="D170" s="2" t="e">
        <v>#N/A</v>
      </c>
      <c r="E170" s="2" t="str">
        <f t="shared" si="1"/>
        <v>#N/A</v>
      </c>
      <c r="F170" s="2">
        <v>0.82</v>
      </c>
      <c r="G170" s="2" t="e">
        <v>#N/A</v>
      </c>
      <c r="H170" s="2">
        <v>0.54</v>
      </c>
      <c r="I170" s="2" t="e">
        <v>#N/A</v>
      </c>
      <c r="J170" s="2" t="str">
        <f t="shared" si="2"/>
        <v>#N/A</v>
      </c>
    </row>
    <row r="171" ht="12.75" customHeight="1">
      <c r="A171" s="2" t="s">
        <v>517</v>
      </c>
      <c r="B171" s="2" t="s">
        <v>752</v>
      </c>
      <c r="C171" s="2" t="e">
        <v>#N/A</v>
      </c>
      <c r="D171" s="2" t="e">
        <v>#N/A</v>
      </c>
      <c r="E171" s="2" t="str">
        <f t="shared" si="1"/>
        <v>#N/A</v>
      </c>
      <c r="F171" s="2">
        <v>0.82</v>
      </c>
      <c r="G171" s="2" t="e">
        <v>#N/A</v>
      </c>
      <c r="H171" s="2">
        <v>0.54</v>
      </c>
      <c r="I171" s="2" t="e">
        <v>#N/A</v>
      </c>
      <c r="J171" s="2" t="str">
        <f t="shared" si="2"/>
        <v>#N/A</v>
      </c>
    </row>
    <row r="172" ht="12.75" customHeight="1">
      <c r="A172" s="2" t="s">
        <v>518</v>
      </c>
      <c r="B172" s="2" t="s">
        <v>753</v>
      </c>
      <c r="C172" s="2" t="e">
        <v>#N/A</v>
      </c>
      <c r="D172" s="2" t="e">
        <v>#N/A</v>
      </c>
      <c r="E172" s="2" t="str">
        <f t="shared" si="1"/>
        <v>#N/A</v>
      </c>
      <c r="F172" s="2">
        <v>0.82</v>
      </c>
      <c r="G172" s="2" t="e">
        <v>#N/A</v>
      </c>
      <c r="H172" s="2">
        <v>0.54</v>
      </c>
      <c r="I172" s="2" t="e">
        <v>#N/A</v>
      </c>
      <c r="J172" s="2" t="str">
        <f t="shared" si="2"/>
        <v>#N/A</v>
      </c>
    </row>
    <row r="173" ht="12.75" customHeight="1">
      <c r="A173" s="2" t="s">
        <v>519</v>
      </c>
      <c r="B173" s="2" t="s">
        <v>754</v>
      </c>
      <c r="C173" s="2" t="e">
        <v>#N/A</v>
      </c>
      <c r="D173" s="2" t="e">
        <v>#N/A</v>
      </c>
      <c r="E173" s="2" t="str">
        <f t="shared" si="1"/>
        <v>#N/A</v>
      </c>
      <c r="F173" s="2">
        <v>0.82</v>
      </c>
      <c r="G173" s="2" t="e">
        <v>#N/A</v>
      </c>
      <c r="H173" s="2">
        <v>0.54</v>
      </c>
      <c r="I173" s="2" t="e">
        <v>#N/A</v>
      </c>
      <c r="J173" s="2" t="str">
        <f t="shared" si="2"/>
        <v>#N/A</v>
      </c>
    </row>
    <row r="174" ht="12.75" customHeight="1">
      <c r="A174" s="2" t="s">
        <v>520</v>
      </c>
      <c r="B174" s="2" t="s">
        <v>755</v>
      </c>
      <c r="C174" s="2" t="e">
        <v>#N/A</v>
      </c>
      <c r="D174" s="2" t="e">
        <v>#N/A</v>
      </c>
      <c r="E174" s="2" t="str">
        <f t="shared" si="1"/>
        <v>#N/A</v>
      </c>
      <c r="F174" s="2">
        <v>0.82</v>
      </c>
      <c r="G174" s="2" t="e">
        <v>#N/A</v>
      </c>
      <c r="H174" s="2">
        <v>0.54</v>
      </c>
      <c r="I174" s="2" t="e">
        <v>#N/A</v>
      </c>
      <c r="J174" s="2" t="str">
        <f t="shared" si="2"/>
        <v>#N/A</v>
      </c>
    </row>
    <row r="175" ht="12.75" customHeight="1">
      <c r="A175" s="2" t="s">
        <v>521</v>
      </c>
      <c r="B175" s="2" t="s">
        <v>756</v>
      </c>
      <c r="C175" s="2" t="e">
        <v>#N/A</v>
      </c>
      <c r="D175" s="2" t="e">
        <v>#N/A</v>
      </c>
      <c r="E175" s="2" t="str">
        <f t="shared" si="1"/>
        <v>#N/A</v>
      </c>
      <c r="F175" s="2">
        <v>0.82</v>
      </c>
      <c r="G175" s="2" t="e">
        <v>#N/A</v>
      </c>
      <c r="H175" s="2">
        <v>0.54</v>
      </c>
      <c r="I175" s="2" t="e">
        <v>#N/A</v>
      </c>
      <c r="J175" s="2" t="str">
        <f t="shared" si="2"/>
        <v>#N/A</v>
      </c>
    </row>
    <row r="176" ht="12.75" customHeight="1">
      <c r="A176" s="2" t="s">
        <v>522</v>
      </c>
      <c r="B176" s="2" t="s">
        <v>757</v>
      </c>
      <c r="C176" s="2" t="e">
        <v>#N/A</v>
      </c>
      <c r="D176" s="2" t="e">
        <v>#N/A</v>
      </c>
      <c r="E176" s="2" t="str">
        <f t="shared" si="1"/>
        <v>#N/A</v>
      </c>
      <c r="F176" s="2">
        <v>0.82</v>
      </c>
      <c r="G176" s="2" t="e">
        <v>#N/A</v>
      </c>
      <c r="H176" s="2">
        <v>0.54</v>
      </c>
      <c r="I176" s="2" t="e">
        <v>#N/A</v>
      </c>
      <c r="J176" s="2" t="str">
        <f t="shared" si="2"/>
        <v>#N/A</v>
      </c>
    </row>
    <row r="177" ht="12.75" customHeight="1">
      <c r="A177" s="2" t="s">
        <v>523</v>
      </c>
      <c r="B177" s="2" t="s">
        <v>758</v>
      </c>
      <c r="C177" s="2" t="e">
        <v>#N/A</v>
      </c>
      <c r="D177" s="2" t="e">
        <v>#N/A</v>
      </c>
      <c r="E177" s="2" t="str">
        <f t="shared" si="1"/>
        <v>#N/A</v>
      </c>
      <c r="F177" s="2">
        <v>0.82</v>
      </c>
      <c r="G177" s="2" t="e">
        <v>#N/A</v>
      </c>
      <c r="H177" s="2">
        <v>0.54</v>
      </c>
      <c r="I177" s="2" t="e">
        <v>#N/A</v>
      </c>
      <c r="J177" s="2" t="str">
        <f t="shared" si="2"/>
        <v>#N/A</v>
      </c>
    </row>
    <row r="178" ht="12.75" customHeight="1">
      <c r="A178" s="2" t="s">
        <v>524</v>
      </c>
      <c r="B178" s="2" t="s">
        <v>759</v>
      </c>
      <c r="C178" s="2" t="e">
        <v>#N/A</v>
      </c>
      <c r="D178" s="2" t="e">
        <v>#N/A</v>
      </c>
      <c r="E178" s="2" t="str">
        <f t="shared" si="1"/>
        <v>#N/A</v>
      </c>
      <c r="F178" s="2">
        <v>0.82</v>
      </c>
      <c r="G178" s="2" t="e">
        <v>#N/A</v>
      </c>
      <c r="H178" s="2">
        <v>0.54</v>
      </c>
      <c r="I178" s="2" t="e">
        <v>#N/A</v>
      </c>
      <c r="J178" s="2" t="str">
        <f t="shared" si="2"/>
        <v>#N/A</v>
      </c>
    </row>
    <row r="179" ht="12.75" customHeight="1">
      <c r="A179" s="2" t="s">
        <v>411</v>
      </c>
      <c r="B179" s="2" t="s">
        <v>760</v>
      </c>
      <c r="C179" s="2" t="e">
        <v>#N/A</v>
      </c>
      <c r="D179" s="2" t="e">
        <v>#N/A</v>
      </c>
      <c r="E179" s="2" t="str">
        <f t="shared" si="1"/>
        <v>#N/A</v>
      </c>
      <c r="F179" s="2">
        <v>0.82</v>
      </c>
      <c r="G179" s="2" t="e">
        <v>#N/A</v>
      </c>
      <c r="H179" s="2">
        <v>0.54</v>
      </c>
      <c r="I179" s="2" t="e">
        <v>#N/A</v>
      </c>
      <c r="J179" s="2" t="str">
        <f t="shared" si="2"/>
        <v>#N/A</v>
      </c>
    </row>
    <row r="180" ht="12.75" customHeight="1">
      <c r="A180" s="2" t="s">
        <v>525</v>
      </c>
      <c r="B180" s="2" t="s">
        <v>761</v>
      </c>
      <c r="C180" s="2" t="e">
        <v>#N/A</v>
      </c>
      <c r="D180" s="2" t="e">
        <v>#N/A</v>
      </c>
      <c r="E180" s="2" t="str">
        <f t="shared" si="1"/>
        <v>#N/A</v>
      </c>
      <c r="F180" s="2">
        <v>0.82</v>
      </c>
      <c r="G180" s="2" t="e">
        <v>#N/A</v>
      </c>
      <c r="H180" s="2">
        <v>0.54</v>
      </c>
      <c r="I180" s="2" t="e">
        <v>#N/A</v>
      </c>
      <c r="J180" s="2" t="str">
        <f t="shared" si="2"/>
        <v>#N/A</v>
      </c>
    </row>
    <row r="181" ht="12.75" customHeight="1">
      <c r="A181" s="2" t="s">
        <v>827</v>
      </c>
      <c r="B181" s="2" t="s">
        <v>950</v>
      </c>
      <c r="C181" s="2" t="e">
        <v>#N/A</v>
      </c>
      <c r="D181" s="2">
        <v>45.1</v>
      </c>
      <c r="E181" s="2">
        <f t="shared" si="1"/>
        <v>71.258</v>
      </c>
      <c r="F181" s="2">
        <v>0.82</v>
      </c>
      <c r="G181" s="2" t="e">
        <v>#N/A</v>
      </c>
      <c r="H181" s="2">
        <v>0.54</v>
      </c>
      <c r="I181" s="2" t="e">
        <v>#N/A</v>
      </c>
      <c r="J181" s="2">
        <f t="shared" si="2"/>
        <v>26.158</v>
      </c>
    </row>
    <row r="182" ht="12.75" customHeight="1">
      <c r="A182" s="2" t="s">
        <v>526</v>
      </c>
      <c r="B182" s="2" t="s">
        <v>762</v>
      </c>
      <c r="C182" s="2" t="e">
        <v>#N/A</v>
      </c>
      <c r="D182" s="2" t="e">
        <v>#N/A</v>
      </c>
      <c r="E182" s="2" t="str">
        <f t="shared" si="1"/>
        <v>#N/A</v>
      </c>
      <c r="F182" s="2">
        <v>0.82</v>
      </c>
      <c r="G182" s="2" t="e">
        <v>#N/A</v>
      </c>
      <c r="H182" s="2">
        <v>0.54</v>
      </c>
      <c r="I182" s="2" t="e">
        <v>#N/A</v>
      </c>
      <c r="J182" s="2" t="str">
        <f t="shared" si="2"/>
        <v>#N/A</v>
      </c>
    </row>
    <row r="183" ht="12.75" customHeight="1">
      <c r="A183" s="2" t="s">
        <v>527</v>
      </c>
      <c r="B183" s="2" t="s">
        <v>763</v>
      </c>
      <c r="C183" s="2" t="e">
        <v>#N/A</v>
      </c>
      <c r="D183" s="2" t="e">
        <v>#N/A</v>
      </c>
      <c r="E183" s="2" t="str">
        <f t="shared" si="1"/>
        <v>#N/A</v>
      </c>
      <c r="F183" s="2">
        <v>0.82</v>
      </c>
      <c r="G183" s="2" t="e">
        <v>#N/A</v>
      </c>
      <c r="H183" s="2">
        <v>0.54</v>
      </c>
      <c r="I183" s="2" t="e">
        <v>#N/A</v>
      </c>
      <c r="J183" s="2" t="str">
        <f t="shared" si="2"/>
        <v>#N/A</v>
      </c>
    </row>
    <row r="184" ht="12.75" customHeight="1">
      <c r="A184" s="2" t="s">
        <v>528</v>
      </c>
      <c r="B184" s="2" t="s">
        <v>764</v>
      </c>
      <c r="C184" s="2" t="e">
        <v>#N/A</v>
      </c>
      <c r="D184" s="2" t="e">
        <v>#N/A</v>
      </c>
      <c r="E184" s="2" t="str">
        <f t="shared" si="1"/>
        <v>#N/A</v>
      </c>
      <c r="F184" s="2">
        <v>0.82</v>
      </c>
      <c r="G184" s="2">
        <v>519.0874640230253</v>
      </c>
      <c r="H184" s="2">
        <v>0.54</v>
      </c>
      <c r="I184" s="2" t="e">
        <v>#N/A</v>
      </c>
      <c r="J184" s="2" t="str">
        <f t="shared" si="2"/>
        <v>#N/A</v>
      </c>
    </row>
    <row r="185" ht="12.75" customHeight="1">
      <c r="A185" s="2" t="s">
        <v>529</v>
      </c>
      <c r="B185" s="2" t="s">
        <v>765</v>
      </c>
      <c r="C185" s="2" t="e">
        <v>#N/A</v>
      </c>
      <c r="D185" s="2" t="e">
        <v>#N/A</v>
      </c>
      <c r="E185" s="2" t="str">
        <f t="shared" si="1"/>
        <v>#N/A</v>
      </c>
      <c r="F185" s="2">
        <v>0.82</v>
      </c>
      <c r="G185" s="2" t="e">
        <v>#N/A</v>
      </c>
      <c r="H185" s="2">
        <v>0.54</v>
      </c>
      <c r="I185" s="2" t="e">
        <v>#N/A</v>
      </c>
      <c r="J185" s="2" t="str">
        <f t="shared" si="2"/>
        <v>#N/A</v>
      </c>
    </row>
    <row r="186" ht="12.75" customHeight="1">
      <c r="A186" s="2" t="s">
        <v>530</v>
      </c>
      <c r="B186" s="2" t="s">
        <v>766</v>
      </c>
      <c r="C186" s="2" t="e">
        <v>#N/A</v>
      </c>
      <c r="D186" s="2" t="e">
        <v>#N/A</v>
      </c>
      <c r="E186" s="2" t="str">
        <f t="shared" si="1"/>
        <v>#N/A</v>
      </c>
      <c r="F186" s="2">
        <v>0.82</v>
      </c>
      <c r="G186" s="2" t="e">
        <v>#N/A</v>
      </c>
      <c r="H186" s="2">
        <v>0.54</v>
      </c>
      <c r="I186" s="2" t="e">
        <v>#N/A</v>
      </c>
      <c r="J186" s="2" t="str">
        <f t="shared" si="2"/>
        <v>#N/A</v>
      </c>
    </row>
    <row r="187" ht="12.75" customHeight="1">
      <c r="A187" s="2" t="s">
        <v>531</v>
      </c>
      <c r="B187" s="2" t="s">
        <v>767</v>
      </c>
      <c r="C187" s="2" t="e">
        <v>#N/A</v>
      </c>
      <c r="D187" s="2" t="e">
        <v>#N/A</v>
      </c>
      <c r="E187" s="2" t="str">
        <f t="shared" si="1"/>
        <v>#N/A</v>
      </c>
      <c r="F187" s="2">
        <v>0.82</v>
      </c>
      <c r="G187" s="2" t="e">
        <v>#N/A</v>
      </c>
      <c r="H187" s="2">
        <v>0.54</v>
      </c>
      <c r="I187" s="2" t="e">
        <v>#N/A</v>
      </c>
      <c r="J187" s="2" t="str">
        <f t="shared" si="2"/>
        <v>#N/A</v>
      </c>
    </row>
    <row r="188" ht="12.75" customHeight="1">
      <c r="A188" s="2" t="s">
        <v>532</v>
      </c>
      <c r="B188" s="2" t="s">
        <v>768</v>
      </c>
      <c r="C188" s="2" t="e">
        <v>#N/A</v>
      </c>
      <c r="D188" s="2">
        <v>45.1</v>
      </c>
      <c r="E188" s="2">
        <f t="shared" si="1"/>
        <v>71.258</v>
      </c>
      <c r="F188" s="2">
        <v>0.82</v>
      </c>
      <c r="G188" s="2" t="e">
        <v>#N/A</v>
      </c>
      <c r="H188" s="2">
        <v>0.54</v>
      </c>
      <c r="I188" s="2" t="e">
        <v>#N/A</v>
      </c>
      <c r="J188" s="2">
        <f t="shared" si="2"/>
        <v>26.158</v>
      </c>
    </row>
    <row r="189" ht="12.75" customHeight="1">
      <c r="A189" s="2" t="e">
        <v>#N/A</v>
      </c>
      <c r="B189" s="2" t="s">
        <v>1240</v>
      </c>
      <c r="C189" s="2" t="e">
        <v>#N/A</v>
      </c>
      <c r="D189" s="2" t="e">
        <v>#N/A</v>
      </c>
      <c r="E189" s="2" t="str">
        <f t="shared" si="1"/>
        <v>#N/A</v>
      </c>
      <c r="F189" s="2">
        <v>0.82</v>
      </c>
      <c r="G189" s="2" t="e">
        <v>#N/A</v>
      </c>
      <c r="H189" s="2">
        <v>0.54</v>
      </c>
      <c r="I189" s="2" t="e">
        <v>#N/A</v>
      </c>
      <c r="J189" s="2" t="str">
        <f t="shared" si="2"/>
        <v>#N/A</v>
      </c>
    </row>
    <row r="190" ht="12.75" customHeight="1">
      <c r="A190" s="2" t="s">
        <v>533</v>
      </c>
      <c r="B190" s="2" t="s">
        <v>769</v>
      </c>
      <c r="C190" s="2" t="e">
        <v>#N/A</v>
      </c>
      <c r="D190" s="2" t="e">
        <v>#N/A</v>
      </c>
      <c r="E190" s="2" t="str">
        <f t="shared" si="1"/>
        <v>#N/A</v>
      </c>
      <c r="F190" s="2">
        <v>0.82</v>
      </c>
      <c r="G190" s="2" t="e">
        <v>#N/A</v>
      </c>
      <c r="H190" s="2">
        <v>0.54</v>
      </c>
      <c r="I190" s="2" t="e">
        <v>#N/A</v>
      </c>
      <c r="J190" s="2" t="str">
        <f t="shared" si="2"/>
        <v>#N/A</v>
      </c>
    </row>
    <row r="191" ht="12.75" customHeight="1">
      <c r="A191" s="2" t="s">
        <v>534</v>
      </c>
      <c r="B191" s="2" t="s">
        <v>770</v>
      </c>
      <c r="C191" s="2" t="e">
        <v>#N/A</v>
      </c>
      <c r="D191" s="2" t="e">
        <v>#N/A</v>
      </c>
      <c r="E191" s="2" t="str">
        <f t="shared" si="1"/>
        <v>#N/A</v>
      </c>
      <c r="F191" s="2">
        <v>0.82</v>
      </c>
      <c r="G191" s="2" t="e">
        <v>#N/A</v>
      </c>
      <c r="H191" s="2">
        <v>0.54</v>
      </c>
      <c r="I191" s="2" t="e">
        <v>#N/A</v>
      </c>
      <c r="J191" s="2" t="str">
        <f t="shared" si="2"/>
        <v>#N/A</v>
      </c>
    </row>
    <row r="192" ht="12.75" customHeight="1">
      <c r="A192" s="2" t="s">
        <v>535</v>
      </c>
      <c r="B192" s="2" t="s">
        <v>771</v>
      </c>
      <c r="C192" s="2" t="e">
        <v>#N/A</v>
      </c>
      <c r="D192" s="2" t="e">
        <v>#N/A</v>
      </c>
      <c r="E192" s="2" t="str">
        <f t="shared" si="1"/>
        <v>#N/A</v>
      </c>
      <c r="F192" s="2">
        <v>0.82</v>
      </c>
      <c r="G192" s="2" t="e">
        <v>#N/A</v>
      </c>
      <c r="H192" s="2">
        <v>0.54</v>
      </c>
      <c r="I192" s="2" t="e">
        <v>#N/A</v>
      </c>
      <c r="J192" s="2" t="str">
        <f t="shared" si="2"/>
        <v>#N/A</v>
      </c>
    </row>
    <row r="193" ht="12.75" customHeight="1">
      <c r="A193" s="2" t="s">
        <v>536</v>
      </c>
      <c r="B193" s="2" t="s">
        <v>772</v>
      </c>
      <c r="C193" s="2" t="e">
        <v>#N/A</v>
      </c>
      <c r="D193" s="2" t="e">
        <v>#N/A</v>
      </c>
      <c r="E193" s="2" t="str">
        <f t="shared" si="1"/>
        <v>#N/A</v>
      </c>
      <c r="F193" s="2">
        <v>0.82</v>
      </c>
      <c r="G193" s="2" t="e">
        <v>#N/A</v>
      </c>
      <c r="H193" s="2">
        <v>0.54</v>
      </c>
      <c r="I193" s="2" t="e">
        <v>#N/A</v>
      </c>
      <c r="J193" s="2" t="str">
        <f t="shared" si="2"/>
        <v>#N/A</v>
      </c>
    </row>
    <row r="194" ht="12.75" customHeight="1">
      <c r="A194" s="2" t="s">
        <v>537</v>
      </c>
      <c r="B194" s="2" t="s">
        <v>773</v>
      </c>
      <c r="C194" s="2" t="e">
        <v>#N/A</v>
      </c>
      <c r="D194" s="2" t="e">
        <v>#N/A</v>
      </c>
      <c r="E194" s="2" t="str">
        <f t="shared" si="1"/>
        <v>#N/A</v>
      </c>
      <c r="F194" s="2">
        <v>0.82</v>
      </c>
      <c r="G194" s="2" t="e">
        <v>#N/A</v>
      </c>
      <c r="H194" s="2">
        <v>0.54</v>
      </c>
      <c r="I194" s="2" t="e">
        <v>#N/A</v>
      </c>
      <c r="J194" s="2" t="str">
        <f t="shared" si="2"/>
        <v>#N/A</v>
      </c>
    </row>
    <row r="195" ht="12.75" customHeight="1">
      <c r="A195" s="2" t="s">
        <v>538</v>
      </c>
      <c r="B195" s="2" t="s">
        <v>774</v>
      </c>
      <c r="C195" s="2" t="e">
        <v>#N/A</v>
      </c>
      <c r="D195" s="2" t="e">
        <v>#N/A</v>
      </c>
      <c r="E195" s="2" t="str">
        <f t="shared" si="1"/>
        <v>#N/A</v>
      </c>
      <c r="F195" s="2">
        <v>0.82</v>
      </c>
      <c r="G195" s="2" t="e">
        <v>#N/A</v>
      </c>
      <c r="H195" s="2">
        <v>0.54</v>
      </c>
      <c r="I195" s="2" t="e">
        <v>#N/A</v>
      </c>
      <c r="J195" s="2" t="str">
        <f t="shared" si="2"/>
        <v>#N/A</v>
      </c>
    </row>
    <row r="196" ht="12.75" customHeight="1">
      <c r="A196" s="2" t="e">
        <v>#N/A</v>
      </c>
      <c r="B196" s="2" t="s">
        <v>1241</v>
      </c>
      <c r="C196" s="2" t="e">
        <v>#N/A</v>
      </c>
      <c r="D196" s="2" t="e">
        <v>#N/A</v>
      </c>
      <c r="E196" s="2" t="str">
        <f t="shared" si="1"/>
        <v>#N/A</v>
      </c>
      <c r="F196" s="2">
        <v>0.82</v>
      </c>
      <c r="G196" s="2" t="e">
        <v>#N/A</v>
      </c>
      <c r="H196" s="2">
        <v>0.54</v>
      </c>
      <c r="I196" s="2" t="e">
        <v>#N/A</v>
      </c>
      <c r="J196" s="2" t="str">
        <f t="shared" si="2"/>
        <v>#N/A</v>
      </c>
    </row>
    <row r="197" ht="12.75" customHeight="1">
      <c r="A197" s="2" t="s">
        <v>539</v>
      </c>
      <c r="B197" s="2" t="s">
        <v>775</v>
      </c>
      <c r="C197" s="2" t="e">
        <v>#N/A</v>
      </c>
      <c r="D197" s="2" t="e">
        <v>#N/A</v>
      </c>
      <c r="E197" s="2" t="str">
        <f t="shared" si="1"/>
        <v>#N/A</v>
      </c>
      <c r="F197" s="2">
        <v>0.82</v>
      </c>
      <c r="G197" s="2" t="e">
        <v>#N/A</v>
      </c>
      <c r="H197" s="2">
        <v>0.54</v>
      </c>
      <c r="I197" s="2" t="e">
        <v>#N/A</v>
      </c>
      <c r="J197" s="2" t="str">
        <f t="shared" si="2"/>
        <v>#N/A</v>
      </c>
    </row>
    <row r="198" ht="12.75" customHeight="1">
      <c r="A198" s="2" t="s">
        <v>540</v>
      </c>
      <c r="B198" s="2" t="s">
        <v>776</v>
      </c>
      <c r="C198" s="2" t="e">
        <v>#N/A</v>
      </c>
      <c r="D198" s="2" t="e">
        <v>#N/A</v>
      </c>
      <c r="E198" s="2" t="str">
        <f t="shared" si="1"/>
        <v>#N/A</v>
      </c>
      <c r="F198" s="2">
        <v>0.82</v>
      </c>
      <c r="G198" s="2" t="e">
        <v>#N/A</v>
      </c>
      <c r="H198" s="2">
        <v>0.54</v>
      </c>
      <c r="I198" s="2" t="e">
        <v>#N/A</v>
      </c>
      <c r="J198" s="2" t="str">
        <f t="shared" si="2"/>
        <v>#N/A</v>
      </c>
    </row>
    <row r="199" ht="12.75" customHeight="1">
      <c r="A199" s="2" t="s">
        <v>541</v>
      </c>
      <c r="B199" s="2" t="s">
        <v>777</v>
      </c>
      <c r="C199" s="2" t="e">
        <v>#N/A</v>
      </c>
      <c r="D199" s="2" t="e">
        <v>#N/A</v>
      </c>
      <c r="E199" s="2" t="str">
        <f t="shared" si="1"/>
        <v>#N/A</v>
      </c>
      <c r="F199" s="2">
        <v>0.82</v>
      </c>
      <c r="G199" s="2" t="e">
        <v>#N/A</v>
      </c>
      <c r="H199" s="2">
        <v>0.54</v>
      </c>
      <c r="I199" s="2" t="e">
        <v>#N/A</v>
      </c>
      <c r="J199" s="2" t="str">
        <f t="shared" si="2"/>
        <v>#N/A</v>
      </c>
    </row>
    <row r="200" ht="12.75" customHeight="1">
      <c r="A200" s="2" t="s">
        <v>542</v>
      </c>
      <c r="B200" s="2" t="s">
        <v>778</v>
      </c>
      <c r="C200" s="2" t="e">
        <v>#N/A</v>
      </c>
      <c r="D200" s="2" t="e">
        <v>#N/A</v>
      </c>
      <c r="E200" s="2" t="str">
        <f t="shared" si="1"/>
        <v>#N/A</v>
      </c>
      <c r="F200" s="2">
        <v>0.82</v>
      </c>
      <c r="G200" s="2" t="e">
        <v>#N/A</v>
      </c>
      <c r="H200" s="2">
        <v>0.54</v>
      </c>
      <c r="I200" s="2" t="e">
        <v>#N/A</v>
      </c>
      <c r="J200" s="2" t="str">
        <f t="shared" si="2"/>
        <v>#N/A</v>
      </c>
    </row>
    <row r="201" ht="12.75" customHeight="1">
      <c r="A201" s="2" t="s">
        <v>543</v>
      </c>
      <c r="B201" s="2" t="s">
        <v>779</v>
      </c>
      <c r="C201" s="2" t="e">
        <v>#N/A</v>
      </c>
      <c r="D201" s="2" t="e">
        <v>#N/A</v>
      </c>
      <c r="E201" s="2" t="str">
        <f t="shared" si="1"/>
        <v>#N/A</v>
      </c>
      <c r="F201" s="2">
        <v>0.82</v>
      </c>
      <c r="G201" s="2" t="e">
        <v>#N/A</v>
      </c>
      <c r="H201" s="2">
        <v>0.54</v>
      </c>
      <c r="I201" s="2" t="e">
        <v>#N/A</v>
      </c>
      <c r="J201" s="2" t="str">
        <f t="shared" si="2"/>
        <v>#N/A</v>
      </c>
    </row>
    <row r="202" ht="12.75" customHeight="1">
      <c r="A202" s="2" t="s">
        <v>544</v>
      </c>
      <c r="B202" s="2" t="s">
        <v>780</v>
      </c>
      <c r="C202" s="2" t="e">
        <v>#N/A</v>
      </c>
      <c r="D202" s="2" t="e">
        <v>#N/A</v>
      </c>
      <c r="E202" s="2" t="str">
        <f t="shared" si="1"/>
        <v>#N/A</v>
      </c>
      <c r="F202" s="2">
        <v>0.82</v>
      </c>
      <c r="G202" s="2" t="e">
        <v>#N/A</v>
      </c>
      <c r="H202" s="2">
        <v>0.54</v>
      </c>
      <c r="I202" s="2" t="e">
        <v>#N/A</v>
      </c>
      <c r="J202" s="2" t="str">
        <f t="shared" si="2"/>
        <v>#N/A</v>
      </c>
    </row>
    <row r="203" ht="12.75" customHeight="1">
      <c r="A203" s="2" t="s">
        <v>545</v>
      </c>
      <c r="B203" s="2" t="s">
        <v>781</v>
      </c>
      <c r="C203" s="2" t="e">
        <v>#N/A</v>
      </c>
      <c r="D203" s="2" t="e">
        <v>#N/A</v>
      </c>
      <c r="E203" s="2" t="str">
        <f t="shared" si="1"/>
        <v>#N/A</v>
      </c>
      <c r="F203" s="2">
        <v>0.82</v>
      </c>
      <c r="G203" s="2" t="e">
        <v>#N/A</v>
      </c>
      <c r="H203" s="2">
        <v>0.54</v>
      </c>
      <c r="I203" s="2" t="e">
        <v>#N/A</v>
      </c>
      <c r="J203" s="2" t="str">
        <f t="shared" si="2"/>
        <v>#N/A</v>
      </c>
    </row>
    <row r="204" ht="12.75" customHeight="1">
      <c r="A204" s="2" t="s">
        <v>546</v>
      </c>
      <c r="B204" s="2" t="s">
        <v>782</v>
      </c>
      <c r="C204" s="2" t="e">
        <v>#N/A</v>
      </c>
      <c r="D204" s="2" t="e">
        <v>#N/A</v>
      </c>
      <c r="E204" s="2" t="str">
        <f t="shared" si="1"/>
        <v>#N/A</v>
      </c>
      <c r="F204" s="2">
        <v>0.82</v>
      </c>
      <c r="G204" s="2" t="e">
        <v>#N/A</v>
      </c>
      <c r="H204" s="2">
        <v>0.54</v>
      </c>
      <c r="I204" s="2" t="e">
        <v>#N/A</v>
      </c>
      <c r="J204" s="2" t="str">
        <f t="shared" si="2"/>
        <v>#N/A</v>
      </c>
    </row>
    <row r="205" ht="12.75" customHeight="1">
      <c r="A205" s="2" t="s">
        <v>547</v>
      </c>
      <c r="B205" s="2" t="s">
        <v>783</v>
      </c>
      <c r="C205" s="2" t="e">
        <v>#N/A</v>
      </c>
      <c r="D205" s="2" t="e">
        <v>#N/A</v>
      </c>
      <c r="E205" s="2" t="str">
        <f t="shared" si="1"/>
        <v>#N/A</v>
      </c>
      <c r="F205" s="2">
        <v>0.82</v>
      </c>
      <c r="G205" s="2" t="e">
        <v>#N/A</v>
      </c>
      <c r="H205" s="2">
        <v>0.54</v>
      </c>
      <c r="I205" s="2" t="e">
        <v>#N/A</v>
      </c>
      <c r="J205" s="2" t="str">
        <f t="shared" si="2"/>
        <v>#N/A</v>
      </c>
    </row>
    <row r="206" ht="12.75" customHeight="1">
      <c r="A206" s="2" t="s">
        <v>548</v>
      </c>
      <c r="B206" s="2" t="s">
        <v>784</v>
      </c>
      <c r="C206" s="2" t="e">
        <v>#N/A</v>
      </c>
      <c r="D206" s="2" t="e">
        <v>#N/A</v>
      </c>
      <c r="E206" s="2" t="str">
        <f t="shared" si="1"/>
        <v>#N/A</v>
      </c>
      <c r="F206" s="2">
        <v>0.82</v>
      </c>
      <c r="G206" s="2" t="e">
        <v>#N/A</v>
      </c>
      <c r="H206" s="2">
        <v>0.54</v>
      </c>
      <c r="I206" s="2" t="e">
        <v>#N/A</v>
      </c>
      <c r="J206" s="2" t="str">
        <f t="shared" si="2"/>
        <v>#N/A</v>
      </c>
    </row>
    <row r="207" ht="12.75" customHeight="1">
      <c r="A207" s="2" t="s">
        <v>549</v>
      </c>
      <c r="B207" s="2" t="s">
        <v>785</v>
      </c>
      <c r="C207" s="2" t="e">
        <v>#N/A</v>
      </c>
      <c r="D207" s="2" t="e">
        <v>#N/A</v>
      </c>
      <c r="E207" s="2" t="str">
        <f t="shared" si="1"/>
        <v>#N/A</v>
      </c>
      <c r="F207" s="2">
        <v>0.82</v>
      </c>
      <c r="G207" s="2" t="e">
        <v>#N/A</v>
      </c>
      <c r="H207" s="2">
        <v>0.54</v>
      </c>
      <c r="I207" s="2" t="e">
        <v>#N/A</v>
      </c>
      <c r="J207" s="2" t="str">
        <f t="shared" si="2"/>
        <v>#N/A</v>
      </c>
    </row>
    <row r="208" ht="12.75" customHeight="1">
      <c r="A208" s="2" t="s">
        <v>550</v>
      </c>
      <c r="B208" s="2" t="s">
        <v>786</v>
      </c>
      <c r="C208" s="2" t="e">
        <v>#N/A</v>
      </c>
      <c r="D208" s="2" t="e">
        <v>#N/A</v>
      </c>
      <c r="E208" s="2" t="str">
        <f t="shared" si="1"/>
        <v>#N/A</v>
      </c>
      <c r="F208" s="2">
        <v>0.82</v>
      </c>
      <c r="G208" s="2" t="e">
        <v>#N/A</v>
      </c>
      <c r="H208" s="2">
        <v>0.54</v>
      </c>
      <c r="I208" s="2" t="e">
        <v>#N/A</v>
      </c>
      <c r="J208" s="2" t="str">
        <f t="shared" si="2"/>
        <v>#N/A</v>
      </c>
    </row>
    <row r="209" ht="12.75" customHeight="1">
      <c r="A209" s="2" t="s">
        <v>551</v>
      </c>
      <c r="B209" s="2" t="s">
        <v>787</v>
      </c>
      <c r="C209" s="2" t="e">
        <v>#N/A</v>
      </c>
      <c r="D209" s="2" t="e">
        <v>#N/A</v>
      </c>
      <c r="E209" s="2" t="str">
        <f t="shared" si="1"/>
        <v>#N/A</v>
      </c>
      <c r="F209" s="2">
        <v>0.82</v>
      </c>
      <c r="G209" s="2" t="e">
        <v>#N/A</v>
      </c>
      <c r="H209" s="2">
        <v>0.54</v>
      </c>
      <c r="I209" s="2" t="e">
        <v>#N/A</v>
      </c>
      <c r="J209" s="2" t="str">
        <f t="shared" si="2"/>
        <v>#N/A</v>
      </c>
    </row>
    <row r="210" ht="12.75" customHeight="1">
      <c r="A210" s="2" t="s">
        <v>552</v>
      </c>
      <c r="B210" s="2" t="s">
        <v>788</v>
      </c>
      <c r="C210" s="2" t="e">
        <v>#N/A</v>
      </c>
      <c r="D210" s="2" t="e">
        <v>#N/A</v>
      </c>
      <c r="E210" s="2" t="str">
        <f t="shared" si="1"/>
        <v>#N/A</v>
      </c>
      <c r="F210" s="2">
        <v>0.82</v>
      </c>
      <c r="G210" s="2" t="e">
        <v>#N/A</v>
      </c>
      <c r="H210" s="2">
        <v>0.54</v>
      </c>
      <c r="I210" s="2" t="e">
        <v>#N/A</v>
      </c>
      <c r="J210" s="2" t="str">
        <f t="shared" si="2"/>
        <v>#N/A</v>
      </c>
    </row>
    <row r="211" ht="12.75" customHeight="1">
      <c r="A211" s="2" t="s">
        <v>553</v>
      </c>
      <c r="B211" s="2" t="s">
        <v>789</v>
      </c>
      <c r="C211" s="2" t="e">
        <v>#N/A</v>
      </c>
      <c r="D211" s="2" t="e">
        <v>#N/A</v>
      </c>
      <c r="E211" s="2" t="str">
        <f t="shared" si="1"/>
        <v>#N/A</v>
      </c>
      <c r="F211" s="2">
        <v>0.82</v>
      </c>
      <c r="G211" s="2" t="e">
        <v>#N/A</v>
      </c>
      <c r="H211" s="2">
        <v>0.54</v>
      </c>
      <c r="I211" s="2" t="e">
        <v>#N/A</v>
      </c>
      <c r="J211" s="2" t="str">
        <f t="shared" si="2"/>
        <v>#N/A</v>
      </c>
    </row>
    <row r="212" ht="12.75" customHeight="1">
      <c r="A212" s="2" t="s">
        <v>554</v>
      </c>
      <c r="B212" s="2" t="s">
        <v>790</v>
      </c>
      <c r="C212" s="2" t="e">
        <v>#N/A</v>
      </c>
      <c r="D212" s="2" t="e">
        <v>#N/A</v>
      </c>
      <c r="E212" s="2" t="str">
        <f t="shared" si="1"/>
        <v>#N/A</v>
      </c>
      <c r="F212" s="2">
        <v>0.82</v>
      </c>
      <c r="G212" s="2" t="e">
        <v>#N/A</v>
      </c>
      <c r="H212" s="2">
        <v>0.54</v>
      </c>
      <c r="I212" s="2" t="e">
        <v>#N/A</v>
      </c>
      <c r="J212" s="2" t="str">
        <f t="shared" si="2"/>
        <v>#N/A</v>
      </c>
    </row>
    <row r="213" ht="12.75" customHeight="1">
      <c r="A213" s="2" t="s">
        <v>555</v>
      </c>
      <c r="B213" s="2" t="s">
        <v>791</v>
      </c>
      <c r="C213" s="2" t="e">
        <v>#N/A</v>
      </c>
      <c r="D213" s="2" t="e">
        <v>#N/A</v>
      </c>
      <c r="E213" s="2" t="str">
        <f t="shared" si="1"/>
        <v>#N/A</v>
      </c>
      <c r="F213" s="2">
        <v>0.82</v>
      </c>
      <c r="G213" s="2" t="e">
        <v>#N/A</v>
      </c>
      <c r="H213" s="2">
        <v>0.54</v>
      </c>
      <c r="I213" s="2" t="e">
        <v>#N/A</v>
      </c>
      <c r="J213" s="2" t="str">
        <f t="shared" si="2"/>
        <v>#N/A</v>
      </c>
    </row>
    <row r="214" ht="12.75" customHeight="1">
      <c r="A214" s="2" t="s">
        <v>556</v>
      </c>
      <c r="B214" s="2" t="s">
        <v>792</v>
      </c>
      <c r="C214" s="2" t="e">
        <v>#N/A</v>
      </c>
      <c r="D214" s="2" t="e">
        <v>#N/A</v>
      </c>
      <c r="E214" s="2" t="str">
        <f t="shared" si="1"/>
        <v>#N/A</v>
      </c>
      <c r="F214" s="2">
        <v>0.82</v>
      </c>
      <c r="G214" s="2" t="e">
        <v>#N/A</v>
      </c>
      <c r="H214" s="2">
        <v>0.54</v>
      </c>
      <c r="I214" s="2" t="e">
        <v>#N/A</v>
      </c>
      <c r="J214" s="2" t="str">
        <f t="shared" si="2"/>
        <v>#N/A</v>
      </c>
    </row>
    <row r="215" ht="12.75" customHeight="1">
      <c r="A215" s="2" t="s">
        <v>557</v>
      </c>
      <c r="B215" s="2" t="s">
        <v>793</v>
      </c>
      <c r="C215" s="2" t="e">
        <v>#N/A</v>
      </c>
      <c r="D215" s="2" t="e">
        <v>#N/A</v>
      </c>
      <c r="E215" s="2" t="str">
        <f t="shared" si="1"/>
        <v>#N/A</v>
      </c>
      <c r="F215" s="2">
        <v>0.82</v>
      </c>
      <c r="G215" s="2" t="e">
        <v>#N/A</v>
      </c>
      <c r="H215" s="2">
        <v>0.54</v>
      </c>
      <c r="I215" s="2" t="e">
        <v>#N/A</v>
      </c>
      <c r="J215" s="2" t="str">
        <f t="shared" si="2"/>
        <v>#N/A</v>
      </c>
    </row>
    <row r="216" ht="12.75" customHeight="1">
      <c r="A216" s="2" t="s">
        <v>558</v>
      </c>
      <c r="B216" s="2" t="s">
        <v>794</v>
      </c>
      <c r="C216" s="2" t="e">
        <v>#N/A</v>
      </c>
      <c r="D216" s="2" t="e">
        <v>#N/A</v>
      </c>
      <c r="E216" s="2" t="str">
        <f t="shared" si="1"/>
        <v>#N/A</v>
      </c>
      <c r="F216" s="2">
        <v>0.82</v>
      </c>
      <c r="G216" s="2" t="e">
        <v>#N/A</v>
      </c>
      <c r="H216" s="2">
        <v>0.54</v>
      </c>
      <c r="I216" s="2" t="e">
        <v>#N/A</v>
      </c>
      <c r="J216" s="2" t="str">
        <f t="shared" si="2"/>
        <v>#N/A</v>
      </c>
    </row>
    <row r="217" ht="12.75" customHeight="1">
      <c r="A217" s="2" t="s">
        <v>559</v>
      </c>
      <c r="B217" s="2" t="s">
        <v>795</v>
      </c>
      <c r="C217" s="2" t="e">
        <v>#N/A</v>
      </c>
      <c r="D217" s="2" t="e">
        <v>#N/A</v>
      </c>
      <c r="E217" s="2" t="str">
        <f t="shared" si="1"/>
        <v>#N/A</v>
      </c>
      <c r="F217" s="2">
        <v>0.82</v>
      </c>
      <c r="G217" s="2" t="e">
        <v>#N/A</v>
      </c>
      <c r="H217" s="2">
        <v>0.54</v>
      </c>
      <c r="I217" s="2" t="e">
        <v>#N/A</v>
      </c>
      <c r="J217" s="2" t="str">
        <f t="shared" si="2"/>
        <v>#N/A</v>
      </c>
    </row>
    <row r="218" ht="12.75" customHeight="1">
      <c r="A218" s="2" t="s">
        <v>560</v>
      </c>
      <c r="B218" s="2" t="s">
        <v>796</v>
      </c>
      <c r="C218" s="2" t="e">
        <v>#N/A</v>
      </c>
      <c r="D218" s="2" t="e">
        <v>#N/A</v>
      </c>
      <c r="E218" s="2" t="str">
        <f t="shared" si="1"/>
        <v>#N/A</v>
      </c>
      <c r="F218" s="2">
        <v>0.82</v>
      </c>
      <c r="G218" s="2" t="e">
        <v>#N/A</v>
      </c>
      <c r="H218" s="2">
        <v>0.54</v>
      </c>
      <c r="I218" s="2" t="e">
        <v>#N/A</v>
      </c>
      <c r="J218" s="2" t="str">
        <f t="shared" si="2"/>
        <v>#N/A</v>
      </c>
    </row>
    <row r="219" ht="12.75" customHeight="1">
      <c r="A219" s="2" t="s">
        <v>561</v>
      </c>
      <c r="B219" s="2" t="s">
        <v>797</v>
      </c>
      <c r="C219" s="2" t="e">
        <v>#N/A</v>
      </c>
      <c r="D219" s="2" t="e">
        <v>#N/A</v>
      </c>
      <c r="E219" s="2" t="str">
        <f t="shared" si="1"/>
        <v>#N/A</v>
      </c>
      <c r="F219" s="2">
        <v>0.82</v>
      </c>
      <c r="G219" s="2" t="e">
        <v>#N/A</v>
      </c>
      <c r="H219" s="2">
        <v>0.54</v>
      </c>
      <c r="I219" s="2" t="e">
        <v>#N/A</v>
      </c>
      <c r="J219" s="2" t="str">
        <f t="shared" si="2"/>
        <v>#N/A</v>
      </c>
    </row>
    <row r="220" ht="12.75" customHeight="1">
      <c r="A220" s="2" t="s">
        <v>562</v>
      </c>
      <c r="B220" s="2" t="s">
        <v>798</v>
      </c>
      <c r="C220" s="2" t="e">
        <v>#N/A</v>
      </c>
      <c r="D220" s="2" t="e">
        <v>#N/A</v>
      </c>
      <c r="E220" s="2" t="str">
        <f t="shared" si="1"/>
        <v>#N/A</v>
      </c>
      <c r="F220" s="2">
        <v>0.82</v>
      </c>
      <c r="G220" s="2" t="e">
        <v>#N/A</v>
      </c>
      <c r="H220" s="2">
        <v>0.54</v>
      </c>
      <c r="I220" s="2" t="e">
        <v>#N/A</v>
      </c>
      <c r="J220" s="2" t="str">
        <f t="shared" si="2"/>
        <v>#N/A</v>
      </c>
    </row>
    <row r="221" ht="12.75" customHeight="1">
      <c r="A221" s="2" t="s">
        <v>563</v>
      </c>
      <c r="B221" s="2" t="s">
        <v>799</v>
      </c>
      <c r="C221" s="2" t="e">
        <v>#N/A</v>
      </c>
      <c r="D221" s="2" t="e">
        <v>#N/A</v>
      </c>
      <c r="E221" s="2" t="str">
        <f t="shared" si="1"/>
        <v>#N/A</v>
      </c>
      <c r="F221" s="2">
        <v>0.82</v>
      </c>
      <c r="G221" s="2" t="e">
        <v>#N/A</v>
      </c>
      <c r="H221" s="2">
        <v>0.54</v>
      </c>
      <c r="I221" s="2" t="e">
        <v>#N/A</v>
      </c>
      <c r="J221" s="2" t="str">
        <f t="shared" si="2"/>
        <v>#N/A</v>
      </c>
    </row>
    <row r="222" ht="12.75" customHeight="1">
      <c r="A222" s="2" t="s">
        <v>564</v>
      </c>
      <c r="B222" s="2" t="s">
        <v>800</v>
      </c>
      <c r="C222" s="2" t="e">
        <v>#N/A</v>
      </c>
      <c r="D222" s="2" t="e">
        <v>#N/A</v>
      </c>
      <c r="E222" s="2" t="str">
        <f t="shared" si="1"/>
        <v>#N/A</v>
      </c>
      <c r="F222" s="2">
        <v>0.82</v>
      </c>
      <c r="G222" s="2" t="e">
        <v>#N/A</v>
      </c>
      <c r="H222" s="2">
        <v>0.54</v>
      </c>
      <c r="I222" s="2" t="e">
        <v>#N/A</v>
      </c>
      <c r="J222" s="2" t="str">
        <f t="shared" si="2"/>
        <v>#N/A</v>
      </c>
    </row>
    <row r="223" ht="12.75" customHeight="1">
      <c r="A223" s="2" t="s">
        <v>565</v>
      </c>
      <c r="B223" s="2" t="s">
        <v>801</v>
      </c>
      <c r="C223" s="2" t="e">
        <v>#N/A</v>
      </c>
      <c r="D223" s="2" t="e">
        <v>#N/A</v>
      </c>
      <c r="E223" s="2" t="str">
        <f t="shared" si="1"/>
        <v>#N/A</v>
      </c>
      <c r="F223" s="2">
        <v>0.82</v>
      </c>
      <c r="G223" s="2" t="e">
        <v>#N/A</v>
      </c>
      <c r="H223" s="2">
        <v>0.54</v>
      </c>
      <c r="I223" s="2" t="e">
        <v>#N/A</v>
      </c>
      <c r="J223" s="2" t="str">
        <f t="shared" si="2"/>
        <v>#N/A</v>
      </c>
    </row>
    <row r="224" ht="12.75" customHeight="1">
      <c r="A224" s="2" t="s">
        <v>566</v>
      </c>
      <c r="B224" s="2" t="s">
        <v>802</v>
      </c>
      <c r="C224" s="2" t="e">
        <v>#N/A</v>
      </c>
      <c r="D224" s="2" t="e">
        <v>#N/A</v>
      </c>
      <c r="E224" s="2" t="str">
        <f t="shared" si="1"/>
        <v>#N/A</v>
      </c>
      <c r="F224" s="2">
        <v>0.82</v>
      </c>
      <c r="G224" s="2" t="e">
        <v>#N/A</v>
      </c>
      <c r="H224" s="2">
        <v>0.54</v>
      </c>
      <c r="I224" s="2" t="e">
        <v>#N/A</v>
      </c>
      <c r="J224" s="2" t="str">
        <f t="shared" si="2"/>
        <v>#N/A</v>
      </c>
    </row>
    <row r="225" ht="12.75" customHeight="1">
      <c r="A225" s="2" t="s">
        <v>567</v>
      </c>
      <c r="B225" s="2" t="s">
        <v>803</v>
      </c>
      <c r="C225" s="2" t="e">
        <v>#N/A</v>
      </c>
      <c r="D225" s="2" t="e">
        <v>#N/A</v>
      </c>
      <c r="E225" s="2" t="str">
        <f t="shared" si="1"/>
        <v>#N/A</v>
      </c>
      <c r="F225" s="2">
        <v>0.82</v>
      </c>
      <c r="G225" s="2" t="e">
        <v>#N/A</v>
      </c>
      <c r="H225" s="2">
        <v>0.54</v>
      </c>
      <c r="I225" s="2" t="e">
        <v>#N/A</v>
      </c>
      <c r="J225" s="2" t="str">
        <f t="shared" si="2"/>
        <v>#N/A</v>
      </c>
    </row>
    <row r="226" ht="12.75" customHeight="1">
      <c r="A226" s="2" t="s">
        <v>568</v>
      </c>
      <c r="B226" s="2" t="s">
        <v>804</v>
      </c>
      <c r="C226" s="2" t="e">
        <v>#N/A</v>
      </c>
      <c r="D226" s="2" t="e">
        <v>#N/A</v>
      </c>
      <c r="E226" s="2" t="str">
        <f t="shared" si="1"/>
        <v>#N/A</v>
      </c>
      <c r="F226" s="2">
        <v>0.82</v>
      </c>
      <c r="G226" s="2" t="e">
        <v>#N/A</v>
      </c>
      <c r="H226" s="2">
        <v>0.54</v>
      </c>
      <c r="I226" s="2" t="e">
        <v>#N/A</v>
      </c>
      <c r="J226" s="2" t="str">
        <f t="shared" si="2"/>
        <v>#N/A</v>
      </c>
    </row>
    <row r="227" ht="12.75" customHeight="1">
      <c r="A227" s="2" t="s">
        <v>569</v>
      </c>
      <c r="B227" s="2" t="s">
        <v>805</v>
      </c>
      <c r="C227" s="2" t="e">
        <v>#N/A</v>
      </c>
      <c r="D227" s="2" t="e">
        <v>#N/A</v>
      </c>
      <c r="E227" s="2" t="str">
        <f t="shared" si="1"/>
        <v>#N/A</v>
      </c>
      <c r="F227" s="2">
        <v>0.82</v>
      </c>
      <c r="G227" s="2" t="e">
        <v>#N/A</v>
      </c>
      <c r="H227" s="2">
        <v>0.54</v>
      </c>
      <c r="I227" s="2" t="e">
        <v>#N/A</v>
      </c>
      <c r="J227" s="2" t="str">
        <f t="shared" si="2"/>
        <v>#N/A</v>
      </c>
    </row>
    <row r="228" ht="12.75" customHeight="1">
      <c r="A228" s="2" t="s">
        <v>570</v>
      </c>
      <c r="B228" s="2" t="s">
        <v>806</v>
      </c>
      <c r="C228" s="2" t="e">
        <v>#N/A</v>
      </c>
      <c r="D228" s="2" t="e">
        <v>#N/A</v>
      </c>
      <c r="E228" s="2" t="str">
        <f t="shared" si="1"/>
        <v>#N/A</v>
      </c>
      <c r="F228" s="2">
        <v>0.82</v>
      </c>
      <c r="G228" s="2" t="e">
        <v>#N/A</v>
      </c>
      <c r="H228" s="2">
        <v>0.54</v>
      </c>
      <c r="I228" s="2" t="e">
        <v>#N/A</v>
      </c>
      <c r="J228" s="2" t="str">
        <f t="shared" si="2"/>
        <v>#N/A</v>
      </c>
    </row>
    <row r="229" ht="12.75" customHeight="1">
      <c r="A229" s="2" t="s">
        <v>571</v>
      </c>
      <c r="B229" s="2" t="s">
        <v>807</v>
      </c>
      <c r="C229" s="2" t="e">
        <v>#N/A</v>
      </c>
      <c r="D229" s="2" t="e">
        <v>#N/A</v>
      </c>
      <c r="E229" s="2" t="str">
        <f t="shared" si="1"/>
        <v>#N/A</v>
      </c>
      <c r="F229" s="2">
        <v>0.82</v>
      </c>
      <c r="G229" s="2" t="e">
        <v>#N/A</v>
      </c>
      <c r="H229" s="2">
        <v>0.54</v>
      </c>
      <c r="I229" s="2" t="e">
        <v>#N/A</v>
      </c>
      <c r="J229" s="2" t="str">
        <f t="shared" si="2"/>
        <v>#N/A</v>
      </c>
    </row>
    <row r="230" ht="12.75" customHeight="1">
      <c r="A230" s="2" t="s">
        <v>572</v>
      </c>
      <c r="B230" s="2" t="s">
        <v>808</v>
      </c>
      <c r="C230" s="2" t="e">
        <v>#N/A</v>
      </c>
      <c r="D230" s="2" t="e">
        <v>#N/A</v>
      </c>
      <c r="E230" s="2" t="str">
        <f t="shared" si="1"/>
        <v>#N/A</v>
      </c>
      <c r="F230" s="2">
        <v>0.82</v>
      </c>
      <c r="G230" s="2" t="e">
        <v>#N/A</v>
      </c>
      <c r="H230" s="2">
        <v>0.54</v>
      </c>
      <c r="I230" s="2" t="e">
        <v>#N/A</v>
      </c>
      <c r="J230" s="2" t="str">
        <f t="shared" si="2"/>
        <v>#N/A</v>
      </c>
    </row>
    <row r="231" ht="12.75" customHeight="1">
      <c r="A231" s="2" t="s">
        <v>573</v>
      </c>
      <c r="B231" s="2" t="s">
        <v>809</v>
      </c>
      <c r="C231" s="2" t="e">
        <v>#N/A</v>
      </c>
      <c r="D231" s="2" t="e">
        <v>#N/A</v>
      </c>
      <c r="E231" s="2" t="str">
        <f t="shared" si="1"/>
        <v>#N/A</v>
      </c>
      <c r="F231" s="2">
        <v>0.82</v>
      </c>
      <c r="G231" s="2" t="e">
        <v>#N/A</v>
      </c>
      <c r="H231" s="2">
        <v>0.54</v>
      </c>
      <c r="I231" s="2" t="e">
        <v>#N/A</v>
      </c>
      <c r="J231" s="2" t="str">
        <f t="shared" si="2"/>
        <v>#N/A</v>
      </c>
    </row>
    <row r="232" ht="12.75" customHeight="1">
      <c r="A232" s="2" t="s">
        <v>574</v>
      </c>
      <c r="B232" s="2" t="s">
        <v>810</v>
      </c>
      <c r="C232" s="2" t="e">
        <v>#N/A</v>
      </c>
      <c r="D232" s="2" t="e">
        <v>#N/A</v>
      </c>
      <c r="E232" s="2" t="str">
        <f t="shared" si="1"/>
        <v>#N/A</v>
      </c>
      <c r="F232" s="2">
        <v>0.82</v>
      </c>
      <c r="G232" s="2" t="e">
        <v>#N/A</v>
      </c>
      <c r="H232" s="2">
        <v>0.54</v>
      </c>
      <c r="I232" s="2" t="e">
        <v>#N/A</v>
      </c>
      <c r="J232" s="2" t="str">
        <f t="shared" si="2"/>
        <v>#N/A</v>
      </c>
    </row>
    <row r="233" ht="12.75" customHeight="1">
      <c r="A233" s="2" t="s">
        <v>575</v>
      </c>
      <c r="B233" s="2" t="s">
        <v>811</v>
      </c>
      <c r="C233" s="2" t="e">
        <v>#N/A</v>
      </c>
      <c r="D233" s="2" t="e">
        <v>#N/A</v>
      </c>
      <c r="E233" s="2" t="str">
        <f t="shared" si="1"/>
        <v>#N/A</v>
      </c>
      <c r="F233" s="2">
        <v>0.82</v>
      </c>
      <c r="G233" s="2" t="e">
        <v>#N/A</v>
      </c>
      <c r="H233" s="2">
        <v>0.54</v>
      </c>
      <c r="I233" s="2" t="e">
        <v>#N/A</v>
      </c>
      <c r="J233" s="2" t="str">
        <f t="shared" si="2"/>
        <v>#N/A</v>
      </c>
    </row>
    <row r="234" ht="12.75" customHeight="1">
      <c r="A234" s="2" t="s">
        <v>576</v>
      </c>
      <c r="B234" s="2" t="s">
        <v>812</v>
      </c>
      <c r="C234" s="2" t="e">
        <v>#N/A</v>
      </c>
      <c r="D234" s="2" t="e">
        <v>#N/A</v>
      </c>
      <c r="E234" s="2" t="str">
        <f t="shared" si="1"/>
        <v>#N/A</v>
      </c>
      <c r="F234" s="2">
        <v>0.82</v>
      </c>
      <c r="G234" s="2" t="e">
        <v>#N/A</v>
      </c>
      <c r="H234" s="2">
        <v>0.54</v>
      </c>
      <c r="I234" s="2" t="e">
        <v>#N/A</v>
      </c>
      <c r="J234" s="2" t="str">
        <f t="shared" si="2"/>
        <v>#N/A</v>
      </c>
    </row>
    <row r="235" ht="12.75" customHeight="1">
      <c r="A235" s="2" t="s">
        <v>577</v>
      </c>
      <c r="B235" s="2" t="s">
        <v>813</v>
      </c>
      <c r="C235" s="2" t="e">
        <v>#N/A</v>
      </c>
      <c r="D235" s="2" t="e">
        <v>#N/A</v>
      </c>
      <c r="E235" s="2" t="str">
        <f t="shared" si="1"/>
        <v>#N/A</v>
      </c>
      <c r="F235" s="2">
        <v>0.82</v>
      </c>
      <c r="G235" s="2" t="e">
        <v>#N/A</v>
      </c>
      <c r="H235" s="2">
        <v>0.54</v>
      </c>
      <c r="I235" s="2" t="e">
        <v>#N/A</v>
      </c>
      <c r="J235" s="2" t="str">
        <f t="shared" si="2"/>
        <v>#N/A</v>
      </c>
    </row>
    <row r="236" ht="12.75" customHeight="1">
      <c r="A236" s="2" t="s">
        <v>578</v>
      </c>
      <c r="B236" s="2" t="s">
        <v>814</v>
      </c>
      <c r="C236" s="2" t="e">
        <v>#N/A</v>
      </c>
      <c r="D236" s="2" t="e">
        <v>#N/A</v>
      </c>
      <c r="E236" s="2" t="str">
        <f t="shared" si="1"/>
        <v>#N/A</v>
      </c>
      <c r="F236" s="2">
        <v>0.82</v>
      </c>
      <c r="G236" s="2" t="e">
        <v>#N/A</v>
      </c>
      <c r="H236" s="2">
        <v>0.54</v>
      </c>
      <c r="I236" s="2" t="e">
        <v>#N/A</v>
      </c>
      <c r="J236" s="2" t="str">
        <f t="shared" si="2"/>
        <v>#N/A</v>
      </c>
    </row>
    <row r="237" ht="12.75" customHeight="1">
      <c r="A237" s="2" t="s">
        <v>579</v>
      </c>
      <c r="B237" s="2" t="s">
        <v>815</v>
      </c>
      <c r="C237" s="2" t="e">
        <v>#N/A</v>
      </c>
      <c r="D237" s="2" t="e">
        <v>#N/A</v>
      </c>
      <c r="E237" s="2" t="str">
        <f t="shared" si="1"/>
        <v>#N/A</v>
      </c>
      <c r="F237" s="2">
        <v>0.82</v>
      </c>
      <c r="G237" s="2" t="e">
        <v>#N/A</v>
      </c>
      <c r="H237" s="2">
        <v>0.54</v>
      </c>
      <c r="I237" s="2" t="e">
        <v>#N/A</v>
      </c>
      <c r="J237" s="2" t="str">
        <f t="shared" si="2"/>
        <v>#N/A</v>
      </c>
    </row>
    <row r="238" ht="12.75" customHeight="1">
      <c r="A238" s="2" t="s">
        <v>580</v>
      </c>
      <c r="B238" s="2" t="s">
        <v>816</v>
      </c>
      <c r="C238" s="2" t="e">
        <v>#N/A</v>
      </c>
      <c r="D238" s="2" t="e">
        <v>#N/A</v>
      </c>
      <c r="E238" s="2" t="str">
        <f t="shared" si="1"/>
        <v>#N/A</v>
      </c>
      <c r="F238" s="2">
        <v>0.82</v>
      </c>
      <c r="G238" s="2" t="e">
        <v>#N/A</v>
      </c>
      <c r="H238" s="2">
        <v>0.54</v>
      </c>
      <c r="I238" s="2" t="e">
        <v>#N/A</v>
      </c>
      <c r="J238" s="2" t="str">
        <f t="shared" si="2"/>
        <v>#N/A</v>
      </c>
    </row>
    <row r="239" ht="12.75" customHeight="1">
      <c r="A239" s="2" t="s">
        <v>581</v>
      </c>
      <c r="B239" s="2" t="s">
        <v>817</v>
      </c>
      <c r="C239" s="2" t="e">
        <v>#N/A</v>
      </c>
      <c r="D239" s="2" t="e">
        <v>#N/A</v>
      </c>
      <c r="E239" s="2" t="str">
        <f t="shared" si="1"/>
        <v>#N/A</v>
      </c>
      <c r="F239" s="2">
        <v>0.82</v>
      </c>
      <c r="G239" s="2" t="e">
        <v>#N/A</v>
      </c>
      <c r="H239" s="2">
        <v>0.54</v>
      </c>
      <c r="I239" s="2" t="e">
        <v>#N/A</v>
      </c>
      <c r="J239" s="2" t="str">
        <f t="shared" si="2"/>
        <v>#N/A</v>
      </c>
    </row>
    <row r="240" ht="12.75" customHeight="1">
      <c r="A240" s="2" t="s">
        <v>582</v>
      </c>
      <c r="B240" s="2" t="s">
        <v>818</v>
      </c>
      <c r="C240" s="2" t="e">
        <v>#N/A</v>
      </c>
      <c r="D240" s="2" t="e">
        <v>#N/A</v>
      </c>
      <c r="E240" s="2" t="str">
        <f t="shared" si="1"/>
        <v>#N/A</v>
      </c>
      <c r="F240" s="2">
        <v>0.82</v>
      </c>
      <c r="G240" s="2" t="e">
        <v>#N/A</v>
      </c>
      <c r="H240" s="2">
        <v>0.54</v>
      </c>
      <c r="I240" s="2" t="e">
        <v>#N/A</v>
      </c>
      <c r="J240" s="2" t="str">
        <f t="shared" si="2"/>
        <v>#N/A</v>
      </c>
    </row>
    <row r="241" ht="12.75" customHeight="1">
      <c r="A241" s="2"/>
      <c r="B241" s="2"/>
      <c r="C241" s="2"/>
      <c r="D241" s="2"/>
      <c r="E241" s="2"/>
      <c r="F241" s="2"/>
      <c r="G241" s="2"/>
      <c r="H241" s="2"/>
      <c r="I241" s="2"/>
    </row>
    <row r="242" ht="12.75" customHeight="1">
      <c r="A242" s="2"/>
      <c r="B242" s="2"/>
      <c r="C242" s="2"/>
      <c r="D242" s="2"/>
      <c r="E242" s="2"/>
      <c r="F242" s="2"/>
      <c r="G242" s="2"/>
      <c r="H242" s="2"/>
      <c r="I242" s="2"/>
    </row>
    <row r="243" ht="12.75" customHeight="1">
      <c r="A243" s="2"/>
      <c r="B243" s="2"/>
      <c r="C243" s="2"/>
      <c r="D243" s="2"/>
      <c r="E243" s="2"/>
      <c r="F243" s="2"/>
      <c r="G243" s="2"/>
      <c r="H243" s="2"/>
      <c r="I243" s="2"/>
    </row>
    <row r="244" ht="12.75" customHeight="1">
      <c r="A244" s="2"/>
      <c r="B244" s="2"/>
      <c r="C244" s="2"/>
      <c r="D244" s="2"/>
      <c r="E244" s="2"/>
      <c r="F244" s="2"/>
      <c r="G244" s="2"/>
      <c r="H244" s="2"/>
      <c r="I244" s="2"/>
    </row>
    <row r="245" ht="12.75" customHeight="1">
      <c r="A245" s="2"/>
      <c r="B245" s="2"/>
      <c r="C245" s="2"/>
      <c r="D245" s="2"/>
      <c r="E245" s="2"/>
      <c r="F245" s="2"/>
      <c r="G245" s="2"/>
      <c r="H245" s="2"/>
      <c r="I245" s="2"/>
    </row>
    <row r="246" ht="12.75" customHeight="1">
      <c r="A246" s="2"/>
      <c r="B246" s="2"/>
      <c r="C246" s="2"/>
      <c r="D246" s="2"/>
      <c r="E246" s="2"/>
      <c r="F246" s="2"/>
      <c r="G246" s="2"/>
      <c r="H246" s="2"/>
      <c r="I246" s="2"/>
    </row>
    <row r="247" ht="12.75" customHeight="1">
      <c r="A247" s="2"/>
      <c r="B247" s="2"/>
      <c r="C247" s="2"/>
      <c r="D247" s="2"/>
      <c r="E247" s="2"/>
      <c r="F247" s="2"/>
      <c r="G247" s="2"/>
      <c r="H247" s="2"/>
      <c r="I247" s="2"/>
    </row>
    <row r="248" ht="12.75" customHeight="1">
      <c r="A248" s="2"/>
      <c r="B248" s="2"/>
      <c r="C248" s="2"/>
      <c r="D248" s="2"/>
      <c r="E248" s="2"/>
      <c r="F248" s="2"/>
      <c r="G248" s="2"/>
      <c r="H248" s="2"/>
      <c r="I248" s="2"/>
    </row>
    <row r="249" ht="12.75" customHeight="1">
      <c r="A249" s="2"/>
      <c r="B249" s="2"/>
      <c r="C249" s="2"/>
      <c r="D249" s="2"/>
      <c r="E249" s="2"/>
      <c r="F249" s="2"/>
      <c r="G249" s="2"/>
      <c r="H249" s="2"/>
      <c r="I249" s="2"/>
    </row>
    <row r="250" ht="12.75" customHeight="1">
      <c r="A250" s="2"/>
      <c r="B250" s="2"/>
      <c r="C250" s="2"/>
      <c r="D250" s="2"/>
      <c r="E250" s="2"/>
      <c r="F250" s="2"/>
      <c r="G250" s="2"/>
      <c r="H250" s="2"/>
      <c r="I250" s="2"/>
    </row>
    <row r="251" ht="12.75" customHeight="1">
      <c r="A251" s="2"/>
      <c r="B251" s="2"/>
      <c r="C251" s="2"/>
      <c r="D251" s="2"/>
      <c r="E251" s="2"/>
      <c r="F251" s="2"/>
      <c r="G251" s="2"/>
      <c r="H251" s="2"/>
      <c r="I251" s="2"/>
    </row>
    <row r="252" ht="12.75" customHeight="1">
      <c r="A252" s="2"/>
      <c r="B252" s="2"/>
      <c r="C252" s="2"/>
      <c r="D252" s="2"/>
      <c r="E252" s="2"/>
      <c r="F252" s="2"/>
      <c r="G252" s="2"/>
      <c r="H252" s="2"/>
      <c r="I252" s="2"/>
    </row>
    <row r="253" ht="12.75" customHeight="1">
      <c r="A253" s="2"/>
      <c r="B253" s="2"/>
      <c r="C253" s="2"/>
      <c r="D253" s="2"/>
      <c r="E253" s="2"/>
      <c r="F253" s="2"/>
      <c r="G253" s="2"/>
      <c r="H253" s="2"/>
      <c r="I253" s="2"/>
    </row>
    <row r="254" ht="12.75" customHeight="1">
      <c r="A254" s="2"/>
      <c r="B254" s="2"/>
      <c r="C254" s="2"/>
      <c r="D254" s="2"/>
      <c r="E254" s="2"/>
      <c r="F254" s="2"/>
      <c r="G254" s="2"/>
      <c r="H254" s="2"/>
      <c r="I254" s="2"/>
    </row>
    <row r="255" ht="12.75" customHeight="1">
      <c r="A255" s="2"/>
      <c r="B255" s="2"/>
      <c r="C255" s="2"/>
      <c r="D255" s="2"/>
      <c r="E255" s="2"/>
      <c r="F255" s="2"/>
      <c r="G255" s="2"/>
      <c r="H255" s="2"/>
      <c r="I255" s="2"/>
    </row>
    <row r="256" ht="12.75" customHeight="1">
      <c r="A256" s="2"/>
      <c r="B256" s="2"/>
      <c r="C256" s="2"/>
      <c r="D256" s="2"/>
      <c r="E256" s="2"/>
      <c r="F256" s="2"/>
      <c r="G256" s="2"/>
      <c r="H256" s="2"/>
      <c r="I256" s="2"/>
    </row>
    <row r="257" ht="12.75" customHeight="1">
      <c r="A257" s="2"/>
      <c r="B257" s="2"/>
      <c r="C257" s="2"/>
      <c r="D257" s="2"/>
      <c r="E257" s="2"/>
      <c r="F257" s="2"/>
      <c r="G257" s="2"/>
      <c r="H257" s="2"/>
      <c r="I257" s="2"/>
    </row>
    <row r="258" ht="12.75" customHeight="1">
      <c r="A258" s="2"/>
      <c r="B258" s="2"/>
      <c r="C258" s="2"/>
      <c r="D258" s="2"/>
      <c r="E258" s="2"/>
      <c r="F258" s="2"/>
      <c r="G258" s="2"/>
      <c r="H258" s="2"/>
      <c r="I258" s="2"/>
    </row>
    <row r="259" ht="12.75" customHeight="1">
      <c r="A259" s="2"/>
      <c r="B259" s="2"/>
      <c r="C259" s="2"/>
      <c r="D259" s="2"/>
      <c r="E259" s="2"/>
      <c r="F259" s="2"/>
      <c r="G259" s="2"/>
      <c r="H259" s="2"/>
      <c r="I259" s="2"/>
    </row>
    <row r="260" ht="12.75" customHeight="1">
      <c r="A260" s="2"/>
      <c r="B260" s="2"/>
      <c r="C260" s="2"/>
      <c r="D260" s="2"/>
      <c r="E260" s="2"/>
      <c r="F260" s="2"/>
      <c r="G260" s="2"/>
      <c r="H260" s="2"/>
      <c r="I260" s="2"/>
    </row>
    <row r="261" ht="12.75" customHeight="1">
      <c r="A261" s="2"/>
      <c r="B261" s="2"/>
      <c r="C261" s="2"/>
      <c r="D261" s="2"/>
      <c r="E261" s="2"/>
      <c r="F261" s="2"/>
      <c r="G261" s="2"/>
      <c r="H261" s="2"/>
      <c r="I261" s="2"/>
    </row>
    <row r="262" ht="12.75" customHeight="1">
      <c r="A262" s="2"/>
      <c r="B262" s="2"/>
      <c r="C262" s="2"/>
      <c r="D262" s="2"/>
      <c r="E262" s="2"/>
      <c r="F262" s="2"/>
      <c r="G262" s="2"/>
      <c r="H262" s="2"/>
      <c r="I262" s="2"/>
    </row>
    <row r="263" ht="12.75" customHeight="1">
      <c r="A263" s="2"/>
      <c r="B263" s="2"/>
      <c r="C263" s="2"/>
      <c r="D263" s="2"/>
      <c r="E263" s="2"/>
      <c r="F263" s="2"/>
      <c r="G263" s="2"/>
      <c r="H263" s="2"/>
      <c r="I263" s="2"/>
    </row>
    <row r="264" ht="12.75" customHeight="1">
      <c r="A264" s="2"/>
      <c r="B264" s="2"/>
      <c r="C264" s="2"/>
      <c r="D264" s="2"/>
      <c r="E264" s="2"/>
      <c r="F264" s="2"/>
      <c r="G264" s="2"/>
      <c r="H264" s="2"/>
      <c r="I264" s="2"/>
    </row>
    <row r="265" ht="12.75" customHeight="1">
      <c r="A265" s="2"/>
      <c r="B265" s="2"/>
      <c r="C265" s="2"/>
      <c r="D265" s="2"/>
      <c r="E265" s="2"/>
      <c r="F265" s="2"/>
      <c r="G265" s="2"/>
      <c r="H265" s="2"/>
      <c r="I265" s="2"/>
    </row>
    <row r="266" ht="12.75" customHeight="1">
      <c r="A266" s="2"/>
      <c r="B266" s="2"/>
      <c r="C266" s="2"/>
      <c r="D266" s="2"/>
      <c r="E266" s="2"/>
      <c r="F266" s="2"/>
      <c r="G266" s="2"/>
      <c r="H266" s="2"/>
      <c r="I266" s="2"/>
    </row>
    <row r="267" ht="12.75" customHeight="1">
      <c r="A267" s="2"/>
      <c r="B267" s="2"/>
      <c r="C267" s="2"/>
      <c r="D267" s="2"/>
      <c r="E267" s="2"/>
      <c r="F267" s="2"/>
      <c r="G267" s="2"/>
      <c r="H267" s="2"/>
      <c r="I267" s="2"/>
    </row>
    <row r="268" ht="12.75" customHeight="1">
      <c r="A268" s="2"/>
      <c r="B268" s="2"/>
      <c r="C268" s="2"/>
      <c r="D268" s="2"/>
      <c r="E268" s="2"/>
      <c r="F268" s="2"/>
      <c r="G268" s="2"/>
      <c r="H268" s="2"/>
      <c r="I268" s="2"/>
    </row>
    <row r="269" ht="12.75" customHeight="1">
      <c r="A269" s="2"/>
      <c r="B269" s="2"/>
      <c r="C269" s="2"/>
      <c r="D269" s="2"/>
      <c r="E269" s="2"/>
      <c r="F269" s="2"/>
      <c r="G269" s="2"/>
      <c r="H269" s="2"/>
      <c r="I269" s="2"/>
    </row>
    <row r="270" ht="12.75" customHeight="1">
      <c r="A270" s="2"/>
      <c r="B270" s="2"/>
      <c r="C270" s="2"/>
      <c r="D270" s="2"/>
      <c r="E270" s="2"/>
      <c r="F270" s="2"/>
      <c r="G270" s="2"/>
      <c r="H270" s="2"/>
      <c r="I270" s="2"/>
    </row>
    <row r="271" ht="12.75" customHeight="1">
      <c r="A271" s="2"/>
      <c r="B271" s="2"/>
      <c r="C271" s="2"/>
      <c r="D271" s="2"/>
      <c r="E271" s="2"/>
      <c r="F271" s="2"/>
      <c r="G271" s="2"/>
      <c r="H271" s="2"/>
      <c r="I271" s="2"/>
    </row>
    <row r="272" ht="12.75" customHeight="1">
      <c r="A272" s="2"/>
      <c r="B272" s="2"/>
      <c r="C272" s="2"/>
      <c r="D272" s="2"/>
      <c r="E272" s="2"/>
      <c r="F272" s="2"/>
      <c r="G272" s="2"/>
      <c r="H272" s="2"/>
      <c r="I272" s="2"/>
    </row>
    <row r="273" ht="12.75" customHeight="1">
      <c r="A273" s="2"/>
      <c r="B273" s="2"/>
      <c r="C273" s="2"/>
      <c r="D273" s="2"/>
      <c r="E273" s="2"/>
      <c r="F273" s="2"/>
      <c r="G273" s="2"/>
      <c r="H273" s="2"/>
      <c r="I273" s="2"/>
    </row>
    <row r="274" ht="12.75" customHeight="1">
      <c r="A274" s="2"/>
      <c r="B274" s="2"/>
      <c r="C274" s="2"/>
      <c r="D274" s="2"/>
      <c r="E274" s="2"/>
      <c r="F274" s="2"/>
      <c r="G274" s="2"/>
      <c r="H274" s="2"/>
      <c r="I274" s="2"/>
    </row>
    <row r="275" ht="12.75" customHeight="1">
      <c r="A275" s="2"/>
      <c r="B275" s="2"/>
      <c r="C275" s="2"/>
      <c r="D275" s="2"/>
      <c r="E275" s="2"/>
      <c r="F275" s="2"/>
      <c r="G275" s="2"/>
      <c r="H275" s="2"/>
      <c r="I275" s="2"/>
    </row>
    <row r="276" ht="12.75" customHeight="1">
      <c r="A276" s="2"/>
      <c r="B276" s="2"/>
      <c r="C276" s="2"/>
      <c r="D276" s="2"/>
      <c r="E276" s="2"/>
      <c r="F276" s="2"/>
      <c r="G276" s="2"/>
      <c r="H276" s="2"/>
      <c r="I276" s="2"/>
    </row>
    <row r="277" ht="12.75" customHeight="1">
      <c r="A277" s="2"/>
      <c r="B277" s="2"/>
      <c r="C277" s="2"/>
      <c r="D277" s="2"/>
      <c r="E277" s="2"/>
      <c r="F277" s="2"/>
      <c r="G277" s="2"/>
      <c r="H277" s="2"/>
      <c r="I277" s="2"/>
    </row>
    <row r="278" ht="12.75" customHeight="1">
      <c r="A278" s="2"/>
      <c r="B278" s="2"/>
      <c r="C278" s="2"/>
      <c r="D278" s="2"/>
      <c r="E278" s="2"/>
      <c r="F278" s="2"/>
      <c r="G278" s="2"/>
      <c r="H278" s="2"/>
      <c r="I278" s="2"/>
    </row>
    <row r="279" ht="12.75" customHeight="1">
      <c r="A279" s="2"/>
      <c r="B279" s="2"/>
      <c r="C279" s="2"/>
      <c r="D279" s="2"/>
      <c r="E279" s="2"/>
      <c r="F279" s="2"/>
      <c r="G279" s="2"/>
      <c r="H279" s="2"/>
      <c r="I279" s="2"/>
    </row>
    <row r="280" ht="12.75" customHeight="1">
      <c r="A280" s="2"/>
      <c r="B280" s="2"/>
      <c r="C280" s="2"/>
      <c r="D280" s="2"/>
      <c r="E280" s="2"/>
      <c r="F280" s="2"/>
      <c r="G280" s="2"/>
      <c r="H280" s="2"/>
      <c r="I280" s="2"/>
    </row>
    <row r="281" ht="12.75" customHeight="1">
      <c r="A281" s="2"/>
      <c r="B281" s="2"/>
      <c r="C281" s="2"/>
      <c r="D281" s="2"/>
      <c r="E281" s="2"/>
      <c r="F281" s="2"/>
      <c r="G281" s="2"/>
      <c r="H281" s="2"/>
      <c r="I281" s="2"/>
    </row>
    <row r="282" ht="12.75" customHeight="1">
      <c r="A282" s="2"/>
      <c r="B282" s="2"/>
      <c r="C282" s="2"/>
      <c r="D282" s="2"/>
      <c r="E282" s="2"/>
      <c r="F282" s="2"/>
      <c r="G282" s="2"/>
      <c r="H282" s="2"/>
      <c r="I282" s="2"/>
    </row>
    <row r="283" ht="12.75" customHeight="1">
      <c r="A283" s="2"/>
      <c r="B283" s="2"/>
      <c r="C283" s="2"/>
      <c r="D283" s="2"/>
      <c r="E283" s="2"/>
      <c r="F283" s="2"/>
      <c r="G283" s="2"/>
      <c r="H283" s="2"/>
      <c r="I283" s="2"/>
    </row>
    <row r="284" ht="12.75" customHeight="1">
      <c r="A284" s="2"/>
      <c r="B284" s="2"/>
      <c r="C284" s="2"/>
      <c r="D284" s="2"/>
      <c r="E284" s="2"/>
      <c r="F284" s="2"/>
      <c r="G284" s="2"/>
      <c r="H284" s="2"/>
      <c r="I284" s="2"/>
    </row>
    <row r="285" ht="12.75" customHeight="1">
      <c r="A285" s="2"/>
      <c r="B285" s="2"/>
      <c r="C285" s="2"/>
      <c r="D285" s="2"/>
      <c r="E285" s="2"/>
      <c r="F285" s="2"/>
      <c r="G285" s="2"/>
      <c r="H285" s="2"/>
      <c r="I285" s="2"/>
    </row>
    <row r="286" ht="12.75" customHeight="1">
      <c r="A286" s="2"/>
      <c r="B286" s="2"/>
      <c r="C286" s="2"/>
      <c r="D286" s="2"/>
      <c r="E286" s="2"/>
      <c r="F286" s="2"/>
      <c r="G286" s="2"/>
      <c r="H286" s="2"/>
      <c r="I286" s="2"/>
    </row>
    <row r="287" ht="12.75" customHeight="1">
      <c r="A287" s="2"/>
      <c r="B287" s="2"/>
      <c r="C287" s="2"/>
      <c r="D287" s="2"/>
      <c r="E287" s="2"/>
      <c r="F287" s="2"/>
      <c r="G287" s="2"/>
      <c r="H287" s="2"/>
      <c r="I287" s="2"/>
    </row>
    <row r="288" ht="12.75" customHeight="1">
      <c r="A288" s="2"/>
      <c r="B288" s="2"/>
      <c r="C288" s="2"/>
      <c r="D288" s="2"/>
      <c r="E288" s="2"/>
      <c r="F288" s="2"/>
      <c r="G288" s="2"/>
      <c r="H288" s="2"/>
      <c r="I288" s="2"/>
    </row>
    <row r="289" ht="12.75" customHeight="1">
      <c r="A289" s="2"/>
      <c r="B289" s="2"/>
      <c r="C289" s="2"/>
      <c r="D289" s="2"/>
      <c r="E289" s="2"/>
      <c r="F289" s="2"/>
      <c r="G289" s="2"/>
      <c r="H289" s="2"/>
      <c r="I289" s="2"/>
    </row>
    <row r="290" ht="12.75" customHeight="1">
      <c r="A290" s="2"/>
      <c r="B290" s="2"/>
      <c r="C290" s="2"/>
      <c r="D290" s="2"/>
      <c r="E290" s="2"/>
      <c r="F290" s="2"/>
      <c r="G290" s="2"/>
      <c r="H290" s="2"/>
      <c r="I290" s="2"/>
    </row>
    <row r="291" ht="12.75" customHeight="1">
      <c r="A291" s="2"/>
      <c r="B291" s="2"/>
      <c r="C291" s="2"/>
      <c r="D291" s="2"/>
      <c r="E291" s="2"/>
      <c r="F291" s="2"/>
      <c r="G291" s="2"/>
      <c r="H291" s="2"/>
      <c r="I291" s="2"/>
    </row>
    <row r="292" ht="12.75" customHeight="1">
      <c r="A292" s="2"/>
      <c r="B292" s="2"/>
      <c r="C292" s="2"/>
      <c r="D292" s="2"/>
      <c r="E292" s="2"/>
      <c r="F292" s="2"/>
      <c r="G292" s="2"/>
      <c r="H292" s="2"/>
      <c r="I292" s="2"/>
    </row>
    <row r="293" ht="12.75" customHeight="1">
      <c r="A293" s="2"/>
      <c r="B293" s="2"/>
      <c r="C293" s="2"/>
      <c r="D293" s="2"/>
      <c r="E293" s="2"/>
      <c r="F293" s="2"/>
      <c r="G293" s="2"/>
      <c r="H293" s="2"/>
      <c r="I293" s="2"/>
    </row>
    <row r="294" ht="12.75" customHeight="1">
      <c r="A294" s="2"/>
      <c r="B294" s="2"/>
      <c r="C294" s="2"/>
      <c r="D294" s="2"/>
      <c r="E294" s="2"/>
      <c r="F294" s="2"/>
      <c r="G294" s="2"/>
      <c r="H294" s="2"/>
      <c r="I294" s="2"/>
    </row>
    <row r="295" ht="12.75" customHeight="1">
      <c r="A295" s="2"/>
      <c r="B295" s="2"/>
      <c r="C295" s="2"/>
      <c r="D295" s="2"/>
      <c r="E295" s="2"/>
      <c r="F295" s="2"/>
      <c r="G295" s="2"/>
      <c r="H295" s="2"/>
      <c r="I295" s="2"/>
    </row>
    <row r="296" ht="12.75" customHeight="1">
      <c r="A296" s="2"/>
      <c r="B296" s="2"/>
      <c r="C296" s="2"/>
      <c r="D296" s="2"/>
      <c r="E296" s="2"/>
      <c r="F296" s="2"/>
      <c r="G296" s="2"/>
      <c r="H296" s="2"/>
      <c r="I296" s="2"/>
    </row>
    <row r="297" ht="12.75" customHeight="1">
      <c r="A297" s="2"/>
      <c r="B297" s="2"/>
      <c r="C297" s="2"/>
      <c r="D297" s="2"/>
      <c r="E297" s="2"/>
      <c r="F297" s="2"/>
      <c r="G297" s="2"/>
      <c r="H297" s="2"/>
      <c r="I297" s="2"/>
    </row>
    <row r="298" ht="12.75" customHeight="1">
      <c r="A298" s="2"/>
      <c r="B298" s="2"/>
      <c r="C298" s="2"/>
      <c r="D298" s="2"/>
      <c r="E298" s="2"/>
      <c r="F298" s="2"/>
      <c r="G298" s="2"/>
      <c r="H298" s="2"/>
      <c r="I298" s="2"/>
    </row>
    <row r="299" ht="12.75" customHeight="1">
      <c r="A299" s="2"/>
      <c r="B299" s="2"/>
      <c r="C299" s="2"/>
      <c r="D299" s="2"/>
      <c r="E299" s="2"/>
      <c r="F299" s="2"/>
      <c r="G299" s="2"/>
      <c r="H299" s="2"/>
      <c r="I299" s="2"/>
    </row>
    <row r="300" ht="12.75" customHeight="1">
      <c r="A300" s="2"/>
      <c r="B300" s="2"/>
      <c r="C300" s="2"/>
      <c r="D300" s="2"/>
      <c r="E300" s="2"/>
      <c r="F300" s="2"/>
      <c r="G300" s="2"/>
      <c r="H300" s="2"/>
      <c r="I300" s="2"/>
    </row>
    <row r="301" ht="12.75" customHeight="1">
      <c r="A301" s="2"/>
      <c r="B301" s="2"/>
      <c r="C301" s="2"/>
      <c r="D301" s="2"/>
      <c r="E301" s="2"/>
      <c r="F301" s="2"/>
      <c r="G301" s="2"/>
      <c r="H301" s="2"/>
      <c r="I301" s="2"/>
    </row>
    <row r="302" ht="12.75" customHeight="1">
      <c r="A302" s="2"/>
      <c r="B302" s="2"/>
      <c r="C302" s="2"/>
      <c r="D302" s="2"/>
      <c r="E302" s="2"/>
      <c r="F302" s="2"/>
      <c r="G302" s="2"/>
      <c r="H302" s="2"/>
      <c r="I302" s="2"/>
    </row>
    <row r="303" ht="12.75" customHeight="1">
      <c r="A303" s="2"/>
      <c r="B303" s="2"/>
      <c r="C303" s="2"/>
      <c r="D303" s="2"/>
      <c r="E303" s="2"/>
      <c r="F303" s="2"/>
      <c r="G303" s="2"/>
      <c r="H303" s="2"/>
      <c r="I303" s="2"/>
    </row>
    <row r="304" ht="12.75" customHeight="1">
      <c r="A304" s="2"/>
      <c r="B304" s="2"/>
      <c r="C304" s="2"/>
      <c r="D304" s="2"/>
      <c r="E304" s="2"/>
      <c r="F304" s="2"/>
      <c r="G304" s="2"/>
      <c r="H304" s="2"/>
      <c r="I304" s="2"/>
    </row>
    <row r="305" ht="12.75" customHeight="1">
      <c r="A305" s="2"/>
      <c r="B305" s="2"/>
      <c r="C305" s="2"/>
      <c r="D305" s="2"/>
      <c r="E305" s="2"/>
      <c r="F305" s="2"/>
      <c r="G305" s="2"/>
      <c r="H305" s="2"/>
      <c r="I305" s="2"/>
    </row>
    <row r="306" ht="12.75" customHeight="1">
      <c r="A306" s="2"/>
      <c r="B306" s="2"/>
      <c r="C306" s="2"/>
      <c r="D306" s="2"/>
      <c r="E306" s="2"/>
      <c r="F306" s="2"/>
      <c r="G306" s="2"/>
      <c r="H306" s="2"/>
      <c r="I306" s="2"/>
    </row>
    <row r="307" ht="12.75" customHeight="1">
      <c r="A307" s="2"/>
      <c r="B307" s="2"/>
      <c r="C307" s="2"/>
      <c r="D307" s="2"/>
      <c r="E307" s="2"/>
      <c r="F307" s="2"/>
      <c r="G307" s="2"/>
      <c r="H307" s="2"/>
      <c r="I307" s="2"/>
    </row>
    <row r="308" ht="12.75" customHeight="1">
      <c r="A308" s="2"/>
      <c r="B308" s="2"/>
      <c r="C308" s="2"/>
      <c r="D308" s="2"/>
      <c r="E308" s="2"/>
      <c r="F308" s="2"/>
      <c r="G308" s="2"/>
      <c r="H308" s="2"/>
      <c r="I308" s="2"/>
    </row>
    <row r="309" ht="12.75" customHeight="1">
      <c r="A309" s="2"/>
      <c r="B309" s="2"/>
      <c r="C309" s="2"/>
      <c r="D309" s="2"/>
      <c r="E309" s="2"/>
      <c r="F309" s="2"/>
      <c r="G309" s="2"/>
      <c r="H309" s="2"/>
      <c r="I309" s="2"/>
    </row>
    <row r="310" ht="12.75" customHeight="1">
      <c r="A310" s="2"/>
      <c r="B310" s="2"/>
      <c r="C310" s="2"/>
      <c r="D310" s="2"/>
      <c r="E310" s="2"/>
      <c r="F310" s="2"/>
      <c r="G310" s="2"/>
      <c r="H310" s="2"/>
      <c r="I310" s="2"/>
    </row>
    <row r="311" ht="12.75" customHeight="1">
      <c r="A311" s="2"/>
      <c r="B311" s="2"/>
      <c r="C311" s="2"/>
      <c r="D311" s="2"/>
      <c r="E311" s="2"/>
      <c r="F311" s="2"/>
      <c r="G311" s="2"/>
      <c r="H311" s="2"/>
      <c r="I311" s="2"/>
    </row>
    <row r="312" ht="12.75" customHeight="1">
      <c r="A312" s="2"/>
      <c r="B312" s="2"/>
      <c r="C312" s="2"/>
      <c r="D312" s="2"/>
      <c r="E312" s="2"/>
      <c r="F312" s="2"/>
      <c r="G312" s="2"/>
      <c r="H312" s="2"/>
      <c r="I312" s="2"/>
    </row>
    <row r="313" ht="12.75" customHeight="1">
      <c r="A313" s="2"/>
      <c r="B313" s="2"/>
      <c r="C313" s="2"/>
      <c r="D313" s="2"/>
      <c r="E313" s="2"/>
      <c r="F313" s="2"/>
      <c r="G313" s="2"/>
      <c r="H313" s="2"/>
      <c r="I313" s="2"/>
    </row>
    <row r="314" ht="12.75" customHeight="1">
      <c r="A314" s="2"/>
      <c r="B314" s="2"/>
      <c r="C314" s="2"/>
      <c r="D314" s="2"/>
      <c r="E314" s="2"/>
      <c r="F314" s="2"/>
      <c r="G314" s="2"/>
      <c r="H314" s="2"/>
      <c r="I314" s="2"/>
    </row>
    <row r="315" ht="12.75" customHeight="1">
      <c r="A315" s="2"/>
      <c r="B315" s="2"/>
      <c r="C315" s="2"/>
      <c r="D315" s="2"/>
      <c r="E315" s="2"/>
      <c r="F315" s="2"/>
      <c r="G315" s="2"/>
      <c r="H315" s="2"/>
      <c r="I315" s="2"/>
    </row>
    <row r="316" ht="12.75" customHeight="1">
      <c r="A316" s="2"/>
      <c r="B316" s="2"/>
      <c r="C316" s="2"/>
      <c r="D316" s="2"/>
      <c r="E316" s="2"/>
      <c r="F316" s="2"/>
      <c r="G316" s="2"/>
      <c r="H316" s="2"/>
      <c r="I316" s="2"/>
    </row>
    <row r="317" ht="12.75" customHeight="1">
      <c r="A317" s="2"/>
      <c r="B317" s="2"/>
      <c r="C317" s="2"/>
      <c r="D317" s="2"/>
      <c r="E317" s="2"/>
      <c r="F317" s="2"/>
      <c r="G317" s="2"/>
      <c r="H317" s="2"/>
      <c r="I317" s="2"/>
    </row>
    <row r="318" ht="12.75" customHeight="1">
      <c r="A318" s="2"/>
      <c r="B318" s="2"/>
      <c r="C318" s="2"/>
      <c r="D318" s="2"/>
      <c r="E318" s="2"/>
      <c r="F318" s="2"/>
      <c r="G318" s="2"/>
      <c r="H318" s="2"/>
      <c r="I318" s="2"/>
    </row>
    <row r="319" ht="12.75" customHeight="1">
      <c r="A319" s="2"/>
      <c r="B319" s="2"/>
      <c r="C319" s="2"/>
      <c r="D319" s="2"/>
      <c r="E319" s="2"/>
      <c r="F319" s="2"/>
      <c r="G319" s="2"/>
      <c r="H319" s="2"/>
      <c r="I319" s="2"/>
    </row>
    <row r="320" ht="12.75" customHeight="1">
      <c r="A320" s="2"/>
      <c r="B320" s="2"/>
      <c r="C320" s="2"/>
      <c r="D320" s="2"/>
      <c r="E320" s="2"/>
      <c r="F320" s="2"/>
      <c r="G320" s="2"/>
      <c r="H320" s="2"/>
      <c r="I320" s="2"/>
    </row>
    <row r="321" ht="12.75" customHeight="1">
      <c r="A321" s="2"/>
      <c r="B321" s="2"/>
      <c r="C321" s="2"/>
      <c r="D321" s="2"/>
      <c r="E321" s="2"/>
      <c r="F321" s="2"/>
      <c r="G321" s="2"/>
      <c r="H321" s="2"/>
      <c r="I321" s="2"/>
    </row>
    <row r="322" ht="12.75" customHeight="1">
      <c r="A322" s="2"/>
      <c r="B322" s="2"/>
      <c r="C322" s="2"/>
      <c r="D322" s="2"/>
      <c r="E322" s="2"/>
      <c r="F322" s="2"/>
      <c r="G322" s="2"/>
      <c r="H322" s="2"/>
      <c r="I322" s="2"/>
    </row>
    <row r="323" ht="12.75" customHeight="1">
      <c r="A323" s="2"/>
      <c r="B323" s="2"/>
      <c r="C323" s="2"/>
      <c r="D323" s="2"/>
      <c r="E323" s="2"/>
      <c r="F323" s="2"/>
      <c r="G323" s="2"/>
      <c r="H323" s="2"/>
      <c r="I323" s="2"/>
    </row>
    <row r="324" ht="12.75" customHeight="1">
      <c r="A324" s="2"/>
      <c r="B324" s="2"/>
      <c r="C324" s="2"/>
      <c r="D324" s="2"/>
      <c r="E324" s="2"/>
      <c r="F324" s="2"/>
      <c r="G324" s="2"/>
      <c r="H324" s="2"/>
      <c r="I324" s="2"/>
    </row>
    <row r="325" ht="12.75" customHeight="1">
      <c r="A325" s="2"/>
      <c r="B325" s="2"/>
      <c r="C325" s="2"/>
      <c r="D325" s="2"/>
      <c r="E325" s="2"/>
      <c r="F325" s="2"/>
      <c r="G325" s="2"/>
      <c r="H325" s="2"/>
      <c r="I325" s="2"/>
    </row>
    <row r="326" ht="12.75" customHeight="1">
      <c r="A326" s="2"/>
      <c r="B326" s="2"/>
      <c r="C326" s="2"/>
      <c r="D326" s="2"/>
      <c r="E326" s="2"/>
      <c r="F326" s="2"/>
      <c r="G326" s="2"/>
      <c r="H326" s="2"/>
      <c r="I326" s="2"/>
    </row>
    <row r="327" ht="12.75" customHeight="1">
      <c r="A327" s="2"/>
      <c r="B327" s="2"/>
      <c r="C327" s="2"/>
      <c r="D327" s="2"/>
      <c r="E327" s="2"/>
      <c r="F327" s="2"/>
      <c r="G327" s="2"/>
      <c r="H327" s="2"/>
      <c r="I327" s="2"/>
    </row>
    <row r="328" ht="12.75" customHeight="1">
      <c r="A328" s="2"/>
      <c r="B328" s="2"/>
      <c r="C328" s="2"/>
      <c r="D328" s="2"/>
      <c r="E328" s="2"/>
      <c r="F328" s="2"/>
      <c r="G328" s="2"/>
      <c r="H328" s="2"/>
      <c r="I328" s="2"/>
    </row>
    <row r="329" ht="12.75" customHeight="1">
      <c r="A329" s="2"/>
      <c r="B329" s="2"/>
      <c r="C329" s="2"/>
      <c r="D329" s="2"/>
      <c r="E329" s="2"/>
      <c r="F329" s="2"/>
      <c r="G329" s="2"/>
      <c r="H329" s="2"/>
      <c r="I329" s="2"/>
    </row>
    <row r="330" ht="12.75" customHeight="1">
      <c r="A330" s="2"/>
      <c r="B330" s="2"/>
      <c r="C330" s="2"/>
      <c r="D330" s="2"/>
      <c r="E330" s="2"/>
      <c r="F330" s="2"/>
      <c r="G330" s="2"/>
      <c r="H330" s="2"/>
      <c r="I330" s="2"/>
    </row>
    <row r="331" ht="12.75" customHeight="1">
      <c r="A331" s="2"/>
      <c r="B331" s="2"/>
      <c r="C331" s="2"/>
      <c r="D331" s="2"/>
      <c r="E331" s="2"/>
      <c r="F331" s="2"/>
      <c r="G331" s="2"/>
      <c r="H331" s="2"/>
      <c r="I331" s="2"/>
    </row>
    <row r="332" ht="12.75" customHeight="1">
      <c r="A332" s="2"/>
      <c r="B332" s="2"/>
      <c r="C332" s="2"/>
      <c r="D332" s="2"/>
      <c r="E332" s="2"/>
      <c r="F332" s="2"/>
      <c r="G332" s="2"/>
      <c r="H332" s="2"/>
      <c r="I332" s="2"/>
    </row>
    <row r="333" ht="12.75" customHeight="1">
      <c r="A333" s="2"/>
      <c r="B333" s="2"/>
      <c r="C333" s="2"/>
      <c r="D333" s="2"/>
      <c r="E333" s="2"/>
      <c r="F333" s="2"/>
      <c r="G333" s="2"/>
      <c r="H333" s="2"/>
      <c r="I333" s="2"/>
    </row>
    <row r="334" ht="12.75" customHeight="1">
      <c r="A334" s="2"/>
      <c r="B334" s="2"/>
      <c r="C334" s="2"/>
      <c r="D334" s="2"/>
      <c r="E334" s="2"/>
      <c r="F334" s="2"/>
      <c r="G334" s="2"/>
      <c r="H334" s="2"/>
      <c r="I334" s="2"/>
    </row>
    <row r="335" ht="12.75" customHeight="1">
      <c r="A335" s="2"/>
      <c r="B335" s="2"/>
      <c r="C335" s="2"/>
      <c r="D335" s="2"/>
      <c r="E335" s="2"/>
      <c r="F335" s="2"/>
      <c r="G335" s="2"/>
      <c r="H335" s="2"/>
      <c r="I335" s="2"/>
    </row>
    <row r="336" ht="12.75" customHeight="1">
      <c r="A336" s="2"/>
      <c r="B336" s="2"/>
      <c r="C336" s="2"/>
      <c r="D336" s="2"/>
      <c r="E336" s="2"/>
      <c r="F336" s="2"/>
      <c r="G336" s="2"/>
      <c r="H336" s="2"/>
      <c r="I336" s="2"/>
    </row>
    <row r="337" ht="12.75" customHeight="1">
      <c r="A337" s="2"/>
      <c r="B337" s="2"/>
      <c r="C337" s="2"/>
      <c r="D337" s="2"/>
      <c r="E337" s="2"/>
      <c r="F337" s="2"/>
      <c r="G337" s="2"/>
      <c r="H337" s="2"/>
      <c r="I337" s="2"/>
    </row>
    <row r="338" ht="12.75" customHeight="1">
      <c r="A338" s="2"/>
      <c r="B338" s="2"/>
      <c r="C338" s="2"/>
      <c r="D338" s="2"/>
      <c r="E338" s="2"/>
      <c r="F338" s="2"/>
      <c r="G338" s="2"/>
      <c r="H338" s="2"/>
      <c r="I338" s="2"/>
    </row>
    <row r="339" ht="12.75" customHeight="1">
      <c r="A339" s="2"/>
      <c r="B339" s="2"/>
      <c r="C339" s="2"/>
      <c r="D339" s="2"/>
      <c r="E339" s="2"/>
      <c r="F339" s="2"/>
      <c r="G339" s="2"/>
      <c r="H339" s="2"/>
      <c r="I339" s="2"/>
    </row>
    <row r="340" ht="12.75" customHeight="1">
      <c r="A340" s="2"/>
      <c r="B340" s="2"/>
      <c r="C340" s="2"/>
      <c r="D340" s="2"/>
      <c r="E340" s="2"/>
      <c r="F340" s="2"/>
      <c r="G340" s="2"/>
      <c r="H340" s="2"/>
      <c r="I340" s="2"/>
    </row>
    <row r="341" ht="12.75" customHeight="1">
      <c r="A341" s="2"/>
      <c r="B341" s="2"/>
      <c r="C341" s="2"/>
      <c r="D341" s="2"/>
      <c r="E341" s="2"/>
      <c r="F341" s="2"/>
      <c r="G341" s="2"/>
      <c r="H341" s="2"/>
      <c r="I341" s="2"/>
    </row>
    <row r="342" ht="12.75" customHeight="1">
      <c r="A342" s="2"/>
      <c r="B342" s="2"/>
      <c r="C342" s="2"/>
      <c r="D342" s="2"/>
      <c r="E342" s="2"/>
      <c r="F342" s="2"/>
      <c r="G342" s="2"/>
      <c r="H342" s="2"/>
      <c r="I342" s="2"/>
    </row>
    <row r="343" ht="12.75" customHeight="1">
      <c r="A343" s="2"/>
      <c r="B343" s="2"/>
      <c r="C343" s="2"/>
      <c r="D343" s="2"/>
      <c r="E343" s="2"/>
      <c r="F343" s="2"/>
      <c r="G343" s="2"/>
      <c r="H343" s="2"/>
      <c r="I343" s="2"/>
    </row>
    <row r="344" ht="12.75" customHeight="1">
      <c r="A344" s="2"/>
      <c r="B344" s="2"/>
      <c r="C344" s="2"/>
      <c r="D344" s="2"/>
      <c r="E344" s="2"/>
      <c r="F344" s="2"/>
      <c r="G344" s="2"/>
      <c r="H344" s="2"/>
      <c r="I344" s="2"/>
    </row>
    <row r="345" ht="12.75" customHeight="1">
      <c r="A345" s="2"/>
      <c r="B345" s="2"/>
      <c r="C345" s="2"/>
      <c r="D345" s="2"/>
      <c r="E345" s="2"/>
      <c r="F345" s="2"/>
      <c r="G345" s="2"/>
      <c r="H345" s="2"/>
      <c r="I345" s="2"/>
    </row>
    <row r="346" ht="12.75" customHeight="1">
      <c r="A346" s="2"/>
      <c r="B346" s="2"/>
      <c r="C346" s="2"/>
      <c r="D346" s="2"/>
      <c r="E346" s="2"/>
      <c r="F346" s="2"/>
      <c r="G346" s="2"/>
      <c r="H346" s="2"/>
      <c r="I346" s="2"/>
    </row>
    <row r="347" ht="12.75" customHeight="1">
      <c r="A347" s="2"/>
      <c r="B347" s="2"/>
      <c r="C347" s="2"/>
      <c r="D347" s="2"/>
      <c r="E347" s="2"/>
      <c r="F347" s="2"/>
      <c r="G347" s="2"/>
      <c r="H347" s="2"/>
      <c r="I347" s="2"/>
    </row>
    <row r="348" ht="12.75" customHeight="1">
      <c r="A348" s="2"/>
      <c r="B348" s="2"/>
      <c r="C348" s="2"/>
      <c r="D348" s="2"/>
      <c r="E348" s="2"/>
      <c r="F348" s="2"/>
      <c r="G348" s="2"/>
      <c r="H348" s="2"/>
      <c r="I348" s="2"/>
    </row>
    <row r="349" ht="12.75" customHeight="1">
      <c r="A349" s="2"/>
      <c r="B349" s="2"/>
      <c r="C349" s="2"/>
      <c r="D349" s="2"/>
      <c r="E349" s="2"/>
      <c r="F349" s="2"/>
      <c r="G349" s="2"/>
      <c r="H349" s="2"/>
      <c r="I349" s="2"/>
    </row>
    <row r="350" ht="12.75" customHeight="1">
      <c r="A350" s="2"/>
      <c r="B350" s="2"/>
      <c r="C350" s="2"/>
      <c r="D350" s="2"/>
      <c r="E350" s="2"/>
      <c r="F350" s="2"/>
      <c r="G350" s="2"/>
      <c r="H350" s="2"/>
      <c r="I350" s="2"/>
    </row>
    <row r="351" ht="12.75" customHeight="1">
      <c r="A351" s="2"/>
      <c r="B351" s="2"/>
      <c r="C351" s="2"/>
      <c r="D351" s="2"/>
      <c r="E351" s="2"/>
      <c r="F351" s="2"/>
      <c r="G351" s="2"/>
      <c r="H351" s="2"/>
      <c r="I351" s="2"/>
    </row>
    <row r="352" ht="12.75" customHeight="1">
      <c r="A352" s="2"/>
      <c r="B352" s="2"/>
      <c r="C352" s="2"/>
      <c r="D352" s="2"/>
      <c r="E352" s="2"/>
      <c r="F352" s="2"/>
      <c r="G352" s="2"/>
      <c r="H352" s="2"/>
      <c r="I352" s="2"/>
    </row>
    <row r="353" ht="12.75" customHeight="1">
      <c r="A353" s="2"/>
      <c r="B353" s="2"/>
      <c r="C353" s="2"/>
      <c r="D353" s="2"/>
      <c r="E353" s="2"/>
      <c r="F353" s="2"/>
      <c r="G353" s="2"/>
      <c r="H353" s="2"/>
      <c r="I353" s="2"/>
    </row>
    <row r="354" ht="12.75" customHeight="1">
      <c r="A354" s="2"/>
      <c r="B354" s="2"/>
      <c r="C354" s="2"/>
      <c r="D354" s="2"/>
      <c r="E354" s="2"/>
      <c r="F354" s="2"/>
      <c r="G354" s="2"/>
      <c r="H354" s="2"/>
      <c r="I354" s="2"/>
    </row>
    <row r="355" ht="12.75" customHeight="1">
      <c r="A355" s="2"/>
      <c r="B355" s="2"/>
      <c r="C355" s="2"/>
      <c r="D355" s="2"/>
      <c r="E355" s="2"/>
      <c r="F355" s="2"/>
      <c r="G355" s="2"/>
      <c r="H355" s="2"/>
      <c r="I355" s="2"/>
    </row>
    <row r="356" ht="12.75" customHeight="1">
      <c r="A356" s="2"/>
      <c r="B356" s="2"/>
      <c r="C356" s="2"/>
      <c r="D356" s="2"/>
      <c r="E356" s="2"/>
      <c r="F356" s="2"/>
      <c r="G356" s="2"/>
      <c r="H356" s="2"/>
      <c r="I356" s="2"/>
    </row>
    <row r="357" ht="12.75" customHeight="1">
      <c r="A357" s="2"/>
      <c r="B357" s="2"/>
      <c r="C357" s="2"/>
      <c r="D357" s="2"/>
      <c r="E357" s="2"/>
      <c r="F357" s="2"/>
      <c r="G357" s="2"/>
      <c r="H357" s="2"/>
      <c r="I357" s="2"/>
    </row>
    <row r="358" ht="12.75" customHeight="1">
      <c r="A358" s="2"/>
      <c r="B358" s="2"/>
      <c r="C358" s="2"/>
      <c r="D358" s="2"/>
      <c r="E358" s="2"/>
      <c r="F358" s="2"/>
      <c r="G358" s="2"/>
      <c r="H358" s="2"/>
      <c r="I358" s="2"/>
    </row>
    <row r="359" ht="12.75" customHeight="1">
      <c r="A359" s="2"/>
      <c r="B359" s="2"/>
      <c r="C359" s="2"/>
      <c r="D359" s="2"/>
      <c r="E359" s="2"/>
      <c r="F359" s="2"/>
      <c r="G359" s="2"/>
      <c r="H359" s="2"/>
      <c r="I359" s="2"/>
    </row>
    <row r="360" ht="12.75" customHeight="1">
      <c r="A360" s="2"/>
      <c r="B360" s="2"/>
      <c r="C360" s="2"/>
      <c r="D360" s="2"/>
      <c r="E360" s="2"/>
      <c r="F360" s="2"/>
      <c r="G360" s="2"/>
      <c r="H360" s="2"/>
      <c r="I360" s="2"/>
    </row>
    <row r="361" ht="12.75" customHeight="1">
      <c r="A361" s="2"/>
      <c r="B361" s="2"/>
      <c r="C361" s="2"/>
      <c r="D361" s="2"/>
      <c r="E361" s="2"/>
      <c r="F361" s="2"/>
      <c r="G361" s="2"/>
      <c r="H361" s="2"/>
      <c r="I361" s="2"/>
    </row>
    <row r="362" ht="12.75" customHeight="1">
      <c r="A362" s="2"/>
      <c r="B362" s="2"/>
      <c r="C362" s="2"/>
      <c r="D362" s="2"/>
      <c r="E362" s="2"/>
      <c r="F362" s="2"/>
      <c r="G362" s="2"/>
      <c r="H362" s="2"/>
      <c r="I362" s="2"/>
    </row>
    <row r="363" ht="12.75" customHeight="1">
      <c r="A363" s="2"/>
      <c r="B363" s="2"/>
      <c r="C363" s="2"/>
      <c r="D363" s="2"/>
      <c r="E363" s="2"/>
      <c r="F363" s="2"/>
      <c r="G363" s="2"/>
      <c r="H363" s="2"/>
      <c r="I363" s="2"/>
    </row>
    <row r="364" ht="12.75" customHeight="1">
      <c r="A364" s="2"/>
      <c r="B364" s="2"/>
      <c r="C364" s="2"/>
      <c r="D364" s="2"/>
      <c r="E364" s="2"/>
      <c r="F364" s="2"/>
      <c r="G364" s="2"/>
      <c r="H364" s="2"/>
      <c r="I364" s="2"/>
    </row>
    <row r="365" ht="12.75" customHeight="1">
      <c r="A365" s="2"/>
      <c r="B365" s="2"/>
      <c r="C365" s="2"/>
      <c r="D365" s="2"/>
      <c r="E365" s="2"/>
      <c r="F365" s="2"/>
      <c r="G365" s="2"/>
      <c r="H365" s="2"/>
      <c r="I365" s="2"/>
    </row>
    <row r="366" ht="12.75" customHeight="1">
      <c r="A366" s="2"/>
      <c r="B366" s="2"/>
      <c r="C366" s="2"/>
      <c r="D366" s="2"/>
      <c r="E366" s="2"/>
      <c r="F366" s="2"/>
      <c r="G366" s="2"/>
      <c r="H366" s="2"/>
      <c r="I366" s="2"/>
    </row>
    <row r="367" ht="12.75" customHeight="1">
      <c r="A367" s="2"/>
      <c r="B367" s="2"/>
      <c r="C367" s="2"/>
      <c r="D367" s="2"/>
      <c r="E367" s="2"/>
      <c r="F367" s="2"/>
      <c r="G367" s="2"/>
      <c r="H367" s="2"/>
      <c r="I367" s="2"/>
    </row>
    <row r="368" ht="12.75" customHeight="1">
      <c r="A368" s="2"/>
      <c r="B368" s="2"/>
      <c r="C368" s="2"/>
      <c r="D368" s="2"/>
      <c r="E368" s="2"/>
      <c r="F368" s="2"/>
      <c r="G368" s="2"/>
      <c r="H368" s="2"/>
      <c r="I368" s="2"/>
    </row>
    <row r="369" ht="12.75" customHeight="1">
      <c r="A369" s="2"/>
      <c r="B369" s="2"/>
      <c r="C369" s="2"/>
      <c r="D369" s="2"/>
      <c r="E369" s="2"/>
      <c r="F369" s="2"/>
      <c r="G369" s="2"/>
      <c r="H369" s="2"/>
      <c r="I369" s="2"/>
    </row>
    <row r="370" ht="12.75" customHeight="1">
      <c r="A370" s="2"/>
      <c r="B370" s="2"/>
      <c r="C370" s="2"/>
      <c r="D370" s="2"/>
      <c r="E370" s="2"/>
      <c r="F370" s="2"/>
      <c r="G370" s="2"/>
      <c r="H370" s="2"/>
      <c r="I370" s="2"/>
    </row>
    <row r="371" ht="12.75" customHeight="1">
      <c r="A371" s="2"/>
      <c r="B371" s="2"/>
      <c r="C371" s="2"/>
      <c r="D371" s="2"/>
      <c r="E371" s="2"/>
      <c r="F371" s="2"/>
      <c r="G371" s="2"/>
      <c r="H371" s="2"/>
      <c r="I371" s="2"/>
    </row>
    <row r="372" ht="12.75" customHeight="1">
      <c r="A372" s="2"/>
      <c r="B372" s="2"/>
      <c r="C372" s="2"/>
      <c r="D372" s="2"/>
      <c r="E372" s="2"/>
      <c r="F372" s="2"/>
      <c r="G372" s="2"/>
      <c r="H372" s="2"/>
      <c r="I372" s="2"/>
    </row>
    <row r="373" ht="12.75" customHeight="1">
      <c r="A373" s="2"/>
      <c r="B373" s="2"/>
      <c r="C373" s="2"/>
      <c r="D373" s="2"/>
      <c r="E373" s="2"/>
      <c r="F373" s="2"/>
      <c r="G373" s="2"/>
      <c r="H373" s="2"/>
      <c r="I373" s="2"/>
    </row>
    <row r="374" ht="12.75" customHeight="1">
      <c r="A374" s="2"/>
      <c r="B374" s="2"/>
      <c r="C374" s="2"/>
      <c r="D374" s="2"/>
      <c r="E374" s="2"/>
      <c r="F374" s="2"/>
      <c r="G374" s="2"/>
      <c r="H374" s="2"/>
      <c r="I374" s="2"/>
    </row>
    <row r="375" ht="12.75" customHeight="1">
      <c r="A375" s="2"/>
      <c r="B375" s="2"/>
      <c r="C375" s="2"/>
      <c r="D375" s="2"/>
      <c r="E375" s="2"/>
      <c r="F375" s="2"/>
      <c r="G375" s="2"/>
      <c r="H375" s="2"/>
      <c r="I375" s="2"/>
    </row>
    <row r="376" ht="12.75" customHeight="1">
      <c r="A376" s="2"/>
      <c r="B376" s="2"/>
      <c r="C376" s="2"/>
      <c r="D376" s="2"/>
      <c r="E376" s="2"/>
      <c r="F376" s="2"/>
      <c r="G376" s="2"/>
      <c r="H376" s="2"/>
      <c r="I376" s="2"/>
    </row>
    <row r="377" ht="12.75" customHeight="1">
      <c r="A377" s="2"/>
      <c r="B377" s="2"/>
      <c r="C377" s="2"/>
      <c r="D377" s="2"/>
      <c r="E377" s="2"/>
      <c r="F377" s="2"/>
      <c r="G377" s="2"/>
      <c r="H377" s="2"/>
      <c r="I377" s="2"/>
    </row>
    <row r="378" ht="12.75" customHeight="1">
      <c r="A378" s="2"/>
      <c r="B378" s="2"/>
      <c r="C378" s="2"/>
      <c r="D378" s="2"/>
      <c r="E378" s="2"/>
      <c r="F378" s="2"/>
      <c r="G378" s="2"/>
      <c r="H378" s="2"/>
      <c r="I378" s="2"/>
    </row>
    <row r="379" ht="12.75" customHeight="1">
      <c r="A379" s="2"/>
      <c r="B379" s="2"/>
      <c r="C379" s="2"/>
      <c r="D379" s="2"/>
      <c r="E379" s="2"/>
      <c r="F379" s="2"/>
      <c r="G379" s="2"/>
      <c r="H379" s="2"/>
      <c r="I379" s="2"/>
    </row>
    <row r="380" ht="12.75" customHeight="1">
      <c r="A380" s="2"/>
      <c r="B380" s="2"/>
      <c r="C380" s="2"/>
      <c r="D380" s="2"/>
      <c r="E380" s="2"/>
      <c r="F380" s="2"/>
      <c r="G380" s="2"/>
      <c r="H380" s="2"/>
      <c r="I380" s="2"/>
    </row>
    <row r="381" ht="12.75" customHeight="1">
      <c r="A381" s="2"/>
      <c r="B381" s="2"/>
      <c r="C381" s="2"/>
      <c r="D381" s="2"/>
      <c r="E381" s="2"/>
      <c r="F381" s="2"/>
      <c r="G381" s="2"/>
      <c r="H381" s="2"/>
      <c r="I381" s="2"/>
    </row>
    <row r="382" ht="12.75" customHeight="1">
      <c r="A382" s="2"/>
      <c r="B382" s="2"/>
      <c r="C382" s="2"/>
      <c r="D382" s="2"/>
      <c r="E382" s="2"/>
      <c r="F382" s="2"/>
      <c r="G382" s="2"/>
      <c r="H382" s="2"/>
      <c r="I382" s="2"/>
    </row>
    <row r="383" ht="12.75" customHeight="1">
      <c r="A383" s="2"/>
      <c r="B383" s="2"/>
      <c r="C383" s="2"/>
      <c r="D383" s="2"/>
      <c r="E383" s="2"/>
      <c r="F383" s="2"/>
      <c r="G383" s="2"/>
      <c r="H383" s="2"/>
      <c r="I383" s="2"/>
    </row>
    <row r="384" ht="12.75" customHeight="1">
      <c r="A384" s="2"/>
      <c r="B384" s="2"/>
      <c r="C384" s="2"/>
      <c r="D384" s="2"/>
      <c r="E384" s="2"/>
      <c r="F384" s="2"/>
      <c r="G384" s="2"/>
      <c r="H384" s="2"/>
      <c r="I384" s="2"/>
    </row>
    <row r="385" ht="12.75" customHeight="1">
      <c r="A385" s="2"/>
      <c r="B385" s="2"/>
      <c r="C385" s="2"/>
      <c r="D385" s="2"/>
      <c r="E385" s="2"/>
      <c r="F385" s="2"/>
      <c r="G385" s="2"/>
      <c r="H385" s="2"/>
      <c r="I385" s="2"/>
    </row>
    <row r="386" ht="12.75" customHeight="1">
      <c r="A386" s="2"/>
      <c r="B386" s="2"/>
      <c r="C386" s="2"/>
      <c r="D386" s="2"/>
      <c r="E386" s="2"/>
      <c r="F386" s="2"/>
      <c r="G386" s="2"/>
      <c r="H386" s="2"/>
      <c r="I386" s="2"/>
    </row>
    <row r="387" ht="12.75" customHeight="1">
      <c r="A387" s="2"/>
      <c r="B387" s="2"/>
      <c r="C387" s="2"/>
      <c r="D387" s="2"/>
      <c r="E387" s="2"/>
      <c r="F387" s="2"/>
      <c r="G387" s="2"/>
      <c r="H387" s="2"/>
      <c r="I387" s="2"/>
    </row>
    <row r="388" ht="12.75" customHeight="1">
      <c r="A388" s="2"/>
      <c r="B388" s="2"/>
      <c r="C388" s="2"/>
      <c r="D388" s="2"/>
      <c r="E388" s="2"/>
      <c r="F388" s="2"/>
      <c r="G388" s="2"/>
      <c r="H388" s="2"/>
      <c r="I388" s="2"/>
    </row>
    <row r="389" ht="12.75" customHeight="1">
      <c r="A389" s="2"/>
      <c r="B389" s="2"/>
      <c r="C389" s="2"/>
      <c r="D389" s="2"/>
      <c r="E389" s="2"/>
      <c r="F389" s="2"/>
      <c r="G389" s="2"/>
      <c r="H389" s="2"/>
      <c r="I389" s="2"/>
    </row>
    <row r="390" ht="12.75" customHeight="1">
      <c r="A390" s="2"/>
      <c r="B390" s="2"/>
      <c r="C390" s="2"/>
      <c r="D390" s="2"/>
      <c r="E390" s="2"/>
      <c r="F390" s="2"/>
      <c r="G390" s="2"/>
      <c r="H390" s="2"/>
      <c r="I390" s="2"/>
    </row>
    <row r="391" ht="12.75" customHeight="1">
      <c r="A391" s="2"/>
      <c r="B391" s="2"/>
      <c r="C391" s="2"/>
      <c r="D391" s="2"/>
      <c r="E391" s="2"/>
      <c r="F391" s="2"/>
      <c r="G391" s="2"/>
      <c r="H391" s="2"/>
      <c r="I391" s="2"/>
    </row>
    <row r="392" ht="12.75" customHeight="1">
      <c r="A392" s="2"/>
      <c r="B392" s="2"/>
      <c r="C392" s="2"/>
      <c r="D392" s="2"/>
      <c r="E392" s="2"/>
      <c r="F392" s="2"/>
      <c r="G392" s="2"/>
      <c r="H392" s="2"/>
      <c r="I392" s="2"/>
    </row>
    <row r="393" ht="12.75" customHeight="1">
      <c r="A393" s="2"/>
      <c r="B393" s="2"/>
      <c r="C393" s="2"/>
      <c r="D393" s="2"/>
      <c r="E393" s="2"/>
      <c r="F393" s="2"/>
      <c r="G393" s="2"/>
      <c r="H393" s="2"/>
      <c r="I393" s="2"/>
    </row>
    <row r="394" ht="12.75" customHeight="1">
      <c r="A394" s="2"/>
      <c r="B394" s="2"/>
      <c r="C394" s="2"/>
      <c r="D394" s="2"/>
      <c r="E394" s="2"/>
      <c r="F394" s="2"/>
      <c r="G394" s="2"/>
      <c r="H394" s="2"/>
      <c r="I394" s="2"/>
    </row>
    <row r="395" ht="12.75" customHeight="1">
      <c r="A395" s="2"/>
      <c r="B395" s="2"/>
      <c r="C395" s="2"/>
      <c r="D395" s="2"/>
      <c r="E395" s="2"/>
      <c r="F395" s="2"/>
      <c r="G395" s="2"/>
      <c r="H395" s="2"/>
      <c r="I395" s="2"/>
    </row>
    <row r="396" ht="12.75" customHeight="1">
      <c r="A396" s="2"/>
      <c r="B396" s="2"/>
      <c r="C396" s="2"/>
      <c r="D396" s="2"/>
      <c r="E396" s="2"/>
      <c r="F396" s="2"/>
      <c r="G396" s="2"/>
      <c r="H396" s="2"/>
      <c r="I396" s="2"/>
    </row>
    <row r="397" ht="12.75" customHeight="1">
      <c r="A397" s="2"/>
      <c r="B397" s="2"/>
      <c r="C397" s="2"/>
      <c r="D397" s="2"/>
      <c r="E397" s="2"/>
      <c r="F397" s="2"/>
      <c r="G397" s="2"/>
      <c r="H397" s="2"/>
      <c r="I397" s="2"/>
    </row>
    <row r="398" ht="12.75" customHeight="1">
      <c r="A398" s="2"/>
      <c r="B398" s="2"/>
      <c r="C398" s="2"/>
      <c r="D398" s="2"/>
      <c r="E398" s="2"/>
      <c r="F398" s="2"/>
      <c r="G398" s="2"/>
      <c r="H398" s="2"/>
      <c r="I398" s="2"/>
    </row>
    <row r="399" ht="12.75" customHeight="1">
      <c r="A399" s="2"/>
      <c r="B399" s="2"/>
      <c r="C399" s="2"/>
      <c r="D399" s="2"/>
      <c r="E399" s="2"/>
      <c r="F399" s="2"/>
      <c r="G399" s="2"/>
      <c r="H399" s="2"/>
      <c r="I399" s="2"/>
    </row>
    <row r="400" ht="12.75" customHeight="1">
      <c r="A400" s="2"/>
      <c r="B400" s="2"/>
      <c r="C400" s="2"/>
      <c r="D400" s="2"/>
      <c r="E400" s="2"/>
      <c r="F400" s="2"/>
      <c r="G400" s="2"/>
      <c r="H400" s="2"/>
      <c r="I400" s="2"/>
    </row>
    <row r="401" ht="12.75" customHeight="1">
      <c r="A401" s="2"/>
      <c r="B401" s="2"/>
      <c r="C401" s="2"/>
      <c r="D401" s="2"/>
      <c r="E401" s="2"/>
      <c r="F401" s="2"/>
      <c r="G401" s="2"/>
      <c r="H401" s="2"/>
      <c r="I401" s="2"/>
    </row>
    <row r="402" ht="12.75" customHeight="1">
      <c r="A402" s="2"/>
      <c r="B402" s="2"/>
      <c r="C402" s="2"/>
      <c r="D402" s="2"/>
      <c r="E402" s="2"/>
      <c r="F402" s="2"/>
      <c r="G402" s="2"/>
      <c r="H402" s="2"/>
      <c r="I402" s="2"/>
    </row>
    <row r="403" ht="12.75" customHeight="1">
      <c r="A403" s="2"/>
      <c r="B403" s="2"/>
      <c r="C403" s="2"/>
      <c r="D403" s="2"/>
      <c r="E403" s="2"/>
      <c r="F403" s="2"/>
      <c r="G403" s="2"/>
      <c r="H403" s="2"/>
      <c r="I403" s="2"/>
    </row>
    <row r="404" ht="12.75" customHeight="1">
      <c r="A404" s="2"/>
      <c r="B404" s="2"/>
      <c r="C404" s="2"/>
      <c r="D404" s="2"/>
      <c r="E404" s="2"/>
      <c r="F404" s="2"/>
      <c r="G404" s="2"/>
      <c r="H404" s="2"/>
      <c r="I404" s="2"/>
    </row>
    <row r="405" ht="12.75" customHeight="1">
      <c r="A405" s="2"/>
      <c r="B405" s="2"/>
      <c r="C405" s="2"/>
      <c r="D405" s="2"/>
      <c r="E405" s="2"/>
      <c r="F405" s="2"/>
      <c r="G405" s="2"/>
      <c r="H405" s="2"/>
      <c r="I405" s="2"/>
    </row>
    <row r="406" ht="12.75" customHeight="1">
      <c r="A406" s="2"/>
      <c r="B406" s="2"/>
      <c r="C406" s="2"/>
      <c r="D406" s="2"/>
      <c r="E406" s="2"/>
      <c r="F406" s="2"/>
      <c r="G406" s="2"/>
      <c r="H406" s="2"/>
      <c r="I406" s="2"/>
    </row>
    <row r="407" ht="12.75" customHeight="1">
      <c r="A407" s="2"/>
      <c r="B407" s="2"/>
      <c r="C407" s="2"/>
      <c r="D407" s="2"/>
      <c r="E407" s="2"/>
      <c r="F407" s="2"/>
      <c r="G407" s="2"/>
      <c r="H407" s="2"/>
      <c r="I407" s="2"/>
    </row>
    <row r="408" ht="12.75" customHeight="1">
      <c r="A408" s="2"/>
      <c r="B408" s="2"/>
      <c r="C408" s="2"/>
      <c r="D408" s="2"/>
      <c r="E408" s="2"/>
      <c r="F408" s="2"/>
      <c r="G408" s="2"/>
      <c r="H408" s="2"/>
      <c r="I408" s="2"/>
    </row>
    <row r="409" ht="12.75" customHeight="1">
      <c r="A409" s="2"/>
      <c r="B409" s="2"/>
      <c r="C409" s="2"/>
      <c r="D409" s="2"/>
      <c r="E409" s="2"/>
      <c r="F409" s="2"/>
      <c r="G409" s="2"/>
      <c r="H409" s="2"/>
      <c r="I409" s="2"/>
    </row>
    <row r="410" ht="12.75" customHeight="1">
      <c r="A410" s="2"/>
      <c r="B410" s="2"/>
      <c r="C410" s="2"/>
      <c r="D410" s="2"/>
      <c r="E410" s="2"/>
      <c r="F410" s="2"/>
      <c r="G410" s="2"/>
      <c r="H410" s="2"/>
      <c r="I410" s="2"/>
    </row>
    <row r="411" ht="12.75" customHeight="1">
      <c r="A411" s="2"/>
      <c r="B411" s="2"/>
      <c r="C411" s="2"/>
      <c r="D411" s="2"/>
      <c r="E411" s="2"/>
      <c r="F411" s="2"/>
      <c r="G411" s="2"/>
      <c r="H411" s="2"/>
      <c r="I411" s="2"/>
    </row>
    <row r="412" ht="12.75" customHeight="1">
      <c r="A412" s="2"/>
      <c r="B412" s="2"/>
      <c r="C412" s="2"/>
      <c r="D412" s="2"/>
      <c r="E412" s="2"/>
      <c r="F412" s="2"/>
      <c r="G412" s="2"/>
      <c r="H412" s="2"/>
      <c r="I412" s="2"/>
    </row>
    <row r="413" ht="12.75" customHeight="1">
      <c r="A413" s="2"/>
      <c r="B413" s="2"/>
      <c r="C413" s="2"/>
      <c r="D413" s="2"/>
      <c r="E413" s="2"/>
      <c r="F413" s="2"/>
      <c r="G413" s="2"/>
      <c r="H413" s="2"/>
      <c r="I413" s="2"/>
    </row>
    <row r="414" ht="12.75" customHeight="1">
      <c r="A414" s="2"/>
      <c r="B414" s="2"/>
      <c r="C414" s="2"/>
      <c r="D414" s="2"/>
      <c r="E414" s="2"/>
      <c r="F414" s="2"/>
      <c r="G414" s="2"/>
      <c r="H414" s="2"/>
      <c r="I414" s="2"/>
    </row>
    <row r="415" ht="12.75" customHeight="1">
      <c r="A415" s="2"/>
      <c r="B415" s="2"/>
      <c r="C415" s="2"/>
      <c r="D415" s="2"/>
      <c r="E415" s="2"/>
      <c r="F415" s="2"/>
      <c r="G415" s="2"/>
      <c r="H415" s="2"/>
      <c r="I415" s="2"/>
    </row>
    <row r="416" ht="12.75" customHeight="1">
      <c r="A416" s="2"/>
      <c r="B416" s="2"/>
      <c r="C416" s="2"/>
      <c r="D416" s="2"/>
      <c r="E416" s="2"/>
      <c r="F416" s="2"/>
      <c r="G416" s="2"/>
      <c r="H416" s="2"/>
      <c r="I416" s="2"/>
    </row>
    <row r="417" ht="12.75" customHeight="1">
      <c r="A417" s="2"/>
      <c r="B417" s="2"/>
      <c r="C417" s="2"/>
      <c r="D417" s="2"/>
      <c r="E417" s="2"/>
      <c r="F417" s="2"/>
      <c r="G417" s="2"/>
      <c r="H417" s="2"/>
      <c r="I417" s="2"/>
    </row>
    <row r="418" ht="12.75" customHeight="1">
      <c r="A418" s="2"/>
      <c r="B418" s="2"/>
      <c r="C418" s="2"/>
      <c r="D418" s="2"/>
      <c r="E418" s="2"/>
      <c r="F418" s="2"/>
      <c r="G418" s="2"/>
      <c r="H418" s="2"/>
      <c r="I418" s="2"/>
    </row>
    <row r="419" ht="12.75" customHeight="1">
      <c r="A419" s="2"/>
      <c r="B419" s="2"/>
      <c r="C419" s="2"/>
      <c r="D419" s="2"/>
      <c r="E419" s="2"/>
      <c r="F419" s="2"/>
      <c r="G419" s="2"/>
      <c r="H419" s="2"/>
      <c r="I419" s="2"/>
    </row>
    <row r="420" ht="12.75" customHeight="1">
      <c r="A420" s="2"/>
      <c r="B420" s="2"/>
      <c r="C420" s="2"/>
      <c r="D420" s="2"/>
      <c r="E420" s="2"/>
      <c r="F420" s="2"/>
      <c r="G420" s="2"/>
      <c r="H420" s="2"/>
      <c r="I420" s="2"/>
    </row>
    <row r="421" ht="12.75" customHeight="1">
      <c r="A421" s="2"/>
      <c r="B421" s="2"/>
      <c r="C421" s="2"/>
      <c r="D421" s="2"/>
      <c r="E421" s="2"/>
      <c r="F421" s="2"/>
      <c r="G421" s="2"/>
      <c r="H421" s="2"/>
      <c r="I421" s="2"/>
    </row>
    <row r="422" ht="12.75" customHeight="1">
      <c r="A422" s="2"/>
      <c r="B422" s="2"/>
      <c r="C422" s="2"/>
      <c r="D422" s="2"/>
      <c r="E422" s="2"/>
      <c r="F422" s="2"/>
      <c r="G422" s="2"/>
      <c r="H422" s="2"/>
      <c r="I422" s="2"/>
    </row>
    <row r="423" ht="12.75" customHeight="1">
      <c r="A423" s="2"/>
      <c r="B423" s="2"/>
      <c r="C423" s="2"/>
      <c r="D423" s="2"/>
      <c r="E423" s="2"/>
      <c r="F423" s="2"/>
      <c r="G423" s="2"/>
      <c r="H423" s="2"/>
      <c r="I423" s="2"/>
    </row>
    <row r="424" ht="12.75" customHeight="1">
      <c r="A424" s="2"/>
      <c r="B424" s="2"/>
      <c r="C424" s="2"/>
      <c r="D424" s="2"/>
      <c r="E424" s="2"/>
      <c r="F424" s="2"/>
      <c r="G424" s="2"/>
      <c r="H424" s="2"/>
      <c r="I424" s="2"/>
    </row>
    <row r="425" ht="12.75" customHeight="1">
      <c r="A425" s="2"/>
      <c r="B425" s="2"/>
      <c r="C425" s="2"/>
      <c r="D425" s="2"/>
      <c r="E425" s="2"/>
      <c r="F425" s="2"/>
      <c r="G425" s="2"/>
      <c r="H425" s="2"/>
      <c r="I425" s="2"/>
    </row>
    <row r="426" ht="12.75" customHeight="1">
      <c r="A426" s="2"/>
      <c r="B426" s="2"/>
      <c r="C426" s="2"/>
      <c r="D426" s="2"/>
      <c r="E426" s="2"/>
      <c r="F426" s="2"/>
      <c r="G426" s="2"/>
      <c r="H426" s="2"/>
      <c r="I426" s="2"/>
    </row>
    <row r="427" ht="12.75" customHeight="1">
      <c r="A427" s="2"/>
      <c r="B427" s="2"/>
      <c r="C427" s="2"/>
      <c r="D427" s="2"/>
      <c r="E427" s="2"/>
      <c r="F427" s="2"/>
      <c r="G427" s="2"/>
      <c r="H427" s="2"/>
      <c r="I427" s="2"/>
    </row>
    <row r="428" ht="12.75" customHeight="1">
      <c r="A428" s="2"/>
      <c r="B428" s="2"/>
      <c r="C428" s="2"/>
      <c r="D428" s="2"/>
      <c r="E428" s="2"/>
      <c r="F428" s="2"/>
      <c r="G428" s="2"/>
      <c r="H428" s="2"/>
      <c r="I428" s="2"/>
    </row>
    <row r="429" ht="12.75" customHeight="1">
      <c r="A429" s="2"/>
      <c r="B429" s="2"/>
      <c r="C429" s="2"/>
      <c r="D429" s="2"/>
      <c r="E429" s="2"/>
      <c r="F429" s="2"/>
      <c r="G429" s="2"/>
      <c r="H429" s="2"/>
      <c r="I429" s="2"/>
    </row>
    <row r="430" ht="12.75" customHeight="1">
      <c r="A430" s="2"/>
      <c r="B430" s="2"/>
      <c r="C430" s="2"/>
      <c r="D430" s="2"/>
      <c r="E430" s="2"/>
      <c r="F430" s="2"/>
      <c r="G430" s="2"/>
      <c r="H430" s="2"/>
      <c r="I430" s="2"/>
    </row>
    <row r="431" ht="12.75" customHeight="1">
      <c r="A431" s="2"/>
      <c r="B431" s="2"/>
      <c r="C431" s="2"/>
      <c r="D431" s="2"/>
      <c r="E431" s="2"/>
      <c r="F431" s="2"/>
      <c r="G431" s="2"/>
      <c r="H431" s="2"/>
      <c r="I431" s="2"/>
    </row>
    <row r="432" ht="12.75" customHeight="1">
      <c r="A432" s="2"/>
      <c r="B432" s="2"/>
      <c r="C432" s="2"/>
      <c r="D432" s="2"/>
      <c r="E432" s="2"/>
      <c r="F432" s="2"/>
      <c r="G432" s="2"/>
      <c r="H432" s="2"/>
      <c r="I432" s="2"/>
    </row>
    <row r="433" ht="12.75" customHeight="1">
      <c r="A433" s="2"/>
      <c r="B433" s="2"/>
      <c r="C433" s="2"/>
      <c r="D433" s="2"/>
      <c r="E433" s="2"/>
      <c r="F433" s="2"/>
      <c r="G433" s="2"/>
      <c r="H433" s="2"/>
      <c r="I433" s="2"/>
    </row>
    <row r="434" ht="12.75" customHeight="1">
      <c r="A434" s="2"/>
      <c r="B434" s="2"/>
      <c r="C434" s="2"/>
      <c r="D434" s="2"/>
      <c r="E434" s="2"/>
      <c r="F434" s="2"/>
      <c r="G434" s="2"/>
      <c r="H434" s="2"/>
      <c r="I434" s="2"/>
    </row>
    <row r="435" ht="12.75" customHeight="1">
      <c r="A435" s="2"/>
      <c r="B435" s="2"/>
      <c r="C435" s="2"/>
      <c r="D435" s="2"/>
      <c r="E435" s="2"/>
      <c r="F435" s="2"/>
      <c r="G435" s="2"/>
      <c r="H435" s="2"/>
      <c r="I435" s="2"/>
    </row>
    <row r="436" ht="12.75" customHeight="1">
      <c r="A436" s="2"/>
      <c r="B436" s="2"/>
      <c r="C436" s="2"/>
      <c r="D436" s="2"/>
      <c r="E436" s="2"/>
      <c r="F436" s="2"/>
      <c r="G436" s="2"/>
      <c r="H436" s="2"/>
      <c r="I436" s="2"/>
    </row>
    <row r="437" ht="12.75" customHeight="1">
      <c r="A437" s="2"/>
      <c r="B437" s="2"/>
      <c r="C437" s="2"/>
      <c r="D437" s="2"/>
      <c r="E437" s="2"/>
      <c r="F437" s="2"/>
      <c r="G437" s="2"/>
      <c r="H437" s="2"/>
      <c r="I437" s="2"/>
    </row>
    <row r="438" ht="12.75" customHeight="1">
      <c r="A438" s="2"/>
      <c r="B438" s="2"/>
      <c r="C438" s="2"/>
      <c r="D438" s="2"/>
      <c r="E438" s="2"/>
      <c r="F438" s="2"/>
      <c r="G438" s="2"/>
      <c r="H438" s="2"/>
      <c r="I438" s="2"/>
    </row>
    <row r="439" ht="12.75" customHeight="1">
      <c r="A439" s="2"/>
      <c r="B439" s="2"/>
      <c r="C439" s="2"/>
      <c r="D439" s="2"/>
      <c r="E439" s="2"/>
      <c r="F439" s="2"/>
      <c r="G439" s="2"/>
      <c r="H439" s="2"/>
      <c r="I439" s="2"/>
    </row>
    <row r="440" ht="12.75" customHeight="1">
      <c r="A440" s="2"/>
      <c r="B440" s="2"/>
      <c r="C440" s="2"/>
      <c r="D440" s="2"/>
      <c r="E440" s="2"/>
      <c r="F440" s="2"/>
      <c r="G440" s="2"/>
      <c r="H440" s="2"/>
      <c r="I440" s="2"/>
    </row>
    <row r="441" ht="12.75" customHeight="1">
      <c r="A441" s="2"/>
      <c r="B441" s="2"/>
      <c r="C441" s="2"/>
      <c r="D441" s="2"/>
      <c r="E441" s="2"/>
      <c r="F441" s="2"/>
      <c r="G441" s="2"/>
      <c r="H441" s="2"/>
      <c r="I441" s="2"/>
    </row>
    <row r="442" ht="12.75" customHeight="1">
      <c r="A442" s="2"/>
      <c r="B442" s="2"/>
      <c r="C442" s="2"/>
      <c r="D442" s="2"/>
      <c r="E442" s="2"/>
      <c r="F442" s="2"/>
      <c r="G442" s="2"/>
      <c r="H442" s="2"/>
      <c r="I442" s="2"/>
    </row>
    <row r="443" ht="12.75" customHeight="1">
      <c r="A443" s="2"/>
      <c r="B443" s="2"/>
      <c r="C443" s="2"/>
      <c r="D443" s="2"/>
      <c r="E443" s="2"/>
      <c r="F443" s="2"/>
      <c r="G443" s="2"/>
      <c r="H443" s="2"/>
      <c r="I443" s="2"/>
    </row>
    <row r="444" ht="12.75" customHeight="1">
      <c r="A444" s="2"/>
      <c r="B444" s="2"/>
      <c r="C444" s="2"/>
      <c r="D444" s="2"/>
      <c r="E444" s="2"/>
      <c r="F444" s="2"/>
      <c r="G444" s="2"/>
      <c r="H444" s="2"/>
      <c r="I444" s="2"/>
    </row>
    <row r="445" ht="12.75" customHeight="1">
      <c r="A445" s="2"/>
      <c r="B445" s="2"/>
      <c r="C445" s="2"/>
      <c r="D445" s="2"/>
      <c r="E445" s="2"/>
      <c r="F445" s="2"/>
      <c r="G445" s="2"/>
      <c r="H445" s="2"/>
      <c r="I445" s="2"/>
    </row>
    <row r="446" ht="12.75" customHeight="1">
      <c r="A446" s="2"/>
      <c r="B446" s="2"/>
      <c r="C446" s="2"/>
      <c r="D446" s="2"/>
      <c r="E446" s="2"/>
      <c r="F446" s="2"/>
      <c r="G446" s="2"/>
      <c r="H446" s="2"/>
      <c r="I446" s="2"/>
    </row>
    <row r="447" ht="12.75" customHeight="1">
      <c r="A447" s="2"/>
      <c r="B447" s="2"/>
      <c r="C447" s="2"/>
      <c r="D447" s="2"/>
      <c r="E447" s="2"/>
      <c r="F447" s="2"/>
      <c r="G447" s="2"/>
      <c r="H447" s="2"/>
      <c r="I447" s="2"/>
    </row>
    <row r="448" ht="12.75" customHeight="1">
      <c r="A448" s="2"/>
      <c r="B448" s="2"/>
      <c r="C448" s="2"/>
      <c r="D448" s="2"/>
      <c r="E448" s="2"/>
      <c r="F448" s="2"/>
      <c r="G448" s="2"/>
      <c r="H448" s="2"/>
      <c r="I448" s="2"/>
    </row>
    <row r="449" ht="12.75" customHeight="1">
      <c r="A449" s="2"/>
      <c r="B449" s="2"/>
      <c r="C449" s="2"/>
      <c r="D449" s="2"/>
      <c r="E449" s="2"/>
      <c r="F449" s="2"/>
      <c r="G449" s="2"/>
      <c r="H449" s="2"/>
      <c r="I449" s="2"/>
    </row>
    <row r="450" ht="12.75" customHeight="1">
      <c r="A450" s="2"/>
      <c r="B450" s="2"/>
      <c r="C450" s="2"/>
      <c r="D450" s="2"/>
      <c r="E450" s="2"/>
      <c r="F450" s="2"/>
      <c r="G450" s="2"/>
      <c r="H450" s="2"/>
      <c r="I450" s="2"/>
    </row>
    <row r="451" ht="12.75" customHeight="1">
      <c r="A451" s="2"/>
      <c r="B451" s="2"/>
      <c r="C451" s="2"/>
      <c r="D451" s="2"/>
      <c r="E451" s="2"/>
      <c r="F451" s="2"/>
      <c r="G451" s="2"/>
      <c r="H451" s="2"/>
      <c r="I451" s="2"/>
    </row>
    <row r="452" ht="12.75" customHeight="1">
      <c r="A452" s="2"/>
      <c r="B452" s="2"/>
      <c r="C452" s="2"/>
      <c r="D452" s="2"/>
      <c r="E452" s="2"/>
      <c r="F452" s="2"/>
      <c r="G452" s="2"/>
      <c r="H452" s="2"/>
      <c r="I452" s="2"/>
    </row>
    <row r="453" ht="12.75" customHeight="1">
      <c r="A453" s="2"/>
      <c r="B453" s="2"/>
      <c r="C453" s="2"/>
      <c r="D453" s="2"/>
      <c r="E453" s="2"/>
      <c r="F453" s="2"/>
      <c r="G453" s="2"/>
      <c r="H453" s="2"/>
      <c r="I453" s="2"/>
    </row>
    <row r="454" ht="12.75" customHeight="1">
      <c r="A454" s="2"/>
      <c r="B454" s="2"/>
      <c r="C454" s="2"/>
      <c r="D454" s="2"/>
      <c r="E454" s="2"/>
      <c r="F454" s="2"/>
      <c r="G454" s="2"/>
      <c r="H454" s="2"/>
      <c r="I454" s="2"/>
    </row>
    <row r="455" ht="12.75" customHeight="1">
      <c r="A455" s="2"/>
      <c r="B455" s="2"/>
      <c r="C455" s="2"/>
      <c r="D455" s="2"/>
      <c r="E455" s="2"/>
      <c r="F455" s="2"/>
      <c r="G455" s="2"/>
      <c r="H455" s="2"/>
      <c r="I455" s="2"/>
    </row>
    <row r="456" ht="12.75" customHeight="1">
      <c r="A456" s="2"/>
      <c r="B456" s="2"/>
      <c r="C456" s="2"/>
      <c r="D456" s="2"/>
      <c r="E456" s="2"/>
      <c r="F456" s="2"/>
      <c r="G456" s="2"/>
      <c r="H456" s="2"/>
      <c r="I456" s="2"/>
    </row>
    <row r="457" ht="12.75" customHeight="1">
      <c r="A457" s="2"/>
      <c r="B457" s="2"/>
      <c r="C457" s="2"/>
      <c r="D457" s="2"/>
      <c r="E457" s="2"/>
      <c r="F457" s="2"/>
      <c r="G457" s="2"/>
      <c r="H457" s="2"/>
      <c r="I457" s="2"/>
    </row>
    <row r="458" ht="12.75" customHeight="1">
      <c r="A458" s="2"/>
      <c r="B458" s="2"/>
      <c r="C458" s="2"/>
      <c r="D458" s="2"/>
      <c r="E458" s="2"/>
      <c r="F458" s="2"/>
      <c r="G458" s="2"/>
      <c r="H458" s="2"/>
      <c r="I458" s="2"/>
    </row>
    <row r="459" ht="12.75" customHeight="1">
      <c r="A459" s="2"/>
      <c r="B459" s="2"/>
      <c r="C459" s="2"/>
      <c r="D459" s="2"/>
      <c r="E459" s="2"/>
      <c r="F459" s="2"/>
      <c r="G459" s="2"/>
      <c r="H459" s="2"/>
      <c r="I459" s="2"/>
    </row>
    <row r="460" ht="12.75" customHeight="1">
      <c r="A460" s="2"/>
      <c r="B460" s="2"/>
      <c r="C460" s="2"/>
      <c r="D460" s="2"/>
      <c r="E460" s="2"/>
      <c r="F460" s="2"/>
      <c r="G460" s="2"/>
      <c r="H460" s="2"/>
      <c r="I460" s="2"/>
    </row>
    <row r="461" ht="12.75" customHeight="1">
      <c r="A461" s="2"/>
      <c r="B461" s="2"/>
      <c r="C461" s="2"/>
      <c r="D461" s="2"/>
      <c r="E461" s="2"/>
      <c r="F461" s="2"/>
      <c r="G461" s="2"/>
      <c r="H461" s="2"/>
      <c r="I461" s="2"/>
    </row>
    <row r="462" ht="12.75" customHeight="1">
      <c r="A462" s="2"/>
      <c r="B462" s="2"/>
      <c r="C462" s="2"/>
      <c r="D462" s="2"/>
      <c r="E462" s="2"/>
      <c r="F462" s="2"/>
      <c r="G462" s="2"/>
      <c r="H462" s="2"/>
      <c r="I462" s="2"/>
    </row>
    <row r="463" ht="12.75" customHeight="1">
      <c r="A463" s="2"/>
      <c r="B463" s="2"/>
      <c r="C463" s="2"/>
      <c r="D463" s="2"/>
      <c r="E463" s="2"/>
      <c r="F463" s="2"/>
      <c r="G463" s="2"/>
      <c r="H463" s="2"/>
      <c r="I463" s="2"/>
    </row>
    <row r="464" ht="12.75" customHeight="1">
      <c r="A464" s="2"/>
      <c r="B464" s="2"/>
      <c r="C464" s="2"/>
      <c r="D464" s="2"/>
      <c r="E464" s="2"/>
      <c r="F464" s="2"/>
      <c r="G464" s="2"/>
      <c r="H464" s="2"/>
      <c r="I464" s="2"/>
    </row>
    <row r="465" ht="12.75" customHeight="1">
      <c r="A465" s="2"/>
      <c r="B465" s="2"/>
      <c r="C465" s="2"/>
      <c r="D465" s="2"/>
      <c r="E465" s="2"/>
      <c r="F465" s="2"/>
      <c r="G465" s="2"/>
      <c r="H465" s="2"/>
      <c r="I465" s="2"/>
    </row>
    <row r="466" ht="12.75" customHeight="1">
      <c r="A466" s="2"/>
      <c r="B466" s="2"/>
      <c r="C466" s="2"/>
      <c r="D466" s="2"/>
      <c r="E466" s="2"/>
      <c r="F466" s="2"/>
      <c r="G466" s="2"/>
      <c r="H466" s="2"/>
      <c r="I466" s="2"/>
    </row>
    <row r="467" ht="12.75" customHeight="1">
      <c r="A467" s="2"/>
      <c r="B467" s="2"/>
      <c r="C467" s="2"/>
      <c r="D467" s="2"/>
      <c r="E467" s="2"/>
      <c r="F467" s="2"/>
      <c r="G467" s="2"/>
      <c r="H467" s="2"/>
      <c r="I467" s="2"/>
    </row>
    <row r="468" ht="12.75" customHeight="1">
      <c r="A468" s="2"/>
      <c r="B468" s="2"/>
      <c r="C468" s="2"/>
      <c r="D468" s="2"/>
      <c r="E468" s="2"/>
      <c r="F468" s="2"/>
      <c r="G468" s="2"/>
      <c r="H468" s="2"/>
      <c r="I468" s="2"/>
    </row>
    <row r="469" ht="12.75" customHeight="1">
      <c r="A469" s="2"/>
      <c r="B469" s="2"/>
      <c r="C469" s="2"/>
      <c r="D469" s="2"/>
      <c r="E469" s="2"/>
      <c r="F469" s="2"/>
      <c r="G469" s="2"/>
      <c r="H469" s="2"/>
      <c r="I469" s="2"/>
    </row>
    <row r="470" ht="12.75" customHeight="1">
      <c r="A470" s="2"/>
      <c r="B470" s="2"/>
      <c r="C470" s="2"/>
      <c r="D470" s="2"/>
      <c r="E470" s="2"/>
      <c r="F470" s="2"/>
      <c r="G470" s="2"/>
      <c r="H470" s="2"/>
      <c r="I470" s="2"/>
    </row>
    <row r="471" ht="12.75" customHeight="1">
      <c r="A471" s="2"/>
      <c r="B471" s="2"/>
      <c r="C471" s="2"/>
      <c r="D471" s="2"/>
      <c r="E471" s="2"/>
      <c r="F471" s="2"/>
      <c r="G471" s="2"/>
      <c r="H471" s="2"/>
      <c r="I471" s="2"/>
    </row>
    <row r="472" ht="12.75" customHeight="1">
      <c r="A472" s="2"/>
      <c r="B472" s="2"/>
      <c r="C472" s="2"/>
      <c r="D472" s="2"/>
      <c r="E472" s="2"/>
      <c r="F472" s="2"/>
      <c r="G472" s="2"/>
      <c r="H472" s="2"/>
      <c r="I472" s="2"/>
    </row>
    <row r="473" ht="12.75" customHeight="1">
      <c r="A473" s="2"/>
      <c r="B473" s="2"/>
      <c r="C473" s="2"/>
      <c r="D473" s="2"/>
      <c r="E473" s="2"/>
      <c r="F473" s="2"/>
      <c r="G473" s="2"/>
      <c r="H473" s="2"/>
      <c r="I473" s="2"/>
    </row>
    <row r="474" ht="12.75" customHeight="1">
      <c r="A474" s="2"/>
      <c r="B474" s="2"/>
      <c r="C474" s="2"/>
      <c r="D474" s="2"/>
      <c r="E474" s="2"/>
      <c r="F474" s="2"/>
      <c r="G474" s="2"/>
      <c r="H474" s="2"/>
      <c r="I474" s="2"/>
    </row>
    <row r="475" ht="12.75" customHeight="1">
      <c r="A475" s="2"/>
      <c r="B475" s="2"/>
      <c r="C475" s="2"/>
      <c r="D475" s="2"/>
      <c r="E475" s="2"/>
      <c r="F475" s="2"/>
      <c r="G475" s="2"/>
      <c r="H475" s="2"/>
      <c r="I475" s="2"/>
    </row>
    <row r="476" ht="12.75" customHeight="1">
      <c r="A476" s="2"/>
      <c r="B476" s="2"/>
      <c r="C476" s="2"/>
      <c r="D476" s="2"/>
      <c r="E476" s="2"/>
      <c r="F476" s="2"/>
      <c r="G476" s="2"/>
      <c r="H476" s="2"/>
      <c r="I476" s="2"/>
    </row>
    <row r="477" ht="12.75" customHeight="1">
      <c r="A477" s="2"/>
      <c r="B477" s="2"/>
      <c r="C477" s="2"/>
      <c r="D477" s="2"/>
      <c r="E477" s="2"/>
      <c r="F477" s="2"/>
      <c r="G477" s="2"/>
      <c r="H477" s="2"/>
      <c r="I477" s="2"/>
    </row>
    <row r="478" ht="12.75" customHeight="1">
      <c r="A478" s="2"/>
      <c r="B478" s="2"/>
      <c r="C478" s="2"/>
      <c r="D478" s="2"/>
      <c r="E478" s="2"/>
      <c r="F478" s="2"/>
      <c r="G478" s="2"/>
      <c r="H478" s="2"/>
      <c r="I478" s="2"/>
    </row>
    <row r="479" ht="12.75" customHeight="1">
      <c r="A479" s="2"/>
      <c r="B479" s="2"/>
      <c r="C479" s="2"/>
      <c r="D479" s="2"/>
      <c r="E479" s="2"/>
      <c r="F479" s="2"/>
      <c r="G479" s="2"/>
      <c r="H479" s="2"/>
      <c r="I479" s="2"/>
    </row>
    <row r="480" ht="12.75" customHeight="1">
      <c r="A480" s="2"/>
      <c r="B480" s="2"/>
      <c r="C480" s="2"/>
      <c r="D480" s="2"/>
      <c r="E480" s="2"/>
      <c r="F480" s="2"/>
      <c r="G480" s="2"/>
      <c r="H480" s="2"/>
      <c r="I480" s="2"/>
    </row>
    <row r="481" ht="12.75" customHeight="1">
      <c r="A481" s="2"/>
      <c r="B481" s="2"/>
      <c r="C481" s="2"/>
      <c r="D481" s="2"/>
      <c r="E481" s="2"/>
      <c r="F481" s="2"/>
      <c r="G481" s="2"/>
      <c r="H481" s="2"/>
      <c r="I481" s="2"/>
    </row>
    <row r="482" ht="12.75" customHeight="1">
      <c r="A482" s="2"/>
      <c r="B482" s="2"/>
      <c r="C482" s="2"/>
      <c r="D482" s="2"/>
      <c r="E482" s="2"/>
      <c r="F482" s="2"/>
      <c r="G482" s="2"/>
      <c r="H482" s="2"/>
      <c r="I482" s="2"/>
    </row>
    <row r="483" ht="12.75" customHeight="1">
      <c r="A483" s="2"/>
      <c r="B483" s="2"/>
      <c r="C483" s="2"/>
      <c r="D483" s="2"/>
      <c r="E483" s="2"/>
      <c r="F483" s="2"/>
      <c r="G483" s="2"/>
      <c r="H483" s="2"/>
      <c r="I483" s="2"/>
    </row>
    <row r="484" ht="12.75" customHeight="1">
      <c r="A484" s="2"/>
      <c r="B484" s="2"/>
      <c r="C484" s="2"/>
      <c r="D484" s="2"/>
      <c r="E484" s="2"/>
      <c r="F484" s="2"/>
      <c r="G484" s="2"/>
      <c r="H484" s="2"/>
      <c r="I484" s="2"/>
    </row>
    <row r="485" ht="12.75" customHeight="1">
      <c r="A485" s="2"/>
      <c r="B485" s="2"/>
      <c r="C485" s="2"/>
      <c r="D485" s="2"/>
      <c r="E485" s="2"/>
      <c r="F485" s="2"/>
      <c r="G485" s="2"/>
      <c r="H485" s="2"/>
      <c r="I485" s="2"/>
    </row>
    <row r="486" ht="12.75" customHeight="1">
      <c r="A486" s="2"/>
      <c r="B486" s="2"/>
      <c r="C486" s="2"/>
      <c r="D486" s="2"/>
      <c r="E486" s="2"/>
      <c r="F486" s="2"/>
      <c r="G486" s="2"/>
      <c r="H486" s="2"/>
      <c r="I486" s="2"/>
    </row>
    <row r="487" ht="12.75" customHeight="1">
      <c r="A487" s="2"/>
      <c r="B487" s="2"/>
      <c r="C487" s="2"/>
      <c r="D487" s="2"/>
      <c r="E487" s="2"/>
      <c r="F487" s="2"/>
      <c r="G487" s="2"/>
      <c r="H487" s="2"/>
      <c r="I487" s="2"/>
    </row>
    <row r="488" ht="12.75" customHeight="1">
      <c r="A488" s="2"/>
      <c r="B488" s="2"/>
      <c r="C488" s="2"/>
      <c r="D488" s="2"/>
      <c r="E488" s="2"/>
      <c r="F488" s="2"/>
      <c r="G488" s="2"/>
      <c r="H488" s="2"/>
      <c r="I488" s="2"/>
    </row>
    <row r="489" ht="12.75" customHeight="1">
      <c r="A489" s="2"/>
      <c r="B489" s="2"/>
      <c r="C489" s="2"/>
      <c r="D489" s="2"/>
      <c r="E489" s="2"/>
      <c r="F489" s="2"/>
      <c r="G489" s="2"/>
      <c r="H489" s="2"/>
      <c r="I489" s="2"/>
    </row>
    <row r="490" ht="12.75" customHeight="1">
      <c r="A490" s="2"/>
      <c r="B490" s="2"/>
      <c r="C490" s="2"/>
      <c r="D490" s="2"/>
      <c r="E490" s="2"/>
      <c r="F490" s="2"/>
      <c r="G490" s="2"/>
      <c r="H490" s="2"/>
      <c r="I490" s="2"/>
    </row>
    <row r="491" ht="12.75" customHeight="1">
      <c r="A491" s="2"/>
      <c r="B491" s="2"/>
      <c r="C491" s="2"/>
      <c r="D491" s="2"/>
      <c r="E491" s="2"/>
      <c r="F491" s="2"/>
      <c r="G491" s="2"/>
      <c r="H491" s="2"/>
      <c r="I491" s="2"/>
    </row>
    <row r="492" ht="12.75" customHeight="1">
      <c r="A492" s="2"/>
      <c r="B492" s="2"/>
      <c r="C492" s="2"/>
      <c r="D492" s="2"/>
      <c r="E492" s="2"/>
      <c r="F492" s="2"/>
      <c r="G492" s="2"/>
      <c r="H492" s="2"/>
      <c r="I492" s="2"/>
    </row>
    <row r="493" ht="12.75" customHeight="1">
      <c r="A493" s="2"/>
      <c r="B493" s="2"/>
      <c r="C493" s="2"/>
      <c r="D493" s="2"/>
      <c r="E493" s="2"/>
      <c r="F493" s="2"/>
      <c r="G493" s="2"/>
      <c r="H493" s="2"/>
      <c r="I493" s="2"/>
    </row>
    <row r="494" ht="12.75" customHeight="1">
      <c r="A494" s="2"/>
      <c r="B494" s="2"/>
      <c r="C494" s="2"/>
      <c r="D494" s="2"/>
      <c r="E494" s="2"/>
      <c r="F494" s="2"/>
      <c r="G494" s="2"/>
      <c r="H494" s="2"/>
      <c r="I494" s="2"/>
    </row>
    <row r="495" ht="12.75" customHeight="1">
      <c r="A495" s="2"/>
      <c r="B495" s="2"/>
      <c r="C495" s="2"/>
      <c r="D495" s="2"/>
      <c r="E495" s="2"/>
      <c r="F495" s="2"/>
      <c r="G495" s="2"/>
      <c r="H495" s="2"/>
      <c r="I495" s="2"/>
    </row>
    <row r="496" ht="12.75" customHeight="1">
      <c r="A496" s="2"/>
      <c r="B496" s="2"/>
      <c r="C496" s="2"/>
      <c r="D496" s="2"/>
      <c r="E496" s="2"/>
      <c r="F496" s="2"/>
      <c r="G496" s="2"/>
      <c r="H496" s="2"/>
      <c r="I496" s="2"/>
    </row>
    <row r="497" ht="12.75" customHeight="1">
      <c r="A497" s="2"/>
      <c r="B497" s="2"/>
      <c r="C497" s="2"/>
      <c r="D497" s="2"/>
      <c r="E497" s="2"/>
      <c r="F497" s="2"/>
      <c r="G497" s="2"/>
      <c r="H497" s="2"/>
      <c r="I497" s="2"/>
    </row>
    <row r="498" ht="12.75" customHeight="1">
      <c r="A498" s="2"/>
      <c r="B498" s="2"/>
      <c r="C498" s="2"/>
      <c r="D498" s="2"/>
      <c r="E498" s="2"/>
      <c r="F498" s="2"/>
      <c r="G498" s="2"/>
      <c r="H498" s="2"/>
      <c r="I498" s="2"/>
    </row>
    <row r="499" ht="12.75" customHeight="1">
      <c r="A499" s="2"/>
      <c r="B499" s="2"/>
      <c r="C499" s="2"/>
      <c r="D499" s="2"/>
      <c r="E499" s="2"/>
      <c r="F499" s="2"/>
      <c r="G499" s="2"/>
      <c r="H499" s="2"/>
      <c r="I499" s="2"/>
    </row>
    <row r="500" ht="12.75" customHeight="1">
      <c r="A500" s="2"/>
      <c r="B500" s="2"/>
      <c r="C500" s="2"/>
      <c r="D500" s="2"/>
      <c r="E500" s="2"/>
      <c r="F500" s="2"/>
      <c r="G500" s="2"/>
      <c r="H500" s="2"/>
      <c r="I500" s="2"/>
    </row>
    <row r="501" ht="12.75" customHeight="1">
      <c r="A501" s="2"/>
      <c r="B501" s="2"/>
      <c r="C501" s="2"/>
      <c r="D501" s="2"/>
      <c r="E501" s="2"/>
      <c r="F501" s="2"/>
      <c r="G501" s="2"/>
      <c r="H501" s="2"/>
      <c r="I501" s="2"/>
    </row>
    <row r="502" ht="12.75" customHeight="1">
      <c r="A502" s="2"/>
      <c r="B502" s="2"/>
      <c r="C502" s="2"/>
      <c r="D502" s="2"/>
      <c r="E502" s="2"/>
      <c r="F502" s="2"/>
      <c r="G502" s="2"/>
      <c r="H502" s="2"/>
      <c r="I502" s="2"/>
    </row>
    <row r="503" ht="12.75" customHeight="1">
      <c r="A503" s="2"/>
      <c r="B503" s="2"/>
      <c r="C503" s="2"/>
      <c r="D503" s="2"/>
      <c r="E503" s="2"/>
      <c r="F503" s="2"/>
      <c r="G503" s="2"/>
      <c r="H503" s="2"/>
      <c r="I503" s="2"/>
    </row>
    <row r="504" ht="12.75" customHeight="1">
      <c r="A504" s="2"/>
      <c r="B504" s="2"/>
      <c r="C504" s="2"/>
      <c r="D504" s="2"/>
      <c r="E504" s="2"/>
      <c r="F504" s="2"/>
      <c r="G504" s="2"/>
      <c r="H504" s="2"/>
      <c r="I504" s="2"/>
    </row>
    <row r="505" ht="12.75" customHeight="1">
      <c r="A505" s="2"/>
      <c r="B505" s="2"/>
      <c r="C505" s="2"/>
      <c r="D505" s="2"/>
      <c r="E505" s="2"/>
      <c r="F505" s="2"/>
      <c r="G505" s="2"/>
      <c r="H505" s="2"/>
      <c r="I505" s="2"/>
    </row>
    <row r="506" ht="12.75" customHeight="1">
      <c r="A506" s="2"/>
      <c r="B506" s="2"/>
      <c r="C506" s="2"/>
      <c r="D506" s="2"/>
      <c r="E506" s="2"/>
      <c r="F506" s="2"/>
      <c r="G506" s="2"/>
      <c r="H506" s="2"/>
      <c r="I506" s="2"/>
    </row>
    <row r="507" ht="12.75" customHeight="1">
      <c r="A507" s="2"/>
      <c r="B507" s="2"/>
      <c r="C507" s="2"/>
      <c r="D507" s="2"/>
      <c r="E507" s="2"/>
      <c r="F507" s="2"/>
      <c r="G507" s="2"/>
      <c r="H507" s="2"/>
      <c r="I507" s="2"/>
    </row>
    <row r="508" ht="12.75" customHeight="1">
      <c r="A508" s="2"/>
      <c r="B508" s="2"/>
      <c r="C508" s="2"/>
      <c r="D508" s="2"/>
      <c r="E508" s="2"/>
      <c r="F508" s="2"/>
      <c r="G508" s="2"/>
      <c r="H508" s="2"/>
      <c r="I508" s="2"/>
    </row>
    <row r="509" ht="12.75" customHeight="1">
      <c r="A509" s="2"/>
      <c r="B509" s="2"/>
      <c r="C509" s="2"/>
      <c r="D509" s="2"/>
      <c r="E509" s="2"/>
      <c r="F509" s="2"/>
      <c r="G509" s="2"/>
      <c r="H509" s="2"/>
      <c r="I509" s="2"/>
    </row>
    <row r="510" ht="12.75" customHeight="1">
      <c r="A510" s="2"/>
      <c r="B510" s="2"/>
      <c r="C510" s="2"/>
      <c r="D510" s="2"/>
      <c r="E510" s="2"/>
      <c r="F510" s="2"/>
      <c r="G510" s="2"/>
      <c r="H510" s="2"/>
      <c r="I510" s="2"/>
    </row>
    <row r="511" ht="12.75" customHeight="1">
      <c r="A511" s="2"/>
      <c r="B511" s="2"/>
      <c r="C511" s="2"/>
      <c r="D511" s="2"/>
      <c r="E511" s="2"/>
      <c r="F511" s="2"/>
      <c r="G511" s="2"/>
      <c r="H511" s="2"/>
      <c r="I511" s="2"/>
    </row>
    <row r="512" ht="12.75" customHeight="1">
      <c r="A512" s="2"/>
      <c r="B512" s="2"/>
      <c r="C512" s="2"/>
      <c r="D512" s="2"/>
      <c r="E512" s="2"/>
      <c r="F512" s="2"/>
      <c r="G512" s="2"/>
      <c r="H512" s="2"/>
      <c r="I512" s="2"/>
    </row>
    <row r="513" ht="12.75" customHeight="1">
      <c r="A513" s="2"/>
      <c r="B513" s="2"/>
      <c r="C513" s="2"/>
      <c r="D513" s="2"/>
      <c r="E513" s="2"/>
      <c r="F513" s="2"/>
      <c r="G513" s="2"/>
      <c r="H513" s="2"/>
      <c r="I513" s="2"/>
    </row>
    <row r="514" ht="12.75" customHeight="1">
      <c r="A514" s="2"/>
      <c r="B514" s="2"/>
      <c r="C514" s="2"/>
      <c r="D514" s="2"/>
      <c r="E514" s="2"/>
      <c r="F514" s="2"/>
      <c r="G514" s="2"/>
      <c r="H514" s="2"/>
      <c r="I514" s="2"/>
    </row>
    <row r="515" ht="12.75" customHeight="1">
      <c r="A515" s="2"/>
      <c r="B515" s="2"/>
      <c r="C515" s="2"/>
      <c r="D515" s="2"/>
      <c r="E515" s="2"/>
      <c r="F515" s="2"/>
      <c r="G515" s="2"/>
      <c r="H515" s="2"/>
      <c r="I515" s="2"/>
    </row>
    <row r="516" ht="12.75" customHeight="1">
      <c r="A516" s="2"/>
      <c r="B516" s="2"/>
      <c r="C516" s="2"/>
      <c r="D516" s="2"/>
      <c r="E516" s="2"/>
      <c r="F516" s="2"/>
      <c r="G516" s="2"/>
      <c r="H516" s="2"/>
      <c r="I516" s="2"/>
    </row>
    <row r="517" ht="12.75" customHeight="1">
      <c r="A517" s="2"/>
      <c r="B517" s="2"/>
      <c r="C517" s="2"/>
      <c r="D517" s="2"/>
      <c r="E517" s="2"/>
      <c r="F517" s="2"/>
      <c r="G517" s="2"/>
      <c r="H517" s="2"/>
      <c r="I517" s="2"/>
    </row>
    <row r="518" ht="12.75" customHeight="1">
      <c r="A518" s="2"/>
      <c r="B518" s="2"/>
      <c r="C518" s="2"/>
      <c r="D518" s="2"/>
      <c r="E518" s="2"/>
      <c r="F518" s="2"/>
      <c r="G518" s="2"/>
      <c r="H518" s="2"/>
      <c r="I518" s="2"/>
    </row>
    <row r="519" ht="12.75" customHeight="1">
      <c r="A519" s="2"/>
      <c r="B519" s="2"/>
      <c r="C519" s="2"/>
      <c r="D519" s="2"/>
      <c r="E519" s="2"/>
      <c r="F519" s="2"/>
      <c r="G519" s="2"/>
      <c r="H519" s="2"/>
      <c r="I519" s="2"/>
    </row>
    <row r="520" ht="12.75" customHeight="1">
      <c r="A520" s="2"/>
      <c r="B520" s="2"/>
      <c r="C520" s="2"/>
      <c r="D520" s="2"/>
      <c r="E520" s="2"/>
      <c r="F520" s="2"/>
      <c r="G520" s="2"/>
      <c r="H520" s="2"/>
      <c r="I520" s="2"/>
    </row>
    <row r="521" ht="12.75" customHeight="1">
      <c r="A521" s="2"/>
      <c r="B521" s="2"/>
      <c r="C521" s="2"/>
      <c r="D521" s="2"/>
      <c r="E521" s="2"/>
      <c r="F521" s="2"/>
      <c r="G521" s="2"/>
      <c r="H521" s="2"/>
      <c r="I521" s="2"/>
    </row>
    <row r="522" ht="12.75" customHeight="1">
      <c r="A522" s="2"/>
      <c r="B522" s="2"/>
      <c r="C522" s="2"/>
      <c r="D522" s="2"/>
      <c r="E522" s="2"/>
      <c r="F522" s="2"/>
      <c r="G522" s="2"/>
      <c r="H522" s="2"/>
      <c r="I522" s="2"/>
    </row>
    <row r="523" ht="12.75" customHeight="1">
      <c r="A523" s="2"/>
      <c r="B523" s="2"/>
      <c r="C523" s="2"/>
      <c r="D523" s="2"/>
      <c r="E523" s="2"/>
      <c r="F523" s="2"/>
      <c r="G523" s="2"/>
      <c r="H523" s="2"/>
      <c r="I523" s="2"/>
    </row>
    <row r="524" ht="12.75" customHeight="1">
      <c r="A524" s="2"/>
      <c r="B524" s="2"/>
      <c r="C524" s="2"/>
      <c r="D524" s="2"/>
      <c r="E524" s="2"/>
      <c r="F524" s="2"/>
      <c r="G524" s="2"/>
      <c r="H524" s="2"/>
      <c r="I524" s="2"/>
    </row>
    <row r="525" ht="12.75" customHeight="1">
      <c r="A525" s="2"/>
      <c r="B525" s="2"/>
      <c r="C525" s="2"/>
      <c r="D525" s="2"/>
      <c r="E525" s="2"/>
      <c r="F525" s="2"/>
      <c r="G525" s="2"/>
      <c r="H525" s="2"/>
      <c r="I525" s="2"/>
    </row>
    <row r="526" ht="12.75" customHeight="1">
      <c r="A526" s="2"/>
      <c r="B526" s="2"/>
      <c r="C526" s="2"/>
      <c r="D526" s="2"/>
      <c r="E526" s="2"/>
      <c r="F526" s="2"/>
      <c r="G526" s="2"/>
      <c r="H526" s="2"/>
      <c r="I526" s="2"/>
    </row>
    <row r="527" ht="12.75" customHeight="1">
      <c r="A527" s="2"/>
      <c r="B527" s="2"/>
      <c r="C527" s="2"/>
      <c r="D527" s="2"/>
      <c r="E527" s="2"/>
      <c r="F527" s="2"/>
      <c r="G527" s="2"/>
      <c r="H527" s="2"/>
      <c r="I527" s="2"/>
    </row>
    <row r="528" ht="12.75" customHeight="1">
      <c r="A528" s="2"/>
      <c r="B528" s="2"/>
      <c r="C528" s="2"/>
      <c r="D528" s="2"/>
      <c r="E528" s="2"/>
      <c r="F528" s="2"/>
      <c r="G528" s="2"/>
      <c r="H528" s="2"/>
      <c r="I528" s="2"/>
    </row>
    <row r="529" ht="12.75" customHeight="1">
      <c r="A529" s="2"/>
      <c r="B529" s="2"/>
      <c r="C529" s="2"/>
      <c r="D529" s="2"/>
      <c r="E529" s="2"/>
      <c r="F529" s="2"/>
      <c r="G529" s="2"/>
      <c r="H529" s="2"/>
      <c r="I529" s="2"/>
    </row>
    <row r="530" ht="12.75" customHeight="1">
      <c r="A530" s="2"/>
      <c r="B530" s="2"/>
      <c r="C530" s="2"/>
      <c r="D530" s="2"/>
      <c r="E530" s="2"/>
      <c r="F530" s="2"/>
      <c r="G530" s="2"/>
      <c r="H530" s="2"/>
      <c r="I530" s="2"/>
    </row>
    <row r="531" ht="12.75" customHeight="1">
      <c r="A531" s="2"/>
      <c r="B531" s="2"/>
      <c r="C531" s="2"/>
      <c r="D531" s="2"/>
      <c r="E531" s="2"/>
      <c r="F531" s="2"/>
      <c r="G531" s="2"/>
      <c r="H531" s="2"/>
      <c r="I531" s="2"/>
    </row>
    <row r="532" ht="12.75" customHeight="1">
      <c r="A532" s="2"/>
      <c r="B532" s="2"/>
      <c r="C532" s="2"/>
      <c r="D532" s="2"/>
      <c r="E532" s="2"/>
      <c r="F532" s="2"/>
      <c r="G532" s="2"/>
      <c r="H532" s="2"/>
      <c r="I532" s="2"/>
    </row>
    <row r="533" ht="12.75" customHeight="1">
      <c r="A533" s="2"/>
      <c r="B533" s="2"/>
      <c r="C533" s="2"/>
      <c r="D533" s="2"/>
      <c r="E533" s="2"/>
      <c r="F533" s="2"/>
      <c r="G533" s="2"/>
      <c r="H533" s="2"/>
      <c r="I533" s="2"/>
    </row>
    <row r="534" ht="12.75" customHeight="1">
      <c r="A534" s="2"/>
      <c r="B534" s="2"/>
      <c r="C534" s="2"/>
      <c r="D534" s="2"/>
      <c r="E534" s="2"/>
      <c r="F534" s="2"/>
      <c r="G534" s="2"/>
      <c r="H534" s="2"/>
      <c r="I534" s="2"/>
    </row>
    <row r="535" ht="12.75" customHeight="1">
      <c r="A535" s="2"/>
      <c r="B535" s="2"/>
      <c r="C535" s="2"/>
      <c r="D535" s="2"/>
      <c r="E535" s="2"/>
      <c r="F535" s="2"/>
      <c r="G535" s="2"/>
      <c r="H535" s="2"/>
      <c r="I535" s="2"/>
    </row>
    <row r="536" ht="12.75" customHeight="1">
      <c r="A536" s="2"/>
      <c r="B536" s="2"/>
      <c r="C536" s="2"/>
      <c r="D536" s="2"/>
      <c r="E536" s="2"/>
      <c r="F536" s="2"/>
      <c r="G536" s="2"/>
      <c r="H536" s="2"/>
      <c r="I536" s="2"/>
    </row>
    <row r="537" ht="12.75" customHeight="1">
      <c r="A537" s="2"/>
      <c r="B537" s="2"/>
      <c r="C537" s="2"/>
      <c r="D537" s="2"/>
      <c r="E537" s="2"/>
      <c r="F537" s="2"/>
      <c r="G537" s="2"/>
      <c r="H537" s="2"/>
      <c r="I537" s="2"/>
    </row>
    <row r="538" ht="12.75" customHeight="1">
      <c r="A538" s="2"/>
      <c r="B538" s="2"/>
      <c r="C538" s="2"/>
      <c r="D538" s="2"/>
      <c r="E538" s="2"/>
      <c r="F538" s="2"/>
      <c r="G538" s="2"/>
      <c r="H538" s="2"/>
      <c r="I538" s="2"/>
    </row>
    <row r="539" ht="12.75" customHeight="1">
      <c r="A539" s="2"/>
      <c r="B539" s="2"/>
      <c r="C539" s="2"/>
      <c r="D539" s="2"/>
      <c r="E539" s="2"/>
      <c r="F539" s="2"/>
      <c r="G539" s="2"/>
      <c r="H539" s="2"/>
      <c r="I539" s="2"/>
    </row>
    <row r="540" ht="12.75" customHeight="1">
      <c r="A540" s="2"/>
      <c r="B540" s="2"/>
      <c r="C540" s="2"/>
      <c r="D540" s="2"/>
      <c r="E540" s="2"/>
      <c r="F540" s="2"/>
      <c r="G540" s="2"/>
      <c r="H540" s="2"/>
      <c r="I540" s="2"/>
    </row>
    <row r="541" ht="12.75" customHeight="1">
      <c r="A541" s="2"/>
      <c r="B541" s="2"/>
      <c r="C541" s="2"/>
      <c r="D541" s="2"/>
      <c r="E541" s="2"/>
      <c r="F541" s="2"/>
      <c r="G541" s="2"/>
      <c r="H541" s="2"/>
      <c r="I541" s="2"/>
    </row>
    <row r="542" ht="12.75" customHeight="1">
      <c r="A542" s="2"/>
      <c r="B542" s="2"/>
      <c r="C542" s="2"/>
      <c r="D542" s="2"/>
      <c r="E542" s="2"/>
      <c r="F542" s="2"/>
      <c r="G542" s="2"/>
      <c r="H542" s="2"/>
      <c r="I542" s="2"/>
    </row>
    <row r="543" ht="12.75" customHeight="1">
      <c r="A543" s="2"/>
      <c r="B543" s="2"/>
      <c r="C543" s="2"/>
      <c r="D543" s="2"/>
      <c r="E543" s="2"/>
      <c r="F543" s="2"/>
      <c r="G543" s="2"/>
      <c r="H543" s="2"/>
      <c r="I543" s="2"/>
    </row>
    <row r="544" ht="12.75" customHeight="1">
      <c r="A544" s="2"/>
      <c r="B544" s="2"/>
      <c r="C544" s="2"/>
      <c r="D544" s="2"/>
      <c r="E544" s="2"/>
      <c r="F544" s="2"/>
      <c r="G544" s="2"/>
      <c r="H544" s="2"/>
      <c r="I544" s="2"/>
    </row>
    <row r="545" ht="12.75" customHeight="1">
      <c r="A545" s="2"/>
      <c r="B545" s="2"/>
      <c r="C545" s="2"/>
      <c r="D545" s="2"/>
      <c r="E545" s="2"/>
      <c r="F545" s="2"/>
      <c r="G545" s="2"/>
      <c r="H545" s="2"/>
      <c r="I545" s="2"/>
    </row>
    <row r="546" ht="12.75" customHeight="1">
      <c r="A546" s="2"/>
      <c r="B546" s="2"/>
      <c r="C546" s="2"/>
      <c r="D546" s="2"/>
      <c r="E546" s="2"/>
      <c r="F546" s="2"/>
      <c r="G546" s="2"/>
      <c r="H546" s="2"/>
      <c r="I546" s="2"/>
    </row>
    <row r="547" ht="12.75" customHeight="1">
      <c r="A547" s="2"/>
      <c r="B547" s="2"/>
      <c r="C547" s="2"/>
      <c r="D547" s="2"/>
      <c r="E547" s="2"/>
      <c r="F547" s="2"/>
      <c r="G547" s="2"/>
      <c r="H547" s="2"/>
      <c r="I547" s="2"/>
    </row>
    <row r="548" ht="12.75" customHeight="1">
      <c r="A548" s="2"/>
      <c r="B548" s="2"/>
      <c r="C548" s="2"/>
      <c r="D548" s="2"/>
      <c r="E548" s="2"/>
      <c r="F548" s="2"/>
      <c r="G548" s="2"/>
      <c r="H548" s="2"/>
      <c r="I548" s="2"/>
    </row>
    <row r="549" ht="12.75" customHeight="1">
      <c r="A549" s="2"/>
      <c r="B549" s="2"/>
      <c r="C549" s="2"/>
      <c r="D549" s="2"/>
      <c r="E549" s="2"/>
      <c r="F549" s="2"/>
      <c r="G549" s="2"/>
      <c r="H549" s="2"/>
      <c r="I549" s="2"/>
    </row>
    <row r="550" ht="12.75" customHeight="1">
      <c r="A550" s="2"/>
      <c r="B550" s="2"/>
      <c r="C550" s="2"/>
      <c r="D550" s="2"/>
      <c r="E550" s="2"/>
      <c r="F550" s="2"/>
      <c r="G550" s="2"/>
      <c r="H550" s="2"/>
      <c r="I550" s="2"/>
    </row>
    <row r="551" ht="12.75" customHeight="1">
      <c r="A551" s="2"/>
      <c r="B551" s="2"/>
      <c r="C551" s="2"/>
      <c r="D551" s="2"/>
      <c r="E551" s="2"/>
      <c r="F551" s="2"/>
      <c r="G551" s="2"/>
      <c r="H551" s="2"/>
      <c r="I551" s="2"/>
    </row>
    <row r="552" ht="12.75" customHeight="1">
      <c r="A552" s="2"/>
      <c r="B552" s="2"/>
      <c r="C552" s="2"/>
      <c r="D552" s="2"/>
      <c r="E552" s="2"/>
      <c r="F552" s="2"/>
      <c r="G552" s="2"/>
      <c r="H552" s="2"/>
      <c r="I552" s="2"/>
    </row>
    <row r="553" ht="12.75" customHeight="1">
      <c r="A553" s="2"/>
      <c r="B553" s="2"/>
      <c r="C553" s="2"/>
      <c r="D553" s="2"/>
      <c r="E553" s="2"/>
      <c r="F553" s="2"/>
      <c r="G553" s="2"/>
      <c r="H553" s="2"/>
      <c r="I553" s="2"/>
    </row>
    <row r="554" ht="12.75" customHeight="1">
      <c r="A554" s="2"/>
      <c r="B554" s="2"/>
      <c r="C554" s="2"/>
      <c r="D554" s="2"/>
      <c r="E554" s="2"/>
      <c r="F554" s="2"/>
      <c r="G554" s="2"/>
      <c r="H554" s="2"/>
      <c r="I554" s="2"/>
    </row>
    <row r="555" ht="12.75" customHeight="1">
      <c r="A555" s="2"/>
      <c r="B555" s="2"/>
      <c r="C555" s="2"/>
      <c r="D555" s="2"/>
      <c r="E555" s="2"/>
      <c r="F555" s="2"/>
      <c r="G555" s="2"/>
      <c r="H555" s="2"/>
      <c r="I555" s="2"/>
    </row>
    <row r="556" ht="12.75" customHeight="1">
      <c r="A556" s="2"/>
      <c r="B556" s="2"/>
      <c r="C556" s="2"/>
      <c r="D556" s="2"/>
      <c r="E556" s="2"/>
      <c r="F556" s="2"/>
      <c r="G556" s="2"/>
      <c r="H556" s="2"/>
      <c r="I556" s="2"/>
    </row>
    <row r="557" ht="12.75" customHeight="1">
      <c r="A557" s="2"/>
      <c r="B557" s="2"/>
      <c r="C557" s="2"/>
      <c r="D557" s="2"/>
      <c r="E557" s="2"/>
      <c r="F557" s="2"/>
      <c r="G557" s="2"/>
      <c r="H557" s="2"/>
      <c r="I557" s="2"/>
    </row>
    <row r="558" ht="12.75" customHeight="1">
      <c r="A558" s="2"/>
      <c r="B558" s="2"/>
      <c r="C558" s="2"/>
      <c r="D558" s="2"/>
      <c r="E558" s="2"/>
      <c r="F558" s="2"/>
      <c r="G558" s="2"/>
      <c r="H558" s="2"/>
      <c r="I558" s="2"/>
    </row>
    <row r="559" ht="12.75" customHeight="1">
      <c r="A559" s="2"/>
      <c r="B559" s="2"/>
      <c r="C559" s="2"/>
      <c r="D559" s="2"/>
      <c r="E559" s="2"/>
      <c r="F559" s="2"/>
      <c r="G559" s="2"/>
      <c r="H559" s="2"/>
      <c r="I559" s="2"/>
    </row>
    <row r="560" ht="12.75" customHeight="1">
      <c r="A560" s="2"/>
      <c r="B560" s="2"/>
      <c r="C560" s="2"/>
      <c r="D560" s="2"/>
      <c r="E560" s="2"/>
      <c r="F560" s="2"/>
      <c r="G560" s="2"/>
      <c r="H560" s="2"/>
      <c r="I560" s="2"/>
    </row>
    <row r="561" ht="12.75" customHeight="1">
      <c r="A561" s="2"/>
      <c r="B561" s="2"/>
      <c r="C561" s="2"/>
      <c r="D561" s="2"/>
      <c r="E561" s="2"/>
      <c r="F561" s="2"/>
      <c r="G561" s="2"/>
      <c r="H561" s="2"/>
      <c r="I561" s="2"/>
    </row>
    <row r="562" ht="12.75" customHeight="1">
      <c r="A562" s="2"/>
      <c r="B562" s="2"/>
      <c r="C562" s="2"/>
      <c r="D562" s="2"/>
      <c r="E562" s="2"/>
      <c r="F562" s="2"/>
      <c r="G562" s="2"/>
      <c r="H562" s="2"/>
      <c r="I562" s="2"/>
    </row>
    <row r="563" ht="12.75" customHeight="1">
      <c r="A563" s="2"/>
      <c r="B563" s="2"/>
      <c r="C563" s="2"/>
      <c r="D563" s="2"/>
      <c r="E563" s="2"/>
      <c r="F563" s="2"/>
      <c r="G563" s="2"/>
      <c r="H563" s="2"/>
      <c r="I563" s="2"/>
    </row>
    <row r="564" ht="12.75" customHeight="1">
      <c r="A564" s="2"/>
      <c r="B564" s="2"/>
      <c r="C564" s="2"/>
      <c r="D564" s="2"/>
      <c r="E564" s="2"/>
      <c r="F564" s="2"/>
      <c r="G564" s="2"/>
      <c r="H564" s="2"/>
      <c r="I564" s="2"/>
    </row>
    <row r="565" ht="12.75" customHeight="1">
      <c r="A565" s="2"/>
      <c r="B565" s="2"/>
      <c r="C565" s="2"/>
      <c r="D565" s="2"/>
      <c r="E565" s="2"/>
      <c r="F565" s="2"/>
      <c r="G565" s="2"/>
      <c r="H565" s="2"/>
      <c r="I565" s="2"/>
    </row>
    <row r="566" ht="12.75" customHeight="1">
      <c r="A566" s="2"/>
      <c r="B566" s="2"/>
      <c r="C566" s="2"/>
      <c r="D566" s="2"/>
      <c r="E566" s="2"/>
      <c r="F566" s="2"/>
      <c r="G566" s="2"/>
      <c r="H566" s="2"/>
      <c r="I566" s="2"/>
    </row>
    <row r="567" ht="12.75" customHeight="1">
      <c r="A567" s="2"/>
      <c r="B567" s="2"/>
      <c r="C567" s="2"/>
      <c r="D567" s="2"/>
      <c r="E567" s="2"/>
      <c r="F567" s="2"/>
      <c r="G567" s="2"/>
      <c r="H567" s="2"/>
      <c r="I567" s="2"/>
    </row>
    <row r="568" ht="12.75" customHeight="1">
      <c r="A568" s="2"/>
      <c r="B568" s="2"/>
      <c r="C568" s="2"/>
      <c r="D568" s="2"/>
      <c r="E568" s="2"/>
      <c r="F568" s="2"/>
      <c r="G568" s="2"/>
      <c r="H568" s="2"/>
      <c r="I568" s="2"/>
    </row>
    <row r="569" ht="12.75" customHeight="1">
      <c r="A569" s="2"/>
      <c r="B569" s="2"/>
      <c r="C569" s="2"/>
      <c r="D569" s="2"/>
      <c r="E569" s="2"/>
      <c r="F569" s="2"/>
      <c r="G569" s="2"/>
      <c r="H569" s="2"/>
      <c r="I569" s="2"/>
    </row>
    <row r="570" ht="12.75" customHeight="1">
      <c r="A570" s="2"/>
      <c r="B570" s="2"/>
      <c r="C570" s="2"/>
      <c r="D570" s="2"/>
      <c r="E570" s="2"/>
      <c r="F570" s="2"/>
      <c r="G570" s="2"/>
      <c r="H570" s="2"/>
      <c r="I570" s="2"/>
    </row>
    <row r="571" ht="12.75" customHeight="1">
      <c r="A571" s="2"/>
      <c r="B571" s="2"/>
      <c r="C571" s="2"/>
      <c r="D571" s="2"/>
      <c r="E571" s="2"/>
      <c r="F571" s="2"/>
      <c r="G571" s="2"/>
      <c r="H571" s="2"/>
      <c r="I571" s="2"/>
    </row>
    <row r="572" ht="12.75" customHeight="1">
      <c r="A572" s="2"/>
      <c r="B572" s="2"/>
      <c r="C572" s="2"/>
      <c r="D572" s="2"/>
      <c r="E572" s="2"/>
      <c r="F572" s="2"/>
      <c r="G572" s="2"/>
      <c r="H572" s="2"/>
      <c r="I572" s="2"/>
    </row>
    <row r="573" ht="12.75" customHeight="1">
      <c r="A573" s="2"/>
      <c r="B573" s="2"/>
      <c r="C573" s="2"/>
      <c r="D573" s="2"/>
      <c r="E573" s="2"/>
      <c r="F573" s="2"/>
      <c r="G573" s="2"/>
      <c r="H573" s="2"/>
      <c r="I573" s="2"/>
    </row>
    <row r="574" ht="12.75" customHeight="1">
      <c r="A574" s="2"/>
      <c r="B574" s="2"/>
      <c r="C574" s="2"/>
      <c r="D574" s="2"/>
      <c r="E574" s="2"/>
      <c r="F574" s="2"/>
      <c r="G574" s="2"/>
      <c r="H574" s="2"/>
      <c r="I574" s="2"/>
    </row>
    <row r="575" ht="12.75" customHeight="1">
      <c r="A575" s="2"/>
      <c r="B575" s="2"/>
      <c r="C575" s="2"/>
      <c r="D575" s="2"/>
      <c r="E575" s="2"/>
      <c r="F575" s="2"/>
      <c r="G575" s="2"/>
      <c r="H575" s="2"/>
      <c r="I575" s="2"/>
    </row>
    <row r="576" ht="12.75" customHeight="1">
      <c r="A576" s="2"/>
      <c r="B576" s="2"/>
      <c r="C576" s="2"/>
      <c r="D576" s="2"/>
      <c r="E576" s="2"/>
      <c r="F576" s="2"/>
      <c r="G576" s="2"/>
      <c r="H576" s="2"/>
      <c r="I576" s="2"/>
    </row>
    <row r="577" ht="12.75" customHeight="1">
      <c r="A577" s="2"/>
      <c r="B577" s="2"/>
      <c r="C577" s="2"/>
      <c r="D577" s="2"/>
      <c r="E577" s="2"/>
      <c r="F577" s="2"/>
      <c r="G577" s="2"/>
      <c r="H577" s="2"/>
      <c r="I577" s="2"/>
    </row>
    <row r="578" ht="12.75" customHeight="1">
      <c r="A578" s="2"/>
      <c r="B578" s="2"/>
      <c r="C578" s="2"/>
      <c r="D578" s="2"/>
      <c r="E578" s="2"/>
      <c r="F578" s="2"/>
      <c r="G578" s="2"/>
      <c r="H578" s="2"/>
      <c r="I578" s="2"/>
    </row>
    <row r="579" ht="12.75" customHeight="1">
      <c r="A579" s="2"/>
      <c r="B579" s="2"/>
      <c r="C579" s="2"/>
      <c r="D579" s="2"/>
      <c r="E579" s="2"/>
      <c r="F579" s="2"/>
      <c r="G579" s="2"/>
      <c r="H579" s="2"/>
      <c r="I579" s="2"/>
    </row>
    <row r="580" ht="12.75" customHeight="1">
      <c r="A580" s="2"/>
      <c r="B580" s="2"/>
      <c r="C580" s="2"/>
      <c r="D580" s="2"/>
      <c r="E580" s="2"/>
      <c r="F580" s="2"/>
      <c r="G580" s="2"/>
      <c r="H580" s="2"/>
      <c r="I580" s="2"/>
    </row>
    <row r="581" ht="12.75" customHeight="1">
      <c r="A581" s="2"/>
      <c r="B581" s="2"/>
      <c r="C581" s="2"/>
      <c r="D581" s="2"/>
      <c r="E581" s="2"/>
      <c r="F581" s="2"/>
      <c r="G581" s="2"/>
      <c r="H581" s="2"/>
      <c r="I581" s="2"/>
    </row>
    <row r="582" ht="12.75" customHeight="1">
      <c r="A582" s="2"/>
      <c r="B582" s="2"/>
      <c r="C582" s="2"/>
      <c r="D582" s="2"/>
      <c r="E582" s="2"/>
      <c r="F582" s="2"/>
      <c r="G582" s="2"/>
      <c r="H582" s="2"/>
      <c r="I582" s="2"/>
    </row>
    <row r="583" ht="12.75" customHeight="1">
      <c r="A583" s="2"/>
      <c r="B583" s="2"/>
      <c r="C583" s="2"/>
      <c r="D583" s="2"/>
      <c r="E583" s="2"/>
      <c r="F583" s="2"/>
      <c r="G583" s="2"/>
      <c r="H583" s="2"/>
      <c r="I583" s="2"/>
    </row>
    <row r="584" ht="12.75" customHeight="1">
      <c r="A584" s="2"/>
      <c r="B584" s="2"/>
      <c r="C584" s="2"/>
      <c r="D584" s="2"/>
      <c r="E584" s="2"/>
      <c r="F584" s="2"/>
      <c r="G584" s="2"/>
      <c r="H584" s="2"/>
      <c r="I584" s="2"/>
    </row>
    <row r="585" ht="12.75" customHeight="1">
      <c r="A585" s="2"/>
      <c r="B585" s="2"/>
      <c r="C585" s="2"/>
      <c r="D585" s="2"/>
      <c r="E585" s="2"/>
      <c r="F585" s="2"/>
      <c r="G585" s="2"/>
      <c r="H585" s="2"/>
      <c r="I585" s="2"/>
    </row>
    <row r="586" ht="12.75" customHeight="1">
      <c r="A586" s="2"/>
      <c r="B586" s="2"/>
      <c r="C586" s="2"/>
      <c r="D586" s="2"/>
      <c r="E586" s="2"/>
      <c r="F586" s="2"/>
      <c r="G586" s="2"/>
      <c r="H586" s="2"/>
      <c r="I586" s="2"/>
    </row>
    <row r="587" ht="12.75" customHeight="1">
      <c r="A587" s="2"/>
      <c r="B587" s="2"/>
      <c r="C587" s="2"/>
      <c r="D587" s="2"/>
      <c r="E587" s="2"/>
      <c r="F587" s="2"/>
      <c r="G587" s="2"/>
      <c r="H587" s="2"/>
      <c r="I587" s="2"/>
    </row>
    <row r="588" ht="12.75" customHeight="1">
      <c r="A588" s="2"/>
      <c r="B588" s="2"/>
      <c r="C588" s="2"/>
      <c r="D588" s="2"/>
      <c r="E588" s="2"/>
      <c r="F588" s="2"/>
      <c r="G588" s="2"/>
      <c r="H588" s="2"/>
      <c r="I588" s="2"/>
    </row>
    <row r="589" ht="12.75" customHeight="1">
      <c r="A589" s="2"/>
      <c r="B589" s="2"/>
      <c r="C589" s="2"/>
      <c r="D589" s="2"/>
      <c r="E589" s="2"/>
      <c r="F589" s="2"/>
      <c r="G589" s="2"/>
      <c r="H589" s="2"/>
      <c r="I589" s="2"/>
    </row>
    <row r="590" ht="12.75" customHeight="1">
      <c r="A590" s="2"/>
      <c r="B590" s="2"/>
      <c r="C590" s="2"/>
      <c r="D590" s="2"/>
      <c r="E590" s="2"/>
      <c r="F590" s="2"/>
      <c r="G590" s="2"/>
      <c r="H590" s="2"/>
      <c r="I590" s="2"/>
    </row>
    <row r="591" ht="12.75" customHeight="1">
      <c r="A591" s="2"/>
      <c r="B591" s="2"/>
      <c r="C591" s="2"/>
      <c r="D591" s="2"/>
      <c r="E591" s="2"/>
      <c r="F591" s="2"/>
      <c r="G591" s="2"/>
      <c r="H591" s="2"/>
      <c r="I591" s="2"/>
    </row>
    <row r="592" ht="12.75" customHeight="1">
      <c r="A592" s="2"/>
      <c r="B592" s="2"/>
      <c r="C592" s="2"/>
      <c r="D592" s="2"/>
      <c r="E592" s="2"/>
      <c r="F592" s="2"/>
      <c r="G592" s="2"/>
      <c r="H592" s="2"/>
      <c r="I592" s="2"/>
    </row>
    <row r="593" ht="12.75" customHeight="1">
      <c r="A593" s="2"/>
      <c r="B593" s="2"/>
      <c r="C593" s="2"/>
      <c r="D593" s="2"/>
      <c r="E593" s="2"/>
      <c r="F593" s="2"/>
      <c r="G593" s="2"/>
      <c r="H593" s="2"/>
      <c r="I593" s="2"/>
    </row>
    <row r="594" ht="12.75" customHeight="1">
      <c r="A594" s="2"/>
      <c r="B594" s="2"/>
      <c r="C594" s="2"/>
      <c r="D594" s="2"/>
      <c r="E594" s="2"/>
      <c r="F594" s="2"/>
      <c r="G594" s="2"/>
      <c r="H594" s="2"/>
      <c r="I594" s="2"/>
    </row>
    <row r="595" ht="12.75" customHeight="1">
      <c r="A595" s="2"/>
      <c r="B595" s="2"/>
      <c r="C595" s="2"/>
      <c r="D595" s="2"/>
      <c r="E595" s="2"/>
      <c r="F595" s="2"/>
      <c r="G595" s="2"/>
      <c r="H595" s="2"/>
      <c r="I595" s="2"/>
    </row>
    <row r="596" ht="12.75" customHeight="1">
      <c r="A596" s="2"/>
      <c r="B596" s="2"/>
      <c r="C596" s="2"/>
      <c r="D596" s="2"/>
      <c r="E596" s="2"/>
      <c r="F596" s="2"/>
      <c r="G596" s="2"/>
      <c r="H596" s="2"/>
      <c r="I596" s="2"/>
    </row>
    <row r="597" ht="12.75" customHeight="1">
      <c r="A597" s="2"/>
      <c r="B597" s="2"/>
      <c r="C597" s="2"/>
      <c r="D597" s="2"/>
      <c r="E597" s="2"/>
      <c r="F597" s="2"/>
      <c r="G597" s="2"/>
      <c r="H597" s="2"/>
      <c r="I597" s="2"/>
    </row>
    <row r="598" ht="12.75" customHeight="1">
      <c r="A598" s="2"/>
      <c r="B598" s="2"/>
      <c r="C598" s="2"/>
      <c r="D598" s="2"/>
      <c r="E598" s="2"/>
      <c r="F598" s="2"/>
      <c r="G598" s="2"/>
      <c r="H598" s="2"/>
      <c r="I598" s="2"/>
    </row>
    <row r="599" ht="12.75" customHeight="1">
      <c r="A599" s="2"/>
      <c r="B599" s="2"/>
      <c r="C599" s="2"/>
      <c r="D599" s="2"/>
      <c r="E599" s="2"/>
      <c r="F599" s="2"/>
      <c r="G599" s="2"/>
      <c r="H599" s="2"/>
      <c r="I599" s="2"/>
    </row>
    <row r="600" ht="12.75" customHeight="1">
      <c r="A600" s="2"/>
      <c r="B600" s="2"/>
      <c r="C600" s="2"/>
      <c r="D600" s="2"/>
      <c r="E600" s="2"/>
      <c r="F600" s="2"/>
      <c r="G600" s="2"/>
      <c r="H600" s="2"/>
      <c r="I600" s="2"/>
    </row>
    <row r="601" ht="12.75" customHeight="1">
      <c r="A601" s="2"/>
      <c r="B601" s="2"/>
      <c r="C601" s="2"/>
      <c r="D601" s="2"/>
      <c r="E601" s="2"/>
      <c r="F601" s="2"/>
      <c r="G601" s="2"/>
      <c r="H601" s="2"/>
      <c r="I601" s="2"/>
    </row>
    <row r="602" ht="12.75" customHeight="1">
      <c r="A602" s="2"/>
      <c r="B602" s="2"/>
      <c r="C602" s="2"/>
      <c r="D602" s="2"/>
      <c r="E602" s="2"/>
      <c r="F602" s="2"/>
      <c r="G602" s="2"/>
      <c r="H602" s="2"/>
      <c r="I602" s="2"/>
    </row>
    <row r="603" ht="12.75" customHeight="1">
      <c r="A603" s="2"/>
      <c r="B603" s="2"/>
      <c r="C603" s="2"/>
      <c r="D603" s="2"/>
      <c r="E603" s="2"/>
      <c r="F603" s="2"/>
      <c r="G603" s="2"/>
      <c r="H603" s="2"/>
      <c r="I603" s="2"/>
    </row>
    <row r="604" ht="12.75" customHeight="1">
      <c r="A604" s="2"/>
      <c r="B604" s="2"/>
      <c r="C604" s="2"/>
      <c r="D604" s="2"/>
      <c r="E604" s="2"/>
      <c r="F604" s="2"/>
      <c r="G604" s="2"/>
      <c r="H604" s="2"/>
      <c r="I604" s="2"/>
    </row>
    <row r="605" ht="12.75" customHeight="1">
      <c r="A605" s="2"/>
      <c r="B605" s="2"/>
      <c r="C605" s="2"/>
      <c r="D605" s="2"/>
      <c r="E605" s="2"/>
      <c r="F605" s="2"/>
      <c r="G605" s="2"/>
      <c r="H605" s="2"/>
      <c r="I605" s="2"/>
    </row>
    <row r="606" ht="12.75" customHeight="1">
      <c r="A606" s="2"/>
      <c r="B606" s="2"/>
      <c r="C606" s="2"/>
      <c r="D606" s="2"/>
      <c r="E606" s="2"/>
      <c r="F606" s="2"/>
      <c r="G606" s="2"/>
      <c r="H606" s="2"/>
      <c r="I606" s="2"/>
    </row>
    <row r="607" ht="12.75" customHeight="1">
      <c r="A607" s="2"/>
      <c r="B607" s="2"/>
      <c r="C607" s="2"/>
      <c r="D607" s="2"/>
      <c r="E607" s="2"/>
      <c r="F607" s="2"/>
      <c r="G607" s="2"/>
      <c r="H607" s="2"/>
      <c r="I607" s="2"/>
    </row>
    <row r="608" ht="12.75" customHeight="1">
      <c r="A608" s="2"/>
      <c r="B608" s="2"/>
      <c r="C608" s="2"/>
      <c r="D608" s="2"/>
      <c r="E608" s="2"/>
      <c r="F608" s="2"/>
      <c r="G608" s="2"/>
      <c r="H608" s="2"/>
      <c r="I608" s="2"/>
    </row>
    <row r="609" ht="12.75" customHeight="1">
      <c r="A609" s="2"/>
      <c r="B609" s="2"/>
      <c r="C609" s="2"/>
      <c r="D609" s="2"/>
      <c r="E609" s="2"/>
      <c r="F609" s="2"/>
      <c r="G609" s="2"/>
      <c r="H609" s="2"/>
      <c r="I609" s="2"/>
    </row>
    <row r="610" ht="12.75" customHeight="1">
      <c r="A610" s="2"/>
      <c r="B610" s="2"/>
      <c r="C610" s="2"/>
      <c r="D610" s="2"/>
      <c r="E610" s="2"/>
      <c r="F610" s="2"/>
      <c r="G610" s="2"/>
      <c r="H610" s="2"/>
      <c r="I610" s="2"/>
    </row>
    <row r="611" ht="12.75" customHeight="1">
      <c r="A611" s="2"/>
      <c r="B611" s="2"/>
      <c r="C611" s="2"/>
      <c r="D611" s="2"/>
      <c r="E611" s="2"/>
      <c r="F611" s="2"/>
      <c r="G611" s="2"/>
      <c r="H611" s="2"/>
      <c r="I611" s="2"/>
    </row>
    <row r="612" ht="12.75" customHeight="1">
      <c r="A612" s="2"/>
      <c r="B612" s="2"/>
      <c r="C612" s="2"/>
      <c r="D612" s="2"/>
      <c r="E612" s="2"/>
      <c r="F612" s="2"/>
      <c r="G612" s="2"/>
      <c r="H612" s="2"/>
      <c r="I612" s="2"/>
    </row>
    <row r="613" ht="12.75" customHeight="1">
      <c r="A613" s="2"/>
      <c r="B613" s="2"/>
      <c r="C613" s="2"/>
      <c r="D613" s="2"/>
      <c r="E613" s="2"/>
      <c r="F613" s="2"/>
      <c r="G613" s="2"/>
      <c r="H613" s="2"/>
      <c r="I613" s="2"/>
    </row>
    <row r="614" ht="12.75" customHeight="1">
      <c r="A614" s="2"/>
      <c r="B614" s="2"/>
      <c r="C614" s="2"/>
      <c r="D614" s="2"/>
      <c r="E614" s="2"/>
      <c r="F614" s="2"/>
      <c r="G614" s="2"/>
      <c r="H614" s="2"/>
      <c r="I614" s="2"/>
    </row>
    <row r="615" ht="12.75" customHeight="1">
      <c r="A615" s="2"/>
      <c r="B615" s="2"/>
      <c r="C615" s="2"/>
      <c r="D615" s="2"/>
      <c r="E615" s="2"/>
      <c r="F615" s="2"/>
      <c r="G615" s="2"/>
      <c r="H615" s="2"/>
      <c r="I615" s="2"/>
    </row>
    <row r="616" ht="12.75" customHeight="1">
      <c r="A616" s="2"/>
      <c r="B616" s="2"/>
      <c r="C616" s="2"/>
      <c r="D616" s="2"/>
      <c r="E616" s="2"/>
      <c r="F616" s="2"/>
      <c r="G616" s="2"/>
      <c r="H616" s="2"/>
      <c r="I616" s="2"/>
    </row>
    <row r="617" ht="12.75" customHeight="1">
      <c r="A617" s="2"/>
      <c r="B617" s="2"/>
      <c r="C617" s="2"/>
      <c r="D617" s="2"/>
      <c r="E617" s="2"/>
      <c r="F617" s="2"/>
      <c r="G617" s="2"/>
      <c r="H617" s="2"/>
      <c r="I617" s="2"/>
    </row>
    <row r="618" ht="12.75" customHeight="1">
      <c r="A618" s="2"/>
      <c r="B618" s="2"/>
      <c r="C618" s="2"/>
      <c r="D618" s="2"/>
      <c r="E618" s="2"/>
      <c r="F618" s="2"/>
      <c r="G618" s="2"/>
      <c r="H618" s="2"/>
      <c r="I618" s="2"/>
    </row>
    <row r="619" ht="12.75" customHeight="1">
      <c r="A619" s="2"/>
      <c r="B619" s="2"/>
      <c r="C619" s="2"/>
      <c r="D619" s="2"/>
      <c r="E619" s="2"/>
      <c r="F619" s="2"/>
      <c r="G619" s="2"/>
      <c r="H619" s="2"/>
      <c r="I619" s="2"/>
    </row>
    <row r="620" ht="12.75" customHeight="1">
      <c r="A620" s="2"/>
      <c r="B620" s="2"/>
      <c r="C620" s="2"/>
      <c r="D620" s="2"/>
      <c r="E620" s="2"/>
      <c r="F620" s="2"/>
      <c r="G620" s="2"/>
      <c r="H620" s="2"/>
      <c r="I620" s="2"/>
    </row>
    <row r="621" ht="12.75" customHeight="1">
      <c r="A621" s="2"/>
      <c r="B621" s="2"/>
      <c r="C621" s="2"/>
      <c r="D621" s="2"/>
      <c r="E621" s="2"/>
      <c r="F621" s="2"/>
      <c r="G621" s="2"/>
      <c r="H621" s="2"/>
      <c r="I621" s="2"/>
    </row>
    <row r="622" ht="12.75" customHeight="1">
      <c r="A622" s="2"/>
      <c r="B622" s="2"/>
      <c r="C622" s="2"/>
      <c r="D622" s="2"/>
      <c r="E622" s="2"/>
      <c r="F622" s="2"/>
      <c r="G622" s="2"/>
      <c r="H622" s="2"/>
      <c r="I622" s="2"/>
    </row>
    <row r="623" ht="12.75" customHeight="1">
      <c r="A623" s="2"/>
      <c r="B623" s="2"/>
      <c r="C623" s="2"/>
      <c r="D623" s="2"/>
      <c r="E623" s="2"/>
      <c r="F623" s="2"/>
      <c r="G623" s="2"/>
      <c r="H623" s="2"/>
      <c r="I623" s="2"/>
    </row>
    <row r="624" ht="12.75" customHeight="1">
      <c r="A624" s="2"/>
      <c r="B624" s="2"/>
      <c r="C624" s="2"/>
      <c r="D624" s="2"/>
      <c r="E624" s="2"/>
      <c r="F624" s="2"/>
      <c r="G624" s="2"/>
      <c r="H624" s="2"/>
      <c r="I624" s="2"/>
    </row>
    <row r="625" ht="12.75" customHeight="1">
      <c r="A625" s="2"/>
      <c r="B625" s="2"/>
      <c r="C625" s="2"/>
      <c r="D625" s="2"/>
      <c r="E625" s="2"/>
      <c r="F625" s="2"/>
      <c r="G625" s="2"/>
      <c r="H625" s="2"/>
      <c r="I625" s="2"/>
    </row>
    <row r="626" ht="12.75" customHeight="1">
      <c r="A626" s="2"/>
      <c r="B626" s="2"/>
      <c r="C626" s="2"/>
      <c r="D626" s="2"/>
      <c r="E626" s="2"/>
      <c r="F626" s="2"/>
      <c r="G626" s="2"/>
      <c r="H626" s="2"/>
      <c r="I626" s="2"/>
    </row>
    <row r="627" ht="12.75" customHeight="1">
      <c r="A627" s="2"/>
      <c r="B627" s="2"/>
      <c r="C627" s="2"/>
      <c r="D627" s="2"/>
      <c r="E627" s="2"/>
      <c r="F627" s="2"/>
      <c r="G627" s="2"/>
      <c r="H627" s="2"/>
      <c r="I627" s="2"/>
    </row>
    <row r="628" ht="12.75" customHeight="1">
      <c r="A628" s="2"/>
      <c r="B628" s="2"/>
      <c r="C628" s="2"/>
      <c r="D628" s="2"/>
      <c r="E628" s="2"/>
      <c r="F628" s="2"/>
      <c r="G628" s="2"/>
      <c r="H628" s="2"/>
      <c r="I628" s="2"/>
    </row>
    <row r="629" ht="12.75" customHeight="1">
      <c r="A629" s="2"/>
      <c r="B629" s="2"/>
      <c r="C629" s="2"/>
      <c r="D629" s="2"/>
      <c r="E629" s="2"/>
      <c r="F629" s="2"/>
      <c r="G629" s="2"/>
      <c r="H629" s="2"/>
      <c r="I629" s="2"/>
    </row>
    <row r="630" ht="12.75" customHeight="1">
      <c r="A630" s="2"/>
      <c r="B630" s="2"/>
      <c r="C630" s="2"/>
      <c r="D630" s="2"/>
      <c r="E630" s="2"/>
      <c r="F630" s="2"/>
      <c r="G630" s="2"/>
      <c r="H630" s="2"/>
      <c r="I630" s="2"/>
    </row>
    <row r="631" ht="12.75" customHeight="1">
      <c r="A631" s="2"/>
      <c r="B631" s="2"/>
      <c r="C631" s="2"/>
      <c r="D631" s="2"/>
      <c r="E631" s="2"/>
      <c r="F631" s="2"/>
      <c r="G631" s="2"/>
      <c r="H631" s="2"/>
      <c r="I631" s="2"/>
    </row>
    <row r="632" ht="12.75" customHeight="1">
      <c r="A632" s="2"/>
      <c r="B632" s="2"/>
      <c r="C632" s="2"/>
      <c r="D632" s="2"/>
      <c r="E632" s="2"/>
      <c r="F632" s="2"/>
      <c r="G632" s="2"/>
      <c r="H632" s="2"/>
      <c r="I632" s="2"/>
    </row>
    <row r="633" ht="12.75" customHeight="1">
      <c r="A633" s="2"/>
      <c r="B633" s="2"/>
      <c r="C633" s="2"/>
      <c r="D633" s="2"/>
      <c r="E633" s="2"/>
      <c r="F633" s="2"/>
      <c r="G633" s="2"/>
      <c r="H633" s="2"/>
      <c r="I633" s="2"/>
    </row>
    <row r="634" ht="12.75" customHeight="1">
      <c r="A634" s="2"/>
      <c r="B634" s="2"/>
      <c r="C634" s="2"/>
      <c r="D634" s="2"/>
      <c r="E634" s="2"/>
      <c r="F634" s="2"/>
      <c r="G634" s="2"/>
      <c r="H634" s="2"/>
      <c r="I634" s="2"/>
    </row>
    <row r="635" ht="12.75" customHeight="1">
      <c r="A635" s="2"/>
      <c r="B635" s="2"/>
      <c r="C635" s="2"/>
      <c r="D635" s="2"/>
      <c r="E635" s="2"/>
      <c r="F635" s="2"/>
      <c r="G635" s="2"/>
      <c r="H635" s="2"/>
      <c r="I635" s="2"/>
    </row>
    <row r="636" ht="12.75" customHeight="1">
      <c r="A636" s="2"/>
      <c r="B636" s="2"/>
      <c r="C636" s="2"/>
      <c r="D636" s="2"/>
      <c r="E636" s="2"/>
      <c r="F636" s="2"/>
      <c r="G636" s="2"/>
      <c r="H636" s="2"/>
      <c r="I636" s="2"/>
    </row>
    <row r="637" ht="12.75" customHeight="1">
      <c r="A637" s="2"/>
      <c r="B637" s="2"/>
      <c r="C637" s="2"/>
      <c r="D637" s="2"/>
      <c r="E637" s="2"/>
      <c r="F637" s="2"/>
      <c r="G637" s="2"/>
      <c r="H637" s="2"/>
      <c r="I637" s="2"/>
    </row>
    <row r="638" ht="12.75" customHeight="1">
      <c r="A638" s="2"/>
      <c r="B638" s="2"/>
      <c r="C638" s="2"/>
      <c r="D638" s="2"/>
      <c r="E638" s="2"/>
      <c r="F638" s="2"/>
      <c r="G638" s="2"/>
      <c r="H638" s="2"/>
      <c r="I638" s="2"/>
    </row>
    <row r="639" ht="12.75" customHeight="1">
      <c r="A639" s="2"/>
      <c r="B639" s="2"/>
      <c r="C639" s="2"/>
      <c r="D639" s="2"/>
      <c r="E639" s="2"/>
      <c r="F639" s="2"/>
      <c r="G639" s="2"/>
      <c r="H639" s="2"/>
      <c r="I639" s="2"/>
    </row>
    <row r="640" ht="12.75" customHeight="1">
      <c r="A640" s="2"/>
      <c r="B640" s="2"/>
      <c r="C640" s="2"/>
      <c r="D640" s="2"/>
      <c r="E640" s="2"/>
      <c r="F640" s="2"/>
      <c r="G640" s="2"/>
      <c r="H640" s="2"/>
      <c r="I640" s="2"/>
    </row>
    <row r="641" ht="12.75" customHeight="1">
      <c r="A641" s="2"/>
      <c r="B641" s="2"/>
      <c r="C641" s="2"/>
      <c r="D641" s="2"/>
      <c r="E641" s="2"/>
      <c r="F641" s="2"/>
      <c r="G641" s="2"/>
      <c r="H641" s="2"/>
      <c r="I641" s="2"/>
    </row>
    <row r="642" ht="12.75" customHeight="1">
      <c r="A642" s="2"/>
      <c r="B642" s="2"/>
      <c r="C642" s="2"/>
      <c r="D642" s="2"/>
      <c r="E642" s="2"/>
      <c r="F642" s="2"/>
      <c r="G642" s="2"/>
      <c r="H642" s="2"/>
      <c r="I642" s="2"/>
    </row>
    <row r="643" ht="12.75" customHeight="1">
      <c r="A643" s="2"/>
      <c r="B643" s="2"/>
      <c r="C643" s="2"/>
      <c r="D643" s="2"/>
      <c r="E643" s="2"/>
      <c r="F643" s="2"/>
      <c r="G643" s="2"/>
      <c r="H643" s="2"/>
      <c r="I643" s="2"/>
    </row>
    <row r="644" ht="12.75" customHeight="1">
      <c r="A644" s="2"/>
      <c r="B644" s="2"/>
      <c r="C644" s="2"/>
      <c r="D644" s="2"/>
      <c r="E644" s="2"/>
      <c r="F644" s="2"/>
      <c r="G644" s="2"/>
      <c r="H644" s="2"/>
      <c r="I644" s="2"/>
    </row>
    <row r="645" ht="12.75" customHeight="1">
      <c r="A645" s="2"/>
      <c r="B645" s="2"/>
      <c r="C645" s="2"/>
      <c r="D645" s="2"/>
      <c r="E645" s="2"/>
      <c r="F645" s="2"/>
      <c r="G645" s="2"/>
      <c r="H645" s="2"/>
      <c r="I645" s="2"/>
    </row>
    <row r="646" ht="12.75" customHeight="1">
      <c r="A646" s="2"/>
      <c r="B646" s="2"/>
      <c r="C646" s="2"/>
      <c r="D646" s="2"/>
      <c r="E646" s="2"/>
      <c r="F646" s="2"/>
      <c r="G646" s="2"/>
      <c r="H646" s="2"/>
      <c r="I646" s="2"/>
    </row>
    <row r="647" ht="12.75" customHeight="1">
      <c r="A647" s="2"/>
      <c r="B647" s="2"/>
      <c r="C647" s="2"/>
      <c r="D647" s="2"/>
      <c r="E647" s="2"/>
      <c r="F647" s="2"/>
      <c r="G647" s="2"/>
      <c r="H647" s="2"/>
      <c r="I647" s="2"/>
    </row>
    <row r="648" ht="12.75" customHeight="1">
      <c r="A648" s="2"/>
      <c r="B648" s="2"/>
      <c r="C648" s="2"/>
      <c r="D648" s="2"/>
      <c r="E648" s="2"/>
      <c r="F648" s="2"/>
      <c r="G648" s="2"/>
      <c r="H648" s="2"/>
      <c r="I648" s="2"/>
    </row>
    <row r="649" ht="12.75" customHeight="1">
      <c r="A649" s="2"/>
      <c r="B649" s="2"/>
      <c r="C649" s="2"/>
      <c r="D649" s="2"/>
      <c r="E649" s="2"/>
      <c r="F649" s="2"/>
      <c r="G649" s="2"/>
      <c r="H649" s="2"/>
      <c r="I649" s="2"/>
    </row>
    <row r="650" ht="12.75" customHeight="1">
      <c r="A650" s="2"/>
      <c r="B650" s="2"/>
      <c r="C650" s="2"/>
      <c r="D650" s="2"/>
      <c r="E650" s="2"/>
      <c r="F650" s="2"/>
      <c r="G650" s="2"/>
      <c r="H650" s="2"/>
      <c r="I650" s="2"/>
    </row>
    <row r="651" ht="12.75" customHeight="1">
      <c r="A651" s="2"/>
      <c r="B651" s="2"/>
      <c r="C651" s="2"/>
      <c r="D651" s="2"/>
      <c r="E651" s="2"/>
      <c r="F651" s="2"/>
      <c r="G651" s="2"/>
      <c r="H651" s="2"/>
      <c r="I651" s="2"/>
    </row>
    <row r="652" ht="12.75" customHeight="1">
      <c r="A652" s="2"/>
      <c r="B652" s="2"/>
      <c r="C652" s="2"/>
      <c r="D652" s="2"/>
      <c r="E652" s="2"/>
      <c r="F652" s="2"/>
      <c r="G652" s="2"/>
      <c r="H652" s="2"/>
      <c r="I652" s="2"/>
    </row>
    <row r="653" ht="12.75" customHeight="1">
      <c r="A653" s="2"/>
      <c r="B653" s="2"/>
      <c r="C653" s="2"/>
      <c r="D653" s="2"/>
      <c r="E653" s="2"/>
      <c r="F653" s="2"/>
      <c r="G653" s="2"/>
      <c r="H653" s="2"/>
      <c r="I653" s="2"/>
    </row>
    <row r="654" ht="12.75" customHeight="1">
      <c r="A654" s="2"/>
      <c r="B654" s="2"/>
      <c r="C654" s="2"/>
      <c r="D654" s="2"/>
      <c r="E654" s="2"/>
      <c r="F654" s="2"/>
      <c r="G654" s="2"/>
      <c r="H654" s="2"/>
      <c r="I654" s="2"/>
    </row>
    <row r="655" ht="12.75" customHeight="1">
      <c r="A655" s="2"/>
      <c r="B655" s="2"/>
      <c r="C655" s="2"/>
      <c r="D655" s="2"/>
      <c r="E655" s="2"/>
      <c r="F655" s="2"/>
      <c r="G655" s="2"/>
      <c r="H655" s="2"/>
      <c r="I655" s="2"/>
    </row>
    <row r="656" ht="12.75" customHeight="1">
      <c r="A656" s="2"/>
      <c r="B656" s="2"/>
      <c r="C656" s="2"/>
      <c r="D656" s="2"/>
      <c r="E656" s="2"/>
      <c r="F656" s="2"/>
      <c r="G656" s="2"/>
      <c r="H656" s="2"/>
      <c r="I656" s="2"/>
    </row>
    <row r="657" ht="12.75" customHeight="1">
      <c r="A657" s="2"/>
      <c r="B657" s="2"/>
      <c r="C657" s="2"/>
      <c r="D657" s="2"/>
      <c r="E657" s="2"/>
      <c r="F657" s="2"/>
      <c r="G657" s="2"/>
      <c r="H657" s="2"/>
      <c r="I657" s="2"/>
    </row>
    <row r="658" ht="12.75" customHeight="1">
      <c r="A658" s="2"/>
      <c r="B658" s="2"/>
      <c r="C658" s="2"/>
      <c r="D658" s="2"/>
      <c r="E658" s="2"/>
      <c r="F658" s="2"/>
      <c r="G658" s="2"/>
      <c r="H658" s="2"/>
      <c r="I658" s="2"/>
    </row>
    <row r="659" ht="12.75" customHeight="1">
      <c r="A659" s="2"/>
      <c r="B659" s="2"/>
      <c r="C659" s="2"/>
      <c r="D659" s="2"/>
      <c r="E659" s="2"/>
      <c r="F659" s="2"/>
      <c r="G659" s="2"/>
      <c r="H659" s="2"/>
      <c r="I659" s="2"/>
    </row>
    <row r="660" ht="12.75" customHeight="1">
      <c r="A660" s="2"/>
      <c r="B660" s="2"/>
      <c r="C660" s="2"/>
      <c r="D660" s="2"/>
      <c r="E660" s="2"/>
      <c r="F660" s="2"/>
      <c r="G660" s="2"/>
      <c r="H660" s="2"/>
      <c r="I660" s="2"/>
    </row>
    <row r="661" ht="12.75" customHeight="1">
      <c r="A661" s="2"/>
      <c r="B661" s="2"/>
      <c r="C661" s="2"/>
      <c r="D661" s="2"/>
      <c r="E661" s="2"/>
      <c r="F661" s="2"/>
      <c r="G661" s="2"/>
      <c r="H661" s="2"/>
      <c r="I661" s="2"/>
    </row>
    <row r="662" ht="12.75" customHeight="1">
      <c r="A662" s="2"/>
      <c r="B662" s="2"/>
      <c r="C662" s="2"/>
      <c r="D662" s="2"/>
      <c r="E662" s="2"/>
      <c r="F662" s="2"/>
      <c r="G662" s="2"/>
      <c r="H662" s="2"/>
      <c r="I662" s="2"/>
    </row>
    <row r="663" ht="12.75" customHeight="1">
      <c r="A663" s="2"/>
      <c r="B663" s="2"/>
      <c r="C663" s="2"/>
      <c r="D663" s="2"/>
      <c r="E663" s="2"/>
      <c r="F663" s="2"/>
      <c r="G663" s="2"/>
      <c r="H663" s="2"/>
      <c r="I663" s="2"/>
    </row>
    <row r="664" ht="12.75" customHeight="1">
      <c r="A664" s="2"/>
      <c r="B664" s="2"/>
      <c r="C664" s="2"/>
      <c r="D664" s="2"/>
      <c r="E664" s="2"/>
      <c r="F664" s="2"/>
      <c r="G664" s="2"/>
      <c r="H664" s="2"/>
      <c r="I664" s="2"/>
    </row>
    <row r="665" ht="12.75" customHeight="1">
      <c r="A665" s="2"/>
      <c r="B665" s="2"/>
      <c r="C665" s="2"/>
      <c r="D665" s="2"/>
      <c r="E665" s="2"/>
      <c r="F665" s="2"/>
      <c r="G665" s="2"/>
      <c r="H665" s="2"/>
      <c r="I665" s="2"/>
    </row>
    <row r="666" ht="12.75" customHeight="1">
      <c r="A666" s="2"/>
      <c r="B666" s="2"/>
      <c r="C666" s="2"/>
      <c r="D666" s="2"/>
      <c r="E666" s="2"/>
      <c r="F666" s="2"/>
      <c r="G666" s="2"/>
      <c r="H666" s="2"/>
      <c r="I666" s="2"/>
    </row>
    <row r="667" ht="12.75" customHeight="1">
      <c r="A667" s="2"/>
      <c r="B667" s="2"/>
      <c r="C667" s="2"/>
      <c r="D667" s="2"/>
      <c r="E667" s="2"/>
      <c r="F667" s="2"/>
      <c r="G667" s="2"/>
      <c r="H667" s="2"/>
      <c r="I667" s="2"/>
    </row>
    <row r="668" ht="12.75" customHeight="1">
      <c r="A668" s="2"/>
      <c r="B668" s="2"/>
      <c r="C668" s="2"/>
      <c r="D668" s="2"/>
      <c r="E668" s="2"/>
      <c r="F668" s="2"/>
      <c r="G668" s="2"/>
      <c r="H668" s="2"/>
      <c r="I668" s="2"/>
    </row>
    <row r="669" ht="12.75" customHeight="1">
      <c r="A669" s="2"/>
      <c r="B669" s="2"/>
      <c r="C669" s="2"/>
      <c r="D669" s="2"/>
      <c r="E669" s="2"/>
      <c r="F669" s="2"/>
      <c r="G669" s="2"/>
      <c r="H669" s="2"/>
      <c r="I669" s="2"/>
    </row>
    <row r="670" ht="12.75" customHeight="1">
      <c r="A670" s="2"/>
      <c r="B670" s="2"/>
      <c r="C670" s="2"/>
      <c r="D670" s="2"/>
      <c r="E670" s="2"/>
      <c r="F670" s="2"/>
      <c r="G670" s="2"/>
      <c r="H670" s="2"/>
      <c r="I670" s="2"/>
    </row>
    <row r="671" ht="12.75" customHeight="1">
      <c r="A671" s="2"/>
      <c r="B671" s="2"/>
      <c r="C671" s="2"/>
      <c r="D671" s="2"/>
      <c r="E671" s="2"/>
      <c r="F671" s="2"/>
      <c r="G671" s="2"/>
      <c r="H671" s="2"/>
      <c r="I671" s="2"/>
    </row>
    <row r="672" ht="12.75" customHeight="1">
      <c r="A672" s="2"/>
      <c r="B672" s="2"/>
      <c r="C672" s="2"/>
      <c r="D672" s="2"/>
      <c r="E672" s="2"/>
      <c r="F672" s="2"/>
      <c r="G672" s="2"/>
      <c r="H672" s="2"/>
      <c r="I672" s="2"/>
    </row>
    <row r="673" ht="12.75" customHeight="1">
      <c r="A673" s="2"/>
      <c r="B673" s="2"/>
      <c r="C673" s="2"/>
      <c r="D673" s="2"/>
      <c r="E673" s="2"/>
      <c r="F673" s="2"/>
      <c r="G673" s="2"/>
      <c r="H673" s="2"/>
      <c r="I673" s="2"/>
    </row>
    <row r="674" ht="12.75" customHeight="1">
      <c r="A674" s="2"/>
      <c r="B674" s="2"/>
      <c r="C674" s="2"/>
      <c r="D674" s="2"/>
      <c r="E674" s="2"/>
      <c r="F674" s="2"/>
      <c r="G674" s="2"/>
      <c r="H674" s="2"/>
      <c r="I674" s="2"/>
    </row>
    <row r="675" ht="12.75" customHeight="1">
      <c r="A675" s="2"/>
      <c r="B675" s="2"/>
      <c r="C675" s="2"/>
      <c r="D675" s="2"/>
      <c r="E675" s="2"/>
      <c r="F675" s="2"/>
      <c r="G675" s="2"/>
      <c r="H675" s="2"/>
      <c r="I675" s="2"/>
    </row>
    <row r="676" ht="12.75" customHeight="1">
      <c r="A676" s="2"/>
      <c r="B676" s="2"/>
      <c r="C676" s="2"/>
      <c r="D676" s="2"/>
      <c r="E676" s="2"/>
      <c r="F676" s="2"/>
      <c r="G676" s="2"/>
      <c r="H676" s="2"/>
      <c r="I676" s="2"/>
    </row>
    <row r="677" ht="12.75" customHeight="1">
      <c r="A677" s="2"/>
      <c r="B677" s="2"/>
      <c r="C677" s="2"/>
      <c r="D677" s="2"/>
      <c r="E677" s="2"/>
      <c r="F677" s="2"/>
      <c r="G677" s="2"/>
      <c r="H677" s="2"/>
      <c r="I677" s="2"/>
    </row>
    <row r="678" ht="12.75" customHeight="1">
      <c r="A678" s="2"/>
      <c r="B678" s="2"/>
      <c r="C678" s="2"/>
      <c r="D678" s="2"/>
      <c r="E678" s="2"/>
      <c r="F678" s="2"/>
      <c r="G678" s="2"/>
      <c r="H678" s="2"/>
      <c r="I678" s="2"/>
    </row>
    <row r="679" ht="12.75" customHeight="1">
      <c r="A679" s="2"/>
      <c r="B679" s="2"/>
      <c r="C679" s="2"/>
      <c r="D679" s="2"/>
      <c r="E679" s="2"/>
      <c r="F679" s="2"/>
      <c r="G679" s="2"/>
      <c r="H679" s="2"/>
      <c r="I679" s="2"/>
    </row>
    <row r="680" ht="12.75" customHeight="1">
      <c r="A680" s="2"/>
      <c r="B680" s="2"/>
      <c r="C680" s="2"/>
      <c r="D680" s="2"/>
      <c r="E680" s="2"/>
      <c r="F680" s="2"/>
      <c r="G680" s="2"/>
      <c r="H680" s="2"/>
      <c r="I680" s="2"/>
    </row>
    <row r="681" ht="12.75" customHeight="1">
      <c r="A681" s="2"/>
      <c r="B681" s="2"/>
      <c r="C681" s="2"/>
      <c r="D681" s="2"/>
      <c r="E681" s="2"/>
      <c r="F681" s="2"/>
      <c r="G681" s="2"/>
      <c r="H681" s="2"/>
      <c r="I681" s="2"/>
    </row>
    <row r="682" ht="12.75" customHeight="1">
      <c r="A682" s="2"/>
      <c r="B682" s="2"/>
      <c r="C682" s="2"/>
      <c r="D682" s="2"/>
      <c r="E682" s="2"/>
      <c r="F682" s="2"/>
      <c r="G682" s="2"/>
      <c r="H682" s="2"/>
      <c r="I682" s="2"/>
    </row>
    <row r="683" ht="12.75" customHeight="1">
      <c r="A683" s="2"/>
      <c r="B683" s="2"/>
      <c r="C683" s="2"/>
      <c r="D683" s="2"/>
      <c r="E683" s="2"/>
      <c r="F683" s="2"/>
      <c r="G683" s="2"/>
      <c r="H683" s="2"/>
      <c r="I683" s="2"/>
    </row>
    <row r="684" ht="12.75" customHeight="1">
      <c r="A684" s="2"/>
      <c r="B684" s="2"/>
      <c r="C684" s="2"/>
      <c r="D684" s="2"/>
      <c r="E684" s="2"/>
      <c r="F684" s="2"/>
      <c r="G684" s="2"/>
      <c r="H684" s="2"/>
      <c r="I684" s="2"/>
    </row>
    <row r="685" ht="12.75" customHeight="1">
      <c r="A685" s="2"/>
      <c r="B685" s="2"/>
      <c r="C685" s="2"/>
      <c r="D685" s="2"/>
      <c r="E685" s="2"/>
      <c r="F685" s="2"/>
      <c r="G685" s="2"/>
      <c r="H685" s="2"/>
      <c r="I685" s="2"/>
    </row>
    <row r="686" ht="12.75" customHeight="1">
      <c r="A686" s="2"/>
      <c r="B686" s="2"/>
      <c r="C686" s="2"/>
      <c r="D686" s="2"/>
      <c r="E686" s="2"/>
      <c r="F686" s="2"/>
      <c r="G686" s="2"/>
      <c r="H686" s="2"/>
      <c r="I686" s="2"/>
    </row>
    <row r="687" ht="12.75" customHeight="1">
      <c r="A687" s="2"/>
      <c r="B687" s="2"/>
      <c r="C687" s="2"/>
      <c r="D687" s="2"/>
      <c r="E687" s="2"/>
      <c r="F687" s="2"/>
      <c r="G687" s="2"/>
      <c r="H687" s="2"/>
      <c r="I687" s="2"/>
    </row>
    <row r="688" ht="12.75" customHeight="1">
      <c r="A688" s="2"/>
      <c r="B688" s="2"/>
      <c r="C688" s="2"/>
      <c r="D688" s="2"/>
      <c r="E688" s="2"/>
      <c r="F688" s="2"/>
      <c r="G688" s="2"/>
      <c r="H688" s="2"/>
      <c r="I688" s="2"/>
    </row>
    <row r="689" ht="12.75" customHeight="1">
      <c r="A689" s="2"/>
      <c r="B689" s="2"/>
      <c r="C689" s="2"/>
      <c r="D689" s="2"/>
      <c r="E689" s="2"/>
      <c r="F689" s="2"/>
      <c r="G689" s="2"/>
      <c r="H689" s="2"/>
      <c r="I689" s="2"/>
    </row>
    <row r="690" ht="12.75" customHeight="1">
      <c r="A690" s="2"/>
      <c r="B690" s="2"/>
      <c r="C690" s="2"/>
      <c r="D690" s="2"/>
      <c r="E690" s="2"/>
      <c r="F690" s="2"/>
      <c r="G690" s="2"/>
      <c r="H690" s="2"/>
      <c r="I690" s="2"/>
    </row>
    <row r="691" ht="12.75" customHeight="1">
      <c r="A691" s="2"/>
      <c r="B691" s="2"/>
      <c r="C691" s="2"/>
      <c r="D691" s="2"/>
      <c r="E691" s="2"/>
      <c r="F691" s="2"/>
      <c r="G691" s="2"/>
      <c r="H691" s="2"/>
      <c r="I691" s="2"/>
    </row>
    <row r="692" ht="12.75" customHeight="1">
      <c r="A692" s="2"/>
      <c r="B692" s="2"/>
      <c r="C692" s="2"/>
      <c r="D692" s="2"/>
      <c r="E692" s="2"/>
      <c r="F692" s="2"/>
      <c r="G692" s="2"/>
      <c r="H692" s="2"/>
      <c r="I692" s="2"/>
    </row>
    <row r="693" ht="12.75" customHeight="1">
      <c r="A693" s="2"/>
      <c r="B693" s="2"/>
      <c r="C693" s="2"/>
      <c r="D693" s="2"/>
      <c r="E693" s="2"/>
      <c r="F693" s="2"/>
      <c r="G693" s="2"/>
      <c r="H693" s="2"/>
      <c r="I693" s="2"/>
    </row>
    <row r="694" ht="12.75" customHeight="1">
      <c r="A694" s="2"/>
      <c r="B694" s="2"/>
      <c r="C694" s="2"/>
      <c r="D694" s="2"/>
      <c r="E694" s="2"/>
      <c r="F694" s="2"/>
      <c r="G694" s="2"/>
      <c r="H694" s="2"/>
      <c r="I694" s="2"/>
    </row>
    <row r="695" ht="12.75" customHeight="1">
      <c r="A695" s="2"/>
      <c r="B695" s="2"/>
      <c r="C695" s="2"/>
      <c r="D695" s="2"/>
      <c r="E695" s="2"/>
      <c r="F695" s="2"/>
      <c r="G695" s="2"/>
      <c r="H695" s="2"/>
      <c r="I695" s="2"/>
    </row>
    <row r="696" ht="12.75" customHeight="1">
      <c r="A696" s="2"/>
      <c r="B696" s="2"/>
      <c r="C696" s="2"/>
      <c r="D696" s="2"/>
      <c r="E696" s="2"/>
      <c r="F696" s="2"/>
      <c r="G696" s="2"/>
      <c r="H696" s="2"/>
      <c r="I696" s="2"/>
    </row>
    <row r="697" ht="12.75" customHeight="1">
      <c r="A697" s="2"/>
      <c r="B697" s="2"/>
      <c r="C697" s="2"/>
      <c r="D697" s="2"/>
      <c r="E697" s="2"/>
      <c r="F697" s="2"/>
      <c r="G697" s="2"/>
      <c r="H697" s="2"/>
      <c r="I697" s="2"/>
    </row>
    <row r="698" ht="12.75" customHeight="1">
      <c r="A698" s="2"/>
      <c r="B698" s="2"/>
      <c r="C698" s="2"/>
      <c r="D698" s="2"/>
      <c r="E698" s="2"/>
      <c r="F698" s="2"/>
      <c r="G698" s="2"/>
      <c r="H698" s="2"/>
      <c r="I698" s="2"/>
    </row>
    <row r="699" ht="12.75" customHeight="1">
      <c r="A699" s="2"/>
      <c r="B699" s="2"/>
      <c r="C699" s="2"/>
      <c r="D699" s="2"/>
      <c r="E699" s="2"/>
      <c r="F699" s="2"/>
      <c r="G699" s="2"/>
      <c r="H699" s="2"/>
      <c r="I699" s="2"/>
    </row>
    <row r="700" ht="12.75" customHeight="1">
      <c r="A700" s="2"/>
      <c r="B700" s="2"/>
      <c r="C700" s="2"/>
      <c r="D700" s="2"/>
      <c r="E700" s="2"/>
      <c r="F700" s="2"/>
      <c r="G700" s="2"/>
      <c r="H700" s="2"/>
      <c r="I700" s="2"/>
    </row>
    <row r="701" ht="12.75" customHeight="1">
      <c r="A701" s="2"/>
      <c r="B701" s="2"/>
      <c r="C701" s="2"/>
      <c r="D701" s="2"/>
      <c r="E701" s="2"/>
      <c r="F701" s="2"/>
      <c r="G701" s="2"/>
      <c r="H701" s="2"/>
      <c r="I701" s="2"/>
    </row>
    <row r="702" ht="12.75" customHeight="1">
      <c r="A702" s="2"/>
      <c r="B702" s="2"/>
      <c r="C702" s="2"/>
      <c r="D702" s="2"/>
      <c r="E702" s="2"/>
      <c r="F702" s="2"/>
      <c r="G702" s="2"/>
      <c r="H702" s="2"/>
      <c r="I702" s="2"/>
    </row>
    <row r="703" ht="12.75" customHeight="1">
      <c r="A703" s="2"/>
      <c r="B703" s="2"/>
      <c r="C703" s="2"/>
      <c r="D703" s="2"/>
      <c r="E703" s="2"/>
      <c r="F703" s="2"/>
      <c r="G703" s="2"/>
      <c r="H703" s="2"/>
      <c r="I703" s="2"/>
    </row>
    <row r="704" ht="12.75" customHeight="1">
      <c r="A704" s="2"/>
      <c r="B704" s="2"/>
      <c r="C704" s="2"/>
      <c r="D704" s="2"/>
      <c r="E704" s="2"/>
      <c r="F704" s="2"/>
      <c r="G704" s="2"/>
      <c r="H704" s="2"/>
      <c r="I704" s="2"/>
    </row>
    <row r="705" ht="12.75" customHeight="1">
      <c r="A705" s="2"/>
      <c r="B705" s="2"/>
      <c r="C705" s="2"/>
      <c r="D705" s="2"/>
      <c r="E705" s="2"/>
      <c r="F705" s="2"/>
      <c r="G705" s="2"/>
      <c r="H705" s="2"/>
      <c r="I705" s="2"/>
    </row>
    <row r="706" ht="12.75" customHeight="1">
      <c r="A706" s="2"/>
      <c r="B706" s="2"/>
      <c r="C706" s="2"/>
      <c r="D706" s="2"/>
      <c r="E706" s="2"/>
      <c r="F706" s="2"/>
      <c r="G706" s="2"/>
      <c r="H706" s="2"/>
      <c r="I706" s="2"/>
    </row>
    <row r="707" ht="12.75" customHeight="1">
      <c r="A707" s="2"/>
      <c r="B707" s="2"/>
      <c r="C707" s="2"/>
      <c r="D707" s="2"/>
      <c r="E707" s="2"/>
      <c r="F707" s="2"/>
      <c r="G707" s="2"/>
      <c r="H707" s="2"/>
      <c r="I707" s="2"/>
    </row>
    <row r="708" ht="12.75" customHeight="1">
      <c r="A708" s="2"/>
      <c r="B708" s="2"/>
      <c r="C708" s="2"/>
      <c r="D708" s="2"/>
      <c r="E708" s="2"/>
      <c r="F708" s="2"/>
      <c r="G708" s="2"/>
      <c r="H708" s="2"/>
      <c r="I708" s="2"/>
    </row>
    <row r="709" ht="12.75" customHeight="1">
      <c r="A709" s="2"/>
      <c r="B709" s="2"/>
      <c r="C709" s="2"/>
      <c r="D709" s="2"/>
      <c r="E709" s="2"/>
      <c r="F709" s="2"/>
      <c r="G709" s="2"/>
      <c r="H709" s="2"/>
      <c r="I709" s="2"/>
    </row>
    <row r="710" ht="12.75" customHeight="1">
      <c r="A710" s="2"/>
      <c r="B710" s="2"/>
      <c r="C710" s="2"/>
      <c r="D710" s="2"/>
      <c r="E710" s="2"/>
      <c r="F710" s="2"/>
      <c r="G710" s="2"/>
      <c r="H710" s="2"/>
      <c r="I710" s="2"/>
    </row>
    <row r="711" ht="12.75" customHeight="1">
      <c r="A711" s="2"/>
      <c r="B711" s="2"/>
      <c r="C711" s="2"/>
      <c r="D711" s="2"/>
      <c r="E711" s="2"/>
      <c r="F711" s="2"/>
      <c r="G711" s="2"/>
      <c r="H711" s="2"/>
      <c r="I711" s="2"/>
    </row>
    <row r="712" ht="12.75" customHeight="1">
      <c r="A712" s="2"/>
      <c r="B712" s="2"/>
      <c r="C712" s="2"/>
      <c r="D712" s="2"/>
      <c r="E712" s="2"/>
      <c r="F712" s="2"/>
      <c r="G712" s="2"/>
      <c r="H712" s="2"/>
      <c r="I712" s="2"/>
    </row>
    <row r="713" ht="12.75" customHeight="1">
      <c r="A713" s="2"/>
      <c r="B713" s="2"/>
      <c r="C713" s="2"/>
      <c r="D713" s="2"/>
      <c r="E713" s="2"/>
      <c r="F713" s="2"/>
      <c r="G713" s="2"/>
      <c r="H713" s="2"/>
      <c r="I713" s="2"/>
    </row>
    <row r="714" ht="12.75" customHeight="1">
      <c r="A714" s="2"/>
      <c r="B714" s="2"/>
      <c r="C714" s="2"/>
      <c r="D714" s="2"/>
      <c r="E714" s="2"/>
      <c r="F714" s="2"/>
      <c r="G714" s="2"/>
      <c r="H714" s="2"/>
      <c r="I714" s="2"/>
    </row>
    <row r="715" ht="12.75" customHeight="1">
      <c r="A715" s="2"/>
      <c r="B715" s="2"/>
      <c r="C715" s="2"/>
      <c r="D715" s="2"/>
      <c r="E715" s="2"/>
      <c r="F715" s="2"/>
      <c r="G715" s="2"/>
      <c r="H715" s="2"/>
      <c r="I715" s="2"/>
    </row>
    <row r="716" ht="12.75" customHeight="1">
      <c r="A716" s="2"/>
      <c r="B716" s="2"/>
      <c r="C716" s="2"/>
      <c r="D716" s="2"/>
      <c r="E716" s="2"/>
      <c r="F716" s="2"/>
      <c r="G716" s="2"/>
      <c r="H716" s="2"/>
      <c r="I716" s="2"/>
    </row>
    <row r="717" ht="12.75" customHeight="1">
      <c r="A717" s="2"/>
      <c r="B717" s="2"/>
      <c r="C717" s="2"/>
      <c r="D717" s="2"/>
      <c r="E717" s="2"/>
      <c r="F717" s="2"/>
      <c r="G717" s="2"/>
      <c r="H717" s="2"/>
      <c r="I717" s="2"/>
    </row>
    <row r="718" ht="12.75" customHeight="1">
      <c r="A718" s="2"/>
      <c r="B718" s="2"/>
      <c r="C718" s="2"/>
      <c r="D718" s="2"/>
      <c r="E718" s="2"/>
      <c r="F718" s="2"/>
      <c r="G718" s="2"/>
      <c r="H718" s="2"/>
      <c r="I718" s="2"/>
    </row>
    <row r="719" ht="12.75" customHeight="1">
      <c r="A719" s="2"/>
      <c r="B719" s="2"/>
      <c r="C719" s="2"/>
      <c r="D719" s="2"/>
      <c r="E719" s="2"/>
      <c r="F719" s="2"/>
      <c r="G719" s="2"/>
      <c r="H719" s="2"/>
      <c r="I719" s="2"/>
    </row>
    <row r="720" ht="12.75" customHeight="1">
      <c r="A720" s="2"/>
      <c r="B720" s="2"/>
      <c r="C720" s="2"/>
      <c r="D720" s="2"/>
      <c r="E720" s="2"/>
      <c r="F720" s="2"/>
      <c r="G720" s="2"/>
      <c r="H720" s="2"/>
      <c r="I720" s="2"/>
    </row>
    <row r="721" ht="12.75" customHeight="1">
      <c r="A721" s="2"/>
      <c r="B721" s="2"/>
      <c r="C721" s="2"/>
      <c r="D721" s="2"/>
      <c r="E721" s="2"/>
      <c r="F721" s="2"/>
      <c r="G721" s="2"/>
      <c r="H721" s="2"/>
      <c r="I721" s="2"/>
    </row>
    <row r="722" ht="12.75" customHeight="1">
      <c r="A722" s="2"/>
      <c r="B722" s="2"/>
      <c r="C722" s="2"/>
      <c r="D722" s="2"/>
      <c r="E722" s="2"/>
      <c r="F722" s="2"/>
      <c r="G722" s="2"/>
      <c r="H722" s="2"/>
      <c r="I722" s="2"/>
    </row>
    <row r="723" ht="12.75" customHeight="1">
      <c r="A723" s="2"/>
      <c r="B723" s="2"/>
      <c r="C723" s="2"/>
      <c r="D723" s="2"/>
      <c r="E723" s="2"/>
      <c r="F723" s="2"/>
      <c r="G723" s="2"/>
      <c r="H723" s="2"/>
      <c r="I723" s="2"/>
    </row>
    <row r="724" ht="12.75" customHeight="1">
      <c r="A724" s="2"/>
      <c r="B724" s="2"/>
      <c r="C724" s="2"/>
      <c r="D724" s="2"/>
      <c r="E724" s="2"/>
      <c r="F724" s="2"/>
      <c r="G724" s="2"/>
      <c r="H724" s="2"/>
      <c r="I724" s="2"/>
    </row>
    <row r="725" ht="12.75" customHeight="1">
      <c r="A725" s="2"/>
      <c r="B725" s="2"/>
      <c r="C725" s="2"/>
      <c r="D725" s="2"/>
      <c r="E725" s="2"/>
      <c r="F725" s="2"/>
      <c r="G725" s="2"/>
      <c r="H725" s="2"/>
      <c r="I725" s="2"/>
    </row>
    <row r="726" ht="12.75" customHeight="1">
      <c r="A726" s="2"/>
      <c r="B726" s="2"/>
      <c r="C726" s="2"/>
      <c r="D726" s="2"/>
      <c r="E726" s="2"/>
      <c r="F726" s="2"/>
      <c r="G726" s="2"/>
      <c r="H726" s="2"/>
      <c r="I726" s="2"/>
    </row>
    <row r="727" ht="12.75" customHeight="1">
      <c r="A727" s="2"/>
      <c r="B727" s="2"/>
      <c r="C727" s="2"/>
      <c r="D727" s="2"/>
      <c r="E727" s="2"/>
      <c r="F727" s="2"/>
      <c r="G727" s="2"/>
      <c r="H727" s="2"/>
      <c r="I727" s="2"/>
    </row>
    <row r="728" ht="12.75" customHeight="1">
      <c r="A728" s="2"/>
      <c r="B728" s="2"/>
      <c r="C728" s="2"/>
      <c r="D728" s="2"/>
      <c r="E728" s="2"/>
      <c r="F728" s="2"/>
      <c r="G728" s="2"/>
      <c r="H728" s="2"/>
      <c r="I728" s="2"/>
    </row>
    <row r="729" ht="12.75" customHeight="1">
      <c r="A729" s="2"/>
      <c r="B729" s="2"/>
      <c r="C729" s="2"/>
      <c r="D729" s="2"/>
      <c r="E729" s="2"/>
      <c r="F729" s="2"/>
      <c r="G729" s="2"/>
      <c r="H729" s="2"/>
      <c r="I729" s="2"/>
    </row>
    <row r="730" ht="12.75" customHeight="1">
      <c r="A730" s="2"/>
      <c r="B730" s="2"/>
      <c r="C730" s="2"/>
      <c r="D730" s="2"/>
      <c r="E730" s="2"/>
      <c r="F730" s="2"/>
      <c r="G730" s="2"/>
      <c r="H730" s="2"/>
      <c r="I730" s="2"/>
    </row>
    <row r="731" ht="12.75" customHeight="1">
      <c r="A731" s="2"/>
      <c r="B731" s="2"/>
      <c r="C731" s="2"/>
      <c r="D731" s="2"/>
      <c r="E731" s="2"/>
      <c r="F731" s="2"/>
      <c r="G731" s="2"/>
      <c r="H731" s="2"/>
      <c r="I731" s="2"/>
    </row>
    <row r="732" ht="12.75" customHeight="1">
      <c r="A732" s="2"/>
      <c r="B732" s="2"/>
      <c r="C732" s="2"/>
      <c r="D732" s="2"/>
      <c r="E732" s="2"/>
      <c r="F732" s="2"/>
      <c r="G732" s="2"/>
      <c r="H732" s="2"/>
      <c r="I732" s="2"/>
    </row>
    <row r="733" ht="12.75" customHeight="1">
      <c r="A733" s="2"/>
      <c r="B733" s="2"/>
      <c r="C733" s="2"/>
      <c r="D733" s="2"/>
      <c r="E733" s="2"/>
      <c r="F733" s="2"/>
      <c r="G733" s="2"/>
      <c r="H733" s="2"/>
      <c r="I733" s="2"/>
    </row>
    <row r="734" ht="12.75" customHeight="1">
      <c r="A734" s="2"/>
      <c r="B734" s="2"/>
      <c r="C734" s="2"/>
      <c r="D734" s="2"/>
      <c r="E734" s="2"/>
      <c r="F734" s="2"/>
      <c r="G734" s="2"/>
      <c r="H734" s="2"/>
      <c r="I734" s="2"/>
    </row>
    <row r="735" ht="12.75" customHeight="1">
      <c r="A735" s="2"/>
      <c r="B735" s="2"/>
      <c r="C735" s="2"/>
      <c r="D735" s="2"/>
      <c r="E735" s="2"/>
      <c r="F735" s="2"/>
      <c r="G735" s="2"/>
      <c r="H735" s="2"/>
      <c r="I735" s="2"/>
    </row>
    <row r="736" ht="12.75" customHeight="1">
      <c r="A736" s="2"/>
      <c r="B736" s="2"/>
      <c r="C736" s="2"/>
      <c r="D736" s="2"/>
      <c r="E736" s="2"/>
      <c r="F736" s="2"/>
      <c r="G736" s="2"/>
      <c r="H736" s="2"/>
      <c r="I736" s="2"/>
    </row>
    <row r="737" ht="12.75" customHeight="1">
      <c r="A737" s="2"/>
      <c r="B737" s="2"/>
      <c r="C737" s="2"/>
      <c r="D737" s="2"/>
      <c r="E737" s="2"/>
      <c r="F737" s="2"/>
      <c r="G737" s="2"/>
      <c r="H737" s="2"/>
      <c r="I737" s="2"/>
    </row>
    <row r="738" ht="12.75" customHeight="1">
      <c r="A738" s="2"/>
      <c r="B738" s="2"/>
      <c r="C738" s="2"/>
      <c r="D738" s="2"/>
      <c r="E738" s="2"/>
      <c r="F738" s="2"/>
      <c r="G738" s="2"/>
      <c r="H738" s="2"/>
      <c r="I738" s="2"/>
    </row>
    <row r="739" ht="12.75" customHeight="1">
      <c r="A739" s="2"/>
      <c r="B739" s="2"/>
      <c r="C739" s="2"/>
      <c r="D739" s="2"/>
      <c r="E739" s="2"/>
      <c r="F739" s="2"/>
      <c r="G739" s="2"/>
      <c r="H739" s="2"/>
      <c r="I739" s="2"/>
    </row>
    <row r="740" ht="12.75" customHeight="1">
      <c r="A740" s="2"/>
      <c r="B740" s="2"/>
      <c r="C740" s="2"/>
      <c r="D740" s="2"/>
      <c r="E740" s="2"/>
      <c r="F740" s="2"/>
      <c r="G740" s="2"/>
      <c r="H740" s="2"/>
      <c r="I740" s="2"/>
    </row>
    <row r="741" ht="12.75" customHeight="1">
      <c r="A741" s="2"/>
      <c r="B741" s="2"/>
      <c r="C741" s="2"/>
      <c r="D741" s="2"/>
      <c r="E741" s="2"/>
      <c r="F741" s="2"/>
      <c r="G741" s="2"/>
      <c r="H741" s="2"/>
      <c r="I741" s="2"/>
    </row>
    <row r="742" ht="12.75" customHeight="1">
      <c r="A742" s="2"/>
      <c r="B742" s="2"/>
      <c r="C742" s="2"/>
      <c r="D742" s="2"/>
      <c r="E742" s="2"/>
      <c r="F742" s="2"/>
      <c r="G742" s="2"/>
      <c r="H742" s="2"/>
      <c r="I742" s="2"/>
    </row>
    <row r="743" ht="12.75" customHeight="1">
      <c r="A743" s="2"/>
      <c r="B743" s="2"/>
      <c r="C743" s="2"/>
      <c r="D743" s="2"/>
      <c r="E743" s="2"/>
      <c r="F743" s="2"/>
      <c r="G743" s="2"/>
      <c r="H743" s="2"/>
      <c r="I743" s="2"/>
    </row>
    <row r="744" ht="12.75" customHeight="1">
      <c r="A744" s="2"/>
      <c r="B744" s="2"/>
      <c r="C744" s="2"/>
      <c r="D744" s="2"/>
      <c r="E744" s="2"/>
      <c r="F744" s="2"/>
      <c r="G744" s="2"/>
      <c r="H744" s="2"/>
      <c r="I744" s="2"/>
    </row>
    <row r="745" ht="12.75" customHeight="1">
      <c r="A745" s="2"/>
      <c r="B745" s="2"/>
      <c r="C745" s="2"/>
      <c r="D745" s="2"/>
      <c r="E745" s="2"/>
      <c r="F745" s="2"/>
      <c r="G745" s="2"/>
      <c r="H745" s="2"/>
      <c r="I745" s="2"/>
    </row>
    <row r="746" ht="12.75" customHeight="1">
      <c r="A746" s="2"/>
      <c r="B746" s="2"/>
      <c r="C746" s="2"/>
      <c r="D746" s="2"/>
      <c r="E746" s="2"/>
      <c r="F746" s="2"/>
      <c r="G746" s="2"/>
      <c r="H746" s="2"/>
      <c r="I746" s="2"/>
    </row>
    <row r="747" ht="12.75" customHeight="1">
      <c r="A747" s="2"/>
      <c r="B747" s="2"/>
      <c r="C747" s="2"/>
      <c r="D747" s="2"/>
      <c r="E747" s="2"/>
      <c r="F747" s="2"/>
      <c r="G747" s="2"/>
      <c r="H747" s="2"/>
      <c r="I747" s="2"/>
    </row>
    <row r="748" ht="12.75" customHeight="1">
      <c r="A748" s="2"/>
      <c r="B748" s="2"/>
      <c r="C748" s="2"/>
      <c r="D748" s="2"/>
      <c r="E748" s="2"/>
      <c r="F748" s="2"/>
      <c r="G748" s="2"/>
      <c r="H748" s="2"/>
      <c r="I748" s="2"/>
    </row>
    <row r="749" ht="12.75" customHeight="1">
      <c r="A749" s="2"/>
      <c r="B749" s="2"/>
      <c r="C749" s="2"/>
      <c r="D749" s="2"/>
      <c r="E749" s="2"/>
      <c r="F749" s="2"/>
      <c r="G749" s="2"/>
      <c r="H749" s="2"/>
      <c r="I749" s="2"/>
    </row>
    <row r="750" ht="12.75" customHeight="1">
      <c r="A750" s="2"/>
      <c r="B750" s="2"/>
      <c r="C750" s="2"/>
      <c r="D750" s="2"/>
      <c r="E750" s="2"/>
      <c r="F750" s="2"/>
      <c r="G750" s="2"/>
      <c r="H750" s="2"/>
      <c r="I750" s="2"/>
    </row>
    <row r="751" ht="12.75" customHeight="1">
      <c r="A751" s="2"/>
      <c r="B751" s="2"/>
      <c r="C751" s="2"/>
      <c r="D751" s="2"/>
      <c r="E751" s="2"/>
      <c r="F751" s="2"/>
      <c r="G751" s="2"/>
      <c r="H751" s="2"/>
      <c r="I751" s="2"/>
    </row>
    <row r="752" ht="12.75" customHeight="1">
      <c r="A752" s="2"/>
      <c r="B752" s="2"/>
      <c r="C752" s="2"/>
      <c r="D752" s="2"/>
      <c r="E752" s="2"/>
      <c r="F752" s="2"/>
      <c r="G752" s="2"/>
      <c r="H752" s="2"/>
      <c r="I752" s="2"/>
    </row>
    <row r="753" ht="12.75" customHeight="1">
      <c r="A753" s="2"/>
      <c r="B753" s="2"/>
      <c r="C753" s="2"/>
      <c r="D753" s="2"/>
      <c r="E753" s="2"/>
      <c r="F753" s="2"/>
      <c r="G753" s="2"/>
      <c r="H753" s="2"/>
      <c r="I753" s="2"/>
    </row>
    <row r="754" ht="12.75" customHeight="1">
      <c r="A754" s="2"/>
      <c r="B754" s="2"/>
      <c r="C754" s="2"/>
      <c r="D754" s="2"/>
      <c r="E754" s="2"/>
      <c r="F754" s="2"/>
      <c r="G754" s="2"/>
      <c r="H754" s="2"/>
      <c r="I754" s="2"/>
    </row>
    <row r="755" ht="12.75" customHeight="1">
      <c r="A755" s="2"/>
      <c r="B755" s="2"/>
      <c r="C755" s="2"/>
      <c r="D755" s="2"/>
      <c r="E755" s="2"/>
      <c r="F755" s="2"/>
      <c r="G755" s="2"/>
      <c r="H755" s="2"/>
      <c r="I755" s="2"/>
    </row>
    <row r="756" ht="12.75" customHeight="1">
      <c r="A756" s="2"/>
      <c r="B756" s="2"/>
      <c r="C756" s="2"/>
      <c r="D756" s="2"/>
      <c r="E756" s="2"/>
      <c r="F756" s="2"/>
      <c r="G756" s="2"/>
      <c r="H756" s="2"/>
      <c r="I756" s="2"/>
    </row>
    <row r="757" ht="12.75" customHeight="1">
      <c r="A757" s="2"/>
      <c r="B757" s="2"/>
      <c r="C757" s="2"/>
      <c r="D757" s="2"/>
      <c r="E757" s="2"/>
      <c r="F757" s="2"/>
      <c r="G757" s="2"/>
      <c r="H757" s="2"/>
      <c r="I757" s="2"/>
    </row>
    <row r="758" ht="12.75" customHeight="1">
      <c r="A758" s="2"/>
      <c r="B758" s="2"/>
      <c r="C758" s="2"/>
      <c r="D758" s="2"/>
      <c r="E758" s="2"/>
      <c r="F758" s="2"/>
      <c r="G758" s="2"/>
      <c r="H758" s="2"/>
      <c r="I758" s="2"/>
    </row>
    <row r="759" ht="12.75" customHeight="1">
      <c r="A759" s="2"/>
      <c r="B759" s="2"/>
      <c r="C759" s="2"/>
      <c r="D759" s="2"/>
      <c r="E759" s="2"/>
      <c r="F759" s="2"/>
      <c r="G759" s="2"/>
      <c r="H759" s="2"/>
      <c r="I759" s="2"/>
    </row>
    <row r="760" ht="12.75" customHeight="1">
      <c r="A760" s="2"/>
      <c r="B760" s="2"/>
      <c r="C760" s="2"/>
      <c r="D760" s="2"/>
      <c r="E760" s="2"/>
      <c r="F760" s="2"/>
      <c r="G760" s="2"/>
      <c r="H760" s="2"/>
      <c r="I760" s="2"/>
    </row>
    <row r="761" ht="12.75" customHeight="1">
      <c r="A761" s="2"/>
      <c r="B761" s="2"/>
      <c r="C761" s="2"/>
      <c r="D761" s="2"/>
      <c r="E761" s="2"/>
      <c r="F761" s="2"/>
      <c r="G761" s="2"/>
      <c r="H761" s="2"/>
      <c r="I761" s="2"/>
    </row>
    <row r="762" ht="12.75" customHeight="1">
      <c r="A762" s="2"/>
      <c r="B762" s="2"/>
      <c r="C762" s="2"/>
      <c r="D762" s="2"/>
      <c r="E762" s="2"/>
      <c r="F762" s="2"/>
      <c r="G762" s="2"/>
      <c r="H762" s="2"/>
      <c r="I762" s="2"/>
    </row>
    <row r="763" ht="12.75" customHeight="1">
      <c r="A763" s="2"/>
      <c r="B763" s="2"/>
      <c r="C763" s="2"/>
      <c r="D763" s="2"/>
      <c r="E763" s="2"/>
      <c r="F763" s="2"/>
      <c r="G763" s="2"/>
      <c r="H763" s="2"/>
      <c r="I763" s="2"/>
    </row>
    <row r="764" ht="12.75" customHeight="1">
      <c r="A764" s="2"/>
      <c r="B764" s="2"/>
      <c r="C764" s="2"/>
      <c r="D764" s="2"/>
      <c r="E764" s="2"/>
      <c r="F764" s="2"/>
      <c r="G764" s="2"/>
      <c r="H764" s="2"/>
      <c r="I764" s="2"/>
    </row>
    <row r="765" ht="12.75" customHeight="1">
      <c r="A765" s="2"/>
      <c r="B765" s="2"/>
      <c r="C765" s="2"/>
      <c r="D765" s="2"/>
      <c r="E765" s="2"/>
      <c r="F765" s="2"/>
      <c r="G765" s="2"/>
      <c r="H765" s="2"/>
      <c r="I765" s="2"/>
    </row>
    <row r="766" ht="12.75" customHeight="1">
      <c r="A766" s="2"/>
      <c r="B766" s="2"/>
      <c r="C766" s="2"/>
      <c r="D766" s="2"/>
      <c r="E766" s="2"/>
      <c r="F766" s="2"/>
      <c r="G766" s="2"/>
      <c r="H766" s="2"/>
      <c r="I766" s="2"/>
    </row>
    <row r="767" ht="12.75" customHeight="1">
      <c r="A767" s="2"/>
      <c r="B767" s="2"/>
      <c r="C767" s="2"/>
      <c r="D767" s="2"/>
      <c r="E767" s="2"/>
      <c r="F767" s="2"/>
      <c r="G767" s="2"/>
      <c r="H767" s="2"/>
      <c r="I767" s="2"/>
    </row>
    <row r="768" ht="12.75" customHeight="1">
      <c r="A768" s="2"/>
      <c r="B768" s="2"/>
      <c r="C768" s="2"/>
      <c r="D768" s="2"/>
      <c r="E768" s="2"/>
      <c r="F768" s="2"/>
      <c r="G768" s="2"/>
      <c r="H768" s="2"/>
      <c r="I768" s="2"/>
    </row>
    <row r="769" ht="12.75" customHeight="1">
      <c r="A769" s="2"/>
      <c r="B769" s="2"/>
      <c r="C769" s="2"/>
      <c r="D769" s="2"/>
      <c r="E769" s="2"/>
      <c r="F769" s="2"/>
      <c r="G769" s="2"/>
      <c r="H769" s="2"/>
      <c r="I769" s="2"/>
    </row>
    <row r="770" ht="12.75" customHeight="1">
      <c r="A770" s="2"/>
      <c r="B770" s="2"/>
      <c r="C770" s="2"/>
      <c r="D770" s="2"/>
      <c r="E770" s="2"/>
      <c r="F770" s="2"/>
      <c r="G770" s="2"/>
      <c r="H770" s="2"/>
      <c r="I770" s="2"/>
    </row>
    <row r="771" ht="12.75" customHeight="1">
      <c r="A771" s="2"/>
      <c r="B771" s="2"/>
      <c r="C771" s="2"/>
      <c r="D771" s="2"/>
      <c r="E771" s="2"/>
      <c r="F771" s="2"/>
      <c r="G771" s="2"/>
      <c r="H771" s="2"/>
      <c r="I771" s="2"/>
    </row>
    <row r="772" ht="12.75" customHeight="1">
      <c r="A772" s="2"/>
      <c r="B772" s="2"/>
      <c r="C772" s="2"/>
      <c r="D772" s="2"/>
      <c r="E772" s="2"/>
      <c r="F772" s="2"/>
      <c r="G772" s="2"/>
      <c r="H772" s="2"/>
      <c r="I772" s="2"/>
    </row>
    <row r="773" ht="12.75" customHeight="1">
      <c r="A773" s="2"/>
      <c r="B773" s="2"/>
      <c r="C773" s="2"/>
      <c r="D773" s="2"/>
      <c r="E773" s="2"/>
      <c r="F773" s="2"/>
      <c r="G773" s="2"/>
      <c r="H773" s="2"/>
      <c r="I773" s="2"/>
    </row>
    <row r="774" ht="12.75" customHeight="1">
      <c r="A774" s="2"/>
      <c r="B774" s="2"/>
      <c r="C774" s="2"/>
      <c r="D774" s="2"/>
      <c r="E774" s="2"/>
      <c r="F774" s="2"/>
      <c r="G774" s="2"/>
      <c r="H774" s="2"/>
      <c r="I774" s="2"/>
    </row>
    <row r="775" ht="12.75" customHeight="1">
      <c r="A775" s="2"/>
      <c r="B775" s="2"/>
      <c r="C775" s="2"/>
      <c r="D775" s="2"/>
      <c r="E775" s="2"/>
      <c r="F775" s="2"/>
      <c r="G775" s="2"/>
      <c r="H775" s="2"/>
      <c r="I775" s="2"/>
    </row>
    <row r="776" ht="12.75" customHeight="1">
      <c r="A776" s="2"/>
      <c r="B776" s="2"/>
      <c r="C776" s="2"/>
      <c r="D776" s="2"/>
      <c r="E776" s="2"/>
      <c r="F776" s="2"/>
      <c r="G776" s="2"/>
      <c r="H776" s="2"/>
      <c r="I776" s="2"/>
    </row>
    <row r="777" ht="12.75" customHeight="1">
      <c r="A777" s="2"/>
      <c r="B777" s="2"/>
      <c r="C777" s="2"/>
      <c r="D777" s="2"/>
      <c r="E777" s="2"/>
      <c r="F777" s="2"/>
      <c r="G777" s="2"/>
      <c r="H777" s="2"/>
      <c r="I777" s="2"/>
    </row>
    <row r="778" ht="12.75" customHeight="1">
      <c r="A778" s="2"/>
      <c r="B778" s="2"/>
      <c r="C778" s="2"/>
      <c r="D778" s="2"/>
      <c r="E778" s="2"/>
      <c r="F778" s="2"/>
      <c r="G778" s="2"/>
      <c r="H778" s="2"/>
      <c r="I778" s="2"/>
    </row>
    <row r="779" ht="12.75" customHeight="1">
      <c r="A779" s="2"/>
      <c r="B779" s="2"/>
      <c r="C779" s="2"/>
      <c r="D779" s="2"/>
      <c r="E779" s="2"/>
      <c r="F779" s="2"/>
      <c r="G779" s="2"/>
      <c r="H779" s="2"/>
      <c r="I779" s="2"/>
    </row>
    <row r="780" ht="12.75" customHeight="1">
      <c r="A780" s="2"/>
      <c r="B780" s="2"/>
      <c r="C780" s="2"/>
      <c r="D780" s="2"/>
      <c r="E780" s="2"/>
      <c r="F780" s="2"/>
      <c r="G780" s="2"/>
      <c r="H780" s="2"/>
      <c r="I780" s="2"/>
    </row>
    <row r="781" ht="12.75" customHeight="1">
      <c r="A781" s="2"/>
      <c r="B781" s="2"/>
      <c r="C781" s="2"/>
      <c r="D781" s="2"/>
      <c r="E781" s="2"/>
      <c r="F781" s="2"/>
      <c r="G781" s="2"/>
      <c r="H781" s="2"/>
      <c r="I781" s="2"/>
    </row>
    <row r="782" ht="12.75" customHeight="1">
      <c r="A782" s="2"/>
      <c r="B782" s="2"/>
      <c r="C782" s="2"/>
      <c r="D782" s="2"/>
      <c r="E782" s="2"/>
      <c r="F782" s="2"/>
      <c r="G782" s="2"/>
      <c r="H782" s="2"/>
      <c r="I782" s="2"/>
    </row>
    <row r="783" ht="12.75" customHeight="1">
      <c r="A783" s="2"/>
      <c r="B783" s="2"/>
      <c r="C783" s="2"/>
      <c r="D783" s="2"/>
      <c r="E783" s="2"/>
      <c r="F783" s="2"/>
      <c r="G783" s="2"/>
      <c r="H783" s="2"/>
      <c r="I783" s="2"/>
    </row>
    <row r="784" ht="12.75" customHeight="1">
      <c r="A784" s="2"/>
      <c r="B784" s="2"/>
      <c r="C784" s="2"/>
      <c r="D784" s="2"/>
      <c r="E784" s="2"/>
      <c r="F784" s="2"/>
      <c r="G784" s="2"/>
      <c r="H784" s="2"/>
      <c r="I784" s="2"/>
    </row>
    <row r="785" ht="12.75" customHeight="1">
      <c r="A785" s="2"/>
      <c r="B785" s="2"/>
      <c r="C785" s="2"/>
      <c r="D785" s="2"/>
      <c r="E785" s="2"/>
      <c r="F785" s="2"/>
      <c r="G785" s="2"/>
      <c r="H785" s="2"/>
      <c r="I785" s="2"/>
    </row>
    <row r="786" ht="12.75" customHeight="1">
      <c r="A786" s="2"/>
      <c r="B786" s="2"/>
      <c r="C786" s="2"/>
      <c r="D786" s="2"/>
      <c r="E786" s="2"/>
      <c r="F786" s="2"/>
      <c r="G786" s="2"/>
      <c r="H786" s="2"/>
      <c r="I786" s="2"/>
    </row>
    <row r="787" ht="12.75" customHeight="1">
      <c r="A787" s="2"/>
      <c r="B787" s="2"/>
      <c r="C787" s="2"/>
      <c r="D787" s="2"/>
      <c r="E787" s="2"/>
      <c r="F787" s="2"/>
      <c r="G787" s="2"/>
      <c r="H787" s="2"/>
      <c r="I787" s="2"/>
    </row>
    <row r="788" ht="12.75" customHeight="1">
      <c r="A788" s="2"/>
      <c r="B788" s="2"/>
      <c r="C788" s="2"/>
      <c r="D788" s="2"/>
      <c r="E788" s="2"/>
      <c r="F788" s="2"/>
      <c r="G788" s="2"/>
      <c r="H788" s="2"/>
      <c r="I788" s="2"/>
    </row>
    <row r="789" ht="12.75" customHeight="1">
      <c r="A789" s="2"/>
      <c r="B789" s="2"/>
      <c r="C789" s="2"/>
      <c r="D789" s="2"/>
      <c r="E789" s="2"/>
      <c r="F789" s="2"/>
      <c r="G789" s="2"/>
      <c r="H789" s="2"/>
      <c r="I789" s="2"/>
    </row>
    <row r="790" ht="12.75" customHeight="1">
      <c r="A790" s="2"/>
      <c r="B790" s="2"/>
      <c r="C790" s="2"/>
      <c r="D790" s="2"/>
      <c r="E790" s="2"/>
      <c r="F790" s="2"/>
      <c r="G790" s="2"/>
      <c r="H790" s="2"/>
      <c r="I790" s="2"/>
    </row>
    <row r="791" ht="12.75" customHeight="1">
      <c r="A791" s="2"/>
      <c r="B791" s="2"/>
      <c r="C791" s="2"/>
      <c r="D791" s="2"/>
      <c r="E791" s="2"/>
      <c r="F791" s="2"/>
      <c r="G791" s="2"/>
      <c r="H791" s="2"/>
      <c r="I791" s="2"/>
    </row>
    <row r="792" ht="12.75" customHeight="1">
      <c r="A792" s="2"/>
      <c r="B792" s="2"/>
      <c r="C792" s="2"/>
      <c r="D792" s="2"/>
      <c r="E792" s="2"/>
      <c r="F792" s="2"/>
      <c r="G792" s="2"/>
      <c r="H792" s="2"/>
      <c r="I792" s="2"/>
    </row>
    <row r="793" ht="12.75" customHeight="1">
      <c r="A793" s="2"/>
      <c r="B793" s="2"/>
      <c r="C793" s="2"/>
      <c r="D793" s="2"/>
      <c r="E793" s="2"/>
      <c r="F793" s="2"/>
      <c r="G793" s="2"/>
      <c r="H793" s="2"/>
      <c r="I793" s="2"/>
    </row>
    <row r="794" ht="12.75" customHeight="1">
      <c r="A794" s="2"/>
      <c r="B794" s="2"/>
      <c r="C794" s="2"/>
      <c r="D794" s="2"/>
      <c r="E794" s="2"/>
      <c r="F794" s="2"/>
      <c r="G794" s="2"/>
      <c r="H794" s="2"/>
      <c r="I794" s="2"/>
    </row>
    <row r="795" ht="12.75" customHeight="1">
      <c r="A795" s="2"/>
      <c r="B795" s="2"/>
      <c r="C795" s="2"/>
      <c r="D795" s="2"/>
      <c r="E795" s="2"/>
      <c r="F795" s="2"/>
      <c r="G795" s="2"/>
      <c r="H795" s="2"/>
      <c r="I795" s="2"/>
    </row>
    <row r="796" ht="12.75" customHeight="1">
      <c r="A796" s="2"/>
      <c r="B796" s="2"/>
      <c r="C796" s="2"/>
      <c r="D796" s="2"/>
      <c r="E796" s="2"/>
      <c r="F796" s="2"/>
      <c r="G796" s="2"/>
      <c r="H796" s="2"/>
      <c r="I796" s="2"/>
    </row>
    <row r="797" ht="12.75" customHeight="1">
      <c r="A797" s="2"/>
      <c r="B797" s="2"/>
      <c r="C797" s="2"/>
      <c r="D797" s="2"/>
      <c r="E797" s="2"/>
      <c r="F797" s="2"/>
      <c r="G797" s="2"/>
      <c r="H797" s="2"/>
      <c r="I797" s="2"/>
    </row>
    <row r="798" ht="12.75" customHeight="1">
      <c r="A798" s="2"/>
      <c r="B798" s="2"/>
      <c r="C798" s="2"/>
      <c r="D798" s="2"/>
      <c r="E798" s="2"/>
      <c r="F798" s="2"/>
      <c r="G798" s="2"/>
      <c r="H798" s="2"/>
      <c r="I798" s="2"/>
    </row>
    <row r="799" ht="12.75" customHeight="1">
      <c r="A799" s="2"/>
      <c r="B799" s="2"/>
      <c r="C799" s="2"/>
      <c r="D799" s="2"/>
      <c r="E799" s="2"/>
      <c r="F799" s="2"/>
      <c r="G799" s="2"/>
      <c r="H799" s="2"/>
      <c r="I799" s="2"/>
    </row>
    <row r="800" ht="12.75" customHeight="1">
      <c r="A800" s="2"/>
      <c r="B800" s="2"/>
      <c r="C800" s="2"/>
      <c r="D800" s="2"/>
      <c r="E800" s="2"/>
      <c r="F800" s="2"/>
      <c r="G800" s="2"/>
      <c r="H800" s="2"/>
      <c r="I800" s="2"/>
    </row>
    <row r="801" ht="12.75" customHeight="1">
      <c r="A801" s="2"/>
      <c r="B801" s="2"/>
      <c r="C801" s="2"/>
      <c r="D801" s="2"/>
      <c r="E801" s="2"/>
      <c r="F801" s="2"/>
      <c r="G801" s="2"/>
      <c r="H801" s="2"/>
      <c r="I801" s="2"/>
    </row>
    <row r="802" ht="12.75" customHeight="1">
      <c r="A802" s="2"/>
      <c r="B802" s="2"/>
      <c r="C802" s="2"/>
      <c r="D802" s="2"/>
      <c r="E802" s="2"/>
      <c r="F802" s="2"/>
      <c r="G802" s="2"/>
      <c r="H802" s="2"/>
      <c r="I802" s="2"/>
    </row>
    <row r="803" ht="12.75" customHeight="1">
      <c r="A803" s="2"/>
      <c r="B803" s="2"/>
      <c r="C803" s="2"/>
      <c r="D803" s="2"/>
      <c r="E803" s="2"/>
      <c r="F803" s="2"/>
      <c r="G803" s="2"/>
      <c r="H803" s="2"/>
      <c r="I803" s="2"/>
    </row>
    <row r="804" ht="12.75" customHeight="1">
      <c r="A804" s="2"/>
      <c r="B804" s="2"/>
      <c r="C804" s="2"/>
      <c r="D804" s="2"/>
      <c r="E804" s="2"/>
      <c r="F804" s="2"/>
      <c r="G804" s="2"/>
      <c r="H804" s="2"/>
      <c r="I804" s="2"/>
    </row>
    <row r="805" ht="12.75" customHeight="1">
      <c r="A805" s="2"/>
      <c r="B805" s="2"/>
      <c r="C805" s="2"/>
      <c r="D805" s="2"/>
      <c r="E805" s="2"/>
      <c r="F805" s="2"/>
      <c r="G805" s="2"/>
      <c r="H805" s="2"/>
      <c r="I805" s="2"/>
    </row>
    <row r="806" ht="12.75" customHeight="1">
      <c r="A806" s="2"/>
      <c r="B806" s="2"/>
      <c r="C806" s="2"/>
      <c r="D806" s="2"/>
      <c r="E806" s="2"/>
      <c r="F806" s="2"/>
      <c r="G806" s="2"/>
      <c r="H806" s="2"/>
      <c r="I806" s="2"/>
    </row>
    <row r="807" ht="12.75" customHeight="1">
      <c r="A807" s="2"/>
      <c r="B807" s="2"/>
      <c r="C807" s="2"/>
      <c r="D807" s="2"/>
      <c r="E807" s="2"/>
      <c r="F807" s="2"/>
      <c r="G807" s="2"/>
      <c r="H807" s="2"/>
      <c r="I807" s="2"/>
    </row>
    <row r="808" ht="12.75" customHeight="1">
      <c r="A808" s="2"/>
      <c r="B808" s="2"/>
      <c r="C808" s="2"/>
      <c r="D808" s="2"/>
      <c r="E808" s="2"/>
      <c r="F808" s="2"/>
      <c r="G808" s="2"/>
      <c r="H808" s="2"/>
      <c r="I808" s="2"/>
    </row>
    <row r="809" ht="12.75" customHeight="1">
      <c r="A809" s="2"/>
      <c r="B809" s="2"/>
      <c r="C809" s="2"/>
      <c r="D809" s="2"/>
      <c r="E809" s="2"/>
      <c r="F809" s="2"/>
      <c r="G809" s="2"/>
      <c r="H809" s="2"/>
      <c r="I809" s="2"/>
    </row>
    <row r="810" ht="12.75" customHeight="1">
      <c r="A810" s="2"/>
      <c r="B810" s="2"/>
      <c r="C810" s="2"/>
      <c r="D810" s="2"/>
      <c r="E810" s="2"/>
      <c r="F810" s="2"/>
      <c r="G810" s="2"/>
      <c r="H810" s="2"/>
      <c r="I810" s="2"/>
    </row>
    <row r="811" ht="12.75" customHeight="1">
      <c r="A811" s="2"/>
      <c r="B811" s="2"/>
      <c r="C811" s="2"/>
      <c r="D811" s="2"/>
      <c r="E811" s="2"/>
      <c r="F811" s="2"/>
      <c r="G811" s="2"/>
      <c r="H811" s="2"/>
      <c r="I811" s="2"/>
    </row>
    <row r="812" ht="12.75" customHeight="1">
      <c r="A812" s="2"/>
      <c r="B812" s="2"/>
      <c r="C812" s="2"/>
      <c r="D812" s="2"/>
      <c r="E812" s="2"/>
      <c r="F812" s="2"/>
      <c r="G812" s="2"/>
      <c r="H812" s="2"/>
      <c r="I812" s="2"/>
    </row>
    <row r="813" ht="12.75" customHeight="1">
      <c r="A813" s="2"/>
      <c r="B813" s="2"/>
      <c r="C813" s="2"/>
      <c r="D813" s="2"/>
      <c r="E813" s="2"/>
      <c r="F813" s="2"/>
      <c r="G813" s="2"/>
      <c r="H813" s="2"/>
      <c r="I813" s="2"/>
    </row>
    <row r="814" ht="12.75" customHeight="1">
      <c r="A814" s="2"/>
      <c r="B814" s="2"/>
      <c r="C814" s="2"/>
      <c r="D814" s="2"/>
      <c r="E814" s="2"/>
      <c r="F814" s="2"/>
      <c r="G814" s="2"/>
      <c r="H814" s="2"/>
      <c r="I814" s="2"/>
    </row>
    <row r="815" ht="12.75" customHeight="1">
      <c r="A815" s="2"/>
      <c r="B815" s="2"/>
      <c r="C815" s="2"/>
      <c r="D815" s="2"/>
      <c r="E815" s="2"/>
      <c r="F815" s="2"/>
      <c r="G815" s="2"/>
      <c r="H815" s="2"/>
      <c r="I815" s="2"/>
    </row>
    <row r="816" ht="12.75" customHeight="1">
      <c r="A816" s="2"/>
      <c r="B816" s="2"/>
      <c r="C816" s="2"/>
      <c r="D816" s="2"/>
      <c r="E816" s="2"/>
      <c r="F816" s="2"/>
      <c r="G816" s="2"/>
      <c r="H816" s="2"/>
      <c r="I816" s="2"/>
    </row>
    <row r="817" ht="12.75" customHeight="1">
      <c r="A817" s="2"/>
      <c r="B817" s="2"/>
      <c r="C817" s="2"/>
      <c r="D817" s="2"/>
      <c r="E817" s="2"/>
      <c r="F817" s="2"/>
      <c r="G817" s="2"/>
      <c r="H817" s="2"/>
      <c r="I817" s="2"/>
    </row>
    <row r="818" ht="12.75" customHeight="1">
      <c r="A818" s="2"/>
      <c r="B818" s="2"/>
      <c r="C818" s="2"/>
      <c r="D818" s="2"/>
      <c r="E818" s="2"/>
      <c r="F818" s="2"/>
      <c r="G818" s="2"/>
      <c r="H818" s="2"/>
      <c r="I818" s="2"/>
    </row>
    <row r="819" ht="12.75" customHeight="1">
      <c r="A819" s="2"/>
      <c r="B819" s="2"/>
      <c r="C819" s="2"/>
      <c r="D819" s="2"/>
      <c r="E819" s="2"/>
      <c r="F819" s="2"/>
      <c r="G819" s="2"/>
      <c r="H819" s="2"/>
      <c r="I819" s="2"/>
    </row>
    <row r="820" ht="12.75" customHeight="1">
      <c r="A820" s="2"/>
      <c r="B820" s="2"/>
      <c r="C820" s="2"/>
      <c r="D820" s="2"/>
      <c r="E820" s="2"/>
      <c r="F820" s="2"/>
      <c r="G820" s="2"/>
      <c r="H820" s="2"/>
      <c r="I820" s="2"/>
    </row>
    <row r="821" ht="12.75" customHeight="1">
      <c r="A821" s="2"/>
      <c r="B821" s="2"/>
      <c r="C821" s="2"/>
      <c r="D821" s="2"/>
      <c r="E821" s="2"/>
      <c r="F821" s="2"/>
      <c r="G821" s="2"/>
      <c r="H821" s="2"/>
      <c r="I821" s="2"/>
    </row>
    <row r="822" ht="12.75" customHeight="1">
      <c r="A822" s="2"/>
      <c r="B822" s="2"/>
      <c r="C822" s="2"/>
      <c r="D822" s="2"/>
      <c r="E822" s="2"/>
      <c r="F822" s="2"/>
      <c r="G822" s="2"/>
      <c r="H822" s="2"/>
      <c r="I822" s="2"/>
    </row>
    <row r="823" ht="12.75" customHeight="1">
      <c r="A823" s="2"/>
      <c r="B823" s="2"/>
      <c r="C823" s="2"/>
      <c r="D823" s="2"/>
      <c r="E823" s="2"/>
      <c r="F823" s="2"/>
      <c r="G823" s="2"/>
      <c r="H823" s="2"/>
      <c r="I823" s="2"/>
    </row>
    <row r="824" ht="12.75" customHeight="1">
      <c r="A824" s="2"/>
      <c r="B824" s="2"/>
      <c r="C824" s="2"/>
      <c r="D824" s="2"/>
      <c r="E824" s="2"/>
      <c r="F824" s="2"/>
      <c r="G824" s="2"/>
      <c r="H824" s="2"/>
      <c r="I824" s="2"/>
    </row>
    <row r="825" ht="12.75" customHeight="1">
      <c r="A825" s="2"/>
      <c r="B825" s="2"/>
      <c r="C825" s="2"/>
      <c r="D825" s="2"/>
      <c r="E825" s="2"/>
      <c r="F825" s="2"/>
      <c r="G825" s="2"/>
      <c r="H825" s="2"/>
      <c r="I825" s="2"/>
    </row>
    <row r="826" ht="12.75" customHeight="1">
      <c r="A826" s="2"/>
      <c r="B826" s="2"/>
      <c r="C826" s="2"/>
      <c r="D826" s="2"/>
      <c r="E826" s="2"/>
      <c r="F826" s="2"/>
      <c r="G826" s="2"/>
      <c r="H826" s="2"/>
      <c r="I826" s="2"/>
    </row>
    <row r="827" ht="12.75" customHeight="1">
      <c r="A827" s="2"/>
      <c r="B827" s="2"/>
      <c r="C827" s="2"/>
      <c r="D827" s="2"/>
      <c r="E827" s="2"/>
      <c r="F827" s="2"/>
      <c r="G827" s="2"/>
      <c r="H827" s="2"/>
      <c r="I827" s="2"/>
    </row>
    <row r="828" ht="12.75" customHeight="1">
      <c r="A828" s="2"/>
      <c r="B828" s="2"/>
      <c r="C828" s="2"/>
      <c r="D828" s="2"/>
      <c r="E828" s="2"/>
      <c r="F828" s="2"/>
      <c r="G828" s="2"/>
      <c r="H828" s="2"/>
      <c r="I828" s="2"/>
    </row>
    <row r="829" ht="12.75" customHeight="1">
      <c r="A829" s="2"/>
      <c r="B829" s="2"/>
      <c r="C829" s="2"/>
      <c r="D829" s="2"/>
      <c r="E829" s="2"/>
      <c r="F829" s="2"/>
      <c r="G829" s="2"/>
      <c r="H829" s="2"/>
      <c r="I829" s="2"/>
    </row>
    <row r="830" ht="12.75" customHeight="1">
      <c r="A830" s="2"/>
      <c r="B830" s="2"/>
      <c r="C830" s="2"/>
      <c r="D830" s="2"/>
      <c r="E830" s="2"/>
      <c r="F830" s="2"/>
      <c r="G830" s="2"/>
      <c r="H830" s="2"/>
      <c r="I830" s="2"/>
    </row>
    <row r="831" ht="12.75" customHeight="1">
      <c r="A831" s="2"/>
      <c r="B831" s="2"/>
      <c r="C831" s="2"/>
      <c r="D831" s="2"/>
      <c r="E831" s="2"/>
      <c r="F831" s="2"/>
      <c r="G831" s="2"/>
      <c r="H831" s="2"/>
      <c r="I831" s="2"/>
    </row>
    <row r="832" ht="12.75" customHeight="1">
      <c r="A832" s="2"/>
      <c r="B832" s="2"/>
      <c r="C832" s="2"/>
      <c r="D832" s="2"/>
      <c r="E832" s="2"/>
      <c r="F832" s="2"/>
      <c r="G832" s="2"/>
      <c r="H832" s="2"/>
      <c r="I832" s="2"/>
    </row>
    <row r="833" ht="12.75" customHeight="1">
      <c r="A833" s="2"/>
      <c r="B833" s="2"/>
      <c r="C833" s="2"/>
      <c r="D833" s="2"/>
      <c r="E833" s="2"/>
      <c r="F833" s="2"/>
      <c r="G833" s="2"/>
      <c r="H833" s="2"/>
      <c r="I833" s="2"/>
    </row>
    <row r="834" ht="12.75" customHeight="1">
      <c r="A834" s="2"/>
      <c r="B834" s="2"/>
      <c r="C834" s="2"/>
      <c r="D834" s="2"/>
      <c r="E834" s="2"/>
      <c r="F834" s="2"/>
      <c r="G834" s="2"/>
      <c r="H834" s="2"/>
      <c r="I834" s="2"/>
    </row>
    <row r="835" ht="12.75" customHeight="1">
      <c r="A835" s="2"/>
      <c r="B835" s="2"/>
      <c r="C835" s="2"/>
      <c r="D835" s="2"/>
      <c r="E835" s="2"/>
      <c r="F835" s="2"/>
      <c r="G835" s="2"/>
      <c r="H835" s="2"/>
      <c r="I835" s="2"/>
    </row>
    <row r="836" ht="12.75" customHeight="1">
      <c r="A836" s="2"/>
      <c r="B836" s="2"/>
      <c r="C836" s="2"/>
      <c r="D836" s="2"/>
      <c r="E836" s="2"/>
      <c r="F836" s="2"/>
      <c r="G836" s="2"/>
      <c r="H836" s="2"/>
      <c r="I836" s="2"/>
    </row>
    <row r="837" ht="12.75" customHeight="1">
      <c r="A837" s="2"/>
      <c r="B837" s="2"/>
      <c r="C837" s="2"/>
      <c r="D837" s="2"/>
      <c r="E837" s="2"/>
      <c r="F837" s="2"/>
      <c r="G837" s="2"/>
      <c r="H837" s="2"/>
      <c r="I837" s="2"/>
    </row>
    <row r="838" ht="12.75" customHeight="1">
      <c r="A838" s="2"/>
      <c r="B838" s="2"/>
      <c r="C838" s="2"/>
      <c r="D838" s="2"/>
      <c r="E838" s="2"/>
      <c r="F838" s="2"/>
      <c r="G838" s="2"/>
      <c r="H838" s="2"/>
      <c r="I838" s="2"/>
    </row>
    <row r="839" ht="12.75" customHeight="1">
      <c r="A839" s="2"/>
      <c r="B839" s="2"/>
      <c r="C839" s="2"/>
      <c r="D839" s="2"/>
      <c r="E839" s="2"/>
      <c r="F839" s="2"/>
      <c r="G839" s="2"/>
      <c r="H839" s="2"/>
      <c r="I839" s="2"/>
    </row>
    <row r="840" ht="12.75" customHeight="1">
      <c r="A840" s="2"/>
      <c r="B840" s="2"/>
      <c r="C840" s="2"/>
      <c r="D840" s="2"/>
      <c r="E840" s="2"/>
      <c r="F840" s="2"/>
      <c r="G840" s="2"/>
      <c r="H840" s="2"/>
      <c r="I840" s="2"/>
    </row>
    <row r="841" ht="12.75" customHeight="1">
      <c r="A841" s="2"/>
      <c r="B841" s="2"/>
      <c r="C841" s="2"/>
      <c r="D841" s="2"/>
      <c r="E841" s="2"/>
      <c r="F841" s="2"/>
      <c r="G841" s="2"/>
      <c r="H841" s="2"/>
      <c r="I841" s="2"/>
    </row>
    <row r="842" ht="12.75" customHeight="1">
      <c r="A842" s="2"/>
      <c r="B842" s="2"/>
      <c r="C842" s="2"/>
      <c r="D842" s="2"/>
      <c r="E842" s="2"/>
      <c r="F842" s="2"/>
      <c r="G842" s="2"/>
      <c r="H842" s="2"/>
      <c r="I842" s="2"/>
    </row>
    <row r="843" ht="12.75" customHeight="1">
      <c r="A843" s="2"/>
      <c r="B843" s="2"/>
      <c r="C843" s="2"/>
      <c r="D843" s="2"/>
      <c r="E843" s="2"/>
      <c r="F843" s="2"/>
      <c r="G843" s="2"/>
      <c r="H843" s="2"/>
      <c r="I843" s="2"/>
    </row>
    <row r="844" ht="12.75" customHeight="1">
      <c r="A844" s="2"/>
      <c r="B844" s="2"/>
      <c r="C844" s="2"/>
      <c r="D844" s="2"/>
      <c r="E844" s="2"/>
      <c r="F844" s="2"/>
      <c r="G844" s="2"/>
      <c r="H844" s="2"/>
      <c r="I844" s="2"/>
    </row>
    <row r="845" ht="12.75" customHeight="1">
      <c r="A845" s="2"/>
      <c r="B845" s="2"/>
      <c r="C845" s="2"/>
      <c r="D845" s="2"/>
      <c r="E845" s="2"/>
      <c r="F845" s="2"/>
      <c r="G845" s="2"/>
      <c r="H845" s="2"/>
      <c r="I845" s="2"/>
    </row>
    <row r="846" ht="12.75" customHeight="1">
      <c r="A846" s="2"/>
      <c r="B846" s="2"/>
      <c r="C846" s="2"/>
      <c r="D846" s="2"/>
      <c r="E846" s="2"/>
      <c r="F846" s="2"/>
      <c r="G846" s="2"/>
      <c r="H846" s="2"/>
      <c r="I846" s="2"/>
    </row>
    <row r="847" ht="12.75" customHeight="1">
      <c r="A847" s="2"/>
      <c r="B847" s="2"/>
      <c r="C847" s="2"/>
      <c r="D847" s="2"/>
      <c r="E847" s="2"/>
      <c r="F847" s="2"/>
      <c r="G847" s="2"/>
      <c r="H847" s="2"/>
      <c r="I847" s="2"/>
    </row>
    <row r="848" ht="12.75" customHeight="1">
      <c r="A848" s="2"/>
      <c r="B848" s="2"/>
      <c r="C848" s="2"/>
      <c r="D848" s="2"/>
      <c r="E848" s="2"/>
      <c r="F848" s="2"/>
      <c r="G848" s="2"/>
      <c r="H848" s="2"/>
      <c r="I848" s="2"/>
    </row>
    <row r="849" ht="12.75" customHeight="1">
      <c r="A849" s="2"/>
      <c r="B849" s="2"/>
      <c r="C849" s="2"/>
      <c r="D849" s="2"/>
      <c r="E849" s="2"/>
      <c r="F849" s="2"/>
      <c r="G849" s="2"/>
      <c r="H849" s="2"/>
      <c r="I849" s="2"/>
    </row>
    <row r="850" ht="12.75" customHeight="1">
      <c r="A850" s="2"/>
      <c r="B850" s="2"/>
      <c r="C850" s="2"/>
      <c r="D850" s="2"/>
      <c r="E850" s="2"/>
      <c r="F850" s="2"/>
      <c r="G850" s="2"/>
      <c r="H850" s="2"/>
      <c r="I850" s="2"/>
    </row>
    <row r="851" ht="12.75" customHeight="1">
      <c r="A851" s="2"/>
      <c r="B851" s="2"/>
      <c r="C851" s="2"/>
      <c r="D851" s="2"/>
      <c r="E851" s="2"/>
      <c r="F851" s="2"/>
      <c r="G851" s="2"/>
      <c r="H851" s="2"/>
      <c r="I851" s="2"/>
    </row>
    <row r="852" ht="12.75" customHeight="1">
      <c r="A852" s="2"/>
      <c r="B852" s="2"/>
      <c r="C852" s="2"/>
      <c r="D852" s="2"/>
      <c r="E852" s="2"/>
      <c r="F852" s="2"/>
      <c r="G852" s="2"/>
      <c r="H852" s="2"/>
      <c r="I852" s="2"/>
    </row>
    <row r="853" ht="12.75" customHeight="1">
      <c r="A853" s="2"/>
      <c r="B853" s="2"/>
      <c r="C853" s="2"/>
      <c r="D853" s="2"/>
      <c r="E853" s="2"/>
      <c r="F853" s="2"/>
      <c r="G853" s="2"/>
      <c r="H853" s="2"/>
      <c r="I853" s="2"/>
    </row>
    <row r="854" ht="12.75" customHeight="1">
      <c r="A854" s="2"/>
      <c r="B854" s="2"/>
      <c r="C854" s="2"/>
      <c r="D854" s="2"/>
      <c r="E854" s="2"/>
      <c r="F854" s="2"/>
      <c r="G854" s="2"/>
      <c r="H854" s="2"/>
      <c r="I854" s="2"/>
    </row>
    <row r="855" ht="12.75" customHeight="1">
      <c r="A855" s="2"/>
      <c r="B855" s="2"/>
      <c r="C855" s="2"/>
      <c r="D855" s="2"/>
      <c r="E855" s="2"/>
      <c r="F855" s="2"/>
      <c r="G855" s="2"/>
      <c r="H855" s="2"/>
      <c r="I855" s="2"/>
    </row>
    <row r="856" ht="12.75" customHeight="1">
      <c r="A856" s="2"/>
      <c r="B856" s="2"/>
      <c r="C856" s="2"/>
      <c r="D856" s="2"/>
      <c r="E856" s="2"/>
      <c r="F856" s="2"/>
      <c r="G856" s="2"/>
      <c r="H856" s="2"/>
      <c r="I856" s="2"/>
    </row>
    <row r="857" ht="12.75" customHeight="1">
      <c r="A857" s="2"/>
      <c r="B857" s="2"/>
      <c r="C857" s="2"/>
      <c r="D857" s="2"/>
      <c r="E857" s="2"/>
      <c r="F857" s="2"/>
      <c r="G857" s="2"/>
      <c r="H857" s="2"/>
      <c r="I857" s="2"/>
    </row>
    <row r="858" ht="12.75" customHeight="1">
      <c r="A858" s="2"/>
      <c r="B858" s="2"/>
      <c r="C858" s="2"/>
      <c r="D858" s="2"/>
      <c r="E858" s="2"/>
      <c r="F858" s="2"/>
      <c r="G858" s="2"/>
      <c r="H858" s="2"/>
      <c r="I858" s="2"/>
    </row>
    <row r="859" ht="12.75" customHeight="1">
      <c r="A859" s="2"/>
      <c r="B859" s="2"/>
      <c r="C859" s="2"/>
      <c r="D859" s="2"/>
      <c r="E859" s="2"/>
      <c r="F859" s="2"/>
      <c r="G859" s="2"/>
      <c r="H859" s="2"/>
      <c r="I859" s="2"/>
    </row>
    <row r="860" ht="12.75" customHeight="1">
      <c r="A860" s="2"/>
      <c r="B860" s="2"/>
      <c r="C860" s="2"/>
      <c r="D860" s="2"/>
      <c r="E860" s="2"/>
      <c r="F860" s="2"/>
      <c r="G860" s="2"/>
      <c r="H860" s="2"/>
      <c r="I860" s="2"/>
    </row>
    <row r="861" ht="12.75" customHeight="1">
      <c r="A861" s="2"/>
      <c r="B861" s="2"/>
      <c r="C861" s="2"/>
      <c r="D861" s="2"/>
      <c r="E861" s="2"/>
      <c r="F861" s="2"/>
      <c r="G861" s="2"/>
      <c r="H861" s="2"/>
      <c r="I861" s="2"/>
    </row>
    <row r="862" ht="12.75" customHeight="1">
      <c r="A862" s="2"/>
      <c r="B862" s="2"/>
      <c r="C862" s="2"/>
      <c r="D862" s="2"/>
      <c r="E862" s="2"/>
      <c r="F862" s="2"/>
      <c r="G862" s="2"/>
      <c r="H862" s="2"/>
      <c r="I862" s="2"/>
    </row>
    <row r="863" ht="12.75" customHeight="1">
      <c r="A863" s="2"/>
      <c r="B863" s="2"/>
      <c r="C863" s="2"/>
      <c r="D863" s="2"/>
      <c r="E863" s="2"/>
      <c r="F863" s="2"/>
      <c r="G863" s="2"/>
      <c r="H863" s="2"/>
      <c r="I863" s="2"/>
    </row>
    <row r="864" ht="12.75" customHeight="1">
      <c r="A864" s="2"/>
      <c r="B864" s="2"/>
      <c r="C864" s="2"/>
      <c r="D864" s="2"/>
      <c r="E864" s="2"/>
      <c r="F864" s="2"/>
      <c r="G864" s="2"/>
      <c r="H864" s="2"/>
      <c r="I864" s="2"/>
    </row>
    <row r="865" ht="12.75" customHeight="1">
      <c r="A865" s="2"/>
      <c r="B865" s="2"/>
      <c r="C865" s="2"/>
      <c r="D865" s="2"/>
      <c r="E865" s="2"/>
      <c r="F865" s="2"/>
      <c r="G865" s="2"/>
      <c r="H865" s="2"/>
      <c r="I865" s="2"/>
    </row>
    <row r="866" ht="12.75" customHeight="1">
      <c r="A866" s="2"/>
      <c r="B866" s="2"/>
      <c r="C866" s="2"/>
      <c r="D866" s="2"/>
      <c r="E866" s="2"/>
      <c r="F866" s="2"/>
      <c r="G866" s="2"/>
      <c r="H866" s="2"/>
      <c r="I866" s="2"/>
    </row>
    <row r="867" ht="12.75" customHeight="1">
      <c r="A867" s="2"/>
      <c r="B867" s="2"/>
      <c r="C867" s="2"/>
      <c r="D867" s="2"/>
      <c r="E867" s="2"/>
      <c r="F867" s="2"/>
      <c r="G867" s="2"/>
      <c r="H867" s="2"/>
      <c r="I867" s="2"/>
    </row>
    <row r="868" ht="12.75" customHeight="1">
      <c r="A868" s="2"/>
      <c r="B868" s="2"/>
      <c r="C868" s="2"/>
      <c r="D868" s="2"/>
      <c r="E868" s="2"/>
      <c r="F868" s="2"/>
      <c r="G868" s="2"/>
      <c r="H868" s="2"/>
      <c r="I868" s="2"/>
    </row>
    <row r="869" ht="12.75" customHeight="1">
      <c r="A869" s="2"/>
      <c r="B869" s="2"/>
      <c r="C869" s="2"/>
      <c r="D869" s="2"/>
      <c r="E869" s="2"/>
      <c r="F869" s="2"/>
      <c r="G869" s="2"/>
      <c r="H869" s="2"/>
      <c r="I869" s="2"/>
    </row>
    <row r="870" ht="12.75" customHeight="1">
      <c r="A870" s="2"/>
      <c r="B870" s="2"/>
      <c r="C870" s="2"/>
      <c r="D870" s="2"/>
      <c r="E870" s="2"/>
      <c r="F870" s="2"/>
      <c r="G870" s="2"/>
      <c r="H870" s="2"/>
      <c r="I870" s="2"/>
    </row>
    <row r="871" ht="12.75" customHeight="1">
      <c r="A871" s="2"/>
      <c r="B871" s="2"/>
      <c r="C871" s="2"/>
      <c r="D871" s="2"/>
      <c r="E871" s="2"/>
      <c r="F871" s="2"/>
      <c r="G871" s="2"/>
      <c r="H871" s="2"/>
      <c r="I871" s="2"/>
    </row>
    <row r="872" ht="12.75" customHeight="1">
      <c r="A872" s="2"/>
      <c r="B872" s="2"/>
      <c r="C872" s="2"/>
      <c r="D872" s="2"/>
      <c r="E872" s="2"/>
      <c r="F872" s="2"/>
      <c r="G872" s="2"/>
      <c r="H872" s="2"/>
      <c r="I872" s="2"/>
    </row>
    <row r="873" ht="12.75" customHeight="1">
      <c r="A873" s="2"/>
      <c r="B873" s="2"/>
      <c r="C873" s="2"/>
      <c r="D873" s="2"/>
      <c r="E873" s="2"/>
      <c r="F873" s="2"/>
      <c r="G873" s="2"/>
      <c r="H873" s="2"/>
      <c r="I873" s="2"/>
    </row>
    <row r="874" ht="12.75" customHeight="1">
      <c r="A874" s="2"/>
      <c r="B874" s="2"/>
      <c r="C874" s="2"/>
      <c r="D874" s="2"/>
      <c r="E874" s="2"/>
      <c r="F874" s="2"/>
      <c r="G874" s="2"/>
      <c r="H874" s="2"/>
      <c r="I874" s="2"/>
    </row>
    <row r="875" ht="12.75" customHeight="1">
      <c r="A875" s="2"/>
      <c r="B875" s="2"/>
      <c r="C875" s="2"/>
      <c r="D875" s="2"/>
      <c r="E875" s="2"/>
      <c r="F875" s="2"/>
      <c r="G875" s="2"/>
      <c r="H875" s="2"/>
      <c r="I875" s="2"/>
    </row>
    <row r="876" ht="12.75" customHeight="1">
      <c r="A876" s="2"/>
      <c r="B876" s="2"/>
      <c r="C876" s="2"/>
      <c r="D876" s="2"/>
      <c r="E876" s="2"/>
      <c r="F876" s="2"/>
      <c r="G876" s="2"/>
      <c r="H876" s="2"/>
      <c r="I876" s="2"/>
    </row>
    <row r="877" ht="12.75" customHeight="1">
      <c r="A877" s="2"/>
      <c r="B877" s="2"/>
      <c r="C877" s="2"/>
      <c r="D877" s="2"/>
      <c r="E877" s="2"/>
      <c r="F877" s="2"/>
      <c r="G877" s="2"/>
      <c r="H877" s="2"/>
      <c r="I877" s="2"/>
    </row>
    <row r="878" ht="12.75" customHeight="1">
      <c r="A878" s="2"/>
      <c r="B878" s="2"/>
      <c r="C878" s="2"/>
      <c r="D878" s="2"/>
      <c r="E878" s="2"/>
      <c r="F878" s="2"/>
      <c r="G878" s="2"/>
      <c r="H878" s="2"/>
      <c r="I878" s="2"/>
    </row>
    <row r="879" ht="12.75" customHeight="1">
      <c r="A879" s="2"/>
      <c r="B879" s="2"/>
      <c r="C879" s="2"/>
      <c r="D879" s="2"/>
      <c r="E879" s="2"/>
      <c r="F879" s="2"/>
      <c r="G879" s="2"/>
      <c r="H879" s="2"/>
      <c r="I879" s="2"/>
    </row>
    <row r="880" ht="12.75" customHeight="1">
      <c r="A880" s="2"/>
      <c r="B880" s="2"/>
      <c r="C880" s="2"/>
      <c r="D880" s="2"/>
      <c r="E880" s="2"/>
      <c r="F880" s="2"/>
      <c r="G880" s="2"/>
      <c r="H880" s="2"/>
      <c r="I880" s="2"/>
    </row>
    <row r="881" ht="12.75" customHeight="1">
      <c r="A881" s="2"/>
      <c r="B881" s="2"/>
      <c r="C881" s="2"/>
      <c r="D881" s="2"/>
      <c r="E881" s="2"/>
      <c r="F881" s="2"/>
      <c r="G881" s="2"/>
      <c r="H881" s="2"/>
      <c r="I881" s="2"/>
    </row>
    <row r="882" ht="12.75" customHeight="1">
      <c r="A882" s="2"/>
      <c r="B882" s="2"/>
      <c r="C882" s="2"/>
      <c r="D882" s="2"/>
      <c r="E882" s="2"/>
      <c r="F882" s="2"/>
      <c r="G882" s="2"/>
      <c r="H882" s="2"/>
      <c r="I882" s="2"/>
    </row>
    <row r="883" ht="12.75" customHeight="1">
      <c r="A883" s="2"/>
      <c r="B883" s="2"/>
      <c r="C883" s="2"/>
      <c r="D883" s="2"/>
      <c r="E883" s="2"/>
      <c r="F883" s="2"/>
      <c r="G883" s="2"/>
      <c r="H883" s="2"/>
      <c r="I883" s="2"/>
    </row>
    <row r="884" ht="12.75" customHeight="1">
      <c r="A884" s="2"/>
      <c r="B884" s="2"/>
      <c r="C884" s="2"/>
      <c r="D884" s="2"/>
      <c r="E884" s="2"/>
      <c r="F884" s="2"/>
      <c r="G884" s="2"/>
      <c r="H884" s="2"/>
      <c r="I884" s="2"/>
    </row>
    <row r="885" ht="12.75" customHeight="1">
      <c r="A885" s="2"/>
      <c r="B885" s="2"/>
      <c r="C885" s="2"/>
      <c r="D885" s="2"/>
      <c r="E885" s="2"/>
      <c r="F885" s="2"/>
      <c r="G885" s="2"/>
      <c r="H885" s="2"/>
      <c r="I885" s="2"/>
    </row>
    <row r="886" ht="12.75" customHeight="1">
      <c r="A886" s="2"/>
      <c r="B886" s="2"/>
      <c r="C886" s="2"/>
      <c r="D886" s="2"/>
      <c r="E886" s="2"/>
      <c r="F886" s="2"/>
      <c r="G886" s="2"/>
      <c r="H886" s="2"/>
      <c r="I886" s="2"/>
    </row>
    <row r="887" ht="12.75" customHeight="1">
      <c r="A887" s="2"/>
      <c r="B887" s="2"/>
      <c r="C887" s="2"/>
      <c r="D887" s="2"/>
      <c r="E887" s="2"/>
      <c r="F887" s="2"/>
      <c r="G887" s="2"/>
      <c r="H887" s="2"/>
      <c r="I887" s="2"/>
    </row>
    <row r="888" ht="12.75" customHeight="1">
      <c r="A888" s="2"/>
      <c r="B888" s="2"/>
      <c r="C888" s="2"/>
      <c r="D888" s="2"/>
      <c r="E888" s="2"/>
      <c r="F888" s="2"/>
      <c r="G888" s="2"/>
      <c r="H888" s="2"/>
      <c r="I888" s="2"/>
    </row>
    <row r="889" ht="12.75" customHeight="1">
      <c r="A889" s="2"/>
      <c r="B889" s="2"/>
      <c r="C889" s="2"/>
      <c r="D889" s="2"/>
      <c r="E889" s="2"/>
      <c r="F889" s="2"/>
      <c r="G889" s="2"/>
      <c r="H889" s="2"/>
      <c r="I889" s="2"/>
    </row>
    <row r="890" ht="12.75" customHeight="1">
      <c r="A890" s="2"/>
      <c r="B890" s="2"/>
      <c r="C890" s="2"/>
      <c r="D890" s="2"/>
      <c r="E890" s="2"/>
      <c r="F890" s="2"/>
      <c r="G890" s="2"/>
      <c r="H890" s="2"/>
      <c r="I890" s="2"/>
    </row>
    <row r="891" ht="12.75" customHeight="1">
      <c r="A891" s="2"/>
      <c r="B891" s="2"/>
      <c r="C891" s="2"/>
      <c r="D891" s="2"/>
      <c r="E891" s="2"/>
      <c r="F891" s="2"/>
      <c r="G891" s="2"/>
      <c r="H891" s="2"/>
      <c r="I891" s="2"/>
    </row>
    <row r="892" ht="12.75" customHeight="1">
      <c r="A892" s="2"/>
      <c r="B892" s="2"/>
      <c r="C892" s="2"/>
      <c r="D892" s="2"/>
      <c r="E892" s="2"/>
      <c r="F892" s="2"/>
      <c r="G892" s="2"/>
      <c r="H892" s="2"/>
      <c r="I892" s="2"/>
    </row>
    <row r="893" ht="12.75" customHeight="1">
      <c r="A893" s="2"/>
      <c r="B893" s="2"/>
      <c r="C893" s="2"/>
      <c r="D893" s="2"/>
      <c r="E893" s="2"/>
      <c r="F893" s="2"/>
      <c r="G893" s="2"/>
      <c r="H893" s="2"/>
      <c r="I893" s="2"/>
    </row>
    <row r="894" ht="12.75" customHeight="1">
      <c r="A894" s="2"/>
      <c r="B894" s="2"/>
      <c r="C894" s="2"/>
      <c r="D894" s="2"/>
      <c r="E894" s="2"/>
      <c r="F894" s="2"/>
      <c r="G894" s="2"/>
      <c r="H894" s="2"/>
      <c r="I894" s="2"/>
    </row>
    <row r="895" ht="12.75" customHeight="1">
      <c r="A895" s="2"/>
      <c r="B895" s="2"/>
      <c r="C895" s="2"/>
      <c r="D895" s="2"/>
      <c r="E895" s="2"/>
      <c r="F895" s="2"/>
      <c r="G895" s="2"/>
      <c r="H895" s="2"/>
      <c r="I895" s="2"/>
    </row>
    <row r="896" ht="12.75" customHeight="1">
      <c r="A896" s="2"/>
      <c r="B896" s="2"/>
      <c r="C896" s="2"/>
      <c r="D896" s="2"/>
      <c r="E896" s="2"/>
      <c r="F896" s="2"/>
      <c r="G896" s="2"/>
      <c r="H896" s="2"/>
      <c r="I896" s="2"/>
    </row>
    <row r="897" ht="12.75" customHeight="1">
      <c r="A897" s="2"/>
      <c r="B897" s="2"/>
      <c r="C897" s="2"/>
      <c r="D897" s="2"/>
      <c r="E897" s="2"/>
      <c r="F897" s="2"/>
      <c r="G897" s="2"/>
      <c r="H897" s="2"/>
      <c r="I897" s="2"/>
    </row>
    <row r="898" ht="12.75" customHeight="1">
      <c r="A898" s="2"/>
      <c r="B898" s="2"/>
      <c r="C898" s="2"/>
      <c r="D898" s="2"/>
      <c r="E898" s="2"/>
      <c r="F898" s="2"/>
      <c r="G898" s="2"/>
      <c r="H898" s="2"/>
      <c r="I898" s="2"/>
    </row>
    <row r="899" ht="12.75" customHeight="1">
      <c r="A899" s="2"/>
      <c r="B899" s="2"/>
      <c r="C899" s="2"/>
      <c r="D899" s="2"/>
      <c r="E899" s="2"/>
      <c r="F899" s="2"/>
      <c r="G899" s="2"/>
      <c r="H899" s="2"/>
      <c r="I899" s="2"/>
    </row>
    <row r="900" ht="12.75" customHeight="1">
      <c r="A900" s="2"/>
      <c r="B900" s="2"/>
      <c r="C900" s="2"/>
      <c r="D900" s="2"/>
      <c r="E900" s="2"/>
      <c r="F900" s="2"/>
      <c r="G900" s="2"/>
      <c r="H900" s="2"/>
      <c r="I900" s="2"/>
    </row>
    <row r="901" ht="12.75" customHeight="1">
      <c r="A901" s="2"/>
      <c r="B901" s="2"/>
      <c r="C901" s="2"/>
      <c r="D901" s="2"/>
      <c r="E901" s="2"/>
      <c r="F901" s="2"/>
      <c r="G901" s="2"/>
      <c r="H901" s="2"/>
      <c r="I901" s="2"/>
    </row>
    <row r="902" ht="12.75" customHeight="1">
      <c r="A902" s="2"/>
      <c r="B902" s="2"/>
      <c r="C902" s="2"/>
      <c r="D902" s="2"/>
      <c r="E902" s="2"/>
      <c r="F902" s="2"/>
      <c r="G902" s="2"/>
      <c r="H902" s="2"/>
      <c r="I902" s="2"/>
    </row>
    <row r="903" ht="12.75" customHeight="1">
      <c r="A903" s="2"/>
      <c r="B903" s="2"/>
      <c r="C903" s="2"/>
      <c r="D903" s="2"/>
      <c r="E903" s="2"/>
      <c r="F903" s="2"/>
      <c r="G903" s="2"/>
      <c r="H903" s="2"/>
      <c r="I903" s="2"/>
    </row>
    <row r="904" ht="12.75" customHeight="1">
      <c r="A904" s="2"/>
      <c r="B904" s="2"/>
      <c r="C904" s="2"/>
      <c r="D904" s="2"/>
      <c r="E904" s="2"/>
      <c r="F904" s="2"/>
      <c r="G904" s="2"/>
      <c r="H904" s="2"/>
      <c r="I904" s="2"/>
    </row>
    <row r="905" ht="12.75" customHeight="1">
      <c r="A905" s="2"/>
      <c r="B905" s="2"/>
      <c r="C905" s="2"/>
      <c r="D905" s="2"/>
      <c r="E905" s="2"/>
      <c r="F905" s="2"/>
      <c r="G905" s="2"/>
      <c r="H905" s="2"/>
      <c r="I905" s="2"/>
    </row>
    <row r="906" ht="12.75" customHeight="1">
      <c r="A906" s="2"/>
      <c r="B906" s="2"/>
      <c r="C906" s="2"/>
      <c r="D906" s="2"/>
      <c r="E906" s="2"/>
      <c r="F906" s="2"/>
      <c r="G906" s="2"/>
      <c r="H906" s="2"/>
      <c r="I906" s="2"/>
    </row>
    <row r="907" ht="12.75" customHeight="1">
      <c r="A907" s="2"/>
      <c r="B907" s="2"/>
      <c r="C907" s="2"/>
      <c r="D907" s="2"/>
      <c r="E907" s="2"/>
      <c r="F907" s="2"/>
      <c r="G907" s="2"/>
      <c r="H907" s="2"/>
      <c r="I907" s="2"/>
    </row>
    <row r="908" ht="12.75" customHeight="1">
      <c r="A908" s="2"/>
      <c r="B908" s="2"/>
      <c r="C908" s="2"/>
      <c r="D908" s="2"/>
      <c r="E908" s="2"/>
      <c r="F908" s="2"/>
      <c r="G908" s="2"/>
      <c r="H908" s="2"/>
      <c r="I908" s="2"/>
    </row>
    <row r="909" ht="12.75" customHeight="1">
      <c r="A909" s="2"/>
      <c r="B909" s="2"/>
      <c r="C909" s="2"/>
      <c r="D909" s="2"/>
      <c r="E909" s="2"/>
      <c r="F909" s="2"/>
      <c r="G909" s="2"/>
      <c r="H909" s="2"/>
      <c r="I909" s="2"/>
    </row>
    <row r="910" ht="12.75" customHeight="1">
      <c r="A910" s="2"/>
      <c r="B910" s="2"/>
      <c r="C910" s="2"/>
      <c r="D910" s="2"/>
      <c r="E910" s="2"/>
      <c r="F910" s="2"/>
      <c r="G910" s="2"/>
      <c r="H910" s="2"/>
      <c r="I910" s="2"/>
    </row>
    <row r="911" ht="12.75" customHeight="1">
      <c r="A911" s="2"/>
      <c r="B911" s="2"/>
      <c r="C911" s="2"/>
      <c r="D911" s="2"/>
      <c r="E911" s="2"/>
      <c r="F911" s="2"/>
      <c r="G911" s="2"/>
      <c r="H911" s="2"/>
      <c r="I911" s="2"/>
    </row>
    <row r="912" ht="12.75" customHeight="1">
      <c r="A912" s="2"/>
      <c r="B912" s="2"/>
      <c r="C912" s="2"/>
      <c r="D912" s="2"/>
      <c r="E912" s="2"/>
      <c r="F912" s="2"/>
      <c r="G912" s="2"/>
      <c r="H912" s="2"/>
      <c r="I912" s="2"/>
    </row>
    <row r="913" ht="12.75" customHeight="1">
      <c r="A913" s="2"/>
      <c r="B913" s="2"/>
      <c r="C913" s="2"/>
      <c r="D913" s="2"/>
      <c r="E913" s="2"/>
      <c r="F913" s="2"/>
      <c r="G913" s="2"/>
      <c r="H913" s="2"/>
      <c r="I913" s="2"/>
    </row>
    <row r="914" ht="12.75" customHeight="1">
      <c r="A914" s="2"/>
      <c r="B914" s="2"/>
      <c r="C914" s="2"/>
      <c r="D914" s="2"/>
      <c r="E914" s="2"/>
      <c r="F914" s="2"/>
      <c r="G914" s="2"/>
      <c r="H914" s="2"/>
      <c r="I914" s="2"/>
    </row>
    <row r="915" ht="12.75" customHeight="1">
      <c r="A915" s="2"/>
      <c r="B915" s="2"/>
      <c r="C915" s="2"/>
      <c r="D915" s="2"/>
      <c r="E915" s="2"/>
      <c r="F915" s="2"/>
      <c r="G915" s="2"/>
      <c r="H915" s="2"/>
      <c r="I915" s="2"/>
    </row>
    <row r="916" ht="12.75" customHeight="1">
      <c r="A916" s="2"/>
      <c r="B916" s="2"/>
      <c r="C916" s="2"/>
      <c r="D916" s="2"/>
      <c r="E916" s="2"/>
      <c r="F916" s="2"/>
      <c r="G916" s="2"/>
      <c r="H916" s="2"/>
      <c r="I916" s="2"/>
    </row>
    <row r="917" ht="12.75" customHeight="1">
      <c r="A917" s="2"/>
      <c r="B917" s="2"/>
      <c r="C917" s="2"/>
      <c r="D917" s="2"/>
      <c r="E917" s="2"/>
      <c r="F917" s="2"/>
      <c r="G917" s="2"/>
      <c r="H917" s="2"/>
      <c r="I917" s="2"/>
    </row>
    <row r="918" ht="12.75" customHeight="1">
      <c r="A918" s="2"/>
      <c r="B918" s="2"/>
      <c r="C918" s="2"/>
      <c r="D918" s="2"/>
      <c r="E918" s="2"/>
      <c r="F918" s="2"/>
      <c r="G918" s="2"/>
      <c r="H918" s="2"/>
      <c r="I918" s="2"/>
    </row>
    <row r="919" ht="12.75" customHeight="1">
      <c r="A919" s="2"/>
      <c r="B919" s="2"/>
      <c r="C919" s="2"/>
      <c r="D919" s="2"/>
      <c r="E919" s="2"/>
      <c r="F919" s="2"/>
      <c r="G919" s="2"/>
      <c r="H919" s="2"/>
      <c r="I919" s="2"/>
    </row>
    <row r="920" ht="12.75" customHeight="1">
      <c r="A920" s="2"/>
      <c r="B920" s="2"/>
      <c r="C920" s="2"/>
      <c r="D920" s="2"/>
      <c r="E920" s="2"/>
      <c r="F920" s="2"/>
      <c r="G920" s="2"/>
      <c r="H920" s="2"/>
      <c r="I920" s="2"/>
    </row>
    <row r="921" ht="12.75" customHeight="1">
      <c r="A921" s="2"/>
      <c r="B921" s="2"/>
      <c r="C921" s="2"/>
      <c r="D921" s="2"/>
      <c r="E921" s="2"/>
      <c r="F921" s="2"/>
      <c r="G921" s="2"/>
      <c r="H921" s="2"/>
      <c r="I921" s="2"/>
    </row>
    <row r="922" ht="12.75" customHeight="1">
      <c r="A922" s="2"/>
      <c r="B922" s="2"/>
      <c r="C922" s="2"/>
      <c r="D922" s="2"/>
      <c r="E922" s="2"/>
      <c r="F922" s="2"/>
      <c r="G922" s="2"/>
      <c r="H922" s="2"/>
      <c r="I922" s="2"/>
    </row>
    <row r="923" ht="12.75" customHeight="1">
      <c r="A923" s="2"/>
      <c r="B923" s="2"/>
      <c r="C923" s="2"/>
      <c r="D923" s="2"/>
      <c r="E923" s="2"/>
      <c r="F923" s="2"/>
      <c r="G923" s="2"/>
      <c r="H923" s="2"/>
      <c r="I923" s="2"/>
    </row>
    <row r="924" ht="12.75" customHeight="1">
      <c r="A924" s="2"/>
      <c r="B924" s="2"/>
      <c r="C924" s="2"/>
      <c r="D924" s="2"/>
      <c r="E924" s="2"/>
      <c r="F924" s="2"/>
      <c r="G924" s="2"/>
      <c r="H924" s="2"/>
      <c r="I924" s="2"/>
    </row>
    <row r="925" ht="12.75" customHeight="1">
      <c r="A925" s="2"/>
      <c r="B925" s="2"/>
      <c r="C925" s="2"/>
      <c r="D925" s="2"/>
      <c r="E925" s="2"/>
      <c r="F925" s="2"/>
      <c r="G925" s="2"/>
      <c r="H925" s="2"/>
      <c r="I925" s="2"/>
    </row>
    <row r="926" ht="12.75" customHeight="1">
      <c r="A926" s="2"/>
      <c r="B926" s="2"/>
      <c r="C926" s="2"/>
      <c r="D926" s="2"/>
      <c r="E926" s="2"/>
      <c r="F926" s="2"/>
      <c r="G926" s="2"/>
      <c r="H926" s="2"/>
      <c r="I926" s="2"/>
    </row>
    <row r="927" ht="12.75" customHeight="1">
      <c r="A927" s="2"/>
      <c r="B927" s="2"/>
      <c r="C927" s="2"/>
      <c r="D927" s="2"/>
      <c r="E927" s="2"/>
      <c r="F927" s="2"/>
      <c r="G927" s="2"/>
      <c r="H927" s="2"/>
      <c r="I927" s="2"/>
    </row>
    <row r="928" ht="12.75" customHeight="1">
      <c r="A928" s="2"/>
      <c r="B928" s="2"/>
      <c r="C928" s="2"/>
      <c r="D928" s="2"/>
      <c r="E928" s="2"/>
      <c r="F928" s="2"/>
      <c r="G928" s="2"/>
      <c r="H928" s="2"/>
      <c r="I928" s="2"/>
    </row>
    <row r="929" ht="12.75" customHeight="1">
      <c r="A929" s="2"/>
      <c r="B929" s="2"/>
      <c r="C929" s="2"/>
      <c r="D929" s="2"/>
      <c r="E929" s="2"/>
      <c r="F929" s="2"/>
      <c r="G929" s="2"/>
      <c r="H929" s="2"/>
      <c r="I929" s="2"/>
    </row>
    <row r="930" ht="12.75" customHeight="1">
      <c r="A930" s="2"/>
      <c r="B930" s="2"/>
      <c r="C930" s="2"/>
      <c r="D930" s="2"/>
      <c r="E930" s="2"/>
      <c r="F930" s="2"/>
      <c r="G930" s="2"/>
      <c r="H930" s="2"/>
      <c r="I930" s="2"/>
    </row>
    <row r="931" ht="12.75" customHeight="1">
      <c r="A931" s="2"/>
      <c r="B931" s="2"/>
      <c r="C931" s="2"/>
      <c r="D931" s="2"/>
      <c r="E931" s="2"/>
      <c r="F931" s="2"/>
      <c r="G931" s="2"/>
      <c r="H931" s="2"/>
      <c r="I931" s="2"/>
    </row>
    <row r="932" ht="12.75" customHeight="1">
      <c r="A932" s="2"/>
      <c r="B932" s="2"/>
      <c r="C932" s="2"/>
      <c r="D932" s="2"/>
      <c r="E932" s="2"/>
      <c r="F932" s="2"/>
      <c r="G932" s="2"/>
      <c r="H932" s="2"/>
      <c r="I932" s="2"/>
    </row>
    <row r="933" ht="12.75" customHeight="1">
      <c r="A933" s="2"/>
      <c r="B933" s="2"/>
      <c r="C933" s="2"/>
      <c r="D933" s="2"/>
      <c r="E933" s="2"/>
      <c r="F933" s="2"/>
      <c r="G933" s="2"/>
      <c r="H933" s="2"/>
      <c r="I933" s="2"/>
    </row>
    <row r="934" ht="12.75" customHeight="1">
      <c r="A934" s="2"/>
      <c r="B934" s="2"/>
      <c r="C934" s="2"/>
      <c r="D934" s="2"/>
      <c r="E934" s="2"/>
      <c r="F934" s="2"/>
      <c r="G934" s="2"/>
      <c r="H934" s="2"/>
      <c r="I934" s="2"/>
    </row>
    <row r="935" ht="12.75" customHeight="1">
      <c r="A935" s="2"/>
      <c r="B935" s="2"/>
      <c r="C935" s="2"/>
      <c r="D935" s="2"/>
      <c r="E935" s="2"/>
      <c r="F935" s="2"/>
      <c r="G935" s="2"/>
      <c r="H935" s="2"/>
      <c r="I935" s="2"/>
    </row>
    <row r="936" ht="12.75" customHeight="1">
      <c r="A936" s="2"/>
      <c r="B936" s="2"/>
      <c r="C936" s="2"/>
      <c r="D936" s="2"/>
      <c r="E936" s="2"/>
      <c r="F936" s="2"/>
      <c r="G936" s="2"/>
      <c r="H936" s="2"/>
      <c r="I936" s="2"/>
    </row>
    <row r="937" ht="12.75" customHeight="1">
      <c r="A937" s="2"/>
      <c r="B937" s="2"/>
      <c r="C937" s="2"/>
      <c r="D937" s="2"/>
      <c r="E937" s="2"/>
      <c r="F937" s="2"/>
      <c r="G937" s="2"/>
      <c r="H937" s="2"/>
      <c r="I937" s="2"/>
    </row>
    <row r="938" ht="12.75" customHeight="1">
      <c r="A938" s="2"/>
      <c r="B938" s="2"/>
      <c r="C938" s="2"/>
      <c r="D938" s="2"/>
      <c r="E938" s="2"/>
      <c r="F938" s="2"/>
      <c r="G938" s="2"/>
      <c r="H938" s="2"/>
      <c r="I938" s="2"/>
    </row>
    <row r="939" ht="12.75" customHeight="1">
      <c r="A939" s="2"/>
      <c r="B939" s="2"/>
      <c r="C939" s="2"/>
      <c r="D939" s="2"/>
      <c r="E939" s="2"/>
      <c r="F939" s="2"/>
      <c r="G939" s="2"/>
      <c r="H939" s="2"/>
      <c r="I939" s="2"/>
    </row>
    <row r="940" ht="12.75" customHeight="1">
      <c r="A940" s="2"/>
      <c r="B940" s="2"/>
      <c r="C940" s="2"/>
      <c r="D940" s="2"/>
      <c r="E940" s="2"/>
      <c r="F940" s="2"/>
      <c r="G940" s="2"/>
      <c r="H940" s="2"/>
      <c r="I940" s="2"/>
    </row>
    <row r="941" ht="12.75" customHeight="1">
      <c r="A941" s="2"/>
      <c r="B941" s="2"/>
      <c r="C941" s="2"/>
      <c r="D941" s="2"/>
      <c r="E941" s="2"/>
      <c r="F941" s="2"/>
      <c r="G941" s="2"/>
      <c r="H941" s="2"/>
      <c r="I941" s="2"/>
    </row>
    <row r="942" ht="12.75" customHeight="1">
      <c r="A942" s="2"/>
      <c r="B942" s="2"/>
      <c r="C942" s="2"/>
      <c r="D942" s="2"/>
      <c r="E942" s="2"/>
      <c r="F942" s="2"/>
      <c r="G942" s="2"/>
      <c r="H942" s="2"/>
      <c r="I942" s="2"/>
    </row>
    <row r="943" ht="12.75" customHeight="1">
      <c r="A943" s="2"/>
      <c r="B943" s="2"/>
      <c r="C943" s="2"/>
      <c r="D943" s="2"/>
      <c r="E943" s="2"/>
      <c r="F943" s="2"/>
      <c r="G943" s="2"/>
      <c r="H943" s="2"/>
      <c r="I943" s="2"/>
    </row>
    <row r="944" ht="12.75" customHeight="1">
      <c r="A944" s="2"/>
      <c r="B944" s="2"/>
      <c r="C944" s="2"/>
      <c r="D944" s="2"/>
      <c r="E944" s="2"/>
      <c r="F944" s="2"/>
      <c r="G944" s="2"/>
      <c r="H944" s="2"/>
      <c r="I944" s="2"/>
    </row>
    <row r="945" ht="12.75" customHeight="1">
      <c r="A945" s="2"/>
      <c r="B945" s="2"/>
      <c r="C945" s="2"/>
      <c r="D945" s="2"/>
      <c r="E945" s="2"/>
      <c r="F945" s="2"/>
      <c r="G945" s="2"/>
      <c r="H945" s="2"/>
      <c r="I945" s="2"/>
    </row>
    <row r="946" ht="12.75" customHeight="1">
      <c r="A946" s="2"/>
      <c r="B946" s="2"/>
      <c r="C946" s="2"/>
      <c r="D946" s="2"/>
      <c r="E946" s="2"/>
      <c r="F946" s="2"/>
      <c r="G946" s="2"/>
      <c r="H946" s="2"/>
      <c r="I946" s="2"/>
    </row>
    <row r="947" ht="12.75" customHeight="1">
      <c r="A947" s="2"/>
      <c r="B947" s="2"/>
      <c r="C947" s="2"/>
      <c r="D947" s="2"/>
      <c r="E947" s="2"/>
      <c r="F947" s="2"/>
      <c r="G947" s="2"/>
      <c r="H947" s="2"/>
      <c r="I947" s="2"/>
    </row>
    <row r="948" ht="12.75" customHeight="1">
      <c r="A948" s="2"/>
      <c r="B948" s="2"/>
      <c r="C948" s="2"/>
      <c r="D948" s="2"/>
      <c r="E948" s="2"/>
      <c r="F948" s="2"/>
      <c r="G948" s="2"/>
      <c r="H948" s="2"/>
      <c r="I948" s="2"/>
    </row>
    <row r="949" ht="12.75" customHeight="1">
      <c r="A949" s="2"/>
      <c r="B949" s="2"/>
      <c r="C949" s="2"/>
      <c r="D949" s="2"/>
      <c r="E949" s="2"/>
      <c r="F949" s="2"/>
      <c r="G949" s="2"/>
      <c r="H949" s="2"/>
      <c r="I949" s="2"/>
    </row>
    <row r="950" ht="12.75" customHeight="1">
      <c r="A950" s="2"/>
      <c r="B950" s="2"/>
      <c r="C950" s="2"/>
      <c r="D950" s="2"/>
      <c r="E950" s="2"/>
      <c r="F950" s="2"/>
      <c r="G950" s="2"/>
      <c r="H950" s="2"/>
      <c r="I950" s="2"/>
    </row>
    <row r="951" ht="12.75" customHeight="1">
      <c r="A951" s="2"/>
      <c r="B951" s="2"/>
      <c r="C951" s="2"/>
      <c r="D951" s="2"/>
      <c r="E951" s="2"/>
      <c r="F951" s="2"/>
      <c r="G951" s="2"/>
      <c r="H951" s="2"/>
      <c r="I951" s="2"/>
    </row>
    <row r="952" ht="12.75" customHeight="1">
      <c r="A952" s="2"/>
      <c r="B952" s="2"/>
      <c r="C952" s="2"/>
      <c r="D952" s="2"/>
      <c r="E952" s="2"/>
      <c r="F952" s="2"/>
      <c r="G952" s="2"/>
      <c r="H952" s="2"/>
      <c r="I952" s="2"/>
    </row>
    <row r="953" ht="12.75" customHeight="1">
      <c r="A953" s="2"/>
      <c r="B953" s="2"/>
      <c r="C953" s="2"/>
      <c r="D953" s="2"/>
      <c r="E953" s="2"/>
      <c r="F953" s="2"/>
      <c r="G953" s="2"/>
      <c r="H953" s="2"/>
      <c r="I953" s="2"/>
    </row>
    <row r="954" ht="12.75" customHeight="1">
      <c r="A954" s="2"/>
      <c r="B954" s="2"/>
      <c r="C954" s="2"/>
      <c r="D954" s="2"/>
      <c r="E954" s="2"/>
      <c r="F954" s="2"/>
      <c r="G954" s="2"/>
      <c r="H954" s="2"/>
      <c r="I954" s="2"/>
    </row>
    <row r="955" ht="12.75" customHeight="1">
      <c r="A955" s="2"/>
      <c r="B955" s="2"/>
      <c r="C955" s="2"/>
      <c r="D955" s="2"/>
      <c r="E955" s="2"/>
      <c r="F955" s="2"/>
      <c r="G955" s="2"/>
      <c r="H955" s="2"/>
      <c r="I955" s="2"/>
    </row>
    <row r="956" ht="12.75" customHeight="1">
      <c r="A956" s="2"/>
      <c r="B956" s="2"/>
      <c r="C956" s="2"/>
      <c r="D956" s="2"/>
      <c r="E956" s="2"/>
      <c r="F956" s="2"/>
      <c r="G956" s="2"/>
      <c r="H956" s="2"/>
      <c r="I956" s="2"/>
    </row>
    <row r="957" ht="12.75" customHeight="1">
      <c r="A957" s="2"/>
      <c r="B957" s="2"/>
      <c r="C957" s="2"/>
      <c r="D957" s="2"/>
      <c r="E957" s="2"/>
      <c r="F957" s="2"/>
      <c r="G957" s="2"/>
      <c r="H957" s="2"/>
      <c r="I957" s="2"/>
    </row>
    <row r="958" ht="12.75" customHeight="1">
      <c r="A958" s="2"/>
      <c r="B958" s="2"/>
      <c r="C958" s="2"/>
      <c r="D958" s="2"/>
      <c r="E958" s="2"/>
      <c r="F958" s="2"/>
      <c r="G958" s="2"/>
      <c r="H958" s="2"/>
      <c r="I958" s="2"/>
    </row>
    <row r="959" ht="12.75" customHeight="1">
      <c r="A959" s="2"/>
      <c r="B959" s="2"/>
      <c r="C959" s="2"/>
      <c r="D959" s="2"/>
      <c r="E959" s="2"/>
      <c r="F959" s="2"/>
      <c r="G959" s="2"/>
      <c r="H959" s="2"/>
      <c r="I959" s="2"/>
    </row>
    <row r="960" ht="12.75" customHeight="1">
      <c r="A960" s="2"/>
      <c r="B960" s="2"/>
      <c r="C960" s="2"/>
      <c r="D960" s="2"/>
      <c r="E960" s="2"/>
      <c r="F960" s="2"/>
      <c r="G960" s="2"/>
      <c r="H960" s="2"/>
      <c r="I960" s="2"/>
    </row>
    <row r="961" ht="12.75" customHeight="1">
      <c r="A961" s="2"/>
      <c r="B961" s="2"/>
      <c r="C961" s="2"/>
      <c r="D961" s="2"/>
      <c r="E961" s="2"/>
      <c r="F961" s="2"/>
      <c r="G961" s="2"/>
      <c r="H961" s="2"/>
      <c r="I961" s="2"/>
    </row>
    <row r="962" ht="12.75" customHeight="1">
      <c r="A962" s="2"/>
      <c r="B962" s="2"/>
      <c r="C962" s="2"/>
      <c r="D962" s="2"/>
      <c r="E962" s="2"/>
      <c r="F962" s="2"/>
      <c r="G962" s="2"/>
      <c r="H962" s="2"/>
      <c r="I962" s="2"/>
    </row>
    <row r="963" ht="12.75" customHeight="1">
      <c r="A963" s="2"/>
      <c r="B963" s="2"/>
      <c r="C963" s="2"/>
      <c r="D963" s="2"/>
      <c r="E963" s="2"/>
      <c r="F963" s="2"/>
      <c r="G963" s="2"/>
      <c r="H963" s="2"/>
      <c r="I963" s="2"/>
    </row>
    <row r="964" ht="12.75" customHeight="1">
      <c r="A964" s="2"/>
      <c r="B964" s="2"/>
      <c r="C964" s="2"/>
      <c r="D964" s="2"/>
      <c r="E964" s="2"/>
      <c r="F964" s="2"/>
      <c r="G964" s="2"/>
      <c r="H964" s="2"/>
      <c r="I964" s="2"/>
    </row>
    <row r="965" ht="12.75" customHeight="1">
      <c r="A965" s="2"/>
      <c r="B965" s="2"/>
      <c r="C965" s="2"/>
      <c r="D965" s="2"/>
      <c r="E965" s="2"/>
      <c r="F965" s="2"/>
      <c r="G965" s="2"/>
      <c r="H965" s="2"/>
      <c r="I965" s="2"/>
    </row>
    <row r="966" ht="12.75" customHeight="1">
      <c r="A966" s="2"/>
      <c r="B966" s="2"/>
      <c r="C966" s="2"/>
      <c r="D966" s="2"/>
      <c r="E966" s="2"/>
      <c r="F966" s="2"/>
      <c r="G966" s="2"/>
      <c r="H966" s="2"/>
      <c r="I966" s="2"/>
    </row>
    <row r="967" ht="12.75" customHeight="1">
      <c r="A967" s="2"/>
      <c r="B967" s="2"/>
      <c r="C967" s="2"/>
      <c r="D967" s="2"/>
      <c r="E967" s="2"/>
      <c r="F967" s="2"/>
      <c r="G967" s="2"/>
      <c r="H967" s="2"/>
      <c r="I967" s="2"/>
    </row>
    <row r="968" ht="12.75" customHeight="1">
      <c r="A968" s="2"/>
      <c r="B968" s="2"/>
      <c r="C968" s="2"/>
      <c r="D968" s="2"/>
      <c r="E968" s="2"/>
      <c r="F968" s="2"/>
      <c r="G968" s="2"/>
      <c r="H968" s="2"/>
      <c r="I968" s="2"/>
    </row>
    <row r="969" ht="12.75" customHeight="1">
      <c r="A969" s="2"/>
      <c r="B969" s="2"/>
      <c r="C969" s="2"/>
      <c r="D969" s="2"/>
      <c r="E969" s="2"/>
      <c r="F969" s="2"/>
      <c r="G969" s="2"/>
      <c r="H969" s="2"/>
      <c r="I969" s="2"/>
    </row>
    <row r="970" ht="12.75" customHeight="1">
      <c r="A970" s="2"/>
      <c r="B970" s="2"/>
      <c r="C970" s="2"/>
      <c r="D970" s="2"/>
      <c r="E970" s="2"/>
      <c r="F970" s="2"/>
      <c r="G970" s="2"/>
      <c r="H970" s="2"/>
      <c r="I970" s="2"/>
    </row>
    <row r="971" ht="12.75" customHeight="1">
      <c r="A971" s="2"/>
      <c r="B971" s="2"/>
      <c r="C971" s="2"/>
      <c r="D971" s="2"/>
      <c r="E971" s="2"/>
      <c r="F971" s="2"/>
      <c r="G971" s="2"/>
      <c r="H971" s="2"/>
      <c r="I971" s="2"/>
    </row>
    <row r="972" ht="12.75" customHeight="1">
      <c r="A972" s="2"/>
      <c r="B972" s="2"/>
      <c r="C972" s="2"/>
      <c r="D972" s="2"/>
      <c r="E972" s="2"/>
      <c r="F972" s="2"/>
      <c r="G972" s="2"/>
      <c r="H972" s="2"/>
      <c r="I972" s="2"/>
    </row>
    <row r="973" ht="12.75" customHeight="1">
      <c r="A973" s="2"/>
      <c r="B973" s="2"/>
      <c r="C973" s="2"/>
      <c r="D973" s="2"/>
      <c r="E973" s="2"/>
      <c r="F973" s="2"/>
      <c r="G973" s="2"/>
      <c r="H973" s="2"/>
      <c r="I973" s="2"/>
    </row>
    <row r="974" ht="12.75" customHeight="1">
      <c r="A974" s="2"/>
      <c r="B974" s="2"/>
      <c r="C974" s="2"/>
      <c r="D974" s="2"/>
      <c r="E974" s="2"/>
      <c r="F974" s="2"/>
      <c r="G974" s="2"/>
      <c r="H974" s="2"/>
      <c r="I974" s="2"/>
    </row>
    <row r="975" ht="12.75" customHeight="1">
      <c r="A975" s="2"/>
      <c r="B975" s="2"/>
      <c r="C975" s="2"/>
      <c r="D975" s="2"/>
      <c r="E975" s="2"/>
      <c r="F975" s="2"/>
      <c r="G975" s="2"/>
      <c r="H975" s="2"/>
      <c r="I975" s="2"/>
    </row>
    <row r="976" ht="12.75" customHeight="1">
      <c r="A976" s="2"/>
      <c r="B976" s="2"/>
      <c r="C976" s="2"/>
      <c r="D976" s="2"/>
      <c r="E976" s="2"/>
      <c r="F976" s="2"/>
      <c r="G976" s="2"/>
      <c r="H976" s="2"/>
      <c r="I976" s="2"/>
    </row>
    <row r="977" ht="12.75" customHeight="1">
      <c r="A977" s="2"/>
      <c r="B977" s="2"/>
      <c r="C977" s="2"/>
      <c r="D977" s="2"/>
      <c r="E977" s="2"/>
      <c r="F977" s="2"/>
      <c r="G977" s="2"/>
      <c r="H977" s="2"/>
      <c r="I977" s="2"/>
    </row>
    <row r="978" ht="12.75" customHeight="1">
      <c r="A978" s="2"/>
      <c r="B978" s="2"/>
      <c r="C978" s="2"/>
      <c r="D978" s="2"/>
      <c r="E978" s="2"/>
      <c r="F978" s="2"/>
      <c r="G978" s="2"/>
      <c r="H978" s="2"/>
      <c r="I978" s="2"/>
    </row>
    <row r="979" ht="12.75" customHeight="1">
      <c r="A979" s="2"/>
      <c r="B979" s="2"/>
      <c r="C979" s="2"/>
      <c r="D979" s="2"/>
      <c r="E979" s="2"/>
      <c r="F979" s="2"/>
      <c r="G979" s="2"/>
      <c r="H979" s="2"/>
      <c r="I979" s="2"/>
    </row>
    <row r="980" ht="12.75" customHeight="1">
      <c r="A980" s="2"/>
      <c r="B980" s="2"/>
      <c r="C980" s="2"/>
      <c r="D980" s="2"/>
      <c r="E980" s="2"/>
      <c r="F980" s="2"/>
      <c r="G980" s="2"/>
      <c r="H980" s="2"/>
      <c r="I980" s="2"/>
    </row>
    <row r="981" ht="12.75" customHeight="1">
      <c r="A981" s="2"/>
      <c r="B981" s="2"/>
      <c r="C981" s="2"/>
      <c r="D981" s="2"/>
      <c r="E981" s="2"/>
      <c r="F981" s="2"/>
      <c r="G981" s="2"/>
      <c r="H981" s="2"/>
      <c r="I981" s="2"/>
    </row>
    <row r="982" ht="12.75" customHeight="1">
      <c r="A982" s="2"/>
      <c r="B982" s="2"/>
      <c r="C982" s="2"/>
      <c r="D982" s="2"/>
      <c r="E982" s="2"/>
      <c r="F982" s="2"/>
      <c r="G982" s="2"/>
      <c r="H982" s="2"/>
      <c r="I982" s="2"/>
    </row>
    <row r="983" ht="12.75" customHeight="1">
      <c r="A983" s="2"/>
      <c r="B983" s="2"/>
      <c r="C983" s="2"/>
      <c r="D983" s="2"/>
      <c r="E983" s="2"/>
      <c r="F983" s="2"/>
      <c r="G983" s="2"/>
      <c r="H983" s="2"/>
      <c r="I983" s="2"/>
    </row>
    <row r="984" ht="12.75" customHeight="1">
      <c r="A984" s="2"/>
      <c r="B984" s="2"/>
      <c r="C984" s="2"/>
      <c r="D984" s="2"/>
      <c r="E984" s="2"/>
      <c r="F984" s="2"/>
      <c r="G984" s="2"/>
      <c r="H984" s="2"/>
      <c r="I984" s="2"/>
    </row>
    <row r="985" ht="12.75" customHeight="1">
      <c r="A985" s="2"/>
      <c r="B985" s="2"/>
      <c r="C985" s="2"/>
      <c r="D985" s="2"/>
      <c r="E985" s="2"/>
      <c r="F985" s="2"/>
      <c r="G985" s="2"/>
      <c r="H985" s="2"/>
      <c r="I985" s="2"/>
    </row>
    <row r="986" ht="12.75" customHeight="1">
      <c r="A986" s="2"/>
      <c r="B986" s="2"/>
      <c r="C986" s="2"/>
      <c r="D986" s="2"/>
      <c r="E986" s="2"/>
      <c r="F986" s="2"/>
      <c r="G986" s="2"/>
      <c r="H986" s="2"/>
      <c r="I986" s="2"/>
    </row>
    <row r="987" ht="12.75" customHeight="1">
      <c r="A987" s="2"/>
      <c r="B987" s="2"/>
      <c r="C987" s="2"/>
      <c r="D987" s="2"/>
      <c r="E987" s="2"/>
      <c r="F987" s="2"/>
      <c r="G987" s="2"/>
      <c r="H987" s="2"/>
      <c r="I987" s="2"/>
    </row>
    <row r="988" ht="12.75" customHeight="1">
      <c r="A988" s="2"/>
      <c r="B988" s="2"/>
      <c r="C988" s="2"/>
      <c r="D988" s="2"/>
      <c r="E988" s="2"/>
      <c r="F988" s="2"/>
      <c r="G988" s="2"/>
      <c r="H988" s="2"/>
      <c r="I988" s="2"/>
    </row>
    <row r="989" ht="12.75" customHeight="1">
      <c r="A989" s="2"/>
      <c r="B989" s="2"/>
      <c r="C989" s="2"/>
      <c r="D989" s="2"/>
      <c r="E989" s="2"/>
      <c r="F989" s="2"/>
      <c r="G989" s="2"/>
      <c r="H989" s="2"/>
      <c r="I989" s="2"/>
    </row>
    <row r="990" ht="12.75" customHeight="1">
      <c r="A990" s="2"/>
      <c r="B990" s="2"/>
      <c r="C990" s="2"/>
      <c r="D990" s="2"/>
      <c r="E990" s="2"/>
      <c r="F990" s="2"/>
      <c r="G990" s="2"/>
      <c r="H990" s="2"/>
      <c r="I990" s="2"/>
    </row>
    <row r="991" ht="12.75" customHeight="1">
      <c r="A991" s="2"/>
      <c r="B991" s="2"/>
      <c r="C991" s="2"/>
      <c r="D991" s="2"/>
      <c r="E991" s="2"/>
      <c r="F991" s="2"/>
      <c r="G991" s="2"/>
      <c r="H991" s="2"/>
      <c r="I991" s="2"/>
    </row>
    <row r="992" ht="12.75" customHeight="1">
      <c r="A992" s="2"/>
      <c r="B992" s="2"/>
      <c r="C992" s="2"/>
      <c r="D992" s="2"/>
      <c r="E992" s="2"/>
      <c r="F992" s="2"/>
      <c r="G992" s="2"/>
      <c r="H992" s="2"/>
      <c r="I992" s="2"/>
    </row>
    <row r="993" ht="12.75" customHeight="1">
      <c r="A993" s="2"/>
      <c r="B993" s="2"/>
      <c r="C993" s="2"/>
      <c r="D993" s="2"/>
      <c r="E993" s="2"/>
      <c r="F993" s="2"/>
      <c r="G993" s="2"/>
      <c r="H993" s="2"/>
      <c r="I993" s="2"/>
    </row>
    <row r="994" ht="12.75" customHeight="1">
      <c r="A994" s="2"/>
      <c r="B994" s="2"/>
      <c r="C994" s="2"/>
      <c r="D994" s="2"/>
      <c r="E994" s="2"/>
      <c r="F994" s="2"/>
      <c r="G994" s="2"/>
      <c r="H994" s="2"/>
      <c r="I994" s="2"/>
    </row>
    <row r="995" ht="12.75" customHeight="1">
      <c r="A995" s="2"/>
      <c r="B995" s="2"/>
      <c r="C995" s="2"/>
      <c r="D995" s="2"/>
      <c r="E995" s="2"/>
      <c r="F995" s="2"/>
      <c r="G995" s="2"/>
      <c r="H995" s="2"/>
      <c r="I995" s="2"/>
    </row>
    <row r="996" ht="12.75" customHeight="1">
      <c r="A996" s="2"/>
      <c r="B996" s="2"/>
      <c r="C996" s="2"/>
      <c r="D996" s="2"/>
      <c r="E996" s="2"/>
      <c r="F996" s="2"/>
      <c r="G996" s="2"/>
      <c r="H996" s="2"/>
      <c r="I996" s="2"/>
    </row>
    <row r="997" ht="12.75" customHeight="1">
      <c r="A997" s="2"/>
      <c r="B997" s="2"/>
      <c r="C997" s="2"/>
      <c r="D997" s="2"/>
      <c r="E997" s="2"/>
      <c r="F997" s="2"/>
      <c r="G997" s="2"/>
      <c r="H997" s="2"/>
      <c r="I997" s="2"/>
    </row>
    <row r="998" ht="12.75" customHeight="1">
      <c r="A998" s="2"/>
      <c r="B998" s="2"/>
      <c r="C998" s="2"/>
      <c r="D998" s="2"/>
      <c r="E998" s="2"/>
      <c r="F998" s="2"/>
      <c r="G998" s="2"/>
      <c r="H998" s="2"/>
      <c r="I998" s="2"/>
    </row>
    <row r="999" ht="12.75" customHeight="1">
      <c r="A999" s="2"/>
      <c r="B999" s="2"/>
      <c r="C999" s="2"/>
      <c r="D999" s="2"/>
      <c r="E999" s="2"/>
      <c r="F999" s="2"/>
      <c r="G999" s="2"/>
      <c r="H999" s="2"/>
      <c r="I999" s="2"/>
    </row>
    <row r="1000" ht="12.75" customHeight="1">
      <c r="A1000" s="2"/>
      <c r="B1000" s="2"/>
      <c r="C1000" s="2"/>
      <c r="D1000" s="2"/>
      <c r="E1000" s="2"/>
      <c r="F1000" s="2"/>
      <c r="G1000" s="2"/>
      <c r="H1000" s="2"/>
      <c r="I1000" s="2"/>
    </row>
  </sheetData>
  <autoFilter ref="$A$1:$I$1"/>
  <printOptions/>
  <pageMargins bottom="0.75" footer="0.0" header="0.0" left="0.7" right="0.7" top="0.75"/>
  <pageSetup orientation="portrait"/>
  <drawing r:id="rId1"/>
</worksheet>
</file>

<file path=xl/worksheets/sheet4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4">
    <tabColor rgb="FFFFF2CC"/>
    <pageSetUpPr/>
  </sheetPr>
  <sheetViews>
    <sheetView showGridLines="0" workbookViewId="0"/>
  </sheetViews>
  <sheetFormatPr customHeight="1" defaultColWidth="12.63" defaultRowHeight="15.0"/>
  <cols>
    <col customWidth="1" min="1" max="1" width="25.0"/>
    <col customWidth="1" min="2" max="2" width="22.88"/>
    <col customWidth="1" min="3" max="3" width="13.5"/>
    <col customWidth="1" min="4" max="4" width="15.13"/>
    <col customWidth="1" min="5" max="5" width="11.0"/>
    <col customWidth="1" min="6" max="6" width="38.88"/>
    <col customWidth="1" min="7" max="7" width="29.63"/>
    <col customWidth="1" min="8" max="8" width="9.88"/>
    <col customWidth="1" min="9" max="26" width="8.63"/>
  </cols>
  <sheetData>
    <row r="1" ht="12.75" customHeight="1">
      <c r="A1" s="2" t="s">
        <v>1242</v>
      </c>
    </row>
    <row r="2" ht="12.75" customHeight="1"/>
    <row r="3" ht="12.75" customHeight="1">
      <c r="A3" s="93" t="s">
        <v>145</v>
      </c>
      <c r="B3" s="94" t="s">
        <v>1019</v>
      </c>
      <c r="C3" s="94" t="s">
        <v>160</v>
      </c>
      <c r="D3" s="94" t="s">
        <v>167</v>
      </c>
      <c r="E3" s="94" t="s">
        <v>168</v>
      </c>
      <c r="F3" s="95" t="s">
        <v>1021</v>
      </c>
    </row>
    <row r="4" ht="12.75" customHeight="1">
      <c r="A4" s="2" t="s">
        <v>1243</v>
      </c>
      <c r="D4" s="109">
        <f>L38</f>
        <v>-0.001404411765</v>
      </c>
      <c r="F4" s="38" t="s">
        <v>1244</v>
      </c>
      <c r="G4" s="100" t="s">
        <v>1245</v>
      </c>
      <c r="H4" s="38" t="s">
        <v>1246</v>
      </c>
    </row>
    <row r="5" ht="12.75" customHeight="1">
      <c r="A5" s="38" t="s">
        <v>1247</v>
      </c>
      <c r="E5" s="109">
        <v>0.0028</v>
      </c>
      <c r="F5" s="38" t="s">
        <v>1248</v>
      </c>
      <c r="G5" s="100" t="s">
        <v>1249</v>
      </c>
    </row>
    <row r="6" ht="12.75" customHeight="1">
      <c r="A6" s="295" t="s">
        <v>1059</v>
      </c>
      <c r="B6" s="2" t="s">
        <v>252</v>
      </c>
      <c r="C6" s="2"/>
      <c r="D6" s="2" t="s">
        <v>1250</v>
      </c>
      <c r="E6" s="2"/>
      <c r="F6" s="250" t="s">
        <v>1069</v>
      </c>
    </row>
    <row r="7" ht="12.75" customHeight="1">
      <c r="A7" s="100"/>
      <c r="B7" s="2"/>
      <c r="C7" s="2"/>
      <c r="D7" s="2">
        <f>(0.4+2.6)/2</f>
        <v>1.5</v>
      </c>
      <c r="E7" s="2"/>
      <c r="F7" s="250"/>
    </row>
    <row r="8" ht="12.75" customHeight="1">
      <c r="A8" s="259" t="s">
        <v>1251</v>
      </c>
      <c r="B8" s="97" t="s">
        <v>252</v>
      </c>
      <c r="C8" s="97" t="s">
        <v>1252</v>
      </c>
      <c r="D8" s="97">
        <v>7.0</v>
      </c>
      <c r="E8" s="296" t="str">
        <f>"1-2"</f>
        <v>1-2</v>
      </c>
      <c r="F8" s="249" t="s">
        <v>1253</v>
      </c>
    </row>
    <row r="9" ht="12.75" customHeight="1">
      <c r="A9" s="86"/>
      <c r="B9" s="13" t="s">
        <v>252</v>
      </c>
      <c r="C9" s="13">
        <f>(0.7+3)/2</f>
        <v>1.85</v>
      </c>
      <c r="D9" s="13">
        <v>7.0</v>
      </c>
      <c r="E9" s="253">
        <v>1.5</v>
      </c>
      <c r="F9" s="254" t="s">
        <v>1254</v>
      </c>
    </row>
    <row r="10" ht="20.25" customHeight="1">
      <c r="A10" s="104"/>
      <c r="B10" s="105"/>
      <c r="C10" s="105"/>
      <c r="D10" s="105"/>
      <c r="E10" s="105"/>
      <c r="F10" s="261"/>
    </row>
    <row r="11" ht="12.75" customHeight="1">
      <c r="A11" s="252" t="s">
        <v>1255</v>
      </c>
      <c r="B11" s="2" t="s">
        <v>252</v>
      </c>
      <c r="C11" s="297" t="str">
        <f>"1-3"</f>
        <v>1-3</v>
      </c>
      <c r="D11" s="297" t="str">
        <f>"2-5"</f>
        <v>2-5</v>
      </c>
      <c r="E11" s="297" t="str">
        <f>"1-2"</f>
        <v>1-2</v>
      </c>
      <c r="F11" s="250"/>
    </row>
    <row r="12" ht="12.75" customHeight="1">
      <c r="A12" s="252"/>
      <c r="B12" s="2"/>
      <c r="C12" s="297"/>
      <c r="D12" s="2">
        <v>0.9</v>
      </c>
      <c r="E12" s="297"/>
      <c r="F12" s="250" t="s">
        <v>1256</v>
      </c>
      <c r="G12" s="2"/>
      <c r="H12" s="2"/>
      <c r="I12" s="2"/>
      <c r="J12" s="2"/>
      <c r="K12" s="2"/>
      <c r="L12" s="2"/>
      <c r="M12" s="2"/>
      <c r="N12" s="2"/>
      <c r="O12" s="2"/>
      <c r="P12" s="2"/>
      <c r="Q12" s="2"/>
      <c r="R12" s="2"/>
      <c r="S12" s="2"/>
      <c r="T12" s="2"/>
      <c r="U12" s="2"/>
      <c r="V12" s="2"/>
      <c r="W12" s="2"/>
      <c r="X12" s="2"/>
      <c r="Y12" s="2"/>
      <c r="Z12" s="2"/>
    </row>
    <row r="13" ht="12.75" customHeight="1">
      <c r="A13" s="252"/>
      <c r="B13" s="2"/>
      <c r="C13" s="297"/>
      <c r="D13" s="2">
        <v>7.0</v>
      </c>
      <c r="E13" s="297"/>
      <c r="F13" s="250" t="s">
        <v>1257</v>
      </c>
      <c r="G13" s="2"/>
      <c r="H13" s="2"/>
      <c r="I13" s="2"/>
      <c r="J13" s="2"/>
      <c r="K13" s="2"/>
      <c r="L13" s="2"/>
      <c r="M13" s="2"/>
      <c r="N13" s="2"/>
      <c r="O13" s="2"/>
      <c r="P13" s="2"/>
      <c r="Q13" s="2"/>
      <c r="R13" s="2"/>
      <c r="S13" s="2"/>
      <c r="T13" s="2"/>
      <c r="U13" s="2"/>
      <c r="V13" s="2"/>
      <c r="W13" s="2"/>
      <c r="X13" s="2"/>
      <c r="Y13" s="2"/>
      <c r="Z13" s="2"/>
    </row>
    <row r="14" ht="12.75" customHeight="1">
      <c r="A14" s="252"/>
      <c r="B14" s="2"/>
      <c r="C14" s="297"/>
      <c r="D14" s="2"/>
      <c r="E14" s="297"/>
      <c r="F14" s="250"/>
      <c r="G14" s="2"/>
      <c r="H14" s="2"/>
      <c r="I14" s="2"/>
      <c r="J14" s="2"/>
      <c r="K14" s="2"/>
      <c r="L14" s="2"/>
      <c r="M14" s="2"/>
      <c r="N14" s="2"/>
      <c r="O14" s="2"/>
      <c r="P14" s="2"/>
      <c r="Q14" s="2"/>
      <c r="R14" s="2"/>
      <c r="S14" s="2"/>
      <c r="T14" s="2"/>
      <c r="U14" s="2"/>
      <c r="V14" s="2"/>
      <c r="W14" s="2"/>
      <c r="X14" s="2"/>
      <c r="Y14" s="2"/>
      <c r="Z14" s="2"/>
    </row>
    <row r="15" ht="12.75" customHeight="1">
      <c r="A15" s="248" t="s">
        <v>1258</v>
      </c>
      <c r="B15" s="97" t="s">
        <v>252</v>
      </c>
      <c r="C15" s="298"/>
      <c r="D15" s="296">
        <v>1.5</v>
      </c>
      <c r="E15" s="298"/>
      <c r="F15" s="249" t="s">
        <v>1259</v>
      </c>
      <c r="G15" s="2"/>
      <c r="H15" s="2"/>
      <c r="I15" s="2"/>
      <c r="J15" s="2"/>
      <c r="K15" s="2"/>
      <c r="L15" s="2"/>
      <c r="M15" s="2"/>
      <c r="N15" s="2"/>
      <c r="O15" s="2"/>
      <c r="P15" s="2"/>
      <c r="Q15" s="2"/>
      <c r="R15" s="2"/>
      <c r="S15" s="2"/>
      <c r="T15" s="2"/>
      <c r="U15" s="2"/>
      <c r="V15" s="2"/>
      <c r="W15" s="2"/>
      <c r="X15" s="2"/>
      <c r="Y15" s="2"/>
      <c r="Z15" s="2"/>
    </row>
    <row r="16" ht="12.75" customHeight="1">
      <c r="A16" s="252"/>
      <c r="B16" s="2"/>
      <c r="C16" s="297"/>
      <c r="D16" s="297"/>
      <c r="E16" s="297"/>
      <c r="F16" s="250"/>
      <c r="G16" s="2"/>
      <c r="H16" s="2"/>
      <c r="I16" s="2"/>
      <c r="J16" s="2"/>
      <c r="K16" s="2"/>
      <c r="L16" s="2"/>
      <c r="M16" s="2"/>
      <c r="N16" s="2"/>
      <c r="O16" s="2"/>
      <c r="P16" s="2"/>
      <c r="Q16" s="2"/>
      <c r="R16" s="2"/>
      <c r="S16" s="2"/>
      <c r="T16" s="2"/>
      <c r="U16" s="2"/>
      <c r="V16" s="2"/>
      <c r="W16" s="2"/>
      <c r="X16" s="2"/>
      <c r="Y16" s="2"/>
      <c r="Z16" s="2"/>
    </row>
    <row r="17" ht="12.75" customHeight="1">
      <c r="A17" s="100"/>
      <c r="B17" s="2"/>
      <c r="C17" s="2"/>
      <c r="D17" s="2"/>
      <c r="E17" s="2"/>
      <c r="F17" s="250"/>
    </row>
    <row r="18" ht="12.75" customHeight="1">
      <c r="A18" s="93" t="s">
        <v>63</v>
      </c>
      <c r="B18" s="94" t="s">
        <v>1019</v>
      </c>
      <c r="C18" s="94" t="s">
        <v>160</v>
      </c>
      <c r="D18" s="94" t="s">
        <v>167</v>
      </c>
      <c r="E18" s="94" t="s">
        <v>168</v>
      </c>
      <c r="F18" s="299" t="s">
        <v>1021</v>
      </c>
      <c r="G18" s="2"/>
      <c r="H18" s="2"/>
      <c r="I18" s="2"/>
      <c r="J18" s="2"/>
      <c r="K18" s="2"/>
      <c r="L18" s="2"/>
      <c r="M18" s="2"/>
      <c r="N18" s="2"/>
      <c r="O18" s="2"/>
      <c r="P18" s="2"/>
      <c r="Q18" s="2"/>
      <c r="R18" s="2"/>
      <c r="S18" s="2"/>
      <c r="T18" s="2"/>
      <c r="U18" s="2"/>
      <c r="V18" s="2"/>
      <c r="W18" s="2"/>
      <c r="X18" s="2"/>
      <c r="Y18" s="2"/>
      <c r="Z18" s="2"/>
    </row>
    <row r="19" ht="12.75" customHeight="1">
      <c r="A19" s="295" t="s">
        <v>1260</v>
      </c>
      <c r="B19" s="2" t="s">
        <v>1261</v>
      </c>
      <c r="C19" s="2">
        <v>0.8</v>
      </c>
      <c r="D19" s="2">
        <v>4.6</v>
      </c>
      <c r="E19" s="2"/>
      <c r="F19" s="250" t="s">
        <v>1262</v>
      </c>
    </row>
    <row r="20" ht="12.75" customHeight="1">
      <c r="A20" s="100"/>
      <c r="B20" s="2" t="s">
        <v>1261</v>
      </c>
      <c r="C20" s="2">
        <v>2.8</v>
      </c>
      <c r="D20" s="2">
        <v>15.4</v>
      </c>
      <c r="E20" s="2"/>
      <c r="F20" s="250" t="s">
        <v>1263</v>
      </c>
    </row>
    <row r="21" ht="12.75" customHeight="1">
      <c r="A21" s="100"/>
      <c r="B21" s="2" t="s">
        <v>1261</v>
      </c>
      <c r="C21" s="2">
        <v>5.3</v>
      </c>
      <c r="D21" s="2">
        <v>27.6</v>
      </c>
      <c r="E21" s="2"/>
      <c r="F21" s="250" t="s">
        <v>1264</v>
      </c>
    </row>
    <row r="22" ht="12.75" customHeight="1">
      <c r="A22" s="100"/>
      <c r="B22" s="2"/>
      <c r="C22" s="2"/>
      <c r="D22" s="2"/>
      <c r="E22" s="2">
        <f t="shared" ref="E22:E24" si="1">SUM(C19:D19)/2</f>
        <v>2.7</v>
      </c>
      <c r="F22" s="250"/>
    </row>
    <row r="23" ht="12.75" customHeight="1">
      <c r="A23" s="100"/>
      <c r="B23" s="2"/>
      <c r="C23" s="2"/>
      <c r="D23" s="2"/>
      <c r="E23" s="2">
        <f t="shared" si="1"/>
        <v>9.1</v>
      </c>
      <c r="F23" s="102"/>
    </row>
    <row r="24" ht="12.75" customHeight="1">
      <c r="A24" s="104"/>
      <c r="B24" s="105"/>
      <c r="C24" s="105"/>
      <c r="D24" s="105"/>
      <c r="E24" s="105">
        <f t="shared" si="1"/>
        <v>16.45</v>
      </c>
      <c r="F24" s="106"/>
    </row>
    <row r="25" ht="12.75" customHeight="1"/>
    <row r="26" ht="12.75" customHeight="1"/>
    <row r="27" ht="12.75" customHeight="1"/>
    <row r="28" ht="12.75" customHeight="1">
      <c r="A28" s="300" t="s">
        <v>1265</v>
      </c>
      <c r="B28" s="300"/>
      <c r="C28" s="300"/>
      <c r="D28" s="300"/>
      <c r="E28" s="300"/>
      <c r="F28" s="300"/>
      <c r="G28" s="300"/>
      <c r="H28" s="300"/>
      <c r="I28" s="300"/>
      <c r="J28" s="300"/>
      <c r="K28" s="300"/>
      <c r="L28" s="300"/>
      <c r="M28" s="300"/>
      <c r="N28" s="300"/>
      <c r="O28" s="300"/>
      <c r="P28" s="300"/>
      <c r="Q28" s="300"/>
      <c r="R28" s="300"/>
      <c r="S28" s="300"/>
      <c r="T28" s="300"/>
      <c r="U28" s="300"/>
      <c r="V28" s="300"/>
      <c r="W28" s="300"/>
      <c r="X28" s="300"/>
      <c r="Y28" s="300"/>
      <c r="Z28" s="300"/>
    </row>
    <row r="29" ht="12.75" customHeight="1"/>
    <row r="30" ht="12.75" customHeight="1">
      <c r="B30" s="83" t="s">
        <v>1266</v>
      </c>
      <c r="C30" s="83" t="s">
        <v>1267</v>
      </c>
      <c r="D30" s="83" t="s">
        <v>1268</v>
      </c>
      <c r="E30" s="83" t="s">
        <v>1269</v>
      </c>
      <c r="F30" s="83" t="s">
        <v>1270</v>
      </c>
      <c r="G30" s="83" t="s">
        <v>1271</v>
      </c>
      <c r="H30" s="83" t="s">
        <v>1272</v>
      </c>
      <c r="I30" s="206" t="s">
        <v>1273</v>
      </c>
      <c r="J30" s="206" t="s">
        <v>1274</v>
      </c>
      <c r="K30" s="206" t="s">
        <v>1275</v>
      </c>
      <c r="L30" s="206" t="s">
        <v>1276</v>
      </c>
    </row>
    <row r="31" ht="12.75" customHeight="1">
      <c r="A31" s="38">
        <v>3.0</v>
      </c>
      <c r="B31" s="38" t="s">
        <v>1277</v>
      </c>
      <c r="C31" s="101">
        <v>-0.69</v>
      </c>
      <c r="D31" s="38">
        <v>-420.0</v>
      </c>
      <c r="E31" s="38">
        <v>17.0</v>
      </c>
      <c r="F31" s="38">
        <v>-437.0</v>
      </c>
      <c r="G31" s="38">
        <v>608.0</v>
      </c>
      <c r="H31" s="38" t="s">
        <v>1278</v>
      </c>
      <c r="I31" s="38">
        <v>1900.0</v>
      </c>
      <c r="J31" s="38">
        <v>2016.0</v>
      </c>
      <c r="K31" s="38">
        <f t="shared" ref="K31:K38" si="2">J31-I31</f>
        <v>116</v>
      </c>
      <c r="L31" s="301">
        <f t="shared" ref="L31:L38" si="3">C31/K31</f>
        <v>-0.005948275862</v>
      </c>
    </row>
    <row r="32" ht="12.75" customHeight="1">
      <c r="A32" s="38">
        <v>4.0</v>
      </c>
      <c r="B32" s="38" t="s">
        <v>1279</v>
      </c>
      <c r="C32" s="109">
        <v>-0.323</v>
      </c>
      <c r="D32" s="38">
        <v>-3301.0</v>
      </c>
      <c r="E32" s="38">
        <v>183.0</v>
      </c>
      <c r="F32" s="38">
        <v>-3485.0</v>
      </c>
      <c r="G32" s="92">
        <v>10218.0</v>
      </c>
      <c r="H32" s="38" t="s">
        <v>1280</v>
      </c>
      <c r="I32" s="38">
        <v>1880.0</v>
      </c>
      <c r="J32" s="38">
        <v>2013.0</v>
      </c>
      <c r="K32" s="2">
        <f t="shared" si="2"/>
        <v>133</v>
      </c>
      <c r="L32" s="301">
        <f t="shared" si="3"/>
        <v>-0.002428571429</v>
      </c>
    </row>
    <row r="33" ht="12.75" customHeight="1">
      <c r="A33" s="38">
        <v>7.0</v>
      </c>
      <c r="B33" s="38" t="s">
        <v>1281</v>
      </c>
      <c r="C33" s="109">
        <v>-0.224</v>
      </c>
      <c r="D33" s="38">
        <v>-326.0</v>
      </c>
      <c r="E33" s="38">
        <v>121.0</v>
      </c>
      <c r="F33" s="38">
        <v>-446.0</v>
      </c>
      <c r="G33" s="38">
        <v>1455.0</v>
      </c>
      <c r="H33" s="38" t="s">
        <v>1282</v>
      </c>
      <c r="I33" s="38">
        <v>1930.0</v>
      </c>
      <c r="J33" s="38">
        <v>2013.0</v>
      </c>
      <c r="K33" s="2">
        <f t="shared" si="2"/>
        <v>83</v>
      </c>
      <c r="L33" s="301">
        <f t="shared" si="3"/>
        <v>-0.002698795181</v>
      </c>
    </row>
    <row r="34" ht="12.75" customHeight="1">
      <c r="A34" s="38">
        <v>6.0</v>
      </c>
      <c r="B34" s="38" t="s">
        <v>1283</v>
      </c>
      <c r="C34" s="109">
        <v>-0.162</v>
      </c>
      <c r="D34" s="38">
        <v>-96.0</v>
      </c>
      <c r="E34" s="38">
        <v>75.0</v>
      </c>
      <c r="F34" s="38">
        <v>-171.0</v>
      </c>
      <c r="G34" s="38">
        <v>592.0</v>
      </c>
      <c r="H34" s="38" t="s">
        <v>1284</v>
      </c>
      <c r="I34" s="38">
        <v>1945.0</v>
      </c>
      <c r="J34" s="38">
        <v>2016.0</v>
      </c>
      <c r="K34" s="2">
        <f t="shared" si="2"/>
        <v>71</v>
      </c>
      <c r="L34" s="301">
        <f t="shared" si="3"/>
        <v>-0.002281690141</v>
      </c>
    </row>
    <row r="35" ht="12.75" customHeight="1">
      <c r="A35" s="38">
        <v>5.0</v>
      </c>
      <c r="B35" s="38" t="s">
        <v>1285</v>
      </c>
      <c r="C35" s="109">
        <v>-0.099</v>
      </c>
      <c r="D35" s="38">
        <v>-1477.0</v>
      </c>
      <c r="E35" s="38">
        <v>25.0</v>
      </c>
      <c r="F35" s="38">
        <v>-1502.0</v>
      </c>
      <c r="G35" s="92">
        <v>14958.0</v>
      </c>
      <c r="H35" s="38" t="s">
        <v>1286</v>
      </c>
      <c r="I35" s="38">
        <v>1900.0</v>
      </c>
      <c r="J35" s="38">
        <v>2012.0</v>
      </c>
      <c r="K35" s="2">
        <f t="shared" si="2"/>
        <v>112</v>
      </c>
      <c r="L35" s="301">
        <f t="shared" si="3"/>
        <v>-0.0008839285714</v>
      </c>
    </row>
    <row r="36" ht="12.75" customHeight="1">
      <c r="A36" s="38">
        <v>1.0</v>
      </c>
      <c r="B36" s="38" t="s">
        <v>1287</v>
      </c>
      <c r="C36" s="109">
        <v>-0.006</v>
      </c>
      <c r="D36" s="38">
        <v>6.0</v>
      </c>
      <c r="E36" s="38">
        <v>75.0</v>
      </c>
      <c r="F36" s="38">
        <v>-69.0</v>
      </c>
      <c r="G36" s="38">
        <v>971.0</v>
      </c>
      <c r="H36" s="38" t="s">
        <v>1288</v>
      </c>
      <c r="I36" s="38">
        <v>1955.0</v>
      </c>
      <c r="J36" s="38">
        <v>2013.0</v>
      </c>
      <c r="K36" s="2">
        <f t="shared" si="2"/>
        <v>58</v>
      </c>
      <c r="L36" s="301">
        <f t="shared" si="3"/>
        <v>-0.0001034482759</v>
      </c>
    </row>
    <row r="37" ht="12.75" customHeight="1">
      <c r="A37" s="38">
        <v>2.0</v>
      </c>
      <c r="B37" s="38" t="s">
        <v>1289</v>
      </c>
      <c r="C37" s="109">
        <v>-0.023</v>
      </c>
      <c r="D37" s="38">
        <v>11.0</v>
      </c>
      <c r="E37" s="38">
        <v>57.0</v>
      </c>
      <c r="F37" s="38">
        <v>-46.0</v>
      </c>
      <c r="G37" s="38">
        <v>492.0</v>
      </c>
      <c r="H37" s="38" t="s">
        <v>1290</v>
      </c>
      <c r="I37" s="38">
        <v>1960.0</v>
      </c>
      <c r="J37" s="38">
        <v>2015.0</v>
      </c>
      <c r="K37" s="2">
        <f t="shared" si="2"/>
        <v>55</v>
      </c>
      <c r="L37" s="301">
        <f t="shared" si="3"/>
        <v>-0.0004181818182</v>
      </c>
    </row>
    <row r="38" ht="12.75" customHeight="1">
      <c r="B38" s="38" t="s">
        <v>1030</v>
      </c>
      <c r="C38" s="109">
        <v>-0.191</v>
      </c>
      <c r="D38" s="38">
        <v>-5602.0</v>
      </c>
      <c r="E38" s="38">
        <v>554.0</v>
      </c>
      <c r="F38" s="38">
        <v>-6156.0</v>
      </c>
      <c r="G38" s="92">
        <v>29293.0</v>
      </c>
      <c r="H38" s="38" t="s">
        <v>1291</v>
      </c>
      <c r="I38" s="38">
        <v>1880.0</v>
      </c>
      <c r="J38" s="38">
        <v>2016.0</v>
      </c>
      <c r="K38" s="2">
        <f t="shared" si="2"/>
        <v>136</v>
      </c>
      <c r="L38" s="301">
        <f t="shared" si="3"/>
        <v>-0.001404411765</v>
      </c>
    </row>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c r="C59" s="38" t="s">
        <v>1292</v>
      </c>
      <c r="D59" s="38" t="s">
        <v>1293</v>
      </c>
      <c r="E59" s="38" t="s">
        <v>1294</v>
      </c>
      <c r="F59" s="38" t="s">
        <v>1295</v>
      </c>
      <c r="G59" s="38" t="s">
        <v>1296</v>
      </c>
    </row>
    <row r="60" ht="12.75" customHeight="1">
      <c r="B60" s="2" t="s">
        <v>183</v>
      </c>
      <c r="C60" s="38">
        <v>1.0</v>
      </c>
      <c r="D60" s="38">
        <v>2.0</v>
      </c>
      <c r="E60" s="301">
        <f t="shared" ref="E60:F60" si="4">IFERROR(INDEX($L$30:$L$38,MATCH(C60,$A$30:$A$38,0),1),"")</f>
        <v>-0.0001034482759</v>
      </c>
      <c r="F60" s="301">
        <f t="shared" si="4"/>
        <v>-0.0004181818182</v>
      </c>
      <c r="G60" s="301">
        <f t="shared" ref="G60:G68" si="6">AVERAGE(E60:F60)</f>
        <v>-0.000260815047</v>
      </c>
    </row>
    <row r="61" ht="12.75" customHeight="1">
      <c r="B61" s="2" t="s">
        <v>184</v>
      </c>
      <c r="C61" s="38">
        <v>6.0</v>
      </c>
      <c r="E61" s="301">
        <f t="shared" ref="E61:F61" si="5">IFERROR(INDEX($L$30:$L$38,MATCH(C61,$A$30:$A$38,0),1),"")</f>
        <v>-0.002281690141</v>
      </c>
      <c r="F61" s="301" t="str">
        <f t="shared" si="5"/>
        <v/>
      </c>
      <c r="G61" s="301">
        <f t="shared" si="6"/>
        <v>-0.002281690141</v>
      </c>
    </row>
    <row r="62" ht="12.75" customHeight="1">
      <c r="B62" s="2" t="s">
        <v>185</v>
      </c>
      <c r="C62" s="38">
        <v>6.0</v>
      </c>
      <c r="D62" s="38">
        <v>7.0</v>
      </c>
      <c r="E62" s="301">
        <f t="shared" ref="E62:F62" si="7">IFERROR(INDEX($L$30:$L$38,MATCH(C62,$A$30:$A$38,0),1),"")</f>
        <v>-0.002281690141</v>
      </c>
      <c r="F62" s="301">
        <f t="shared" si="7"/>
        <v>-0.002698795181</v>
      </c>
      <c r="G62" s="301">
        <f t="shared" si="6"/>
        <v>-0.002490242661</v>
      </c>
    </row>
    <row r="63" ht="12.75" customHeight="1">
      <c r="B63" s="2" t="s">
        <v>186</v>
      </c>
      <c r="C63" s="38">
        <v>4.0</v>
      </c>
      <c r="E63" s="301">
        <f t="shared" ref="E63:F63" si="8">IFERROR(INDEX($L$30:$L$38,MATCH(C63,$A$30:$A$38,0),1),"")</f>
        <v>-0.002428571429</v>
      </c>
      <c r="F63" s="301" t="str">
        <f t="shared" si="8"/>
        <v/>
      </c>
      <c r="G63" s="301">
        <f t="shared" si="6"/>
        <v>-0.002428571429</v>
      </c>
    </row>
    <row r="64" ht="12.75" customHeight="1">
      <c r="B64" s="2" t="s">
        <v>187</v>
      </c>
      <c r="C64" s="38">
        <v>6.0</v>
      </c>
      <c r="E64" s="301">
        <f t="shared" ref="E64:F64" si="9">IFERROR(INDEX($L$30:$L$38,MATCH(C64,$A$30:$A$38,0),1),"")</f>
        <v>-0.002281690141</v>
      </c>
      <c r="F64" s="301" t="str">
        <f t="shared" si="9"/>
        <v/>
      </c>
      <c r="G64" s="301">
        <f t="shared" si="6"/>
        <v>-0.002281690141</v>
      </c>
    </row>
    <row r="65" ht="12.75" customHeight="1">
      <c r="B65" s="2" t="s">
        <v>188</v>
      </c>
      <c r="C65" s="38">
        <v>4.0</v>
      </c>
      <c r="E65" s="301">
        <f t="shared" ref="E65:F65" si="10">IFERROR(INDEX($L$30:$L$38,MATCH(C65,$A$30:$A$38,0),1),"")</f>
        <v>-0.002428571429</v>
      </c>
      <c r="F65" s="301" t="str">
        <f t="shared" si="10"/>
        <v/>
      </c>
      <c r="G65" s="301">
        <f t="shared" si="6"/>
        <v>-0.002428571429</v>
      </c>
    </row>
    <row r="66" ht="12.75" customHeight="1">
      <c r="B66" s="2" t="s">
        <v>189</v>
      </c>
      <c r="C66" s="38">
        <v>4.0</v>
      </c>
      <c r="E66" s="301">
        <f t="shared" ref="E66:F66" si="11">IFERROR(INDEX($L$30:$L$38,MATCH(C66,$A$30:$A$38,0),1),"")</f>
        <v>-0.002428571429</v>
      </c>
      <c r="F66" s="301" t="str">
        <f t="shared" si="11"/>
        <v/>
      </c>
      <c r="G66" s="301">
        <f t="shared" si="6"/>
        <v>-0.002428571429</v>
      </c>
    </row>
    <row r="67" ht="12.75" customHeight="1">
      <c r="B67" s="2" t="s">
        <v>190</v>
      </c>
      <c r="C67" s="38">
        <v>6.0</v>
      </c>
      <c r="E67" s="301">
        <f t="shared" ref="E67:F67" si="12">IFERROR(INDEX($L$30:$L$38,MATCH(C67,$A$30:$A$38,0),1),"")</f>
        <v>-0.002281690141</v>
      </c>
      <c r="F67" s="301" t="str">
        <f t="shared" si="12"/>
        <v/>
      </c>
      <c r="G67" s="301">
        <f t="shared" si="6"/>
        <v>-0.002281690141</v>
      </c>
    </row>
    <row r="68" ht="12.75" customHeight="1">
      <c r="B68" s="2" t="s">
        <v>191</v>
      </c>
      <c r="C68" s="38">
        <v>6.0</v>
      </c>
      <c r="E68" s="301">
        <f t="shared" ref="E68:F68" si="13">IFERROR(INDEX($L$30:$L$38,MATCH(C68,$A$30:$A$38,0),1),"")</f>
        <v>-0.002281690141</v>
      </c>
      <c r="F68" s="301" t="str">
        <f t="shared" si="13"/>
        <v/>
      </c>
      <c r="G68" s="301">
        <f t="shared" si="6"/>
        <v>-0.002281690141</v>
      </c>
    </row>
    <row r="69" ht="12.75" customHeight="1">
      <c r="B69" s="2"/>
    </row>
    <row r="70" ht="12.75" customHeight="1">
      <c r="B70" s="2"/>
    </row>
    <row r="71" ht="12.75" customHeight="1">
      <c r="B71" s="2"/>
    </row>
    <row r="72" ht="12.75" customHeight="1">
      <c r="B72" s="2"/>
    </row>
    <row r="73" ht="12.75" customHeight="1">
      <c r="B73" s="2"/>
    </row>
    <row r="74" ht="12.75" customHeight="1">
      <c r="B74" s="2"/>
    </row>
    <row r="75" ht="12.75" customHeight="1">
      <c r="B75" s="2"/>
    </row>
    <row r="76" ht="12.75" customHeight="1">
      <c r="B76" s="2"/>
    </row>
    <row r="77" ht="12.75" customHeight="1">
      <c r="B77" s="2"/>
    </row>
    <row r="78" ht="12.75" customHeight="1">
      <c r="B78" s="2"/>
    </row>
    <row r="79" ht="12.75" customHeight="1">
      <c r="B79" s="2"/>
    </row>
    <row r="80" ht="12.75" customHeight="1">
      <c r="B80" s="2"/>
    </row>
    <row r="81" ht="12.75" customHeight="1">
      <c r="B81" s="2"/>
    </row>
    <row r="82" ht="12.75" customHeight="1">
      <c r="B82" s="2"/>
    </row>
    <row r="83" ht="12.75" customHeight="1">
      <c r="B83" s="2"/>
    </row>
    <row r="84" ht="12.75" customHeight="1">
      <c r="B84" s="2"/>
    </row>
    <row r="85" ht="12.75" customHeight="1">
      <c r="B85" s="2"/>
    </row>
    <row r="86" ht="12.75" customHeight="1">
      <c r="B86" s="2"/>
    </row>
    <row r="87" ht="12.75" customHeight="1">
      <c r="B87" s="2"/>
    </row>
    <row r="88" ht="12.75" customHeight="1">
      <c r="B88" s="2"/>
    </row>
    <row r="89" ht="12.75" customHeight="1">
      <c r="B89" s="2"/>
    </row>
    <row r="90" ht="12.75" customHeight="1">
      <c r="B90" s="2"/>
    </row>
    <row r="91" ht="12.75" customHeight="1">
      <c r="B91" s="2"/>
    </row>
    <row r="92" ht="12.75" customHeight="1">
      <c r="B92" s="2"/>
    </row>
    <row r="93" ht="12.75" customHeight="1">
      <c r="B93" s="2"/>
    </row>
    <row r="94" ht="12.75" customHeight="1">
      <c r="B94" s="2"/>
    </row>
    <row r="95" ht="12.75" customHeight="1">
      <c r="B95" s="2"/>
    </row>
    <row r="96" ht="12.75" customHeight="1">
      <c r="B96" s="2"/>
    </row>
    <row r="97" ht="12.75" customHeight="1">
      <c r="B97" s="2"/>
    </row>
    <row r="98" ht="12.75" customHeight="1">
      <c r="B98" s="2"/>
    </row>
    <row r="99" ht="12.75" customHeight="1">
      <c r="B99" s="2"/>
    </row>
    <row r="100" ht="12.75" customHeight="1">
      <c r="B100" s="2"/>
    </row>
    <row r="101" ht="12.75" customHeight="1">
      <c r="B101" s="2"/>
    </row>
    <row r="102" ht="12.75" customHeight="1">
      <c r="B102" s="2"/>
    </row>
    <row r="103" ht="12.75" customHeight="1">
      <c r="B103" s="2"/>
    </row>
    <row r="104" ht="12.75" customHeight="1">
      <c r="B104" s="2"/>
    </row>
    <row r="105" ht="12.75" customHeight="1">
      <c r="B105" s="2"/>
    </row>
    <row r="106" ht="12.75" customHeight="1">
      <c r="B106" s="2"/>
    </row>
    <row r="107" ht="12.75" customHeight="1">
      <c r="B107" s="2"/>
    </row>
    <row r="108" ht="12.75" customHeight="1">
      <c r="B108" s="2"/>
    </row>
    <row r="109" ht="12.75" customHeight="1">
      <c r="B109" s="2"/>
    </row>
    <row r="110" ht="12.75" customHeight="1">
      <c r="B110" s="2"/>
    </row>
    <row r="111" ht="12.75" customHeight="1">
      <c r="B111" s="2"/>
    </row>
    <row r="112" ht="12.75" customHeight="1">
      <c r="B112" s="2"/>
    </row>
    <row r="113" ht="12.75" customHeight="1">
      <c r="B113" s="2"/>
    </row>
    <row r="114" ht="12.75" customHeight="1">
      <c r="B114" s="2"/>
    </row>
    <row r="115" ht="12.75" customHeight="1">
      <c r="B115" s="2"/>
    </row>
    <row r="116" ht="12.75" customHeight="1">
      <c r="B116" s="2"/>
    </row>
    <row r="117" ht="12.75" customHeight="1">
      <c r="B117" s="2"/>
    </row>
    <row r="118" ht="12.75" customHeight="1">
      <c r="B118" s="2"/>
    </row>
    <row r="119" ht="12.75" customHeight="1">
      <c r="B119" s="2"/>
    </row>
    <row r="120" ht="12.75" customHeight="1">
      <c r="B120" s="2"/>
    </row>
    <row r="121" ht="12.75" customHeight="1">
      <c r="B121" s="2"/>
    </row>
    <row r="122" ht="12.75" customHeight="1">
      <c r="B122" s="2"/>
    </row>
    <row r="123" ht="12.75" customHeight="1">
      <c r="B123" s="2"/>
    </row>
    <row r="124" ht="12.75" customHeight="1">
      <c r="B124" s="2"/>
    </row>
    <row r="125" ht="12.75" customHeight="1">
      <c r="B125" s="2"/>
    </row>
    <row r="126" ht="12.75" customHeight="1">
      <c r="B126" s="2"/>
    </row>
    <row r="127" ht="12.75" customHeight="1">
      <c r="B127" s="2"/>
    </row>
    <row r="128" ht="12.75" customHeight="1">
      <c r="B128" s="2"/>
    </row>
    <row r="129" ht="12.75" customHeight="1">
      <c r="B129" s="2"/>
    </row>
    <row r="130" ht="12.75" customHeight="1">
      <c r="B130" s="2"/>
    </row>
    <row r="131" ht="12.75" customHeight="1">
      <c r="B131" s="2"/>
    </row>
    <row r="132" ht="12.75" customHeight="1">
      <c r="B132" s="2"/>
    </row>
    <row r="133" ht="12.75" customHeight="1">
      <c r="B133" s="2"/>
    </row>
    <row r="134" ht="12.75" customHeight="1">
      <c r="B134" s="2"/>
    </row>
    <row r="135" ht="12.75" customHeight="1">
      <c r="B135" s="2"/>
    </row>
    <row r="136" ht="12.75" customHeight="1">
      <c r="B136" s="2"/>
    </row>
    <row r="137" ht="12.75" customHeight="1">
      <c r="B137" s="2"/>
    </row>
    <row r="138" ht="12.75" customHeight="1">
      <c r="B138" s="2"/>
    </row>
    <row r="139" ht="12.75" customHeight="1">
      <c r="B139" s="2"/>
    </row>
    <row r="140" ht="12.75" customHeight="1">
      <c r="B140" s="2"/>
    </row>
    <row r="141" ht="12.75" customHeight="1">
      <c r="B141" s="2"/>
    </row>
    <row r="142" ht="12.75" customHeight="1">
      <c r="B142" s="2"/>
    </row>
    <row r="143" ht="12.75" customHeight="1">
      <c r="B143" s="2"/>
    </row>
    <row r="144" ht="12.75" customHeight="1">
      <c r="B144" s="2"/>
    </row>
    <row r="145" ht="12.75" customHeight="1">
      <c r="B145" s="2"/>
    </row>
    <row r="146" ht="12.75" customHeight="1">
      <c r="B146" s="2"/>
    </row>
    <row r="147" ht="12.75" customHeight="1">
      <c r="B147" s="2"/>
    </row>
    <row r="148" ht="12.75" customHeight="1">
      <c r="B148" s="2"/>
    </row>
    <row r="149" ht="12.75" customHeight="1">
      <c r="B149" s="2"/>
    </row>
    <row r="150" ht="12.75" customHeight="1">
      <c r="B150" s="2"/>
    </row>
    <row r="151" ht="12.75" customHeight="1">
      <c r="B151" s="2"/>
    </row>
    <row r="152" ht="12.75" customHeight="1">
      <c r="B152" s="2"/>
    </row>
    <row r="153" ht="12.75" customHeight="1">
      <c r="B153" s="2"/>
    </row>
    <row r="154" ht="12.75" customHeight="1">
      <c r="B154" s="2"/>
    </row>
    <row r="155" ht="12.75" customHeight="1">
      <c r="B155" s="2"/>
    </row>
    <row r="156" ht="12.75" customHeight="1">
      <c r="B156" s="2"/>
    </row>
    <row r="157" ht="12.75" customHeight="1">
      <c r="B157" s="2"/>
    </row>
    <row r="158" ht="12.75" customHeight="1">
      <c r="B158" s="2"/>
    </row>
    <row r="159" ht="12.75" customHeight="1">
      <c r="B159" s="2"/>
    </row>
    <row r="160" ht="12.75" customHeight="1">
      <c r="B160" s="2"/>
    </row>
    <row r="161" ht="12.75" customHeight="1">
      <c r="B161" s="2"/>
    </row>
    <row r="162" ht="12.75" customHeight="1">
      <c r="B162" s="2"/>
    </row>
    <row r="163" ht="12.75" customHeight="1">
      <c r="B163" s="2"/>
    </row>
    <row r="164" ht="12.75" customHeight="1">
      <c r="B164" s="2"/>
    </row>
    <row r="165" ht="12.75" customHeight="1">
      <c r="B165" s="2"/>
    </row>
    <row r="166" ht="12.75" customHeight="1">
      <c r="B166" s="2"/>
    </row>
    <row r="167" ht="12.75" customHeight="1">
      <c r="B167" s="2"/>
    </row>
    <row r="168" ht="12.75" customHeight="1">
      <c r="B168" s="2"/>
    </row>
    <row r="169" ht="12.75" customHeight="1">
      <c r="B169" s="2"/>
    </row>
    <row r="170" ht="12.75" customHeight="1">
      <c r="B170" s="2"/>
    </row>
    <row r="171" ht="12.75" customHeight="1">
      <c r="B171" s="2"/>
    </row>
    <row r="172" ht="12.75" customHeight="1">
      <c r="B172" s="2"/>
    </row>
    <row r="173" ht="12.75" customHeight="1">
      <c r="B173" s="2"/>
    </row>
    <row r="174" ht="12.75" customHeight="1">
      <c r="B174" s="2"/>
    </row>
    <row r="175" ht="12.75" customHeight="1">
      <c r="B175" s="2"/>
    </row>
    <row r="176" ht="12.75" customHeight="1">
      <c r="B176" s="2"/>
    </row>
    <row r="177" ht="12.75" customHeight="1">
      <c r="B177" s="2"/>
    </row>
    <row r="178" ht="12.75" customHeight="1">
      <c r="B178" s="2"/>
    </row>
    <row r="179" ht="12.75" customHeight="1">
      <c r="B179" s="2"/>
    </row>
    <row r="180" ht="12.75" customHeight="1">
      <c r="B180" s="2"/>
    </row>
    <row r="181" ht="12.75" customHeight="1">
      <c r="B181" s="2"/>
    </row>
    <row r="182" ht="12.75" customHeight="1">
      <c r="B182" s="2"/>
    </row>
    <row r="183" ht="12.75" customHeight="1">
      <c r="B183" s="2"/>
    </row>
    <row r="184" ht="12.75" customHeight="1">
      <c r="B184" s="2"/>
    </row>
    <row r="185" ht="12.75" customHeight="1">
      <c r="B185" s="2"/>
    </row>
    <row r="186" ht="12.75" customHeight="1">
      <c r="B186" s="2"/>
    </row>
    <row r="187" ht="12.75" customHeight="1">
      <c r="B187" s="2"/>
    </row>
    <row r="188" ht="12.75" customHeight="1">
      <c r="B188" s="2"/>
    </row>
    <row r="189" ht="12.75" customHeight="1">
      <c r="B189" s="2"/>
    </row>
    <row r="190" ht="12.75" customHeight="1">
      <c r="B190" s="2"/>
    </row>
    <row r="191" ht="12.75" customHeight="1">
      <c r="B191" s="2"/>
    </row>
    <row r="192" ht="12.75" customHeight="1">
      <c r="B192" s="2"/>
    </row>
    <row r="193" ht="12.75" customHeight="1">
      <c r="B193" s="2"/>
    </row>
    <row r="194" ht="12.75" customHeight="1">
      <c r="B194" s="2"/>
    </row>
    <row r="195" ht="12.75" customHeight="1">
      <c r="B195" s="2"/>
    </row>
    <row r="196" ht="12.75" customHeight="1">
      <c r="B196" s="2"/>
    </row>
    <row r="197" ht="12.75" customHeight="1">
      <c r="B197" s="2"/>
    </row>
    <row r="198" ht="12.75" customHeight="1">
      <c r="B198" s="2"/>
    </row>
    <row r="199" ht="12.75" customHeight="1">
      <c r="B199" s="2"/>
    </row>
    <row r="200" ht="12.75" customHeight="1">
      <c r="B200" s="2"/>
    </row>
    <row r="201" ht="12.75" customHeight="1">
      <c r="B201" s="2"/>
    </row>
    <row r="202" ht="12.75" customHeight="1">
      <c r="B202" s="2"/>
    </row>
    <row r="203" ht="12.75" customHeight="1">
      <c r="B203" s="2"/>
    </row>
    <row r="204" ht="12.75" customHeight="1">
      <c r="B204" s="2"/>
    </row>
    <row r="205" ht="12.75" customHeight="1">
      <c r="B205" s="2"/>
    </row>
    <row r="206" ht="12.75" customHeight="1">
      <c r="B206" s="2"/>
    </row>
    <row r="207" ht="12.75" customHeight="1">
      <c r="B207" s="2"/>
    </row>
    <row r="208" ht="12.75" customHeight="1">
      <c r="B208" s="2"/>
    </row>
    <row r="209" ht="12.75" customHeight="1">
      <c r="B209" s="2"/>
    </row>
    <row r="210" ht="12.75" customHeight="1">
      <c r="B210" s="2"/>
    </row>
    <row r="211" ht="12.75" customHeight="1">
      <c r="B211" s="2"/>
    </row>
    <row r="212" ht="12.75" customHeight="1">
      <c r="B212" s="2"/>
    </row>
    <row r="213" ht="12.75" customHeight="1">
      <c r="B213" s="2"/>
    </row>
    <row r="214" ht="12.75" customHeight="1">
      <c r="B214" s="2"/>
    </row>
    <row r="215" ht="12.75" customHeight="1">
      <c r="B215" s="2"/>
    </row>
    <row r="216" ht="12.75" customHeight="1">
      <c r="B216" s="2"/>
    </row>
    <row r="217" ht="12.75" customHeight="1">
      <c r="B217" s="2"/>
    </row>
    <row r="218" ht="12.75" customHeight="1">
      <c r="B218" s="2"/>
    </row>
    <row r="219" ht="12.75" customHeight="1">
      <c r="B219" s="2"/>
    </row>
    <row r="220" ht="12.75" customHeight="1">
      <c r="B220" s="2"/>
    </row>
    <row r="221" ht="12.75" customHeight="1">
      <c r="B221" s="2"/>
    </row>
    <row r="222" ht="12.75" customHeight="1">
      <c r="B222" s="2"/>
    </row>
    <row r="223" ht="12.75" customHeight="1">
      <c r="B223" s="2"/>
    </row>
    <row r="224" ht="12.75" customHeight="1">
      <c r="B224" s="2"/>
    </row>
    <row r="225" ht="12.75" customHeight="1">
      <c r="B225" s="2"/>
    </row>
    <row r="226" ht="12.75" customHeight="1">
      <c r="B226" s="2"/>
    </row>
    <row r="227" ht="12.75" customHeight="1">
      <c r="B227" s="2"/>
    </row>
    <row r="228" ht="12.75" customHeight="1">
      <c r="B228" s="2"/>
    </row>
    <row r="229" ht="12.75" customHeight="1">
      <c r="B229" s="2"/>
    </row>
    <row r="230" ht="12.75" customHeight="1">
      <c r="B230" s="2"/>
    </row>
    <row r="231" ht="12.75" customHeight="1">
      <c r="B231" s="2"/>
    </row>
    <row r="232" ht="12.75" customHeight="1">
      <c r="B232" s="2"/>
    </row>
    <row r="233" ht="12.75" customHeight="1">
      <c r="B233" s="2"/>
    </row>
    <row r="234" ht="12.75" customHeight="1">
      <c r="B234" s="2"/>
    </row>
    <row r="235" ht="12.75" customHeight="1">
      <c r="B235" s="2"/>
    </row>
    <row r="236" ht="12.75" customHeight="1">
      <c r="B236" s="2"/>
    </row>
    <row r="237" ht="12.75" customHeight="1">
      <c r="B237" s="2"/>
    </row>
    <row r="238" ht="12.75" customHeight="1">
      <c r="B238" s="2"/>
    </row>
    <row r="239" ht="12.75" customHeight="1">
      <c r="B239" s="2"/>
    </row>
    <row r="240" ht="12.75" customHeight="1">
      <c r="B240" s="2"/>
    </row>
    <row r="241" ht="12.75" customHeight="1">
      <c r="B241" s="2"/>
    </row>
    <row r="242" ht="12.75" customHeight="1">
      <c r="B242" s="2"/>
    </row>
    <row r="243" ht="12.75" customHeight="1">
      <c r="B243" s="2"/>
    </row>
    <row r="244" ht="12.75" customHeight="1">
      <c r="B244" s="2"/>
    </row>
    <row r="245" ht="12.75" customHeight="1">
      <c r="B245" s="2"/>
    </row>
    <row r="246" ht="12.75" customHeight="1">
      <c r="B246" s="2"/>
    </row>
    <row r="247" ht="12.75" customHeight="1">
      <c r="B247" s="2"/>
    </row>
    <row r="248" ht="12.75" customHeight="1">
      <c r="B248" s="2"/>
    </row>
    <row r="249" ht="12.75" customHeight="1">
      <c r="B249" s="2"/>
    </row>
    <row r="250" ht="12.75" customHeight="1">
      <c r="B250" s="2"/>
    </row>
    <row r="251" ht="12.75" customHeight="1">
      <c r="B251" s="2"/>
    </row>
    <row r="252" ht="12.75" customHeight="1">
      <c r="B252" s="2"/>
    </row>
    <row r="253" ht="12.75" customHeight="1">
      <c r="B253" s="2"/>
    </row>
    <row r="254" ht="12.75" customHeight="1">
      <c r="B254" s="2"/>
    </row>
    <row r="255" ht="12.75" customHeight="1">
      <c r="B255" s="2"/>
    </row>
    <row r="256" ht="12.75" customHeight="1">
      <c r="B256" s="2"/>
    </row>
    <row r="257" ht="12.75" customHeight="1">
      <c r="B257" s="2"/>
    </row>
    <row r="258" ht="12.75" customHeight="1">
      <c r="B258" s="2"/>
    </row>
    <row r="259" ht="12.75" customHeight="1">
      <c r="B259" s="2"/>
    </row>
    <row r="260" ht="12.75" customHeight="1">
      <c r="B260" s="2"/>
    </row>
    <row r="261" ht="12.75" customHeight="1">
      <c r="B261" s="2"/>
    </row>
    <row r="262" ht="12.75" customHeight="1">
      <c r="B262" s="2"/>
    </row>
    <row r="263" ht="12.75" customHeight="1">
      <c r="B263" s="2"/>
    </row>
    <row r="264" ht="12.75" customHeight="1">
      <c r="B264" s="2"/>
    </row>
    <row r="265" ht="12.75" customHeight="1">
      <c r="B265" s="2"/>
    </row>
    <row r="266" ht="12.75" customHeight="1">
      <c r="B266" s="2"/>
    </row>
    <row r="267" ht="12.75" customHeight="1">
      <c r="B267" s="2"/>
    </row>
    <row r="268" ht="12.75" customHeight="1">
      <c r="B268" s="2"/>
    </row>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hyperlinks>
    <hyperlink r:id="rId1" ref="A6"/>
    <hyperlink r:id="rId2" ref="A8"/>
    <hyperlink r:id="rId3" ref="A11"/>
    <hyperlink r:id="rId4" ref="A15"/>
    <hyperlink r:id="rId5" ref="A19"/>
  </hyperlinks>
  <printOptions/>
  <pageMargins bottom="0.75" footer="0.0" header="0.0" left="0.236111111111111" right="0.236111111111111" top="0.75"/>
  <pageSetup orientation="landscape"/>
  <headerFooter>
    <oddFooter>&amp;CPage &amp;P of </oddFooter>
  </headerFooter>
  <drawing r:id="rId6"/>
</worksheet>
</file>

<file path=xl/worksheets/sheet4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5">
    <tabColor rgb="FFFFF2CC"/>
    <pageSetUpPr/>
  </sheetPr>
  <sheetViews>
    <sheetView workbookViewId="0"/>
  </sheetViews>
  <sheetFormatPr customHeight="1" defaultColWidth="12.63" defaultRowHeight="15.0"/>
  <cols>
    <col customWidth="1" min="1" max="1" width="17.5"/>
    <col customWidth="1" min="2" max="2" width="13.13"/>
    <col customWidth="1" min="3" max="13" width="12.5"/>
    <col customWidth="1" min="14" max="24" width="11.13"/>
    <col customWidth="1" min="25" max="25" width="20.38"/>
    <col customWidth="1" min="26" max="26" width="22.0"/>
    <col customWidth="1" min="27" max="27" width="21.13"/>
  </cols>
  <sheetData>
    <row r="1" ht="24.75" customHeight="1">
      <c r="A1" s="46" t="s">
        <v>1297</v>
      </c>
      <c r="I1" s="2"/>
      <c r="J1" s="2"/>
      <c r="K1" s="2"/>
      <c r="L1" s="2"/>
      <c r="M1" s="2"/>
      <c r="N1" s="2"/>
      <c r="O1" s="2"/>
      <c r="P1" s="2"/>
      <c r="Q1" s="2"/>
      <c r="R1" s="2"/>
      <c r="S1" s="2"/>
      <c r="T1" s="2"/>
      <c r="U1" s="2"/>
      <c r="V1" s="2"/>
      <c r="W1" s="2"/>
      <c r="X1" s="2"/>
      <c r="Y1" s="2"/>
      <c r="Z1" s="2"/>
      <c r="AA1" s="2"/>
    </row>
    <row r="2" ht="51.0" customHeight="1">
      <c r="A2" s="46" t="s">
        <v>1298</v>
      </c>
      <c r="I2" s="2"/>
      <c r="J2" s="2"/>
      <c r="K2" s="2"/>
      <c r="L2" s="2"/>
      <c r="M2" s="2"/>
      <c r="N2" s="2"/>
      <c r="O2" s="2"/>
      <c r="P2" s="2"/>
      <c r="Q2" s="2"/>
      <c r="R2" s="2"/>
      <c r="S2" s="2"/>
      <c r="T2" s="2"/>
      <c r="U2" s="2"/>
      <c r="V2" s="2"/>
      <c r="W2" s="2"/>
      <c r="X2" s="2"/>
      <c r="Y2" s="2"/>
      <c r="Z2" s="2"/>
      <c r="AA2" s="2"/>
    </row>
    <row r="3" ht="51.0" customHeight="1">
      <c r="A3" s="302" t="s">
        <v>1299</v>
      </c>
      <c r="B3" s="303" t="s">
        <v>1300</v>
      </c>
      <c r="C3" s="304" t="s">
        <v>1301</v>
      </c>
      <c r="D3" s="305"/>
      <c r="E3" s="305"/>
      <c r="F3" s="305"/>
      <c r="G3" s="305"/>
      <c r="H3" s="305"/>
      <c r="I3" s="2"/>
      <c r="J3" s="2"/>
      <c r="K3" s="2"/>
      <c r="L3" s="2"/>
      <c r="M3" s="2"/>
      <c r="N3" s="2"/>
      <c r="O3" s="2"/>
      <c r="P3" s="2"/>
      <c r="Q3" s="2"/>
      <c r="R3" s="2"/>
      <c r="S3" s="2"/>
      <c r="T3" s="2"/>
      <c r="U3" s="2"/>
      <c r="V3" s="2"/>
      <c r="W3" s="2"/>
      <c r="X3" s="2"/>
      <c r="Y3" s="2"/>
      <c r="Z3" s="2"/>
      <c r="AA3" s="2"/>
    </row>
    <row r="4" ht="18.0" customHeight="1">
      <c r="A4" s="306" t="s">
        <v>124</v>
      </c>
      <c r="B4" s="306" t="s">
        <v>854</v>
      </c>
      <c r="C4" s="306" t="s">
        <v>1302</v>
      </c>
      <c r="D4" s="306" t="s">
        <v>1303</v>
      </c>
      <c r="E4" s="306" t="s">
        <v>1304</v>
      </c>
      <c r="F4" s="306" t="s">
        <v>1305</v>
      </c>
      <c r="G4" s="306" t="s">
        <v>1306</v>
      </c>
      <c r="H4" s="306" t="s">
        <v>1307</v>
      </c>
      <c r="I4" s="306" t="s">
        <v>1308</v>
      </c>
      <c r="J4" s="306" t="s">
        <v>1309</v>
      </c>
      <c r="K4" s="306" t="s">
        <v>1310</v>
      </c>
      <c r="L4" s="306" t="s">
        <v>1311</v>
      </c>
      <c r="M4" s="306" t="s">
        <v>1312</v>
      </c>
      <c r="N4" s="306" t="s">
        <v>1313</v>
      </c>
      <c r="O4" s="306" t="s">
        <v>1314</v>
      </c>
      <c r="P4" s="306" t="s">
        <v>1315</v>
      </c>
      <c r="Q4" s="306" t="s">
        <v>1316</v>
      </c>
      <c r="R4" s="306" t="s">
        <v>1301</v>
      </c>
      <c r="S4" s="306" t="s">
        <v>1317</v>
      </c>
      <c r="T4" s="306" t="s">
        <v>1318</v>
      </c>
      <c r="U4" s="306" t="s">
        <v>1319</v>
      </c>
      <c r="V4" s="306" t="s">
        <v>1320</v>
      </c>
      <c r="W4" s="306" t="s">
        <v>1321</v>
      </c>
      <c r="X4" s="306" t="s">
        <v>1300</v>
      </c>
      <c r="Y4" s="307" t="s">
        <v>1322</v>
      </c>
      <c r="Z4" s="308" t="s">
        <v>1323</v>
      </c>
      <c r="AA4" s="308" t="s">
        <v>1324</v>
      </c>
    </row>
    <row r="5" ht="12.75" customHeight="1">
      <c r="A5" s="2" t="s">
        <v>593</v>
      </c>
      <c r="B5" s="2" t="s">
        <v>359</v>
      </c>
      <c r="C5" s="2">
        <v>553.0</v>
      </c>
      <c r="D5" s="2">
        <v>550.0</v>
      </c>
      <c r="E5" s="2">
        <v>547.0</v>
      </c>
      <c r="F5" s="2">
        <v>542.0</v>
      </c>
      <c r="G5" s="2">
        <v>546.0</v>
      </c>
      <c r="H5" s="2">
        <v>553.0</v>
      </c>
      <c r="I5" s="2">
        <v>553.0</v>
      </c>
      <c r="J5" s="2">
        <v>553.0</v>
      </c>
      <c r="K5" s="2">
        <v>553.0</v>
      </c>
      <c r="L5" s="2">
        <v>549.0</v>
      </c>
      <c r="M5" s="2">
        <v>540.0</v>
      </c>
      <c r="N5" s="2">
        <v>32.59926676415883</v>
      </c>
      <c r="O5" s="2">
        <v>32.42242621650711</v>
      </c>
      <c r="P5" s="2">
        <v>32.24559050353646</v>
      </c>
      <c r="Q5" s="2">
        <v>31.9508569968289</v>
      </c>
      <c r="R5" s="2">
        <v>32.18664172041782</v>
      </c>
      <c r="S5" s="2">
        <v>32.59926676415883</v>
      </c>
      <c r="T5" s="2">
        <v>32.59926676415883</v>
      </c>
      <c r="U5" s="2">
        <v>32.59926676415883</v>
      </c>
      <c r="V5" s="2">
        <v>32.59926676415883</v>
      </c>
      <c r="W5" s="2">
        <v>32.36348761801904</v>
      </c>
      <c r="X5" s="2">
        <v>31.83297137806009</v>
      </c>
      <c r="Y5" s="2">
        <f t="shared" ref="Y5:Y126" si="1">N5-X5</f>
        <v>0.7662953861</v>
      </c>
      <c r="Z5" s="109">
        <f t="shared" ref="Z5:Z126" si="2">RRI(24,N5,X5)</f>
        <v>-0.0009906426472</v>
      </c>
      <c r="AA5" s="109">
        <f t="shared" ref="AA5:AA127" si="3">RRI(10,R5,X5)</f>
        <v>-0.001104282295</v>
      </c>
    </row>
    <row r="6" ht="12.75" customHeight="1">
      <c r="A6" s="2" t="s">
        <v>594</v>
      </c>
      <c r="B6" s="2" t="s">
        <v>360</v>
      </c>
      <c r="C6" s="2">
        <v>486422.0</v>
      </c>
      <c r="D6" s="2">
        <v>477278.0</v>
      </c>
      <c r="E6" s="2">
        <v>473487.0</v>
      </c>
      <c r="F6" s="2">
        <v>475356.0</v>
      </c>
      <c r="G6" s="2">
        <v>475205.0</v>
      </c>
      <c r="H6" s="2">
        <v>474332.0</v>
      </c>
      <c r="I6" s="2">
        <v>468034.0</v>
      </c>
      <c r="J6" s="2">
        <v>470120.0</v>
      </c>
      <c r="K6" s="2">
        <v>464755.0</v>
      </c>
      <c r="L6" s="2">
        <v>467847.0</v>
      </c>
      <c r="M6" s="2">
        <v>465382.0</v>
      </c>
      <c r="N6" s="2">
        <v>29325.12395503002</v>
      </c>
      <c r="O6" s="2">
        <v>28775.29554541971</v>
      </c>
      <c r="P6" s="2">
        <v>28547.09072184882</v>
      </c>
      <c r="Q6" s="2">
        <v>28658.6949236212</v>
      </c>
      <c r="R6" s="2">
        <v>28649.2321723036</v>
      </c>
      <c r="S6" s="2">
        <v>28596.94856539555</v>
      </c>
      <c r="T6" s="2">
        <v>28219.25884197856</v>
      </c>
      <c r="U6" s="2">
        <v>28345.74204426575</v>
      </c>
      <c r="V6" s="2">
        <v>28023.66263308532</v>
      </c>
      <c r="W6" s="2">
        <v>28209.39948115108</v>
      </c>
      <c r="X6" s="2">
        <v>28061.19700622585</v>
      </c>
      <c r="Y6" s="2">
        <f t="shared" si="1"/>
        <v>1263.926949</v>
      </c>
      <c r="Z6" s="109">
        <f t="shared" si="2"/>
        <v>-0.00183401983</v>
      </c>
      <c r="AA6" s="109">
        <f t="shared" si="3"/>
        <v>-0.00207174197</v>
      </c>
    </row>
    <row r="7" ht="12.75" customHeight="1">
      <c r="A7" s="2" t="s">
        <v>595</v>
      </c>
      <c r="B7" s="2" t="s">
        <v>361</v>
      </c>
      <c r="C7" s="2">
        <v>74.0</v>
      </c>
      <c r="D7" s="2">
        <v>53.0</v>
      </c>
      <c r="E7" s="2">
        <v>51.0</v>
      </c>
      <c r="F7" s="2">
        <v>58.0</v>
      </c>
      <c r="G7" s="2">
        <v>73.0</v>
      </c>
      <c r="H7" s="2">
        <v>83.0</v>
      </c>
      <c r="I7" s="2">
        <v>84.0</v>
      </c>
      <c r="J7" s="2">
        <v>77.0</v>
      </c>
      <c r="K7" s="2">
        <v>68.0</v>
      </c>
      <c r="L7" s="2">
        <v>61.0</v>
      </c>
      <c r="M7" s="2">
        <v>64.0</v>
      </c>
      <c r="N7" s="2">
        <v>4.278922683272128</v>
      </c>
      <c r="O7" s="2">
        <v>3.064594113850479</v>
      </c>
      <c r="P7" s="2">
        <v>2.948951264046512</v>
      </c>
      <c r="Q7" s="2">
        <v>3.35370695602609</v>
      </c>
      <c r="R7" s="2">
        <v>4.221103598821725</v>
      </c>
      <c r="S7" s="2">
        <v>4.799377040891709</v>
      </c>
      <c r="T7" s="2">
        <v>4.857204758781242</v>
      </c>
      <c r="U7" s="2">
        <v>4.452426553664396</v>
      </c>
      <c r="V7" s="2">
        <v>3.932003342667413</v>
      </c>
      <c r="W7" s="2">
        <v>3.527193487588076</v>
      </c>
      <c r="X7" s="2">
        <v>3.700675203997466</v>
      </c>
      <c r="Y7" s="2">
        <f t="shared" si="1"/>
        <v>0.5782474793</v>
      </c>
      <c r="Z7" s="109">
        <f t="shared" si="2"/>
        <v>-0.006031154868</v>
      </c>
      <c r="AA7" s="109">
        <f t="shared" si="3"/>
        <v>-0.01307194219</v>
      </c>
    </row>
    <row r="8" ht="12.75" customHeight="1">
      <c r="A8" s="2" t="s">
        <v>596</v>
      </c>
      <c r="B8" s="2" t="s">
        <v>362</v>
      </c>
      <c r="C8" s="2">
        <v>14818.0</v>
      </c>
      <c r="D8" s="2">
        <v>13511.0</v>
      </c>
      <c r="E8" s="2">
        <v>13586.0</v>
      </c>
      <c r="F8" s="2">
        <v>13833.0</v>
      </c>
      <c r="G8" s="2">
        <v>14712.0</v>
      </c>
      <c r="H8" s="2">
        <v>14670.0</v>
      </c>
      <c r="I8" s="2">
        <v>15075.0</v>
      </c>
      <c r="J8" s="2">
        <v>15178.0</v>
      </c>
      <c r="K8" s="2">
        <v>15277.0</v>
      </c>
      <c r="L8" s="2">
        <v>15248.0</v>
      </c>
      <c r="M8" s="2">
        <v>15041.0</v>
      </c>
      <c r="N8" s="2">
        <v>859.9802962022017</v>
      </c>
      <c r="O8" s="2">
        <v>784.1609766591997</v>
      </c>
      <c r="P8" s="2">
        <v>788.5111308587282</v>
      </c>
      <c r="Q8" s="2">
        <v>802.8343090980187</v>
      </c>
      <c r="R8" s="2">
        <v>853.8380920791055</v>
      </c>
      <c r="S8" s="2">
        <v>851.4068542383732</v>
      </c>
      <c r="T8" s="2">
        <v>874.8962851230256</v>
      </c>
      <c r="U8" s="2">
        <v>880.8593862260636</v>
      </c>
      <c r="V8" s="2">
        <v>886.5978278082948</v>
      </c>
      <c r="W8" s="2">
        <v>884.9141752996624</v>
      </c>
      <c r="X8" s="2">
        <v>872.8981119421554</v>
      </c>
      <c r="Y8" s="2">
        <f t="shared" si="1"/>
        <v>-12.91781574</v>
      </c>
      <c r="Z8" s="109">
        <f t="shared" si="2"/>
        <v>0.0006214163815</v>
      </c>
      <c r="AA8" s="109">
        <f t="shared" si="3"/>
        <v>0.002210163888</v>
      </c>
    </row>
    <row r="9" ht="12.75" customHeight="1">
      <c r="A9" s="2" t="s">
        <v>597</v>
      </c>
      <c r="B9" s="2" t="s">
        <v>363</v>
      </c>
      <c r="C9" s="2">
        <v>927.0</v>
      </c>
      <c r="D9" s="2">
        <v>777.0</v>
      </c>
      <c r="E9" s="2">
        <v>716.0</v>
      </c>
      <c r="F9" s="2">
        <v>709.0</v>
      </c>
      <c r="G9" s="2">
        <v>719.0</v>
      </c>
      <c r="H9" s="2">
        <v>760.0</v>
      </c>
      <c r="I9" s="2">
        <v>760.0</v>
      </c>
      <c r="J9" s="2">
        <v>760.0</v>
      </c>
      <c r="K9" s="2">
        <v>703.0</v>
      </c>
      <c r="L9" s="2">
        <v>703.0</v>
      </c>
      <c r="M9" s="2">
        <v>760.0</v>
      </c>
      <c r="N9" s="2">
        <v>55.05220886177929</v>
      </c>
      <c r="O9" s="2">
        <v>46.14464495758423</v>
      </c>
      <c r="P9" s="2">
        <v>42.52224977534505</v>
      </c>
      <c r="Q9" s="2">
        <v>42.10657585996317</v>
      </c>
      <c r="R9" s="2">
        <v>42.70041600311498</v>
      </c>
      <c r="S9" s="2">
        <v>45.1351123176257</v>
      </c>
      <c r="T9" s="2">
        <v>45.1351123176257</v>
      </c>
      <c r="U9" s="2">
        <v>45.1351123176257</v>
      </c>
      <c r="V9" s="2">
        <v>41.7502608220282</v>
      </c>
      <c r="W9" s="2">
        <v>41.7502608220282</v>
      </c>
      <c r="X9" s="2">
        <v>45.1351123176257</v>
      </c>
      <c r="Y9" s="2">
        <f t="shared" si="1"/>
        <v>9.917096544</v>
      </c>
      <c r="Z9" s="109">
        <f t="shared" si="2"/>
        <v>-0.008241744873</v>
      </c>
      <c r="AA9" s="109">
        <f t="shared" si="3"/>
        <v>0.00556058544</v>
      </c>
    </row>
    <row r="10" ht="12.75" customHeight="1">
      <c r="A10" s="2" t="s">
        <v>586</v>
      </c>
      <c r="B10" s="2" t="s">
        <v>185</v>
      </c>
      <c r="C10" s="2">
        <v>1.8320321E7</v>
      </c>
      <c r="D10" s="2">
        <v>1.7820912E7</v>
      </c>
      <c r="E10" s="2">
        <v>1.7507959E7</v>
      </c>
      <c r="F10" s="2">
        <v>1.7565419E7</v>
      </c>
      <c r="G10" s="2">
        <v>1.743933E7</v>
      </c>
      <c r="H10" s="2">
        <v>1.7249577E7</v>
      </c>
      <c r="I10" s="2">
        <v>1.713286E7</v>
      </c>
      <c r="J10" s="2">
        <v>1.7237392E7</v>
      </c>
      <c r="K10" s="2">
        <v>1.736837E7</v>
      </c>
      <c r="L10" s="2">
        <v>1.7420411E7</v>
      </c>
      <c r="M10" s="2">
        <v>1.7280247E7</v>
      </c>
      <c r="N10" s="2">
        <v>1065471.831629146</v>
      </c>
      <c r="O10" s="2">
        <v>1035924.039597632</v>
      </c>
      <c r="P10" s="2">
        <v>1017572.164235156</v>
      </c>
      <c r="Q10" s="2">
        <v>1020969.701431285</v>
      </c>
      <c r="R10" s="2">
        <v>1013552.135747259</v>
      </c>
      <c r="S10" s="2">
        <v>1002444.883929982</v>
      </c>
      <c r="T10" s="2">
        <v>995643.1039661423</v>
      </c>
      <c r="U10" s="2">
        <v>1001690.67751827</v>
      </c>
      <c r="V10" s="2">
        <v>1009265.097200227</v>
      </c>
      <c r="W10" s="2">
        <v>1012300.049434264</v>
      </c>
      <c r="X10" s="2">
        <v>1004148.845873155</v>
      </c>
      <c r="Y10" s="2">
        <f t="shared" si="1"/>
        <v>61322.98576</v>
      </c>
      <c r="Z10" s="109">
        <f t="shared" si="2"/>
        <v>-0.002466846999</v>
      </c>
      <c r="AA10" s="309">
        <f t="shared" si="3"/>
        <v>-0.0009316521158</v>
      </c>
    </row>
    <row r="11" ht="12.75" customHeight="1">
      <c r="A11" s="2" t="s">
        <v>587</v>
      </c>
      <c r="B11" s="2" t="s">
        <v>186</v>
      </c>
      <c r="C11" s="2">
        <v>3060125.0</v>
      </c>
      <c r="D11" s="2">
        <v>2848602.0</v>
      </c>
      <c r="E11" s="2">
        <v>2692903.0</v>
      </c>
      <c r="F11" s="2">
        <v>2713427.0</v>
      </c>
      <c r="G11" s="2">
        <v>2622312.0</v>
      </c>
      <c r="H11" s="2">
        <v>2590607.0</v>
      </c>
      <c r="I11" s="2">
        <v>2594129.0</v>
      </c>
      <c r="J11" s="2">
        <v>2623398.0</v>
      </c>
      <c r="K11" s="2">
        <v>2637495.0</v>
      </c>
      <c r="L11" s="2">
        <v>2678255.0</v>
      </c>
      <c r="M11" s="2">
        <v>2732571.0</v>
      </c>
      <c r="N11" s="2">
        <v>169010.1770984772</v>
      </c>
      <c r="O11" s="2">
        <v>157235.2001164286</v>
      </c>
      <c r="P11" s="2">
        <v>148646.2898351739</v>
      </c>
      <c r="Q11" s="2">
        <v>149792.6108662103</v>
      </c>
      <c r="R11" s="2">
        <v>144788.5852202359</v>
      </c>
      <c r="S11" s="2">
        <v>143005.0843714648</v>
      </c>
      <c r="T11" s="2">
        <v>143201.1317091711</v>
      </c>
      <c r="U11" s="2">
        <v>144781.4932703972</v>
      </c>
      <c r="V11" s="2">
        <v>145572.0666598975</v>
      </c>
      <c r="W11" s="2">
        <v>147819.0822960621</v>
      </c>
      <c r="X11" s="2">
        <v>150839.0825125858</v>
      </c>
      <c r="Y11" s="2">
        <f t="shared" si="1"/>
        <v>18171.09459</v>
      </c>
      <c r="Z11" s="109">
        <f t="shared" si="2"/>
        <v>-0.004728176099</v>
      </c>
      <c r="AA11" s="309">
        <f t="shared" si="3"/>
        <v>0.004102285869</v>
      </c>
    </row>
    <row r="12" ht="12.75" customHeight="1">
      <c r="A12" s="2" t="s">
        <v>598</v>
      </c>
      <c r="B12" s="2" t="s">
        <v>364</v>
      </c>
      <c r="C12" s="2">
        <v>170.0</v>
      </c>
      <c r="D12" s="2">
        <v>865.0</v>
      </c>
      <c r="E12" s="2">
        <v>1013.0</v>
      </c>
      <c r="F12" s="2">
        <v>1032.0</v>
      </c>
      <c r="G12" s="2">
        <v>736.0</v>
      </c>
      <c r="H12" s="2">
        <v>77.0</v>
      </c>
      <c r="I12" s="2">
        <v>46.0</v>
      </c>
      <c r="J12" s="2">
        <v>55.0</v>
      </c>
      <c r="K12" s="2">
        <v>93.0</v>
      </c>
      <c r="L12" s="2">
        <v>72.0</v>
      </c>
      <c r="M12" s="2">
        <v>71.0</v>
      </c>
      <c r="N12" s="2">
        <v>9.314488015551223</v>
      </c>
      <c r="O12" s="2">
        <v>47.32381013141302</v>
      </c>
      <c r="P12" s="2">
        <v>55.4288159002976</v>
      </c>
      <c r="Q12" s="2">
        <v>56.47052290124019</v>
      </c>
      <c r="R12" s="2">
        <v>40.2729444826043</v>
      </c>
      <c r="S12" s="2">
        <v>4.216266326259922</v>
      </c>
      <c r="T12" s="2">
        <v>2.517999261746877</v>
      </c>
      <c r="U12" s="2">
        <v>3.014967797155676</v>
      </c>
      <c r="V12" s="2">
        <v>5.098547843622534</v>
      </c>
      <c r="W12" s="2">
        <v>3.946565772066703</v>
      </c>
      <c r="X12" s="2">
        <v>3.884722193263634</v>
      </c>
      <c r="Y12" s="2">
        <f t="shared" si="1"/>
        <v>5.429765822</v>
      </c>
      <c r="Z12" s="109">
        <f t="shared" si="2"/>
        <v>-0.03578243039</v>
      </c>
      <c r="AA12" s="309">
        <f t="shared" si="3"/>
        <v>-0.2085296348</v>
      </c>
    </row>
    <row r="13" ht="12.75" customHeight="1">
      <c r="A13" s="2" t="s">
        <v>599</v>
      </c>
      <c r="B13" s="2" t="s">
        <v>365</v>
      </c>
      <c r="C13" s="2">
        <v>7879554.0</v>
      </c>
      <c r="D13" s="2">
        <v>7965664.0</v>
      </c>
      <c r="E13" s="2">
        <v>7948483.0</v>
      </c>
      <c r="F13" s="2">
        <v>7932559.0</v>
      </c>
      <c r="G13" s="2">
        <v>7927353.0</v>
      </c>
      <c r="H13" s="2">
        <v>7894111.0</v>
      </c>
      <c r="I13" s="2">
        <v>7908710.0</v>
      </c>
      <c r="J13" s="2">
        <v>7886144.0</v>
      </c>
      <c r="K13" s="2">
        <v>7939948.0</v>
      </c>
      <c r="L13" s="2">
        <v>7921290.0</v>
      </c>
      <c r="M13" s="2">
        <v>7931658.0</v>
      </c>
      <c r="N13" s="2">
        <v>444717.1243083783</v>
      </c>
      <c r="O13" s="2">
        <v>449567.9860127632</v>
      </c>
      <c r="P13" s="2">
        <v>448596.9428842467</v>
      </c>
      <c r="Q13" s="2">
        <v>447699.3210503179</v>
      </c>
      <c r="R13" s="2">
        <v>447408.9757886965</v>
      </c>
      <c r="S13" s="2">
        <v>445539.0059073674</v>
      </c>
      <c r="T13" s="2">
        <v>446366.4468368025</v>
      </c>
      <c r="U13" s="2">
        <v>445093.6886685744</v>
      </c>
      <c r="V13" s="2">
        <v>448130.2013001142</v>
      </c>
      <c r="W13" s="2">
        <v>447081.7198023328</v>
      </c>
      <c r="X13" s="2">
        <v>447670.462907531</v>
      </c>
      <c r="Y13" s="2">
        <f t="shared" si="1"/>
        <v>-2953.338599</v>
      </c>
      <c r="Z13" s="109">
        <f t="shared" si="2"/>
        <v>0.0002758290152</v>
      </c>
      <c r="AA13" s="109">
        <f t="shared" si="3"/>
        <v>0.00005842939837</v>
      </c>
    </row>
    <row r="14" ht="12.75" customHeight="1">
      <c r="A14" s="2" t="s">
        <v>600</v>
      </c>
      <c r="B14" s="2" t="s">
        <v>366</v>
      </c>
      <c r="C14" s="2">
        <v>165.0</v>
      </c>
      <c r="D14" s="2">
        <v>178.0</v>
      </c>
      <c r="E14" s="2">
        <v>183.0</v>
      </c>
      <c r="F14" s="2">
        <v>184.0</v>
      </c>
      <c r="G14" s="2">
        <v>191.0</v>
      </c>
      <c r="H14" s="2">
        <v>175.0</v>
      </c>
      <c r="I14" s="2">
        <v>164.0</v>
      </c>
      <c r="J14" s="2">
        <v>161.0</v>
      </c>
      <c r="K14" s="2">
        <v>166.0</v>
      </c>
      <c r="L14" s="2">
        <v>174.0</v>
      </c>
      <c r="M14" s="2">
        <v>186.0</v>
      </c>
      <c r="N14" s="2">
        <v>9.77648307904455</v>
      </c>
      <c r="O14" s="2">
        <v>10.54677381547885</v>
      </c>
      <c r="P14" s="2">
        <v>10.8430365766177</v>
      </c>
      <c r="Q14" s="2">
        <v>10.90229260110688</v>
      </c>
      <c r="R14" s="2">
        <v>11.31705514300639</v>
      </c>
      <c r="S14" s="2">
        <v>10.36900527384459</v>
      </c>
      <c r="T14" s="2">
        <v>9.717226326715593</v>
      </c>
      <c r="U14" s="2">
        <v>9.539468545439572</v>
      </c>
      <c r="V14" s="2">
        <v>9.835729954589617</v>
      </c>
      <c r="W14" s="2">
        <v>10.30975210795368</v>
      </c>
      <c r="X14" s="2">
        <v>11.02078458432082</v>
      </c>
      <c r="Y14" s="2">
        <f t="shared" si="1"/>
        <v>-1.244301505</v>
      </c>
      <c r="Z14" s="109">
        <f t="shared" si="2"/>
        <v>0.005004279019</v>
      </c>
      <c r="AA14" s="109">
        <f t="shared" si="3"/>
        <v>-0.00264927396</v>
      </c>
    </row>
    <row r="15" ht="12.75" customHeight="1">
      <c r="A15" s="2" t="s">
        <v>601</v>
      </c>
      <c r="B15" s="2" t="s">
        <v>367</v>
      </c>
      <c r="C15" s="2">
        <v>945604.0</v>
      </c>
      <c r="D15" s="2">
        <v>914553.0</v>
      </c>
      <c r="E15" s="2">
        <v>898924.0</v>
      </c>
      <c r="F15" s="2">
        <v>893411.0</v>
      </c>
      <c r="G15" s="2">
        <v>888219.0</v>
      </c>
      <c r="H15" s="2">
        <v>882448.0</v>
      </c>
      <c r="I15" s="2">
        <v>880003.0</v>
      </c>
      <c r="J15" s="2">
        <v>886754.0</v>
      </c>
      <c r="K15" s="2">
        <v>900612.0</v>
      </c>
      <c r="L15" s="2">
        <v>905884.0</v>
      </c>
      <c r="M15" s="2">
        <v>900675.0</v>
      </c>
      <c r="N15" s="2">
        <v>54901.63494590383</v>
      </c>
      <c r="O15" s="2">
        <v>53098.99130561941</v>
      </c>
      <c r="P15" s="2">
        <v>52191.5098048014</v>
      </c>
      <c r="Q15" s="2">
        <v>51872.11161870349</v>
      </c>
      <c r="R15" s="2">
        <v>51570.9356136761</v>
      </c>
      <c r="S15" s="2">
        <v>51235.94571725414</v>
      </c>
      <c r="T15" s="2">
        <v>51093.57340316227</v>
      </c>
      <c r="U15" s="2">
        <v>51484.90449303942</v>
      </c>
      <c r="V15" s="2">
        <v>52290.88493537522</v>
      </c>
      <c r="W15" s="2">
        <v>52598.47787462581</v>
      </c>
      <c r="X15" s="2">
        <v>52296.19382152824</v>
      </c>
      <c r="Y15" s="2">
        <f t="shared" si="1"/>
        <v>2605.441124</v>
      </c>
      <c r="Z15" s="109">
        <f t="shared" si="2"/>
        <v>-0.002023763422</v>
      </c>
      <c r="AA15" s="109">
        <f t="shared" si="3"/>
        <v>0.001397509813</v>
      </c>
    </row>
    <row r="16" ht="12.75" customHeight="1">
      <c r="A16" s="2" t="s">
        <v>602</v>
      </c>
      <c r="B16" s="2" t="s">
        <v>368</v>
      </c>
      <c r="C16" s="2">
        <v>48189.0</v>
      </c>
      <c r="D16" s="2">
        <v>36935.0</v>
      </c>
      <c r="E16" s="2">
        <v>35184.0</v>
      </c>
      <c r="F16" s="2">
        <v>39748.0</v>
      </c>
      <c r="G16" s="2">
        <v>45711.0</v>
      </c>
      <c r="H16" s="2">
        <v>48548.0</v>
      </c>
      <c r="I16" s="2">
        <v>50228.0</v>
      </c>
      <c r="J16" s="2">
        <v>49599.0</v>
      </c>
      <c r="K16" s="2">
        <v>49200.0</v>
      </c>
      <c r="L16" s="2">
        <v>48869.0</v>
      </c>
      <c r="M16" s="2">
        <v>47609.0</v>
      </c>
      <c r="N16" s="2">
        <v>2911.7420994867</v>
      </c>
      <c r="O16" s="2">
        <v>2231.746834042321</v>
      </c>
      <c r="P16" s="2">
        <v>2125.953886308988</v>
      </c>
      <c r="Q16" s="2">
        <v>2401.735508645168</v>
      </c>
      <c r="R16" s="2">
        <v>2762.041805578987</v>
      </c>
      <c r="S16" s="2">
        <v>2933.474623312033</v>
      </c>
      <c r="T16" s="2">
        <v>3034.973976490696</v>
      </c>
      <c r="U16" s="2">
        <v>2996.973220314325</v>
      </c>
      <c r="V16" s="2">
        <v>2972.843623332242</v>
      </c>
      <c r="W16" s="2">
        <v>2952.842912810193</v>
      </c>
      <c r="X16" s="2">
        <v>2876.69626914715</v>
      </c>
      <c r="Y16" s="2">
        <f t="shared" si="1"/>
        <v>35.04583034</v>
      </c>
      <c r="Z16" s="109">
        <f t="shared" si="2"/>
        <v>-0.0005044166871</v>
      </c>
      <c r="AA16" s="109">
        <f t="shared" si="3"/>
        <v>0.004075514019</v>
      </c>
    </row>
    <row r="17" ht="12.75" customHeight="1">
      <c r="A17" s="2" t="s">
        <v>603</v>
      </c>
      <c r="B17" s="2" t="s">
        <v>369</v>
      </c>
      <c r="C17" s="2">
        <v>406.0</v>
      </c>
      <c r="D17" s="2">
        <v>406.0</v>
      </c>
      <c r="E17" s="2">
        <v>406.0</v>
      </c>
      <c r="F17" s="2">
        <v>406.0</v>
      </c>
      <c r="G17" s="2">
        <v>406.0</v>
      </c>
      <c r="H17" s="2">
        <v>406.0</v>
      </c>
      <c r="I17" s="2">
        <v>406.0</v>
      </c>
      <c r="J17" s="2">
        <v>406.0</v>
      </c>
      <c r="K17" s="2">
        <v>406.0</v>
      </c>
      <c r="L17" s="2">
        <v>406.0</v>
      </c>
      <c r="M17" s="2">
        <v>406.0</v>
      </c>
      <c r="N17" s="2">
        <v>20.94119861723052</v>
      </c>
      <c r="O17" s="2">
        <v>20.94119861723052</v>
      </c>
      <c r="P17" s="2">
        <v>20.94119861723052</v>
      </c>
      <c r="Q17" s="2">
        <v>20.94119861723052</v>
      </c>
      <c r="R17" s="2">
        <v>20.94119861723052</v>
      </c>
      <c r="S17" s="2">
        <v>20.94119861723052</v>
      </c>
      <c r="T17" s="2">
        <v>20.94119861723052</v>
      </c>
      <c r="U17" s="2">
        <v>20.94119861723052</v>
      </c>
      <c r="V17" s="2">
        <v>20.94119861723052</v>
      </c>
      <c r="W17" s="2">
        <v>20.94119861723052</v>
      </c>
      <c r="X17" s="2">
        <v>20.94119861723052</v>
      </c>
      <c r="Y17" s="2">
        <f t="shared" si="1"/>
        <v>0</v>
      </c>
      <c r="Z17" s="109">
        <f t="shared" si="2"/>
        <v>0</v>
      </c>
      <c r="AA17" s="109">
        <f t="shared" si="3"/>
        <v>0</v>
      </c>
    </row>
    <row r="18" ht="12.75" customHeight="1">
      <c r="A18" s="2" t="s">
        <v>604</v>
      </c>
      <c r="B18" s="2" t="s">
        <v>370</v>
      </c>
      <c r="C18" s="2">
        <v>4166.0</v>
      </c>
      <c r="D18" s="2">
        <v>3538.0</v>
      </c>
      <c r="E18" s="2">
        <v>3347.0</v>
      </c>
      <c r="F18" s="2">
        <v>3298.0</v>
      </c>
      <c r="G18" s="2">
        <v>3214.0</v>
      </c>
      <c r="H18" s="2">
        <v>3141.0</v>
      </c>
      <c r="I18" s="2">
        <v>3092.0</v>
      </c>
      <c r="J18" s="2">
        <v>3133.0</v>
      </c>
      <c r="K18" s="2">
        <v>3098.0</v>
      </c>
      <c r="L18" s="2">
        <v>3082.0</v>
      </c>
      <c r="M18" s="2">
        <v>3127.0</v>
      </c>
      <c r="N18" s="2">
        <v>247.7411066667089</v>
      </c>
      <c r="O18" s="2">
        <v>210.3957075850708</v>
      </c>
      <c r="P18" s="2">
        <v>199.0373023138069</v>
      </c>
      <c r="Q18" s="2">
        <v>196.1234111482398</v>
      </c>
      <c r="R18" s="2">
        <v>191.1281835333284</v>
      </c>
      <c r="S18" s="2">
        <v>186.7871424525826</v>
      </c>
      <c r="T18" s="2">
        <v>183.8732746204623</v>
      </c>
      <c r="U18" s="2">
        <v>186.3113848101488</v>
      </c>
      <c r="V18" s="2">
        <v>184.2300058822767</v>
      </c>
      <c r="W18" s="2">
        <v>183.2785547540004</v>
      </c>
      <c r="X18" s="2">
        <v>185.9546084536685</v>
      </c>
      <c r="Y18" s="2">
        <f t="shared" si="1"/>
        <v>61.78649821</v>
      </c>
      <c r="Z18" s="109">
        <f t="shared" si="2"/>
        <v>-0.01188224492</v>
      </c>
      <c r="AA18" s="109">
        <f t="shared" si="3"/>
        <v>-0.002740409959</v>
      </c>
    </row>
    <row r="19" ht="12.75" customHeight="1">
      <c r="A19" s="2" t="s">
        <v>605</v>
      </c>
      <c r="B19" s="2" t="s">
        <v>371</v>
      </c>
      <c r="C19" s="2">
        <v>1.9067198E7</v>
      </c>
      <c r="D19" s="2">
        <v>1.8843165E7</v>
      </c>
      <c r="E19" s="2">
        <v>1.8748537E7</v>
      </c>
      <c r="F19" s="2">
        <v>1.8767545E7</v>
      </c>
      <c r="G19" s="2">
        <v>1.8684232E7</v>
      </c>
      <c r="H19" s="2">
        <v>1.8603262E7</v>
      </c>
      <c r="I19" s="2">
        <v>1.8689903E7</v>
      </c>
      <c r="J19" s="2">
        <v>1.8855502E7</v>
      </c>
      <c r="K19" s="2">
        <v>1.8894607E7</v>
      </c>
      <c r="L19" s="2">
        <v>1.8893098E7</v>
      </c>
      <c r="M19" s="2">
        <v>1.8865636E7</v>
      </c>
      <c r="N19" s="2">
        <v>1147455.99784634</v>
      </c>
      <c r="O19" s="2">
        <v>1133924.943745015</v>
      </c>
      <c r="P19" s="2">
        <v>1128233.244173717</v>
      </c>
      <c r="Q19" s="2">
        <v>1129328.66368854</v>
      </c>
      <c r="R19" s="2">
        <v>1124294.963397178</v>
      </c>
      <c r="S19" s="2">
        <v>1119405.228341296</v>
      </c>
      <c r="T19" s="2">
        <v>1124683.540260869</v>
      </c>
      <c r="U19" s="2">
        <v>1134729.901568473</v>
      </c>
      <c r="V19" s="2">
        <v>1137130.558741837</v>
      </c>
      <c r="W19" s="2">
        <v>1137122.263574054</v>
      </c>
      <c r="X19" s="2">
        <v>1135465.607713866</v>
      </c>
      <c r="Y19" s="2">
        <f t="shared" si="1"/>
        <v>11990.39013</v>
      </c>
      <c r="Z19" s="109">
        <f t="shared" si="2"/>
        <v>-0.0004375926551</v>
      </c>
      <c r="AA19" s="109">
        <f t="shared" si="3"/>
        <v>0.0009891542785</v>
      </c>
    </row>
    <row r="20" ht="12.75" customHeight="1">
      <c r="A20" s="2" t="s">
        <v>606</v>
      </c>
      <c r="B20" s="2" t="s">
        <v>946</v>
      </c>
      <c r="C20" s="2">
        <v>1594.0</v>
      </c>
      <c r="D20" s="2">
        <v>1472.0</v>
      </c>
      <c r="E20" s="2">
        <v>1474.0</v>
      </c>
      <c r="F20" s="2">
        <v>1567.0</v>
      </c>
      <c r="G20" s="2">
        <v>1621.0</v>
      </c>
      <c r="H20" s="2">
        <v>1660.0</v>
      </c>
      <c r="I20" s="2">
        <v>1698.0</v>
      </c>
      <c r="J20" s="2">
        <v>1711.0</v>
      </c>
      <c r="K20" s="2">
        <v>1737.0</v>
      </c>
      <c r="L20" s="2">
        <v>1668.0</v>
      </c>
      <c r="M20" s="2">
        <v>1740.0</v>
      </c>
      <c r="N20" s="2">
        <v>91.94134726180998</v>
      </c>
      <c r="O20" s="2">
        <v>84.90746016672702</v>
      </c>
      <c r="P20" s="2">
        <v>85.02258245720844</v>
      </c>
      <c r="Q20" s="2">
        <v>90.38738510980195</v>
      </c>
      <c r="R20" s="2">
        <v>93.50219284907647</v>
      </c>
      <c r="S20" s="2">
        <v>95.75134824371229</v>
      </c>
      <c r="T20" s="2">
        <v>97.9409709890729</v>
      </c>
      <c r="U20" s="2">
        <v>98.68758762002753</v>
      </c>
      <c r="V20" s="2">
        <v>100.1864000607201</v>
      </c>
      <c r="W20" s="2">
        <v>96.20725164063388</v>
      </c>
      <c r="X20" s="2">
        <v>100.3573017658906</v>
      </c>
      <c r="Y20" s="2">
        <f t="shared" si="1"/>
        <v>-8.415954504</v>
      </c>
      <c r="Z20" s="109">
        <f t="shared" si="2"/>
        <v>0.003656083545</v>
      </c>
      <c r="AA20" s="109">
        <f t="shared" si="3"/>
        <v>0.007100282986</v>
      </c>
    </row>
    <row r="21" ht="12.75" customHeight="1">
      <c r="A21" s="2" t="s">
        <v>607</v>
      </c>
      <c r="B21" s="2" t="s">
        <v>1325</v>
      </c>
      <c r="C21" s="2">
        <v>189224.0</v>
      </c>
      <c r="D21" s="2">
        <v>189288.0</v>
      </c>
      <c r="E21" s="2">
        <v>188936.0</v>
      </c>
      <c r="F21" s="2">
        <v>189833.0</v>
      </c>
      <c r="G21" s="2">
        <v>189412.0</v>
      </c>
      <c r="H21" s="2">
        <v>188641.0</v>
      </c>
      <c r="I21" s="2">
        <v>187882.0</v>
      </c>
      <c r="J21" s="2">
        <v>187997.0</v>
      </c>
      <c r="K21" s="2">
        <v>189106.0</v>
      </c>
      <c r="L21" s="2">
        <v>190504.0</v>
      </c>
      <c r="M21" s="2">
        <v>189642.0</v>
      </c>
      <c r="N21" s="2">
        <v>11462.15655141931</v>
      </c>
      <c r="O21" s="2">
        <v>11466.03342034439</v>
      </c>
      <c r="P21" s="2">
        <v>11444.71293471481</v>
      </c>
      <c r="Q21" s="2">
        <v>11499.04899699031</v>
      </c>
      <c r="R21" s="2">
        <v>11473.54770516225</v>
      </c>
      <c r="S21" s="2">
        <v>11426.84213517005</v>
      </c>
      <c r="T21" s="2">
        <v>11380.86467140719</v>
      </c>
      <c r="U21" s="2">
        <v>11387.83058373463</v>
      </c>
      <c r="V21" s="2">
        <v>11455.00726604419</v>
      </c>
      <c r="W21" s="2">
        <v>11539.69189939119</v>
      </c>
      <c r="X21" s="2">
        <v>11487.47721077933</v>
      </c>
      <c r="Y21" s="2">
        <f t="shared" si="1"/>
        <v>-25.32065936</v>
      </c>
      <c r="Z21" s="109">
        <f t="shared" si="2"/>
        <v>0.00009194712343</v>
      </c>
      <c r="AA21" s="109">
        <f t="shared" si="3"/>
        <v>0.0001213391167</v>
      </c>
    </row>
    <row r="22" ht="12.75" customHeight="1">
      <c r="A22" s="2" t="s">
        <v>608</v>
      </c>
      <c r="B22" s="2" t="s">
        <v>374</v>
      </c>
      <c r="C22" s="2">
        <v>1083507.0</v>
      </c>
      <c r="D22" s="2">
        <v>1044322.0</v>
      </c>
      <c r="E22" s="2">
        <v>1030684.0</v>
      </c>
      <c r="F22" s="2">
        <v>1028562.0</v>
      </c>
      <c r="G22" s="2">
        <v>1027804.0</v>
      </c>
      <c r="H22" s="2">
        <v>1018927.0</v>
      </c>
      <c r="I22" s="2">
        <v>1019038.0</v>
      </c>
      <c r="J22" s="2">
        <v>1021825.0</v>
      </c>
      <c r="K22" s="2">
        <v>1025947.0</v>
      </c>
      <c r="L22" s="2">
        <v>1033081.0</v>
      </c>
      <c r="M22" s="2">
        <v>1043718.0</v>
      </c>
      <c r="N22" s="2">
        <v>64655.7738698532</v>
      </c>
      <c r="O22" s="2">
        <v>62315.96759400169</v>
      </c>
      <c r="P22" s="2">
        <v>61501.88112695751</v>
      </c>
      <c r="Q22" s="2">
        <v>61375.38931713102</v>
      </c>
      <c r="R22" s="2">
        <v>61330.44525885599</v>
      </c>
      <c r="S22" s="2">
        <v>60800.84028205475</v>
      </c>
      <c r="T22" s="2">
        <v>60807.71384312124</v>
      </c>
      <c r="U22" s="2">
        <v>60973.96977922095</v>
      </c>
      <c r="V22" s="2">
        <v>61220.19967179362</v>
      </c>
      <c r="W22" s="2">
        <v>61646.05590151857</v>
      </c>
      <c r="X22" s="2">
        <v>62281.17576317779</v>
      </c>
      <c r="Y22" s="2">
        <f t="shared" si="1"/>
        <v>2374.598107</v>
      </c>
      <c r="Z22" s="109">
        <f t="shared" si="2"/>
        <v>-0.001557876309</v>
      </c>
      <c r="AA22" s="109">
        <f t="shared" si="3"/>
        <v>0.001539468346</v>
      </c>
    </row>
    <row r="23" ht="12.75" customHeight="1">
      <c r="A23" s="2" t="s">
        <v>609</v>
      </c>
      <c r="B23" s="2" t="s">
        <v>375</v>
      </c>
      <c r="C23" s="2">
        <v>3239222.0</v>
      </c>
      <c r="D23" s="2">
        <v>3253803.0</v>
      </c>
      <c r="E23" s="2">
        <v>3248265.0</v>
      </c>
      <c r="F23" s="2">
        <v>3248229.0</v>
      </c>
      <c r="G23" s="2">
        <v>3251756.0</v>
      </c>
      <c r="H23" s="2">
        <v>3260228.0</v>
      </c>
      <c r="I23" s="2">
        <v>3248352.0</v>
      </c>
      <c r="J23" s="2">
        <v>3242245.0</v>
      </c>
      <c r="K23" s="2">
        <v>3243793.0</v>
      </c>
      <c r="L23" s="2">
        <v>3254490.0</v>
      </c>
      <c r="M23" s="2">
        <v>3245990.0</v>
      </c>
      <c r="N23" s="2">
        <v>196355.8808257695</v>
      </c>
      <c r="O23" s="2">
        <v>197239.6692610637</v>
      </c>
      <c r="P23" s="2">
        <v>196904.0630251789</v>
      </c>
      <c r="Q23" s="2">
        <v>196901.9463593639</v>
      </c>
      <c r="R23" s="2">
        <v>197115.9618821564</v>
      </c>
      <c r="S23" s="2">
        <v>197629.5307609399</v>
      </c>
      <c r="T23" s="2">
        <v>196909.6695669679</v>
      </c>
      <c r="U23" s="2">
        <v>196539.4247611708</v>
      </c>
      <c r="V23" s="2">
        <v>196633.0068960201</v>
      </c>
      <c r="W23" s="2">
        <v>197281.3854993675</v>
      </c>
      <c r="X23" s="2">
        <v>196766.4774943446</v>
      </c>
      <c r="Y23" s="2">
        <f t="shared" si="1"/>
        <v>-410.5966686</v>
      </c>
      <c r="Z23" s="109">
        <f t="shared" si="2"/>
        <v>0.00008704132407</v>
      </c>
      <c r="AA23" s="109">
        <f t="shared" si="3"/>
        <v>-0.0001774404936</v>
      </c>
    </row>
    <row r="24" ht="12.75" customHeight="1">
      <c r="A24" s="2" t="s">
        <v>610</v>
      </c>
      <c r="B24" s="2" t="s">
        <v>948</v>
      </c>
      <c r="C24" s="2">
        <v>81533.0</v>
      </c>
      <c r="D24" s="2">
        <v>78728.0</v>
      </c>
      <c r="E24" s="2">
        <v>77850.0</v>
      </c>
      <c r="F24" s="2">
        <v>77827.0</v>
      </c>
      <c r="G24" s="2">
        <v>77638.0</v>
      </c>
      <c r="H24" s="2">
        <v>77148.0</v>
      </c>
      <c r="I24" s="2">
        <v>76937.0</v>
      </c>
      <c r="J24" s="2">
        <v>77021.0</v>
      </c>
      <c r="K24" s="2">
        <v>77237.0</v>
      </c>
      <c r="L24" s="2">
        <v>77437.0</v>
      </c>
      <c r="M24" s="2">
        <v>77281.0</v>
      </c>
      <c r="N24" s="2">
        <v>4683.590746331894</v>
      </c>
      <c r="O24" s="2">
        <v>4522.50099262504</v>
      </c>
      <c r="P24" s="2">
        <v>4472.070605959131</v>
      </c>
      <c r="Q24" s="2">
        <v>4470.752662039235</v>
      </c>
      <c r="R24" s="2">
        <v>4459.90062739286</v>
      </c>
      <c r="S24" s="2">
        <v>4431.756327495358</v>
      </c>
      <c r="T24" s="2">
        <v>4419.636058418506</v>
      </c>
      <c r="U24" s="2">
        <v>4424.465227261172</v>
      </c>
      <c r="V24" s="2">
        <v>4436.874309040461</v>
      </c>
      <c r="W24" s="2">
        <v>4448.363388344696</v>
      </c>
      <c r="X24" s="2">
        <v>4439.39895420298</v>
      </c>
      <c r="Y24" s="2">
        <f t="shared" si="1"/>
        <v>244.1917921</v>
      </c>
      <c r="Z24" s="109">
        <f t="shared" si="2"/>
        <v>-0.002228599336</v>
      </c>
      <c r="AA24" s="109">
        <f t="shared" si="3"/>
        <v>-0.000460642704</v>
      </c>
    </row>
    <row r="25" ht="12.75" customHeight="1">
      <c r="A25" s="2" t="s">
        <v>592</v>
      </c>
      <c r="B25" s="2" t="s">
        <v>191</v>
      </c>
      <c r="C25" s="2">
        <v>449511.0</v>
      </c>
      <c r="D25" s="2">
        <v>390649.0</v>
      </c>
      <c r="E25" s="2">
        <v>380628.0</v>
      </c>
      <c r="F25" s="2">
        <v>368443.0</v>
      </c>
      <c r="G25" s="2">
        <v>363196.0</v>
      </c>
      <c r="H25" s="2">
        <v>376831.0</v>
      </c>
      <c r="I25" s="2">
        <v>389650.0</v>
      </c>
      <c r="J25" s="2">
        <v>392228.0</v>
      </c>
      <c r="K25" s="2">
        <v>384859.0</v>
      </c>
      <c r="L25" s="2">
        <v>384390.0</v>
      </c>
      <c r="M25" s="2">
        <v>381015.0</v>
      </c>
      <c r="N25" s="2">
        <v>25480.23958232772</v>
      </c>
      <c r="O25" s="2">
        <v>22150.41321847965</v>
      </c>
      <c r="P25" s="2">
        <v>21568.85164278219</v>
      </c>
      <c r="Q25" s="2">
        <v>20886.69959990725</v>
      </c>
      <c r="R25" s="2">
        <v>20602.88037578994</v>
      </c>
      <c r="S25" s="2">
        <v>21389.82554998803</v>
      </c>
      <c r="T25" s="2">
        <v>22117.28848036683</v>
      </c>
      <c r="U25" s="2">
        <v>22261.3049844438</v>
      </c>
      <c r="V25" s="2">
        <v>21839.90715804955</v>
      </c>
      <c r="W25" s="2">
        <v>21815.40223169168</v>
      </c>
      <c r="X25" s="2">
        <v>21612.97875708559</v>
      </c>
      <c r="Y25" s="2">
        <f t="shared" si="1"/>
        <v>3867.260825</v>
      </c>
      <c r="Z25" s="109">
        <f t="shared" si="2"/>
        <v>-0.006835250626</v>
      </c>
      <c r="AA25" s="309">
        <f t="shared" si="3"/>
        <v>0.004797783938</v>
      </c>
    </row>
    <row r="26" ht="12.75" customHeight="1">
      <c r="A26" s="2" t="s">
        <v>590</v>
      </c>
      <c r="B26" s="2" t="s">
        <v>189</v>
      </c>
      <c r="C26" s="2">
        <v>4766622.0</v>
      </c>
      <c r="D26" s="2">
        <v>4574788.0</v>
      </c>
      <c r="E26" s="2">
        <v>4547090.0</v>
      </c>
      <c r="F26" s="2">
        <v>4579639.0</v>
      </c>
      <c r="G26" s="2">
        <v>4598234.0</v>
      </c>
      <c r="H26" s="2">
        <v>4571711.0</v>
      </c>
      <c r="I26" s="2">
        <v>4557975.0</v>
      </c>
      <c r="J26" s="2">
        <v>4559827.0</v>
      </c>
      <c r="K26" s="2">
        <v>4601015.0</v>
      </c>
      <c r="L26" s="2">
        <v>4626388.0</v>
      </c>
      <c r="M26" s="2">
        <v>4615482.0</v>
      </c>
      <c r="N26" s="2">
        <v>288023.586906584</v>
      </c>
      <c r="O26" s="2">
        <v>276548.5326116004</v>
      </c>
      <c r="P26" s="2">
        <v>274884.2174669838</v>
      </c>
      <c r="Q26" s="2">
        <v>276841.2258699608</v>
      </c>
      <c r="R26" s="2">
        <v>277948.7838312541</v>
      </c>
      <c r="S26" s="2">
        <v>276361.8417849686</v>
      </c>
      <c r="T26" s="2">
        <v>275530.9958179344</v>
      </c>
      <c r="U26" s="2">
        <v>275650.2339897295</v>
      </c>
      <c r="V26" s="2">
        <v>278126.849129024</v>
      </c>
      <c r="W26" s="2">
        <v>279644.5891548912</v>
      </c>
      <c r="X26" s="2">
        <v>278965.0540583758</v>
      </c>
      <c r="Y26" s="2">
        <f t="shared" si="1"/>
        <v>9058.532848</v>
      </c>
      <c r="Z26" s="109">
        <f t="shared" si="2"/>
        <v>-0.001330607958</v>
      </c>
      <c r="AA26" s="309">
        <f t="shared" si="3"/>
        <v>0.000365031989</v>
      </c>
    </row>
    <row r="27" ht="12.75" customHeight="1">
      <c r="A27" s="2" t="s">
        <v>611</v>
      </c>
      <c r="B27" s="2" t="s">
        <v>377</v>
      </c>
      <c r="C27" s="2">
        <v>1627.0</v>
      </c>
      <c r="D27" s="2">
        <v>1651.0</v>
      </c>
      <c r="E27" s="2">
        <v>1663.0</v>
      </c>
      <c r="F27" s="2">
        <v>1667.0</v>
      </c>
      <c r="G27" s="2">
        <v>1643.0</v>
      </c>
      <c r="H27" s="2">
        <v>1602.0</v>
      </c>
      <c r="I27" s="2">
        <v>1590.0</v>
      </c>
      <c r="J27" s="2">
        <v>1618.0</v>
      </c>
      <c r="K27" s="2">
        <v>1655.0</v>
      </c>
      <c r="L27" s="2">
        <v>1656.0</v>
      </c>
      <c r="M27" s="2">
        <v>1630.0</v>
      </c>
      <c r="N27" s="2">
        <v>96.69653054701752</v>
      </c>
      <c r="O27" s="2">
        <v>98.12252771641162</v>
      </c>
      <c r="P27" s="2">
        <v>98.83576808726616</v>
      </c>
      <c r="Q27" s="2">
        <v>99.07391112632077</v>
      </c>
      <c r="R27" s="2">
        <v>97.64765125721121</v>
      </c>
      <c r="S27" s="2">
        <v>95.21085568573676</v>
      </c>
      <c r="T27" s="2">
        <v>94.4973916785633</v>
      </c>
      <c r="U27" s="2">
        <v>96.16119255148978</v>
      </c>
      <c r="V27" s="2">
        <v>98.36048685340891</v>
      </c>
      <c r="W27" s="2">
        <v>98.41985567656234</v>
      </c>
      <c r="X27" s="2">
        <v>96.8748799206294</v>
      </c>
      <c r="Y27" s="2">
        <f t="shared" si="1"/>
        <v>-0.1783493736</v>
      </c>
      <c r="Z27" s="109">
        <f t="shared" si="2"/>
        <v>0.00007678314972</v>
      </c>
      <c r="AA27" s="109">
        <f t="shared" si="3"/>
        <v>-0.0007942200626</v>
      </c>
    </row>
    <row r="28" ht="12.75" customHeight="1">
      <c r="A28" s="2" t="s">
        <v>612</v>
      </c>
      <c r="B28" s="2" t="s">
        <v>378</v>
      </c>
      <c r="C28" s="2">
        <v>57.0</v>
      </c>
      <c r="D28" s="2">
        <v>57.0</v>
      </c>
      <c r="E28" s="2">
        <v>57.0</v>
      </c>
      <c r="F28" s="2">
        <v>57.0</v>
      </c>
      <c r="G28" s="2">
        <v>57.0</v>
      </c>
      <c r="H28" s="2">
        <v>57.0</v>
      </c>
      <c r="I28" s="2">
        <v>57.0</v>
      </c>
      <c r="J28" s="2">
        <v>57.0</v>
      </c>
      <c r="K28" s="2">
        <v>57.0</v>
      </c>
      <c r="L28" s="2">
        <v>57.0</v>
      </c>
      <c r="M28" s="2">
        <v>57.0</v>
      </c>
      <c r="N28" s="2">
        <v>3.271537547457394</v>
      </c>
      <c r="O28" s="2">
        <v>3.271537547457394</v>
      </c>
      <c r="P28" s="2">
        <v>3.271537547457394</v>
      </c>
      <c r="Q28" s="2">
        <v>3.271537547457394</v>
      </c>
      <c r="R28" s="2">
        <v>3.271537547457394</v>
      </c>
      <c r="S28" s="2">
        <v>3.271537547457394</v>
      </c>
      <c r="T28" s="2">
        <v>3.271537547457394</v>
      </c>
      <c r="U28" s="2">
        <v>3.271537547457394</v>
      </c>
      <c r="V28" s="2">
        <v>3.271537547457394</v>
      </c>
      <c r="W28" s="2">
        <v>3.271537547457394</v>
      </c>
      <c r="X28" s="2">
        <v>3.271537547457394</v>
      </c>
      <c r="Y28" s="2">
        <f t="shared" si="1"/>
        <v>0</v>
      </c>
      <c r="Z28" s="109">
        <f t="shared" si="2"/>
        <v>0</v>
      </c>
      <c r="AA28" s="109">
        <f t="shared" si="3"/>
        <v>0</v>
      </c>
    </row>
    <row r="29" ht="12.75" customHeight="1">
      <c r="A29" s="2" t="s">
        <v>613</v>
      </c>
      <c r="B29" s="2" t="s">
        <v>379</v>
      </c>
      <c r="C29" s="2">
        <v>632560.0</v>
      </c>
      <c r="D29" s="2">
        <v>639215.0</v>
      </c>
      <c r="E29" s="2">
        <v>638337.0</v>
      </c>
      <c r="F29" s="2">
        <v>639075.0</v>
      </c>
      <c r="G29" s="2">
        <v>638047.0</v>
      </c>
      <c r="H29" s="2">
        <v>635655.0</v>
      </c>
      <c r="I29" s="2">
        <v>635221.0</v>
      </c>
      <c r="J29" s="2">
        <v>635563.0</v>
      </c>
      <c r="K29" s="2">
        <v>630333.0</v>
      </c>
      <c r="L29" s="2">
        <v>618646.0</v>
      </c>
      <c r="M29" s="2">
        <v>607283.0</v>
      </c>
      <c r="N29" s="2">
        <v>37939.13240826286</v>
      </c>
      <c r="O29" s="2">
        <v>38338.70327414303</v>
      </c>
      <c r="P29" s="2">
        <v>38286.26100438241</v>
      </c>
      <c r="Q29" s="2">
        <v>38330.64913452191</v>
      </c>
      <c r="R29" s="2">
        <v>38268.97012105568</v>
      </c>
      <c r="S29" s="2">
        <v>38125.38244808553</v>
      </c>
      <c r="T29" s="2">
        <v>38099.35562963712</v>
      </c>
      <c r="U29" s="2">
        <v>38119.89915883583</v>
      </c>
      <c r="V29" s="2">
        <v>37806.28045873428</v>
      </c>
      <c r="W29" s="2">
        <v>37105.81365812062</v>
      </c>
      <c r="X29" s="2">
        <v>36425.14481840678</v>
      </c>
      <c r="Y29" s="2">
        <f t="shared" si="1"/>
        <v>1513.98759</v>
      </c>
      <c r="Z29" s="109">
        <f t="shared" si="2"/>
        <v>-0.001695384913</v>
      </c>
      <c r="AA29" s="109">
        <f t="shared" si="3"/>
        <v>-0.004925834125</v>
      </c>
    </row>
    <row r="30" ht="12.75" customHeight="1">
      <c r="A30" s="2" t="s">
        <v>614</v>
      </c>
      <c r="B30" s="2" t="s">
        <v>380</v>
      </c>
      <c r="C30" s="2">
        <v>95509.0</v>
      </c>
      <c r="D30" s="2">
        <v>95495.0</v>
      </c>
      <c r="E30" s="2">
        <v>95500.0</v>
      </c>
      <c r="F30" s="2">
        <v>95750.0</v>
      </c>
      <c r="G30" s="2">
        <v>94973.0</v>
      </c>
      <c r="H30" s="2">
        <v>90281.0</v>
      </c>
      <c r="I30" s="2">
        <v>87817.0</v>
      </c>
      <c r="J30" s="2">
        <v>87163.0</v>
      </c>
      <c r="K30" s="2">
        <v>87964.0</v>
      </c>
      <c r="L30" s="2">
        <v>88535.0</v>
      </c>
      <c r="M30" s="2">
        <v>88733.0</v>
      </c>
      <c r="N30" s="2">
        <v>5784.565314301697</v>
      </c>
      <c r="O30" s="2">
        <v>5783.686198654448</v>
      </c>
      <c r="P30" s="2">
        <v>5783.977286231688</v>
      </c>
      <c r="Q30" s="2">
        <v>5799.141210367668</v>
      </c>
      <c r="R30" s="2">
        <v>5752.093815190618</v>
      </c>
      <c r="S30" s="2">
        <v>5467.950254884515</v>
      </c>
      <c r="T30" s="2">
        <v>5318.724165581301</v>
      </c>
      <c r="U30" s="2">
        <v>5279.117122408401</v>
      </c>
      <c r="V30" s="2">
        <v>5327.631540196856</v>
      </c>
      <c r="W30" s="2">
        <v>5362.213479487587</v>
      </c>
      <c r="X30" s="2">
        <v>5374.211121079017</v>
      </c>
      <c r="Y30" s="2">
        <f t="shared" si="1"/>
        <v>410.3541932</v>
      </c>
      <c r="Z30" s="109">
        <f t="shared" si="2"/>
        <v>-0.00306119756</v>
      </c>
      <c r="AA30" s="109">
        <f t="shared" si="3"/>
        <v>-0.006772178265</v>
      </c>
    </row>
    <row r="31" ht="12.75" customHeight="1">
      <c r="A31" s="2" t="s">
        <v>615</v>
      </c>
      <c r="B31" s="2" t="s">
        <v>381</v>
      </c>
      <c r="C31" s="2">
        <v>6885441.0</v>
      </c>
      <c r="D31" s="2">
        <v>6504821.0</v>
      </c>
      <c r="E31" s="2">
        <v>6382315.0</v>
      </c>
      <c r="F31" s="2">
        <v>6408747.0</v>
      </c>
      <c r="G31" s="2">
        <v>6345620.0</v>
      </c>
      <c r="H31" s="2">
        <v>6176494.0</v>
      </c>
      <c r="I31" s="2">
        <v>6117689.0</v>
      </c>
      <c r="J31" s="2">
        <v>6158996.0</v>
      </c>
      <c r="K31" s="2">
        <v>6226619.0</v>
      </c>
      <c r="L31" s="2">
        <v>6237490.0</v>
      </c>
      <c r="M31" s="2">
        <v>6223303.0</v>
      </c>
      <c r="N31" s="2">
        <v>388882.3853537852</v>
      </c>
      <c r="O31" s="2">
        <v>367361.8480650297</v>
      </c>
      <c r="P31" s="2">
        <v>360434.0322956273</v>
      </c>
      <c r="Q31" s="2">
        <v>361917.0985466833</v>
      </c>
      <c r="R31" s="2">
        <v>358342.0523051603</v>
      </c>
      <c r="S31" s="2">
        <v>348774.3246864589</v>
      </c>
      <c r="T31" s="2">
        <v>345445.0762275883</v>
      </c>
      <c r="U31" s="2">
        <v>347770.2640603335</v>
      </c>
      <c r="V31" s="2">
        <v>351584.2976742319</v>
      </c>
      <c r="W31" s="2">
        <v>352198.8662184468</v>
      </c>
      <c r="X31" s="2">
        <v>351402.9565689081</v>
      </c>
      <c r="Y31" s="2">
        <f t="shared" si="1"/>
        <v>37479.42878</v>
      </c>
      <c r="Z31" s="109">
        <f t="shared" si="2"/>
        <v>-0.004213737076</v>
      </c>
      <c r="AA31" s="109">
        <f t="shared" si="3"/>
        <v>-0.001953528795</v>
      </c>
    </row>
    <row r="32" ht="12.75" customHeight="1">
      <c r="A32" s="2" t="s">
        <v>616</v>
      </c>
      <c r="B32" s="2" t="s">
        <v>382</v>
      </c>
      <c r="C32" s="2">
        <v>749.0</v>
      </c>
      <c r="D32" s="2">
        <v>747.0</v>
      </c>
      <c r="E32" s="2">
        <v>747.0</v>
      </c>
      <c r="F32" s="2">
        <v>747.0</v>
      </c>
      <c r="G32" s="2">
        <v>746.0</v>
      </c>
      <c r="H32" s="2">
        <v>746.0</v>
      </c>
      <c r="I32" s="2">
        <v>745.0</v>
      </c>
      <c r="J32" s="2">
        <v>747.0</v>
      </c>
      <c r="K32" s="2">
        <v>748.0</v>
      </c>
      <c r="L32" s="2">
        <v>749.0</v>
      </c>
      <c r="M32" s="2">
        <v>749.0</v>
      </c>
      <c r="N32" s="2">
        <v>44.53385163526644</v>
      </c>
      <c r="O32" s="2">
        <v>44.41490159041822</v>
      </c>
      <c r="P32" s="2">
        <v>44.41490159041822</v>
      </c>
      <c r="Q32" s="2">
        <v>44.41490293734359</v>
      </c>
      <c r="R32" s="2">
        <v>44.3554291415935</v>
      </c>
      <c r="S32" s="2">
        <v>44.3554291415935</v>
      </c>
      <c r="T32" s="2">
        <v>44.29595294058891</v>
      </c>
      <c r="U32" s="2">
        <v>44.41490298543538</v>
      </c>
      <c r="V32" s="2">
        <v>44.47437663688822</v>
      </c>
      <c r="W32" s="2">
        <v>44.53385163526644</v>
      </c>
      <c r="X32" s="2">
        <v>44.53385163526644</v>
      </c>
      <c r="Y32" s="2">
        <f t="shared" si="1"/>
        <v>0</v>
      </c>
      <c r="Z32" s="109">
        <f t="shared" si="2"/>
        <v>0</v>
      </c>
      <c r="AA32" s="109">
        <f t="shared" si="3"/>
        <v>0.0004015299716</v>
      </c>
    </row>
    <row r="33" ht="12.75" customHeight="1">
      <c r="A33" s="2" t="s">
        <v>617</v>
      </c>
      <c r="B33" s="2" t="s">
        <v>829</v>
      </c>
      <c r="C33" s="2">
        <v>393620.0</v>
      </c>
      <c r="D33" s="2">
        <v>392413.0</v>
      </c>
      <c r="E33" s="2">
        <v>390378.0</v>
      </c>
      <c r="F33" s="2">
        <v>390660.0</v>
      </c>
      <c r="G33" s="2">
        <v>388885.0</v>
      </c>
      <c r="H33" s="2">
        <v>388793.0</v>
      </c>
      <c r="I33" s="2">
        <v>388209.0</v>
      </c>
      <c r="J33" s="2">
        <v>388880.0</v>
      </c>
      <c r="K33" s="2">
        <v>389460.0</v>
      </c>
      <c r="L33" s="2">
        <v>390843.0</v>
      </c>
      <c r="M33" s="2">
        <v>389626.0</v>
      </c>
      <c r="N33" s="2">
        <v>23799.71743429783</v>
      </c>
      <c r="O33" s="2">
        <v>23726.73533995766</v>
      </c>
      <c r="P33" s="2">
        <v>23603.68864275585</v>
      </c>
      <c r="Q33" s="2">
        <v>23620.73924927393</v>
      </c>
      <c r="R33" s="2">
        <v>23513.41470604196</v>
      </c>
      <c r="S33" s="2">
        <v>23507.85388943535</v>
      </c>
      <c r="T33" s="2">
        <v>23472.54302188587</v>
      </c>
      <c r="U33" s="2">
        <v>23513.11285678243</v>
      </c>
      <c r="V33" s="2">
        <v>23548.18277138298</v>
      </c>
      <c r="W33" s="2">
        <v>23631.80654636666</v>
      </c>
      <c r="X33" s="2">
        <v>23558.22480785018</v>
      </c>
      <c r="Y33" s="2">
        <f t="shared" si="1"/>
        <v>241.4926264</v>
      </c>
      <c r="Z33" s="109">
        <f t="shared" si="2"/>
        <v>-0.0004248555512</v>
      </c>
      <c r="AA33" s="109">
        <f t="shared" si="3"/>
        <v>0.0001904092647</v>
      </c>
    </row>
    <row r="34" ht="12.75" customHeight="1">
      <c r="A34" s="2" t="s">
        <v>618</v>
      </c>
      <c r="B34" s="2" t="s">
        <v>384</v>
      </c>
      <c r="C34" s="2">
        <v>14943.0</v>
      </c>
      <c r="D34" s="2">
        <v>11647.0</v>
      </c>
      <c r="E34" s="2">
        <v>10579.0</v>
      </c>
      <c r="F34" s="2">
        <v>10420.0</v>
      </c>
      <c r="G34" s="2">
        <v>10603.0</v>
      </c>
      <c r="H34" s="2">
        <v>11360.0</v>
      </c>
      <c r="I34" s="2">
        <v>11775.0</v>
      </c>
      <c r="J34" s="2">
        <v>11657.0</v>
      </c>
      <c r="K34" s="2">
        <v>11785.0</v>
      </c>
      <c r="L34" s="2">
        <v>11887.0</v>
      </c>
      <c r="M34" s="2">
        <v>12027.0</v>
      </c>
      <c r="N34" s="2">
        <v>888.8133670721635</v>
      </c>
      <c r="O34" s="2">
        <v>692.6244619034948</v>
      </c>
      <c r="P34" s="2">
        <v>629.1071896475715</v>
      </c>
      <c r="Q34" s="2">
        <v>619.6701150627586</v>
      </c>
      <c r="R34" s="2">
        <v>630.5830314412578</v>
      </c>
      <c r="S34" s="2">
        <v>675.6788319491536</v>
      </c>
      <c r="T34" s="2">
        <v>700.4151644365785</v>
      </c>
      <c r="U34" s="2">
        <v>693.4104670312456</v>
      </c>
      <c r="V34" s="2">
        <v>701.0328884908099</v>
      </c>
      <c r="W34" s="2">
        <v>707.0976812790059</v>
      </c>
      <c r="X34" s="2">
        <v>715.4249983700099</v>
      </c>
      <c r="Y34" s="2">
        <f t="shared" si="1"/>
        <v>173.3883687</v>
      </c>
      <c r="Z34" s="109">
        <f t="shared" si="2"/>
        <v>-0.009001347619</v>
      </c>
      <c r="AA34" s="109">
        <f t="shared" si="3"/>
        <v>0.01270320193</v>
      </c>
    </row>
    <row r="35" ht="12.75" customHeight="1">
      <c r="A35" s="2" t="s">
        <v>619</v>
      </c>
      <c r="B35" s="2" t="s">
        <v>385</v>
      </c>
      <c r="C35" s="2">
        <v>22.0</v>
      </c>
      <c r="D35" s="2">
        <v>21.0</v>
      </c>
      <c r="E35" s="2">
        <v>20.0</v>
      </c>
      <c r="F35" s="2">
        <v>21.0</v>
      </c>
      <c r="G35" s="2">
        <v>20.0</v>
      </c>
      <c r="H35" s="2">
        <v>21.0</v>
      </c>
      <c r="I35" s="2">
        <v>24.0</v>
      </c>
      <c r="J35" s="2">
        <v>23.0</v>
      </c>
      <c r="K35" s="2">
        <v>23.0</v>
      </c>
      <c r="L35" s="2">
        <v>24.0</v>
      </c>
      <c r="M35" s="2">
        <v>25.0</v>
      </c>
      <c r="N35" s="2">
        <v>1.289332917494572</v>
      </c>
      <c r="O35" s="2">
        <v>1.230727078186007</v>
      </c>
      <c r="P35" s="2">
        <v>1.172121238877441</v>
      </c>
      <c r="Q35" s="2">
        <v>1.230727078186007</v>
      </c>
      <c r="R35" s="2">
        <v>1.172121238877441</v>
      </c>
      <c r="S35" s="2">
        <v>1.230727078186007</v>
      </c>
      <c r="T35" s="2">
        <v>1.406544534265716</v>
      </c>
      <c r="U35" s="2">
        <v>1.347938694957151</v>
      </c>
      <c r="V35" s="2">
        <v>1.347938756803138</v>
      </c>
      <c r="W35" s="2">
        <v>1.406544596111703</v>
      </c>
      <c r="X35" s="2">
        <v>1.465150435420269</v>
      </c>
      <c r="Y35" s="2">
        <f t="shared" si="1"/>
        <v>-0.1758175179</v>
      </c>
      <c r="Z35" s="109">
        <f t="shared" si="2"/>
        <v>0.005340583557</v>
      </c>
      <c r="AA35" s="109">
        <f t="shared" si="3"/>
        <v>0.02256510487</v>
      </c>
    </row>
    <row r="36" ht="12.75" customHeight="1">
      <c r="A36" s="2" t="s">
        <v>620</v>
      </c>
      <c r="B36" s="2" t="s">
        <v>952</v>
      </c>
      <c r="C36" s="2">
        <v>341538.0</v>
      </c>
      <c r="D36" s="2">
        <v>340442.0</v>
      </c>
      <c r="E36" s="2">
        <v>337396.0</v>
      </c>
      <c r="F36" s="2">
        <v>337033.0</v>
      </c>
      <c r="G36" s="2">
        <v>332441.0</v>
      </c>
      <c r="H36" s="2">
        <v>328925.0</v>
      </c>
      <c r="I36" s="2">
        <v>326423.0</v>
      </c>
      <c r="J36" s="2">
        <v>327149.0</v>
      </c>
      <c r="K36" s="2">
        <v>329210.0</v>
      </c>
      <c r="L36" s="2">
        <v>331084.0</v>
      </c>
      <c r="M36" s="2">
        <v>331750.0</v>
      </c>
      <c r="N36" s="2">
        <v>19641.50206460352</v>
      </c>
      <c r="O36" s="2">
        <v>19578.01087611017</v>
      </c>
      <c r="P36" s="2">
        <v>19402.60652004483</v>
      </c>
      <c r="Q36" s="2">
        <v>19381.97780401825</v>
      </c>
      <c r="R36" s="2">
        <v>19118.36823712051</v>
      </c>
      <c r="S36" s="2">
        <v>18916.5404768448</v>
      </c>
      <c r="T36" s="2">
        <v>18772.77705635101</v>
      </c>
      <c r="U36" s="2">
        <v>18814.68696486202</v>
      </c>
      <c r="V36" s="2">
        <v>18932.99028432805</v>
      </c>
      <c r="W36" s="2">
        <v>19040.58083349824</v>
      </c>
      <c r="X36" s="2">
        <v>19078.75266448109</v>
      </c>
      <c r="Y36" s="2">
        <f t="shared" si="1"/>
        <v>562.7494001</v>
      </c>
      <c r="Z36" s="109">
        <f t="shared" si="2"/>
        <v>-0.001210495507</v>
      </c>
      <c r="AA36" s="109">
        <f t="shared" si="3"/>
        <v>-0.0002074055715</v>
      </c>
    </row>
    <row r="37" ht="12.75" customHeight="1">
      <c r="A37" s="2" t="s">
        <v>621</v>
      </c>
      <c r="B37" s="2" t="s">
        <v>314</v>
      </c>
      <c r="C37" s="2">
        <v>2624696.0</v>
      </c>
      <c r="D37" s="2">
        <v>2521448.0</v>
      </c>
      <c r="E37" s="2">
        <v>2472087.0</v>
      </c>
      <c r="F37" s="2">
        <v>2463847.0</v>
      </c>
      <c r="G37" s="2">
        <v>2460542.0</v>
      </c>
      <c r="H37" s="2">
        <v>2480205.0</v>
      </c>
      <c r="I37" s="2">
        <v>2483828.0</v>
      </c>
      <c r="J37" s="2">
        <v>2484969.0</v>
      </c>
      <c r="K37" s="2">
        <v>2490579.0</v>
      </c>
      <c r="L37" s="2">
        <v>2509314.0</v>
      </c>
      <c r="M37" s="2">
        <v>2506686.0</v>
      </c>
      <c r="N37" s="2">
        <v>159400.5738083066</v>
      </c>
      <c r="O37" s="2">
        <v>153132.120683484</v>
      </c>
      <c r="P37" s="2">
        <v>150135.0565214558</v>
      </c>
      <c r="Q37" s="2">
        <v>149634.7847461034</v>
      </c>
      <c r="R37" s="2">
        <v>149434.2729887804</v>
      </c>
      <c r="S37" s="2">
        <v>150628.4302995614</v>
      </c>
      <c r="T37" s="2">
        <v>150848.1011168089</v>
      </c>
      <c r="U37" s="2">
        <v>150917.3146391303</v>
      </c>
      <c r="V37" s="2">
        <v>151257.8803133749</v>
      </c>
      <c r="W37" s="2">
        <v>152395.7852120908</v>
      </c>
      <c r="X37" s="2">
        <v>152236.2117087598</v>
      </c>
      <c r="Y37" s="2">
        <f t="shared" si="1"/>
        <v>7164.3621</v>
      </c>
      <c r="Z37" s="109">
        <f t="shared" si="2"/>
        <v>-0.001914291534</v>
      </c>
      <c r="AA37" s="109">
        <f t="shared" si="3"/>
        <v>0.001859395376</v>
      </c>
    </row>
    <row r="38" ht="12.75" customHeight="1">
      <c r="A38" s="2" t="s">
        <v>622</v>
      </c>
      <c r="B38" s="2" t="s">
        <v>387</v>
      </c>
      <c r="C38" s="2">
        <v>5350.0</v>
      </c>
      <c r="D38" s="2">
        <v>3547.0</v>
      </c>
      <c r="E38" s="2">
        <v>3204.0</v>
      </c>
      <c r="F38" s="2">
        <v>3245.0</v>
      </c>
      <c r="G38" s="2">
        <v>3246.0</v>
      </c>
      <c r="H38" s="2">
        <v>3189.0</v>
      </c>
      <c r="I38" s="2">
        <v>3267.0</v>
      </c>
      <c r="J38" s="2">
        <v>3304.0</v>
      </c>
      <c r="K38" s="2">
        <v>3375.0</v>
      </c>
      <c r="L38" s="2">
        <v>3424.0</v>
      </c>
      <c r="M38" s="2">
        <v>3772.0</v>
      </c>
      <c r="N38" s="2">
        <v>293.9134990137633</v>
      </c>
      <c r="O38" s="2">
        <v>194.2393807782408</v>
      </c>
      <c r="P38" s="2">
        <v>175.3045353738572</v>
      </c>
      <c r="Q38" s="2">
        <v>177.5518480997622</v>
      </c>
      <c r="R38" s="2">
        <v>177.6136950594095</v>
      </c>
      <c r="S38" s="2">
        <v>174.4513421170469</v>
      </c>
      <c r="T38" s="2">
        <v>178.7896383875865</v>
      </c>
      <c r="U38" s="2">
        <v>180.8484212468341</v>
      </c>
      <c r="V38" s="2">
        <v>184.7781590782332</v>
      </c>
      <c r="W38" s="2">
        <v>187.4902317981195</v>
      </c>
      <c r="X38" s="2">
        <v>206.8091260945678</v>
      </c>
      <c r="Y38" s="2">
        <f t="shared" si="1"/>
        <v>87.10437292</v>
      </c>
      <c r="Z38" s="109">
        <f t="shared" si="2"/>
        <v>-0.01453866262</v>
      </c>
      <c r="AA38" s="109">
        <f t="shared" si="3"/>
        <v>0.01533492479</v>
      </c>
    </row>
    <row r="39" ht="12.75" customHeight="1">
      <c r="A39" s="2" t="s">
        <v>623</v>
      </c>
      <c r="B39" s="2" t="s">
        <v>388</v>
      </c>
      <c r="C39" s="2">
        <v>635857.0</v>
      </c>
      <c r="D39" s="2">
        <v>640279.0</v>
      </c>
      <c r="E39" s="2">
        <v>642808.0</v>
      </c>
      <c r="F39" s="2">
        <v>642861.0</v>
      </c>
      <c r="G39" s="2">
        <v>639720.0</v>
      </c>
      <c r="H39" s="2">
        <v>633442.0</v>
      </c>
      <c r="I39" s="2">
        <v>632047.0</v>
      </c>
      <c r="J39" s="2">
        <v>636362.0</v>
      </c>
      <c r="K39" s="2">
        <v>636174.0</v>
      </c>
      <c r="L39" s="2">
        <v>631172.0</v>
      </c>
      <c r="M39" s="2">
        <v>626535.0</v>
      </c>
      <c r="N39" s="2">
        <v>37637.91274597813</v>
      </c>
      <c r="O39" s="2">
        <v>37899.71423034713</v>
      </c>
      <c r="P39" s="2">
        <v>38049.42289646739</v>
      </c>
      <c r="Q39" s="2">
        <v>38052.53929862418</v>
      </c>
      <c r="R39" s="2">
        <v>37866.6030097965</v>
      </c>
      <c r="S39" s="2">
        <v>37494.96747517888</v>
      </c>
      <c r="T39" s="2">
        <v>37412.38483317394</v>
      </c>
      <c r="U39" s="2">
        <v>37667.83608901311</v>
      </c>
      <c r="V39" s="2">
        <v>37656.70443587643</v>
      </c>
      <c r="W39" s="2">
        <v>37360.60186531114</v>
      </c>
      <c r="X39" s="2">
        <v>37086.20839770335</v>
      </c>
      <c r="Y39" s="2">
        <f t="shared" si="1"/>
        <v>551.7043483</v>
      </c>
      <c r="Z39" s="109">
        <f t="shared" si="2"/>
        <v>-0.0006150899587</v>
      </c>
      <c r="AA39" s="109">
        <f t="shared" si="3"/>
        <v>-0.002080270965</v>
      </c>
    </row>
    <row r="40" ht="12.75" customHeight="1">
      <c r="A40" s="2" t="s">
        <v>624</v>
      </c>
      <c r="B40" s="2" t="s">
        <v>389</v>
      </c>
      <c r="C40" s="2">
        <v>421810.0</v>
      </c>
      <c r="D40" s="2">
        <v>421906.0</v>
      </c>
      <c r="E40" s="2">
        <v>420845.0</v>
      </c>
      <c r="F40" s="2">
        <v>422677.0</v>
      </c>
      <c r="G40" s="2">
        <v>422637.0</v>
      </c>
      <c r="H40" s="2">
        <v>421976.0</v>
      </c>
      <c r="I40" s="2">
        <v>418843.0</v>
      </c>
      <c r="J40" s="2">
        <v>418451.0</v>
      </c>
      <c r="K40" s="2">
        <v>418367.0</v>
      </c>
      <c r="L40" s="2">
        <v>419808.0</v>
      </c>
      <c r="M40" s="2">
        <v>420192.0</v>
      </c>
      <c r="N40" s="2">
        <v>25633.73064893388</v>
      </c>
      <c r="O40" s="2">
        <v>25639.56818186528</v>
      </c>
      <c r="P40" s="2">
        <v>25575.09335449724</v>
      </c>
      <c r="Q40" s="2">
        <v>25686.42837997243</v>
      </c>
      <c r="R40" s="2">
        <v>25683.99846756525</v>
      </c>
      <c r="S40" s="2">
        <v>25643.82943128126</v>
      </c>
      <c r="T40" s="2">
        <v>25453.43392645598</v>
      </c>
      <c r="U40" s="2">
        <v>25429.61080934831</v>
      </c>
      <c r="V40" s="2">
        <v>25424.50454887937</v>
      </c>
      <c r="W40" s="2">
        <v>25512.07714801663</v>
      </c>
      <c r="X40" s="2">
        <v>25535.41758154218</v>
      </c>
      <c r="Y40" s="2">
        <f t="shared" si="1"/>
        <v>98.31306739</v>
      </c>
      <c r="Z40" s="109">
        <f t="shared" si="2"/>
        <v>-0.0001600986168</v>
      </c>
      <c r="AA40" s="109">
        <f t="shared" si="3"/>
        <v>-0.0005800074306</v>
      </c>
    </row>
    <row r="41" ht="12.75" customHeight="1">
      <c r="A41" s="2" t="s">
        <v>625</v>
      </c>
      <c r="B41" s="2" t="s">
        <v>390</v>
      </c>
      <c r="C41" s="2">
        <v>158646.0</v>
      </c>
      <c r="D41" s="2">
        <v>133048.0</v>
      </c>
      <c r="E41" s="2">
        <v>122745.0</v>
      </c>
      <c r="F41" s="2">
        <v>125920.0</v>
      </c>
      <c r="G41" s="2">
        <v>126033.0</v>
      </c>
      <c r="H41" s="2">
        <v>127234.0</v>
      </c>
      <c r="I41" s="2">
        <v>126472.0</v>
      </c>
      <c r="J41" s="2">
        <v>128845.0</v>
      </c>
      <c r="K41" s="2">
        <v>129411.0</v>
      </c>
      <c r="L41" s="2">
        <v>127282.0</v>
      </c>
      <c r="M41" s="2">
        <v>125648.0</v>
      </c>
      <c r="N41" s="2">
        <v>9336.638148017819</v>
      </c>
      <c r="O41" s="2">
        <v>7831.079326398849</v>
      </c>
      <c r="P41" s="2">
        <v>7224.39636672211</v>
      </c>
      <c r="Q41" s="2">
        <v>7410.92694511881</v>
      </c>
      <c r="R41" s="2">
        <v>7417.258500066057</v>
      </c>
      <c r="S41" s="2">
        <v>7488.458284595627</v>
      </c>
      <c r="T41" s="2">
        <v>7443.523817440559</v>
      </c>
      <c r="U41" s="2">
        <v>7582.994616584442</v>
      </c>
      <c r="V41" s="2">
        <v>7616.097637524227</v>
      </c>
      <c r="W41" s="2">
        <v>7491.460287108246</v>
      </c>
      <c r="X41" s="2">
        <v>7395.49754034065</v>
      </c>
      <c r="Y41" s="2">
        <f t="shared" si="1"/>
        <v>1941.140608</v>
      </c>
      <c r="Z41" s="109">
        <f t="shared" si="2"/>
        <v>-0.009664449105</v>
      </c>
      <c r="AA41" s="109">
        <f t="shared" si="3"/>
        <v>-0.0002937708391</v>
      </c>
    </row>
    <row r="42" ht="12.75" customHeight="1">
      <c r="A42" s="2" t="s">
        <v>626</v>
      </c>
      <c r="B42" s="2" t="s">
        <v>391</v>
      </c>
      <c r="C42" s="2">
        <v>835734.0</v>
      </c>
      <c r="D42" s="2">
        <v>836256.0</v>
      </c>
      <c r="E42" s="2">
        <v>839591.0</v>
      </c>
      <c r="F42" s="2">
        <v>842057.0</v>
      </c>
      <c r="G42" s="2">
        <v>841827.0</v>
      </c>
      <c r="H42" s="2">
        <v>846350.0</v>
      </c>
      <c r="I42" s="2">
        <v>841332.0</v>
      </c>
      <c r="J42" s="2">
        <v>842107.0</v>
      </c>
      <c r="K42" s="2">
        <v>840292.0</v>
      </c>
      <c r="L42" s="2">
        <v>843873.0</v>
      </c>
      <c r="M42" s="2">
        <v>841431.0</v>
      </c>
      <c r="N42" s="2">
        <v>48572.40268402349</v>
      </c>
      <c r="O42" s="2">
        <v>48602.6630685683</v>
      </c>
      <c r="P42" s="2">
        <v>48796.89942035014</v>
      </c>
      <c r="Q42" s="2">
        <v>48941.06455359463</v>
      </c>
      <c r="R42" s="2">
        <v>48927.77971040724</v>
      </c>
      <c r="S42" s="2">
        <v>49191.18490859156</v>
      </c>
      <c r="T42" s="2">
        <v>48898.35641282285</v>
      </c>
      <c r="U42" s="2">
        <v>48941.9710567591</v>
      </c>
      <c r="V42" s="2">
        <v>48836.0564559066</v>
      </c>
      <c r="W42" s="2">
        <v>49045.55310723132</v>
      </c>
      <c r="X42" s="2">
        <v>48904.22267187182</v>
      </c>
      <c r="Y42" s="2">
        <f t="shared" si="1"/>
        <v>-331.8199878</v>
      </c>
      <c r="Z42" s="109">
        <f t="shared" si="2"/>
        <v>0.000283716171</v>
      </c>
      <c r="AA42" s="109">
        <f t="shared" si="3"/>
        <v>-0.00004815698584</v>
      </c>
    </row>
    <row r="43" ht="12.75" customHeight="1">
      <c r="A43" s="2" t="s">
        <v>627</v>
      </c>
      <c r="B43" s="2" t="s">
        <v>392</v>
      </c>
      <c r="C43" s="2">
        <v>981838.0</v>
      </c>
      <c r="D43" s="2">
        <v>961927.0</v>
      </c>
      <c r="E43" s="2">
        <v>971229.0</v>
      </c>
      <c r="F43" s="2">
        <v>985298.0</v>
      </c>
      <c r="G43" s="2">
        <v>991201.0</v>
      </c>
      <c r="H43" s="2">
        <v>1025837.0</v>
      </c>
      <c r="I43" s="2">
        <v>1042529.0</v>
      </c>
      <c r="J43" s="2">
        <v>1052592.0</v>
      </c>
      <c r="K43" s="2">
        <v>1050423.0</v>
      </c>
      <c r="L43" s="2">
        <v>1043173.0</v>
      </c>
      <c r="M43" s="2">
        <v>1051041.0</v>
      </c>
      <c r="N43" s="2">
        <v>59444.04901025623</v>
      </c>
      <c r="O43" s="2">
        <v>58240.15487077373</v>
      </c>
      <c r="P43" s="2">
        <v>58803.32859247762</v>
      </c>
      <c r="Q43" s="2">
        <v>59654.73893338822</v>
      </c>
      <c r="R43" s="2">
        <v>60011.67046457526</v>
      </c>
      <c r="S43" s="2">
        <v>62107.98663935369</v>
      </c>
      <c r="T43" s="2">
        <v>63118.56988548026</v>
      </c>
      <c r="U43" s="2">
        <v>63728.28364068563</v>
      </c>
      <c r="V43" s="2">
        <v>63597.10405394273</v>
      </c>
      <c r="W43" s="2">
        <v>63157.81726105947</v>
      </c>
      <c r="X43" s="2">
        <v>63634.06881578863</v>
      </c>
      <c r="Y43" s="2">
        <f t="shared" si="1"/>
        <v>-4190.019806</v>
      </c>
      <c r="Z43" s="109">
        <f t="shared" si="2"/>
        <v>0.002842092891</v>
      </c>
      <c r="AA43" s="109">
        <f t="shared" si="3"/>
        <v>0.005878204143</v>
      </c>
    </row>
    <row r="44" ht="12.75" customHeight="1">
      <c r="A44" s="2" t="s">
        <v>628</v>
      </c>
      <c r="B44" s="2" t="s">
        <v>393</v>
      </c>
      <c r="C44" s="2">
        <v>2100.0</v>
      </c>
      <c r="D44" s="2">
        <v>2086.0</v>
      </c>
      <c r="E44" s="2">
        <v>2084.0</v>
      </c>
      <c r="F44" s="2">
        <v>2079.0</v>
      </c>
      <c r="G44" s="2">
        <v>2061.0</v>
      </c>
      <c r="H44" s="2">
        <v>2085.0</v>
      </c>
      <c r="I44" s="2">
        <v>2094.0</v>
      </c>
      <c r="J44" s="2">
        <v>2101.0</v>
      </c>
      <c r="K44" s="2">
        <v>2120.0</v>
      </c>
      <c r="L44" s="2">
        <v>2200.0</v>
      </c>
      <c r="M44" s="2">
        <v>2214.0</v>
      </c>
      <c r="N44" s="2">
        <v>122.2171475732874</v>
      </c>
      <c r="O44" s="2">
        <v>121.4050700510769</v>
      </c>
      <c r="P44" s="2">
        <v>121.2887643464661</v>
      </c>
      <c r="Q44" s="2">
        <v>120.9991075312729</v>
      </c>
      <c r="R44" s="2">
        <v>119.9552714264557</v>
      </c>
      <c r="S44" s="2">
        <v>121.3473127940578</v>
      </c>
      <c r="T44" s="2">
        <v>121.8695243784273</v>
      </c>
      <c r="U44" s="2">
        <v>122.2765576347844</v>
      </c>
      <c r="V44" s="2">
        <v>123.3783561593551</v>
      </c>
      <c r="W44" s="2">
        <v>128.0177292348624</v>
      </c>
      <c r="X44" s="2">
        <v>128.829633674891</v>
      </c>
      <c r="Y44" s="2">
        <f t="shared" si="1"/>
        <v>-6.612486102</v>
      </c>
      <c r="Z44" s="109">
        <f t="shared" si="2"/>
        <v>0.002197891062</v>
      </c>
      <c r="AA44" s="109">
        <f t="shared" si="3"/>
        <v>0.007162723176</v>
      </c>
    </row>
    <row r="45" ht="12.75" customHeight="1">
      <c r="A45" s="2" t="s">
        <v>629</v>
      </c>
      <c r="B45" s="2" t="s">
        <v>394</v>
      </c>
      <c r="C45" s="2">
        <v>11937.0</v>
      </c>
      <c r="D45" s="2">
        <v>11937.0</v>
      </c>
      <c r="E45" s="2">
        <v>11937.0</v>
      </c>
      <c r="F45" s="2">
        <v>11937.0</v>
      </c>
      <c r="G45" s="2">
        <v>11937.0</v>
      </c>
      <c r="H45" s="2">
        <v>11937.0</v>
      </c>
      <c r="I45" s="2">
        <v>11937.0</v>
      </c>
      <c r="J45" s="2">
        <v>11937.0</v>
      </c>
      <c r="K45" s="2">
        <v>11937.0</v>
      </c>
      <c r="L45" s="2">
        <v>11937.0</v>
      </c>
      <c r="M45" s="2">
        <v>11937.0</v>
      </c>
      <c r="N45" s="2">
        <v>672.3017576233925</v>
      </c>
      <c r="O45" s="2">
        <v>672.3017576233925</v>
      </c>
      <c r="P45" s="2">
        <v>672.3017576233925</v>
      </c>
      <c r="Q45" s="2">
        <v>672.3017576233925</v>
      </c>
      <c r="R45" s="2">
        <v>672.3017576233925</v>
      </c>
      <c r="S45" s="2">
        <v>672.3017576233925</v>
      </c>
      <c r="T45" s="2">
        <v>672.3017576233925</v>
      </c>
      <c r="U45" s="2">
        <v>672.3017576233925</v>
      </c>
      <c r="V45" s="2">
        <v>672.3017576233925</v>
      </c>
      <c r="W45" s="2">
        <v>672.3017576233925</v>
      </c>
      <c r="X45" s="2">
        <v>672.3017576233925</v>
      </c>
      <c r="Y45" s="2">
        <f t="shared" si="1"/>
        <v>0</v>
      </c>
      <c r="Z45" s="109">
        <f t="shared" si="2"/>
        <v>0</v>
      </c>
      <c r="AA45" s="109">
        <f t="shared" si="3"/>
        <v>0</v>
      </c>
    </row>
    <row r="46" ht="12.75" customHeight="1">
      <c r="A46" s="2" t="s">
        <v>630</v>
      </c>
      <c r="B46" s="2" t="s">
        <v>395</v>
      </c>
      <c r="C46" s="2">
        <v>2894746.0</v>
      </c>
      <c r="D46" s="2">
        <v>2884672.0</v>
      </c>
      <c r="E46" s="2">
        <v>2877030.0</v>
      </c>
      <c r="F46" s="2">
        <v>2883047.0</v>
      </c>
      <c r="G46" s="2">
        <v>2880420.0</v>
      </c>
      <c r="H46" s="2">
        <v>2875217.0</v>
      </c>
      <c r="I46" s="2">
        <v>2863504.0</v>
      </c>
      <c r="J46" s="2">
        <v>2867562.0</v>
      </c>
      <c r="K46" s="2">
        <v>2870292.0</v>
      </c>
      <c r="L46" s="2">
        <v>2872672.0</v>
      </c>
      <c r="M46" s="2">
        <v>2864260.0</v>
      </c>
      <c r="N46" s="2">
        <v>175945.5758753236</v>
      </c>
      <c r="O46" s="2">
        <v>175333.2837159095</v>
      </c>
      <c r="P46" s="2">
        <v>174868.8133530215</v>
      </c>
      <c r="Q46" s="2">
        <v>175234.5526721634</v>
      </c>
      <c r="R46" s="2">
        <v>175074.892745058</v>
      </c>
      <c r="S46" s="2">
        <v>174758.6316288604</v>
      </c>
      <c r="T46" s="2">
        <v>174046.7118339997</v>
      </c>
      <c r="U46" s="2">
        <v>174293.3325726618</v>
      </c>
      <c r="V46" s="2">
        <v>174459.2801757524</v>
      </c>
      <c r="W46" s="2">
        <v>174603.9342091971</v>
      </c>
      <c r="X46" s="2">
        <v>174092.659175179</v>
      </c>
      <c r="Y46" s="2">
        <f t="shared" si="1"/>
        <v>1852.9167</v>
      </c>
      <c r="Z46" s="109">
        <f t="shared" si="2"/>
        <v>-0.0004410292916</v>
      </c>
      <c r="AA46" s="109">
        <f t="shared" si="3"/>
        <v>-0.0005624577063</v>
      </c>
    </row>
    <row r="47" ht="12.75" customHeight="1">
      <c r="A47" s="2" t="s">
        <v>631</v>
      </c>
      <c r="B47" s="2" t="s">
        <v>396</v>
      </c>
      <c r="C47" s="2">
        <v>1027042.0</v>
      </c>
      <c r="D47" s="2">
        <v>1040325.0</v>
      </c>
      <c r="E47" s="2">
        <v>1036807.0</v>
      </c>
      <c r="F47" s="2">
        <v>1039982.0</v>
      </c>
      <c r="G47" s="2">
        <v>1037027.0</v>
      </c>
      <c r="H47" s="2">
        <v>1026418.0</v>
      </c>
      <c r="I47" s="2">
        <v>1017094.0</v>
      </c>
      <c r="J47" s="2">
        <v>1025109.0</v>
      </c>
      <c r="K47" s="2">
        <v>1034025.0</v>
      </c>
      <c r="L47" s="2">
        <v>1036772.0</v>
      </c>
      <c r="M47" s="2">
        <v>1027982.0</v>
      </c>
      <c r="N47" s="2">
        <v>60772.07795810026</v>
      </c>
      <c r="O47" s="2">
        <v>61557.91484072893</v>
      </c>
      <c r="P47" s="2">
        <v>61349.69565729777</v>
      </c>
      <c r="Q47" s="2">
        <v>61537.52994139769</v>
      </c>
      <c r="R47" s="2">
        <v>61362.6761564311</v>
      </c>
      <c r="S47" s="2">
        <v>60735.07170121846</v>
      </c>
      <c r="T47" s="2">
        <v>60183.38897134591</v>
      </c>
      <c r="U47" s="2">
        <v>60657.56082759525</v>
      </c>
      <c r="V47" s="2">
        <v>61185.09466180459</v>
      </c>
      <c r="W47" s="2">
        <v>61347.7386822897</v>
      </c>
      <c r="X47" s="2">
        <v>60827.64077640102</v>
      </c>
      <c r="Y47" s="2">
        <f t="shared" si="1"/>
        <v>-55.5628183</v>
      </c>
      <c r="Z47" s="109">
        <f t="shared" si="2"/>
        <v>0.00003807840499</v>
      </c>
      <c r="AA47" s="109">
        <f t="shared" si="3"/>
        <v>-0.0008753632891</v>
      </c>
    </row>
    <row r="48" ht="12.75" customHeight="1">
      <c r="A48" s="2" t="s">
        <v>632</v>
      </c>
      <c r="B48" s="2" t="s">
        <v>397</v>
      </c>
      <c r="C48" s="2">
        <v>298629.0</v>
      </c>
      <c r="D48" s="2">
        <v>238680.0</v>
      </c>
      <c r="E48" s="2">
        <v>245584.0</v>
      </c>
      <c r="F48" s="2">
        <v>264483.0</v>
      </c>
      <c r="G48" s="2">
        <v>290331.0</v>
      </c>
      <c r="H48" s="2">
        <v>301039.0</v>
      </c>
      <c r="I48" s="2">
        <v>301135.0</v>
      </c>
      <c r="J48" s="2">
        <v>296639.0</v>
      </c>
      <c r="K48" s="2">
        <v>291366.0</v>
      </c>
      <c r="L48" s="2">
        <v>292978.0</v>
      </c>
      <c r="M48" s="2">
        <v>292952.0</v>
      </c>
      <c r="N48" s="2">
        <v>18067.12386001911</v>
      </c>
      <c r="O48" s="2">
        <v>14441.34933151864</v>
      </c>
      <c r="P48" s="2">
        <v>14858.86520659276</v>
      </c>
      <c r="Q48" s="2">
        <v>16001.951436249</v>
      </c>
      <c r="R48" s="2">
        <v>17565.24392150315</v>
      </c>
      <c r="S48" s="2">
        <v>18212.7994721359</v>
      </c>
      <c r="T48" s="2">
        <v>18218.51670102046</v>
      </c>
      <c r="U48" s="2">
        <v>17946.62177108699</v>
      </c>
      <c r="V48" s="2">
        <v>17627.75333086259</v>
      </c>
      <c r="W48" s="2">
        <v>17725.24561228465</v>
      </c>
      <c r="X48" s="2">
        <v>17723.60336636492</v>
      </c>
      <c r="Y48" s="2">
        <f t="shared" si="1"/>
        <v>343.5204937</v>
      </c>
      <c r="Z48" s="109">
        <f t="shared" si="2"/>
        <v>-0.0007995406391</v>
      </c>
      <c r="AA48" s="109">
        <f t="shared" si="3"/>
        <v>0.0008979131165</v>
      </c>
    </row>
    <row r="49" ht="12.75" customHeight="1">
      <c r="A49" s="2" t="s">
        <v>633</v>
      </c>
      <c r="B49" s="2" t="s">
        <v>398</v>
      </c>
      <c r="C49" s="2">
        <v>3261.0</v>
      </c>
      <c r="D49" s="2">
        <v>3282.0</v>
      </c>
      <c r="E49" s="2">
        <v>3287.0</v>
      </c>
      <c r="F49" s="2">
        <v>3273.0</v>
      </c>
      <c r="G49" s="2">
        <v>3276.0</v>
      </c>
      <c r="H49" s="2">
        <v>3254.0</v>
      </c>
      <c r="I49" s="2">
        <v>3230.0</v>
      </c>
      <c r="J49" s="2">
        <v>3215.0</v>
      </c>
      <c r="K49" s="2">
        <v>3258.0</v>
      </c>
      <c r="L49" s="2">
        <v>3284.0</v>
      </c>
      <c r="M49" s="2">
        <v>3270.0</v>
      </c>
      <c r="N49" s="2">
        <v>193.8001554262202</v>
      </c>
      <c r="O49" s="2">
        <v>195.0471090781729</v>
      </c>
      <c r="P49" s="2">
        <v>195.3450754014585</v>
      </c>
      <c r="Q49" s="2">
        <v>194.5136246544079</v>
      </c>
      <c r="R49" s="2">
        <v>194.6922621925433</v>
      </c>
      <c r="S49" s="2">
        <v>193.3849079535524</v>
      </c>
      <c r="T49" s="2">
        <v>191.9586309256765</v>
      </c>
      <c r="U49" s="2">
        <v>191.0684696895906</v>
      </c>
      <c r="V49" s="2">
        <v>193.6236336196238</v>
      </c>
      <c r="W49" s="2">
        <v>195.1690282915627</v>
      </c>
      <c r="X49" s="2">
        <v>194.3363590639131</v>
      </c>
      <c r="Y49" s="2">
        <f t="shared" si="1"/>
        <v>-0.5362036377</v>
      </c>
      <c r="Z49" s="109">
        <f t="shared" si="2"/>
        <v>0.0001151302065</v>
      </c>
      <c r="AA49" s="109">
        <f t="shared" si="3"/>
        <v>-0.0001829534644</v>
      </c>
    </row>
    <row r="50" ht="12.75" customHeight="1">
      <c r="A50" s="2" t="s">
        <v>634</v>
      </c>
      <c r="B50" s="2" t="s">
        <v>399</v>
      </c>
      <c r="C50" s="2">
        <v>58507.0</v>
      </c>
      <c r="D50" s="2">
        <v>58630.0</v>
      </c>
      <c r="E50" s="2">
        <v>58711.0</v>
      </c>
      <c r="F50" s="2">
        <v>59032.0</v>
      </c>
      <c r="G50" s="2">
        <v>58799.0</v>
      </c>
      <c r="H50" s="2">
        <v>58721.0</v>
      </c>
      <c r="I50" s="2">
        <v>58799.0</v>
      </c>
      <c r="J50" s="2">
        <v>58766.0</v>
      </c>
      <c r="K50" s="2">
        <v>58858.0</v>
      </c>
      <c r="L50" s="2">
        <v>58721.0</v>
      </c>
      <c r="M50" s="2">
        <v>58550.0</v>
      </c>
      <c r="N50" s="2">
        <v>3416.787307052749</v>
      </c>
      <c r="O50" s="2">
        <v>3423.970688994828</v>
      </c>
      <c r="P50" s="2">
        <v>3428.701752711909</v>
      </c>
      <c r="Q50" s="2">
        <v>3447.448502946061</v>
      </c>
      <c r="R50" s="2">
        <v>3433.840933735694</v>
      </c>
      <c r="S50" s="2">
        <v>3429.279673822188</v>
      </c>
      <c r="T50" s="2">
        <v>3433.831474118958</v>
      </c>
      <c r="U50" s="2">
        <v>3431.905479315453</v>
      </c>
      <c r="V50" s="2">
        <v>3437.281822900615</v>
      </c>
      <c r="W50" s="2">
        <v>3429.286316843702</v>
      </c>
      <c r="X50" s="2">
        <v>3419.301603576102</v>
      </c>
      <c r="Y50" s="2">
        <f t="shared" si="1"/>
        <v>-2.514296523</v>
      </c>
      <c r="Z50" s="109">
        <f t="shared" si="2"/>
        <v>0.00003065026413</v>
      </c>
      <c r="AA50" s="109">
        <f t="shared" si="3"/>
        <v>-0.0004242219601</v>
      </c>
    </row>
    <row r="51" ht="12.75" customHeight="1">
      <c r="A51" s="2" t="s">
        <v>635</v>
      </c>
      <c r="B51" s="2" t="s">
        <v>400</v>
      </c>
      <c r="C51" s="2">
        <v>876.0</v>
      </c>
      <c r="D51" s="2">
        <v>876.0</v>
      </c>
      <c r="E51" s="2">
        <v>876.0</v>
      </c>
      <c r="F51" s="2">
        <v>876.0</v>
      </c>
      <c r="G51" s="2">
        <v>876.0</v>
      </c>
      <c r="H51" s="2">
        <v>883.0</v>
      </c>
      <c r="I51" s="2">
        <v>887.0</v>
      </c>
      <c r="J51" s="2">
        <v>860.0</v>
      </c>
      <c r="K51" s="2">
        <v>873.0</v>
      </c>
      <c r="L51" s="2">
        <v>897.0</v>
      </c>
      <c r="M51" s="2">
        <v>900.0</v>
      </c>
      <c r="N51" s="2">
        <v>51.83359453908472</v>
      </c>
      <c r="O51" s="2">
        <v>51.83359453908472</v>
      </c>
      <c r="P51" s="2">
        <v>51.83359453908472</v>
      </c>
      <c r="Q51" s="2">
        <v>51.83359453908472</v>
      </c>
      <c r="R51" s="2">
        <v>51.83359453908472</v>
      </c>
      <c r="S51" s="2">
        <v>52.24767506098615</v>
      </c>
      <c r="T51" s="2">
        <v>52.48432611858198</v>
      </c>
      <c r="U51" s="2">
        <v>50.88713411004328</v>
      </c>
      <c r="V51" s="2">
        <v>51.65645930327804</v>
      </c>
      <c r="W51" s="2">
        <v>53.07663292294222</v>
      </c>
      <c r="X51" s="2">
        <v>53.25428603146738</v>
      </c>
      <c r="Y51" s="2">
        <f t="shared" si="1"/>
        <v>-1.420691492</v>
      </c>
      <c r="Z51" s="109">
        <f t="shared" si="2"/>
        <v>0.001127293582</v>
      </c>
      <c r="AA51" s="109">
        <f t="shared" si="3"/>
        <v>0.002707639846</v>
      </c>
    </row>
    <row r="52" ht="12.75" customHeight="1">
      <c r="A52" s="2" t="s">
        <v>636</v>
      </c>
      <c r="B52" s="2" t="s">
        <v>401</v>
      </c>
      <c r="C52" s="2">
        <v>423898.0</v>
      </c>
      <c r="D52" s="2">
        <v>413722.0</v>
      </c>
      <c r="E52" s="2">
        <v>413808.0</v>
      </c>
      <c r="F52" s="2">
        <v>418261.0</v>
      </c>
      <c r="G52" s="2">
        <v>418734.0</v>
      </c>
      <c r="H52" s="2">
        <v>417337.0</v>
      </c>
      <c r="I52" s="2">
        <v>418728.0</v>
      </c>
      <c r="J52" s="2">
        <v>422280.0</v>
      </c>
      <c r="K52" s="2">
        <v>424297.0</v>
      </c>
      <c r="L52" s="2">
        <v>423488.0</v>
      </c>
      <c r="M52" s="2">
        <v>423256.0</v>
      </c>
      <c r="N52" s="2">
        <v>25000.04865265829</v>
      </c>
      <c r="O52" s="2">
        <v>24399.96530910084</v>
      </c>
      <c r="P52" s="2">
        <v>24405.10758798306</v>
      </c>
      <c r="Q52" s="2">
        <v>24667.95405606983</v>
      </c>
      <c r="R52" s="2">
        <v>24695.82991980571</v>
      </c>
      <c r="S52" s="2">
        <v>24613.22146195457</v>
      </c>
      <c r="T52" s="2">
        <v>24695.30591406772</v>
      </c>
      <c r="U52" s="2">
        <v>24904.8227115496</v>
      </c>
      <c r="V52" s="2">
        <v>25023.53776308241</v>
      </c>
      <c r="W52" s="2">
        <v>24975.47463219392</v>
      </c>
      <c r="X52" s="2">
        <v>24961.72599397624</v>
      </c>
      <c r="Y52" s="2">
        <f t="shared" si="1"/>
        <v>38.32265868</v>
      </c>
      <c r="Z52" s="109">
        <f t="shared" si="2"/>
        <v>-0.00006391793477</v>
      </c>
      <c r="AA52" s="109">
        <f t="shared" si="3"/>
        <v>0.001071502778</v>
      </c>
    </row>
    <row r="53" ht="12.75" customHeight="1">
      <c r="A53" s="2" t="s">
        <v>637</v>
      </c>
      <c r="B53" s="2" t="s">
        <v>402</v>
      </c>
      <c r="C53" s="2">
        <v>3806415.0</v>
      </c>
      <c r="D53" s="2">
        <v>3795177.0</v>
      </c>
      <c r="E53" s="2">
        <v>3739545.0</v>
      </c>
      <c r="F53" s="2">
        <v>3768206.0</v>
      </c>
      <c r="G53" s="2">
        <v>3746907.0</v>
      </c>
      <c r="H53" s="2">
        <v>3730606.0</v>
      </c>
      <c r="I53" s="2">
        <v>3687320.0</v>
      </c>
      <c r="J53" s="2">
        <v>3698272.0</v>
      </c>
      <c r="K53" s="2">
        <v>3691004.0</v>
      </c>
      <c r="L53" s="2">
        <v>3669539.0</v>
      </c>
      <c r="M53" s="2">
        <v>3643289.0</v>
      </c>
      <c r="N53" s="2">
        <v>227875.1767458623</v>
      </c>
      <c r="O53" s="2">
        <v>227201.1947851367</v>
      </c>
      <c r="P53" s="2">
        <v>223869.5214229456</v>
      </c>
      <c r="Q53" s="2">
        <v>225587.6881190106</v>
      </c>
      <c r="R53" s="2">
        <v>224310.7619657986</v>
      </c>
      <c r="S53" s="2">
        <v>223333.8309127028</v>
      </c>
      <c r="T53" s="2">
        <v>220740.3328773877</v>
      </c>
      <c r="U53" s="2">
        <v>221397.8221802151</v>
      </c>
      <c r="V53" s="2">
        <v>220960.9783268597</v>
      </c>
      <c r="W53" s="2">
        <v>219673.3132277235</v>
      </c>
      <c r="X53" s="2">
        <v>218099.8612869101</v>
      </c>
      <c r="Y53" s="2">
        <f t="shared" si="1"/>
        <v>9775.315459</v>
      </c>
      <c r="Z53" s="109">
        <f t="shared" si="2"/>
        <v>-0.001825206091</v>
      </c>
      <c r="AA53" s="109">
        <f t="shared" si="3"/>
        <v>-0.002803999769</v>
      </c>
    </row>
    <row r="54" ht="12.75" customHeight="1">
      <c r="A54" s="2" t="s">
        <v>638</v>
      </c>
      <c r="B54" s="2" t="s">
        <v>403</v>
      </c>
      <c r="C54" s="2">
        <v>4606352.0</v>
      </c>
      <c r="D54" s="2">
        <v>4609850.0</v>
      </c>
      <c r="E54" s="2">
        <v>4544343.0</v>
      </c>
      <c r="F54" s="2">
        <v>4527284.0</v>
      </c>
      <c r="G54" s="2">
        <v>4526849.0</v>
      </c>
      <c r="H54" s="2">
        <v>4534586.0</v>
      </c>
      <c r="I54" s="2">
        <v>4496675.0</v>
      </c>
      <c r="J54" s="2">
        <v>4480844.0</v>
      </c>
      <c r="K54" s="2">
        <v>4507716.0</v>
      </c>
      <c r="L54" s="2">
        <v>4532327.0</v>
      </c>
      <c r="M54" s="2">
        <v>4478068.0</v>
      </c>
      <c r="N54" s="2">
        <v>274292.2613363412</v>
      </c>
      <c r="O54" s="2">
        <v>274497.6740985471</v>
      </c>
      <c r="P54" s="2">
        <v>270597.0031022473</v>
      </c>
      <c r="Q54" s="2">
        <v>269581.5145751207</v>
      </c>
      <c r="R54" s="2">
        <v>269555.6122967676</v>
      </c>
      <c r="S54" s="2">
        <v>270016.416778185</v>
      </c>
      <c r="T54" s="2">
        <v>267759.0080656173</v>
      </c>
      <c r="U54" s="2">
        <v>266815.37532033</v>
      </c>
      <c r="V54" s="2">
        <v>268416.0862152936</v>
      </c>
      <c r="W54" s="2">
        <v>269880.7446424323</v>
      </c>
      <c r="X54" s="2">
        <v>266648.5356589952</v>
      </c>
      <c r="Y54" s="2">
        <f t="shared" si="1"/>
        <v>7643.725677</v>
      </c>
      <c r="Z54" s="109">
        <f t="shared" si="2"/>
        <v>-0.00117692104</v>
      </c>
      <c r="AA54" s="109">
        <f t="shared" si="3"/>
        <v>-0.001083740055</v>
      </c>
    </row>
    <row r="55" ht="12.75" customHeight="1">
      <c r="A55" s="2" t="s">
        <v>639</v>
      </c>
      <c r="B55" s="2" t="s">
        <v>404</v>
      </c>
      <c r="C55" s="2">
        <v>511445.0</v>
      </c>
      <c r="D55" s="2">
        <v>501990.0</v>
      </c>
      <c r="E55" s="2">
        <v>497664.0</v>
      </c>
      <c r="F55" s="2">
        <v>495171.0</v>
      </c>
      <c r="G55" s="2">
        <v>494362.0</v>
      </c>
      <c r="H55" s="2">
        <v>484719.0</v>
      </c>
      <c r="I55" s="2">
        <v>485648.0</v>
      </c>
      <c r="J55" s="2">
        <v>483180.0</v>
      </c>
      <c r="K55" s="2">
        <v>477982.0</v>
      </c>
      <c r="L55" s="2">
        <v>473084.0</v>
      </c>
      <c r="M55" s="2">
        <v>468012.0</v>
      </c>
      <c r="N55" s="2">
        <v>30807.82650512457</v>
      </c>
      <c r="O55" s="2">
        <v>30237.27022171206</v>
      </c>
      <c r="P55" s="2">
        <v>29975.99745868988</v>
      </c>
      <c r="Q55" s="2">
        <v>29825.49202965715</v>
      </c>
      <c r="R55" s="2">
        <v>29776.74281632315</v>
      </c>
      <c r="S55" s="2">
        <v>29196.70081161207</v>
      </c>
      <c r="T55" s="2">
        <v>29253.23893841908</v>
      </c>
      <c r="U55" s="2">
        <v>29104.51640194427</v>
      </c>
      <c r="V55" s="2">
        <v>28791.03788115388</v>
      </c>
      <c r="W55" s="2">
        <v>28495.63978120949</v>
      </c>
      <c r="X55" s="2">
        <v>28189.5568811373</v>
      </c>
      <c r="Y55" s="2">
        <f t="shared" si="1"/>
        <v>2618.269624</v>
      </c>
      <c r="Z55" s="109">
        <f t="shared" si="2"/>
        <v>-0.003693876583</v>
      </c>
      <c r="AA55" s="109">
        <f t="shared" si="3"/>
        <v>-0.005462631311</v>
      </c>
    </row>
    <row r="56" ht="12.75" customHeight="1">
      <c r="A56" s="2" t="s">
        <v>640</v>
      </c>
      <c r="B56" s="2" t="s">
        <v>405</v>
      </c>
      <c r="C56" s="2">
        <v>290225.0</v>
      </c>
      <c r="D56" s="2">
        <v>270545.0</v>
      </c>
      <c r="E56" s="2">
        <v>265969.0</v>
      </c>
      <c r="F56" s="2">
        <v>267344.0</v>
      </c>
      <c r="G56" s="2">
        <v>262762.0</v>
      </c>
      <c r="H56" s="2">
        <v>256059.0</v>
      </c>
      <c r="I56" s="2">
        <v>252616.0</v>
      </c>
      <c r="J56" s="2">
        <v>255146.0</v>
      </c>
      <c r="K56" s="2">
        <v>260208.0</v>
      </c>
      <c r="L56" s="2">
        <v>262330.0</v>
      </c>
      <c r="M56" s="2">
        <v>261812.0</v>
      </c>
      <c r="N56" s="2">
        <v>16680.54829860956</v>
      </c>
      <c r="O56" s="2">
        <v>15548.78209307705</v>
      </c>
      <c r="P56" s="2">
        <v>15285.72772297718</v>
      </c>
      <c r="Q56" s="2">
        <v>15364.77240687986</v>
      </c>
      <c r="R56" s="2">
        <v>15101.01538347894</v>
      </c>
      <c r="S56" s="2">
        <v>14715.21965500135</v>
      </c>
      <c r="T56" s="2">
        <v>14517.16983495691</v>
      </c>
      <c r="U56" s="2">
        <v>14662.32686638856</v>
      </c>
      <c r="V56" s="2">
        <v>14953.21971152449</v>
      </c>
      <c r="W56" s="2">
        <v>15074.89864106606</v>
      </c>
      <c r="X56" s="2">
        <v>15044.9494186593</v>
      </c>
      <c r="Y56" s="2">
        <f t="shared" si="1"/>
        <v>1635.59888</v>
      </c>
      <c r="Z56" s="109">
        <f t="shared" si="2"/>
        <v>-0.004290806403</v>
      </c>
      <c r="AA56" s="109">
        <f t="shared" si="3"/>
        <v>-0.0003718945727</v>
      </c>
    </row>
    <row r="57" ht="12.75" customHeight="1">
      <c r="A57" s="2" t="s">
        <v>641</v>
      </c>
      <c r="B57" s="2" t="s">
        <v>406</v>
      </c>
      <c r="C57" s="2">
        <v>1058632.0</v>
      </c>
      <c r="D57" s="2">
        <v>1078646.0</v>
      </c>
      <c r="E57" s="2">
        <v>1085689.0</v>
      </c>
      <c r="F57" s="2">
        <v>1094496.0</v>
      </c>
      <c r="G57" s="2">
        <v>1088221.0</v>
      </c>
      <c r="H57" s="2">
        <v>1053112.0</v>
      </c>
      <c r="I57" s="2">
        <v>1041307.0</v>
      </c>
      <c r="J57" s="2">
        <v>1052242.0</v>
      </c>
      <c r="K57" s="2">
        <v>1054436.0</v>
      </c>
      <c r="L57" s="2">
        <v>1035243.0</v>
      </c>
      <c r="M57" s="2">
        <v>1017878.0</v>
      </c>
      <c r="N57" s="2">
        <v>62417.06379499248</v>
      </c>
      <c r="O57" s="2">
        <v>63607.00541559679</v>
      </c>
      <c r="P57" s="2">
        <v>64026.71734310195</v>
      </c>
      <c r="Q57" s="2">
        <v>64548.17732966589</v>
      </c>
      <c r="R57" s="2">
        <v>64177.21348165631</v>
      </c>
      <c r="S57" s="2">
        <v>62098.11108614869</v>
      </c>
      <c r="T57" s="2">
        <v>61398.79369775213</v>
      </c>
      <c r="U57" s="2">
        <v>62042.74324833504</v>
      </c>
      <c r="V57" s="2">
        <v>62167.30223005668</v>
      </c>
      <c r="W57" s="2">
        <v>61030.4306940371</v>
      </c>
      <c r="X57" s="2">
        <v>60006.07923163153</v>
      </c>
      <c r="Y57" s="2">
        <f t="shared" si="1"/>
        <v>2410.984563</v>
      </c>
      <c r="Z57" s="109">
        <f t="shared" si="2"/>
        <v>-0.001640021136</v>
      </c>
      <c r="AA57" s="109">
        <f t="shared" si="3"/>
        <v>-0.006697703714</v>
      </c>
    </row>
    <row r="58" ht="12.75" customHeight="1">
      <c r="A58" s="2" t="s">
        <v>591</v>
      </c>
      <c r="B58" s="2" t="s">
        <v>190</v>
      </c>
      <c r="C58" s="2">
        <v>7180190.0</v>
      </c>
      <c r="D58" s="2">
        <v>7042456.0</v>
      </c>
      <c r="E58" s="2">
        <v>6970293.0</v>
      </c>
      <c r="F58" s="2">
        <v>6994107.0</v>
      </c>
      <c r="G58" s="2">
        <v>6976797.0</v>
      </c>
      <c r="H58" s="2">
        <v>7066242.0</v>
      </c>
      <c r="I58" s="2">
        <v>7103081.0</v>
      </c>
      <c r="J58" s="2">
        <v>7122243.0</v>
      </c>
      <c r="K58" s="2">
        <v>7137539.0</v>
      </c>
      <c r="L58" s="2">
        <v>7102065.0</v>
      </c>
      <c r="M58" s="2">
        <v>6987714.0</v>
      </c>
      <c r="N58" s="2">
        <v>411118.5576803318</v>
      </c>
      <c r="O58" s="2">
        <v>403036.6058498196</v>
      </c>
      <c r="P58" s="2">
        <v>398817.8167694301</v>
      </c>
      <c r="Q58" s="2">
        <v>400115.4955548726</v>
      </c>
      <c r="R58" s="2">
        <v>399155.4820019677</v>
      </c>
      <c r="S58" s="2">
        <v>404277.583464295</v>
      </c>
      <c r="T58" s="2">
        <v>406443.174378046</v>
      </c>
      <c r="U58" s="2">
        <v>407537.4351937667</v>
      </c>
      <c r="V58" s="2">
        <v>408483.4581814959</v>
      </c>
      <c r="W58" s="2">
        <v>406449.5915142561</v>
      </c>
      <c r="X58" s="2">
        <v>399901.5243060868</v>
      </c>
      <c r="Y58" s="2">
        <f t="shared" si="1"/>
        <v>11217.03337</v>
      </c>
      <c r="Z58" s="109">
        <f t="shared" si="2"/>
        <v>-0.001151973753</v>
      </c>
      <c r="AA58" s="309">
        <f t="shared" si="3"/>
        <v>0.0001867481729</v>
      </c>
    </row>
    <row r="59" ht="12.75" customHeight="1">
      <c r="A59" s="2" t="s">
        <v>585</v>
      </c>
      <c r="B59" s="2" t="s">
        <v>184</v>
      </c>
      <c r="C59" s="2">
        <v>5.1581216E7</v>
      </c>
      <c r="D59" s="2">
        <v>4.9386419E7</v>
      </c>
      <c r="E59" s="2">
        <v>4.8522466E7</v>
      </c>
      <c r="F59" s="2">
        <v>4.844163E7</v>
      </c>
      <c r="G59" s="2">
        <v>4.8337569E7</v>
      </c>
      <c r="H59" s="2">
        <v>4.7957345E7</v>
      </c>
      <c r="I59" s="2">
        <v>4.7743111E7</v>
      </c>
      <c r="J59" s="2">
        <v>4.7661544E7</v>
      </c>
      <c r="K59" s="2">
        <v>4.7708087E7</v>
      </c>
      <c r="L59" s="2">
        <v>4.7752991E7</v>
      </c>
      <c r="M59" s="2">
        <v>4.786327E7</v>
      </c>
      <c r="N59" s="2">
        <v>3127302.259234617</v>
      </c>
      <c r="O59" s="2">
        <v>2994160.687865892</v>
      </c>
      <c r="P59" s="2">
        <v>2941750.646053369</v>
      </c>
      <c r="Q59" s="2">
        <v>2936837.69681706</v>
      </c>
      <c r="R59" s="2">
        <v>2930508.086033622</v>
      </c>
      <c r="S59" s="2">
        <v>2907416.065116306</v>
      </c>
      <c r="T59" s="2">
        <v>2894391.980222064</v>
      </c>
      <c r="U59" s="2">
        <v>2889431.184181804</v>
      </c>
      <c r="V59" s="2">
        <v>2892242.135166466</v>
      </c>
      <c r="W59" s="2">
        <v>2894962.577013229</v>
      </c>
      <c r="X59" s="2">
        <v>2901690.307203866</v>
      </c>
      <c r="Y59" s="2">
        <f t="shared" si="1"/>
        <v>225611.952</v>
      </c>
      <c r="Z59" s="109">
        <f t="shared" si="2"/>
        <v>-0.003115025839</v>
      </c>
      <c r="AA59" s="309">
        <f t="shared" si="3"/>
        <v>-0.0009877502984</v>
      </c>
    </row>
    <row r="60" ht="12.75" customHeight="1">
      <c r="A60" s="2" t="s">
        <v>642</v>
      </c>
      <c r="B60" s="2" t="s">
        <v>1326</v>
      </c>
      <c r="C60" s="2">
        <v>262103.0</v>
      </c>
      <c r="D60" s="2">
        <v>212588.0</v>
      </c>
      <c r="E60" s="2">
        <v>189340.0</v>
      </c>
      <c r="F60" s="2">
        <v>195525.0</v>
      </c>
      <c r="G60" s="2">
        <v>199121.0</v>
      </c>
      <c r="H60" s="2">
        <v>205482.0</v>
      </c>
      <c r="I60" s="2">
        <v>193060.0</v>
      </c>
      <c r="J60" s="2">
        <v>192338.0</v>
      </c>
      <c r="K60" s="2">
        <v>194871.0</v>
      </c>
      <c r="L60" s="2">
        <v>203134.0</v>
      </c>
      <c r="M60" s="2">
        <v>189959.0</v>
      </c>
      <c r="N60" s="2">
        <v>14269.07652320803</v>
      </c>
      <c r="O60" s="2">
        <v>11572.39495106761</v>
      </c>
      <c r="P60" s="2">
        <v>10307.41012402544</v>
      </c>
      <c r="Q60" s="2">
        <v>10643.72974235596</v>
      </c>
      <c r="R60" s="2">
        <v>10839.46976482831</v>
      </c>
      <c r="S60" s="2">
        <v>11186.11205567692</v>
      </c>
      <c r="T60" s="2">
        <v>10511.10618416497</v>
      </c>
      <c r="U60" s="2">
        <v>10472.61887346739</v>
      </c>
      <c r="V60" s="2">
        <v>10610.82347667381</v>
      </c>
      <c r="W60" s="2">
        <v>11059.61989983615</v>
      </c>
      <c r="X60" s="2">
        <v>10342.6143496676</v>
      </c>
      <c r="Y60" s="2">
        <f t="shared" si="1"/>
        <v>3926.462174</v>
      </c>
      <c r="Z60" s="109">
        <f t="shared" si="2"/>
        <v>-0.01331974813</v>
      </c>
      <c r="AA60" s="109">
        <f t="shared" si="3"/>
        <v>-0.004681149561</v>
      </c>
    </row>
    <row r="61" ht="12.75" customHeight="1">
      <c r="A61" s="2" t="s">
        <v>643</v>
      </c>
      <c r="B61" s="2" t="s">
        <v>408</v>
      </c>
      <c r="C61" s="2">
        <v>182238.0</v>
      </c>
      <c r="D61" s="2">
        <v>189576.0</v>
      </c>
      <c r="E61" s="2">
        <v>189641.0</v>
      </c>
      <c r="F61" s="2">
        <v>188109.0</v>
      </c>
      <c r="G61" s="2">
        <v>182319.0</v>
      </c>
      <c r="H61" s="2">
        <v>171650.0</v>
      </c>
      <c r="I61" s="2">
        <v>167504.0</v>
      </c>
      <c r="J61" s="2">
        <v>167166.0</v>
      </c>
      <c r="K61" s="2">
        <v>168429.0</v>
      </c>
      <c r="L61" s="2">
        <v>168849.0</v>
      </c>
      <c r="M61" s="2">
        <v>168686.0</v>
      </c>
      <c r="N61" s="2">
        <v>10550.84239895006</v>
      </c>
      <c r="O61" s="2">
        <v>10975.84176891957</v>
      </c>
      <c r="P61" s="2">
        <v>10979.59887599807</v>
      </c>
      <c r="Q61" s="2">
        <v>10890.93267430625</v>
      </c>
      <c r="R61" s="2">
        <v>10555.57502809888</v>
      </c>
      <c r="S61" s="2">
        <v>9937.556686138883</v>
      </c>
      <c r="T61" s="2">
        <v>9697.399520913963</v>
      </c>
      <c r="U61" s="2">
        <v>9677.776269967915</v>
      </c>
      <c r="V61" s="2">
        <v>9750.899849116833</v>
      </c>
      <c r="W61" s="2">
        <v>9775.195672185124</v>
      </c>
      <c r="X61" s="2">
        <v>9765.753737023158</v>
      </c>
      <c r="Y61" s="2">
        <f t="shared" si="1"/>
        <v>785.0886619</v>
      </c>
      <c r="Z61" s="109">
        <f t="shared" si="2"/>
        <v>-0.003216646971</v>
      </c>
      <c r="AA61" s="109">
        <f t="shared" si="3"/>
        <v>-0.007747076518</v>
      </c>
    </row>
    <row r="62" ht="12.75" customHeight="1">
      <c r="A62" s="2" t="s">
        <v>644</v>
      </c>
      <c r="B62" s="2" t="s">
        <v>409</v>
      </c>
      <c r="C62" s="2">
        <v>18722.0</v>
      </c>
      <c r="D62" s="2">
        <v>18650.0</v>
      </c>
      <c r="E62" s="2">
        <v>18549.0</v>
      </c>
      <c r="F62" s="2">
        <v>18509.0</v>
      </c>
      <c r="G62" s="2">
        <v>18424.0</v>
      </c>
      <c r="H62" s="2">
        <v>18319.0</v>
      </c>
      <c r="I62" s="2">
        <v>18208.0</v>
      </c>
      <c r="J62" s="2">
        <v>18199.0</v>
      </c>
      <c r="K62" s="2">
        <v>18512.0</v>
      </c>
      <c r="L62" s="2">
        <v>18806.0</v>
      </c>
      <c r="M62" s="2">
        <v>18805.0</v>
      </c>
      <c r="N62" s="2">
        <v>1036.004271230604</v>
      </c>
      <c r="O62" s="2">
        <v>1032.042703303588</v>
      </c>
      <c r="P62" s="2">
        <v>1026.48755473447</v>
      </c>
      <c r="Q62" s="2">
        <v>1024.285652327353</v>
      </c>
      <c r="R62" s="2">
        <v>1019.629284165069</v>
      </c>
      <c r="S62" s="2">
        <v>1013.918374436246</v>
      </c>
      <c r="T62" s="2">
        <v>1007.88671119867</v>
      </c>
      <c r="U62" s="2">
        <v>1007.331052965446</v>
      </c>
      <c r="V62" s="2">
        <v>1024.619563558126</v>
      </c>
      <c r="W62" s="2">
        <v>1040.881334615068</v>
      </c>
      <c r="X62" s="2">
        <v>1040.822055231703</v>
      </c>
      <c r="Y62" s="2">
        <f t="shared" si="1"/>
        <v>-4.817784001</v>
      </c>
      <c r="Z62" s="109">
        <f t="shared" si="2"/>
        <v>0.0001933341869</v>
      </c>
      <c r="AA62" s="109">
        <f t="shared" si="3"/>
        <v>0.002059289862</v>
      </c>
    </row>
    <row r="63" ht="12.75" customHeight="1">
      <c r="A63" s="2" t="s">
        <v>588</v>
      </c>
      <c r="B63" s="2" t="s">
        <v>187</v>
      </c>
      <c r="C63" s="2">
        <v>905777.0</v>
      </c>
      <c r="D63" s="2">
        <v>888791.0</v>
      </c>
      <c r="E63" s="2">
        <v>880761.0</v>
      </c>
      <c r="F63" s="2">
        <v>889693.0</v>
      </c>
      <c r="G63" s="2">
        <v>890774.0</v>
      </c>
      <c r="H63" s="2">
        <v>883968.0</v>
      </c>
      <c r="I63" s="2">
        <v>877364.0</v>
      </c>
      <c r="J63" s="2">
        <v>881619.0</v>
      </c>
      <c r="K63" s="2">
        <v>890795.0</v>
      </c>
      <c r="L63" s="2">
        <v>894775.0</v>
      </c>
      <c r="M63" s="2">
        <v>891455.0</v>
      </c>
      <c r="N63" s="2">
        <v>54990.44809857678</v>
      </c>
      <c r="O63" s="2">
        <v>53959.73293571809</v>
      </c>
      <c r="P63" s="2">
        <v>53472.37157697001</v>
      </c>
      <c r="Q63" s="2">
        <v>54014.79320725381</v>
      </c>
      <c r="R63" s="2">
        <v>54080.01031434936</v>
      </c>
      <c r="S63" s="2">
        <v>53667.08483703373</v>
      </c>
      <c r="T63" s="2">
        <v>53266.23566977494</v>
      </c>
      <c r="U63" s="2">
        <v>53524.70654520838</v>
      </c>
      <c r="V63" s="2">
        <v>54081.44296368732</v>
      </c>
      <c r="W63" s="2">
        <v>54322.96176907608</v>
      </c>
      <c r="X63" s="2">
        <v>54121.50057596131</v>
      </c>
      <c r="Y63" s="2">
        <f t="shared" si="1"/>
        <v>868.9475226</v>
      </c>
      <c r="Z63" s="109">
        <f t="shared" si="2"/>
        <v>-0.0006634452173</v>
      </c>
      <c r="AA63" s="309">
        <f t="shared" si="3"/>
        <v>0.00007669366962</v>
      </c>
    </row>
    <row r="64" ht="12.75" customHeight="1">
      <c r="A64" s="2" t="s">
        <v>645</v>
      </c>
      <c r="B64" s="2" t="s">
        <v>410</v>
      </c>
      <c r="C64" s="2">
        <v>2413.0</v>
      </c>
      <c r="D64" s="2">
        <v>2413.0</v>
      </c>
      <c r="E64" s="2">
        <v>2413.0</v>
      </c>
      <c r="F64" s="2">
        <v>2413.0</v>
      </c>
      <c r="G64" s="2">
        <v>2413.0</v>
      </c>
      <c r="H64" s="2">
        <v>2413.0</v>
      </c>
      <c r="I64" s="2">
        <v>2413.0</v>
      </c>
      <c r="J64" s="2">
        <v>2413.0</v>
      </c>
      <c r="K64" s="2">
        <v>2413.0</v>
      </c>
      <c r="L64" s="2">
        <v>2413.0</v>
      </c>
      <c r="M64" s="2">
        <v>2413.0</v>
      </c>
      <c r="N64" s="2">
        <v>146.482619017108</v>
      </c>
      <c r="O64" s="2">
        <v>146.482619017108</v>
      </c>
      <c r="P64" s="2">
        <v>146.482619017108</v>
      </c>
      <c r="Q64" s="2">
        <v>146.482619017108</v>
      </c>
      <c r="R64" s="2">
        <v>146.482619017108</v>
      </c>
      <c r="S64" s="2">
        <v>146.482619017108</v>
      </c>
      <c r="T64" s="2">
        <v>146.482619017108</v>
      </c>
      <c r="U64" s="2">
        <v>146.482619017108</v>
      </c>
      <c r="V64" s="2">
        <v>146.482619017108</v>
      </c>
      <c r="W64" s="2">
        <v>146.482619017108</v>
      </c>
      <c r="X64" s="2">
        <v>146.482619017108</v>
      </c>
      <c r="Y64" s="2">
        <f t="shared" si="1"/>
        <v>0</v>
      </c>
      <c r="Z64" s="109">
        <f t="shared" si="2"/>
        <v>0</v>
      </c>
      <c r="AA64" s="109">
        <f t="shared" si="3"/>
        <v>0</v>
      </c>
    </row>
    <row r="65" ht="12.75" customHeight="1">
      <c r="A65" s="2" t="s">
        <v>646</v>
      </c>
      <c r="B65" s="2" t="s">
        <v>962</v>
      </c>
      <c r="C65" s="2">
        <v>308817.0</v>
      </c>
      <c r="D65" s="2">
        <v>311536.0</v>
      </c>
      <c r="E65" s="2">
        <v>310876.0</v>
      </c>
      <c r="F65" s="2">
        <v>311657.0</v>
      </c>
      <c r="G65" s="2">
        <v>311913.0</v>
      </c>
      <c r="H65" s="2">
        <v>310505.0</v>
      </c>
      <c r="I65" s="2">
        <v>308017.0</v>
      </c>
      <c r="J65" s="2">
        <v>309197.0</v>
      </c>
      <c r="K65" s="2">
        <v>307500.0</v>
      </c>
      <c r="L65" s="2">
        <v>305482.0</v>
      </c>
      <c r="M65" s="2">
        <v>298533.0</v>
      </c>
      <c r="N65" s="2">
        <v>18681.75543775442</v>
      </c>
      <c r="O65" s="2">
        <v>18846.16227223375</v>
      </c>
      <c r="P65" s="2">
        <v>18806.23791782098</v>
      </c>
      <c r="Q65" s="2">
        <v>18853.44600913618</v>
      </c>
      <c r="R65" s="2">
        <v>18868.88277685282</v>
      </c>
      <c r="S65" s="2">
        <v>18783.68686513944</v>
      </c>
      <c r="T65" s="2">
        <v>18633.16815734208</v>
      </c>
      <c r="U65" s="2">
        <v>18704.48784646524</v>
      </c>
      <c r="V65" s="2">
        <v>18601.93505453586</v>
      </c>
      <c r="W65" s="2">
        <v>18479.99703583562</v>
      </c>
      <c r="X65" s="2">
        <v>18059.83645115679</v>
      </c>
      <c r="Y65" s="2">
        <f t="shared" si="1"/>
        <v>621.9189866</v>
      </c>
      <c r="Z65" s="109">
        <f t="shared" si="2"/>
        <v>-0.001409710027</v>
      </c>
      <c r="AA65" s="109">
        <f t="shared" si="3"/>
        <v>-0.004372777369</v>
      </c>
    </row>
    <row r="66" ht="12.75" customHeight="1">
      <c r="A66" s="2" t="s">
        <v>647</v>
      </c>
      <c r="B66" s="2" t="s">
        <v>412</v>
      </c>
      <c r="C66" s="2">
        <v>4847164.0</v>
      </c>
      <c r="D66" s="2">
        <v>4756251.0</v>
      </c>
      <c r="E66" s="2">
        <v>4717919.0</v>
      </c>
      <c r="F66" s="2">
        <v>4725081.0</v>
      </c>
      <c r="G66" s="2">
        <v>4716423.0</v>
      </c>
      <c r="H66" s="2">
        <v>4710951.0</v>
      </c>
      <c r="I66" s="2">
        <v>4693125.0</v>
      </c>
      <c r="J66" s="2">
        <v>4701753.0</v>
      </c>
      <c r="K66" s="2">
        <v>4728209.0</v>
      </c>
      <c r="L66" s="2">
        <v>4747641.0</v>
      </c>
      <c r="M66" s="2">
        <v>4734747.0</v>
      </c>
      <c r="N66" s="2">
        <v>282644.2384584439</v>
      </c>
      <c r="O66" s="2">
        <v>277405.6038467216</v>
      </c>
      <c r="P66" s="2">
        <v>275192.6264250843</v>
      </c>
      <c r="Q66" s="2">
        <v>275614.8268446361</v>
      </c>
      <c r="R66" s="2">
        <v>275106.60672472</v>
      </c>
      <c r="S66" s="2">
        <v>274786.7280470774</v>
      </c>
      <c r="T66" s="2">
        <v>273747.3855524428</v>
      </c>
      <c r="U66" s="2">
        <v>274253.4919603547</v>
      </c>
      <c r="V66" s="2">
        <v>275803.9612284456</v>
      </c>
      <c r="W66" s="2">
        <v>276939.1436190621</v>
      </c>
      <c r="X66" s="2">
        <v>276192.5114395967</v>
      </c>
      <c r="Y66" s="2">
        <f t="shared" si="1"/>
        <v>6451.727019</v>
      </c>
      <c r="Z66" s="109">
        <f t="shared" si="2"/>
        <v>-0.0009616569409</v>
      </c>
      <c r="AA66" s="109">
        <f t="shared" si="3"/>
        <v>0.000394022049</v>
      </c>
    </row>
    <row r="67" ht="12.75" customHeight="1">
      <c r="A67" s="2" t="s">
        <v>648</v>
      </c>
      <c r="B67" s="2" t="s">
        <v>413</v>
      </c>
      <c r="C67" s="2">
        <v>8773168.0</v>
      </c>
      <c r="D67" s="2">
        <v>8720344.0</v>
      </c>
      <c r="E67" s="2">
        <v>8676531.0</v>
      </c>
      <c r="F67" s="2">
        <v>8695292.0</v>
      </c>
      <c r="G67" s="2">
        <v>8686485.0</v>
      </c>
      <c r="H67" s="2">
        <v>8637016.0</v>
      </c>
      <c r="I67" s="2">
        <v>8600945.0</v>
      </c>
      <c r="J67" s="2">
        <v>8610997.0</v>
      </c>
      <c r="K67" s="2">
        <v>8633227.0</v>
      </c>
      <c r="L67" s="2">
        <v>8642904.0</v>
      </c>
      <c r="M67" s="2">
        <v>8610729.0</v>
      </c>
      <c r="N67" s="2">
        <v>531481.7013736044</v>
      </c>
      <c r="O67" s="2">
        <v>528270.3792477202</v>
      </c>
      <c r="P67" s="2">
        <v>525612.7962191838</v>
      </c>
      <c r="Q67" s="2">
        <v>526749.6584373758</v>
      </c>
      <c r="R67" s="2">
        <v>526216.4758960964</v>
      </c>
      <c r="S67" s="2">
        <v>523216.0227264821</v>
      </c>
      <c r="T67" s="2">
        <v>521030.4003872518</v>
      </c>
      <c r="U67" s="2">
        <v>521638.9508340197</v>
      </c>
      <c r="V67" s="2">
        <v>522983.2951771725</v>
      </c>
      <c r="W67" s="2">
        <v>523566.6309128728</v>
      </c>
      <c r="X67" s="2">
        <v>521617.7940527278</v>
      </c>
      <c r="Y67" s="2">
        <f t="shared" si="1"/>
        <v>9863.907321</v>
      </c>
      <c r="Z67" s="109">
        <f t="shared" si="2"/>
        <v>-0.0007802639574</v>
      </c>
      <c r="AA67" s="109">
        <f t="shared" si="3"/>
        <v>-0.0008773703665</v>
      </c>
    </row>
    <row r="68" ht="12.75" customHeight="1">
      <c r="A68" s="2" t="s">
        <v>649</v>
      </c>
      <c r="B68" s="2" t="s">
        <v>414</v>
      </c>
      <c r="C68" s="2">
        <v>1610.0</v>
      </c>
      <c r="D68" s="2">
        <v>1610.0</v>
      </c>
      <c r="E68" s="2">
        <v>1610.0</v>
      </c>
      <c r="F68" s="2">
        <v>1610.0</v>
      </c>
      <c r="G68" s="2">
        <v>1610.0</v>
      </c>
      <c r="H68" s="2">
        <v>1610.0</v>
      </c>
      <c r="I68" s="2">
        <v>1610.0</v>
      </c>
      <c r="J68" s="2">
        <v>1610.0</v>
      </c>
      <c r="K68" s="2">
        <v>1610.0</v>
      </c>
      <c r="L68" s="2">
        <v>1610.0</v>
      </c>
      <c r="M68" s="2">
        <v>1610.0</v>
      </c>
      <c r="N68" s="2">
        <v>97.34406656011306</v>
      </c>
      <c r="O68" s="2">
        <v>97.34406656011306</v>
      </c>
      <c r="P68" s="2">
        <v>97.34406656011308</v>
      </c>
      <c r="Q68" s="2">
        <v>97.34406656011306</v>
      </c>
      <c r="R68" s="2">
        <v>97.34406656011306</v>
      </c>
      <c r="S68" s="2">
        <v>97.34406656011308</v>
      </c>
      <c r="T68" s="2">
        <v>97.34406656011306</v>
      </c>
      <c r="U68" s="2">
        <v>97.34406656011306</v>
      </c>
      <c r="V68" s="2">
        <v>97.34406656011306</v>
      </c>
      <c r="W68" s="2">
        <v>97.34406656011308</v>
      </c>
      <c r="X68" s="2">
        <v>97.34406656011306</v>
      </c>
      <c r="Y68" s="2">
        <f t="shared" si="1"/>
        <v>0</v>
      </c>
      <c r="Z68" s="109">
        <f t="shared" si="2"/>
        <v>0</v>
      </c>
      <c r="AA68" s="109">
        <f t="shared" si="3"/>
        <v>0</v>
      </c>
    </row>
    <row r="69" ht="12.75" customHeight="1">
      <c r="A69" s="2" t="s">
        <v>650</v>
      </c>
      <c r="B69" s="2" t="s">
        <v>415</v>
      </c>
      <c r="C69" s="2">
        <v>538.0</v>
      </c>
      <c r="D69" s="2">
        <v>538.0</v>
      </c>
      <c r="E69" s="2">
        <v>538.0</v>
      </c>
      <c r="F69" s="2">
        <v>538.0</v>
      </c>
      <c r="G69" s="2">
        <v>538.0</v>
      </c>
      <c r="H69" s="2">
        <v>538.0</v>
      </c>
      <c r="I69" s="2">
        <v>538.0</v>
      </c>
      <c r="J69" s="2">
        <v>538.0</v>
      </c>
      <c r="K69" s="2">
        <v>538.0</v>
      </c>
      <c r="L69" s="2">
        <v>538.0</v>
      </c>
      <c r="M69" s="2">
        <v>538.0</v>
      </c>
      <c r="N69" s="2">
        <v>32.54464470607722</v>
      </c>
      <c r="O69" s="2">
        <v>32.54464470607722</v>
      </c>
      <c r="P69" s="2">
        <v>32.54464470607722</v>
      </c>
      <c r="Q69" s="2">
        <v>32.54464470607722</v>
      </c>
      <c r="R69" s="2">
        <v>32.54464470607722</v>
      </c>
      <c r="S69" s="2">
        <v>32.54464470607722</v>
      </c>
      <c r="T69" s="2">
        <v>32.54464470607722</v>
      </c>
      <c r="U69" s="2">
        <v>32.54464470607722</v>
      </c>
      <c r="V69" s="2">
        <v>32.54464470607722</v>
      </c>
      <c r="W69" s="2">
        <v>32.54464470607722</v>
      </c>
      <c r="X69" s="2">
        <v>32.54464470607722</v>
      </c>
      <c r="Y69" s="2">
        <f t="shared" si="1"/>
        <v>0</v>
      </c>
      <c r="Z69" s="109">
        <f t="shared" si="2"/>
        <v>0</v>
      </c>
      <c r="AA69" s="109">
        <f t="shared" si="3"/>
        <v>0</v>
      </c>
    </row>
    <row r="70" ht="12.75" customHeight="1">
      <c r="A70" s="2" t="s">
        <v>651</v>
      </c>
      <c r="B70" s="2" t="s">
        <v>416</v>
      </c>
      <c r="C70" s="2">
        <v>32623.0</v>
      </c>
      <c r="D70" s="2">
        <v>32672.0</v>
      </c>
      <c r="E70" s="2">
        <v>32680.0</v>
      </c>
      <c r="F70" s="2">
        <v>32959.0</v>
      </c>
      <c r="G70" s="2">
        <v>32856.0</v>
      </c>
      <c r="H70" s="2">
        <v>32909.0</v>
      </c>
      <c r="I70" s="2">
        <v>32434.0</v>
      </c>
      <c r="J70" s="2">
        <v>32512.0</v>
      </c>
      <c r="K70" s="2">
        <v>32735.0</v>
      </c>
      <c r="L70" s="2">
        <v>33297.0</v>
      </c>
      <c r="M70" s="2">
        <v>33235.0</v>
      </c>
      <c r="N70" s="2">
        <v>1920.972097298582</v>
      </c>
      <c r="O70" s="2">
        <v>1923.856935599213</v>
      </c>
      <c r="P70" s="2">
        <v>1924.326651035949</v>
      </c>
      <c r="Q70" s="2">
        <v>1940.757181160447</v>
      </c>
      <c r="R70" s="2">
        <v>1934.692001785171</v>
      </c>
      <c r="S70" s="2">
        <v>1937.812550222029</v>
      </c>
      <c r="T70" s="2">
        <v>1909.841039114748</v>
      </c>
      <c r="U70" s="2">
        <v>1914.433363328722</v>
      </c>
      <c r="V70" s="2">
        <v>1927.563505835307</v>
      </c>
      <c r="W70" s="2">
        <v>1960.654748420071</v>
      </c>
      <c r="X70" s="2">
        <v>1957.004611675067</v>
      </c>
      <c r="Y70" s="2">
        <f t="shared" si="1"/>
        <v>-36.03251438</v>
      </c>
      <c r="Z70" s="109">
        <f t="shared" si="2"/>
        <v>0.0007746201268</v>
      </c>
      <c r="AA70" s="109">
        <f t="shared" si="3"/>
        <v>0.001147348031</v>
      </c>
    </row>
    <row r="71" ht="12.75" customHeight="1">
      <c r="A71" s="2" t="s">
        <v>652</v>
      </c>
      <c r="B71" s="2" t="s">
        <v>417</v>
      </c>
      <c r="C71" s="2">
        <v>5567.0</v>
      </c>
      <c r="D71" s="2">
        <v>5447.0</v>
      </c>
      <c r="E71" s="2">
        <v>5291.0</v>
      </c>
      <c r="F71" s="2">
        <v>5170.0</v>
      </c>
      <c r="G71" s="2">
        <v>4964.0</v>
      </c>
      <c r="H71" s="2">
        <v>5411.0</v>
      </c>
      <c r="I71" s="2">
        <v>5022.0</v>
      </c>
      <c r="J71" s="2">
        <v>4895.0</v>
      </c>
      <c r="K71" s="2">
        <v>4737.0</v>
      </c>
      <c r="L71" s="2">
        <v>5551.0</v>
      </c>
      <c r="M71" s="2">
        <v>6096.0</v>
      </c>
      <c r="N71" s="2">
        <v>325.3715790737302</v>
      </c>
      <c r="O71" s="2">
        <v>318.3448711601411</v>
      </c>
      <c r="P71" s="2">
        <v>309.224760321374</v>
      </c>
      <c r="Q71" s="2">
        <v>302.155924838578</v>
      </c>
      <c r="R71" s="2">
        <v>290.1166219592517</v>
      </c>
      <c r="S71" s="2">
        <v>316.2483582020357</v>
      </c>
      <c r="T71" s="2">
        <v>293.5077348620329</v>
      </c>
      <c r="U71" s="2">
        <v>286.0822019787855</v>
      </c>
      <c r="V71" s="2">
        <v>276.8714517983938</v>
      </c>
      <c r="W71" s="2">
        <v>324.4757077338567</v>
      </c>
      <c r="X71" s="2">
        <v>356.3114297879093</v>
      </c>
      <c r="Y71" s="2">
        <f t="shared" si="1"/>
        <v>-30.93985071</v>
      </c>
      <c r="Z71" s="109">
        <f t="shared" si="2"/>
        <v>0.003792059305</v>
      </c>
      <c r="AA71" s="109">
        <f t="shared" si="3"/>
        <v>0.02076486756</v>
      </c>
    </row>
    <row r="72" ht="12.75" customHeight="1">
      <c r="A72" s="2" t="s">
        <v>653</v>
      </c>
      <c r="B72" s="2" t="s">
        <v>418</v>
      </c>
      <c r="C72" s="2">
        <v>9680.0</v>
      </c>
      <c r="D72" s="2">
        <v>7497.0</v>
      </c>
      <c r="E72" s="2">
        <v>7143.0</v>
      </c>
      <c r="F72" s="2">
        <v>7065.0</v>
      </c>
      <c r="G72" s="2">
        <v>7006.0</v>
      </c>
      <c r="H72" s="2">
        <v>7010.0</v>
      </c>
      <c r="I72" s="2">
        <v>6984.0</v>
      </c>
      <c r="J72" s="2">
        <v>6778.0</v>
      </c>
      <c r="K72" s="2">
        <v>6912.0</v>
      </c>
      <c r="L72" s="2">
        <v>7173.0</v>
      </c>
      <c r="M72" s="2">
        <v>7275.0</v>
      </c>
      <c r="N72" s="2">
        <v>552.9332163739773</v>
      </c>
      <c r="O72" s="2">
        <v>428.2511227557142</v>
      </c>
      <c r="P72" s="2">
        <v>408.029990308676</v>
      </c>
      <c r="Q72" s="2">
        <v>403.5743911076782</v>
      </c>
      <c r="R72" s="2">
        <v>400.1986705872858</v>
      </c>
      <c r="S72" s="2">
        <v>400.4215714446051</v>
      </c>
      <c r="T72" s="2">
        <v>398.9338790263743</v>
      </c>
      <c r="U72" s="2">
        <v>387.1753815121528</v>
      </c>
      <c r="V72" s="2">
        <v>394.8287237263425</v>
      </c>
      <c r="W72" s="2">
        <v>409.7318108093417</v>
      </c>
      <c r="X72" s="2">
        <v>415.5565123651173</v>
      </c>
      <c r="Y72" s="2">
        <f t="shared" si="1"/>
        <v>137.376704</v>
      </c>
      <c r="Z72" s="109">
        <f t="shared" si="2"/>
        <v>-0.01183024138</v>
      </c>
      <c r="AA72" s="109">
        <f t="shared" si="3"/>
        <v>0.003772850879</v>
      </c>
    </row>
    <row r="73" ht="12.75" customHeight="1">
      <c r="A73" s="2" t="s">
        <v>654</v>
      </c>
      <c r="B73" s="2" t="s">
        <v>419</v>
      </c>
      <c r="C73" s="2">
        <v>11411.0</v>
      </c>
      <c r="D73" s="2">
        <v>11690.0</v>
      </c>
      <c r="E73" s="2">
        <v>11827.0</v>
      </c>
      <c r="F73" s="2">
        <v>11791.0</v>
      </c>
      <c r="G73" s="2">
        <v>11707.0</v>
      </c>
      <c r="H73" s="2">
        <v>11495.0</v>
      </c>
      <c r="I73" s="2">
        <v>11386.0</v>
      </c>
      <c r="J73" s="2">
        <v>11419.0</v>
      </c>
      <c r="K73" s="2">
        <v>11601.0</v>
      </c>
      <c r="L73" s="2">
        <v>11640.0</v>
      </c>
      <c r="M73" s="2">
        <v>11438.0</v>
      </c>
      <c r="N73" s="2">
        <v>676.752720998933</v>
      </c>
      <c r="O73" s="2">
        <v>693.2937580710651</v>
      </c>
      <c r="P73" s="2">
        <v>701.4178040535451</v>
      </c>
      <c r="Q73" s="2">
        <v>699.2839229466678</v>
      </c>
      <c r="R73" s="2">
        <v>694.30442215976</v>
      </c>
      <c r="S73" s="2">
        <v>681.7358058864103</v>
      </c>
      <c r="T73" s="2">
        <v>675.2726578561881</v>
      </c>
      <c r="U73" s="2">
        <v>677.2280211970753</v>
      </c>
      <c r="V73" s="2">
        <v>688.0211496663726</v>
      </c>
      <c r="W73" s="2">
        <v>690.3358515137086</v>
      </c>
      <c r="X73" s="2">
        <v>678.3581831434929</v>
      </c>
      <c r="Y73" s="2">
        <f t="shared" si="1"/>
        <v>-1.605462145</v>
      </c>
      <c r="Z73" s="109">
        <f t="shared" si="2"/>
        <v>0.00009873374854</v>
      </c>
      <c r="AA73" s="109">
        <f t="shared" si="3"/>
        <v>-0.002320809828</v>
      </c>
    </row>
    <row r="74" ht="12.75" customHeight="1">
      <c r="A74" s="2" t="s">
        <v>589</v>
      </c>
      <c r="B74" s="2" t="s">
        <v>188</v>
      </c>
      <c r="C74" s="2">
        <v>1.8414632E7</v>
      </c>
      <c r="D74" s="2">
        <v>1.7849023E7</v>
      </c>
      <c r="E74" s="2">
        <v>1.7538884E7</v>
      </c>
      <c r="F74" s="2">
        <v>1.7378797E7</v>
      </c>
      <c r="G74" s="2">
        <v>1.7324371E7</v>
      </c>
      <c r="H74" s="2">
        <v>1.7224288E7</v>
      </c>
      <c r="I74" s="2">
        <v>1.7243863E7</v>
      </c>
      <c r="J74" s="2">
        <v>1.7369586E7</v>
      </c>
      <c r="K74" s="2">
        <v>1.7588953E7</v>
      </c>
      <c r="L74" s="2">
        <v>1.7616476E7</v>
      </c>
      <c r="M74" s="2">
        <v>1.738587E7</v>
      </c>
      <c r="N74" s="2">
        <v>1050306.210725383</v>
      </c>
      <c r="O74" s="2">
        <v>1018484.95649534</v>
      </c>
      <c r="P74" s="2">
        <v>1000915.348262743</v>
      </c>
      <c r="Q74" s="2">
        <v>991789.5882205577</v>
      </c>
      <c r="R74" s="2">
        <v>988644.5558437775</v>
      </c>
      <c r="S74" s="2">
        <v>982901.3220474501</v>
      </c>
      <c r="T74" s="2">
        <v>984000.6697953008</v>
      </c>
      <c r="U74" s="2">
        <v>991128.5526170287</v>
      </c>
      <c r="V74" s="2">
        <v>1003539.541242694</v>
      </c>
      <c r="W74" s="2">
        <v>1005055.937829155</v>
      </c>
      <c r="X74" s="2">
        <v>991795.5052556171</v>
      </c>
      <c r="Y74" s="2">
        <f t="shared" si="1"/>
        <v>58510.70547</v>
      </c>
      <c r="Z74" s="109">
        <f t="shared" si="2"/>
        <v>-0.002385487182</v>
      </c>
      <c r="AA74" s="309">
        <f t="shared" si="3"/>
        <v>0.0003182578977</v>
      </c>
    </row>
    <row r="75" ht="12.75" customHeight="1">
      <c r="A75" s="2" t="s">
        <v>655</v>
      </c>
      <c r="B75" s="2" t="s">
        <v>954</v>
      </c>
      <c r="C75" s="2">
        <v>150562.0</v>
      </c>
      <c r="D75" s="2">
        <v>144703.0</v>
      </c>
      <c r="E75" s="2">
        <v>144360.0</v>
      </c>
      <c r="F75" s="2">
        <v>144300.0</v>
      </c>
      <c r="G75" s="2">
        <v>149481.0</v>
      </c>
      <c r="H75" s="2">
        <v>150562.0</v>
      </c>
      <c r="I75" s="2">
        <v>150562.0</v>
      </c>
      <c r="J75" s="2">
        <v>150562.0</v>
      </c>
      <c r="K75" s="2">
        <v>150562.0</v>
      </c>
      <c r="L75" s="2">
        <v>145009.0</v>
      </c>
      <c r="M75" s="2">
        <v>144261.0</v>
      </c>
      <c r="N75" s="2">
        <v>9083.575795910385</v>
      </c>
      <c r="O75" s="2">
        <v>8730.493577451325</v>
      </c>
      <c r="P75" s="2">
        <v>8709.925065403551</v>
      </c>
      <c r="Q75" s="2">
        <v>8706.24323992135</v>
      </c>
      <c r="R75" s="2">
        <v>9018.752345562023</v>
      </c>
      <c r="S75" s="2">
        <v>9083.575795910383</v>
      </c>
      <c r="T75" s="2">
        <v>9083.575795910385</v>
      </c>
      <c r="U75" s="2">
        <v>9083.575795910385</v>
      </c>
      <c r="V75" s="2">
        <v>9083.575795910383</v>
      </c>
      <c r="W75" s="2">
        <v>8748.479757402489</v>
      </c>
      <c r="X75" s="2">
        <v>8703.339568690204</v>
      </c>
      <c r="Y75" s="2">
        <f t="shared" si="1"/>
        <v>380.2362272</v>
      </c>
      <c r="Z75" s="109">
        <f t="shared" si="2"/>
        <v>-0.001780126805</v>
      </c>
      <c r="AA75" s="109">
        <f t="shared" si="3"/>
        <v>-0.003553590314</v>
      </c>
    </row>
    <row r="76" ht="12.75" customHeight="1">
      <c r="A76" s="2" t="s">
        <v>656</v>
      </c>
      <c r="B76" s="2" t="s">
        <v>421</v>
      </c>
      <c r="C76" s="2">
        <v>5512104.0</v>
      </c>
      <c r="D76" s="2">
        <v>5444943.0</v>
      </c>
      <c r="E76" s="2">
        <v>5322643.0</v>
      </c>
      <c r="F76" s="2">
        <v>5290751.0</v>
      </c>
      <c r="G76" s="2">
        <v>5286504.0</v>
      </c>
      <c r="H76" s="2">
        <v>5292083.0</v>
      </c>
      <c r="I76" s="2">
        <v>5283696.0</v>
      </c>
      <c r="J76" s="2">
        <v>5303524.0</v>
      </c>
      <c r="K76" s="2">
        <v>5292346.0</v>
      </c>
      <c r="L76" s="2">
        <v>5224014.0</v>
      </c>
      <c r="M76" s="2">
        <v>5106779.0</v>
      </c>
      <c r="N76" s="2">
        <v>318644.6876744613</v>
      </c>
      <c r="O76" s="2">
        <v>314768.033068857</v>
      </c>
      <c r="P76" s="2">
        <v>307717.5188824376</v>
      </c>
      <c r="Q76" s="2">
        <v>305885.9335739264</v>
      </c>
      <c r="R76" s="2">
        <v>305644.3043693466</v>
      </c>
      <c r="S76" s="2">
        <v>305960.8782692481</v>
      </c>
      <c r="T76" s="2">
        <v>305469.0841596093</v>
      </c>
      <c r="U76" s="2">
        <v>306615.884668819</v>
      </c>
      <c r="V76" s="2">
        <v>306005.7623590633</v>
      </c>
      <c r="W76" s="2">
        <v>302061.8993922807</v>
      </c>
      <c r="X76" s="2">
        <v>295290.1799487443</v>
      </c>
      <c r="Y76" s="2">
        <f t="shared" si="1"/>
        <v>23354.50773</v>
      </c>
      <c r="Z76" s="109">
        <f t="shared" si="2"/>
        <v>-0.003166564017</v>
      </c>
      <c r="AA76" s="109">
        <f t="shared" si="3"/>
        <v>-0.003440416967</v>
      </c>
    </row>
    <row r="77" ht="12.75" customHeight="1">
      <c r="A77" s="2" t="s">
        <v>657</v>
      </c>
      <c r="B77" s="2" t="s">
        <v>422</v>
      </c>
      <c r="C77" s="2">
        <v>9956356.0</v>
      </c>
      <c r="D77" s="2">
        <v>9354074.0</v>
      </c>
      <c r="E77" s="2">
        <v>9190491.0</v>
      </c>
      <c r="F77" s="2">
        <v>9278061.0</v>
      </c>
      <c r="G77" s="2">
        <v>9178718.0</v>
      </c>
      <c r="H77" s="2">
        <v>8932414.0</v>
      </c>
      <c r="I77" s="2">
        <v>8903136.0</v>
      </c>
      <c r="J77" s="2">
        <v>8974356.0</v>
      </c>
      <c r="K77" s="2">
        <v>8967569.0</v>
      </c>
      <c r="L77" s="2">
        <v>8962611.0</v>
      </c>
      <c r="M77" s="2">
        <v>9077823.0</v>
      </c>
      <c r="N77" s="2">
        <v>582120.4616104222</v>
      </c>
      <c r="O77" s="2">
        <v>547646.460041135</v>
      </c>
      <c r="P77" s="2">
        <v>538218.6497635983</v>
      </c>
      <c r="Q77" s="2">
        <v>543248.2736921696</v>
      </c>
      <c r="R77" s="2">
        <v>537504.8763092145</v>
      </c>
      <c r="S77" s="2">
        <v>523246.9683382476</v>
      </c>
      <c r="T77" s="2">
        <v>521546.0947541278</v>
      </c>
      <c r="U77" s="2">
        <v>525653.2478641701</v>
      </c>
      <c r="V77" s="2">
        <v>525228.430323514</v>
      </c>
      <c r="W77" s="2">
        <v>524883.4506820667</v>
      </c>
      <c r="X77" s="2">
        <v>531436.4152353324</v>
      </c>
      <c r="Y77" s="2">
        <f t="shared" si="1"/>
        <v>50684.04638</v>
      </c>
      <c r="Z77" s="109">
        <f t="shared" si="2"/>
        <v>-0.003788382864</v>
      </c>
      <c r="AA77" s="109">
        <f t="shared" si="3"/>
        <v>-0.001134783067</v>
      </c>
    </row>
    <row r="78" ht="12.75" customHeight="1">
      <c r="A78" s="2" t="s">
        <v>658</v>
      </c>
      <c r="B78" s="2" t="s">
        <v>423</v>
      </c>
      <c r="C78" s="2">
        <v>581439.0</v>
      </c>
      <c r="D78" s="2">
        <v>572780.0</v>
      </c>
      <c r="E78" s="2">
        <v>571185.0</v>
      </c>
      <c r="F78" s="2">
        <v>567596.0</v>
      </c>
      <c r="G78" s="2">
        <v>568357.0</v>
      </c>
      <c r="H78" s="2">
        <v>567252.0</v>
      </c>
      <c r="I78" s="2">
        <v>570982.0</v>
      </c>
      <c r="J78" s="2">
        <v>572709.0</v>
      </c>
      <c r="K78" s="2">
        <v>580798.0</v>
      </c>
      <c r="L78" s="2">
        <v>591505.0</v>
      </c>
      <c r="M78" s="2">
        <v>593768.0</v>
      </c>
      <c r="N78" s="2">
        <v>33007.99478835271</v>
      </c>
      <c r="O78" s="2">
        <v>32518.50308847993</v>
      </c>
      <c r="P78" s="2">
        <v>32427.74550139565</v>
      </c>
      <c r="Q78" s="2">
        <v>32220.76485353065</v>
      </c>
      <c r="R78" s="2">
        <v>32262.80837621163</v>
      </c>
      <c r="S78" s="2">
        <v>32200.97616711132</v>
      </c>
      <c r="T78" s="2">
        <v>32413.5236363923</v>
      </c>
      <c r="U78" s="2">
        <v>32512.14040564769</v>
      </c>
      <c r="V78" s="2">
        <v>32971.45491964526</v>
      </c>
      <c r="W78" s="2">
        <v>33578.73577649931</v>
      </c>
      <c r="X78" s="2">
        <v>33706.66533156167</v>
      </c>
      <c r="Y78" s="2">
        <f t="shared" si="1"/>
        <v>-698.6705432</v>
      </c>
      <c r="Z78" s="109">
        <f t="shared" si="2"/>
        <v>0.0008731227701</v>
      </c>
      <c r="AA78" s="109">
        <f t="shared" si="3"/>
        <v>0.00438764553</v>
      </c>
    </row>
    <row r="79" ht="12.75" customHeight="1">
      <c r="A79" s="2" t="s">
        <v>659</v>
      </c>
      <c r="B79" s="2" t="s">
        <v>424</v>
      </c>
      <c r="C79" s="2">
        <v>588130.0</v>
      </c>
      <c r="D79" s="2">
        <v>608355.0</v>
      </c>
      <c r="E79" s="2">
        <v>607225.0</v>
      </c>
      <c r="F79" s="2">
        <v>611820.0</v>
      </c>
      <c r="G79" s="2">
        <v>611669.0</v>
      </c>
      <c r="H79" s="2">
        <v>612795.0</v>
      </c>
      <c r="I79" s="2">
        <v>610724.0</v>
      </c>
      <c r="J79" s="2">
        <v>612199.0</v>
      </c>
      <c r="K79" s="2">
        <v>613735.0</v>
      </c>
      <c r="L79" s="2">
        <v>610799.0</v>
      </c>
      <c r="M79" s="2">
        <v>600364.0</v>
      </c>
      <c r="N79" s="2">
        <v>29027.31167774889</v>
      </c>
      <c r="O79" s="2">
        <v>30025.90146743111</v>
      </c>
      <c r="P79" s="2">
        <v>29967.66667134084</v>
      </c>
      <c r="Q79" s="2">
        <v>30190.72185746203</v>
      </c>
      <c r="R79" s="2">
        <v>30181.2661095125</v>
      </c>
      <c r="S79" s="2">
        <v>30239.47251512051</v>
      </c>
      <c r="T79" s="2">
        <v>30141.03635656135</v>
      </c>
      <c r="U79" s="2">
        <v>30214.55931416883</v>
      </c>
      <c r="V79" s="2">
        <v>30293.1607225505</v>
      </c>
      <c r="W79" s="2">
        <v>30145.64490519677</v>
      </c>
      <c r="X79" s="2">
        <v>29625.64226591223</v>
      </c>
      <c r="Y79" s="2">
        <f t="shared" si="1"/>
        <v>-598.3305882</v>
      </c>
      <c r="Z79" s="109">
        <f t="shared" si="2"/>
        <v>0.0008504910585</v>
      </c>
      <c r="AA79" s="109">
        <f t="shared" si="3"/>
        <v>-0.001856387309</v>
      </c>
    </row>
    <row r="80" ht="12.75" customHeight="1">
      <c r="A80" s="2" t="s">
        <v>660</v>
      </c>
      <c r="B80" s="2" t="s">
        <v>425</v>
      </c>
      <c r="C80" s="2">
        <v>1289312.0</v>
      </c>
      <c r="D80" s="2">
        <v>1303886.0</v>
      </c>
      <c r="E80" s="2">
        <v>1308727.0</v>
      </c>
      <c r="F80" s="2">
        <v>1320791.0</v>
      </c>
      <c r="G80" s="2">
        <v>1313346.0</v>
      </c>
      <c r="H80" s="2">
        <v>1285261.0</v>
      </c>
      <c r="I80" s="2">
        <v>1274248.0</v>
      </c>
      <c r="J80" s="2">
        <v>1282449.0</v>
      </c>
      <c r="K80" s="2">
        <v>1287062.0</v>
      </c>
      <c r="L80" s="2">
        <v>1272502.0</v>
      </c>
      <c r="M80" s="2">
        <v>1253493.0</v>
      </c>
      <c r="N80" s="2">
        <v>76303.70052715199</v>
      </c>
      <c r="O80" s="2">
        <v>77168.48240034336</v>
      </c>
      <c r="P80" s="2">
        <v>77456.05121836666</v>
      </c>
      <c r="Q80" s="2">
        <v>78171.09105169328</v>
      </c>
      <c r="R80" s="2">
        <v>77730.87813128326</v>
      </c>
      <c r="S80" s="2">
        <v>76066.91448401718</v>
      </c>
      <c r="T80" s="2">
        <v>75414.66701627363</v>
      </c>
      <c r="U80" s="2">
        <v>75900.00450421261</v>
      </c>
      <c r="V80" s="2">
        <v>76171.16552842612</v>
      </c>
      <c r="W80" s="2">
        <v>75307.03223468302</v>
      </c>
      <c r="X80" s="2">
        <v>74182.67475668542</v>
      </c>
      <c r="Y80" s="2">
        <f t="shared" si="1"/>
        <v>2121.02577</v>
      </c>
      <c r="Z80" s="109">
        <f t="shared" si="2"/>
        <v>-0.001173927397</v>
      </c>
      <c r="AA80" s="109">
        <f t="shared" si="3"/>
        <v>-0.004661297406</v>
      </c>
    </row>
    <row r="81" ht="12.75" customHeight="1">
      <c r="A81" s="2" t="s">
        <v>661</v>
      </c>
      <c r="B81" s="2" t="s">
        <v>426</v>
      </c>
      <c r="C81" s="2">
        <v>1.4207637E7</v>
      </c>
      <c r="D81" s="2">
        <v>1.4062746E7</v>
      </c>
      <c r="E81" s="2">
        <v>1.3986074E7</v>
      </c>
      <c r="F81" s="2">
        <v>1.3987374E7</v>
      </c>
      <c r="G81" s="2">
        <v>1.3963682E7</v>
      </c>
      <c r="H81" s="2">
        <v>1.3911347E7</v>
      </c>
      <c r="I81" s="2">
        <v>1.3842148E7</v>
      </c>
      <c r="J81" s="2">
        <v>1.3866836E7</v>
      </c>
      <c r="K81" s="2">
        <v>1.3862354E7</v>
      </c>
      <c r="L81" s="2">
        <v>1.3887322E7</v>
      </c>
      <c r="M81" s="2">
        <v>1.3844242E7</v>
      </c>
      <c r="N81" s="2">
        <v>860432.6620757626</v>
      </c>
      <c r="O81" s="2">
        <v>851665.7927235167</v>
      </c>
      <c r="P81" s="2">
        <v>847024.7134273422</v>
      </c>
      <c r="Q81" s="2">
        <v>847102.6182480786</v>
      </c>
      <c r="R81" s="2">
        <v>845664.7168205713</v>
      </c>
      <c r="S81" s="2">
        <v>842493.8961588535</v>
      </c>
      <c r="T81" s="2">
        <v>838302.2409612718</v>
      </c>
      <c r="U81" s="2">
        <v>839797.1386459148</v>
      </c>
      <c r="V81" s="2">
        <v>839524.5274452275</v>
      </c>
      <c r="W81" s="2">
        <v>841036.4523305526</v>
      </c>
      <c r="X81" s="2">
        <v>838431.0448456412</v>
      </c>
      <c r="Y81" s="2">
        <f t="shared" si="1"/>
        <v>22001.61723</v>
      </c>
      <c r="Z81" s="109">
        <f t="shared" si="2"/>
        <v>-0.001078710132</v>
      </c>
      <c r="AA81" s="109">
        <f t="shared" si="3"/>
        <v>-0.0008586934791</v>
      </c>
    </row>
    <row r="82" ht="12.75" customHeight="1">
      <c r="A82" s="2" t="s">
        <v>662</v>
      </c>
      <c r="B82" s="2" t="s">
        <v>427</v>
      </c>
      <c r="C82" s="2">
        <v>2995.0</v>
      </c>
      <c r="D82" s="2">
        <v>2498.0</v>
      </c>
      <c r="E82" s="2">
        <v>2281.0</v>
      </c>
      <c r="F82" s="2">
        <v>2436.0</v>
      </c>
      <c r="G82" s="2">
        <v>2486.0</v>
      </c>
      <c r="H82" s="2">
        <v>2495.0</v>
      </c>
      <c r="I82" s="2">
        <v>2422.0</v>
      </c>
      <c r="J82" s="2">
        <v>2261.0</v>
      </c>
      <c r="K82" s="2">
        <v>2271.0</v>
      </c>
      <c r="L82" s="2">
        <v>2378.0</v>
      </c>
      <c r="M82" s="2">
        <v>2519.0</v>
      </c>
      <c r="N82" s="2">
        <v>168.35870155866</v>
      </c>
      <c r="O82" s="2">
        <v>140.533963903105</v>
      </c>
      <c r="P82" s="2">
        <v>128.582307794502</v>
      </c>
      <c r="Q82" s="2">
        <v>137.4912540109087</v>
      </c>
      <c r="R82" s="2">
        <v>140.3474658106283</v>
      </c>
      <c r="S82" s="2">
        <v>140.5440535940044</v>
      </c>
      <c r="T82" s="2">
        <v>136.2357039904292</v>
      </c>
      <c r="U82" s="2">
        <v>126.8883848470659</v>
      </c>
      <c r="V82" s="2">
        <v>127.2917155758162</v>
      </c>
      <c r="W82" s="2">
        <v>133.2934388147571</v>
      </c>
      <c r="X82" s="2">
        <v>141.3284859332672</v>
      </c>
      <c r="Y82" s="2">
        <f t="shared" si="1"/>
        <v>27.03021563</v>
      </c>
      <c r="Z82" s="109">
        <f t="shared" si="2"/>
        <v>-0.007265559081</v>
      </c>
      <c r="AA82" s="109">
        <f t="shared" si="3"/>
        <v>0.0006968048459</v>
      </c>
    </row>
    <row r="83" ht="12.75" customHeight="1">
      <c r="A83" s="2" t="s">
        <v>663</v>
      </c>
      <c r="B83" s="2" t="s">
        <v>428</v>
      </c>
      <c r="C83" s="2">
        <v>1802497.0</v>
      </c>
      <c r="D83" s="2">
        <v>1642957.0</v>
      </c>
      <c r="E83" s="2">
        <v>1592928.0</v>
      </c>
      <c r="F83" s="2">
        <v>1581194.0</v>
      </c>
      <c r="G83" s="2">
        <v>1551737.0</v>
      </c>
      <c r="H83" s="2">
        <v>1537446.0</v>
      </c>
      <c r="I83" s="2">
        <v>1571403.0</v>
      </c>
      <c r="J83" s="2">
        <v>1626052.0</v>
      </c>
      <c r="K83" s="2">
        <v>1640970.0</v>
      </c>
      <c r="L83" s="2">
        <v>1565308.0</v>
      </c>
      <c r="M83" s="2">
        <v>1391481.0</v>
      </c>
      <c r="N83" s="2">
        <v>100002.1920353499</v>
      </c>
      <c r="O83" s="2">
        <v>91145.32102190124</v>
      </c>
      <c r="P83" s="2">
        <v>88367.13504166577</v>
      </c>
      <c r="Q83" s="2">
        <v>87711.33448273606</v>
      </c>
      <c r="R83" s="2">
        <v>86070.60465759992</v>
      </c>
      <c r="S83" s="2">
        <v>85273.32202936761</v>
      </c>
      <c r="T83" s="2">
        <v>87159.02856716282</v>
      </c>
      <c r="U83" s="2">
        <v>90192.56956376431</v>
      </c>
      <c r="V83" s="2">
        <v>91018.74294568962</v>
      </c>
      <c r="W83" s="2">
        <v>86814.3801444036</v>
      </c>
      <c r="X83" s="2">
        <v>77159.65185991042</v>
      </c>
      <c r="Y83" s="2">
        <f t="shared" si="1"/>
        <v>22842.54018</v>
      </c>
      <c r="Z83" s="109">
        <f t="shared" si="2"/>
        <v>-0.01074664729</v>
      </c>
      <c r="AA83" s="109">
        <f t="shared" si="3"/>
        <v>-0.01086962085</v>
      </c>
    </row>
    <row r="84" ht="12.75" customHeight="1">
      <c r="A84" s="2" t="s">
        <v>664</v>
      </c>
      <c r="B84" s="2" t="s">
        <v>429</v>
      </c>
      <c r="C84" s="2">
        <v>93912.0</v>
      </c>
      <c r="D84" s="2">
        <v>94739.0</v>
      </c>
      <c r="E84" s="2">
        <v>94881.0</v>
      </c>
      <c r="F84" s="2">
        <v>94603.0</v>
      </c>
      <c r="G84" s="2">
        <v>94639.0</v>
      </c>
      <c r="H84" s="2">
        <v>94680.0</v>
      </c>
      <c r="I84" s="2">
        <v>94732.0</v>
      </c>
      <c r="J84" s="2">
        <v>95507.0</v>
      </c>
      <c r="K84" s="2">
        <v>95511.0</v>
      </c>
      <c r="L84" s="2">
        <v>94824.0</v>
      </c>
      <c r="M84" s="2">
        <v>94374.0</v>
      </c>
      <c r="N84" s="2">
        <v>5661.801823709347</v>
      </c>
      <c r="O84" s="2">
        <v>5711.63817698252</v>
      </c>
      <c r="P84" s="2">
        <v>5720.200685201215</v>
      </c>
      <c r="Q84" s="2">
        <v>5703.458699262673</v>
      </c>
      <c r="R84" s="2">
        <v>5705.626906607876</v>
      </c>
      <c r="S84" s="2">
        <v>5708.099218982406</v>
      </c>
      <c r="T84" s="2">
        <v>5711.231332741263</v>
      </c>
      <c r="U84" s="2">
        <v>5757.949982118365</v>
      </c>
      <c r="V84" s="2">
        <v>5758.19312402404</v>
      </c>
      <c r="W84" s="2">
        <v>5716.788200888616</v>
      </c>
      <c r="X84" s="2">
        <v>5689.665850322725</v>
      </c>
      <c r="Y84" s="2">
        <f t="shared" si="1"/>
        <v>-27.86402661</v>
      </c>
      <c r="Z84" s="109">
        <f t="shared" si="2"/>
        <v>0.0002045765758</v>
      </c>
      <c r="AA84" s="109">
        <f t="shared" si="3"/>
        <v>-0.0002800951525</v>
      </c>
    </row>
    <row r="85" ht="12.75" customHeight="1">
      <c r="A85" s="2" t="s">
        <v>665</v>
      </c>
      <c r="B85" s="2" t="s">
        <v>430</v>
      </c>
      <c r="C85" s="2">
        <v>2590200.0</v>
      </c>
      <c r="D85" s="2">
        <v>2602298.0</v>
      </c>
      <c r="E85" s="2">
        <v>2598030.0</v>
      </c>
      <c r="F85" s="2">
        <v>2601760.0</v>
      </c>
      <c r="G85" s="2">
        <v>2596188.0</v>
      </c>
      <c r="H85" s="2">
        <v>2591064.0</v>
      </c>
      <c r="I85" s="2">
        <v>2584528.0</v>
      </c>
      <c r="J85" s="2">
        <v>2584359.0</v>
      </c>
      <c r="K85" s="2">
        <v>2576287.0</v>
      </c>
      <c r="L85" s="2">
        <v>2559030.0</v>
      </c>
      <c r="M85" s="2">
        <v>2531862.0</v>
      </c>
      <c r="N85" s="2">
        <v>155821.9047431714</v>
      </c>
      <c r="O85" s="2">
        <v>156548.9420898054</v>
      </c>
      <c r="P85" s="2">
        <v>156292.0162306988</v>
      </c>
      <c r="Q85" s="2">
        <v>156516.1652514619</v>
      </c>
      <c r="R85" s="2">
        <v>156181.0459176457</v>
      </c>
      <c r="S85" s="2">
        <v>155873.0008721385</v>
      </c>
      <c r="T85" s="2">
        <v>155480.0252866537</v>
      </c>
      <c r="U85" s="2">
        <v>155469.6552621859</v>
      </c>
      <c r="V85" s="2">
        <v>154983.9416922541</v>
      </c>
      <c r="W85" s="2">
        <v>153945.954407147</v>
      </c>
      <c r="X85" s="2">
        <v>152312.30603412</v>
      </c>
      <c r="Y85" s="2">
        <f t="shared" si="1"/>
        <v>3509.598709</v>
      </c>
      <c r="Z85" s="109">
        <f t="shared" si="2"/>
        <v>-0.0009487438624</v>
      </c>
      <c r="AA85" s="109">
        <f t="shared" si="3"/>
        <v>-0.002505139605</v>
      </c>
    </row>
    <row r="86" ht="12.75" customHeight="1">
      <c r="A86" s="2" t="s">
        <v>666</v>
      </c>
      <c r="B86" s="2" t="s">
        <v>431</v>
      </c>
      <c r="C86" s="2">
        <v>7596299.0</v>
      </c>
      <c r="D86" s="2">
        <v>7613372.0</v>
      </c>
      <c r="E86" s="2">
        <v>7600044.0</v>
      </c>
      <c r="F86" s="2">
        <v>7599481.0</v>
      </c>
      <c r="G86" s="2">
        <v>7579597.0</v>
      </c>
      <c r="H86" s="2">
        <v>7546239.0</v>
      </c>
      <c r="I86" s="2">
        <v>7526204.0</v>
      </c>
      <c r="J86" s="2">
        <v>7528621.0</v>
      </c>
      <c r="K86" s="2">
        <v>7528594.0</v>
      </c>
      <c r="L86" s="2">
        <v>7511790.0</v>
      </c>
      <c r="M86" s="2">
        <v>7479246.0</v>
      </c>
      <c r="N86" s="2">
        <v>457347.6494046217</v>
      </c>
      <c r="O86" s="2">
        <v>458382.6869761535</v>
      </c>
      <c r="P86" s="2">
        <v>457581.8933056112</v>
      </c>
      <c r="Q86" s="2">
        <v>457547.1136189312</v>
      </c>
      <c r="R86" s="2">
        <v>456349.3747614205</v>
      </c>
      <c r="S86" s="2">
        <v>454342.0868165588</v>
      </c>
      <c r="T86" s="2">
        <v>453136.5202762465</v>
      </c>
      <c r="U86" s="2">
        <v>453283.1519807192</v>
      </c>
      <c r="V86" s="2">
        <v>453283.6882713487</v>
      </c>
      <c r="W86" s="2">
        <v>452272.2212706361</v>
      </c>
      <c r="X86" s="2">
        <v>450312.9418584603</v>
      </c>
      <c r="Y86" s="2">
        <f t="shared" si="1"/>
        <v>7034.707546</v>
      </c>
      <c r="Z86" s="109">
        <f t="shared" si="2"/>
        <v>-0.0006456687608</v>
      </c>
      <c r="AA86" s="109">
        <f t="shared" si="3"/>
        <v>-0.00133070597</v>
      </c>
    </row>
    <row r="87" ht="12.75" customHeight="1">
      <c r="A87" s="2" t="s">
        <v>667</v>
      </c>
      <c r="B87" s="2" t="s">
        <v>432</v>
      </c>
      <c r="C87" s="2">
        <v>93541.0</v>
      </c>
      <c r="D87" s="2">
        <v>85554.0</v>
      </c>
      <c r="E87" s="2">
        <v>83160.0</v>
      </c>
      <c r="F87" s="2">
        <v>84184.0</v>
      </c>
      <c r="G87" s="2">
        <v>84893.0</v>
      </c>
      <c r="H87" s="2">
        <v>85116.0</v>
      </c>
      <c r="I87" s="2">
        <v>85809.0</v>
      </c>
      <c r="J87" s="2">
        <v>87484.0</v>
      </c>
      <c r="K87" s="2">
        <v>89980.0</v>
      </c>
      <c r="L87" s="2">
        <v>90578.0</v>
      </c>
      <c r="M87" s="2">
        <v>89899.0</v>
      </c>
      <c r="N87" s="2">
        <v>5675.611395384313</v>
      </c>
      <c r="O87" s="2">
        <v>5191.032114105178</v>
      </c>
      <c r="P87" s="2">
        <v>5045.765787345774</v>
      </c>
      <c r="Q87" s="2">
        <v>5107.873698441264</v>
      </c>
      <c r="R87" s="2">
        <v>5150.899357843417</v>
      </c>
      <c r="S87" s="2">
        <v>5164.421014549351</v>
      </c>
      <c r="T87" s="2">
        <v>5206.455214006288</v>
      </c>
      <c r="U87" s="2">
        <v>5308.061848515606</v>
      </c>
      <c r="V87" s="2">
        <v>5459.479310949328</v>
      </c>
      <c r="W87" s="2">
        <v>5495.777033629249</v>
      </c>
      <c r="X87" s="2">
        <v>5454.622781673075</v>
      </c>
      <c r="Y87" s="2">
        <f t="shared" si="1"/>
        <v>220.9886137</v>
      </c>
      <c r="Z87" s="109">
        <f t="shared" si="2"/>
        <v>-0.001653416035</v>
      </c>
      <c r="AA87" s="109">
        <f t="shared" si="3"/>
        <v>0.005745656725</v>
      </c>
    </row>
    <row r="88" ht="12.75" customHeight="1">
      <c r="A88" s="2" t="s">
        <v>668</v>
      </c>
      <c r="B88" s="2" t="s">
        <v>433</v>
      </c>
      <c r="C88" s="2">
        <v>4897595.0</v>
      </c>
      <c r="D88" s="2">
        <v>4749061.0</v>
      </c>
      <c r="E88" s="2">
        <v>4665419.0</v>
      </c>
      <c r="F88" s="2">
        <v>4664194.0</v>
      </c>
      <c r="G88" s="2">
        <v>4658108.0</v>
      </c>
      <c r="H88" s="2">
        <v>4659097.0</v>
      </c>
      <c r="I88" s="2">
        <v>4659050.0</v>
      </c>
      <c r="J88" s="2">
        <v>4670235.0</v>
      </c>
      <c r="K88" s="2">
        <v>4721226.0</v>
      </c>
      <c r="L88" s="2">
        <v>4753098.0</v>
      </c>
      <c r="M88" s="2">
        <v>4739127.0</v>
      </c>
      <c r="N88" s="2">
        <v>292732.2006197587</v>
      </c>
      <c r="O88" s="2">
        <v>283843.1758876033</v>
      </c>
      <c r="P88" s="2">
        <v>278843.1325100171</v>
      </c>
      <c r="Q88" s="2">
        <v>278765.4801300212</v>
      </c>
      <c r="R88" s="2">
        <v>278410.2341655795</v>
      </c>
      <c r="S88" s="2">
        <v>278478.9528477359</v>
      </c>
      <c r="T88" s="2">
        <v>278479.7497425393</v>
      </c>
      <c r="U88" s="2">
        <v>279146.3272007251</v>
      </c>
      <c r="V88" s="2">
        <v>282191.8369791692</v>
      </c>
      <c r="W88" s="2">
        <v>284088.880467508</v>
      </c>
      <c r="X88" s="2">
        <v>283247.5783838177</v>
      </c>
      <c r="Y88" s="2">
        <f t="shared" si="1"/>
        <v>9484.622236</v>
      </c>
      <c r="Z88" s="109">
        <f t="shared" si="2"/>
        <v>-0.001371427463</v>
      </c>
      <c r="AA88" s="109">
        <f t="shared" si="3"/>
        <v>0.001724050673</v>
      </c>
    </row>
    <row r="89" ht="12.75" customHeight="1">
      <c r="A89" s="2" t="s">
        <v>669</v>
      </c>
      <c r="B89" s="2" t="s">
        <v>434</v>
      </c>
      <c r="C89" s="2">
        <v>147884.0</v>
      </c>
      <c r="D89" s="2">
        <v>154111.0</v>
      </c>
      <c r="E89" s="2">
        <v>154482.0</v>
      </c>
      <c r="F89" s="2">
        <v>150535.0</v>
      </c>
      <c r="G89" s="2">
        <v>148862.0</v>
      </c>
      <c r="H89" s="2">
        <v>147947.0</v>
      </c>
      <c r="I89" s="2">
        <v>148264.0</v>
      </c>
      <c r="J89" s="2">
        <v>149136.0</v>
      </c>
      <c r="K89" s="2">
        <v>148533.0</v>
      </c>
      <c r="L89" s="2">
        <v>145354.0</v>
      </c>
      <c r="M89" s="2">
        <v>141906.0</v>
      </c>
      <c r="N89" s="2">
        <v>8549.91169996319</v>
      </c>
      <c r="O89" s="2">
        <v>8909.908459041719</v>
      </c>
      <c r="P89" s="2">
        <v>8931.39162599548</v>
      </c>
      <c r="Q89" s="2">
        <v>8703.346342384923</v>
      </c>
      <c r="R89" s="2">
        <v>8606.646903634159</v>
      </c>
      <c r="S89" s="2">
        <v>8553.708824931771</v>
      </c>
      <c r="T89" s="2">
        <v>8572.021870837209</v>
      </c>
      <c r="U89" s="2">
        <v>8622.465380030522</v>
      </c>
      <c r="V89" s="2">
        <v>8587.685325065042</v>
      </c>
      <c r="W89" s="2">
        <v>8403.762496334939</v>
      </c>
      <c r="X89" s="2">
        <v>8204.186787144434</v>
      </c>
      <c r="Y89" s="2">
        <f t="shared" si="1"/>
        <v>345.7249128</v>
      </c>
      <c r="Z89" s="109">
        <f t="shared" si="2"/>
        <v>-0.001718369728</v>
      </c>
      <c r="AA89" s="109">
        <f t="shared" si="3"/>
        <v>-0.004777570205</v>
      </c>
    </row>
    <row r="90" ht="12.75" customHeight="1">
      <c r="A90" s="2" t="s">
        <v>670</v>
      </c>
      <c r="B90" s="2" t="s">
        <v>435</v>
      </c>
      <c r="C90" s="2">
        <v>274.0</v>
      </c>
      <c r="D90" s="2">
        <v>615.0</v>
      </c>
      <c r="E90" s="2">
        <v>847.0</v>
      </c>
      <c r="F90" s="2">
        <v>601.0</v>
      </c>
      <c r="G90" s="2">
        <v>552.0</v>
      </c>
      <c r="H90" s="2">
        <v>426.0</v>
      </c>
      <c r="I90" s="2">
        <v>692.0</v>
      </c>
      <c r="J90" s="2">
        <v>699.0</v>
      </c>
      <c r="K90" s="2">
        <v>1120.0</v>
      </c>
      <c r="L90" s="2">
        <v>1177.0</v>
      </c>
      <c r="M90" s="2">
        <v>1138.0</v>
      </c>
      <c r="N90" s="2">
        <v>15.04717339026032</v>
      </c>
      <c r="O90" s="2">
        <v>33.76329950367055</v>
      </c>
      <c r="P90" s="2">
        <v>46.50339350070939</v>
      </c>
      <c r="Q90" s="2">
        <v>33.01182865137073</v>
      </c>
      <c r="R90" s="2">
        <v>30.32743612188233</v>
      </c>
      <c r="S90" s="2">
        <v>23.39204149308931</v>
      </c>
      <c r="T90" s="2">
        <v>38.01005070776535</v>
      </c>
      <c r="U90" s="2">
        <v>38.35790896201271</v>
      </c>
      <c r="V90" s="2">
        <v>61.50383677639928</v>
      </c>
      <c r="W90" s="2">
        <v>64.63311116427181</v>
      </c>
      <c r="X90" s="2">
        <v>62.50274212639953</v>
      </c>
      <c r="Y90" s="2">
        <f t="shared" si="1"/>
        <v>-47.45556874</v>
      </c>
      <c r="Z90" s="109">
        <f t="shared" si="2"/>
        <v>0.06112978768</v>
      </c>
      <c r="AA90" s="109">
        <f t="shared" si="3"/>
        <v>0.07499473559</v>
      </c>
    </row>
    <row r="91" ht="12.75" customHeight="1">
      <c r="A91" s="2" t="s">
        <v>671</v>
      </c>
      <c r="B91" s="2" t="s">
        <v>1327</v>
      </c>
      <c r="C91" s="2">
        <v>33285.0</v>
      </c>
      <c r="D91" s="2">
        <v>33351.0</v>
      </c>
      <c r="E91" s="2">
        <v>33241.0</v>
      </c>
      <c r="F91" s="2">
        <v>33318.0</v>
      </c>
      <c r="G91" s="2">
        <v>33199.0</v>
      </c>
      <c r="H91" s="2">
        <v>32951.0</v>
      </c>
      <c r="I91" s="2">
        <v>32844.0</v>
      </c>
      <c r="J91" s="2">
        <v>32900.0</v>
      </c>
      <c r="K91" s="2">
        <v>33104.0</v>
      </c>
      <c r="L91" s="2">
        <v>33311.0</v>
      </c>
      <c r="M91" s="2">
        <v>33282.0</v>
      </c>
      <c r="N91" s="2">
        <v>2017.571354554426</v>
      </c>
      <c r="O91" s="2">
        <v>2021.572385719456</v>
      </c>
      <c r="P91" s="2">
        <v>2014.90499029347</v>
      </c>
      <c r="Q91" s="2">
        <v>2019.573955124881</v>
      </c>
      <c r="R91" s="2">
        <v>2012.362443568999</v>
      </c>
      <c r="S91" s="2">
        <v>1997.329355553768</v>
      </c>
      <c r="T91" s="2">
        <v>1990.843437389821</v>
      </c>
      <c r="U91" s="2">
        <v>1994.238267921503</v>
      </c>
      <c r="V91" s="2">
        <v>2006.605136119688</v>
      </c>
      <c r="W91" s="2">
        <v>2019.154211510833</v>
      </c>
      <c r="X91" s="2">
        <v>2017.397606885767</v>
      </c>
      <c r="Y91" s="2">
        <f t="shared" si="1"/>
        <v>0.1737476687</v>
      </c>
      <c r="Z91" s="109">
        <f t="shared" si="2"/>
        <v>-0.000003588366245</v>
      </c>
      <c r="AA91" s="109">
        <f t="shared" si="3"/>
        <v>0.0002499302722</v>
      </c>
    </row>
    <row r="92" ht="12.75" customHeight="1">
      <c r="A92" s="2" t="s">
        <v>672</v>
      </c>
      <c r="B92" s="2" t="s">
        <v>437</v>
      </c>
      <c r="C92" s="2">
        <v>581.0</v>
      </c>
      <c r="D92" s="2">
        <v>612.0</v>
      </c>
      <c r="E92" s="2">
        <v>630.0</v>
      </c>
      <c r="F92" s="2">
        <v>621.0</v>
      </c>
      <c r="G92" s="2">
        <v>608.0</v>
      </c>
      <c r="H92" s="2">
        <v>580.0</v>
      </c>
      <c r="I92" s="2">
        <v>564.0</v>
      </c>
      <c r="J92" s="2">
        <v>563.0</v>
      </c>
      <c r="K92" s="2">
        <v>578.0</v>
      </c>
      <c r="L92" s="2">
        <v>596.0</v>
      </c>
      <c r="M92" s="2">
        <v>597.0</v>
      </c>
      <c r="N92" s="2">
        <v>33.75732684949423</v>
      </c>
      <c r="O92" s="2">
        <v>35.55833954384724</v>
      </c>
      <c r="P92" s="2">
        <v>36.60401260052203</v>
      </c>
      <c r="Q92" s="2">
        <v>36.08112660785029</v>
      </c>
      <c r="R92" s="2">
        <v>35.32582107394653</v>
      </c>
      <c r="S92" s="2">
        <v>33.69911943012812</v>
      </c>
      <c r="T92" s="2">
        <v>32.76957174412367</v>
      </c>
      <c r="U92" s="2">
        <v>32.71144843396836</v>
      </c>
      <c r="V92" s="2">
        <v>33.58296034511767</v>
      </c>
      <c r="W92" s="2">
        <v>34.62897121566019</v>
      </c>
      <c r="X92" s="2">
        <v>34.68715469453572</v>
      </c>
      <c r="Y92" s="2">
        <f t="shared" si="1"/>
        <v>-0.929827845</v>
      </c>
      <c r="Z92" s="109">
        <f t="shared" si="2"/>
        <v>0.00113280577</v>
      </c>
      <c r="AA92" s="109">
        <f t="shared" si="3"/>
        <v>-0.001822810162</v>
      </c>
    </row>
    <row r="93" ht="12.75" customHeight="1">
      <c r="A93" s="2" t="s">
        <v>673</v>
      </c>
      <c r="B93" s="2" t="s">
        <v>438</v>
      </c>
      <c r="C93" s="2">
        <v>2759.0</v>
      </c>
      <c r="D93" s="2">
        <v>2768.0</v>
      </c>
      <c r="E93" s="2">
        <v>2755.0</v>
      </c>
      <c r="F93" s="2">
        <v>2747.0</v>
      </c>
      <c r="G93" s="2">
        <v>2749.0</v>
      </c>
      <c r="H93" s="2">
        <v>2744.0</v>
      </c>
      <c r="I93" s="2">
        <v>2730.0</v>
      </c>
      <c r="J93" s="2">
        <v>2716.0</v>
      </c>
      <c r="K93" s="2">
        <v>2738.0</v>
      </c>
      <c r="L93" s="2">
        <v>2766.0</v>
      </c>
      <c r="M93" s="2">
        <v>2752.0</v>
      </c>
      <c r="N93" s="2">
        <v>162.9806981620835</v>
      </c>
      <c r="O93" s="2">
        <v>163.5125838473897</v>
      </c>
      <c r="P93" s="2">
        <v>162.7446654350824</v>
      </c>
      <c r="Q93" s="2">
        <v>162.2720622658208</v>
      </c>
      <c r="R93" s="2">
        <v>162.3901551725528</v>
      </c>
      <c r="S93" s="2">
        <v>162.0947082709167</v>
      </c>
      <c r="T93" s="2">
        <v>161.2672053185696</v>
      </c>
      <c r="U93" s="2">
        <v>160.4400925075064</v>
      </c>
      <c r="V93" s="2">
        <v>161.7398552728566</v>
      </c>
      <c r="W93" s="2">
        <v>163.3942234977778</v>
      </c>
      <c r="X93" s="2">
        <v>162.5671703385659</v>
      </c>
      <c r="Y93" s="2">
        <f t="shared" si="1"/>
        <v>0.4135278235</v>
      </c>
      <c r="Z93" s="109">
        <f t="shared" si="2"/>
        <v>-0.000105848786</v>
      </c>
      <c r="AA93" s="109">
        <f t="shared" si="3"/>
        <v>0.0001089526609</v>
      </c>
    </row>
    <row r="94" ht="12.75" customHeight="1">
      <c r="A94" s="2" t="s">
        <v>674</v>
      </c>
      <c r="B94" s="2" t="s">
        <v>439</v>
      </c>
      <c r="C94" s="2">
        <v>542.0</v>
      </c>
      <c r="D94" s="2">
        <v>528.0</v>
      </c>
      <c r="E94" s="2">
        <v>536.0</v>
      </c>
      <c r="F94" s="2">
        <v>550.0</v>
      </c>
      <c r="G94" s="2">
        <v>546.0</v>
      </c>
      <c r="H94" s="2">
        <v>542.0</v>
      </c>
      <c r="I94" s="2">
        <v>522.0</v>
      </c>
      <c r="J94" s="2">
        <v>535.0</v>
      </c>
      <c r="K94" s="2">
        <v>541.0</v>
      </c>
      <c r="L94" s="2">
        <v>554.0</v>
      </c>
      <c r="M94" s="2">
        <v>557.0</v>
      </c>
      <c r="N94" s="2">
        <v>32.14213550452216</v>
      </c>
      <c r="O94" s="2">
        <v>31.31150917740536</v>
      </c>
      <c r="P94" s="2">
        <v>31.78615239643812</v>
      </c>
      <c r="Q94" s="2">
        <v>32.61614902570652</v>
      </c>
      <c r="R94" s="2">
        <v>32.37960155021199</v>
      </c>
      <c r="S94" s="2">
        <v>32.14217731605973</v>
      </c>
      <c r="T94" s="2">
        <v>30.95535425275605</v>
      </c>
      <c r="U94" s="2">
        <v>31.72718640986428</v>
      </c>
      <c r="V94" s="2">
        <v>32.08306201289076</v>
      </c>
      <c r="W94" s="2">
        <v>32.85393395376047</v>
      </c>
      <c r="X94" s="2">
        <v>33.03079460851528</v>
      </c>
      <c r="Y94" s="2">
        <f t="shared" si="1"/>
        <v>-0.888659104</v>
      </c>
      <c r="Z94" s="109">
        <f t="shared" si="2"/>
        <v>0.001136999827</v>
      </c>
      <c r="AA94" s="109">
        <f t="shared" si="3"/>
        <v>0.001993149041</v>
      </c>
    </row>
    <row r="95" ht="12.75" customHeight="1">
      <c r="A95" s="2" t="s">
        <v>675</v>
      </c>
      <c r="B95" s="2" t="s">
        <v>1328</v>
      </c>
      <c r="C95" s="2">
        <v>21.0</v>
      </c>
      <c r="D95" s="2">
        <v>23.0</v>
      </c>
      <c r="E95" s="2">
        <v>24.0</v>
      </c>
      <c r="F95" s="2">
        <v>28.0</v>
      </c>
      <c r="G95" s="2">
        <v>27.0</v>
      </c>
      <c r="H95" s="2">
        <v>26.0</v>
      </c>
      <c r="I95" s="2">
        <v>26.0</v>
      </c>
      <c r="J95" s="2">
        <v>26.0</v>
      </c>
      <c r="K95" s="2">
        <v>23.0</v>
      </c>
      <c r="L95" s="2">
        <v>20.0</v>
      </c>
      <c r="M95" s="2">
        <v>18.0</v>
      </c>
      <c r="N95" s="2">
        <v>1.215028416273805</v>
      </c>
      <c r="O95" s="2">
        <v>1.330744275865555</v>
      </c>
      <c r="P95" s="2">
        <v>1.388602384407671</v>
      </c>
      <c r="Q95" s="2">
        <v>1.620033889095682</v>
      </c>
      <c r="R95" s="2">
        <v>1.562175923549702</v>
      </c>
      <c r="S95" s="2">
        <v>1.50431802950222</v>
      </c>
      <c r="T95" s="2">
        <v>1.50431802950222</v>
      </c>
      <c r="U95" s="2">
        <v>1.504317886507795</v>
      </c>
      <c r="V95" s="2">
        <v>1.33074434736234</v>
      </c>
      <c r="W95" s="2">
        <v>1.157170951214734</v>
      </c>
      <c r="X95" s="2">
        <v>1.041455091622983</v>
      </c>
      <c r="Y95" s="2">
        <f t="shared" si="1"/>
        <v>0.1735733247</v>
      </c>
      <c r="Z95" s="109">
        <f t="shared" si="2"/>
        <v>-0.006402275974</v>
      </c>
      <c r="AA95" s="109">
        <f t="shared" si="3"/>
        <v>-0.03973508651</v>
      </c>
    </row>
    <row r="96" ht="12.75" customHeight="1">
      <c r="A96" s="2" t="s">
        <v>676</v>
      </c>
      <c r="B96" s="2" t="s">
        <v>441</v>
      </c>
      <c r="C96" s="2">
        <v>3962.0</v>
      </c>
      <c r="D96" s="2">
        <v>4094.0</v>
      </c>
      <c r="E96" s="2">
        <v>4170.0</v>
      </c>
      <c r="F96" s="2">
        <v>4154.0</v>
      </c>
      <c r="G96" s="2">
        <v>4091.0</v>
      </c>
      <c r="H96" s="2">
        <v>4039.0</v>
      </c>
      <c r="I96" s="2">
        <v>4003.0</v>
      </c>
      <c r="J96" s="2">
        <v>3955.0</v>
      </c>
      <c r="K96" s="2">
        <v>3918.0</v>
      </c>
      <c r="L96" s="2">
        <v>3975.0</v>
      </c>
      <c r="M96" s="2">
        <v>3982.0</v>
      </c>
      <c r="N96" s="2">
        <v>233.9510673410555</v>
      </c>
      <c r="O96" s="2">
        <v>241.7459608755057</v>
      </c>
      <c r="P96" s="2">
        <v>246.2345526512266</v>
      </c>
      <c r="Q96" s="2">
        <v>245.2892430616679</v>
      </c>
      <c r="R96" s="2">
        <v>241.569397778659</v>
      </c>
      <c r="S96" s="2">
        <v>238.4967679268704</v>
      </c>
      <c r="T96" s="2">
        <v>236.370371913522</v>
      </c>
      <c r="U96" s="2">
        <v>233.5361652451649</v>
      </c>
      <c r="V96" s="2">
        <v>231.3543417472847</v>
      </c>
      <c r="W96" s="2">
        <v>234.7244769182253</v>
      </c>
      <c r="X96" s="2">
        <v>235.1379949207773</v>
      </c>
      <c r="Y96" s="2">
        <f t="shared" si="1"/>
        <v>-1.18692758</v>
      </c>
      <c r="Z96" s="109">
        <f t="shared" si="2"/>
        <v>0.0002108795098</v>
      </c>
      <c r="AA96" s="109">
        <f t="shared" si="3"/>
        <v>-0.002694786425</v>
      </c>
    </row>
    <row r="97" ht="12.75" customHeight="1">
      <c r="A97" s="2" t="s">
        <v>677</v>
      </c>
      <c r="B97" s="2" t="s">
        <v>1329</v>
      </c>
      <c r="C97" s="2">
        <v>796.0</v>
      </c>
      <c r="D97" s="2">
        <v>796.0</v>
      </c>
      <c r="E97" s="2">
        <v>796.0</v>
      </c>
      <c r="F97" s="2">
        <v>796.0</v>
      </c>
      <c r="G97" s="2">
        <v>796.0</v>
      </c>
      <c r="H97" s="2">
        <v>796.0</v>
      </c>
      <c r="I97" s="2">
        <v>796.0</v>
      </c>
      <c r="J97" s="2">
        <v>796.0</v>
      </c>
      <c r="K97" s="2">
        <v>796.0</v>
      </c>
      <c r="L97" s="2">
        <v>796.0</v>
      </c>
      <c r="M97" s="2">
        <v>796.0</v>
      </c>
      <c r="N97" s="2">
        <v>48.38520660097184</v>
      </c>
      <c r="O97" s="2">
        <v>48.38520660097184</v>
      </c>
      <c r="P97" s="2">
        <v>48.38520660097184</v>
      </c>
      <c r="Q97" s="2">
        <v>48.38520660097184</v>
      </c>
      <c r="R97" s="2">
        <v>48.38520660097184</v>
      </c>
      <c r="S97" s="2">
        <v>48.38520660097184</v>
      </c>
      <c r="T97" s="2">
        <v>48.38520660097184</v>
      </c>
      <c r="U97" s="2">
        <v>48.38520660097184</v>
      </c>
      <c r="V97" s="2">
        <v>48.38520660097184</v>
      </c>
      <c r="W97" s="2">
        <v>48.38520660097184</v>
      </c>
      <c r="X97" s="2">
        <v>48.38520660097184</v>
      </c>
      <c r="Y97" s="2">
        <f t="shared" si="1"/>
        <v>0</v>
      </c>
      <c r="Z97" s="109">
        <f t="shared" si="2"/>
        <v>0</v>
      </c>
      <c r="AA97" s="109">
        <f t="shared" si="3"/>
        <v>0</v>
      </c>
    </row>
    <row r="98" ht="12.75" customHeight="1">
      <c r="A98" s="2" t="s">
        <v>678</v>
      </c>
      <c r="B98" s="2" t="s">
        <v>443</v>
      </c>
      <c r="C98" s="2">
        <v>160502.0</v>
      </c>
      <c r="D98" s="2">
        <v>191005.0</v>
      </c>
      <c r="E98" s="2">
        <v>191213.0</v>
      </c>
      <c r="F98" s="2">
        <v>183273.0</v>
      </c>
      <c r="G98" s="2">
        <v>146881.0</v>
      </c>
      <c r="H98" s="2">
        <v>114461.0</v>
      </c>
      <c r="I98" s="2">
        <v>108406.0</v>
      </c>
      <c r="J98" s="2">
        <v>111743.0</v>
      </c>
      <c r="K98" s="2">
        <v>109992.0</v>
      </c>
      <c r="L98" s="2">
        <v>109269.0</v>
      </c>
      <c r="M98" s="2">
        <v>110397.0</v>
      </c>
      <c r="N98" s="2">
        <v>9147.96967242749</v>
      </c>
      <c r="O98" s="2">
        <v>10741.68412549741</v>
      </c>
      <c r="P98" s="2">
        <v>10711.64303385565</v>
      </c>
      <c r="Q98" s="2">
        <v>10286.41957231078</v>
      </c>
      <c r="R98" s="2">
        <v>8283.262885152753</v>
      </c>
      <c r="S98" s="2">
        <v>6492.829179803803</v>
      </c>
      <c r="T98" s="2">
        <v>6149.749519214767</v>
      </c>
      <c r="U98" s="2">
        <v>6338.066449631316</v>
      </c>
      <c r="V98" s="2">
        <v>6242.462741224166</v>
      </c>
      <c r="W98" s="2">
        <v>6203.630204498037</v>
      </c>
      <c r="X98" s="2">
        <v>6270.018912046289</v>
      </c>
      <c r="Y98" s="2">
        <f t="shared" si="1"/>
        <v>2877.95076</v>
      </c>
      <c r="Z98" s="109">
        <f t="shared" si="2"/>
        <v>-0.01561646965</v>
      </c>
      <c r="AA98" s="109">
        <f t="shared" si="3"/>
        <v>-0.02746163929</v>
      </c>
    </row>
    <row r="99" ht="12.75" customHeight="1">
      <c r="A99" s="2" t="s">
        <v>679</v>
      </c>
      <c r="B99" s="2" t="s">
        <v>444</v>
      </c>
      <c r="C99" s="2">
        <v>2138254.0</v>
      </c>
      <c r="D99" s="2">
        <v>2180489.0</v>
      </c>
      <c r="E99" s="2">
        <v>2170379.0</v>
      </c>
      <c r="F99" s="2">
        <v>2170860.0</v>
      </c>
      <c r="G99" s="2">
        <v>2155108.0</v>
      </c>
      <c r="H99" s="2">
        <v>2145401.0</v>
      </c>
      <c r="I99" s="2">
        <v>2129199.0</v>
      </c>
      <c r="J99" s="2">
        <v>2134702.0</v>
      </c>
      <c r="K99" s="2">
        <v>2142481.0</v>
      </c>
      <c r="L99" s="2">
        <v>2151204.0</v>
      </c>
      <c r="M99" s="2">
        <v>2133726.0</v>
      </c>
      <c r="N99" s="2">
        <v>126602.8338079343</v>
      </c>
      <c r="O99" s="2">
        <v>129099.699105143</v>
      </c>
      <c r="P99" s="2">
        <v>128500.6902305404</v>
      </c>
      <c r="Q99" s="2">
        <v>128529.7379341111</v>
      </c>
      <c r="R99" s="2">
        <v>127597.0629275078</v>
      </c>
      <c r="S99" s="2">
        <v>127021.0541736607</v>
      </c>
      <c r="T99" s="2">
        <v>126061.8238526713</v>
      </c>
      <c r="U99" s="2">
        <v>126387.8662818567</v>
      </c>
      <c r="V99" s="2">
        <v>126848.2736307613</v>
      </c>
      <c r="W99" s="2">
        <v>127364.6213704007</v>
      </c>
      <c r="X99" s="2">
        <v>126329.7553786747</v>
      </c>
      <c r="Y99" s="2">
        <f t="shared" si="1"/>
        <v>273.0784293</v>
      </c>
      <c r="Z99" s="109">
        <f t="shared" si="2"/>
        <v>-0.00008996674175</v>
      </c>
      <c r="AA99" s="109">
        <f t="shared" si="3"/>
        <v>-0.0009976778246</v>
      </c>
    </row>
    <row r="100" ht="12.75" customHeight="1">
      <c r="A100" s="2" t="s">
        <v>680</v>
      </c>
      <c r="B100" s="2" t="s">
        <v>445</v>
      </c>
      <c r="C100" s="2">
        <v>6375.0</v>
      </c>
      <c r="D100" s="2">
        <v>6406.0</v>
      </c>
      <c r="E100" s="2">
        <v>6406.0</v>
      </c>
      <c r="F100" s="2">
        <v>6406.0</v>
      </c>
      <c r="G100" s="2">
        <v>6395.0</v>
      </c>
      <c r="H100" s="2">
        <v>6382.0</v>
      </c>
      <c r="I100" s="2">
        <v>6355.0</v>
      </c>
      <c r="J100" s="2">
        <v>6360.0</v>
      </c>
      <c r="K100" s="2">
        <v>6373.0</v>
      </c>
      <c r="L100" s="2">
        <v>6396.0</v>
      </c>
      <c r="M100" s="2">
        <v>6397.0</v>
      </c>
      <c r="N100" s="2">
        <v>383.1633526877919</v>
      </c>
      <c r="O100" s="2">
        <v>385.04150421873</v>
      </c>
      <c r="P100" s="2">
        <v>385.04150421873</v>
      </c>
      <c r="Q100" s="2">
        <v>385.0415345297587</v>
      </c>
      <c r="R100" s="2">
        <v>384.375205956123</v>
      </c>
      <c r="S100" s="2">
        <v>383.5876435107331</v>
      </c>
      <c r="T100" s="2">
        <v>381.9515132261831</v>
      </c>
      <c r="U100" s="2">
        <v>382.25426528062</v>
      </c>
      <c r="V100" s="2">
        <v>383.0417903096763</v>
      </c>
      <c r="W100" s="2">
        <v>384.4355601953812</v>
      </c>
      <c r="X100" s="2">
        <v>384.4961523884451</v>
      </c>
      <c r="Y100" s="2">
        <f t="shared" si="1"/>
        <v>-1.332799701</v>
      </c>
      <c r="Z100" s="109">
        <f t="shared" si="2"/>
        <v>0.0001446927807</v>
      </c>
      <c r="AA100" s="109">
        <f t="shared" si="3"/>
        <v>0.00003146126711</v>
      </c>
    </row>
    <row r="101" ht="12.75" customHeight="1">
      <c r="A101" s="2" t="s">
        <v>681</v>
      </c>
      <c r="B101" s="2" t="s">
        <v>446</v>
      </c>
      <c r="C101" s="2">
        <v>2658238.0</v>
      </c>
      <c r="D101" s="2">
        <v>2642902.0</v>
      </c>
      <c r="E101" s="2">
        <v>2605088.0</v>
      </c>
      <c r="F101" s="2">
        <v>2622424.0</v>
      </c>
      <c r="G101" s="2">
        <v>2613472.0</v>
      </c>
      <c r="H101" s="2">
        <v>2621715.0</v>
      </c>
      <c r="I101" s="2">
        <v>2609992.0</v>
      </c>
      <c r="J101" s="2">
        <v>2618601.0</v>
      </c>
      <c r="K101" s="2">
        <v>2596617.0</v>
      </c>
      <c r="L101" s="2">
        <v>2538968.0</v>
      </c>
      <c r="M101" s="2">
        <v>2484380.0</v>
      </c>
      <c r="N101" s="2">
        <v>160047.044418802</v>
      </c>
      <c r="O101" s="2">
        <v>159123.7728886302</v>
      </c>
      <c r="P101" s="2">
        <v>156848.0921491629</v>
      </c>
      <c r="Q101" s="2">
        <v>157890.2237252652</v>
      </c>
      <c r="R101" s="2">
        <v>157351.5561524725</v>
      </c>
      <c r="S101" s="2">
        <v>157846.900054078</v>
      </c>
      <c r="T101" s="2">
        <v>157141.7835749647</v>
      </c>
      <c r="U101" s="2">
        <v>157659.2982775981</v>
      </c>
      <c r="V101" s="2">
        <v>156336.8098585437</v>
      </c>
      <c r="W101" s="2">
        <v>152867.8482159098</v>
      </c>
      <c r="X101" s="2">
        <v>149581.1310161399</v>
      </c>
      <c r="Y101" s="2">
        <f t="shared" si="1"/>
        <v>10465.9134</v>
      </c>
      <c r="Z101" s="109">
        <f t="shared" si="2"/>
        <v>-0.002813903183</v>
      </c>
      <c r="AA101" s="109">
        <f t="shared" si="3"/>
        <v>-0.005051556277</v>
      </c>
    </row>
    <row r="102" ht="12.75" customHeight="1">
      <c r="A102" s="2" t="s">
        <v>682</v>
      </c>
      <c r="B102" s="2" t="s">
        <v>447</v>
      </c>
      <c r="C102" s="2">
        <v>13829.0</v>
      </c>
      <c r="D102" s="2">
        <v>12534.0</v>
      </c>
      <c r="E102" s="2">
        <v>11951.0</v>
      </c>
      <c r="F102" s="2">
        <v>12301.0</v>
      </c>
      <c r="G102" s="2">
        <v>12438.0</v>
      </c>
      <c r="H102" s="2">
        <v>12039.0</v>
      </c>
      <c r="I102" s="2">
        <v>11679.0</v>
      </c>
      <c r="J102" s="2">
        <v>11550.0</v>
      </c>
      <c r="K102" s="2">
        <v>11627.0</v>
      </c>
      <c r="L102" s="2">
        <v>11625.0</v>
      </c>
      <c r="M102" s="2">
        <v>11613.0</v>
      </c>
      <c r="N102" s="2">
        <v>840.3673390590127</v>
      </c>
      <c r="O102" s="2">
        <v>761.6717895782423</v>
      </c>
      <c r="P102" s="2">
        <v>726.243167629111</v>
      </c>
      <c r="Q102" s="2">
        <v>747.5122939208375</v>
      </c>
      <c r="R102" s="2">
        <v>755.8382610085193</v>
      </c>
      <c r="S102" s="2">
        <v>731.5923773226596</v>
      </c>
      <c r="T102" s="2">
        <v>709.7157410462352</v>
      </c>
      <c r="U102" s="2">
        <v>701.8765132415697</v>
      </c>
      <c r="V102" s="2">
        <v>706.5558159341549</v>
      </c>
      <c r="W102" s="2">
        <v>706.4344702245004</v>
      </c>
      <c r="X102" s="2">
        <v>705.7050720423779</v>
      </c>
      <c r="Y102" s="2">
        <f t="shared" si="1"/>
        <v>134.662267</v>
      </c>
      <c r="Z102" s="109">
        <f t="shared" si="2"/>
        <v>-0.007250326123</v>
      </c>
      <c r="AA102" s="109">
        <f t="shared" si="3"/>
        <v>-0.006839504153</v>
      </c>
    </row>
    <row r="103" ht="12.75" customHeight="1">
      <c r="A103" s="2" t="s">
        <v>683</v>
      </c>
      <c r="B103" s="2" t="s">
        <v>1330</v>
      </c>
      <c r="C103" s="2">
        <v>93.0</v>
      </c>
      <c r="D103" s="2">
        <v>93.0</v>
      </c>
      <c r="E103" s="2">
        <v>93.0</v>
      </c>
      <c r="F103" s="2">
        <v>93.0</v>
      </c>
      <c r="G103" s="2">
        <v>93.0</v>
      </c>
      <c r="H103" s="2">
        <v>93.0</v>
      </c>
      <c r="I103" s="2">
        <v>93.0</v>
      </c>
      <c r="J103" s="2">
        <v>93.0</v>
      </c>
      <c r="K103" s="2">
        <v>93.0</v>
      </c>
      <c r="L103" s="2">
        <v>93.0</v>
      </c>
      <c r="M103" s="2">
        <v>93.0</v>
      </c>
      <c r="N103" s="2">
        <v>5.382280584521931</v>
      </c>
      <c r="O103" s="2">
        <v>5.382280584521931</v>
      </c>
      <c r="P103" s="2">
        <v>5.382280584521931</v>
      </c>
      <c r="Q103" s="2">
        <v>5.382280584521931</v>
      </c>
      <c r="R103" s="2">
        <v>5.382280584521931</v>
      </c>
      <c r="S103" s="2">
        <v>5.382280584521931</v>
      </c>
      <c r="T103" s="2">
        <v>5.382280584521931</v>
      </c>
      <c r="U103" s="2">
        <v>5.382280584521931</v>
      </c>
      <c r="V103" s="2">
        <v>5.382280584521931</v>
      </c>
      <c r="W103" s="2">
        <v>5.382280584521931</v>
      </c>
      <c r="X103" s="2">
        <v>5.382280584521931</v>
      </c>
      <c r="Y103" s="2">
        <f t="shared" si="1"/>
        <v>0</v>
      </c>
      <c r="Z103" s="109">
        <f t="shared" si="2"/>
        <v>0</v>
      </c>
      <c r="AA103" s="109">
        <f t="shared" si="3"/>
        <v>0</v>
      </c>
    </row>
    <row r="104" ht="12.75" customHeight="1">
      <c r="A104" s="2" t="s">
        <v>684</v>
      </c>
      <c r="B104" s="2" t="s">
        <v>449</v>
      </c>
      <c r="C104" s="2">
        <v>876753.0</v>
      </c>
      <c r="D104" s="2">
        <v>882846.0</v>
      </c>
      <c r="E104" s="2">
        <v>883925.0</v>
      </c>
      <c r="F104" s="2">
        <v>885764.0</v>
      </c>
      <c r="G104" s="2">
        <v>880270.0</v>
      </c>
      <c r="H104" s="2">
        <v>872870.0</v>
      </c>
      <c r="I104" s="2">
        <v>869466.0</v>
      </c>
      <c r="J104" s="2">
        <v>867625.0</v>
      </c>
      <c r="K104" s="2">
        <v>875137.0</v>
      </c>
      <c r="L104" s="2">
        <v>880404.0</v>
      </c>
      <c r="M104" s="2">
        <v>877195.0</v>
      </c>
      <c r="N104" s="2">
        <v>52730.52152207186</v>
      </c>
      <c r="O104" s="2">
        <v>53097.45146326026</v>
      </c>
      <c r="P104" s="2">
        <v>53162.31658332541</v>
      </c>
      <c r="Q104" s="2">
        <v>53272.65069580742</v>
      </c>
      <c r="R104" s="2">
        <v>52941.83730465527</v>
      </c>
      <c r="S104" s="2">
        <v>52496.66502705219</v>
      </c>
      <c r="T104" s="2">
        <v>52291.9529788294</v>
      </c>
      <c r="U104" s="2">
        <v>52181.10933264871</v>
      </c>
      <c r="V104" s="2">
        <v>52632.88773335265</v>
      </c>
      <c r="W104" s="2">
        <v>52949.99495198557</v>
      </c>
      <c r="X104" s="2">
        <v>52757.16829364973</v>
      </c>
      <c r="Y104" s="2">
        <f t="shared" si="1"/>
        <v>-26.64677158</v>
      </c>
      <c r="Z104" s="109">
        <f t="shared" si="2"/>
        <v>0.00002105068109</v>
      </c>
      <c r="AA104" s="109">
        <f t="shared" si="3"/>
        <v>-0.0003493636248</v>
      </c>
    </row>
    <row r="105" ht="12.75" customHeight="1">
      <c r="A105" s="2" t="s">
        <v>685</v>
      </c>
      <c r="B105" s="2" t="s">
        <v>450</v>
      </c>
      <c r="C105" s="2">
        <v>60861.0</v>
      </c>
      <c r="D105" s="2">
        <v>59049.0</v>
      </c>
      <c r="E105" s="2">
        <v>58444.0</v>
      </c>
      <c r="F105" s="2">
        <v>58636.0</v>
      </c>
      <c r="G105" s="2">
        <v>58541.0</v>
      </c>
      <c r="H105" s="2">
        <v>58284.0</v>
      </c>
      <c r="I105" s="2">
        <v>58267.0</v>
      </c>
      <c r="J105" s="2">
        <v>58289.0</v>
      </c>
      <c r="K105" s="2">
        <v>58349.0</v>
      </c>
      <c r="L105" s="2">
        <v>57893.0</v>
      </c>
      <c r="M105" s="2">
        <v>57270.0</v>
      </c>
      <c r="N105" s="2">
        <v>3679.394063609615</v>
      </c>
      <c r="O105" s="2">
        <v>3570.767507158213</v>
      </c>
      <c r="P105" s="2">
        <v>3534.445754189646</v>
      </c>
      <c r="Q105" s="2">
        <v>3546.146681157129</v>
      </c>
      <c r="R105" s="2">
        <v>3540.462580135426</v>
      </c>
      <c r="S105" s="2">
        <v>3525.079830598484</v>
      </c>
      <c r="T105" s="2">
        <v>3523.926469846296</v>
      </c>
      <c r="U105" s="2">
        <v>3525.347472161515</v>
      </c>
      <c r="V105" s="2">
        <v>3528.898008315576</v>
      </c>
      <c r="W105" s="2">
        <v>3501.384179946966</v>
      </c>
      <c r="X105" s="2">
        <v>3463.678274149116</v>
      </c>
      <c r="Y105" s="2">
        <f t="shared" si="1"/>
        <v>215.7157895</v>
      </c>
      <c r="Z105" s="109">
        <f t="shared" si="2"/>
        <v>-0.002514207929</v>
      </c>
      <c r="AA105" s="109">
        <f t="shared" si="3"/>
        <v>-0.002190226102</v>
      </c>
    </row>
    <row r="106" ht="12.75" customHeight="1">
      <c r="A106" s="2" t="s">
        <v>686</v>
      </c>
      <c r="B106" s="2" t="s">
        <v>451</v>
      </c>
      <c r="C106" s="2">
        <v>48411.0</v>
      </c>
      <c r="D106" s="2">
        <v>49570.0</v>
      </c>
      <c r="E106" s="2">
        <v>49117.0</v>
      </c>
      <c r="F106" s="2">
        <v>49192.0</v>
      </c>
      <c r="G106" s="2">
        <v>49537.0</v>
      </c>
      <c r="H106" s="2">
        <v>50250.0</v>
      </c>
      <c r="I106" s="2">
        <v>49800.0</v>
      </c>
      <c r="J106" s="2">
        <v>50191.0</v>
      </c>
      <c r="K106" s="2">
        <v>50451.0</v>
      </c>
      <c r="L106" s="2">
        <v>50866.0</v>
      </c>
      <c r="M106" s="2">
        <v>50340.0</v>
      </c>
      <c r="N106" s="2">
        <v>2565.977592361018</v>
      </c>
      <c r="O106" s="2">
        <v>2627.947951263364</v>
      </c>
      <c r="P106" s="2">
        <v>2603.810455222505</v>
      </c>
      <c r="Q106" s="2">
        <v>2607.835191708712</v>
      </c>
      <c r="R106" s="2">
        <v>2625.948825448542</v>
      </c>
      <c r="S106" s="2">
        <v>2664.301379093871</v>
      </c>
      <c r="T106" s="2">
        <v>2640.676576052795</v>
      </c>
      <c r="U106" s="2">
        <v>2662.43468910052</v>
      </c>
      <c r="V106" s="2">
        <v>2676.704610333975</v>
      </c>
      <c r="W106" s="2">
        <v>2698.574215979592</v>
      </c>
      <c r="X106" s="2">
        <v>2670.187408024755</v>
      </c>
      <c r="Y106" s="2">
        <f t="shared" si="1"/>
        <v>-104.2098157</v>
      </c>
      <c r="Z106" s="109">
        <f t="shared" si="2"/>
        <v>0.001660090034</v>
      </c>
      <c r="AA106" s="109">
        <f t="shared" si="3"/>
        <v>0.001672033509</v>
      </c>
    </row>
    <row r="107" ht="12.75" customHeight="1">
      <c r="A107" s="2" t="s">
        <v>687</v>
      </c>
      <c r="B107" s="2" t="s">
        <v>452</v>
      </c>
      <c r="C107" s="2">
        <v>430164.0</v>
      </c>
      <c r="D107" s="2">
        <v>376561.0</v>
      </c>
      <c r="E107" s="2">
        <v>327609.0</v>
      </c>
      <c r="F107" s="2">
        <v>303650.0</v>
      </c>
      <c r="G107" s="2">
        <v>300698.0</v>
      </c>
      <c r="H107" s="2">
        <v>317943.0</v>
      </c>
      <c r="I107" s="2">
        <v>333176.0</v>
      </c>
      <c r="J107" s="2">
        <v>337601.0</v>
      </c>
      <c r="K107" s="2">
        <v>332699.0</v>
      </c>
      <c r="L107" s="2">
        <v>316007.0</v>
      </c>
      <c r="M107" s="2">
        <v>305677.0</v>
      </c>
      <c r="N107" s="2">
        <v>25861.24537318538</v>
      </c>
      <c r="O107" s="2">
        <v>22640.86987153917</v>
      </c>
      <c r="P107" s="2">
        <v>19700.38428426259</v>
      </c>
      <c r="Q107" s="2">
        <v>18259.98721402174</v>
      </c>
      <c r="R107" s="2">
        <v>18082.27072275826</v>
      </c>
      <c r="S107" s="2">
        <v>19117.75534417429</v>
      </c>
      <c r="T107" s="2">
        <v>20034.25658312274</v>
      </c>
      <c r="U107" s="2">
        <v>20300.46554615332</v>
      </c>
      <c r="V107" s="2">
        <v>20005.53030294112</v>
      </c>
      <c r="W107" s="2">
        <v>18999.91062018747</v>
      </c>
      <c r="X107" s="2">
        <v>18378.45253776319</v>
      </c>
      <c r="Y107" s="2">
        <f t="shared" si="1"/>
        <v>7482.792835</v>
      </c>
      <c r="Z107" s="109">
        <f t="shared" si="2"/>
        <v>-0.01413114673</v>
      </c>
      <c r="AA107" s="109">
        <f t="shared" si="3"/>
        <v>0.001626018588</v>
      </c>
    </row>
    <row r="108" ht="12.75" customHeight="1">
      <c r="A108" s="2" t="s">
        <v>688</v>
      </c>
      <c r="B108" s="2" t="s">
        <v>453</v>
      </c>
      <c r="C108" s="2">
        <v>30879.0</v>
      </c>
      <c r="D108" s="2">
        <v>20951.0</v>
      </c>
      <c r="E108" s="2">
        <v>17447.0</v>
      </c>
      <c r="F108" s="2">
        <v>16910.0</v>
      </c>
      <c r="G108" s="2">
        <v>15611.0</v>
      </c>
      <c r="H108" s="2">
        <v>13800.0</v>
      </c>
      <c r="I108" s="2">
        <v>12998.0</v>
      </c>
      <c r="J108" s="2">
        <v>14000.0</v>
      </c>
      <c r="K108" s="2">
        <v>13817.0</v>
      </c>
      <c r="L108" s="2">
        <v>12778.0</v>
      </c>
      <c r="M108" s="2">
        <v>12587.0</v>
      </c>
      <c r="N108" s="2">
        <v>1770.472988187453</v>
      </c>
      <c r="O108" s="2">
        <v>1201.739742246703</v>
      </c>
      <c r="P108" s="2">
        <v>1001.3116726099</v>
      </c>
      <c r="Q108" s="2">
        <v>970.9148058836868</v>
      </c>
      <c r="R108" s="2">
        <v>897.1967497160499</v>
      </c>
      <c r="S108" s="2">
        <v>793.4631618459397</v>
      </c>
      <c r="T108" s="2">
        <v>747.5556552758574</v>
      </c>
      <c r="U108" s="2">
        <v>805.2630362792482</v>
      </c>
      <c r="V108" s="2">
        <v>794.6087973899572</v>
      </c>
      <c r="W108" s="2">
        <v>734.9867990759535</v>
      </c>
      <c r="X108" s="2">
        <v>723.9559636346025</v>
      </c>
      <c r="Y108" s="2">
        <f t="shared" si="1"/>
        <v>1046.517025</v>
      </c>
      <c r="Z108" s="109">
        <f t="shared" si="2"/>
        <v>-0.03657565028</v>
      </c>
      <c r="AA108" s="109">
        <f t="shared" si="3"/>
        <v>-0.02122595146</v>
      </c>
    </row>
    <row r="109" ht="12.75" customHeight="1">
      <c r="A109" s="2" t="s">
        <v>689</v>
      </c>
      <c r="B109" s="2" t="s">
        <v>454</v>
      </c>
      <c r="C109" s="2">
        <v>1256614.0</v>
      </c>
      <c r="D109" s="2">
        <v>1248238.0</v>
      </c>
      <c r="E109" s="2">
        <v>1266816.0</v>
      </c>
      <c r="F109" s="2">
        <v>1277007.0</v>
      </c>
      <c r="G109" s="2">
        <v>1314286.0</v>
      </c>
      <c r="H109" s="2">
        <v>1361961.0</v>
      </c>
      <c r="I109" s="2">
        <v>1374303.0</v>
      </c>
      <c r="J109" s="2">
        <v>1358563.0</v>
      </c>
      <c r="K109" s="2">
        <v>1355231.0</v>
      </c>
      <c r="L109" s="2">
        <v>1351718.0</v>
      </c>
      <c r="M109" s="2">
        <v>1328987.0</v>
      </c>
      <c r="N109" s="2">
        <v>75985.29069279507</v>
      </c>
      <c r="O109" s="2">
        <v>75478.87110053471</v>
      </c>
      <c r="P109" s="2">
        <v>76602.23198315904</v>
      </c>
      <c r="Q109" s="2">
        <v>77218.47894220667</v>
      </c>
      <c r="R109" s="2">
        <v>79472.6397456394</v>
      </c>
      <c r="S109" s="2">
        <v>82355.44440679447</v>
      </c>
      <c r="T109" s="2">
        <v>83101.69923273458</v>
      </c>
      <c r="U109" s="2">
        <v>82149.8603038495</v>
      </c>
      <c r="V109" s="2">
        <v>81948.34715062728</v>
      </c>
      <c r="W109" s="2">
        <v>81735.90810268228</v>
      </c>
      <c r="X109" s="2">
        <v>80361.47318302766</v>
      </c>
      <c r="Y109" s="2">
        <f t="shared" si="1"/>
        <v>-4376.18249</v>
      </c>
      <c r="Z109" s="109">
        <f t="shared" si="2"/>
        <v>0.002335852781</v>
      </c>
      <c r="AA109" s="109">
        <f t="shared" si="3"/>
        <v>0.00111282511</v>
      </c>
    </row>
    <row r="110" ht="12.75" customHeight="1">
      <c r="A110" s="2" t="s">
        <v>690</v>
      </c>
      <c r="B110" s="2" t="s">
        <v>455</v>
      </c>
      <c r="C110" s="2">
        <v>3347.0</v>
      </c>
      <c r="D110" s="2">
        <v>3734.0</v>
      </c>
      <c r="E110" s="2">
        <v>3843.0</v>
      </c>
      <c r="F110" s="2">
        <v>3797.0</v>
      </c>
      <c r="G110" s="2">
        <v>3915.0</v>
      </c>
      <c r="H110" s="2">
        <v>3885.0</v>
      </c>
      <c r="I110" s="2">
        <v>3540.0</v>
      </c>
      <c r="J110" s="2">
        <v>3305.0</v>
      </c>
      <c r="K110" s="2">
        <v>3048.0</v>
      </c>
      <c r="L110" s="2">
        <v>2879.0</v>
      </c>
      <c r="M110" s="2">
        <v>2918.0</v>
      </c>
      <c r="N110" s="2">
        <v>185.1038568842559</v>
      </c>
      <c r="O110" s="2">
        <v>206.656898907517</v>
      </c>
      <c r="P110" s="2">
        <v>212.7311359846703</v>
      </c>
      <c r="Q110" s="2">
        <v>210.1774512341656</v>
      </c>
      <c r="R110" s="2">
        <v>216.6593997244319</v>
      </c>
      <c r="S110" s="2">
        <v>215.0026864138152</v>
      </c>
      <c r="T110" s="2">
        <v>195.8640008345966</v>
      </c>
      <c r="U110" s="2">
        <v>182.8515361845606</v>
      </c>
      <c r="V110" s="2">
        <v>168.5912502404643</v>
      </c>
      <c r="W110" s="2">
        <v>159.1808064106631</v>
      </c>
      <c r="X110" s="2">
        <v>161.2876145783551</v>
      </c>
      <c r="Y110" s="2">
        <f t="shared" si="1"/>
        <v>23.81624231</v>
      </c>
      <c r="Z110" s="109">
        <f t="shared" si="2"/>
        <v>-0.005722226128</v>
      </c>
      <c r="AA110" s="109">
        <f t="shared" si="3"/>
        <v>-0.02908245672</v>
      </c>
    </row>
    <row r="111" ht="12.75" customHeight="1">
      <c r="A111" s="2" t="s">
        <v>691</v>
      </c>
      <c r="B111" s="2" t="s">
        <v>1331</v>
      </c>
      <c r="C111" s="2">
        <v>1887949.0</v>
      </c>
      <c r="D111" s="2">
        <v>1853825.0</v>
      </c>
      <c r="E111" s="2">
        <v>1833444.0</v>
      </c>
      <c r="F111" s="2">
        <v>1846343.0</v>
      </c>
      <c r="G111" s="2">
        <v>1840372.0</v>
      </c>
      <c r="H111" s="2">
        <v>1835434.0</v>
      </c>
      <c r="I111" s="2">
        <v>1824060.0</v>
      </c>
      <c r="J111" s="2">
        <v>1825587.0</v>
      </c>
      <c r="K111" s="2">
        <v>1843121.0</v>
      </c>
      <c r="L111" s="2">
        <v>1847550.0</v>
      </c>
      <c r="M111" s="2">
        <v>1820324.0</v>
      </c>
      <c r="N111" s="2">
        <v>113695.5578340285</v>
      </c>
      <c r="O111" s="2">
        <v>111638.7113771096</v>
      </c>
      <c r="P111" s="2">
        <v>110410.8831394056</v>
      </c>
      <c r="Q111" s="2">
        <v>111187.2734482818</v>
      </c>
      <c r="R111" s="2">
        <v>110828.5305585353</v>
      </c>
      <c r="S111" s="2">
        <v>110530.0226002624</v>
      </c>
      <c r="T111" s="2">
        <v>109845.5406784043</v>
      </c>
      <c r="U111" s="2">
        <v>109937.3136370264</v>
      </c>
      <c r="V111" s="2">
        <v>110993.4265647012</v>
      </c>
      <c r="W111" s="2">
        <v>111259.8910522917</v>
      </c>
      <c r="X111" s="2">
        <v>109619.8943961561</v>
      </c>
      <c r="Y111" s="2">
        <f t="shared" si="1"/>
        <v>4075.663438</v>
      </c>
      <c r="Z111" s="109">
        <f t="shared" si="2"/>
        <v>-0.00151990438</v>
      </c>
      <c r="AA111" s="109">
        <f t="shared" si="3"/>
        <v>-0.001095935117</v>
      </c>
    </row>
    <row r="112" ht="12.75" customHeight="1">
      <c r="A112" s="2" t="s">
        <v>692</v>
      </c>
      <c r="B112" s="2" t="s">
        <v>457</v>
      </c>
      <c r="C112" s="2">
        <v>4331321.0</v>
      </c>
      <c r="D112" s="2">
        <v>4164146.0</v>
      </c>
      <c r="E112" s="2">
        <v>4068641.0</v>
      </c>
      <c r="F112" s="2">
        <v>4065120.0</v>
      </c>
      <c r="G112" s="2">
        <v>4081883.0</v>
      </c>
      <c r="H112" s="2">
        <v>4087290.0</v>
      </c>
      <c r="I112" s="2">
        <v>4092803.0</v>
      </c>
      <c r="J112" s="2">
        <v>4122784.0</v>
      </c>
      <c r="K112" s="2">
        <v>4112495.0</v>
      </c>
      <c r="L112" s="2">
        <v>4148375.0</v>
      </c>
      <c r="M112" s="2">
        <v>4194520.0</v>
      </c>
      <c r="N112" s="2">
        <v>259818.6209201289</v>
      </c>
      <c r="O112" s="2">
        <v>249870.9007682497</v>
      </c>
      <c r="P112" s="2">
        <v>244172.7717115351</v>
      </c>
      <c r="Q112" s="2">
        <v>243961.91726767</v>
      </c>
      <c r="R112" s="2">
        <v>244959.1354266755</v>
      </c>
      <c r="S112" s="2">
        <v>245278.9743946181</v>
      </c>
      <c r="T112" s="2">
        <v>245601.1011569991</v>
      </c>
      <c r="U112" s="2">
        <v>247389.2738484176</v>
      </c>
      <c r="V112" s="2">
        <v>246794.6912623049</v>
      </c>
      <c r="W112" s="2">
        <v>248932.9413261957</v>
      </c>
      <c r="X112" s="2">
        <v>251665.5958862249</v>
      </c>
      <c r="Y112" s="2">
        <f t="shared" si="1"/>
        <v>8153.025034</v>
      </c>
      <c r="Z112" s="109">
        <f t="shared" si="2"/>
        <v>-0.001327558427</v>
      </c>
      <c r="AA112" s="109">
        <f t="shared" si="3"/>
        <v>0.00270463127</v>
      </c>
    </row>
    <row r="113" ht="12.75" customHeight="1">
      <c r="A113" s="2" t="s">
        <v>693</v>
      </c>
      <c r="B113" s="2" t="s">
        <v>458</v>
      </c>
      <c r="C113" s="2">
        <v>17417.0</v>
      </c>
      <c r="D113" s="2">
        <v>17544.0</v>
      </c>
      <c r="E113" s="2">
        <v>17328.0</v>
      </c>
      <c r="F113" s="2">
        <v>17373.0</v>
      </c>
      <c r="G113" s="2">
        <v>17322.0</v>
      </c>
      <c r="H113" s="2">
        <v>17526.0</v>
      </c>
      <c r="I113" s="2">
        <v>17428.0</v>
      </c>
      <c r="J113" s="2">
        <v>17551.0</v>
      </c>
      <c r="K113" s="2">
        <v>17496.0</v>
      </c>
      <c r="L113" s="2">
        <v>17617.0</v>
      </c>
      <c r="M113" s="2">
        <v>17542.0</v>
      </c>
      <c r="N113" s="2">
        <v>1046.558712850389</v>
      </c>
      <c r="O113" s="2">
        <v>1054.215036826821</v>
      </c>
      <c r="P113" s="2">
        <v>1041.234668068321</v>
      </c>
      <c r="Q113" s="2">
        <v>1043.939367129682</v>
      </c>
      <c r="R113" s="2">
        <v>1040.878555852704</v>
      </c>
      <c r="S113" s="2">
        <v>1053.144927781552</v>
      </c>
      <c r="T113" s="2">
        <v>1047.253632852607</v>
      </c>
      <c r="U113" s="2">
        <v>1054.64783566109</v>
      </c>
      <c r="V113" s="2">
        <v>1051.337813661684</v>
      </c>
      <c r="W113" s="2">
        <v>1058.60966494209</v>
      </c>
      <c r="X113" s="2">
        <v>1054.101652795911</v>
      </c>
      <c r="Y113" s="2">
        <f t="shared" si="1"/>
        <v>-7.542939946</v>
      </c>
      <c r="Z113" s="109">
        <f t="shared" si="2"/>
        <v>0.0002992749781</v>
      </c>
      <c r="AA113" s="109">
        <f t="shared" si="3"/>
        <v>0.001263173979</v>
      </c>
    </row>
    <row r="114" ht="12.75" customHeight="1">
      <c r="A114" s="2" t="s">
        <v>694</v>
      </c>
      <c r="B114" s="2" t="s">
        <v>459</v>
      </c>
      <c r="C114" s="2">
        <v>883.0</v>
      </c>
      <c r="D114" s="2">
        <v>703.0</v>
      </c>
      <c r="E114" s="2">
        <v>627.0</v>
      </c>
      <c r="F114" s="2">
        <v>666.0</v>
      </c>
      <c r="G114" s="2">
        <v>713.0</v>
      </c>
      <c r="H114" s="2">
        <v>687.0</v>
      </c>
      <c r="I114" s="2">
        <v>681.0</v>
      </c>
      <c r="J114" s="2">
        <v>688.0</v>
      </c>
      <c r="K114" s="2">
        <v>717.0</v>
      </c>
      <c r="L114" s="2">
        <v>805.0</v>
      </c>
      <c r="M114" s="2">
        <v>882.0</v>
      </c>
      <c r="N114" s="2">
        <v>53.36174537025121</v>
      </c>
      <c r="O114" s="2">
        <v>42.48393067034307</v>
      </c>
      <c r="P114" s="2">
        <v>37.89112451373521</v>
      </c>
      <c r="Q114" s="2">
        <v>40.24798918426854</v>
      </c>
      <c r="R114" s="2">
        <v>43.08823570369655</v>
      </c>
      <c r="S114" s="2">
        <v>41.51696273400206</v>
      </c>
      <c r="T114" s="2">
        <v>41.15441542346734</v>
      </c>
      <c r="U114" s="2">
        <v>41.57747269215604</v>
      </c>
      <c r="V114" s="2">
        <v>43.33003808915622</v>
      </c>
      <c r="W114" s="2">
        <v>48.64813909621718</v>
      </c>
      <c r="X114" s="2">
        <v>53.30149308974177</v>
      </c>
      <c r="Y114" s="2">
        <f t="shared" si="1"/>
        <v>0.06025228051</v>
      </c>
      <c r="Z114" s="109">
        <f t="shared" si="2"/>
        <v>-0.00004707250413</v>
      </c>
      <c r="AA114" s="109">
        <f t="shared" si="3"/>
        <v>0.02149928338</v>
      </c>
    </row>
    <row r="115" ht="12.75" customHeight="1">
      <c r="A115" s="2" t="s">
        <v>695</v>
      </c>
      <c r="B115" s="2" t="s">
        <v>460</v>
      </c>
      <c r="C115" s="2">
        <v>18493.0</v>
      </c>
      <c r="D115" s="2">
        <v>18388.0</v>
      </c>
      <c r="E115" s="2">
        <v>18607.0</v>
      </c>
      <c r="F115" s="2">
        <v>18908.0</v>
      </c>
      <c r="G115" s="2">
        <v>18992.0</v>
      </c>
      <c r="H115" s="2">
        <v>19251.0</v>
      </c>
      <c r="I115" s="2">
        <v>19205.0</v>
      </c>
      <c r="J115" s="2">
        <v>19025.0</v>
      </c>
      <c r="K115" s="2">
        <v>18863.0</v>
      </c>
      <c r="L115" s="2">
        <v>18626.0</v>
      </c>
      <c r="M115" s="2">
        <v>18336.0</v>
      </c>
      <c r="N115" s="2">
        <v>1055.185976731854</v>
      </c>
      <c r="O115" s="2">
        <v>1049.264263937186</v>
      </c>
      <c r="P115" s="2">
        <v>1061.956462982841</v>
      </c>
      <c r="Q115" s="2">
        <v>1079.044881608559</v>
      </c>
      <c r="R115" s="2">
        <v>1083.646030205102</v>
      </c>
      <c r="S115" s="2">
        <v>1098.246027688433</v>
      </c>
      <c r="T115" s="2">
        <v>1095.605651383137</v>
      </c>
      <c r="U115" s="2">
        <v>1085.475771198948</v>
      </c>
      <c r="V115" s="2">
        <v>1076.265830217418</v>
      </c>
      <c r="W115" s="2">
        <v>1062.81303545961</v>
      </c>
      <c r="X115" s="2">
        <v>1046.268785209344</v>
      </c>
      <c r="Y115" s="2">
        <f t="shared" si="1"/>
        <v>8.917191523</v>
      </c>
      <c r="Z115" s="109">
        <f t="shared" si="2"/>
        <v>-0.0003535514524</v>
      </c>
      <c r="AA115" s="109">
        <f t="shared" si="3"/>
        <v>-0.003503947979</v>
      </c>
    </row>
    <row r="116" ht="12.75" customHeight="1">
      <c r="A116" s="2" t="s">
        <v>696</v>
      </c>
      <c r="B116" s="2" t="s">
        <v>461</v>
      </c>
      <c r="C116" s="2">
        <v>138910.0</v>
      </c>
      <c r="D116" s="2">
        <v>137550.0</v>
      </c>
      <c r="E116" s="2">
        <v>136935.0</v>
      </c>
      <c r="F116" s="2">
        <v>137049.0</v>
      </c>
      <c r="G116" s="2">
        <v>137505.0</v>
      </c>
      <c r="H116" s="2">
        <v>137178.0</v>
      </c>
      <c r="I116" s="2">
        <v>136731.0</v>
      </c>
      <c r="J116" s="2">
        <v>136594.0</v>
      </c>
      <c r="K116" s="2">
        <v>138663.0</v>
      </c>
      <c r="L116" s="2">
        <v>139168.0</v>
      </c>
      <c r="M116" s="2">
        <v>136225.0</v>
      </c>
      <c r="N116" s="2">
        <v>8307.319486996392</v>
      </c>
      <c r="O116" s="2">
        <v>8225.933952447214</v>
      </c>
      <c r="P116" s="2">
        <v>8189.135623693255</v>
      </c>
      <c r="Q116" s="2">
        <v>8195.945897913703</v>
      </c>
      <c r="R116" s="2">
        <v>8223.251024106406</v>
      </c>
      <c r="S116" s="2">
        <v>8203.710374380147</v>
      </c>
      <c r="T116" s="2">
        <v>8176.991397146384</v>
      </c>
      <c r="U116" s="2">
        <v>8168.793207906424</v>
      </c>
      <c r="V116" s="2">
        <v>8292.504706738211</v>
      </c>
      <c r="W116" s="2">
        <v>8322.661257593061</v>
      </c>
      <c r="X116" s="2">
        <v>8146.603673541718</v>
      </c>
      <c r="Y116" s="2">
        <f t="shared" si="1"/>
        <v>160.7158135</v>
      </c>
      <c r="Z116" s="109">
        <f t="shared" si="2"/>
        <v>-0.0008136637487</v>
      </c>
      <c r="AA116" s="109">
        <f t="shared" si="3"/>
        <v>-0.0009360136026</v>
      </c>
    </row>
    <row r="117" ht="12.75" customHeight="1">
      <c r="A117" s="2" t="s">
        <v>697</v>
      </c>
      <c r="B117" s="2" t="s">
        <v>462</v>
      </c>
      <c r="C117" s="2">
        <v>368815.0</v>
      </c>
      <c r="D117" s="2">
        <v>255375.0</v>
      </c>
      <c r="E117" s="2">
        <v>226507.0</v>
      </c>
      <c r="F117" s="2">
        <v>231888.0</v>
      </c>
      <c r="G117" s="2">
        <v>222775.0</v>
      </c>
      <c r="H117" s="2">
        <v>244485.0</v>
      </c>
      <c r="I117" s="2">
        <v>256123.0</v>
      </c>
      <c r="J117" s="2">
        <v>266965.0</v>
      </c>
      <c r="K117" s="2">
        <v>253934.0</v>
      </c>
      <c r="L117" s="2">
        <v>257977.0</v>
      </c>
      <c r="M117" s="2">
        <v>270883.0</v>
      </c>
      <c r="N117" s="2">
        <v>20858.64649473811</v>
      </c>
      <c r="O117" s="2">
        <v>14441.62037848156</v>
      </c>
      <c r="P117" s="2">
        <v>12808.71771786775</v>
      </c>
      <c r="Q117" s="2">
        <v>13113.12700352791</v>
      </c>
      <c r="R117" s="2">
        <v>12597.72237977844</v>
      </c>
      <c r="S117" s="2">
        <v>13825.547891309</v>
      </c>
      <c r="T117" s="2">
        <v>14483.8246498078</v>
      </c>
      <c r="U117" s="2">
        <v>15096.98147188576</v>
      </c>
      <c r="V117" s="2">
        <v>14360.16967699099</v>
      </c>
      <c r="W117" s="2">
        <v>14588.79993955504</v>
      </c>
      <c r="X117" s="2">
        <v>15318.52616045696</v>
      </c>
      <c r="Y117" s="2">
        <f t="shared" si="1"/>
        <v>5540.120334</v>
      </c>
      <c r="Z117" s="109">
        <f t="shared" si="2"/>
        <v>-0.01278036219</v>
      </c>
      <c r="AA117" s="109">
        <f t="shared" si="3"/>
        <v>0.01974713754</v>
      </c>
    </row>
    <row r="118" ht="12.75" customHeight="1">
      <c r="A118" s="2" t="s">
        <v>698</v>
      </c>
      <c r="B118" s="2" t="s">
        <v>463</v>
      </c>
      <c r="C118" s="2">
        <v>148.0</v>
      </c>
      <c r="D118" s="2">
        <v>148.0</v>
      </c>
      <c r="E118" s="2">
        <v>148.0</v>
      </c>
      <c r="F118" s="2">
        <v>148.0</v>
      </c>
      <c r="G118" s="2">
        <v>148.0</v>
      </c>
      <c r="H118" s="2">
        <v>148.0</v>
      </c>
      <c r="I118" s="2">
        <v>148.0</v>
      </c>
      <c r="J118" s="2">
        <v>148.0</v>
      </c>
      <c r="K118" s="2">
        <v>148.0</v>
      </c>
      <c r="L118" s="2">
        <v>148.0</v>
      </c>
      <c r="M118" s="2">
        <v>148.0</v>
      </c>
      <c r="N118" s="2">
        <v>8.911715002600106</v>
      </c>
      <c r="O118" s="2">
        <v>8.911715002600106</v>
      </c>
      <c r="P118" s="2">
        <v>8.911715002600106</v>
      </c>
      <c r="Q118" s="2">
        <v>8.911715002600106</v>
      </c>
      <c r="R118" s="2">
        <v>8.911715002600106</v>
      </c>
      <c r="S118" s="2">
        <v>8.911715002600106</v>
      </c>
      <c r="T118" s="2">
        <v>8.911715002600106</v>
      </c>
      <c r="U118" s="2">
        <v>8.911715002600106</v>
      </c>
      <c r="V118" s="2">
        <v>8.911715002600106</v>
      </c>
      <c r="W118" s="2">
        <v>8.911715002600106</v>
      </c>
      <c r="X118" s="2">
        <v>8.911715002600106</v>
      </c>
      <c r="Y118" s="2">
        <f t="shared" si="1"/>
        <v>0</v>
      </c>
      <c r="Z118" s="109">
        <f t="shared" si="2"/>
        <v>0</v>
      </c>
      <c r="AA118" s="109">
        <f t="shared" si="3"/>
        <v>0</v>
      </c>
    </row>
    <row r="119" ht="12.75" customHeight="1">
      <c r="A119" s="2" t="s">
        <v>699</v>
      </c>
      <c r="B119" s="2" t="s">
        <v>464</v>
      </c>
      <c r="C119" s="2">
        <v>37331.0</v>
      </c>
      <c r="D119" s="2">
        <v>52844.0</v>
      </c>
      <c r="E119" s="2">
        <v>67112.0</v>
      </c>
      <c r="F119" s="2">
        <v>59131.0</v>
      </c>
      <c r="G119" s="2">
        <v>43304.0</v>
      </c>
      <c r="H119" s="2">
        <v>31595.0</v>
      </c>
      <c r="I119" s="2">
        <v>29731.0</v>
      </c>
      <c r="J119" s="2">
        <v>35392.0</v>
      </c>
      <c r="K119" s="2">
        <v>37675.0</v>
      </c>
      <c r="L119" s="2">
        <v>37435.0</v>
      </c>
      <c r="M119" s="2">
        <v>37288.0</v>
      </c>
      <c r="N119" s="2">
        <v>2056.762908523053</v>
      </c>
      <c r="O119" s="2">
        <v>2919.49606857058</v>
      </c>
      <c r="P119" s="2">
        <v>3711.807437220391</v>
      </c>
      <c r="Q119" s="2">
        <v>3267.911537004446</v>
      </c>
      <c r="R119" s="2">
        <v>2390.237060508678</v>
      </c>
      <c r="S119" s="2">
        <v>1740.070265372293</v>
      </c>
      <c r="T119" s="2">
        <v>1636.638903687338</v>
      </c>
      <c r="U119" s="2">
        <v>1950.341146298082</v>
      </c>
      <c r="V119" s="2">
        <v>2076.48753636942</v>
      </c>
      <c r="W119" s="2">
        <v>2062.942961787567</v>
      </c>
      <c r="X119" s="2">
        <v>2055.544600974735</v>
      </c>
      <c r="Y119" s="2">
        <f t="shared" si="1"/>
        <v>1.218307548</v>
      </c>
      <c r="Z119" s="109">
        <f t="shared" si="2"/>
        <v>-0.00002468793458</v>
      </c>
      <c r="AA119" s="109">
        <f t="shared" si="3"/>
        <v>-0.01497196118</v>
      </c>
    </row>
    <row r="120" ht="12.75" customHeight="1">
      <c r="A120" s="2" t="s">
        <v>583</v>
      </c>
      <c r="B120" s="2" t="s">
        <v>183</v>
      </c>
      <c r="C120" s="2">
        <v>4372779.0</v>
      </c>
      <c r="D120" s="2">
        <v>4327975.0</v>
      </c>
      <c r="E120" s="2">
        <v>4269154.0</v>
      </c>
      <c r="F120" s="2">
        <v>4282044.0</v>
      </c>
      <c r="G120" s="2">
        <v>4214133.0</v>
      </c>
      <c r="H120" s="2">
        <v>4145767.0</v>
      </c>
      <c r="I120" s="2">
        <v>4124949.0</v>
      </c>
      <c r="J120" s="2">
        <v>4127906.0</v>
      </c>
      <c r="K120" s="2">
        <v>4153233.0</v>
      </c>
      <c r="L120" s="2">
        <v>4195070.0</v>
      </c>
      <c r="M120" s="2">
        <v>4217727.0</v>
      </c>
      <c r="N120" s="2">
        <v>239990.0369035914</v>
      </c>
      <c r="O120" s="2">
        <v>237513.0456341954</v>
      </c>
      <c r="P120" s="2">
        <v>234277.5910958431</v>
      </c>
      <c r="Q120" s="2">
        <v>234979.4771672594</v>
      </c>
      <c r="R120" s="2">
        <v>231272.5243030173</v>
      </c>
      <c r="S120" s="2">
        <v>227551.4724519603</v>
      </c>
      <c r="T120" s="2">
        <v>226424.9161230895</v>
      </c>
      <c r="U120" s="2">
        <v>226586.0168282719</v>
      </c>
      <c r="V120" s="2">
        <v>227993.2645912425</v>
      </c>
      <c r="W120" s="2">
        <v>230271.8941843722</v>
      </c>
      <c r="X120" s="2">
        <v>231505.4482222014</v>
      </c>
      <c r="Y120" s="2">
        <f t="shared" si="1"/>
        <v>8484.588681</v>
      </c>
      <c r="Z120" s="109">
        <f t="shared" si="2"/>
        <v>-0.001498626016</v>
      </c>
      <c r="AA120" s="309">
        <f t="shared" si="3"/>
        <v>0.0001006684313</v>
      </c>
    </row>
    <row r="121" ht="12.75" customHeight="1">
      <c r="A121" s="2" t="s">
        <v>700</v>
      </c>
      <c r="B121" s="2" t="s">
        <v>465</v>
      </c>
      <c r="C121" s="2">
        <v>27805.0</v>
      </c>
      <c r="D121" s="2">
        <v>28006.0</v>
      </c>
      <c r="E121" s="2">
        <v>28068.0</v>
      </c>
      <c r="F121" s="2">
        <v>28244.0</v>
      </c>
      <c r="G121" s="2">
        <v>28122.0</v>
      </c>
      <c r="H121" s="2">
        <v>28133.0</v>
      </c>
      <c r="I121" s="2">
        <v>27902.0</v>
      </c>
      <c r="J121" s="2">
        <v>28142.0</v>
      </c>
      <c r="K121" s="2">
        <v>28159.0</v>
      </c>
      <c r="L121" s="2">
        <v>28128.0</v>
      </c>
      <c r="M121" s="2">
        <v>26928.0</v>
      </c>
      <c r="N121" s="2">
        <v>1623.029933073137</v>
      </c>
      <c r="O121" s="2">
        <v>1634.766652419809</v>
      </c>
      <c r="P121" s="2">
        <v>1638.398403810054</v>
      </c>
      <c r="Q121" s="2">
        <v>1648.674428999678</v>
      </c>
      <c r="R121" s="2">
        <v>1641.546377961205</v>
      </c>
      <c r="S121" s="2">
        <v>1642.192162058327</v>
      </c>
      <c r="T121" s="2">
        <v>1628.71337226426</v>
      </c>
      <c r="U121" s="2">
        <v>1642.722428598623</v>
      </c>
      <c r="V121" s="2">
        <v>1643.661019259157</v>
      </c>
      <c r="W121" s="2">
        <v>1641.84221249045</v>
      </c>
      <c r="X121" s="2">
        <v>1571.768630453372</v>
      </c>
      <c r="Y121" s="2">
        <f t="shared" si="1"/>
        <v>51.26130262</v>
      </c>
      <c r="Z121" s="109">
        <f t="shared" si="2"/>
        <v>-0.001336324234</v>
      </c>
      <c r="AA121" s="109">
        <f t="shared" si="3"/>
        <v>-0.004334300632</v>
      </c>
    </row>
    <row r="122" ht="12.75" customHeight="1">
      <c r="A122" s="2" t="s">
        <v>701</v>
      </c>
      <c r="B122" s="2" t="s">
        <v>1332</v>
      </c>
      <c r="C122" s="2">
        <v>4758018.0</v>
      </c>
      <c r="D122" s="2">
        <v>4729859.0</v>
      </c>
      <c r="E122" s="2">
        <v>4707631.0</v>
      </c>
      <c r="F122" s="2">
        <v>4710129.0</v>
      </c>
      <c r="G122" s="2">
        <v>4709564.0</v>
      </c>
      <c r="H122" s="2">
        <v>4716281.0</v>
      </c>
      <c r="I122" s="2">
        <v>4713569.0</v>
      </c>
      <c r="J122" s="2">
        <v>4732193.0</v>
      </c>
      <c r="K122" s="2">
        <v>4749031.0</v>
      </c>
      <c r="L122" s="2">
        <v>4758738.0</v>
      </c>
      <c r="M122" s="2">
        <v>4749679.0</v>
      </c>
      <c r="N122" s="2">
        <v>284856.0999175775</v>
      </c>
      <c r="O122" s="2">
        <v>283191.5015504841</v>
      </c>
      <c r="P122" s="2">
        <v>281867.055773218</v>
      </c>
      <c r="Q122" s="2">
        <v>282017.6673482577</v>
      </c>
      <c r="R122" s="2">
        <v>281984.1270320679</v>
      </c>
      <c r="S122" s="2">
        <v>282387.7835455282</v>
      </c>
      <c r="T122" s="2">
        <v>282226.8507571996</v>
      </c>
      <c r="U122" s="2">
        <v>283343.2639619785</v>
      </c>
      <c r="V122" s="2">
        <v>284352.9912328673</v>
      </c>
      <c r="W122" s="2">
        <v>284934.8743418485</v>
      </c>
      <c r="X122" s="2">
        <v>284392.096306692</v>
      </c>
      <c r="Y122" s="2">
        <f t="shared" si="1"/>
        <v>464.0036109</v>
      </c>
      <c r="Z122" s="109">
        <f t="shared" si="2"/>
        <v>-0.00006792408508</v>
      </c>
      <c r="AA122" s="109">
        <f t="shared" si="3"/>
        <v>0.0008506740726</v>
      </c>
    </row>
    <row r="123" ht="12.75" customHeight="1">
      <c r="A123" s="2" t="s">
        <v>702</v>
      </c>
      <c r="B123" s="2" t="s">
        <v>1333</v>
      </c>
      <c r="C123" s="2">
        <v>3304860.0</v>
      </c>
      <c r="D123" s="2">
        <v>3185344.0</v>
      </c>
      <c r="E123" s="2">
        <v>3123770.0</v>
      </c>
      <c r="F123" s="2">
        <v>3127003.0</v>
      </c>
      <c r="G123" s="2">
        <v>3122121.0</v>
      </c>
      <c r="H123" s="2">
        <v>3095209.0</v>
      </c>
      <c r="I123" s="2">
        <v>3066121.0</v>
      </c>
      <c r="J123" s="2">
        <v>3071589.0</v>
      </c>
      <c r="K123" s="2">
        <v>3108974.0</v>
      </c>
      <c r="L123" s="2">
        <v>3114304.0</v>
      </c>
      <c r="M123" s="2">
        <v>3109122.0</v>
      </c>
      <c r="N123" s="2">
        <v>196419.4912823759</v>
      </c>
      <c r="O123" s="2">
        <v>189350.3367116188</v>
      </c>
      <c r="P123" s="2">
        <v>185649.7839606613</v>
      </c>
      <c r="Q123" s="2">
        <v>185810.8859260467</v>
      </c>
      <c r="R123" s="2">
        <v>185513.2426045269</v>
      </c>
      <c r="S123" s="2">
        <v>183902.5376669971</v>
      </c>
      <c r="T123" s="2">
        <v>182160.9741522942</v>
      </c>
      <c r="U123" s="2">
        <v>182506.0459621203</v>
      </c>
      <c r="V123" s="2">
        <v>184807.287495396</v>
      </c>
      <c r="W123" s="2">
        <v>185103.1990445763</v>
      </c>
      <c r="X123" s="2">
        <v>184654.8862004886</v>
      </c>
      <c r="Y123" s="2">
        <f t="shared" si="1"/>
        <v>11764.60508</v>
      </c>
      <c r="Z123" s="109">
        <f t="shared" si="2"/>
        <v>-0.002570192671</v>
      </c>
      <c r="AA123" s="109">
        <f t="shared" si="3"/>
        <v>-0.0004636590066</v>
      </c>
    </row>
    <row r="124" ht="12.75" customHeight="1">
      <c r="A124" s="2" t="s">
        <v>703</v>
      </c>
      <c r="B124" s="2" t="s">
        <v>468</v>
      </c>
      <c r="C124" s="2">
        <v>4572.0</v>
      </c>
      <c r="D124" s="2">
        <v>4369.0</v>
      </c>
      <c r="E124" s="2">
        <v>4375.0</v>
      </c>
      <c r="F124" s="2">
        <v>4409.0</v>
      </c>
      <c r="G124" s="2">
        <v>4475.0</v>
      </c>
      <c r="H124" s="2">
        <v>4654.0</v>
      </c>
      <c r="I124" s="2">
        <v>4596.0</v>
      </c>
      <c r="J124" s="2">
        <v>4647.0</v>
      </c>
      <c r="K124" s="2">
        <v>4598.0</v>
      </c>
      <c r="L124" s="2">
        <v>4620.0</v>
      </c>
      <c r="M124" s="2">
        <v>4542.0</v>
      </c>
      <c r="N124" s="2">
        <v>264.8796457671937</v>
      </c>
      <c r="O124" s="2">
        <v>253.1055079087922</v>
      </c>
      <c r="P124" s="2">
        <v>253.4519146526943</v>
      </c>
      <c r="Q124" s="2">
        <v>255.4234531243478</v>
      </c>
      <c r="R124" s="2">
        <v>259.2514951625694</v>
      </c>
      <c r="S124" s="2">
        <v>269.627739795649</v>
      </c>
      <c r="T124" s="2">
        <v>266.2690349068342</v>
      </c>
      <c r="U124" s="2">
        <v>269.225266827033</v>
      </c>
      <c r="V124" s="2">
        <v>266.3818471570153</v>
      </c>
      <c r="W124" s="2">
        <v>267.6596588740092</v>
      </c>
      <c r="X124" s="2">
        <v>263.1441991101912</v>
      </c>
      <c r="Y124" s="2">
        <f t="shared" si="1"/>
        <v>1.735446657</v>
      </c>
      <c r="Z124" s="109">
        <f t="shared" si="2"/>
        <v>-0.0002738536782</v>
      </c>
      <c r="AA124" s="109">
        <f t="shared" si="3"/>
        <v>0.001491466447</v>
      </c>
    </row>
    <row r="125" ht="12.75" customHeight="1">
      <c r="A125" s="2" t="s">
        <v>704</v>
      </c>
      <c r="B125" s="2" t="s">
        <v>469</v>
      </c>
      <c r="C125" s="2">
        <v>496.0</v>
      </c>
      <c r="D125" s="2">
        <v>496.0</v>
      </c>
      <c r="E125" s="2">
        <v>496.0</v>
      </c>
      <c r="F125" s="2">
        <v>496.0</v>
      </c>
      <c r="G125" s="2">
        <v>496.0</v>
      </c>
      <c r="H125" s="2">
        <v>496.0</v>
      </c>
      <c r="I125" s="2">
        <v>496.0</v>
      </c>
      <c r="J125" s="2">
        <v>496.0</v>
      </c>
      <c r="K125" s="2">
        <v>496.0</v>
      </c>
      <c r="L125" s="2">
        <v>496.0</v>
      </c>
      <c r="M125" s="2">
        <v>496.0</v>
      </c>
      <c r="N125" s="2">
        <v>29.36241382094458</v>
      </c>
      <c r="O125" s="2">
        <v>29.36241382094458</v>
      </c>
      <c r="P125" s="2">
        <v>29.36241382094458</v>
      </c>
      <c r="Q125" s="2">
        <v>29.36241382094458</v>
      </c>
      <c r="R125" s="2">
        <v>29.36241382094458</v>
      </c>
      <c r="S125" s="2">
        <v>29.36241382094458</v>
      </c>
      <c r="T125" s="2">
        <v>29.36241382094458</v>
      </c>
      <c r="U125" s="2">
        <v>29.36241382094458</v>
      </c>
      <c r="V125" s="2">
        <v>29.36241382094458</v>
      </c>
      <c r="W125" s="2">
        <v>29.36241382094458</v>
      </c>
      <c r="X125" s="2">
        <v>29.36241382094458</v>
      </c>
      <c r="Y125" s="2">
        <f t="shared" si="1"/>
        <v>0</v>
      </c>
      <c r="Z125" s="109">
        <f t="shared" si="2"/>
        <v>0</v>
      </c>
      <c r="AA125" s="109">
        <f t="shared" si="3"/>
        <v>0</v>
      </c>
    </row>
    <row r="126" ht="12.75" customHeight="1">
      <c r="A126" s="2" t="s">
        <v>705</v>
      </c>
      <c r="B126" s="2" t="s">
        <v>470</v>
      </c>
      <c r="C126" s="2">
        <v>32405.0</v>
      </c>
      <c r="D126" s="2">
        <v>28531.0</v>
      </c>
      <c r="E126" s="2">
        <v>26658.0</v>
      </c>
      <c r="F126" s="2">
        <v>27238.0</v>
      </c>
      <c r="G126" s="2">
        <v>27225.0</v>
      </c>
      <c r="H126" s="2">
        <v>26902.0</v>
      </c>
      <c r="I126" s="2">
        <v>26112.0</v>
      </c>
      <c r="J126" s="2">
        <v>26030.0</v>
      </c>
      <c r="K126" s="2">
        <v>25597.0</v>
      </c>
      <c r="L126" s="2">
        <v>25915.0</v>
      </c>
      <c r="M126" s="2">
        <v>25003.0</v>
      </c>
      <c r="N126" s="2">
        <v>1899.156309781319</v>
      </c>
      <c r="O126" s="2">
        <v>1672.152535400629</v>
      </c>
      <c r="P126" s="2">
        <v>1562.354257502014</v>
      </c>
      <c r="Q126" s="2">
        <v>1596.365144100049</v>
      </c>
      <c r="R126" s="2">
        <v>1595.587525028715</v>
      </c>
      <c r="S126" s="2">
        <v>1576.52889364372</v>
      </c>
      <c r="T126" s="2">
        <v>1530.224074602138</v>
      </c>
      <c r="U126" s="2">
        <v>1525.422039499007</v>
      </c>
      <c r="V126" s="2">
        <v>1500.112299900308</v>
      </c>
      <c r="W126" s="2">
        <v>1518.921143119353</v>
      </c>
      <c r="X126" s="2">
        <v>1465.378634133107</v>
      </c>
      <c r="Y126" s="2">
        <f t="shared" si="1"/>
        <v>433.7776756</v>
      </c>
      <c r="Z126" s="109">
        <f t="shared" si="2"/>
        <v>-0.01074584961</v>
      </c>
      <c r="AA126" s="109">
        <f t="shared" si="3"/>
        <v>-0.008476704437</v>
      </c>
    </row>
    <row r="127" ht="12.75" customHeight="1">
      <c r="A127" s="2" t="s">
        <v>169</v>
      </c>
      <c r="B127" s="2" t="s">
        <v>169</v>
      </c>
      <c r="C127" s="2">
        <f t="shared" ref="C127:X127" si="4">SUM(C5:C126)</f>
        <v>257741041</v>
      </c>
      <c r="D127" s="2">
        <f t="shared" si="4"/>
        <v>251271221</v>
      </c>
      <c r="E127" s="2">
        <f t="shared" si="4"/>
        <v>248076611</v>
      </c>
      <c r="F127" s="2">
        <f t="shared" si="4"/>
        <v>248175523</v>
      </c>
      <c r="G127" s="2">
        <f t="shared" si="4"/>
        <v>247295943</v>
      </c>
      <c r="H127" s="2">
        <f t="shared" si="4"/>
        <v>245861210</v>
      </c>
      <c r="I127" s="2">
        <f t="shared" si="4"/>
        <v>245251100</v>
      </c>
      <c r="J127" s="2">
        <f t="shared" si="4"/>
        <v>245980369</v>
      </c>
      <c r="K127" s="2">
        <f t="shared" si="4"/>
        <v>246820291</v>
      </c>
      <c r="L127" s="2">
        <f t="shared" si="4"/>
        <v>246918130</v>
      </c>
      <c r="M127" s="2">
        <f t="shared" si="4"/>
        <v>245941573</v>
      </c>
      <c r="N127" s="2">
        <f t="shared" si="4"/>
        <v>15254548.58</v>
      </c>
      <c r="O127" s="2">
        <f t="shared" si="4"/>
        <v>14872894.39</v>
      </c>
      <c r="P127" s="2">
        <f t="shared" si="4"/>
        <v>14684917.56</v>
      </c>
      <c r="Q127" s="2">
        <f t="shared" si="4"/>
        <v>14690785.04</v>
      </c>
      <c r="R127" s="2">
        <f t="shared" si="4"/>
        <v>14640034.91</v>
      </c>
      <c r="S127" s="2">
        <f t="shared" si="4"/>
        <v>14555894.12</v>
      </c>
      <c r="T127" s="2">
        <f t="shared" si="4"/>
        <v>14519536.71</v>
      </c>
      <c r="U127" s="2">
        <f t="shared" si="4"/>
        <v>14561780.06</v>
      </c>
      <c r="V127" s="2">
        <f t="shared" si="4"/>
        <v>14610585.43</v>
      </c>
      <c r="W127" s="2">
        <f t="shared" si="4"/>
        <v>14616338.68</v>
      </c>
      <c r="X127" s="2">
        <f t="shared" si="4"/>
        <v>14559296.6</v>
      </c>
      <c r="Y127" s="310"/>
      <c r="Z127" s="310"/>
      <c r="AA127" s="109">
        <f t="shared" si="3"/>
        <v>-0.0005528633538</v>
      </c>
    </row>
    <row r="128" ht="12.75" customHeight="1">
      <c r="AA128" s="109">
        <f>AVERAGE(AA5:AA126)</f>
        <v>-0.001815866383</v>
      </c>
    </row>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2">
    <mergeCell ref="A1:H1"/>
    <mergeCell ref="A2:H2"/>
  </mergeCells>
  <conditionalFormatting sqref="AA5:AA128">
    <cfRule type="colorScale" priority="1">
      <colorScale>
        <cfvo type="min"/>
        <cfvo type="percentile" val="50"/>
        <cfvo type="max"/>
        <color rgb="FFF8696B"/>
        <color rgb="FFFCFCFF"/>
        <color rgb="FF63BE7B"/>
      </colorScale>
    </cfRule>
  </conditionalFormatting>
  <conditionalFormatting sqref="AA5:AA128">
    <cfRule type="colorScale" priority="2">
      <colorScale>
        <cfvo type="min"/>
        <cfvo type="max"/>
        <color rgb="FFF8696B"/>
        <color rgb="FFFCFCFF"/>
      </colorScale>
    </cfRule>
  </conditionalFormatting>
  <printOptions/>
  <pageMargins bottom="0.75" footer="0.0" header="0.0" left="0.236111111111111" right="0.236111111111111" top="0.75"/>
  <pageSetup orientation="landscape"/>
  <headerFooter>
    <oddFooter>&amp;CPage &amp;P of </oddFooter>
  </headerFooter>
  <drawing r:id="rId1"/>
</worksheet>
</file>

<file path=xl/worksheets/sheet4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8">
    <tabColor rgb="FFFFF2CC"/>
    <pageSetUpPr/>
  </sheetPr>
  <sheetViews>
    <sheetView workbookViewId="0"/>
  </sheetViews>
  <sheetFormatPr customHeight="1" defaultColWidth="12.63" defaultRowHeight="15.0"/>
  <cols>
    <col customWidth="1" min="1" max="1" width="29.13"/>
    <col customWidth="1" min="2" max="2" width="17.63"/>
    <col customWidth="1" min="3" max="32" width="13.5"/>
    <col customWidth="1" min="33" max="33" width="26.63"/>
  </cols>
  <sheetData>
    <row r="1" ht="27.0" customHeight="1">
      <c r="A1" s="46" t="s">
        <v>1334</v>
      </c>
      <c r="I1" s="2"/>
      <c r="J1" s="2"/>
      <c r="K1" s="2"/>
      <c r="L1" s="2"/>
      <c r="M1" s="2"/>
      <c r="N1" s="2"/>
      <c r="O1" s="2"/>
      <c r="P1" s="2"/>
      <c r="Q1" s="2"/>
      <c r="R1" s="2"/>
      <c r="S1" s="2"/>
      <c r="T1" s="2"/>
      <c r="U1" s="2"/>
      <c r="V1" s="2"/>
      <c r="W1" s="2"/>
      <c r="X1" s="2"/>
      <c r="Y1" s="2"/>
      <c r="Z1" s="2"/>
      <c r="AA1" s="2"/>
      <c r="AB1" s="2"/>
      <c r="AC1" s="2"/>
      <c r="AD1" s="2"/>
      <c r="AE1" s="2"/>
      <c r="AF1" s="2"/>
      <c r="AG1" s="2"/>
    </row>
    <row r="2" ht="53.25" customHeight="1">
      <c r="A2" s="46" t="s">
        <v>1335</v>
      </c>
      <c r="I2" s="2"/>
      <c r="J2" s="2"/>
      <c r="K2" s="2"/>
      <c r="L2" s="2"/>
      <c r="M2" s="2"/>
      <c r="N2" s="2"/>
      <c r="O2" s="2"/>
      <c r="P2" s="2"/>
      <c r="Q2" s="2"/>
      <c r="R2" s="2"/>
      <c r="S2" s="2"/>
      <c r="T2" s="2"/>
      <c r="U2" s="2"/>
      <c r="V2" s="2"/>
      <c r="W2" s="2"/>
      <c r="X2" s="2"/>
      <c r="Y2" s="2"/>
      <c r="Z2" s="2"/>
      <c r="AA2" s="2"/>
      <c r="AB2" s="2"/>
      <c r="AC2" s="2"/>
      <c r="AD2" s="2"/>
      <c r="AE2" s="2"/>
      <c r="AF2" s="2"/>
      <c r="AG2" s="2"/>
    </row>
    <row r="3" ht="40.5" customHeight="1">
      <c r="A3" s="311" t="s">
        <v>1299</v>
      </c>
      <c r="B3" s="312" t="s">
        <v>1336</v>
      </c>
      <c r="C3" s="312" t="s">
        <v>1337</v>
      </c>
      <c r="D3" s="46"/>
      <c r="E3" s="46"/>
      <c r="F3" s="46"/>
      <c r="G3" s="46"/>
      <c r="H3" s="46"/>
      <c r="I3" s="2"/>
      <c r="J3" s="2"/>
      <c r="K3" s="2"/>
      <c r="L3" s="2"/>
      <c r="M3" s="2"/>
      <c r="N3" s="2"/>
      <c r="O3" s="2"/>
      <c r="P3" s="2"/>
      <c r="Q3" s="2"/>
      <c r="R3" s="2"/>
      <c r="S3" s="2"/>
      <c r="T3" s="2"/>
      <c r="U3" s="2"/>
      <c r="V3" s="2"/>
      <c r="W3" s="2"/>
      <c r="X3" s="2"/>
      <c r="Y3" s="2"/>
      <c r="Z3" s="2"/>
      <c r="AA3" s="2"/>
      <c r="AB3" s="2"/>
      <c r="AC3" s="2"/>
      <c r="AD3" s="2"/>
      <c r="AE3" s="2"/>
      <c r="AF3" s="2"/>
      <c r="AG3" s="2"/>
    </row>
    <row r="4" ht="12.75" customHeight="1">
      <c r="A4" s="13" t="s">
        <v>111</v>
      </c>
      <c r="B4" s="13" t="s">
        <v>124</v>
      </c>
      <c r="C4" s="313" t="s">
        <v>1338</v>
      </c>
      <c r="D4" s="313" t="s">
        <v>1339</v>
      </c>
      <c r="E4" s="313" t="s">
        <v>1340</v>
      </c>
      <c r="F4" s="313" t="s">
        <v>1341</v>
      </c>
      <c r="G4" s="313" t="s">
        <v>1342</v>
      </c>
      <c r="H4" s="313" t="s">
        <v>1343</v>
      </c>
      <c r="I4" s="313" t="s">
        <v>1344</v>
      </c>
      <c r="J4" s="313" t="s">
        <v>1345</v>
      </c>
      <c r="K4" s="313" t="s">
        <v>1346</v>
      </c>
      <c r="L4" s="313" t="s">
        <v>1347</v>
      </c>
      <c r="M4" s="313" t="s">
        <v>1348</v>
      </c>
      <c r="N4" s="313" t="s">
        <v>1336</v>
      </c>
      <c r="O4" s="313" t="s">
        <v>1349</v>
      </c>
      <c r="P4" s="313" t="s">
        <v>1350</v>
      </c>
      <c r="Q4" s="313" t="s">
        <v>1351</v>
      </c>
      <c r="R4" s="313" t="s">
        <v>1352</v>
      </c>
      <c r="S4" s="313" t="s">
        <v>1353</v>
      </c>
      <c r="T4" s="313" t="s">
        <v>1354</v>
      </c>
      <c r="U4" s="313" t="s">
        <v>1355</v>
      </c>
      <c r="V4" s="313" t="s">
        <v>1356</v>
      </c>
      <c r="W4" s="313" t="s">
        <v>1357</v>
      </c>
      <c r="X4" s="313" t="s">
        <v>1358</v>
      </c>
      <c r="Y4" s="313" t="s">
        <v>1359</v>
      </c>
      <c r="Z4" s="313" t="s">
        <v>1360</v>
      </c>
      <c r="AA4" s="314" t="s">
        <v>1361</v>
      </c>
      <c r="AB4" s="313" t="s">
        <v>1362</v>
      </c>
      <c r="AC4" s="313" t="s">
        <v>1363</v>
      </c>
      <c r="AD4" s="313" t="s">
        <v>1364</v>
      </c>
      <c r="AE4" s="314" t="s">
        <v>1365</v>
      </c>
      <c r="AF4" s="313" t="s">
        <v>1351</v>
      </c>
      <c r="AG4" s="315" t="s">
        <v>1337</v>
      </c>
    </row>
    <row r="5" ht="12.75" customHeight="1">
      <c r="A5" s="2" t="s">
        <v>359</v>
      </c>
      <c r="B5" s="2" t="str">
        <f t="array" ref="B5">INDEX(Countries!D5:D265, MATCH(A5, Countries!B5:B265, 0))</f>
        <v>ASM</v>
      </c>
      <c r="C5" s="39">
        <v>0.187447</v>
      </c>
      <c r="D5" s="39">
        <v>0.0</v>
      </c>
      <c r="E5" s="39">
        <v>0.187447</v>
      </c>
      <c r="F5" s="39">
        <v>0.0</v>
      </c>
      <c r="G5" s="39">
        <v>0.187447</v>
      </c>
      <c r="H5" s="39">
        <v>0.0</v>
      </c>
      <c r="I5" s="39">
        <v>0.187447</v>
      </c>
      <c r="J5" s="39">
        <v>0.0</v>
      </c>
      <c r="K5" s="39">
        <v>0.187447</v>
      </c>
      <c r="L5" s="39">
        <v>0.0</v>
      </c>
      <c r="M5" s="39">
        <f t="shared" ref="M5:M111" si="3">K5-L5</f>
        <v>0.187447</v>
      </c>
      <c r="N5" s="39">
        <f t="shared" ref="N5:N111" si="4">M5*100</f>
        <v>18.7447</v>
      </c>
      <c r="O5" s="39">
        <f t="shared" ref="O5:P5" si="1">E5-K5</f>
        <v>0</v>
      </c>
      <c r="P5" s="39">
        <f t="shared" si="1"/>
        <v>0</v>
      </c>
      <c r="Q5" s="109">
        <f t="shared" ref="Q5:Q111" si="6">L5/K5</f>
        <v>0</v>
      </c>
      <c r="R5" s="109">
        <f t="shared" ref="R5:R111" si="7">O5/E5</f>
        <v>0</v>
      </c>
      <c r="S5" s="316">
        <f t="shared" ref="S5:S111" si="8">((E5-F5)-(K5-L5))/(E5-F5)</f>
        <v>0</v>
      </c>
      <c r="T5" s="109" t="str">
        <f t="shared" ref="T5:T111" si="9">P5/F5</f>
        <v>#DIV/0!</v>
      </c>
      <c r="U5" s="316">
        <f t="shared" ref="U5:U111" si="10">K5/$K$113</f>
        <v>0.000001379610046</v>
      </c>
      <c r="V5" s="101" t="str">
        <f t="shared" ref="V5:V111" si="11">P5/O5</f>
        <v>#DIV/0!</v>
      </c>
      <c r="W5" s="39">
        <f t="shared" ref="W5:W111" si="12">O5/21</f>
        <v>0</v>
      </c>
      <c r="X5" s="2">
        <f t="shared" ref="X5:X111" si="13">(O5-P5)/21</f>
        <v>0</v>
      </c>
      <c r="Y5" s="2">
        <f t="shared" ref="Y5:Y111" si="14">P5/21</f>
        <v>0</v>
      </c>
      <c r="Z5" s="109">
        <f t="shared" ref="Z5:Z111" si="15">W5/C5</f>
        <v>0</v>
      </c>
      <c r="AA5" s="317">
        <f t="shared" ref="AA5:AA111" si="16">X5/(C5-D5)</f>
        <v>0</v>
      </c>
      <c r="AB5" s="109" t="str">
        <f t="shared" ref="AB5:AB111" si="17">Y5/D5</f>
        <v>#DIV/0!</v>
      </c>
      <c r="AC5" s="109">
        <f t="shared" ref="AC5:AD5" si="2">RRI(20,E5,K5)</f>
        <v>0</v>
      </c>
      <c r="AD5" s="109" t="str">
        <f t="shared" si="2"/>
        <v>#NUM!</v>
      </c>
      <c r="AE5" s="317">
        <f t="shared" ref="AE5:AE111" si="19">RRI(20,(E5-F5),(K5-L5))</f>
        <v>0</v>
      </c>
      <c r="AF5" s="109">
        <f t="shared" ref="AF5:AF111" si="20">Q5</f>
        <v>0</v>
      </c>
      <c r="AG5" s="318">
        <f t="shared" ref="AG5:AG111" si="21">IF(ISNUMBER(AE5),AE5,0)</f>
        <v>0</v>
      </c>
    </row>
    <row r="6" ht="12.75" customHeight="1">
      <c r="A6" s="2" t="s">
        <v>360</v>
      </c>
      <c r="B6" s="2" t="str">
        <f t="array" ref="B6">INDEX(Countries!D6:D266, MATCH(A6, Countries!B6:B266, 0))</f>
        <v>AGO</v>
      </c>
      <c r="C6" s="39">
        <v>139.542529</v>
      </c>
      <c r="D6" s="39">
        <v>1.769203</v>
      </c>
      <c r="E6" s="39">
        <v>136.884844</v>
      </c>
      <c r="F6" s="39">
        <v>1.725696</v>
      </c>
      <c r="G6" s="39">
        <v>133.431203</v>
      </c>
      <c r="H6" s="39">
        <v>1.7158</v>
      </c>
      <c r="I6" s="39">
        <v>129.15541</v>
      </c>
      <c r="J6" s="39">
        <v>1.611917</v>
      </c>
      <c r="K6" s="39">
        <v>132.828293</v>
      </c>
      <c r="L6" s="39">
        <v>1.687598</v>
      </c>
      <c r="M6" s="39">
        <f t="shared" si="3"/>
        <v>131.140695</v>
      </c>
      <c r="N6" s="39">
        <f t="shared" si="4"/>
        <v>13114.0695</v>
      </c>
      <c r="O6" s="39">
        <f t="shared" ref="O6:P6" si="5">E6-K6</f>
        <v>4.056551</v>
      </c>
      <c r="P6" s="39">
        <f t="shared" si="5"/>
        <v>0.038098</v>
      </c>
      <c r="Q6" s="109">
        <f t="shared" si="6"/>
        <v>0.01270510945</v>
      </c>
      <c r="R6" s="109">
        <f t="shared" si="7"/>
        <v>0.02963477096</v>
      </c>
      <c r="S6" s="316">
        <f t="shared" si="8"/>
        <v>0.0297312691</v>
      </c>
      <c r="T6" s="109">
        <f t="shared" si="9"/>
        <v>0.02207688956</v>
      </c>
      <c r="U6" s="316">
        <f t="shared" si="10"/>
        <v>0.0009776163255</v>
      </c>
      <c r="V6" s="101">
        <f t="shared" si="11"/>
        <v>0.00939172218</v>
      </c>
      <c r="W6" s="39">
        <f t="shared" si="12"/>
        <v>0.1931690952</v>
      </c>
      <c r="X6" s="2">
        <f t="shared" si="13"/>
        <v>0.1913549048</v>
      </c>
      <c r="Y6" s="2">
        <f t="shared" si="14"/>
        <v>0.001814190476</v>
      </c>
      <c r="Z6" s="109">
        <f t="shared" si="15"/>
        <v>0.001384302668</v>
      </c>
      <c r="AA6" s="319">
        <f t="shared" si="16"/>
        <v>0.001388911122</v>
      </c>
      <c r="AB6" s="109">
        <f t="shared" si="17"/>
        <v>0.001025428103</v>
      </c>
      <c r="AC6" s="109">
        <f t="shared" ref="AC6:AD6" si="18">RRI(20,E6,K6)</f>
        <v>-0.00150300703</v>
      </c>
      <c r="AD6" s="109">
        <f t="shared" si="18"/>
        <v>-0.001115588828</v>
      </c>
      <c r="AE6" s="317">
        <f t="shared" si="19"/>
        <v>-0.00150797205</v>
      </c>
      <c r="AF6" s="109">
        <f t="shared" si="20"/>
        <v>0.01270510945</v>
      </c>
      <c r="AG6" s="318">
        <f t="shared" si="21"/>
        <v>-0.00150797205</v>
      </c>
    </row>
    <row r="7" ht="12.75" customHeight="1">
      <c r="A7" s="2" t="s">
        <v>361</v>
      </c>
      <c r="B7" s="2" t="str">
        <f t="array" ref="B7">INDEX(Countries!D7:D267, MATCH(A7, Countries!B7:B267, 0))</f>
        <v>AIA</v>
      </c>
      <c r="C7" s="39">
        <v>0.021393</v>
      </c>
      <c r="D7" s="39">
        <v>0.0</v>
      </c>
      <c r="E7" s="39">
        <v>0.021393</v>
      </c>
      <c r="F7" s="39">
        <v>0.0</v>
      </c>
      <c r="G7" s="39">
        <v>0.021393</v>
      </c>
      <c r="H7" s="39">
        <v>0.0</v>
      </c>
      <c r="I7" s="39">
        <v>0.008674</v>
      </c>
      <c r="J7" s="39">
        <v>0.0</v>
      </c>
      <c r="K7" s="39">
        <v>0.008674</v>
      </c>
      <c r="L7" s="39">
        <v>0.0</v>
      </c>
      <c r="M7" s="39">
        <f t="shared" si="3"/>
        <v>0.008674</v>
      </c>
      <c r="N7" s="39">
        <f t="shared" si="4"/>
        <v>0.8674</v>
      </c>
      <c r="O7" s="39">
        <f t="shared" ref="O7:P7" si="22">E7-K7</f>
        <v>0.012719</v>
      </c>
      <c r="P7" s="39">
        <f t="shared" si="22"/>
        <v>0</v>
      </c>
      <c r="Q7" s="109">
        <f t="shared" si="6"/>
        <v>0</v>
      </c>
      <c r="R7" s="109">
        <f t="shared" si="7"/>
        <v>0.5945402702</v>
      </c>
      <c r="S7" s="316">
        <f t="shared" si="8"/>
        <v>0.5945402702</v>
      </c>
      <c r="T7" s="109" t="str">
        <f t="shared" si="9"/>
        <v>#DIV/0!</v>
      </c>
      <c r="U7" s="316">
        <f t="shared" si="10"/>
        <v>0.00000006384064582</v>
      </c>
      <c r="V7" s="101">
        <f t="shared" si="11"/>
        <v>0</v>
      </c>
      <c r="W7" s="39">
        <f t="shared" si="12"/>
        <v>0.0006056666667</v>
      </c>
      <c r="X7" s="2">
        <f t="shared" si="13"/>
        <v>0.0006056666667</v>
      </c>
      <c r="Y7" s="2">
        <f t="shared" si="14"/>
        <v>0</v>
      </c>
      <c r="Z7" s="109">
        <f t="shared" si="15"/>
        <v>0.02831144144</v>
      </c>
      <c r="AA7" s="317">
        <f t="shared" si="16"/>
        <v>0.02831144144</v>
      </c>
      <c r="AB7" s="109" t="str">
        <f t="shared" si="17"/>
        <v>#DIV/0!</v>
      </c>
      <c r="AC7" s="109">
        <f t="shared" ref="AC7:AD7" si="23">RRI(20,E7,K7)</f>
        <v>-0.04413318072</v>
      </c>
      <c r="AD7" s="109" t="str">
        <f t="shared" si="23"/>
        <v>#NUM!</v>
      </c>
      <c r="AE7" s="317">
        <f t="shared" si="19"/>
        <v>-0.04413318072</v>
      </c>
      <c r="AF7" s="109">
        <f t="shared" si="20"/>
        <v>0</v>
      </c>
      <c r="AG7" s="318">
        <f t="shared" si="21"/>
        <v>-0.04413318072</v>
      </c>
    </row>
    <row r="8" ht="12.75" customHeight="1">
      <c r="A8" s="2" t="s">
        <v>362</v>
      </c>
      <c r="B8" s="2" t="str">
        <f t="array" ref="B8">INDEX(Countries!D8:D268, MATCH(A8, Countries!B8:B268, 0))</f>
        <v>ATG</v>
      </c>
      <c r="C8" s="39">
        <v>9.064915</v>
      </c>
      <c r="D8" s="39">
        <v>4.494175</v>
      </c>
      <c r="E8" s="39">
        <v>9.048649</v>
      </c>
      <c r="F8" s="39">
        <v>4.479555</v>
      </c>
      <c r="G8" s="39">
        <v>9.048649</v>
      </c>
      <c r="H8" s="39">
        <v>4.479555</v>
      </c>
      <c r="I8" s="39">
        <v>8.856625</v>
      </c>
      <c r="J8" s="39">
        <v>4.435916</v>
      </c>
      <c r="K8" s="39">
        <v>8.863024</v>
      </c>
      <c r="L8" s="39">
        <v>4.444657</v>
      </c>
      <c r="M8" s="39">
        <f t="shared" si="3"/>
        <v>4.418367</v>
      </c>
      <c r="N8" s="39">
        <f t="shared" si="4"/>
        <v>441.8367</v>
      </c>
      <c r="O8" s="39">
        <f t="shared" ref="O8:P8" si="24">E8-K8</f>
        <v>0.185625</v>
      </c>
      <c r="P8" s="39">
        <f t="shared" si="24"/>
        <v>0.034898</v>
      </c>
      <c r="Q8" s="109">
        <f t="shared" si="6"/>
        <v>0.5014831281</v>
      </c>
      <c r="R8" s="109">
        <f t="shared" si="7"/>
        <v>0.02051411211</v>
      </c>
      <c r="S8" s="316">
        <f t="shared" si="8"/>
        <v>0.032988378</v>
      </c>
      <c r="T8" s="109">
        <f t="shared" si="9"/>
        <v>0.007790505977</v>
      </c>
      <c r="U8" s="316">
        <f t="shared" si="10"/>
        <v>0.00006523186258</v>
      </c>
      <c r="V8" s="101">
        <f t="shared" si="11"/>
        <v>0.1880026936</v>
      </c>
      <c r="W8" s="39">
        <f t="shared" si="12"/>
        <v>0.008839285714</v>
      </c>
      <c r="X8" s="2">
        <f t="shared" si="13"/>
        <v>0.00717747619</v>
      </c>
      <c r="Y8" s="2">
        <f t="shared" si="14"/>
        <v>0.001661809524</v>
      </c>
      <c r="Z8" s="109">
        <f t="shared" si="15"/>
        <v>0.0009751096082</v>
      </c>
      <c r="AA8" s="317">
        <f t="shared" si="16"/>
        <v>0.001570309445</v>
      </c>
      <c r="AB8" s="109">
        <f t="shared" si="17"/>
        <v>0.0003697696516</v>
      </c>
      <c r="AC8" s="109">
        <f t="shared" ref="AC8:AD8" si="25">RRI(20,E8,K8)</f>
        <v>-0.00103583561</v>
      </c>
      <c r="AD8" s="109">
        <f t="shared" si="25"/>
        <v>-0.0003909740748</v>
      </c>
      <c r="AE8" s="317">
        <f t="shared" si="19"/>
        <v>-0.001675832471</v>
      </c>
      <c r="AF8" s="109">
        <f t="shared" si="20"/>
        <v>0.5014831281</v>
      </c>
      <c r="AG8" s="318">
        <f t="shared" si="21"/>
        <v>-0.001675832471</v>
      </c>
    </row>
    <row r="9" ht="12.75" customHeight="1">
      <c r="A9" s="2" t="s">
        <v>363</v>
      </c>
      <c r="B9" s="2" t="str">
        <f t="array" ref="B9">INDEX(Countries!D9:D269, MATCH(A9, Countries!B9:B269, 0))</f>
        <v>ABW</v>
      </c>
      <c r="C9" s="39">
        <v>0.543387</v>
      </c>
      <c r="D9" s="39">
        <v>0.008297</v>
      </c>
      <c r="E9" s="39">
        <v>0.543387</v>
      </c>
      <c r="F9" s="39">
        <v>0.008297</v>
      </c>
      <c r="G9" s="39">
        <v>0.337894</v>
      </c>
      <c r="H9" s="39">
        <v>0.008297</v>
      </c>
      <c r="I9" s="39">
        <v>0.337894</v>
      </c>
      <c r="J9" s="39">
        <v>0.008297</v>
      </c>
      <c r="K9" s="39">
        <v>0.337894</v>
      </c>
      <c r="L9" s="39">
        <v>0.008297</v>
      </c>
      <c r="M9" s="39">
        <f t="shared" si="3"/>
        <v>0.329597</v>
      </c>
      <c r="N9" s="39">
        <f t="shared" si="4"/>
        <v>32.9597</v>
      </c>
      <c r="O9" s="39">
        <f t="shared" ref="O9:P9" si="26">E9-K9</f>
        <v>0.205493</v>
      </c>
      <c r="P9" s="39">
        <f t="shared" si="26"/>
        <v>0</v>
      </c>
      <c r="Q9" s="109">
        <f t="shared" si="6"/>
        <v>0.02455503797</v>
      </c>
      <c r="R9" s="109">
        <f t="shared" si="7"/>
        <v>0.3781706224</v>
      </c>
      <c r="S9" s="316">
        <f t="shared" si="8"/>
        <v>0.3840344615</v>
      </c>
      <c r="T9" s="109">
        <f t="shared" si="9"/>
        <v>0</v>
      </c>
      <c r="U9" s="316">
        <f t="shared" si="10"/>
        <v>0.000002486900067</v>
      </c>
      <c r="V9" s="101">
        <f t="shared" si="11"/>
        <v>0</v>
      </c>
      <c r="W9" s="39">
        <f t="shared" si="12"/>
        <v>0.009785380952</v>
      </c>
      <c r="X9" s="2">
        <f t="shared" si="13"/>
        <v>0.009785380952</v>
      </c>
      <c r="Y9" s="2">
        <f t="shared" si="14"/>
        <v>0</v>
      </c>
      <c r="Z9" s="109">
        <f t="shared" si="15"/>
        <v>0.01800812488</v>
      </c>
      <c r="AA9" s="317">
        <f t="shared" si="16"/>
        <v>0.01828735531</v>
      </c>
      <c r="AB9" s="109">
        <f t="shared" si="17"/>
        <v>0</v>
      </c>
      <c r="AC9" s="109">
        <f t="shared" ref="AC9:AD9" si="27">RRI(20,E9,K9)</f>
        <v>-0.02347456004</v>
      </c>
      <c r="AD9" s="109">
        <f t="shared" si="27"/>
        <v>0</v>
      </c>
      <c r="AE9" s="317">
        <f t="shared" si="19"/>
        <v>-0.02393706596</v>
      </c>
      <c r="AF9" s="109">
        <f t="shared" si="20"/>
        <v>0.02455503797</v>
      </c>
      <c r="AG9" s="318">
        <f t="shared" si="21"/>
        <v>-0.02393706596</v>
      </c>
    </row>
    <row r="10" ht="12.75" customHeight="1">
      <c r="A10" s="51" t="s">
        <v>185</v>
      </c>
      <c r="B10" s="2" t="str">
        <f t="array" ref="B10">INDEX(Countries!D10:D270, MATCH(A10, Countries!B10:B270, 0))</f>
        <v>AUS</v>
      </c>
      <c r="C10" s="320">
        <v>10092.357902</v>
      </c>
      <c r="D10" s="320">
        <v>5038.730573</v>
      </c>
      <c r="E10" s="320">
        <v>9951.484408</v>
      </c>
      <c r="F10" s="320">
        <v>4976.177233</v>
      </c>
      <c r="G10" s="320">
        <v>9857.920227</v>
      </c>
      <c r="H10" s="320">
        <v>4946.605567</v>
      </c>
      <c r="I10" s="320">
        <v>9892.705637</v>
      </c>
      <c r="J10" s="320">
        <v>4939.60614</v>
      </c>
      <c r="K10" s="320">
        <v>9671.315681</v>
      </c>
      <c r="L10" s="320">
        <v>4842.996015</v>
      </c>
      <c r="M10" s="39">
        <f t="shared" si="3"/>
        <v>4828.319666</v>
      </c>
      <c r="N10" s="39">
        <f t="shared" si="4"/>
        <v>482831.9666</v>
      </c>
      <c r="O10" s="320">
        <f t="shared" ref="O10:P10" si="28">E10-K10</f>
        <v>280.168727</v>
      </c>
      <c r="P10" s="320">
        <f t="shared" si="28"/>
        <v>133.181218</v>
      </c>
      <c r="Q10" s="85">
        <f t="shared" si="6"/>
        <v>0.5007587566</v>
      </c>
      <c r="R10" s="85">
        <f t="shared" si="7"/>
        <v>0.02815346088</v>
      </c>
      <c r="S10" s="79">
        <f t="shared" si="8"/>
        <v>0.02954340382</v>
      </c>
      <c r="T10" s="85">
        <f t="shared" si="9"/>
        <v>0.02676376097</v>
      </c>
      <c r="U10" s="79">
        <f t="shared" si="10"/>
        <v>0.0711808899</v>
      </c>
      <c r="V10" s="321">
        <f t="shared" si="11"/>
        <v>0.4753607564</v>
      </c>
      <c r="W10" s="320">
        <f t="shared" si="12"/>
        <v>13.34136795</v>
      </c>
      <c r="X10" s="51">
        <f t="shared" si="13"/>
        <v>6.99940519</v>
      </c>
      <c r="Y10" s="51">
        <f t="shared" si="14"/>
        <v>6.341962762</v>
      </c>
      <c r="Z10" s="85">
        <f t="shared" si="15"/>
        <v>0.001321927748</v>
      </c>
      <c r="AA10" s="85">
        <f t="shared" si="16"/>
        <v>0.001385025989</v>
      </c>
      <c r="AB10" s="85">
        <f t="shared" si="17"/>
        <v>0.00125864296</v>
      </c>
      <c r="AC10" s="85">
        <f t="shared" ref="AC10:AD10" si="29">RRI(20,E10,K10)</f>
        <v>-0.001426849509</v>
      </c>
      <c r="AD10" s="85">
        <f t="shared" si="29"/>
        <v>-0.001355502065</v>
      </c>
      <c r="AE10" s="317">
        <f t="shared" si="19"/>
        <v>-0.001498306443</v>
      </c>
      <c r="AF10" s="85">
        <f t="shared" si="20"/>
        <v>0.5007587566</v>
      </c>
      <c r="AG10" s="318">
        <f t="shared" si="21"/>
        <v>-0.001498306443</v>
      </c>
    </row>
    <row r="11" ht="12.75" customHeight="1">
      <c r="A11" s="51" t="s">
        <v>186</v>
      </c>
      <c r="B11" s="2" t="str">
        <f t="array" ref="B11">INDEX(Countries!D11:D271, MATCH(A11, Countries!B11:B271, 0))</f>
        <v>BHS</v>
      </c>
      <c r="C11" s="320">
        <v>1087.75381</v>
      </c>
      <c r="D11" s="320">
        <v>689.488613</v>
      </c>
      <c r="E11" s="320">
        <v>1078.913006</v>
      </c>
      <c r="F11" s="320">
        <v>684.676938</v>
      </c>
      <c r="G11" s="320">
        <v>1030.588846</v>
      </c>
      <c r="H11" s="320">
        <v>656.930166</v>
      </c>
      <c r="I11" s="320">
        <v>988.669217</v>
      </c>
      <c r="J11" s="320">
        <v>631.735577</v>
      </c>
      <c r="K11" s="320">
        <v>969.685325</v>
      </c>
      <c r="L11" s="320">
        <v>629.326459</v>
      </c>
      <c r="M11" s="39">
        <f t="shared" si="3"/>
        <v>340.358866</v>
      </c>
      <c r="N11" s="39">
        <f t="shared" si="4"/>
        <v>34035.8866</v>
      </c>
      <c r="O11" s="320">
        <f t="shared" ref="O11:P11" si="30">E11-K11</f>
        <v>109.227681</v>
      </c>
      <c r="P11" s="320">
        <f t="shared" si="30"/>
        <v>55.350479</v>
      </c>
      <c r="Q11" s="85">
        <f t="shared" si="6"/>
        <v>0.6490007044</v>
      </c>
      <c r="R11" s="85">
        <f t="shared" si="7"/>
        <v>0.1012386359</v>
      </c>
      <c r="S11" s="79">
        <f t="shared" si="8"/>
        <v>0.1366622853</v>
      </c>
      <c r="T11" s="85">
        <f t="shared" si="9"/>
        <v>0.08084174583</v>
      </c>
      <c r="U11" s="79">
        <f t="shared" si="10"/>
        <v>0.007136884642</v>
      </c>
      <c r="V11" s="321">
        <f t="shared" si="11"/>
        <v>0.5067440643</v>
      </c>
      <c r="W11" s="320">
        <f t="shared" si="12"/>
        <v>5.201318143</v>
      </c>
      <c r="X11" s="51">
        <f t="shared" si="13"/>
        <v>2.565581048</v>
      </c>
      <c r="Y11" s="51">
        <f t="shared" si="14"/>
        <v>2.635737095</v>
      </c>
      <c r="Z11" s="85">
        <f t="shared" si="15"/>
        <v>0.004781705286</v>
      </c>
      <c r="AA11" s="85">
        <f t="shared" si="16"/>
        <v>0.006441891149</v>
      </c>
      <c r="AB11" s="85">
        <f t="shared" si="17"/>
        <v>0.003822742023</v>
      </c>
      <c r="AC11" s="85">
        <f t="shared" ref="AC11:AD11" si="31">RRI(20,E11,K11)</f>
        <v>-0.005322670408</v>
      </c>
      <c r="AD11" s="85">
        <f t="shared" si="31"/>
        <v>-0.004205978436</v>
      </c>
      <c r="AE11" s="317">
        <f t="shared" si="19"/>
        <v>-0.007320540254</v>
      </c>
      <c r="AF11" s="85">
        <f t="shared" si="20"/>
        <v>0.6490007044</v>
      </c>
      <c r="AG11" s="318">
        <f t="shared" si="21"/>
        <v>-0.007320540254</v>
      </c>
    </row>
    <row r="12" ht="12.75" customHeight="1">
      <c r="A12" s="2" t="s">
        <v>364</v>
      </c>
      <c r="B12" s="2" t="str">
        <f t="array" ref="B12">INDEX(Countries!D12:D272, MATCH(A12, Countries!B12:B272, 0))</f>
        <v>BHR</v>
      </c>
      <c r="C12" s="39">
        <v>0.65473</v>
      </c>
      <c r="D12" s="39">
        <v>0.0</v>
      </c>
      <c r="E12" s="39">
        <v>0.65473</v>
      </c>
      <c r="F12" s="39">
        <v>0.0</v>
      </c>
      <c r="G12" s="39">
        <v>0.651996</v>
      </c>
      <c r="H12" s="39">
        <v>0.0</v>
      </c>
      <c r="I12" s="39">
        <v>0.651996</v>
      </c>
      <c r="J12" s="39">
        <v>0.0</v>
      </c>
      <c r="K12" s="39">
        <v>0.651449</v>
      </c>
      <c r="L12" s="39">
        <v>0.0</v>
      </c>
      <c r="M12" s="39">
        <f t="shared" si="3"/>
        <v>0.651449</v>
      </c>
      <c r="N12" s="39">
        <f t="shared" si="4"/>
        <v>65.1449</v>
      </c>
      <c r="O12" s="39">
        <f t="shared" ref="O12:P12" si="32">E12-K12</f>
        <v>0.003281</v>
      </c>
      <c r="P12" s="39">
        <f t="shared" si="32"/>
        <v>0</v>
      </c>
      <c r="Q12" s="109">
        <f t="shared" si="6"/>
        <v>0</v>
      </c>
      <c r="R12" s="109">
        <f t="shared" si="7"/>
        <v>0.005011226002</v>
      </c>
      <c r="S12" s="316">
        <f t="shared" si="8"/>
        <v>0.005011226002</v>
      </c>
      <c r="T12" s="109" t="str">
        <f t="shared" si="9"/>
        <v>#DIV/0!</v>
      </c>
      <c r="U12" s="316">
        <f t="shared" si="10"/>
        <v>0.000004794665077</v>
      </c>
      <c r="V12" s="101">
        <f t="shared" si="11"/>
        <v>0</v>
      </c>
      <c r="W12" s="39">
        <f t="shared" si="12"/>
        <v>0.0001562380952</v>
      </c>
      <c r="X12" s="2">
        <f t="shared" si="13"/>
        <v>0.0001562380952</v>
      </c>
      <c r="Y12" s="2">
        <f t="shared" si="14"/>
        <v>0</v>
      </c>
      <c r="Z12" s="109">
        <f t="shared" si="15"/>
        <v>0.0002386298096</v>
      </c>
      <c r="AA12" s="317">
        <f t="shared" si="16"/>
        <v>0.0002386298096</v>
      </c>
      <c r="AB12" s="109" t="str">
        <f t="shared" si="17"/>
        <v>#DIV/0!</v>
      </c>
      <c r="AC12" s="109">
        <f t="shared" ref="AC12:AD12" si="33">RRI(20,E12,K12)</f>
        <v>-0.0002511596692</v>
      </c>
      <c r="AD12" s="109" t="str">
        <f t="shared" si="33"/>
        <v>#NUM!</v>
      </c>
      <c r="AE12" s="317">
        <f t="shared" si="19"/>
        <v>-0.0002511596692</v>
      </c>
      <c r="AF12" s="109">
        <f t="shared" si="20"/>
        <v>0</v>
      </c>
      <c r="AG12" s="318">
        <f t="shared" si="21"/>
        <v>-0.0002511596692</v>
      </c>
    </row>
    <row r="13" ht="12.75" customHeight="1">
      <c r="A13" s="2" t="s">
        <v>365</v>
      </c>
      <c r="B13" s="2" t="str">
        <f t="array" ref="B13">INDEX(Countries!D13:D273, MATCH(A13, Countries!B13:B273, 0))</f>
        <v>BGD</v>
      </c>
      <c r="C13" s="39">
        <v>4262.377482</v>
      </c>
      <c r="D13" s="39">
        <v>3848.581353</v>
      </c>
      <c r="E13" s="39">
        <v>4138.022669</v>
      </c>
      <c r="F13" s="39">
        <v>3801.738954</v>
      </c>
      <c r="G13" s="39">
        <v>4137.246296</v>
      </c>
      <c r="H13" s="39">
        <v>3790.279334</v>
      </c>
      <c r="I13" s="39">
        <v>4142.574441</v>
      </c>
      <c r="J13" s="39">
        <v>3797.823372</v>
      </c>
      <c r="K13" s="39">
        <v>4086.55504</v>
      </c>
      <c r="L13" s="39">
        <v>3752.017996</v>
      </c>
      <c r="M13" s="39">
        <f t="shared" si="3"/>
        <v>334.537044</v>
      </c>
      <c r="N13" s="39">
        <f t="shared" si="4"/>
        <v>33453.7044</v>
      </c>
      <c r="O13" s="39">
        <f t="shared" ref="O13:P13" si="34">E13-K13</f>
        <v>51.467629</v>
      </c>
      <c r="P13" s="39">
        <f t="shared" si="34"/>
        <v>49.720958</v>
      </c>
      <c r="Q13" s="109">
        <f t="shared" si="6"/>
        <v>0.9181371496</v>
      </c>
      <c r="R13" s="109">
        <f t="shared" si="7"/>
        <v>0.01243773491</v>
      </c>
      <c r="S13" s="316">
        <f t="shared" si="8"/>
        <v>0.005194039801</v>
      </c>
      <c r="T13" s="109">
        <f t="shared" si="9"/>
        <v>0.01307847767</v>
      </c>
      <c r="U13" s="316">
        <f t="shared" si="10"/>
        <v>0.03007704783</v>
      </c>
      <c r="V13" s="101">
        <f t="shared" si="11"/>
        <v>0.9660627265</v>
      </c>
      <c r="W13" s="39">
        <f t="shared" si="12"/>
        <v>2.450839476</v>
      </c>
      <c r="X13" s="2">
        <f t="shared" si="13"/>
        <v>0.08317480952</v>
      </c>
      <c r="Y13" s="2">
        <f t="shared" si="14"/>
        <v>2.367664667</v>
      </c>
      <c r="Z13" s="109">
        <f t="shared" si="15"/>
        <v>0.0005749935304</v>
      </c>
      <c r="AA13" s="317">
        <f t="shared" si="16"/>
        <v>0.00020100432</v>
      </c>
      <c r="AB13" s="109">
        <f t="shared" si="17"/>
        <v>0.0006152045259</v>
      </c>
      <c r="AC13" s="109">
        <f t="shared" ref="AC13:AD13" si="35">RRI(20,E13,K13)</f>
        <v>-0.0006255907833</v>
      </c>
      <c r="AD13" s="109">
        <f t="shared" si="35"/>
        <v>-0.0006580211102</v>
      </c>
      <c r="AE13" s="317">
        <f t="shared" si="19"/>
        <v>-0.0002603448902</v>
      </c>
      <c r="AF13" s="109">
        <f t="shared" si="20"/>
        <v>0.9181371496</v>
      </c>
      <c r="AG13" s="318">
        <f t="shared" si="21"/>
        <v>-0.0002603448902</v>
      </c>
    </row>
    <row r="14" ht="12.75" customHeight="1">
      <c r="A14" s="2" t="s">
        <v>366</v>
      </c>
      <c r="B14" s="2" t="str">
        <f t="array" ref="B14">INDEX(Countries!D14:D274, MATCH(A14, Countries!B14:B274, 0))</f>
        <v>BRB</v>
      </c>
      <c r="C14" s="39">
        <v>0.136871</v>
      </c>
      <c r="D14" s="39">
        <v>0.0</v>
      </c>
      <c r="E14" s="39">
        <v>0.136871</v>
      </c>
      <c r="F14" s="39">
        <v>0.0</v>
      </c>
      <c r="G14" s="39">
        <v>0.136871</v>
      </c>
      <c r="H14" s="39">
        <v>0.0</v>
      </c>
      <c r="I14" s="39">
        <v>0.136871</v>
      </c>
      <c r="J14" s="39">
        <v>0.0</v>
      </c>
      <c r="K14" s="39">
        <v>0.136871</v>
      </c>
      <c r="L14" s="39">
        <v>0.0</v>
      </c>
      <c r="M14" s="39">
        <f t="shared" si="3"/>
        <v>0.136871</v>
      </c>
      <c r="N14" s="39">
        <f t="shared" si="4"/>
        <v>13.6871</v>
      </c>
      <c r="O14" s="39">
        <f t="shared" ref="O14:P14" si="36">E14-K14</f>
        <v>0</v>
      </c>
      <c r="P14" s="39">
        <f t="shared" si="36"/>
        <v>0</v>
      </c>
      <c r="Q14" s="109">
        <f t="shared" si="6"/>
        <v>0</v>
      </c>
      <c r="R14" s="109">
        <f t="shared" si="7"/>
        <v>0</v>
      </c>
      <c r="S14" s="316">
        <f t="shared" si="8"/>
        <v>0</v>
      </c>
      <c r="T14" s="109" t="str">
        <f t="shared" si="9"/>
        <v>#DIV/0!</v>
      </c>
      <c r="U14" s="316">
        <f t="shared" si="10"/>
        <v>0.000001007370652</v>
      </c>
      <c r="V14" s="101" t="str">
        <f t="shared" si="11"/>
        <v>#DIV/0!</v>
      </c>
      <c r="W14" s="39">
        <f t="shared" si="12"/>
        <v>0</v>
      </c>
      <c r="X14" s="2">
        <f t="shared" si="13"/>
        <v>0</v>
      </c>
      <c r="Y14" s="2">
        <f t="shared" si="14"/>
        <v>0</v>
      </c>
      <c r="Z14" s="109">
        <f t="shared" si="15"/>
        <v>0</v>
      </c>
      <c r="AA14" s="317">
        <f t="shared" si="16"/>
        <v>0</v>
      </c>
      <c r="AB14" s="109" t="str">
        <f t="shared" si="17"/>
        <v>#DIV/0!</v>
      </c>
      <c r="AC14" s="109">
        <f t="shared" ref="AC14:AD14" si="37">RRI(20,E14,K14)</f>
        <v>0</v>
      </c>
      <c r="AD14" s="109" t="str">
        <f t="shared" si="37"/>
        <v>#NUM!</v>
      </c>
      <c r="AE14" s="317">
        <f t="shared" si="19"/>
        <v>0</v>
      </c>
      <c r="AF14" s="109">
        <f t="shared" si="20"/>
        <v>0</v>
      </c>
      <c r="AG14" s="318">
        <f t="shared" si="21"/>
        <v>0</v>
      </c>
    </row>
    <row r="15" ht="12.75" customHeight="1">
      <c r="A15" s="2" t="s">
        <v>367</v>
      </c>
      <c r="B15" s="2" t="str">
        <f t="array" ref="B15">INDEX(Countries!D15:D275, MATCH(A15, Countries!B15:B275, 0))</f>
        <v>BLZ</v>
      </c>
      <c r="C15" s="39">
        <v>503.518797</v>
      </c>
      <c r="D15" s="39">
        <v>160.768486</v>
      </c>
      <c r="E15" s="39">
        <v>475.082803</v>
      </c>
      <c r="F15" s="39">
        <v>148.346731</v>
      </c>
      <c r="G15" s="39">
        <v>464.941544</v>
      </c>
      <c r="H15" s="39">
        <v>141.812582</v>
      </c>
      <c r="I15" s="39">
        <v>402.585942</v>
      </c>
      <c r="J15" s="39">
        <v>129.571011</v>
      </c>
      <c r="K15" s="39">
        <v>431.331098</v>
      </c>
      <c r="L15" s="39">
        <v>134.052046</v>
      </c>
      <c r="M15" s="39">
        <f t="shared" si="3"/>
        <v>297.279052</v>
      </c>
      <c r="N15" s="39">
        <f t="shared" si="4"/>
        <v>29727.9052</v>
      </c>
      <c r="O15" s="39">
        <f t="shared" ref="O15:P15" si="38">E15-K15</f>
        <v>43.751705</v>
      </c>
      <c r="P15" s="39">
        <f t="shared" si="38"/>
        <v>14.294685</v>
      </c>
      <c r="Q15" s="109">
        <f t="shared" si="6"/>
        <v>0.3107868795</v>
      </c>
      <c r="R15" s="109">
        <f t="shared" si="7"/>
        <v>0.09209279882</v>
      </c>
      <c r="S15" s="316">
        <f t="shared" si="8"/>
        <v>0.09015539613</v>
      </c>
      <c r="T15" s="109">
        <f t="shared" si="9"/>
        <v>0.09635995956</v>
      </c>
      <c r="U15" s="316">
        <f t="shared" si="10"/>
        <v>0.00317459717</v>
      </c>
      <c r="V15" s="101">
        <f t="shared" si="11"/>
        <v>0.3267229243</v>
      </c>
      <c r="W15" s="39">
        <f t="shared" si="12"/>
        <v>2.083414524</v>
      </c>
      <c r="X15" s="2">
        <f t="shared" si="13"/>
        <v>1.402715238</v>
      </c>
      <c r="Y15" s="2">
        <f t="shared" si="14"/>
        <v>0.6806992857</v>
      </c>
      <c r="Z15" s="109">
        <f t="shared" si="15"/>
        <v>0.004137709528</v>
      </c>
      <c r="AA15" s="317">
        <f t="shared" si="16"/>
        <v>0.004092527981</v>
      </c>
      <c r="AB15" s="109">
        <f t="shared" si="17"/>
        <v>0.00423403431</v>
      </c>
      <c r="AC15" s="109">
        <f t="shared" ref="AC15:AD15" si="39">RRI(20,E15,K15)</f>
        <v>-0.004819006497</v>
      </c>
      <c r="AD15" s="109">
        <f t="shared" si="39"/>
        <v>-0.005053397569</v>
      </c>
      <c r="AE15" s="317">
        <f t="shared" si="19"/>
        <v>-0.004712932069</v>
      </c>
      <c r="AF15" s="109">
        <f t="shared" si="20"/>
        <v>0.3107868795</v>
      </c>
      <c r="AG15" s="318">
        <f t="shared" si="21"/>
        <v>-0.004712932069</v>
      </c>
    </row>
    <row r="16" ht="12.75" customHeight="1">
      <c r="A16" s="2" t="s">
        <v>368</v>
      </c>
      <c r="B16" s="2" t="str">
        <f t="array" ref="B16">INDEX(Countries!D16:D276, MATCH(A16, Countries!B16:B276, 0))</f>
        <v>BEN</v>
      </c>
      <c r="C16" s="39">
        <v>1.538459</v>
      </c>
      <c r="D16" s="39">
        <v>0.0</v>
      </c>
      <c r="E16" s="39">
        <v>1.194635</v>
      </c>
      <c r="F16" s="39">
        <v>0.0</v>
      </c>
      <c r="G16" s="39">
        <v>0.824222</v>
      </c>
      <c r="H16" s="39">
        <v>0.0</v>
      </c>
      <c r="I16" s="39">
        <v>0.802468</v>
      </c>
      <c r="J16" s="39">
        <v>0.0</v>
      </c>
      <c r="K16" s="39">
        <v>1.401896</v>
      </c>
      <c r="L16" s="39">
        <v>0.0</v>
      </c>
      <c r="M16" s="39">
        <f t="shared" si="3"/>
        <v>1.401896</v>
      </c>
      <c r="N16" s="39">
        <f t="shared" si="4"/>
        <v>140.1896</v>
      </c>
      <c r="O16" s="39">
        <f t="shared" ref="O16:P16" si="40">E16-K16</f>
        <v>-0.207261</v>
      </c>
      <c r="P16" s="39">
        <f t="shared" si="40"/>
        <v>0</v>
      </c>
      <c r="Q16" s="109">
        <f t="shared" si="6"/>
        <v>0</v>
      </c>
      <c r="R16" s="109">
        <f t="shared" si="7"/>
        <v>-0.173493159</v>
      </c>
      <c r="S16" s="316">
        <f t="shared" si="8"/>
        <v>-0.173493159</v>
      </c>
      <c r="T16" s="109" t="str">
        <f t="shared" si="9"/>
        <v>#DIV/0!</v>
      </c>
      <c r="U16" s="316">
        <f t="shared" si="10"/>
        <v>0.0000103179555</v>
      </c>
      <c r="V16" s="101">
        <f t="shared" si="11"/>
        <v>0</v>
      </c>
      <c r="W16" s="39">
        <f t="shared" si="12"/>
        <v>-0.009869571429</v>
      </c>
      <c r="X16" s="2">
        <f t="shared" si="13"/>
        <v>-0.009869571429</v>
      </c>
      <c r="Y16" s="2">
        <f t="shared" si="14"/>
        <v>0</v>
      </c>
      <c r="Z16" s="109">
        <f t="shared" si="15"/>
        <v>-0.006415232014</v>
      </c>
      <c r="AA16" s="317">
        <f t="shared" si="16"/>
        <v>-0.006415232014</v>
      </c>
      <c r="AB16" s="109" t="str">
        <f t="shared" si="17"/>
        <v>#DIV/0!</v>
      </c>
      <c r="AC16" s="109">
        <f t="shared" ref="AC16:AD16" si="41">RRI(20,E16,K16)</f>
        <v>0.008031324779</v>
      </c>
      <c r="AD16" s="109" t="str">
        <f t="shared" si="41"/>
        <v>#NUM!</v>
      </c>
      <c r="AE16" s="317">
        <f t="shared" si="19"/>
        <v>0.008031324779</v>
      </c>
      <c r="AF16" s="109">
        <f t="shared" si="20"/>
        <v>0</v>
      </c>
      <c r="AG16" s="318">
        <f t="shared" si="21"/>
        <v>0.008031324779</v>
      </c>
    </row>
    <row r="17" ht="12.75" customHeight="1">
      <c r="A17" s="2" t="s">
        <v>1366</v>
      </c>
      <c r="B17" s="2" t="str">
        <f t="array" ref="B17">INDEX(Countries!D1:D277, MATCH(A17, Countries!B1:B277, 0))</f>
        <v>#N/A</v>
      </c>
      <c r="C17" s="39">
        <v>2.148568</v>
      </c>
      <c r="D17" s="39">
        <v>2.028814</v>
      </c>
      <c r="E17" s="39">
        <v>2.147973</v>
      </c>
      <c r="F17" s="39">
        <v>2.028219</v>
      </c>
      <c r="G17" s="39">
        <v>1.819701</v>
      </c>
      <c r="H17" s="39">
        <v>1.819698</v>
      </c>
      <c r="I17" s="39">
        <v>1.657952</v>
      </c>
      <c r="J17" s="39">
        <v>1.65795</v>
      </c>
      <c r="K17" s="39">
        <v>1.6639</v>
      </c>
      <c r="L17" s="39">
        <v>1.663897</v>
      </c>
      <c r="M17" s="39">
        <f t="shared" si="3"/>
        <v>0.000003</v>
      </c>
      <c r="N17" s="39">
        <f t="shared" si="4"/>
        <v>0.0003</v>
      </c>
      <c r="O17" s="39">
        <f t="shared" ref="O17:P17" si="42">E17-K17</f>
        <v>0.484073</v>
      </c>
      <c r="P17" s="39">
        <f t="shared" si="42"/>
        <v>0.364322</v>
      </c>
      <c r="Q17" s="109">
        <f t="shared" si="6"/>
        <v>0.999998197</v>
      </c>
      <c r="R17" s="109">
        <f t="shared" si="7"/>
        <v>0.2253627024</v>
      </c>
      <c r="S17" s="316">
        <f t="shared" si="8"/>
        <v>0.9999749486</v>
      </c>
      <c r="T17" s="109">
        <f t="shared" si="9"/>
        <v>0.1796265591</v>
      </c>
      <c r="U17" s="316">
        <f t="shared" si="10"/>
        <v>0.00001224630512</v>
      </c>
      <c r="V17" s="101">
        <f t="shared" si="11"/>
        <v>0.7526178903</v>
      </c>
      <c r="W17" s="39">
        <f t="shared" si="12"/>
        <v>0.02305109524</v>
      </c>
      <c r="X17" s="2">
        <f t="shared" si="13"/>
        <v>0.005702428571</v>
      </c>
      <c r="Y17" s="2">
        <f t="shared" si="14"/>
        <v>0.01734866667</v>
      </c>
      <c r="Z17" s="109">
        <f t="shared" si="15"/>
        <v>0.01072858538</v>
      </c>
      <c r="AA17" s="317">
        <f t="shared" si="16"/>
        <v>0.0476178547</v>
      </c>
      <c r="AB17" s="109">
        <f t="shared" si="17"/>
        <v>0.008551137101</v>
      </c>
      <c r="AC17" s="109">
        <f t="shared" ref="AC17:AD17" si="43">RRI(20,E17,K17)</f>
        <v>-0.01268685278</v>
      </c>
      <c r="AD17" s="109">
        <f t="shared" si="43"/>
        <v>-0.009850939802</v>
      </c>
      <c r="AE17" s="317">
        <f t="shared" si="19"/>
        <v>-0.4112355742</v>
      </c>
      <c r="AF17" s="109">
        <f t="shared" si="20"/>
        <v>0.999998197</v>
      </c>
      <c r="AG17" s="318">
        <f t="shared" si="21"/>
        <v>-0.4112355742</v>
      </c>
    </row>
    <row r="18" ht="12.75" customHeight="1">
      <c r="A18" s="2" t="s">
        <v>371</v>
      </c>
      <c r="B18" s="2" t="str">
        <f t="array" ref="B18">INDEX(Countries!D18:D278, MATCH(A18, Countries!B18:B278, 0))</f>
        <v>BRA</v>
      </c>
      <c r="C18" s="39">
        <v>11509.770102</v>
      </c>
      <c r="D18" s="39">
        <v>9917.726259</v>
      </c>
      <c r="E18" s="39">
        <v>11251.693312</v>
      </c>
      <c r="F18" s="39">
        <v>9693.614543</v>
      </c>
      <c r="G18" s="39">
        <v>10988.445565</v>
      </c>
      <c r="H18" s="39">
        <v>9482.726047</v>
      </c>
      <c r="I18" s="39">
        <v>11009.256051</v>
      </c>
      <c r="J18" s="39">
        <v>9514.480308</v>
      </c>
      <c r="K18" s="39">
        <v>10898.29222</v>
      </c>
      <c r="L18" s="39">
        <v>9410.118863</v>
      </c>
      <c r="M18" s="39">
        <f t="shared" si="3"/>
        <v>1488.173357</v>
      </c>
      <c r="N18" s="39">
        <f t="shared" si="4"/>
        <v>148817.3357</v>
      </c>
      <c r="O18" s="39">
        <f t="shared" ref="O18:P18" si="44">E18-K18</f>
        <v>353.401092</v>
      </c>
      <c r="P18" s="39">
        <f t="shared" si="44"/>
        <v>283.49568</v>
      </c>
      <c r="Q18" s="109">
        <f t="shared" si="6"/>
        <v>0.8634489398</v>
      </c>
      <c r="R18" s="109">
        <f t="shared" si="7"/>
        <v>0.03140870287</v>
      </c>
      <c r="S18" s="316">
        <f t="shared" si="8"/>
        <v>0.04486641715</v>
      </c>
      <c r="T18" s="109">
        <f t="shared" si="9"/>
        <v>0.02924561099</v>
      </c>
      <c r="U18" s="316">
        <f t="shared" si="10"/>
        <v>0.08021143805</v>
      </c>
      <c r="V18" s="101">
        <f t="shared" si="11"/>
        <v>0.8021924279</v>
      </c>
      <c r="W18" s="39">
        <f t="shared" si="12"/>
        <v>16.82862343</v>
      </c>
      <c r="X18" s="2">
        <f t="shared" si="13"/>
        <v>3.328829143</v>
      </c>
      <c r="Y18" s="2">
        <f t="shared" si="14"/>
        <v>13.49979429</v>
      </c>
      <c r="Z18" s="109">
        <f t="shared" si="15"/>
        <v>0.001462116383</v>
      </c>
      <c r="AA18" s="317">
        <f t="shared" si="16"/>
        <v>0.002090915497</v>
      </c>
      <c r="AB18" s="109">
        <f t="shared" si="17"/>
        <v>0.001361178352</v>
      </c>
      <c r="AC18" s="109">
        <f t="shared" ref="AC18:AD18" si="45">RRI(20,E18,K18)</f>
        <v>-0.001594354367</v>
      </c>
      <c r="AD18" s="109">
        <f t="shared" si="45"/>
        <v>-0.00148298874</v>
      </c>
      <c r="AE18" s="317">
        <f t="shared" si="19"/>
        <v>-0.002292571582</v>
      </c>
      <c r="AF18" s="109">
        <f t="shared" si="20"/>
        <v>0.8634489398</v>
      </c>
      <c r="AG18" s="318">
        <f t="shared" si="21"/>
        <v>-0.002292571582</v>
      </c>
    </row>
    <row r="19" ht="12.75" customHeight="1">
      <c r="A19" s="2" t="s">
        <v>946</v>
      </c>
      <c r="B19" s="2" t="str">
        <f t="array" ref="B19">INDEX(Countries!D19:D279, MATCH(A19, Countries!B19:B279, 0))</f>
        <v>VGB</v>
      </c>
      <c r="C19" s="39">
        <v>0.887694</v>
      </c>
      <c r="D19" s="39">
        <v>0.0</v>
      </c>
      <c r="E19" s="39">
        <v>0.887694</v>
      </c>
      <c r="F19" s="39">
        <v>0.0</v>
      </c>
      <c r="G19" s="39">
        <v>0.887694</v>
      </c>
      <c r="H19" s="39">
        <v>0.0</v>
      </c>
      <c r="I19" s="39">
        <v>0.887694</v>
      </c>
      <c r="J19" s="39">
        <v>0.0</v>
      </c>
      <c r="K19" s="39">
        <v>0.883082</v>
      </c>
      <c r="L19" s="39">
        <v>0.0</v>
      </c>
      <c r="M19" s="39">
        <f t="shared" si="3"/>
        <v>0.883082</v>
      </c>
      <c r="N19" s="39">
        <f t="shared" si="4"/>
        <v>88.3082</v>
      </c>
      <c r="O19" s="39">
        <f t="shared" ref="O19:P19" si="46">E19-K19</f>
        <v>0.004612</v>
      </c>
      <c r="P19" s="39">
        <f t="shared" si="46"/>
        <v>0</v>
      </c>
      <c r="Q19" s="109">
        <f t="shared" si="6"/>
        <v>0</v>
      </c>
      <c r="R19" s="109">
        <f t="shared" si="7"/>
        <v>0.005195484029</v>
      </c>
      <c r="S19" s="316">
        <f t="shared" si="8"/>
        <v>0.005195484029</v>
      </c>
      <c r="T19" s="109" t="str">
        <f t="shared" si="9"/>
        <v>#DIV/0!</v>
      </c>
      <c r="U19" s="316">
        <f t="shared" si="10"/>
        <v>0.000006499484112</v>
      </c>
      <c r="V19" s="101">
        <f t="shared" si="11"/>
        <v>0</v>
      </c>
      <c r="W19" s="39">
        <f t="shared" si="12"/>
        <v>0.0002196190476</v>
      </c>
      <c r="X19" s="2">
        <f t="shared" si="13"/>
        <v>0.0002196190476</v>
      </c>
      <c r="Y19" s="2">
        <f t="shared" si="14"/>
        <v>0</v>
      </c>
      <c r="Z19" s="109">
        <f t="shared" si="15"/>
        <v>0.0002474040014</v>
      </c>
      <c r="AA19" s="317">
        <f t="shared" si="16"/>
        <v>0.0002474040014</v>
      </c>
      <c r="AB19" s="109" t="str">
        <f t="shared" si="17"/>
        <v>#DIV/0!</v>
      </c>
      <c r="AC19" s="109">
        <f t="shared" ref="AC19:AD19" si="47">RRI(20,E19,K19)</f>
        <v>-0.0002604174598</v>
      </c>
      <c r="AD19" s="109" t="str">
        <f t="shared" si="47"/>
        <v>#NUM!</v>
      </c>
      <c r="AE19" s="317">
        <f t="shared" si="19"/>
        <v>-0.0002604174598</v>
      </c>
      <c r="AF19" s="109">
        <f t="shared" si="20"/>
        <v>0</v>
      </c>
      <c r="AG19" s="318">
        <f t="shared" si="21"/>
        <v>-0.0002604174598</v>
      </c>
    </row>
    <row r="20" ht="12.75" customHeight="1">
      <c r="A20" s="2" t="s">
        <v>1325</v>
      </c>
      <c r="B20" s="2" t="str">
        <f t="array" ref="B20">INDEX(Countries!D2:D280, MATCH(A20, Countries!B2:B280, 0))</f>
        <v>#N/A</v>
      </c>
      <c r="C20" s="39">
        <v>193.773103</v>
      </c>
      <c r="D20" s="39">
        <v>75.69471</v>
      </c>
      <c r="E20" s="39">
        <v>190.282337</v>
      </c>
      <c r="F20" s="39">
        <v>74.592331</v>
      </c>
      <c r="G20" s="39">
        <v>186.180911</v>
      </c>
      <c r="H20" s="39">
        <v>73.501573</v>
      </c>
      <c r="I20" s="39">
        <v>190.055099</v>
      </c>
      <c r="J20" s="39">
        <v>74.830218</v>
      </c>
      <c r="K20" s="39">
        <v>186.072513</v>
      </c>
      <c r="L20" s="39">
        <v>73.702274</v>
      </c>
      <c r="M20" s="39">
        <f t="shared" si="3"/>
        <v>112.370239</v>
      </c>
      <c r="N20" s="39">
        <f t="shared" si="4"/>
        <v>11237.0239</v>
      </c>
      <c r="O20" s="39">
        <f t="shared" ref="O20:P20" si="48">E20-K20</f>
        <v>4.209824</v>
      </c>
      <c r="P20" s="39">
        <f t="shared" si="48"/>
        <v>0.890057</v>
      </c>
      <c r="Q20" s="109">
        <f t="shared" si="6"/>
        <v>0.3960943656</v>
      </c>
      <c r="R20" s="109">
        <f t="shared" si="7"/>
        <v>0.02212409237</v>
      </c>
      <c r="S20" s="316">
        <f t="shared" si="8"/>
        <v>0.02869536544</v>
      </c>
      <c r="T20" s="109">
        <f t="shared" si="9"/>
        <v>0.01193228564</v>
      </c>
      <c r="U20" s="316">
        <f t="shared" si="10"/>
        <v>0.00136949382</v>
      </c>
      <c r="V20" s="101">
        <f t="shared" si="11"/>
        <v>0.211423803</v>
      </c>
      <c r="W20" s="39">
        <f t="shared" si="12"/>
        <v>0.2004678095</v>
      </c>
      <c r="X20" s="2">
        <f t="shared" si="13"/>
        <v>0.1580841429</v>
      </c>
      <c r="Y20" s="2">
        <f t="shared" si="14"/>
        <v>0.04238366667</v>
      </c>
      <c r="Z20" s="109">
        <f t="shared" si="15"/>
        <v>0.001034549204</v>
      </c>
      <c r="AA20" s="317">
        <f t="shared" si="16"/>
        <v>0.001338806693</v>
      </c>
      <c r="AB20" s="109">
        <f t="shared" si="17"/>
        <v>0.0005599290448</v>
      </c>
      <c r="AC20" s="109">
        <f t="shared" ref="AC20:AD20" si="49">RRI(20,E20,K20)</f>
        <v>-0.001117999613</v>
      </c>
      <c r="AD20" s="109">
        <f t="shared" si="49"/>
        <v>-0.0006000222536</v>
      </c>
      <c r="AE20" s="317">
        <f t="shared" si="19"/>
        <v>-0.001454697255</v>
      </c>
      <c r="AF20" s="109">
        <f t="shared" si="20"/>
        <v>0.3960943656</v>
      </c>
      <c r="AG20" s="318">
        <f t="shared" si="21"/>
        <v>-0.001454697255</v>
      </c>
    </row>
    <row r="21" ht="12.75" customHeight="1">
      <c r="A21" s="2" t="s">
        <v>374</v>
      </c>
      <c r="B21" s="2" t="str">
        <f t="array" ref="B21">INDEX(Countries!D21:D281, MATCH(A21, Countries!B21:B281, 0))</f>
        <v>KHM</v>
      </c>
      <c r="C21" s="39">
        <v>646.311019</v>
      </c>
      <c r="D21" s="39">
        <v>434.295719</v>
      </c>
      <c r="E21" s="39">
        <v>633.648345</v>
      </c>
      <c r="F21" s="39">
        <v>426.50253</v>
      </c>
      <c r="G21" s="39">
        <v>594.448509</v>
      </c>
      <c r="H21" s="39">
        <v>399.050366</v>
      </c>
      <c r="I21" s="39">
        <v>588.214021</v>
      </c>
      <c r="J21" s="39">
        <v>395.57783</v>
      </c>
      <c r="K21" s="39">
        <v>586.011266</v>
      </c>
      <c r="L21" s="39">
        <v>394.036196</v>
      </c>
      <c r="M21" s="39">
        <f t="shared" si="3"/>
        <v>191.97507</v>
      </c>
      <c r="N21" s="39">
        <f t="shared" si="4"/>
        <v>19197.507</v>
      </c>
      <c r="O21" s="39">
        <f t="shared" ref="O21:P21" si="50">E21-K21</f>
        <v>47.637079</v>
      </c>
      <c r="P21" s="39">
        <f t="shared" si="50"/>
        <v>32.466334</v>
      </c>
      <c r="Q21" s="109">
        <f t="shared" si="6"/>
        <v>0.6724037896</v>
      </c>
      <c r="R21" s="109">
        <f t="shared" si="7"/>
        <v>0.07517904746</v>
      </c>
      <c r="S21" s="316">
        <f t="shared" si="8"/>
        <v>0.07323703354</v>
      </c>
      <c r="T21" s="109">
        <f t="shared" si="9"/>
        <v>0.07612225419</v>
      </c>
      <c r="U21" s="316">
        <f t="shared" si="10"/>
        <v>0.004313043311</v>
      </c>
      <c r="V21" s="101">
        <f t="shared" si="11"/>
        <v>0.6815349447</v>
      </c>
      <c r="W21" s="39">
        <f t="shared" si="12"/>
        <v>2.268432333</v>
      </c>
      <c r="X21" s="2">
        <f t="shared" si="13"/>
        <v>0.7224164286</v>
      </c>
      <c r="Y21" s="2">
        <f t="shared" si="14"/>
        <v>1.546015905</v>
      </c>
      <c r="Z21" s="109">
        <f t="shared" si="15"/>
        <v>0.003509815347</v>
      </c>
      <c r="AA21" s="317">
        <f t="shared" si="16"/>
        <v>0.003407378753</v>
      </c>
      <c r="AB21" s="109">
        <f t="shared" si="17"/>
        <v>0.003559823036</v>
      </c>
      <c r="AC21" s="109">
        <f t="shared" ref="AC21:AD21" si="51">RRI(20,E21,K21)</f>
        <v>-0.003900130908</v>
      </c>
      <c r="AD21" s="109">
        <f t="shared" si="51"/>
        <v>-0.003950950666</v>
      </c>
      <c r="AE21" s="317">
        <f t="shared" si="19"/>
        <v>-0.003795650525</v>
      </c>
      <c r="AF21" s="109">
        <f t="shared" si="20"/>
        <v>0.6724037896</v>
      </c>
      <c r="AG21" s="318">
        <f t="shared" si="21"/>
        <v>-0.003795650525</v>
      </c>
    </row>
    <row r="22" ht="12.75" customHeight="1">
      <c r="A22" s="2" t="s">
        <v>375</v>
      </c>
      <c r="B22" s="2" t="str">
        <f t="array" ref="B22">INDEX(Countries!D22:D282, MATCH(A22, Countries!B22:B282, 0))</f>
        <v>CMR</v>
      </c>
      <c r="C22" s="39">
        <v>2304.455531</v>
      </c>
      <c r="D22" s="39">
        <v>1467.855942</v>
      </c>
      <c r="E22" s="39">
        <v>2275.006769</v>
      </c>
      <c r="F22" s="39">
        <v>1449.977075</v>
      </c>
      <c r="G22" s="39">
        <v>2273.638696</v>
      </c>
      <c r="H22" s="39">
        <v>1448.988853</v>
      </c>
      <c r="I22" s="39">
        <v>2283.491995</v>
      </c>
      <c r="J22" s="39">
        <v>1454.271905</v>
      </c>
      <c r="K22" s="39">
        <v>2266.337087</v>
      </c>
      <c r="L22" s="39">
        <v>1445.521088</v>
      </c>
      <c r="M22" s="39">
        <f t="shared" si="3"/>
        <v>820.815999</v>
      </c>
      <c r="N22" s="39">
        <f t="shared" si="4"/>
        <v>82081.5999</v>
      </c>
      <c r="O22" s="39">
        <f t="shared" ref="O22:P22" si="52">E22-K22</f>
        <v>8.669682</v>
      </c>
      <c r="P22" s="39">
        <f t="shared" si="52"/>
        <v>4.455987</v>
      </c>
      <c r="Q22" s="109">
        <f t="shared" si="6"/>
        <v>0.637822633</v>
      </c>
      <c r="R22" s="109">
        <f t="shared" si="7"/>
        <v>0.003810837892</v>
      </c>
      <c r="S22" s="316">
        <f t="shared" si="8"/>
        <v>0.005107325264</v>
      </c>
      <c r="T22" s="109">
        <f t="shared" si="9"/>
        <v>0.00307314307</v>
      </c>
      <c r="U22" s="316">
        <f t="shared" si="10"/>
        <v>0.01668024248</v>
      </c>
      <c r="V22" s="101">
        <f t="shared" si="11"/>
        <v>0.5139735229</v>
      </c>
      <c r="W22" s="39">
        <f t="shared" si="12"/>
        <v>0.412842</v>
      </c>
      <c r="X22" s="2">
        <f t="shared" si="13"/>
        <v>0.2006521429</v>
      </c>
      <c r="Y22" s="2">
        <f t="shared" si="14"/>
        <v>0.2121898571</v>
      </c>
      <c r="Z22" s="109">
        <f t="shared" si="15"/>
        <v>0.0001791494756</v>
      </c>
      <c r="AA22" s="317">
        <f t="shared" si="16"/>
        <v>0.0002398425071</v>
      </c>
      <c r="AB22" s="109">
        <f t="shared" si="17"/>
        <v>0.0001445576852</v>
      </c>
      <c r="AC22" s="109">
        <f t="shared" ref="AC22:AD22" si="53">RRI(20,E22,K22)</f>
        <v>-0.0001908876604</v>
      </c>
      <c r="AD22" s="109">
        <f t="shared" si="53"/>
        <v>-0.0001538819025</v>
      </c>
      <c r="AE22" s="317">
        <f t="shared" si="19"/>
        <v>-0.000255987841</v>
      </c>
      <c r="AF22" s="109">
        <f t="shared" si="20"/>
        <v>0.637822633</v>
      </c>
      <c r="AG22" s="318">
        <f t="shared" si="21"/>
        <v>-0.000255987841</v>
      </c>
    </row>
    <row r="23" ht="12.75" customHeight="1">
      <c r="A23" s="2" t="s">
        <v>948</v>
      </c>
      <c r="B23" s="2" t="str">
        <f t="array" ref="B23">INDEX(Countries!D23:D283, MATCH(A23, Countries!B23:B283, 0))</f>
        <v>CYM</v>
      </c>
      <c r="C23" s="39">
        <v>43.401765</v>
      </c>
      <c r="D23" s="39">
        <v>9.538816</v>
      </c>
      <c r="E23" s="39">
        <v>43.214596</v>
      </c>
      <c r="F23" s="39">
        <v>9.469939</v>
      </c>
      <c r="G23" s="39">
        <v>42.106559</v>
      </c>
      <c r="H23" s="39">
        <v>9.310517</v>
      </c>
      <c r="I23" s="39">
        <v>41.613029</v>
      </c>
      <c r="J23" s="39">
        <v>9.386031</v>
      </c>
      <c r="K23" s="39">
        <v>41.547503</v>
      </c>
      <c r="L23" s="39">
        <v>9.240539</v>
      </c>
      <c r="M23" s="39">
        <f t="shared" si="3"/>
        <v>32.306964</v>
      </c>
      <c r="N23" s="39">
        <f t="shared" si="4"/>
        <v>3230.6964</v>
      </c>
      <c r="O23" s="39">
        <f t="shared" ref="O23:P23" si="54">E23-K23</f>
        <v>1.667093</v>
      </c>
      <c r="P23" s="39">
        <f t="shared" si="54"/>
        <v>0.2294</v>
      </c>
      <c r="Q23" s="109">
        <f t="shared" si="6"/>
        <v>0.2224090098</v>
      </c>
      <c r="R23" s="109">
        <f t="shared" si="7"/>
        <v>0.03857708169</v>
      </c>
      <c r="S23" s="316">
        <f t="shared" si="8"/>
        <v>0.04260505596</v>
      </c>
      <c r="T23" s="109">
        <f t="shared" si="9"/>
        <v>0.02422402087</v>
      </c>
      <c r="U23" s="316">
        <f t="shared" si="10"/>
        <v>0.0003057896499</v>
      </c>
      <c r="V23" s="101">
        <f t="shared" si="11"/>
        <v>0.1376048007</v>
      </c>
      <c r="W23" s="39">
        <f t="shared" si="12"/>
        <v>0.07938538095</v>
      </c>
      <c r="X23" s="2">
        <f t="shared" si="13"/>
        <v>0.06846157143</v>
      </c>
      <c r="Y23" s="2">
        <f t="shared" si="14"/>
        <v>0.01092380952</v>
      </c>
      <c r="Z23" s="109">
        <f t="shared" si="15"/>
        <v>0.001829081858</v>
      </c>
      <c r="AA23" s="317">
        <f t="shared" si="16"/>
        <v>0.002021725025</v>
      </c>
      <c r="AB23" s="109">
        <f t="shared" si="17"/>
        <v>0.001145195538</v>
      </c>
      <c r="AC23" s="109">
        <f t="shared" ref="AC23:AD23" si="55">RRI(20,E23,K23)</f>
        <v>-0.001965110903</v>
      </c>
      <c r="AD23" s="109">
        <f t="shared" si="55"/>
        <v>-0.001225361056</v>
      </c>
      <c r="AE23" s="317">
        <f t="shared" si="19"/>
        <v>-0.002174596281</v>
      </c>
      <c r="AF23" s="109">
        <f t="shared" si="20"/>
        <v>0.2224090098</v>
      </c>
      <c r="AG23" s="318">
        <f t="shared" si="21"/>
        <v>-0.002174596281</v>
      </c>
    </row>
    <row r="24" ht="12.75" customHeight="1">
      <c r="A24" s="51" t="s">
        <v>191</v>
      </c>
      <c r="B24" s="2" t="str">
        <f t="array" ref="B24">INDEX(Countries!D24:D284, MATCH(A24, Countries!B24:B284, 0))</f>
        <v>CHN</v>
      </c>
      <c r="C24" s="320">
        <v>154.834851</v>
      </c>
      <c r="D24" s="320">
        <v>10.503047</v>
      </c>
      <c r="E24" s="320">
        <v>141.267751</v>
      </c>
      <c r="F24" s="320">
        <v>8.498593</v>
      </c>
      <c r="G24" s="320">
        <v>141.267751</v>
      </c>
      <c r="H24" s="320">
        <v>8.498593</v>
      </c>
      <c r="I24" s="320">
        <v>135.957729</v>
      </c>
      <c r="J24" s="320">
        <v>8.999514</v>
      </c>
      <c r="K24" s="320">
        <v>142.367633</v>
      </c>
      <c r="L24" s="320">
        <v>10.278081</v>
      </c>
      <c r="M24" s="39">
        <f t="shared" si="3"/>
        <v>132.089552</v>
      </c>
      <c r="N24" s="39">
        <f t="shared" si="4"/>
        <v>13208.9552</v>
      </c>
      <c r="O24" s="320">
        <f t="shared" ref="O24:P24" si="56">E24-K24</f>
        <v>-1.099882</v>
      </c>
      <c r="P24" s="320">
        <f t="shared" si="56"/>
        <v>-1.779488</v>
      </c>
      <c r="Q24" s="85">
        <f t="shared" si="6"/>
        <v>0.07219394453</v>
      </c>
      <c r="R24" s="85">
        <f t="shared" si="7"/>
        <v>-0.007785796774</v>
      </c>
      <c r="S24" s="79">
        <f t="shared" si="8"/>
        <v>0.005118703848</v>
      </c>
      <c r="T24" s="85">
        <f t="shared" si="9"/>
        <v>-0.209386189</v>
      </c>
      <c r="U24" s="79">
        <f t="shared" si="10"/>
        <v>0.001047825874</v>
      </c>
      <c r="V24" s="321">
        <f t="shared" si="11"/>
        <v>1.617889919</v>
      </c>
      <c r="W24" s="320">
        <f t="shared" si="12"/>
        <v>-0.05237533333</v>
      </c>
      <c r="X24" s="51">
        <f t="shared" si="13"/>
        <v>0.03236219048</v>
      </c>
      <c r="Y24" s="51">
        <f t="shared" si="14"/>
        <v>-0.08473752381</v>
      </c>
      <c r="Z24" s="85">
        <f t="shared" si="15"/>
        <v>-0.0003382657909</v>
      </c>
      <c r="AA24" s="85">
        <f t="shared" si="16"/>
        <v>0.0002242207856</v>
      </c>
      <c r="AB24" s="85">
        <f t="shared" si="17"/>
        <v>-0.008067899135</v>
      </c>
      <c r="AC24" s="85">
        <f t="shared" ref="AC24:AD24" si="57">RRI(20,E24,K24)</f>
        <v>0.0003878573906</v>
      </c>
      <c r="AD24" s="85">
        <f t="shared" si="57"/>
        <v>0.009550969612</v>
      </c>
      <c r="AE24" s="317">
        <f t="shared" si="19"/>
        <v>-0.0002565595475</v>
      </c>
      <c r="AF24" s="85">
        <f t="shared" si="20"/>
        <v>0.07219394453</v>
      </c>
      <c r="AG24" s="318">
        <f t="shared" si="21"/>
        <v>-0.0002565595475</v>
      </c>
    </row>
    <row r="25" ht="12.75" customHeight="1">
      <c r="A25" s="51" t="s">
        <v>189</v>
      </c>
      <c r="B25" s="2" t="str">
        <f t="array" ref="B25">INDEX(Countries!D25:D285, MATCH(A25, Countries!B25:B285, 0))</f>
        <v>COL</v>
      </c>
      <c r="C25" s="320">
        <v>2509.499584</v>
      </c>
      <c r="D25" s="320">
        <v>1170.527305</v>
      </c>
      <c r="E25" s="320">
        <v>2440.076363</v>
      </c>
      <c r="F25" s="320">
        <v>1137.984247</v>
      </c>
      <c r="G25" s="320">
        <v>2328.338351</v>
      </c>
      <c r="H25" s="320">
        <v>1092.279856</v>
      </c>
      <c r="I25" s="320">
        <v>2269.785764</v>
      </c>
      <c r="J25" s="320">
        <v>1060.586107</v>
      </c>
      <c r="K25" s="320">
        <v>2257.43596</v>
      </c>
      <c r="L25" s="320">
        <v>1052.464532</v>
      </c>
      <c r="M25" s="39">
        <f t="shared" si="3"/>
        <v>1204.971428</v>
      </c>
      <c r="N25" s="39">
        <f t="shared" si="4"/>
        <v>120497.1428</v>
      </c>
      <c r="O25" s="320">
        <f t="shared" ref="O25:P25" si="58">E25-K25</f>
        <v>182.640403</v>
      </c>
      <c r="P25" s="320">
        <f t="shared" si="58"/>
        <v>85.519715</v>
      </c>
      <c r="Q25" s="85">
        <f t="shared" si="6"/>
        <v>0.4662212132</v>
      </c>
      <c r="R25" s="85">
        <f t="shared" si="7"/>
        <v>0.07485028164</v>
      </c>
      <c r="S25" s="79">
        <f t="shared" si="8"/>
        <v>0.07458818528</v>
      </c>
      <c r="T25" s="85">
        <f t="shared" si="9"/>
        <v>0.07515017473</v>
      </c>
      <c r="U25" s="79">
        <f t="shared" si="10"/>
        <v>0.01661473018</v>
      </c>
      <c r="V25" s="321">
        <f t="shared" si="11"/>
        <v>0.4682409456</v>
      </c>
      <c r="W25" s="320">
        <f t="shared" si="12"/>
        <v>8.697162048</v>
      </c>
      <c r="X25" s="51">
        <f t="shared" si="13"/>
        <v>4.624794667</v>
      </c>
      <c r="Y25" s="51">
        <f t="shared" si="14"/>
        <v>4.072367381</v>
      </c>
      <c r="Z25" s="85">
        <f t="shared" si="15"/>
        <v>0.003465695752</v>
      </c>
      <c r="AA25" s="85">
        <f t="shared" si="16"/>
        <v>0.00345398836</v>
      </c>
      <c r="AB25" s="85">
        <f t="shared" si="17"/>
        <v>0.003479087898</v>
      </c>
      <c r="AC25" s="85">
        <f t="shared" ref="AC25:AD25" si="59">RRI(20,E25,K25)</f>
        <v>-0.003882428654</v>
      </c>
      <c r="AD25" s="85">
        <f t="shared" si="59"/>
        <v>-0.003898576029</v>
      </c>
      <c r="AE25" s="317">
        <f t="shared" si="19"/>
        <v>-0.003868320469</v>
      </c>
      <c r="AF25" s="85">
        <f t="shared" si="20"/>
        <v>0.4662212132</v>
      </c>
      <c r="AG25" s="318">
        <f t="shared" si="21"/>
        <v>-0.003868320469</v>
      </c>
    </row>
    <row r="26" ht="12.75" customHeight="1">
      <c r="A26" s="2" t="s">
        <v>377</v>
      </c>
      <c r="B26" s="2" t="str">
        <f t="array" ref="B26">INDEX(Countries!D26:D286, MATCH(A26, Countries!B26:B286, 0))</f>
        <v>COM</v>
      </c>
      <c r="C26" s="39">
        <v>1.042438</v>
      </c>
      <c r="D26" s="39">
        <v>0.955437</v>
      </c>
      <c r="E26" s="39">
        <v>1.035902</v>
      </c>
      <c r="F26" s="39">
        <v>0.948901</v>
      </c>
      <c r="G26" s="39">
        <v>1.035902</v>
      </c>
      <c r="H26" s="39">
        <v>0.948901</v>
      </c>
      <c r="I26" s="39">
        <v>1.040655</v>
      </c>
      <c r="J26" s="39">
        <v>0.953655</v>
      </c>
      <c r="K26" s="39">
        <v>1.040655</v>
      </c>
      <c r="L26" s="39">
        <v>0.953655</v>
      </c>
      <c r="M26" s="39">
        <f t="shared" si="3"/>
        <v>0.087</v>
      </c>
      <c r="N26" s="39">
        <f t="shared" si="4"/>
        <v>8.7</v>
      </c>
      <c r="O26" s="39">
        <f t="shared" ref="O26:P26" si="60">E26-K26</f>
        <v>-0.004753</v>
      </c>
      <c r="P26" s="39">
        <f t="shared" si="60"/>
        <v>-0.004754</v>
      </c>
      <c r="Q26" s="109">
        <f t="shared" si="6"/>
        <v>0.9163988065</v>
      </c>
      <c r="R26" s="109">
        <f t="shared" si="7"/>
        <v>-0.004588271864</v>
      </c>
      <c r="S26" s="316">
        <f t="shared" si="8"/>
        <v>0.00001149412076</v>
      </c>
      <c r="T26" s="109">
        <f t="shared" si="9"/>
        <v>-0.005010006313</v>
      </c>
      <c r="U26" s="316">
        <f t="shared" si="10"/>
        <v>0.000007659221498</v>
      </c>
      <c r="V26" s="101">
        <f t="shared" si="11"/>
        <v>1.000210393</v>
      </c>
      <c r="W26" s="39">
        <f t="shared" si="12"/>
        <v>-0.0002263333333</v>
      </c>
      <c r="X26" s="2">
        <f t="shared" si="13"/>
        <v>0.00000004761904762</v>
      </c>
      <c r="Y26" s="2">
        <f t="shared" si="14"/>
        <v>-0.0002263809524</v>
      </c>
      <c r="Z26" s="109">
        <f t="shared" si="15"/>
        <v>-0.0002171192276</v>
      </c>
      <c r="AA26" s="317">
        <f t="shared" si="16"/>
        <v>0.0000005473390837</v>
      </c>
      <c r="AB26" s="109">
        <f t="shared" si="17"/>
        <v>-0.0002369396961</v>
      </c>
      <c r="AC26" s="109">
        <f t="shared" ref="AC26:AD26" si="61">RRI(20,E26,K26)</f>
        <v>0.0002289150886</v>
      </c>
      <c r="AD26" s="109">
        <f t="shared" si="61"/>
        <v>0.0002499061209</v>
      </c>
      <c r="AE26" s="317">
        <f t="shared" si="19"/>
        <v>-0.0000005747091756</v>
      </c>
      <c r="AF26" s="109">
        <f t="shared" si="20"/>
        <v>0.9163988065</v>
      </c>
      <c r="AG26" s="318">
        <f t="shared" si="21"/>
        <v>-0.0000005747091756</v>
      </c>
    </row>
    <row r="27" ht="12.75" customHeight="1">
      <c r="A27" s="2" t="s">
        <v>379</v>
      </c>
      <c r="B27" s="2" t="str">
        <f t="array" ref="B27">INDEX(Countries!D27:D287, MATCH(A27, Countries!B27:B287, 0))</f>
        <v>CRI</v>
      </c>
      <c r="C27" s="39">
        <v>379.134282</v>
      </c>
      <c r="D27" s="39">
        <v>186.779821</v>
      </c>
      <c r="E27" s="39">
        <v>375.093761</v>
      </c>
      <c r="F27" s="39">
        <v>184.9877</v>
      </c>
      <c r="G27" s="39">
        <v>368.155661</v>
      </c>
      <c r="H27" s="39">
        <v>181.7035</v>
      </c>
      <c r="I27" s="39">
        <v>366.755205</v>
      </c>
      <c r="J27" s="39">
        <v>181.679951</v>
      </c>
      <c r="K27" s="39">
        <v>362.186664</v>
      </c>
      <c r="L27" s="39">
        <v>178.695076</v>
      </c>
      <c r="M27" s="39">
        <f t="shared" si="3"/>
        <v>183.491588</v>
      </c>
      <c r="N27" s="39">
        <f t="shared" si="4"/>
        <v>18349.1588</v>
      </c>
      <c r="O27" s="39">
        <f t="shared" ref="O27:P27" si="62">E27-K27</f>
        <v>12.907097</v>
      </c>
      <c r="P27" s="39">
        <f t="shared" si="62"/>
        <v>6.292624</v>
      </c>
      <c r="Q27" s="109">
        <f t="shared" si="6"/>
        <v>0.4933783978</v>
      </c>
      <c r="R27" s="109">
        <f t="shared" si="7"/>
        <v>0.03441032174</v>
      </c>
      <c r="S27" s="316">
        <f t="shared" si="8"/>
        <v>0.03479359346</v>
      </c>
      <c r="T27" s="109">
        <f t="shared" si="9"/>
        <v>0.03401644542</v>
      </c>
      <c r="U27" s="316">
        <f t="shared" si="10"/>
        <v>0.00266569409</v>
      </c>
      <c r="V27" s="101">
        <f t="shared" si="11"/>
        <v>0.4875320918</v>
      </c>
      <c r="W27" s="39">
        <f t="shared" si="12"/>
        <v>0.6146236667</v>
      </c>
      <c r="X27" s="2">
        <f t="shared" si="13"/>
        <v>0.3149749048</v>
      </c>
      <c r="Y27" s="2">
        <f t="shared" si="14"/>
        <v>0.2996487619</v>
      </c>
      <c r="Z27" s="109">
        <f t="shared" si="15"/>
        <v>0.001621123955</v>
      </c>
      <c r="AA27" s="317">
        <f t="shared" si="16"/>
        <v>0.001637471276</v>
      </c>
      <c r="AB27" s="109">
        <f t="shared" si="17"/>
        <v>0.00160428873</v>
      </c>
      <c r="AC27" s="109">
        <f t="shared" ref="AC27:AD27" si="63">RRI(20,E27,K27)</f>
        <v>-0.001749283153</v>
      </c>
      <c r="AD27" s="109">
        <f t="shared" si="63"/>
        <v>-0.001728927138</v>
      </c>
      <c r="AE27" s="317">
        <f t="shared" si="19"/>
        <v>-0.001769098683</v>
      </c>
      <c r="AF27" s="109">
        <f t="shared" si="20"/>
        <v>0.4933783978</v>
      </c>
      <c r="AG27" s="318">
        <f t="shared" si="21"/>
        <v>-0.001769098683</v>
      </c>
    </row>
    <row r="28" ht="12.75" customHeight="1">
      <c r="A28" s="2" t="s">
        <v>380</v>
      </c>
      <c r="B28" s="2" t="str">
        <f t="array" ref="B28">INDEX(Countries!D28:D288, MATCH(A28, Countries!B28:B288, 0))</f>
        <v>CIV</v>
      </c>
      <c r="C28" s="39">
        <v>64.334969</v>
      </c>
      <c r="D28" s="39">
        <v>4.683311</v>
      </c>
      <c r="E28" s="39">
        <v>63.536247</v>
      </c>
      <c r="F28" s="39">
        <v>4.622778</v>
      </c>
      <c r="G28" s="39">
        <v>62.168093</v>
      </c>
      <c r="H28" s="39">
        <v>4.582776</v>
      </c>
      <c r="I28" s="39">
        <v>61.685447</v>
      </c>
      <c r="J28" s="39">
        <v>4.598373</v>
      </c>
      <c r="K28" s="39">
        <v>58.59708</v>
      </c>
      <c r="L28" s="39">
        <v>4.359375</v>
      </c>
      <c r="M28" s="39">
        <f t="shared" si="3"/>
        <v>54.237705</v>
      </c>
      <c r="N28" s="39">
        <f t="shared" si="4"/>
        <v>5423.7705</v>
      </c>
      <c r="O28" s="39">
        <f t="shared" ref="O28:P28" si="64">E28-K28</f>
        <v>4.939167</v>
      </c>
      <c r="P28" s="39">
        <f t="shared" si="64"/>
        <v>0.263403</v>
      </c>
      <c r="Q28" s="109">
        <f t="shared" si="6"/>
        <v>0.07439577194</v>
      </c>
      <c r="R28" s="109">
        <f t="shared" si="7"/>
        <v>0.07773778328</v>
      </c>
      <c r="S28" s="316">
        <f t="shared" si="8"/>
        <v>0.07936663855</v>
      </c>
      <c r="T28" s="109">
        <f t="shared" si="9"/>
        <v>0.05697937474</v>
      </c>
      <c r="U28" s="316">
        <f t="shared" si="10"/>
        <v>0.0004312745481</v>
      </c>
      <c r="V28" s="101">
        <f t="shared" si="11"/>
        <v>0.05332943794</v>
      </c>
      <c r="W28" s="39">
        <f t="shared" si="12"/>
        <v>0.2351984286</v>
      </c>
      <c r="X28" s="2">
        <f t="shared" si="13"/>
        <v>0.2226554286</v>
      </c>
      <c r="Y28" s="2">
        <f t="shared" si="14"/>
        <v>0.012543</v>
      </c>
      <c r="Z28" s="109">
        <f t="shared" si="15"/>
        <v>0.003655841174</v>
      </c>
      <c r="AA28" s="317">
        <f t="shared" si="16"/>
        <v>0.003732594131</v>
      </c>
      <c r="AB28" s="109">
        <f t="shared" si="17"/>
        <v>0.002678233412</v>
      </c>
      <c r="AC28" s="109">
        <f t="shared" ref="AC28:AD28" si="65">RRI(20,E28,K28)</f>
        <v>-0.004038109617</v>
      </c>
      <c r="AD28" s="109">
        <f t="shared" si="65"/>
        <v>-0.002929058146</v>
      </c>
      <c r="AE28" s="317">
        <f t="shared" si="19"/>
        <v>-0.004126134491</v>
      </c>
      <c r="AF28" s="109">
        <f t="shared" si="20"/>
        <v>0.07439577194</v>
      </c>
      <c r="AG28" s="318">
        <f t="shared" si="21"/>
        <v>-0.004126134491</v>
      </c>
    </row>
    <row r="29" ht="12.75" customHeight="1">
      <c r="A29" s="2" t="s">
        <v>381</v>
      </c>
      <c r="B29" s="2" t="str">
        <f t="array" ref="B29">INDEX(Countries!D29:D289, MATCH(A29, Countries!B29:B289, 0))</f>
        <v>CUB</v>
      </c>
      <c r="C29" s="39">
        <v>3557.094094</v>
      </c>
      <c r="D29" s="39">
        <v>1839.811165</v>
      </c>
      <c r="E29" s="39">
        <v>3517.458572</v>
      </c>
      <c r="F29" s="39">
        <v>1816.933527</v>
      </c>
      <c r="G29" s="39">
        <v>3411.313404</v>
      </c>
      <c r="H29" s="39">
        <v>1749.570594</v>
      </c>
      <c r="I29" s="39">
        <v>3354.493814</v>
      </c>
      <c r="J29" s="39">
        <v>1715.818986</v>
      </c>
      <c r="K29" s="39">
        <v>3343.589068</v>
      </c>
      <c r="L29" s="39">
        <v>1713.657579</v>
      </c>
      <c r="M29" s="39">
        <f t="shared" si="3"/>
        <v>1629.931489</v>
      </c>
      <c r="N29" s="39">
        <f t="shared" si="4"/>
        <v>162993.1489</v>
      </c>
      <c r="O29" s="39">
        <f t="shared" ref="O29:P29" si="66">E29-K29</f>
        <v>173.869504</v>
      </c>
      <c r="P29" s="39">
        <f t="shared" si="66"/>
        <v>103.275948</v>
      </c>
      <c r="Q29" s="109">
        <f t="shared" si="6"/>
        <v>0.5125203918</v>
      </c>
      <c r="R29" s="109">
        <f t="shared" si="7"/>
        <v>0.04943043406</v>
      </c>
      <c r="S29" s="316">
        <f t="shared" si="8"/>
        <v>0.04151279995</v>
      </c>
      <c r="T29" s="109">
        <f t="shared" si="9"/>
        <v>0.05684079603</v>
      </c>
      <c r="U29" s="316">
        <f t="shared" si="10"/>
        <v>0.02460881778</v>
      </c>
      <c r="V29" s="101">
        <f t="shared" si="11"/>
        <v>0.5939854064</v>
      </c>
      <c r="W29" s="39">
        <f t="shared" si="12"/>
        <v>8.27950019</v>
      </c>
      <c r="X29" s="2">
        <f t="shared" si="13"/>
        <v>3.361597905</v>
      </c>
      <c r="Y29" s="2">
        <f t="shared" si="14"/>
        <v>4.917902286</v>
      </c>
      <c r="Z29" s="109">
        <f t="shared" si="15"/>
        <v>0.002327602243</v>
      </c>
      <c r="AA29" s="317">
        <f t="shared" si="16"/>
        <v>0.00195750965</v>
      </c>
      <c r="AB29" s="109">
        <f t="shared" si="17"/>
        <v>0.00267304731</v>
      </c>
      <c r="AC29" s="109">
        <f t="shared" ref="AC29:AD29" si="67">RRI(20,E29,K29)</f>
        <v>-0.002531486916</v>
      </c>
      <c r="AD29" s="109">
        <f t="shared" si="67"/>
        <v>-0.002921732581</v>
      </c>
      <c r="AE29" s="317">
        <f t="shared" si="19"/>
        <v>-0.002117708022</v>
      </c>
      <c r="AF29" s="109">
        <f t="shared" si="20"/>
        <v>0.5125203918</v>
      </c>
      <c r="AG29" s="318">
        <f t="shared" si="21"/>
        <v>-0.002117708022</v>
      </c>
    </row>
    <row r="30" ht="12.75" customHeight="1">
      <c r="A30" s="2" t="s">
        <v>382</v>
      </c>
      <c r="B30" s="2" t="str">
        <f t="array" ref="B30">INDEX(Countries!D30:D290, MATCH(A30, Countries!B30:B290, 0))</f>
        <v>CUW</v>
      </c>
      <c r="C30" s="39">
        <v>0.331856</v>
      </c>
      <c r="D30" s="39">
        <v>0.075926</v>
      </c>
      <c r="E30" s="39">
        <v>0.299145</v>
      </c>
      <c r="F30" s="39">
        <v>0.057372</v>
      </c>
      <c r="G30" s="39">
        <v>0.142139</v>
      </c>
      <c r="H30" s="39">
        <v>0.051602</v>
      </c>
      <c r="I30" s="39">
        <v>0.07077</v>
      </c>
      <c r="J30" s="39">
        <v>0.019369</v>
      </c>
      <c r="K30" s="39">
        <v>0.092775</v>
      </c>
      <c r="L30" s="39">
        <v>0.038639</v>
      </c>
      <c r="M30" s="39">
        <f t="shared" si="3"/>
        <v>0.054136</v>
      </c>
      <c r="N30" s="39">
        <f t="shared" si="4"/>
        <v>5.4136</v>
      </c>
      <c r="O30" s="39">
        <f t="shared" ref="O30:P30" si="68">E30-K30</f>
        <v>0.20637</v>
      </c>
      <c r="P30" s="39">
        <f t="shared" si="68"/>
        <v>0.018733</v>
      </c>
      <c r="Q30" s="109">
        <f t="shared" si="6"/>
        <v>0.416480733</v>
      </c>
      <c r="R30" s="109">
        <f t="shared" si="7"/>
        <v>0.6898661184</v>
      </c>
      <c r="S30" s="316">
        <f t="shared" si="8"/>
        <v>0.776087487</v>
      </c>
      <c r="T30" s="109">
        <f t="shared" si="9"/>
        <v>0.3265181622</v>
      </c>
      <c r="U30" s="316">
        <f t="shared" si="10"/>
        <v>0.0000006828240622</v>
      </c>
      <c r="V30" s="101">
        <f t="shared" si="11"/>
        <v>0.09077385279</v>
      </c>
      <c r="W30" s="39">
        <f t="shared" si="12"/>
        <v>0.009827142857</v>
      </c>
      <c r="X30" s="2">
        <f t="shared" si="13"/>
        <v>0.008935095238</v>
      </c>
      <c r="Y30" s="2">
        <f t="shared" si="14"/>
        <v>0.000892047619</v>
      </c>
      <c r="Z30" s="109">
        <f t="shared" si="15"/>
        <v>0.02961267193</v>
      </c>
      <c r="AA30" s="317">
        <f t="shared" si="16"/>
        <v>0.0349122621</v>
      </c>
      <c r="AB30" s="109">
        <f t="shared" si="17"/>
        <v>0.0117489084</v>
      </c>
      <c r="AC30" s="109">
        <f t="shared" ref="AC30:AD30" si="69">RRI(20,E30,K30)</f>
        <v>-0.05685718465</v>
      </c>
      <c r="AD30" s="109">
        <f t="shared" si="69"/>
        <v>-0.01957067108</v>
      </c>
      <c r="AE30" s="317">
        <f t="shared" si="19"/>
        <v>-0.07209413835</v>
      </c>
      <c r="AF30" s="109">
        <f t="shared" si="20"/>
        <v>0.416480733</v>
      </c>
      <c r="AG30" s="318">
        <f t="shared" si="21"/>
        <v>-0.07209413835</v>
      </c>
    </row>
    <row r="31" ht="12.75" customHeight="1">
      <c r="A31" s="2" t="s">
        <v>829</v>
      </c>
      <c r="B31" s="2" t="str">
        <f t="array" ref="B31">INDEX(Countries!D31:D291, MATCH(A31, Countries!B31:B291, 0))</f>
        <v>COD</v>
      </c>
      <c r="C31" s="39">
        <v>520.879048</v>
      </c>
      <c r="D31" s="39">
        <v>259.832881</v>
      </c>
      <c r="E31" s="39">
        <v>512.340354</v>
      </c>
      <c r="F31" s="39">
        <v>257.453682</v>
      </c>
      <c r="G31" s="39">
        <v>497.438655</v>
      </c>
      <c r="H31" s="39">
        <v>251.139272</v>
      </c>
      <c r="I31" s="39">
        <v>498.18631</v>
      </c>
      <c r="J31" s="39">
        <v>252.090472</v>
      </c>
      <c r="K31" s="39">
        <v>497.405458</v>
      </c>
      <c r="L31" s="39">
        <v>251.144121</v>
      </c>
      <c r="M31" s="39">
        <f t="shared" si="3"/>
        <v>246.261337</v>
      </c>
      <c r="N31" s="39">
        <f t="shared" si="4"/>
        <v>24626.1337</v>
      </c>
      <c r="O31" s="39">
        <f t="shared" ref="O31:P31" si="70">E31-K31</f>
        <v>14.934896</v>
      </c>
      <c r="P31" s="39">
        <f t="shared" si="70"/>
        <v>6.309561</v>
      </c>
      <c r="Q31" s="109">
        <f t="shared" si="6"/>
        <v>0.5049082533</v>
      </c>
      <c r="R31" s="109">
        <f t="shared" si="7"/>
        <v>0.02915034095</v>
      </c>
      <c r="S31" s="316">
        <f t="shared" si="8"/>
        <v>0.03383988238</v>
      </c>
      <c r="T31" s="109">
        <f t="shared" si="9"/>
        <v>0.02450755783</v>
      </c>
      <c r="U31" s="316">
        <f t="shared" si="10"/>
        <v>0.003660904504</v>
      </c>
      <c r="V31" s="101">
        <f t="shared" si="11"/>
        <v>0.422471037</v>
      </c>
      <c r="W31" s="39">
        <f t="shared" si="12"/>
        <v>0.7111855238</v>
      </c>
      <c r="X31" s="2">
        <f t="shared" si="13"/>
        <v>0.4107302381</v>
      </c>
      <c r="Y31" s="2">
        <f t="shared" si="14"/>
        <v>0.3004552857</v>
      </c>
      <c r="Z31" s="109">
        <f t="shared" si="15"/>
        <v>0.001365356365</v>
      </c>
      <c r="AA31" s="317">
        <f t="shared" si="16"/>
        <v>0.001573400762</v>
      </c>
      <c r="AB31" s="109">
        <f t="shared" si="17"/>
        <v>0.001156340508</v>
      </c>
      <c r="AC31" s="109">
        <f t="shared" ref="AC31:AD31" si="71">RRI(20,E31,K31)</f>
        <v>-0.001478089235</v>
      </c>
      <c r="AD31" s="109">
        <f t="shared" si="71"/>
        <v>-0.00123987405</v>
      </c>
      <c r="AE31" s="317">
        <f t="shared" si="19"/>
        <v>-0.001719804702</v>
      </c>
      <c r="AF31" s="109">
        <f t="shared" si="20"/>
        <v>0.5049082533</v>
      </c>
      <c r="AG31" s="318">
        <f t="shared" si="21"/>
        <v>-0.001719804702</v>
      </c>
    </row>
    <row r="32" ht="12.75" customHeight="1">
      <c r="A32" s="2" t="s">
        <v>384</v>
      </c>
      <c r="B32" s="2" t="str">
        <f t="array" ref="B32">INDEX(Countries!D32:D292, MATCH(A32, Countries!B32:B292, 0))</f>
        <v>DJI</v>
      </c>
      <c r="C32" s="39">
        <v>4.974548</v>
      </c>
      <c r="D32" s="39">
        <v>0.0</v>
      </c>
      <c r="E32" s="39">
        <v>4.967411</v>
      </c>
      <c r="F32" s="39">
        <v>0.0</v>
      </c>
      <c r="G32" s="39">
        <v>4.935878</v>
      </c>
      <c r="H32" s="39">
        <v>0.0</v>
      </c>
      <c r="I32" s="39">
        <v>4.933496</v>
      </c>
      <c r="J32" s="39">
        <v>0.0</v>
      </c>
      <c r="K32" s="39">
        <v>4.922193</v>
      </c>
      <c r="L32" s="39">
        <v>0.0</v>
      </c>
      <c r="M32" s="39">
        <f t="shared" si="3"/>
        <v>4.922193</v>
      </c>
      <c r="N32" s="39">
        <f t="shared" si="4"/>
        <v>492.2193</v>
      </c>
      <c r="O32" s="39">
        <f t="shared" ref="O32:P32" si="72">E32-K32</f>
        <v>0.045218</v>
      </c>
      <c r="P32" s="39">
        <f t="shared" si="72"/>
        <v>0</v>
      </c>
      <c r="Q32" s="109">
        <f t="shared" si="6"/>
        <v>0</v>
      </c>
      <c r="R32" s="109">
        <f t="shared" si="7"/>
        <v>0.009102931084</v>
      </c>
      <c r="S32" s="316">
        <f t="shared" si="8"/>
        <v>0.009102931084</v>
      </c>
      <c r="T32" s="109" t="str">
        <f t="shared" si="9"/>
        <v>#DIV/0!</v>
      </c>
      <c r="U32" s="316">
        <f t="shared" si="10"/>
        <v>0.00003622734378</v>
      </c>
      <c r="V32" s="101">
        <f t="shared" si="11"/>
        <v>0</v>
      </c>
      <c r="W32" s="39">
        <f t="shared" si="12"/>
        <v>0.002153238095</v>
      </c>
      <c r="X32" s="2">
        <f t="shared" si="13"/>
        <v>0.002153238095</v>
      </c>
      <c r="Y32" s="2">
        <f t="shared" si="14"/>
        <v>0</v>
      </c>
      <c r="Z32" s="109">
        <f t="shared" si="15"/>
        <v>0.0004328510038</v>
      </c>
      <c r="AA32" s="317">
        <f t="shared" si="16"/>
        <v>0.0004328510038</v>
      </c>
      <c r="AB32" s="109" t="str">
        <f t="shared" si="17"/>
        <v>#DIV/0!</v>
      </c>
      <c r="AC32" s="109">
        <f t="shared" ref="AC32:AD32" si="73">RRI(20,E32,K32)</f>
        <v>-0.0004571262821</v>
      </c>
      <c r="AD32" s="109" t="str">
        <f t="shared" si="73"/>
        <v>#NUM!</v>
      </c>
      <c r="AE32" s="317">
        <f t="shared" si="19"/>
        <v>-0.0004571262821</v>
      </c>
      <c r="AF32" s="109">
        <f t="shared" si="20"/>
        <v>0</v>
      </c>
      <c r="AG32" s="318">
        <f t="shared" si="21"/>
        <v>-0.0004571262821</v>
      </c>
    </row>
    <row r="33" ht="12.75" customHeight="1">
      <c r="A33" s="2" t="s">
        <v>385</v>
      </c>
      <c r="B33" s="2" t="str">
        <f t="array" ref="B33">INDEX(Countries!D33:D293, MATCH(A33, Countries!B33:B293, 0))</f>
        <v>DMA</v>
      </c>
      <c r="C33" s="39">
        <v>0.017582</v>
      </c>
      <c r="D33" s="39">
        <v>0.017582</v>
      </c>
      <c r="E33" s="39">
        <v>0.017582</v>
      </c>
      <c r="F33" s="39">
        <v>0.017582</v>
      </c>
      <c r="G33" s="39">
        <v>0.017582</v>
      </c>
      <c r="H33" s="39">
        <v>0.017582</v>
      </c>
      <c r="I33" s="39">
        <v>0.016996</v>
      </c>
      <c r="J33" s="39">
        <v>0.016996</v>
      </c>
      <c r="K33" s="39">
        <v>0.016996</v>
      </c>
      <c r="L33" s="39">
        <v>0.016996</v>
      </c>
      <c r="M33" s="39">
        <f t="shared" si="3"/>
        <v>0</v>
      </c>
      <c r="N33" s="39">
        <f t="shared" si="4"/>
        <v>0</v>
      </c>
      <c r="O33" s="39">
        <f t="shared" ref="O33:P33" si="74">E33-K33</f>
        <v>0.000586</v>
      </c>
      <c r="P33" s="39">
        <f t="shared" si="74"/>
        <v>0.000586</v>
      </c>
      <c r="Q33" s="109">
        <f t="shared" si="6"/>
        <v>1</v>
      </c>
      <c r="R33" s="109">
        <f t="shared" si="7"/>
        <v>0.03332954158</v>
      </c>
      <c r="S33" s="316" t="str">
        <f t="shared" si="8"/>
        <v>#DIV/0!</v>
      </c>
      <c r="T33" s="109">
        <f t="shared" si="9"/>
        <v>0.03332954158</v>
      </c>
      <c r="U33" s="316">
        <f t="shared" si="10"/>
        <v>0.0000001250905714</v>
      </c>
      <c r="V33" s="101">
        <f t="shared" si="11"/>
        <v>1</v>
      </c>
      <c r="W33" s="39">
        <f t="shared" si="12"/>
        <v>0.0000279047619</v>
      </c>
      <c r="X33" s="2">
        <f t="shared" si="13"/>
        <v>0</v>
      </c>
      <c r="Y33" s="2">
        <f t="shared" si="14"/>
        <v>0.0000279047619</v>
      </c>
      <c r="Z33" s="109">
        <f t="shared" si="15"/>
        <v>0.001587121027</v>
      </c>
      <c r="AA33" s="317" t="str">
        <f t="shared" si="16"/>
        <v>#DIV/0!</v>
      </c>
      <c r="AB33" s="109">
        <f t="shared" si="17"/>
        <v>0.001587121027</v>
      </c>
      <c r="AC33" s="109">
        <f t="shared" ref="AC33:AD33" si="75">RRI(20,E33,K33)</f>
        <v>-0.001693445958</v>
      </c>
      <c r="AD33" s="109">
        <f t="shared" si="75"/>
        <v>-0.001693445958</v>
      </c>
      <c r="AE33" s="317" t="str">
        <f t="shared" si="19"/>
        <v>#NUM!</v>
      </c>
      <c r="AF33" s="109">
        <f t="shared" si="20"/>
        <v>1</v>
      </c>
      <c r="AG33" s="318">
        <f t="shared" si="21"/>
        <v>0</v>
      </c>
    </row>
    <row r="34" ht="12.75" customHeight="1">
      <c r="A34" s="2" t="s">
        <v>952</v>
      </c>
      <c r="B34" s="2" t="str">
        <f t="array" ref="B34">INDEX(Countries!D34:D294, MATCH(A34, Countries!B34:B294, 0))</f>
        <v>DOM</v>
      </c>
      <c r="C34" s="39">
        <v>198.154784</v>
      </c>
      <c r="D34" s="39">
        <v>161.802142</v>
      </c>
      <c r="E34" s="39">
        <v>197.150085</v>
      </c>
      <c r="F34" s="39">
        <v>161.039299</v>
      </c>
      <c r="G34" s="39">
        <v>192.182851</v>
      </c>
      <c r="H34" s="39">
        <v>156.471827</v>
      </c>
      <c r="I34" s="39">
        <v>187.72175</v>
      </c>
      <c r="J34" s="39">
        <v>152.872417</v>
      </c>
      <c r="K34" s="39">
        <v>187.663637</v>
      </c>
      <c r="L34" s="39">
        <v>153.030159</v>
      </c>
      <c r="M34" s="39">
        <f t="shared" si="3"/>
        <v>34.633478</v>
      </c>
      <c r="N34" s="39">
        <f t="shared" si="4"/>
        <v>3463.3478</v>
      </c>
      <c r="O34" s="39">
        <f t="shared" ref="O34:P34" si="76">E34-K34</f>
        <v>9.486448</v>
      </c>
      <c r="P34" s="39">
        <f t="shared" si="76"/>
        <v>8.00914</v>
      </c>
      <c r="Q34" s="109">
        <f t="shared" si="6"/>
        <v>0.8154491805</v>
      </c>
      <c r="R34" s="109">
        <f t="shared" si="7"/>
        <v>0.04811789962</v>
      </c>
      <c r="S34" s="316">
        <f t="shared" si="8"/>
        <v>0.04091043601</v>
      </c>
      <c r="T34" s="109">
        <f t="shared" si="9"/>
        <v>0.04973407143</v>
      </c>
      <c r="U34" s="316">
        <f t="shared" si="10"/>
        <v>0.001381204494</v>
      </c>
      <c r="V34" s="101">
        <f t="shared" si="11"/>
        <v>0.8442717443</v>
      </c>
      <c r="W34" s="39">
        <f t="shared" si="12"/>
        <v>0.451735619</v>
      </c>
      <c r="X34" s="2">
        <f t="shared" si="13"/>
        <v>0.070348</v>
      </c>
      <c r="Y34" s="2">
        <f t="shared" si="14"/>
        <v>0.381387619</v>
      </c>
      <c r="Z34" s="109">
        <f t="shared" si="15"/>
        <v>0.00227971089</v>
      </c>
      <c r="AA34" s="317">
        <f t="shared" si="16"/>
        <v>0.001935155084</v>
      </c>
      <c r="AB34" s="109">
        <f t="shared" si="17"/>
        <v>0.002357123425</v>
      </c>
      <c r="AC34" s="109">
        <f t="shared" ref="AC34:AD34" si="77">RRI(20,E34,K34)</f>
        <v>-0.002462667447</v>
      </c>
      <c r="AD34" s="109">
        <f t="shared" si="77"/>
        <v>-0.002547420242</v>
      </c>
      <c r="AE34" s="317">
        <f t="shared" si="19"/>
        <v>-0.002086361284</v>
      </c>
      <c r="AF34" s="109">
        <f t="shared" si="20"/>
        <v>0.8154491805</v>
      </c>
      <c r="AG34" s="318">
        <f t="shared" si="21"/>
        <v>-0.002086361284</v>
      </c>
    </row>
    <row r="35" ht="12.75" customHeight="1">
      <c r="A35" s="2" t="s">
        <v>1367</v>
      </c>
      <c r="B35" s="2" t="str">
        <f t="array" ref="B35">INDEX(Countries!D1:D295, MATCH(A35, Countries!B1:B295, 0))</f>
        <v>#N/A</v>
      </c>
      <c r="C35" s="39">
        <v>10.255588</v>
      </c>
      <c r="D35" s="39">
        <v>5.605299</v>
      </c>
      <c r="E35" s="39">
        <v>10.144408</v>
      </c>
      <c r="F35" s="39">
        <v>5.524025</v>
      </c>
      <c r="G35" s="39">
        <v>9.87154</v>
      </c>
      <c r="H35" s="39">
        <v>5.544621</v>
      </c>
      <c r="I35" s="39">
        <v>9.773517</v>
      </c>
      <c r="J35" s="39">
        <v>5.475177</v>
      </c>
      <c r="K35" s="39">
        <v>9.82581</v>
      </c>
      <c r="L35" s="39">
        <v>5.507704</v>
      </c>
      <c r="M35" s="39">
        <f t="shared" si="3"/>
        <v>4.318106</v>
      </c>
      <c r="N35" s="39">
        <f t="shared" si="4"/>
        <v>431.8106</v>
      </c>
      <c r="O35" s="39">
        <f t="shared" ref="O35:P35" si="78">E35-K35</f>
        <v>0.318598</v>
      </c>
      <c r="P35" s="39">
        <f t="shared" si="78"/>
        <v>0.016321</v>
      </c>
      <c r="Q35" s="109">
        <f t="shared" si="6"/>
        <v>0.5605343478</v>
      </c>
      <c r="R35" s="109">
        <f t="shared" si="7"/>
        <v>0.03140626836</v>
      </c>
      <c r="S35" s="316">
        <f t="shared" si="8"/>
        <v>0.06542249852</v>
      </c>
      <c r="T35" s="109">
        <f t="shared" si="9"/>
        <v>0.00295454854</v>
      </c>
      <c r="U35" s="316">
        <f t="shared" si="10"/>
        <v>0.00007231796819</v>
      </c>
      <c r="V35" s="101">
        <f t="shared" si="11"/>
        <v>0.05122756577</v>
      </c>
      <c r="W35" s="39">
        <f t="shared" si="12"/>
        <v>0.01517133333</v>
      </c>
      <c r="X35" s="2">
        <f t="shared" si="13"/>
        <v>0.01439414286</v>
      </c>
      <c r="Y35" s="2">
        <f t="shared" si="14"/>
        <v>0.0007771904762</v>
      </c>
      <c r="Z35" s="109">
        <f t="shared" si="15"/>
        <v>0.001479323597</v>
      </c>
      <c r="AA35" s="317">
        <f t="shared" si="16"/>
        <v>0.003095322217</v>
      </c>
      <c r="AB35" s="109">
        <f t="shared" si="17"/>
        <v>0.0001386528134</v>
      </c>
      <c r="AC35" s="109">
        <f t="shared" ref="AC35:AD35" si="79">RRI(20,E35,K35)</f>
        <v>-0.001594228895</v>
      </c>
      <c r="AD35" s="109">
        <f t="shared" si="79"/>
        <v>-0.0001479351483</v>
      </c>
      <c r="AE35" s="317">
        <f t="shared" si="19"/>
        <v>-0.003377320076</v>
      </c>
      <c r="AF35" s="109">
        <f t="shared" si="20"/>
        <v>0.5605343478</v>
      </c>
      <c r="AG35" s="318">
        <f t="shared" si="21"/>
        <v>-0.003377320076</v>
      </c>
    </row>
    <row r="36" ht="12.75" customHeight="1">
      <c r="A36" s="2" t="s">
        <v>314</v>
      </c>
      <c r="B36" s="2" t="str">
        <f t="array" ref="B36">INDEX(Countries!D36:D296, MATCH(A36, Countries!B36:B296, 0))</f>
        <v>ECU</v>
      </c>
      <c r="C36" s="39">
        <v>1571.757</v>
      </c>
      <c r="D36" s="39">
        <v>726.086662</v>
      </c>
      <c r="E36" s="39">
        <v>1515.392083</v>
      </c>
      <c r="F36" s="39">
        <v>708.728399</v>
      </c>
      <c r="G36" s="39">
        <v>1455.638087</v>
      </c>
      <c r="H36" s="39">
        <v>704.441872</v>
      </c>
      <c r="I36" s="39">
        <v>1454.728525</v>
      </c>
      <c r="J36" s="39">
        <v>707.850014</v>
      </c>
      <c r="K36" s="39">
        <v>1449.316564</v>
      </c>
      <c r="L36" s="39">
        <v>704.536602</v>
      </c>
      <c r="M36" s="39">
        <f t="shared" si="3"/>
        <v>744.779962</v>
      </c>
      <c r="N36" s="39">
        <f t="shared" si="4"/>
        <v>74477.9962</v>
      </c>
      <c r="O36" s="39">
        <f t="shared" ref="O36:P36" si="80">E36-K36</f>
        <v>66.075519</v>
      </c>
      <c r="P36" s="39">
        <f t="shared" si="80"/>
        <v>4.191797</v>
      </c>
      <c r="Q36" s="109">
        <f t="shared" si="6"/>
        <v>0.4861164355</v>
      </c>
      <c r="R36" s="109">
        <f t="shared" si="7"/>
        <v>0.0436029195</v>
      </c>
      <c r="S36" s="316">
        <f t="shared" si="8"/>
        <v>0.07671564151</v>
      </c>
      <c r="T36" s="109">
        <f t="shared" si="9"/>
        <v>0.005914532289</v>
      </c>
      <c r="U36" s="316">
        <f t="shared" si="10"/>
        <v>0.01066697088</v>
      </c>
      <c r="V36" s="101">
        <f t="shared" si="11"/>
        <v>0.06343948657</v>
      </c>
      <c r="W36" s="39">
        <f t="shared" si="12"/>
        <v>3.146453286</v>
      </c>
      <c r="X36" s="2">
        <f t="shared" si="13"/>
        <v>2.946843905</v>
      </c>
      <c r="Y36" s="2">
        <f t="shared" si="14"/>
        <v>0.199609381</v>
      </c>
      <c r="Z36" s="109">
        <f t="shared" si="15"/>
        <v>0.002001870064</v>
      </c>
      <c r="AA36" s="317">
        <f t="shared" si="16"/>
        <v>0.003484624886</v>
      </c>
      <c r="AB36" s="109">
        <f t="shared" si="17"/>
        <v>0.000274911235</v>
      </c>
      <c r="AC36" s="109">
        <f t="shared" ref="AC36:AD36" si="81">RRI(20,E36,K36)</f>
        <v>-0.00222662219</v>
      </c>
      <c r="AD36" s="109">
        <f t="shared" si="81"/>
        <v>-0.0002965606377</v>
      </c>
      <c r="AE36" s="317">
        <f t="shared" si="19"/>
        <v>-0.003982947501</v>
      </c>
      <c r="AF36" s="109">
        <f t="shared" si="20"/>
        <v>0.4861164355</v>
      </c>
      <c r="AG36" s="318">
        <f t="shared" si="21"/>
        <v>-0.003982947501</v>
      </c>
    </row>
    <row r="37" ht="12.75" customHeight="1">
      <c r="A37" s="2" t="s">
        <v>387</v>
      </c>
      <c r="B37" s="2" t="str">
        <f t="array" ref="B37">INDEX(Countries!D37:D297, MATCH(A37, Countries!B37:B297, 0))</f>
        <v>EGY</v>
      </c>
      <c r="C37" s="39">
        <v>1.071389</v>
      </c>
      <c r="D37" s="39">
        <v>0.485127</v>
      </c>
      <c r="E37" s="39">
        <v>1.051748</v>
      </c>
      <c r="F37" s="39">
        <v>0.482907</v>
      </c>
      <c r="G37" s="39">
        <v>0.964285</v>
      </c>
      <c r="H37" s="39">
        <v>0.480686</v>
      </c>
      <c r="I37" s="39">
        <v>0.969253</v>
      </c>
      <c r="J37" s="39">
        <v>0.480131</v>
      </c>
      <c r="K37" s="39">
        <v>0.98392</v>
      </c>
      <c r="L37" s="39">
        <v>0.478465</v>
      </c>
      <c r="M37" s="39">
        <f t="shared" si="3"/>
        <v>0.505455</v>
      </c>
      <c r="N37" s="39">
        <f t="shared" si="4"/>
        <v>50.5455</v>
      </c>
      <c r="O37" s="39">
        <f t="shared" ref="O37:P37" si="82">E37-K37</f>
        <v>0.067828</v>
      </c>
      <c r="P37" s="39">
        <f t="shared" si="82"/>
        <v>0.004442</v>
      </c>
      <c r="Q37" s="109">
        <f t="shared" si="6"/>
        <v>0.486284454</v>
      </c>
      <c r="R37" s="109">
        <f t="shared" si="7"/>
        <v>0.06449073352</v>
      </c>
      <c r="S37" s="316">
        <f t="shared" si="8"/>
        <v>0.1114300833</v>
      </c>
      <c r="T37" s="109">
        <f t="shared" si="9"/>
        <v>0.009198458502</v>
      </c>
      <c r="U37" s="316">
        <f t="shared" si="10"/>
        <v>0.00000724165186</v>
      </c>
      <c r="V37" s="101">
        <f t="shared" si="11"/>
        <v>0.06548917851</v>
      </c>
      <c r="W37" s="39">
        <f t="shared" si="12"/>
        <v>0.003229904762</v>
      </c>
      <c r="X37" s="2">
        <f t="shared" si="13"/>
        <v>0.003018380952</v>
      </c>
      <c r="Y37" s="2">
        <f t="shared" si="14"/>
        <v>0.0002115238095</v>
      </c>
      <c r="Z37" s="109">
        <f t="shared" si="15"/>
        <v>0.00301468912</v>
      </c>
      <c r="AA37" s="317">
        <f t="shared" si="16"/>
        <v>0.00514851884</v>
      </c>
      <c r="AB37" s="109">
        <f t="shared" si="17"/>
        <v>0.0004360173924</v>
      </c>
      <c r="AC37" s="109">
        <f t="shared" ref="AC37:AD37" si="83">RRI(20,E37,K37)</f>
        <v>-0.003327662415</v>
      </c>
      <c r="AD37" s="109">
        <f t="shared" si="83"/>
        <v>-0.0004619445486</v>
      </c>
      <c r="AE37" s="317">
        <f t="shared" si="19"/>
        <v>-0.005889684591</v>
      </c>
      <c r="AF37" s="109">
        <f t="shared" si="20"/>
        <v>0.486284454</v>
      </c>
      <c r="AG37" s="318">
        <f t="shared" si="21"/>
        <v>-0.005889684591</v>
      </c>
    </row>
    <row r="38" ht="12.75" customHeight="1">
      <c r="A38" s="2" t="s">
        <v>388</v>
      </c>
      <c r="B38" s="2" t="str">
        <f t="array" ref="B38">INDEX(Countries!D38:D298, MATCH(A38, Countries!B38:B298, 0))</f>
        <v>SLV</v>
      </c>
      <c r="C38" s="39">
        <v>342.73075</v>
      </c>
      <c r="D38" s="39">
        <v>316.394437</v>
      </c>
      <c r="E38" s="39">
        <v>333.389058</v>
      </c>
      <c r="F38" s="39">
        <v>307.787981</v>
      </c>
      <c r="G38" s="39">
        <v>333.047007</v>
      </c>
      <c r="H38" s="39">
        <v>307.701996</v>
      </c>
      <c r="I38" s="39">
        <v>327.636793</v>
      </c>
      <c r="J38" s="39">
        <v>303.073616</v>
      </c>
      <c r="K38" s="39">
        <v>325.82138</v>
      </c>
      <c r="L38" s="39">
        <v>301.019609</v>
      </c>
      <c r="M38" s="39">
        <f t="shared" si="3"/>
        <v>24.801771</v>
      </c>
      <c r="N38" s="39">
        <f t="shared" si="4"/>
        <v>2480.1771</v>
      </c>
      <c r="O38" s="39">
        <f t="shared" ref="O38:P38" si="84">E38-K38</f>
        <v>7.567678</v>
      </c>
      <c r="P38" s="39">
        <f t="shared" si="84"/>
        <v>6.768372</v>
      </c>
      <c r="Q38" s="109">
        <f t="shared" si="6"/>
        <v>0.9238792402</v>
      </c>
      <c r="R38" s="109">
        <f t="shared" si="7"/>
        <v>0.02269923928</v>
      </c>
      <c r="S38" s="316">
        <f t="shared" si="8"/>
        <v>0.03122157712</v>
      </c>
      <c r="T38" s="109">
        <f t="shared" si="9"/>
        <v>0.02199037135</v>
      </c>
      <c r="U38" s="316">
        <f t="shared" si="10"/>
        <v>0.002398045575</v>
      </c>
      <c r="V38" s="101">
        <f t="shared" si="11"/>
        <v>0.8943789627</v>
      </c>
      <c r="W38" s="39">
        <f t="shared" si="12"/>
        <v>0.360365619</v>
      </c>
      <c r="X38" s="2">
        <f t="shared" si="13"/>
        <v>0.03806219048</v>
      </c>
      <c r="Y38" s="2">
        <f t="shared" si="14"/>
        <v>0.3223034286</v>
      </c>
      <c r="Z38" s="109">
        <f t="shared" si="15"/>
        <v>0.001051454003</v>
      </c>
      <c r="AA38" s="317">
        <f t="shared" si="16"/>
        <v>0.001445236107</v>
      </c>
      <c r="AB38" s="109">
        <f t="shared" si="17"/>
        <v>0.001018676029</v>
      </c>
      <c r="AC38" s="109">
        <f t="shared" ref="AC38:AD38" si="85">RRI(20,E38,K38)</f>
        <v>-0.001147382915</v>
      </c>
      <c r="AD38" s="109">
        <f t="shared" si="85"/>
        <v>-0.00111117038</v>
      </c>
      <c r="AE38" s="317">
        <f t="shared" si="19"/>
        <v>-0.001584710968</v>
      </c>
      <c r="AF38" s="109">
        <f t="shared" si="20"/>
        <v>0.9238792402</v>
      </c>
      <c r="AG38" s="318">
        <f t="shared" si="21"/>
        <v>-0.001584710968</v>
      </c>
    </row>
    <row r="39" ht="12.75" customHeight="1">
      <c r="A39" s="2" t="s">
        <v>389</v>
      </c>
      <c r="B39" s="2" t="str">
        <f t="array" ref="B39">INDEX(Countries!D39:D299, MATCH(A39, Countries!B39:B299, 0))</f>
        <v>GNQ</v>
      </c>
      <c r="C39" s="39">
        <v>348.419796</v>
      </c>
      <c r="D39" s="39">
        <v>219.799567</v>
      </c>
      <c r="E39" s="39">
        <v>344.37536</v>
      </c>
      <c r="F39" s="39">
        <v>216.590273</v>
      </c>
      <c r="G39" s="39">
        <v>338.217257</v>
      </c>
      <c r="H39" s="39">
        <v>212.086052</v>
      </c>
      <c r="I39" s="39">
        <v>342.955801</v>
      </c>
      <c r="J39" s="39">
        <v>216.042306</v>
      </c>
      <c r="K39" s="39">
        <v>339.093769</v>
      </c>
      <c r="L39" s="39">
        <v>212.880166</v>
      </c>
      <c r="M39" s="39">
        <f t="shared" si="3"/>
        <v>126.213603</v>
      </c>
      <c r="N39" s="39">
        <f t="shared" si="4"/>
        <v>12621.3603</v>
      </c>
      <c r="O39" s="39">
        <f t="shared" ref="O39:P39" si="86">E39-K39</f>
        <v>5.281591</v>
      </c>
      <c r="P39" s="39">
        <f t="shared" si="86"/>
        <v>3.710107</v>
      </c>
      <c r="Q39" s="109">
        <f t="shared" si="6"/>
        <v>0.6277914414</v>
      </c>
      <c r="R39" s="109">
        <f t="shared" si="7"/>
        <v>0.01533672734</v>
      </c>
      <c r="S39" s="316">
        <f t="shared" si="8"/>
        <v>0.01229786696</v>
      </c>
      <c r="T39" s="109">
        <f t="shared" si="9"/>
        <v>0.01712961043</v>
      </c>
      <c r="U39" s="316">
        <f t="shared" si="10"/>
        <v>0.002495730367</v>
      </c>
      <c r="V39" s="101">
        <f t="shared" si="11"/>
        <v>0.702460111</v>
      </c>
      <c r="W39" s="39">
        <f t="shared" si="12"/>
        <v>0.2515043333</v>
      </c>
      <c r="X39" s="2">
        <f t="shared" si="13"/>
        <v>0.07483257143</v>
      </c>
      <c r="Y39" s="2">
        <f t="shared" si="14"/>
        <v>0.1766717619</v>
      </c>
      <c r="Z39" s="109">
        <f t="shared" si="15"/>
        <v>0.0007218428351</v>
      </c>
      <c r="AA39" s="317">
        <f t="shared" si="16"/>
        <v>0.0005818102798</v>
      </c>
      <c r="AB39" s="109">
        <f t="shared" si="17"/>
        <v>0.0008037857595</v>
      </c>
      <c r="AC39" s="109">
        <f t="shared" ref="AC39:AD39" si="87">RRI(20,E39,K39)</f>
        <v>-0.0007724790556</v>
      </c>
      <c r="AD39" s="109">
        <f t="shared" si="87"/>
        <v>-0.0008635279172</v>
      </c>
      <c r="AE39" s="317">
        <f t="shared" si="19"/>
        <v>-0.0006185142148</v>
      </c>
      <c r="AF39" s="109">
        <f t="shared" si="20"/>
        <v>0.6277914414</v>
      </c>
      <c r="AG39" s="318">
        <f t="shared" si="21"/>
        <v>-0.0006185142148</v>
      </c>
    </row>
    <row r="40" ht="12.75" customHeight="1">
      <c r="A40" s="2" t="s">
        <v>390</v>
      </c>
      <c r="B40" s="2" t="str">
        <f t="array" ref="B40">INDEX(Countries!D40:D300, MATCH(A40, Countries!B40:B300, 0))</f>
        <v>ERI</v>
      </c>
      <c r="C40" s="39">
        <v>71.686228</v>
      </c>
      <c r="D40" s="39">
        <v>0.0</v>
      </c>
      <c r="E40" s="39">
        <v>70.634674</v>
      </c>
      <c r="F40" s="39">
        <v>0.0</v>
      </c>
      <c r="G40" s="39">
        <v>69.663317</v>
      </c>
      <c r="H40" s="39">
        <v>0.0</v>
      </c>
      <c r="I40" s="39">
        <v>69.031726</v>
      </c>
      <c r="J40" s="39">
        <v>0.0</v>
      </c>
      <c r="K40" s="39">
        <v>69.366246</v>
      </c>
      <c r="L40" s="39">
        <v>0.0</v>
      </c>
      <c r="M40" s="39">
        <f t="shared" si="3"/>
        <v>69.366246</v>
      </c>
      <c r="N40" s="39">
        <f t="shared" si="4"/>
        <v>6936.6246</v>
      </c>
      <c r="O40" s="39">
        <f t="shared" ref="O40:P40" si="88">E40-K40</f>
        <v>1.268428</v>
      </c>
      <c r="P40" s="39">
        <f t="shared" si="88"/>
        <v>0</v>
      </c>
      <c r="Q40" s="109">
        <f t="shared" si="6"/>
        <v>0</v>
      </c>
      <c r="R40" s="109">
        <f t="shared" si="7"/>
        <v>0.0179575827</v>
      </c>
      <c r="S40" s="316">
        <f t="shared" si="8"/>
        <v>0.0179575827</v>
      </c>
      <c r="T40" s="109" t="str">
        <f t="shared" si="9"/>
        <v>#DIV/0!</v>
      </c>
      <c r="U40" s="316">
        <f t="shared" si="10"/>
        <v>0.0005105356171</v>
      </c>
      <c r="V40" s="101">
        <f t="shared" si="11"/>
        <v>0</v>
      </c>
      <c r="W40" s="39">
        <f t="shared" si="12"/>
        <v>0.06040133333</v>
      </c>
      <c r="X40" s="2">
        <f t="shared" si="13"/>
        <v>0.06040133333</v>
      </c>
      <c r="Y40" s="2">
        <f t="shared" si="14"/>
        <v>0</v>
      </c>
      <c r="Z40" s="109">
        <f t="shared" si="15"/>
        <v>0.0008425793213</v>
      </c>
      <c r="AA40" s="317">
        <f t="shared" si="16"/>
        <v>0.0008425793213</v>
      </c>
      <c r="AB40" s="109" t="str">
        <f t="shared" si="17"/>
        <v>#DIV/0!</v>
      </c>
      <c r="AC40" s="109">
        <f t="shared" ref="AC40:AD40" si="89">RRI(20,E40,K40)</f>
        <v>-0.0009056285086</v>
      </c>
      <c r="AD40" s="109" t="str">
        <f t="shared" si="89"/>
        <v>#NUM!</v>
      </c>
      <c r="AE40" s="317">
        <f t="shared" si="19"/>
        <v>-0.0009056285086</v>
      </c>
      <c r="AF40" s="109">
        <f t="shared" si="20"/>
        <v>0</v>
      </c>
      <c r="AG40" s="318">
        <f t="shared" si="21"/>
        <v>-0.0009056285086</v>
      </c>
    </row>
    <row r="41" ht="12.75" customHeight="1">
      <c r="A41" s="2" t="s">
        <v>391</v>
      </c>
      <c r="B41" s="2" t="str">
        <f t="array" ref="B41">INDEX(Countries!D41:D301, MATCH(A41, Countries!B41:B301, 0))</f>
        <v>FJI</v>
      </c>
      <c r="C41" s="39">
        <v>515.218396</v>
      </c>
      <c r="D41" s="39">
        <v>169.629797</v>
      </c>
      <c r="E41" s="39">
        <v>513.847874</v>
      </c>
      <c r="F41" s="39">
        <v>168.746147</v>
      </c>
      <c r="G41" s="39">
        <v>513.847874</v>
      </c>
      <c r="H41" s="39">
        <v>168.746147</v>
      </c>
      <c r="I41" s="39">
        <v>508.850639</v>
      </c>
      <c r="J41" s="39">
        <v>168.176896</v>
      </c>
      <c r="K41" s="39">
        <v>508.850639</v>
      </c>
      <c r="L41" s="39">
        <v>168.176896</v>
      </c>
      <c r="M41" s="39">
        <f t="shared" si="3"/>
        <v>340.673743</v>
      </c>
      <c r="N41" s="39">
        <f t="shared" si="4"/>
        <v>34067.3743</v>
      </c>
      <c r="O41" s="39">
        <f t="shared" ref="O41:P41" si="90">E41-K41</f>
        <v>4.997235</v>
      </c>
      <c r="P41" s="39">
        <f t="shared" si="90"/>
        <v>0.569251</v>
      </c>
      <c r="Q41" s="109">
        <f t="shared" si="6"/>
        <v>0.3305034584</v>
      </c>
      <c r="R41" s="109">
        <f t="shared" si="7"/>
        <v>0.009725125378</v>
      </c>
      <c r="S41" s="316">
        <f t="shared" si="8"/>
        <v>0.01283095289</v>
      </c>
      <c r="T41" s="109">
        <f t="shared" si="9"/>
        <v>0.003373416283</v>
      </c>
      <c r="U41" s="316">
        <f t="shared" si="10"/>
        <v>0.003745141044</v>
      </c>
      <c r="V41" s="101">
        <f t="shared" si="11"/>
        <v>0.113913194</v>
      </c>
      <c r="W41" s="39">
        <f t="shared" si="12"/>
        <v>0.2379635714</v>
      </c>
      <c r="X41" s="2">
        <f t="shared" si="13"/>
        <v>0.210856381</v>
      </c>
      <c r="Y41" s="2">
        <f t="shared" si="14"/>
        <v>0.02710719048</v>
      </c>
      <c r="Z41" s="109">
        <f t="shared" si="15"/>
        <v>0.0004618693224</v>
      </c>
      <c r="AA41" s="317">
        <f t="shared" si="16"/>
        <v>0.0006101369708</v>
      </c>
      <c r="AB41" s="109">
        <f t="shared" si="17"/>
        <v>0.0001598020569</v>
      </c>
      <c r="AC41" s="109">
        <f t="shared" ref="AC41:AD41" si="91">RRI(20,E41,K41)</f>
        <v>-0.0004885167997</v>
      </c>
      <c r="AD41" s="109">
        <f t="shared" si="91"/>
        <v>-0.0001689416818</v>
      </c>
      <c r="AE41" s="317">
        <f t="shared" si="19"/>
        <v>-0.0006454906084</v>
      </c>
      <c r="AF41" s="109">
        <f t="shared" si="20"/>
        <v>0.3305034584</v>
      </c>
      <c r="AG41" s="318">
        <f t="shared" si="21"/>
        <v>-0.0006454906084</v>
      </c>
    </row>
    <row r="42" ht="12.75" customHeight="1">
      <c r="A42" s="2" t="s">
        <v>392</v>
      </c>
      <c r="B42" s="2" t="str">
        <f t="array" ref="B42">INDEX(Countries!D42:D302, MATCH(A42, Countries!B42:B302, 0))</f>
        <v>GUF</v>
      </c>
      <c r="C42" s="39">
        <v>546.586867</v>
      </c>
      <c r="D42" s="39">
        <v>380.524931</v>
      </c>
      <c r="E42" s="39">
        <v>422.988618</v>
      </c>
      <c r="F42" s="39">
        <v>285.259317</v>
      </c>
      <c r="G42" s="39">
        <v>462.700553</v>
      </c>
      <c r="H42" s="39">
        <v>324.736225</v>
      </c>
      <c r="I42" s="39">
        <v>489.889479</v>
      </c>
      <c r="J42" s="39">
        <v>340.228046</v>
      </c>
      <c r="K42" s="39">
        <v>492.28044</v>
      </c>
      <c r="L42" s="39">
        <v>348.058252</v>
      </c>
      <c r="M42" s="39">
        <f t="shared" si="3"/>
        <v>144.222188</v>
      </c>
      <c r="N42" s="39">
        <f t="shared" si="4"/>
        <v>14422.2188</v>
      </c>
      <c r="O42" s="39">
        <f t="shared" ref="O42:P42" si="92">E42-K42</f>
        <v>-69.291822</v>
      </c>
      <c r="P42" s="39">
        <f t="shared" si="92"/>
        <v>-62.798935</v>
      </c>
      <c r="Q42" s="109">
        <f t="shared" si="6"/>
        <v>0.707032463</v>
      </c>
      <c r="R42" s="109">
        <f t="shared" si="7"/>
        <v>-0.1638148618</v>
      </c>
      <c r="S42" s="316">
        <f t="shared" si="8"/>
        <v>-0.04714237967</v>
      </c>
      <c r="T42" s="109">
        <f t="shared" si="9"/>
        <v>-0.2201468322</v>
      </c>
      <c r="U42" s="316">
        <f t="shared" si="10"/>
        <v>0.003623184368</v>
      </c>
      <c r="V42" s="101">
        <f t="shared" si="11"/>
        <v>0.9062964891</v>
      </c>
      <c r="W42" s="39">
        <f t="shared" si="12"/>
        <v>-3.299610571</v>
      </c>
      <c r="X42" s="2">
        <f t="shared" si="13"/>
        <v>-0.3091850952</v>
      </c>
      <c r="Y42" s="2">
        <f t="shared" si="14"/>
        <v>-2.990425476</v>
      </c>
      <c r="Z42" s="109">
        <f t="shared" si="15"/>
        <v>-0.006036754212</v>
      </c>
      <c r="AA42" s="317">
        <f t="shared" si="16"/>
        <v>-0.001861866137</v>
      </c>
      <c r="AB42" s="109">
        <f t="shared" si="17"/>
        <v>-0.00785868476</v>
      </c>
      <c r="AC42" s="109">
        <f t="shared" ref="AC42:AD42" si="93">RRI(20,E42,K42)</f>
        <v>0.007614004392</v>
      </c>
      <c r="AD42" s="109">
        <f t="shared" si="93"/>
        <v>0.009998211732</v>
      </c>
      <c r="AE42" s="317">
        <f t="shared" si="19"/>
        <v>0.002305900051</v>
      </c>
      <c r="AF42" s="109">
        <f t="shared" si="20"/>
        <v>0.707032463</v>
      </c>
      <c r="AG42" s="318">
        <f t="shared" si="21"/>
        <v>0.002305900051</v>
      </c>
    </row>
    <row r="43" ht="12.75" customHeight="1">
      <c r="A43" s="2" t="s">
        <v>395</v>
      </c>
      <c r="B43" s="2" t="str">
        <f t="array" ref="B43">INDEX(Countries!D43:D303, MATCH(A43, Countries!B43:B303, 0))</f>
        <v>GAB</v>
      </c>
      <c r="C43" s="39">
        <v>1709.197328</v>
      </c>
      <c r="D43" s="39">
        <v>928.035684</v>
      </c>
      <c r="E43" s="39">
        <v>1693.996244</v>
      </c>
      <c r="F43" s="39">
        <v>917.530781</v>
      </c>
      <c r="G43" s="39">
        <v>1673.142265</v>
      </c>
      <c r="H43" s="39">
        <v>906.600657</v>
      </c>
      <c r="I43" s="39">
        <v>1679.91828</v>
      </c>
      <c r="J43" s="39">
        <v>915.237951</v>
      </c>
      <c r="K43" s="39">
        <v>1669.544037</v>
      </c>
      <c r="L43" s="39">
        <v>909.179678</v>
      </c>
      <c r="M43" s="39">
        <f t="shared" si="3"/>
        <v>760.364359</v>
      </c>
      <c r="N43" s="39">
        <f t="shared" si="4"/>
        <v>76036.4359</v>
      </c>
      <c r="O43" s="39">
        <f t="shared" ref="O43:P43" si="94">E43-K43</f>
        <v>24.452207</v>
      </c>
      <c r="P43" s="39">
        <f t="shared" si="94"/>
        <v>8.351103</v>
      </c>
      <c r="Q43" s="109">
        <f t="shared" si="6"/>
        <v>0.5445676531</v>
      </c>
      <c r="R43" s="109">
        <f t="shared" si="7"/>
        <v>0.01443462882</v>
      </c>
      <c r="S43" s="316">
        <f t="shared" si="8"/>
        <v>0.02073640718</v>
      </c>
      <c r="T43" s="109">
        <f t="shared" si="9"/>
        <v>0.009101714267</v>
      </c>
      <c r="U43" s="316">
        <f t="shared" si="10"/>
        <v>0.01228784523</v>
      </c>
      <c r="V43" s="101">
        <f t="shared" si="11"/>
        <v>0.3415275766</v>
      </c>
      <c r="W43" s="39">
        <f t="shared" si="12"/>
        <v>1.16439081</v>
      </c>
      <c r="X43" s="2">
        <f t="shared" si="13"/>
        <v>0.7667192381</v>
      </c>
      <c r="Y43" s="2">
        <f t="shared" si="14"/>
        <v>0.3976715714</v>
      </c>
      <c r="Z43" s="109">
        <f t="shared" si="15"/>
        <v>0.000681250076</v>
      </c>
      <c r="AA43" s="317">
        <f t="shared" si="16"/>
        <v>0.0009815116295</v>
      </c>
      <c r="AB43" s="109">
        <f t="shared" si="17"/>
        <v>0.000428508923</v>
      </c>
      <c r="AC43" s="109">
        <f t="shared" ref="AC43:AD43" si="95">RRI(20,E43,K43)</f>
        <v>-0.0007267268849</v>
      </c>
      <c r="AD43" s="109">
        <f t="shared" si="95"/>
        <v>-0.0004570649104</v>
      </c>
      <c r="AE43" s="317">
        <f t="shared" si="19"/>
        <v>-0.001047172616</v>
      </c>
      <c r="AF43" s="109">
        <f t="shared" si="20"/>
        <v>0.5445676531</v>
      </c>
      <c r="AG43" s="318">
        <f t="shared" si="21"/>
        <v>-0.001047172616</v>
      </c>
    </row>
    <row r="44" ht="12.75" customHeight="1">
      <c r="A44" s="2" t="s">
        <v>396</v>
      </c>
      <c r="B44" s="2" t="str">
        <f t="array" ref="B44">INDEX(Countries!D44:D304, MATCH(A44, Countries!B44:B304, 0))</f>
        <v>GMB</v>
      </c>
      <c r="C44" s="39">
        <v>631.050707</v>
      </c>
      <c r="D44" s="39">
        <v>272.371447</v>
      </c>
      <c r="E44" s="39">
        <v>611.704258</v>
      </c>
      <c r="F44" s="39">
        <v>267.493795</v>
      </c>
      <c r="G44" s="39">
        <v>619.508369</v>
      </c>
      <c r="H44" s="39">
        <v>268.412214</v>
      </c>
      <c r="I44" s="39">
        <v>624.77054</v>
      </c>
      <c r="J44" s="39">
        <v>269.959563</v>
      </c>
      <c r="K44" s="39">
        <v>614.48947</v>
      </c>
      <c r="L44" s="39">
        <v>266.586723</v>
      </c>
      <c r="M44" s="39">
        <f t="shared" si="3"/>
        <v>347.902747</v>
      </c>
      <c r="N44" s="39">
        <f t="shared" si="4"/>
        <v>34790.2747</v>
      </c>
      <c r="O44" s="39">
        <f t="shared" ref="O44:P44" si="96">E44-K44</f>
        <v>-2.785212</v>
      </c>
      <c r="P44" s="39">
        <f t="shared" si="96"/>
        <v>0.907072</v>
      </c>
      <c r="Q44" s="109">
        <f t="shared" si="6"/>
        <v>0.4338344854</v>
      </c>
      <c r="R44" s="109">
        <f t="shared" si="7"/>
        <v>-0.004553200282</v>
      </c>
      <c r="S44" s="316">
        <f t="shared" si="8"/>
        <v>-0.01072682093</v>
      </c>
      <c r="T44" s="109">
        <f t="shared" si="9"/>
        <v>0.003391002023</v>
      </c>
      <c r="U44" s="316">
        <f t="shared" si="10"/>
        <v>0.004522642911</v>
      </c>
      <c r="V44" s="101">
        <f t="shared" si="11"/>
        <v>-0.3256743113</v>
      </c>
      <c r="W44" s="39">
        <f t="shared" si="12"/>
        <v>-0.1326291429</v>
      </c>
      <c r="X44" s="2">
        <f t="shared" si="13"/>
        <v>-0.1758230476</v>
      </c>
      <c r="Y44" s="2">
        <f t="shared" si="14"/>
        <v>0.04319390476</v>
      </c>
      <c r="Z44" s="109">
        <f t="shared" si="15"/>
        <v>-0.0002101719266</v>
      </c>
      <c r="AA44" s="317">
        <f t="shared" si="16"/>
        <v>-0.0004901957465</v>
      </c>
      <c r="AB44" s="109">
        <f t="shared" si="17"/>
        <v>0.0001585845552</v>
      </c>
      <c r="AC44" s="109">
        <f t="shared" ref="AC44:AD44" si="97">RRI(20,E44,K44)</f>
        <v>0.0002271690902</v>
      </c>
      <c r="AD44" s="109">
        <f t="shared" si="97"/>
        <v>-0.0001698238034</v>
      </c>
      <c r="AE44" s="317">
        <f t="shared" si="19"/>
        <v>0.000533627165</v>
      </c>
      <c r="AF44" s="109">
        <f t="shared" si="20"/>
        <v>0.4338344854</v>
      </c>
      <c r="AG44" s="318">
        <f t="shared" si="21"/>
        <v>0.000533627165</v>
      </c>
    </row>
    <row r="45" ht="12.75" customHeight="1">
      <c r="A45" s="2" t="s">
        <v>397</v>
      </c>
      <c r="B45" s="2" t="str">
        <f t="array" ref="B45">INDEX(Countries!D45:D305, MATCH(A45, Countries!B45:B305, 0))</f>
        <v>GHA</v>
      </c>
      <c r="C45" s="39">
        <v>229.491666</v>
      </c>
      <c r="D45" s="39">
        <v>123.928373</v>
      </c>
      <c r="E45" s="39">
        <v>227.462423</v>
      </c>
      <c r="F45" s="39">
        <v>122.451456</v>
      </c>
      <c r="G45" s="39">
        <v>204.146499</v>
      </c>
      <c r="H45" s="39">
        <v>101.14627</v>
      </c>
      <c r="I45" s="39">
        <v>203.660705</v>
      </c>
      <c r="J45" s="39">
        <v>101.142319</v>
      </c>
      <c r="K45" s="39">
        <v>203.61082</v>
      </c>
      <c r="L45" s="39">
        <v>101.614412</v>
      </c>
      <c r="M45" s="39">
        <f t="shared" si="3"/>
        <v>101.996408</v>
      </c>
      <c r="N45" s="39">
        <f t="shared" si="4"/>
        <v>10199.6408</v>
      </c>
      <c r="O45" s="39">
        <f t="shared" ref="O45:P45" si="98">E45-K45</f>
        <v>23.851603</v>
      </c>
      <c r="P45" s="39">
        <f t="shared" si="98"/>
        <v>20.837044</v>
      </c>
      <c r="Q45" s="109">
        <f t="shared" si="6"/>
        <v>0.4990619457</v>
      </c>
      <c r="R45" s="109">
        <f t="shared" si="7"/>
        <v>0.104859531</v>
      </c>
      <c r="S45" s="316">
        <f t="shared" si="8"/>
        <v>0.02870708733</v>
      </c>
      <c r="T45" s="109">
        <f t="shared" si="9"/>
        <v>0.1701657512</v>
      </c>
      <c r="U45" s="316">
        <f t="shared" si="10"/>
        <v>0.001498575772</v>
      </c>
      <c r="V45" s="101">
        <f t="shared" si="11"/>
        <v>0.873611891</v>
      </c>
      <c r="W45" s="39">
        <f t="shared" si="12"/>
        <v>1.135790619</v>
      </c>
      <c r="X45" s="2">
        <f t="shared" si="13"/>
        <v>0.1435504286</v>
      </c>
      <c r="Y45" s="2">
        <f t="shared" si="14"/>
        <v>0.9922401905</v>
      </c>
      <c r="Z45" s="109">
        <f t="shared" si="15"/>
        <v>0.004949158455</v>
      </c>
      <c r="AA45" s="317">
        <f t="shared" si="16"/>
        <v>0.001359851749</v>
      </c>
      <c r="AB45" s="109">
        <f t="shared" si="17"/>
        <v>0.008006561907</v>
      </c>
      <c r="AC45" s="109">
        <f t="shared" ref="AC45:AD45" si="99">RRI(20,E45,K45)</f>
        <v>-0.00552342073</v>
      </c>
      <c r="AD45" s="109">
        <f t="shared" si="99"/>
        <v>-0.009283108339</v>
      </c>
      <c r="AE45" s="317">
        <f t="shared" si="19"/>
        <v>-0.00145529979</v>
      </c>
      <c r="AF45" s="109">
        <f t="shared" si="20"/>
        <v>0.4990619457</v>
      </c>
      <c r="AG45" s="318">
        <f t="shared" si="21"/>
        <v>-0.00145529979</v>
      </c>
    </row>
    <row r="46" ht="12.75" customHeight="1">
      <c r="A46" s="2" t="s">
        <v>398</v>
      </c>
      <c r="B46" s="2" t="str">
        <f t="array" ref="B46">INDEX(Countries!D46:D306, MATCH(A46, Countries!B46:B306, 0))</f>
        <v>GRD</v>
      </c>
      <c r="C46" s="39">
        <v>2.130259</v>
      </c>
      <c r="D46" s="39">
        <v>0.797955</v>
      </c>
      <c r="E46" s="39">
        <v>2.116005</v>
      </c>
      <c r="F46" s="39">
        <v>0.79558</v>
      </c>
      <c r="G46" s="39">
        <v>2.116005</v>
      </c>
      <c r="H46" s="39">
        <v>0.79558</v>
      </c>
      <c r="I46" s="39">
        <v>2.091644</v>
      </c>
      <c r="J46" s="39">
        <v>0.787854</v>
      </c>
      <c r="K46" s="39">
        <v>2.104115</v>
      </c>
      <c r="L46" s="39">
        <v>0.787853</v>
      </c>
      <c r="M46" s="39">
        <f t="shared" si="3"/>
        <v>1.316262</v>
      </c>
      <c r="N46" s="39">
        <f t="shared" si="4"/>
        <v>131.6262</v>
      </c>
      <c r="O46" s="39">
        <f t="shared" ref="O46:P46" si="100">E46-K46</f>
        <v>0.01189</v>
      </c>
      <c r="P46" s="39">
        <f t="shared" si="100"/>
        <v>0.007727</v>
      </c>
      <c r="Q46" s="109">
        <f t="shared" si="6"/>
        <v>0.3744343822</v>
      </c>
      <c r="R46" s="109">
        <f t="shared" si="7"/>
        <v>0.00561907935</v>
      </c>
      <c r="S46" s="316">
        <f t="shared" si="8"/>
        <v>0.003152772781</v>
      </c>
      <c r="T46" s="109">
        <f t="shared" si="9"/>
        <v>0.009712411071</v>
      </c>
      <c r="U46" s="316">
        <f t="shared" si="10"/>
        <v>0.00001548628781</v>
      </c>
      <c r="V46" s="101">
        <f t="shared" si="11"/>
        <v>0.6498738436</v>
      </c>
      <c r="W46" s="39">
        <f t="shared" si="12"/>
        <v>0.0005661904762</v>
      </c>
      <c r="X46" s="2">
        <f t="shared" si="13"/>
        <v>0.0001982380952</v>
      </c>
      <c r="Y46" s="2">
        <f t="shared" si="14"/>
        <v>0.000367952381</v>
      </c>
      <c r="Z46" s="109">
        <f t="shared" si="15"/>
        <v>0.0002657848065</v>
      </c>
      <c r="AA46" s="317">
        <f t="shared" si="16"/>
        <v>0.00014879344</v>
      </c>
      <c r="AB46" s="109">
        <f t="shared" si="17"/>
        <v>0.0004611192122</v>
      </c>
      <c r="AC46" s="109">
        <f t="shared" ref="AC46:AD46" si="101">RRI(20,E46,K46)</f>
        <v>-0.0002817066015</v>
      </c>
      <c r="AD46" s="109">
        <f t="shared" si="101"/>
        <v>-0.0004878751588</v>
      </c>
      <c r="AE46" s="317">
        <f t="shared" si="19"/>
        <v>-0.0001578751984</v>
      </c>
      <c r="AF46" s="109">
        <f t="shared" si="20"/>
        <v>0.3744343822</v>
      </c>
      <c r="AG46" s="318">
        <f t="shared" si="21"/>
        <v>-0.0001578751984</v>
      </c>
    </row>
    <row r="47" ht="12.75" customHeight="1">
      <c r="A47" s="2" t="s">
        <v>399</v>
      </c>
      <c r="B47" s="2" t="str">
        <f t="array" ref="B47">INDEX(Countries!D47:D307, MATCH(A47, Countries!B47:B307, 0))</f>
        <v>GLP</v>
      </c>
      <c r="C47" s="39">
        <v>37.230012</v>
      </c>
      <c r="D47" s="39">
        <v>36.066258</v>
      </c>
      <c r="E47" s="39">
        <v>36.961968</v>
      </c>
      <c r="F47" s="39">
        <v>35.806938</v>
      </c>
      <c r="G47" s="39">
        <v>36.961968</v>
      </c>
      <c r="H47" s="39">
        <v>35.806938</v>
      </c>
      <c r="I47" s="39">
        <v>37.126063</v>
      </c>
      <c r="J47" s="39">
        <v>35.965836</v>
      </c>
      <c r="K47" s="39">
        <v>37.058335</v>
      </c>
      <c r="L47" s="39">
        <v>35.894735</v>
      </c>
      <c r="M47" s="39">
        <f t="shared" si="3"/>
        <v>1.1636</v>
      </c>
      <c r="N47" s="39">
        <f t="shared" si="4"/>
        <v>116.36</v>
      </c>
      <c r="O47" s="39">
        <f t="shared" ref="O47:P47" si="102">E47-K47</f>
        <v>-0.096367</v>
      </c>
      <c r="P47" s="39">
        <f t="shared" si="102"/>
        <v>-0.087797</v>
      </c>
      <c r="Q47" s="109">
        <f t="shared" si="6"/>
        <v>0.9686008559</v>
      </c>
      <c r="R47" s="109">
        <f t="shared" si="7"/>
        <v>-0.002607193426</v>
      </c>
      <c r="S47" s="316">
        <f t="shared" si="8"/>
        <v>-0.0074197207</v>
      </c>
      <c r="T47" s="109">
        <f t="shared" si="9"/>
        <v>-0.002451954981</v>
      </c>
      <c r="U47" s="316">
        <f t="shared" si="10"/>
        <v>0.0002727493704</v>
      </c>
      <c r="V47" s="101">
        <f t="shared" si="11"/>
        <v>0.9110691419</v>
      </c>
      <c r="W47" s="39">
        <f t="shared" si="12"/>
        <v>-0.004588904762</v>
      </c>
      <c r="X47" s="2">
        <f t="shared" si="13"/>
        <v>-0.0004080952381</v>
      </c>
      <c r="Y47" s="2">
        <f t="shared" si="14"/>
        <v>-0.004180809524</v>
      </c>
      <c r="Z47" s="109">
        <f t="shared" si="15"/>
        <v>-0.0001232582133</v>
      </c>
      <c r="AA47" s="317">
        <f t="shared" si="16"/>
        <v>-0.0003506713946</v>
      </c>
      <c r="AB47" s="109">
        <f t="shared" si="17"/>
        <v>-0.0001159202467</v>
      </c>
      <c r="AC47" s="109">
        <f t="shared" ref="AC47:AD47" si="103">RRI(20,E47,K47)</f>
        <v>0.0001301985048</v>
      </c>
      <c r="AD47" s="109">
        <f t="shared" si="103"/>
        <v>0.0001224551893</v>
      </c>
      <c r="AE47" s="317">
        <f t="shared" si="19"/>
        <v>0.0003696848154</v>
      </c>
      <c r="AF47" s="109">
        <f t="shared" si="20"/>
        <v>0.9686008559</v>
      </c>
      <c r="AG47" s="318">
        <f t="shared" si="21"/>
        <v>0.0003696848154</v>
      </c>
    </row>
    <row r="48" ht="12.75" customHeight="1">
      <c r="A48" s="2" t="s">
        <v>401</v>
      </c>
      <c r="B48" s="2" t="str">
        <f t="array" ref="B48">INDEX(Countries!D48:D308, MATCH(A48, Countries!B48:B308, 0))</f>
        <v>GTM</v>
      </c>
      <c r="C48" s="39">
        <v>285.274038</v>
      </c>
      <c r="D48" s="39">
        <v>144.925314</v>
      </c>
      <c r="E48" s="39">
        <v>272.016846</v>
      </c>
      <c r="F48" s="39">
        <v>139.824701</v>
      </c>
      <c r="G48" s="39">
        <v>269.949946</v>
      </c>
      <c r="H48" s="39">
        <v>136.022734</v>
      </c>
      <c r="I48" s="39">
        <v>259.607852</v>
      </c>
      <c r="J48" s="39">
        <v>132.209246</v>
      </c>
      <c r="K48" s="39">
        <v>263.392577</v>
      </c>
      <c r="L48" s="39">
        <v>132.866511</v>
      </c>
      <c r="M48" s="39">
        <f t="shared" si="3"/>
        <v>130.526066</v>
      </c>
      <c r="N48" s="39">
        <f t="shared" si="4"/>
        <v>13052.6066</v>
      </c>
      <c r="O48" s="39">
        <f t="shared" ref="O48:P48" si="104">E48-K48</f>
        <v>8.624269</v>
      </c>
      <c r="P48" s="39">
        <f t="shared" si="104"/>
        <v>6.95819</v>
      </c>
      <c r="Q48" s="109">
        <f t="shared" si="6"/>
        <v>0.5044428834</v>
      </c>
      <c r="R48" s="109">
        <f t="shared" si="7"/>
        <v>0.03170490772</v>
      </c>
      <c r="S48" s="316">
        <f t="shared" si="8"/>
        <v>0.01260346445</v>
      </c>
      <c r="T48" s="109">
        <f t="shared" si="9"/>
        <v>0.04976366801</v>
      </c>
      <c r="U48" s="316">
        <f t="shared" si="10"/>
        <v>0.001938569543</v>
      </c>
      <c r="V48" s="101">
        <f t="shared" si="11"/>
        <v>0.8068150472</v>
      </c>
      <c r="W48" s="39">
        <f t="shared" si="12"/>
        <v>0.4106794762</v>
      </c>
      <c r="X48" s="2">
        <f t="shared" si="13"/>
        <v>0.07933709524</v>
      </c>
      <c r="Y48" s="2">
        <f t="shared" si="14"/>
        <v>0.331342381</v>
      </c>
      <c r="Z48" s="109">
        <f t="shared" si="15"/>
        <v>0.001439596393</v>
      </c>
      <c r="AA48" s="317">
        <f t="shared" si="16"/>
        <v>0.0005652854759</v>
      </c>
      <c r="AB48" s="109">
        <f t="shared" si="17"/>
        <v>0.002286297485</v>
      </c>
      <c r="AC48" s="109">
        <f t="shared" ref="AC48:AD48" si="105">RRI(20,E48,K48)</f>
        <v>-0.001609622704</v>
      </c>
      <c r="AD48" s="109">
        <f t="shared" si="105"/>
        <v>-0.002548973576</v>
      </c>
      <c r="AE48" s="317">
        <f t="shared" si="19"/>
        <v>-0.0006339770427</v>
      </c>
      <c r="AF48" s="109">
        <f t="shared" si="20"/>
        <v>0.5044428834</v>
      </c>
      <c r="AG48" s="318">
        <f t="shared" si="21"/>
        <v>-0.0006339770427</v>
      </c>
    </row>
    <row r="49" ht="12.75" customHeight="1">
      <c r="A49" s="2" t="s">
        <v>402</v>
      </c>
      <c r="B49" s="2" t="str">
        <f t="array" ref="B49">INDEX(Countries!D49:D309, MATCH(A49, Countries!B49:B309, 0))</f>
        <v>GIN</v>
      </c>
      <c r="C49" s="39">
        <v>2336.241093</v>
      </c>
      <c r="D49" s="39">
        <v>577.974341</v>
      </c>
      <c r="E49" s="39">
        <v>2299.45669</v>
      </c>
      <c r="F49" s="39">
        <v>568.929584</v>
      </c>
      <c r="G49" s="39">
        <v>2283.663084</v>
      </c>
      <c r="H49" s="39">
        <v>567.445761</v>
      </c>
      <c r="I49" s="39">
        <v>2303.511124</v>
      </c>
      <c r="J49" s="39">
        <v>569.066755</v>
      </c>
      <c r="K49" s="39">
        <v>2283.264195</v>
      </c>
      <c r="L49" s="39">
        <v>565.334172</v>
      </c>
      <c r="M49" s="39">
        <f t="shared" si="3"/>
        <v>1717.930023</v>
      </c>
      <c r="N49" s="39">
        <f t="shared" si="4"/>
        <v>171793.0023</v>
      </c>
      <c r="O49" s="39">
        <f t="shared" ref="O49:P49" si="106">E49-K49</f>
        <v>16.192495</v>
      </c>
      <c r="P49" s="39">
        <f t="shared" si="106"/>
        <v>3.595412</v>
      </c>
      <c r="Q49" s="109">
        <f t="shared" si="6"/>
        <v>0.2475991054</v>
      </c>
      <c r="R49" s="109">
        <f t="shared" si="7"/>
        <v>0.007041878662</v>
      </c>
      <c r="S49" s="316">
        <f t="shared" si="8"/>
        <v>0.007279332959</v>
      </c>
      <c r="T49" s="109">
        <f t="shared" si="9"/>
        <v>0.006319608087</v>
      </c>
      <c r="U49" s="316">
        <f t="shared" si="10"/>
        <v>0.01680482601</v>
      </c>
      <c r="V49" s="101">
        <f t="shared" si="11"/>
        <v>0.222041878</v>
      </c>
      <c r="W49" s="39">
        <f t="shared" si="12"/>
        <v>0.7710711905</v>
      </c>
      <c r="X49" s="2">
        <f t="shared" si="13"/>
        <v>0.5998610952</v>
      </c>
      <c r="Y49" s="2">
        <f t="shared" si="14"/>
        <v>0.1712100952</v>
      </c>
      <c r="Z49" s="109">
        <f t="shared" si="15"/>
        <v>0.0003300477818</v>
      </c>
      <c r="AA49" s="317">
        <f t="shared" si="16"/>
        <v>0.0003411661482</v>
      </c>
      <c r="AB49" s="109">
        <f t="shared" si="17"/>
        <v>0.0002962243876</v>
      </c>
      <c r="AC49" s="109">
        <f t="shared" ref="AC49:AD49" si="107">RRI(20,E49,K49)</f>
        <v>-0.0003532770682</v>
      </c>
      <c r="AD49" s="109">
        <f t="shared" si="107"/>
        <v>-0.0003169328332</v>
      </c>
      <c r="AE49" s="317">
        <f t="shared" si="19"/>
        <v>-0.0003652311161</v>
      </c>
      <c r="AF49" s="109">
        <f t="shared" si="20"/>
        <v>0.2475991054</v>
      </c>
      <c r="AG49" s="318">
        <f t="shared" si="21"/>
        <v>-0.0003652311161</v>
      </c>
    </row>
    <row r="50" ht="12.75" customHeight="1">
      <c r="A50" s="2" t="s">
        <v>403</v>
      </c>
      <c r="B50" s="2" t="str">
        <f t="array" ref="B50">INDEX(Countries!D50:D310, MATCH(A50, Countries!B50:B310, 0))</f>
        <v>GNB</v>
      </c>
      <c r="C50" s="39">
        <v>2568.29354</v>
      </c>
      <c r="D50" s="39">
        <v>1113.497794</v>
      </c>
      <c r="E50" s="39">
        <v>2510.897495</v>
      </c>
      <c r="F50" s="39">
        <v>1096.684198</v>
      </c>
      <c r="G50" s="39">
        <v>2529.803007</v>
      </c>
      <c r="H50" s="39">
        <v>1098.297636</v>
      </c>
      <c r="I50" s="39">
        <v>2530.976635</v>
      </c>
      <c r="J50" s="39">
        <v>1100.276071</v>
      </c>
      <c r="K50" s="39">
        <v>2513.050818</v>
      </c>
      <c r="L50" s="39">
        <v>1093.954881</v>
      </c>
      <c r="M50" s="39">
        <f t="shared" si="3"/>
        <v>1419.095937</v>
      </c>
      <c r="N50" s="39">
        <f t="shared" si="4"/>
        <v>141909.5937</v>
      </c>
      <c r="O50" s="39">
        <f t="shared" ref="O50:P50" si="108">E50-K50</f>
        <v>-2.153323</v>
      </c>
      <c r="P50" s="39">
        <f t="shared" si="108"/>
        <v>2.729317</v>
      </c>
      <c r="Q50" s="109">
        <f t="shared" si="6"/>
        <v>0.4353094944</v>
      </c>
      <c r="R50" s="109">
        <f t="shared" si="7"/>
        <v>-0.0008575909627</v>
      </c>
      <c r="S50" s="316">
        <f t="shared" si="8"/>
        <v>-0.003452548502</v>
      </c>
      <c r="T50" s="109">
        <f t="shared" si="9"/>
        <v>0.002488699121</v>
      </c>
      <c r="U50" s="316">
        <f t="shared" si="10"/>
        <v>0.01849605571</v>
      </c>
      <c r="V50" s="101">
        <f t="shared" si="11"/>
        <v>-1.267490757</v>
      </c>
      <c r="W50" s="39">
        <f t="shared" si="12"/>
        <v>-0.1025391905</v>
      </c>
      <c r="X50" s="2">
        <f t="shared" si="13"/>
        <v>-0.2325066667</v>
      </c>
      <c r="Y50" s="2">
        <f t="shared" si="14"/>
        <v>0.1299674762</v>
      </c>
      <c r="Z50" s="109">
        <f t="shared" si="15"/>
        <v>-0.0000399250276</v>
      </c>
      <c r="AA50" s="317">
        <f t="shared" si="16"/>
        <v>-0.0001598208321</v>
      </c>
      <c r="AB50" s="109">
        <f t="shared" si="17"/>
        <v>0.0001167200123</v>
      </c>
      <c r="AC50" s="109">
        <f t="shared" ref="AC50:AD50" si="109">RRI(20,E50,K50)</f>
        <v>0.00004286209064</v>
      </c>
      <c r="AD50" s="109">
        <f t="shared" si="109"/>
        <v>-0.000124582293</v>
      </c>
      <c r="AE50" s="317">
        <f t="shared" si="19"/>
        <v>0.0001723449566</v>
      </c>
      <c r="AF50" s="109">
        <f t="shared" si="20"/>
        <v>0.4353094944</v>
      </c>
      <c r="AG50" s="318">
        <f t="shared" si="21"/>
        <v>0.0001723449566</v>
      </c>
    </row>
    <row r="51" ht="12.75" customHeight="1">
      <c r="A51" s="2" t="s">
        <v>404</v>
      </c>
      <c r="B51" s="2" t="str">
        <f t="array" ref="B51">INDEX(Countries!D51:D311, MATCH(A51, Countries!B51:B311, 0))</f>
        <v>GUY</v>
      </c>
      <c r="C51" s="39">
        <v>332.205592</v>
      </c>
      <c r="D51" s="39">
        <v>188.312125</v>
      </c>
      <c r="E51" s="39">
        <v>311.167622</v>
      </c>
      <c r="F51" s="39">
        <v>183.369339</v>
      </c>
      <c r="G51" s="39">
        <v>305.187634</v>
      </c>
      <c r="H51" s="39">
        <v>179.428553</v>
      </c>
      <c r="I51" s="39">
        <v>305.273535</v>
      </c>
      <c r="J51" s="39">
        <v>177.892562</v>
      </c>
      <c r="K51" s="39">
        <v>300.194315</v>
      </c>
      <c r="L51" s="39">
        <v>171.925808</v>
      </c>
      <c r="M51" s="39">
        <f t="shared" si="3"/>
        <v>128.268507</v>
      </c>
      <c r="N51" s="39">
        <f t="shared" si="4"/>
        <v>12826.8507</v>
      </c>
      <c r="O51" s="39">
        <f t="shared" ref="O51:P51" si="110">E51-K51</f>
        <v>10.973307</v>
      </c>
      <c r="P51" s="39">
        <f t="shared" si="110"/>
        <v>11.443531</v>
      </c>
      <c r="Q51" s="109">
        <f t="shared" si="6"/>
        <v>0.5727150696</v>
      </c>
      <c r="R51" s="109">
        <f t="shared" si="7"/>
        <v>0.03526493833</v>
      </c>
      <c r="S51" s="316">
        <f t="shared" si="8"/>
        <v>-0.003679423455</v>
      </c>
      <c r="T51" s="109">
        <f t="shared" si="9"/>
        <v>0.0624070036</v>
      </c>
      <c r="U51" s="316">
        <f t="shared" si="10"/>
        <v>0.00220943036</v>
      </c>
      <c r="V51" s="101">
        <f t="shared" si="11"/>
        <v>1.042851622</v>
      </c>
      <c r="W51" s="39">
        <f t="shared" si="12"/>
        <v>0.5225384286</v>
      </c>
      <c r="X51" s="2">
        <f t="shared" si="13"/>
        <v>-0.02239161905</v>
      </c>
      <c r="Y51" s="2">
        <f t="shared" si="14"/>
        <v>0.5449300476</v>
      </c>
      <c r="Z51" s="109">
        <f t="shared" si="15"/>
        <v>0.001572936884</v>
      </c>
      <c r="AA51" s="317">
        <f t="shared" si="16"/>
        <v>-0.0001556124786</v>
      </c>
      <c r="AB51" s="109">
        <f t="shared" si="17"/>
        <v>0.002893759749</v>
      </c>
      <c r="AC51" s="109">
        <f t="shared" ref="AC51:AD51" si="111">RRI(20,E51,K51)</f>
        <v>-0.001793477934</v>
      </c>
      <c r="AD51" s="109">
        <f t="shared" si="111"/>
        <v>-0.003216781531</v>
      </c>
      <c r="AE51" s="317">
        <f t="shared" si="19"/>
        <v>0.0001836504084</v>
      </c>
      <c r="AF51" s="109">
        <f t="shared" si="20"/>
        <v>0.5727150696</v>
      </c>
      <c r="AG51" s="318">
        <f t="shared" si="21"/>
        <v>0.0001836504084</v>
      </c>
    </row>
    <row r="52" ht="12.75" customHeight="1">
      <c r="A52" s="2" t="s">
        <v>405</v>
      </c>
      <c r="B52" s="2" t="str">
        <f t="array" ref="B52">INDEX(Countries!D52:D312, MATCH(A52, Countries!B52:B312, 0))</f>
        <v>HTI</v>
      </c>
      <c r="C52" s="39">
        <v>166.040759</v>
      </c>
      <c r="D52" s="39">
        <v>74.266033</v>
      </c>
      <c r="E52" s="39">
        <v>164.563573</v>
      </c>
      <c r="F52" s="39">
        <v>73.954793</v>
      </c>
      <c r="G52" s="39">
        <v>151.838648</v>
      </c>
      <c r="H52" s="39">
        <v>70.179141</v>
      </c>
      <c r="I52" s="39">
        <v>146.30089</v>
      </c>
      <c r="J52" s="39">
        <v>67.947719</v>
      </c>
      <c r="K52" s="39">
        <v>147.470661</v>
      </c>
      <c r="L52" s="39">
        <v>67.90197</v>
      </c>
      <c r="M52" s="39">
        <f t="shared" si="3"/>
        <v>79.568691</v>
      </c>
      <c r="N52" s="39">
        <f t="shared" si="4"/>
        <v>7956.8691</v>
      </c>
      <c r="O52" s="39">
        <f t="shared" ref="O52:P52" si="112">E52-K52</f>
        <v>17.092912</v>
      </c>
      <c r="P52" s="39">
        <f t="shared" si="112"/>
        <v>6.052823</v>
      </c>
      <c r="Q52" s="109">
        <f t="shared" si="6"/>
        <v>0.4604439252</v>
      </c>
      <c r="R52" s="109">
        <f t="shared" si="7"/>
        <v>0.1038681385</v>
      </c>
      <c r="S52" s="316">
        <f t="shared" si="8"/>
        <v>0.1218434792</v>
      </c>
      <c r="T52" s="109">
        <f t="shared" si="9"/>
        <v>0.0818449049</v>
      </c>
      <c r="U52" s="316">
        <f t="shared" si="10"/>
        <v>0.001085384164</v>
      </c>
      <c r="V52" s="101">
        <f t="shared" si="11"/>
        <v>0.3541130382</v>
      </c>
      <c r="W52" s="39">
        <f t="shared" si="12"/>
        <v>0.8139481905</v>
      </c>
      <c r="X52" s="2">
        <f t="shared" si="13"/>
        <v>0.5257185238</v>
      </c>
      <c r="Y52" s="2">
        <f t="shared" si="14"/>
        <v>0.2882296667</v>
      </c>
      <c r="Z52" s="109">
        <f t="shared" si="15"/>
        <v>0.00490209871</v>
      </c>
      <c r="AA52" s="317">
        <f t="shared" si="16"/>
        <v>0.005728358413</v>
      </c>
      <c r="AB52" s="109">
        <f t="shared" si="17"/>
        <v>0.003881042989</v>
      </c>
      <c r="AC52" s="109">
        <f t="shared" ref="AC52:AD52" si="113">RRI(20,E52,K52)</f>
        <v>-0.005468379184</v>
      </c>
      <c r="AD52" s="109">
        <f t="shared" si="113"/>
        <v>-0.004260346551</v>
      </c>
      <c r="AE52" s="317">
        <f t="shared" si="19"/>
        <v>-0.006475464803</v>
      </c>
      <c r="AF52" s="109">
        <f t="shared" si="20"/>
        <v>0.4604439252</v>
      </c>
      <c r="AG52" s="318">
        <f t="shared" si="21"/>
        <v>-0.006475464803</v>
      </c>
    </row>
    <row r="53" ht="12.75" customHeight="1">
      <c r="A53" s="2" t="s">
        <v>406</v>
      </c>
      <c r="B53" s="2" t="str">
        <f t="array" ref="B53">INDEX(Countries!D53:D313, MATCH(A53, Countries!B53:B313, 0))</f>
        <v>HND</v>
      </c>
      <c r="C53" s="39">
        <v>573.533365</v>
      </c>
      <c r="D53" s="39">
        <v>343.067295</v>
      </c>
      <c r="E53" s="39">
        <v>548.816545</v>
      </c>
      <c r="F53" s="39">
        <v>326.18301</v>
      </c>
      <c r="G53" s="39">
        <v>520.827807</v>
      </c>
      <c r="H53" s="39">
        <v>313.739506</v>
      </c>
      <c r="I53" s="39">
        <v>505.744322</v>
      </c>
      <c r="J53" s="39">
        <v>305.134455</v>
      </c>
      <c r="K53" s="39">
        <v>499.479519</v>
      </c>
      <c r="L53" s="39">
        <v>301.154458</v>
      </c>
      <c r="M53" s="39">
        <f t="shared" si="3"/>
        <v>198.325061</v>
      </c>
      <c r="N53" s="39">
        <f t="shared" si="4"/>
        <v>19832.5061</v>
      </c>
      <c r="O53" s="39">
        <f t="shared" ref="O53:P53" si="114">E53-K53</f>
        <v>49.337026</v>
      </c>
      <c r="P53" s="39">
        <f t="shared" si="114"/>
        <v>25.028552</v>
      </c>
      <c r="Q53" s="109">
        <f t="shared" si="6"/>
        <v>0.60293655</v>
      </c>
      <c r="R53" s="109">
        <f t="shared" si="7"/>
        <v>0.08989711854</v>
      </c>
      <c r="S53" s="316">
        <f t="shared" si="8"/>
        <v>0.1091860397</v>
      </c>
      <c r="T53" s="109">
        <f t="shared" si="9"/>
        <v>0.07673162376</v>
      </c>
      <c r="U53" s="316">
        <f t="shared" si="10"/>
        <v>0.003676169595</v>
      </c>
      <c r="V53" s="101">
        <f t="shared" si="11"/>
        <v>0.5072975416</v>
      </c>
      <c r="W53" s="39">
        <f t="shared" si="12"/>
        <v>2.34938219</v>
      </c>
      <c r="X53" s="2">
        <f t="shared" si="13"/>
        <v>1.157546381</v>
      </c>
      <c r="Y53" s="2">
        <f t="shared" si="14"/>
        <v>1.19183581</v>
      </c>
      <c r="Z53" s="109">
        <f t="shared" si="15"/>
        <v>0.004096330456</v>
      </c>
      <c r="AA53" s="317">
        <f t="shared" si="16"/>
        <v>0.005022632533</v>
      </c>
      <c r="AB53" s="109">
        <f t="shared" si="17"/>
        <v>0.003474058375</v>
      </c>
      <c r="AC53" s="109">
        <f t="shared" ref="AC53:AD53" si="115">RRI(20,E53,K53)</f>
        <v>-0.004698807366</v>
      </c>
      <c r="AD53" s="109">
        <f t="shared" si="115"/>
        <v>-0.003983809571</v>
      </c>
      <c r="AE53" s="317">
        <f t="shared" si="19"/>
        <v>-0.005764305874</v>
      </c>
      <c r="AF53" s="109">
        <f t="shared" si="20"/>
        <v>0.60293655</v>
      </c>
      <c r="AG53" s="318">
        <f t="shared" si="21"/>
        <v>-0.005764305874</v>
      </c>
    </row>
    <row r="54" ht="12.75" customHeight="1">
      <c r="A54" s="2" t="s">
        <v>1368</v>
      </c>
      <c r="B54" s="2" t="str">
        <f t="array" ref="B54">INDEX(Countries!D1:D314, MATCH(A54, Countries!B1:B314, 0))</f>
        <v>#N/A</v>
      </c>
      <c r="C54" s="39">
        <v>4.798673</v>
      </c>
      <c r="D54" s="39">
        <v>1.679855</v>
      </c>
      <c r="E54" s="39">
        <v>4.464429</v>
      </c>
      <c r="F54" s="39">
        <v>1.552409</v>
      </c>
      <c r="G54" s="39">
        <v>4.464429</v>
      </c>
      <c r="H54" s="39">
        <v>1.552409</v>
      </c>
      <c r="I54" s="39">
        <v>4.266381</v>
      </c>
      <c r="J54" s="39">
        <v>1.519895</v>
      </c>
      <c r="K54" s="39">
        <v>4.605124</v>
      </c>
      <c r="L54" s="39">
        <v>1.636522</v>
      </c>
      <c r="M54" s="39">
        <f t="shared" si="3"/>
        <v>2.968602</v>
      </c>
      <c r="N54" s="39">
        <f t="shared" si="4"/>
        <v>296.8602</v>
      </c>
      <c r="O54" s="39">
        <f t="shared" ref="O54:P54" si="116">E54-K54</f>
        <v>-0.140695</v>
      </c>
      <c r="P54" s="39">
        <f t="shared" si="116"/>
        <v>-0.084113</v>
      </c>
      <c r="Q54" s="109">
        <f t="shared" si="6"/>
        <v>0.3553698011</v>
      </c>
      <c r="R54" s="109">
        <f t="shared" si="7"/>
        <v>-0.03151466851</v>
      </c>
      <c r="S54" s="316">
        <f t="shared" si="8"/>
        <v>-0.01943049842</v>
      </c>
      <c r="T54" s="109">
        <f t="shared" si="9"/>
        <v>-0.05418224192</v>
      </c>
      <c r="U54" s="316">
        <f t="shared" si="10"/>
        <v>0.00003389371573</v>
      </c>
      <c r="V54" s="101">
        <f t="shared" si="11"/>
        <v>0.5978392978</v>
      </c>
      <c r="W54" s="39">
        <f t="shared" si="12"/>
        <v>-0.006699761905</v>
      </c>
      <c r="X54" s="2">
        <f t="shared" si="13"/>
        <v>-0.002694380952</v>
      </c>
      <c r="Y54" s="2">
        <f t="shared" si="14"/>
        <v>-0.004005380952</v>
      </c>
      <c r="Z54" s="109">
        <f t="shared" si="15"/>
        <v>-0.001396169713</v>
      </c>
      <c r="AA54" s="317">
        <f t="shared" si="16"/>
        <v>-0.0008639109279</v>
      </c>
      <c r="AB54" s="109">
        <f t="shared" si="17"/>
        <v>-0.002384361122</v>
      </c>
      <c r="AC54" s="109">
        <f t="shared" ref="AC54:AD54" si="117">RRI(20,E54,K54)</f>
        <v>0.001552617764</v>
      </c>
      <c r="AD54" s="109">
        <f t="shared" si="117"/>
        <v>0.0026417503</v>
      </c>
      <c r="AE54" s="317">
        <f t="shared" si="19"/>
        <v>0.0009626698937</v>
      </c>
      <c r="AF54" s="109">
        <f t="shared" si="20"/>
        <v>0.3553698011</v>
      </c>
      <c r="AG54" s="318">
        <f t="shared" si="21"/>
        <v>0.0009626698937</v>
      </c>
    </row>
    <row r="55" ht="12.75" customHeight="1">
      <c r="A55" s="51" t="s">
        <v>190</v>
      </c>
      <c r="B55" s="2" t="str">
        <f t="array" ref="B55">INDEX(Countries!D55:D315, MATCH(A55, Countries!B55:B315, 0))</f>
        <v>IND</v>
      </c>
      <c r="C55" s="320">
        <v>3629.479981</v>
      </c>
      <c r="D55" s="320">
        <v>731.908278</v>
      </c>
      <c r="E55" s="320">
        <v>3513.312987</v>
      </c>
      <c r="F55" s="320">
        <v>723.348583</v>
      </c>
      <c r="G55" s="320">
        <v>3435.509584</v>
      </c>
      <c r="H55" s="320">
        <v>718.635842</v>
      </c>
      <c r="I55" s="320">
        <v>3434.199125</v>
      </c>
      <c r="J55" s="320">
        <v>726.640855</v>
      </c>
      <c r="K55" s="320">
        <v>3419.352068</v>
      </c>
      <c r="L55" s="320">
        <v>716.798471</v>
      </c>
      <c r="M55" s="39">
        <f t="shared" si="3"/>
        <v>2702.553597</v>
      </c>
      <c r="N55" s="39">
        <f t="shared" si="4"/>
        <v>270255.3597</v>
      </c>
      <c r="O55" s="320">
        <f t="shared" ref="O55:P55" si="118">E55-K55</f>
        <v>93.960919</v>
      </c>
      <c r="P55" s="320">
        <f t="shared" si="118"/>
        <v>6.550112</v>
      </c>
      <c r="Q55" s="85">
        <f t="shared" si="6"/>
        <v>0.2096299114</v>
      </c>
      <c r="R55" s="85">
        <f t="shared" si="7"/>
        <v>0.02674424947</v>
      </c>
      <c r="S55" s="79">
        <f t="shared" si="8"/>
        <v>0.03133043808</v>
      </c>
      <c r="T55" s="85">
        <f t="shared" si="9"/>
        <v>0.00905526347</v>
      </c>
      <c r="U55" s="79">
        <f t="shared" si="10"/>
        <v>0.02516643351</v>
      </c>
      <c r="V55" s="321">
        <f t="shared" si="11"/>
        <v>0.06971102528</v>
      </c>
      <c r="W55" s="320">
        <f t="shared" si="12"/>
        <v>4.474329476</v>
      </c>
      <c r="X55" s="51">
        <f t="shared" si="13"/>
        <v>4.162419381</v>
      </c>
      <c r="Y55" s="51">
        <f t="shared" si="14"/>
        <v>0.3119100952</v>
      </c>
      <c r="Z55" s="85">
        <f t="shared" si="15"/>
        <v>0.001232774254</v>
      </c>
      <c r="AA55" s="85">
        <f t="shared" si="16"/>
        <v>0.001436519889</v>
      </c>
      <c r="AB55" s="85">
        <f t="shared" si="17"/>
        <v>0.0004261600867</v>
      </c>
      <c r="AC55" s="85">
        <f t="shared" ref="AC55:AD55" si="119">RRI(20,E55,K55)</f>
        <v>-0.001354501031</v>
      </c>
      <c r="AD55" s="85">
        <f t="shared" si="119"/>
        <v>-0.0004547221608</v>
      </c>
      <c r="AE55" s="317">
        <f t="shared" si="19"/>
        <v>-0.001590320828</v>
      </c>
      <c r="AF55" s="85">
        <f t="shared" si="20"/>
        <v>0.2096299114</v>
      </c>
      <c r="AG55" s="318">
        <f t="shared" si="21"/>
        <v>-0.001590320828</v>
      </c>
    </row>
    <row r="56" ht="12.75" customHeight="1">
      <c r="A56" s="51" t="s">
        <v>184</v>
      </c>
      <c r="B56" s="2" t="str">
        <f t="array" ref="B56">INDEX(Countries!D56:D316, MATCH(A56, Countries!B56:B316, 0))</f>
        <v>IDN</v>
      </c>
      <c r="C56" s="320">
        <v>29058.373386</v>
      </c>
      <c r="D56" s="320">
        <v>6821.909877</v>
      </c>
      <c r="E56" s="320">
        <v>28593.781496</v>
      </c>
      <c r="F56" s="320">
        <v>6743.616518</v>
      </c>
      <c r="G56" s="320">
        <v>27329.427678</v>
      </c>
      <c r="H56" s="320">
        <v>6624.398391</v>
      </c>
      <c r="I56" s="320">
        <v>27074.904571</v>
      </c>
      <c r="J56" s="320">
        <v>6639.836475</v>
      </c>
      <c r="K56" s="320">
        <v>26856.60338</v>
      </c>
      <c r="L56" s="320">
        <v>6574.393765</v>
      </c>
      <c r="M56" s="39">
        <f t="shared" si="3"/>
        <v>20282.20962</v>
      </c>
      <c r="N56" s="39">
        <f t="shared" si="4"/>
        <v>2028220.962</v>
      </c>
      <c r="O56" s="320">
        <f t="shared" ref="O56:P56" si="120">E56-K56</f>
        <v>1737.178116</v>
      </c>
      <c r="P56" s="320">
        <f t="shared" si="120"/>
        <v>169.222753</v>
      </c>
      <c r="Q56" s="85">
        <f t="shared" si="6"/>
        <v>0.2447961744</v>
      </c>
      <c r="R56" s="85">
        <f t="shared" si="7"/>
        <v>0.06075370326</v>
      </c>
      <c r="S56" s="79">
        <f t="shared" si="8"/>
        <v>0.07175942903</v>
      </c>
      <c r="T56" s="85">
        <f t="shared" si="9"/>
        <v>0.02509376868</v>
      </c>
      <c r="U56" s="79">
        <f t="shared" si="10"/>
        <v>0.1976646189</v>
      </c>
      <c r="V56" s="321">
        <f t="shared" si="11"/>
        <v>0.09741243655</v>
      </c>
      <c r="W56" s="320">
        <f t="shared" si="12"/>
        <v>82.72276743</v>
      </c>
      <c r="X56" s="51">
        <f t="shared" si="13"/>
        <v>74.6645411</v>
      </c>
      <c r="Y56" s="51">
        <f t="shared" si="14"/>
        <v>8.058226333</v>
      </c>
      <c r="Z56" s="85">
        <f t="shared" si="15"/>
        <v>0.00284677901</v>
      </c>
      <c r="AA56" s="85">
        <f t="shared" si="16"/>
        <v>0.003357752507</v>
      </c>
      <c r="AB56" s="85">
        <f t="shared" si="17"/>
        <v>0.001181227322</v>
      </c>
      <c r="AC56" s="85">
        <f t="shared" ref="AC56:AD56" si="121">RRI(20,E56,K56)</f>
        <v>-0.003128971399</v>
      </c>
      <c r="AD56" s="85">
        <f t="shared" si="121"/>
        <v>-0.001269892284</v>
      </c>
      <c r="AE56" s="317">
        <f t="shared" si="19"/>
        <v>-0.003716294613</v>
      </c>
      <c r="AF56" s="85">
        <f t="shared" si="20"/>
        <v>0.2447961744</v>
      </c>
      <c r="AG56" s="318">
        <f t="shared" si="21"/>
        <v>-0.003716294613</v>
      </c>
    </row>
    <row r="57" ht="12.75" customHeight="1">
      <c r="A57" s="2" t="s">
        <v>1326</v>
      </c>
      <c r="B57" s="2" t="str">
        <f t="array" ref="B57">INDEX(Countries!D1:D317, MATCH(A57, Countries!B1:B317, 0))</f>
        <v>#N/A</v>
      </c>
      <c r="C57" s="39">
        <v>80.692388</v>
      </c>
      <c r="D57" s="39">
        <v>79.065774</v>
      </c>
      <c r="E57" s="39">
        <v>79.397881</v>
      </c>
      <c r="F57" s="39">
        <v>77.829586</v>
      </c>
      <c r="G57" s="39">
        <v>78.782286</v>
      </c>
      <c r="H57" s="39">
        <v>77.348024</v>
      </c>
      <c r="I57" s="39">
        <v>78.712218</v>
      </c>
      <c r="J57" s="39">
        <v>77.26806</v>
      </c>
      <c r="K57" s="39">
        <v>77.96398</v>
      </c>
      <c r="L57" s="39">
        <v>76.610655</v>
      </c>
      <c r="M57" s="39">
        <f t="shared" si="3"/>
        <v>1.353325</v>
      </c>
      <c r="N57" s="39">
        <f t="shared" si="4"/>
        <v>135.3325</v>
      </c>
      <c r="O57" s="39">
        <f t="shared" ref="O57:P57" si="122">E57-K57</f>
        <v>1.433901</v>
      </c>
      <c r="P57" s="39">
        <f t="shared" si="122"/>
        <v>1.218931</v>
      </c>
      <c r="Q57" s="109">
        <f t="shared" si="6"/>
        <v>0.9826416635</v>
      </c>
      <c r="R57" s="109">
        <f t="shared" si="7"/>
        <v>0.01805968852</v>
      </c>
      <c r="S57" s="316">
        <f t="shared" si="8"/>
        <v>0.1370724258</v>
      </c>
      <c r="T57" s="109">
        <f t="shared" si="9"/>
        <v>0.01566153776</v>
      </c>
      <c r="U57" s="316">
        <f t="shared" si="10"/>
        <v>0.0005738149451</v>
      </c>
      <c r="V57" s="101">
        <f t="shared" si="11"/>
        <v>0.8500803054</v>
      </c>
      <c r="W57" s="39">
        <f t="shared" si="12"/>
        <v>0.068281</v>
      </c>
      <c r="X57" s="2">
        <f t="shared" si="13"/>
        <v>0.01023666667</v>
      </c>
      <c r="Y57" s="2">
        <f t="shared" si="14"/>
        <v>0.05804433333</v>
      </c>
      <c r="Z57" s="109">
        <f t="shared" si="15"/>
        <v>0.0008461888623</v>
      </c>
      <c r="AA57" s="317">
        <f t="shared" si="16"/>
        <v>0.006293236543</v>
      </c>
      <c r="AB57" s="109">
        <f t="shared" si="17"/>
        <v>0.0007341271753</v>
      </c>
      <c r="AC57" s="109">
        <f t="shared" ref="AC57:AD57" si="123">RRI(20,E57,K57)</f>
        <v>-0.000910822703</v>
      </c>
      <c r="AD57" s="109">
        <f t="shared" si="123"/>
        <v>-0.0007889623745</v>
      </c>
      <c r="AE57" s="317">
        <f t="shared" si="19"/>
        <v>-0.00734412488</v>
      </c>
      <c r="AF57" s="109">
        <f t="shared" si="20"/>
        <v>0.9826416635</v>
      </c>
      <c r="AG57" s="318">
        <f t="shared" si="21"/>
        <v>-0.00734412488</v>
      </c>
    </row>
    <row r="58" ht="12.75" customHeight="1">
      <c r="A58" s="2" t="s">
        <v>408</v>
      </c>
      <c r="B58" s="2" t="str">
        <f t="array" ref="B58">INDEX(Countries!D58:D318, MATCH(A58, Countries!B58:B318, 0))</f>
        <v>JAM</v>
      </c>
      <c r="C58" s="39">
        <v>103.061159</v>
      </c>
      <c r="D58" s="39">
        <v>60.6429</v>
      </c>
      <c r="E58" s="39">
        <v>101.391584</v>
      </c>
      <c r="F58" s="39">
        <v>59.414652</v>
      </c>
      <c r="G58" s="39">
        <v>98.004324</v>
      </c>
      <c r="H58" s="39">
        <v>56.627036</v>
      </c>
      <c r="I58" s="39">
        <v>94.737913</v>
      </c>
      <c r="J58" s="39">
        <v>54.070107</v>
      </c>
      <c r="K58" s="39">
        <v>95.338828</v>
      </c>
      <c r="L58" s="39">
        <v>54.498856</v>
      </c>
      <c r="M58" s="39">
        <f t="shared" si="3"/>
        <v>40.839972</v>
      </c>
      <c r="N58" s="39">
        <f t="shared" si="4"/>
        <v>4083.9972</v>
      </c>
      <c r="O58" s="39">
        <f t="shared" ref="O58:P58" si="124">E58-K58</f>
        <v>6.052756</v>
      </c>
      <c r="P58" s="39">
        <f t="shared" si="124"/>
        <v>4.915796</v>
      </c>
      <c r="Q58" s="109">
        <f t="shared" si="6"/>
        <v>0.5716333748</v>
      </c>
      <c r="R58" s="109">
        <f t="shared" si="7"/>
        <v>0.05969682849</v>
      </c>
      <c r="S58" s="316">
        <f t="shared" si="8"/>
        <v>0.0270853525</v>
      </c>
      <c r="T58" s="109">
        <f t="shared" si="9"/>
        <v>0.08273709993</v>
      </c>
      <c r="U58" s="316">
        <f t="shared" si="10"/>
        <v>0.000701693838</v>
      </c>
      <c r="V58" s="101">
        <f t="shared" si="11"/>
        <v>0.8121582962</v>
      </c>
      <c r="W58" s="39">
        <f t="shared" si="12"/>
        <v>0.2882264762</v>
      </c>
      <c r="X58" s="2">
        <f t="shared" si="13"/>
        <v>0.05414095238</v>
      </c>
      <c r="Y58" s="2">
        <f t="shared" si="14"/>
        <v>0.2340855238</v>
      </c>
      <c r="Z58" s="109">
        <f t="shared" si="15"/>
        <v>0.002796654714</v>
      </c>
      <c r="AA58" s="317">
        <f t="shared" si="16"/>
        <v>0.001276359607</v>
      </c>
      <c r="AB58" s="109">
        <f t="shared" si="17"/>
        <v>0.003860064802</v>
      </c>
      <c r="AC58" s="109">
        <f t="shared" ref="AC58:AD58" si="125">RRI(20,E58,K58)</f>
        <v>-0.003072915542</v>
      </c>
      <c r="AD58" s="109">
        <f t="shared" si="125"/>
        <v>-0.004308748193</v>
      </c>
      <c r="AE58" s="317">
        <f t="shared" si="19"/>
        <v>-0.001372004021</v>
      </c>
      <c r="AF58" s="109">
        <f t="shared" si="20"/>
        <v>0.5716333748</v>
      </c>
      <c r="AG58" s="318">
        <f t="shared" si="21"/>
        <v>-0.001372004021</v>
      </c>
    </row>
    <row r="59" ht="12.75" customHeight="1">
      <c r="A59" s="2" t="s">
        <v>409</v>
      </c>
      <c r="B59" s="2" t="str">
        <f t="array" ref="B59">INDEX(Countries!D59:D319, MATCH(A59, Countries!B59:B319, 0))</f>
        <v>JPN</v>
      </c>
      <c r="C59" s="39">
        <v>10.113335</v>
      </c>
      <c r="D59" s="39">
        <v>7.585594</v>
      </c>
      <c r="E59" s="39">
        <v>9.892905</v>
      </c>
      <c r="F59" s="39">
        <v>7.412514</v>
      </c>
      <c r="G59" s="39">
        <v>9.697566</v>
      </c>
      <c r="H59" s="39">
        <v>7.271254</v>
      </c>
      <c r="I59" s="39">
        <v>9.816017</v>
      </c>
      <c r="J59" s="39">
        <v>7.373855</v>
      </c>
      <c r="K59" s="39">
        <v>9.816017</v>
      </c>
      <c r="L59" s="39">
        <v>7.373855</v>
      </c>
      <c r="M59" s="39">
        <f t="shared" si="3"/>
        <v>2.442162</v>
      </c>
      <c r="N59" s="39">
        <f t="shared" si="4"/>
        <v>244.2162</v>
      </c>
      <c r="O59" s="39">
        <f t="shared" ref="O59:P59" si="126">E59-K59</f>
        <v>0.076888</v>
      </c>
      <c r="P59" s="39">
        <f t="shared" si="126"/>
        <v>0.038659</v>
      </c>
      <c r="Q59" s="109">
        <f t="shared" si="6"/>
        <v>0.7512064211</v>
      </c>
      <c r="R59" s="109">
        <f t="shared" si="7"/>
        <v>0.007772034605</v>
      </c>
      <c r="S59" s="316">
        <f t="shared" si="8"/>
        <v>0.0154124894</v>
      </c>
      <c r="T59" s="109">
        <f t="shared" si="9"/>
        <v>0.005215369576</v>
      </c>
      <c r="U59" s="316">
        <f t="shared" si="10"/>
        <v>0.0000722458917</v>
      </c>
      <c r="V59" s="101">
        <f t="shared" si="11"/>
        <v>0.5027962751</v>
      </c>
      <c r="W59" s="39">
        <f t="shared" si="12"/>
        <v>0.003661333333</v>
      </c>
      <c r="X59" s="2">
        <f t="shared" si="13"/>
        <v>0.001820428571</v>
      </c>
      <c r="Y59" s="2">
        <f t="shared" si="14"/>
        <v>0.001840904762</v>
      </c>
      <c r="Z59" s="109">
        <f t="shared" si="15"/>
        <v>0.0003620302633</v>
      </c>
      <c r="AA59" s="317">
        <f t="shared" si="16"/>
        <v>0.000720180023</v>
      </c>
      <c r="AB59" s="109">
        <f t="shared" si="17"/>
        <v>0.0002426843253</v>
      </c>
      <c r="AC59" s="109">
        <f t="shared" ref="AC59:AD59" si="127">RRI(20,E59,K59)</f>
        <v>-0.0003900436268</v>
      </c>
      <c r="AD59" s="109">
        <f t="shared" si="127"/>
        <v>-0.0002614166791</v>
      </c>
      <c r="AE59" s="317">
        <f t="shared" si="19"/>
        <v>-0.0007763233293</v>
      </c>
      <c r="AF59" s="109">
        <f t="shared" si="20"/>
        <v>0.7512064211</v>
      </c>
      <c r="AG59" s="318">
        <f t="shared" si="21"/>
        <v>-0.0007763233293</v>
      </c>
    </row>
    <row r="60" ht="12.75" customHeight="1">
      <c r="A60" s="51" t="s">
        <v>187</v>
      </c>
      <c r="B60" s="2" t="str">
        <f t="array" ref="B60">INDEX(Countries!D60:D320, MATCH(A60, Countries!B60:B320, 0))</f>
        <v>KEN</v>
      </c>
      <c r="C60" s="320">
        <v>579.142436</v>
      </c>
      <c r="D60" s="320">
        <v>94.984694</v>
      </c>
      <c r="E60" s="320">
        <v>564.913856</v>
      </c>
      <c r="F60" s="320">
        <v>91.861502</v>
      </c>
      <c r="G60" s="320">
        <v>543.980841</v>
      </c>
      <c r="H60" s="320">
        <v>91.338068</v>
      </c>
      <c r="I60" s="320">
        <v>544.335056</v>
      </c>
      <c r="J60" s="320">
        <v>91.724849</v>
      </c>
      <c r="K60" s="320">
        <v>539.196079</v>
      </c>
      <c r="L60" s="320">
        <v>91.771577</v>
      </c>
      <c r="M60" s="39">
        <f t="shared" si="3"/>
        <v>447.424502</v>
      </c>
      <c r="N60" s="39">
        <f t="shared" si="4"/>
        <v>44742.4502</v>
      </c>
      <c r="O60" s="320">
        <f t="shared" ref="O60:P60" si="128">E60-K60</f>
        <v>25.717777</v>
      </c>
      <c r="P60" s="320">
        <f t="shared" si="128"/>
        <v>0.089925</v>
      </c>
      <c r="Q60" s="85">
        <f t="shared" si="6"/>
        <v>0.1702007499</v>
      </c>
      <c r="R60" s="85">
        <f t="shared" si="7"/>
        <v>0.04552513047</v>
      </c>
      <c r="S60" s="79">
        <f t="shared" si="8"/>
        <v>0.05417550887</v>
      </c>
      <c r="T60" s="85">
        <f t="shared" si="9"/>
        <v>0.0009789193301</v>
      </c>
      <c r="U60" s="79">
        <f t="shared" si="10"/>
        <v>0.003968483503</v>
      </c>
      <c r="V60" s="321">
        <f t="shared" si="11"/>
        <v>0.003496608591</v>
      </c>
      <c r="W60" s="320">
        <f t="shared" si="12"/>
        <v>1.224656048</v>
      </c>
      <c r="X60" s="51">
        <f t="shared" si="13"/>
        <v>1.220373905</v>
      </c>
      <c r="Y60" s="51">
        <f t="shared" si="14"/>
        <v>0.004282142857</v>
      </c>
      <c r="Z60" s="85">
        <f t="shared" si="15"/>
        <v>0.002114602508</v>
      </c>
      <c r="AA60" s="85">
        <f t="shared" si="16"/>
        <v>0.002520612187</v>
      </c>
      <c r="AB60" s="85">
        <f t="shared" si="17"/>
        <v>0.00004508245146</v>
      </c>
      <c r="AC60" s="85">
        <f t="shared" ref="AC60:AD60" si="129">RRI(20,E60,K60)</f>
        <v>-0.002326986588</v>
      </c>
      <c r="AD60" s="85">
        <f t="shared" si="129"/>
        <v>-0.00004896874022</v>
      </c>
      <c r="AE60" s="317">
        <f t="shared" si="19"/>
        <v>-0.002781038452</v>
      </c>
      <c r="AF60" s="85">
        <f t="shared" si="20"/>
        <v>0.1702007499</v>
      </c>
      <c r="AG60" s="318">
        <f t="shared" si="21"/>
        <v>-0.002781038452</v>
      </c>
    </row>
    <row r="61" ht="12.75" customHeight="1">
      <c r="A61" s="2" t="s">
        <v>962</v>
      </c>
      <c r="B61" s="2" t="str">
        <f t="array" ref="B61">INDEX(Countries!D61:D321, MATCH(A61, Countries!B61:B321, 0))</f>
        <v>LBR</v>
      </c>
      <c r="C61" s="39">
        <v>195.149667</v>
      </c>
      <c r="D61" s="39">
        <v>23.067561</v>
      </c>
      <c r="E61" s="39">
        <v>192.674093</v>
      </c>
      <c r="F61" s="39">
        <v>22.509817</v>
      </c>
      <c r="G61" s="39">
        <v>192.842785</v>
      </c>
      <c r="H61" s="39">
        <v>22.509865</v>
      </c>
      <c r="I61" s="39">
        <v>190.187997</v>
      </c>
      <c r="J61" s="39">
        <v>21.818258</v>
      </c>
      <c r="K61" s="39">
        <v>189.021227</v>
      </c>
      <c r="L61" s="39">
        <v>21.852961</v>
      </c>
      <c r="M61" s="39">
        <f t="shared" si="3"/>
        <v>167.168266</v>
      </c>
      <c r="N61" s="39">
        <f t="shared" si="4"/>
        <v>16716.8266</v>
      </c>
      <c r="O61" s="39">
        <f t="shared" ref="O61:P61" si="130">E61-K61</f>
        <v>3.652866</v>
      </c>
      <c r="P61" s="39">
        <f t="shared" si="130"/>
        <v>0.656856</v>
      </c>
      <c r="Q61" s="109">
        <f t="shared" si="6"/>
        <v>0.1156111477</v>
      </c>
      <c r="R61" s="109">
        <f t="shared" si="7"/>
        <v>0.01895878134</v>
      </c>
      <c r="S61" s="316">
        <f t="shared" si="8"/>
        <v>0.01760657448</v>
      </c>
      <c r="T61" s="109">
        <f t="shared" si="9"/>
        <v>0.02918086806</v>
      </c>
      <c r="U61" s="316">
        <f t="shared" si="10"/>
        <v>0.001391196357</v>
      </c>
      <c r="V61" s="101">
        <f t="shared" si="11"/>
        <v>0.1798193528</v>
      </c>
      <c r="W61" s="39">
        <f t="shared" si="12"/>
        <v>0.173946</v>
      </c>
      <c r="X61" s="2">
        <f t="shared" si="13"/>
        <v>0.1426671429</v>
      </c>
      <c r="Y61" s="2">
        <f t="shared" si="14"/>
        <v>0.03127885714</v>
      </c>
      <c r="Z61" s="109">
        <f t="shared" si="15"/>
        <v>0.0008913466401</v>
      </c>
      <c r="AA61" s="317">
        <f t="shared" si="16"/>
        <v>0.0008290643703</v>
      </c>
      <c r="AB61" s="109">
        <f t="shared" si="17"/>
        <v>0.001355967245</v>
      </c>
      <c r="AC61" s="109">
        <f t="shared" ref="AC61:AD61" si="131">RRI(20,E61,K61)</f>
        <v>-0.0009565823492</v>
      </c>
      <c r="AD61" s="109">
        <f t="shared" si="131"/>
        <v>-0.00147965912</v>
      </c>
      <c r="AE61" s="317">
        <f t="shared" si="19"/>
        <v>-0.0008877763872</v>
      </c>
      <c r="AF61" s="109">
        <f t="shared" si="20"/>
        <v>0.1156111477</v>
      </c>
      <c r="AG61" s="318">
        <f t="shared" si="21"/>
        <v>-0.0008877763872</v>
      </c>
    </row>
    <row r="62" ht="12.75" customHeight="1">
      <c r="A62" s="2" t="s">
        <v>412</v>
      </c>
      <c r="B62" s="2" t="str">
        <f t="array" ref="B62">INDEX(Countries!D62:D322, MATCH(A62, Countries!B62:B322, 0))</f>
        <v>MDG</v>
      </c>
      <c r="C62" s="39">
        <v>2686.240012</v>
      </c>
      <c r="D62" s="39">
        <v>483.472086</v>
      </c>
      <c r="E62" s="39">
        <v>2620.07207</v>
      </c>
      <c r="F62" s="39">
        <v>468.076574</v>
      </c>
      <c r="G62" s="39">
        <v>2591.548096</v>
      </c>
      <c r="H62" s="39">
        <v>466.84436</v>
      </c>
      <c r="I62" s="39">
        <v>2595.211835</v>
      </c>
      <c r="J62" s="39">
        <v>465.959895</v>
      </c>
      <c r="K62" s="39">
        <v>2585.116479</v>
      </c>
      <c r="L62" s="39">
        <v>465.1979</v>
      </c>
      <c r="M62" s="39">
        <f t="shared" si="3"/>
        <v>2119.918579</v>
      </c>
      <c r="N62" s="39">
        <f t="shared" si="4"/>
        <v>211991.8579</v>
      </c>
      <c r="O62" s="39">
        <f t="shared" ref="O62:P62" si="132">E62-K62</f>
        <v>34.955591</v>
      </c>
      <c r="P62" s="39">
        <f t="shared" si="132"/>
        <v>2.878674</v>
      </c>
      <c r="Q62" s="109">
        <f t="shared" si="6"/>
        <v>0.1799523943</v>
      </c>
      <c r="R62" s="109">
        <f t="shared" si="7"/>
        <v>0.01334146163</v>
      </c>
      <c r="S62" s="316">
        <f t="shared" si="8"/>
        <v>0.01490566177</v>
      </c>
      <c r="T62" s="109">
        <f t="shared" si="9"/>
        <v>0.006150006559</v>
      </c>
      <c r="U62" s="316">
        <f t="shared" si="10"/>
        <v>0.01902645902</v>
      </c>
      <c r="V62" s="101">
        <f t="shared" si="11"/>
        <v>0.08235231955</v>
      </c>
      <c r="W62" s="39">
        <f t="shared" si="12"/>
        <v>1.664551952</v>
      </c>
      <c r="X62" s="2">
        <f t="shared" si="13"/>
        <v>1.527472238</v>
      </c>
      <c r="Y62" s="2">
        <f t="shared" si="14"/>
        <v>0.1370797143</v>
      </c>
      <c r="Z62" s="109">
        <f t="shared" si="15"/>
        <v>0.0006196586846</v>
      </c>
      <c r="AA62" s="317">
        <f t="shared" si="16"/>
        <v>0.0006934331211</v>
      </c>
      <c r="AB62" s="109">
        <f t="shared" si="17"/>
        <v>0.0002835318072</v>
      </c>
      <c r="AC62" s="109">
        <f t="shared" ref="AC62:AD62" si="133">RRI(20,E62,K62)</f>
        <v>-0.0006713374775</v>
      </c>
      <c r="AD62" s="109">
        <f t="shared" si="133"/>
        <v>-0.0003084022215</v>
      </c>
      <c r="AE62" s="317">
        <f t="shared" si="19"/>
        <v>-0.0007506115274</v>
      </c>
      <c r="AF62" s="109">
        <f t="shared" si="20"/>
        <v>0.1799523943</v>
      </c>
      <c r="AG62" s="318">
        <f t="shared" si="21"/>
        <v>-0.0007506115274</v>
      </c>
    </row>
    <row r="63" ht="12.75" customHeight="1">
      <c r="A63" s="2" t="s">
        <v>413</v>
      </c>
      <c r="B63" s="2" t="str">
        <f t="array" ref="B63">INDEX(Countries!D63:D323, MATCH(A63, Countries!B63:B323, 0))</f>
        <v>MYS</v>
      </c>
      <c r="C63" s="39">
        <v>4869.071749</v>
      </c>
      <c r="D63" s="39">
        <v>627.969928</v>
      </c>
      <c r="E63" s="39">
        <v>4776.792206</v>
      </c>
      <c r="F63" s="39">
        <v>623.385574</v>
      </c>
      <c r="G63" s="39">
        <v>4676.270523</v>
      </c>
      <c r="H63" s="39">
        <v>615.783648</v>
      </c>
      <c r="I63" s="39">
        <v>4726.881148</v>
      </c>
      <c r="J63" s="39">
        <v>619.856994</v>
      </c>
      <c r="K63" s="39">
        <v>4663.412142</v>
      </c>
      <c r="L63" s="39">
        <v>614.169634</v>
      </c>
      <c r="M63" s="39">
        <f t="shared" si="3"/>
        <v>4049.242508</v>
      </c>
      <c r="N63" s="39">
        <f t="shared" si="4"/>
        <v>404924.2508</v>
      </c>
      <c r="O63" s="39">
        <f t="shared" ref="O63:P63" si="134">E63-K63</f>
        <v>113.380064</v>
      </c>
      <c r="P63" s="39">
        <f t="shared" si="134"/>
        <v>9.21594</v>
      </c>
      <c r="Q63" s="109">
        <f t="shared" si="6"/>
        <v>0.1316996258</v>
      </c>
      <c r="R63" s="109">
        <f t="shared" si="7"/>
        <v>0.02373560731</v>
      </c>
      <c r="S63" s="316">
        <f t="shared" si="8"/>
        <v>0.02507920202</v>
      </c>
      <c r="T63" s="109">
        <f t="shared" si="9"/>
        <v>0.01478369148</v>
      </c>
      <c r="U63" s="316">
        <f t="shared" si="10"/>
        <v>0.03432271649</v>
      </c>
      <c r="V63" s="101">
        <f t="shared" si="11"/>
        <v>0.08128360203</v>
      </c>
      <c r="W63" s="39">
        <f t="shared" si="12"/>
        <v>5.399050667</v>
      </c>
      <c r="X63" s="2">
        <f t="shared" si="13"/>
        <v>4.960196381</v>
      </c>
      <c r="Y63" s="2">
        <f t="shared" si="14"/>
        <v>0.4388542857</v>
      </c>
      <c r="Z63" s="109">
        <f t="shared" si="15"/>
        <v>0.001108845986</v>
      </c>
      <c r="AA63" s="317">
        <f t="shared" si="16"/>
        <v>0.001169553713</v>
      </c>
      <c r="AB63" s="109">
        <f t="shared" si="17"/>
        <v>0.0006988460214</v>
      </c>
      <c r="AC63" s="109">
        <f t="shared" ref="AC63:AD63" si="135">RRI(20,E63,K63)</f>
        <v>-0.001200370733</v>
      </c>
      <c r="AD63" s="109">
        <f t="shared" si="135"/>
        <v>-0.0007444257457</v>
      </c>
      <c r="AE63" s="317">
        <f t="shared" si="19"/>
        <v>-0.001269146158</v>
      </c>
      <c r="AF63" s="109">
        <f t="shared" si="20"/>
        <v>0.1316996258</v>
      </c>
      <c r="AG63" s="318">
        <f t="shared" si="21"/>
        <v>-0.001269146158</v>
      </c>
    </row>
    <row r="64" ht="12.75" customHeight="1">
      <c r="A64" s="2" t="s">
        <v>416</v>
      </c>
      <c r="B64" s="2" t="str">
        <f t="array" ref="B64">INDEX(Countries!D64:D324, MATCH(A64, Countries!B64:B324, 0))</f>
        <v>MTQ</v>
      </c>
      <c r="C64" s="39">
        <v>16.942344</v>
      </c>
      <c r="D64" s="39">
        <v>16.787357</v>
      </c>
      <c r="E64" s="39">
        <v>16.838103</v>
      </c>
      <c r="F64" s="39">
        <v>16.684054</v>
      </c>
      <c r="G64" s="39">
        <v>16.838103</v>
      </c>
      <c r="H64" s="39">
        <v>16.684054</v>
      </c>
      <c r="I64" s="39">
        <v>16.897579</v>
      </c>
      <c r="J64" s="39">
        <v>16.742592</v>
      </c>
      <c r="K64" s="39">
        <v>16.927032</v>
      </c>
      <c r="L64" s="39">
        <v>16.772045</v>
      </c>
      <c r="M64" s="39">
        <f t="shared" si="3"/>
        <v>0.154987</v>
      </c>
      <c r="N64" s="39">
        <f t="shared" si="4"/>
        <v>15.4987</v>
      </c>
      <c r="O64" s="39">
        <f t="shared" ref="O64:P64" si="136">E64-K64</f>
        <v>-0.088929</v>
      </c>
      <c r="P64" s="39">
        <f t="shared" si="136"/>
        <v>-0.087991</v>
      </c>
      <c r="Q64" s="109">
        <f t="shared" si="6"/>
        <v>0.9908438172</v>
      </c>
      <c r="R64" s="109">
        <f t="shared" si="7"/>
        <v>-0.005281414421</v>
      </c>
      <c r="S64" s="316">
        <f t="shared" si="8"/>
        <v>-0.006088971691</v>
      </c>
      <c r="T64" s="109">
        <f t="shared" si="9"/>
        <v>-0.005273957996</v>
      </c>
      <c r="U64" s="316">
        <f t="shared" si="10"/>
        <v>0.0001245829669</v>
      </c>
      <c r="V64" s="101">
        <f t="shared" si="11"/>
        <v>0.9894522597</v>
      </c>
      <c r="W64" s="39">
        <f t="shared" si="12"/>
        <v>-0.004234714286</v>
      </c>
      <c r="X64" s="2">
        <f t="shared" si="13"/>
        <v>-0.00004466666667</v>
      </c>
      <c r="Y64" s="2">
        <f t="shared" si="14"/>
        <v>-0.004190047619</v>
      </c>
      <c r="Z64" s="109">
        <f t="shared" si="15"/>
        <v>-0.0002499485482</v>
      </c>
      <c r="AA64" s="317">
        <f t="shared" si="16"/>
        <v>-0.0002881962143</v>
      </c>
      <c r="AB64" s="109">
        <f t="shared" si="17"/>
        <v>-0.0002495954318</v>
      </c>
      <c r="AC64" s="109">
        <f t="shared" ref="AC64:AD64" si="137">RRI(20,E64,K64)</f>
        <v>0.0002634105196</v>
      </c>
      <c r="AD64" s="109">
        <f t="shared" si="137"/>
        <v>0.0002630395581</v>
      </c>
      <c r="AE64" s="317">
        <f t="shared" si="19"/>
        <v>0.0003035715091</v>
      </c>
      <c r="AF64" s="109">
        <f t="shared" si="20"/>
        <v>0.9908438172</v>
      </c>
      <c r="AG64" s="318">
        <f t="shared" si="21"/>
        <v>0.0003035715091</v>
      </c>
    </row>
    <row r="65" ht="12.75" customHeight="1">
      <c r="A65" s="2" t="s">
        <v>418</v>
      </c>
      <c r="B65" s="2" t="str">
        <f t="array" ref="B65">INDEX(Countries!D65:D325, MATCH(A65, Countries!B65:B325, 0))</f>
        <v>MUS</v>
      </c>
      <c r="C65" s="39">
        <v>7.382337</v>
      </c>
      <c r="D65" s="39">
        <v>0.67792</v>
      </c>
      <c r="E65" s="39">
        <v>7.240707</v>
      </c>
      <c r="F65" s="39">
        <v>0.657314</v>
      </c>
      <c r="G65" s="39">
        <v>7.003727</v>
      </c>
      <c r="H65" s="39">
        <v>0.628388</v>
      </c>
      <c r="I65" s="39">
        <v>7.03399</v>
      </c>
      <c r="J65" s="39">
        <v>0.627816</v>
      </c>
      <c r="K65" s="39">
        <v>7.113374</v>
      </c>
      <c r="L65" s="39">
        <v>0.645202</v>
      </c>
      <c r="M65" s="39">
        <f t="shared" si="3"/>
        <v>6.468172</v>
      </c>
      <c r="N65" s="39">
        <f t="shared" si="4"/>
        <v>646.8172</v>
      </c>
      <c r="O65" s="39">
        <f t="shared" ref="O65:P65" si="138">E65-K65</f>
        <v>0.127333</v>
      </c>
      <c r="P65" s="39">
        <f t="shared" si="138"/>
        <v>0.012112</v>
      </c>
      <c r="Q65" s="109">
        <f t="shared" si="6"/>
        <v>0.09070266796</v>
      </c>
      <c r="R65" s="109">
        <f t="shared" si="7"/>
        <v>0.01758571366</v>
      </c>
      <c r="S65" s="316">
        <f t="shared" si="8"/>
        <v>0.01750176543</v>
      </c>
      <c r="T65" s="109">
        <f t="shared" si="9"/>
        <v>0.01842650544</v>
      </c>
      <c r="U65" s="316">
        <f t="shared" si="10"/>
        <v>0.00005235443741</v>
      </c>
      <c r="V65" s="101">
        <f t="shared" si="11"/>
        <v>0.09512066786</v>
      </c>
      <c r="W65" s="39">
        <f t="shared" si="12"/>
        <v>0.00606347619</v>
      </c>
      <c r="X65" s="2">
        <f t="shared" si="13"/>
        <v>0.005486714286</v>
      </c>
      <c r="Y65" s="2">
        <f t="shared" si="14"/>
        <v>0.0005767619048</v>
      </c>
      <c r="Z65" s="109">
        <f t="shared" si="15"/>
        <v>0.000821349146</v>
      </c>
      <c r="AA65" s="317">
        <f t="shared" si="16"/>
        <v>0.0008183730645</v>
      </c>
      <c r="AB65" s="109">
        <f t="shared" si="17"/>
        <v>0.0008507816627</v>
      </c>
      <c r="AC65" s="109">
        <f t="shared" ref="AC65:AD65" si="139">RRI(20,E65,K65)</f>
        <v>-0.0008867156057</v>
      </c>
      <c r="AD65" s="109">
        <f t="shared" si="139"/>
        <v>-0.0009294871708</v>
      </c>
      <c r="AE65" s="317">
        <f t="shared" si="19"/>
        <v>-0.0008824470201</v>
      </c>
      <c r="AF65" s="109">
        <f t="shared" si="20"/>
        <v>0.09070266796</v>
      </c>
      <c r="AG65" s="318">
        <f t="shared" si="21"/>
        <v>-0.0008824470201</v>
      </c>
    </row>
    <row r="66" ht="12.75" customHeight="1">
      <c r="A66" s="2" t="s">
        <v>419</v>
      </c>
      <c r="B66" s="2" t="str">
        <f t="array" ref="B66">INDEX(Countries!D66:D326, MATCH(A66, Countries!B66:B326, 0))</f>
        <v>MYT</v>
      </c>
      <c r="C66" s="39">
        <v>5.91523</v>
      </c>
      <c r="D66" s="39">
        <v>5.692086</v>
      </c>
      <c r="E66" s="39">
        <v>5.901588</v>
      </c>
      <c r="F66" s="39">
        <v>5.679761</v>
      </c>
      <c r="G66" s="39">
        <v>5.901588</v>
      </c>
      <c r="H66" s="39">
        <v>5.679761</v>
      </c>
      <c r="I66" s="39">
        <v>5.88794</v>
      </c>
      <c r="J66" s="39">
        <v>5.666734</v>
      </c>
      <c r="K66" s="39">
        <v>5.882608</v>
      </c>
      <c r="L66" s="39">
        <v>5.660085</v>
      </c>
      <c r="M66" s="39">
        <f t="shared" si="3"/>
        <v>0.222523</v>
      </c>
      <c r="N66" s="39">
        <f t="shared" si="4"/>
        <v>22.2523</v>
      </c>
      <c r="O66" s="39">
        <f t="shared" ref="O66:P66" si="140">E66-K66</f>
        <v>0.01898</v>
      </c>
      <c r="P66" s="39">
        <f t="shared" si="140"/>
        <v>0.019676</v>
      </c>
      <c r="Q66" s="109">
        <f t="shared" si="6"/>
        <v>0.9621727302</v>
      </c>
      <c r="R66" s="109">
        <f t="shared" si="7"/>
        <v>0.003216083535</v>
      </c>
      <c r="S66" s="316">
        <f t="shared" si="8"/>
        <v>-0.003137580186</v>
      </c>
      <c r="T66" s="109">
        <f t="shared" si="9"/>
        <v>0.003464230273</v>
      </c>
      <c r="U66" s="316">
        <f t="shared" si="10"/>
        <v>0.00004329599882</v>
      </c>
      <c r="V66" s="101">
        <f t="shared" si="11"/>
        <v>1.036670179</v>
      </c>
      <c r="W66" s="39">
        <f t="shared" si="12"/>
        <v>0.0009038095238</v>
      </c>
      <c r="X66" s="2">
        <f t="shared" si="13"/>
        <v>-0.00003314285714</v>
      </c>
      <c r="Y66" s="2">
        <f t="shared" si="14"/>
        <v>0.000936952381</v>
      </c>
      <c r="Z66" s="109">
        <f t="shared" si="15"/>
        <v>0.0001527936401</v>
      </c>
      <c r="AA66" s="317">
        <f t="shared" si="16"/>
        <v>-0.0001485267681</v>
      </c>
      <c r="AB66" s="109">
        <f t="shared" si="17"/>
        <v>0.0001646061533</v>
      </c>
      <c r="AC66" s="109">
        <f t="shared" ref="AC66:AD66" si="141">RRI(20,E66,K66)</f>
        <v>-0.0001610503424</v>
      </c>
      <c r="AD66" s="109">
        <f t="shared" si="141"/>
        <v>-0.0001734971783</v>
      </c>
      <c r="AE66" s="317">
        <f t="shared" si="19"/>
        <v>0.0001566456803</v>
      </c>
      <c r="AF66" s="109">
        <f t="shared" si="20"/>
        <v>0.9621727302</v>
      </c>
      <c r="AG66" s="318">
        <f t="shared" si="21"/>
        <v>0.0001566456803</v>
      </c>
    </row>
    <row r="67" ht="12.75" customHeight="1">
      <c r="A67" s="51" t="s">
        <v>188</v>
      </c>
      <c r="B67" s="2" t="str">
        <f t="array" ref="B67">INDEX(Countries!D67:D327, MATCH(A67, Countries!B67:B327, 0))</f>
        <v>MEX</v>
      </c>
      <c r="C67" s="320">
        <v>11311.103036</v>
      </c>
      <c r="D67" s="320">
        <v>8402.849024</v>
      </c>
      <c r="E67" s="320">
        <v>10553.667303</v>
      </c>
      <c r="F67" s="320">
        <v>7867.495784</v>
      </c>
      <c r="G67" s="320">
        <v>10216.657385</v>
      </c>
      <c r="H67" s="320">
        <v>7726.678999</v>
      </c>
      <c r="I67" s="320">
        <v>9507.90811</v>
      </c>
      <c r="J67" s="320">
        <v>7168.742804</v>
      </c>
      <c r="K67" s="320">
        <v>9688.77267</v>
      </c>
      <c r="L67" s="320">
        <v>7281.518563</v>
      </c>
      <c r="M67" s="39">
        <f t="shared" si="3"/>
        <v>2407.254107</v>
      </c>
      <c r="N67" s="39">
        <f t="shared" si="4"/>
        <v>240725.4107</v>
      </c>
      <c r="O67" s="320">
        <f t="shared" ref="O67:P67" si="142">E67-K67</f>
        <v>864.894633</v>
      </c>
      <c r="P67" s="320">
        <f t="shared" si="142"/>
        <v>585.977221</v>
      </c>
      <c r="Q67" s="85">
        <f t="shared" si="6"/>
        <v>0.751541894</v>
      </c>
      <c r="R67" s="85">
        <f t="shared" si="7"/>
        <v>0.08195204645</v>
      </c>
      <c r="S67" s="79">
        <f t="shared" si="8"/>
        <v>0.1038345504</v>
      </c>
      <c r="T67" s="85">
        <f t="shared" si="9"/>
        <v>0.07448077979</v>
      </c>
      <c r="U67" s="79">
        <f t="shared" si="10"/>
        <v>0.07130937335</v>
      </c>
      <c r="V67" s="321">
        <f t="shared" si="11"/>
        <v>0.6775128422</v>
      </c>
      <c r="W67" s="320">
        <f t="shared" si="12"/>
        <v>41.18545871</v>
      </c>
      <c r="X67" s="51">
        <f t="shared" si="13"/>
        <v>13.28178152</v>
      </c>
      <c r="Y67" s="51">
        <f t="shared" si="14"/>
        <v>27.90367719</v>
      </c>
      <c r="Z67" s="85">
        <f t="shared" si="15"/>
        <v>0.003641153173</v>
      </c>
      <c r="AA67" s="85">
        <f t="shared" si="16"/>
        <v>0.004566926228</v>
      </c>
      <c r="AB67" s="85">
        <f t="shared" si="17"/>
        <v>0.003320740038</v>
      </c>
      <c r="AC67" s="85">
        <f t="shared" ref="AC67:AD67" si="143">RRI(20,E67,K67)</f>
        <v>-0.004266156626</v>
      </c>
      <c r="AD67" s="85">
        <f t="shared" si="143"/>
        <v>-0.003862540118</v>
      </c>
      <c r="AE67" s="317">
        <f t="shared" si="19"/>
        <v>-0.005466515404</v>
      </c>
      <c r="AF67" s="85">
        <f t="shared" si="20"/>
        <v>0.751541894</v>
      </c>
      <c r="AG67" s="318">
        <f t="shared" si="21"/>
        <v>-0.005466515404</v>
      </c>
    </row>
    <row r="68" ht="12.75" customHeight="1">
      <c r="A68" s="2" t="s">
        <v>954</v>
      </c>
      <c r="B68" s="2" t="str">
        <f t="array" ref="B68">INDEX(Countries!D1:D328, MATCH(A68, Countries!B1:B328, 0))</f>
        <v>#N/A</v>
      </c>
      <c r="C68" s="39">
        <v>83.657587</v>
      </c>
      <c r="D68" s="39">
        <v>0.0</v>
      </c>
      <c r="E68" s="39">
        <v>83.223633</v>
      </c>
      <c r="F68" s="39">
        <v>0.0</v>
      </c>
      <c r="G68" s="39">
        <v>83.223633</v>
      </c>
      <c r="H68" s="39">
        <v>0.0</v>
      </c>
      <c r="I68" s="39">
        <v>83.506758</v>
      </c>
      <c r="J68" s="39">
        <v>0.0</v>
      </c>
      <c r="K68" s="39">
        <v>83.506758</v>
      </c>
      <c r="L68" s="39">
        <v>0.0</v>
      </c>
      <c r="M68" s="39">
        <f t="shared" si="3"/>
        <v>83.506758</v>
      </c>
      <c r="N68" s="39">
        <f t="shared" si="4"/>
        <v>8350.6758</v>
      </c>
      <c r="O68" s="39">
        <f t="shared" ref="O68:P68" si="144">E68-K68</f>
        <v>-0.283125</v>
      </c>
      <c r="P68" s="39">
        <f t="shared" si="144"/>
        <v>0</v>
      </c>
      <c r="Q68" s="109">
        <f t="shared" si="6"/>
        <v>0</v>
      </c>
      <c r="R68" s="109">
        <f t="shared" si="7"/>
        <v>-0.003401978378</v>
      </c>
      <c r="S68" s="316">
        <f t="shared" si="8"/>
        <v>-0.003401978378</v>
      </c>
      <c r="T68" s="109" t="str">
        <f t="shared" si="9"/>
        <v>#DIV/0!</v>
      </c>
      <c r="U68" s="316">
        <f t="shared" si="10"/>
        <v>0.0006146097949</v>
      </c>
      <c r="V68" s="101">
        <f t="shared" si="11"/>
        <v>0</v>
      </c>
      <c r="W68" s="39">
        <f t="shared" si="12"/>
        <v>-0.01348214286</v>
      </c>
      <c r="X68" s="2">
        <f t="shared" si="13"/>
        <v>-0.01348214286</v>
      </c>
      <c r="Y68" s="2">
        <f t="shared" si="14"/>
        <v>0</v>
      </c>
      <c r="Z68" s="109">
        <f t="shared" si="15"/>
        <v>-0.0001611586389</v>
      </c>
      <c r="AA68" s="317">
        <f t="shared" si="16"/>
        <v>-0.0001611586389</v>
      </c>
      <c r="AB68" s="109" t="str">
        <f t="shared" si="17"/>
        <v>#DIV/0!</v>
      </c>
      <c r="AC68" s="109">
        <f t="shared" ref="AC68:AD68" si="145">RRI(20,E68,K68)</f>
        <v>0.0001698246556</v>
      </c>
      <c r="AD68" s="109" t="str">
        <f t="shared" si="145"/>
        <v>#NUM!</v>
      </c>
      <c r="AE68" s="317">
        <f t="shared" si="19"/>
        <v>0.0001698246556</v>
      </c>
      <c r="AF68" s="109">
        <f t="shared" si="20"/>
        <v>0</v>
      </c>
      <c r="AG68" s="318">
        <f t="shared" si="21"/>
        <v>0.0001698246556</v>
      </c>
    </row>
    <row r="69" ht="12.75" customHeight="1">
      <c r="A69" s="2" t="s">
        <v>421</v>
      </c>
      <c r="B69" s="2" t="str">
        <f t="array" ref="B69">INDEX(Countries!D69:D329, MATCH(A69, Countries!B69:B329, 0))</f>
        <v>MOZ</v>
      </c>
      <c r="C69" s="39">
        <v>3210.368468</v>
      </c>
      <c r="D69" s="39">
        <v>1752.115545</v>
      </c>
      <c r="E69" s="39">
        <v>3132.959142</v>
      </c>
      <c r="F69" s="39">
        <v>1720.879979</v>
      </c>
      <c r="G69" s="39">
        <v>2943.294158</v>
      </c>
      <c r="H69" s="39">
        <v>1650.615649</v>
      </c>
      <c r="I69" s="39">
        <v>2933.737943</v>
      </c>
      <c r="J69" s="39">
        <v>1663.320861</v>
      </c>
      <c r="K69" s="39">
        <v>2924.877664</v>
      </c>
      <c r="L69" s="39">
        <v>1639.492286</v>
      </c>
      <c r="M69" s="39">
        <f t="shared" si="3"/>
        <v>1285.385378</v>
      </c>
      <c r="N69" s="39">
        <f t="shared" si="4"/>
        <v>128538.5378</v>
      </c>
      <c r="O69" s="39">
        <f t="shared" ref="O69:P69" si="146">E69-K69</f>
        <v>208.081478</v>
      </c>
      <c r="P69" s="39">
        <f t="shared" si="146"/>
        <v>81.387693</v>
      </c>
      <c r="Q69" s="109">
        <f t="shared" si="6"/>
        <v>0.5605336272</v>
      </c>
      <c r="R69" s="109">
        <f t="shared" si="7"/>
        <v>0.06641691403</v>
      </c>
      <c r="S69" s="316">
        <f t="shared" si="8"/>
        <v>0.08972144645</v>
      </c>
      <c r="T69" s="109">
        <f t="shared" si="9"/>
        <v>0.04729422969</v>
      </c>
      <c r="U69" s="316">
        <f t="shared" si="10"/>
        <v>0.02152710157</v>
      </c>
      <c r="V69" s="101">
        <f t="shared" si="11"/>
        <v>0.3911337702</v>
      </c>
      <c r="W69" s="39">
        <f t="shared" si="12"/>
        <v>9.90864181</v>
      </c>
      <c r="X69" s="2">
        <f t="shared" si="13"/>
        <v>6.033037381</v>
      </c>
      <c r="Y69" s="2">
        <f t="shared" si="14"/>
        <v>3.875604429</v>
      </c>
      <c r="Z69" s="109">
        <f t="shared" si="15"/>
        <v>0.003086450016</v>
      </c>
      <c r="AA69" s="317">
        <f t="shared" si="16"/>
        <v>0.004137168036</v>
      </c>
      <c r="AB69" s="109">
        <f t="shared" si="17"/>
        <v>0.002211957105</v>
      </c>
      <c r="AC69" s="109">
        <f t="shared" ref="AC69:AD69" si="147">RRI(20,E69,K69)</f>
        <v>-0.003430368554</v>
      </c>
      <c r="AD69" s="109">
        <f t="shared" si="147"/>
        <v>-0.002419526391</v>
      </c>
      <c r="AE69" s="317">
        <f t="shared" si="19"/>
        <v>-0.004689202375</v>
      </c>
      <c r="AF69" s="109">
        <f t="shared" si="20"/>
        <v>0.5605336272</v>
      </c>
      <c r="AG69" s="318">
        <f t="shared" si="21"/>
        <v>-0.004689202375</v>
      </c>
    </row>
    <row r="70" ht="12.75" customHeight="1">
      <c r="A70" s="2" t="s">
        <v>422</v>
      </c>
      <c r="B70" s="2" t="str">
        <f t="array" ref="B70">INDEX(Countries!D70:D330, MATCH(A70, Countries!B70:B330, 0))</f>
        <v>MMR</v>
      </c>
      <c r="C70" s="39">
        <v>5456.485067</v>
      </c>
      <c r="D70" s="39">
        <v>157.15392</v>
      </c>
      <c r="E70" s="39">
        <v>5318.63561</v>
      </c>
      <c r="F70" s="39">
        <v>149.400687</v>
      </c>
      <c r="G70" s="39">
        <v>4937.049734</v>
      </c>
      <c r="H70" s="39">
        <v>148.627644</v>
      </c>
      <c r="I70" s="39">
        <v>4913.954191</v>
      </c>
      <c r="J70" s="39">
        <v>149.250207</v>
      </c>
      <c r="K70" s="39">
        <v>4885.209402</v>
      </c>
      <c r="L70" s="39">
        <v>150.539452</v>
      </c>
      <c r="M70" s="39">
        <f t="shared" si="3"/>
        <v>4734.66995</v>
      </c>
      <c r="N70" s="39">
        <f t="shared" si="4"/>
        <v>473466.995</v>
      </c>
      <c r="O70" s="39">
        <f t="shared" ref="O70:P70" si="148">E70-K70</f>
        <v>433.426208</v>
      </c>
      <c r="P70" s="39">
        <f t="shared" si="148"/>
        <v>-1.138765</v>
      </c>
      <c r="Q70" s="109">
        <f t="shared" si="6"/>
        <v>0.03081535296</v>
      </c>
      <c r="R70" s="109">
        <f t="shared" si="7"/>
        <v>0.08149199151</v>
      </c>
      <c r="S70" s="316">
        <f t="shared" si="8"/>
        <v>0.08406756115</v>
      </c>
      <c r="T70" s="109">
        <f t="shared" si="9"/>
        <v>-0.007622220639</v>
      </c>
      <c r="U70" s="316">
        <f t="shared" si="10"/>
        <v>0.03595514447</v>
      </c>
      <c r="V70" s="101">
        <f t="shared" si="11"/>
        <v>-0.00262735612</v>
      </c>
      <c r="W70" s="39">
        <f t="shared" si="12"/>
        <v>20.63934324</v>
      </c>
      <c r="X70" s="2">
        <f t="shared" si="13"/>
        <v>20.69357014</v>
      </c>
      <c r="Y70" s="2">
        <f t="shared" si="14"/>
        <v>-0.05422690476</v>
      </c>
      <c r="Z70" s="109">
        <f t="shared" si="15"/>
        <v>0.003782534541</v>
      </c>
      <c r="AA70" s="317">
        <f t="shared" si="16"/>
        <v>0.003904939995</v>
      </c>
      <c r="AB70" s="109">
        <f t="shared" si="17"/>
        <v>-0.0003450560111</v>
      </c>
      <c r="AC70" s="109">
        <f t="shared" ref="AC70:AD70" si="149">RRI(20,E70,K70)</f>
        <v>-0.004241213307</v>
      </c>
      <c r="AD70" s="109">
        <f t="shared" si="149"/>
        <v>0.0003797379967</v>
      </c>
      <c r="AE70" s="317">
        <f t="shared" si="19"/>
        <v>-0.004381008947</v>
      </c>
      <c r="AF70" s="109">
        <f t="shared" si="20"/>
        <v>0.03081535296</v>
      </c>
      <c r="AG70" s="318">
        <f t="shared" si="21"/>
        <v>-0.004381008947</v>
      </c>
    </row>
    <row r="71" ht="12.75" customHeight="1">
      <c r="A71" s="2" t="s">
        <v>423</v>
      </c>
      <c r="B71" s="2" t="str">
        <f t="array" ref="B71">INDEX(Countries!D71:D331, MATCH(A71, Countries!B71:B331, 0))</f>
        <v>NCL</v>
      </c>
      <c r="C71" s="39">
        <v>302.39131</v>
      </c>
      <c r="D71" s="39">
        <v>93.172147</v>
      </c>
      <c r="E71" s="39">
        <v>302.390173</v>
      </c>
      <c r="F71" s="39">
        <v>93.171582</v>
      </c>
      <c r="G71" s="39">
        <v>302.390173</v>
      </c>
      <c r="H71" s="39">
        <v>93.171582</v>
      </c>
      <c r="I71" s="39">
        <v>294.695349</v>
      </c>
      <c r="J71" s="39">
        <v>91.703852</v>
      </c>
      <c r="K71" s="39">
        <v>294.695349</v>
      </c>
      <c r="L71" s="39">
        <v>91.703852</v>
      </c>
      <c r="M71" s="39">
        <f t="shared" si="3"/>
        <v>202.991497</v>
      </c>
      <c r="N71" s="39">
        <f t="shared" si="4"/>
        <v>20299.1497</v>
      </c>
      <c r="O71" s="39">
        <f t="shared" ref="O71:P71" si="150">E71-K71</f>
        <v>7.694824</v>
      </c>
      <c r="P71" s="39">
        <f t="shared" si="150"/>
        <v>1.46773</v>
      </c>
      <c r="Q71" s="109">
        <f t="shared" si="6"/>
        <v>0.3111818775</v>
      </c>
      <c r="R71" s="109">
        <f t="shared" si="7"/>
        <v>0.02544667349</v>
      </c>
      <c r="S71" s="316">
        <f t="shared" si="8"/>
        <v>0.02976357871</v>
      </c>
      <c r="T71" s="109">
        <f t="shared" si="9"/>
        <v>0.01575297927</v>
      </c>
      <c r="U71" s="316">
        <f t="shared" si="10"/>
        <v>0.002168957966</v>
      </c>
      <c r="V71" s="101">
        <f t="shared" si="11"/>
        <v>0.1907425043</v>
      </c>
      <c r="W71" s="39">
        <f t="shared" si="12"/>
        <v>0.3664201905</v>
      </c>
      <c r="X71" s="2">
        <f t="shared" si="13"/>
        <v>0.2965282857</v>
      </c>
      <c r="Y71" s="2">
        <f t="shared" si="14"/>
        <v>0.06989190476</v>
      </c>
      <c r="Z71" s="109">
        <f t="shared" si="15"/>
        <v>0.001211741801</v>
      </c>
      <c r="AA71" s="317">
        <f t="shared" si="16"/>
        <v>0.001417309397</v>
      </c>
      <c r="AB71" s="109">
        <f t="shared" si="17"/>
        <v>0.0007501373212</v>
      </c>
      <c r="AC71" s="109">
        <f t="shared" ref="AC71:AD71" si="151">RRI(20,E71,K71)</f>
        <v>-0.001287971832</v>
      </c>
      <c r="AD71" s="109">
        <f t="shared" si="151"/>
        <v>-0.0007936037353</v>
      </c>
      <c r="AE71" s="317">
        <f t="shared" si="19"/>
        <v>-0.001509634548</v>
      </c>
      <c r="AF71" s="109">
        <f t="shared" si="20"/>
        <v>0.3111818775</v>
      </c>
      <c r="AG71" s="318">
        <f t="shared" si="21"/>
        <v>-0.001509634548</v>
      </c>
    </row>
    <row r="72" ht="12.75" customHeight="1">
      <c r="A72" s="2" t="s">
        <v>424</v>
      </c>
      <c r="B72" s="2" t="str">
        <f t="array" ref="B72">INDEX(Countries!D72:D332, MATCH(A72, Countries!B72:B332, 0))</f>
        <v>NZL</v>
      </c>
      <c r="C72" s="39">
        <v>328.939209</v>
      </c>
      <c r="D72" s="39">
        <v>25.265525</v>
      </c>
      <c r="E72" s="39">
        <v>325.396581</v>
      </c>
      <c r="F72" s="39">
        <v>24.943149</v>
      </c>
      <c r="G72" s="39">
        <v>312.976826</v>
      </c>
      <c r="H72" s="39">
        <v>24.211347</v>
      </c>
      <c r="I72" s="39">
        <v>305.859055</v>
      </c>
      <c r="J72" s="39">
        <v>22.374804</v>
      </c>
      <c r="K72" s="39">
        <v>310.312772</v>
      </c>
      <c r="L72" s="39">
        <v>23.509619</v>
      </c>
      <c r="M72" s="39">
        <f t="shared" si="3"/>
        <v>286.803153</v>
      </c>
      <c r="N72" s="39">
        <f t="shared" si="4"/>
        <v>28680.3153</v>
      </c>
      <c r="O72" s="39">
        <f t="shared" ref="O72:P72" si="152">E72-K72</f>
        <v>15.083809</v>
      </c>
      <c r="P72" s="39">
        <f t="shared" si="152"/>
        <v>1.43353</v>
      </c>
      <c r="Q72" s="109">
        <f t="shared" si="6"/>
        <v>0.07576104215</v>
      </c>
      <c r="R72" s="109">
        <f t="shared" si="7"/>
        <v>0.04635515516</v>
      </c>
      <c r="S72" s="316">
        <f t="shared" si="8"/>
        <v>0.04543226186</v>
      </c>
      <c r="T72" s="109">
        <f t="shared" si="9"/>
        <v>0.05747189338</v>
      </c>
      <c r="U72" s="316">
        <f t="shared" si="10"/>
        <v>0.00228390221</v>
      </c>
      <c r="V72" s="101">
        <f t="shared" si="11"/>
        <v>0.09503766588</v>
      </c>
      <c r="W72" s="39">
        <f t="shared" si="12"/>
        <v>0.718276619</v>
      </c>
      <c r="X72" s="2">
        <f t="shared" si="13"/>
        <v>0.6500132857</v>
      </c>
      <c r="Y72" s="2">
        <f t="shared" si="14"/>
        <v>0.06826333333</v>
      </c>
      <c r="Z72" s="109">
        <f t="shared" si="15"/>
        <v>0.002183615086</v>
      </c>
      <c r="AA72" s="317">
        <f t="shared" si="16"/>
        <v>0.002140499227</v>
      </c>
      <c r="AB72" s="109">
        <f t="shared" si="17"/>
        <v>0.002701837121</v>
      </c>
      <c r="AC72" s="109">
        <f t="shared" ref="AC72:AD72" si="153">RRI(20,E72,K72)</f>
        <v>-0.002370384037</v>
      </c>
      <c r="AD72" s="109">
        <f t="shared" si="153"/>
        <v>-0.002955102003</v>
      </c>
      <c r="AE72" s="317">
        <f t="shared" si="19"/>
        <v>-0.002322133227</v>
      </c>
      <c r="AF72" s="109">
        <f t="shared" si="20"/>
        <v>0.07576104215</v>
      </c>
      <c r="AG72" s="318">
        <f t="shared" si="21"/>
        <v>-0.002322133227</v>
      </c>
    </row>
    <row r="73" ht="12.75" customHeight="1">
      <c r="A73" s="2" t="s">
        <v>425</v>
      </c>
      <c r="B73" s="2" t="str">
        <f t="array" ref="B73">INDEX(Countries!D73:D333, MATCH(A73, Countries!B73:B333, 0))</f>
        <v>NIC</v>
      </c>
      <c r="C73" s="39">
        <v>979.876778</v>
      </c>
      <c r="D73" s="39">
        <v>753.268138</v>
      </c>
      <c r="E73" s="39">
        <v>937.645555</v>
      </c>
      <c r="F73" s="39">
        <v>723.219411</v>
      </c>
      <c r="G73" s="39">
        <v>926.709706</v>
      </c>
      <c r="H73" s="39">
        <v>718.252043</v>
      </c>
      <c r="I73" s="39">
        <v>884.740169</v>
      </c>
      <c r="J73" s="39">
        <v>684.849913</v>
      </c>
      <c r="K73" s="39">
        <v>871.116683</v>
      </c>
      <c r="L73" s="39">
        <v>669.83228</v>
      </c>
      <c r="M73" s="39">
        <f t="shared" si="3"/>
        <v>201.284403</v>
      </c>
      <c r="N73" s="39">
        <f t="shared" si="4"/>
        <v>20128.4403</v>
      </c>
      <c r="O73" s="39">
        <f t="shared" ref="O73:P73" si="154">E73-K73</f>
        <v>66.528872</v>
      </c>
      <c r="P73" s="39">
        <f t="shared" si="154"/>
        <v>53.387131</v>
      </c>
      <c r="Q73" s="109">
        <f t="shared" si="6"/>
        <v>0.768935199</v>
      </c>
      <c r="R73" s="109">
        <f t="shared" si="7"/>
        <v>0.07095311405</v>
      </c>
      <c r="S73" s="316">
        <f t="shared" si="8"/>
        <v>0.0612879603</v>
      </c>
      <c r="T73" s="109">
        <f t="shared" si="9"/>
        <v>0.07381871972</v>
      </c>
      <c r="U73" s="316">
        <f t="shared" si="10"/>
        <v>0.006411419371</v>
      </c>
      <c r="V73" s="101">
        <f t="shared" si="11"/>
        <v>0.8024655972</v>
      </c>
      <c r="W73" s="39">
        <f t="shared" si="12"/>
        <v>3.168041524</v>
      </c>
      <c r="X73" s="2">
        <f t="shared" si="13"/>
        <v>0.6257971905</v>
      </c>
      <c r="Y73" s="2">
        <f t="shared" si="14"/>
        <v>2.542244333</v>
      </c>
      <c r="Z73" s="109">
        <f t="shared" si="15"/>
        <v>0.003233101952</v>
      </c>
      <c r="AA73" s="317">
        <f t="shared" si="16"/>
        <v>0.002761576922</v>
      </c>
      <c r="AB73" s="109">
        <f t="shared" si="17"/>
        <v>0.003374952696</v>
      </c>
      <c r="AC73" s="109">
        <f t="shared" ref="AC73:AD73" si="155">RRI(20,E73,K73)</f>
        <v>-0.003673041428</v>
      </c>
      <c r="AD73" s="109">
        <f t="shared" si="155"/>
        <v>-0.003826923416</v>
      </c>
      <c r="AE73" s="317">
        <f t="shared" si="19"/>
        <v>-0.003157330804</v>
      </c>
      <c r="AF73" s="109">
        <f t="shared" si="20"/>
        <v>0.768935199</v>
      </c>
      <c r="AG73" s="318">
        <f t="shared" si="21"/>
        <v>-0.003157330804</v>
      </c>
    </row>
    <row r="74" ht="12.75" customHeight="1">
      <c r="A74" s="2" t="s">
        <v>426</v>
      </c>
      <c r="B74" s="2" t="str">
        <f t="array" ref="B74">INDEX(Countries!D74:D334, MATCH(A74, Countries!B74:B334, 0))</f>
        <v>NGA</v>
      </c>
      <c r="C74" s="39">
        <v>6619.438459</v>
      </c>
      <c r="D74" s="39">
        <v>339.029052</v>
      </c>
      <c r="E74" s="39">
        <v>6588.236907</v>
      </c>
      <c r="F74" s="39">
        <v>338.265099</v>
      </c>
      <c r="G74" s="39">
        <v>6564.782394</v>
      </c>
      <c r="H74" s="39">
        <v>337.059177</v>
      </c>
      <c r="I74" s="39">
        <v>6523.481954</v>
      </c>
      <c r="J74" s="39">
        <v>336.21211</v>
      </c>
      <c r="K74" s="39">
        <v>6495.670387</v>
      </c>
      <c r="L74" s="39">
        <v>335.828455</v>
      </c>
      <c r="M74" s="39">
        <f t="shared" si="3"/>
        <v>6159.841932</v>
      </c>
      <c r="N74" s="39">
        <f t="shared" si="4"/>
        <v>615984.1932</v>
      </c>
      <c r="O74" s="39">
        <f t="shared" ref="O74:P74" si="156">E74-K74</f>
        <v>92.56652</v>
      </c>
      <c r="P74" s="39">
        <f t="shared" si="156"/>
        <v>2.436644</v>
      </c>
      <c r="Q74" s="109">
        <f t="shared" si="6"/>
        <v>0.05170035346</v>
      </c>
      <c r="R74" s="109">
        <f t="shared" si="7"/>
        <v>0.01405027192</v>
      </c>
      <c r="S74" s="316">
        <f t="shared" si="8"/>
        <v>0.01442084521</v>
      </c>
      <c r="T74" s="109">
        <f t="shared" si="9"/>
        <v>0.007203356206</v>
      </c>
      <c r="U74" s="316">
        <f t="shared" si="10"/>
        <v>0.0478081384</v>
      </c>
      <c r="V74" s="101">
        <f t="shared" si="11"/>
        <v>0.02632316738</v>
      </c>
      <c r="W74" s="39">
        <f t="shared" si="12"/>
        <v>4.407929524</v>
      </c>
      <c r="X74" s="2">
        <f t="shared" si="13"/>
        <v>4.291898857</v>
      </c>
      <c r="Y74" s="2">
        <f t="shared" si="14"/>
        <v>0.1160306667</v>
      </c>
      <c r="Z74" s="109">
        <f t="shared" si="15"/>
        <v>0.0006659068667</v>
      </c>
      <c r="AA74" s="317">
        <f t="shared" si="16"/>
        <v>0.0006833788339</v>
      </c>
      <c r="AB74" s="109">
        <f t="shared" si="17"/>
        <v>0.000342244023</v>
      </c>
      <c r="AC74" s="109">
        <f t="shared" ref="AC74:AD74" si="157">RRI(20,E74,K74)</f>
        <v>-0.0007072453539</v>
      </c>
      <c r="AD74" s="109">
        <f t="shared" si="157"/>
        <v>-0.0003614059593</v>
      </c>
      <c r="AE74" s="317">
        <f t="shared" si="19"/>
        <v>-0.0007260281235</v>
      </c>
      <c r="AF74" s="109">
        <f t="shared" si="20"/>
        <v>0.05170035346</v>
      </c>
      <c r="AG74" s="318">
        <f t="shared" si="21"/>
        <v>-0.0007260281235</v>
      </c>
    </row>
    <row r="75" ht="12.75" customHeight="1">
      <c r="A75" s="2" t="s">
        <v>427</v>
      </c>
      <c r="B75" s="2" t="str">
        <f t="array" ref="B75">INDEX(Countries!D75:D335, MATCH(A75, Countries!B75:B335, 0))</f>
        <v>OMN</v>
      </c>
      <c r="C75" s="39">
        <v>1.182144</v>
      </c>
      <c r="D75" s="39">
        <v>0.403035</v>
      </c>
      <c r="E75" s="39">
        <v>1.157746</v>
      </c>
      <c r="F75" s="39">
        <v>0.403035</v>
      </c>
      <c r="G75" s="39">
        <v>1.15373</v>
      </c>
      <c r="H75" s="39">
        <v>0.400802</v>
      </c>
      <c r="I75" s="39">
        <v>1.092676</v>
      </c>
      <c r="J75" s="39">
        <v>0.400802</v>
      </c>
      <c r="K75" s="39">
        <v>1.088047</v>
      </c>
      <c r="L75" s="39">
        <v>0.400802</v>
      </c>
      <c r="M75" s="39">
        <f t="shared" si="3"/>
        <v>0.687245</v>
      </c>
      <c r="N75" s="39">
        <f t="shared" si="4"/>
        <v>68.7245</v>
      </c>
      <c r="O75" s="39">
        <f t="shared" ref="O75:P75" si="158">E75-K75</f>
        <v>0.069699</v>
      </c>
      <c r="P75" s="39">
        <f t="shared" si="158"/>
        <v>0.002233</v>
      </c>
      <c r="Q75" s="109">
        <f t="shared" si="6"/>
        <v>0.3683682782</v>
      </c>
      <c r="R75" s="109">
        <f t="shared" si="7"/>
        <v>0.06020232417</v>
      </c>
      <c r="S75" s="316">
        <f t="shared" si="8"/>
        <v>0.08939315844</v>
      </c>
      <c r="T75" s="109">
        <f t="shared" si="9"/>
        <v>0.005540461746</v>
      </c>
      <c r="U75" s="316">
        <f t="shared" si="10"/>
        <v>0.00000800802665</v>
      </c>
      <c r="V75" s="101">
        <f t="shared" si="11"/>
        <v>0.03203776238</v>
      </c>
      <c r="W75" s="39">
        <f t="shared" si="12"/>
        <v>0.003319</v>
      </c>
      <c r="X75" s="2">
        <f t="shared" si="13"/>
        <v>0.003212666667</v>
      </c>
      <c r="Y75" s="2">
        <f t="shared" si="14"/>
        <v>0.0001063333333</v>
      </c>
      <c r="Z75" s="109">
        <f t="shared" si="15"/>
        <v>0.002807610579</v>
      </c>
      <c r="AA75" s="317">
        <f t="shared" si="16"/>
        <v>0.00412351374</v>
      </c>
      <c r="AB75" s="109">
        <f t="shared" si="17"/>
        <v>0.0002638315117</v>
      </c>
      <c r="AC75" s="109">
        <f t="shared" ref="AC75:AD75" si="159">RRI(20,E75,K75)</f>
        <v>-0.003099719188</v>
      </c>
      <c r="AD75" s="109">
        <f t="shared" si="159"/>
        <v>-0.0002777547706</v>
      </c>
      <c r="AE75" s="317">
        <f t="shared" si="19"/>
        <v>-0.004671257723</v>
      </c>
      <c r="AF75" s="109">
        <f t="shared" si="20"/>
        <v>0.3683682782</v>
      </c>
      <c r="AG75" s="318">
        <f t="shared" si="21"/>
        <v>-0.004671257723</v>
      </c>
    </row>
    <row r="76" ht="12.75" customHeight="1">
      <c r="A76" s="2" t="s">
        <v>428</v>
      </c>
      <c r="B76" s="2" t="str">
        <f t="array" ref="B76">INDEX(Countries!D76:D336, MATCH(A76, Countries!B76:B336, 0))</f>
        <v>PAK</v>
      </c>
      <c r="C76" s="39">
        <v>793.428202</v>
      </c>
      <c r="D76" s="39">
        <v>256.430033</v>
      </c>
      <c r="E76" s="39">
        <v>750.266994</v>
      </c>
      <c r="F76" s="39">
        <v>250.069903</v>
      </c>
      <c r="G76" s="39">
        <v>705.470584</v>
      </c>
      <c r="H76" s="39">
        <v>231.771705</v>
      </c>
      <c r="I76" s="39">
        <v>717.852426</v>
      </c>
      <c r="J76" s="39">
        <v>236.12294</v>
      </c>
      <c r="K76" s="39">
        <v>710.823637</v>
      </c>
      <c r="L76" s="39">
        <v>230.749676</v>
      </c>
      <c r="M76" s="39">
        <f t="shared" si="3"/>
        <v>480.073961</v>
      </c>
      <c r="N76" s="39">
        <f t="shared" si="4"/>
        <v>48007.3961</v>
      </c>
      <c r="O76" s="39">
        <f t="shared" ref="O76:P76" si="160">E76-K76</f>
        <v>39.443357</v>
      </c>
      <c r="P76" s="39">
        <f t="shared" si="160"/>
        <v>19.320227</v>
      </c>
      <c r="Q76" s="109">
        <f t="shared" si="6"/>
        <v>0.3246229641</v>
      </c>
      <c r="R76" s="109">
        <f t="shared" si="7"/>
        <v>0.0525724273</v>
      </c>
      <c r="S76" s="316">
        <f t="shared" si="8"/>
        <v>0.0402304019</v>
      </c>
      <c r="T76" s="109">
        <f t="shared" si="9"/>
        <v>0.07725930537</v>
      </c>
      <c r="U76" s="316">
        <f t="shared" si="10"/>
        <v>0.005231662445</v>
      </c>
      <c r="V76" s="101">
        <f t="shared" si="11"/>
        <v>0.4898220757</v>
      </c>
      <c r="W76" s="39">
        <f t="shared" si="12"/>
        <v>1.878255095</v>
      </c>
      <c r="X76" s="2">
        <f t="shared" si="13"/>
        <v>0.9582442857</v>
      </c>
      <c r="Y76" s="2">
        <f t="shared" si="14"/>
        <v>0.9200108095</v>
      </c>
      <c r="Z76" s="109">
        <f t="shared" si="15"/>
        <v>0.002367265356</v>
      </c>
      <c r="AA76" s="317">
        <f t="shared" si="16"/>
        <v>0.001784446095</v>
      </c>
      <c r="AB76" s="109">
        <f t="shared" si="17"/>
        <v>0.003587765437</v>
      </c>
      <c r="AC76" s="109">
        <f t="shared" ref="AC76:AD76" si="161">RRI(20,E76,K76)</f>
        <v>-0.002696596902</v>
      </c>
      <c r="AD76" s="109">
        <f t="shared" si="161"/>
        <v>-0.004012280284</v>
      </c>
      <c r="AE76" s="317">
        <f t="shared" si="19"/>
        <v>-0.002050995094</v>
      </c>
      <c r="AF76" s="109">
        <f t="shared" si="20"/>
        <v>0.3246229641</v>
      </c>
      <c r="AG76" s="318">
        <f t="shared" si="21"/>
        <v>-0.002050995094</v>
      </c>
    </row>
    <row r="77" ht="12.75" customHeight="1">
      <c r="A77" s="2" t="s">
        <v>429</v>
      </c>
      <c r="B77" s="2" t="str">
        <f t="array" ref="B77">INDEX(Countries!D77:D337, MATCH(A77, Countries!B77:B337, 0))</f>
        <v>PLW</v>
      </c>
      <c r="C77" s="39">
        <v>61.599747</v>
      </c>
      <c r="D77" s="39">
        <v>51.024907</v>
      </c>
      <c r="E77" s="39">
        <v>61.402022</v>
      </c>
      <c r="F77" s="39">
        <v>50.836298</v>
      </c>
      <c r="G77" s="39">
        <v>61.402022</v>
      </c>
      <c r="H77" s="39">
        <v>50.836298</v>
      </c>
      <c r="I77" s="39">
        <v>61.361763</v>
      </c>
      <c r="J77" s="39">
        <v>50.802443</v>
      </c>
      <c r="K77" s="39">
        <v>61.403918</v>
      </c>
      <c r="L77" s="39">
        <v>50.843158</v>
      </c>
      <c r="M77" s="39">
        <f t="shared" si="3"/>
        <v>10.56076</v>
      </c>
      <c r="N77" s="39">
        <f t="shared" si="4"/>
        <v>1056.076</v>
      </c>
      <c r="O77" s="39">
        <f t="shared" ref="O77:P77" si="162">E77-K77</f>
        <v>-0.001896</v>
      </c>
      <c r="P77" s="39">
        <f t="shared" si="162"/>
        <v>-0.00686</v>
      </c>
      <c r="Q77" s="109">
        <f t="shared" si="6"/>
        <v>0.8280116262</v>
      </c>
      <c r="R77" s="109">
        <f t="shared" si="7"/>
        <v>-0.00003087846195</v>
      </c>
      <c r="S77" s="316">
        <f t="shared" si="8"/>
        <v>0.0004698210932</v>
      </c>
      <c r="T77" s="109">
        <f t="shared" si="9"/>
        <v>-0.0001349429496</v>
      </c>
      <c r="U77" s="316">
        <f t="shared" si="10"/>
        <v>0.0004519328777</v>
      </c>
      <c r="V77" s="101">
        <f t="shared" si="11"/>
        <v>3.61814346</v>
      </c>
      <c r="W77" s="39">
        <f t="shared" si="12"/>
        <v>-0.00009028571429</v>
      </c>
      <c r="X77" s="2">
        <f t="shared" si="13"/>
        <v>0.0002363809524</v>
      </c>
      <c r="Y77" s="2">
        <f t="shared" si="14"/>
        <v>-0.0003266666667</v>
      </c>
      <c r="Z77" s="109">
        <f t="shared" si="15"/>
        <v>-0.0000014656832</v>
      </c>
      <c r="AA77" s="317">
        <f t="shared" si="16"/>
        <v>0.00002235314694</v>
      </c>
      <c r="AB77" s="109">
        <f t="shared" si="17"/>
        <v>-0.000006402102147</v>
      </c>
      <c r="AC77" s="109">
        <f t="shared" ref="AC77:AD77" si="163">RRI(20,E77,K77)</f>
        <v>0.000001543900453</v>
      </c>
      <c r="AD77" s="109">
        <f t="shared" si="163"/>
        <v>0.000006746715041</v>
      </c>
      <c r="AE77" s="317">
        <f t="shared" si="19"/>
        <v>-0.00002349629864</v>
      </c>
      <c r="AF77" s="109">
        <f t="shared" si="20"/>
        <v>0.8280116262</v>
      </c>
      <c r="AG77" s="318">
        <f t="shared" si="21"/>
        <v>-0.00002349629864</v>
      </c>
    </row>
    <row r="78" ht="12.75" customHeight="1">
      <c r="A78" s="2" t="s">
        <v>430</v>
      </c>
      <c r="B78" s="2" t="str">
        <f t="array" ref="B78">INDEX(Countries!D78:D338, MATCH(A78, Countries!B78:B338, 0))</f>
        <v>PAN</v>
      </c>
      <c r="C78" s="39">
        <v>1562.668876</v>
      </c>
      <c r="D78" s="39">
        <v>643.859845</v>
      </c>
      <c r="E78" s="39">
        <v>1551.542644</v>
      </c>
      <c r="F78" s="39">
        <v>638.427094</v>
      </c>
      <c r="G78" s="39">
        <v>1532.17283</v>
      </c>
      <c r="H78" s="39">
        <v>635.522846</v>
      </c>
      <c r="I78" s="39">
        <v>1534.867916</v>
      </c>
      <c r="J78" s="39">
        <v>635.88097</v>
      </c>
      <c r="K78" s="39">
        <v>1520.75186</v>
      </c>
      <c r="L78" s="39">
        <v>631.027906</v>
      </c>
      <c r="M78" s="39">
        <f t="shared" si="3"/>
        <v>889.723954</v>
      </c>
      <c r="N78" s="39">
        <f t="shared" si="4"/>
        <v>88972.3954</v>
      </c>
      <c r="O78" s="39">
        <f t="shared" ref="O78:P78" si="164">E78-K78</f>
        <v>30.790784</v>
      </c>
      <c r="P78" s="39">
        <f t="shared" si="164"/>
        <v>7.399188</v>
      </c>
      <c r="Q78" s="109">
        <f t="shared" si="6"/>
        <v>0.414944688</v>
      </c>
      <c r="R78" s="109">
        <f t="shared" si="7"/>
        <v>0.01984527085</v>
      </c>
      <c r="S78" s="316">
        <f t="shared" si="8"/>
        <v>0.02561734492</v>
      </c>
      <c r="T78" s="109">
        <f t="shared" si="9"/>
        <v>0.01158971489</v>
      </c>
      <c r="U78" s="316">
        <f t="shared" si="10"/>
        <v>0.01119273471</v>
      </c>
      <c r="V78" s="101">
        <f t="shared" si="11"/>
        <v>0.240305281</v>
      </c>
      <c r="W78" s="39">
        <f t="shared" si="12"/>
        <v>1.46622781</v>
      </c>
      <c r="X78" s="2">
        <f t="shared" si="13"/>
        <v>1.113885524</v>
      </c>
      <c r="Y78" s="2">
        <f t="shared" si="14"/>
        <v>0.3523422857</v>
      </c>
      <c r="Z78" s="109">
        <f t="shared" si="15"/>
        <v>0.0009382843877</v>
      </c>
      <c r="AA78" s="317">
        <f t="shared" si="16"/>
        <v>0.001212314514</v>
      </c>
      <c r="AB78" s="109">
        <f t="shared" si="17"/>
        <v>0.0005472344462</v>
      </c>
      <c r="AC78" s="109">
        <f t="shared" ref="AC78:AD78" si="165">RRI(20,E78,K78)</f>
        <v>-0.001001739568</v>
      </c>
      <c r="AD78" s="109">
        <f t="shared" si="165"/>
        <v>-0.0005827001197</v>
      </c>
      <c r="AE78" s="317">
        <f t="shared" si="19"/>
        <v>-0.001296717674</v>
      </c>
      <c r="AF78" s="109">
        <f t="shared" si="20"/>
        <v>0.414944688</v>
      </c>
      <c r="AG78" s="318">
        <f t="shared" si="21"/>
        <v>-0.001296717674</v>
      </c>
    </row>
    <row r="79" ht="12.75" customHeight="1">
      <c r="A79" s="2" t="s">
        <v>431</v>
      </c>
      <c r="B79" s="2" t="str">
        <f t="array" ref="B79">INDEX(Countries!D79:D339, MATCH(A79, Countries!B79:B339, 0))</f>
        <v>PNG</v>
      </c>
      <c r="C79" s="39">
        <v>4931.766181</v>
      </c>
      <c r="D79" s="39">
        <v>222.572231</v>
      </c>
      <c r="E79" s="39">
        <v>4850.198169</v>
      </c>
      <c r="F79" s="39">
        <v>221.420359</v>
      </c>
      <c r="G79" s="39">
        <v>4816.075703</v>
      </c>
      <c r="H79" s="39">
        <v>219.653062</v>
      </c>
      <c r="I79" s="39">
        <v>4839.430268</v>
      </c>
      <c r="J79" s="39">
        <v>220.697113</v>
      </c>
      <c r="K79" s="39">
        <v>4788.269673</v>
      </c>
      <c r="L79" s="39">
        <v>218.665948</v>
      </c>
      <c r="M79" s="39">
        <f t="shared" si="3"/>
        <v>4569.603725</v>
      </c>
      <c r="N79" s="39">
        <f t="shared" si="4"/>
        <v>456960.3725</v>
      </c>
      <c r="O79" s="39">
        <f t="shared" ref="O79:P79" si="166">E79-K79</f>
        <v>61.928496</v>
      </c>
      <c r="P79" s="39">
        <f t="shared" si="166"/>
        <v>2.754411</v>
      </c>
      <c r="Q79" s="109">
        <f t="shared" si="6"/>
        <v>0.04566700769</v>
      </c>
      <c r="R79" s="109">
        <f t="shared" si="7"/>
        <v>0.01276824036</v>
      </c>
      <c r="S79" s="316">
        <f t="shared" si="8"/>
        <v>0.01278395452</v>
      </c>
      <c r="T79" s="109">
        <f t="shared" si="9"/>
        <v>0.01243973685</v>
      </c>
      <c r="U79" s="316">
        <f t="shared" si="10"/>
        <v>0.035241668</v>
      </c>
      <c r="V79" s="101">
        <f t="shared" si="11"/>
        <v>0.04447727909</v>
      </c>
      <c r="W79" s="39">
        <f t="shared" si="12"/>
        <v>2.948976</v>
      </c>
      <c r="X79" s="2">
        <f t="shared" si="13"/>
        <v>2.817813571</v>
      </c>
      <c r="Y79" s="2">
        <f t="shared" si="14"/>
        <v>0.1311624286</v>
      </c>
      <c r="Z79" s="109">
        <f t="shared" si="15"/>
        <v>0.0005979553555</v>
      </c>
      <c r="AA79" s="317">
        <f t="shared" si="16"/>
        <v>0.0005983643064</v>
      </c>
      <c r="AB79" s="109">
        <f t="shared" si="17"/>
        <v>0.0005893027535</v>
      </c>
      <c r="AC79" s="109">
        <f t="shared" ref="AC79:AD79" si="167">RRI(20,E79,K79)</f>
        <v>-0.000642316372</v>
      </c>
      <c r="AD79" s="109">
        <f t="shared" si="167"/>
        <v>-0.0006256920779</v>
      </c>
      <c r="AE79" s="317">
        <f t="shared" si="19"/>
        <v>-0.0006431117368</v>
      </c>
      <c r="AF79" s="109">
        <f t="shared" si="20"/>
        <v>0.04566700769</v>
      </c>
      <c r="AG79" s="318">
        <f t="shared" si="21"/>
        <v>-0.0006431117368</v>
      </c>
    </row>
    <row r="80" ht="12.75" customHeight="1">
      <c r="A80" s="2" t="s">
        <v>433</v>
      </c>
      <c r="B80" s="2" t="str">
        <f t="array" ref="B80">INDEX(Countries!D80:D340, MATCH(A80, Countries!B80:B340, 0))</f>
        <v>PHL</v>
      </c>
      <c r="C80" s="39">
        <v>2857.164371</v>
      </c>
      <c r="D80" s="39">
        <v>973.819583</v>
      </c>
      <c r="E80" s="39">
        <v>2818.834251</v>
      </c>
      <c r="F80" s="39">
        <v>968.367576</v>
      </c>
      <c r="G80" s="39">
        <v>2708.639429</v>
      </c>
      <c r="H80" s="39">
        <v>945.859319</v>
      </c>
      <c r="I80" s="39">
        <v>2634.817709</v>
      </c>
      <c r="J80" s="39">
        <v>934.120751</v>
      </c>
      <c r="K80" s="39">
        <v>2674.554777</v>
      </c>
      <c r="L80" s="39">
        <v>938.552433</v>
      </c>
      <c r="M80" s="39">
        <f t="shared" si="3"/>
        <v>1736.002344</v>
      </c>
      <c r="N80" s="39">
        <f t="shared" si="4"/>
        <v>173600.2344</v>
      </c>
      <c r="O80" s="39">
        <f t="shared" ref="O80:P80" si="168">E80-K80</f>
        <v>144.279474</v>
      </c>
      <c r="P80" s="39">
        <f t="shared" si="168"/>
        <v>29.815143</v>
      </c>
      <c r="Q80" s="109">
        <f t="shared" si="6"/>
        <v>0.3509191291</v>
      </c>
      <c r="R80" s="109">
        <f t="shared" si="7"/>
        <v>0.05118409284</v>
      </c>
      <c r="S80" s="316">
        <f t="shared" si="8"/>
        <v>0.0618570075</v>
      </c>
      <c r="T80" s="109">
        <f t="shared" si="9"/>
        <v>0.03078907611</v>
      </c>
      <c r="U80" s="316">
        <f t="shared" si="10"/>
        <v>0.01968472495</v>
      </c>
      <c r="V80" s="101">
        <f t="shared" si="11"/>
        <v>0.2066485424</v>
      </c>
      <c r="W80" s="39">
        <f t="shared" si="12"/>
        <v>6.870451143</v>
      </c>
      <c r="X80" s="2">
        <f t="shared" si="13"/>
        <v>5.450682429</v>
      </c>
      <c r="Y80" s="2">
        <f t="shared" si="14"/>
        <v>1.419768714</v>
      </c>
      <c r="Z80" s="109">
        <f t="shared" si="15"/>
        <v>0.002404639793</v>
      </c>
      <c r="AA80" s="317">
        <f t="shared" si="16"/>
        <v>0.002894150059</v>
      </c>
      <c r="AB80" s="109">
        <f t="shared" si="17"/>
        <v>0.001457938143</v>
      </c>
      <c r="AC80" s="109">
        <f t="shared" ref="AC80:AD80" si="169">RRI(20,E80,K80)</f>
        <v>-0.002623576657</v>
      </c>
      <c r="AD80" s="109">
        <f t="shared" si="169"/>
        <v>-0.001562429088</v>
      </c>
      <c r="AE80" s="317">
        <f t="shared" si="19"/>
        <v>-0.003187553807</v>
      </c>
      <c r="AF80" s="109">
        <f t="shared" si="20"/>
        <v>0.3509191291</v>
      </c>
      <c r="AG80" s="318">
        <f t="shared" si="21"/>
        <v>-0.003187553807</v>
      </c>
    </row>
    <row r="81" ht="12.75" customHeight="1">
      <c r="A81" s="2" t="s">
        <v>434</v>
      </c>
      <c r="B81" s="2" t="str">
        <f t="array" ref="B81">INDEX(Countries!D81:D341, MATCH(A81, Countries!B81:B341, 0))</f>
        <v>PRI</v>
      </c>
      <c r="C81" s="39">
        <v>92.198911</v>
      </c>
      <c r="D81" s="39">
        <v>46.633145</v>
      </c>
      <c r="E81" s="39">
        <v>92.105779</v>
      </c>
      <c r="F81" s="39">
        <v>46.592764</v>
      </c>
      <c r="G81" s="39">
        <v>92.105779</v>
      </c>
      <c r="H81" s="39">
        <v>46.592764</v>
      </c>
      <c r="I81" s="39">
        <v>88.831349</v>
      </c>
      <c r="J81" s="39">
        <v>44.639753</v>
      </c>
      <c r="K81" s="39">
        <v>88.049735</v>
      </c>
      <c r="L81" s="39">
        <v>44.119111</v>
      </c>
      <c r="M81" s="39">
        <f t="shared" si="3"/>
        <v>43.930624</v>
      </c>
      <c r="N81" s="39">
        <f t="shared" si="4"/>
        <v>4393.0624</v>
      </c>
      <c r="O81" s="39">
        <f t="shared" ref="O81:P81" si="170">E81-K81</f>
        <v>4.056044</v>
      </c>
      <c r="P81" s="39">
        <f t="shared" si="170"/>
        <v>2.473653</v>
      </c>
      <c r="Q81" s="109">
        <f t="shared" si="6"/>
        <v>0.5010703439</v>
      </c>
      <c r="R81" s="109">
        <f t="shared" si="7"/>
        <v>0.04403680251</v>
      </c>
      <c r="S81" s="316">
        <f t="shared" si="8"/>
        <v>0.03476787903</v>
      </c>
      <c r="T81" s="109">
        <f t="shared" si="9"/>
        <v>0.05309092631</v>
      </c>
      <c r="U81" s="316">
        <f t="shared" si="10"/>
        <v>0.0006480461086</v>
      </c>
      <c r="V81" s="101">
        <f t="shared" si="11"/>
        <v>0.6098683841</v>
      </c>
      <c r="W81" s="39">
        <f t="shared" si="12"/>
        <v>0.1931449524</v>
      </c>
      <c r="X81" s="2">
        <f t="shared" si="13"/>
        <v>0.07535195238</v>
      </c>
      <c r="Y81" s="2">
        <f t="shared" si="14"/>
        <v>0.117793</v>
      </c>
      <c r="Z81" s="109">
        <f t="shared" si="15"/>
        <v>0.002094872383</v>
      </c>
      <c r="AA81" s="317">
        <f t="shared" si="16"/>
        <v>0.001653696602</v>
      </c>
      <c r="AB81" s="109">
        <f t="shared" si="17"/>
        <v>0.002525950158</v>
      </c>
      <c r="AC81" s="109">
        <f t="shared" ref="AC81:AD81" si="171">RRI(20,E81,K81)</f>
        <v>-0.002249259767</v>
      </c>
      <c r="AD81" s="109">
        <f t="shared" si="171"/>
        <v>-0.002723893727</v>
      </c>
      <c r="AE81" s="317">
        <f t="shared" si="19"/>
        <v>-0.001767768988</v>
      </c>
      <c r="AF81" s="109">
        <f t="shared" si="20"/>
        <v>0.5010703439</v>
      </c>
      <c r="AG81" s="318">
        <f t="shared" si="21"/>
        <v>-0.001767768988</v>
      </c>
    </row>
    <row r="82" ht="12.75" customHeight="1">
      <c r="A82" s="2" t="s">
        <v>435</v>
      </c>
      <c r="B82" s="2" t="str">
        <f t="array" ref="B82">INDEX(Countries!D82:D342, MATCH(A82, Countries!B82:B342, 0))</f>
        <v>QAT</v>
      </c>
      <c r="C82" s="39">
        <v>4.810254</v>
      </c>
      <c r="D82" s="39">
        <v>4.10997</v>
      </c>
      <c r="E82" s="39">
        <v>4.677947</v>
      </c>
      <c r="F82" s="39">
        <v>4.002345</v>
      </c>
      <c r="G82" s="39">
        <v>4.517513</v>
      </c>
      <c r="H82" s="39">
        <v>3.99172</v>
      </c>
      <c r="I82" s="39">
        <v>4.591213</v>
      </c>
      <c r="J82" s="39">
        <v>3.961157</v>
      </c>
      <c r="K82" s="39">
        <v>4.582331</v>
      </c>
      <c r="L82" s="39">
        <v>3.982366</v>
      </c>
      <c r="M82" s="39">
        <f t="shared" si="3"/>
        <v>0.599965</v>
      </c>
      <c r="N82" s="39">
        <f t="shared" si="4"/>
        <v>59.9965</v>
      </c>
      <c r="O82" s="39">
        <f t="shared" ref="O82:P82" si="172">E82-K82</f>
        <v>0.095616</v>
      </c>
      <c r="P82" s="39">
        <f t="shared" si="172"/>
        <v>0.019979</v>
      </c>
      <c r="Q82" s="109">
        <f t="shared" si="6"/>
        <v>0.8690699122</v>
      </c>
      <c r="R82" s="109">
        <f t="shared" si="7"/>
        <v>0.02043973564</v>
      </c>
      <c r="S82" s="316">
        <f t="shared" si="8"/>
        <v>0.1119549676</v>
      </c>
      <c r="T82" s="109">
        <f t="shared" si="9"/>
        <v>0.004991823543</v>
      </c>
      <c r="U82" s="316">
        <f t="shared" si="10"/>
        <v>0.00003372595923</v>
      </c>
      <c r="V82" s="101">
        <f t="shared" si="11"/>
        <v>0.2089503849</v>
      </c>
      <c r="W82" s="39">
        <f t="shared" si="12"/>
        <v>0.004553142857</v>
      </c>
      <c r="X82" s="2">
        <f t="shared" si="13"/>
        <v>0.003601761905</v>
      </c>
      <c r="Y82" s="2">
        <f t="shared" si="14"/>
        <v>0.0009513809524</v>
      </c>
      <c r="Z82" s="109">
        <f t="shared" si="15"/>
        <v>0.0009465493625</v>
      </c>
      <c r="AA82" s="317">
        <f t="shared" si="16"/>
        <v>0.005143287444</v>
      </c>
      <c r="AB82" s="109">
        <f t="shared" si="17"/>
        <v>0.0002314812401</v>
      </c>
      <c r="AC82" s="109">
        <f t="shared" ref="AC82:AD82" si="173">RRI(20,E82,K82)</f>
        <v>-0.001032042969</v>
      </c>
      <c r="AD82" s="109">
        <f t="shared" si="173"/>
        <v>-0.0002501849142</v>
      </c>
      <c r="AE82" s="317">
        <f t="shared" si="19"/>
        <v>-0.005919054219</v>
      </c>
      <c r="AF82" s="109">
        <f t="shared" si="20"/>
        <v>0.8690699122</v>
      </c>
      <c r="AG82" s="318">
        <f t="shared" si="21"/>
        <v>-0.005919054219</v>
      </c>
    </row>
    <row r="83" ht="12.75" customHeight="1">
      <c r="A83" s="2" t="s">
        <v>437</v>
      </c>
      <c r="B83" s="2" t="str">
        <f t="array" ref="B83">INDEX(Countries!D83:D343, MATCH(A83, Countries!B83:B343, 0))</f>
        <v>KNA</v>
      </c>
      <c r="C83" s="39">
        <v>0.302132</v>
      </c>
      <c r="D83" s="39">
        <v>0.130814</v>
      </c>
      <c r="E83" s="39">
        <v>0.300389</v>
      </c>
      <c r="F83" s="39">
        <v>0.129071</v>
      </c>
      <c r="G83" s="39">
        <v>0.300389</v>
      </c>
      <c r="H83" s="39">
        <v>0.129071</v>
      </c>
      <c r="I83" s="39">
        <v>0.287027</v>
      </c>
      <c r="J83" s="39">
        <v>0.117452</v>
      </c>
      <c r="K83" s="39">
        <v>0.288189</v>
      </c>
      <c r="L83" s="39">
        <v>0.118614</v>
      </c>
      <c r="M83" s="39">
        <f t="shared" si="3"/>
        <v>0.169575</v>
      </c>
      <c r="N83" s="39">
        <f t="shared" si="4"/>
        <v>16.9575</v>
      </c>
      <c r="O83" s="39">
        <f t="shared" ref="O83:P83" si="174">E83-K83</f>
        <v>0.0122</v>
      </c>
      <c r="P83" s="39">
        <f t="shared" si="174"/>
        <v>0.010457</v>
      </c>
      <c r="Q83" s="109">
        <f t="shared" si="6"/>
        <v>0.4115840646</v>
      </c>
      <c r="R83" s="109">
        <f t="shared" si="7"/>
        <v>0.04061400384</v>
      </c>
      <c r="S83" s="316">
        <f t="shared" si="8"/>
        <v>0.01017406227</v>
      </c>
      <c r="T83" s="109">
        <f t="shared" si="9"/>
        <v>0.08101742452</v>
      </c>
      <c r="U83" s="316">
        <f t="shared" si="10"/>
        <v>0.000002121071233</v>
      </c>
      <c r="V83" s="101">
        <f t="shared" si="11"/>
        <v>0.8571311475</v>
      </c>
      <c r="W83" s="39">
        <f t="shared" si="12"/>
        <v>0.000580952381</v>
      </c>
      <c r="X83" s="2">
        <f t="shared" si="13"/>
        <v>0.000083</v>
      </c>
      <c r="Y83" s="2">
        <f t="shared" si="14"/>
        <v>0.000497952381</v>
      </c>
      <c r="Z83" s="109">
        <f t="shared" si="15"/>
        <v>0.001922842933</v>
      </c>
      <c r="AA83" s="317">
        <f t="shared" si="16"/>
        <v>0.0004844791557</v>
      </c>
      <c r="AB83" s="109">
        <f t="shared" si="17"/>
        <v>0.003806567959</v>
      </c>
      <c r="AC83" s="109">
        <f t="shared" ref="AC83:AD83" si="175">RRI(20,E83,K83)</f>
        <v>-0.002070941958</v>
      </c>
      <c r="AD83" s="109">
        <f t="shared" si="175"/>
        <v>-0.004215495604</v>
      </c>
      <c r="AE83" s="317">
        <f t="shared" si="19"/>
        <v>-0.0005111778934</v>
      </c>
      <c r="AF83" s="109">
        <f t="shared" si="20"/>
        <v>0.4115840646</v>
      </c>
      <c r="AG83" s="318">
        <f t="shared" si="21"/>
        <v>-0.0005111778934</v>
      </c>
    </row>
    <row r="84" ht="12.75" customHeight="1">
      <c r="A84" s="2" t="s">
        <v>438</v>
      </c>
      <c r="B84" s="2" t="str">
        <f t="array" ref="B84">INDEX(Countries!D84:D344, MATCH(A84, Countries!B84:B344, 0))</f>
        <v>LCA</v>
      </c>
      <c r="C84" s="39">
        <v>1.662309</v>
      </c>
      <c r="D84" s="39">
        <v>1.075474</v>
      </c>
      <c r="E84" s="39">
        <v>1.658174</v>
      </c>
      <c r="F84" s="39">
        <v>1.07252</v>
      </c>
      <c r="G84" s="39">
        <v>1.658174</v>
      </c>
      <c r="H84" s="39">
        <v>1.07252</v>
      </c>
      <c r="I84" s="39">
        <v>1.652856</v>
      </c>
      <c r="J84" s="39">
        <v>1.07252</v>
      </c>
      <c r="K84" s="39">
        <v>1.656991</v>
      </c>
      <c r="L84" s="39">
        <v>1.075474</v>
      </c>
      <c r="M84" s="39">
        <f t="shared" si="3"/>
        <v>0.581517</v>
      </c>
      <c r="N84" s="39">
        <f t="shared" si="4"/>
        <v>58.1517</v>
      </c>
      <c r="O84" s="39">
        <f t="shared" ref="O84:P84" si="176">E84-K84</f>
        <v>0.001183</v>
      </c>
      <c r="P84" s="39">
        <f t="shared" si="176"/>
        <v>-0.002954</v>
      </c>
      <c r="Q84" s="109">
        <f t="shared" si="6"/>
        <v>0.6490524089</v>
      </c>
      <c r="R84" s="109">
        <f t="shared" si="7"/>
        <v>0.0007134353813</v>
      </c>
      <c r="S84" s="316">
        <f t="shared" si="8"/>
        <v>0.007063897796</v>
      </c>
      <c r="T84" s="109">
        <f t="shared" si="9"/>
        <v>-0.002754260993</v>
      </c>
      <c r="U84" s="316">
        <f t="shared" si="10"/>
        <v>0.00001219545487</v>
      </c>
      <c r="V84" s="101">
        <f t="shared" si="11"/>
        <v>-2.49704142</v>
      </c>
      <c r="W84" s="39">
        <f t="shared" si="12"/>
        <v>0.00005633333333</v>
      </c>
      <c r="X84" s="2">
        <f t="shared" si="13"/>
        <v>0.000197</v>
      </c>
      <c r="Y84" s="2">
        <f t="shared" si="14"/>
        <v>-0.0001406666667</v>
      </c>
      <c r="Z84" s="109">
        <f t="shared" si="15"/>
        <v>0.00003388860515</v>
      </c>
      <c r="AA84" s="317">
        <f t="shared" si="16"/>
        <v>0.0003356991318</v>
      </c>
      <c r="AB84" s="109">
        <f t="shared" si="17"/>
        <v>-0.0001307950417</v>
      </c>
      <c r="AC84" s="109">
        <f t="shared" ref="AC84:AD84" si="177">RRI(20,E84,K84)</f>
        <v>-0.00003568386319</v>
      </c>
      <c r="AD84" s="109">
        <f t="shared" si="177"/>
        <v>0.0001375332051</v>
      </c>
      <c r="AE84" s="317">
        <f t="shared" si="19"/>
        <v>-0.0003543854527</v>
      </c>
      <c r="AF84" s="109">
        <f t="shared" si="20"/>
        <v>0.6490524089</v>
      </c>
      <c r="AG84" s="318">
        <f t="shared" si="21"/>
        <v>-0.0003543854527</v>
      </c>
    </row>
    <row r="85" ht="12.75" customHeight="1">
      <c r="A85" s="2" t="s">
        <v>439</v>
      </c>
      <c r="B85" s="2" t="str">
        <f t="array" ref="B85">INDEX(Countries!D85:D345, MATCH(A85, Countries!B85:B345, 0))</f>
        <v>VCT</v>
      </c>
      <c r="C85" s="39">
        <v>0.149903</v>
      </c>
      <c r="D85" s="39">
        <v>0.061072</v>
      </c>
      <c r="E85" s="39">
        <v>0.149903</v>
      </c>
      <c r="F85" s="39">
        <v>0.061072</v>
      </c>
      <c r="G85" s="39">
        <v>0.149903</v>
      </c>
      <c r="H85" s="39">
        <v>0.061072</v>
      </c>
      <c r="I85" s="39">
        <v>0.144567</v>
      </c>
      <c r="J85" s="39">
        <v>0.055736</v>
      </c>
      <c r="K85" s="39">
        <v>0.144567</v>
      </c>
      <c r="L85" s="39">
        <v>0.055736</v>
      </c>
      <c r="M85" s="39">
        <f t="shared" si="3"/>
        <v>0.088831</v>
      </c>
      <c r="N85" s="39">
        <f t="shared" si="4"/>
        <v>8.8831</v>
      </c>
      <c r="O85" s="39">
        <f t="shared" ref="O85:P85" si="178">E85-K85</f>
        <v>0.005336</v>
      </c>
      <c r="P85" s="39">
        <f t="shared" si="178"/>
        <v>0.005336</v>
      </c>
      <c r="Q85" s="109">
        <f t="shared" si="6"/>
        <v>0.3855375016</v>
      </c>
      <c r="R85" s="109">
        <f t="shared" si="7"/>
        <v>0.03559635231</v>
      </c>
      <c r="S85" s="316">
        <f t="shared" si="8"/>
        <v>0</v>
      </c>
      <c r="T85" s="109">
        <f t="shared" si="9"/>
        <v>0.0873722819</v>
      </c>
      <c r="U85" s="316">
        <f t="shared" si="10"/>
        <v>0.000001064013217</v>
      </c>
      <c r="V85" s="101">
        <f t="shared" si="11"/>
        <v>1</v>
      </c>
      <c r="W85" s="39">
        <f t="shared" si="12"/>
        <v>0.0002540952381</v>
      </c>
      <c r="X85" s="2">
        <f t="shared" si="13"/>
        <v>0</v>
      </c>
      <c r="Y85" s="2">
        <f t="shared" si="14"/>
        <v>0.0002540952381</v>
      </c>
      <c r="Z85" s="109">
        <f t="shared" si="15"/>
        <v>0.001695064396</v>
      </c>
      <c r="AA85" s="317">
        <f t="shared" si="16"/>
        <v>0</v>
      </c>
      <c r="AB85" s="109">
        <f t="shared" si="17"/>
        <v>0.004160584852</v>
      </c>
      <c r="AC85" s="109">
        <f t="shared" ref="AC85:AD85" si="179">RRI(20,E85,K85)</f>
        <v>-0.001810626352</v>
      </c>
      <c r="AD85" s="109">
        <f t="shared" si="179"/>
        <v>-0.004560929142</v>
      </c>
      <c r="AE85" s="317">
        <f t="shared" si="19"/>
        <v>0</v>
      </c>
      <c r="AF85" s="109">
        <f t="shared" si="20"/>
        <v>0.3855375016</v>
      </c>
      <c r="AG85" s="318">
        <f t="shared" si="21"/>
        <v>0</v>
      </c>
    </row>
    <row r="86" ht="12.75" customHeight="1">
      <c r="A86" s="2" t="s">
        <v>1328</v>
      </c>
      <c r="B86" s="2" t="str">
        <f t="array" ref="B86">INDEX(Countries!D86:D346, MATCH(A86, Countries!B86:B346, 0))</f>
        <v>#N/A</v>
      </c>
      <c r="C86" s="39">
        <v>0.189205</v>
      </c>
      <c r="D86" s="39">
        <v>0.186447</v>
      </c>
      <c r="E86" s="39">
        <v>0.177632</v>
      </c>
      <c r="F86" s="39">
        <v>0.174874</v>
      </c>
      <c r="G86" s="39">
        <v>0.177632</v>
      </c>
      <c r="H86" s="39">
        <v>0.174874</v>
      </c>
      <c r="I86" s="39">
        <v>0.144652</v>
      </c>
      <c r="J86" s="39">
        <v>0.141893</v>
      </c>
      <c r="K86" s="39">
        <v>0.156224</v>
      </c>
      <c r="L86" s="39">
        <v>0.153466</v>
      </c>
      <c r="M86" s="39">
        <f t="shared" si="3"/>
        <v>0.002758</v>
      </c>
      <c r="N86" s="39">
        <f t="shared" si="4"/>
        <v>0.2758</v>
      </c>
      <c r="O86" s="39">
        <f t="shared" ref="O86:P86" si="180">E86-K86</f>
        <v>0.021408</v>
      </c>
      <c r="P86" s="39">
        <f t="shared" si="180"/>
        <v>0.021408</v>
      </c>
      <c r="Q86" s="109">
        <f t="shared" si="6"/>
        <v>0.9823458624</v>
      </c>
      <c r="R86" s="109">
        <f t="shared" si="7"/>
        <v>0.1205188254</v>
      </c>
      <c r="S86" s="316">
        <f t="shared" si="8"/>
        <v>0</v>
      </c>
      <c r="T86" s="109">
        <f t="shared" si="9"/>
        <v>0.1224195707</v>
      </c>
      <c r="U86" s="316">
        <f t="shared" si="10"/>
        <v>0.000001149808745</v>
      </c>
      <c r="V86" s="101">
        <f t="shared" si="11"/>
        <v>1</v>
      </c>
      <c r="W86" s="39">
        <f t="shared" si="12"/>
        <v>0.001019428571</v>
      </c>
      <c r="X86" s="2">
        <f t="shared" si="13"/>
        <v>0</v>
      </c>
      <c r="Y86" s="2">
        <f t="shared" si="14"/>
        <v>0.001019428571</v>
      </c>
      <c r="Z86" s="109">
        <f t="shared" si="15"/>
        <v>0.005387957884</v>
      </c>
      <c r="AA86" s="317">
        <f t="shared" si="16"/>
        <v>0</v>
      </c>
      <c r="AB86" s="109">
        <f t="shared" si="17"/>
        <v>0.005467658753</v>
      </c>
      <c r="AC86" s="109">
        <f t="shared" ref="AC86:AD86" si="181">RRI(20,E86,K86)</f>
        <v>-0.006400584419</v>
      </c>
      <c r="AD86" s="109">
        <f t="shared" si="181"/>
        <v>-0.006508063743</v>
      </c>
      <c r="AE86" s="317">
        <f t="shared" si="19"/>
        <v>0</v>
      </c>
      <c r="AF86" s="109">
        <f t="shared" si="20"/>
        <v>0.9823458624</v>
      </c>
      <c r="AG86" s="318">
        <f t="shared" si="21"/>
        <v>0</v>
      </c>
    </row>
    <row r="87" ht="12.75" customHeight="1">
      <c r="A87" s="2" t="s">
        <v>441</v>
      </c>
      <c r="B87" s="2" t="str">
        <f t="array" ref="B87">INDEX(Countries!D87:D347, MATCH(A87, Countries!B87:B347, 0))</f>
        <v>WSM</v>
      </c>
      <c r="C87" s="39">
        <v>3.044853</v>
      </c>
      <c r="D87" s="39">
        <v>0.590834</v>
      </c>
      <c r="E87" s="39">
        <v>3.034225</v>
      </c>
      <c r="F87" s="39">
        <v>0.584954</v>
      </c>
      <c r="G87" s="39">
        <v>3.034225</v>
      </c>
      <c r="H87" s="39">
        <v>0.584954</v>
      </c>
      <c r="I87" s="39">
        <v>3.040127</v>
      </c>
      <c r="J87" s="39">
        <v>0.590834</v>
      </c>
      <c r="K87" s="39">
        <v>3.040127</v>
      </c>
      <c r="L87" s="39">
        <v>0.590834</v>
      </c>
      <c r="M87" s="39">
        <f t="shared" si="3"/>
        <v>2.449293</v>
      </c>
      <c r="N87" s="39">
        <f t="shared" si="4"/>
        <v>244.9293</v>
      </c>
      <c r="O87" s="39">
        <f t="shared" ref="O87:P87" si="182">E87-K87</f>
        <v>-0.005902</v>
      </c>
      <c r="P87" s="39">
        <f t="shared" si="182"/>
        <v>-0.00588</v>
      </c>
      <c r="Q87" s="109">
        <f t="shared" si="6"/>
        <v>0.1943451704</v>
      </c>
      <c r="R87" s="109">
        <f t="shared" si="7"/>
        <v>-0.001945142499</v>
      </c>
      <c r="S87" s="316">
        <f t="shared" si="8"/>
        <v>-0.000008982264519</v>
      </c>
      <c r="T87" s="109">
        <f t="shared" si="9"/>
        <v>-0.01005207247</v>
      </c>
      <c r="U87" s="316">
        <f t="shared" si="10"/>
        <v>0.00002237533676</v>
      </c>
      <c r="V87" s="101">
        <f t="shared" si="11"/>
        <v>0.99627245</v>
      </c>
      <c r="W87" s="39">
        <f t="shared" si="12"/>
        <v>-0.000281047619</v>
      </c>
      <c r="X87" s="2">
        <f t="shared" si="13"/>
        <v>-0.000001047619048</v>
      </c>
      <c r="Y87" s="2">
        <f t="shared" si="14"/>
        <v>-0.00028</v>
      </c>
      <c r="Z87" s="109">
        <f t="shared" si="15"/>
        <v>-0.00009230252464</v>
      </c>
      <c r="AA87" s="317">
        <f t="shared" si="16"/>
        <v>-0.0000004268993221</v>
      </c>
      <c r="AB87" s="109">
        <f t="shared" si="17"/>
        <v>-0.0004739063764</v>
      </c>
      <c r="AC87" s="109">
        <f t="shared" ref="AC87:AD87" si="183">RRI(20,E87,K87)</f>
        <v>0.00009716737841</v>
      </c>
      <c r="AD87" s="109">
        <f t="shared" si="183"/>
        <v>0.0005002193893</v>
      </c>
      <c r="AE87" s="317">
        <f t="shared" si="19"/>
        <v>0.0000004491113097</v>
      </c>
      <c r="AF87" s="109">
        <f t="shared" si="20"/>
        <v>0.1943451704</v>
      </c>
      <c r="AG87" s="318">
        <f t="shared" si="21"/>
        <v>0.0000004491113097</v>
      </c>
    </row>
    <row r="88" ht="12.75" customHeight="1">
      <c r="A88" s="2" t="s">
        <v>442</v>
      </c>
      <c r="B88" s="2" t="str">
        <f t="array" ref="B88">INDEX(Countries!D88:D348, MATCH(A88, Countries!B88:B348, 0))</f>
        <v>STP</v>
      </c>
      <c r="C88" s="39">
        <v>0.006686</v>
      </c>
      <c r="D88" s="39">
        <v>0.0</v>
      </c>
      <c r="E88" s="39">
        <v>0.004863</v>
      </c>
      <c r="F88" s="39">
        <v>0.0</v>
      </c>
      <c r="G88" s="39">
        <v>0.004863</v>
      </c>
      <c r="H88" s="39">
        <v>0.0</v>
      </c>
      <c r="I88" s="39">
        <v>0.004863</v>
      </c>
      <c r="J88" s="39">
        <v>0.0</v>
      </c>
      <c r="K88" s="39">
        <v>0.006686</v>
      </c>
      <c r="L88" s="39">
        <v>0.0</v>
      </c>
      <c r="M88" s="39">
        <f t="shared" si="3"/>
        <v>0.006686</v>
      </c>
      <c r="N88" s="39">
        <f t="shared" si="4"/>
        <v>0.6686</v>
      </c>
      <c r="O88" s="39">
        <f t="shared" ref="O88:P88" si="184">E88-K88</f>
        <v>-0.001823</v>
      </c>
      <c r="P88" s="39">
        <f t="shared" si="184"/>
        <v>0</v>
      </c>
      <c r="Q88" s="109">
        <f t="shared" si="6"/>
        <v>0</v>
      </c>
      <c r="R88" s="109">
        <f t="shared" si="7"/>
        <v>-0.3748714785</v>
      </c>
      <c r="S88" s="316">
        <f t="shared" si="8"/>
        <v>-0.3748714785</v>
      </c>
      <c r="T88" s="109" t="str">
        <f t="shared" si="9"/>
        <v>#DIV/0!</v>
      </c>
      <c r="U88" s="316">
        <f t="shared" si="10"/>
        <v>0.00000004920896448</v>
      </c>
      <c r="V88" s="101">
        <f t="shared" si="11"/>
        <v>0</v>
      </c>
      <c r="W88" s="39">
        <f t="shared" si="12"/>
        <v>-0.00008680952381</v>
      </c>
      <c r="X88" s="2">
        <f t="shared" si="13"/>
        <v>-0.00008680952381</v>
      </c>
      <c r="Y88" s="2">
        <f t="shared" si="14"/>
        <v>0</v>
      </c>
      <c r="Z88" s="109">
        <f t="shared" si="15"/>
        <v>-0.01298377562</v>
      </c>
      <c r="AA88" s="317">
        <f t="shared" si="16"/>
        <v>-0.01298377562</v>
      </c>
      <c r="AB88" s="109" t="str">
        <f t="shared" si="17"/>
        <v>#DIV/0!</v>
      </c>
      <c r="AC88" s="109">
        <f t="shared" ref="AC88:AD88" si="185">RRI(20,E88,K88)</f>
        <v>0.0160453793</v>
      </c>
      <c r="AD88" s="109" t="str">
        <f t="shared" si="185"/>
        <v>#NUM!</v>
      </c>
      <c r="AE88" s="317">
        <f t="shared" si="19"/>
        <v>0.0160453793</v>
      </c>
      <c r="AF88" s="109">
        <f t="shared" si="20"/>
        <v>0</v>
      </c>
      <c r="AG88" s="318">
        <f t="shared" si="21"/>
        <v>0.0160453793</v>
      </c>
    </row>
    <row r="89" ht="12.75" customHeight="1">
      <c r="A89" s="2" t="s">
        <v>443</v>
      </c>
      <c r="B89" s="2" t="str">
        <f t="array" ref="B89">INDEX(Countries!D89:D349, MATCH(A89, Countries!B89:B349, 0))</f>
        <v>SAU</v>
      </c>
      <c r="C89" s="39">
        <v>73.468661</v>
      </c>
      <c r="D89" s="39">
        <v>8.088969</v>
      </c>
      <c r="E89" s="39">
        <v>71.235552</v>
      </c>
      <c r="F89" s="39">
        <v>7.979201</v>
      </c>
      <c r="G89" s="39">
        <v>66.459493</v>
      </c>
      <c r="H89" s="39">
        <v>7.644496</v>
      </c>
      <c r="I89" s="39">
        <v>69.860286</v>
      </c>
      <c r="J89" s="39">
        <v>7.492826</v>
      </c>
      <c r="K89" s="39">
        <v>65.756036</v>
      </c>
      <c r="L89" s="39">
        <v>7.506081</v>
      </c>
      <c r="M89" s="39">
        <f t="shared" si="3"/>
        <v>58.249955</v>
      </c>
      <c r="N89" s="39">
        <f t="shared" si="4"/>
        <v>5824.9955</v>
      </c>
      <c r="O89" s="39">
        <f t="shared" ref="O89:P89" si="186">E89-K89</f>
        <v>5.479516</v>
      </c>
      <c r="P89" s="39">
        <f t="shared" si="186"/>
        <v>0.47312</v>
      </c>
      <c r="Q89" s="109">
        <f t="shared" si="6"/>
        <v>0.1141504485</v>
      </c>
      <c r="R89" s="109">
        <f t="shared" si="7"/>
        <v>0.0769210857</v>
      </c>
      <c r="S89" s="316">
        <f t="shared" si="8"/>
        <v>0.07914455894</v>
      </c>
      <c r="T89" s="109">
        <f t="shared" si="9"/>
        <v>0.0592941574</v>
      </c>
      <c r="U89" s="316">
        <f t="shared" si="10"/>
        <v>0.000483964469</v>
      </c>
      <c r="V89" s="101">
        <f t="shared" si="11"/>
        <v>0.08634339237</v>
      </c>
      <c r="W89" s="39">
        <f t="shared" si="12"/>
        <v>0.2609293333</v>
      </c>
      <c r="X89" s="2">
        <f t="shared" si="13"/>
        <v>0.2383998095</v>
      </c>
      <c r="Y89" s="2">
        <f t="shared" si="14"/>
        <v>0.02252952381</v>
      </c>
      <c r="Z89" s="109">
        <f t="shared" si="15"/>
        <v>0.00355157328</v>
      </c>
      <c r="AA89" s="317">
        <f t="shared" si="16"/>
        <v>0.003646389303</v>
      </c>
      <c r="AB89" s="109">
        <f t="shared" si="17"/>
        <v>0.002785215744</v>
      </c>
      <c r="AC89" s="109">
        <f t="shared" ref="AC89:AD89" si="187">RRI(20,E89,K89)</f>
        <v>-0.003994030086</v>
      </c>
      <c r="AD89" s="109">
        <f t="shared" si="187"/>
        <v>-0.00305157391</v>
      </c>
      <c r="AE89" s="317">
        <f t="shared" si="19"/>
        <v>-0.004114124392</v>
      </c>
      <c r="AF89" s="109">
        <f t="shared" si="20"/>
        <v>0.1141504485</v>
      </c>
      <c r="AG89" s="318">
        <f t="shared" si="21"/>
        <v>-0.004114124392</v>
      </c>
    </row>
    <row r="90" ht="12.75" customHeight="1">
      <c r="A90" s="2" t="s">
        <v>444</v>
      </c>
      <c r="B90" s="2" t="str">
        <f t="array" ref="B90">INDEX(Countries!D90:D350, MATCH(A90, Countries!B90:B350, 0))</f>
        <v>SEN</v>
      </c>
      <c r="C90" s="39">
        <v>1318.852452</v>
      </c>
      <c r="D90" s="39">
        <v>787.277514</v>
      </c>
      <c r="E90" s="39">
        <v>1282.647009</v>
      </c>
      <c r="F90" s="39">
        <v>761.099781</v>
      </c>
      <c r="G90" s="39">
        <v>1267.219529</v>
      </c>
      <c r="H90" s="39">
        <v>754.219152</v>
      </c>
      <c r="I90" s="39">
        <v>1266.942756</v>
      </c>
      <c r="J90" s="39">
        <v>756.2697</v>
      </c>
      <c r="K90" s="39">
        <v>1230.586475</v>
      </c>
      <c r="L90" s="39">
        <v>728.290152</v>
      </c>
      <c r="M90" s="39">
        <f t="shared" si="3"/>
        <v>502.296323</v>
      </c>
      <c r="N90" s="39">
        <f t="shared" si="4"/>
        <v>50229.6323</v>
      </c>
      <c r="O90" s="39">
        <f t="shared" ref="O90:P90" si="188">E90-K90</f>
        <v>52.060534</v>
      </c>
      <c r="P90" s="39">
        <f t="shared" si="188"/>
        <v>32.809629</v>
      </c>
      <c r="Q90" s="109">
        <f t="shared" si="6"/>
        <v>0.5918236278</v>
      </c>
      <c r="R90" s="109">
        <f t="shared" si="7"/>
        <v>0.04058835645</v>
      </c>
      <c r="S90" s="316">
        <f t="shared" si="8"/>
        <v>0.03691114432</v>
      </c>
      <c r="T90" s="109">
        <f t="shared" si="9"/>
        <v>0.04310818347</v>
      </c>
      <c r="U90" s="316">
        <f t="shared" si="10"/>
        <v>0.009057117281</v>
      </c>
      <c r="V90" s="101">
        <f t="shared" si="11"/>
        <v>0.6302207542</v>
      </c>
      <c r="W90" s="39">
        <f t="shared" si="12"/>
        <v>2.479073048</v>
      </c>
      <c r="X90" s="2">
        <f t="shared" si="13"/>
        <v>0.9167097619</v>
      </c>
      <c r="Y90" s="2">
        <f t="shared" si="14"/>
        <v>1.562363286</v>
      </c>
      <c r="Z90" s="109">
        <f t="shared" si="15"/>
        <v>0.001879719785</v>
      </c>
      <c r="AA90" s="317">
        <f t="shared" si="16"/>
        <v>0.001724516519</v>
      </c>
      <c r="AB90" s="109">
        <f t="shared" si="17"/>
        <v>0.001984514047</v>
      </c>
      <c r="AC90" s="109">
        <f t="shared" ref="AC90:AD90" si="189">RRI(20,E90,K90)</f>
        <v>-0.002069608087</v>
      </c>
      <c r="AD90" s="109">
        <f t="shared" si="189"/>
        <v>-0.002200821548</v>
      </c>
      <c r="AE90" s="317">
        <f t="shared" si="19"/>
        <v>-0.001878713094</v>
      </c>
      <c r="AF90" s="109">
        <f t="shared" si="20"/>
        <v>0.5918236278</v>
      </c>
      <c r="AG90" s="318">
        <f t="shared" si="21"/>
        <v>-0.001878713094</v>
      </c>
    </row>
    <row r="91" ht="12.75" customHeight="1">
      <c r="A91" s="2" t="s">
        <v>445</v>
      </c>
      <c r="B91" s="2" t="str">
        <f t="array" ref="B91">INDEX(Countries!D91:D351, MATCH(A91, Countries!B91:B351, 0))</f>
        <v>SYC</v>
      </c>
      <c r="C91" s="39">
        <v>1.157895</v>
      </c>
      <c r="D91" s="39">
        <v>0.402453</v>
      </c>
      <c r="E91" s="39">
        <v>1.08337</v>
      </c>
      <c r="F91" s="39">
        <v>0.402453</v>
      </c>
      <c r="G91" s="39">
        <v>1.08337</v>
      </c>
      <c r="H91" s="39">
        <v>0.402453</v>
      </c>
      <c r="I91" s="39">
        <v>1.065801</v>
      </c>
      <c r="J91" s="39">
        <v>0.402453</v>
      </c>
      <c r="K91" s="39">
        <v>1.114879</v>
      </c>
      <c r="L91" s="39">
        <v>0.402453</v>
      </c>
      <c r="M91" s="39">
        <f t="shared" si="3"/>
        <v>0.712426</v>
      </c>
      <c r="N91" s="39">
        <f t="shared" si="4"/>
        <v>71.2426</v>
      </c>
      <c r="O91" s="39">
        <f t="shared" ref="O91:P91" si="190">E91-K91</f>
        <v>-0.031509</v>
      </c>
      <c r="P91" s="39">
        <f t="shared" si="190"/>
        <v>0</v>
      </c>
      <c r="Q91" s="109">
        <f t="shared" si="6"/>
        <v>0.3609835686</v>
      </c>
      <c r="R91" s="109">
        <f t="shared" si="7"/>
        <v>-0.02908424638</v>
      </c>
      <c r="S91" s="316">
        <f t="shared" si="8"/>
        <v>-0.04627436237</v>
      </c>
      <c r="T91" s="109">
        <f t="shared" si="9"/>
        <v>0</v>
      </c>
      <c r="U91" s="316">
        <f t="shared" si="10"/>
        <v>0.000008205510188</v>
      </c>
      <c r="V91" s="101">
        <f t="shared" si="11"/>
        <v>0</v>
      </c>
      <c r="W91" s="39">
        <f t="shared" si="12"/>
        <v>-0.001500428571</v>
      </c>
      <c r="X91" s="2">
        <f t="shared" si="13"/>
        <v>-0.001500428571</v>
      </c>
      <c r="Y91" s="2">
        <f t="shared" si="14"/>
        <v>0</v>
      </c>
      <c r="Z91" s="109">
        <f t="shared" si="15"/>
        <v>-0.001295824381</v>
      </c>
      <c r="AA91" s="317">
        <f t="shared" si="16"/>
        <v>-0.001986159853</v>
      </c>
      <c r="AB91" s="109">
        <f t="shared" si="17"/>
        <v>0</v>
      </c>
      <c r="AC91" s="109">
        <f t="shared" ref="AC91:AD91" si="191">RRI(20,E91,K91)</f>
        <v>0.001434494183</v>
      </c>
      <c r="AD91" s="109">
        <f t="shared" si="191"/>
        <v>0</v>
      </c>
      <c r="AE91" s="317">
        <f t="shared" si="19"/>
        <v>0.002264341155</v>
      </c>
      <c r="AF91" s="109">
        <f t="shared" si="20"/>
        <v>0.3609835686</v>
      </c>
      <c r="AG91" s="318">
        <f t="shared" si="21"/>
        <v>0.002264341155</v>
      </c>
    </row>
    <row r="92" ht="12.75" customHeight="1">
      <c r="A92" s="2" t="s">
        <v>446</v>
      </c>
      <c r="B92" s="2" t="str">
        <f t="array" ref="B92">INDEX(Countries!D92:D352, MATCH(A92, Countries!B92:B352, 0))</f>
        <v>SLE</v>
      </c>
      <c r="C92" s="39">
        <v>1279.379445</v>
      </c>
      <c r="D92" s="39">
        <v>0.0</v>
      </c>
      <c r="E92" s="39">
        <v>1269.300831</v>
      </c>
      <c r="F92" s="39">
        <v>0.0</v>
      </c>
      <c r="G92" s="39">
        <v>1265.506177</v>
      </c>
      <c r="H92" s="39">
        <v>0.0</v>
      </c>
      <c r="I92" s="39">
        <v>1269.242181</v>
      </c>
      <c r="J92" s="39">
        <v>0.0</v>
      </c>
      <c r="K92" s="39">
        <v>1264.79375</v>
      </c>
      <c r="L92" s="39">
        <v>0.0</v>
      </c>
      <c r="M92" s="39">
        <f t="shared" si="3"/>
        <v>1264.79375</v>
      </c>
      <c r="N92" s="39">
        <f t="shared" si="4"/>
        <v>126479.375</v>
      </c>
      <c r="O92" s="39">
        <f t="shared" ref="O92:P92" si="192">E92-K92</f>
        <v>4.507081</v>
      </c>
      <c r="P92" s="39">
        <f t="shared" si="192"/>
        <v>0</v>
      </c>
      <c r="Q92" s="109">
        <f t="shared" si="6"/>
        <v>0</v>
      </c>
      <c r="R92" s="109">
        <f t="shared" si="7"/>
        <v>0.003550837508</v>
      </c>
      <c r="S92" s="316">
        <f t="shared" si="8"/>
        <v>0.003550837508</v>
      </c>
      <c r="T92" s="109" t="str">
        <f t="shared" si="9"/>
        <v>#DIV/0!</v>
      </c>
      <c r="U92" s="316">
        <f t="shared" si="10"/>
        <v>0.009308882848</v>
      </c>
      <c r="V92" s="101">
        <f t="shared" si="11"/>
        <v>0</v>
      </c>
      <c r="W92" s="39">
        <f t="shared" si="12"/>
        <v>0.2146229048</v>
      </c>
      <c r="X92" s="2">
        <f t="shared" si="13"/>
        <v>0.2146229048</v>
      </c>
      <c r="Y92" s="2">
        <f t="shared" si="14"/>
        <v>0</v>
      </c>
      <c r="Z92" s="109">
        <f t="shared" si="15"/>
        <v>0.0001677554736</v>
      </c>
      <c r="AA92" s="317">
        <f t="shared" si="16"/>
        <v>0.0001677554736</v>
      </c>
      <c r="AB92" s="109" t="str">
        <f t="shared" si="17"/>
        <v>#DIV/0!</v>
      </c>
      <c r="AC92" s="109">
        <f t="shared" ref="AC92:AD92" si="193">RRI(20,E92,K92)</f>
        <v>-0.000177842019</v>
      </c>
      <c r="AD92" s="109" t="str">
        <f t="shared" si="193"/>
        <v>#NUM!</v>
      </c>
      <c r="AE92" s="317">
        <f t="shared" si="19"/>
        <v>-0.000177842019</v>
      </c>
      <c r="AF92" s="109">
        <f t="shared" si="20"/>
        <v>0</v>
      </c>
      <c r="AG92" s="318">
        <f t="shared" si="21"/>
        <v>-0.000177842019</v>
      </c>
    </row>
    <row r="93" ht="12.75" customHeight="1">
      <c r="A93" s="2" t="s">
        <v>449</v>
      </c>
      <c r="B93" s="2" t="str">
        <f t="array" ref="B93">INDEX(Countries!D93:D353, MATCH(A93, Countries!B93:B353, 0))</f>
        <v>SLB</v>
      </c>
      <c r="C93" s="39">
        <v>547.369788</v>
      </c>
      <c r="D93" s="39">
        <v>55.830707</v>
      </c>
      <c r="E93" s="39">
        <v>536.34851</v>
      </c>
      <c r="F93" s="39">
        <v>55.162712</v>
      </c>
      <c r="G93" s="39">
        <v>528.596128</v>
      </c>
      <c r="H93" s="39">
        <v>54.683034</v>
      </c>
      <c r="I93" s="39">
        <v>524.832255</v>
      </c>
      <c r="J93" s="39">
        <v>54.102714</v>
      </c>
      <c r="K93" s="39">
        <v>528.601485</v>
      </c>
      <c r="L93" s="39">
        <v>54.71605</v>
      </c>
      <c r="M93" s="39">
        <f t="shared" si="3"/>
        <v>473.885435</v>
      </c>
      <c r="N93" s="39">
        <f t="shared" si="4"/>
        <v>47388.5435</v>
      </c>
      <c r="O93" s="39">
        <f t="shared" ref="O93:P93" si="194">E93-K93</f>
        <v>7.747025</v>
      </c>
      <c r="P93" s="39">
        <f t="shared" si="194"/>
        <v>0.446662</v>
      </c>
      <c r="Q93" s="109">
        <f t="shared" si="6"/>
        <v>0.1035109654</v>
      </c>
      <c r="R93" s="109">
        <f t="shared" si="7"/>
        <v>0.01444401328</v>
      </c>
      <c r="S93" s="316">
        <f t="shared" si="8"/>
        <v>0.01517160945</v>
      </c>
      <c r="T93" s="109">
        <f t="shared" si="9"/>
        <v>0.008097172597</v>
      </c>
      <c r="U93" s="316">
        <f t="shared" si="10"/>
        <v>0.003890507284</v>
      </c>
      <c r="V93" s="101">
        <f t="shared" si="11"/>
        <v>0.05765593889</v>
      </c>
      <c r="W93" s="39">
        <f t="shared" si="12"/>
        <v>0.3689059524</v>
      </c>
      <c r="X93" s="2">
        <f t="shared" si="13"/>
        <v>0.3476363333</v>
      </c>
      <c r="Y93" s="2">
        <f t="shared" si="14"/>
        <v>0.02126961905</v>
      </c>
      <c r="Z93" s="109">
        <f t="shared" si="15"/>
        <v>0.0006739611145</v>
      </c>
      <c r="AA93" s="317">
        <f t="shared" si="16"/>
        <v>0.0007072404754</v>
      </c>
      <c r="AB93" s="109">
        <f t="shared" si="17"/>
        <v>0.0003809663211</v>
      </c>
      <c r="AC93" s="109">
        <f t="shared" ref="AC93:AD93" si="195">RRI(20,E93,K93)</f>
        <v>-0.0007272026364</v>
      </c>
      <c r="AD93" s="109">
        <f t="shared" si="195"/>
        <v>-0.0004064240245</v>
      </c>
      <c r="AE93" s="317">
        <f t="shared" si="19"/>
        <v>-0.0007641017145</v>
      </c>
      <c r="AF93" s="109">
        <f t="shared" si="20"/>
        <v>0.1035109654</v>
      </c>
      <c r="AG93" s="318">
        <f t="shared" si="21"/>
        <v>-0.0007641017145</v>
      </c>
    </row>
    <row r="94" ht="12.75" customHeight="1">
      <c r="A94" s="2" t="s">
        <v>450</v>
      </c>
      <c r="B94" s="2" t="str">
        <f t="array" ref="B94">INDEX(Countries!D94:D354, MATCH(A94, Countries!B94:B354, 0))</f>
        <v>SOM</v>
      </c>
      <c r="C94" s="39">
        <v>22.555545</v>
      </c>
      <c r="D94" s="39">
        <v>0.0</v>
      </c>
      <c r="E94" s="39">
        <v>21.929154</v>
      </c>
      <c r="F94" s="39">
        <v>0.0</v>
      </c>
      <c r="G94" s="39">
        <v>21.14143</v>
      </c>
      <c r="H94" s="39">
        <v>0.0</v>
      </c>
      <c r="I94" s="39">
        <v>20.78058</v>
      </c>
      <c r="J94" s="39">
        <v>0.0</v>
      </c>
      <c r="K94" s="39">
        <v>21.161485</v>
      </c>
      <c r="L94" s="39">
        <v>0.0</v>
      </c>
      <c r="M94" s="39">
        <f t="shared" si="3"/>
        <v>21.161485</v>
      </c>
      <c r="N94" s="39">
        <f t="shared" si="4"/>
        <v>2116.1485</v>
      </c>
      <c r="O94" s="39">
        <f t="shared" ref="O94:P94" si="196">E94-K94</f>
        <v>0.767669</v>
      </c>
      <c r="P94" s="39">
        <f t="shared" si="196"/>
        <v>0</v>
      </c>
      <c r="Q94" s="109">
        <f t="shared" si="6"/>
        <v>0</v>
      </c>
      <c r="R94" s="109">
        <f t="shared" si="7"/>
        <v>0.03500677682</v>
      </c>
      <c r="S94" s="316">
        <f t="shared" si="8"/>
        <v>0.03500677682</v>
      </c>
      <c r="T94" s="109" t="str">
        <f t="shared" si="9"/>
        <v>#DIV/0!</v>
      </c>
      <c r="U94" s="316">
        <f t="shared" si="10"/>
        <v>0.0001557485438</v>
      </c>
      <c r="V94" s="101">
        <f t="shared" si="11"/>
        <v>0</v>
      </c>
      <c r="W94" s="39">
        <f t="shared" si="12"/>
        <v>0.03655566667</v>
      </c>
      <c r="X94" s="2">
        <f t="shared" si="13"/>
        <v>0.03655566667</v>
      </c>
      <c r="Y94" s="2">
        <f t="shared" si="14"/>
        <v>0</v>
      </c>
      <c r="Z94" s="109">
        <f t="shared" si="15"/>
        <v>0.00162069534</v>
      </c>
      <c r="AA94" s="317">
        <f t="shared" si="16"/>
        <v>0.00162069534</v>
      </c>
      <c r="AB94" s="109" t="str">
        <f t="shared" si="17"/>
        <v>#DIV/0!</v>
      </c>
      <c r="AC94" s="109">
        <f t="shared" ref="AC94:AD94" si="197">RRI(20,E94,K94)</f>
        <v>-0.001780123711</v>
      </c>
      <c r="AD94" s="109" t="str">
        <f t="shared" si="197"/>
        <v>#NUM!</v>
      </c>
      <c r="AE94" s="317">
        <f t="shared" si="19"/>
        <v>-0.001780123711</v>
      </c>
      <c r="AF94" s="109">
        <f t="shared" si="20"/>
        <v>0</v>
      </c>
      <c r="AG94" s="318">
        <f t="shared" si="21"/>
        <v>-0.001780123711</v>
      </c>
    </row>
    <row r="95" ht="12.75" customHeight="1">
      <c r="A95" s="2" t="s">
        <v>451</v>
      </c>
      <c r="B95" s="2" t="str">
        <f t="array" ref="B95">INDEX(Countries!D95:D355, MATCH(A95, Countries!B95:B355, 0))</f>
        <v>ZAF</v>
      </c>
      <c r="C95" s="39">
        <v>26.64542</v>
      </c>
      <c r="D95" s="39">
        <v>9.084125</v>
      </c>
      <c r="E95" s="39">
        <v>26.453377</v>
      </c>
      <c r="F95" s="39">
        <v>9.020378</v>
      </c>
      <c r="G95" s="39">
        <v>25.110107</v>
      </c>
      <c r="H95" s="39">
        <v>8.592226</v>
      </c>
      <c r="I95" s="39">
        <v>26.258541</v>
      </c>
      <c r="J95" s="39">
        <v>9.051075</v>
      </c>
      <c r="K95" s="39">
        <v>24.922112</v>
      </c>
      <c r="L95" s="39">
        <v>8.612237</v>
      </c>
      <c r="M95" s="39">
        <f t="shared" si="3"/>
        <v>16.309875</v>
      </c>
      <c r="N95" s="39">
        <f t="shared" si="4"/>
        <v>1630.9875</v>
      </c>
      <c r="O95" s="39">
        <f t="shared" ref="O95:P95" si="198">E95-K95</f>
        <v>1.531265</v>
      </c>
      <c r="P95" s="39">
        <f t="shared" si="198"/>
        <v>0.408141</v>
      </c>
      <c r="Q95" s="109">
        <f t="shared" si="6"/>
        <v>0.3455660981</v>
      </c>
      <c r="R95" s="109">
        <f t="shared" si="7"/>
        <v>0.05788542612</v>
      </c>
      <c r="S95" s="316">
        <f t="shared" si="8"/>
        <v>0.06442517435</v>
      </c>
      <c r="T95" s="109">
        <f t="shared" si="9"/>
        <v>0.04524655175</v>
      </c>
      <c r="U95" s="316">
        <f t="shared" si="10"/>
        <v>0.000183426761</v>
      </c>
      <c r="V95" s="101">
        <f t="shared" si="11"/>
        <v>0.2665384502</v>
      </c>
      <c r="W95" s="39">
        <f t="shared" si="12"/>
        <v>0.07291738095</v>
      </c>
      <c r="X95" s="2">
        <f t="shared" si="13"/>
        <v>0.05348209524</v>
      </c>
      <c r="Y95" s="2">
        <f t="shared" si="14"/>
        <v>0.01943528571</v>
      </c>
      <c r="Z95" s="109">
        <f t="shared" si="15"/>
        <v>0.002736582158</v>
      </c>
      <c r="AA95" s="317">
        <f t="shared" si="16"/>
        <v>0.003045452812</v>
      </c>
      <c r="AB95" s="109">
        <f t="shared" si="17"/>
        <v>0.002139478014</v>
      </c>
      <c r="AC95" s="109">
        <f t="shared" ref="AC95:AD95" si="199">RRI(20,E95,K95)</f>
        <v>-0.002976979158</v>
      </c>
      <c r="AD95" s="109">
        <f t="shared" si="199"/>
        <v>-0.002312429267</v>
      </c>
      <c r="AE95" s="317">
        <f t="shared" si="19"/>
        <v>-0.003324170262</v>
      </c>
      <c r="AF95" s="109">
        <f t="shared" si="20"/>
        <v>0.3455660981</v>
      </c>
      <c r="AG95" s="318">
        <f t="shared" si="21"/>
        <v>-0.003324170262</v>
      </c>
    </row>
    <row r="96" ht="12.75" customHeight="1">
      <c r="A96" s="2" t="s">
        <v>452</v>
      </c>
      <c r="B96" s="2" t="str">
        <f t="array" ref="B96">INDEX(Countries!D96:D356, MATCH(A96, Countries!B96:B356, 0))</f>
        <v>LKA</v>
      </c>
      <c r="C96" s="39">
        <v>234.257013</v>
      </c>
      <c r="D96" s="39">
        <v>10.352921</v>
      </c>
      <c r="E96" s="39">
        <v>220.865441</v>
      </c>
      <c r="F96" s="39">
        <v>10.210272</v>
      </c>
      <c r="G96" s="39">
        <v>218.414912</v>
      </c>
      <c r="H96" s="39">
        <v>9.99174</v>
      </c>
      <c r="I96" s="39">
        <v>200.34691</v>
      </c>
      <c r="J96" s="39">
        <v>9.758329</v>
      </c>
      <c r="K96" s="39">
        <v>197.173613</v>
      </c>
      <c r="L96" s="39">
        <v>9.426853</v>
      </c>
      <c r="M96" s="39">
        <f t="shared" si="3"/>
        <v>187.74676</v>
      </c>
      <c r="N96" s="39">
        <f t="shared" si="4"/>
        <v>18774.676</v>
      </c>
      <c r="O96" s="39">
        <f t="shared" ref="O96:P96" si="200">E96-K96</f>
        <v>23.691828</v>
      </c>
      <c r="P96" s="39">
        <f t="shared" si="200"/>
        <v>0.783419</v>
      </c>
      <c r="Q96" s="109">
        <f t="shared" si="6"/>
        <v>0.04780991156</v>
      </c>
      <c r="R96" s="109">
        <f t="shared" si="7"/>
        <v>0.1072681534</v>
      </c>
      <c r="S96" s="316">
        <f t="shared" si="8"/>
        <v>0.108748383</v>
      </c>
      <c r="T96" s="109">
        <f t="shared" si="9"/>
        <v>0.07672851419</v>
      </c>
      <c r="U96" s="316">
        <f t="shared" si="10"/>
        <v>0.001451197924</v>
      </c>
      <c r="V96" s="101">
        <f t="shared" si="11"/>
        <v>0.03306705586</v>
      </c>
      <c r="W96" s="39">
        <f t="shared" si="12"/>
        <v>1.128182286</v>
      </c>
      <c r="X96" s="2">
        <f t="shared" si="13"/>
        <v>1.090876619</v>
      </c>
      <c r="Y96" s="2">
        <f t="shared" si="14"/>
        <v>0.03730566667</v>
      </c>
      <c r="Z96" s="109">
        <f t="shared" si="15"/>
        <v>0.004816002182</v>
      </c>
      <c r="AA96" s="317">
        <f t="shared" si="16"/>
        <v>0.004872070936</v>
      </c>
      <c r="AB96" s="109">
        <f t="shared" si="17"/>
        <v>0.00360339528</v>
      </c>
      <c r="AC96" s="109">
        <f t="shared" ref="AC96:AD96" si="201">RRI(20,E96,K96)</f>
        <v>-0.005657387715</v>
      </c>
      <c r="AD96" s="109">
        <f t="shared" si="201"/>
        <v>-0.003983641842</v>
      </c>
      <c r="AE96" s="317">
        <f t="shared" si="19"/>
        <v>-0.005739888181</v>
      </c>
      <c r="AF96" s="109">
        <f t="shared" si="20"/>
        <v>0.04780991156</v>
      </c>
      <c r="AG96" s="318">
        <f t="shared" si="21"/>
        <v>-0.005739888181</v>
      </c>
    </row>
    <row r="97" ht="12.75" customHeight="1">
      <c r="A97" s="2" t="s">
        <v>453</v>
      </c>
      <c r="B97" s="2" t="str">
        <f t="array" ref="B97">INDEX(Countries!D97:D357, MATCH(A97, Countries!B97:B357, 0))</f>
        <v>SDN</v>
      </c>
      <c r="C97" s="39">
        <v>5.185727</v>
      </c>
      <c r="D97" s="39">
        <v>0.978788</v>
      </c>
      <c r="E97" s="39">
        <v>5.070497</v>
      </c>
      <c r="F97" s="39">
        <v>0.933294</v>
      </c>
      <c r="G97" s="39">
        <v>5.047934</v>
      </c>
      <c r="H97" s="39">
        <v>0.973144</v>
      </c>
      <c r="I97" s="39">
        <v>5.012421</v>
      </c>
      <c r="J97" s="39">
        <v>0.9434</v>
      </c>
      <c r="K97" s="39">
        <v>5.040301</v>
      </c>
      <c r="L97" s="39">
        <v>0.933326</v>
      </c>
      <c r="M97" s="39">
        <f t="shared" si="3"/>
        <v>4.106975</v>
      </c>
      <c r="N97" s="39">
        <f t="shared" si="4"/>
        <v>410.6975</v>
      </c>
      <c r="O97" s="39">
        <f t="shared" ref="O97:P97" si="202">E97-K97</f>
        <v>0.030196</v>
      </c>
      <c r="P97" s="39">
        <f t="shared" si="202"/>
        <v>-0.000032</v>
      </c>
      <c r="Q97" s="109">
        <f t="shared" si="6"/>
        <v>0.1851726712</v>
      </c>
      <c r="R97" s="109">
        <f t="shared" si="7"/>
        <v>0.005955234763</v>
      </c>
      <c r="S97" s="316">
        <f t="shared" si="8"/>
        <v>0.007306385498</v>
      </c>
      <c r="T97" s="109">
        <f t="shared" si="9"/>
        <v>-0.00003428715924</v>
      </c>
      <c r="U97" s="316">
        <f t="shared" si="10"/>
        <v>0.00003709661874</v>
      </c>
      <c r="V97" s="101">
        <f t="shared" si="11"/>
        <v>-0.001059743012</v>
      </c>
      <c r="W97" s="39">
        <f t="shared" si="12"/>
        <v>0.001437904762</v>
      </c>
      <c r="X97" s="2">
        <f t="shared" si="13"/>
        <v>0.001439428571</v>
      </c>
      <c r="Y97" s="2">
        <f t="shared" si="14"/>
        <v>-0.000001523809524</v>
      </c>
      <c r="Z97" s="109">
        <f t="shared" si="15"/>
        <v>0.0002772812302</v>
      </c>
      <c r="AA97" s="317">
        <f t="shared" si="16"/>
        <v>0.0003421557982</v>
      </c>
      <c r="AB97" s="109">
        <f t="shared" si="17"/>
        <v>-0.000001556833067</v>
      </c>
      <c r="AC97" s="109">
        <f t="shared" ref="AC97:AD97" si="203">RRI(20,E97,K97)</f>
        <v>-0.0002986073025</v>
      </c>
      <c r="AD97" s="109">
        <f t="shared" si="203"/>
        <v>0.000001714330042</v>
      </c>
      <c r="AE97" s="317">
        <f t="shared" si="19"/>
        <v>-0.0003665931814</v>
      </c>
      <c r="AF97" s="109">
        <f t="shared" si="20"/>
        <v>0.1851726712</v>
      </c>
      <c r="AG97" s="318">
        <f t="shared" si="21"/>
        <v>-0.0003665931814</v>
      </c>
    </row>
    <row r="98" ht="12.75" customHeight="1">
      <c r="A98" s="2" t="s">
        <v>454</v>
      </c>
      <c r="B98" s="2" t="str">
        <f t="array" ref="B98">INDEX(Countries!D98:D358, MATCH(A98, Countries!B98:B358, 0))</f>
        <v>SUR</v>
      </c>
      <c r="C98" s="39">
        <v>869.738706</v>
      </c>
      <c r="D98" s="39">
        <v>611.564862</v>
      </c>
      <c r="E98" s="39">
        <v>734.205517</v>
      </c>
      <c r="F98" s="39">
        <v>496.006697</v>
      </c>
      <c r="G98" s="39">
        <v>761.878935</v>
      </c>
      <c r="H98" s="39">
        <v>528.793409</v>
      </c>
      <c r="I98" s="39">
        <v>777.657746</v>
      </c>
      <c r="J98" s="39">
        <v>538.55595</v>
      </c>
      <c r="K98" s="39">
        <v>763.219279</v>
      </c>
      <c r="L98" s="39">
        <v>528.727168</v>
      </c>
      <c r="M98" s="39">
        <f t="shared" si="3"/>
        <v>234.492111</v>
      </c>
      <c r="N98" s="39">
        <f t="shared" si="4"/>
        <v>23449.2111</v>
      </c>
      <c r="O98" s="39">
        <f t="shared" ref="O98:P98" si="204">E98-K98</f>
        <v>-29.013762</v>
      </c>
      <c r="P98" s="39">
        <f t="shared" si="204"/>
        <v>-32.720471</v>
      </c>
      <c r="Q98" s="109">
        <f t="shared" si="6"/>
        <v>0.692759188</v>
      </c>
      <c r="R98" s="109">
        <f t="shared" si="7"/>
        <v>-0.03951722144</v>
      </c>
      <c r="S98" s="316">
        <f t="shared" si="8"/>
        <v>0.0155614079</v>
      </c>
      <c r="T98" s="109">
        <f t="shared" si="9"/>
        <v>-0.06596780083</v>
      </c>
      <c r="U98" s="316">
        <f t="shared" si="10"/>
        <v>0.005617294405</v>
      </c>
      <c r="V98" s="101">
        <f t="shared" si="11"/>
        <v>1.127756924</v>
      </c>
      <c r="W98" s="39">
        <f t="shared" si="12"/>
        <v>-1.381607714</v>
      </c>
      <c r="X98" s="2">
        <f t="shared" si="13"/>
        <v>0.1765099524</v>
      </c>
      <c r="Y98" s="2">
        <f t="shared" si="14"/>
        <v>-1.558117667</v>
      </c>
      <c r="Z98" s="109">
        <f t="shared" si="15"/>
        <v>-0.00158853194</v>
      </c>
      <c r="AA98" s="317">
        <f t="shared" si="16"/>
        <v>0.0006836864248</v>
      </c>
      <c r="AB98" s="109">
        <f t="shared" si="17"/>
        <v>-0.002547755379</v>
      </c>
      <c r="AC98" s="109">
        <f t="shared" ref="AC98:AD98" si="205">RRI(20,E98,K98)</f>
        <v>0.001939698547</v>
      </c>
      <c r="AD98" s="109">
        <f t="shared" si="205"/>
        <v>0.003199262737</v>
      </c>
      <c r="AE98" s="317">
        <f t="shared" si="19"/>
        <v>-0.000783880483</v>
      </c>
      <c r="AF98" s="109">
        <f t="shared" si="20"/>
        <v>0.692759188</v>
      </c>
      <c r="AG98" s="318">
        <f t="shared" si="21"/>
        <v>-0.000783880483</v>
      </c>
    </row>
    <row r="99" ht="12.75" customHeight="1">
      <c r="A99" s="2" t="s">
        <v>455</v>
      </c>
      <c r="B99" s="2" t="str">
        <f t="array" ref="B99">INDEX(Countries!D99:D359, MATCH(A99, Countries!B99:B359, 0))</f>
        <v>TWN</v>
      </c>
      <c r="C99" s="39">
        <v>2.029964</v>
      </c>
      <c r="D99" s="39">
        <v>1.294326</v>
      </c>
      <c r="E99" s="39">
        <v>1.980859</v>
      </c>
      <c r="F99" s="39">
        <v>1.265495</v>
      </c>
      <c r="G99" s="39">
        <v>1.687533</v>
      </c>
      <c r="H99" s="39">
        <v>1.257784</v>
      </c>
      <c r="I99" s="39">
        <v>1.693358</v>
      </c>
      <c r="J99" s="39">
        <v>1.294326</v>
      </c>
      <c r="K99" s="39">
        <v>1.693358</v>
      </c>
      <c r="L99" s="39">
        <v>1.294326</v>
      </c>
      <c r="M99" s="39">
        <f t="shared" si="3"/>
        <v>0.399032</v>
      </c>
      <c r="N99" s="39">
        <f t="shared" si="4"/>
        <v>39.9032</v>
      </c>
      <c r="O99" s="39">
        <f t="shared" ref="O99:P99" si="206">E99-K99</f>
        <v>0.287501</v>
      </c>
      <c r="P99" s="39">
        <f t="shared" si="206"/>
        <v>-0.028831</v>
      </c>
      <c r="Q99" s="109">
        <f t="shared" si="6"/>
        <v>0.7643546137</v>
      </c>
      <c r="R99" s="109">
        <f t="shared" si="7"/>
        <v>0.1451395581</v>
      </c>
      <c r="S99" s="316">
        <f t="shared" si="8"/>
        <v>0.442197259</v>
      </c>
      <c r="T99" s="109">
        <f t="shared" si="9"/>
        <v>-0.0227823895</v>
      </c>
      <c r="U99" s="316">
        <f t="shared" si="10"/>
        <v>0.00001246311602</v>
      </c>
      <c r="V99" s="101">
        <f t="shared" si="11"/>
        <v>-0.1002813903</v>
      </c>
      <c r="W99" s="39">
        <f t="shared" si="12"/>
        <v>0.01369052381</v>
      </c>
      <c r="X99" s="2">
        <f t="shared" si="13"/>
        <v>0.01506342857</v>
      </c>
      <c r="Y99" s="2">
        <f t="shared" si="14"/>
        <v>-0.001372904762</v>
      </c>
      <c r="Z99" s="109">
        <f t="shared" si="15"/>
        <v>0.006744220001</v>
      </c>
      <c r="AA99" s="317">
        <f t="shared" si="16"/>
        <v>0.02047668632</v>
      </c>
      <c r="AB99" s="109">
        <f t="shared" si="17"/>
        <v>-0.001060710178</v>
      </c>
      <c r="AC99" s="109">
        <f t="shared" ref="AC99:AD99" si="207">RRI(20,E99,K99)</f>
        <v>-0.007810193164</v>
      </c>
      <c r="AD99" s="109">
        <f t="shared" si="207"/>
        <v>0.001126971874</v>
      </c>
      <c r="AE99" s="317">
        <f t="shared" si="19"/>
        <v>-0.0287656537</v>
      </c>
      <c r="AF99" s="109">
        <f t="shared" si="20"/>
        <v>0.7643546137</v>
      </c>
      <c r="AG99" s="318">
        <f t="shared" si="21"/>
        <v>-0.0287656537</v>
      </c>
    </row>
    <row r="100" ht="12.75" customHeight="1">
      <c r="A100" s="2" t="s">
        <v>1331</v>
      </c>
      <c r="B100" s="2" t="str">
        <f t="array" ref="B100">INDEX(Countries!D100:D360, MATCH(A100, Countries!B100:B360, 0))</f>
        <v>#N/A</v>
      </c>
      <c r="C100" s="39">
        <v>1208.787261</v>
      </c>
      <c r="D100" s="39">
        <v>960.881795</v>
      </c>
      <c r="E100" s="39">
        <v>1194.966793</v>
      </c>
      <c r="F100" s="39">
        <v>951.994462</v>
      </c>
      <c r="G100" s="39">
        <v>1176.785663</v>
      </c>
      <c r="H100" s="39">
        <v>939.31678</v>
      </c>
      <c r="I100" s="39">
        <v>1175.009923</v>
      </c>
      <c r="J100" s="39">
        <v>936.963448</v>
      </c>
      <c r="K100" s="39">
        <v>1164.95546</v>
      </c>
      <c r="L100" s="39">
        <v>931.839822</v>
      </c>
      <c r="M100" s="39">
        <f t="shared" si="3"/>
        <v>233.115638</v>
      </c>
      <c r="N100" s="39">
        <f t="shared" si="4"/>
        <v>23311.5638</v>
      </c>
      <c r="O100" s="39">
        <f t="shared" ref="O100:P100" si="208">E100-K100</f>
        <v>30.011333</v>
      </c>
      <c r="P100" s="39">
        <f t="shared" si="208"/>
        <v>20.15464</v>
      </c>
      <c r="Q100" s="109">
        <f t="shared" si="6"/>
        <v>0.7998930895</v>
      </c>
      <c r="R100" s="109">
        <f t="shared" si="7"/>
        <v>0.02511478409</v>
      </c>
      <c r="S100" s="316">
        <f t="shared" si="8"/>
        <v>0.04056714178</v>
      </c>
      <c r="T100" s="109">
        <f t="shared" si="9"/>
        <v>0.02117096349</v>
      </c>
      <c r="U100" s="316">
        <f t="shared" si="10"/>
        <v>0.008574072967</v>
      </c>
      <c r="V100" s="101">
        <f t="shared" si="11"/>
        <v>0.6715676375</v>
      </c>
      <c r="W100" s="39">
        <f t="shared" si="12"/>
        <v>1.429111095</v>
      </c>
      <c r="X100" s="2">
        <f t="shared" si="13"/>
        <v>0.4693663333</v>
      </c>
      <c r="Y100" s="2">
        <f t="shared" si="14"/>
        <v>0.9597447619</v>
      </c>
      <c r="Z100" s="109">
        <f t="shared" si="15"/>
        <v>0.001182268495</v>
      </c>
      <c r="AA100" s="317">
        <f t="shared" si="16"/>
        <v>0.001893327892</v>
      </c>
      <c r="AB100" s="109">
        <f t="shared" si="17"/>
        <v>0.0009988166775</v>
      </c>
      <c r="AC100" s="109">
        <f t="shared" ref="AC100:AD100" si="209">RRI(20,E100,K100)</f>
        <v>-0.001270968744</v>
      </c>
      <c r="AD100" s="109">
        <f t="shared" si="209"/>
        <v>-0.001069341968</v>
      </c>
      <c r="AE100" s="317">
        <f t="shared" si="19"/>
        <v>-0.002068504778</v>
      </c>
      <c r="AF100" s="109">
        <f t="shared" si="20"/>
        <v>0.7998930895</v>
      </c>
      <c r="AG100" s="318">
        <f t="shared" si="21"/>
        <v>-0.002068504778</v>
      </c>
    </row>
    <row r="101" ht="12.75" customHeight="1">
      <c r="A101" s="2" t="s">
        <v>457</v>
      </c>
      <c r="B101" s="2" t="str">
        <f t="array" ref="B101">INDEX(Countries!D101:D361, MATCH(A101, Countries!B101:B361, 0))</f>
        <v>THA</v>
      </c>
      <c r="C101" s="39">
        <v>2510.466361</v>
      </c>
      <c r="D101" s="39">
        <v>162.766939</v>
      </c>
      <c r="E101" s="39">
        <v>2433.468383</v>
      </c>
      <c r="F101" s="39">
        <v>155.962844</v>
      </c>
      <c r="G101" s="39">
        <v>2290.481035</v>
      </c>
      <c r="H101" s="39">
        <v>148.484036</v>
      </c>
      <c r="I101" s="39">
        <v>2312.301879</v>
      </c>
      <c r="J101" s="39">
        <v>155.312146</v>
      </c>
      <c r="K101" s="39">
        <v>2315.528495</v>
      </c>
      <c r="L101" s="39">
        <v>154.767579</v>
      </c>
      <c r="M101" s="39">
        <f t="shared" si="3"/>
        <v>2160.760916</v>
      </c>
      <c r="N101" s="39">
        <f t="shared" si="4"/>
        <v>216076.0916</v>
      </c>
      <c r="O101" s="39">
        <f t="shared" ref="O101:P101" si="210">E101-K101</f>
        <v>117.939888</v>
      </c>
      <c r="P101" s="39">
        <f t="shared" si="210"/>
        <v>1.195265</v>
      </c>
      <c r="Q101" s="109">
        <f t="shared" si="6"/>
        <v>0.06683898701</v>
      </c>
      <c r="R101" s="109">
        <f t="shared" si="7"/>
        <v>0.04846575728</v>
      </c>
      <c r="S101" s="316">
        <f t="shared" si="8"/>
        <v>0.05125986348</v>
      </c>
      <c r="T101" s="109">
        <f t="shared" si="9"/>
        <v>0.007663780484</v>
      </c>
      <c r="U101" s="316">
        <f t="shared" si="10"/>
        <v>0.01704229128</v>
      </c>
      <c r="V101" s="101">
        <f t="shared" si="11"/>
        <v>0.01013452718</v>
      </c>
      <c r="W101" s="39">
        <f t="shared" si="12"/>
        <v>5.616185143</v>
      </c>
      <c r="X101" s="2">
        <f t="shared" si="13"/>
        <v>5.559267762</v>
      </c>
      <c r="Y101" s="2">
        <f t="shared" si="14"/>
        <v>0.05691738095</v>
      </c>
      <c r="Z101" s="109">
        <f t="shared" si="15"/>
        <v>0.002237108304</v>
      </c>
      <c r="AA101" s="317">
        <f t="shared" si="16"/>
        <v>0.00236796402</v>
      </c>
      <c r="AB101" s="109">
        <f t="shared" si="17"/>
        <v>0.0003496863755</v>
      </c>
      <c r="AC101" s="109">
        <f t="shared" ref="AC101:AD101" si="211">RRI(20,E101,K101)</f>
        <v>-0.002480897711</v>
      </c>
      <c r="AD101" s="109">
        <f t="shared" si="211"/>
        <v>-0.0003845909338</v>
      </c>
      <c r="AE101" s="317">
        <f t="shared" si="19"/>
        <v>-0.002627559238</v>
      </c>
      <c r="AF101" s="109">
        <f t="shared" si="20"/>
        <v>0.06683898701</v>
      </c>
      <c r="AG101" s="318">
        <f t="shared" si="21"/>
        <v>-0.002627559238</v>
      </c>
    </row>
    <row r="102" ht="12.75" customHeight="1">
      <c r="A102" s="2" t="s">
        <v>460</v>
      </c>
      <c r="B102" s="2" t="str">
        <f t="array" ref="B102">INDEX(Countries!D102:D362, MATCH(A102, Countries!B102:B362, 0))</f>
        <v>TON</v>
      </c>
      <c r="C102" s="39">
        <v>8.954415</v>
      </c>
      <c r="D102" s="39">
        <v>1.885948</v>
      </c>
      <c r="E102" s="39">
        <v>8.903727</v>
      </c>
      <c r="F102" s="39">
        <v>1.880545</v>
      </c>
      <c r="G102" s="39">
        <v>8.903727</v>
      </c>
      <c r="H102" s="39">
        <v>1.880545</v>
      </c>
      <c r="I102" s="39">
        <v>8.71173</v>
      </c>
      <c r="J102" s="39">
        <v>1.880545</v>
      </c>
      <c r="K102" s="39">
        <v>8.651036</v>
      </c>
      <c r="L102" s="39">
        <v>1.885948</v>
      </c>
      <c r="M102" s="39">
        <f t="shared" si="3"/>
        <v>6.765088</v>
      </c>
      <c r="N102" s="39">
        <f t="shared" si="4"/>
        <v>676.5088</v>
      </c>
      <c r="O102" s="39">
        <f t="shared" ref="O102:P102" si="212">E102-K102</f>
        <v>0.252691</v>
      </c>
      <c r="P102" s="39">
        <f t="shared" si="212"/>
        <v>-0.005403</v>
      </c>
      <c r="Q102" s="109">
        <f t="shared" si="6"/>
        <v>0.2180025606</v>
      </c>
      <c r="R102" s="109">
        <f t="shared" si="7"/>
        <v>0.02838036252</v>
      </c>
      <c r="S102" s="316">
        <f t="shared" si="8"/>
        <v>0.03674886967</v>
      </c>
      <c r="T102" s="109">
        <f t="shared" si="9"/>
        <v>-0.002873103276</v>
      </c>
      <c r="U102" s="316">
        <f t="shared" si="10"/>
        <v>0.00006367163076</v>
      </c>
      <c r="V102" s="101">
        <f t="shared" si="11"/>
        <v>-0.02138184581</v>
      </c>
      <c r="W102" s="39">
        <f t="shared" si="12"/>
        <v>0.01203290476</v>
      </c>
      <c r="X102" s="2">
        <f t="shared" si="13"/>
        <v>0.01229019048</v>
      </c>
      <c r="Y102" s="2">
        <f t="shared" si="14"/>
        <v>-0.0002572857143</v>
      </c>
      <c r="Z102" s="109">
        <f t="shared" si="15"/>
        <v>0.001343795743</v>
      </c>
      <c r="AA102" s="317">
        <f t="shared" si="16"/>
        <v>0.00173873493</v>
      </c>
      <c r="AB102" s="109">
        <f t="shared" si="17"/>
        <v>-0.0001364224858</v>
      </c>
      <c r="AC102" s="109">
        <f t="shared" ref="AC102:AD102" si="213">RRI(20,E102,K102)</f>
        <v>-0.001438507883</v>
      </c>
      <c r="AD102" s="109">
        <f t="shared" si="213"/>
        <v>0.0001434594795</v>
      </c>
      <c r="AE102" s="317">
        <f t="shared" si="19"/>
        <v>-0.001870304897</v>
      </c>
      <c r="AF102" s="109">
        <f t="shared" si="20"/>
        <v>0.2180025606</v>
      </c>
      <c r="AG102" s="318">
        <f t="shared" si="21"/>
        <v>-0.001870304897</v>
      </c>
    </row>
    <row r="103" ht="12.75" customHeight="1">
      <c r="A103" s="2" t="s">
        <v>461</v>
      </c>
      <c r="B103" s="2" t="str">
        <f t="array" ref="B103">INDEX(Countries!D103:D363, MATCH(A103, Countries!B103:B363, 0))</f>
        <v>TTO</v>
      </c>
      <c r="C103" s="39">
        <v>57.724411</v>
      </c>
      <c r="D103" s="39">
        <v>19.205112</v>
      </c>
      <c r="E103" s="39">
        <v>57.279462</v>
      </c>
      <c r="F103" s="39">
        <v>19.164459</v>
      </c>
      <c r="G103" s="39">
        <v>54.392347</v>
      </c>
      <c r="H103" s="39">
        <v>18.138353</v>
      </c>
      <c r="I103" s="39">
        <v>54.947724</v>
      </c>
      <c r="J103" s="39">
        <v>18.149255</v>
      </c>
      <c r="K103" s="39">
        <v>52.767197</v>
      </c>
      <c r="L103" s="39">
        <v>17.611269</v>
      </c>
      <c r="M103" s="39">
        <f t="shared" si="3"/>
        <v>35.155928</v>
      </c>
      <c r="N103" s="39">
        <f t="shared" si="4"/>
        <v>3515.5928</v>
      </c>
      <c r="O103" s="39">
        <f t="shared" ref="O103:P103" si="214">E103-K103</f>
        <v>4.512265</v>
      </c>
      <c r="P103" s="39">
        <f t="shared" si="214"/>
        <v>1.55319</v>
      </c>
      <c r="Q103" s="109">
        <f t="shared" si="6"/>
        <v>0.3337541124</v>
      </c>
      <c r="R103" s="109">
        <f t="shared" si="7"/>
        <v>0.07877631602</v>
      </c>
      <c r="S103" s="316">
        <f t="shared" si="8"/>
        <v>0.07763543925</v>
      </c>
      <c r="T103" s="109">
        <f t="shared" si="9"/>
        <v>0.08104533501</v>
      </c>
      <c r="U103" s="316">
        <f t="shared" si="10"/>
        <v>0.0003883666053</v>
      </c>
      <c r="V103" s="101">
        <f t="shared" si="11"/>
        <v>0.3442151558</v>
      </c>
      <c r="W103" s="39">
        <f t="shared" si="12"/>
        <v>0.2148697619</v>
      </c>
      <c r="X103" s="2">
        <f t="shared" si="13"/>
        <v>0.1409083333</v>
      </c>
      <c r="Y103" s="2">
        <f t="shared" si="14"/>
        <v>0.07396142857</v>
      </c>
      <c r="Z103" s="109">
        <f t="shared" si="15"/>
        <v>0.003722337884</v>
      </c>
      <c r="AA103" s="317">
        <f t="shared" si="16"/>
        <v>0.003658122993</v>
      </c>
      <c r="AB103" s="109">
        <f t="shared" si="17"/>
        <v>0.003851132374</v>
      </c>
      <c r="AC103" s="109">
        <f t="shared" ref="AC103:AD103" si="215">RRI(20,E103,K103)</f>
        <v>-0.004094215824</v>
      </c>
      <c r="AD103" s="109">
        <f t="shared" si="215"/>
        <v>-0.004217007779</v>
      </c>
      <c r="AE103" s="317">
        <f t="shared" si="19"/>
        <v>-0.004032583782</v>
      </c>
      <c r="AF103" s="109">
        <f t="shared" si="20"/>
        <v>0.3337541124</v>
      </c>
      <c r="AG103" s="318">
        <f t="shared" si="21"/>
        <v>-0.004032583782</v>
      </c>
    </row>
    <row r="104" ht="12.75" customHeight="1">
      <c r="A104" s="2" t="s">
        <v>462</v>
      </c>
      <c r="B104" s="2" t="str">
        <f t="array" ref="B104">INDEX(Countries!D104:D364, MATCH(A104, Countries!B104:B364, 0))</f>
        <v>TCA</v>
      </c>
      <c r="C104" s="39">
        <v>130.08804</v>
      </c>
      <c r="D104" s="39">
        <v>100.481456</v>
      </c>
      <c r="E104" s="39">
        <v>128.133761</v>
      </c>
      <c r="F104" s="39">
        <v>99.177667</v>
      </c>
      <c r="G104" s="39">
        <v>124.951006</v>
      </c>
      <c r="H104" s="39">
        <v>97.6339</v>
      </c>
      <c r="I104" s="39">
        <v>121.50825</v>
      </c>
      <c r="J104" s="39">
        <v>95.116109</v>
      </c>
      <c r="K104" s="39">
        <v>117.838465</v>
      </c>
      <c r="L104" s="39">
        <v>92.174481</v>
      </c>
      <c r="M104" s="39">
        <f t="shared" si="3"/>
        <v>25.663984</v>
      </c>
      <c r="N104" s="39">
        <f t="shared" si="4"/>
        <v>2566.3984</v>
      </c>
      <c r="O104" s="39">
        <f t="shared" ref="O104:P104" si="216">E104-K104</f>
        <v>10.295296</v>
      </c>
      <c r="P104" s="39">
        <f t="shared" si="216"/>
        <v>7.003186</v>
      </c>
      <c r="Q104" s="109">
        <f t="shared" si="6"/>
        <v>0.7822104692</v>
      </c>
      <c r="R104" s="109">
        <f t="shared" si="7"/>
        <v>0.08034803568</v>
      </c>
      <c r="S104" s="316">
        <f t="shared" si="8"/>
        <v>0.1136931659</v>
      </c>
      <c r="T104" s="109">
        <f t="shared" si="9"/>
        <v>0.07061253014</v>
      </c>
      <c r="U104" s="316">
        <f t="shared" si="10"/>
        <v>0.0008672911814</v>
      </c>
      <c r="V104" s="101">
        <f t="shared" si="11"/>
        <v>0.680231632</v>
      </c>
      <c r="W104" s="39">
        <f t="shared" si="12"/>
        <v>0.4902521905</v>
      </c>
      <c r="X104" s="2">
        <f t="shared" si="13"/>
        <v>0.1567671429</v>
      </c>
      <c r="Y104" s="2">
        <f t="shared" si="14"/>
        <v>0.3334850476</v>
      </c>
      <c r="Z104" s="109">
        <f t="shared" si="15"/>
        <v>0.003768618472</v>
      </c>
      <c r="AA104" s="317">
        <f t="shared" si="16"/>
        <v>0.005295009477</v>
      </c>
      <c r="AB104" s="109">
        <f t="shared" si="17"/>
        <v>0.00331887157</v>
      </c>
      <c r="AC104" s="109">
        <f t="shared" ref="AC104:AD104" si="217">RRI(20,E104,K104)</f>
        <v>-0.00417924157</v>
      </c>
      <c r="AD104" s="109">
        <f t="shared" si="217"/>
        <v>-0.003654782185</v>
      </c>
      <c r="AE104" s="317">
        <f t="shared" si="19"/>
        <v>-0.006016432075</v>
      </c>
      <c r="AF104" s="109">
        <f t="shared" si="20"/>
        <v>0.7822104692</v>
      </c>
      <c r="AG104" s="318">
        <f t="shared" si="21"/>
        <v>-0.006016432075</v>
      </c>
    </row>
    <row r="105" ht="12.75" customHeight="1">
      <c r="A105" s="2" t="s">
        <v>464</v>
      </c>
      <c r="B105" s="2" t="str">
        <f t="array" ref="B105">INDEX(Countries!D105:D365, MATCH(A105, Countries!B105:B365, 0))</f>
        <v>ARE</v>
      </c>
      <c r="C105" s="39">
        <v>80.009996</v>
      </c>
      <c r="D105" s="39">
        <v>13.023577</v>
      </c>
      <c r="E105" s="39">
        <v>79.519795</v>
      </c>
      <c r="F105" s="39">
        <v>12.900322</v>
      </c>
      <c r="G105" s="39">
        <v>77.021656</v>
      </c>
      <c r="H105" s="39">
        <v>12.619107</v>
      </c>
      <c r="I105" s="39">
        <v>77.486106</v>
      </c>
      <c r="J105" s="39">
        <v>12.614365</v>
      </c>
      <c r="K105" s="39">
        <v>72.69422</v>
      </c>
      <c r="L105" s="39">
        <v>11.218892</v>
      </c>
      <c r="M105" s="39">
        <f t="shared" si="3"/>
        <v>61.475328</v>
      </c>
      <c r="N105" s="39">
        <f t="shared" si="4"/>
        <v>6147.5328</v>
      </c>
      <c r="O105" s="39">
        <f t="shared" ref="O105:P105" si="218">E105-K105</f>
        <v>6.825575</v>
      </c>
      <c r="P105" s="39">
        <f t="shared" si="218"/>
        <v>1.68143</v>
      </c>
      <c r="Q105" s="109">
        <f t="shared" si="6"/>
        <v>0.1543299041</v>
      </c>
      <c r="R105" s="109">
        <f t="shared" si="7"/>
        <v>0.08583491695</v>
      </c>
      <c r="S105" s="316">
        <f t="shared" si="8"/>
        <v>0.07721683719</v>
      </c>
      <c r="T105" s="109">
        <f t="shared" si="9"/>
        <v>0.1303401574</v>
      </c>
      <c r="U105" s="316">
        <f t="shared" si="10"/>
        <v>0.0005350295079</v>
      </c>
      <c r="V105" s="101">
        <f t="shared" si="11"/>
        <v>0.2463426158</v>
      </c>
      <c r="W105" s="39">
        <f t="shared" si="12"/>
        <v>0.325027381</v>
      </c>
      <c r="X105" s="2">
        <f t="shared" si="13"/>
        <v>0.2449592857</v>
      </c>
      <c r="Y105" s="2">
        <f t="shared" si="14"/>
        <v>0.08006809524</v>
      </c>
      <c r="Z105" s="109">
        <f t="shared" si="15"/>
        <v>0.004062334673</v>
      </c>
      <c r="AA105" s="317">
        <f t="shared" si="16"/>
        <v>0.003656849991</v>
      </c>
      <c r="AB105" s="109">
        <f t="shared" si="17"/>
        <v>0.006147934261</v>
      </c>
      <c r="AC105" s="109">
        <f t="shared" ref="AC105:AD105" si="219">RRI(20,E105,K105)</f>
        <v>-0.004477152926</v>
      </c>
      <c r="AD105" s="109">
        <f t="shared" si="219"/>
        <v>-0.006958334364</v>
      </c>
      <c r="AE105" s="317">
        <f t="shared" si="19"/>
        <v>-0.004009988369</v>
      </c>
      <c r="AF105" s="109">
        <f t="shared" si="20"/>
        <v>0.1543299041</v>
      </c>
      <c r="AG105" s="318">
        <f t="shared" si="21"/>
        <v>-0.004009988369</v>
      </c>
    </row>
    <row r="106" ht="12.75" customHeight="1">
      <c r="A106" s="51" t="s">
        <v>183</v>
      </c>
      <c r="B106" s="2" t="str">
        <f t="array" ref="B106">INDEX(Countries!D106:D366, MATCH(A106, Countries!B106:B366, 0))</f>
        <v>USA</v>
      </c>
      <c r="C106" s="320">
        <v>2148.852135</v>
      </c>
      <c r="D106" s="320">
        <v>1898.536301</v>
      </c>
      <c r="E106" s="320">
        <v>2085.422164</v>
      </c>
      <c r="F106" s="320">
        <v>1845.49901</v>
      </c>
      <c r="G106" s="320">
        <v>1981.861799</v>
      </c>
      <c r="H106" s="320">
        <v>1769.233058</v>
      </c>
      <c r="I106" s="320">
        <v>1928.185023</v>
      </c>
      <c r="J106" s="320">
        <v>1727.140809</v>
      </c>
      <c r="K106" s="320">
        <v>1878.657784</v>
      </c>
      <c r="L106" s="320">
        <v>1677.884621</v>
      </c>
      <c r="M106" s="39">
        <f t="shared" si="3"/>
        <v>200.773163</v>
      </c>
      <c r="N106" s="39">
        <f t="shared" si="4"/>
        <v>20077.3163</v>
      </c>
      <c r="O106" s="320">
        <f t="shared" ref="O106:P106" si="220">E106-K106</f>
        <v>206.76438</v>
      </c>
      <c r="P106" s="320">
        <f t="shared" si="220"/>
        <v>167.614389</v>
      </c>
      <c r="Q106" s="85">
        <f t="shared" si="6"/>
        <v>0.8931294647</v>
      </c>
      <c r="R106" s="85">
        <f t="shared" si="7"/>
        <v>0.09914749328</v>
      </c>
      <c r="S106" s="79">
        <f t="shared" si="8"/>
        <v>0.1631772105</v>
      </c>
      <c r="T106" s="85">
        <f t="shared" si="9"/>
        <v>0.09082334268</v>
      </c>
      <c r="U106" s="79">
        <f t="shared" si="10"/>
        <v>0.01382692255</v>
      </c>
      <c r="V106" s="321">
        <f t="shared" si="11"/>
        <v>0.8106540836</v>
      </c>
      <c r="W106" s="320">
        <f t="shared" si="12"/>
        <v>9.845922857</v>
      </c>
      <c r="X106" s="51">
        <f t="shared" si="13"/>
        <v>1.864285286</v>
      </c>
      <c r="Y106" s="51">
        <f t="shared" si="14"/>
        <v>7.981637571</v>
      </c>
      <c r="Z106" s="85">
        <f t="shared" si="15"/>
        <v>0.004581945261</v>
      </c>
      <c r="AA106" s="85">
        <f t="shared" si="16"/>
        <v>0.007447732155</v>
      </c>
      <c r="AB106" s="85">
        <f t="shared" si="17"/>
        <v>0.004204100584</v>
      </c>
      <c r="AC106" s="85">
        <f t="shared" ref="AC106:AD106" si="221">RRI(20,E106,K106)</f>
        <v>-0.005207082615</v>
      </c>
      <c r="AD106" s="85">
        <f t="shared" si="221"/>
        <v>-0.004749478447</v>
      </c>
      <c r="AE106" s="317">
        <f t="shared" si="19"/>
        <v>-0.008867596473</v>
      </c>
      <c r="AF106" s="85">
        <f t="shared" si="20"/>
        <v>0.8931294647</v>
      </c>
      <c r="AG106" s="318">
        <f t="shared" si="21"/>
        <v>-0.008867596473</v>
      </c>
    </row>
    <row r="107" ht="12.75" customHeight="1">
      <c r="A107" s="2" t="s">
        <v>465</v>
      </c>
      <c r="B107" s="2" t="str">
        <f t="array" ref="B107">INDEX(Countries!D107:D367, MATCH(A107, Countries!B107:B367, 0))</f>
        <v>VUT</v>
      </c>
      <c r="C107" s="39">
        <v>17.769682</v>
      </c>
      <c r="D107" s="39">
        <v>0.0</v>
      </c>
      <c r="E107" s="39">
        <v>17.700817</v>
      </c>
      <c r="F107" s="39">
        <v>0.0</v>
      </c>
      <c r="G107" s="39">
        <v>17.700817</v>
      </c>
      <c r="H107" s="39">
        <v>0.0</v>
      </c>
      <c r="I107" s="39">
        <v>17.690338</v>
      </c>
      <c r="J107" s="39">
        <v>0.0</v>
      </c>
      <c r="K107" s="39">
        <v>17.636071</v>
      </c>
      <c r="L107" s="39">
        <v>0.0</v>
      </c>
      <c r="M107" s="39">
        <f t="shared" si="3"/>
        <v>17.636071</v>
      </c>
      <c r="N107" s="39">
        <f t="shared" si="4"/>
        <v>1763.6071</v>
      </c>
      <c r="O107" s="39">
        <f t="shared" ref="O107:P107" si="222">E107-K107</f>
        <v>0.064746</v>
      </c>
      <c r="P107" s="39">
        <f t="shared" si="222"/>
        <v>0</v>
      </c>
      <c r="Q107" s="109">
        <f t="shared" si="6"/>
        <v>0</v>
      </c>
      <c r="R107" s="109">
        <f t="shared" si="7"/>
        <v>0.003657797264</v>
      </c>
      <c r="S107" s="316">
        <f t="shared" si="8"/>
        <v>0.003657797264</v>
      </c>
      <c r="T107" s="109" t="str">
        <f t="shared" si="9"/>
        <v>#DIV/0!</v>
      </c>
      <c r="U107" s="316">
        <f t="shared" si="10"/>
        <v>0.0001298014944</v>
      </c>
      <c r="V107" s="101">
        <f t="shared" si="11"/>
        <v>0</v>
      </c>
      <c r="W107" s="39">
        <f t="shared" si="12"/>
        <v>0.003083142857</v>
      </c>
      <c r="X107" s="2">
        <f t="shared" si="13"/>
        <v>0.003083142857</v>
      </c>
      <c r="Y107" s="2">
        <f t="shared" si="14"/>
        <v>0</v>
      </c>
      <c r="Z107" s="109">
        <f t="shared" si="15"/>
        <v>0.0001735057981</v>
      </c>
      <c r="AA107" s="317">
        <f t="shared" si="16"/>
        <v>0.0001735057981</v>
      </c>
      <c r="AB107" s="109" t="str">
        <f t="shared" si="17"/>
        <v>#DIV/0!</v>
      </c>
      <c r="AC107" s="109">
        <f t="shared" ref="AC107:AD107" si="223">RRI(20,E107,K107)</f>
        <v>-0.0001832083834</v>
      </c>
      <c r="AD107" s="109" t="str">
        <f t="shared" si="223"/>
        <v>#NUM!</v>
      </c>
      <c r="AE107" s="317">
        <f t="shared" si="19"/>
        <v>-0.0001832083834</v>
      </c>
      <c r="AF107" s="109">
        <f t="shared" si="20"/>
        <v>0</v>
      </c>
      <c r="AG107" s="318">
        <f t="shared" si="21"/>
        <v>-0.0001832083834</v>
      </c>
    </row>
    <row r="108" ht="12.75" customHeight="1">
      <c r="A108" s="2" t="s">
        <v>1332</v>
      </c>
      <c r="B108" s="2" t="str">
        <f t="array" ref="B108">INDEX(Countries!D1:D368, MATCH(A108, Countries!B1:B368, 0))</f>
        <v>#N/A</v>
      </c>
      <c r="C108" s="39">
        <v>2918.368532</v>
      </c>
      <c r="D108" s="39">
        <v>1957.646263</v>
      </c>
      <c r="E108" s="39">
        <v>2835.331008</v>
      </c>
      <c r="F108" s="39">
        <v>1931.126392</v>
      </c>
      <c r="G108" s="39">
        <v>2803.137176</v>
      </c>
      <c r="H108" s="39">
        <v>1888.50041</v>
      </c>
      <c r="I108" s="39">
        <v>2819.901697</v>
      </c>
      <c r="J108" s="39">
        <v>1888.870446</v>
      </c>
      <c r="K108" s="39">
        <v>2781.476135</v>
      </c>
      <c r="L108" s="39">
        <v>1857.909775</v>
      </c>
      <c r="M108" s="39">
        <f t="shared" si="3"/>
        <v>923.56636</v>
      </c>
      <c r="N108" s="39">
        <f t="shared" si="4"/>
        <v>92356.636</v>
      </c>
      <c r="O108" s="39">
        <f t="shared" ref="O108:P108" si="224">E108-K108</f>
        <v>53.854873</v>
      </c>
      <c r="P108" s="39">
        <f t="shared" si="224"/>
        <v>73.216617</v>
      </c>
      <c r="Q108" s="109">
        <f t="shared" si="6"/>
        <v>0.6679581937</v>
      </c>
      <c r="R108" s="109">
        <f t="shared" si="7"/>
        <v>0.01899421015</v>
      </c>
      <c r="S108" s="316">
        <f t="shared" si="8"/>
        <v>-0.02141301168</v>
      </c>
      <c r="T108" s="109">
        <f t="shared" si="9"/>
        <v>0.03791394354</v>
      </c>
      <c r="U108" s="316">
        <f t="shared" si="10"/>
        <v>0.02047166622</v>
      </c>
      <c r="V108" s="101">
        <f t="shared" si="11"/>
        <v>1.35951703</v>
      </c>
      <c r="W108" s="39">
        <f t="shared" si="12"/>
        <v>2.564517762</v>
      </c>
      <c r="X108" s="2">
        <f t="shared" si="13"/>
        <v>-0.9219878095</v>
      </c>
      <c r="Y108" s="2">
        <f t="shared" si="14"/>
        <v>3.486505571</v>
      </c>
      <c r="Z108" s="109">
        <f t="shared" si="15"/>
        <v>0.0008787504847</v>
      </c>
      <c r="AA108" s="317">
        <f t="shared" si="16"/>
        <v>-0.0009596819386</v>
      </c>
      <c r="AB108" s="109">
        <f t="shared" si="17"/>
        <v>0.001780968113</v>
      </c>
      <c r="AC108" s="109">
        <f t="shared" ref="AC108:AD108" si="225">RRI(20,E108,K108)</f>
        <v>-0.0009583863263</v>
      </c>
      <c r="AD108" s="109">
        <f t="shared" si="225"/>
        <v>-0.001930702618</v>
      </c>
      <c r="AE108" s="317">
        <f t="shared" si="19"/>
        <v>0.001059910019</v>
      </c>
      <c r="AF108" s="109">
        <f t="shared" si="20"/>
        <v>0.6679581937</v>
      </c>
      <c r="AG108" s="318">
        <f t="shared" si="21"/>
        <v>0.001059910019</v>
      </c>
    </row>
    <row r="109" ht="12.75" customHeight="1">
      <c r="A109" s="2" t="s">
        <v>1333</v>
      </c>
      <c r="B109" s="2" t="str">
        <f t="array" ref="B109">INDEX(Countries!D1:D369, MATCH(A109, Countries!B1:B369, 0))</f>
        <v>#N/A</v>
      </c>
      <c r="C109" s="39">
        <v>1799.313855</v>
      </c>
      <c r="D109" s="39">
        <v>834.193806</v>
      </c>
      <c r="E109" s="39">
        <v>1718.177229</v>
      </c>
      <c r="F109" s="39">
        <v>793.014433</v>
      </c>
      <c r="G109" s="39">
        <v>1622.112847</v>
      </c>
      <c r="H109" s="39">
        <v>732.712277</v>
      </c>
      <c r="I109" s="39">
        <v>1599.76344</v>
      </c>
      <c r="J109" s="39">
        <v>736.577151</v>
      </c>
      <c r="K109" s="39">
        <v>1589.863153</v>
      </c>
      <c r="L109" s="39">
        <v>735.078649</v>
      </c>
      <c r="M109" s="39">
        <f t="shared" si="3"/>
        <v>854.784504</v>
      </c>
      <c r="N109" s="39">
        <f t="shared" si="4"/>
        <v>85478.4504</v>
      </c>
      <c r="O109" s="39">
        <f t="shared" ref="O109:P109" si="226">E109-K109</f>
        <v>128.314076</v>
      </c>
      <c r="P109" s="39">
        <f t="shared" si="226"/>
        <v>57.935784</v>
      </c>
      <c r="Q109" s="109">
        <f t="shared" si="6"/>
        <v>0.4623534092</v>
      </c>
      <c r="R109" s="109">
        <f t="shared" si="7"/>
        <v>0.07468034952</v>
      </c>
      <c r="S109" s="316">
        <f t="shared" si="8"/>
        <v>0.07607125179</v>
      </c>
      <c r="T109" s="109">
        <f t="shared" si="9"/>
        <v>0.07305766653</v>
      </c>
      <c r="U109" s="316">
        <f t="shared" si="10"/>
        <v>0.01170139387</v>
      </c>
      <c r="V109" s="101">
        <f t="shared" si="11"/>
        <v>0.4515154206</v>
      </c>
      <c r="W109" s="39">
        <f t="shared" si="12"/>
        <v>6.110194095</v>
      </c>
      <c r="X109" s="2">
        <f t="shared" si="13"/>
        <v>3.351347238</v>
      </c>
      <c r="Y109" s="2">
        <f t="shared" si="14"/>
        <v>2.758846857</v>
      </c>
      <c r="Z109" s="109">
        <f t="shared" si="15"/>
        <v>0.003395846744</v>
      </c>
      <c r="AA109" s="317">
        <f t="shared" si="16"/>
        <v>0.003472466707</v>
      </c>
      <c r="AB109" s="109">
        <f t="shared" si="17"/>
        <v>0.003307201321</v>
      </c>
      <c r="AC109" s="109">
        <f t="shared" ref="AC109:AD109" si="227">RRI(20,E109,K109)</f>
        <v>-0.003873281075</v>
      </c>
      <c r="AD109" s="109">
        <f t="shared" si="227"/>
        <v>-0.003786011071</v>
      </c>
      <c r="AE109" s="317">
        <f t="shared" si="19"/>
        <v>-0.003948201409</v>
      </c>
      <c r="AF109" s="109">
        <f t="shared" si="20"/>
        <v>0.4623534092</v>
      </c>
      <c r="AG109" s="318">
        <f t="shared" si="21"/>
        <v>-0.003948201409</v>
      </c>
    </row>
    <row r="110" ht="12.75" customHeight="1">
      <c r="A110" s="2" t="s">
        <v>468</v>
      </c>
      <c r="B110" s="2" t="str">
        <f t="array" ref="B110">INDEX(Countries!D110:D370, MATCH(A110, Countries!B110:B370, 0))</f>
        <v>VIR</v>
      </c>
      <c r="C110" s="39">
        <v>2.087308</v>
      </c>
      <c r="D110" s="39">
        <v>1.223912</v>
      </c>
      <c r="E110" s="39">
        <v>2.067021</v>
      </c>
      <c r="F110" s="39">
        <v>1.208262</v>
      </c>
      <c r="G110" s="39">
        <v>2.067021</v>
      </c>
      <c r="H110" s="39">
        <v>1.208262</v>
      </c>
      <c r="I110" s="39">
        <v>2.061252</v>
      </c>
      <c r="J110" s="39">
        <v>1.211771</v>
      </c>
      <c r="K110" s="39">
        <v>2.049654</v>
      </c>
      <c r="L110" s="39">
        <v>1.200173</v>
      </c>
      <c r="M110" s="39">
        <f t="shared" si="3"/>
        <v>0.849481</v>
      </c>
      <c r="N110" s="39">
        <f t="shared" si="4"/>
        <v>84.9481</v>
      </c>
      <c r="O110" s="39">
        <f t="shared" ref="O110:P110" si="228">E110-K110</f>
        <v>0.017367</v>
      </c>
      <c r="P110" s="39">
        <f t="shared" si="228"/>
        <v>0.008089</v>
      </c>
      <c r="Q110" s="109">
        <f t="shared" si="6"/>
        <v>0.5855490732</v>
      </c>
      <c r="R110" s="109">
        <f t="shared" si="7"/>
        <v>0.008401946569</v>
      </c>
      <c r="S110" s="316">
        <f t="shared" si="8"/>
        <v>0.01080396246</v>
      </c>
      <c r="T110" s="109">
        <f t="shared" si="9"/>
        <v>0.006694740048</v>
      </c>
      <c r="U110" s="316">
        <f t="shared" si="10"/>
        <v>0.00001508545481</v>
      </c>
      <c r="V110" s="101">
        <f t="shared" si="11"/>
        <v>0.4657684114</v>
      </c>
      <c r="W110" s="39">
        <f t="shared" si="12"/>
        <v>0.000827</v>
      </c>
      <c r="X110" s="2">
        <f t="shared" si="13"/>
        <v>0.0004418095238</v>
      </c>
      <c r="Y110" s="2">
        <f t="shared" si="14"/>
        <v>0.0003851904762</v>
      </c>
      <c r="Z110" s="109">
        <f t="shared" si="15"/>
        <v>0.000396204106</v>
      </c>
      <c r="AA110" s="317">
        <f t="shared" si="16"/>
        <v>0.0005117113397</v>
      </c>
      <c r="AB110" s="109">
        <f t="shared" si="17"/>
        <v>0.0003147207284</v>
      </c>
      <c r="AC110" s="109">
        <f t="shared" ref="AC110:AD110" si="229">RRI(20,E110,K110)</f>
        <v>-0.0004217831186</v>
      </c>
      <c r="AD110" s="109">
        <f t="shared" si="229"/>
        <v>-0.0003358061217</v>
      </c>
      <c r="AE110" s="317">
        <f t="shared" si="19"/>
        <v>-0.0005429899809</v>
      </c>
      <c r="AF110" s="109">
        <f t="shared" si="20"/>
        <v>0.5855490732</v>
      </c>
      <c r="AG110" s="318">
        <f t="shared" si="21"/>
        <v>-0.0005429899809</v>
      </c>
    </row>
    <row r="111" ht="12.75" customHeight="1">
      <c r="A111" s="2" t="s">
        <v>470</v>
      </c>
      <c r="B111" s="2" t="str">
        <f t="array" ref="B111">INDEX(Countries!D111:D371, MATCH(A111, Countries!B111:B371, 0))</f>
        <v>YEM</v>
      </c>
      <c r="C111" s="39">
        <v>15.634238</v>
      </c>
      <c r="D111" s="39">
        <v>2.418147</v>
      </c>
      <c r="E111" s="39">
        <v>15.265364</v>
      </c>
      <c r="F111" s="39">
        <v>2.353974</v>
      </c>
      <c r="G111" s="39">
        <v>15.403492</v>
      </c>
      <c r="H111" s="39">
        <v>2.353974</v>
      </c>
      <c r="I111" s="39">
        <v>15.410758</v>
      </c>
      <c r="J111" s="39">
        <v>2.417552</v>
      </c>
      <c r="K111" s="39">
        <v>15.4196</v>
      </c>
      <c r="L111" s="39">
        <v>2.417552</v>
      </c>
      <c r="M111" s="39">
        <f t="shared" si="3"/>
        <v>13.002048</v>
      </c>
      <c r="N111" s="39">
        <f t="shared" si="4"/>
        <v>1300.2048</v>
      </c>
      <c r="O111" s="39">
        <f t="shared" ref="O111:P111" si="230">E111-K111</f>
        <v>-0.154236</v>
      </c>
      <c r="P111" s="39">
        <f t="shared" si="230"/>
        <v>-0.063578</v>
      </c>
      <c r="Q111" s="109">
        <f t="shared" si="6"/>
        <v>0.1567843524</v>
      </c>
      <c r="R111" s="109">
        <f t="shared" si="7"/>
        <v>-0.01010365688</v>
      </c>
      <c r="S111" s="316">
        <f t="shared" si="8"/>
        <v>-0.007021552288</v>
      </c>
      <c r="T111" s="109">
        <f t="shared" si="9"/>
        <v>-0.02700879449</v>
      </c>
      <c r="U111" s="316">
        <f t="shared" si="10"/>
        <v>0.0001134882663</v>
      </c>
      <c r="V111" s="101">
        <f t="shared" si="11"/>
        <v>0.4122124536</v>
      </c>
      <c r="W111" s="39">
        <f t="shared" si="12"/>
        <v>-0.007344571429</v>
      </c>
      <c r="X111" s="2">
        <f t="shared" si="13"/>
        <v>-0.004317047619</v>
      </c>
      <c r="Y111" s="2">
        <f t="shared" si="14"/>
        <v>-0.00302752381</v>
      </c>
      <c r="Z111" s="109">
        <f t="shared" si="15"/>
        <v>-0.0004697748255</v>
      </c>
      <c r="AA111" s="317">
        <f t="shared" si="16"/>
        <v>-0.0003266508697</v>
      </c>
      <c r="AB111" s="109">
        <f t="shared" si="17"/>
        <v>-0.001252001557</v>
      </c>
      <c r="AC111" s="109">
        <f t="shared" ref="AC111:AD111" si="231">RRI(20,E111,K111)</f>
        <v>0.0005027741566</v>
      </c>
      <c r="AD111" s="109">
        <f t="shared" si="231"/>
        <v>0.001333412915</v>
      </c>
      <c r="AE111" s="317">
        <f t="shared" si="19"/>
        <v>0.0003499120038</v>
      </c>
      <c r="AF111" s="109">
        <f t="shared" si="20"/>
        <v>0.1567843524</v>
      </c>
      <c r="AG111" s="318">
        <f t="shared" si="21"/>
        <v>0.0003499120038</v>
      </c>
    </row>
    <row r="112" ht="12.75" customHeight="1">
      <c r="B112" s="2"/>
      <c r="M112" s="2"/>
      <c r="N112" s="2"/>
    </row>
    <row r="113" ht="12.75" customHeight="1">
      <c r="A113" s="38" t="s">
        <v>169</v>
      </c>
      <c r="B113" s="2" t="s">
        <v>169</v>
      </c>
      <c r="C113" s="39">
        <f t="shared" ref="C113:N113" si="232">SUM(C5:C111)</f>
        <v>145594.6511</v>
      </c>
      <c r="D113" s="39">
        <f t="shared" si="232"/>
        <v>61024.07059</v>
      </c>
      <c r="E113" s="39">
        <f t="shared" si="232"/>
        <v>141944.9777</v>
      </c>
      <c r="F113" s="39">
        <f t="shared" si="232"/>
        <v>59369.93401</v>
      </c>
      <c r="G113" s="39">
        <f t="shared" si="232"/>
        <v>138052.1381</v>
      </c>
      <c r="H113" s="39">
        <f t="shared" si="232"/>
        <v>58323.31214</v>
      </c>
      <c r="I113" s="39">
        <f t="shared" si="232"/>
        <v>136781.0594</v>
      </c>
      <c r="J113" s="39">
        <f t="shared" si="232"/>
        <v>57677.8685</v>
      </c>
      <c r="K113" s="39">
        <f t="shared" si="232"/>
        <v>135869.5528</v>
      </c>
      <c r="L113" s="39">
        <f t="shared" si="232"/>
        <v>57235.352</v>
      </c>
      <c r="M113" s="39">
        <f t="shared" si="232"/>
        <v>78634.20084</v>
      </c>
      <c r="N113" s="92">
        <f t="shared" si="232"/>
        <v>7863420.084</v>
      </c>
      <c r="Q113" s="109">
        <f>L113/K113</f>
        <v>0.4212522291</v>
      </c>
      <c r="AE113" s="317">
        <f>RRI(20,(E113-F113),(K113-L113))</f>
        <v>-0.002442051857</v>
      </c>
      <c r="AG113" s="318">
        <f>IF(ISNUMBER(AE113),AE113,0)</f>
        <v>-0.002442051857</v>
      </c>
    </row>
    <row r="114" ht="12.75" customHeight="1">
      <c r="B114" s="2"/>
      <c r="M114" s="2"/>
      <c r="N114" s="2"/>
    </row>
    <row r="115" ht="12.75" customHeight="1">
      <c r="B115" s="2"/>
      <c r="M115" s="2"/>
      <c r="N115" s="2"/>
    </row>
    <row r="116" ht="12.75" customHeight="1">
      <c r="B116" s="2"/>
      <c r="M116" s="2"/>
      <c r="N116" s="2"/>
    </row>
    <row r="117" ht="12.75" customHeight="1">
      <c r="B117" s="2"/>
      <c r="M117" s="2"/>
      <c r="N117" s="2"/>
    </row>
    <row r="118" ht="12.75" customHeight="1">
      <c r="B118" s="2"/>
      <c r="M118" s="2"/>
      <c r="N118" s="2"/>
    </row>
    <row r="119" ht="12.75" customHeight="1">
      <c r="B119" s="2"/>
      <c r="M119" s="2"/>
      <c r="N119" s="2"/>
    </row>
    <row r="120" ht="12.75" customHeight="1">
      <c r="B120" s="2"/>
      <c r="M120" s="2"/>
      <c r="N120" s="2"/>
    </row>
    <row r="121" ht="12.75" customHeight="1">
      <c r="B121" s="2"/>
      <c r="M121" s="2"/>
      <c r="N121" s="2"/>
    </row>
    <row r="122" ht="12.75" customHeight="1">
      <c r="B122" s="2"/>
      <c r="M122" s="2"/>
      <c r="N122" s="2"/>
    </row>
    <row r="123" ht="12.75" customHeight="1">
      <c r="B123" s="2"/>
      <c r="M123" s="2"/>
      <c r="N123" s="2"/>
    </row>
    <row r="124" ht="12.75" customHeight="1">
      <c r="B124" s="2"/>
      <c r="M124" s="2"/>
      <c r="N124" s="2"/>
    </row>
    <row r="125" ht="12.75" customHeight="1">
      <c r="B125" s="2"/>
      <c r="M125" s="2"/>
      <c r="N125" s="2"/>
    </row>
    <row r="126" ht="12.75" customHeight="1">
      <c r="B126" s="2"/>
      <c r="M126" s="2"/>
      <c r="N126" s="2"/>
    </row>
    <row r="127" ht="12.75" customHeight="1">
      <c r="B127" s="2"/>
      <c r="M127" s="2"/>
      <c r="N127" s="2"/>
    </row>
    <row r="128" ht="12.75" customHeight="1">
      <c r="B128" s="2"/>
      <c r="M128" s="2"/>
      <c r="N128" s="2"/>
    </row>
    <row r="129" ht="12.75" customHeight="1">
      <c r="B129" s="2"/>
      <c r="M129" s="2"/>
      <c r="N129" s="2"/>
    </row>
    <row r="130" ht="12.75" customHeight="1">
      <c r="B130" s="2"/>
      <c r="M130" s="2"/>
      <c r="N130" s="2"/>
    </row>
    <row r="131" ht="12.75" customHeight="1">
      <c r="B131" s="2"/>
      <c r="M131" s="2"/>
      <c r="N131" s="2"/>
    </row>
    <row r="132" ht="12.75" customHeight="1">
      <c r="B132" s="2"/>
      <c r="M132" s="2"/>
      <c r="N132" s="2"/>
    </row>
    <row r="133" ht="12.75" customHeight="1">
      <c r="B133" s="2"/>
      <c r="M133" s="2"/>
      <c r="N133" s="2"/>
    </row>
    <row r="134" ht="12.75" customHeight="1">
      <c r="B134" s="2"/>
      <c r="M134" s="2"/>
      <c r="N134" s="2"/>
    </row>
    <row r="135" ht="12.75" customHeight="1">
      <c r="B135" s="2"/>
      <c r="M135" s="2"/>
      <c r="N135" s="2"/>
    </row>
    <row r="136" ht="12.75" customHeight="1">
      <c r="B136" s="2"/>
      <c r="M136" s="2"/>
      <c r="N136" s="2"/>
    </row>
    <row r="137" ht="12.75" customHeight="1">
      <c r="B137" s="2"/>
      <c r="M137" s="2"/>
      <c r="N137" s="2"/>
    </row>
    <row r="138" ht="12.75" customHeight="1">
      <c r="B138" s="2"/>
      <c r="M138" s="2"/>
      <c r="N138" s="2"/>
    </row>
    <row r="139" ht="12.75" customHeight="1">
      <c r="B139" s="2"/>
      <c r="M139" s="2"/>
      <c r="N139" s="2"/>
    </row>
    <row r="140" ht="12.75" customHeight="1">
      <c r="B140" s="2"/>
      <c r="M140" s="2"/>
      <c r="N140" s="2"/>
    </row>
    <row r="141" ht="12.75" customHeight="1">
      <c r="B141" s="2"/>
      <c r="M141" s="2"/>
      <c r="N141" s="2"/>
    </row>
    <row r="142" ht="12.75" customHeight="1">
      <c r="B142" s="2"/>
      <c r="M142" s="2"/>
      <c r="N142" s="2"/>
    </row>
    <row r="143" ht="12.75" customHeight="1">
      <c r="B143" s="2"/>
      <c r="M143" s="2"/>
      <c r="N143" s="2"/>
    </row>
    <row r="144" ht="12.75" customHeight="1">
      <c r="B144" s="2"/>
      <c r="M144" s="2"/>
      <c r="N144" s="2"/>
    </row>
    <row r="145" ht="12.75" customHeight="1">
      <c r="B145" s="2"/>
      <c r="M145" s="2"/>
      <c r="N145" s="2"/>
    </row>
    <row r="146" ht="12.75" customHeight="1">
      <c r="B146" s="2"/>
      <c r="M146" s="2"/>
      <c r="N146" s="2"/>
    </row>
    <row r="147" ht="12.75" customHeight="1">
      <c r="B147" s="2"/>
      <c r="M147" s="2"/>
      <c r="N147" s="2"/>
    </row>
    <row r="148" ht="12.75" customHeight="1">
      <c r="B148" s="2"/>
      <c r="M148" s="2"/>
      <c r="N148" s="2"/>
    </row>
    <row r="149" ht="12.75" customHeight="1">
      <c r="B149" s="2"/>
      <c r="M149" s="2"/>
      <c r="N149" s="2"/>
    </row>
    <row r="150" ht="12.75" customHeight="1">
      <c r="B150" s="2"/>
      <c r="M150" s="2"/>
      <c r="N150" s="2"/>
    </row>
    <row r="151" ht="12.75" customHeight="1">
      <c r="B151" s="2"/>
      <c r="M151" s="2"/>
      <c r="N151" s="2"/>
    </row>
    <row r="152" ht="12.75" customHeight="1">
      <c r="B152" s="2"/>
      <c r="M152" s="2"/>
      <c r="N152" s="2"/>
    </row>
    <row r="153" ht="12.75" customHeight="1">
      <c r="B153" s="2"/>
      <c r="M153" s="2"/>
      <c r="N153" s="2"/>
    </row>
    <row r="154" ht="12.75" customHeight="1">
      <c r="B154" s="2"/>
      <c r="M154" s="2"/>
      <c r="N154" s="2"/>
    </row>
    <row r="155" ht="12.75" customHeight="1">
      <c r="B155" s="2"/>
      <c r="M155" s="2"/>
      <c r="N155" s="2"/>
    </row>
    <row r="156" ht="12.75" customHeight="1">
      <c r="B156" s="2"/>
      <c r="M156" s="2"/>
      <c r="N156" s="2"/>
    </row>
    <row r="157" ht="12.75" customHeight="1">
      <c r="B157" s="2"/>
      <c r="M157" s="2"/>
      <c r="N157" s="2"/>
    </row>
    <row r="158" ht="12.75" customHeight="1">
      <c r="B158" s="2"/>
      <c r="M158" s="2"/>
      <c r="N158" s="2"/>
    </row>
    <row r="159" ht="12.75" customHeight="1">
      <c r="B159" s="2"/>
      <c r="M159" s="2"/>
      <c r="N159" s="2"/>
    </row>
    <row r="160" ht="12.75" customHeight="1">
      <c r="B160" s="2"/>
      <c r="M160" s="2"/>
      <c r="N160" s="2"/>
    </row>
    <row r="161" ht="12.75" customHeight="1">
      <c r="B161" s="2"/>
      <c r="M161" s="2"/>
      <c r="N161" s="2"/>
    </row>
    <row r="162" ht="12.75" customHeight="1">
      <c r="B162" s="2"/>
      <c r="M162" s="2"/>
      <c r="N162" s="2"/>
    </row>
    <row r="163" ht="12.75" customHeight="1">
      <c r="B163" s="2"/>
      <c r="M163" s="2"/>
      <c r="N163" s="2"/>
    </row>
    <row r="164" ht="12.75" customHeight="1">
      <c r="B164" s="2"/>
      <c r="M164" s="2"/>
      <c r="N164" s="2"/>
    </row>
    <row r="165" ht="12.75" customHeight="1">
      <c r="B165" s="2"/>
      <c r="M165" s="2"/>
      <c r="N165" s="2"/>
    </row>
    <row r="166" ht="12.75" customHeight="1">
      <c r="B166" s="2"/>
      <c r="M166" s="2"/>
      <c r="N166" s="2"/>
    </row>
    <row r="167" ht="12.75" customHeight="1">
      <c r="B167" s="2"/>
      <c r="M167" s="2"/>
      <c r="N167" s="2"/>
    </row>
    <row r="168" ht="12.75" customHeight="1">
      <c r="B168" s="2"/>
      <c r="M168" s="2"/>
      <c r="N168" s="2"/>
    </row>
    <row r="169" ht="12.75" customHeight="1">
      <c r="B169" s="2"/>
      <c r="M169" s="2"/>
      <c r="N169" s="2"/>
    </row>
    <row r="170" ht="12.75" customHeight="1">
      <c r="B170" s="2"/>
      <c r="M170" s="2"/>
      <c r="N170" s="2"/>
    </row>
    <row r="171" ht="12.75" customHeight="1">
      <c r="B171" s="2"/>
      <c r="M171" s="2"/>
      <c r="N171" s="2"/>
    </row>
    <row r="172" ht="12.75" customHeight="1">
      <c r="B172" s="2"/>
      <c r="M172" s="2"/>
      <c r="N172" s="2"/>
    </row>
    <row r="173" ht="12.75" customHeight="1">
      <c r="B173" s="2"/>
      <c r="M173" s="2"/>
      <c r="N173" s="2"/>
    </row>
    <row r="174" ht="12.75" customHeight="1">
      <c r="B174" s="2"/>
      <c r="M174" s="2"/>
      <c r="N174" s="2"/>
    </row>
    <row r="175" ht="12.75" customHeight="1">
      <c r="B175" s="2"/>
      <c r="M175" s="2"/>
      <c r="N175" s="2"/>
    </row>
    <row r="176" ht="12.75" customHeight="1">
      <c r="B176" s="2"/>
      <c r="M176" s="2"/>
      <c r="N176" s="2"/>
    </row>
    <row r="177" ht="12.75" customHeight="1">
      <c r="B177" s="2"/>
      <c r="M177" s="2"/>
      <c r="N177" s="2"/>
    </row>
    <row r="178" ht="12.75" customHeight="1">
      <c r="B178" s="2"/>
      <c r="M178" s="2"/>
      <c r="N178" s="2"/>
    </row>
    <row r="179" ht="12.75" customHeight="1">
      <c r="B179" s="2"/>
      <c r="M179" s="2"/>
      <c r="N179" s="2"/>
    </row>
    <row r="180" ht="12.75" customHeight="1">
      <c r="B180" s="2"/>
      <c r="M180" s="2"/>
      <c r="N180" s="2"/>
    </row>
    <row r="181" ht="12.75" customHeight="1">
      <c r="B181" s="2"/>
      <c r="M181" s="2"/>
      <c r="N181" s="2"/>
    </row>
    <row r="182" ht="12.75" customHeight="1">
      <c r="B182" s="2"/>
      <c r="M182" s="2"/>
      <c r="N182" s="2"/>
    </row>
    <row r="183" ht="12.75" customHeight="1">
      <c r="B183" s="2"/>
      <c r="M183" s="2"/>
      <c r="N183" s="2"/>
    </row>
    <row r="184" ht="12.75" customHeight="1">
      <c r="B184" s="2"/>
      <c r="M184" s="2"/>
      <c r="N184" s="2"/>
    </row>
    <row r="185" ht="12.75" customHeight="1">
      <c r="B185" s="2"/>
      <c r="M185" s="2"/>
      <c r="N185" s="2"/>
    </row>
    <row r="186" ht="12.75" customHeight="1">
      <c r="B186" s="2"/>
      <c r="M186" s="2"/>
      <c r="N186" s="2"/>
    </row>
    <row r="187" ht="12.75" customHeight="1">
      <c r="B187" s="2"/>
      <c r="M187" s="2"/>
      <c r="N187" s="2"/>
    </row>
    <row r="188" ht="12.75" customHeight="1">
      <c r="B188" s="2"/>
      <c r="M188" s="2"/>
      <c r="N188" s="2"/>
    </row>
    <row r="189" ht="12.75" customHeight="1">
      <c r="B189" s="2"/>
      <c r="M189" s="2"/>
      <c r="N189" s="2"/>
    </row>
    <row r="190" ht="12.75" customHeight="1">
      <c r="B190" s="2"/>
      <c r="M190" s="2"/>
      <c r="N190" s="2"/>
    </row>
    <row r="191" ht="12.75" customHeight="1">
      <c r="B191" s="2"/>
      <c r="M191" s="2"/>
      <c r="N191" s="2"/>
    </row>
    <row r="192" ht="12.75" customHeight="1">
      <c r="B192" s="2"/>
      <c r="M192" s="2"/>
      <c r="N192" s="2"/>
    </row>
    <row r="193" ht="12.75" customHeight="1">
      <c r="B193" s="2"/>
      <c r="M193" s="2"/>
      <c r="N193" s="2"/>
    </row>
    <row r="194" ht="12.75" customHeight="1">
      <c r="B194" s="2"/>
      <c r="M194" s="2"/>
      <c r="N194" s="2"/>
    </row>
    <row r="195" ht="12.75" customHeight="1">
      <c r="B195" s="2"/>
      <c r="M195" s="2"/>
      <c r="N195" s="2"/>
    </row>
    <row r="196" ht="12.75" customHeight="1">
      <c r="B196" s="2"/>
      <c r="M196" s="2"/>
      <c r="N196" s="2"/>
    </row>
    <row r="197" ht="12.75" customHeight="1">
      <c r="B197" s="2"/>
      <c r="M197" s="2"/>
      <c r="N197" s="2"/>
    </row>
    <row r="198" ht="12.75" customHeight="1">
      <c r="B198" s="2"/>
      <c r="M198" s="2"/>
      <c r="N198" s="2"/>
    </row>
    <row r="199" ht="12.75" customHeight="1">
      <c r="B199" s="2"/>
      <c r="M199" s="2"/>
      <c r="N199" s="2"/>
    </row>
    <row r="200" ht="12.75" customHeight="1">
      <c r="B200" s="2"/>
      <c r="M200" s="2"/>
      <c r="N200" s="2"/>
    </row>
    <row r="201" ht="12.75" customHeight="1">
      <c r="B201" s="2"/>
      <c r="M201" s="2"/>
      <c r="N201" s="2"/>
    </row>
    <row r="202" ht="12.75" customHeight="1">
      <c r="B202" s="2"/>
      <c r="M202" s="2"/>
      <c r="N202" s="2"/>
    </row>
    <row r="203" ht="12.75" customHeight="1">
      <c r="B203" s="2"/>
      <c r="M203" s="2"/>
      <c r="N203" s="2"/>
    </row>
    <row r="204" ht="12.75" customHeight="1">
      <c r="B204" s="2"/>
      <c r="M204" s="2"/>
      <c r="N204" s="2"/>
    </row>
    <row r="205" ht="12.75" customHeight="1">
      <c r="B205" s="2"/>
      <c r="M205" s="2"/>
      <c r="N205" s="2"/>
    </row>
    <row r="206" ht="12.75" customHeight="1">
      <c r="B206" s="2"/>
      <c r="M206" s="2"/>
      <c r="N206" s="2"/>
    </row>
    <row r="207" ht="12.75" customHeight="1">
      <c r="B207" s="2"/>
      <c r="M207" s="2"/>
      <c r="N207" s="2"/>
    </row>
    <row r="208" ht="12.75" customHeight="1">
      <c r="B208" s="2"/>
      <c r="M208" s="2"/>
      <c r="N208" s="2"/>
    </row>
    <row r="209" ht="12.75" customHeight="1">
      <c r="B209" s="2"/>
      <c r="M209" s="2"/>
      <c r="N209" s="2"/>
    </row>
    <row r="210" ht="12.75" customHeight="1">
      <c r="B210" s="2"/>
      <c r="M210" s="2"/>
      <c r="N210" s="2"/>
    </row>
    <row r="211" ht="12.75" customHeight="1">
      <c r="B211" s="2"/>
      <c r="M211" s="2"/>
      <c r="N211" s="2"/>
    </row>
    <row r="212" ht="12.75" customHeight="1">
      <c r="B212" s="2"/>
      <c r="M212" s="2"/>
      <c r="N212" s="2"/>
    </row>
    <row r="213" ht="12.75" customHeight="1">
      <c r="B213" s="2"/>
      <c r="M213" s="2"/>
      <c r="N213" s="2"/>
    </row>
    <row r="214" ht="12.75" customHeight="1">
      <c r="B214" s="2"/>
      <c r="M214" s="2"/>
      <c r="N214" s="2"/>
    </row>
    <row r="215" ht="12.75" customHeight="1">
      <c r="B215" s="2"/>
      <c r="M215" s="2"/>
      <c r="N215" s="2"/>
    </row>
    <row r="216" ht="12.75" customHeight="1">
      <c r="B216" s="2"/>
      <c r="M216" s="2"/>
      <c r="N216" s="2"/>
    </row>
    <row r="217" ht="12.75" customHeight="1">
      <c r="B217" s="2"/>
      <c r="M217" s="2"/>
      <c r="N217" s="2"/>
    </row>
    <row r="218" ht="12.75" customHeight="1">
      <c r="B218" s="2"/>
      <c r="M218" s="2"/>
      <c r="N218" s="2"/>
    </row>
    <row r="219" ht="12.75" customHeight="1">
      <c r="B219" s="2"/>
      <c r="M219" s="2"/>
      <c r="N219" s="2"/>
    </row>
    <row r="220" ht="12.75" customHeight="1">
      <c r="B220" s="2"/>
      <c r="M220" s="2"/>
      <c r="N220" s="2"/>
    </row>
    <row r="221" ht="12.75" customHeight="1">
      <c r="B221" s="2"/>
      <c r="M221" s="2"/>
      <c r="N221" s="2"/>
    </row>
    <row r="222" ht="12.75" customHeight="1">
      <c r="B222" s="2"/>
      <c r="M222" s="2"/>
      <c r="N222" s="2"/>
    </row>
    <row r="223" ht="12.75" customHeight="1">
      <c r="B223" s="2"/>
      <c r="M223" s="2"/>
      <c r="N223" s="2"/>
    </row>
    <row r="224" ht="12.75" customHeight="1">
      <c r="B224" s="2"/>
      <c r="M224" s="2"/>
      <c r="N224" s="2"/>
    </row>
    <row r="225" ht="12.75" customHeight="1">
      <c r="B225" s="2"/>
      <c r="M225" s="2"/>
      <c r="N225" s="2"/>
    </row>
    <row r="226" ht="12.75" customHeight="1">
      <c r="B226" s="2"/>
      <c r="M226" s="2"/>
      <c r="N226" s="2"/>
    </row>
    <row r="227" ht="12.75" customHeight="1">
      <c r="B227" s="2"/>
      <c r="M227" s="2"/>
      <c r="N227" s="2"/>
    </row>
    <row r="228" ht="12.75" customHeight="1">
      <c r="B228" s="2"/>
      <c r="M228" s="2"/>
      <c r="N228" s="2"/>
    </row>
    <row r="229" ht="12.75" customHeight="1">
      <c r="B229" s="2"/>
      <c r="M229" s="2"/>
      <c r="N229" s="2"/>
    </row>
    <row r="230" ht="12.75" customHeight="1">
      <c r="B230" s="2"/>
      <c r="M230" s="2"/>
      <c r="N230" s="2"/>
    </row>
    <row r="231" ht="12.75" customHeight="1">
      <c r="B231" s="2"/>
      <c r="M231" s="2"/>
      <c r="N231" s="2"/>
    </row>
    <row r="232" ht="12.75" customHeight="1">
      <c r="B232" s="2"/>
      <c r="M232" s="2"/>
      <c r="N232" s="2"/>
    </row>
    <row r="233" ht="12.75" customHeight="1">
      <c r="B233" s="2"/>
      <c r="M233" s="2"/>
      <c r="N233" s="2"/>
    </row>
    <row r="234" ht="12.75" customHeight="1">
      <c r="B234" s="2"/>
      <c r="M234" s="2"/>
      <c r="N234" s="2"/>
    </row>
    <row r="235" ht="12.75" customHeight="1">
      <c r="B235" s="2"/>
      <c r="M235" s="2"/>
      <c r="N235" s="2"/>
    </row>
    <row r="236" ht="12.75" customHeight="1">
      <c r="B236" s="2"/>
      <c r="M236" s="2"/>
      <c r="N236" s="2"/>
    </row>
    <row r="237" ht="12.75" customHeight="1">
      <c r="B237" s="2"/>
      <c r="M237" s="2"/>
      <c r="N237" s="2"/>
    </row>
    <row r="238" ht="12.75" customHeight="1">
      <c r="B238" s="2"/>
      <c r="M238" s="2"/>
      <c r="N238" s="2"/>
    </row>
    <row r="239" ht="12.75" customHeight="1">
      <c r="B239" s="2"/>
      <c r="M239" s="2"/>
      <c r="N239" s="2"/>
    </row>
    <row r="240" ht="12.75" customHeight="1">
      <c r="B240" s="2"/>
      <c r="M240" s="2"/>
      <c r="N240" s="2"/>
    </row>
    <row r="241" ht="12.75" customHeight="1">
      <c r="B241" s="2"/>
      <c r="M241" s="2"/>
      <c r="N241" s="2"/>
    </row>
    <row r="242" ht="12.75" customHeight="1">
      <c r="B242" s="2"/>
      <c r="M242" s="2"/>
      <c r="N242" s="2"/>
    </row>
    <row r="243" ht="12.75" customHeight="1">
      <c r="B243" s="2"/>
      <c r="M243" s="2"/>
      <c r="N243" s="2"/>
    </row>
    <row r="244" ht="12.75" customHeight="1">
      <c r="B244" s="2"/>
      <c r="M244" s="2"/>
      <c r="N244" s="2"/>
    </row>
    <row r="245" ht="12.75" customHeight="1">
      <c r="B245" s="2"/>
      <c r="M245" s="2"/>
      <c r="N245" s="2"/>
    </row>
    <row r="246" ht="12.75" customHeight="1">
      <c r="B246" s="2"/>
      <c r="M246" s="2"/>
      <c r="N246" s="2"/>
    </row>
    <row r="247" ht="12.75" customHeight="1">
      <c r="B247" s="2"/>
      <c r="M247" s="2"/>
      <c r="N247" s="2"/>
    </row>
    <row r="248" ht="12.75" customHeight="1">
      <c r="B248" s="2"/>
      <c r="M248" s="2"/>
      <c r="N248" s="2"/>
    </row>
    <row r="249" ht="12.75" customHeight="1">
      <c r="B249" s="2"/>
      <c r="M249" s="2"/>
      <c r="N249" s="2"/>
    </row>
    <row r="250" ht="12.75" customHeight="1">
      <c r="B250" s="2"/>
      <c r="M250" s="2"/>
      <c r="N250" s="2"/>
    </row>
    <row r="251" ht="12.75" customHeight="1">
      <c r="B251" s="2"/>
      <c r="M251" s="2"/>
      <c r="N251" s="2"/>
    </row>
    <row r="252" ht="12.75" customHeight="1">
      <c r="B252" s="2"/>
      <c r="M252" s="2"/>
      <c r="N252" s="2"/>
    </row>
    <row r="253" ht="12.75" customHeight="1">
      <c r="B253" s="2"/>
      <c r="M253" s="2"/>
      <c r="N253" s="2"/>
    </row>
    <row r="254" ht="12.75" customHeight="1">
      <c r="B254" s="2"/>
      <c r="M254" s="2"/>
      <c r="N254" s="2"/>
    </row>
    <row r="255" ht="12.75" customHeight="1">
      <c r="B255" s="2"/>
      <c r="M255" s="2"/>
      <c r="N255" s="2"/>
    </row>
    <row r="256" ht="12.75" customHeight="1">
      <c r="B256" s="2"/>
      <c r="M256" s="2"/>
      <c r="N256" s="2"/>
    </row>
    <row r="257" ht="12.75" customHeight="1">
      <c r="B257" s="2"/>
      <c r="M257" s="2"/>
      <c r="N257" s="2"/>
    </row>
    <row r="258" ht="12.75" customHeight="1">
      <c r="B258" s="2"/>
      <c r="M258" s="2"/>
      <c r="N258" s="2"/>
    </row>
    <row r="259" ht="12.75" customHeight="1">
      <c r="B259" s="2"/>
      <c r="M259" s="2"/>
      <c r="N259" s="2"/>
    </row>
    <row r="260" ht="12.75" customHeight="1">
      <c r="B260" s="2"/>
      <c r="M260" s="2"/>
      <c r="N260" s="2"/>
    </row>
    <row r="261" ht="12.75" customHeight="1">
      <c r="B261" s="2"/>
      <c r="M261" s="2"/>
      <c r="N261" s="2"/>
    </row>
    <row r="262" ht="12.75" customHeight="1">
      <c r="B262" s="2"/>
      <c r="M262" s="2"/>
      <c r="N262" s="2"/>
    </row>
    <row r="263" ht="12.75" customHeight="1">
      <c r="B263" s="2"/>
      <c r="M263" s="2"/>
      <c r="N263" s="2"/>
    </row>
    <row r="264" ht="12.75" customHeight="1">
      <c r="B264" s="2"/>
      <c r="M264" s="2"/>
      <c r="N264" s="2"/>
    </row>
    <row r="265" ht="12.75" customHeight="1">
      <c r="B265" s="2"/>
      <c r="M265" s="2"/>
      <c r="N265" s="2"/>
    </row>
    <row r="266" ht="12.75" customHeight="1">
      <c r="B266" s="2"/>
      <c r="M266" s="2"/>
      <c r="N266" s="2"/>
    </row>
    <row r="267" ht="12.75" customHeight="1">
      <c r="B267" s="2"/>
      <c r="M267" s="2"/>
      <c r="N267" s="2"/>
    </row>
    <row r="268" ht="12.75" customHeight="1">
      <c r="B268" s="2"/>
      <c r="M268" s="2"/>
      <c r="N268" s="2"/>
    </row>
    <row r="269" ht="12.75" customHeight="1">
      <c r="B269" s="2"/>
      <c r="M269" s="2"/>
      <c r="N269" s="2"/>
    </row>
    <row r="270" ht="12.75" customHeight="1">
      <c r="B270" s="2"/>
      <c r="M270" s="2"/>
      <c r="N270" s="2"/>
    </row>
    <row r="271" ht="12.75" customHeight="1">
      <c r="B271" s="2"/>
      <c r="M271" s="2"/>
      <c r="N271" s="2"/>
    </row>
    <row r="272" ht="12.75" customHeight="1">
      <c r="B272" s="2"/>
      <c r="M272" s="2"/>
      <c r="N272" s="2"/>
    </row>
    <row r="273" ht="12.75" customHeight="1">
      <c r="B273" s="2"/>
      <c r="M273" s="2"/>
      <c r="N273" s="2"/>
    </row>
    <row r="274" ht="12.75" customHeight="1">
      <c r="B274" s="2"/>
      <c r="M274" s="2"/>
      <c r="N274" s="2"/>
    </row>
    <row r="275" ht="12.75" customHeight="1">
      <c r="B275" s="2"/>
      <c r="M275" s="2"/>
      <c r="N275" s="2"/>
    </row>
    <row r="276" ht="12.75" customHeight="1">
      <c r="B276" s="2"/>
      <c r="M276" s="2"/>
      <c r="N276" s="2"/>
    </row>
    <row r="277" ht="12.75" customHeight="1">
      <c r="B277" s="2"/>
      <c r="M277" s="2"/>
      <c r="N277" s="2"/>
    </row>
    <row r="278" ht="12.75" customHeight="1">
      <c r="B278" s="2"/>
      <c r="M278" s="2"/>
      <c r="N278" s="2"/>
    </row>
    <row r="279" ht="12.75" customHeight="1">
      <c r="B279" s="2"/>
      <c r="M279" s="2"/>
      <c r="N279" s="2"/>
    </row>
    <row r="280" ht="12.75" customHeight="1">
      <c r="B280" s="2"/>
      <c r="M280" s="2"/>
      <c r="N280" s="2"/>
    </row>
    <row r="281" ht="12.75" customHeight="1">
      <c r="B281" s="2"/>
      <c r="M281" s="2"/>
      <c r="N281" s="2"/>
    </row>
    <row r="282" ht="12.75" customHeight="1">
      <c r="B282" s="2"/>
      <c r="M282" s="2"/>
      <c r="N282" s="2"/>
    </row>
    <row r="283" ht="12.75" customHeight="1">
      <c r="B283" s="2"/>
      <c r="M283" s="2"/>
      <c r="N283" s="2"/>
    </row>
    <row r="284" ht="12.75" customHeight="1">
      <c r="B284" s="2"/>
      <c r="M284" s="2"/>
      <c r="N284" s="2"/>
    </row>
    <row r="285" ht="12.75" customHeight="1">
      <c r="B285" s="2"/>
      <c r="M285" s="2"/>
      <c r="N285" s="2"/>
    </row>
    <row r="286" ht="12.75" customHeight="1">
      <c r="B286" s="2"/>
      <c r="M286" s="2"/>
      <c r="N286" s="2"/>
    </row>
    <row r="287" ht="12.75" customHeight="1">
      <c r="B287" s="2"/>
      <c r="M287" s="2"/>
      <c r="N287" s="2"/>
    </row>
    <row r="288" ht="12.75" customHeight="1">
      <c r="B288" s="2"/>
      <c r="M288" s="2"/>
      <c r="N288" s="2"/>
    </row>
    <row r="289" ht="12.75" customHeight="1">
      <c r="B289" s="2"/>
      <c r="M289" s="2"/>
      <c r="N289" s="2"/>
    </row>
    <row r="290" ht="12.75" customHeight="1">
      <c r="B290" s="2"/>
      <c r="M290" s="2"/>
      <c r="N290" s="2"/>
    </row>
    <row r="291" ht="12.75" customHeight="1">
      <c r="B291" s="2"/>
      <c r="M291" s="2"/>
      <c r="N291" s="2"/>
    </row>
    <row r="292" ht="12.75" customHeight="1">
      <c r="B292" s="2"/>
      <c r="M292" s="2"/>
      <c r="N292" s="2"/>
    </row>
    <row r="293" ht="12.75" customHeight="1">
      <c r="B293" s="2"/>
      <c r="M293" s="2"/>
      <c r="N293" s="2"/>
    </row>
    <row r="294" ht="12.75" customHeight="1">
      <c r="B294" s="2"/>
      <c r="M294" s="2"/>
      <c r="N294" s="2"/>
    </row>
    <row r="295" ht="12.75" customHeight="1">
      <c r="B295" s="2"/>
      <c r="M295" s="2"/>
      <c r="N295" s="2"/>
    </row>
    <row r="296" ht="12.75" customHeight="1">
      <c r="B296" s="2"/>
      <c r="M296" s="2"/>
      <c r="N296" s="2"/>
    </row>
    <row r="297" ht="12.75" customHeight="1">
      <c r="B297" s="2"/>
      <c r="M297" s="2"/>
      <c r="N297" s="2"/>
    </row>
    <row r="298" ht="12.75" customHeight="1">
      <c r="B298" s="2"/>
      <c r="M298" s="2"/>
      <c r="N298" s="2"/>
    </row>
    <row r="299" ht="12.75" customHeight="1">
      <c r="B299" s="2"/>
      <c r="M299" s="2"/>
      <c r="N299" s="2"/>
    </row>
    <row r="300" ht="12.75" customHeight="1">
      <c r="B300" s="2"/>
      <c r="M300" s="2"/>
      <c r="N300" s="2"/>
    </row>
    <row r="301" ht="12.75" customHeight="1">
      <c r="B301" s="2"/>
      <c r="M301" s="2"/>
      <c r="N301" s="2"/>
    </row>
    <row r="302" ht="12.75" customHeight="1">
      <c r="B302" s="2"/>
      <c r="M302" s="2"/>
      <c r="N302" s="2"/>
    </row>
    <row r="303" ht="12.75" customHeight="1">
      <c r="B303" s="2"/>
      <c r="M303" s="2"/>
      <c r="N303" s="2"/>
    </row>
    <row r="304" ht="12.75" customHeight="1">
      <c r="B304" s="2"/>
      <c r="M304" s="2"/>
      <c r="N304" s="2"/>
    </row>
    <row r="305" ht="12.75" customHeight="1">
      <c r="B305" s="2"/>
      <c r="M305" s="2"/>
      <c r="N305" s="2"/>
    </row>
    <row r="306" ht="12.75" customHeight="1">
      <c r="B306" s="2"/>
      <c r="M306" s="2"/>
      <c r="N306" s="2"/>
    </row>
    <row r="307" ht="12.75" customHeight="1">
      <c r="B307" s="2"/>
      <c r="M307" s="2"/>
      <c r="N307" s="2"/>
    </row>
    <row r="308" ht="12.75" customHeight="1">
      <c r="B308" s="2"/>
      <c r="M308" s="2"/>
      <c r="N308" s="2"/>
    </row>
    <row r="309" ht="12.75" customHeight="1">
      <c r="B309" s="2"/>
      <c r="M309" s="2"/>
      <c r="N309" s="2"/>
    </row>
    <row r="310" ht="12.75" customHeight="1">
      <c r="B310" s="2"/>
      <c r="M310" s="2"/>
      <c r="N310" s="2"/>
    </row>
    <row r="311" ht="12.75" customHeight="1">
      <c r="B311" s="2"/>
      <c r="M311" s="2"/>
      <c r="N311" s="2"/>
    </row>
    <row r="312" ht="12.75" customHeight="1">
      <c r="B312" s="2"/>
      <c r="M312" s="2"/>
      <c r="N312" s="2"/>
    </row>
    <row r="313" ht="12.75" customHeight="1">
      <c r="B313" s="2"/>
      <c r="M313" s="2"/>
      <c r="N313" s="2"/>
    </row>
    <row r="314" ht="12.75" customHeight="1">
      <c r="B314" s="2"/>
      <c r="M314" s="2"/>
      <c r="N314" s="2"/>
    </row>
    <row r="315" ht="12.75" customHeight="1">
      <c r="B315" s="2"/>
      <c r="M315" s="2"/>
      <c r="N315" s="2"/>
    </row>
    <row r="316" ht="12.75" customHeight="1">
      <c r="B316" s="2"/>
      <c r="M316" s="2"/>
      <c r="N316" s="2"/>
    </row>
    <row r="317" ht="12.75" customHeight="1">
      <c r="B317" s="2"/>
      <c r="M317" s="2"/>
      <c r="N317" s="2"/>
    </row>
    <row r="318" ht="12.75" customHeight="1">
      <c r="B318" s="2"/>
      <c r="M318" s="2"/>
      <c r="N318" s="2"/>
    </row>
    <row r="319" ht="12.75" customHeight="1">
      <c r="B319" s="2"/>
      <c r="M319" s="2"/>
      <c r="N319" s="2"/>
    </row>
    <row r="320" ht="12.75" customHeight="1">
      <c r="B320" s="2"/>
      <c r="M320" s="2"/>
      <c r="N320" s="2"/>
    </row>
    <row r="321" ht="12.75" customHeight="1">
      <c r="B321" s="2"/>
      <c r="M321" s="2"/>
      <c r="N321" s="2"/>
    </row>
    <row r="322" ht="12.75" customHeight="1">
      <c r="B322" s="2"/>
      <c r="M322" s="2"/>
      <c r="N322" s="2"/>
    </row>
    <row r="323" ht="12.75" customHeight="1">
      <c r="B323" s="2"/>
      <c r="M323" s="2"/>
      <c r="N323" s="2"/>
    </row>
    <row r="324" ht="12.75" customHeight="1">
      <c r="B324" s="2"/>
      <c r="M324" s="2"/>
      <c r="N324" s="2"/>
    </row>
    <row r="325" ht="12.75" customHeight="1">
      <c r="B325" s="2"/>
      <c r="M325" s="2"/>
      <c r="N325" s="2"/>
    </row>
    <row r="326" ht="12.75" customHeight="1">
      <c r="B326" s="2"/>
      <c r="M326" s="2"/>
      <c r="N326" s="2"/>
    </row>
    <row r="327" ht="12.75" customHeight="1">
      <c r="B327" s="2"/>
      <c r="M327" s="2"/>
      <c r="N327" s="2"/>
    </row>
    <row r="328" ht="12.75" customHeight="1">
      <c r="B328" s="2"/>
      <c r="M328" s="2"/>
      <c r="N328" s="2"/>
    </row>
    <row r="329" ht="12.75" customHeight="1">
      <c r="B329" s="2"/>
      <c r="M329" s="2"/>
      <c r="N329" s="2"/>
    </row>
    <row r="330" ht="12.75" customHeight="1">
      <c r="B330" s="2"/>
      <c r="M330" s="2"/>
      <c r="N330" s="2"/>
    </row>
    <row r="331" ht="12.75" customHeight="1">
      <c r="B331" s="2"/>
      <c r="M331" s="2"/>
      <c r="N331" s="2"/>
    </row>
    <row r="332" ht="12.75" customHeight="1">
      <c r="B332" s="2"/>
      <c r="M332" s="2"/>
      <c r="N332" s="2"/>
    </row>
    <row r="333" ht="12.75" customHeight="1">
      <c r="B333" s="2"/>
      <c r="M333" s="2"/>
      <c r="N333" s="2"/>
    </row>
    <row r="334" ht="12.75" customHeight="1">
      <c r="B334" s="2"/>
      <c r="M334" s="2"/>
      <c r="N334" s="2"/>
    </row>
    <row r="335" ht="12.75" customHeight="1">
      <c r="B335" s="2"/>
      <c r="M335" s="2"/>
      <c r="N335" s="2"/>
    </row>
    <row r="336" ht="12.75" customHeight="1">
      <c r="B336" s="2"/>
      <c r="M336" s="2"/>
      <c r="N336" s="2"/>
    </row>
    <row r="337" ht="12.75" customHeight="1">
      <c r="B337" s="2"/>
      <c r="M337" s="2"/>
      <c r="N337" s="2"/>
    </row>
    <row r="338" ht="12.75" customHeight="1">
      <c r="B338" s="2"/>
      <c r="M338" s="2"/>
      <c r="N338" s="2"/>
    </row>
    <row r="339" ht="12.75" customHeight="1">
      <c r="B339" s="2"/>
      <c r="M339" s="2"/>
      <c r="N339" s="2"/>
    </row>
    <row r="340" ht="12.75" customHeight="1">
      <c r="B340" s="2"/>
      <c r="M340" s="2"/>
      <c r="N340" s="2"/>
    </row>
    <row r="341" ht="12.75" customHeight="1">
      <c r="B341" s="2"/>
      <c r="M341" s="2"/>
      <c r="N341" s="2"/>
    </row>
    <row r="342" ht="12.75" customHeight="1">
      <c r="B342" s="2"/>
      <c r="M342" s="2"/>
      <c r="N342" s="2"/>
    </row>
    <row r="343" ht="12.75" customHeight="1">
      <c r="B343" s="2"/>
      <c r="M343" s="2"/>
      <c r="N343" s="2"/>
    </row>
    <row r="344" ht="12.75" customHeight="1">
      <c r="B344" s="2"/>
      <c r="M344" s="2"/>
      <c r="N344" s="2"/>
    </row>
    <row r="345" ht="12.75" customHeight="1">
      <c r="B345" s="2"/>
      <c r="M345" s="2"/>
      <c r="N345" s="2"/>
    </row>
    <row r="346" ht="12.75" customHeight="1">
      <c r="B346" s="2"/>
      <c r="M346" s="2"/>
      <c r="N346" s="2"/>
    </row>
    <row r="347" ht="12.75" customHeight="1">
      <c r="B347" s="2"/>
      <c r="M347" s="2"/>
      <c r="N347" s="2"/>
    </row>
    <row r="348" ht="12.75" customHeight="1">
      <c r="B348" s="2"/>
      <c r="M348" s="2"/>
      <c r="N348" s="2"/>
    </row>
    <row r="349" ht="12.75" customHeight="1">
      <c r="B349" s="2"/>
      <c r="M349" s="2"/>
      <c r="N349" s="2"/>
    </row>
    <row r="350" ht="12.75" customHeight="1">
      <c r="B350" s="2"/>
      <c r="M350" s="2"/>
      <c r="N350" s="2"/>
    </row>
    <row r="351" ht="12.75" customHeight="1">
      <c r="B351" s="2"/>
      <c r="M351" s="2"/>
      <c r="N351" s="2"/>
    </row>
    <row r="352" ht="12.75" customHeight="1">
      <c r="B352" s="2"/>
      <c r="M352" s="2"/>
      <c r="N352" s="2"/>
    </row>
    <row r="353" ht="12.75" customHeight="1">
      <c r="B353" s="2"/>
      <c r="M353" s="2"/>
      <c r="N353" s="2"/>
    </row>
    <row r="354" ht="12.75" customHeight="1">
      <c r="B354" s="2"/>
      <c r="M354" s="2"/>
      <c r="N354" s="2"/>
    </row>
    <row r="355" ht="12.75" customHeight="1">
      <c r="B355" s="2"/>
      <c r="M355" s="2"/>
      <c r="N355" s="2"/>
    </row>
    <row r="356" ht="12.75" customHeight="1">
      <c r="B356" s="2"/>
      <c r="M356" s="2"/>
      <c r="N356" s="2"/>
    </row>
    <row r="357" ht="12.75" customHeight="1">
      <c r="B357" s="2"/>
      <c r="M357" s="2"/>
      <c r="N357" s="2"/>
    </row>
    <row r="358" ht="12.75" customHeight="1">
      <c r="B358" s="2"/>
      <c r="M358" s="2"/>
      <c r="N358" s="2"/>
    </row>
    <row r="359" ht="12.75" customHeight="1">
      <c r="B359" s="2"/>
      <c r="M359" s="2"/>
      <c r="N359" s="2"/>
    </row>
    <row r="360" ht="12.75" customHeight="1">
      <c r="B360" s="2"/>
      <c r="M360" s="2"/>
      <c r="N360" s="2"/>
    </row>
    <row r="361" ht="12.75" customHeight="1">
      <c r="B361" s="2"/>
      <c r="M361" s="2"/>
      <c r="N361" s="2"/>
    </row>
    <row r="362" ht="12.75" customHeight="1">
      <c r="B362" s="2"/>
      <c r="M362" s="2"/>
      <c r="N362" s="2"/>
    </row>
    <row r="363" ht="12.75" customHeight="1">
      <c r="B363" s="2"/>
      <c r="M363" s="2"/>
      <c r="N363" s="2"/>
    </row>
    <row r="364" ht="12.75" customHeight="1">
      <c r="B364" s="2"/>
      <c r="M364" s="2"/>
      <c r="N364" s="2"/>
    </row>
    <row r="365" ht="12.75" customHeight="1">
      <c r="B365" s="2"/>
      <c r="M365" s="2"/>
      <c r="N365" s="2"/>
    </row>
    <row r="366" ht="12.75" customHeight="1">
      <c r="B366" s="2"/>
      <c r="M366" s="2"/>
      <c r="N366" s="2"/>
    </row>
    <row r="367" ht="12.75" customHeight="1">
      <c r="B367" s="2"/>
      <c r="M367" s="2"/>
      <c r="N367" s="2"/>
    </row>
    <row r="368" ht="12.75" customHeight="1">
      <c r="B368" s="2"/>
      <c r="M368" s="2"/>
      <c r="N368" s="2"/>
    </row>
    <row r="369" ht="12.75" customHeight="1">
      <c r="B369" s="2"/>
      <c r="M369" s="2"/>
      <c r="N369" s="2"/>
    </row>
    <row r="370" ht="12.75" customHeight="1">
      <c r="B370" s="2"/>
      <c r="M370" s="2"/>
      <c r="N370" s="2"/>
    </row>
    <row r="371" ht="12.75" customHeight="1">
      <c r="B371" s="2"/>
      <c r="M371" s="2"/>
      <c r="N371" s="2"/>
    </row>
    <row r="372" ht="12.75" customHeight="1">
      <c r="B372" s="2"/>
      <c r="M372" s="2"/>
      <c r="N372" s="2"/>
    </row>
    <row r="373" ht="12.75" customHeight="1">
      <c r="B373" s="2"/>
      <c r="M373" s="2"/>
      <c r="N373" s="2"/>
    </row>
    <row r="374" ht="12.75" customHeight="1">
      <c r="B374" s="2"/>
      <c r="M374" s="2"/>
      <c r="N374" s="2"/>
    </row>
    <row r="375" ht="12.75" customHeight="1">
      <c r="B375" s="2"/>
      <c r="M375" s="2"/>
      <c r="N375" s="2"/>
    </row>
    <row r="376" ht="12.75" customHeight="1">
      <c r="B376" s="2"/>
      <c r="M376" s="2"/>
      <c r="N376" s="2"/>
    </row>
    <row r="377" ht="12.75" customHeight="1">
      <c r="B377" s="2"/>
      <c r="M377" s="2"/>
      <c r="N377" s="2"/>
    </row>
    <row r="378" ht="12.75" customHeight="1">
      <c r="B378" s="2"/>
      <c r="M378" s="2"/>
      <c r="N378" s="2"/>
    </row>
    <row r="379" ht="12.75" customHeight="1">
      <c r="B379" s="2"/>
      <c r="M379" s="2"/>
      <c r="N379" s="2"/>
    </row>
    <row r="380" ht="12.75" customHeight="1">
      <c r="B380" s="2"/>
      <c r="M380" s="2"/>
      <c r="N380" s="2"/>
    </row>
    <row r="381" ht="12.75" customHeight="1">
      <c r="B381" s="2"/>
      <c r="M381" s="2"/>
      <c r="N381" s="2"/>
    </row>
    <row r="382" ht="12.75" customHeight="1">
      <c r="B382" s="2"/>
      <c r="M382" s="2"/>
      <c r="N382" s="2"/>
    </row>
    <row r="383" ht="12.75" customHeight="1">
      <c r="B383" s="2"/>
      <c r="M383" s="2"/>
      <c r="N383" s="2"/>
    </row>
    <row r="384" ht="12.75" customHeight="1">
      <c r="B384" s="2"/>
      <c r="M384" s="2"/>
      <c r="N384" s="2"/>
    </row>
    <row r="385" ht="12.75" customHeight="1">
      <c r="B385" s="2"/>
      <c r="M385" s="2"/>
      <c r="N385" s="2"/>
    </row>
    <row r="386" ht="12.75" customHeight="1">
      <c r="B386" s="2"/>
      <c r="M386" s="2"/>
      <c r="N386" s="2"/>
    </row>
    <row r="387" ht="12.75" customHeight="1">
      <c r="B387" s="2"/>
      <c r="M387" s="2"/>
      <c r="N387" s="2"/>
    </row>
    <row r="388" ht="12.75" customHeight="1">
      <c r="B388" s="2"/>
      <c r="M388" s="2"/>
      <c r="N388" s="2"/>
    </row>
    <row r="389" ht="12.75" customHeight="1">
      <c r="B389" s="2"/>
      <c r="M389" s="2"/>
      <c r="N389" s="2"/>
    </row>
    <row r="390" ht="12.75" customHeight="1">
      <c r="B390" s="2"/>
      <c r="M390" s="2"/>
      <c r="N390" s="2"/>
    </row>
    <row r="391" ht="12.75" customHeight="1">
      <c r="B391" s="2"/>
      <c r="M391" s="2"/>
      <c r="N391" s="2"/>
    </row>
    <row r="392" ht="12.75" customHeight="1">
      <c r="B392" s="2"/>
      <c r="M392" s="2"/>
      <c r="N392" s="2"/>
    </row>
    <row r="393" ht="12.75" customHeight="1">
      <c r="B393" s="2"/>
      <c r="M393" s="2"/>
      <c r="N393" s="2"/>
    </row>
    <row r="394" ht="12.75" customHeight="1">
      <c r="B394" s="2"/>
      <c r="M394" s="2"/>
      <c r="N394" s="2"/>
    </row>
    <row r="395" ht="12.75" customHeight="1">
      <c r="B395" s="2"/>
      <c r="M395" s="2"/>
      <c r="N395" s="2"/>
    </row>
    <row r="396" ht="12.75" customHeight="1">
      <c r="B396" s="2"/>
      <c r="M396" s="2"/>
      <c r="N396" s="2"/>
    </row>
    <row r="397" ht="12.75" customHeight="1">
      <c r="B397" s="2"/>
      <c r="M397" s="2"/>
      <c r="N397" s="2"/>
    </row>
    <row r="398" ht="12.75" customHeight="1">
      <c r="B398" s="2"/>
      <c r="M398" s="2"/>
      <c r="N398" s="2"/>
    </row>
    <row r="399" ht="12.75" customHeight="1">
      <c r="B399" s="2"/>
      <c r="M399" s="2"/>
      <c r="N399" s="2"/>
    </row>
    <row r="400" ht="12.75" customHeight="1">
      <c r="B400" s="2"/>
      <c r="M400" s="2"/>
      <c r="N400" s="2"/>
    </row>
    <row r="401" ht="12.75" customHeight="1">
      <c r="B401" s="2"/>
      <c r="M401" s="2"/>
      <c r="N401" s="2"/>
    </row>
    <row r="402" ht="12.75" customHeight="1">
      <c r="B402" s="2"/>
      <c r="M402" s="2"/>
      <c r="N402" s="2"/>
    </row>
    <row r="403" ht="12.75" customHeight="1">
      <c r="B403" s="2"/>
      <c r="M403" s="2"/>
      <c r="N403" s="2"/>
    </row>
    <row r="404" ht="12.75" customHeight="1">
      <c r="B404" s="2"/>
      <c r="M404" s="2"/>
      <c r="N404" s="2"/>
    </row>
    <row r="405" ht="12.75" customHeight="1">
      <c r="B405" s="2"/>
      <c r="M405" s="2"/>
      <c r="N405" s="2"/>
    </row>
    <row r="406" ht="12.75" customHeight="1">
      <c r="B406" s="2"/>
      <c r="M406" s="2"/>
      <c r="N406" s="2"/>
    </row>
    <row r="407" ht="12.75" customHeight="1">
      <c r="B407" s="2"/>
      <c r="M407" s="2"/>
      <c r="N407" s="2"/>
    </row>
    <row r="408" ht="12.75" customHeight="1">
      <c r="B408" s="2"/>
      <c r="M408" s="2"/>
      <c r="N408" s="2"/>
    </row>
    <row r="409" ht="12.75" customHeight="1">
      <c r="B409" s="2"/>
      <c r="M409" s="2"/>
      <c r="N409" s="2"/>
    </row>
    <row r="410" ht="12.75" customHeight="1">
      <c r="B410" s="2"/>
      <c r="M410" s="2"/>
      <c r="N410" s="2"/>
    </row>
    <row r="411" ht="12.75" customHeight="1">
      <c r="B411" s="2"/>
      <c r="M411" s="2"/>
      <c r="N411" s="2"/>
    </row>
    <row r="412" ht="12.75" customHeight="1">
      <c r="B412" s="2"/>
      <c r="M412" s="2"/>
      <c r="N412" s="2"/>
    </row>
    <row r="413" ht="12.75" customHeight="1">
      <c r="B413" s="2"/>
      <c r="M413" s="2"/>
      <c r="N413" s="2"/>
    </row>
    <row r="414" ht="12.75" customHeight="1">
      <c r="B414" s="2"/>
      <c r="M414" s="2"/>
      <c r="N414" s="2"/>
    </row>
    <row r="415" ht="12.75" customHeight="1">
      <c r="B415" s="2"/>
      <c r="M415" s="2"/>
      <c r="N415" s="2"/>
    </row>
    <row r="416" ht="12.75" customHeight="1">
      <c r="B416" s="2"/>
      <c r="M416" s="2"/>
      <c r="N416" s="2"/>
    </row>
    <row r="417" ht="12.75" customHeight="1">
      <c r="B417" s="2"/>
      <c r="M417" s="2"/>
      <c r="N417" s="2"/>
    </row>
    <row r="418" ht="12.75" customHeight="1">
      <c r="B418" s="2"/>
      <c r="M418" s="2"/>
      <c r="N418" s="2"/>
    </row>
    <row r="419" ht="12.75" customHeight="1">
      <c r="B419" s="2"/>
      <c r="M419" s="2"/>
      <c r="N419" s="2"/>
    </row>
    <row r="420" ht="12.75" customHeight="1">
      <c r="B420" s="2"/>
      <c r="M420" s="2"/>
      <c r="N420" s="2"/>
    </row>
    <row r="421" ht="12.75" customHeight="1">
      <c r="B421" s="2"/>
      <c r="M421" s="2"/>
      <c r="N421" s="2"/>
    </row>
    <row r="422" ht="12.75" customHeight="1">
      <c r="B422" s="2"/>
      <c r="M422" s="2"/>
      <c r="N422" s="2"/>
    </row>
    <row r="423" ht="12.75" customHeight="1">
      <c r="B423" s="2"/>
      <c r="M423" s="2"/>
      <c r="N423" s="2"/>
    </row>
    <row r="424" ht="12.75" customHeight="1">
      <c r="B424" s="2"/>
      <c r="M424" s="2"/>
      <c r="N424" s="2"/>
    </row>
    <row r="425" ht="12.75" customHeight="1">
      <c r="B425" s="2"/>
      <c r="M425" s="2"/>
      <c r="N425" s="2"/>
    </row>
    <row r="426" ht="12.75" customHeight="1">
      <c r="B426" s="2"/>
      <c r="M426" s="2"/>
      <c r="N426" s="2"/>
    </row>
    <row r="427" ht="12.75" customHeight="1">
      <c r="B427" s="2"/>
      <c r="M427" s="2"/>
      <c r="N427" s="2"/>
    </row>
    <row r="428" ht="12.75" customHeight="1">
      <c r="B428" s="2"/>
      <c r="M428" s="2"/>
      <c r="N428" s="2"/>
    </row>
    <row r="429" ht="12.75" customHeight="1">
      <c r="B429" s="2"/>
      <c r="M429" s="2"/>
      <c r="N429" s="2"/>
    </row>
    <row r="430" ht="12.75" customHeight="1">
      <c r="B430" s="2"/>
      <c r="M430" s="2"/>
      <c r="N430" s="2"/>
    </row>
    <row r="431" ht="12.75" customHeight="1">
      <c r="B431" s="2"/>
      <c r="M431" s="2"/>
      <c r="N431" s="2"/>
    </row>
    <row r="432" ht="12.75" customHeight="1">
      <c r="B432" s="2"/>
      <c r="M432" s="2"/>
      <c r="N432" s="2"/>
    </row>
    <row r="433" ht="12.75" customHeight="1">
      <c r="B433" s="2"/>
      <c r="M433" s="2"/>
      <c r="N433" s="2"/>
    </row>
    <row r="434" ht="12.75" customHeight="1">
      <c r="B434" s="2"/>
      <c r="M434" s="2"/>
      <c r="N434" s="2"/>
    </row>
    <row r="435" ht="12.75" customHeight="1">
      <c r="B435" s="2"/>
      <c r="M435" s="2"/>
      <c r="N435" s="2"/>
    </row>
    <row r="436" ht="12.75" customHeight="1">
      <c r="B436" s="2"/>
      <c r="M436" s="2"/>
      <c r="N436" s="2"/>
    </row>
    <row r="437" ht="12.75" customHeight="1">
      <c r="B437" s="2"/>
      <c r="M437" s="2"/>
      <c r="N437" s="2"/>
    </row>
    <row r="438" ht="12.75" customHeight="1">
      <c r="B438" s="2"/>
      <c r="M438" s="2"/>
      <c r="N438" s="2"/>
    </row>
    <row r="439" ht="12.75" customHeight="1">
      <c r="B439" s="2"/>
      <c r="M439" s="2"/>
      <c r="N439" s="2"/>
    </row>
    <row r="440" ht="12.75" customHeight="1">
      <c r="B440" s="2"/>
      <c r="M440" s="2"/>
      <c r="N440" s="2"/>
    </row>
    <row r="441" ht="12.75" customHeight="1">
      <c r="B441" s="2"/>
      <c r="M441" s="2"/>
      <c r="N441" s="2"/>
    </row>
    <row r="442" ht="12.75" customHeight="1">
      <c r="B442" s="2"/>
      <c r="M442" s="2"/>
      <c r="N442" s="2"/>
    </row>
    <row r="443" ht="12.75" customHeight="1">
      <c r="B443" s="2"/>
      <c r="M443" s="2"/>
      <c r="N443" s="2"/>
    </row>
    <row r="444" ht="12.75" customHeight="1">
      <c r="B444" s="2"/>
      <c r="M444" s="2"/>
      <c r="N444" s="2"/>
    </row>
    <row r="445" ht="12.75" customHeight="1">
      <c r="B445" s="2"/>
      <c r="M445" s="2"/>
      <c r="N445" s="2"/>
    </row>
    <row r="446" ht="12.75" customHeight="1">
      <c r="B446" s="2"/>
      <c r="M446" s="2"/>
      <c r="N446" s="2"/>
    </row>
    <row r="447" ht="12.75" customHeight="1">
      <c r="B447" s="2"/>
      <c r="M447" s="2"/>
      <c r="N447" s="2"/>
    </row>
    <row r="448" ht="12.75" customHeight="1">
      <c r="B448" s="2"/>
      <c r="M448" s="2"/>
      <c r="N448" s="2"/>
    </row>
    <row r="449" ht="12.75" customHeight="1">
      <c r="B449" s="2"/>
      <c r="M449" s="2"/>
      <c r="N449" s="2"/>
    </row>
    <row r="450" ht="12.75" customHeight="1">
      <c r="B450" s="2"/>
      <c r="M450" s="2"/>
      <c r="N450" s="2"/>
    </row>
    <row r="451" ht="12.75" customHeight="1">
      <c r="B451" s="2"/>
      <c r="M451" s="2"/>
      <c r="N451" s="2"/>
    </row>
    <row r="452" ht="12.75" customHeight="1">
      <c r="B452" s="2"/>
      <c r="M452" s="2"/>
      <c r="N452" s="2"/>
    </row>
    <row r="453" ht="12.75" customHeight="1">
      <c r="B453" s="2"/>
      <c r="M453" s="2"/>
      <c r="N453" s="2"/>
    </row>
    <row r="454" ht="12.75" customHeight="1">
      <c r="B454" s="2"/>
      <c r="M454" s="2"/>
      <c r="N454" s="2"/>
    </row>
    <row r="455" ht="12.75" customHeight="1">
      <c r="B455" s="2"/>
      <c r="M455" s="2"/>
      <c r="N455" s="2"/>
    </row>
    <row r="456" ht="12.75" customHeight="1">
      <c r="B456" s="2"/>
      <c r="M456" s="2"/>
      <c r="N456" s="2"/>
    </row>
    <row r="457" ht="12.75" customHeight="1">
      <c r="B457" s="2"/>
      <c r="M457" s="2"/>
      <c r="N457" s="2"/>
    </row>
    <row r="458" ht="12.75" customHeight="1">
      <c r="B458" s="2"/>
      <c r="M458" s="2"/>
      <c r="N458" s="2"/>
    </row>
    <row r="459" ht="12.75" customHeight="1">
      <c r="B459" s="2"/>
      <c r="M459" s="2"/>
      <c r="N459" s="2"/>
    </row>
    <row r="460" ht="12.75" customHeight="1">
      <c r="B460" s="2"/>
      <c r="M460" s="2"/>
      <c r="N460" s="2"/>
    </row>
    <row r="461" ht="12.75" customHeight="1">
      <c r="B461" s="2"/>
      <c r="M461" s="2"/>
      <c r="N461" s="2"/>
    </row>
    <row r="462" ht="12.75" customHeight="1">
      <c r="B462" s="2"/>
      <c r="M462" s="2"/>
      <c r="N462" s="2"/>
    </row>
    <row r="463" ht="12.75" customHeight="1">
      <c r="B463" s="2"/>
      <c r="M463" s="2"/>
      <c r="N463" s="2"/>
    </row>
    <row r="464" ht="12.75" customHeight="1">
      <c r="B464" s="2"/>
      <c r="M464" s="2"/>
      <c r="N464" s="2"/>
    </row>
    <row r="465" ht="12.75" customHeight="1">
      <c r="B465" s="2"/>
      <c r="M465" s="2"/>
      <c r="N465" s="2"/>
    </row>
    <row r="466" ht="12.75" customHeight="1">
      <c r="B466" s="2"/>
      <c r="M466" s="2"/>
      <c r="N466" s="2"/>
    </row>
    <row r="467" ht="12.75" customHeight="1">
      <c r="B467" s="2"/>
      <c r="M467" s="2"/>
      <c r="N467" s="2"/>
    </row>
    <row r="468" ht="12.75" customHeight="1">
      <c r="B468" s="2"/>
      <c r="M468" s="2"/>
      <c r="N468" s="2"/>
    </row>
    <row r="469" ht="12.75" customHeight="1">
      <c r="B469" s="2"/>
      <c r="M469" s="2"/>
      <c r="N469" s="2"/>
    </row>
    <row r="470" ht="12.75" customHeight="1">
      <c r="B470" s="2"/>
      <c r="M470" s="2"/>
      <c r="N470" s="2"/>
    </row>
    <row r="471" ht="12.75" customHeight="1">
      <c r="B471" s="2"/>
      <c r="M471" s="2"/>
      <c r="N471" s="2"/>
    </row>
    <row r="472" ht="12.75" customHeight="1">
      <c r="B472" s="2"/>
      <c r="M472" s="2"/>
      <c r="N472" s="2"/>
    </row>
    <row r="473" ht="12.75" customHeight="1">
      <c r="B473" s="2"/>
      <c r="M473" s="2"/>
      <c r="N473" s="2"/>
    </row>
    <row r="474" ht="12.75" customHeight="1">
      <c r="B474" s="2"/>
      <c r="M474" s="2"/>
      <c r="N474" s="2"/>
    </row>
    <row r="475" ht="12.75" customHeight="1">
      <c r="B475" s="2"/>
      <c r="M475" s="2"/>
      <c r="N475" s="2"/>
    </row>
    <row r="476" ht="12.75" customHeight="1">
      <c r="B476" s="2"/>
      <c r="M476" s="2"/>
      <c r="N476" s="2"/>
    </row>
    <row r="477" ht="12.75" customHeight="1">
      <c r="B477" s="2"/>
      <c r="M477" s="2"/>
      <c r="N477" s="2"/>
    </row>
    <row r="478" ht="12.75" customHeight="1">
      <c r="B478" s="2"/>
      <c r="M478" s="2"/>
      <c r="N478" s="2"/>
    </row>
    <row r="479" ht="12.75" customHeight="1">
      <c r="B479" s="2"/>
      <c r="M479" s="2"/>
      <c r="N479" s="2"/>
    </row>
    <row r="480" ht="12.75" customHeight="1">
      <c r="B480" s="2"/>
      <c r="M480" s="2"/>
      <c r="N480" s="2"/>
    </row>
    <row r="481" ht="12.75" customHeight="1">
      <c r="B481" s="2"/>
      <c r="M481" s="2"/>
      <c r="N481" s="2"/>
    </row>
    <row r="482" ht="12.75" customHeight="1">
      <c r="B482" s="2"/>
      <c r="M482" s="2"/>
      <c r="N482" s="2"/>
    </row>
    <row r="483" ht="12.75" customHeight="1">
      <c r="B483" s="2"/>
      <c r="M483" s="2"/>
      <c r="N483" s="2"/>
    </row>
    <row r="484" ht="12.75" customHeight="1">
      <c r="B484" s="2"/>
      <c r="M484" s="2"/>
      <c r="N484" s="2"/>
    </row>
    <row r="485" ht="12.75" customHeight="1">
      <c r="B485" s="2"/>
      <c r="M485" s="2"/>
      <c r="N485" s="2"/>
    </row>
    <row r="486" ht="12.75" customHeight="1">
      <c r="B486" s="2"/>
      <c r="M486" s="2"/>
      <c r="N486" s="2"/>
    </row>
    <row r="487" ht="12.75" customHeight="1">
      <c r="B487" s="2"/>
      <c r="M487" s="2"/>
      <c r="N487" s="2"/>
    </row>
    <row r="488" ht="12.75" customHeight="1">
      <c r="B488" s="2"/>
      <c r="M488" s="2"/>
      <c r="N488" s="2"/>
    </row>
    <row r="489" ht="12.75" customHeight="1">
      <c r="B489" s="2"/>
      <c r="M489" s="2"/>
      <c r="N489" s="2"/>
    </row>
    <row r="490" ht="12.75" customHeight="1">
      <c r="B490" s="2"/>
      <c r="M490" s="2"/>
      <c r="N490" s="2"/>
    </row>
    <row r="491" ht="12.75" customHeight="1">
      <c r="B491" s="2"/>
      <c r="M491" s="2"/>
      <c r="N491" s="2"/>
    </row>
    <row r="492" ht="12.75" customHeight="1">
      <c r="B492" s="2"/>
      <c r="M492" s="2"/>
      <c r="N492" s="2"/>
    </row>
    <row r="493" ht="12.75" customHeight="1">
      <c r="B493" s="2"/>
      <c r="M493" s="2"/>
      <c r="N493" s="2"/>
    </row>
    <row r="494" ht="12.75" customHeight="1">
      <c r="B494" s="2"/>
      <c r="M494" s="2"/>
      <c r="N494" s="2"/>
    </row>
    <row r="495" ht="12.75" customHeight="1">
      <c r="B495" s="2"/>
      <c r="M495" s="2"/>
      <c r="N495" s="2"/>
    </row>
    <row r="496" ht="12.75" customHeight="1">
      <c r="B496" s="2"/>
      <c r="M496" s="2"/>
      <c r="N496" s="2"/>
    </row>
    <row r="497" ht="12.75" customHeight="1">
      <c r="B497" s="2"/>
      <c r="M497" s="2"/>
      <c r="N497" s="2"/>
    </row>
    <row r="498" ht="12.75" customHeight="1">
      <c r="B498" s="2"/>
      <c r="M498" s="2"/>
      <c r="N498" s="2"/>
    </row>
    <row r="499" ht="12.75" customHeight="1">
      <c r="B499" s="2"/>
      <c r="M499" s="2"/>
      <c r="N499" s="2"/>
    </row>
    <row r="500" ht="12.75" customHeight="1">
      <c r="B500" s="2"/>
      <c r="M500" s="2"/>
      <c r="N500" s="2"/>
    </row>
    <row r="501" ht="12.75" customHeight="1">
      <c r="B501" s="2"/>
      <c r="M501" s="2"/>
      <c r="N501" s="2"/>
    </row>
    <row r="502" ht="12.75" customHeight="1">
      <c r="B502" s="2"/>
      <c r="M502" s="2"/>
      <c r="N502" s="2"/>
    </row>
    <row r="503" ht="12.75" customHeight="1">
      <c r="B503" s="2"/>
      <c r="M503" s="2"/>
      <c r="N503" s="2"/>
    </row>
    <row r="504" ht="12.75" customHeight="1">
      <c r="B504" s="2"/>
      <c r="M504" s="2"/>
      <c r="N504" s="2"/>
    </row>
    <row r="505" ht="12.75" customHeight="1">
      <c r="B505" s="2"/>
      <c r="M505" s="2"/>
      <c r="N505" s="2"/>
    </row>
    <row r="506" ht="12.75" customHeight="1">
      <c r="B506" s="2"/>
      <c r="M506" s="2"/>
      <c r="N506" s="2"/>
    </row>
    <row r="507" ht="12.75" customHeight="1">
      <c r="B507" s="2"/>
      <c r="M507" s="2"/>
      <c r="N507" s="2"/>
    </row>
    <row r="508" ht="12.75" customHeight="1">
      <c r="B508" s="2"/>
      <c r="M508" s="2"/>
      <c r="N508" s="2"/>
    </row>
    <row r="509" ht="12.75" customHeight="1">
      <c r="B509" s="2"/>
      <c r="M509" s="2"/>
      <c r="N509" s="2"/>
    </row>
    <row r="510" ht="12.75" customHeight="1">
      <c r="B510" s="2"/>
      <c r="M510" s="2"/>
      <c r="N510" s="2"/>
    </row>
    <row r="511" ht="12.75" customHeight="1">
      <c r="B511" s="2"/>
      <c r="M511" s="2"/>
      <c r="N511" s="2"/>
    </row>
    <row r="512" ht="12.75" customHeight="1">
      <c r="B512" s="2"/>
      <c r="M512" s="2"/>
      <c r="N512" s="2"/>
    </row>
    <row r="513" ht="12.75" customHeight="1">
      <c r="B513" s="2"/>
      <c r="M513" s="2"/>
      <c r="N513" s="2"/>
    </row>
    <row r="514" ht="12.75" customHeight="1">
      <c r="B514" s="2"/>
      <c r="M514" s="2"/>
      <c r="N514" s="2"/>
    </row>
    <row r="515" ht="12.75" customHeight="1">
      <c r="B515" s="2"/>
      <c r="M515" s="2"/>
      <c r="N515" s="2"/>
    </row>
    <row r="516" ht="12.75" customHeight="1">
      <c r="B516" s="2"/>
      <c r="M516" s="2"/>
      <c r="N516" s="2"/>
    </row>
    <row r="517" ht="12.75" customHeight="1">
      <c r="B517" s="2"/>
      <c r="M517" s="2"/>
      <c r="N517" s="2"/>
    </row>
    <row r="518" ht="12.75" customHeight="1">
      <c r="B518" s="2"/>
      <c r="M518" s="2"/>
      <c r="N518" s="2"/>
    </row>
    <row r="519" ht="12.75" customHeight="1">
      <c r="B519" s="2"/>
      <c r="M519" s="2"/>
      <c r="N519" s="2"/>
    </row>
    <row r="520" ht="12.75" customHeight="1">
      <c r="B520" s="2"/>
      <c r="M520" s="2"/>
      <c r="N520" s="2"/>
    </row>
    <row r="521" ht="12.75" customHeight="1">
      <c r="B521" s="2"/>
      <c r="M521" s="2"/>
      <c r="N521" s="2"/>
    </row>
    <row r="522" ht="12.75" customHeight="1">
      <c r="B522" s="2"/>
      <c r="M522" s="2"/>
      <c r="N522" s="2"/>
    </row>
    <row r="523" ht="12.75" customHeight="1">
      <c r="B523" s="2"/>
      <c r="M523" s="2"/>
      <c r="N523" s="2"/>
    </row>
    <row r="524" ht="12.75" customHeight="1">
      <c r="B524" s="2"/>
      <c r="M524" s="2"/>
      <c r="N524" s="2"/>
    </row>
    <row r="525" ht="12.75" customHeight="1">
      <c r="B525" s="2"/>
      <c r="M525" s="2"/>
      <c r="N525" s="2"/>
    </row>
    <row r="526" ht="12.75" customHeight="1">
      <c r="B526" s="2"/>
      <c r="M526" s="2"/>
      <c r="N526" s="2"/>
    </row>
    <row r="527" ht="12.75" customHeight="1">
      <c r="B527" s="2"/>
      <c r="M527" s="2"/>
      <c r="N527" s="2"/>
    </row>
    <row r="528" ht="12.75" customHeight="1">
      <c r="B528" s="2"/>
      <c r="M528" s="2"/>
      <c r="N528" s="2"/>
    </row>
    <row r="529" ht="12.75" customHeight="1">
      <c r="B529" s="2"/>
      <c r="M529" s="2"/>
      <c r="N529" s="2"/>
    </row>
    <row r="530" ht="12.75" customHeight="1">
      <c r="B530" s="2"/>
      <c r="M530" s="2"/>
      <c r="N530" s="2"/>
    </row>
    <row r="531" ht="12.75" customHeight="1">
      <c r="B531" s="2"/>
      <c r="M531" s="2"/>
      <c r="N531" s="2"/>
    </row>
    <row r="532" ht="12.75" customHeight="1">
      <c r="B532" s="2"/>
      <c r="M532" s="2"/>
      <c r="N532" s="2"/>
    </row>
    <row r="533" ht="12.75" customHeight="1">
      <c r="B533" s="2"/>
      <c r="M533" s="2"/>
      <c r="N533" s="2"/>
    </row>
    <row r="534" ht="12.75" customHeight="1">
      <c r="B534" s="2"/>
      <c r="M534" s="2"/>
      <c r="N534" s="2"/>
    </row>
    <row r="535" ht="12.75" customHeight="1">
      <c r="B535" s="2"/>
      <c r="M535" s="2"/>
      <c r="N535" s="2"/>
    </row>
    <row r="536" ht="12.75" customHeight="1">
      <c r="B536" s="2"/>
      <c r="M536" s="2"/>
      <c r="N536" s="2"/>
    </row>
    <row r="537" ht="12.75" customHeight="1">
      <c r="B537" s="2"/>
      <c r="M537" s="2"/>
      <c r="N537" s="2"/>
    </row>
    <row r="538" ht="12.75" customHeight="1">
      <c r="B538" s="2"/>
      <c r="M538" s="2"/>
      <c r="N538" s="2"/>
    </row>
    <row r="539" ht="12.75" customHeight="1">
      <c r="B539" s="2"/>
      <c r="M539" s="2"/>
      <c r="N539" s="2"/>
    </row>
    <row r="540" ht="12.75" customHeight="1">
      <c r="B540" s="2"/>
      <c r="M540" s="2"/>
      <c r="N540" s="2"/>
    </row>
    <row r="541" ht="12.75" customHeight="1">
      <c r="B541" s="2"/>
      <c r="M541" s="2"/>
      <c r="N541" s="2"/>
    </row>
    <row r="542" ht="12.75" customHeight="1">
      <c r="B542" s="2"/>
      <c r="M542" s="2"/>
      <c r="N542" s="2"/>
    </row>
    <row r="543" ht="12.75" customHeight="1">
      <c r="B543" s="2"/>
      <c r="M543" s="2"/>
      <c r="N543" s="2"/>
    </row>
    <row r="544" ht="12.75" customHeight="1">
      <c r="B544" s="2"/>
      <c r="M544" s="2"/>
      <c r="N544" s="2"/>
    </row>
    <row r="545" ht="12.75" customHeight="1">
      <c r="B545" s="2"/>
      <c r="M545" s="2"/>
      <c r="N545" s="2"/>
    </row>
    <row r="546" ht="12.75" customHeight="1">
      <c r="B546" s="2"/>
      <c r="M546" s="2"/>
      <c r="N546" s="2"/>
    </row>
    <row r="547" ht="12.75" customHeight="1">
      <c r="B547" s="2"/>
      <c r="M547" s="2"/>
      <c r="N547" s="2"/>
    </row>
    <row r="548" ht="12.75" customHeight="1">
      <c r="B548" s="2"/>
      <c r="M548" s="2"/>
      <c r="N548" s="2"/>
    </row>
    <row r="549" ht="12.75" customHeight="1">
      <c r="B549" s="2"/>
      <c r="M549" s="2"/>
      <c r="N549" s="2"/>
    </row>
    <row r="550" ht="12.75" customHeight="1">
      <c r="B550" s="2"/>
      <c r="M550" s="2"/>
      <c r="N550" s="2"/>
    </row>
    <row r="551" ht="12.75" customHeight="1">
      <c r="B551" s="2"/>
      <c r="M551" s="2"/>
      <c r="N551" s="2"/>
    </row>
    <row r="552" ht="12.75" customHeight="1">
      <c r="B552" s="2"/>
      <c r="M552" s="2"/>
      <c r="N552" s="2"/>
    </row>
    <row r="553" ht="12.75" customHeight="1">
      <c r="B553" s="2"/>
      <c r="M553" s="2"/>
      <c r="N553" s="2"/>
    </row>
    <row r="554" ht="12.75" customHeight="1">
      <c r="B554" s="2"/>
      <c r="M554" s="2"/>
      <c r="N554" s="2"/>
    </row>
    <row r="555" ht="12.75" customHeight="1">
      <c r="B555" s="2"/>
      <c r="M555" s="2"/>
      <c r="N555" s="2"/>
    </row>
    <row r="556" ht="12.75" customHeight="1">
      <c r="B556" s="2"/>
      <c r="M556" s="2"/>
      <c r="N556" s="2"/>
    </row>
    <row r="557" ht="12.75" customHeight="1">
      <c r="B557" s="2"/>
      <c r="M557" s="2"/>
      <c r="N557" s="2"/>
    </row>
    <row r="558" ht="12.75" customHeight="1">
      <c r="B558" s="2"/>
      <c r="M558" s="2"/>
      <c r="N558" s="2"/>
    </row>
    <row r="559" ht="12.75" customHeight="1">
      <c r="B559" s="2"/>
      <c r="M559" s="2"/>
      <c r="N559" s="2"/>
    </row>
    <row r="560" ht="12.75" customHeight="1">
      <c r="B560" s="2"/>
      <c r="M560" s="2"/>
      <c r="N560" s="2"/>
    </row>
    <row r="561" ht="12.75" customHeight="1">
      <c r="B561" s="2"/>
      <c r="M561" s="2"/>
      <c r="N561" s="2"/>
    </row>
    <row r="562" ht="12.75" customHeight="1">
      <c r="B562" s="2"/>
      <c r="M562" s="2"/>
      <c r="N562" s="2"/>
    </row>
    <row r="563" ht="12.75" customHeight="1">
      <c r="B563" s="2"/>
      <c r="M563" s="2"/>
      <c r="N563" s="2"/>
    </row>
    <row r="564" ht="12.75" customHeight="1">
      <c r="B564" s="2"/>
      <c r="M564" s="2"/>
      <c r="N564" s="2"/>
    </row>
    <row r="565" ht="12.75" customHeight="1">
      <c r="B565" s="2"/>
      <c r="M565" s="2"/>
      <c r="N565" s="2"/>
    </row>
    <row r="566" ht="12.75" customHeight="1">
      <c r="B566" s="2"/>
      <c r="M566" s="2"/>
      <c r="N566" s="2"/>
    </row>
    <row r="567" ht="12.75" customHeight="1">
      <c r="B567" s="2"/>
      <c r="M567" s="2"/>
      <c r="N567" s="2"/>
    </row>
    <row r="568" ht="12.75" customHeight="1">
      <c r="B568" s="2"/>
      <c r="M568" s="2"/>
      <c r="N568" s="2"/>
    </row>
    <row r="569" ht="12.75" customHeight="1">
      <c r="B569" s="2"/>
      <c r="M569" s="2"/>
      <c r="N569" s="2"/>
    </row>
    <row r="570" ht="12.75" customHeight="1">
      <c r="B570" s="2"/>
      <c r="M570" s="2"/>
      <c r="N570" s="2"/>
    </row>
    <row r="571" ht="12.75" customHeight="1">
      <c r="B571" s="2"/>
      <c r="M571" s="2"/>
      <c r="N571" s="2"/>
    </row>
    <row r="572" ht="12.75" customHeight="1">
      <c r="B572" s="2"/>
      <c r="M572" s="2"/>
      <c r="N572" s="2"/>
    </row>
    <row r="573" ht="12.75" customHeight="1">
      <c r="B573" s="2"/>
      <c r="M573" s="2"/>
      <c r="N573" s="2"/>
    </row>
    <row r="574" ht="12.75" customHeight="1">
      <c r="B574" s="2"/>
      <c r="M574" s="2"/>
      <c r="N574" s="2"/>
    </row>
    <row r="575" ht="12.75" customHeight="1">
      <c r="B575" s="2"/>
      <c r="M575" s="2"/>
      <c r="N575" s="2"/>
    </row>
    <row r="576" ht="12.75" customHeight="1">
      <c r="B576" s="2"/>
      <c r="M576" s="2"/>
      <c r="N576" s="2"/>
    </row>
    <row r="577" ht="12.75" customHeight="1">
      <c r="B577" s="2"/>
      <c r="M577" s="2"/>
      <c r="N577" s="2"/>
    </row>
    <row r="578" ht="12.75" customHeight="1">
      <c r="B578" s="2"/>
      <c r="M578" s="2"/>
      <c r="N578" s="2"/>
    </row>
    <row r="579" ht="12.75" customHeight="1">
      <c r="B579" s="2"/>
      <c r="M579" s="2"/>
      <c r="N579" s="2"/>
    </row>
    <row r="580" ht="12.75" customHeight="1">
      <c r="B580" s="2"/>
      <c r="M580" s="2"/>
      <c r="N580" s="2"/>
    </row>
    <row r="581" ht="12.75" customHeight="1">
      <c r="B581" s="2"/>
      <c r="M581" s="2"/>
      <c r="N581" s="2"/>
    </row>
    <row r="582" ht="12.75" customHeight="1">
      <c r="B582" s="2"/>
      <c r="M582" s="2"/>
      <c r="N582" s="2"/>
    </row>
    <row r="583" ht="12.75" customHeight="1">
      <c r="B583" s="2"/>
      <c r="M583" s="2"/>
      <c r="N583" s="2"/>
    </row>
    <row r="584" ht="12.75" customHeight="1">
      <c r="B584" s="2"/>
      <c r="M584" s="2"/>
      <c r="N584" s="2"/>
    </row>
    <row r="585" ht="12.75" customHeight="1">
      <c r="B585" s="2"/>
      <c r="M585" s="2"/>
      <c r="N585" s="2"/>
    </row>
    <row r="586" ht="12.75" customHeight="1">
      <c r="B586" s="2"/>
      <c r="M586" s="2"/>
      <c r="N586" s="2"/>
    </row>
    <row r="587" ht="12.75" customHeight="1">
      <c r="B587" s="2"/>
      <c r="M587" s="2"/>
      <c r="N587" s="2"/>
    </row>
    <row r="588" ht="12.75" customHeight="1">
      <c r="B588" s="2"/>
      <c r="M588" s="2"/>
      <c r="N588" s="2"/>
    </row>
    <row r="589" ht="12.75" customHeight="1">
      <c r="B589" s="2"/>
      <c r="M589" s="2"/>
      <c r="N589" s="2"/>
    </row>
    <row r="590" ht="12.75" customHeight="1">
      <c r="B590" s="2"/>
      <c r="M590" s="2"/>
      <c r="N590" s="2"/>
    </row>
    <row r="591" ht="12.75" customHeight="1">
      <c r="B591" s="2"/>
      <c r="M591" s="2"/>
      <c r="N591" s="2"/>
    </row>
    <row r="592" ht="12.75" customHeight="1">
      <c r="B592" s="2"/>
      <c r="M592" s="2"/>
      <c r="N592" s="2"/>
    </row>
    <row r="593" ht="12.75" customHeight="1">
      <c r="B593" s="2"/>
      <c r="M593" s="2"/>
      <c r="N593" s="2"/>
    </row>
    <row r="594" ht="12.75" customHeight="1">
      <c r="B594" s="2"/>
      <c r="M594" s="2"/>
      <c r="N594" s="2"/>
    </row>
    <row r="595" ht="12.75" customHeight="1">
      <c r="B595" s="2"/>
      <c r="M595" s="2"/>
      <c r="N595" s="2"/>
    </row>
    <row r="596" ht="12.75" customHeight="1">
      <c r="B596" s="2"/>
      <c r="M596" s="2"/>
      <c r="N596" s="2"/>
    </row>
    <row r="597" ht="12.75" customHeight="1">
      <c r="B597" s="2"/>
      <c r="M597" s="2"/>
      <c r="N597" s="2"/>
    </row>
    <row r="598" ht="12.75" customHeight="1">
      <c r="B598" s="2"/>
      <c r="M598" s="2"/>
      <c r="N598" s="2"/>
    </row>
    <row r="599" ht="12.75" customHeight="1">
      <c r="B599" s="2"/>
      <c r="M599" s="2"/>
      <c r="N599" s="2"/>
    </row>
    <row r="600" ht="12.75" customHeight="1">
      <c r="B600" s="2"/>
      <c r="M600" s="2"/>
      <c r="N600" s="2"/>
    </row>
    <row r="601" ht="12.75" customHeight="1">
      <c r="B601" s="2"/>
      <c r="M601" s="2"/>
      <c r="N601" s="2"/>
    </row>
    <row r="602" ht="12.75" customHeight="1">
      <c r="B602" s="2"/>
      <c r="M602" s="2"/>
      <c r="N602" s="2"/>
    </row>
    <row r="603" ht="12.75" customHeight="1">
      <c r="B603" s="2"/>
      <c r="M603" s="2"/>
      <c r="N603" s="2"/>
    </row>
    <row r="604" ht="12.75" customHeight="1">
      <c r="B604" s="2"/>
      <c r="M604" s="2"/>
      <c r="N604" s="2"/>
    </row>
    <row r="605" ht="12.75" customHeight="1">
      <c r="B605" s="2"/>
      <c r="M605" s="2"/>
      <c r="N605" s="2"/>
    </row>
    <row r="606" ht="12.75" customHeight="1">
      <c r="B606" s="2"/>
      <c r="M606" s="2"/>
      <c r="N606" s="2"/>
    </row>
    <row r="607" ht="12.75" customHeight="1">
      <c r="B607" s="2"/>
      <c r="M607" s="2"/>
      <c r="N607" s="2"/>
    </row>
    <row r="608" ht="12.75" customHeight="1">
      <c r="B608" s="2"/>
      <c r="M608" s="2"/>
      <c r="N608" s="2"/>
    </row>
    <row r="609" ht="12.75" customHeight="1">
      <c r="B609" s="2"/>
      <c r="M609" s="2"/>
      <c r="N609" s="2"/>
    </row>
    <row r="610" ht="12.75" customHeight="1">
      <c r="B610" s="2"/>
      <c r="M610" s="2"/>
      <c r="N610" s="2"/>
    </row>
    <row r="611" ht="12.75" customHeight="1">
      <c r="B611" s="2"/>
      <c r="M611" s="2"/>
      <c r="N611" s="2"/>
    </row>
    <row r="612" ht="12.75" customHeight="1">
      <c r="B612" s="2"/>
      <c r="M612" s="2"/>
      <c r="N612" s="2"/>
    </row>
    <row r="613" ht="12.75" customHeight="1">
      <c r="B613" s="2"/>
      <c r="M613" s="2"/>
      <c r="N613" s="2"/>
    </row>
    <row r="614" ht="12.75" customHeight="1">
      <c r="B614" s="2"/>
      <c r="M614" s="2"/>
      <c r="N614" s="2"/>
    </row>
    <row r="615" ht="12.75" customHeight="1">
      <c r="B615" s="2"/>
      <c r="M615" s="2"/>
      <c r="N615" s="2"/>
    </row>
    <row r="616" ht="12.75" customHeight="1">
      <c r="B616" s="2"/>
      <c r="M616" s="2"/>
      <c r="N616" s="2"/>
    </row>
    <row r="617" ht="12.75" customHeight="1">
      <c r="B617" s="2"/>
      <c r="M617" s="2"/>
      <c r="N617" s="2"/>
    </row>
    <row r="618" ht="12.75" customHeight="1">
      <c r="B618" s="2"/>
      <c r="M618" s="2"/>
      <c r="N618" s="2"/>
    </row>
    <row r="619" ht="12.75" customHeight="1">
      <c r="B619" s="2"/>
      <c r="M619" s="2"/>
      <c r="N619" s="2"/>
    </row>
    <row r="620" ht="12.75" customHeight="1">
      <c r="B620" s="2"/>
      <c r="M620" s="2"/>
      <c r="N620" s="2"/>
    </row>
    <row r="621" ht="12.75" customHeight="1">
      <c r="B621" s="2"/>
      <c r="M621" s="2"/>
      <c r="N621" s="2"/>
    </row>
    <row r="622" ht="12.75" customHeight="1">
      <c r="B622" s="2"/>
      <c r="M622" s="2"/>
      <c r="N622" s="2"/>
    </row>
    <row r="623" ht="12.75" customHeight="1">
      <c r="B623" s="2"/>
      <c r="M623" s="2"/>
      <c r="N623" s="2"/>
    </row>
    <row r="624" ht="12.75" customHeight="1">
      <c r="B624" s="2"/>
      <c r="M624" s="2"/>
      <c r="N624" s="2"/>
    </row>
    <row r="625" ht="12.75" customHeight="1">
      <c r="B625" s="2"/>
      <c r="M625" s="2"/>
      <c r="N625" s="2"/>
    </row>
    <row r="626" ht="12.75" customHeight="1">
      <c r="B626" s="2"/>
      <c r="M626" s="2"/>
      <c r="N626" s="2"/>
    </row>
    <row r="627" ht="12.75" customHeight="1">
      <c r="B627" s="2"/>
      <c r="M627" s="2"/>
      <c r="N627" s="2"/>
    </row>
    <row r="628" ht="12.75" customHeight="1">
      <c r="B628" s="2"/>
      <c r="M628" s="2"/>
      <c r="N628" s="2"/>
    </row>
    <row r="629" ht="12.75" customHeight="1">
      <c r="B629" s="2"/>
      <c r="M629" s="2"/>
      <c r="N629" s="2"/>
    </row>
    <row r="630" ht="12.75" customHeight="1">
      <c r="B630" s="2"/>
      <c r="M630" s="2"/>
      <c r="N630" s="2"/>
    </row>
    <row r="631" ht="12.75" customHeight="1">
      <c r="B631" s="2"/>
      <c r="M631" s="2"/>
      <c r="N631" s="2"/>
    </row>
    <row r="632" ht="12.75" customHeight="1">
      <c r="B632" s="2"/>
      <c r="M632" s="2"/>
      <c r="N632" s="2"/>
    </row>
    <row r="633" ht="12.75" customHeight="1">
      <c r="B633" s="2"/>
      <c r="M633" s="2"/>
      <c r="N633" s="2"/>
    </row>
    <row r="634" ht="12.75" customHeight="1">
      <c r="B634" s="2"/>
      <c r="M634" s="2"/>
      <c r="N634" s="2"/>
    </row>
    <row r="635" ht="12.75" customHeight="1">
      <c r="B635" s="2"/>
      <c r="M635" s="2"/>
      <c r="N635" s="2"/>
    </row>
    <row r="636" ht="12.75" customHeight="1">
      <c r="B636" s="2"/>
      <c r="M636" s="2"/>
      <c r="N636" s="2"/>
    </row>
    <row r="637" ht="12.75" customHeight="1">
      <c r="B637" s="2"/>
      <c r="M637" s="2"/>
      <c r="N637" s="2"/>
    </row>
    <row r="638" ht="12.75" customHeight="1">
      <c r="B638" s="2"/>
      <c r="M638" s="2"/>
      <c r="N638" s="2"/>
    </row>
    <row r="639" ht="12.75" customHeight="1">
      <c r="B639" s="2"/>
      <c r="M639" s="2"/>
      <c r="N639" s="2"/>
    </row>
    <row r="640" ht="12.75" customHeight="1">
      <c r="B640" s="2"/>
      <c r="M640" s="2"/>
      <c r="N640" s="2"/>
    </row>
    <row r="641" ht="12.75" customHeight="1">
      <c r="B641" s="2"/>
      <c r="M641" s="2"/>
      <c r="N641" s="2"/>
    </row>
    <row r="642" ht="12.75" customHeight="1">
      <c r="B642" s="2"/>
      <c r="M642" s="2"/>
      <c r="N642" s="2"/>
    </row>
    <row r="643" ht="12.75" customHeight="1">
      <c r="B643" s="2"/>
      <c r="M643" s="2"/>
      <c r="N643" s="2"/>
    </row>
    <row r="644" ht="12.75" customHeight="1">
      <c r="B644" s="2"/>
      <c r="M644" s="2"/>
      <c r="N644" s="2"/>
    </row>
    <row r="645" ht="12.75" customHeight="1">
      <c r="B645" s="2"/>
      <c r="M645" s="2"/>
      <c r="N645" s="2"/>
    </row>
    <row r="646" ht="12.75" customHeight="1">
      <c r="B646" s="2"/>
      <c r="M646" s="2"/>
      <c r="N646" s="2"/>
    </row>
    <row r="647" ht="12.75" customHeight="1">
      <c r="B647" s="2"/>
      <c r="M647" s="2"/>
      <c r="N647" s="2"/>
    </row>
    <row r="648" ht="12.75" customHeight="1">
      <c r="B648" s="2"/>
      <c r="M648" s="2"/>
      <c r="N648" s="2"/>
    </row>
    <row r="649" ht="12.75" customHeight="1">
      <c r="B649" s="2"/>
      <c r="M649" s="2"/>
      <c r="N649" s="2"/>
    </row>
    <row r="650" ht="12.75" customHeight="1">
      <c r="B650" s="2"/>
      <c r="M650" s="2"/>
      <c r="N650" s="2"/>
    </row>
    <row r="651" ht="12.75" customHeight="1">
      <c r="B651" s="2"/>
      <c r="M651" s="2"/>
      <c r="N651" s="2"/>
    </row>
    <row r="652" ht="12.75" customHeight="1">
      <c r="B652" s="2"/>
      <c r="M652" s="2"/>
      <c r="N652" s="2"/>
    </row>
    <row r="653" ht="12.75" customHeight="1">
      <c r="B653" s="2"/>
      <c r="M653" s="2"/>
      <c r="N653" s="2"/>
    </row>
    <row r="654" ht="12.75" customHeight="1">
      <c r="B654" s="2"/>
      <c r="M654" s="2"/>
      <c r="N654" s="2"/>
    </row>
    <row r="655" ht="12.75" customHeight="1">
      <c r="B655" s="2"/>
      <c r="M655" s="2"/>
      <c r="N655" s="2"/>
    </row>
    <row r="656" ht="12.75" customHeight="1">
      <c r="B656" s="2"/>
      <c r="M656" s="2"/>
      <c r="N656" s="2"/>
    </row>
    <row r="657" ht="12.75" customHeight="1">
      <c r="B657" s="2"/>
      <c r="M657" s="2"/>
      <c r="N657" s="2"/>
    </row>
    <row r="658" ht="12.75" customHeight="1">
      <c r="B658" s="2"/>
      <c r="M658" s="2"/>
      <c r="N658" s="2"/>
    </row>
    <row r="659" ht="12.75" customHeight="1">
      <c r="B659" s="2"/>
      <c r="M659" s="2"/>
      <c r="N659" s="2"/>
    </row>
    <row r="660" ht="12.75" customHeight="1">
      <c r="B660" s="2"/>
      <c r="M660" s="2"/>
      <c r="N660" s="2"/>
    </row>
    <row r="661" ht="12.75" customHeight="1">
      <c r="B661" s="2"/>
      <c r="M661" s="2"/>
      <c r="N661" s="2"/>
    </row>
    <row r="662" ht="12.75" customHeight="1">
      <c r="B662" s="2"/>
      <c r="M662" s="2"/>
      <c r="N662" s="2"/>
    </row>
    <row r="663" ht="12.75" customHeight="1">
      <c r="B663" s="2"/>
      <c r="M663" s="2"/>
      <c r="N663" s="2"/>
    </row>
    <row r="664" ht="12.75" customHeight="1">
      <c r="B664" s="2"/>
      <c r="M664" s="2"/>
      <c r="N664" s="2"/>
    </row>
    <row r="665" ht="12.75" customHeight="1">
      <c r="B665" s="2"/>
      <c r="M665" s="2"/>
      <c r="N665" s="2"/>
    </row>
    <row r="666" ht="12.75" customHeight="1">
      <c r="B666" s="2"/>
      <c r="M666" s="2"/>
      <c r="N666" s="2"/>
    </row>
    <row r="667" ht="12.75" customHeight="1">
      <c r="B667" s="2"/>
      <c r="M667" s="2"/>
      <c r="N667" s="2"/>
    </row>
    <row r="668" ht="12.75" customHeight="1">
      <c r="B668" s="2"/>
      <c r="M668" s="2"/>
      <c r="N668" s="2"/>
    </row>
    <row r="669" ht="12.75" customHeight="1">
      <c r="B669" s="2"/>
      <c r="M669" s="2"/>
      <c r="N669" s="2"/>
    </row>
    <row r="670" ht="12.75" customHeight="1">
      <c r="B670" s="2"/>
      <c r="M670" s="2"/>
      <c r="N670" s="2"/>
    </row>
    <row r="671" ht="12.75" customHeight="1">
      <c r="B671" s="2"/>
      <c r="M671" s="2"/>
      <c r="N671" s="2"/>
    </row>
    <row r="672" ht="12.75" customHeight="1">
      <c r="B672" s="2"/>
      <c r="M672" s="2"/>
      <c r="N672" s="2"/>
    </row>
    <row r="673" ht="12.75" customHeight="1">
      <c r="B673" s="2"/>
      <c r="M673" s="2"/>
      <c r="N673" s="2"/>
    </row>
    <row r="674" ht="12.75" customHeight="1">
      <c r="B674" s="2"/>
      <c r="M674" s="2"/>
      <c r="N674" s="2"/>
    </row>
    <row r="675" ht="12.75" customHeight="1">
      <c r="B675" s="2"/>
      <c r="M675" s="2"/>
      <c r="N675" s="2"/>
    </row>
    <row r="676" ht="12.75" customHeight="1">
      <c r="B676" s="2"/>
      <c r="M676" s="2"/>
      <c r="N676" s="2"/>
    </row>
    <row r="677" ht="12.75" customHeight="1">
      <c r="B677" s="2"/>
      <c r="M677" s="2"/>
      <c r="N677" s="2"/>
    </row>
    <row r="678" ht="12.75" customHeight="1">
      <c r="B678" s="2"/>
      <c r="M678" s="2"/>
      <c r="N678" s="2"/>
    </row>
    <row r="679" ht="12.75" customHeight="1">
      <c r="B679" s="2"/>
      <c r="M679" s="2"/>
      <c r="N679" s="2"/>
    </row>
    <row r="680" ht="12.75" customHeight="1">
      <c r="B680" s="2"/>
      <c r="M680" s="2"/>
      <c r="N680" s="2"/>
    </row>
    <row r="681" ht="12.75" customHeight="1">
      <c r="B681" s="2"/>
      <c r="M681" s="2"/>
      <c r="N681" s="2"/>
    </row>
    <row r="682" ht="12.75" customHeight="1">
      <c r="B682" s="2"/>
      <c r="M682" s="2"/>
      <c r="N682" s="2"/>
    </row>
    <row r="683" ht="12.75" customHeight="1">
      <c r="B683" s="2"/>
      <c r="M683" s="2"/>
      <c r="N683" s="2"/>
    </row>
    <row r="684" ht="12.75" customHeight="1">
      <c r="B684" s="2"/>
      <c r="M684" s="2"/>
      <c r="N684" s="2"/>
    </row>
    <row r="685" ht="12.75" customHeight="1">
      <c r="B685" s="2"/>
      <c r="M685" s="2"/>
      <c r="N685" s="2"/>
    </row>
    <row r="686" ht="12.75" customHeight="1">
      <c r="B686" s="2"/>
      <c r="M686" s="2"/>
      <c r="N686" s="2"/>
    </row>
    <row r="687" ht="12.75" customHeight="1">
      <c r="B687" s="2"/>
      <c r="M687" s="2"/>
      <c r="N687" s="2"/>
    </row>
    <row r="688" ht="12.75" customHeight="1">
      <c r="B688" s="2"/>
      <c r="M688" s="2"/>
      <c r="N688" s="2"/>
    </row>
    <row r="689" ht="12.75" customHeight="1">
      <c r="B689" s="2"/>
      <c r="M689" s="2"/>
      <c r="N689" s="2"/>
    </row>
    <row r="690" ht="12.75" customHeight="1">
      <c r="B690" s="2"/>
      <c r="M690" s="2"/>
      <c r="N690" s="2"/>
    </row>
    <row r="691" ht="12.75" customHeight="1">
      <c r="B691" s="2"/>
      <c r="M691" s="2"/>
      <c r="N691" s="2"/>
    </row>
    <row r="692" ht="12.75" customHeight="1">
      <c r="B692" s="2"/>
      <c r="M692" s="2"/>
      <c r="N692" s="2"/>
    </row>
    <row r="693" ht="12.75" customHeight="1">
      <c r="B693" s="2"/>
      <c r="M693" s="2"/>
      <c r="N693" s="2"/>
    </row>
    <row r="694" ht="12.75" customHeight="1">
      <c r="B694" s="2"/>
      <c r="M694" s="2"/>
      <c r="N694" s="2"/>
    </row>
    <row r="695" ht="12.75" customHeight="1">
      <c r="B695" s="2"/>
      <c r="M695" s="2"/>
      <c r="N695" s="2"/>
    </row>
    <row r="696" ht="12.75" customHeight="1">
      <c r="B696" s="2"/>
      <c r="M696" s="2"/>
      <c r="N696" s="2"/>
    </row>
    <row r="697" ht="12.75" customHeight="1">
      <c r="B697" s="2"/>
      <c r="M697" s="2"/>
      <c r="N697" s="2"/>
    </row>
    <row r="698" ht="12.75" customHeight="1">
      <c r="B698" s="2"/>
      <c r="M698" s="2"/>
      <c r="N698" s="2"/>
    </row>
    <row r="699" ht="12.75" customHeight="1">
      <c r="B699" s="2"/>
      <c r="M699" s="2"/>
      <c r="N699" s="2"/>
    </row>
    <row r="700" ht="12.75" customHeight="1">
      <c r="B700" s="2"/>
      <c r="M700" s="2"/>
      <c r="N700" s="2"/>
    </row>
    <row r="701" ht="12.75" customHeight="1">
      <c r="B701" s="2"/>
      <c r="M701" s="2"/>
      <c r="N701" s="2"/>
    </row>
    <row r="702" ht="12.75" customHeight="1">
      <c r="B702" s="2"/>
      <c r="M702" s="2"/>
      <c r="N702" s="2"/>
    </row>
    <row r="703" ht="12.75" customHeight="1">
      <c r="B703" s="2"/>
      <c r="M703" s="2"/>
      <c r="N703" s="2"/>
    </row>
    <row r="704" ht="12.75" customHeight="1">
      <c r="B704" s="2"/>
      <c r="M704" s="2"/>
      <c r="N704" s="2"/>
    </row>
    <row r="705" ht="12.75" customHeight="1">
      <c r="B705" s="2"/>
      <c r="M705" s="2"/>
      <c r="N705" s="2"/>
    </row>
    <row r="706" ht="12.75" customHeight="1">
      <c r="B706" s="2"/>
      <c r="M706" s="2"/>
      <c r="N706" s="2"/>
    </row>
    <row r="707" ht="12.75" customHeight="1">
      <c r="B707" s="2"/>
      <c r="M707" s="2"/>
      <c r="N707" s="2"/>
    </row>
    <row r="708" ht="12.75" customHeight="1">
      <c r="B708" s="2"/>
      <c r="M708" s="2"/>
      <c r="N708" s="2"/>
    </row>
    <row r="709" ht="12.75" customHeight="1">
      <c r="B709" s="2"/>
      <c r="M709" s="2"/>
      <c r="N709" s="2"/>
    </row>
    <row r="710" ht="12.75" customHeight="1">
      <c r="B710" s="2"/>
      <c r="M710" s="2"/>
      <c r="N710" s="2"/>
    </row>
    <row r="711" ht="12.75" customHeight="1">
      <c r="B711" s="2"/>
      <c r="M711" s="2"/>
      <c r="N711" s="2"/>
    </row>
    <row r="712" ht="12.75" customHeight="1">
      <c r="B712" s="2"/>
      <c r="M712" s="2"/>
      <c r="N712" s="2"/>
    </row>
    <row r="713" ht="12.75" customHeight="1">
      <c r="B713" s="2"/>
      <c r="M713" s="2"/>
      <c r="N713" s="2"/>
    </row>
    <row r="714" ht="12.75" customHeight="1">
      <c r="B714" s="2"/>
      <c r="M714" s="2"/>
      <c r="N714" s="2"/>
    </row>
    <row r="715" ht="12.75" customHeight="1">
      <c r="B715" s="2"/>
      <c r="M715" s="2"/>
      <c r="N715" s="2"/>
    </row>
    <row r="716" ht="12.75" customHeight="1">
      <c r="B716" s="2"/>
      <c r="M716" s="2"/>
      <c r="N716" s="2"/>
    </row>
    <row r="717" ht="12.75" customHeight="1">
      <c r="B717" s="2"/>
      <c r="M717" s="2"/>
      <c r="N717" s="2"/>
    </row>
    <row r="718" ht="12.75" customHeight="1">
      <c r="B718" s="2"/>
      <c r="M718" s="2"/>
      <c r="N718" s="2"/>
    </row>
    <row r="719" ht="12.75" customHeight="1">
      <c r="B719" s="2"/>
      <c r="M719" s="2"/>
      <c r="N719" s="2"/>
    </row>
    <row r="720" ht="12.75" customHeight="1">
      <c r="B720" s="2"/>
      <c r="M720" s="2"/>
      <c r="N720" s="2"/>
    </row>
    <row r="721" ht="12.75" customHeight="1">
      <c r="B721" s="2"/>
      <c r="M721" s="2"/>
      <c r="N721" s="2"/>
    </row>
    <row r="722" ht="12.75" customHeight="1">
      <c r="B722" s="2"/>
      <c r="M722" s="2"/>
      <c r="N722" s="2"/>
    </row>
    <row r="723" ht="12.75" customHeight="1">
      <c r="B723" s="2"/>
      <c r="M723" s="2"/>
      <c r="N723" s="2"/>
    </row>
    <row r="724" ht="12.75" customHeight="1">
      <c r="B724" s="2"/>
      <c r="M724" s="2"/>
      <c r="N724" s="2"/>
    </row>
    <row r="725" ht="12.75" customHeight="1">
      <c r="B725" s="2"/>
      <c r="M725" s="2"/>
      <c r="N725" s="2"/>
    </row>
    <row r="726" ht="12.75" customHeight="1">
      <c r="B726" s="2"/>
      <c r="M726" s="2"/>
      <c r="N726" s="2"/>
    </row>
    <row r="727" ht="12.75" customHeight="1">
      <c r="B727" s="2"/>
      <c r="M727" s="2"/>
      <c r="N727" s="2"/>
    </row>
    <row r="728" ht="12.75" customHeight="1">
      <c r="B728" s="2"/>
      <c r="M728" s="2"/>
      <c r="N728" s="2"/>
    </row>
    <row r="729" ht="12.75" customHeight="1">
      <c r="B729" s="2"/>
      <c r="M729" s="2"/>
      <c r="N729" s="2"/>
    </row>
    <row r="730" ht="12.75" customHeight="1">
      <c r="B730" s="2"/>
      <c r="M730" s="2"/>
      <c r="N730" s="2"/>
    </row>
    <row r="731" ht="12.75" customHeight="1">
      <c r="B731" s="2"/>
      <c r="M731" s="2"/>
      <c r="N731" s="2"/>
    </row>
    <row r="732" ht="12.75" customHeight="1">
      <c r="B732" s="2"/>
      <c r="M732" s="2"/>
      <c r="N732" s="2"/>
    </row>
    <row r="733" ht="12.75" customHeight="1">
      <c r="B733" s="2"/>
      <c r="M733" s="2"/>
      <c r="N733" s="2"/>
    </row>
    <row r="734" ht="12.75" customHeight="1">
      <c r="B734" s="2"/>
      <c r="M734" s="2"/>
      <c r="N734" s="2"/>
    </row>
    <row r="735" ht="12.75" customHeight="1">
      <c r="B735" s="2"/>
      <c r="M735" s="2"/>
      <c r="N735" s="2"/>
    </row>
    <row r="736" ht="12.75" customHeight="1">
      <c r="B736" s="2"/>
      <c r="M736" s="2"/>
      <c r="N736" s="2"/>
    </row>
    <row r="737" ht="12.75" customHeight="1">
      <c r="B737" s="2"/>
      <c r="M737" s="2"/>
      <c r="N737" s="2"/>
    </row>
    <row r="738" ht="12.75" customHeight="1">
      <c r="B738" s="2"/>
      <c r="M738" s="2"/>
      <c r="N738" s="2"/>
    </row>
    <row r="739" ht="12.75" customHeight="1">
      <c r="B739" s="2"/>
      <c r="M739" s="2"/>
      <c r="N739" s="2"/>
    </row>
    <row r="740" ht="12.75" customHeight="1">
      <c r="B740" s="2"/>
      <c r="M740" s="2"/>
      <c r="N740" s="2"/>
    </row>
    <row r="741" ht="12.75" customHeight="1">
      <c r="B741" s="2"/>
      <c r="M741" s="2"/>
      <c r="N741" s="2"/>
    </row>
    <row r="742" ht="12.75" customHeight="1">
      <c r="B742" s="2"/>
      <c r="M742" s="2"/>
      <c r="N742" s="2"/>
    </row>
    <row r="743" ht="12.75" customHeight="1">
      <c r="B743" s="2"/>
      <c r="M743" s="2"/>
      <c r="N743" s="2"/>
    </row>
    <row r="744" ht="12.75" customHeight="1">
      <c r="B744" s="2"/>
      <c r="M744" s="2"/>
      <c r="N744" s="2"/>
    </row>
    <row r="745" ht="12.75" customHeight="1">
      <c r="B745" s="2"/>
      <c r="M745" s="2"/>
      <c r="N745" s="2"/>
    </row>
    <row r="746" ht="12.75" customHeight="1">
      <c r="B746" s="2"/>
      <c r="M746" s="2"/>
      <c r="N746" s="2"/>
    </row>
    <row r="747" ht="12.75" customHeight="1">
      <c r="B747" s="2"/>
      <c r="M747" s="2"/>
      <c r="N747" s="2"/>
    </row>
    <row r="748" ht="12.75" customHeight="1">
      <c r="B748" s="2"/>
      <c r="M748" s="2"/>
      <c r="N748" s="2"/>
    </row>
    <row r="749" ht="12.75" customHeight="1">
      <c r="B749" s="2"/>
      <c r="M749" s="2"/>
      <c r="N749" s="2"/>
    </row>
    <row r="750" ht="12.75" customHeight="1">
      <c r="B750" s="2"/>
      <c r="M750" s="2"/>
      <c r="N750" s="2"/>
    </row>
    <row r="751" ht="12.75" customHeight="1">
      <c r="B751" s="2"/>
      <c r="M751" s="2"/>
      <c r="N751" s="2"/>
    </row>
    <row r="752" ht="12.75" customHeight="1">
      <c r="B752" s="2"/>
      <c r="M752" s="2"/>
      <c r="N752" s="2"/>
    </row>
    <row r="753" ht="12.75" customHeight="1">
      <c r="B753" s="2"/>
      <c r="M753" s="2"/>
      <c r="N753" s="2"/>
    </row>
    <row r="754" ht="12.75" customHeight="1">
      <c r="B754" s="2"/>
      <c r="M754" s="2"/>
      <c r="N754" s="2"/>
    </row>
    <row r="755" ht="12.75" customHeight="1">
      <c r="B755" s="2"/>
      <c r="M755" s="2"/>
      <c r="N755" s="2"/>
    </row>
    <row r="756" ht="12.75" customHeight="1">
      <c r="B756" s="2"/>
      <c r="M756" s="2"/>
      <c r="N756" s="2"/>
    </row>
    <row r="757" ht="12.75" customHeight="1">
      <c r="B757" s="2"/>
      <c r="M757" s="2"/>
      <c r="N757" s="2"/>
    </row>
    <row r="758" ht="12.75" customHeight="1">
      <c r="B758" s="2"/>
      <c r="M758" s="2"/>
      <c r="N758" s="2"/>
    </row>
    <row r="759" ht="12.75" customHeight="1">
      <c r="B759" s="2"/>
      <c r="M759" s="2"/>
      <c r="N759" s="2"/>
    </row>
    <row r="760" ht="12.75" customHeight="1">
      <c r="B760" s="2"/>
      <c r="M760" s="2"/>
      <c r="N760" s="2"/>
    </row>
    <row r="761" ht="12.75" customHeight="1">
      <c r="B761" s="2"/>
      <c r="M761" s="2"/>
      <c r="N761" s="2"/>
    </row>
    <row r="762" ht="12.75" customHeight="1">
      <c r="B762" s="2"/>
      <c r="M762" s="2"/>
      <c r="N762" s="2"/>
    </row>
    <row r="763" ht="12.75" customHeight="1">
      <c r="B763" s="2"/>
      <c r="M763" s="2"/>
      <c r="N763" s="2"/>
    </row>
    <row r="764" ht="12.75" customHeight="1">
      <c r="B764" s="2"/>
      <c r="M764" s="2"/>
      <c r="N764" s="2"/>
    </row>
    <row r="765" ht="12.75" customHeight="1">
      <c r="B765" s="2"/>
      <c r="M765" s="2"/>
      <c r="N765" s="2"/>
    </row>
    <row r="766" ht="12.75" customHeight="1">
      <c r="B766" s="2"/>
      <c r="M766" s="2"/>
      <c r="N766" s="2"/>
    </row>
    <row r="767" ht="12.75" customHeight="1">
      <c r="B767" s="2"/>
      <c r="M767" s="2"/>
      <c r="N767" s="2"/>
    </row>
    <row r="768" ht="12.75" customHeight="1">
      <c r="B768" s="2"/>
      <c r="M768" s="2"/>
      <c r="N768" s="2"/>
    </row>
    <row r="769" ht="12.75" customHeight="1">
      <c r="B769" s="2"/>
      <c r="M769" s="2"/>
      <c r="N769" s="2"/>
    </row>
    <row r="770" ht="12.75" customHeight="1">
      <c r="B770" s="2"/>
      <c r="M770" s="2"/>
      <c r="N770" s="2"/>
    </row>
    <row r="771" ht="12.75" customHeight="1">
      <c r="B771" s="2"/>
      <c r="M771" s="2"/>
      <c r="N771" s="2"/>
    </row>
    <row r="772" ht="12.75" customHeight="1">
      <c r="B772" s="2"/>
      <c r="M772" s="2"/>
      <c r="N772" s="2"/>
    </row>
    <row r="773" ht="12.75" customHeight="1">
      <c r="B773" s="2"/>
      <c r="M773" s="2"/>
      <c r="N773" s="2"/>
    </row>
    <row r="774" ht="12.75" customHeight="1">
      <c r="B774" s="2"/>
      <c r="M774" s="2"/>
      <c r="N774" s="2"/>
    </row>
    <row r="775" ht="12.75" customHeight="1">
      <c r="B775" s="2"/>
      <c r="M775" s="2"/>
      <c r="N775" s="2"/>
    </row>
    <row r="776" ht="12.75" customHeight="1">
      <c r="B776" s="2"/>
      <c r="M776" s="2"/>
      <c r="N776" s="2"/>
    </row>
    <row r="777" ht="12.75" customHeight="1">
      <c r="B777" s="2"/>
      <c r="M777" s="2"/>
      <c r="N777" s="2"/>
    </row>
    <row r="778" ht="12.75" customHeight="1">
      <c r="B778" s="2"/>
      <c r="M778" s="2"/>
      <c r="N778" s="2"/>
    </row>
    <row r="779" ht="12.75" customHeight="1">
      <c r="B779" s="2"/>
      <c r="M779" s="2"/>
      <c r="N779" s="2"/>
    </row>
    <row r="780" ht="12.75" customHeight="1">
      <c r="B780" s="2"/>
      <c r="M780" s="2"/>
      <c r="N780" s="2"/>
    </row>
    <row r="781" ht="12.75" customHeight="1">
      <c r="B781" s="2"/>
      <c r="M781" s="2"/>
      <c r="N781" s="2"/>
    </row>
    <row r="782" ht="12.75" customHeight="1">
      <c r="B782" s="2"/>
      <c r="M782" s="2"/>
      <c r="N782" s="2"/>
    </row>
    <row r="783" ht="12.75" customHeight="1">
      <c r="B783" s="2"/>
      <c r="M783" s="2"/>
      <c r="N783" s="2"/>
    </row>
    <row r="784" ht="12.75" customHeight="1">
      <c r="B784" s="2"/>
      <c r="M784" s="2"/>
      <c r="N784" s="2"/>
    </row>
    <row r="785" ht="12.75" customHeight="1">
      <c r="B785" s="2"/>
      <c r="M785" s="2"/>
      <c r="N785" s="2"/>
    </row>
    <row r="786" ht="12.75" customHeight="1">
      <c r="B786" s="2"/>
      <c r="M786" s="2"/>
      <c r="N786" s="2"/>
    </row>
    <row r="787" ht="12.75" customHeight="1">
      <c r="B787" s="2"/>
      <c r="M787" s="2"/>
      <c r="N787" s="2"/>
    </row>
    <row r="788" ht="12.75" customHeight="1">
      <c r="B788" s="2"/>
      <c r="M788" s="2"/>
      <c r="N788" s="2"/>
    </row>
    <row r="789" ht="12.75" customHeight="1">
      <c r="B789" s="2"/>
      <c r="M789" s="2"/>
      <c r="N789" s="2"/>
    </row>
    <row r="790" ht="12.75" customHeight="1">
      <c r="B790" s="2"/>
      <c r="M790" s="2"/>
      <c r="N790" s="2"/>
    </row>
    <row r="791" ht="12.75" customHeight="1">
      <c r="B791" s="2"/>
      <c r="M791" s="2"/>
      <c r="N791" s="2"/>
    </row>
    <row r="792" ht="12.75" customHeight="1">
      <c r="B792" s="2"/>
      <c r="M792" s="2"/>
      <c r="N792" s="2"/>
    </row>
    <row r="793" ht="12.75" customHeight="1">
      <c r="B793" s="2"/>
      <c r="M793" s="2"/>
      <c r="N793" s="2"/>
    </row>
    <row r="794" ht="12.75" customHeight="1">
      <c r="B794" s="2"/>
      <c r="M794" s="2"/>
      <c r="N794" s="2"/>
    </row>
    <row r="795" ht="12.75" customHeight="1">
      <c r="B795" s="2"/>
      <c r="M795" s="2"/>
      <c r="N795" s="2"/>
    </row>
    <row r="796" ht="12.75" customHeight="1">
      <c r="B796" s="2"/>
      <c r="M796" s="2"/>
      <c r="N796" s="2"/>
    </row>
    <row r="797" ht="12.75" customHeight="1">
      <c r="B797" s="2"/>
      <c r="M797" s="2"/>
      <c r="N797" s="2"/>
    </row>
    <row r="798" ht="12.75" customHeight="1">
      <c r="B798" s="2"/>
      <c r="M798" s="2"/>
      <c r="N798" s="2"/>
    </row>
    <row r="799" ht="12.75" customHeight="1">
      <c r="B799" s="2"/>
      <c r="M799" s="2"/>
      <c r="N799" s="2"/>
    </row>
    <row r="800" ht="12.75" customHeight="1">
      <c r="B800" s="2"/>
      <c r="M800" s="2"/>
      <c r="N800" s="2"/>
    </row>
    <row r="801" ht="12.75" customHeight="1">
      <c r="B801" s="2"/>
      <c r="M801" s="2"/>
      <c r="N801" s="2"/>
    </row>
    <row r="802" ht="12.75" customHeight="1">
      <c r="B802" s="2"/>
      <c r="M802" s="2"/>
      <c r="N802" s="2"/>
    </row>
    <row r="803" ht="12.75" customHeight="1">
      <c r="B803" s="2"/>
      <c r="M803" s="2"/>
      <c r="N803" s="2"/>
    </row>
    <row r="804" ht="12.75" customHeight="1">
      <c r="B804" s="2"/>
      <c r="M804" s="2"/>
      <c r="N804" s="2"/>
    </row>
    <row r="805" ht="12.75" customHeight="1">
      <c r="B805" s="2"/>
      <c r="M805" s="2"/>
      <c r="N805" s="2"/>
    </row>
    <row r="806" ht="12.75" customHeight="1">
      <c r="B806" s="2"/>
      <c r="M806" s="2"/>
      <c r="N806" s="2"/>
    </row>
    <row r="807" ht="12.75" customHeight="1">
      <c r="B807" s="2"/>
      <c r="M807" s="2"/>
      <c r="N807" s="2"/>
    </row>
    <row r="808" ht="12.75" customHeight="1">
      <c r="B808" s="2"/>
      <c r="M808" s="2"/>
      <c r="N808" s="2"/>
    </row>
    <row r="809" ht="12.75" customHeight="1">
      <c r="B809" s="2"/>
      <c r="M809" s="2"/>
      <c r="N809" s="2"/>
    </row>
    <row r="810" ht="12.75" customHeight="1">
      <c r="B810" s="2"/>
      <c r="M810" s="2"/>
      <c r="N810" s="2"/>
    </row>
    <row r="811" ht="12.75" customHeight="1">
      <c r="B811" s="2"/>
      <c r="M811" s="2"/>
      <c r="N811" s="2"/>
    </row>
    <row r="812" ht="12.75" customHeight="1">
      <c r="B812" s="2"/>
      <c r="M812" s="2"/>
      <c r="N812" s="2"/>
    </row>
    <row r="813" ht="12.75" customHeight="1">
      <c r="B813" s="2"/>
      <c r="M813" s="2"/>
      <c r="N813" s="2"/>
    </row>
    <row r="814" ht="12.75" customHeight="1">
      <c r="B814" s="2"/>
      <c r="M814" s="2"/>
      <c r="N814" s="2"/>
    </row>
    <row r="815" ht="12.75" customHeight="1">
      <c r="B815" s="2"/>
      <c r="M815" s="2"/>
      <c r="N815" s="2"/>
    </row>
    <row r="816" ht="12.75" customHeight="1">
      <c r="B816" s="2"/>
      <c r="M816" s="2"/>
      <c r="N816" s="2"/>
    </row>
    <row r="817" ht="12.75" customHeight="1">
      <c r="B817" s="2"/>
      <c r="M817" s="2"/>
      <c r="N817" s="2"/>
    </row>
    <row r="818" ht="12.75" customHeight="1">
      <c r="B818" s="2"/>
      <c r="M818" s="2"/>
      <c r="N818" s="2"/>
    </row>
    <row r="819" ht="12.75" customHeight="1">
      <c r="B819" s="2"/>
      <c r="M819" s="2"/>
      <c r="N819" s="2"/>
    </row>
    <row r="820" ht="12.75" customHeight="1">
      <c r="B820" s="2"/>
      <c r="M820" s="2"/>
      <c r="N820" s="2"/>
    </row>
    <row r="821" ht="12.75" customHeight="1">
      <c r="B821" s="2"/>
      <c r="M821" s="2"/>
      <c r="N821" s="2"/>
    </row>
    <row r="822" ht="12.75" customHeight="1">
      <c r="B822" s="2"/>
      <c r="M822" s="2"/>
      <c r="N822" s="2"/>
    </row>
    <row r="823" ht="12.75" customHeight="1">
      <c r="B823" s="2"/>
      <c r="M823" s="2"/>
      <c r="N823" s="2"/>
    </row>
    <row r="824" ht="12.75" customHeight="1">
      <c r="B824" s="2"/>
      <c r="M824" s="2"/>
      <c r="N824" s="2"/>
    </row>
    <row r="825" ht="12.75" customHeight="1">
      <c r="B825" s="2"/>
      <c r="M825" s="2"/>
      <c r="N825" s="2"/>
    </row>
    <row r="826" ht="12.75" customHeight="1">
      <c r="B826" s="2"/>
      <c r="M826" s="2"/>
      <c r="N826" s="2"/>
    </row>
    <row r="827" ht="12.75" customHeight="1">
      <c r="B827" s="2"/>
      <c r="M827" s="2"/>
      <c r="N827" s="2"/>
    </row>
    <row r="828" ht="12.75" customHeight="1">
      <c r="B828" s="2"/>
      <c r="M828" s="2"/>
      <c r="N828" s="2"/>
    </row>
    <row r="829" ht="12.75" customHeight="1">
      <c r="B829" s="2"/>
      <c r="M829" s="2"/>
      <c r="N829" s="2"/>
    </row>
    <row r="830" ht="12.75" customHeight="1">
      <c r="B830" s="2"/>
      <c r="M830" s="2"/>
      <c r="N830" s="2"/>
    </row>
    <row r="831" ht="12.75" customHeight="1">
      <c r="B831" s="2"/>
      <c r="M831" s="2"/>
      <c r="N831" s="2"/>
    </row>
    <row r="832" ht="12.75" customHeight="1">
      <c r="B832" s="2"/>
      <c r="M832" s="2"/>
      <c r="N832" s="2"/>
    </row>
    <row r="833" ht="12.75" customHeight="1">
      <c r="B833" s="2"/>
      <c r="M833" s="2"/>
      <c r="N833" s="2"/>
    </row>
    <row r="834" ht="12.75" customHeight="1">
      <c r="B834" s="2"/>
      <c r="M834" s="2"/>
      <c r="N834" s="2"/>
    </row>
    <row r="835" ht="12.75" customHeight="1">
      <c r="B835" s="2"/>
      <c r="M835" s="2"/>
      <c r="N835" s="2"/>
    </row>
    <row r="836" ht="12.75" customHeight="1">
      <c r="B836" s="2"/>
      <c r="M836" s="2"/>
      <c r="N836" s="2"/>
    </row>
    <row r="837" ht="12.75" customHeight="1">
      <c r="B837" s="2"/>
      <c r="M837" s="2"/>
      <c r="N837" s="2"/>
    </row>
    <row r="838" ht="12.75" customHeight="1">
      <c r="B838" s="2"/>
      <c r="M838" s="2"/>
      <c r="N838" s="2"/>
    </row>
    <row r="839" ht="12.75" customHeight="1">
      <c r="B839" s="2"/>
      <c r="M839" s="2"/>
      <c r="N839" s="2"/>
    </row>
    <row r="840" ht="12.75" customHeight="1">
      <c r="B840" s="2"/>
      <c r="M840" s="2"/>
      <c r="N840" s="2"/>
    </row>
    <row r="841" ht="12.75" customHeight="1">
      <c r="B841" s="2"/>
      <c r="M841" s="2"/>
      <c r="N841" s="2"/>
    </row>
    <row r="842" ht="12.75" customHeight="1">
      <c r="B842" s="2"/>
      <c r="M842" s="2"/>
      <c r="N842" s="2"/>
    </row>
    <row r="843" ht="12.75" customHeight="1">
      <c r="B843" s="2"/>
      <c r="M843" s="2"/>
      <c r="N843" s="2"/>
    </row>
    <row r="844" ht="12.75" customHeight="1">
      <c r="B844" s="2"/>
      <c r="M844" s="2"/>
      <c r="N844" s="2"/>
    </row>
    <row r="845" ht="12.75" customHeight="1">
      <c r="B845" s="2"/>
      <c r="M845" s="2"/>
      <c r="N845" s="2"/>
    </row>
    <row r="846" ht="12.75" customHeight="1">
      <c r="B846" s="2"/>
      <c r="M846" s="2"/>
      <c r="N846" s="2"/>
    </row>
    <row r="847" ht="12.75" customHeight="1">
      <c r="B847" s="2"/>
      <c r="M847" s="2"/>
      <c r="N847" s="2"/>
    </row>
    <row r="848" ht="12.75" customHeight="1">
      <c r="B848" s="2"/>
      <c r="M848" s="2"/>
      <c r="N848" s="2"/>
    </row>
    <row r="849" ht="12.75" customHeight="1">
      <c r="B849" s="2"/>
      <c r="M849" s="2"/>
      <c r="N849" s="2"/>
    </row>
    <row r="850" ht="12.75" customHeight="1">
      <c r="B850" s="2"/>
      <c r="M850" s="2"/>
      <c r="N850" s="2"/>
    </row>
    <row r="851" ht="12.75" customHeight="1">
      <c r="B851" s="2"/>
      <c r="M851" s="2"/>
      <c r="N851" s="2"/>
    </row>
    <row r="852" ht="12.75" customHeight="1">
      <c r="B852" s="2"/>
      <c r="M852" s="2"/>
      <c r="N852" s="2"/>
    </row>
    <row r="853" ht="12.75" customHeight="1">
      <c r="B853" s="2"/>
      <c r="M853" s="2"/>
      <c r="N853" s="2"/>
    </row>
    <row r="854" ht="12.75" customHeight="1">
      <c r="B854" s="2"/>
      <c r="M854" s="2"/>
      <c r="N854" s="2"/>
    </row>
    <row r="855" ht="12.75" customHeight="1">
      <c r="B855" s="2"/>
      <c r="M855" s="2"/>
      <c r="N855" s="2"/>
    </row>
    <row r="856" ht="12.75" customHeight="1">
      <c r="B856" s="2"/>
      <c r="M856" s="2"/>
      <c r="N856" s="2"/>
    </row>
    <row r="857" ht="12.75" customHeight="1">
      <c r="B857" s="2"/>
      <c r="M857" s="2"/>
      <c r="N857" s="2"/>
    </row>
    <row r="858" ht="12.75" customHeight="1">
      <c r="B858" s="2"/>
      <c r="M858" s="2"/>
      <c r="N858" s="2"/>
    </row>
    <row r="859" ht="12.75" customHeight="1">
      <c r="B859" s="2"/>
      <c r="M859" s="2"/>
      <c r="N859" s="2"/>
    </row>
    <row r="860" ht="12.75" customHeight="1">
      <c r="B860" s="2"/>
      <c r="M860" s="2"/>
      <c r="N860" s="2"/>
    </row>
    <row r="861" ht="12.75" customHeight="1">
      <c r="B861" s="2"/>
      <c r="M861" s="2"/>
      <c r="N861" s="2"/>
    </row>
    <row r="862" ht="12.75" customHeight="1">
      <c r="B862" s="2"/>
      <c r="M862" s="2"/>
      <c r="N862" s="2"/>
    </row>
    <row r="863" ht="12.75" customHeight="1">
      <c r="B863" s="2"/>
      <c r="M863" s="2"/>
      <c r="N863" s="2"/>
    </row>
    <row r="864" ht="12.75" customHeight="1">
      <c r="B864" s="2"/>
      <c r="M864" s="2"/>
      <c r="N864" s="2"/>
    </row>
    <row r="865" ht="12.75" customHeight="1">
      <c r="B865" s="2"/>
      <c r="M865" s="2"/>
      <c r="N865" s="2"/>
    </row>
    <row r="866" ht="12.75" customHeight="1">
      <c r="B866" s="2"/>
      <c r="M866" s="2"/>
      <c r="N866" s="2"/>
    </row>
    <row r="867" ht="12.75" customHeight="1">
      <c r="B867" s="2"/>
      <c r="M867" s="2"/>
      <c r="N867" s="2"/>
    </row>
    <row r="868" ht="12.75" customHeight="1">
      <c r="B868" s="2"/>
      <c r="M868" s="2"/>
      <c r="N868" s="2"/>
    </row>
    <row r="869" ht="12.75" customHeight="1">
      <c r="B869" s="2"/>
      <c r="M869" s="2"/>
      <c r="N869" s="2"/>
    </row>
    <row r="870" ht="12.75" customHeight="1">
      <c r="B870" s="2"/>
      <c r="M870" s="2"/>
      <c r="N870" s="2"/>
    </row>
    <row r="871" ht="12.75" customHeight="1">
      <c r="B871" s="2"/>
      <c r="M871" s="2"/>
      <c r="N871" s="2"/>
    </row>
    <row r="872" ht="12.75" customHeight="1">
      <c r="B872" s="2"/>
      <c r="M872" s="2"/>
      <c r="N872" s="2"/>
    </row>
    <row r="873" ht="12.75" customHeight="1">
      <c r="B873" s="2"/>
      <c r="M873" s="2"/>
      <c r="N873" s="2"/>
    </row>
    <row r="874" ht="12.75" customHeight="1">
      <c r="B874" s="2"/>
      <c r="M874" s="2"/>
      <c r="N874" s="2"/>
    </row>
    <row r="875" ht="12.75" customHeight="1">
      <c r="B875" s="2"/>
      <c r="M875" s="2"/>
      <c r="N875" s="2"/>
    </row>
    <row r="876" ht="12.75" customHeight="1">
      <c r="B876" s="2"/>
      <c r="M876" s="2"/>
      <c r="N876" s="2"/>
    </row>
    <row r="877" ht="12.75" customHeight="1">
      <c r="B877" s="2"/>
      <c r="M877" s="2"/>
      <c r="N877" s="2"/>
    </row>
    <row r="878" ht="12.75" customHeight="1">
      <c r="B878" s="2"/>
      <c r="M878" s="2"/>
      <c r="N878" s="2"/>
    </row>
    <row r="879" ht="12.75" customHeight="1">
      <c r="B879" s="2"/>
      <c r="M879" s="2"/>
      <c r="N879" s="2"/>
    </row>
    <row r="880" ht="12.75" customHeight="1">
      <c r="B880" s="2"/>
      <c r="M880" s="2"/>
      <c r="N880" s="2"/>
    </row>
    <row r="881" ht="12.75" customHeight="1">
      <c r="B881" s="2"/>
      <c r="M881" s="2"/>
      <c r="N881" s="2"/>
    </row>
    <row r="882" ht="12.75" customHeight="1">
      <c r="B882" s="2"/>
      <c r="M882" s="2"/>
      <c r="N882" s="2"/>
    </row>
    <row r="883" ht="12.75" customHeight="1">
      <c r="B883" s="2"/>
      <c r="M883" s="2"/>
      <c r="N883" s="2"/>
    </row>
    <row r="884" ht="12.75" customHeight="1">
      <c r="B884" s="2"/>
      <c r="M884" s="2"/>
      <c r="N884" s="2"/>
    </row>
    <row r="885" ht="12.75" customHeight="1">
      <c r="B885" s="2"/>
      <c r="M885" s="2"/>
      <c r="N885" s="2"/>
    </row>
    <row r="886" ht="12.75" customHeight="1">
      <c r="B886" s="2"/>
      <c r="M886" s="2"/>
      <c r="N886" s="2"/>
    </row>
    <row r="887" ht="12.75" customHeight="1">
      <c r="B887" s="2"/>
      <c r="M887" s="2"/>
      <c r="N887" s="2"/>
    </row>
    <row r="888" ht="12.75" customHeight="1">
      <c r="B888" s="2"/>
      <c r="M888" s="2"/>
      <c r="N888" s="2"/>
    </row>
    <row r="889" ht="12.75" customHeight="1">
      <c r="B889" s="2"/>
      <c r="M889" s="2"/>
      <c r="N889" s="2"/>
    </row>
    <row r="890" ht="12.75" customHeight="1">
      <c r="B890" s="2"/>
      <c r="M890" s="2"/>
      <c r="N890" s="2"/>
    </row>
    <row r="891" ht="12.75" customHeight="1">
      <c r="B891" s="2"/>
      <c r="M891" s="2"/>
      <c r="N891" s="2"/>
    </row>
    <row r="892" ht="12.75" customHeight="1">
      <c r="B892" s="2"/>
      <c r="M892" s="2"/>
      <c r="N892" s="2"/>
    </row>
    <row r="893" ht="12.75" customHeight="1">
      <c r="B893" s="2"/>
      <c r="M893" s="2"/>
      <c r="N893" s="2"/>
    </row>
    <row r="894" ht="12.75" customHeight="1">
      <c r="B894" s="2"/>
      <c r="M894" s="2"/>
      <c r="N894" s="2"/>
    </row>
    <row r="895" ht="12.75" customHeight="1">
      <c r="B895" s="2"/>
      <c r="M895" s="2"/>
      <c r="N895" s="2"/>
    </row>
    <row r="896" ht="12.75" customHeight="1">
      <c r="B896" s="2"/>
      <c r="M896" s="2"/>
      <c r="N896" s="2"/>
    </row>
    <row r="897" ht="12.75" customHeight="1">
      <c r="B897" s="2"/>
      <c r="M897" s="2"/>
      <c r="N897" s="2"/>
    </row>
    <row r="898" ht="12.75" customHeight="1">
      <c r="B898" s="2"/>
      <c r="M898" s="2"/>
      <c r="N898" s="2"/>
    </row>
    <row r="899" ht="12.75" customHeight="1">
      <c r="B899" s="2"/>
      <c r="M899" s="2"/>
      <c r="N899" s="2"/>
    </row>
    <row r="900" ht="12.75" customHeight="1">
      <c r="B900" s="2"/>
      <c r="M900" s="2"/>
      <c r="N900" s="2"/>
    </row>
    <row r="901" ht="12.75" customHeight="1">
      <c r="B901" s="2"/>
      <c r="M901" s="2"/>
      <c r="N901" s="2"/>
    </row>
    <row r="902" ht="12.75" customHeight="1">
      <c r="B902" s="2"/>
      <c r="M902" s="2"/>
      <c r="N902" s="2"/>
    </row>
    <row r="903" ht="12.75" customHeight="1">
      <c r="B903" s="2"/>
      <c r="M903" s="2"/>
      <c r="N903" s="2"/>
    </row>
    <row r="904" ht="12.75" customHeight="1">
      <c r="B904" s="2"/>
      <c r="M904" s="2"/>
      <c r="N904" s="2"/>
    </row>
    <row r="905" ht="12.75" customHeight="1">
      <c r="B905" s="2"/>
      <c r="M905" s="2"/>
      <c r="N905" s="2"/>
    </row>
    <row r="906" ht="12.75" customHeight="1">
      <c r="B906" s="2"/>
      <c r="M906" s="2"/>
      <c r="N906" s="2"/>
    </row>
    <row r="907" ht="12.75" customHeight="1">
      <c r="B907" s="2"/>
      <c r="M907" s="2"/>
      <c r="N907" s="2"/>
    </row>
    <row r="908" ht="12.75" customHeight="1">
      <c r="B908" s="2"/>
      <c r="M908" s="2"/>
      <c r="N908" s="2"/>
    </row>
    <row r="909" ht="12.75" customHeight="1">
      <c r="B909" s="2"/>
      <c r="M909" s="2"/>
      <c r="N909" s="2"/>
    </row>
    <row r="910" ht="12.75" customHeight="1">
      <c r="B910" s="2"/>
      <c r="M910" s="2"/>
      <c r="N910" s="2"/>
    </row>
    <row r="911" ht="12.75" customHeight="1">
      <c r="B911" s="2"/>
      <c r="M911" s="2"/>
      <c r="N911" s="2"/>
    </row>
    <row r="912" ht="12.75" customHeight="1">
      <c r="B912" s="2"/>
      <c r="M912" s="2"/>
      <c r="N912" s="2"/>
    </row>
    <row r="913" ht="12.75" customHeight="1">
      <c r="B913" s="2"/>
      <c r="M913" s="2"/>
      <c r="N913" s="2"/>
    </row>
    <row r="914" ht="12.75" customHeight="1">
      <c r="B914" s="2"/>
      <c r="M914" s="2"/>
      <c r="N914" s="2"/>
    </row>
    <row r="915" ht="12.75" customHeight="1">
      <c r="B915" s="2"/>
      <c r="M915" s="2"/>
      <c r="N915" s="2"/>
    </row>
    <row r="916" ht="12.75" customHeight="1">
      <c r="B916" s="2"/>
      <c r="M916" s="2"/>
      <c r="N916" s="2"/>
    </row>
    <row r="917" ht="12.75" customHeight="1">
      <c r="B917" s="2"/>
      <c r="M917" s="2"/>
      <c r="N917" s="2"/>
    </row>
    <row r="918" ht="12.75" customHeight="1">
      <c r="B918" s="2"/>
      <c r="M918" s="2"/>
      <c r="N918" s="2"/>
    </row>
    <row r="919" ht="12.75" customHeight="1">
      <c r="B919" s="2"/>
      <c r="M919" s="2"/>
      <c r="N919" s="2"/>
    </row>
    <row r="920" ht="12.75" customHeight="1">
      <c r="B920" s="2"/>
      <c r="M920" s="2"/>
      <c r="N920" s="2"/>
    </row>
    <row r="921" ht="12.75" customHeight="1">
      <c r="B921" s="2"/>
      <c r="M921" s="2"/>
      <c r="N921" s="2"/>
    </row>
    <row r="922" ht="12.75" customHeight="1">
      <c r="B922" s="2"/>
      <c r="M922" s="2"/>
      <c r="N922" s="2"/>
    </row>
    <row r="923" ht="12.75" customHeight="1">
      <c r="B923" s="2"/>
      <c r="M923" s="2"/>
      <c r="N923" s="2"/>
    </row>
    <row r="924" ht="12.75" customHeight="1">
      <c r="B924" s="2"/>
      <c r="M924" s="2"/>
      <c r="N924" s="2"/>
    </row>
    <row r="925" ht="12.75" customHeight="1">
      <c r="B925" s="2"/>
      <c r="M925" s="2"/>
      <c r="N925" s="2"/>
    </row>
    <row r="926" ht="12.75" customHeight="1">
      <c r="B926" s="2"/>
      <c r="M926" s="2"/>
      <c r="N926" s="2"/>
    </row>
    <row r="927" ht="12.75" customHeight="1">
      <c r="B927" s="2"/>
      <c r="M927" s="2"/>
      <c r="N927" s="2"/>
    </row>
    <row r="928" ht="12.75" customHeight="1">
      <c r="B928" s="2"/>
      <c r="M928" s="2"/>
      <c r="N928" s="2"/>
    </row>
    <row r="929" ht="12.75" customHeight="1">
      <c r="B929" s="2"/>
      <c r="M929" s="2"/>
      <c r="N929" s="2"/>
    </row>
    <row r="930" ht="12.75" customHeight="1">
      <c r="B930" s="2"/>
      <c r="M930" s="2"/>
      <c r="N930" s="2"/>
    </row>
    <row r="931" ht="12.75" customHeight="1">
      <c r="B931" s="2"/>
      <c r="M931" s="2"/>
      <c r="N931" s="2"/>
    </row>
    <row r="932" ht="12.75" customHeight="1">
      <c r="B932" s="2"/>
      <c r="M932" s="2"/>
      <c r="N932" s="2"/>
    </row>
    <row r="933" ht="12.75" customHeight="1">
      <c r="B933" s="2"/>
      <c r="M933" s="2"/>
      <c r="N933" s="2"/>
    </row>
    <row r="934" ht="12.75" customHeight="1">
      <c r="B934" s="2"/>
      <c r="M934" s="2"/>
      <c r="N934" s="2"/>
    </row>
    <row r="935" ht="12.75" customHeight="1">
      <c r="B935" s="2"/>
      <c r="M935" s="2"/>
      <c r="N935" s="2"/>
    </row>
    <row r="936" ht="12.75" customHeight="1">
      <c r="B936" s="2"/>
      <c r="M936" s="2"/>
      <c r="N936" s="2"/>
    </row>
    <row r="937" ht="12.75" customHeight="1">
      <c r="B937" s="2"/>
      <c r="M937" s="2"/>
      <c r="N937" s="2"/>
    </row>
    <row r="938" ht="12.75" customHeight="1">
      <c r="B938" s="2"/>
      <c r="M938" s="2"/>
      <c r="N938" s="2"/>
    </row>
    <row r="939" ht="12.75" customHeight="1">
      <c r="B939" s="2"/>
      <c r="M939" s="2"/>
      <c r="N939" s="2"/>
    </row>
    <row r="940" ht="12.75" customHeight="1">
      <c r="B940" s="2"/>
      <c r="M940" s="2"/>
      <c r="N940" s="2"/>
    </row>
    <row r="941" ht="12.75" customHeight="1">
      <c r="B941" s="2"/>
      <c r="M941" s="2"/>
      <c r="N941" s="2"/>
    </row>
    <row r="942" ht="12.75" customHeight="1">
      <c r="B942" s="2"/>
      <c r="M942" s="2"/>
      <c r="N942" s="2"/>
    </row>
    <row r="943" ht="12.75" customHeight="1">
      <c r="B943" s="2"/>
      <c r="M943" s="2"/>
      <c r="N943" s="2"/>
    </row>
    <row r="944" ht="12.75" customHeight="1">
      <c r="B944" s="2"/>
      <c r="M944" s="2"/>
      <c r="N944" s="2"/>
    </row>
    <row r="945" ht="12.75" customHeight="1">
      <c r="B945" s="2"/>
      <c r="M945" s="2"/>
      <c r="N945" s="2"/>
    </row>
    <row r="946" ht="12.75" customHeight="1">
      <c r="B946" s="2"/>
      <c r="M946" s="2"/>
      <c r="N946" s="2"/>
    </row>
    <row r="947" ht="12.75" customHeight="1">
      <c r="B947" s="2"/>
      <c r="M947" s="2"/>
      <c r="N947" s="2"/>
    </row>
    <row r="948" ht="12.75" customHeight="1">
      <c r="B948" s="2"/>
      <c r="M948" s="2"/>
      <c r="N948" s="2"/>
    </row>
    <row r="949" ht="12.75" customHeight="1">
      <c r="B949" s="2"/>
      <c r="M949" s="2"/>
      <c r="N949" s="2"/>
    </row>
    <row r="950" ht="12.75" customHeight="1">
      <c r="B950" s="2"/>
      <c r="M950" s="2"/>
      <c r="N950" s="2"/>
    </row>
    <row r="951" ht="12.75" customHeight="1">
      <c r="B951" s="2"/>
      <c r="M951" s="2"/>
      <c r="N951" s="2"/>
    </row>
    <row r="952" ht="12.75" customHeight="1">
      <c r="B952" s="2"/>
      <c r="M952" s="2"/>
      <c r="N952" s="2"/>
    </row>
    <row r="953" ht="12.75" customHeight="1">
      <c r="B953" s="2"/>
      <c r="M953" s="2"/>
      <c r="N953" s="2"/>
    </row>
    <row r="954" ht="12.75" customHeight="1">
      <c r="B954" s="2"/>
      <c r="M954" s="2"/>
      <c r="N954" s="2"/>
    </row>
    <row r="955" ht="12.75" customHeight="1">
      <c r="B955" s="2"/>
      <c r="M955" s="2"/>
      <c r="N955" s="2"/>
    </row>
    <row r="956" ht="12.75" customHeight="1">
      <c r="B956" s="2"/>
      <c r="M956" s="2"/>
      <c r="N956" s="2"/>
    </row>
    <row r="957" ht="12.75" customHeight="1">
      <c r="B957" s="2"/>
      <c r="M957" s="2"/>
      <c r="N957" s="2"/>
    </row>
    <row r="958" ht="12.75" customHeight="1">
      <c r="B958" s="2"/>
      <c r="M958" s="2"/>
      <c r="N958" s="2"/>
    </row>
    <row r="959" ht="12.75" customHeight="1">
      <c r="B959" s="2"/>
      <c r="M959" s="2"/>
      <c r="N959" s="2"/>
    </row>
    <row r="960" ht="12.75" customHeight="1">
      <c r="B960" s="2"/>
      <c r="M960" s="2"/>
      <c r="N960" s="2"/>
    </row>
    <row r="961" ht="12.75" customHeight="1">
      <c r="B961" s="2"/>
      <c r="M961" s="2"/>
      <c r="N961" s="2"/>
    </row>
    <row r="962" ht="12.75" customHeight="1">
      <c r="B962" s="2"/>
      <c r="M962" s="2"/>
      <c r="N962" s="2"/>
    </row>
    <row r="963" ht="12.75" customHeight="1">
      <c r="B963" s="2"/>
      <c r="M963" s="2"/>
      <c r="N963" s="2"/>
    </row>
    <row r="964" ht="12.75" customHeight="1">
      <c r="B964" s="2"/>
      <c r="M964" s="2"/>
      <c r="N964" s="2"/>
    </row>
    <row r="965" ht="12.75" customHeight="1">
      <c r="B965" s="2"/>
      <c r="M965" s="2"/>
      <c r="N965" s="2"/>
    </row>
    <row r="966" ht="12.75" customHeight="1">
      <c r="B966" s="2"/>
      <c r="M966" s="2"/>
      <c r="N966" s="2"/>
    </row>
    <row r="967" ht="12.75" customHeight="1">
      <c r="B967" s="2"/>
      <c r="M967" s="2"/>
      <c r="N967" s="2"/>
    </row>
    <row r="968" ht="12.75" customHeight="1">
      <c r="B968" s="2"/>
      <c r="M968" s="2"/>
      <c r="N968" s="2"/>
    </row>
    <row r="969" ht="12.75" customHeight="1">
      <c r="B969" s="2"/>
      <c r="M969" s="2"/>
      <c r="N969" s="2"/>
    </row>
    <row r="970" ht="12.75" customHeight="1">
      <c r="B970" s="2"/>
      <c r="M970" s="2"/>
      <c r="N970" s="2"/>
    </row>
    <row r="971" ht="12.75" customHeight="1">
      <c r="B971" s="2"/>
      <c r="M971" s="2"/>
      <c r="N971" s="2"/>
    </row>
    <row r="972" ht="12.75" customHeight="1">
      <c r="B972" s="2"/>
      <c r="M972" s="2"/>
      <c r="N972" s="2"/>
    </row>
    <row r="973" ht="12.75" customHeight="1">
      <c r="B973" s="2"/>
      <c r="M973" s="2"/>
      <c r="N973" s="2"/>
    </row>
    <row r="974" ht="12.75" customHeight="1">
      <c r="B974" s="2"/>
      <c r="M974" s="2"/>
      <c r="N974" s="2"/>
    </row>
    <row r="975" ht="12.75" customHeight="1">
      <c r="B975" s="2"/>
      <c r="M975" s="2"/>
      <c r="N975" s="2"/>
    </row>
    <row r="976" ht="12.75" customHeight="1">
      <c r="B976" s="2"/>
      <c r="M976" s="2"/>
      <c r="N976" s="2"/>
    </row>
    <row r="977" ht="12.75" customHeight="1">
      <c r="B977" s="2"/>
      <c r="M977" s="2"/>
      <c r="N977" s="2"/>
    </row>
    <row r="978" ht="12.75" customHeight="1">
      <c r="B978" s="2"/>
      <c r="M978" s="2"/>
      <c r="N978" s="2"/>
    </row>
    <row r="979" ht="12.75" customHeight="1">
      <c r="B979" s="2"/>
      <c r="M979" s="2"/>
      <c r="N979" s="2"/>
    </row>
    <row r="980" ht="12.75" customHeight="1">
      <c r="B980" s="2"/>
      <c r="M980" s="2"/>
      <c r="N980" s="2"/>
    </row>
    <row r="981" ht="12.75" customHeight="1">
      <c r="B981" s="2"/>
      <c r="M981" s="2"/>
      <c r="N981" s="2"/>
    </row>
    <row r="982" ht="12.75" customHeight="1">
      <c r="B982" s="2"/>
      <c r="M982" s="2"/>
      <c r="N982" s="2"/>
    </row>
    <row r="983" ht="12.75" customHeight="1">
      <c r="B983" s="2"/>
      <c r="M983" s="2"/>
      <c r="N983" s="2"/>
    </row>
    <row r="984" ht="12.75" customHeight="1">
      <c r="B984" s="2"/>
      <c r="M984" s="2"/>
      <c r="N984" s="2"/>
    </row>
    <row r="985" ht="12.75" customHeight="1">
      <c r="B985" s="2"/>
      <c r="M985" s="2"/>
      <c r="N985" s="2"/>
    </row>
    <row r="986" ht="12.75" customHeight="1">
      <c r="B986" s="2"/>
      <c r="M986" s="2"/>
      <c r="N986" s="2"/>
    </row>
    <row r="987" ht="12.75" customHeight="1">
      <c r="B987" s="2"/>
      <c r="M987" s="2"/>
      <c r="N987" s="2"/>
    </row>
    <row r="988" ht="12.75" customHeight="1">
      <c r="B988" s="2"/>
      <c r="M988" s="2"/>
      <c r="N988" s="2"/>
    </row>
    <row r="989" ht="12.75" customHeight="1">
      <c r="B989" s="2"/>
      <c r="M989" s="2"/>
      <c r="N989" s="2"/>
    </row>
    <row r="990" ht="12.75" customHeight="1">
      <c r="B990" s="2"/>
      <c r="M990" s="2"/>
      <c r="N990" s="2"/>
    </row>
    <row r="991" ht="12.75" customHeight="1">
      <c r="B991" s="2"/>
      <c r="M991" s="2"/>
      <c r="N991" s="2"/>
    </row>
    <row r="992" ht="12.75" customHeight="1">
      <c r="B992" s="2"/>
      <c r="M992" s="2"/>
      <c r="N992" s="2"/>
    </row>
    <row r="993" ht="12.75" customHeight="1">
      <c r="B993" s="2"/>
      <c r="M993" s="2"/>
      <c r="N993" s="2"/>
    </row>
    <row r="994" ht="12.75" customHeight="1">
      <c r="B994" s="2"/>
      <c r="M994" s="2"/>
      <c r="N994" s="2"/>
    </row>
    <row r="995" ht="12.75" customHeight="1">
      <c r="B995" s="2"/>
      <c r="M995" s="2"/>
      <c r="N995" s="2"/>
    </row>
    <row r="996" ht="12.75" customHeight="1">
      <c r="B996" s="2"/>
      <c r="M996" s="2"/>
      <c r="N996" s="2"/>
    </row>
    <row r="997" ht="12.75" customHeight="1">
      <c r="B997" s="2"/>
      <c r="M997" s="2"/>
      <c r="N997" s="2"/>
    </row>
    <row r="998" ht="12.75" customHeight="1">
      <c r="B998" s="2"/>
      <c r="M998" s="2"/>
      <c r="N998" s="2"/>
    </row>
    <row r="999" ht="12.75" customHeight="1">
      <c r="B999" s="2"/>
      <c r="M999" s="2"/>
      <c r="N999" s="2"/>
    </row>
    <row r="1000" ht="12.75" customHeight="1">
      <c r="B1000" s="2"/>
      <c r="M1000" s="2"/>
      <c r="N1000" s="2"/>
    </row>
  </sheetData>
  <mergeCells count="2">
    <mergeCell ref="A1:H1"/>
    <mergeCell ref="A2:H2"/>
  </mergeCells>
  <printOptions/>
  <pageMargins bottom="0.75" footer="0.0" header="0.0" left="0.236111111111111" right="0.236111111111111" top="0.75"/>
  <pageSetup orientation="landscape"/>
  <headerFooter>
    <oddFooter>&amp;CPage &amp;P of </oddFooter>
  </headerFooter>
  <drawing r:id="rId1"/>
</worksheet>
</file>

<file path=xl/worksheets/sheet5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4">
    <tabColor rgb="FFFFF2CC"/>
    <pageSetUpPr/>
  </sheetPr>
  <sheetViews>
    <sheetView workbookViewId="0"/>
  </sheetViews>
  <sheetFormatPr customHeight="1" defaultColWidth="12.63" defaultRowHeight="15.0"/>
  <cols>
    <col customWidth="1" min="1" max="1" width="20.63"/>
    <col customWidth="1" min="2" max="2" width="15.63"/>
    <col customWidth="1" min="3" max="3" width="12.63"/>
    <col customWidth="1" min="4" max="7" width="8.63"/>
    <col customWidth="1" min="8" max="8" width="11.63"/>
    <col customWidth="1" min="9" max="9" width="8.63"/>
    <col customWidth="1" min="10" max="10" width="11.0"/>
    <col customWidth="1" min="11" max="26" width="8.63"/>
  </cols>
  <sheetData>
    <row r="1" ht="30.0" customHeight="1">
      <c r="A1" s="46" t="s">
        <v>1369</v>
      </c>
      <c r="I1" s="2"/>
      <c r="J1" s="2"/>
      <c r="K1" s="2"/>
      <c r="L1" s="2"/>
      <c r="M1" s="2"/>
      <c r="N1" s="2"/>
      <c r="O1" s="2"/>
      <c r="P1" s="2"/>
      <c r="Q1" s="2"/>
      <c r="R1" s="2"/>
      <c r="S1" s="2"/>
      <c r="T1" s="2"/>
      <c r="U1" s="2"/>
      <c r="V1" s="2"/>
      <c r="W1" s="2"/>
      <c r="X1" s="2"/>
      <c r="Y1" s="2"/>
      <c r="Z1" s="2"/>
    </row>
    <row r="2" ht="55.5" customHeight="1">
      <c r="A2" s="46" t="s">
        <v>1370</v>
      </c>
      <c r="I2" s="2"/>
      <c r="J2" s="2"/>
      <c r="K2" s="2"/>
      <c r="L2" s="2"/>
      <c r="M2" s="2"/>
      <c r="N2" s="2"/>
      <c r="O2" s="2"/>
      <c r="P2" s="2"/>
      <c r="Q2" s="2"/>
      <c r="R2" s="2"/>
      <c r="S2" s="2"/>
      <c r="T2" s="2"/>
      <c r="U2" s="2"/>
      <c r="V2" s="2"/>
      <c r="W2" s="2"/>
      <c r="X2" s="2"/>
      <c r="Y2" s="2"/>
      <c r="Z2" s="2"/>
    </row>
    <row r="3" ht="36.75" customHeight="1">
      <c r="A3" s="311" t="s">
        <v>1299</v>
      </c>
      <c r="B3" s="312" t="s">
        <v>1371</v>
      </c>
      <c r="C3" s="322"/>
      <c r="D3" s="46"/>
      <c r="E3" s="46"/>
      <c r="F3" s="46"/>
      <c r="G3" s="46"/>
      <c r="H3" s="46"/>
      <c r="I3" s="2"/>
      <c r="J3" s="2"/>
      <c r="K3" s="2"/>
      <c r="L3" s="2"/>
      <c r="M3" s="2"/>
      <c r="N3" s="2"/>
      <c r="O3" s="2"/>
      <c r="P3" s="2"/>
      <c r="Q3" s="2"/>
      <c r="R3" s="2"/>
      <c r="S3" s="2"/>
      <c r="T3" s="2"/>
      <c r="U3" s="2"/>
      <c r="V3" s="2"/>
      <c r="W3" s="2"/>
      <c r="X3" s="2"/>
      <c r="Y3" s="2"/>
      <c r="Z3" s="2"/>
    </row>
    <row r="4" ht="12.75" customHeight="1">
      <c r="A4" s="2" t="s">
        <v>1372</v>
      </c>
      <c r="B4" s="2" t="s">
        <v>1373</v>
      </c>
      <c r="C4" s="2" t="s">
        <v>1374</v>
      </c>
      <c r="D4" s="2" t="s">
        <v>1375</v>
      </c>
      <c r="E4" s="2" t="s">
        <v>1376</v>
      </c>
      <c r="F4" s="2" t="s">
        <v>1377</v>
      </c>
      <c r="I4" s="38" t="s">
        <v>1378</v>
      </c>
      <c r="J4" s="2" t="s">
        <v>1371</v>
      </c>
    </row>
    <row r="5" ht="12.75" customHeight="1">
      <c r="A5" s="2" t="s">
        <v>1379</v>
      </c>
      <c r="B5" s="2">
        <v>6335.72744</v>
      </c>
      <c r="C5" s="2">
        <f t="shared" ref="C5:C255" si="1">IF(ISNUMBER(B5),B5*100,0)</f>
        <v>633572.744</v>
      </c>
      <c r="D5" s="2">
        <v>0.0</v>
      </c>
      <c r="E5" s="2">
        <v>0.0</v>
      </c>
      <c r="F5" s="2">
        <v>2.0</v>
      </c>
      <c r="G5" s="189">
        <v>0.0</v>
      </c>
      <c r="H5" s="323">
        <f t="shared" ref="H5:H168" si="2">IF(G5=0,C5,0)</f>
        <v>633572.744</v>
      </c>
      <c r="I5" s="38" t="e">
        <v>#N/A</v>
      </c>
      <c r="J5" s="2" t="e">
        <v>#N/A</v>
      </c>
    </row>
    <row r="6" ht="12.75" customHeight="1">
      <c r="A6" s="2" t="s">
        <v>597</v>
      </c>
      <c r="B6" s="2">
        <v>33.08692298</v>
      </c>
      <c r="C6" s="2">
        <f t="shared" si="1"/>
        <v>3308.692298</v>
      </c>
      <c r="D6" s="2">
        <v>0.0</v>
      </c>
      <c r="E6" s="2">
        <v>0.0</v>
      </c>
      <c r="F6" s="2">
        <v>2.0</v>
      </c>
      <c r="G6" s="189">
        <v>1.0</v>
      </c>
      <c r="H6" s="2">
        <f t="shared" si="2"/>
        <v>0</v>
      </c>
      <c r="I6" s="2" t="e">
        <v>#N/A</v>
      </c>
      <c r="J6" s="2" t="e">
        <v>#N/A</v>
      </c>
    </row>
    <row r="7" ht="12.75" customHeight="1">
      <c r="A7" s="2" t="s">
        <v>594</v>
      </c>
      <c r="B7" s="2">
        <v>592.8570579</v>
      </c>
      <c r="C7" s="2">
        <f t="shared" si="1"/>
        <v>59285.70579</v>
      </c>
      <c r="D7" s="2">
        <v>0.0</v>
      </c>
      <c r="E7" s="2">
        <v>0.0</v>
      </c>
      <c r="F7" s="2">
        <v>2.0</v>
      </c>
      <c r="G7" s="189">
        <v>1.0</v>
      </c>
      <c r="H7" s="2">
        <f t="shared" si="2"/>
        <v>0</v>
      </c>
      <c r="I7" s="2">
        <v>596.67</v>
      </c>
      <c r="J7" s="2">
        <v>59666.99999999999</v>
      </c>
    </row>
    <row r="8" ht="12.75" customHeight="1">
      <c r="A8" s="2" t="s">
        <v>595</v>
      </c>
      <c r="B8" s="2">
        <v>15.01026853</v>
      </c>
      <c r="C8" s="2">
        <f t="shared" si="1"/>
        <v>1501.026853</v>
      </c>
      <c r="D8" s="2">
        <v>1.074707536</v>
      </c>
      <c r="E8" s="2">
        <v>7.159815519</v>
      </c>
      <c r="F8" s="2">
        <v>2.0</v>
      </c>
      <c r="G8" s="189">
        <v>1.0</v>
      </c>
      <c r="H8" s="2">
        <f t="shared" si="2"/>
        <v>0</v>
      </c>
      <c r="I8" s="2">
        <v>13.7</v>
      </c>
      <c r="J8" s="2">
        <v>1370.0</v>
      </c>
    </row>
    <row r="9" ht="12.75" customHeight="1">
      <c r="A9" s="2" t="s">
        <v>922</v>
      </c>
      <c r="B9" s="324">
        <v>1.24106E-5</v>
      </c>
      <c r="C9" s="324">
        <f t="shared" si="1"/>
        <v>0.00124106</v>
      </c>
      <c r="D9" s="2">
        <v>0.0</v>
      </c>
      <c r="E9" s="2">
        <v>0.0</v>
      </c>
      <c r="F9" s="2">
        <v>2.0</v>
      </c>
      <c r="G9" s="189">
        <v>0.0</v>
      </c>
      <c r="H9" s="324">
        <f t="shared" si="2"/>
        <v>0.00124106</v>
      </c>
      <c r="I9" s="2" t="e">
        <v>#N/A</v>
      </c>
      <c r="J9" s="2" t="e">
        <v>#N/A</v>
      </c>
    </row>
    <row r="10" ht="12.75" customHeight="1">
      <c r="A10" s="2" t="s">
        <v>723</v>
      </c>
      <c r="B10" s="2">
        <v>44.01928165</v>
      </c>
      <c r="C10" s="2">
        <f t="shared" si="1"/>
        <v>4401.928165</v>
      </c>
      <c r="D10" s="2">
        <v>2.937081536</v>
      </c>
      <c r="E10" s="2">
        <v>6.672261395</v>
      </c>
      <c r="F10" s="2">
        <v>2.0</v>
      </c>
      <c r="G10" s="189">
        <v>1.0</v>
      </c>
      <c r="H10" s="2">
        <f t="shared" si="2"/>
        <v>0</v>
      </c>
      <c r="I10" s="2">
        <v>44.06</v>
      </c>
      <c r="J10" s="2">
        <v>4406.0</v>
      </c>
    </row>
    <row r="11" ht="12.75" customHeight="1">
      <c r="A11" s="2" t="s">
        <v>699</v>
      </c>
      <c r="B11" s="2">
        <v>1021.682402</v>
      </c>
      <c r="C11" s="2">
        <f t="shared" si="1"/>
        <v>102168.2402</v>
      </c>
      <c r="D11" s="2">
        <v>441.895138</v>
      </c>
      <c r="E11" s="2">
        <v>43.25171276</v>
      </c>
      <c r="F11" s="2">
        <v>2.0</v>
      </c>
      <c r="G11" s="189">
        <v>1.0</v>
      </c>
      <c r="H11" s="2">
        <f t="shared" si="2"/>
        <v>0</v>
      </c>
      <c r="I11" s="2">
        <v>1026.37</v>
      </c>
      <c r="J11" s="2">
        <v>102636.99999999999</v>
      </c>
    </row>
    <row r="12" ht="12.75" customHeight="1">
      <c r="A12" s="2" t="s">
        <v>593</v>
      </c>
      <c r="B12" s="2">
        <v>461.078725</v>
      </c>
      <c r="C12" s="2">
        <f t="shared" si="1"/>
        <v>46107.8725</v>
      </c>
      <c r="D12" s="2">
        <v>17.50123006</v>
      </c>
      <c r="E12" s="2">
        <v>3.795714075</v>
      </c>
      <c r="F12" s="2">
        <v>2.0</v>
      </c>
      <c r="G12" s="189">
        <v>1.0</v>
      </c>
      <c r="H12" s="2">
        <f t="shared" si="2"/>
        <v>0</v>
      </c>
      <c r="I12" s="2">
        <v>381.14</v>
      </c>
      <c r="J12" s="2">
        <v>38114.0</v>
      </c>
    </row>
    <row r="13" ht="12.75" customHeight="1">
      <c r="A13" s="2" t="s">
        <v>629</v>
      </c>
      <c r="B13" s="324">
        <v>3.10268E-6</v>
      </c>
      <c r="C13" s="324">
        <f t="shared" si="1"/>
        <v>0.000310268</v>
      </c>
      <c r="D13" s="2">
        <v>0.0</v>
      </c>
      <c r="E13" s="2">
        <v>0.0</v>
      </c>
      <c r="F13" s="2">
        <v>2.0</v>
      </c>
      <c r="G13" s="189">
        <v>1.0</v>
      </c>
      <c r="H13" s="2">
        <f t="shared" si="2"/>
        <v>0</v>
      </c>
      <c r="I13" s="2">
        <v>0.0</v>
      </c>
      <c r="J13" s="2">
        <v>0.0</v>
      </c>
    </row>
    <row r="14" ht="12.75" customHeight="1">
      <c r="A14" s="2" t="s">
        <v>596</v>
      </c>
      <c r="B14" s="2">
        <v>249.6354881</v>
      </c>
      <c r="C14" s="2">
        <f t="shared" si="1"/>
        <v>24963.54881</v>
      </c>
      <c r="D14" s="2">
        <v>53.26903013</v>
      </c>
      <c r="E14" s="2">
        <v>21.33872493</v>
      </c>
      <c r="F14" s="2">
        <v>2.0</v>
      </c>
      <c r="G14" s="189">
        <v>1.0</v>
      </c>
      <c r="H14" s="2">
        <f t="shared" si="2"/>
        <v>0</v>
      </c>
      <c r="I14" s="2">
        <v>251.01</v>
      </c>
      <c r="J14" s="2">
        <v>25101.0</v>
      </c>
    </row>
    <row r="15" ht="12.75" customHeight="1">
      <c r="A15" s="2" t="s">
        <v>586</v>
      </c>
      <c r="B15" s="2">
        <v>41008.97792</v>
      </c>
      <c r="C15" s="2">
        <f t="shared" si="1"/>
        <v>4100897.792</v>
      </c>
      <c r="D15" s="2">
        <v>16265.00278</v>
      </c>
      <c r="E15" s="2">
        <v>39.66205354</v>
      </c>
      <c r="F15" s="2">
        <v>2.0</v>
      </c>
      <c r="G15" s="189">
        <v>1.0</v>
      </c>
      <c r="H15" s="2">
        <f t="shared" si="2"/>
        <v>0</v>
      </c>
      <c r="I15" s="2">
        <v>83012.98</v>
      </c>
      <c r="J15" s="2">
        <v>8301298.0</v>
      </c>
    </row>
    <row r="16" ht="12.75" customHeight="1">
      <c r="A16" s="2" t="s">
        <v>736</v>
      </c>
      <c r="B16" s="324">
        <v>6.20532E-5</v>
      </c>
      <c r="C16" s="324">
        <f t="shared" si="1"/>
        <v>0.00620532</v>
      </c>
      <c r="D16" s="2">
        <v>0.0</v>
      </c>
      <c r="E16" s="2">
        <v>0.0</v>
      </c>
      <c r="F16" s="2">
        <v>2.0</v>
      </c>
      <c r="G16" s="189">
        <v>1.0</v>
      </c>
      <c r="H16" s="2">
        <f t="shared" si="2"/>
        <v>0</v>
      </c>
      <c r="I16" s="2">
        <v>0.0</v>
      </c>
      <c r="J16" s="2">
        <v>0.0</v>
      </c>
    </row>
    <row r="17" ht="12.75" customHeight="1">
      <c r="A17" s="2" t="s">
        <v>602</v>
      </c>
      <c r="B17" s="2">
        <v>1342.761681</v>
      </c>
      <c r="C17" s="2">
        <f t="shared" si="1"/>
        <v>134276.1681</v>
      </c>
      <c r="D17" s="2">
        <v>0.0</v>
      </c>
      <c r="E17" s="2">
        <v>0.0</v>
      </c>
      <c r="F17" s="2">
        <v>2.0</v>
      </c>
      <c r="G17" s="189">
        <v>1.0</v>
      </c>
      <c r="H17" s="2">
        <f t="shared" si="2"/>
        <v>0</v>
      </c>
      <c r="I17" s="2">
        <v>1363.97</v>
      </c>
      <c r="J17" s="2">
        <v>136397.0</v>
      </c>
    </row>
    <row r="18" ht="12.75" customHeight="1">
      <c r="A18" s="2" t="s">
        <v>604</v>
      </c>
      <c r="B18" s="2">
        <v>4.512303989</v>
      </c>
      <c r="C18" s="2">
        <f t="shared" si="1"/>
        <v>451.2303989</v>
      </c>
      <c r="D18" s="2">
        <v>4.50516862</v>
      </c>
      <c r="E18" s="2">
        <v>99.8418686</v>
      </c>
      <c r="F18" s="2">
        <v>2.0</v>
      </c>
      <c r="G18" s="189">
        <v>1.0</v>
      </c>
      <c r="H18" s="2">
        <f t="shared" si="2"/>
        <v>0</v>
      </c>
      <c r="I18" s="2">
        <v>3.82</v>
      </c>
      <c r="J18" s="2">
        <v>382.0</v>
      </c>
    </row>
    <row r="19" ht="12.75" customHeight="1">
      <c r="A19" s="2" t="s">
        <v>599</v>
      </c>
      <c r="B19" s="324">
        <v>3.10266E-6</v>
      </c>
      <c r="C19" s="324">
        <f t="shared" si="1"/>
        <v>0.000310266</v>
      </c>
      <c r="D19" s="2">
        <v>0.0</v>
      </c>
      <c r="E19" s="2">
        <v>0.0</v>
      </c>
      <c r="F19" s="2">
        <v>2.0</v>
      </c>
      <c r="G19" s="189">
        <v>1.0</v>
      </c>
      <c r="H19" s="2">
        <f t="shared" si="2"/>
        <v>0</v>
      </c>
      <c r="I19" s="2">
        <v>0.0</v>
      </c>
      <c r="J19" s="2">
        <v>0.0</v>
      </c>
    </row>
    <row r="20" ht="12.75" customHeight="1">
      <c r="A20" s="2" t="s">
        <v>598</v>
      </c>
      <c r="B20" s="2">
        <v>535.7485588</v>
      </c>
      <c r="C20" s="2">
        <f t="shared" si="1"/>
        <v>53574.85588</v>
      </c>
      <c r="D20" s="2">
        <v>0.0</v>
      </c>
      <c r="E20" s="2">
        <v>0.0</v>
      </c>
      <c r="F20" s="2">
        <v>2.0</v>
      </c>
      <c r="G20" s="189">
        <v>1.0</v>
      </c>
      <c r="H20" s="2">
        <f t="shared" si="2"/>
        <v>0</v>
      </c>
      <c r="I20" s="2">
        <v>365.98</v>
      </c>
      <c r="J20" s="2">
        <v>36598.0</v>
      </c>
    </row>
    <row r="21" ht="12.75" customHeight="1">
      <c r="A21" s="2" t="s">
        <v>587</v>
      </c>
      <c r="B21" s="2">
        <v>2256.956179</v>
      </c>
      <c r="C21" s="2">
        <f t="shared" si="1"/>
        <v>225695.6179</v>
      </c>
      <c r="D21" s="2">
        <v>69.82627511</v>
      </c>
      <c r="E21" s="2">
        <v>3.093825027</v>
      </c>
      <c r="F21" s="2">
        <v>2.0</v>
      </c>
      <c r="G21" s="189">
        <v>1.0</v>
      </c>
      <c r="H21" s="2">
        <f t="shared" si="2"/>
        <v>0</v>
      </c>
      <c r="I21" s="2">
        <v>2250.51</v>
      </c>
      <c r="J21" s="2">
        <v>225051.00000000003</v>
      </c>
    </row>
    <row r="22" ht="12.75" customHeight="1">
      <c r="A22" s="2" t="s">
        <v>816</v>
      </c>
      <c r="B22" s="2">
        <v>16.89325124</v>
      </c>
      <c r="C22" s="2">
        <f t="shared" si="1"/>
        <v>1689.325124</v>
      </c>
      <c r="D22" s="2">
        <v>16.3988764</v>
      </c>
      <c r="E22" s="2">
        <v>97.07353642</v>
      </c>
      <c r="F22" s="2">
        <v>2.0</v>
      </c>
      <c r="G22" s="189">
        <v>1.0</v>
      </c>
      <c r="H22" s="2">
        <f t="shared" si="2"/>
        <v>0</v>
      </c>
      <c r="I22" s="2" t="e">
        <v>#N/A</v>
      </c>
      <c r="J22" s="2" t="e">
        <v>#N/A</v>
      </c>
    </row>
    <row r="23" ht="12.75" customHeight="1">
      <c r="A23" s="2" t="s">
        <v>601</v>
      </c>
      <c r="B23" s="2">
        <v>4901.115852</v>
      </c>
      <c r="C23" s="2">
        <f t="shared" si="1"/>
        <v>490111.5852</v>
      </c>
      <c r="D23" s="2">
        <v>2131.097093</v>
      </c>
      <c r="E23" s="2">
        <v>43.48187549</v>
      </c>
      <c r="F23" s="2">
        <v>2.0</v>
      </c>
      <c r="G23" s="189">
        <v>1.0</v>
      </c>
      <c r="H23" s="2">
        <f t="shared" si="2"/>
        <v>0</v>
      </c>
      <c r="I23" s="2">
        <v>4847.84</v>
      </c>
      <c r="J23" s="2">
        <v>484784.0</v>
      </c>
    </row>
    <row r="24" ht="12.75" customHeight="1">
      <c r="A24" s="2" t="s">
        <v>603</v>
      </c>
      <c r="B24" s="324">
        <v>1.24109E-5</v>
      </c>
      <c r="C24" s="324">
        <f t="shared" si="1"/>
        <v>0.00124109</v>
      </c>
      <c r="D24" s="2">
        <v>0.0</v>
      </c>
      <c r="E24" s="2">
        <v>0.0</v>
      </c>
      <c r="F24" s="2">
        <v>2.0</v>
      </c>
      <c r="G24" s="189">
        <v>1.0</v>
      </c>
      <c r="H24" s="2">
        <f t="shared" si="2"/>
        <v>0</v>
      </c>
      <c r="I24" s="2">
        <v>16.25</v>
      </c>
      <c r="J24" s="2">
        <v>1625.0</v>
      </c>
    </row>
    <row r="25" ht="12.75" customHeight="1">
      <c r="A25" s="2" t="s">
        <v>605</v>
      </c>
      <c r="B25" s="2">
        <v>426.4819117</v>
      </c>
      <c r="C25" s="2">
        <f t="shared" si="1"/>
        <v>42648.19117</v>
      </c>
      <c r="D25" s="2">
        <v>0.980516292</v>
      </c>
      <c r="E25" s="2">
        <v>0.229908061</v>
      </c>
      <c r="F25" s="2">
        <v>2.0</v>
      </c>
      <c r="G25" s="189">
        <v>1.0</v>
      </c>
      <c r="H25" s="2">
        <f t="shared" si="2"/>
        <v>0</v>
      </c>
      <c r="I25" s="2">
        <v>429.34</v>
      </c>
      <c r="J25" s="2">
        <v>42934.0</v>
      </c>
    </row>
    <row r="26" ht="12.75" customHeight="1">
      <c r="A26" s="2" t="s">
        <v>600</v>
      </c>
      <c r="B26" s="2">
        <v>89.62936045</v>
      </c>
      <c r="C26" s="2">
        <f t="shared" si="1"/>
        <v>8962.936045</v>
      </c>
      <c r="D26" s="2">
        <v>0.0</v>
      </c>
      <c r="E26" s="2">
        <v>0.0</v>
      </c>
      <c r="F26" s="2">
        <v>2.0</v>
      </c>
      <c r="G26" s="189">
        <v>1.0</v>
      </c>
      <c r="H26" s="2">
        <f t="shared" si="2"/>
        <v>0</v>
      </c>
      <c r="I26" s="2">
        <v>90.17</v>
      </c>
      <c r="J26" s="2">
        <v>9017.0</v>
      </c>
    </row>
    <row r="27" ht="12.75" customHeight="1">
      <c r="A27" s="2" t="s">
        <v>716</v>
      </c>
      <c r="B27" s="2">
        <v>301.9091411</v>
      </c>
      <c r="C27" s="2">
        <f t="shared" si="1"/>
        <v>30190.91411</v>
      </c>
      <c r="D27" s="2">
        <v>70.0127912</v>
      </c>
      <c r="E27" s="2">
        <v>23.19002033</v>
      </c>
      <c r="F27" s="2">
        <v>2.0</v>
      </c>
      <c r="G27" s="189">
        <v>1.0</v>
      </c>
      <c r="H27" s="2">
        <f t="shared" si="2"/>
        <v>0</v>
      </c>
      <c r="I27" s="2">
        <v>645.0</v>
      </c>
      <c r="J27" s="2">
        <v>64500.0</v>
      </c>
    </row>
    <row r="28" ht="12.75" customHeight="1">
      <c r="A28" s="2" t="s">
        <v>817</v>
      </c>
      <c r="B28" s="2">
        <v>215.1809258</v>
      </c>
      <c r="C28" s="2">
        <f t="shared" si="1"/>
        <v>21518.09258</v>
      </c>
      <c r="D28" s="2">
        <v>0.0</v>
      </c>
      <c r="E28" s="2">
        <v>0.0</v>
      </c>
      <c r="F28" s="2">
        <v>2.0</v>
      </c>
      <c r="G28" s="189">
        <v>1.0</v>
      </c>
      <c r="H28" s="2">
        <f t="shared" si="2"/>
        <v>0</v>
      </c>
      <c r="I28" s="2" t="e">
        <v>#N/A</v>
      </c>
      <c r="J28" s="2" t="e">
        <v>#N/A</v>
      </c>
    </row>
    <row r="29" ht="12.75" customHeight="1">
      <c r="A29" s="2" t="s">
        <v>742</v>
      </c>
      <c r="B29" s="324">
        <v>3.10266E-6</v>
      </c>
      <c r="C29" s="324">
        <f t="shared" si="1"/>
        <v>0.000310266</v>
      </c>
      <c r="D29" s="2">
        <v>0.0</v>
      </c>
      <c r="E29" s="2">
        <v>0.0</v>
      </c>
      <c r="F29" s="2">
        <v>2.0</v>
      </c>
      <c r="G29" s="189">
        <v>1.0</v>
      </c>
      <c r="H29" s="2">
        <f t="shared" si="2"/>
        <v>0</v>
      </c>
      <c r="I29" s="2">
        <v>2.0</v>
      </c>
      <c r="J29" s="2">
        <v>200.0</v>
      </c>
    </row>
    <row r="30" ht="12.75" customHeight="1">
      <c r="A30" s="2" t="s">
        <v>592</v>
      </c>
      <c r="B30" s="2">
        <v>8029.679767</v>
      </c>
      <c r="C30" s="2">
        <f t="shared" si="1"/>
        <v>802967.9767</v>
      </c>
      <c r="D30" s="2">
        <v>0.316748538</v>
      </c>
      <c r="E30" s="2">
        <v>0.003944722</v>
      </c>
      <c r="F30" s="2">
        <v>2.0</v>
      </c>
      <c r="G30" s="189">
        <v>1.0</v>
      </c>
      <c r="H30" s="2">
        <f t="shared" si="2"/>
        <v>0</v>
      </c>
      <c r="I30" s="2">
        <v>79.444</v>
      </c>
      <c r="J30" s="2">
        <v>7944.400000000001</v>
      </c>
    </row>
    <row r="31" ht="12.75" customHeight="1">
      <c r="A31" s="2" t="s">
        <v>590</v>
      </c>
      <c r="B31" s="2">
        <v>430.8011439</v>
      </c>
      <c r="C31" s="2">
        <f t="shared" si="1"/>
        <v>43080.11439</v>
      </c>
      <c r="D31" s="2">
        <v>189.2413375</v>
      </c>
      <c r="E31" s="2">
        <v>43.92777043</v>
      </c>
      <c r="F31" s="2">
        <v>2.0</v>
      </c>
      <c r="G31" s="189">
        <v>1.0</v>
      </c>
      <c r="H31" s="2">
        <f t="shared" si="2"/>
        <v>0</v>
      </c>
      <c r="I31" s="2">
        <v>433.52</v>
      </c>
      <c r="J31" s="2">
        <v>43352.0</v>
      </c>
    </row>
    <row r="32" ht="12.75" customHeight="1">
      <c r="A32" s="2" t="s">
        <v>611</v>
      </c>
      <c r="B32" s="2">
        <v>1265.150038</v>
      </c>
      <c r="C32" s="2">
        <f t="shared" si="1"/>
        <v>126515.0038</v>
      </c>
      <c r="D32" s="2">
        <v>56.63725214</v>
      </c>
      <c r="E32" s="2">
        <v>4.476722163</v>
      </c>
      <c r="F32" s="2">
        <v>2.0</v>
      </c>
      <c r="G32" s="189">
        <v>1.0</v>
      </c>
      <c r="H32" s="2">
        <f t="shared" si="2"/>
        <v>0</v>
      </c>
      <c r="I32" s="2">
        <v>444.39</v>
      </c>
      <c r="J32" s="2">
        <v>44439.0</v>
      </c>
    </row>
    <row r="33" ht="12.75" customHeight="1">
      <c r="A33" s="2" t="s">
        <v>613</v>
      </c>
      <c r="B33" s="324">
        <v>1.86161E-5</v>
      </c>
      <c r="C33" s="324">
        <f t="shared" si="1"/>
        <v>0.00186161</v>
      </c>
      <c r="D33" s="324">
        <v>1.55134E-5</v>
      </c>
      <c r="E33" s="2">
        <v>83.33335481</v>
      </c>
      <c r="F33" s="2">
        <v>2.0</v>
      </c>
      <c r="G33" s="189">
        <v>1.0</v>
      </c>
      <c r="H33" s="2">
        <f t="shared" si="2"/>
        <v>0</v>
      </c>
      <c r="I33" s="2">
        <v>0.16</v>
      </c>
      <c r="J33" s="2">
        <v>16.0</v>
      </c>
    </row>
    <row r="34" ht="12.75" customHeight="1">
      <c r="A34" s="2" t="s">
        <v>615</v>
      </c>
      <c r="B34" s="2">
        <v>13906.05757</v>
      </c>
      <c r="C34" s="2">
        <f t="shared" si="1"/>
        <v>1390605.757</v>
      </c>
      <c r="D34" s="2">
        <v>6029.74849</v>
      </c>
      <c r="E34" s="2">
        <v>43.36058914</v>
      </c>
      <c r="F34" s="2">
        <v>2.0</v>
      </c>
      <c r="G34" s="189">
        <v>1.0</v>
      </c>
      <c r="H34" s="2">
        <f t="shared" si="2"/>
        <v>0</v>
      </c>
      <c r="I34" s="2">
        <v>16073.0</v>
      </c>
      <c r="J34" s="2">
        <v>1607300.0</v>
      </c>
    </row>
    <row r="35" ht="12.75" customHeight="1">
      <c r="A35" s="2" t="s">
        <v>616</v>
      </c>
      <c r="B35" s="324">
        <v>4.03345E-5</v>
      </c>
      <c r="C35" s="324">
        <f t="shared" si="1"/>
        <v>0.00403345</v>
      </c>
      <c r="D35" s="324">
        <v>9.30796E-6</v>
      </c>
      <c r="E35" s="2">
        <v>23.07691359</v>
      </c>
      <c r="F35" s="2">
        <v>2.0</v>
      </c>
      <c r="G35" s="189">
        <v>1.0</v>
      </c>
      <c r="H35" s="2">
        <f t="shared" si="2"/>
        <v>0</v>
      </c>
      <c r="I35" s="2">
        <v>8.0</v>
      </c>
      <c r="J35" s="2">
        <v>800.0</v>
      </c>
    </row>
    <row r="36" ht="12.75" customHeight="1">
      <c r="A36" s="2" t="s">
        <v>818</v>
      </c>
      <c r="B36" s="2">
        <v>158.4674232</v>
      </c>
      <c r="C36" s="2">
        <f t="shared" si="1"/>
        <v>15846.74232</v>
      </c>
      <c r="D36" s="2">
        <v>11.30102722</v>
      </c>
      <c r="E36" s="2">
        <v>7.131451372</v>
      </c>
      <c r="F36" s="2">
        <v>2.0</v>
      </c>
      <c r="G36" s="189">
        <v>1.0</v>
      </c>
      <c r="H36" s="2">
        <f t="shared" si="2"/>
        <v>0</v>
      </c>
      <c r="I36" s="2" t="e">
        <v>#N/A</v>
      </c>
      <c r="J36" s="2" t="e">
        <v>#N/A</v>
      </c>
    </row>
    <row r="37" ht="12.75" customHeight="1">
      <c r="A37" s="2" t="s">
        <v>610</v>
      </c>
      <c r="B37" s="2">
        <v>44.98452244</v>
      </c>
      <c r="C37" s="2">
        <f t="shared" si="1"/>
        <v>4498.452244</v>
      </c>
      <c r="D37" s="2">
        <v>3.051914694</v>
      </c>
      <c r="E37" s="2">
        <v>6.784366106</v>
      </c>
      <c r="F37" s="2">
        <v>2.0</v>
      </c>
      <c r="G37" s="189">
        <v>1.0</v>
      </c>
      <c r="H37" s="2">
        <f t="shared" si="2"/>
        <v>0</v>
      </c>
      <c r="I37" s="2">
        <v>63.9</v>
      </c>
      <c r="J37" s="2">
        <v>6390.0</v>
      </c>
    </row>
    <row r="38" ht="12.75" customHeight="1">
      <c r="A38" s="2" t="s">
        <v>721</v>
      </c>
      <c r="B38" s="2">
        <v>69.8779804</v>
      </c>
      <c r="C38" s="2">
        <f t="shared" si="1"/>
        <v>6987.79804</v>
      </c>
      <c r="D38" s="2">
        <v>45.54149521</v>
      </c>
      <c r="E38" s="2">
        <v>65.17288415</v>
      </c>
      <c r="F38" s="2">
        <v>2.0</v>
      </c>
      <c r="G38" s="189">
        <v>1.0</v>
      </c>
      <c r="H38" s="2">
        <f t="shared" si="2"/>
        <v>0</v>
      </c>
      <c r="I38" s="2">
        <v>70.04</v>
      </c>
      <c r="J38" s="2">
        <v>7004.000000000001</v>
      </c>
    </row>
    <row r="39" ht="12.75" customHeight="1">
      <c r="A39" s="2" t="s">
        <v>717</v>
      </c>
      <c r="B39" s="2">
        <v>317.3085849</v>
      </c>
      <c r="C39" s="2">
        <f t="shared" si="1"/>
        <v>31730.85849</v>
      </c>
      <c r="D39" s="2">
        <v>317.1596276</v>
      </c>
      <c r="E39" s="2">
        <v>99.95305603</v>
      </c>
      <c r="F39" s="2">
        <v>2.0</v>
      </c>
      <c r="G39" s="189">
        <v>1.0</v>
      </c>
      <c r="H39" s="2">
        <f t="shared" si="2"/>
        <v>0</v>
      </c>
      <c r="I39" s="2">
        <v>163.3</v>
      </c>
      <c r="J39" s="2">
        <v>16330.000000000002</v>
      </c>
    </row>
    <row r="40" ht="12.75" customHeight="1">
      <c r="A40" s="2" t="s">
        <v>619</v>
      </c>
      <c r="B40" s="2">
        <v>513.9320584</v>
      </c>
      <c r="C40" s="2">
        <f t="shared" si="1"/>
        <v>51393.20584</v>
      </c>
      <c r="D40" s="2">
        <v>6.609720523</v>
      </c>
      <c r="E40" s="2">
        <v>1.286107845</v>
      </c>
      <c r="F40" s="2">
        <v>2.0</v>
      </c>
      <c r="G40" s="189">
        <v>1.0</v>
      </c>
      <c r="H40" s="2">
        <f t="shared" si="2"/>
        <v>0</v>
      </c>
      <c r="I40" s="2">
        <v>2.65</v>
      </c>
      <c r="J40" s="2">
        <v>265.0</v>
      </c>
    </row>
    <row r="41" ht="12.75" customHeight="1">
      <c r="A41" s="2" t="s">
        <v>711</v>
      </c>
      <c r="B41" s="2">
        <v>1182.111357</v>
      </c>
      <c r="C41" s="2">
        <f t="shared" si="1"/>
        <v>118211.1357</v>
      </c>
      <c r="D41" s="2">
        <v>624.7571642</v>
      </c>
      <c r="E41" s="2">
        <v>52.85095693</v>
      </c>
      <c r="F41" s="2">
        <v>2.0</v>
      </c>
      <c r="G41" s="189">
        <v>1.0</v>
      </c>
      <c r="H41" s="2">
        <f t="shared" si="2"/>
        <v>0</v>
      </c>
      <c r="I41" s="2">
        <v>1345.0</v>
      </c>
      <c r="J41" s="2">
        <v>134500.0</v>
      </c>
    </row>
    <row r="42" ht="12.75" customHeight="1">
      <c r="A42" s="2" t="s">
        <v>620</v>
      </c>
      <c r="B42" s="2">
        <v>346.6921931</v>
      </c>
      <c r="C42" s="2">
        <f t="shared" si="1"/>
        <v>34669.21931</v>
      </c>
      <c r="D42" s="2">
        <v>86.04759415</v>
      </c>
      <c r="E42" s="2">
        <v>24.81959383</v>
      </c>
      <c r="F42" s="2">
        <v>2.0</v>
      </c>
      <c r="G42" s="189">
        <v>1.0</v>
      </c>
      <c r="H42" s="2">
        <f t="shared" si="2"/>
        <v>0</v>
      </c>
      <c r="I42" s="2">
        <v>460.2</v>
      </c>
      <c r="J42" s="2">
        <v>46020.0</v>
      </c>
    </row>
    <row r="43" ht="12.75" customHeight="1">
      <c r="A43" s="2" t="s">
        <v>724</v>
      </c>
      <c r="B43" s="2">
        <v>40.48320198</v>
      </c>
      <c r="C43" s="2">
        <f t="shared" si="1"/>
        <v>4048.320198</v>
      </c>
      <c r="D43" s="2">
        <v>0.02468952</v>
      </c>
      <c r="E43" s="2">
        <v>0.060987073</v>
      </c>
      <c r="F43" s="2">
        <v>2.0</v>
      </c>
      <c r="G43" s="189">
        <v>1.0</v>
      </c>
      <c r="H43" s="2">
        <f t="shared" si="2"/>
        <v>0</v>
      </c>
      <c r="I43" s="2">
        <v>40.56</v>
      </c>
      <c r="J43" s="2">
        <v>4056.0</v>
      </c>
    </row>
    <row r="44" ht="12.75" customHeight="1">
      <c r="A44" s="2" t="s">
        <v>622</v>
      </c>
      <c r="B44" s="2">
        <v>2438.731789</v>
      </c>
      <c r="C44" s="2">
        <f t="shared" si="1"/>
        <v>243873.1789</v>
      </c>
      <c r="D44" s="2">
        <v>470.0223349</v>
      </c>
      <c r="E44" s="2">
        <v>19.27322787</v>
      </c>
      <c r="F44" s="2">
        <v>2.0</v>
      </c>
      <c r="G44" s="189">
        <v>1.0</v>
      </c>
      <c r="H44" s="2">
        <f t="shared" si="2"/>
        <v>0</v>
      </c>
      <c r="I44" s="2">
        <v>2202.62</v>
      </c>
      <c r="J44" s="2">
        <v>220262.0</v>
      </c>
    </row>
    <row r="45" ht="12.75" customHeight="1">
      <c r="A45" s="2" t="s">
        <v>625</v>
      </c>
      <c r="B45" s="2">
        <v>16.33345792</v>
      </c>
      <c r="C45" s="2">
        <f t="shared" si="1"/>
        <v>1633.345792</v>
      </c>
      <c r="D45" s="2">
        <v>0.0</v>
      </c>
      <c r="E45" s="2">
        <v>0.0</v>
      </c>
      <c r="F45" s="2">
        <v>2.0</v>
      </c>
      <c r="G45" s="189">
        <v>1.0</v>
      </c>
      <c r="H45" s="2">
        <f t="shared" si="2"/>
        <v>0</v>
      </c>
      <c r="I45" s="2">
        <v>3.13</v>
      </c>
      <c r="J45" s="2">
        <v>313.0</v>
      </c>
    </row>
    <row r="46" ht="12.75" customHeight="1">
      <c r="A46" s="2" t="s">
        <v>779</v>
      </c>
      <c r="B46" s="324">
        <v>3.1026E-6</v>
      </c>
      <c r="C46" s="324">
        <f t="shared" si="1"/>
        <v>0.00031026</v>
      </c>
      <c r="D46" s="2">
        <v>0.0</v>
      </c>
      <c r="E46" s="2">
        <v>0.0</v>
      </c>
      <c r="F46" s="2">
        <v>2.0</v>
      </c>
      <c r="G46" s="189">
        <v>1.0</v>
      </c>
      <c r="H46" s="2">
        <f t="shared" si="2"/>
        <v>0</v>
      </c>
      <c r="I46" s="2">
        <v>0.0</v>
      </c>
      <c r="J46" s="2">
        <v>0.0</v>
      </c>
    </row>
    <row r="47" ht="12.75" customHeight="1">
      <c r="A47" s="2" t="s">
        <v>709</v>
      </c>
      <c r="B47" s="2">
        <v>3100.361824</v>
      </c>
      <c r="C47" s="2">
        <f t="shared" si="1"/>
        <v>310036.1824</v>
      </c>
      <c r="D47" s="2">
        <v>2051.523017</v>
      </c>
      <c r="E47" s="2">
        <v>66.1704386</v>
      </c>
      <c r="F47" s="2">
        <v>2.0</v>
      </c>
      <c r="G47" s="189">
        <v>1.0</v>
      </c>
      <c r="H47" s="2">
        <f t="shared" si="2"/>
        <v>0</v>
      </c>
      <c r="I47" s="2">
        <v>2759.31</v>
      </c>
      <c r="J47" s="2">
        <v>275931.0</v>
      </c>
    </row>
    <row r="48" ht="12.75" customHeight="1">
      <c r="A48" s="2" t="s">
        <v>743</v>
      </c>
      <c r="B48" s="324">
        <v>3.10266E-5</v>
      </c>
      <c r="C48" s="324">
        <f t="shared" si="1"/>
        <v>0.00310266</v>
      </c>
      <c r="D48" s="324">
        <v>2.48213E-5</v>
      </c>
      <c r="E48" s="2">
        <v>80.00015781</v>
      </c>
      <c r="F48" s="2">
        <v>2.0</v>
      </c>
      <c r="G48" s="189">
        <v>1.0</v>
      </c>
      <c r="H48" s="2">
        <f t="shared" si="2"/>
        <v>0</v>
      </c>
      <c r="I48" s="2">
        <v>155.0</v>
      </c>
      <c r="J48" s="2">
        <v>15500.0</v>
      </c>
    </row>
    <row r="49" ht="12.75" customHeight="1">
      <c r="A49" s="2" t="s">
        <v>746</v>
      </c>
      <c r="B49" s="2">
        <v>1.79954E-4</v>
      </c>
      <c r="C49" s="2">
        <f t="shared" si="1"/>
        <v>0.0179954</v>
      </c>
      <c r="D49" s="324">
        <v>4.65401E-5</v>
      </c>
      <c r="E49" s="2">
        <v>25.86217868</v>
      </c>
      <c r="F49" s="2">
        <v>2.0</v>
      </c>
      <c r="G49" s="189">
        <v>1.0</v>
      </c>
      <c r="H49" s="2">
        <f t="shared" si="2"/>
        <v>0</v>
      </c>
      <c r="I49" s="2">
        <v>30.0</v>
      </c>
      <c r="J49" s="2">
        <v>3000.0</v>
      </c>
    </row>
    <row r="50" ht="12.75" customHeight="1">
      <c r="A50" s="2" t="s">
        <v>626</v>
      </c>
      <c r="B50" s="2">
        <v>1736.2906</v>
      </c>
      <c r="C50" s="2">
        <f t="shared" si="1"/>
        <v>173629.06</v>
      </c>
      <c r="D50" s="2">
        <v>288.1320362</v>
      </c>
      <c r="E50" s="2">
        <v>16.59468964</v>
      </c>
      <c r="F50" s="2">
        <v>2.0</v>
      </c>
      <c r="G50" s="189">
        <v>1.0</v>
      </c>
      <c r="H50" s="2">
        <f t="shared" si="2"/>
        <v>0</v>
      </c>
      <c r="I50" s="2">
        <v>38.36</v>
      </c>
      <c r="J50" s="2">
        <v>3836.0</v>
      </c>
    </row>
    <row r="51" ht="12.75" customHeight="1">
      <c r="A51" s="2" t="s">
        <v>712</v>
      </c>
      <c r="B51" s="2">
        <v>1094.506548</v>
      </c>
      <c r="C51" s="2">
        <f t="shared" si="1"/>
        <v>109450.6548</v>
      </c>
      <c r="D51" s="2">
        <v>1057.256954</v>
      </c>
      <c r="E51" s="2">
        <v>96.59667689</v>
      </c>
      <c r="F51" s="2">
        <v>2.0</v>
      </c>
      <c r="G51" s="189">
        <v>1.0</v>
      </c>
      <c r="H51" s="2">
        <f t="shared" si="2"/>
        <v>0</v>
      </c>
      <c r="I51" s="2">
        <v>1038.96</v>
      </c>
      <c r="J51" s="2">
        <v>103896.0</v>
      </c>
    </row>
    <row r="52" ht="12.75" customHeight="1">
      <c r="A52" s="2" t="s">
        <v>655</v>
      </c>
      <c r="B52" s="2">
        <v>1584.22135</v>
      </c>
      <c r="C52" s="2">
        <f t="shared" si="1"/>
        <v>158422.135</v>
      </c>
      <c r="D52" s="2">
        <v>0.0</v>
      </c>
      <c r="E52" s="2">
        <v>0.0</v>
      </c>
      <c r="F52" s="2">
        <v>2.0</v>
      </c>
      <c r="G52" s="189">
        <v>1.0</v>
      </c>
      <c r="H52" s="2">
        <f t="shared" si="2"/>
        <v>0</v>
      </c>
      <c r="I52" s="2">
        <v>48.69</v>
      </c>
      <c r="J52" s="2">
        <v>4869.0</v>
      </c>
    </row>
    <row r="53" ht="12.75" customHeight="1">
      <c r="A53" s="2" t="s">
        <v>719</v>
      </c>
      <c r="B53" s="2">
        <v>149.2749843</v>
      </c>
      <c r="C53" s="2">
        <f t="shared" si="1"/>
        <v>14927.49843</v>
      </c>
      <c r="D53" s="2">
        <v>122.8425036</v>
      </c>
      <c r="E53" s="2">
        <v>82.2927594</v>
      </c>
      <c r="F53" s="2">
        <v>2.0</v>
      </c>
      <c r="G53" s="189">
        <v>1.0</v>
      </c>
      <c r="H53" s="2">
        <f t="shared" si="2"/>
        <v>0</v>
      </c>
      <c r="I53" s="2">
        <v>131.58</v>
      </c>
      <c r="J53" s="2">
        <v>13158.000000000002</v>
      </c>
    </row>
    <row r="54" ht="12.75" customHeight="1">
      <c r="A54" s="2" t="s">
        <v>750</v>
      </c>
      <c r="B54" s="324">
        <v>1.24106E-5</v>
      </c>
      <c r="C54" s="324">
        <f t="shared" si="1"/>
        <v>0.00124106</v>
      </c>
      <c r="D54" s="2">
        <v>0.0</v>
      </c>
      <c r="E54" s="2">
        <v>0.0</v>
      </c>
      <c r="F54" s="2">
        <v>2.0</v>
      </c>
      <c r="G54" s="189">
        <v>1.0</v>
      </c>
      <c r="H54" s="2">
        <f t="shared" si="2"/>
        <v>0</v>
      </c>
      <c r="I54" s="2">
        <v>0.0</v>
      </c>
      <c r="J54" s="2">
        <v>0.0</v>
      </c>
    </row>
    <row r="55" ht="12.75" customHeight="1">
      <c r="A55" s="2" t="s">
        <v>632</v>
      </c>
      <c r="B55" s="2">
        <v>2713.71099</v>
      </c>
      <c r="C55" s="2">
        <f t="shared" si="1"/>
        <v>271371.099</v>
      </c>
      <c r="D55" s="2">
        <v>0.0</v>
      </c>
      <c r="E55" s="2">
        <v>0.0</v>
      </c>
      <c r="F55" s="2">
        <v>2.0</v>
      </c>
      <c r="G55" s="189">
        <v>1.0</v>
      </c>
      <c r="H55" s="2">
        <f t="shared" si="2"/>
        <v>0</v>
      </c>
      <c r="I55" s="2">
        <v>2732.59</v>
      </c>
      <c r="J55" s="2">
        <v>273259.0</v>
      </c>
    </row>
    <row r="56" ht="12.75" customHeight="1">
      <c r="A56" s="2" t="s">
        <v>637</v>
      </c>
      <c r="B56" s="2">
        <v>12809.59674</v>
      </c>
      <c r="C56" s="2">
        <f t="shared" si="1"/>
        <v>1280959.674</v>
      </c>
      <c r="D56" s="2">
        <v>533.2489433</v>
      </c>
      <c r="E56" s="2">
        <v>4.162886266</v>
      </c>
      <c r="F56" s="2">
        <v>2.0</v>
      </c>
      <c r="G56" s="189">
        <v>1.0</v>
      </c>
      <c r="H56" s="2">
        <f t="shared" si="2"/>
        <v>0</v>
      </c>
      <c r="I56" s="2">
        <v>12900.66</v>
      </c>
      <c r="J56" s="2">
        <v>1290066.0</v>
      </c>
    </row>
    <row r="57" ht="12.75" customHeight="1">
      <c r="A57" s="2" t="s">
        <v>634</v>
      </c>
      <c r="B57" s="2">
        <v>758.3864038</v>
      </c>
      <c r="C57" s="2">
        <f t="shared" si="1"/>
        <v>75838.64038</v>
      </c>
      <c r="D57" s="2">
        <v>742.8487499</v>
      </c>
      <c r="E57" s="2">
        <v>97.95122199</v>
      </c>
      <c r="F57" s="2">
        <v>2.0</v>
      </c>
      <c r="G57" s="189">
        <v>1.0</v>
      </c>
      <c r="H57" s="2">
        <f t="shared" si="2"/>
        <v>0</v>
      </c>
      <c r="I57" s="2">
        <v>82.0</v>
      </c>
      <c r="J57" s="2">
        <v>8200.0</v>
      </c>
    </row>
    <row r="58" ht="12.75" customHeight="1">
      <c r="A58" s="2" t="s">
        <v>638</v>
      </c>
      <c r="B58" s="2">
        <v>15318.29862</v>
      </c>
      <c r="C58" s="2">
        <f t="shared" si="1"/>
        <v>1531829.862</v>
      </c>
      <c r="D58" s="2">
        <v>2341.016473</v>
      </c>
      <c r="E58" s="2">
        <v>15.28248359</v>
      </c>
      <c r="F58" s="2">
        <v>2.0</v>
      </c>
      <c r="G58" s="189">
        <v>1.0</v>
      </c>
      <c r="H58" s="2">
        <f t="shared" si="2"/>
        <v>0</v>
      </c>
      <c r="I58" s="2">
        <v>15397.14</v>
      </c>
      <c r="J58" s="2">
        <v>1539714.0</v>
      </c>
    </row>
    <row r="59" ht="12.75" customHeight="1">
      <c r="A59" s="2" t="s">
        <v>715</v>
      </c>
      <c r="B59" s="2">
        <v>626.4325698</v>
      </c>
      <c r="C59" s="2">
        <f t="shared" si="1"/>
        <v>62643.25698</v>
      </c>
      <c r="D59" s="2">
        <v>570.9029914</v>
      </c>
      <c r="E59" s="2">
        <v>91.13558568</v>
      </c>
      <c r="F59" s="2">
        <v>2.0</v>
      </c>
      <c r="G59" s="189">
        <v>1.0</v>
      </c>
      <c r="H59" s="2">
        <f t="shared" si="2"/>
        <v>0</v>
      </c>
      <c r="I59" s="2">
        <v>411.41</v>
      </c>
      <c r="J59" s="2">
        <v>41141.0</v>
      </c>
    </row>
    <row r="60" ht="12.75" customHeight="1">
      <c r="A60" s="2" t="s">
        <v>633</v>
      </c>
      <c r="B60" s="2">
        <v>9.917503395</v>
      </c>
      <c r="C60" s="2">
        <f t="shared" si="1"/>
        <v>991.7503395</v>
      </c>
      <c r="D60" s="2">
        <v>0.693755178</v>
      </c>
      <c r="E60" s="2">
        <v>6.995260303</v>
      </c>
      <c r="F60" s="2">
        <v>2.0</v>
      </c>
      <c r="G60" s="189">
        <v>1.0</v>
      </c>
      <c r="H60" s="2">
        <f t="shared" si="2"/>
        <v>0</v>
      </c>
      <c r="I60" s="2">
        <v>7.09</v>
      </c>
      <c r="J60" s="2">
        <v>709.0</v>
      </c>
    </row>
    <row r="61" ht="12.75" customHeight="1">
      <c r="A61" s="2" t="s">
        <v>749</v>
      </c>
      <c r="B61" s="324">
        <v>9.30797E-6</v>
      </c>
      <c r="C61" s="324">
        <f t="shared" si="1"/>
        <v>0.000930797</v>
      </c>
      <c r="D61" s="2">
        <v>0.0</v>
      </c>
      <c r="E61" s="2">
        <v>0.0</v>
      </c>
      <c r="F61" s="2">
        <v>2.0</v>
      </c>
      <c r="G61" s="189">
        <v>1.0</v>
      </c>
      <c r="H61" s="2">
        <f t="shared" si="2"/>
        <v>0</v>
      </c>
      <c r="I61" s="2">
        <v>0.0</v>
      </c>
      <c r="J61" s="2">
        <v>0.0</v>
      </c>
    </row>
    <row r="62" ht="12.75" customHeight="1">
      <c r="A62" s="2" t="s">
        <v>636</v>
      </c>
      <c r="B62" s="2">
        <v>0.18324354</v>
      </c>
      <c r="C62" s="2">
        <f t="shared" si="1"/>
        <v>18.324354</v>
      </c>
      <c r="D62" s="2">
        <v>0.130607527</v>
      </c>
      <c r="E62" s="2">
        <v>71.27537852</v>
      </c>
      <c r="F62" s="2">
        <v>2.0</v>
      </c>
      <c r="G62" s="189">
        <v>1.0</v>
      </c>
      <c r="H62" s="2">
        <f t="shared" si="2"/>
        <v>0</v>
      </c>
      <c r="I62" s="2">
        <v>4.81</v>
      </c>
      <c r="J62" s="2">
        <v>480.99999999999994</v>
      </c>
    </row>
    <row r="63" ht="12.75" customHeight="1">
      <c r="A63" s="2" t="s">
        <v>635</v>
      </c>
      <c r="B63" s="2">
        <v>473.2747876</v>
      </c>
      <c r="C63" s="2">
        <f t="shared" si="1"/>
        <v>47327.47876</v>
      </c>
      <c r="D63" s="2">
        <v>39.48295888</v>
      </c>
      <c r="E63" s="2">
        <v>8.342502055</v>
      </c>
      <c r="F63" s="2">
        <v>2.0</v>
      </c>
      <c r="G63" s="189">
        <v>1.0</v>
      </c>
      <c r="H63" s="2">
        <f t="shared" si="2"/>
        <v>0</v>
      </c>
      <c r="I63" s="2">
        <v>3.07</v>
      </c>
      <c r="J63" s="2">
        <v>307.0</v>
      </c>
    </row>
    <row r="64" ht="12.75" customHeight="1">
      <c r="A64" s="2" t="s">
        <v>733</v>
      </c>
      <c r="B64" s="2">
        <v>45.36796876</v>
      </c>
      <c r="C64" s="2">
        <f t="shared" si="1"/>
        <v>4536.796876</v>
      </c>
      <c r="D64" s="2">
        <v>5.727787317</v>
      </c>
      <c r="E64" s="2">
        <v>12.62517912</v>
      </c>
      <c r="F64" s="2">
        <v>2.0</v>
      </c>
      <c r="G64" s="189">
        <v>1.0</v>
      </c>
      <c r="H64" s="2">
        <f t="shared" si="2"/>
        <v>0</v>
      </c>
      <c r="I64" s="2">
        <v>0.16</v>
      </c>
      <c r="J64" s="2">
        <v>16.0</v>
      </c>
    </row>
    <row r="65" ht="12.75" customHeight="1">
      <c r="A65" s="2" t="s">
        <v>641</v>
      </c>
      <c r="B65" s="2">
        <v>2739.154467</v>
      </c>
      <c r="C65" s="2">
        <f t="shared" si="1"/>
        <v>273915.4467</v>
      </c>
      <c r="D65" s="2">
        <v>731.8685515</v>
      </c>
      <c r="E65" s="2">
        <v>26.71877619</v>
      </c>
      <c r="F65" s="2">
        <v>2.0</v>
      </c>
      <c r="G65" s="189">
        <v>1.0</v>
      </c>
      <c r="H65" s="2">
        <f t="shared" si="2"/>
        <v>0</v>
      </c>
      <c r="I65" s="2">
        <v>2739.12</v>
      </c>
      <c r="J65" s="2">
        <v>273912.0</v>
      </c>
    </row>
    <row r="66" ht="12.75" customHeight="1">
      <c r="A66" s="2" t="s">
        <v>718</v>
      </c>
      <c r="B66" s="2">
        <v>299.6177049</v>
      </c>
      <c r="C66" s="2">
        <f t="shared" si="1"/>
        <v>29961.77049</v>
      </c>
      <c r="D66" s="2">
        <v>171.7716943</v>
      </c>
      <c r="E66" s="2">
        <v>57.33028839</v>
      </c>
      <c r="F66" s="2">
        <v>2.0</v>
      </c>
      <c r="G66" s="189">
        <v>1.0</v>
      </c>
      <c r="H66" s="2">
        <f t="shared" si="2"/>
        <v>0</v>
      </c>
      <c r="I66" s="2">
        <v>299.66</v>
      </c>
      <c r="J66" s="2">
        <v>29966.000000000004</v>
      </c>
    </row>
    <row r="67" ht="12.75" customHeight="1">
      <c r="A67" s="2" t="s">
        <v>640</v>
      </c>
      <c r="B67" s="2">
        <v>748.6302821</v>
      </c>
      <c r="C67" s="2">
        <f t="shared" si="1"/>
        <v>74863.02821</v>
      </c>
      <c r="D67" s="2">
        <v>10.88962733</v>
      </c>
      <c r="E67" s="2">
        <v>1.454606845</v>
      </c>
      <c r="F67" s="2">
        <v>2.0</v>
      </c>
      <c r="G67" s="189">
        <v>1.0</v>
      </c>
      <c r="H67" s="2">
        <f t="shared" si="2"/>
        <v>0</v>
      </c>
      <c r="I67" s="2">
        <v>612.27</v>
      </c>
      <c r="J67" s="2">
        <v>61227.0</v>
      </c>
    </row>
    <row r="68" ht="12.75" customHeight="1">
      <c r="A68" s="2" t="s">
        <v>585</v>
      </c>
      <c r="B68" s="2">
        <v>17597.08315</v>
      </c>
      <c r="C68" s="2">
        <f t="shared" si="1"/>
        <v>1759708.315</v>
      </c>
      <c r="D68" s="2">
        <v>3548.055534</v>
      </c>
      <c r="E68" s="2">
        <v>20.16274802</v>
      </c>
      <c r="F68" s="2">
        <v>2.0</v>
      </c>
      <c r="G68" s="189">
        <v>1.0</v>
      </c>
      <c r="H68" s="2">
        <f t="shared" si="2"/>
        <v>0</v>
      </c>
      <c r="I68" s="2">
        <v>2934.64</v>
      </c>
      <c r="J68" s="2">
        <v>293464.0</v>
      </c>
    </row>
    <row r="69" ht="12.75" customHeight="1">
      <c r="A69" s="2" t="s">
        <v>754</v>
      </c>
      <c r="B69" s="324">
        <v>6.51549E-5</v>
      </c>
      <c r="C69" s="324">
        <f t="shared" si="1"/>
        <v>0.00651549</v>
      </c>
      <c r="D69" s="324">
        <v>6.51549E-5</v>
      </c>
      <c r="E69" s="2">
        <v>100.0</v>
      </c>
      <c r="F69" s="2">
        <v>2.0</v>
      </c>
      <c r="G69" s="189">
        <v>1.0</v>
      </c>
      <c r="H69" s="2">
        <f t="shared" si="2"/>
        <v>0</v>
      </c>
      <c r="I69" s="2">
        <v>0.0</v>
      </c>
      <c r="J69" s="2">
        <v>0.0</v>
      </c>
    </row>
    <row r="70" ht="12.75" customHeight="1">
      <c r="A70" s="2" t="s">
        <v>591</v>
      </c>
      <c r="B70" s="2">
        <v>4229.409283</v>
      </c>
      <c r="C70" s="2">
        <f t="shared" si="1"/>
        <v>422940.9283</v>
      </c>
      <c r="D70" s="2">
        <v>0.001024088</v>
      </c>
      <c r="E70" s="324">
        <v>2.42135E-5</v>
      </c>
      <c r="F70" s="2">
        <v>2.0</v>
      </c>
      <c r="G70" s="189">
        <v>1.0</v>
      </c>
      <c r="H70" s="2">
        <f t="shared" si="2"/>
        <v>0</v>
      </c>
      <c r="I70" s="2">
        <v>516.59</v>
      </c>
      <c r="J70" s="2">
        <v>51659.0</v>
      </c>
    </row>
    <row r="71" ht="12.75" customHeight="1">
      <c r="A71" s="2" t="s">
        <v>753</v>
      </c>
      <c r="B71" s="2">
        <v>3.65161555</v>
      </c>
      <c r="C71" s="2">
        <f t="shared" si="1"/>
        <v>365.161555</v>
      </c>
      <c r="D71" s="2">
        <v>3.64957673</v>
      </c>
      <c r="E71" s="2">
        <v>99.94416661</v>
      </c>
      <c r="F71" s="2">
        <v>2.0</v>
      </c>
      <c r="G71" s="189">
        <v>1.0</v>
      </c>
      <c r="H71" s="2">
        <f t="shared" si="2"/>
        <v>0</v>
      </c>
      <c r="I71" s="2">
        <v>17.1</v>
      </c>
      <c r="J71" s="2">
        <v>1710.0000000000002</v>
      </c>
    </row>
    <row r="72" ht="12.75" customHeight="1">
      <c r="A72" s="2" t="s">
        <v>642</v>
      </c>
      <c r="B72" s="2">
        <v>2704.38381</v>
      </c>
      <c r="C72" s="2">
        <f t="shared" si="1"/>
        <v>270438.381</v>
      </c>
      <c r="D72" s="2">
        <v>290.7007184</v>
      </c>
      <c r="E72" s="2">
        <v>10.74924045</v>
      </c>
      <c r="F72" s="2">
        <v>2.0</v>
      </c>
      <c r="G72" s="189">
        <v>1.0</v>
      </c>
      <c r="H72" s="2">
        <f t="shared" si="2"/>
        <v>0</v>
      </c>
      <c r="I72" s="2">
        <v>2714.34</v>
      </c>
      <c r="J72" s="2">
        <v>271434.0</v>
      </c>
    </row>
    <row r="73" ht="12.75" customHeight="1">
      <c r="A73" s="2" t="s">
        <v>752</v>
      </c>
      <c r="B73" s="2">
        <v>74.87882738</v>
      </c>
      <c r="C73" s="2">
        <f t="shared" si="1"/>
        <v>7487.882738</v>
      </c>
      <c r="D73" s="2">
        <v>0.0</v>
      </c>
      <c r="E73" s="2">
        <v>0.0</v>
      </c>
      <c r="F73" s="2">
        <v>2.0</v>
      </c>
      <c r="G73" s="189">
        <v>1.0</v>
      </c>
      <c r="H73" s="2">
        <f t="shared" si="2"/>
        <v>0</v>
      </c>
      <c r="I73" s="2">
        <v>0.0</v>
      </c>
      <c r="J73" s="2">
        <v>0.0</v>
      </c>
    </row>
    <row r="74" ht="12.75" customHeight="1">
      <c r="A74" s="2" t="s">
        <v>751</v>
      </c>
      <c r="B74" s="324">
        <v>8.99774E-5</v>
      </c>
      <c r="C74" s="324">
        <f t="shared" si="1"/>
        <v>0.00899774</v>
      </c>
      <c r="D74" s="324">
        <v>3.72321E-5</v>
      </c>
      <c r="E74" s="2">
        <v>41.37936807</v>
      </c>
      <c r="F74" s="2">
        <v>2.0</v>
      </c>
      <c r="G74" s="189">
        <v>1.0</v>
      </c>
      <c r="H74" s="2">
        <f t="shared" si="2"/>
        <v>0</v>
      </c>
      <c r="I74" s="2">
        <v>5.0</v>
      </c>
      <c r="J74" s="2">
        <v>500.0</v>
      </c>
    </row>
    <row r="75" ht="12.75" customHeight="1">
      <c r="A75" s="2" t="s">
        <v>726</v>
      </c>
      <c r="B75" s="2">
        <v>17.39566938</v>
      </c>
      <c r="C75" s="2">
        <f t="shared" si="1"/>
        <v>1739.566938</v>
      </c>
      <c r="D75" s="2">
        <v>1.939634854</v>
      </c>
      <c r="E75" s="2">
        <v>11.15010185</v>
      </c>
      <c r="F75" s="2">
        <v>2.0</v>
      </c>
      <c r="G75" s="189">
        <v>1.0</v>
      </c>
      <c r="H75" s="2">
        <f t="shared" si="2"/>
        <v>0</v>
      </c>
      <c r="I75" s="2">
        <v>17.45</v>
      </c>
      <c r="J75" s="2">
        <v>1745.0</v>
      </c>
    </row>
    <row r="76" ht="12.75" customHeight="1">
      <c r="A76" s="2" t="s">
        <v>706</v>
      </c>
      <c r="B76" s="2">
        <v>3724.985608</v>
      </c>
      <c r="C76" s="2">
        <f t="shared" si="1"/>
        <v>372498.5608</v>
      </c>
      <c r="D76" s="2">
        <v>1842.900497</v>
      </c>
      <c r="E76" s="2">
        <v>49.47403001</v>
      </c>
      <c r="F76" s="2">
        <v>2.0</v>
      </c>
      <c r="G76" s="189">
        <v>1.0</v>
      </c>
      <c r="H76" s="2">
        <f t="shared" si="2"/>
        <v>0</v>
      </c>
      <c r="I76" s="2">
        <v>9030.58</v>
      </c>
      <c r="J76" s="2">
        <v>903058.0</v>
      </c>
    </row>
    <row r="77" ht="12.75" customHeight="1">
      <c r="A77" s="2" t="s">
        <v>643</v>
      </c>
      <c r="B77" s="2">
        <v>791.6962023</v>
      </c>
      <c r="C77" s="2">
        <f t="shared" si="1"/>
        <v>79169.62023</v>
      </c>
      <c r="D77" s="2">
        <v>132.7625682</v>
      </c>
      <c r="E77" s="2">
        <v>16.76938298</v>
      </c>
      <c r="F77" s="2">
        <v>2.0</v>
      </c>
      <c r="G77" s="189">
        <v>1.0</v>
      </c>
      <c r="H77" s="2">
        <f t="shared" si="2"/>
        <v>0</v>
      </c>
      <c r="I77" s="2">
        <v>781.16</v>
      </c>
      <c r="J77" s="2">
        <v>78116.0</v>
      </c>
    </row>
    <row r="78" ht="12.75" customHeight="1">
      <c r="A78" s="2" t="s">
        <v>755</v>
      </c>
      <c r="B78" s="324">
        <v>4.03343E-5</v>
      </c>
      <c r="C78" s="324">
        <f t="shared" si="1"/>
        <v>0.00403343</v>
      </c>
      <c r="D78" s="324">
        <v>4.03343E-5</v>
      </c>
      <c r="E78" s="2">
        <v>100.0</v>
      </c>
      <c r="F78" s="2">
        <v>2.0</v>
      </c>
      <c r="G78" s="189">
        <v>1.0</v>
      </c>
      <c r="H78" s="2">
        <f t="shared" si="2"/>
        <v>0</v>
      </c>
      <c r="I78" s="2">
        <v>0.0</v>
      </c>
      <c r="J78" s="2">
        <v>0.0</v>
      </c>
    </row>
    <row r="79" ht="12.75" customHeight="1">
      <c r="A79" s="2" t="s">
        <v>732</v>
      </c>
      <c r="B79" s="2">
        <v>1.37053977</v>
      </c>
      <c r="C79" s="2">
        <f t="shared" si="1"/>
        <v>137.053977</v>
      </c>
      <c r="D79" s="2">
        <v>0.0</v>
      </c>
      <c r="E79" s="2">
        <v>0.0</v>
      </c>
      <c r="F79" s="2">
        <v>2.0</v>
      </c>
      <c r="G79" s="189">
        <v>1.0</v>
      </c>
      <c r="H79" s="2">
        <f t="shared" si="2"/>
        <v>0</v>
      </c>
      <c r="I79" s="2">
        <v>1.37</v>
      </c>
      <c r="J79" s="2">
        <v>137.0</v>
      </c>
    </row>
    <row r="80" ht="12.75" customHeight="1">
      <c r="A80" s="2" t="s">
        <v>644</v>
      </c>
      <c r="B80" s="2">
        <v>473.7327756</v>
      </c>
      <c r="C80" s="2">
        <f t="shared" si="1"/>
        <v>47373.27756</v>
      </c>
      <c r="D80" s="2">
        <v>405.0927174</v>
      </c>
      <c r="E80" s="2">
        <v>85.51080657</v>
      </c>
      <c r="F80" s="2">
        <v>2.0</v>
      </c>
      <c r="G80" s="189">
        <v>1.0</v>
      </c>
      <c r="H80" s="2">
        <f t="shared" si="2"/>
        <v>0</v>
      </c>
      <c r="I80" s="2">
        <v>474.57</v>
      </c>
      <c r="J80" s="2">
        <v>47457.0</v>
      </c>
    </row>
    <row r="81" ht="12.75" customHeight="1">
      <c r="A81" s="2" t="s">
        <v>756</v>
      </c>
      <c r="B81" s="324">
        <v>7.44645E-5</v>
      </c>
      <c r="C81" s="324">
        <f t="shared" si="1"/>
        <v>0.00744645</v>
      </c>
      <c r="D81" s="324">
        <v>3.10267E-5</v>
      </c>
      <c r="E81" s="2">
        <v>41.66644601</v>
      </c>
      <c r="F81" s="2">
        <v>2.0</v>
      </c>
      <c r="G81" s="189">
        <v>1.0</v>
      </c>
      <c r="H81" s="2">
        <f t="shared" si="2"/>
        <v>0</v>
      </c>
      <c r="I81" s="2">
        <v>0.0</v>
      </c>
      <c r="J81" s="2">
        <v>0.0</v>
      </c>
    </row>
    <row r="82" ht="12.75" customHeight="1">
      <c r="A82" s="2" t="s">
        <v>588</v>
      </c>
      <c r="B82" s="2">
        <v>116.0616842</v>
      </c>
      <c r="C82" s="2">
        <f t="shared" si="1"/>
        <v>11606.16842</v>
      </c>
      <c r="D82" s="2">
        <v>72.61264681</v>
      </c>
      <c r="E82" s="2">
        <v>62.56384037</v>
      </c>
      <c r="F82" s="2">
        <v>2.0</v>
      </c>
      <c r="G82" s="189">
        <v>1.0</v>
      </c>
      <c r="H82" s="2">
        <f t="shared" si="2"/>
        <v>0</v>
      </c>
      <c r="I82" s="2">
        <v>113.22</v>
      </c>
      <c r="J82" s="2">
        <v>11322.0</v>
      </c>
    </row>
    <row r="83" ht="12.75" customHeight="1">
      <c r="A83" s="2" t="s">
        <v>608</v>
      </c>
      <c r="B83" s="324">
        <v>1.86158E-5</v>
      </c>
      <c r="C83" s="324">
        <f t="shared" si="1"/>
        <v>0.00186158</v>
      </c>
      <c r="D83" s="324">
        <v>6.20524E-6</v>
      </c>
      <c r="E83" s="2">
        <v>33.33320066</v>
      </c>
      <c r="F83" s="2">
        <v>2.0</v>
      </c>
      <c r="G83" s="189">
        <v>1.0</v>
      </c>
      <c r="H83" s="2">
        <f t="shared" si="2"/>
        <v>0</v>
      </c>
      <c r="I83" s="2">
        <v>338.14</v>
      </c>
      <c r="J83" s="2">
        <v>33814.0</v>
      </c>
    </row>
    <row r="84" ht="12.75" customHeight="1">
      <c r="A84" s="2" t="s">
        <v>645</v>
      </c>
      <c r="B84" s="2">
        <v>496.2341908</v>
      </c>
      <c r="C84" s="2">
        <f t="shared" si="1"/>
        <v>49623.41908</v>
      </c>
      <c r="D84" s="2">
        <v>0.0</v>
      </c>
      <c r="E84" s="2">
        <v>0.0</v>
      </c>
      <c r="F84" s="2">
        <v>2.0</v>
      </c>
      <c r="G84" s="189">
        <v>1.0</v>
      </c>
      <c r="H84" s="2">
        <f t="shared" si="2"/>
        <v>0</v>
      </c>
      <c r="I84" s="2">
        <v>277.86</v>
      </c>
      <c r="J84" s="2">
        <v>27786.0</v>
      </c>
    </row>
    <row r="85" ht="12.75" customHeight="1">
      <c r="A85" s="2" t="s">
        <v>672</v>
      </c>
      <c r="B85" s="2">
        <v>60.08679097</v>
      </c>
      <c r="C85" s="2">
        <f t="shared" si="1"/>
        <v>6008.679097</v>
      </c>
      <c r="D85" s="2">
        <v>52.07103414</v>
      </c>
      <c r="E85" s="2">
        <v>86.65970225</v>
      </c>
      <c r="F85" s="2">
        <v>2.0</v>
      </c>
      <c r="G85" s="189">
        <v>1.0</v>
      </c>
      <c r="H85" s="2">
        <f t="shared" si="2"/>
        <v>0</v>
      </c>
      <c r="I85" s="2">
        <v>60.42</v>
      </c>
      <c r="J85" s="2">
        <v>6042.0</v>
      </c>
    </row>
    <row r="86" ht="12.75" customHeight="1">
      <c r="A86" s="2" t="s">
        <v>758</v>
      </c>
      <c r="B86" s="2">
        <v>3.19574E-4</v>
      </c>
      <c r="C86" s="2">
        <f t="shared" si="1"/>
        <v>0.0319574</v>
      </c>
      <c r="D86" s="324">
        <v>9.308E-5</v>
      </c>
      <c r="E86" s="2">
        <v>29.12628889</v>
      </c>
      <c r="F86" s="2">
        <v>2.0</v>
      </c>
      <c r="G86" s="189">
        <v>1.0</v>
      </c>
      <c r="H86" s="2">
        <f t="shared" si="2"/>
        <v>0</v>
      </c>
      <c r="I86" s="2">
        <v>70.0</v>
      </c>
      <c r="J86" s="2">
        <v>7000.0</v>
      </c>
    </row>
    <row r="87" ht="12.75" customHeight="1">
      <c r="A87" s="2" t="s">
        <v>710</v>
      </c>
      <c r="B87" s="2">
        <v>1584.368924</v>
      </c>
      <c r="C87" s="2">
        <f t="shared" si="1"/>
        <v>158436.8924</v>
      </c>
      <c r="D87" s="2">
        <v>192.3090884</v>
      </c>
      <c r="E87" s="2">
        <v>12.13789828</v>
      </c>
      <c r="F87" s="2">
        <v>2.0</v>
      </c>
      <c r="G87" s="189">
        <v>1.0</v>
      </c>
      <c r="H87" s="2">
        <f t="shared" si="2"/>
        <v>0</v>
      </c>
      <c r="I87" s="2">
        <v>50.0</v>
      </c>
      <c r="J87" s="2">
        <v>5000.0</v>
      </c>
    </row>
    <row r="88" ht="12.75" customHeight="1">
      <c r="A88" s="2" t="s">
        <v>760</v>
      </c>
      <c r="B88" s="324">
        <v>9.30798E-6</v>
      </c>
      <c r="C88" s="324">
        <f t="shared" si="1"/>
        <v>0.000930798</v>
      </c>
      <c r="D88" s="2">
        <v>0.0</v>
      </c>
      <c r="E88" s="2">
        <v>0.0</v>
      </c>
      <c r="F88" s="2">
        <v>2.0</v>
      </c>
      <c r="G88" s="189">
        <v>1.0</v>
      </c>
      <c r="H88" s="2">
        <f t="shared" si="2"/>
        <v>0</v>
      </c>
      <c r="I88" s="2">
        <v>0.0</v>
      </c>
      <c r="J88" s="2">
        <v>0.0</v>
      </c>
    </row>
    <row r="89" ht="12.75" customHeight="1">
      <c r="A89" s="2" t="s">
        <v>728</v>
      </c>
      <c r="B89" s="2">
        <v>11.51678471</v>
      </c>
      <c r="C89" s="2">
        <f t="shared" si="1"/>
        <v>1151.678471</v>
      </c>
      <c r="D89" s="2">
        <v>0.0</v>
      </c>
      <c r="E89" s="2">
        <v>0.0</v>
      </c>
      <c r="F89" s="2">
        <v>2.0</v>
      </c>
      <c r="G89" s="189">
        <v>1.0</v>
      </c>
      <c r="H89" s="2">
        <f t="shared" si="2"/>
        <v>0</v>
      </c>
      <c r="I89" s="2">
        <v>11.55</v>
      </c>
      <c r="J89" s="2">
        <v>1155.0</v>
      </c>
    </row>
    <row r="90" ht="12.75" customHeight="1">
      <c r="A90" s="2" t="s">
        <v>673</v>
      </c>
      <c r="B90" s="2">
        <v>6.613645464</v>
      </c>
      <c r="C90" s="2">
        <f t="shared" si="1"/>
        <v>661.3645464</v>
      </c>
      <c r="D90" s="2">
        <v>4.270949636</v>
      </c>
      <c r="E90" s="2">
        <v>64.57784379</v>
      </c>
      <c r="F90" s="2">
        <v>2.0</v>
      </c>
      <c r="G90" s="189">
        <v>1.0</v>
      </c>
      <c r="H90" s="2">
        <f t="shared" si="2"/>
        <v>0</v>
      </c>
      <c r="I90" s="2">
        <v>6.65</v>
      </c>
      <c r="J90" s="2">
        <v>665.0</v>
      </c>
    </row>
    <row r="91" ht="12.75" customHeight="1">
      <c r="A91" s="2" t="s">
        <v>687</v>
      </c>
      <c r="B91" s="2">
        <v>2867.852843</v>
      </c>
      <c r="C91" s="2">
        <f t="shared" si="1"/>
        <v>286785.2843</v>
      </c>
      <c r="D91" s="2">
        <v>4.047682729</v>
      </c>
      <c r="E91" s="2">
        <v>0.141139834</v>
      </c>
      <c r="F91" s="2">
        <v>2.0</v>
      </c>
      <c r="G91" s="189">
        <v>1.0</v>
      </c>
      <c r="H91" s="2">
        <f t="shared" si="2"/>
        <v>0</v>
      </c>
      <c r="I91" s="2">
        <v>1404.06</v>
      </c>
      <c r="J91" s="2">
        <v>140406.0</v>
      </c>
    </row>
    <row r="92" ht="12.75" customHeight="1">
      <c r="A92" s="2" t="s">
        <v>761</v>
      </c>
      <c r="B92" s="324">
        <v>6.20528E-6</v>
      </c>
      <c r="C92" s="324">
        <f t="shared" si="1"/>
        <v>0.000620528</v>
      </c>
      <c r="D92" s="324">
        <v>3.10264E-6</v>
      </c>
      <c r="E92" s="2">
        <v>49.99991533</v>
      </c>
      <c r="F92" s="2">
        <v>2.0</v>
      </c>
      <c r="G92" s="189">
        <v>1.0</v>
      </c>
      <c r="H92" s="2">
        <f t="shared" si="2"/>
        <v>0</v>
      </c>
      <c r="I92" s="2">
        <v>0.0</v>
      </c>
      <c r="J92" s="2">
        <v>0.0</v>
      </c>
    </row>
    <row r="93" ht="12.75" customHeight="1">
      <c r="A93" s="2" t="s">
        <v>675</v>
      </c>
      <c r="B93" s="2">
        <v>48.62595516</v>
      </c>
      <c r="C93" s="2">
        <f t="shared" si="1"/>
        <v>4862.595516</v>
      </c>
      <c r="D93" s="2">
        <v>47.02905145</v>
      </c>
      <c r="E93" s="2">
        <v>96.71594377</v>
      </c>
      <c r="F93" s="2">
        <v>2.0</v>
      </c>
      <c r="G93" s="189">
        <v>1.0</v>
      </c>
      <c r="H93" s="2">
        <f t="shared" si="2"/>
        <v>0</v>
      </c>
      <c r="I93" s="2">
        <v>65.26</v>
      </c>
      <c r="J93" s="2">
        <v>6526.000000000001</v>
      </c>
    </row>
    <row r="94" ht="12.75" customHeight="1">
      <c r="A94" s="2" t="s">
        <v>764</v>
      </c>
      <c r="B94" s="324">
        <v>1.24108E-5</v>
      </c>
      <c r="C94" s="324">
        <f t="shared" si="1"/>
        <v>0.00124108</v>
      </c>
      <c r="D94" s="324">
        <v>6.2054E-6</v>
      </c>
      <c r="E94" s="2">
        <v>50.00014146</v>
      </c>
      <c r="F94" s="2">
        <v>2.0</v>
      </c>
      <c r="G94" s="189">
        <v>1.0</v>
      </c>
      <c r="H94" s="2">
        <f t="shared" si="2"/>
        <v>0</v>
      </c>
      <c r="I94" s="2">
        <v>0.0</v>
      </c>
      <c r="J94" s="2">
        <v>0.0</v>
      </c>
    </row>
    <row r="95" ht="12.75" customHeight="1">
      <c r="A95" s="2" t="s">
        <v>762</v>
      </c>
      <c r="B95" s="2">
        <v>0.423292301</v>
      </c>
      <c r="C95" s="2">
        <f t="shared" si="1"/>
        <v>42.3292301</v>
      </c>
      <c r="D95" s="2">
        <v>0.423289199</v>
      </c>
      <c r="E95" s="2">
        <v>99.99926701</v>
      </c>
      <c r="F95" s="2">
        <v>2.0</v>
      </c>
      <c r="G95" s="189">
        <v>1.0</v>
      </c>
      <c r="H95" s="2">
        <f t="shared" si="2"/>
        <v>0</v>
      </c>
      <c r="I95" s="2">
        <v>0.0</v>
      </c>
      <c r="J95" s="2">
        <v>0.0</v>
      </c>
    </row>
    <row r="96" ht="12.75" customHeight="1">
      <c r="A96" s="2" t="s">
        <v>647</v>
      </c>
      <c r="B96" s="2">
        <v>5764.783444</v>
      </c>
      <c r="C96" s="2">
        <f t="shared" si="1"/>
        <v>576478.3444</v>
      </c>
      <c r="D96" s="2">
        <v>1181.889851</v>
      </c>
      <c r="E96" s="2">
        <v>20.50189503</v>
      </c>
      <c r="F96" s="2">
        <v>2.0</v>
      </c>
      <c r="G96" s="189">
        <v>1.0</v>
      </c>
      <c r="H96" s="2">
        <f t="shared" si="2"/>
        <v>0</v>
      </c>
      <c r="I96" s="2">
        <v>5793.46</v>
      </c>
      <c r="J96" s="2">
        <v>579346.0</v>
      </c>
    </row>
    <row r="97" ht="12.75" customHeight="1">
      <c r="A97" s="2" t="s">
        <v>649</v>
      </c>
      <c r="B97" s="2">
        <v>2400.96703</v>
      </c>
      <c r="C97" s="2">
        <f t="shared" si="1"/>
        <v>240096.703</v>
      </c>
      <c r="D97" s="2">
        <v>25.50429704</v>
      </c>
      <c r="E97" s="2">
        <v>1.062251031</v>
      </c>
      <c r="F97" s="2">
        <v>2.0</v>
      </c>
      <c r="G97" s="189">
        <v>1.0</v>
      </c>
      <c r="H97" s="2">
        <f t="shared" si="2"/>
        <v>0</v>
      </c>
      <c r="I97" s="2">
        <v>2378.99</v>
      </c>
      <c r="J97" s="2">
        <v>237898.99999999997</v>
      </c>
    </row>
    <row r="98" ht="12.75" customHeight="1">
      <c r="A98" s="2" t="s">
        <v>589</v>
      </c>
      <c r="B98" s="2">
        <v>9758.423516</v>
      </c>
      <c r="C98" s="2">
        <f t="shared" si="1"/>
        <v>975842.3516</v>
      </c>
      <c r="D98" s="2">
        <v>5913.053533</v>
      </c>
      <c r="E98" s="2">
        <v>60.59435239</v>
      </c>
      <c r="F98" s="2">
        <v>2.0</v>
      </c>
      <c r="G98" s="189">
        <v>1.0</v>
      </c>
      <c r="H98" s="2">
        <f t="shared" si="2"/>
        <v>0</v>
      </c>
      <c r="I98" s="2">
        <v>9577.38</v>
      </c>
      <c r="J98" s="2">
        <v>957737.9999999999</v>
      </c>
    </row>
    <row r="99" ht="12.75" customHeight="1">
      <c r="A99" s="2" t="s">
        <v>650</v>
      </c>
      <c r="B99" s="2">
        <v>525.8356504</v>
      </c>
      <c r="C99" s="2">
        <f t="shared" si="1"/>
        <v>52583.56504</v>
      </c>
      <c r="D99" s="2">
        <v>2.003983469</v>
      </c>
      <c r="E99" s="2">
        <v>0.381104527</v>
      </c>
      <c r="F99" s="2">
        <v>2.0</v>
      </c>
      <c r="G99" s="189">
        <v>1.0</v>
      </c>
      <c r="H99" s="2">
        <f t="shared" si="2"/>
        <v>0</v>
      </c>
      <c r="I99" s="2">
        <v>510.7</v>
      </c>
      <c r="J99" s="2">
        <v>51070.0</v>
      </c>
    </row>
    <row r="100" ht="12.75" customHeight="1">
      <c r="A100" s="2" t="s">
        <v>720</v>
      </c>
      <c r="B100" s="2">
        <v>70.41108267</v>
      </c>
      <c r="C100" s="2">
        <f t="shared" si="1"/>
        <v>7041.108267</v>
      </c>
      <c r="D100" s="2">
        <v>64.40706119</v>
      </c>
      <c r="E100" s="2">
        <v>91.47290277</v>
      </c>
      <c r="F100" s="2">
        <v>2.0</v>
      </c>
      <c r="G100" s="189">
        <v>1.0</v>
      </c>
      <c r="H100" s="2">
        <f t="shared" si="2"/>
        <v>0</v>
      </c>
      <c r="I100" s="2">
        <v>70.56</v>
      </c>
      <c r="J100" s="2">
        <v>7056.0</v>
      </c>
    </row>
    <row r="101" ht="12.75" customHeight="1">
      <c r="A101" s="2" t="s">
        <v>657</v>
      </c>
      <c r="B101" s="2">
        <v>2933.54998</v>
      </c>
      <c r="C101" s="2">
        <f t="shared" si="1"/>
        <v>293354.998</v>
      </c>
      <c r="D101" s="2">
        <v>9.656281184</v>
      </c>
      <c r="E101" s="2">
        <v>0.329167093</v>
      </c>
      <c r="F101" s="2">
        <v>2.0</v>
      </c>
      <c r="G101" s="189">
        <v>1.0</v>
      </c>
      <c r="H101" s="2">
        <f t="shared" si="2"/>
        <v>0</v>
      </c>
      <c r="I101" s="2">
        <v>4.26</v>
      </c>
      <c r="J101" s="2">
        <v>426.0</v>
      </c>
    </row>
    <row r="102" ht="12.75" customHeight="1">
      <c r="A102" s="2" t="s">
        <v>763</v>
      </c>
      <c r="B102" s="324">
        <v>6.20547E-6</v>
      </c>
      <c r="C102" s="324">
        <f t="shared" si="1"/>
        <v>0.000620547</v>
      </c>
      <c r="D102" s="2">
        <v>0.0</v>
      </c>
      <c r="E102" s="2">
        <v>0.0</v>
      </c>
      <c r="F102" s="2">
        <v>2.0</v>
      </c>
      <c r="G102" s="189">
        <v>1.0</v>
      </c>
      <c r="H102" s="2">
        <f t="shared" si="2"/>
        <v>0</v>
      </c>
      <c r="I102" s="2">
        <v>0.0</v>
      </c>
      <c r="J102" s="2">
        <v>0.0</v>
      </c>
    </row>
    <row r="103" ht="12.75" customHeight="1">
      <c r="A103" s="2" t="s">
        <v>768</v>
      </c>
      <c r="B103" s="324">
        <v>1.24105E-5</v>
      </c>
      <c r="C103" s="324">
        <f t="shared" si="1"/>
        <v>0.00124105</v>
      </c>
      <c r="D103" s="324">
        <v>3.10263E-6</v>
      </c>
      <c r="E103" s="2">
        <v>25.00007734</v>
      </c>
      <c r="F103" s="2">
        <v>2.0</v>
      </c>
      <c r="G103" s="189">
        <v>1.0</v>
      </c>
      <c r="H103" s="2">
        <f t="shared" si="2"/>
        <v>0</v>
      </c>
      <c r="I103" s="2">
        <v>6.7</v>
      </c>
      <c r="J103" s="2">
        <v>670.0</v>
      </c>
    </row>
    <row r="104" ht="12.75" customHeight="1">
      <c r="A104" s="2" t="s">
        <v>656</v>
      </c>
      <c r="B104" s="2">
        <v>689.8336798</v>
      </c>
      <c r="C104" s="2">
        <f t="shared" si="1"/>
        <v>68983.36798</v>
      </c>
      <c r="D104" s="2">
        <v>648.9513735</v>
      </c>
      <c r="E104" s="2">
        <v>94.07359955</v>
      </c>
      <c r="F104" s="2">
        <v>2.0</v>
      </c>
      <c r="G104" s="189">
        <v>1.0</v>
      </c>
      <c r="H104" s="2">
        <f t="shared" si="2"/>
        <v>0</v>
      </c>
      <c r="I104" s="2">
        <v>727.9499999999999</v>
      </c>
      <c r="J104" s="2">
        <v>72795.0</v>
      </c>
    </row>
    <row r="105" ht="12.75" customHeight="1">
      <c r="A105" s="2" t="s">
        <v>652</v>
      </c>
      <c r="B105" s="324">
        <v>1.86158E-5</v>
      </c>
      <c r="C105" s="324">
        <f t="shared" si="1"/>
        <v>0.00186158</v>
      </c>
      <c r="D105" s="324">
        <v>1.55132E-5</v>
      </c>
      <c r="E105" s="2">
        <v>83.33339847</v>
      </c>
      <c r="F105" s="2">
        <v>2.0</v>
      </c>
      <c r="G105" s="189">
        <v>1.0</v>
      </c>
      <c r="H105" s="2">
        <f t="shared" si="2"/>
        <v>0</v>
      </c>
      <c r="I105" s="2">
        <v>0.0</v>
      </c>
      <c r="J105" s="2">
        <v>0.0</v>
      </c>
    </row>
    <row r="106" ht="12.75" customHeight="1">
      <c r="A106" s="2" t="s">
        <v>727</v>
      </c>
      <c r="B106" s="2">
        <v>12.99992361</v>
      </c>
      <c r="C106" s="2">
        <f t="shared" si="1"/>
        <v>1299.992361</v>
      </c>
      <c r="D106" s="2">
        <v>0.0</v>
      </c>
      <c r="E106" s="2">
        <v>0.0</v>
      </c>
      <c r="F106" s="2">
        <v>2.0</v>
      </c>
      <c r="G106" s="189">
        <v>1.0</v>
      </c>
      <c r="H106" s="2">
        <f t="shared" si="2"/>
        <v>0</v>
      </c>
      <c r="I106" s="2">
        <v>13.07</v>
      </c>
      <c r="J106" s="2">
        <v>1307.0</v>
      </c>
    </row>
    <row r="107" ht="12.75" customHeight="1">
      <c r="A107" s="2" t="s">
        <v>651</v>
      </c>
      <c r="B107" s="2">
        <v>548.7740375</v>
      </c>
      <c r="C107" s="2">
        <f t="shared" si="1"/>
        <v>54877.40375</v>
      </c>
      <c r="D107" s="2">
        <v>541.9925491</v>
      </c>
      <c r="E107" s="2">
        <v>98.76424759</v>
      </c>
      <c r="F107" s="2">
        <v>2.0</v>
      </c>
      <c r="G107" s="189">
        <v>1.0</v>
      </c>
      <c r="H107" s="2">
        <f t="shared" si="2"/>
        <v>0</v>
      </c>
      <c r="I107" s="2">
        <v>41.0</v>
      </c>
      <c r="J107" s="2">
        <v>4100.0</v>
      </c>
    </row>
    <row r="108" ht="12.75" customHeight="1">
      <c r="A108" s="2" t="s">
        <v>653</v>
      </c>
      <c r="B108" s="2">
        <v>132.3056058</v>
      </c>
      <c r="C108" s="2">
        <f t="shared" si="1"/>
        <v>13230.56058</v>
      </c>
      <c r="D108" s="324">
        <v>4.34373E-5</v>
      </c>
      <c r="E108" s="324">
        <v>3.2831E-5</v>
      </c>
      <c r="F108" s="2">
        <v>2.0</v>
      </c>
      <c r="G108" s="189">
        <v>1.0</v>
      </c>
      <c r="H108" s="2">
        <f t="shared" si="2"/>
        <v>0</v>
      </c>
      <c r="I108" s="2">
        <v>30.0</v>
      </c>
      <c r="J108" s="2">
        <v>3000.0</v>
      </c>
    </row>
    <row r="109" ht="12.75" customHeight="1">
      <c r="A109" s="2" t="s">
        <v>648</v>
      </c>
      <c r="B109" s="2">
        <v>540.556782</v>
      </c>
      <c r="C109" s="2">
        <f t="shared" si="1"/>
        <v>54055.6782</v>
      </c>
      <c r="D109" s="2">
        <v>98.8692416</v>
      </c>
      <c r="E109" s="2">
        <v>18.29026013</v>
      </c>
      <c r="F109" s="2">
        <v>2.0</v>
      </c>
      <c r="G109" s="189">
        <v>1.0</v>
      </c>
      <c r="H109" s="2">
        <f t="shared" si="2"/>
        <v>0</v>
      </c>
      <c r="I109" s="2">
        <v>8.92</v>
      </c>
      <c r="J109" s="2">
        <v>892.0</v>
      </c>
    </row>
    <row r="110" ht="12.75" customHeight="1">
      <c r="A110" s="2" t="s">
        <v>654</v>
      </c>
      <c r="B110" s="2">
        <v>161.8689676</v>
      </c>
      <c r="C110" s="2">
        <f t="shared" si="1"/>
        <v>16186.89676</v>
      </c>
      <c r="D110" s="2">
        <v>148.4901421</v>
      </c>
      <c r="E110" s="2">
        <v>91.7347805</v>
      </c>
      <c r="F110" s="2">
        <v>2.0</v>
      </c>
      <c r="G110" s="189">
        <v>1.0</v>
      </c>
      <c r="H110" s="2">
        <f t="shared" si="2"/>
        <v>0</v>
      </c>
      <c r="I110" s="2">
        <v>1275.26</v>
      </c>
      <c r="J110" s="2">
        <v>127526.0</v>
      </c>
    </row>
    <row r="111" ht="12.75" customHeight="1">
      <c r="A111" s="2" t="s">
        <v>658</v>
      </c>
      <c r="B111" s="2">
        <v>1469.298834</v>
      </c>
      <c r="C111" s="2">
        <f t="shared" si="1"/>
        <v>146929.8834</v>
      </c>
      <c r="D111" s="2">
        <v>1173.610321</v>
      </c>
      <c r="E111" s="2">
        <v>79.87553614</v>
      </c>
      <c r="F111" s="2">
        <v>2.0</v>
      </c>
      <c r="G111" s="189">
        <v>1.0</v>
      </c>
      <c r="H111" s="2">
        <f t="shared" si="2"/>
        <v>0</v>
      </c>
      <c r="I111" s="2">
        <v>936.0</v>
      </c>
      <c r="J111" s="2">
        <v>93600.0</v>
      </c>
    </row>
    <row r="112" ht="12.75" customHeight="1">
      <c r="A112" s="2" t="s">
        <v>967</v>
      </c>
      <c r="B112" s="324">
        <v>3.10269E-6</v>
      </c>
      <c r="C112" s="324">
        <f t="shared" si="1"/>
        <v>0.000310269</v>
      </c>
      <c r="D112" s="2">
        <v>0.0</v>
      </c>
      <c r="E112" s="2">
        <v>0.0</v>
      </c>
      <c r="F112" s="2">
        <v>2.0</v>
      </c>
      <c r="G112" s="189">
        <v>0.0</v>
      </c>
      <c r="H112" s="324">
        <f t="shared" si="2"/>
        <v>0.000310269</v>
      </c>
      <c r="I112" s="2" t="e">
        <v>#N/A</v>
      </c>
      <c r="J112" s="2" t="e">
        <v>#N/A</v>
      </c>
    </row>
    <row r="113" ht="12.75" customHeight="1">
      <c r="A113" s="2" t="s">
        <v>661</v>
      </c>
      <c r="B113" s="2">
        <v>8829.355773</v>
      </c>
      <c r="C113" s="2">
        <f t="shared" si="1"/>
        <v>882935.5773</v>
      </c>
      <c r="D113" s="2">
        <v>1.148234339</v>
      </c>
      <c r="E113" s="2">
        <v>0.013004735</v>
      </c>
      <c r="F113" s="2">
        <v>2.0</v>
      </c>
      <c r="G113" s="189">
        <v>1.0</v>
      </c>
      <c r="H113" s="2">
        <f t="shared" si="2"/>
        <v>0</v>
      </c>
      <c r="I113" s="2">
        <v>8876.87</v>
      </c>
      <c r="J113" s="2">
        <v>887687.0000000001</v>
      </c>
    </row>
    <row r="114" ht="12.75" customHeight="1">
      <c r="A114" s="2" t="s">
        <v>660</v>
      </c>
      <c r="B114" s="2">
        <v>5532.423809</v>
      </c>
      <c r="C114" s="2">
        <f t="shared" si="1"/>
        <v>553242.3809</v>
      </c>
      <c r="D114" s="2">
        <v>914.113881</v>
      </c>
      <c r="E114" s="2">
        <v>16.52284627</v>
      </c>
      <c r="F114" s="2">
        <v>2.0</v>
      </c>
      <c r="G114" s="189">
        <v>1.0</v>
      </c>
      <c r="H114" s="2">
        <f t="shared" si="2"/>
        <v>0</v>
      </c>
      <c r="I114" s="2">
        <v>5565.56</v>
      </c>
      <c r="J114" s="2">
        <v>556556.0</v>
      </c>
    </row>
    <row r="115" ht="12.75" customHeight="1">
      <c r="A115" s="2" t="s">
        <v>729</v>
      </c>
      <c r="B115" s="2">
        <v>1.122541864</v>
      </c>
      <c r="C115" s="2">
        <f t="shared" si="1"/>
        <v>112.2541864</v>
      </c>
      <c r="D115" s="2">
        <v>1.122535659</v>
      </c>
      <c r="E115" s="2">
        <v>99.99944721</v>
      </c>
      <c r="F115" s="2">
        <v>2.0</v>
      </c>
      <c r="G115" s="189">
        <v>1.0</v>
      </c>
      <c r="H115" s="2">
        <f t="shared" si="2"/>
        <v>0</v>
      </c>
      <c r="I115" s="2">
        <v>2.76</v>
      </c>
      <c r="J115" s="2">
        <v>276.0</v>
      </c>
    </row>
    <row r="116" ht="12.75" customHeight="1">
      <c r="A116" s="2" t="s">
        <v>722</v>
      </c>
      <c r="B116" s="2">
        <v>62.27841769</v>
      </c>
      <c r="C116" s="2">
        <f t="shared" si="1"/>
        <v>6227.841769</v>
      </c>
      <c r="D116" s="2">
        <v>11.98408999</v>
      </c>
      <c r="E116" s="2">
        <v>19.24276569</v>
      </c>
      <c r="F116" s="2">
        <v>2.0</v>
      </c>
      <c r="G116" s="189">
        <v>1.0</v>
      </c>
      <c r="H116" s="2">
        <f t="shared" si="2"/>
        <v>0</v>
      </c>
      <c r="I116" s="2">
        <v>66.37</v>
      </c>
      <c r="J116" s="2">
        <v>6637.0</v>
      </c>
    </row>
    <row r="117" ht="12.75" customHeight="1">
      <c r="A117" s="2" t="s">
        <v>659</v>
      </c>
      <c r="B117" s="2">
        <v>1.58236E-4</v>
      </c>
      <c r="C117" s="2">
        <f t="shared" si="1"/>
        <v>0.0158236</v>
      </c>
      <c r="D117" s="324">
        <v>2.17184E-5</v>
      </c>
      <c r="E117" s="2">
        <v>13.72534361</v>
      </c>
      <c r="F117" s="2">
        <v>2.0</v>
      </c>
      <c r="G117" s="189">
        <v>1.0</v>
      </c>
      <c r="H117" s="2">
        <f t="shared" si="2"/>
        <v>0</v>
      </c>
      <c r="I117" s="2">
        <v>294.0</v>
      </c>
      <c r="J117" s="2">
        <v>29400.0</v>
      </c>
    </row>
    <row r="118" ht="12.75" customHeight="1">
      <c r="A118" s="2" t="s">
        <v>662</v>
      </c>
      <c r="B118" s="324">
        <v>4.96432E-5</v>
      </c>
      <c r="C118" s="324">
        <f t="shared" si="1"/>
        <v>0.00496432</v>
      </c>
      <c r="D118" s="324">
        <v>6.20542E-6</v>
      </c>
      <c r="E118" s="2">
        <v>12.50005862</v>
      </c>
      <c r="F118" s="2">
        <v>2.0</v>
      </c>
      <c r="G118" s="189">
        <v>1.0</v>
      </c>
      <c r="H118" s="2">
        <f t="shared" si="2"/>
        <v>0</v>
      </c>
      <c r="I118" s="2">
        <v>0.0</v>
      </c>
      <c r="J118" s="2">
        <v>0.0</v>
      </c>
    </row>
    <row r="119" ht="12.75" customHeight="1">
      <c r="A119" s="2" t="s">
        <v>665</v>
      </c>
      <c r="B119" s="2">
        <v>1791.345207</v>
      </c>
      <c r="C119" s="2">
        <f t="shared" si="1"/>
        <v>179134.5207</v>
      </c>
      <c r="D119" s="2">
        <v>91.36694576</v>
      </c>
      <c r="E119" s="2">
        <v>5.100465584</v>
      </c>
      <c r="F119" s="2">
        <v>2.0</v>
      </c>
      <c r="G119" s="189">
        <v>1.0</v>
      </c>
      <c r="H119" s="2">
        <f t="shared" si="2"/>
        <v>0</v>
      </c>
      <c r="I119" s="2">
        <v>1802.12</v>
      </c>
      <c r="J119" s="2">
        <v>180212.0</v>
      </c>
    </row>
    <row r="120" ht="12.75" customHeight="1">
      <c r="A120" s="2" t="s">
        <v>668</v>
      </c>
      <c r="B120" s="2">
        <v>14945.98472</v>
      </c>
      <c r="C120" s="2">
        <f t="shared" si="1"/>
        <v>1494598.472</v>
      </c>
      <c r="D120" s="2">
        <v>4339.651048</v>
      </c>
      <c r="E120" s="2">
        <v>29.0355646</v>
      </c>
      <c r="F120" s="2">
        <v>2.0</v>
      </c>
      <c r="G120" s="189">
        <v>1.0</v>
      </c>
      <c r="H120" s="2">
        <f t="shared" si="2"/>
        <v>0</v>
      </c>
      <c r="I120" s="2">
        <v>978.0</v>
      </c>
      <c r="J120" s="2">
        <v>97800.0</v>
      </c>
    </row>
    <row r="121" ht="12.75" customHeight="1">
      <c r="A121" s="2" t="s">
        <v>664</v>
      </c>
      <c r="B121" s="2">
        <v>727.4328449</v>
      </c>
      <c r="C121" s="2">
        <f t="shared" si="1"/>
        <v>72743.28449</v>
      </c>
      <c r="D121" s="2">
        <v>720.3429449</v>
      </c>
      <c r="E121" s="2">
        <v>99.02535332</v>
      </c>
      <c r="F121" s="2">
        <v>2.0</v>
      </c>
      <c r="G121" s="189">
        <v>1.0</v>
      </c>
      <c r="H121" s="2">
        <f t="shared" si="2"/>
        <v>0</v>
      </c>
      <c r="I121" s="2">
        <v>79.98</v>
      </c>
      <c r="J121" s="2">
        <v>7998.0</v>
      </c>
    </row>
    <row r="122" ht="12.75" customHeight="1">
      <c r="A122" s="2" t="s">
        <v>666</v>
      </c>
      <c r="B122" s="2">
        <v>9226.265389</v>
      </c>
      <c r="C122" s="2">
        <f t="shared" si="1"/>
        <v>922626.5389</v>
      </c>
      <c r="D122" s="2">
        <v>1107.79264</v>
      </c>
      <c r="E122" s="2">
        <v>12.00694532</v>
      </c>
      <c r="F122" s="2">
        <v>2.0</v>
      </c>
      <c r="G122" s="189">
        <v>1.0</v>
      </c>
      <c r="H122" s="2">
        <f t="shared" si="2"/>
        <v>0</v>
      </c>
      <c r="I122" s="2">
        <v>117.2</v>
      </c>
      <c r="J122" s="2">
        <v>11720.0</v>
      </c>
    </row>
    <row r="123" ht="12.75" customHeight="1">
      <c r="A123" s="2" t="s">
        <v>730</v>
      </c>
      <c r="B123" s="2">
        <v>2.65949332</v>
      </c>
      <c r="C123" s="2">
        <f t="shared" si="1"/>
        <v>265.949332</v>
      </c>
      <c r="D123" s="2">
        <v>2.659487114</v>
      </c>
      <c r="E123" s="2">
        <v>99.99976667</v>
      </c>
      <c r="F123" s="2">
        <v>2.0</v>
      </c>
      <c r="G123" s="189">
        <v>1.0</v>
      </c>
      <c r="H123" s="2">
        <f t="shared" si="2"/>
        <v>0</v>
      </c>
      <c r="I123" s="2">
        <v>2.65</v>
      </c>
      <c r="J123" s="2">
        <v>265.0</v>
      </c>
    </row>
    <row r="124" ht="12.75" customHeight="1">
      <c r="A124" s="2" t="s">
        <v>669</v>
      </c>
      <c r="B124" s="2">
        <v>600.6546</v>
      </c>
      <c r="C124" s="2">
        <f t="shared" si="1"/>
        <v>60065.46</v>
      </c>
      <c r="D124" s="2">
        <v>123.3863557</v>
      </c>
      <c r="E124" s="2">
        <v>20.54198132</v>
      </c>
      <c r="F124" s="2">
        <v>2.0</v>
      </c>
      <c r="G124" s="189">
        <v>1.0</v>
      </c>
      <c r="H124" s="2">
        <f t="shared" si="2"/>
        <v>0</v>
      </c>
      <c r="I124" s="2">
        <v>603.92</v>
      </c>
      <c r="J124" s="2">
        <v>60391.99999999999</v>
      </c>
    </row>
    <row r="125" ht="12.75" customHeight="1">
      <c r="A125" s="2" t="s">
        <v>757</v>
      </c>
      <c r="B125" s="324">
        <v>3.72318E-5</v>
      </c>
      <c r="C125" s="324">
        <f t="shared" si="1"/>
        <v>0.00372318</v>
      </c>
      <c r="D125" s="2">
        <v>0.0</v>
      </c>
      <c r="E125" s="2">
        <v>0.0</v>
      </c>
      <c r="F125" s="2">
        <v>2.0</v>
      </c>
      <c r="G125" s="189">
        <v>1.0</v>
      </c>
      <c r="H125" s="2">
        <f t="shared" si="2"/>
        <v>0</v>
      </c>
      <c r="I125" s="2">
        <v>0.0</v>
      </c>
      <c r="J125" s="2">
        <v>0.0</v>
      </c>
    </row>
    <row r="126" ht="12.75" customHeight="1">
      <c r="A126" s="2" t="s">
        <v>770</v>
      </c>
      <c r="B126" s="2">
        <v>0.038047462</v>
      </c>
      <c r="C126" s="2">
        <f t="shared" si="1"/>
        <v>3.8047462</v>
      </c>
      <c r="D126" s="2">
        <v>0.001721384</v>
      </c>
      <c r="E126" s="2">
        <v>4.524307752</v>
      </c>
      <c r="F126" s="2">
        <v>2.0</v>
      </c>
      <c r="G126" s="189">
        <v>1.0</v>
      </c>
      <c r="H126" s="2">
        <f t="shared" si="2"/>
        <v>0</v>
      </c>
      <c r="I126" s="2">
        <v>16.91</v>
      </c>
      <c r="J126" s="2">
        <v>1691.0</v>
      </c>
    </row>
    <row r="127" ht="12.75" customHeight="1">
      <c r="A127" s="2" t="s">
        <v>628</v>
      </c>
      <c r="B127" s="2">
        <v>785.1988949</v>
      </c>
      <c r="C127" s="2">
        <f t="shared" si="1"/>
        <v>78519.88949</v>
      </c>
      <c r="D127" s="2">
        <v>0.0</v>
      </c>
      <c r="E127" s="2">
        <v>0.0</v>
      </c>
      <c r="F127" s="2">
        <v>2.0</v>
      </c>
      <c r="G127" s="189">
        <v>1.0</v>
      </c>
      <c r="H127" s="2">
        <f t="shared" si="2"/>
        <v>0</v>
      </c>
      <c r="I127" s="2">
        <v>28.7</v>
      </c>
      <c r="J127" s="2">
        <v>2870.0</v>
      </c>
    </row>
    <row r="128" ht="12.75" customHeight="1">
      <c r="A128" s="2" t="s">
        <v>670</v>
      </c>
      <c r="B128" s="2">
        <v>1147.194976</v>
      </c>
      <c r="C128" s="2">
        <f t="shared" si="1"/>
        <v>114719.4976</v>
      </c>
      <c r="D128" s="2">
        <v>87.71274955</v>
      </c>
      <c r="E128" s="2">
        <v>7.645844983</v>
      </c>
      <c r="F128" s="2">
        <v>2.0</v>
      </c>
      <c r="G128" s="189">
        <v>1.0</v>
      </c>
      <c r="H128" s="2">
        <f t="shared" si="2"/>
        <v>0</v>
      </c>
      <c r="I128" s="2">
        <v>1323.75</v>
      </c>
      <c r="J128" s="2">
        <v>132375.0</v>
      </c>
    </row>
    <row r="129" ht="12.75" customHeight="1">
      <c r="A129" s="2" t="s">
        <v>771</v>
      </c>
      <c r="B129" s="324">
        <v>3.10269E-6</v>
      </c>
      <c r="C129" s="324">
        <f t="shared" si="1"/>
        <v>0.000310269</v>
      </c>
      <c r="D129" s="2">
        <v>0.0</v>
      </c>
      <c r="E129" s="2">
        <v>0.0</v>
      </c>
      <c r="F129" s="2">
        <v>2.0</v>
      </c>
      <c r="G129" s="189">
        <v>1.0</v>
      </c>
      <c r="H129" s="2">
        <f t="shared" si="2"/>
        <v>0</v>
      </c>
      <c r="I129" s="2">
        <v>0.01</v>
      </c>
      <c r="J129" s="2">
        <v>1.0</v>
      </c>
    </row>
    <row r="130" ht="12.75" customHeight="1">
      <c r="A130" s="2" t="s">
        <v>772</v>
      </c>
      <c r="B130" s="324">
        <v>1.55133E-5</v>
      </c>
      <c r="C130" s="324">
        <f t="shared" si="1"/>
        <v>0.00155133</v>
      </c>
      <c r="D130" s="324">
        <v>1.24106E-5</v>
      </c>
      <c r="E130" s="2">
        <v>79.99986005</v>
      </c>
      <c r="F130" s="2">
        <v>2.0</v>
      </c>
      <c r="G130" s="189">
        <v>1.0</v>
      </c>
      <c r="H130" s="2">
        <f t="shared" si="2"/>
        <v>0</v>
      </c>
      <c r="I130" s="2">
        <v>0.0</v>
      </c>
      <c r="J130" s="2">
        <v>0.0</v>
      </c>
    </row>
    <row r="131" ht="12.75" customHeight="1">
      <c r="A131" s="2" t="s">
        <v>713</v>
      </c>
      <c r="B131" s="2">
        <v>680.042559</v>
      </c>
      <c r="C131" s="2">
        <f t="shared" si="1"/>
        <v>68004.2559</v>
      </c>
      <c r="D131" s="2">
        <v>15.41743948</v>
      </c>
      <c r="E131" s="2">
        <v>2.26712862</v>
      </c>
      <c r="F131" s="2">
        <v>2.0</v>
      </c>
      <c r="G131" s="189">
        <v>1.0</v>
      </c>
      <c r="H131" s="2">
        <f t="shared" si="2"/>
        <v>0</v>
      </c>
      <c r="I131" s="2">
        <v>492.20000000000005</v>
      </c>
      <c r="J131" s="2">
        <v>49220.00000000001</v>
      </c>
    </row>
    <row r="132" ht="12.75" customHeight="1">
      <c r="A132" s="2" t="s">
        <v>678</v>
      </c>
      <c r="B132" s="2">
        <v>20983.36203</v>
      </c>
      <c r="C132" s="2">
        <f t="shared" si="1"/>
        <v>2098336.203</v>
      </c>
      <c r="D132" s="2">
        <v>331.5316967</v>
      </c>
      <c r="E132" s="2">
        <v>1.579974154</v>
      </c>
      <c r="F132" s="2">
        <v>2.0</v>
      </c>
      <c r="G132" s="189">
        <v>1.0</v>
      </c>
      <c r="H132" s="2">
        <f t="shared" si="2"/>
        <v>0</v>
      </c>
      <c r="I132" s="2">
        <v>370.0</v>
      </c>
      <c r="J132" s="2">
        <v>37000.0</v>
      </c>
    </row>
    <row r="133" ht="12.75" customHeight="1">
      <c r="A133" s="2" t="s">
        <v>688</v>
      </c>
      <c r="B133" s="2">
        <v>4439.92729</v>
      </c>
      <c r="C133" s="2">
        <f t="shared" si="1"/>
        <v>443992.729</v>
      </c>
      <c r="D133" s="324">
        <v>3.10266E-6</v>
      </c>
      <c r="E133" s="324">
        <v>6.98809E-8</v>
      </c>
      <c r="F133" s="2">
        <v>2.0</v>
      </c>
      <c r="G133" s="189">
        <v>1.0</v>
      </c>
      <c r="H133" s="2">
        <f t="shared" si="2"/>
        <v>0</v>
      </c>
      <c r="I133" s="2">
        <v>4424.63</v>
      </c>
      <c r="J133" s="2">
        <v>442463.0</v>
      </c>
    </row>
    <row r="134" ht="12.75" customHeight="1">
      <c r="A134" s="2" t="s">
        <v>679</v>
      </c>
      <c r="B134" s="2">
        <v>1482.058494</v>
      </c>
      <c r="C134" s="2">
        <f t="shared" si="1"/>
        <v>148205.8494</v>
      </c>
      <c r="D134" s="2">
        <v>482.2959352</v>
      </c>
      <c r="E134" s="2">
        <v>32.54230094</v>
      </c>
      <c r="F134" s="2">
        <v>2.0</v>
      </c>
      <c r="G134" s="189">
        <v>1.0</v>
      </c>
      <c r="H134" s="2">
        <f t="shared" si="2"/>
        <v>0</v>
      </c>
      <c r="I134" s="2">
        <v>1490.78</v>
      </c>
      <c r="J134" s="2">
        <v>149078.0</v>
      </c>
    </row>
    <row r="135" ht="12.75" customHeight="1">
      <c r="A135" s="2" t="s">
        <v>682</v>
      </c>
      <c r="B135" s="2">
        <v>127.0494055</v>
      </c>
      <c r="C135" s="2">
        <f t="shared" si="1"/>
        <v>12704.94055</v>
      </c>
      <c r="D135" s="2">
        <v>0.0</v>
      </c>
      <c r="E135" s="2">
        <v>0.0</v>
      </c>
      <c r="F135" s="2">
        <v>2.0</v>
      </c>
      <c r="G135" s="189">
        <v>1.0</v>
      </c>
      <c r="H135" s="2">
        <f t="shared" si="2"/>
        <v>0</v>
      </c>
      <c r="I135" s="2">
        <v>0.337</v>
      </c>
      <c r="J135" s="2">
        <v>33.7</v>
      </c>
    </row>
    <row r="136" ht="12.75" customHeight="1">
      <c r="A136" s="2" t="s">
        <v>684</v>
      </c>
      <c r="B136" s="2">
        <v>1253.887969</v>
      </c>
      <c r="C136" s="2">
        <f t="shared" si="1"/>
        <v>125388.7969</v>
      </c>
      <c r="D136" s="2">
        <v>167.1690763</v>
      </c>
      <c r="E136" s="2">
        <v>13.3320584</v>
      </c>
      <c r="F136" s="2">
        <v>2.0</v>
      </c>
      <c r="G136" s="189">
        <v>1.0</v>
      </c>
      <c r="H136" s="2">
        <f t="shared" si="2"/>
        <v>0</v>
      </c>
      <c r="I136" s="2">
        <v>78.96</v>
      </c>
      <c r="J136" s="2">
        <v>7895.999999999999</v>
      </c>
    </row>
    <row r="137" ht="12.75" customHeight="1">
      <c r="A137" s="2" t="s">
        <v>681</v>
      </c>
      <c r="B137" s="2">
        <v>4411.132434</v>
      </c>
      <c r="C137" s="2">
        <f t="shared" si="1"/>
        <v>441113.2434</v>
      </c>
      <c r="D137" s="2">
        <v>1.177889234</v>
      </c>
      <c r="E137" s="2">
        <v>0.02670265</v>
      </c>
      <c r="F137" s="2">
        <v>2.0</v>
      </c>
      <c r="G137" s="189">
        <v>1.0</v>
      </c>
      <c r="H137" s="2">
        <f t="shared" si="2"/>
        <v>0</v>
      </c>
      <c r="I137" s="2">
        <v>4445.62</v>
      </c>
      <c r="J137" s="2">
        <v>444562.0</v>
      </c>
    </row>
    <row r="138" ht="12.75" customHeight="1">
      <c r="A138" s="2" t="s">
        <v>685</v>
      </c>
      <c r="B138" s="324">
        <v>9.30805E-6</v>
      </c>
      <c r="C138" s="324">
        <f t="shared" si="1"/>
        <v>0.000930805</v>
      </c>
      <c r="D138" s="2">
        <v>0.0</v>
      </c>
      <c r="E138" s="2">
        <v>0.0</v>
      </c>
      <c r="F138" s="2">
        <v>2.0</v>
      </c>
      <c r="G138" s="189">
        <v>1.0</v>
      </c>
      <c r="H138" s="2">
        <f t="shared" si="2"/>
        <v>0</v>
      </c>
      <c r="I138" s="2">
        <v>0.0</v>
      </c>
      <c r="J138" s="2">
        <v>0.0</v>
      </c>
    </row>
    <row r="139" ht="12.75" customHeight="1">
      <c r="A139" s="2" t="s">
        <v>677</v>
      </c>
      <c r="B139" s="324">
        <v>3.10257E-6</v>
      </c>
      <c r="C139" s="324">
        <f t="shared" si="1"/>
        <v>0.000310257</v>
      </c>
      <c r="D139" s="2">
        <v>0.0</v>
      </c>
      <c r="E139" s="2">
        <v>0.0</v>
      </c>
      <c r="F139" s="2">
        <v>2.0</v>
      </c>
      <c r="G139" s="189">
        <v>1.0</v>
      </c>
      <c r="H139" s="2">
        <f t="shared" si="2"/>
        <v>0</v>
      </c>
      <c r="I139" s="2">
        <v>0.0</v>
      </c>
      <c r="J139" s="2">
        <v>0.0</v>
      </c>
    </row>
    <row r="140" ht="12.75" customHeight="1">
      <c r="A140" s="2" t="s">
        <v>689</v>
      </c>
      <c r="B140" s="324">
        <v>6.20529E-6</v>
      </c>
      <c r="C140" s="324">
        <f t="shared" si="1"/>
        <v>0.000620529</v>
      </c>
      <c r="D140" s="324">
        <v>3.10263E-6</v>
      </c>
      <c r="E140" s="2">
        <v>49.99973875</v>
      </c>
      <c r="F140" s="2">
        <v>2.0</v>
      </c>
      <c r="G140" s="189">
        <v>1.0</v>
      </c>
      <c r="H140" s="2">
        <f t="shared" si="2"/>
        <v>0</v>
      </c>
      <c r="I140" s="2">
        <v>0.0</v>
      </c>
      <c r="J140" s="2">
        <v>0.0</v>
      </c>
    </row>
    <row r="141" ht="12.75" customHeight="1">
      <c r="A141" s="2" t="s">
        <v>734</v>
      </c>
      <c r="B141" s="2">
        <v>0.085102378</v>
      </c>
      <c r="C141" s="2">
        <f t="shared" si="1"/>
        <v>8.5102378</v>
      </c>
      <c r="D141" s="324">
        <v>4.51089E-5</v>
      </c>
      <c r="E141" s="2">
        <v>0.053005497</v>
      </c>
      <c r="F141" s="2">
        <v>2.0</v>
      </c>
      <c r="G141" s="189">
        <v>1.0</v>
      </c>
      <c r="H141" s="2">
        <f t="shared" si="2"/>
        <v>0</v>
      </c>
      <c r="I141" s="2">
        <v>0.08</v>
      </c>
      <c r="J141" s="2">
        <v>8.0</v>
      </c>
    </row>
    <row r="142" ht="12.75" customHeight="1">
      <c r="A142" s="2" t="s">
        <v>725</v>
      </c>
      <c r="B142" s="2">
        <v>33.87931189</v>
      </c>
      <c r="C142" s="2">
        <f t="shared" si="1"/>
        <v>3387.931189</v>
      </c>
      <c r="D142" s="2">
        <v>18.82019373</v>
      </c>
      <c r="E142" s="2">
        <v>55.55069653</v>
      </c>
      <c r="F142" s="2">
        <v>2.0</v>
      </c>
      <c r="G142" s="189">
        <v>1.0</v>
      </c>
      <c r="H142" s="2">
        <f t="shared" si="2"/>
        <v>0</v>
      </c>
      <c r="I142" s="2">
        <v>18.25</v>
      </c>
      <c r="J142" s="2">
        <v>1825.0</v>
      </c>
    </row>
    <row r="143" ht="12.75" customHeight="1">
      <c r="A143" s="2" t="s">
        <v>683</v>
      </c>
      <c r="B143" s="2">
        <v>24.1557061</v>
      </c>
      <c r="C143" s="2">
        <f t="shared" si="1"/>
        <v>2415.57061</v>
      </c>
      <c r="D143" s="2">
        <v>0.723838073</v>
      </c>
      <c r="E143" s="2">
        <v>2.996551084</v>
      </c>
      <c r="F143" s="2">
        <v>2.0</v>
      </c>
      <c r="G143" s="189">
        <v>1.0</v>
      </c>
      <c r="H143" s="2">
        <f t="shared" si="2"/>
        <v>0</v>
      </c>
      <c r="I143" s="2">
        <v>27.34</v>
      </c>
      <c r="J143" s="2">
        <v>2734.0</v>
      </c>
    </row>
    <row r="144" ht="12.75" customHeight="1">
      <c r="A144" s="2" t="s">
        <v>680</v>
      </c>
      <c r="B144" s="324">
        <v>5.58478E-5</v>
      </c>
      <c r="C144" s="324">
        <f t="shared" si="1"/>
        <v>0.00558478</v>
      </c>
      <c r="D144" s="324">
        <v>1.8616E-5</v>
      </c>
      <c r="E144" s="2">
        <v>33.3334231</v>
      </c>
      <c r="F144" s="2">
        <v>2.0</v>
      </c>
      <c r="G144" s="189">
        <v>1.0</v>
      </c>
      <c r="H144" s="2">
        <f t="shared" si="2"/>
        <v>0</v>
      </c>
      <c r="I144" s="2">
        <v>0.0</v>
      </c>
      <c r="J144" s="2">
        <v>0.0</v>
      </c>
    </row>
    <row r="145" ht="12.75" customHeight="1">
      <c r="A145" s="2" t="s">
        <v>775</v>
      </c>
      <c r="B145" s="324">
        <v>4.65405E-5</v>
      </c>
      <c r="C145" s="324">
        <f t="shared" si="1"/>
        <v>0.00465405</v>
      </c>
      <c r="D145" s="2">
        <v>0.0</v>
      </c>
      <c r="E145" s="2">
        <v>0.0</v>
      </c>
      <c r="F145" s="2">
        <v>2.0</v>
      </c>
      <c r="G145" s="189">
        <v>1.0</v>
      </c>
      <c r="H145" s="2">
        <f t="shared" si="2"/>
        <v>0</v>
      </c>
      <c r="I145" s="2">
        <v>0.0</v>
      </c>
      <c r="J145" s="2">
        <v>0.0</v>
      </c>
    </row>
    <row r="146" ht="12.75" customHeight="1">
      <c r="A146" s="2" t="s">
        <v>697</v>
      </c>
      <c r="B146" s="2">
        <v>951.9578979</v>
      </c>
      <c r="C146" s="2">
        <f t="shared" si="1"/>
        <v>95195.78979</v>
      </c>
      <c r="D146" s="2">
        <v>66.32897443</v>
      </c>
      <c r="E146" s="2">
        <v>6.96763739</v>
      </c>
      <c r="F146" s="2">
        <v>2.0</v>
      </c>
      <c r="G146" s="189">
        <v>1.0</v>
      </c>
      <c r="H146" s="2">
        <f t="shared" si="2"/>
        <v>0</v>
      </c>
      <c r="I146" s="2">
        <v>489.12</v>
      </c>
      <c r="J146" s="2">
        <v>48912.0</v>
      </c>
    </row>
    <row r="147" ht="12.75" customHeight="1">
      <c r="A147" s="2" t="s">
        <v>694</v>
      </c>
      <c r="B147" s="2">
        <v>189.8222066</v>
      </c>
      <c r="C147" s="2">
        <f t="shared" si="1"/>
        <v>18982.22066</v>
      </c>
      <c r="D147" s="2">
        <v>0.0</v>
      </c>
      <c r="E147" s="2">
        <v>0.0</v>
      </c>
      <c r="F147" s="2">
        <v>2.0</v>
      </c>
      <c r="G147" s="189">
        <v>1.0</v>
      </c>
      <c r="H147" s="2">
        <f t="shared" si="2"/>
        <v>0</v>
      </c>
      <c r="I147" s="2">
        <v>188.89</v>
      </c>
      <c r="J147" s="2">
        <v>18889.0</v>
      </c>
    </row>
    <row r="148" ht="12.75" customHeight="1">
      <c r="A148" s="2" t="s">
        <v>692</v>
      </c>
      <c r="B148" s="2">
        <v>1822.150234</v>
      </c>
      <c r="C148" s="2">
        <f t="shared" si="1"/>
        <v>182215.0234</v>
      </c>
      <c r="D148" s="2">
        <v>1408.502136</v>
      </c>
      <c r="E148" s="2">
        <v>77.29890266</v>
      </c>
      <c r="F148" s="2">
        <v>2.0</v>
      </c>
      <c r="G148" s="189">
        <v>1.0</v>
      </c>
      <c r="H148" s="2">
        <f t="shared" si="2"/>
        <v>0</v>
      </c>
      <c r="I148" s="2">
        <v>255.73</v>
      </c>
      <c r="J148" s="2">
        <v>25573.0</v>
      </c>
    </row>
    <row r="149" ht="12.75" customHeight="1">
      <c r="A149" s="2" t="s">
        <v>777</v>
      </c>
      <c r="B149" s="324">
        <v>2.48213E-5</v>
      </c>
      <c r="C149" s="324">
        <f t="shared" si="1"/>
        <v>0.00248213</v>
      </c>
      <c r="D149" s="324">
        <v>3.10267E-6</v>
      </c>
      <c r="E149" s="2">
        <v>12.500042</v>
      </c>
      <c r="F149" s="2">
        <v>2.0</v>
      </c>
      <c r="G149" s="189">
        <v>1.0</v>
      </c>
      <c r="H149" s="2">
        <f t="shared" si="2"/>
        <v>0</v>
      </c>
      <c r="I149" s="2">
        <v>0.0</v>
      </c>
      <c r="J149" s="2">
        <v>0.0</v>
      </c>
    </row>
    <row r="150" ht="12.75" customHeight="1">
      <c r="A150" s="2" t="s">
        <v>693</v>
      </c>
      <c r="B150" s="2">
        <v>334.7836364</v>
      </c>
      <c r="C150" s="2">
        <f t="shared" si="1"/>
        <v>33478.36364</v>
      </c>
      <c r="D150" s="2">
        <v>4.005725709</v>
      </c>
      <c r="E150" s="2">
        <v>1.196511799</v>
      </c>
      <c r="F150" s="2">
        <v>2.0</v>
      </c>
      <c r="G150" s="189">
        <v>1.0</v>
      </c>
      <c r="H150" s="2">
        <f t="shared" si="2"/>
        <v>0</v>
      </c>
      <c r="I150" s="2">
        <v>42.66</v>
      </c>
      <c r="J150" s="2">
        <v>4266.0</v>
      </c>
    </row>
    <row r="151" ht="12.75" customHeight="1">
      <c r="A151" s="2" t="s">
        <v>695</v>
      </c>
      <c r="B151" s="2">
        <v>3684.589058</v>
      </c>
      <c r="C151" s="2">
        <f t="shared" si="1"/>
        <v>368458.9058</v>
      </c>
      <c r="D151" s="2">
        <v>184.7012686</v>
      </c>
      <c r="E151" s="2">
        <v>5.012805111</v>
      </c>
      <c r="F151" s="2">
        <v>2.0</v>
      </c>
      <c r="G151" s="189">
        <v>1.0</v>
      </c>
      <c r="H151" s="2">
        <f t="shared" si="2"/>
        <v>0</v>
      </c>
      <c r="I151" s="2">
        <v>2991.52</v>
      </c>
      <c r="J151" s="2">
        <v>299152.0</v>
      </c>
    </row>
    <row r="152" ht="12.75" customHeight="1">
      <c r="A152" s="2" t="s">
        <v>696</v>
      </c>
      <c r="B152" s="2">
        <v>1.11733615</v>
      </c>
      <c r="C152" s="2">
        <f t="shared" si="1"/>
        <v>111.733615</v>
      </c>
      <c r="D152" s="2">
        <v>0.582254174</v>
      </c>
      <c r="E152" s="2">
        <v>52.11092234</v>
      </c>
      <c r="F152" s="2">
        <v>2.0</v>
      </c>
      <c r="G152" s="189">
        <v>1.0</v>
      </c>
      <c r="H152" s="2">
        <f t="shared" si="2"/>
        <v>0</v>
      </c>
      <c r="I152" s="2">
        <v>1.12</v>
      </c>
      <c r="J152" s="2">
        <v>112.00000000000001</v>
      </c>
    </row>
    <row r="153" ht="12.75" customHeight="1">
      <c r="A153" s="2" t="s">
        <v>708</v>
      </c>
      <c r="B153" s="2">
        <v>4988.245786</v>
      </c>
      <c r="C153" s="2">
        <f t="shared" si="1"/>
        <v>498824.5786</v>
      </c>
      <c r="D153" s="2">
        <v>122.9022409</v>
      </c>
      <c r="E153" s="2">
        <v>2.463836912</v>
      </c>
      <c r="F153" s="2">
        <v>2.0</v>
      </c>
      <c r="G153" s="189">
        <v>1.0</v>
      </c>
      <c r="H153" s="2">
        <f t="shared" si="2"/>
        <v>0</v>
      </c>
      <c r="I153" s="2">
        <v>5000.62</v>
      </c>
      <c r="J153" s="2">
        <v>500062.0</v>
      </c>
    </row>
    <row r="154" ht="12.75" customHeight="1">
      <c r="A154" s="2" t="s">
        <v>731</v>
      </c>
      <c r="B154" s="2">
        <v>0.260102583</v>
      </c>
      <c r="C154" s="2">
        <f t="shared" si="1"/>
        <v>26.0102583</v>
      </c>
      <c r="D154" s="324">
        <v>3.10272E-6</v>
      </c>
      <c r="E154" s="2">
        <v>0.001192883</v>
      </c>
      <c r="F154" s="2">
        <v>2.0</v>
      </c>
      <c r="G154" s="189">
        <v>1.0</v>
      </c>
      <c r="H154" s="2">
        <f t="shared" si="2"/>
        <v>0</v>
      </c>
      <c r="I154" s="2">
        <v>2.31</v>
      </c>
      <c r="J154" s="2">
        <v>231.0</v>
      </c>
    </row>
    <row r="155" ht="12.75" customHeight="1">
      <c r="A155" s="2" t="s">
        <v>690</v>
      </c>
      <c r="B155" s="2">
        <v>1241.93971</v>
      </c>
      <c r="C155" s="2">
        <f t="shared" si="1"/>
        <v>124193.971</v>
      </c>
      <c r="D155" s="2">
        <v>136.989767</v>
      </c>
      <c r="E155" s="2">
        <v>11.03030735</v>
      </c>
      <c r="F155" s="2">
        <v>2.0</v>
      </c>
      <c r="G155" s="189">
        <v>1.0</v>
      </c>
      <c r="H155" s="2">
        <f t="shared" si="2"/>
        <v>0</v>
      </c>
      <c r="I155" s="2">
        <v>11.85</v>
      </c>
      <c r="J155" s="2">
        <v>1185.0</v>
      </c>
    </row>
    <row r="156" ht="12.75" customHeight="1">
      <c r="A156" s="2" t="s">
        <v>691</v>
      </c>
      <c r="B156" s="2">
        <v>45.76915024</v>
      </c>
      <c r="C156" s="2">
        <f t="shared" si="1"/>
        <v>4576.915024</v>
      </c>
      <c r="D156" s="2">
        <v>1.605895559</v>
      </c>
      <c r="E156" s="2">
        <v>3.508685547</v>
      </c>
      <c r="F156" s="2">
        <v>2.0</v>
      </c>
      <c r="G156" s="189">
        <v>1.0</v>
      </c>
      <c r="H156" s="2">
        <f t="shared" si="2"/>
        <v>0</v>
      </c>
      <c r="I156" s="2">
        <v>46.07</v>
      </c>
      <c r="J156" s="2">
        <v>4607.0</v>
      </c>
    </row>
    <row r="157" ht="12.75" customHeight="1">
      <c r="A157" s="2" t="s">
        <v>707</v>
      </c>
      <c r="B157" s="2">
        <v>155.695511</v>
      </c>
      <c r="C157" s="2">
        <f t="shared" si="1"/>
        <v>15569.5511</v>
      </c>
      <c r="D157" s="2">
        <v>93.57686355</v>
      </c>
      <c r="E157" s="2">
        <v>60.10248011</v>
      </c>
      <c r="F157" s="2">
        <v>2.0</v>
      </c>
      <c r="G157" s="189">
        <v>1.0</v>
      </c>
      <c r="H157" s="2">
        <f t="shared" si="2"/>
        <v>0</v>
      </c>
      <c r="I157" s="2">
        <v>5861.58</v>
      </c>
      <c r="J157" s="2">
        <v>586158.0</v>
      </c>
    </row>
    <row r="158" ht="12.75" customHeight="1">
      <c r="A158" s="2" t="s">
        <v>583</v>
      </c>
      <c r="B158" s="2">
        <v>13940.22969</v>
      </c>
      <c r="C158" s="2">
        <f t="shared" si="1"/>
        <v>1394022.969</v>
      </c>
      <c r="D158" s="2">
        <v>8524.270082</v>
      </c>
      <c r="E158" s="2">
        <v>61.14870608</v>
      </c>
      <c r="F158" s="2">
        <v>2.0</v>
      </c>
      <c r="G158" s="189">
        <v>1.0</v>
      </c>
      <c r="H158" s="2">
        <f t="shared" si="2"/>
        <v>0</v>
      </c>
      <c r="I158" s="2">
        <v>14422.38</v>
      </c>
      <c r="J158" s="2">
        <v>1442238.0</v>
      </c>
    </row>
    <row r="159" ht="12.75" customHeight="1">
      <c r="A159" s="2" t="s">
        <v>674</v>
      </c>
      <c r="B159" s="2">
        <v>0.311822714</v>
      </c>
      <c r="C159" s="2">
        <f t="shared" si="1"/>
        <v>31.1822714</v>
      </c>
      <c r="D159" s="2">
        <v>0.040396716</v>
      </c>
      <c r="E159" s="2">
        <v>12.95502663</v>
      </c>
      <c r="F159" s="2">
        <v>2.0</v>
      </c>
      <c r="G159" s="189">
        <v>1.0</v>
      </c>
      <c r="H159" s="2">
        <f t="shared" si="2"/>
        <v>0</v>
      </c>
      <c r="I159" s="2">
        <v>3.2</v>
      </c>
      <c r="J159" s="2">
        <v>320.0</v>
      </c>
    </row>
    <row r="160" ht="12.75" customHeight="1">
      <c r="A160" s="2" t="s">
        <v>701</v>
      </c>
      <c r="B160" s="2">
        <v>1286.25383</v>
      </c>
      <c r="C160" s="2">
        <f t="shared" si="1"/>
        <v>128625.383</v>
      </c>
      <c r="D160" s="2">
        <v>98.43350564</v>
      </c>
      <c r="E160" s="2">
        <v>7.652727892</v>
      </c>
      <c r="F160" s="2">
        <v>2.0</v>
      </c>
      <c r="G160" s="189">
        <v>1.0</v>
      </c>
      <c r="H160" s="2">
        <f t="shared" si="2"/>
        <v>0</v>
      </c>
      <c r="I160" s="2">
        <v>1272.42</v>
      </c>
      <c r="J160" s="2">
        <v>127242.0</v>
      </c>
    </row>
    <row r="161" ht="12.75" customHeight="1">
      <c r="A161" s="2" t="s">
        <v>606</v>
      </c>
      <c r="B161" s="2">
        <v>40.74168062</v>
      </c>
      <c r="C161" s="2">
        <f t="shared" si="1"/>
        <v>4074.168062</v>
      </c>
      <c r="D161" s="2">
        <v>0.111369109</v>
      </c>
      <c r="E161" s="2">
        <v>0.273354234</v>
      </c>
      <c r="F161" s="2">
        <v>2.0</v>
      </c>
      <c r="G161" s="189">
        <v>1.0</v>
      </c>
      <c r="H161" s="2">
        <f t="shared" si="2"/>
        <v>0</v>
      </c>
      <c r="I161" s="2">
        <v>39.91</v>
      </c>
      <c r="J161" s="2">
        <v>3990.9999999999995</v>
      </c>
    </row>
    <row r="162" ht="12.75" customHeight="1">
      <c r="A162" s="2" t="s">
        <v>703</v>
      </c>
      <c r="B162" s="2">
        <v>83.75281333</v>
      </c>
      <c r="C162" s="2">
        <f t="shared" si="1"/>
        <v>8375.281333</v>
      </c>
      <c r="D162" s="2">
        <v>25.86737641</v>
      </c>
      <c r="E162" s="2">
        <v>30.88538209</v>
      </c>
      <c r="F162" s="2">
        <v>2.0</v>
      </c>
      <c r="G162" s="189">
        <v>1.0</v>
      </c>
      <c r="H162" s="2">
        <f t="shared" si="2"/>
        <v>0</v>
      </c>
      <c r="I162" s="2">
        <v>84.09</v>
      </c>
      <c r="J162" s="2">
        <v>8409.0</v>
      </c>
    </row>
    <row r="163" ht="12.75" customHeight="1">
      <c r="A163" s="2" t="s">
        <v>702</v>
      </c>
      <c r="B163" s="2">
        <v>233.6158747</v>
      </c>
      <c r="C163" s="2">
        <f t="shared" si="1"/>
        <v>23361.58747</v>
      </c>
      <c r="D163" s="2">
        <v>22.92150795</v>
      </c>
      <c r="E163" s="2">
        <v>9.811622594</v>
      </c>
      <c r="F163" s="2">
        <v>2.0</v>
      </c>
      <c r="G163" s="189">
        <v>1.0</v>
      </c>
      <c r="H163" s="2">
        <f t="shared" si="2"/>
        <v>0</v>
      </c>
      <c r="I163" s="2">
        <v>157.45</v>
      </c>
      <c r="J163" s="2">
        <v>15744.999999999998</v>
      </c>
    </row>
    <row r="164" ht="12.75" customHeight="1">
      <c r="A164" s="2" t="s">
        <v>700</v>
      </c>
      <c r="B164" s="2">
        <v>1237.733143</v>
      </c>
      <c r="C164" s="2">
        <f t="shared" si="1"/>
        <v>123773.3143</v>
      </c>
      <c r="D164" s="2">
        <v>3.179871694</v>
      </c>
      <c r="E164" s="2">
        <v>0.256910927</v>
      </c>
      <c r="F164" s="2">
        <v>2.0</v>
      </c>
      <c r="G164" s="189">
        <v>1.0</v>
      </c>
      <c r="H164" s="2">
        <f t="shared" si="2"/>
        <v>0</v>
      </c>
      <c r="I164" s="2">
        <v>1100.44</v>
      </c>
      <c r="J164" s="2">
        <v>110044.0</v>
      </c>
    </row>
    <row r="165" ht="12.75" customHeight="1">
      <c r="A165" s="2" t="s">
        <v>676</v>
      </c>
      <c r="B165" s="2">
        <v>982.8723327</v>
      </c>
      <c r="C165" s="2">
        <f t="shared" si="1"/>
        <v>98287.23327</v>
      </c>
      <c r="D165" s="2">
        <v>47.37314431</v>
      </c>
      <c r="E165" s="2">
        <v>4.819867518</v>
      </c>
      <c r="F165" s="2">
        <v>2.0</v>
      </c>
      <c r="G165" s="189">
        <v>1.0</v>
      </c>
      <c r="H165" s="2">
        <f t="shared" si="2"/>
        <v>0</v>
      </c>
      <c r="I165" s="2">
        <v>734.12</v>
      </c>
      <c r="J165" s="2">
        <v>73412.0</v>
      </c>
    </row>
    <row r="166" ht="12.75" customHeight="1">
      <c r="A166" s="2" t="s">
        <v>1380</v>
      </c>
      <c r="B166" s="324">
        <v>3.10262E-6</v>
      </c>
      <c r="C166" s="324">
        <f t="shared" si="1"/>
        <v>0.000310262</v>
      </c>
      <c r="D166" s="324">
        <v>3.10262E-6</v>
      </c>
      <c r="E166" s="2">
        <v>100.0</v>
      </c>
      <c r="F166" s="2">
        <v>2.0</v>
      </c>
      <c r="G166" s="189">
        <v>0.0</v>
      </c>
      <c r="H166" s="324">
        <f t="shared" si="2"/>
        <v>0.000310262</v>
      </c>
      <c r="I166" s="2" t="e">
        <v>#N/A</v>
      </c>
      <c r="J166" s="2" t="e">
        <v>#N/A</v>
      </c>
    </row>
    <row r="167" ht="12.75" customHeight="1">
      <c r="A167" s="2" t="s">
        <v>705</v>
      </c>
      <c r="B167" s="2">
        <v>5455.4819</v>
      </c>
      <c r="C167" s="2">
        <f t="shared" si="1"/>
        <v>545548.19</v>
      </c>
      <c r="D167" s="324">
        <v>6.20522E-6</v>
      </c>
      <c r="E167" s="324">
        <v>1.13743E-7</v>
      </c>
      <c r="F167" s="2">
        <v>2.0</v>
      </c>
      <c r="G167" s="189">
        <v>1.0</v>
      </c>
      <c r="H167" s="2">
        <f t="shared" si="2"/>
        <v>0</v>
      </c>
      <c r="I167" s="2">
        <v>5354.26</v>
      </c>
      <c r="J167" s="2">
        <v>535426.0</v>
      </c>
    </row>
    <row r="168" ht="12.75" customHeight="1">
      <c r="A168" s="2" t="s">
        <v>686</v>
      </c>
      <c r="B168" s="2">
        <v>405.5657793</v>
      </c>
      <c r="C168" s="2">
        <f t="shared" si="1"/>
        <v>40556.57793</v>
      </c>
      <c r="D168" s="2">
        <v>405.5657318</v>
      </c>
      <c r="E168" s="2">
        <v>99.99998828</v>
      </c>
      <c r="F168" s="2">
        <v>2.0</v>
      </c>
      <c r="G168" s="189">
        <v>1.0</v>
      </c>
      <c r="H168" s="2">
        <f t="shared" si="2"/>
        <v>0</v>
      </c>
      <c r="I168" s="2">
        <v>381.03</v>
      </c>
      <c r="J168" s="2">
        <v>38103.0</v>
      </c>
    </row>
    <row r="169" ht="12.75" customHeight="1">
      <c r="A169" s="2" t="s">
        <v>780</v>
      </c>
      <c r="B169" s="2" t="s">
        <v>1381</v>
      </c>
      <c r="C169" s="2">
        <f t="shared" si="1"/>
        <v>0</v>
      </c>
      <c r="D169" s="2" t="s">
        <v>1381</v>
      </c>
      <c r="E169" s="2" t="s">
        <v>1381</v>
      </c>
      <c r="F169" s="2">
        <v>0.0</v>
      </c>
      <c r="G169" s="325"/>
      <c r="H169" s="323">
        <f>SUM(H5:H168)</f>
        <v>633572.7459</v>
      </c>
      <c r="I169" s="2" t="e">
        <v>#N/A</v>
      </c>
      <c r="J169" s="2" t="e">
        <v>#N/A</v>
      </c>
    </row>
    <row r="170" ht="12.75" customHeight="1">
      <c r="A170" s="2" t="s">
        <v>928</v>
      </c>
      <c r="B170" s="2" t="s">
        <v>1381</v>
      </c>
      <c r="C170" s="2">
        <f t="shared" si="1"/>
        <v>0</v>
      </c>
      <c r="D170" s="2" t="s">
        <v>1381</v>
      </c>
      <c r="E170" s="2" t="s">
        <v>1381</v>
      </c>
      <c r="F170" s="2">
        <v>0.0</v>
      </c>
      <c r="G170" s="325"/>
      <c r="I170" s="2" t="e">
        <v>#N/A</v>
      </c>
      <c r="J170" s="2" t="e">
        <v>#N/A</v>
      </c>
    </row>
    <row r="171" ht="12.75" customHeight="1">
      <c r="A171" s="2" t="s">
        <v>735</v>
      </c>
      <c r="B171" s="2" t="s">
        <v>1381</v>
      </c>
      <c r="C171" s="2">
        <f t="shared" si="1"/>
        <v>0</v>
      </c>
      <c r="D171" s="2" t="s">
        <v>1381</v>
      </c>
      <c r="E171" s="2" t="s">
        <v>1381</v>
      </c>
      <c r="F171" s="2">
        <v>2.0</v>
      </c>
      <c r="G171" s="325"/>
      <c r="I171" s="2">
        <v>1.0</v>
      </c>
      <c r="J171" s="2">
        <v>100.0</v>
      </c>
    </row>
    <row r="172" ht="12.75" customHeight="1">
      <c r="A172" s="2" t="s">
        <v>781</v>
      </c>
      <c r="B172" s="2" t="s">
        <v>1381</v>
      </c>
      <c r="C172" s="2">
        <f t="shared" si="1"/>
        <v>0</v>
      </c>
      <c r="D172" s="2" t="s">
        <v>1381</v>
      </c>
      <c r="E172" s="2" t="s">
        <v>1381</v>
      </c>
      <c r="F172" s="2">
        <v>0.0</v>
      </c>
      <c r="G172" s="325"/>
      <c r="I172" s="2" t="e">
        <v>#N/A</v>
      </c>
      <c r="J172" s="2" t="e">
        <v>#N/A</v>
      </c>
    </row>
    <row r="173" ht="12.75" customHeight="1">
      <c r="A173" s="2" t="s">
        <v>933</v>
      </c>
      <c r="B173" s="2" t="s">
        <v>1381</v>
      </c>
      <c r="C173" s="2">
        <f t="shared" si="1"/>
        <v>0</v>
      </c>
      <c r="D173" s="2" t="s">
        <v>1381</v>
      </c>
      <c r="E173" s="2" t="s">
        <v>1381</v>
      </c>
      <c r="F173" s="2">
        <v>0.0</v>
      </c>
      <c r="G173" s="325"/>
      <c r="I173" s="2" t="e">
        <v>#N/A</v>
      </c>
      <c r="J173" s="2" t="e">
        <v>#N/A</v>
      </c>
    </row>
    <row r="174" ht="12.75" customHeight="1">
      <c r="A174" s="2" t="s">
        <v>782</v>
      </c>
      <c r="B174" s="2" t="s">
        <v>1381</v>
      </c>
      <c r="C174" s="2">
        <f t="shared" si="1"/>
        <v>0</v>
      </c>
      <c r="D174" s="2" t="s">
        <v>1381</v>
      </c>
      <c r="E174" s="2" t="s">
        <v>1381</v>
      </c>
      <c r="F174" s="2">
        <v>0.0</v>
      </c>
      <c r="G174" s="325"/>
      <c r="I174" s="2" t="e">
        <v>#N/A</v>
      </c>
      <c r="J174" s="2" t="e">
        <v>#N/A</v>
      </c>
    </row>
    <row r="175" ht="12.75" customHeight="1">
      <c r="A175" s="2" t="s">
        <v>783</v>
      </c>
      <c r="B175" s="2" t="s">
        <v>1381</v>
      </c>
      <c r="C175" s="2">
        <f t="shared" si="1"/>
        <v>0</v>
      </c>
      <c r="D175" s="2" t="s">
        <v>1381</v>
      </c>
      <c r="E175" s="2" t="s">
        <v>1381</v>
      </c>
      <c r="F175" s="2">
        <v>0.0</v>
      </c>
      <c r="G175" s="325"/>
      <c r="I175" s="2" t="e">
        <v>#N/A</v>
      </c>
      <c r="J175" s="2" t="e">
        <v>#N/A</v>
      </c>
    </row>
    <row r="176" ht="12.75" customHeight="1">
      <c r="A176" s="2" t="s">
        <v>737</v>
      </c>
      <c r="B176" s="2" t="s">
        <v>1381</v>
      </c>
      <c r="C176" s="2">
        <f t="shared" si="1"/>
        <v>0</v>
      </c>
      <c r="D176" s="2" t="s">
        <v>1381</v>
      </c>
      <c r="E176" s="2" t="s">
        <v>1381</v>
      </c>
      <c r="F176" s="2">
        <v>1.0</v>
      </c>
      <c r="G176" s="325"/>
      <c r="I176" s="2">
        <v>0.0</v>
      </c>
      <c r="J176" s="2">
        <v>0.0</v>
      </c>
    </row>
    <row r="177" ht="12.75" customHeight="1">
      <c r="A177" s="2" t="s">
        <v>784</v>
      </c>
      <c r="B177" s="2" t="s">
        <v>1381</v>
      </c>
      <c r="C177" s="2">
        <f t="shared" si="1"/>
        <v>0</v>
      </c>
      <c r="D177" s="2" t="s">
        <v>1381</v>
      </c>
      <c r="E177" s="2" t="s">
        <v>1381</v>
      </c>
      <c r="F177" s="2">
        <v>0.0</v>
      </c>
      <c r="G177" s="325"/>
      <c r="I177" s="2" t="e">
        <v>#N/A</v>
      </c>
      <c r="J177" s="2" t="e">
        <v>#N/A</v>
      </c>
    </row>
    <row r="178" ht="12.75" customHeight="1">
      <c r="A178" s="2" t="s">
        <v>740</v>
      </c>
      <c r="B178" s="2" t="s">
        <v>1381</v>
      </c>
      <c r="C178" s="2">
        <f t="shared" si="1"/>
        <v>0</v>
      </c>
      <c r="D178" s="2" t="s">
        <v>1381</v>
      </c>
      <c r="E178" s="2" t="s">
        <v>1381</v>
      </c>
      <c r="F178" s="2">
        <v>2.0</v>
      </c>
      <c r="G178" s="325"/>
      <c r="I178" s="2">
        <v>2.95</v>
      </c>
      <c r="J178" s="2">
        <v>295.0</v>
      </c>
    </row>
    <row r="179" ht="12.75" customHeight="1">
      <c r="A179" s="2" t="s">
        <v>738</v>
      </c>
      <c r="B179" s="2" t="s">
        <v>1381</v>
      </c>
      <c r="C179" s="2">
        <f t="shared" si="1"/>
        <v>0</v>
      </c>
      <c r="D179" s="2" t="s">
        <v>1381</v>
      </c>
      <c r="E179" s="2" t="s">
        <v>1381</v>
      </c>
      <c r="F179" s="2">
        <v>1.0</v>
      </c>
      <c r="G179" s="325"/>
      <c r="I179" s="2">
        <v>0.0</v>
      </c>
      <c r="J179" s="2">
        <v>0.0</v>
      </c>
    </row>
    <row r="180" ht="12.75" customHeight="1">
      <c r="A180" s="2" t="s">
        <v>785</v>
      </c>
      <c r="B180" s="2" t="s">
        <v>1381</v>
      </c>
      <c r="C180" s="2">
        <f t="shared" si="1"/>
        <v>0</v>
      </c>
      <c r="D180" s="2" t="s">
        <v>1381</v>
      </c>
      <c r="E180" s="2" t="s">
        <v>1381</v>
      </c>
      <c r="F180" s="2">
        <v>0.0</v>
      </c>
      <c r="G180" s="325"/>
      <c r="I180" s="2" t="e">
        <v>#N/A</v>
      </c>
      <c r="J180" s="2" t="e">
        <v>#N/A</v>
      </c>
    </row>
    <row r="181" ht="12.75" customHeight="1">
      <c r="A181" s="2" t="s">
        <v>786</v>
      </c>
      <c r="B181" s="2" t="s">
        <v>1381</v>
      </c>
      <c r="C181" s="2">
        <f t="shared" si="1"/>
        <v>0</v>
      </c>
      <c r="D181" s="2" t="s">
        <v>1381</v>
      </c>
      <c r="E181" s="2" t="s">
        <v>1381</v>
      </c>
      <c r="F181" s="2">
        <v>0.0</v>
      </c>
      <c r="G181" s="325"/>
      <c r="I181" s="2" t="e">
        <v>#N/A</v>
      </c>
      <c r="J181" s="2" t="e">
        <v>#N/A</v>
      </c>
    </row>
    <row r="182" ht="12.75" customHeight="1">
      <c r="A182" s="2" t="s">
        <v>607</v>
      </c>
      <c r="B182" s="2" t="s">
        <v>1381</v>
      </c>
      <c r="C182" s="2">
        <f t="shared" si="1"/>
        <v>0</v>
      </c>
      <c r="D182" s="2" t="s">
        <v>1381</v>
      </c>
      <c r="E182" s="2" t="s">
        <v>1381</v>
      </c>
      <c r="F182" s="2">
        <v>2.0</v>
      </c>
      <c r="G182" s="325"/>
      <c r="I182" s="2">
        <v>0.0</v>
      </c>
      <c r="J182" s="2">
        <v>0.0</v>
      </c>
    </row>
    <row r="183" ht="12.75" customHeight="1">
      <c r="A183" s="2" t="s">
        <v>787</v>
      </c>
      <c r="B183" s="2" t="s">
        <v>1381</v>
      </c>
      <c r="C183" s="2">
        <f t="shared" si="1"/>
        <v>0</v>
      </c>
      <c r="D183" s="2" t="s">
        <v>1381</v>
      </c>
      <c r="E183" s="2" t="s">
        <v>1381</v>
      </c>
      <c r="F183" s="2">
        <v>0.0</v>
      </c>
      <c r="G183" s="325"/>
      <c r="I183" s="2" t="e">
        <v>#N/A</v>
      </c>
      <c r="J183" s="2" t="e">
        <v>#N/A</v>
      </c>
    </row>
    <row r="184" ht="12.75" customHeight="1">
      <c r="A184" s="2" t="s">
        <v>943</v>
      </c>
      <c r="B184" s="2" t="s">
        <v>1381</v>
      </c>
      <c r="C184" s="2">
        <f t="shared" si="1"/>
        <v>0</v>
      </c>
      <c r="D184" s="2" t="s">
        <v>1381</v>
      </c>
      <c r="E184" s="2" t="s">
        <v>1381</v>
      </c>
      <c r="F184" s="2">
        <v>0.0</v>
      </c>
      <c r="G184" s="325"/>
      <c r="I184" s="2" t="e">
        <v>#N/A</v>
      </c>
      <c r="J184" s="2" t="e">
        <v>#N/A</v>
      </c>
    </row>
    <row r="185" ht="12.75" customHeight="1">
      <c r="A185" s="2" t="s">
        <v>788</v>
      </c>
      <c r="B185" s="2" t="s">
        <v>1381</v>
      </c>
      <c r="C185" s="2">
        <f t="shared" si="1"/>
        <v>0</v>
      </c>
      <c r="D185" s="2" t="s">
        <v>1381</v>
      </c>
      <c r="E185" s="2" t="s">
        <v>1381</v>
      </c>
      <c r="F185" s="2">
        <v>0.0</v>
      </c>
      <c r="G185" s="325"/>
      <c r="I185" s="2" t="e">
        <v>#N/A</v>
      </c>
      <c r="J185" s="2" t="e">
        <v>#N/A</v>
      </c>
    </row>
    <row r="186" ht="12.75" customHeight="1">
      <c r="A186" s="2" t="s">
        <v>789</v>
      </c>
      <c r="B186" s="2" t="s">
        <v>1381</v>
      </c>
      <c r="C186" s="2">
        <f t="shared" si="1"/>
        <v>0</v>
      </c>
      <c r="D186" s="2" t="s">
        <v>1381</v>
      </c>
      <c r="E186" s="2" t="s">
        <v>1381</v>
      </c>
      <c r="F186" s="2">
        <v>0.0</v>
      </c>
      <c r="G186" s="325"/>
      <c r="I186" s="2" t="e">
        <v>#N/A</v>
      </c>
      <c r="J186" s="2" t="e">
        <v>#N/A</v>
      </c>
    </row>
    <row r="187" ht="12.75" customHeight="1">
      <c r="A187" s="2" t="s">
        <v>790</v>
      </c>
      <c r="B187" s="2" t="s">
        <v>1381</v>
      </c>
      <c r="C187" s="2">
        <f t="shared" si="1"/>
        <v>0</v>
      </c>
      <c r="D187" s="2" t="s">
        <v>1381</v>
      </c>
      <c r="E187" s="2" t="s">
        <v>1381</v>
      </c>
      <c r="F187" s="2">
        <v>0.0</v>
      </c>
      <c r="G187" s="325"/>
      <c r="I187" s="2" t="e">
        <v>#N/A</v>
      </c>
      <c r="J187" s="2" t="e">
        <v>#N/A</v>
      </c>
    </row>
    <row r="188" ht="12.75" customHeight="1">
      <c r="A188" s="2" t="s">
        <v>614</v>
      </c>
      <c r="B188" s="2" t="s">
        <v>1381</v>
      </c>
      <c r="C188" s="2">
        <f t="shared" si="1"/>
        <v>0</v>
      </c>
      <c r="D188" s="2" t="s">
        <v>1381</v>
      </c>
      <c r="E188" s="2" t="s">
        <v>1381</v>
      </c>
      <c r="F188" s="2">
        <v>1.0</v>
      </c>
      <c r="G188" s="325"/>
      <c r="I188" s="2">
        <v>0.0</v>
      </c>
      <c r="J188" s="2">
        <v>0.0</v>
      </c>
    </row>
    <row r="189" ht="12.75" customHeight="1">
      <c r="A189" s="2" t="s">
        <v>609</v>
      </c>
      <c r="B189" s="2" t="s">
        <v>1381</v>
      </c>
      <c r="C189" s="2">
        <f t="shared" si="1"/>
        <v>0</v>
      </c>
      <c r="D189" s="2" t="s">
        <v>1381</v>
      </c>
      <c r="E189" s="2" t="s">
        <v>1381</v>
      </c>
      <c r="F189" s="2">
        <v>0.0</v>
      </c>
      <c r="G189" s="325"/>
      <c r="I189" s="2">
        <v>0.0</v>
      </c>
      <c r="J189" s="2">
        <v>0.0</v>
      </c>
    </row>
    <row r="190" ht="12.75" customHeight="1">
      <c r="A190" s="2" t="s">
        <v>617</v>
      </c>
      <c r="B190" s="2" t="s">
        <v>1381</v>
      </c>
      <c r="C190" s="2">
        <f t="shared" si="1"/>
        <v>0</v>
      </c>
      <c r="D190" s="2" t="s">
        <v>1381</v>
      </c>
      <c r="E190" s="2" t="s">
        <v>1381</v>
      </c>
      <c r="F190" s="2">
        <v>1.0</v>
      </c>
      <c r="G190" s="325"/>
      <c r="I190" s="2" t="e">
        <v>#N/A</v>
      </c>
      <c r="J190" s="2" t="e">
        <v>#N/A</v>
      </c>
    </row>
    <row r="191" ht="12.75" customHeight="1">
      <c r="A191" s="2" t="s">
        <v>671</v>
      </c>
      <c r="B191" s="2" t="s">
        <v>1381</v>
      </c>
      <c r="C191" s="2">
        <f t="shared" si="1"/>
        <v>0</v>
      </c>
      <c r="D191" s="2" t="s">
        <v>1381</v>
      </c>
      <c r="E191" s="2" t="s">
        <v>1381</v>
      </c>
      <c r="F191" s="2">
        <v>0.0</v>
      </c>
      <c r="G191" s="325"/>
      <c r="I191" s="2">
        <v>0.0</v>
      </c>
      <c r="J191" s="2">
        <v>0.0</v>
      </c>
    </row>
    <row r="192" ht="12.75" customHeight="1">
      <c r="A192" s="2" t="s">
        <v>612</v>
      </c>
      <c r="B192" s="2" t="s">
        <v>1381</v>
      </c>
      <c r="C192" s="2">
        <f t="shared" si="1"/>
        <v>0</v>
      </c>
      <c r="D192" s="2" t="s">
        <v>1381</v>
      </c>
      <c r="E192" s="2" t="s">
        <v>1381</v>
      </c>
      <c r="F192" s="2">
        <v>0.0</v>
      </c>
      <c r="G192" s="325"/>
      <c r="I192" s="2">
        <v>0.0</v>
      </c>
      <c r="J192" s="2">
        <v>0.0</v>
      </c>
    </row>
    <row r="193" ht="12.75" customHeight="1">
      <c r="A193" s="2" t="s">
        <v>741</v>
      </c>
      <c r="B193" s="2" t="s">
        <v>1381</v>
      </c>
      <c r="C193" s="2">
        <f t="shared" si="1"/>
        <v>0</v>
      </c>
      <c r="D193" s="2" t="s">
        <v>1381</v>
      </c>
      <c r="E193" s="2" t="s">
        <v>1381</v>
      </c>
      <c r="F193" s="2">
        <v>2.0</v>
      </c>
      <c r="G193" s="325"/>
      <c r="I193" s="2">
        <v>2.0E-5</v>
      </c>
      <c r="J193" s="2">
        <v>0.002</v>
      </c>
    </row>
    <row r="194" ht="12.75" customHeight="1">
      <c r="A194" s="2" t="s">
        <v>791</v>
      </c>
      <c r="B194" s="2" t="s">
        <v>1381</v>
      </c>
      <c r="C194" s="2">
        <f t="shared" si="1"/>
        <v>0</v>
      </c>
      <c r="D194" s="2" t="s">
        <v>1381</v>
      </c>
      <c r="E194" s="2" t="s">
        <v>1381</v>
      </c>
      <c r="F194" s="2">
        <v>0.0</v>
      </c>
      <c r="G194" s="325"/>
      <c r="I194" s="2" t="e">
        <v>#N/A</v>
      </c>
      <c r="J194" s="2" t="e">
        <v>#N/A</v>
      </c>
    </row>
    <row r="195" ht="12.75" customHeight="1">
      <c r="A195" s="2" t="s">
        <v>618</v>
      </c>
      <c r="B195" s="2" t="s">
        <v>1381</v>
      </c>
      <c r="C195" s="2">
        <f t="shared" si="1"/>
        <v>0</v>
      </c>
      <c r="D195" s="2" t="s">
        <v>1381</v>
      </c>
      <c r="E195" s="2" t="s">
        <v>1381</v>
      </c>
      <c r="F195" s="2">
        <v>1.0</v>
      </c>
      <c r="G195" s="325"/>
      <c r="I195" s="2">
        <v>0.0</v>
      </c>
      <c r="J195" s="2">
        <v>0.0</v>
      </c>
    </row>
    <row r="196" ht="12.75" customHeight="1">
      <c r="A196" s="2" t="s">
        <v>621</v>
      </c>
      <c r="B196" s="2" t="s">
        <v>1381</v>
      </c>
      <c r="C196" s="2">
        <f t="shared" si="1"/>
        <v>0</v>
      </c>
      <c r="D196" s="2" t="s">
        <v>1381</v>
      </c>
      <c r="E196" s="2" t="s">
        <v>1381</v>
      </c>
      <c r="F196" s="2">
        <v>2.0</v>
      </c>
      <c r="G196" s="325"/>
      <c r="I196" s="2">
        <v>0.0</v>
      </c>
      <c r="J196" s="2">
        <v>0.0</v>
      </c>
    </row>
    <row r="197" ht="12.75" customHeight="1">
      <c r="A197" s="2" t="s">
        <v>792</v>
      </c>
      <c r="B197" s="2" t="s">
        <v>1381</v>
      </c>
      <c r="C197" s="2">
        <f t="shared" si="1"/>
        <v>0</v>
      </c>
      <c r="D197" s="2" t="s">
        <v>1381</v>
      </c>
      <c r="E197" s="2" t="s">
        <v>1381</v>
      </c>
      <c r="F197" s="2">
        <v>0.0</v>
      </c>
      <c r="G197" s="325"/>
      <c r="I197" s="2" t="e">
        <v>#N/A</v>
      </c>
      <c r="J197" s="2" t="e">
        <v>#N/A</v>
      </c>
    </row>
    <row r="198" ht="12.75" customHeight="1">
      <c r="A198" s="2" t="s">
        <v>744</v>
      </c>
      <c r="B198" s="2" t="s">
        <v>1381</v>
      </c>
      <c r="C198" s="2">
        <f t="shared" si="1"/>
        <v>0</v>
      </c>
      <c r="D198" s="2" t="s">
        <v>1381</v>
      </c>
      <c r="E198" s="2" t="s">
        <v>1381</v>
      </c>
      <c r="F198" s="2">
        <v>1.0</v>
      </c>
      <c r="G198" s="325"/>
      <c r="I198" s="2">
        <v>0.0</v>
      </c>
      <c r="J198" s="2">
        <v>0.0</v>
      </c>
    </row>
    <row r="199" ht="12.75" customHeight="1">
      <c r="A199" s="2" t="s">
        <v>745</v>
      </c>
      <c r="B199" s="2" t="s">
        <v>1381</v>
      </c>
      <c r="C199" s="2">
        <f t="shared" si="1"/>
        <v>0</v>
      </c>
      <c r="D199" s="2" t="s">
        <v>1381</v>
      </c>
      <c r="E199" s="2" t="s">
        <v>1381</v>
      </c>
      <c r="F199" s="2">
        <v>1.0</v>
      </c>
      <c r="G199" s="325"/>
      <c r="I199" s="2">
        <v>0.0</v>
      </c>
      <c r="J199" s="2">
        <v>0.0</v>
      </c>
    </row>
    <row r="200" ht="12.75" customHeight="1">
      <c r="A200" s="2" t="s">
        <v>630</v>
      </c>
      <c r="B200" s="2" t="s">
        <v>1381</v>
      </c>
      <c r="C200" s="2">
        <f t="shared" si="1"/>
        <v>0</v>
      </c>
      <c r="D200" s="2" t="s">
        <v>1381</v>
      </c>
      <c r="E200" s="2" t="s">
        <v>1381</v>
      </c>
      <c r="F200" s="2">
        <v>2.0</v>
      </c>
      <c r="G200" s="325"/>
      <c r="I200" s="2">
        <v>0.0</v>
      </c>
      <c r="J200" s="2">
        <v>0.0</v>
      </c>
    </row>
    <row r="201" ht="12.75" customHeight="1">
      <c r="A201" s="2" t="s">
        <v>747</v>
      </c>
      <c r="B201" s="2" t="s">
        <v>1381</v>
      </c>
      <c r="C201" s="2">
        <f t="shared" si="1"/>
        <v>0</v>
      </c>
      <c r="D201" s="2" t="s">
        <v>1381</v>
      </c>
      <c r="E201" s="2" t="s">
        <v>1381</v>
      </c>
      <c r="F201" s="2">
        <v>1.0</v>
      </c>
      <c r="G201" s="325"/>
      <c r="I201" s="2">
        <v>0.0</v>
      </c>
      <c r="J201" s="2">
        <v>0.0</v>
      </c>
    </row>
    <row r="202" ht="12.75" customHeight="1">
      <c r="A202" s="2" t="s">
        <v>748</v>
      </c>
      <c r="B202" s="2" t="s">
        <v>1381</v>
      </c>
      <c r="C202" s="2">
        <f t="shared" si="1"/>
        <v>0</v>
      </c>
      <c r="D202" s="2" t="s">
        <v>1381</v>
      </c>
      <c r="E202" s="2" t="s">
        <v>1381</v>
      </c>
      <c r="F202" s="2">
        <v>1.0</v>
      </c>
      <c r="G202" s="325"/>
      <c r="I202" s="2">
        <v>0.0</v>
      </c>
      <c r="J202" s="2">
        <v>0.0</v>
      </c>
    </row>
    <row r="203" ht="12.75" customHeight="1">
      <c r="A203" s="2" t="s">
        <v>631</v>
      </c>
      <c r="B203" s="2" t="s">
        <v>1381</v>
      </c>
      <c r="C203" s="2">
        <f t="shared" si="1"/>
        <v>0</v>
      </c>
      <c r="D203" s="2" t="s">
        <v>1381</v>
      </c>
      <c r="E203" s="2" t="s">
        <v>1381</v>
      </c>
      <c r="F203" s="2">
        <v>2.0</v>
      </c>
      <c r="G203" s="325"/>
      <c r="I203" s="2">
        <v>0.0</v>
      </c>
      <c r="J203" s="2">
        <v>0.0</v>
      </c>
    </row>
    <row r="204" ht="12.75" customHeight="1">
      <c r="A204" s="2" t="s">
        <v>624</v>
      </c>
      <c r="B204" s="2" t="s">
        <v>1381</v>
      </c>
      <c r="C204" s="2">
        <f t="shared" si="1"/>
        <v>0</v>
      </c>
      <c r="D204" s="2" t="s">
        <v>1381</v>
      </c>
      <c r="E204" s="2" t="s">
        <v>1381</v>
      </c>
      <c r="F204" s="2">
        <v>2.0</v>
      </c>
      <c r="G204" s="325"/>
      <c r="I204" s="2">
        <v>0.0</v>
      </c>
      <c r="J204" s="2">
        <v>0.0</v>
      </c>
    </row>
    <row r="205" ht="12.75" customHeight="1">
      <c r="A205" s="2" t="s">
        <v>627</v>
      </c>
      <c r="B205" s="2" t="s">
        <v>1381</v>
      </c>
      <c r="C205" s="2">
        <f t="shared" si="1"/>
        <v>0</v>
      </c>
      <c r="D205" s="2" t="s">
        <v>1381</v>
      </c>
      <c r="E205" s="2" t="s">
        <v>1381</v>
      </c>
      <c r="F205" s="2">
        <v>1.0</v>
      </c>
      <c r="G205" s="325"/>
      <c r="I205" s="2">
        <v>0.0</v>
      </c>
      <c r="J205" s="2">
        <v>0.0</v>
      </c>
    </row>
    <row r="206" ht="12.75" customHeight="1">
      <c r="A206" s="2" t="s">
        <v>639</v>
      </c>
      <c r="B206" s="2" t="s">
        <v>1381</v>
      </c>
      <c r="C206" s="2">
        <f t="shared" si="1"/>
        <v>0</v>
      </c>
      <c r="D206" s="2" t="s">
        <v>1381</v>
      </c>
      <c r="E206" s="2" t="s">
        <v>1381</v>
      </c>
      <c r="F206" s="2">
        <v>1.0</v>
      </c>
      <c r="G206" s="325"/>
      <c r="I206" s="2">
        <v>0.0</v>
      </c>
      <c r="J206" s="2">
        <v>0.0</v>
      </c>
    </row>
    <row r="207" ht="12.75" customHeight="1">
      <c r="A207" s="2" t="s">
        <v>957</v>
      </c>
      <c r="B207" s="2" t="s">
        <v>1381</v>
      </c>
      <c r="C207" s="2">
        <f t="shared" si="1"/>
        <v>0</v>
      </c>
      <c r="D207" s="2" t="s">
        <v>1381</v>
      </c>
      <c r="E207" s="2" t="s">
        <v>1381</v>
      </c>
      <c r="F207" s="2">
        <v>0.0</v>
      </c>
      <c r="G207" s="325"/>
      <c r="I207" s="2" t="e">
        <v>#N/A</v>
      </c>
      <c r="J207" s="2" t="e">
        <v>#N/A</v>
      </c>
    </row>
    <row r="208" ht="12.75" customHeight="1">
      <c r="A208" s="2" t="s">
        <v>793</v>
      </c>
      <c r="B208" s="2" t="s">
        <v>1381</v>
      </c>
      <c r="C208" s="2">
        <f t="shared" si="1"/>
        <v>0</v>
      </c>
      <c r="D208" s="2" t="s">
        <v>1381</v>
      </c>
      <c r="E208" s="2" t="s">
        <v>1381</v>
      </c>
      <c r="F208" s="2">
        <v>0.0</v>
      </c>
      <c r="G208" s="325"/>
      <c r="I208" s="2" t="e">
        <v>#N/A</v>
      </c>
      <c r="J208" s="2" t="e">
        <v>#N/A</v>
      </c>
    </row>
    <row r="209" ht="12.75" customHeight="1">
      <c r="A209" s="2" t="s">
        <v>739</v>
      </c>
      <c r="B209" s="2" t="s">
        <v>1381</v>
      </c>
      <c r="C209" s="2">
        <f t="shared" si="1"/>
        <v>0</v>
      </c>
      <c r="D209" s="2" t="s">
        <v>1381</v>
      </c>
      <c r="E209" s="2" t="s">
        <v>1381</v>
      </c>
      <c r="F209" s="2">
        <v>2.0</v>
      </c>
      <c r="G209" s="325"/>
      <c r="I209" s="2">
        <v>0.0</v>
      </c>
      <c r="J209" s="2">
        <v>0.0</v>
      </c>
    </row>
    <row r="210" ht="12.75" customHeight="1">
      <c r="A210" s="2" t="s">
        <v>794</v>
      </c>
      <c r="B210" s="2" t="s">
        <v>1381</v>
      </c>
      <c r="C210" s="2">
        <f t="shared" si="1"/>
        <v>0</v>
      </c>
      <c r="D210" s="2" t="s">
        <v>1381</v>
      </c>
      <c r="E210" s="2" t="s">
        <v>1381</v>
      </c>
      <c r="F210" s="2">
        <v>0.0</v>
      </c>
      <c r="G210" s="325"/>
      <c r="I210" s="2" t="e">
        <v>#N/A</v>
      </c>
      <c r="J210" s="2" t="e">
        <v>#N/A</v>
      </c>
    </row>
    <row r="211" ht="12.75" customHeight="1">
      <c r="A211" s="2" t="s">
        <v>795</v>
      </c>
      <c r="B211" s="2" t="s">
        <v>1381</v>
      </c>
      <c r="C211" s="2">
        <f t="shared" si="1"/>
        <v>0</v>
      </c>
      <c r="D211" s="2" t="s">
        <v>1381</v>
      </c>
      <c r="E211" s="2" t="s">
        <v>1381</v>
      </c>
      <c r="F211" s="2">
        <v>0.0</v>
      </c>
      <c r="G211" s="325"/>
      <c r="I211" s="2" t="e">
        <v>#N/A</v>
      </c>
      <c r="J211" s="2" t="e">
        <v>#N/A</v>
      </c>
    </row>
    <row r="212" ht="12.75" customHeight="1">
      <c r="A212" s="2" t="s">
        <v>646</v>
      </c>
      <c r="B212" s="2" t="s">
        <v>1381</v>
      </c>
      <c r="C212" s="2">
        <f t="shared" si="1"/>
        <v>0</v>
      </c>
      <c r="D212" s="2" t="s">
        <v>1381</v>
      </c>
      <c r="E212" s="2" t="s">
        <v>1381</v>
      </c>
      <c r="F212" s="2">
        <v>1.0</v>
      </c>
      <c r="G212" s="325"/>
      <c r="I212" s="2">
        <v>0.0</v>
      </c>
      <c r="J212" s="2">
        <v>0.0</v>
      </c>
    </row>
    <row r="213" ht="12.75" customHeight="1">
      <c r="A213" s="2" t="s">
        <v>964</v>
      </c>
      <c r="B213" s="2" t="s">
        <v>1381</v>
      </c>
      <c r="C213" s="2">
        <f t="shared" si="1"/>
        <v>0</v>
      </c>
      <c r="D213" s="2" t="s">
        <v>1381</v>
      </c>
      <c r="E213" s="2" t="s">
        <v>1381</v>
      </c>
      <c r="F213" s="2">
        <v>0.0</v>
      </c>
      <c r="G213" s="325"/>
      <c r="I213" s="2" t="e">
        <v>#N/A</v>
      </c>
      <c r="J213" s="2" t="e">
        <v>#N/A</v>
      </c>
    </row>
    <row r="214" ht="12.75" customHeight="1">
      <c r="A214" s="2" t="s">
        <v>796</v>
      </c>
      <c r="B214" s="2" t="s">
        <v>1381</v>
      </c>
      <c r="C214" s="2">
        <f t="shared" si="1"/>
        <v>0</v>
      </c>
      <c r="D214" s="2" t="s">
        <v>1381</v>
      </c>
      <c r="E214" s="2" t="s">
        <v>1381</v>
      </c>
      <c r="F214" s="2">
        <v>0.0</v>
      </c>
      <c r="G214" s="325"/>
      <c r="I214" s="2" t="e">
        <v>#N/A</v>
      </c>
      <c r="J214" s="2" t="e">
        <v>#N/A</v>
      </c>
    </row>
    <row r="215" ht="12.75" customHeight="1">
      <c r="A215" s="2" t="s">
        <v>797</v>
      </c>
      <c r="B215" s="2" t="s">
        <v>1381</v>
      </c>
      <c r="C215" s="2">
        <f t="shared" si="1"/>
        <v>0</v>
      </c>
      <c r="D215" s="2" t="s">
        <v>1381</v>
      </c>
      <c r="E215" s="2" t="s">
        <v>1381</v>
      </c>
      <c r="F215" s="2">
        <v>0.0</v>
      </c>
      <c r="G215" s="325"/>
      <c r="I215" s="2" t="e">
        <v>#N/A</v>
      </c>
      <c r="J215" s="2" t="e">
        <v>#N/A</v>
      </c>
    </row>
    <row r="216" ht="12.75" customHeight="1">
      <c r="A216" s="2" t="s">
        <v>759</v>
      </c>
      <c r="B216" s="2" t="s">
        <v>1381</v>
      </c>
      <c r="C216" s="2">
        <f t="shared" si="1"/>
        <v>0</v>
      </c>
      <c r="D216" s="2" t="s">
        <v>1381</v>
      </c>
      <c r="E216" s="2" t="s">
        <v>1381</v>
      </c>
      <c r="F216" s="2">
        <v>2.0</v>
      </c>
      <c r="G216" s="325"/>
      <c r="I216" s="2">
        <v>0.0</v>
      </c>
      <c r="J216" s="2">
        <v>0.0</v>
      </c>
    </row>
    <row r="217" ht="12.75" customHeight="1">
      <c r="A217" s="2" t="s">
        <v>950</v>
      </c>
      <c r="B217" s="2" t="s">
        <v>1381</v>
      </c>
      <c r="C217" s="2">
        <f t="shared" si="1"/>
        <v>0</v>
      </c>
      <c r="D217" s="2" t="s">
        <v>1381</v>
      </c>
      <c r="E217" s="2" t="s">
        <v>1381</v>
      </c>
      <c r="F217" s="2">
        <v>1.0</v>
      </c>
      <c r="G217" s="325"/>
      <c r="I217" s="2">
        <v>0.0</v>
      </c>
      <c r="J217" s="2">
        <v>0.0</v>
      </c>
    </row>
    <row r="218" ht="12.75" customHeight="1">
      <c r="A218" s="2" t="s">
        <v>798</v>
      </c>
      <c r="B218" s="2" t="s">
        <v>1381</v>
      </c>
      <c r="C218" s="2">
        <f t="shared" si="1"/>
        <v>0</v>
      </c>
      <c r="D218" s="2" t="s">
        <v>1381</v>
      </c>
      <c r="E218" s="2" t="s">
        <v>1381</v>
      </c>
      <c r="F218" s="2">
        <v>0.0</v>
      </c>
      <c r="G218" s="325"/>
      <c r="I218" s="2" t="e">
        <v>#N/A</v>
      </c>
      <c r="J218" s="2" t="e">
        <v>#N/A</v>
      </c>
    </row>
    <row r="219" ht="12.75" customHeight="1">
      <c r="A219" s="2" t="s">
        <v>799</v>
      </c>
      <c r="B219" s="2" t="s">
        <v>1381</v>
      </c>
      <c r="C219" s="2">
        <f t="shared" si="1"/>
        <v>0</v>
      </c>
      <c r="D219" s="2" t="s">
        <v>1381</v>
      </c>
      <c r="E219" s="2" t="s">
        <v>1381</v>
      </c>
      <c r="F219" s="2">
        <v>0.0</v>
      </c>
      <c r="G219" s="325"/>
      <c r="I219" s="2" t="e">
        <v>#N/A</v>
      </c>
      <c r="J219" s="2" t="e">
        <v>#N/A</v>
      </c>
    </row>
    <row r="220" ht="12.75" customHeight="1">
      <c r="A220" s="2" t="s">
        <v>800</v>
      </c>
      <c r="B220" s="2" t="s">
        <v>1381</v>
      </c>
      <c r="C220" s="2">
        <f t="shared" si="1"/>
        <v>0</v>
      </c>
      <c r="D220" s="2" t="s">
        <v>1381</v>
      </c>
      <c r="E220" s="2" t="s">
        <v>1381</v>
      </c>
      <c r="F220" s="2">
        <v>0.0</v>
      </c>
      <c r="G220" s="325"/>
      <c r="I220" s="2" t="e">
        <v>#N/A</v>
      </c>
      <c r="J220" s="2" t="e">
        <v>#N/A</v>
      </c>
    </row>
    <row r="221" ht="12.75" customHeight="1">
      <c r="A221" s="2" t="s">
        <v>801</v>
      </c>
      <c r="B221" s="2" t="s">
        <v>1381</v>
      </c>
      <c r="C221" s="2">
        <f t="shared" si="1"/>
        <v>0</v>
      </c>
      <c r="D221" s="2" t="s">
        <v>1381</v>
      </c>
      <c r="E221" s="2" t="s">
        <v>1381</v>
      </c>
      <c r="F221" s="2">
        <v>0.0</v>
      </c>
      <c r="G221" s="325"/>
      <c r="I221" s="2" t="e">
        <v>#N/A</v>
      </c>
      <c r="J221" s="2" t="e">
        <v>#N/A</v>
      </c>
    </row>
    <row r="222" ht="12.75" customHeight="1">
      <c r="A222" s="2" t="s">
        <v>802</v>
      </c>
      <c r="B222" s="2" t="s">
        <v>1381</v>
      </c>
      <c r="C222" s="2">
        <f t="shared" si="1"/>
        <v>0</v>
      </c>
      <c r="D222" s="2" t="s">
        <v>1381</v>
      </c>
      <c r="E222" s="2" t="s">
        <v>1381</v>
      </c>
      <c r="F222" s="2">
        <v>0.0</v>
      </c>
      <c r="G222" s="325"/>
      <c r="I222" s="2" t="e">
        <v>#N/A</v>
      </c>
      <c r="J222" s="2" t="e">
        <v>#N/A</v>
      </c>
    </row>
    <row r="223" ht="12.75" customHeight="1">
      <c r="A223" s="2" t="s">
        <v>765</v>
      </c>
      <c r="B223" s="2" t="s">
        <v>1381</v>
      </c>
      <c r="C223" s="2">
        <f t="shared" si="1"/>
        <v>0</v>
      </c>
      <c r="D223" s="2" t="s">
        <v>1381</v>
      </c>
      <c r="E223" s="2" t="s">
        <v>1381</v>
      </c>
      <c r="F223" s="2">
        <v>1.0</v>
      </c>
      <c r="G223" s="325"/>
      <c r="I223" s="2">
        <v>0.0</v>
      </c>
      <c r="J223" s="2">
        <v>0.0</v>
      </c>
    </row>
    <row r="224" ht="12.75" customHeight="1">
      <c r="A224" s="2" t="s">
        <v>803</v>
      </c>
      <c r="B224" s="2" t="s">
        <v>1381</v>
      </c>
      <c r="C224" s="2">
        <f t="shared" si="1"/>
        <v>0</v>
      </c>
      <c r="D224" s="2" t="s">
        <v>1381</v>
      </c>
      <c r="E224" s="2" t="s">
        <v>1381</v>
      </c>
      <c r="F224" s="2">
        <v>0.0</v>
      </c>
      <c r="G224" s="325"/>
      <c r="I224" s="2" t="e">
        <v>#N/A</v>
      </c>
      <c r="J224" s="2" t="e">
        <v>#N/A</v>
      </c>
    </row>
    <row r="225" ht="12.75" customHeight="1">
      <c r="A225" s="2" t="s">
        <v>767</v>
      </c>
      <c r="B225" s="2" t="s">
        <v>1381</v>
      </c>
      <c r="C225" s="2">
        <f t="shared" si="1"/>
        <v>0</v>
      </c>
      <c r="D225" s="2" t="s">
        <v>1381</v>
      </c>
      <c r="E225" s="2" t="s">
        <v>1381</v>
      </c>
      <c r="F225" s="2">
        <v>1.0</v>
      </c>
      <c r="G225" s="325"/>
      <c r="I225" s="2">
        <v>0.0</v>
      </c>
      <c r="J225" s="2">
        <v>0.0</v>
      </c>
    </row>
    <row r="226" ht="12.75" customHeight="1">
      <c r="A226" s="2" t="s">
        <v>804</v>
      </c>
      <c r="B226" s="2" t="s">
        <v>1381</v>
      </c>
      <c r="C226" s="2">
        <f t="shared" si="1"/>
        <v>0</v>
      </c>
      <c r="D226" s="2" t="s">
        <v>1381</v>
      </c>
      <c r="E226" s="2" t="s">
        <v>1381</v>
      </c>
      <c r="F226" s="2">
        <v>0.0</v>
      </c>
      <c r="G226" s="325"/>
      <c r="I226" s="2" t="e">
        <v>#N/A</v>
      </c>
      <c r="J226" s="2" t="e">
        <v>#N/A</v>
      </c>
    </row>
    <row r="227" ht="12.75" customHeight="1">
      <c r="A227" s="2" t="s">
        <v>766</v>
      </c>
      <c r="B227" s="2" t="s">
        <v>1381</v>
      </c>
      <c r="C227" s="2">
        <f t="shared" si="1"/>
        <v>0</v>
      </c>
      <c r="D227" s="2" t="s">
        <v>1381</v>
      </c>
      <c r="E227" s="2" t="s">
        <v>1381</v>
      </c>
      <c r="F227" s="2">
        <v>0.0</v>
      </c>
      <c r="G227" s="325"/>
      <c r="I227" s="2">
        <v>0.0</v>
      </c>
      <c r="J227" s="2">
        <v>0.0</v>
      </c>
    </row>
    <row r="228" ht="12.75" customHeight="1">
      <c r="A228" s="2" t="s">
        <v>663</v>
      </c>
      <c r="B228" s="2" t="s">
        <v>1381</v>
      </c>
      <c r="C228" s="2">
        <f t="shared" si="1"/>
        <v>0</v>
      </c>
      <c r="D228" s="2" t="s">
        <v>1381</v>
      </c>
      <c r="E228" s="2" t="s">
        <v>1381</v>
      </c>
      <c r="F228" s="2">
        <v>1.0</v>
      </c>
      <c r="G228" s="325"/>
      <c r="I228" s="2">
        <v>0.0</v>
      </c>
      <c r="J228" s="2">
        <v>0.0</v>
      </c>
    </row>
    <row r="229" ht="12.75" customHeight="1">
      <c r="A229" s="2" t="s">
        <v>769</v>
      </c>
      <c r="B229" s="2" t="s">
        <v>1381</v>
      </c>
      <c r="C229" s="2">
        <f t="shared" si="1"/>
        <v>0</v>
      </c>
      <c r="D229" s="2" t="s">
        <v>1381</v>
      </c>
      <c r="E229" s="2" t="s">
        <v>1381</v>
      </c>
      <c r="F229" s="2">
        <v>0.0</v>
      </c>
      <c r="G229" s="325"/>
      <c r="I229" s="2">
        <v>0.0</v>
      </c>
      <c r="J229" s="2">
        <v>0.0</v>
      </c>
    </row>
    <row r="230" ht="12.75" customHeight="1">
      <c r="A230" s="2" t="s">
        <v>667</v>
      </c>
      <c r="B230" s="2" t="s">
        <v>1381</v>
      </c>
      <c r="C230" s="2">
        <f t="shared" si="1"/>
        <v>0</v>
      </c>
      <c r="D230" s="2" t="s">
        <v>1381</v>
      </c>
      <c r="E230" s="2" t="s">
        <v>1381</v>
      </c>
      <c r="F230" s="2">
        <v>2.0</v>
      </c>
      <c r="G230" s="325"/>
      <c r="I230" s="2">
        <v>0.0</v>
      </c>
      <c r="J230" s="2">
        <v>0.0</v>
      </c>
    </row>
    <row r="231" ht="12.75" customHeight="1">
      <c r="A231" s="2" t="s">
        <v>805</v>
      </c>
      <c r="B231" s="2" t="s">
        <v>1381</v>
      </c>
      <c r="C231" s="2">
        <f t="shared" si="1"/>
        <v>0</v>
      </c>
      <c r="D231" s="2" t="s">
        <v>1381</v>
      </c>
      <c r="E231" s="2" t="s">
        <v>1381</v>
      </c>
      <c r="F231" s="2">
        <v>0.0</v>
      </c>
      <c r="G231" s="325"/>
      <c r="I231" s="2" t="e">
        <v>#N/A</v>
      </c>
      <c r="J231" s="2" t="e">
        <v>#N/A</v>
      </c>
    </row>
    <row r="232" ht="12.75" customHeight="1">
      <c r="A232" s="2" t="s">
        <v>977</v>
      </c>
      <c r="B232" s="2" t="s">
        <v>1381</v>
      </c>
      <c r="C232" s="2">
        <f t="shared" si="1"/>
        <v>0</v>
      </c>
      <c r="D232" s="2" t="s">
        <v>1381</v>
      </c>
      <c r="E232" s="2" t="s">
        <v>1381</v>
      </c>
      <c r="F232" s="2">
        <v>1.0</v>
      </c>
      <c r="G232" s="325"/>
      <c r="I232" s="2" t="e">
        <v>#N/A</v>
      </c>
      <c r="J232" s="2" t="e">
        <v>#N/A</v>
      </c>
    </row>
    <row r="233" ht="12.75" customHeight="1">
      <c r="A233" s="2" t="s">
        <v>806</v>
      </c>
      <c r="B233" s="2" t="s">
        <v>1381</v>
      </c>
      <c r="C233" s="2">
        <f t="shared" si="1"/>
        <v>0</v>
      </c>
      <c r="D233" s="2" t="s">
        <v>1381</v>
      </c>
      <c r="E233" s="2" t="s">
        <v>1381</v>
      </c>
      <c r="F233" s="2">
        <v>0.0</v>
      </c>
      <c r="G233" s="325"/>
      <c r="I233" s="2" t="e">
        <v>#N/A</v>
      </c>
      <c r="J233" s="2" t="e">
        <v>#N/A</v>
      </c>
    </row>
    <row r="234" ht="12.75" customHeight="1">
      <c r="A234" s="2" t="s">
        <v>973</v>
      </c>
      <c r="B234" s="2" t="s">
        <v>1381</v>
      </c>
      <c r="C234" s="2">
        <f t="shared" si="1"/>
        <v>0</v>
      </c>
      <c r="D234" s="2" t="s">
        <v>1381</v>
      </c>
      <c r="E234" s="2" t="s">
        <v>1381</v>
      </c>
      <c r="F234" s="2">
        <v>0.0</v>
      </c>
      <c r="G234" s="325"/>
      <c r="I234" s="2" t="e">
        <v>#N/A</v>
      </c>
      <c r="J234" s="2" t="e">
        <v>#N/A</v>
      </c>
    </row>
    <row r="235" ht="12.75" customHeight="1">
      <c r="A235" s="2" t="s">
        <v>773</v>
      </c>
      <c r="B235" s="2" t="s">
        <v>1381</v>
      </c>
      <c r="C235" s="2">
        <f t="shared" si="1"/>
        <v>0</v>
      </c>
      <c r="D235" s="2" t="s">
        <v>1381</v>
      </c>
      <c r="E235" s="2" t="s">
        <v>1381</v>
      </c>
      <c r="F235" s="2">
        <v>2.0</v>
      </c>
      <c r="G235" s="325"/>
      <c r="I235" s="2">
        <v>0.0</v>
      </c>
      <c r="J235" s="2">
        <v>0.0</v>
      </c>
    </row>
    <row r="236" ht="12.75" customHeight="1">
      <c r="A236" s="2" t="s">
        <v>979</v>
      </c>
      <c r="B236" s="2" t="s">
        <v>1381</v>
      </c>
      <c r="C236" s="2">
        <f t="shared" si="1"/>
        <v>0</v>
      </c>
      <c r="D236" s="2" t="s">
        <v>1381</v>
      </c>
      <c r="E236" s="2" t="s">
        <v>1381</v>
      </c>
      <c r="F236" s="2">
        <v>0.0</v>
      </c>
      <c r="G236" s="325"/>
      <c r="I236" s="2" t="e">
        <v>#N/A</v>
      </c>
      <c r="J236" s="2" t="e">
        <v>#N/A</v>
      </c>
    </row>
    <row r="237" ht="12.75" customHeight="1">
      <c r="A237" s="2" t="s">
        <v>623</v>
      </c>
      <c r="B237" s="2" t="s">
        <v>1381</v>
      </c>
      <c r="C237" s="2">
        <f t="shared" si="1"/>
        <v>0</v>
      </c>
      <c r="D237" s="2" t="s">
        <v>1381</v>
      </c>
      <c r="E237" s="2" t="s">
        <v>1381</v>
      </c>
      <c r="F237" s="2">
        <v>1.0</v>
      </c>
      <c r="G237" s="325"/>
      <c r="I237" s="2">
        <v>0.0</v>
      </c>
      <c r="J237" s="2">
        <v>0.0</v>
      </c>
    </row>
    <row r="238" ht="12.75" customHeight="1">
      <c r="A238" s="2" t="s">
        <v>970</v>
      </c>
      <c r="B238" s="2" t="s">
        <v>1381</v>
      </c>
      <c r="C238" s="2">
        <f t="shared" si="1"/>
        <v>0</v>
      </c>
      <c r="D238" s="2" t="s">
        <v>1381</v>
      </c>
      <c r="E238" s="2" t="s">
        <v>1381</v>
      </c>
      <c r="F238" s="2">
        <v>0.0</v>
      </c>
      <c r="G238" s="325"/>
      <c r="I238" s="2" t="e">
        <v>#N/A</v>
      </c>
      <c r="J238" s="2" t="e">
        <v>#N/A</v>
      </c>
    </row>
    <row r="239" ht="12.75" customHeight="1">
      <c r="A239" s="2" t="s">
        <v>774</v>
      </c>
      <c r="B239" s="2" t="s">
        <v>1381</v>
      </c>
      <c r="C239" s="2">
        <f t="shared" si="1"/>
        <v>0</v>
      </c>
      <c r="D239" s="2" t="s">
        <v>1381</v>
      </c>
      <c r="E239" s="2" t="s">
        <v>1381</v>
      </c>
      <c r="F239" s="2">
        <v>1.0</v>
      </c>
      <c r="G239" s="325"/>
      <c r="I239" s="2">
        <v>0.0</v>
      </c>
      <c r="J239" s="2">
        <v>0.0</v>
      </c>
    </row>
    <row r="240" ht="12.75" customHeight="1">
      <c r="A240" s="2" t="s">
        <v>807</v>
      </c>
      <c r="B240" s="2" t="s">
        <v>1381</v>
      </c>
      <c r="C240" s="2">
        <f t="shared" si="1"/>
        <v>0</v>
      </c>
      <c r="D240" s="2" t="s">
        <v>1381</v>
      </c>
      <c r="E240" s="2" t="s">
        <v>1381</v>
      </c>
      <c r="F240" s="2">
        <v>0.0</v>
      </c>
      <c r="G240" s="325"/>
      <c r="I240" s="2" t="e">
        <v>#N/A</v>
      </c>
      <c r="J240" s="2" t="e">
        <v>#N/A</v>
      </c>
    </row>
    <row r="241" ht="12.75" customHeight="1">
      <c r="A241" s="2" t="s">
        <v>975</v>
      </c>
      <c r="B241" s="2" t="s">
        <v>1381</v>
      </c>
      <c r="C241" s="2">
        <f t="shared" si="1"/>
        <v>0</v>
      </c>
      <c r="D241" s="2" t="s">
        <v>1381</v>
      </c>
      <c r="E241" s="2" t="s">
        <v>1381</v>
      </c>
      <c r="F241" s="2">
        <v>0.0</v>
      </c>
      <c r="G241" s="325"/>
      <c r="I241" s="2" t="e">
        <v>#N/A</v>
      </c>
      <c r="J241" s="2" t="e">
        <v>#N/A</v>
      </c>
    </row>
    <row r="242" ht="12.75" customHeight="1">
      <c r="A242" s="2" t="s">
        <v>808</v>
      </c>
      <c r="B242" s="2" t="s">
        <v>1381</v>
      </c>
      <c r="C242" s="2">
        <f t="shared" si="1"/>
        <v>0</v>
      </c>
      <c r="D242" s="2" t="s">
        <v>1381</v>
      </c>
      <c r="E242" s="2" t="s">
        <v>1381</v>
      </c>
      <c r="F242" s="2">
        <v>0.0</v>
      </c>
      <c r="G242" s="325"/>
      <c r="I242" s="2" t="e">
        <v>#N/A</v>
      </c>
      <c r="J242" s="2" t="e">
        <v>#N/A</v>
      </c>
    </row>
    <row r="243" ht="12.75" customHeight="1">
      <c r="A243" s="2" t="s">
        <v>809</v>
      </c>
      <c r="B243" s="2" t="s">
        <v>1381</v>
      </c>
      <c r="C243" s="2">
        <f t="shared" si="1"/>
        <v>0</v>
      </c>
      <c r="D243" s="2" t="s">
        <v>1381</v>
      </c>
      <c r="E243" s="2" t="s">
        <v>1381</v>
      </c>
      <c r="F243" s="2">
        <v>0.0</v>
      </c>
      <c r="G243" s="325"/>
      <c r="I243" s="2" t="e">
        <v>#N/A</v>
      </c>
      <c r="J243" s="2" t="e">
        <v>#N/A</v>
      </c>
    </row>
    <row r="244" ht="12.75" customHeight="1">
      <c r="A244" s="2" t="s">
        <v>810</v>
      </c>
      <c r="B244" s="2" t="s">
        <v>1381</v>
      </c>
      <c r="C244" s="2">
        <f t="shared" si="1"/>
        <v>0</v>
      </c>
      <c r="D244" s="2" t="s">
        <v>1381</v>
      </c>
      <c r="E244" s="2" t="s">
        <v>1381</v>
      </c>
      <c r="F244" s="2">
        <v>0.0</v>
      </c>
      <c r="G244" s="325"/>
      <c r="I244" s="2" t="e">
        <v>#N/A</v>
      </c>
      <c r="J244" s="2" t="e">
        <v>#N/A</v>
      </c>
    </row>
    <row r="245" ht="12.75" customHeight="1">
      <c r="A245" s="2" t="s">
        <v>811</v>
      </c>
      <c r="B245" s="2" t="s">
        <v>1381</v>
      </c>
      <c r="C245" s="2">
        <f t="shared" si="1"/>
        <v>0</v>
      </c>
      <c r="D245" s="2" t="s">
        <v>1381</v>
      </c>
      <c r="E245" s="2" t="s">
        <v>1381</v>
      </c>
      <c r="F245" s="2">
        <v>0.0</v>
      </c>
      <c r="G245" s="325"/>
      <c r="I245" s="2" t="e">
        <v>#N/A</v>
      </c>
      <c r="J245" s="2" t="e">
        <v>#N/A</v>
      </c>
    </row>
    <row r="246" ht="12.75" customHeight="1">
      <c r="A246" s="2" t="s">
        <v>776</v>
      </c>
      <c r="B246" s="2" t="s">
        <v>1381</v>
      </c>
      <c r="C246" s="2">
        <f t="shared" si="1"/>
        <v>0</v>
      </c>
      <c r="D246" s="2" t="s">
        <v>1381</v>
      </c>
      <c r="E246" s="2" t="s">
        <v>1381</v>
      </c>
      <c r="F246" s="2">
        <v>0.0</v>
      </c>
      <c r="G246" s="325"/>
      <c r="I246" s="2">
        <v>0.0</v>
      </c>
      <c r="J246" s="2">
        <v>0.0</v>
      </c>
    </row>
    <row r="247" ht="12.75" customHeight="1">
      <c r="A247" s="2" t="s">
        <v>698</v>
      </c>
      <c r="B247" s="2" t="s">
        <v>1381</v>
      </c>
      <c r="C247" s="2">
        <f t="shared" si="1"/>
        <v>0</v>
      </c>
      <c r="D247" s="2" t="s">
        <v>1381</v>
      </c>
      <c r="E247" s="2" t="s">
        <v>1381</v>
      </c>
      <c r="F247" s="2">
        <v>2.0</v>
      </c>
      <c r="G247" s="325"/>
      <c r="I247" s="2">
        <v>0.0</v>
      </c>
      <c r="J247" s="2">
        <v>0.0</v>
      </c>
    </row>
    <row r="248" ht="12.75" customHeight="1">
      <c r="A248" s="2" t="s">
        <v>812</v>
      </c>
      <c r="B248" s="2" t="s">
        <v>1381</v>
      </c>
      <c r="C248" s="2">
        <f t="shared" si="1"/>
        <v>0</v>
      </c>
      <c r="D248" s="2" t="s">
        <v>1381</v>
      </c>
      <c r="E248" s="2" t="s">
        <v>1381</v>
      </c>
      <c r="F248" s="2">
        <v>0.0</v>
      </c>
      <c r="G248" s="325"/>
      <c r="I248" s="2" t="e">
        <v>#N/A</v>
      </c>
      <c r="J248" s="2" t="e">
        <v>#N/A</v>
      </c>
    </row>
    <row r="249" ht="12.75" customHeight="1">
      <c r="A249" s="2" t="s">
        <v>714</v>
      </c>
      <c r="B249" s="2" t="s">
        <v>1381</v>
      </c>
      <c r="C249" s="2">
        <f t="shared" si="1"/>
        <v>0</v>
      </c>
      <c r="D249" s="2" t="s">
        <v>1381</v>
      </c>
      <c r="E249" s="2" t="s">
        <v>1381</v>
      </c>
      <c r="F249" s="2">
        <v>2.0</v>
      </c>
      <c r="G249" s="325"/>
      <c r="I249" s="2">
        <v>487.16</v>
      </c>
      <c r="J249" s="2">
        <v>48716.0</v>
      </c>
    </row>
    <row r="250" ht="12.75" customHeight="1">
      <c r="A250" s="2" t="s">
        <v>778</v>
      </c>
      <c r="B250" s="2" t="s">
        <v>1381</v>
      </c>
      <c r="C250" s="2">
        <f t="shared" si="1"/>
        <v>0</v>
      </c>
      <c r="D250" s="2" t="s">
        <v>1381</v>
      </c>
      <c r="E250" s="2" t="s">
        <v>1381</v>
      </c>
      <c r="F250" s="2">
        <v>1.0</v>
      </c>
      <c r="G250" s="325"/>
      <c r="I250" s="2">
        <v>0.0</v>
      </c>
      <c r="J250" s="2">
        <v>0.0</v>
      </c>
    </row>
    <row r="251" ht="12.75" customHeight="1">
      <c r="A251" s="2" t="s">
        <v>813</v>
      </c>
      <c r="B251" s="2" t="s">
        <v>1381</v>
      </c>
      <c r="C251" s="2">
        <f t="shared" si="1"/>
        <v>0</v>
      </c>
      <c r="D251" s="2" t="s">
        <v>1381</v>
      </c>
      <c r="E251" s="2" t="s">
        <v>1381</v>
      </c>
      <c r="F251" s="2">
        <v>0.0</v>
      </c>
      <c r="G251" s="325"/>
      <c r="I251" s="2" t="e">
        <v>#N/A</v>
      </c>
      <c r="J251" s="2" t="e">
        <v>#N/A</v>
      </c>
    </row>
    <row r="252" ht="12.75" customHeight="1">
      <c r="A252" s="2" t="s">
        <v>959</v>
      </c>
      <c r="B252" s="2" t="s">
        <v>1381</v>
      </c>
      <c r="C252" s="2">
        <f t="shared" si="1"/>
        <v>0</v>
      </c>
      <c r="D252" s="2" t="s">
        <v>1381</v>
      </c>
      <c r="E252" s="2" t="s">
        <v>1381</v>
      </c>
      <c r="F252" s="2">
        <v>0.0</v>
      </c>
      <c r="G252" s="325"/>
      <c r="I252" s="2" t="e">
        <v>#N/A</v>
      </c>
      <c r="J252" s="2" t="e">
        <v>#N/A</v>
      </c>
    </row>
    <row r="253" ht="12.75" customHeight="1">
      <c r="A253" s="2" t="s">
        <v>704</v>
      </c>
      <c r="B253" s="2" t="s">
        <v>1381</v>
      </c>
      <c r="C253" s="2">
        <f t="shared" si="1"/>
        <v>0</v>
      </c>
      <c r="D253" s="2" t="s">
        <v>1381</v>
      </c>
      <c r="E253" s="2" t="s">
        <v>1381</v>
      </c>
      <c r="F253" s="2">
        <v>2.0</v>
      </c>
      <c r="G253" s="325"/>
      <c r="I253" s="2">
        <v>24.3</v>
      </c>
      <c r="J253" s="2">
        <v>2430.0</v>
      </c>
    </row>
    <row r="254" ht="12.75" customHeight="1">
      <c r="A254" s="2" t="s">
        <v>814</v>
      </c>
      <c r="B254" s="2" t="s">
        <v>1381</v>
      </c>
      <c r="C254" s="2">
        <f t="shared" si="1"/>
        <v>0</v>
      </c>
      <c r="D254" s="2" t="s">
        <v>1381</v>
      </c>
      <c r="E254" s="2" t="s">
        <v>1381</v>
      </c>
      <c r="F254" s="2">
        <v>0.0</v>
      </c>
      <c r="G254" s="325"/>
      <c r="I254" s="2" t="e">
        <v>#N/A</v>
      </c>
      <c r="J254" s="2" t="e">
        <v>#N/A</v>
      </c>
    </row>
    <row r="255" ht="12.75" customHeight="1">
      <c r="A255" s="2" t="s">
        <v>815</v>
      </c>
      <c r="B255" s="2" t="s">
        <v>1381</v>
      </c>
      <c r="C255" s="2">
        <f t="shared" si="1"/>
        <v>0</v>
      </c>
      <c r="D255" s="2" t="s">
        <v>1381</v>
      </c>
      <c r="E255" s="2" t="s">
        <v>1381</v>
      </c>
      <c r="F255" s="2">
        <v>0.0</v>
      </c>
      <c r="G255" s="325"/>
      <c r="I255" s="2" t="e">
        <v>#N/A</v>
      </c>
      <c r="J255" s="2" t="e">
        <v>#N/A</v>
      </c>
    </row>
    <row r="256" ht="12.75" customHeight="1">
      <c r="C256" s="92">
        <f>SUM(C5:C255)</f>
        <v>30681150.85</v>
      </c>
      <c r="J256" s="92" t="e">
        <v>#N/A</v>
      </c>
    </row>
    <row r="257" ht="12.75" customHeight="1">
      <c r="C257" s="2"/>
      <c r="J257" s="2">
        <v>0.0</v>
      </c>
    </row>
    <row r="258" ht="12.75" customHeight="1">
      <c r="C258" s="2"/>
    </row>
    <row r="259" ht="12.75" customHeight="1">
      <c r="C259" s="2"/>
    </row>
    <row r="260" ht="12.75" customHeight="1">
      <c r="C260" s="2"/>
    </row>
    <row r="261" ht="12.75" customHeight="1">
      <c r="C261" s="2"/>
    </row>
    <row r="262" ht="12.75" customHeight="1">
      <c r="C262" s="2"/>
    </row>
    <row r="263" ht="12.75" customHeight="1">
      <c r="C263" s="2"/>
    </row>
    <row r="264" ht="12.75" customHeight="1">
      <c r="C264" s="2"/>
    </row>
    <row r="265" ht="12.75" customHeight="1">
      <c r="C265" s="2"/>
    </row>
    <row r="266" ht="12.75" customHeight="1">
      <c r="C266" s="2"/>
    </row>
    <row r="267" ht="12.75" customHeight="1">
      <c r="C267" s="2"/>
    </row>
    <row r="268" ht="12.75" customHeight="1">
      <c r="C268" s="2"/>
    </row>
    <row r="269" ht="12.75" customHeight="1">
      <c r="C269" s="2"/>
    </row>
    <row r="270" ht="12.75" customHeight="1">
      <c r="C270" s="2"/>
    </row>
    <row r="271" ht="12.75" customHeight="1">
      <c r="C271" s="2"/>
    </row>
    <row r="272" ht="12.75" customHeight="1">
      <c r="C272" s="2"/>
    </row>
    <row r="273" ht="12.75" customHeight="1">
      <c r="C273" s="2"/>
    </row>
    <row r="274" ht="12.75" customHeight="1">
      <c r="C274" s="2"/>
    </row>
    <row r="275" ht="12.75" customHeight="1">
      <c r="C275" s="2"/>
    </row>
    <row r="276" ht="12.75" customHeight="1">
      <c r="C276" s="2"/>
    </row>
    <row r="277" ht="12.75" customHeight="1">
      <c r="C277" s="2"/>
    </row>
    <row r="278" ht="12.75" customHeight="1">
      <c r="C278" s="2"/>
    </row>
    <row r="279" ht="12.75" customHeight="1">
      <c r="C279" s="2"/>
    </row>
    <row r="280" ht="12.75" customHeight="1">
      <c r="C280" s="2"/>
    </row>
    <row r="281" ht="12.75" customHeight="1">
      <c r="C281" s="2"/>
    </row>
    <row r="282" ht="12.75" customHeight="1">
      <c r="C282" s="2"/>
    </row>
    <row r="283" ht="12.75" customHeight="1">
      <c r="C283" s="2"/>
    </row>
    <row r="284" ht="12.75" customHeight="1">
      <c r="C284" s="2"/>
    </row>
    <row r="285" ht="12.75" customHeight="1">
      <c r="C285" s="2"/>
    </row>
    <row r="286" ht="12.75" customHeight="1">
      <c r="C286" s="2"/>
    </row>
    <row r="287" ht="12.75" customHeight="1">
      <c r="C287" s="2"/>
    </row>
    <row r="288" ht="12.75" customHeight="1">
      <c r="C288" s="2"/>
    </row>
    <row r="289" ht="12.75" customHeight="1">
      <c r="C289" s="2"/>
    </row>
    <row r="290" ht="12.75" customHeight="1">
      <c r="C290" s="2"/>
    </row>
    <row r="291" ht="12.75" customHeight="1">
      <c r="C291" s="2"/>
    </row>
    <row r="292" ht="12.75" customHeight="1">
      <c r="C292" s="2"/>
    </row>
    <row r="293" ht="12.75" customHeight="1">
      <c r="C293" s="2"/>
    </row>
    <row r="294" ht="12.75" customHeight="1">
      <c r="C294" s="2"/>
    </row>
    <row r="295" ht="12.75" customHeight="1">
      <c r="C295" s="2"/>
    </row>
    <row r="296" ht="12.75" customHeight="1">
      <c r="C296" s="2"/>
    </row>
    <row r="297" ht="12.75" customHeight="1">
      <c r="C297" s="2"/>
    </row>
    <row r="298" ht="12.75" customHeight="1">
      <c r="C298" s="2"/>
    </row>
    <row r="299" ht="12.75" customHeight="1">
      <c r="C299" s="2"/>
    </row>
    <row r="300" ht="12.75" customHeight="1">
      <c r="C300" s="2"/>
    </row>
    <row r="301" ht="12.75" customHeight="1">
      <c r="C301" s="2"/>
    </row>
    <row r="302" ht="12.75" customHeight="1">
      <c r="C302" s="2"/>
    </row>
    <row r="303" ht="12.75" customHeight="1">
      <c r="C303" s="2"/>
    </row>
    <row r="304" ht="12.75" customHeight="1">
      <c r="C304" s="2"/>
    </row>
    <row r="305" ht="12.75" customHeight="1">
      <c r="C305" s="2"/>
    </row>
    <row r="306" ht="12.75" customHeight="1">
      <c r="C306" s="2"/>
    </row>
    <row r="307" ht="12.75" customHeight="1">
      <c r="C307" s="2"/>
    </row>
    <row r="308" ht="12.75" customHeight="1">
      <c r="C308" s="2"/>
    </row>
    <row r="309" ht="12.75" customHeight="1">
      <c r="C309" s="2"/>
    </row>
    <row r="310" ht="12.75" customHeight="1">
      <c r="C310" s="2"/>
    </row>
    <row r="311" ht="12.75" customHeight="1">
      <c r="C311" s="2"/>
    </row>
    <row r="312" ht="12.75" customHeight="1">
      <c r="C312" s="2"/>
    </row>
    <row r="313" ht="12.75" customHeight="1">
      <c r="C313" s="2"/>
    </row>
    <row r="314" ht="12.75" customHeight="1">
      <c r="C314" s="2"/>
    </row>
    <row r="315" ht="12.75" customHeight="1">
      <c r="C315" s="2"/>
    </row>
    <row r="316" ht="12.75" customHeight="1">
      <c r="C316" s="2"/>
    </row>
    <row r="317" ht="12.75" customHeight="1">
      <c r="C317" s="2"/>
    </row>
    <row r="318" ht="12.75" customHeight="1">
      <c r="C318" s="2"/>
    </row>
    <row r="319" ht="12.75" customHeight="1">
      <c r="C319" s="2"/>
    </row>
    <row r="320" ht="12.75" customHeight="1">
      <c r="C320" s="2"/>
    </row>
    <row r="321" ht="12.75" customHeight="1">
      <c r="C321" s="2"/>
    </row>
    <row r="322" ht="12.75" customHeight="1">
      <c r="C322" s="2"/>
    </row>
    <row r="323" ht="12.75" customHeight="1">
      <c r="C323" s="2"/>
    </row>
    <row r="324" ht="12.75" customHeight="1">
      <c r="C324" s="2"/>
    </row>
    <row r="325" ht="12.75" customHeight="1">
      <c r="C325" s="2"/>
    </row>
    <row r="326" ht="12.75" customHeight="1">
      <c r="C326" s="2"/>
    </row>
    <row r="327" ht="12.75" customHeight="1">
      <c r="C327" s="2"/>
    </row>
    <row r="328" ht="12.75" customHeight="1">
      <c r="C328" s="2"/>
    </row>
    <row r="329" ht="12.75" customHeight="1">
      <c r="C329" s="2"/>
    </row>
    <row r="330" ht="12.75" customHeight="1">
      <c r="C330" s="2"/>
    </row>
    <row r="331" ht="12.75" customHeight="1">
      <c r="C331" s="2"/>
    </row>
    <row r="332" ht="12.75" customHeight="1">
      <c r="C332" s="2"/>
    </row>
    <row r="333" ht="12.75" customHeight="1">
      <c r="C333" s="2"/>
    </row>
    <row r="334" ht="12.75" customHeight="1">
      <c r="C334" s="2"/>
    </row>
    <row r="335" ht="12.75" customHeight="1">
      <c r="C335" s="2"/>
    </row>
    <row r="336" ht="12.75" customHeight="1">
      <c r="C336" s="2"/>
    </row>
    <row r="337" ht="12.75" customHeight="1">
      <c r="C337" s="2"/>
    </row>
    <row r="338" ht="12.75" customHeight="1">
      <c r="C338" s="2"/>
    </row>
    <row r="339" ht="12.75" customHeight="1">
      <c r="C339" s="2"/>
    </row>
    <row r="340" ht="12.75" customHeight="1">
      <c r="C340" s="2"/>
    </row>
    <row r="341" ht="12.75" customHeight="1">
      <c r="C341" s="2"/>
    </row>
    <row r="342" ht="12.75" customHeight="1">
      <c r="C342" s="2"/>
    </row>
    <row r="343" ht="12.75" customHeight="1">
      <c r="C343" s="2"/>
    </row>
    <row r="344" ht="12.75" customHeight="1">
      <c r="C344" s="2"/>
    </row>
    <row r="345" ht="12.75" customHeight="1">
      <c r="C345" s="2"/>
    </row>
    <row r="346" ht="12.75" customHeight="1">
      <c r="C346" s="2"/>
    </row>
    <row r="347" ht="12.75" customHeight="1">
      <c r="C347" s="2"/>
    </row>
    <row r="348" ht="12.75" customHeight="1">
      <c r="C348" s="2"/>
    </row>
    <row r="349" ht="12.75" customHeight="1">
      <c r="C349" s="2"/>
    </row>
    <row r="350" ht="12.75" customHeight="1">
      <c r="C350" s="2"/>
    </row>
    <row r="351" ht="12.75" customHeight="1">
      <c r="C351" s="2"/>
    </row>
    <row r="352" ht="12.75" customHeight="1">
      <c r="C352" s="2"/>
    </row>
    <row r="353" ht="12.75" customHeight="1">
      <c r="C353" s="2"/>
    </row>
    <row r="354" ht="12.75" customHeight="1">
      <c r="C354" s="2"/>
    </row>
    <row r="355" ht="12.75" customHeight="1">
      <c r="C355" s="2"/>
    </row>
    <row r="356" ht="12.75" customHeight="1">
      <c r="C356" s="2"/>
    </row>
    <row r="357" ht="12.75" customHeight="1">
      <c r="C357" s="2"/>
    </row>
    <row r="358" ht="12.75" customHeight="1">
      <c r="C358" s="2"/>
    </row>
    <row r="359" ht="12.75" customHeight="1">
      <c r="C359" s="2"/>
    </row>
    <row r="360" ht="12.75" customHeight="1">
      <c r="C360" s="2"/>
    </row>
    <row r="361" ht="12.75" customHeight="1">
      <c r="C361" s="2"/>
    </row>
    <row r="362" ht="12.75" customHeight="1">
      <c r="C362" s="2"/>
    </row>
    <row r="363" ht="12.75" customHeight="1">
      <c r="C363" s="2"/>
    </row>
    <row r="364" ht="12.75" customHeight="1">
      <c r="C364" s="2"/>
    </row>
    <row r="365" ht="12.75" customHeight="1">
      <c r="C365" s="2"/>
    </row>
    <row r="366" ht="12.75" customHeight="1">
      <c r="C366" s="2"/>
    </row>
    <row r="367" ht="12.75" customHeight="1">
      <c r="C367" s="2"/>
    </row>
    <row r="368" ht="12.75" customHeight="1">
      <c r="C368" s="2"/>
    </row>
    <row r="369" ht="12.75" customHeight="1">
      <c r="C369" s="2"/>
    </row>
    <row r="370" ht="12.75" customHeight="1">
      <c r="C370" s="2"/>
    </row>
    <row r="371" ht="12.75" customHeight="1">
      <c r="C371" s="2"/>
    </row>
    <row r="372" ht="12.75" customHeight="1">
      <c r="C372" s="2"/>
    </row>
    <row r="373" ht="12.75" customHeight="1">
      <c r="C373" s="2"/>
    </row>
    <row r="374" ht="12.75" customHeight="1">
      <c r="C374" s="2"/>
    </row>
    <row r="375" ht="12.75" customHeight="1">
      <c r="C375" s="2"/>
    </row>
    <row r="376" ht="12.75" customHeight="1">
      <c r="C376" s="2"/>
    </row>
    <row r="377" ht="12.75" customHeight="1">
      <c r="C377" s="2"/>
    </row>
    <row r="378" ht="12.75" customHeight="1">
      <c r="C378" s="2"/>
    </row>
    <row r="379" ht="12.75" customHeight="1">
      <c r="C379" s="2"/>
    </row>
    <row r="380" ht="12.75" customHeight="1">
      <c r="C380" s="2"/>
    </row>
    <row r="381" ht="12.75" customHeight="1">
      <c r="C381" s="2"/>
    </row>
    <row r="382" ht="12.75" customHeight="1">
      <c r="C382" s="2"/>
    </row>
    <row r="383" ht="12.75" customHeight="1">
      <c r="C383" s="2"/>
    </row>
    <row r="384" ht="12.75" customHeight="1">
      <c r="C384" s="2"/>
    </row>
    <row r="385" ht="12.75" customHeight="1">
      <c r="C385" s="2"/>
    </row>
    <row r="386" ht="12.75" customHeight="1">
      <c r="C386" s="2"/>
    </row>
    <row r="387" ht="12.75" customHeight="1">
      <c r="C387" s="2"/>
    </row>
    <row r="388" ht="12.75" customHeight="1">
      <c r="C388" s="2"/>
    </row>
    <row r="389" ht="12.75" customHeight="1">
      <c r="C389" s="2"/>
    </row>
    <row r="390" ht="12.75" customHeight="1">
      <c r="C390" s="2"/>
    </row>
    <row r="391" ht="12.75" customHeight="1">
      <c r="C391" s="2"/>
    </row>
    <row r="392" ht="12.75" customHeight="1">
      <c r="C392" s="2"/>
    </row>
    <row r="393" ht="12.75" customHeight="1">
      <c r="C393" s="2"/>
    </row>
    <row r="394" ht="12.75" customHeight="1">
      <c r="C394" s="2"/>
    </row>
    <row r="395" ht="12.75" customHeight="1">
      <c r="C395" s="2"/>
    </row>
    <row r="396" ht="12.75" customHeight="1">
      <c r="C396" s="2"/>
    </row>
    <row r="397" ht="12.75" customHeight="1">
      <c r="C397" s="2"/>
    </row>
    <row r="398" ht="12.75" customHeight="1">
      <c r="C398" s="2"/>
    </row>
    <row r="399" ht="12.75" customHeight="1">
      <c r="C399" s="2"/>
    </row>
    <row r="400" ht="12.75" customHeight="1">
      <c r="C400" s="2"/>
    </row>
    <row r="401" ht="12.75" customHeight="1">
      <c r="C401" s="2"/>
    </row>
    <row r="402" ht="12.75" customHeight="1">
      <c r="C402" s="2"/>
    </row>
    <row r="403" ht="12.75" customHeight="1">
      <c r="C403" s="2"/>
    </row>
    <row r="404" ht="12.75" customHeight="1">
      <c r="C404" s="2"/>
    </row>
    <row r="405" ht="12.75" customHeight="1">
      <c r="C405" s="2"/>
    </row>
    <row r="406" ht="12.75" customHeight="1">
      <c r="C406" s="2"/>
    </row>
    <row r="407" ht="12.75" customHeight="1">
      <c r="C407" s="2"/>
    </row>
    <row r="408" ht="12.75" customHeight="1">
      <c r="C408" s="2"/>
    </row>
    <row r="409" ht="12.75" customHeight="1">
      <c r="C409" s="2"/>
    </row>
    <row r="410" ht="12.75" customHeight="1">
      <c r="C410" s="2"/>
    </row>
    <row r="411" ht="12.75" customHeight="1">
      <c r="C411" s="2"/>
    </row>
    <row r="412" ht="12.75" customHeight="1">
      <c r="C412" s="2"/>
    </row>
    <row r="413" ht="12.75" customHeight="1">
      <c r="C413" s="2"/>
    </row>
    <row r="414" ht="12.75" customHeight="1">
      <c r="C414" s="2"/>
    </row>
    <row r="415" ht="12.75" customHeight="1">
      <c r="C415" s="2"/>
    </row>
    <row r="416" ht="12.75" customHeight="1">
      <c r="C416" s="2"/>
    </row>
    <row r="417" ht="12.75" customHeight="1">
      <c r="C417" s="2"/>
    </row>
    <row r="418" ht="12.75" customHeight="1">
      <c r="C418" s="2"/>
    </row>
    <row r="419" ht="12.75" customHeight="1">
      <c r="C419" s="2"/>
    </row>
    <row r="420" ht="12.75" customHeight="1">
      <c r="C420" s="2"/>
    </row>
    <row r="421" ht="12.75" customHeight="1">
      <c r="C421" s="2"/>
    </row>
    <row r="422" ht="12.75" customHeight="1">
      <c r="C422" s="2"/>
    </row>
    <row r="423" ht="12.75" customHeight="1">
      <c r="C423" s="2"/>
    </row>
    <row r="424" ht="12.75" customHeight="1">
      <c r="C424" s="2"/>
    </row>
    <row r="425" ht="12.75" customHeight="1">
      <c r="C425" s="2"/>
    </row>
    <row r="426" ht="12.75" customHeight="1">
      <c r="C426" s="2"/>
    </row>
    <row r="427" ht="12.75" customHeight="1">
      <c r="C427" s="2"/>
    </row>
    <row r="428" ht="12.75" customHeight="1">
      <c r="C428" s="2"/>
    </row>
    <row r="429" ht="12.75" customHeight="1">
      <c r="C429" s="2"/>
    </row>
    <row r="430" ht="12.75" customHeight="1">
      <c r="C430" s="2"/>
    </row>
    <row r="431" ht="12.75" customHeight="1">
      <c r="C431" s="2"/>
    </row>
    <row r="432" ht="12.75" customHeight="1">
      <c r="C432" s="2"/>
    </row>
    <row r="433" ht="12.75" customHeight="1">
      <c r="C433" s="2"/>
    </row>
    <row r="434" ht="12.75" customHeight="1">
      <c r="C434" s="2"/>
    </row>
    <row r="435" ht="12.75" customHeight="1">
      <c r="C435" s="2"/>
    </row>
    <row r="436" ht="12.75" customHeight="1">
      <c r="C436" s="2"/>
    </row>
    <row r="437" ht="12.75" customHeight="1">
      <c r="C437" s="2"/>
    </row>
    <row r="438" ht="12.75" customHeight="1">
      <c r="C438" s="2"/>
    </row>
    <row r="439" ht="12.75" customHeight="1">
      <c r="C439" s="2"/>
    </row>
    <row r="440" ht="12.75" customHeight="1">
      <c r="C440" s="2"/>
    </row>
    <row r="441" ht="12.75" customHeight="1">
      <c r="C441" s="2"/>
    </row>
    <row r="442" ht="12.75" customHeight="1">
      <c r="C442" s="2"/>
    </row>
    <row r="443" ht="12.75" customHeight="1">
      <c r="C443" s="2"/>
    </row>
    <row r="444" ht="12.75" customHeight="1">
      <c r="C444" s="2"/>
    </row>
    <row r="445" ht="12.75" customHeight="1">
      <c r="C445" s="2"/>
    </row>
    <row r="446" ht="12.75" customHeight="1">
      <c r="C446" s="2"/>
    </row>
    <row r="447" ht="12.75" customHeight="1">
      <c r="C447" s="2"/>
    </row>
    <row r="448" ht="12.75" customHeight="1">
      <c r="C448" s="2"/>
    </row>
    <row r="449" ht="12.75" customHeight="1">
      <c r="C449" s="2"/>
    </row>
    <row r="450" ht="12.75" customHeight="1">
      <c r="C450" s="2"/>
    </row>
    <row r="451" ht="12.75" customHeight="1">
      <c r="C451" s="2"/>
    </row>
    <row r="452" ht="12.75" customHeight="1">
      <c r="C452" s="2"/>
    </row>
    <row r="453" ht="12.75" customHeight="1">
      <c r="C453" s="2"/>
    </row>
    <row r="454" ht="12.75" customHeight="1">
      <c r="C454" s="2"/>
    </row>
    <row r="455" ht="12.75" customHeight="1">
      <c r="C455" s="2"/>
    </row>
    <row r="456" ht="12.75" customHeight="1">
      <c r="C456" s="2"/>
    </row>
    <row r="457" ht="12.75" customHeight="1">
      <c r="C457" s="2"/>
    </row>
    <row r="458" ht="12.75" customHeight="1">
      <c r="C458" s="2"/>
    </row>
    <row r="459" ht="12.75" customHeight="1">
      <c r="C459" s="2"/>
    </row>
    <row r="460" ht="12.75" customHeight="1">
      <c r="C460" s="2"/>
    </row>
    <row r="461" ht="12.75" customHeight="1">
      <c r="C461" s="2"/>
    </row>
    <row r="462" ht="12.75" customHeight="1">
      <c r="C462" s="2"/>
    </row>
    <row r="463" ht="12.75" customHeight="1">
      <c r="C463" s="2"/>
    </row>
    <row r="464" ht="12.75" customHeight="1">
      <c r="C464" s="2"/>
    </row>
    <row r="465" ht="12.75" customHeight="1">
      <c r="C465" s="2"/>
    </row>
    <row r="466" ht="12.75" customHeight="1">
      <c r="C466" s="2"/>
    </row>
    <row r="467" ht="12.75" customHeight="1">
      <c r="C467" s="2"/>
    </row>
    <row r="468" ht="12.75" customHeight="1">
      <c r="C468" s="2"/>
    </row>
    <row r="469" ht="12.75" customHeight="1">
      <c r="C469" s="2"/>
    </row>
    <row r="470" ht="12.75" customHeight="1">
      <c r="C470" s="2"/>
    </row>
    <row r="471" ht="12.75" customHeight="1">
      <c r="C471" s="2"/>
    </row>
    <row r="472" ht="12.75" customHeight="1">
      <c r="C472" s="2"/>
    </row>
    <row r="473" ht="12.75" customHeight="1">
      <c r="C473" s="2"/>
    </row>
    <row r="474" ht="12.75" customHeight="1">
      <c r="C474" s="2"/>
    </row>
    <row r="475" ht="12.75" customHeight="1">
      <c r="C475" s="2"/>
    </row>
    <row r="476" ht="12.75" customHeight="1">
      <c r="C476" s="2"/>
    </row>
    <row r="477" ht="12.75" customHeight="1">
      <c r="C477" s="2"/>
    </row>
    <row r="478" ht="12.75" customHeight="1">
      <c r="C478" s="2"/>
    </row>
    <row r="479" ht="12.75" customHeight="1">
      <c r="C479" s="2"/>
    </row>
    <row r="480" ht="12.75" customHeight="1">
      <c r="C480" s="2"/>
    </row>
    <row r="481" ht="12.75" customHeight="1">
      <c r="C481" s="2"/>
    </row>
    <row r="482" ht="12.75" customHeight="1">
      <c r="C482" s="2"/>
    </row>
    <row r="483" ht="12.75" customHeight="1">
      <c r="C483" s="2"/>
    </row>
    <row r="484" ht="12.75" customHeight="1">
      <c r="C484" s="2"/>
    </row>
    <row r="485" ht="12.75" customHeight="1">
      <c r="C485" s="2"/>
    </row>
    <row r="486" ht="12.75" customHeight="1">
      <c r="C486" s="2"/>
    </row>
    <row r="487" ht="12.75" customHeight="1">
      <c r="C487" s="2"/>
    </row>
    <row r="488" ht="12.75" customHeight="1">
      <c r="C488" s="2"/>
    </row>
    <row r="489" ht="12.75" customHeight="1">
      <c r="C489" s="2"/>
    </row>
    <row r="490" ht="12.75" customHeight="1">
      <c r="C490" s="2"/>
    </row>
    <row r="491" ht="12.75" customHeight="1">
      <c r="C491" s="2"/>
    </row>
    <row r="492" ht="12.75" customHeight="1">
      <c r="C492" s="2"/>
    </row>
    <row r="493" ht="12.75" customHeight="1">
      <c r="C493" s="2"/>
    </row>
    <row r="494" ht="12.75" customHeight="1">
      <c r="C494" s="2"/>
    </row>
    <row r="495" ht="12.75" customHeight="1">
      <c r="C495" s="2"/>
    </row>
    <row r="496" ht="12.75" customHeight="1">
      <c r="C496" s="2"/>
    </row>
    <row r="497" ht="12.75" customHeight="1">
      <c r="C497" s="2"/>
    </row>
    <row r="498" ht="12.75" customHeight="1">
      <c r="C498" s="2"/>
    </row>
    <row r="499" ht="12.75" customHeight="1">
      <c r="C499" s="2"/>
    </row>
    <row r="500" ht="12.75" customHeight="1">
      <c r="C500" s="2"/>
    </row>
    <row r="501" ht="12.75" customHeight="1">
      <c r="C501" s="2"/>
    </row>
    <row r="502" ht="12.75" customHeight="1">
      <c r="C502" s="2"/>
    </row>
    <row r="503" ht="12.75" customHeight="1">
      <c r="C503" s="2"/>
    </row>
    <row r="504" ht="12.75" customHeight="1">
      <c r="C504" s="2"/>
    </row>
    <row r="505" ht="12.75" customHeight="1">
      <c r="C505" s="2"/>
    </row>
    <row r="506" ht="12.75" customHeight="1">
      <c r="C506" s="2"/>
    </row>
    <row r="507" ht="12.75" customHeight="1">
      <c r="C507" s="2"/>
    </row>
    <row r="508" ht="12.75" customHeight="1">
      <c r="C508" s="2"/>
    </row>
    <row r="509" ht="12.75" customHeight="1">
      <c r="C509" s="2"/>
    </row>
    <row r="510" ht="12.75" customHeight="1">
      <c r="C510" s="2"/>
    </row>
    <row r="511" ht="12.75" customHeight="1">
      <c r="C511" s="2"/>
    </row>
    <row r="512" ht="12.75" customHeight="1">
      <c r="C512" s="2"/>
    </row>
    <row r="513" ht="12.75" customHeight="1">
      <c r="C513" s="2"/>
    </row>
    <row r="514" ht="12.75" customHeight="1">
      <c r="C514" s="2"/>
    </row>
    <row r="515" ht="12.75" customHeight="1">
      <c r="C515" s="2"/>
    </row>
    <row r="516" ht="12.75" customHeight="1">
      <c r="C516" s="2"/>
    </row>
    <row r="517" ht="12.75" customHeight="1">
      <c r="C517" s="2"/>
    </row>
    <row r="518" ht="12.75" customHeight="1">
      <c r="C518" s="2"/>
    </row>
    <row r="519" ht="12.75" customHeight="1">
      <c r="C519" s="2"/>
    </row>
    <row r="520" ht="12.75" customHeight="1">
      <c r="C520" s="2"/>
    </row>
    <row r="521" ht="12.75" customHeight="1">
      <c r="C521" s="2"/>
    </row>
    <row r="522" ht="12.75" customHeight="1">
      <c r="C522" s="2"/>
    </row>
    <row r="523" ht="12.75" customHeight="1">
      <c r="C523" s="2"/>
    </row>
    <row r="524" ht="12.75" customHeight="1">
      <c r="C524" s="2"/>
    </row>
    <row r="525" ht="12.75" customHeight="1">
      <c r="C525" s="2"/>
    </row>
    <row r="526" ht="12.75" customHeight="1">
      <c r="C526" s="2"/>
    </row>
    <row r="527" ht="12.75" customHeight="1">
      <c r="C527" s="2"/>
    </row>
    <row r="528" ht="12.75" customHeight="1">
      <c r="C528" s="2"/>
    </row>
    <row r="529" ht="12.75" customHeight="1">
      <c r="C529" s="2"/>
    </row>
    <row r="530" ht="12.75" customHeight="1">
      <c r="C530" s="2"/>
    </row>
    <row r="531" ht="12.75" customHeight="1">
      <c r="C531" s="2"/>
    </row>
    <row r="532" ht="12.75" customHeight="1">
      <c r="C532" s="2"/>
    </row>
    <row r="533" ht="12.75" customHeight="1">
      <c r="C533" s="2"/>
    </row>
    <row r="534" ht="12.75" customHeight="1">
      <c r="C534" s="2"/>
    </row>
    <row r="535" ht="12.75" customHeight="1">
      <c r="C535" s="2"/>
    </row>
    <row r="536" ht="12.75" customHeight="1">
      <c r="C536" s="2"/>
    </row>
    <row r="537" ht="12.75" customHeight="1">
      <c r="C537" s="2"/>
    </row>
    <row r="538" ht="12.75" customHeight="1">
      <c r="C538" s="2"/>
    </row>
    <row r="539" ht="12.75" customHeight="1">
      <c r="C539" s="2"/>
    </row>
    <row r="540" ht="12.75" customHeight="1">
      <c r="C540" s="2"/>
    </row>
    <row r="541" ht="12.75" customHeight="1">
      <c r="C541" s="2"/>
    </row>
    <row r="542" ht="12.75" customHeight="1">
      <c r="C542" s="2"/>
    </row>
    <row r="543" ht="12.75" customHeight="1">
      <c r="C543" s="2"/>
    </row>
    <row r="544" ht="12.75" customHeight="1">
      <c r="C544" s="2"/>
    </row>
    <row r="545" ht="12.75" customHeight="1">
      <c r="C545" s="2"/>
    </row>
    <row r="546" ht="12.75" customHeight="1">
      <c r="C546" s="2"/>
    </row>
    <row r="547" ht="12.75" customHeight="1">
      <c r="C547" s="2"/>
    </row>
    <row r="548" ht="12.75" customHeight="1">
      <c r="C548" s="2"/>
    </row>
    <row r="549" ht="12.75" customHeight="1">
      <c r="C549" s="2"/>
    </row>
    <row r="550" ht="12.75" customHeight="1">
      <c r="C550" s="2"/>
    </row>
    <row r="551" ht="12.75" customHeight="1">
      <c r="C551" s="2"/>
    </row>
    <row r="552" ht="12.75" customHeight="1">
      <c r="C552" s="2"/>
    </row>
    <row r="553" ht="12.75" customHeight="1">
      <c r="C553" s="2"/>
    </row>
    <row r="554" ht="12.75" customHeight="1">
      <c r="C554" s="2"/>
    </row>
    <row r="555" ht="12.75" customHeight="1">
      <c r="C555" s="2"/>
    </row>
    <row r="556" ht="12.75" customHeight="1">
      <c r="C556" s="2"/>
    </row>
    <row r="557" ht="12.75" customHeight="1">
      <c r="C557" s="2"/>
    </row>
    <row r="558" ht="12.75" customHeight="1">
      <c r="C558" s="2"/>
    </row>
    <row r="559" ht="12.75" customHeight="1">
      <c r="C559" s="2"/>
    </row>
    <row r="560" ht="12.75" customHeight="1">
      <c r="C560" s="2"/>
    </row>
    <row r="561" ht="12.75" customHeight="1">
      <c r="C561" s="2"/>
    </row>
    <row r="562" ht="12.75" customHeight="1">
      <c r="C562" s="2"/>
    </row>
    <row r="563" ht="12.75" customHeight="1">
      <c r="C563" s="2"/>
    </row>
    <row r="564" ht="12.75" customHeight="1">
      <c r="C564" s="2"/>
    </row>
    <row r="565" ht="12.75" customHeight="1">
      <c r="C565" s="2"/>
    </row>
    <row r="566" ht="12.75" customHeight="1">
      <c r="C566" s="2"/>
    </row>
    <row r="567" ht="12.75" customHeight="1">
      <c r="C567" s="2"/>
    </row>
    <row r="568" ht="12.75" customHeight="1">
      <c r="C568" s="2"/>
    </row>
    <row r="569" ht="12.75" customHeight="1">
      <c r="C569" s="2"/>
    </row>
    <row r="570" ht="12.75" customHeight="1">
      <c r="C570" s="2"/>
    </row>
    <row r="571" ht="12.75" customHeight="1">
      <c r="C571" s="2"/>
    </row>
    <row r="572" ht="12.75" customHeight="1">
      <c r="C572" s="2"/>
    </row>
    <row r="573" ht="12.75" customHeight="1">
      <c r="C573" s="2"/>
    </row>
    <row r="574" ht="12.75" customHeight="1">
      <c r="C574" s="2"/>
    </row>
    <row r="575" ht="12.75" customHeight="1">
      <c r="C575" s="2"/>
    </row>
    <row r="576" ht="12.75" customHeight="1">
      <c r="C576" s="2"/>
    </row>
    <row r="577" ht="12.75" customHeight="1">
      <c r="C577" s="2"/>
    </row>
    <row r="578" ht="12.75" customHeight="1">
      <c r="C578" s="2"/>
    </row>
    <row r="579" ht="12.75" customHeight="1">
      <c r="C579" s="2"/>
    </row>
    <row r="580" ht="12.75" customHeight="1">
      <c r="C580" s="2"/>
    </row>
    <row r="581" ht="12.75" customHeight="1">
      <c r="C581" s="2"/>
    </row>
    <row r="582" ht="12.75" customHeight="1">
      <c r="C582" s="2"/>
    </row>
    <row r="583" ht="12.75" customHeight="1">
      <c r="C583" s="2"/>
    </row>
    <row r="584" ht="12.75" customHeight="1">
      <c r="C584" s="2"/>
    </row>
    <row r="585" ht="12.75" customHeight="1">
      <c r="C585" s="2"/>
    </row>
    <row r="586" ht="12.75" customHeight="1">
      <c r="C586" s="2"/>
    </row>
    <row r="587" ht="12.75" customHeight="1">
      <c r="C587" s="2"/>
    </row>
    <row r="588" ht="12.75" customHeight="1">
      <c r="C588" s="2"/>
    </row>
    <row r="589" ht="12.75" customHeight="1">
      <c r="C589" s="2"/>
    </row>
    <row r="590" ht="12.75" customHeight="1">
      <c r="C590" s="2"/>
    </row>
    <row r="591" ht="12.75" customHeight="1">
      <c r="C591" s="2"/>
    </row>
    <row r="592" ht="12.75" customHeight="1">
      <c r="C592" s="2"/>
    </row>
    <row r="593" ht="12.75" customHeight="1">
      <c r="C593" s="2"/>
    </row>
    <row r="594" ht="12.75" customHeight="1">
      <c r="C594" s="2"/>
    </row>
    <row r="595" ht="12.75" customHeight="1">
      <c r="C595" s="2"/>
    </row>
    <row r="596" ht="12.75" customHeight="1">
      <c r="C596" s="2"/>
    </row>
    <row r="597" ht="12.75" customHeight="1">
      <c r="C597" s="2"/>
    </row>
    <row r="598" ht="12.75" customHeight="1">
      <c r="C598" s="2"/>
    </row>
    <row r="599" ht="12.75" customHeight="1">
      <c r="C599" s="2"/>
    </row>
    <row r="600" ht="12.75" customHeight="1">
      <c r="C600" s="2"/>
    </row>
    <row r="601" ht="12.75" customHeight="1">
      <c r="C601" s="2"/>
    </row>
    <row r="602" ht="12.75" customHeight="1">
      <c r="C602" s="2"/>
    </row>
    <row r="603" ht="12.75" customHeight="1">
      <c r="C603" s="2"/>
    </row>
    <row r="604" ht="12.75" customHeight="1">
      <c r="C604" s="2"/>
    </row>
    <row r="605" ht="12.75" customHeight="1">
      <c r="C605" s="2"/>
    </row>
    <row r="606" ht="12.75" customHeight="1">
      <c r="C606" s="2"/>
    </row>
    <row r="607" ht="12.75" customHeight="1">
      <c r="C607" s="2"/>
    </row>
    <row r="608" ht="12.75" customHeight="1">
      <c r="C608" s="2"/>
    </row>
    <row r="609" ht="12.75" customHeight="1">
      <c r="C609" s="2"/>
    </row>
    <row r="610" ht="12.75" customHeight="1">
      <c r="C610" s="2"/>
    </row>
    <row r="611" ht="12.75" customHeight="1">
      <c r="C611" s="2"/>
    </row>
    <row r="612" ht="12.75" customHeight="1">
      <c r="C612" s="2"/>
    </row>
    <row r="613" ht="12.75" customHeight="1">
      <c r="C613" s="2"/>
    </row>
    <row r="614" ht="12.75" customHeight="1">
      <c r="C614" s="2"/>
    </row>
    <row r="615" ht="12.75" customHeight="1">
      <c r="C615" s="2"/>
    </row>
    <row r="616" ht="12.75" customHeight="1">
      <c r="C616" s="2"/>
    </row>
    <row r="617" ht="12.75" customHeight="1">
      <c r="C617" s="2"/>
    </row>
    <row r="618" ht="12.75" customHeight="1">
      <c r="C618" s="2"/>
    </row>
    <row r="619" ht="12.75" customHeight="1">
      <c r="C619" s="2"/>
    </row>
    <row r="620" ht="12.75" customHeight="1">
      <c r="C620" s="2"/>
    </row>
    <row r="621" ht="12.75" customHeight="1">
      <c r="C621" s="2"/>
    </row>
    <row r="622" ht="12.75" customHeight="1">
      <c r="C622" s="2"/>
    </row>
    <row r="623" ht="12.75" customHeight="1">
      <c r="C623" s="2"/>
    </row>
    <row r="624" ht="12.75" customHeight="1">
      <c r="C624" s="2"/>
    </row>
    <row r="625" ht="12.75" customHeight="1">
      <c r="C625" s="2"/>
    </row>
    <row r="626" ht="12.75" customHeight="1">
      <c r="C626" s="2"/>
    </row>
    <row r="627" ht="12.75" customHeight="1">
      <c r="C627" s="2"/>
    </row>
    <row r="628" ht="12.75" customHeight="1">
      <c r="C628" s="2"/>
    </row>
    <row r="629" ht="12.75" customHeight="1">
      <c r="C629" s="2"/>
    </row>
    <row r="630" ht="12.75" customHeight="1">
      <c r="C630" s="2"/>
    </row>
    <row r="631" ht="12.75" customHeight="1">
      <c r="C631" s="2"/>
    </row>
    <row r="632" ht="12.75" customHeight="1">
      <c r="C632" s="2"/>
    </row>
    <row r="633" ht="12.75" customHeight="1">
      <c r="C633" s="2"/>
    </row>
    <row r="634" ht="12.75" customHeight="1">
      <c r="C634" s="2"/>
    </row>
    <row r="635" ht="12.75" customHeight="1">
      <c r="C635" s="2"/>
    </row>
    <row r="636" ht="12.75" customHeight="1">
      <c r="C636" s="2"/>
    </row>
    <row r="637" ht="12.75" customHeight="1">
      <c r="C637" s="2"/>
    </row>
    <row r="638" ht="12.75" customHeight="1">
      <c r="C638" s="2"/>
    </row>
    <row r="639" ht="12.75" customHeight="1">
      <c r="C639" s="2"/>
    </row>
    <row r="640" ht="12.75" customHeight="1">
      <c r="C640" s="2"/>
    </row>
    <row r="641" ht="12.75" customHeight="1">
      <c r="C641" s="2"/>
    </row>
    <row r="642" ht="12.75" customHeight="1">
      <c r="C642" s="2"/>
    </row>
    <row r="643" ht="12.75" customHeight="1">
      <c r="C643" s="2"/>
    </row>
    <row r="644" ht="12.75" customHeight="1">
      <c r="C644" s="2"/>
    </row>
    <row r="645" ht="12.75" customHeight="1">
      <c r="C645" s="2"/>
    </row>
    <row r="646" ht="12.75" customHeight="1">
      <c r="C646" s="2"/>
    </row>
    <row r="647" ht="12.75" customHeight="1">
      <c r="C647" s="2"/>
    </row>
    <row r="648" ht="12.75" customHeight="1">
      <c r="C648" s="2"/>
    </row>
    <row r="649" ht="12.75" customHeight="1">
      <c r="C649" s="2"/>
    </row>
    <row r="650" ht="12.75" customHeight="1">
      <c r="C650" s="2"/>
    </row>
    <row r="651" ht="12.75" customHeight="1">
      <c r="C651" s="2"/>
    </row>
    <row r="652" ht="12.75" customHeight="1">
      <c r="C652" s="2"/>
    </row>
    <row r="653" ht="12.75" customHeight="1">
      <c r="C653" s="2"/>
    </row>
    <row r="654" ht="12.75" customHeight="1">
      <c r="C654" s="2"/>
    </row>
    <row r="655" ht="12.75" customHeight="1">
      <c r="C655" s="2"/>
    </row>
    <row r="656" ht="12.75" customHeight="1">
      <c r="C656" s="2"/>
    </row>
    <row r="657" ht="12.75" customHeight="1">
      <c r="C657" s="2"/>
    </row>
    <row r="658" ht="12.75" customHeight="1">
      <c r="C658" s="2"/>
    </row>
    <row r="659" ht="12.75" customHeight="1">
      <c r="C659" s="2"/>
    </row>
    <row r="660" ht="12.75" customHeight="1">
      <c r="C660" s="2"/>
    </row>
    <row r="661" ht="12.75" customHeight="1">
      <c r="C661" s="2"/>
    </row>
    <row r="662" ht="12.75" customHeight="1">
      <c r="C662" s="2"/>
    </row>
    <row r="663" ht="12.75" customHeight="1">
      <c r="C663" s="2"/>
    </row>
    <row r="664" ht="12.75" customHeight="1">
      <c r="C664" s="2"/>
    </row>
    <row r="665" ht="12.75" customHeight="1">
      <c r="C665" s="2"/>
    </row>
    <row r="666" ht="12.75" customHeight="1">
      <c r="C666" s="2"/>
    </row>
    <row r="667" ht="12.75" customHeight="1">
      <c r="C667" s="2"/>
    </row>
    <row r="668" ht="12.75" customHeight="1">
      <c r="C668" s="2"/>
    </row>
    <row r="669" ht="12.75" customHeight="1">
      <c r="C669" s="2"/>
    </row>
    <row r="670" ht="12.75" customHeight="1">
      <c r="C670" s="2"/>
    </row>
    <row r="671" ht="12.75" customHeight="1">
      <c r="C671" s="2"/>
    </row>
    <row r="672" ht="12.75" customHeight="1">
      <c r="C672" s="2"/>
    </row>
    <row r="673" ht="12.75" customHeight="1">
      <c r="C673" s="2"/>
    </row>
    <row r="674" ht="12.75" customHeight="1">
      <c r="C674" s="2"/>
    </row>
    <row r="675" ht="12.75" customHeight="1">
      <c r="C675" s="2"/>
    </row>
    <row r="676" ht="12.75" customHeight="1">
      <c r="C676" s="2"/>
    </row>
    <row r="677" ht="12.75" customHeight="1">
      <c r="C677" s="2"/>
    </row>
    <row r="678" ht="12.75" customHeight="1">
      <c r="C678" s="2"/>
    </row>
    <row r="679" ht="12.75" customHeight="1">
      <c r="C679" s="2"/>
    </row>
    <row r="680" ht="12.75" customHeight="1">
      <c r="C680" s="2"/>
    </row>
    <row r="681" ht="12.75" customHeight="1">
      <c r="C681" s="2"/>
    </row>
    <row r="682" ht="12.75" customHeight="1">
      <c r="C682" s="2"/>
    </row>
    <row r="683" ht="12.75" customHeight="1">
      <c r="C683" s="2"/>
    </row>
    <row r="684" ht="12.75" customHeight="1">
      <c r="C684" s="2"/>
    </row>
    <row r="685" ht="12.75" customHeight="1">
      <c r="C685" s="2"/>
    </row>
    <row r="686" ht="12.75" customHeight="1">
      <c r="C686" s="2"/>
    </row>
    <row r="687" ht="12.75" customHeight="1">
      <c r="C687" s="2"/>
    </row>
    <row r="688" ht="12.75" customHeight="1">
      <c r="C688" s="2"/>
    </row>
    <row r="689" ht="12.75" customHeight="1">
      <c r="C689" s="2"/>
    </row>
    <row r="690" ht="12.75" customHeight="1">
      <c r="C690" s="2"/>
    </row>
    <row r="691" ht="12.75" customHeight="1">
      <c r="C691" s="2"/>
    </row>
    <row r="692" ht="12.75" customHeight="1">
      <c r="C692" s="2"/>
    </row>
    <row r="693" ht="12.75" customHeight="1">
      <c r="C693" s="2"/>
    </row>
    <row r="694" ht="12.75" customHeight="1">
      <c r="C694" s="2"/>
    </row>
    <row r="695" ht="12.75" customHeight="1">
      <c r="C695" s="2"/>
    </row>
    <row r="696" ht="12.75" customHeight="1">
      <c r="C696" s="2"/>
    </row>
    <row r="697" ht="12.75" customHeight="1">
      <c r="C697" s="2"/>
    </row>
    <row r="698" ht="12.75" customHeight="1">
      <c r="C698" s="2"/>
    </row>
    <row r="699" ht="12.75" customHeight="1">
      <c r="C699" s="2"/>
    </row>
    <row r="700" ht="12.75" customHeight="1">
      <c r="C700" s="2"/>
    </row>
    <row r="701" ht="12.75" customHeight="1">
      <c r="C701" s="2"/>
    </row>
    <row r="702" ht="12.75" customHeight="1">
      <c r="C702" s="2"/>
    </row>
    <row r="703" ht="12.75" customHeight="1">
      <c r="C703" s="2"/>
    </row>
    <row r="704" ht="12.75" customHeight="1">
      <c r="C704" s="2"/>
    </row>
    <row r="705" ht="12.75" customHeight="1">
      <c r="C705" s="2"/>
    </row>
    <row r="706" ht="12.75" customHeight="1">
      <c r="C706" s="2"/>
    </row>
    <row r="707" ht="12.75" customHeight="1">
      <c r="C707" s="2"/>
    </row>
    <row r="708" ht="12.75" customHeight="1">
      <c r="C708" s="2"/>
    </row>
    <row r="709" ht="12.75" customHeight="1">
      <c r="C709" s="2"/>
    </row>
    <row r="710" ht="12.75" customHeight="1">
      <c r="C710" s="2"/>
    </row>
    <row r="711" ht="12.75" customHeight="1">
      <c r="C711" s="2"/>
    </row>
    <row r="712" ht="12.75" customHeight="1">
      <c r="C712" s="2"/>
    </row>
    <row r="713" ht="12.75" customHeight="1">
      <c r="C713" s="2"/>
    </row>
    <row r="714" ht="12.75" customHeight="1">
      <c r="C714" s="2"/>
    </row>
    <row r="715" ht="12.75" customHeight="1">
      <c r="C715" s="2"/>
    </row>
    <row r="716" ht="12.75" customHeight="1">
      <c r="C716" s="2"/>
    </row>
    <row r="717" ht="12.75" customHeight="1">
      <c r="C717" s="2"/>
    </row>
    <row r="718" ht="12.75" customHeight="1">
      <c r="C718" s="2"/>
    </row>
    <row r="719" ht="12.75" customHeight="1">
      <c r="C719" s="2"/>
    </row>
    <row r="720" ht="12.75" customHeight="1">
      <c r="C720" s="2"/>
    </row>
    <row r="721" ht="12.75" customHeight="1">
      <c r="C721" s="2"/>
    </row>
    <row r="722" ht="12.75" customHeight="1">
      <c r="C722" s="2"/>
    </row>
    <row r="723" ht="12.75" customHeight="1">
      <c r="C723" s="2"/>
    </row>
    <row r="724" ht="12.75" customHeight="1">
      <c r="C724" s="2"/>
    </row>
    <row r="725" ht="12.75" customHeight="1">
      <c r="C725" s="2"/>
    </row>
    <row r="726" ht="12.75" customHeight="1">
      <c r="C726" s="2"/>
    </row>
    <row r="727" ht="12.75" customHeight="1">
      <c r="C727" s="2"/>
    </row>
    <row r="728" ht="12.75" customHeight="1">
      <c r="C728" s="2"/>
    </row>
    <row r="729" ht="12.75" customHeight="1">
      <c r="C729" s="2"/>
    </row>
    <row r="730" ht="12.75" customHeight="1">
      <c r="C730" s="2"/>
    </row>
    <row r="731" ht="12.75" customHeight="1">
      <c r="C731" s="2"/>
    </row>
    <row r="732" ht="12.75" customHeight="1">
      <c r="C732" s="2"/>
    </row>
    <row r="733" ht="12.75" customHeight="1">
      <c r="C733" s="2"/>
    </row>
    <row r="734" ht="12.75" customHeight="1">
      <c r="C734" s="2"/>
    </row>
    <row r="735" ht="12.75" customHeight="1">
      <c r="C735" s="2"/>
    </row>
    <row r="736" ht="12.75" customHeight="1">
      <c r="C736" s="2"/>
    </row>
    <row r="737" ht="12.75" customHeight="1">
      <c r="C737" s="2"/>
    </row>
    <row r="738" ht="12.75" customHeight="1">
      <c r="C738" s="2"/>
    </row>
    <row r="739" ht="12.75" customHeight="1">
      <c r="C739" s="2"/>
    </row>
    <row r="740" ht="12.75" customHeight="1">
      <c r="C740" s="2"/>
    </row>
    <row r="741" ht="12.75" customHeight="1">
      <c r="C741" s="2"/>
    </row>
    <row r="742" ht="12.75" customHeight="1">
      <c r="C742" s="2"/>
    </row>
    <row r="743" ht="12.75" customHeight="1">
      <c r="C743" s="2"/>
    </row>
    <row r="744" ht="12.75" customHeight="1">
      <c r="C744" s="2"/>
    </row>
    <row r="745" ht="12.75" customHeight="1">
      <c r="C745" s="2"/>
    </row>
    <row r="746" ht="12.75" customHeight="1">
      <c r="C746" s="2"/>
    </row>
    <row r="747" ht="12.75" customHeight="1">
      <c r="C747" s="2"/>
    </row>
    <row r="748" ht="12.75" customHeight="1">
      <c r="C748" s="2"/>
    </row>
    <row r="749" ht="12.75" customHeight="1">
      <c r="C749" s="2"/>
    </row>
    <row r="750" ht="12.75" customHeight="1">
      <c r="C750" s="2"/>
    </row>
    <row r="751" ht="12.75" customHeight="1">
      <c r="C751" s="2"/>
    </row>
    <row r="752" ht="12.75" customHeight="1">
      <c r="C752" s="2"/>
    </row>
    <row r="753" ht="12.75" customHeight="1">
      <c r="C753" s="2"/>
    </row>
    <row r="754" ht="12.75" customHeight="1">
      <c r="C754" s="2"/>
    </row>
    <row r="755" ht="12.75" customHeight="1">
      <c r="C755" s="2"/>
    </row>
    <row r="756" ht="12.75" customHeight="1">
      <c r="C756" s="2"/>
    </row>
    <row r="757" ht="12.75" customHeight="1">
      <c r="C757" s="2"/>
    </row>
    <row r="758" ht="12.75" customHeight="1">
      <c r="C758" s="2"/>
    </row>
    <row r="759" ht="12.75" customHeight="1">
      <c r="C759" s="2"/>
    </row>
    <row r="760" ht="12.75" customHeight="1">
      <c r="C760" s="2"/>
    </row>
    <row r="761" ht="12.75" customHeight="1">
      <c r="C761" s="2"/>
    </row>
    <row r="762" ht="12.75" customHeight="1">
      <c r="C762" s="2"/>
    </row>
    <row r="763" ht="12.75" customHeight="1">
      <c r="C763" s="2"/>
    </row>
    <row r="764" ht="12.75" customHeight="1">
      <c r="C764" s="2"/>
    </row>
    <row r="765" ht="12.75" customHeight="1">
      <c r="C765" s="2"/>
    </row>
    <row r="766" ht="12.75" customHeight="1">
      <c r="C766" s="2"/>
    </row>
    <row r="767" ht="12.75" customHeight="1">
      <c r="C767" s="2"/>
    </row>
    <row r="768" ht="12.75" customHeight="1">
      <c r="C768" s="2"/>
    </row>
    <row r="769" ht="12.75" customHeight="1">
      <c r="C769" s="2"/>
    </row>
    <row r="770" ht="12.75" customHeight="1">
      <c r="C770" s="2"/>
    </row>
    <row r="771" ht="12.75" customHeight="1">
      <c r="C771" s="2"/>
    </row>
    <row r="772" ht="12.75" customHeight="1">
      <c r="C772" s="2"/>
    </row>
    <row r="773" ht="12.75" customHeight="1">
      <c r="C773" s="2"/>
    </row>
    <row r="774" ht="12.75" customHeight="1">
      <c r="C774" s="2"/>
    </row>
    <row r="775" ht="12.75" customHeight="1">
      <c r="C775" s="2"/>
    </row>
    <row r="776" ht="12.75" customHeight="1">
      <c r="C776" s="2"/>
    </row>
    <row r="777" ht="12.75" customHeight="1">
      <c r="C777" s="2"/>
    </row>
    <row r="778" ht="12.75" customHeight="1">
      <c r="C778" s="2"/>
    </row>
    <row r="779" ht="12.75" customHeight="1">
      <c r="C779" s="2"/>
    </row>
    <row r="780" ht="12.75" customHeight="1">
      <c r="C780" s="2"/>
    </row>
    <row r="781" ht="12.75" customHeight="1">
      <c r="C781" s="2"/>
    </row>
    <row r="782" ht="12.75" customHeight="1">
      <c r="C782" s="2"/>
    </row>
    <row r="783" ht="12.75" customHeight="1">
      <c r="C783" s="2"/>
    </row>
    <row r="784" ht="12.75" customHeight="1">
      <c r="C784" s="2"/>
    </row>
    <row r="785" ht="12.75" customHeight="1">
      <c r="C785" s="2"/>
    </row>
    <row r="786" ht="12.75" customHeight="1">
      <c r="C786" s="2"/>
    </row>
    <row r="787" ht="12.75" customHeight="1">
      <c r="C787" s="2"/>
    </row>
    <row r="788" ht="12.75" customHeight="1">
      <c r="C788" s="2"/>
    </row>
    <row r="789" ht="12.75" customHeight="1">
      <c r="C789" s="2"/>
    </row>
    <row r="790" ht="12.75" customHeight="1">
      <c r="C790" s="2"/>
    </row>
    <row r="791" ht="12.75" customHeight="1">
      <c r="C791" s="2"/>
    </row>
    <row r="792" ht="12.75" customHeight="1">
      <c r="C792" s="2"/>
    </row>
    <row r="793" ht="12.75" customHeight="1">
      <c r="C793" s="2"/>
    </row>
    <row r="794" ht="12.75" customHeight="1">
      <c r="C794" s="2"/>
    </row>
    <row r="795" ht="12.75" customHeight="1">
      <c r="C795" s="2"/>
    </row>
    <row r="796" ht="12.75" customHeight="1">
      <c r="C796" s="2"/>
    </row>
    <row r="797" ht="12.75" customHeight="1">
      <c r="C797" s="2"/>
    </row>
    <row r="798" ht="12.75" customHeight="1">
      <c r="C798" s="2"/>
    </row>
    <row r="799" ht="12.75" customHeight="1">
      <c r="C799" s="2"/>
    </row>
    <row r="800" ht="12.75" customHeight="1">
      <c r="C800" s="2"/>
    </row>
    <row r="801" ht="12.75" customHeight="1">
      <c r="C801" s="2"/>
    </row>
    <row r="802" ht="12.75" customHeight="1">
      <c r="C802" s="2"/>
    </row>
    <row r="803" ht="12.75" customHeight="1">
      <c r="C803" s="2"/>
    </row>
    <row r="804" ht="12.75" customHeight="1">
      <c r="C804" s="2"/>
    </row>
    <row r="805" ht="12.75" customHeight="1">
      <c r="C805" s="2"/>
    </row>
    <row r="806" ht="12.75" customHeight="1">
      <c r="C806" s="2"/>
    </row>
    <row r="807" ht="12.75" customHeight="1">
      <c r="C807" s="2"/>
    </row>
    <row r="808" ht="12.75" customHeight="1">
      <c r="C808" s="2"/>
    </row>
    <row r="809" ht="12.75" customHeight="1">
      <c r="C809" s="2"/>
    </row>
    <row r="810" ht="12.75" customHeight="1">
      <c r="C810" s="2"/>
    </row>
    <row r="811" ht="12.75" customHeight="1">
      <c r="C811" s="2"/>
    </row>
    <row r="812" ht="12.75" customHeight="1">
      <c r="C812" s="2"/>
    </row>
    <row r="813" ht="12.75" customHeight="1">
      <c r="C813" s="2"/>
    </row>
    <row r="814" ht="12.75" customHeight="1">
      <c r="C814" s="2"/>
    </row>
    <row r="815" ht="12.75" customHeight="1">
      <c r="C815" s="2"/>
    </row>
    <row r="816" ht="12.75" customHeight="1">
      <c r="C816" s="2"/>
    </row>
    <row r="817" ht="12.75" customHeight="1">
      <c r="C817" s="2"/>
    </row>
    <row r="818" ht="12.75" customHeight="1">
      <c r="C818" s="2"/>
    </row>
    <row r="819" ht="12.75" customHeight="1">
      <c r="C819" s="2"/>
    </row>
    <row r="820" ht="12.75" customHeight="1">
      <c r="C820" s="2"/>
    </row>
    <row r="821" ht="12.75" customHeight="1">
      <c r="C821" s="2"/>
    </row>
    <row r="822" ht="12.75" customHeight="1">
      <c r="C822" s="2"/>
    </row>
    <row r="823" ht="12.75" customHeight="1">
      <c r="C823" s="2"/>
    </row>
    <row r="824" ht="12.75" customHeight="1">
      <c r="C824" s="2"/>
    </row>
    <row r="825" ht="12.75" customHeight="1">
      <c r="C825" s="2"/>
    </row>
    <row r="826" ht="12.75" customHeight="1">
      <c r="C826" s="2"/>
    </row>
    <row r="827" ht="12.75" customHeight="1">
      <c r="C827" s="2"/>
    </row>
    <row r="828" ht="12.75" customHeight="1">
      <c r="C828" s="2"/>
    </row>
    <row r="829" ht="12.75" customHeight="1">
      <c r="C829" s="2"/>
    </row>
    <row r="830" ht="12.75" customHeight="1">
      <c r="C830" s="2"/>
    </row>
    <row r="831" ht="12.75" customHeight="1">
      <c r="C831" s="2"/>
    </row>
    <row r="832" ht="12.75" customHeight="1">
      <c r="C832" s="2"/>
    </row>
    <row r="833" ht="12.75" customHeight="1">
      <c r="C833" s="2"/>
    </row>
    <row r="834" ht="12.75" customHeight="1">
      <c r="C834" s="2"/>
    </row>
    <row r="835" ht="12.75" customHeight="1">
      <c r="C835" s="2"/>
    </row>
    <row r="836" ht="12.75" customHeight="1">
      <c r="C836" s="2"/>
    </row>
    <row r="837" ht="12.75" customHeight="1">
      <c r="C837" s="2"/>
    </row>
    <row r="838" ht="12.75" customHeight="1">
      <c r="C838" s="2"/>
    </row>
    <row r="839" ht="12.75" customHeight="1">
      <c r="C839" s="2"/>
    </row>
    <row r="840" ht="12.75" customHeight="1">
      <c r="C840" s="2"/>
    </row>
    <row r="841" ht="12.75" customHeight="1">
      <c r="C841" s="2"/>
    </row>
    <row r="842" ht="12.75" customHeight="1">
      <c r="C842" s="2"/>
    </row>
    <row r="843" ht="12.75" customHeight="1">
      <c r="C843" s="2"/>
    </row>
    <row r="844" ht="12.75" customHeight="1">
      <c r="C844" s="2"/>
    </row>
    <row r="845" ht="12.75" customHeight="1">
      <c r="C845" s="2"/>
    </row>
    <row r="846" ht="12.75" customHeight="1">
      <c r="C846" s="2"/>
    </row>
    <row r="847" ht="12.75" customHeight="1">
      <c r="C847" s="2"/>
    </row>
    <row r="848" ht="12.75" customHeight="1">
      <c r="C848" s="2"/>
    </row>
    <row r="849" ht="12.75" customHeight="1">
      <c r="C849" s="2"/>
    </row>
    <row r="850" ht="12.75" customHeight="1">
      <c r="C850" s="2"/>
    </row>
    <row r="851" ht="12.75" customHeight="1">
      <c r="C851" s="2"/>
    </row>
    <row r="852" ht="12.75" customHeight="1">
      <c r="C852" s="2"/>
    </row>
    <row r="853" ht="12.75" customHeight="1">
      <c r="C853" s="2"/>
    </row>
    <row r="854" ht="12.75" customHeight="1">
      <c r="C854" s="2"/>
    </row>
    <row r="855" ht="12.75" customHeight="1">
      <c r="C855" s="2"/>
    </row>
    <row r="856" ht="12.75" customHeight="1">
      <c r="C856" s="2"/>
    </row>
    <row r="857" ht="12.75" customHeight="1">
      <c r="C857" s="2"/>
    </row>
    <row r="858" ht="12.75" customHeight="1">
      <c r="C858" s="2"/>
    </row>
    <row r="859" ht="12.75" customHeight="1">
      <c r="C859" s="2"/>
    </row>
    <row r="860" ht="12.75" customHeight="1">
      <c r="C860" s="2"/>
    </row>
    <row r="861" ht="12.75" customHeight="1">
      <c r="C861" s="2"/>
    </row>
    <row r="862" ht="12.75" customHeight="1">
      <c r="C862" s="2"/>
    </row>
    <row r="863" ht="12.75" customHeight="1">
      <c r="C863" s="2"/>
    </row>
    <row r="864" ht="12.75" customHeight="1">
      <c r="C864" s="2"/>
    </row>
    <row r="865" ht="12.75" customHeight="1">
      <c r="C865" s="2"/>
    </row>
    <row r="866" ht="12.75" customHeight="1">
      <c r="C866" s="2"/>
    </row>
    <row r="867" ht="12.75" customHeight="1">
      <c r="C867" s="2"/>
    </row>
    <row r="868" ht="12.75" customHeight="1">
      <c r="C868" s="2"/>
    </row>
    <row r="869" ht="12.75" customHeight="1">
      <c r="C869" s="2"/>
    </row>
    <row r="870" ht="12.75" customHeight="1">
      <c r="C870" s="2"/>
    </row>
    <row r="871" ht="12.75" customHeight="1">
      <c r="C871" s="2"/>
    </row>
    <row r="872" ht="12.75" customHeight="1">
      <c r="C872" s="2"/>
    </row>
    <row r="873" ht="12.75" customHeight="1">
      <c r="C873" s="2"/>
    </row>
    <row r="874" ht="12.75" customHeight="1">
      <c r="C874" s="2"/>
    </row>
    <row r="875" ht="12.75" customHeight="1">
      <c r="C875" s="2"/>
    </row>
    <row r="876" ht="12.75" customHeight="1">
      <c r="C876" s="2"/>
    </row>
    <row r="877" ht="12.75" customHeight="1">
      <c r="C877" s="2"/>
    </row>
    <row r="878" ht="12.75" customHeight="1">
      <c r="C878" s="2"/>
    </row>
    <row r="879" ht="12.75" customHeight="1">
      <c r="C879" s="2"/>
    </row>
    <row r="880" ht="12.75" customHeight="1">
      <c r="C880" s="2"/>
    </row>
    <row r="881" ht="12.75" customHeight="1">
      <c r="C881" s="2"/>
    </row>
    <row r="882" ht="12.75" customHeight="1">
      <c r="C882" s="2"/>
    </row>
    <row r="883" ht="12.75" customHeight="1">
      <c r="C883" s="2"/>
    </row>
    <row r="884" ht="12.75" customHeight="1">
      <c r="C884" s="2"/>
    </row>
    <row r="885" ht="12.75" customHeight="1">
      <c r="C885" s="2"/>
    </row>
    <row r="886" ht="12.75" customHeight="1">
      <c r="C886" s="2"/>
    </row>
    <row r="887" ht="12.75" customHeight="1">
      <c r="C887" s="2"/>
    </row>
    <row r="888" ht="12.75" customHeight="1">
      <c r="C888" s="2"/>
    </row>
    <row r="889" ht="12.75" customHeight="1">
      <c r="C889" s="2"/>
    </row>
    <row r="890" ht="12.75" customHeight="1">
      <c r="C890" s="2"/>
    </row>
    <row r="891" ht="12.75" customHeight="1">
      <c r="C891" s="2"/>
    </row>
    <row r="892" ht="12.75" customHeight="1">
      <c r="C892" s="2"/>
    </row>
    <row r="893" ht="12.75" customHeight="1">
      <c r="C893" s="2"/>
    </row>
    <row r="894" ht="12.75" customHeight="1">
      <c r="C894" s="2"/>
    </row>
    <row r="895" ht="12.75" customHeight="1">
      <c r="C895" s="2"/>
    </row>
    <row r="896" ht="12.75" customHeight="1">
      <c r="C896" s="2"/>
    </row>
    <row r="897" ht="12.75" customHeight="1">
      <c r="C897" s="2"/>
    </row>
    <row r="898" ht="12.75" customHeight="1">
      <c r="C898" s="2"/>
    </row>
    <row r="899" ht="12.75" customHeight="1">
      <c r="C899" s="2"/>
    </row>
    <row r="900" ht="12.75" customHeight="1">
      <c r="C900" s="2"/>
    </row>
    <row r="901" ht="12.75" customHeight="1">
      <c r="C901" s="2"/>
    </row>
    <row r="902" ht="12.75" customHeight="1">
      <c r="C902" s="2"/>
    </row>
    <row r="903" ht="12.75" customHeight="1">
      <c r="C903" s="2"/>
    </row>
    <row r="904" ht="12.75" customHeight="1">
      <c r="C904" s="2"/>
    </row>
    <row r="905" ht="12.75" customHeight="1">
      <c r="C905" s="2"/>
    </row>
    <row r="906" ht="12.75" customHeight="1">
      <c r="C906" s="2"/>
    </row>
    <row r="907" ht="12.75" customHeight="1">
      <c r="C907" s="2"/>
    </row>
    <row r="908" ht="12.75" customHeight="1">
      <c r="C908" s="2"/>
    </row>
    <row r="909" ht="12.75" customHeight="1">
      <c r="C909" s="2"/>
    </row>
    <row r="910" ht="12.75" customHeight="1">
      <c r="C910" s="2"/>
    </row>
    <row r="911" ht="12.75" customHeight="1">
      <c r="C911" s="2"/>
    </row>
    <row r="912" ht="12.75" customHeight="1">
      <c r="C912" s="2"/>
    </row>
    <row r="913" ht="12.75" customHeight="1">
      <c r="C913" s="2"/>
    </row>
    <row r="914" ht="12.75" customHeight="1">
      <c r="C914" s="2"/>
    </row>
    <row r="915" ht="12.75" customHeight="1">
      <c r="C915" s="2"/>
    </row>
    <row r="916" ht="12.75" customHeight="1">
      <c r="C916" s="2"/>
    </row>
    <row r="917" ht="12.75" customHeight="1">
      <c r="C917" s="2"/>
    </row>
    <row r="918" ht="12.75" customHeight="1">
      <c r="C918" s="2"/>
    </row>
    <row r="919" ht="12.75" customHeight="1">
      <c r="C919" s="2"/>
    </row>
    <row r="920" ht="12.75" customHeight="1">
      <c r="C920" s="2"/>
    </row>
    <row r="921" ht="12.75" customHeight="1">
      <c r="C921" s="2"/>
    </row>
    <row r="922" ht="12.75" customHeight="1">
      <c r="C922" s="2"/>
    </row>
    <row r="923" ht="12.75" customHeight="1">
      <c r="C923" s="2"/>
    </row>
    <row r="924" ht="12.75" customHeight="1">
      <c r="C924" s="2"/>
    </row>
    <row r="925" ht="12.75" customHeight="1">
      <c r="C925" s="2"/>
    </row>
    <row r="926" ht="12.75" customHeight="1">
      <c r="C926" s="2"/>
    </row>
    <row r="927" ht="12.75" customHeight="1">
      <c r="C927" s="2"/>
    </row>
    <row r="928" ht="12.75" customHeight="1">
      <c r="C928" s="2"/>
    </row>
    <row r="929" ht="12.75" customHeight="1">
      <c r="C929" s="2"/>
    </row>
    <row r="930" ht="12.75" customHeight="1">
      <c r="C930" s="2"/>
    </row>
    <row r="931" ht="12.75" customHeight="1">
      <c r="C931" s="2"/>
    </row>
    <row r="932" ht="12.75" customHeight="1">
      <c r="C932" s="2"/>
    </row>
    <row r="933" ht="12.75" customHeight="1">
      <c r="C933" s="2"/>
    </row>
    <row r="934" ht="12.75" customHeight="1">
      <c r="C934" s="2"/>
    </row>
    <row r="935" ht="12.75" customHeight="1">
      <c r="C935" s="2"/>
    </row>
    <row r="936" ht="12.75" customHeight="1">
      <c r="C936" s="2"/>
    </row>
    <row r="937" ht="12.75" customHeight="1">
      <c r="C937" s="2"/>
    </row>
    <row r="938" ht="12.75" customHeight="1">
      <c r="C938" s="2"/>
    </row>
    <row r="939" ht="12.75" customHeight="1">
      <c r="C939" s="2"/>
    </row>
    <row r="940" ht="12.75" customHeight="1">
      <c r="C940" s="2"/>
    </row>
    <row r="941" ht="12.75" customHeight="1">
      <c r="C941" s="2"/>
    </row>
    <row r="942" ht="12.75" customHeight="1">
      <c r="C942" s="2"/>
    </row>
    <row r="943" ht="12.75" customHeight="1">
      <c r="C943" s="2"/>
    </row>
    <row r="944" ht="12.75" customHeight="1">
      <c r="C944" s="2"/>
    </row>
    <row r="945" ht="12.75" customHeight="1">
      <c r="C945" s="2"/>
    </row>
    <row r="946" ht="12.75" customHeight="1">
      <c r="C946" s="2"/>
    </row>
    <row r="947" ht="12.75" customHeight="1">
      <c r="C947" s="2"/>
    </row>
    <row r="948" ht="12.75" customHeight="1">
      <c r="C948" s="2"/>
    </row>
    <row r="949" ht="12.75" customHeight="1">
      <c r="C949" s="2"/>
    </row>
    <row r="950" ht="12.75" customHeight="1">
      <c r="C950" s="2"/>
    </row>
    <row r="951" ht="12.75" customHeight="1">
      <c r="C951" s="2"/>
    </row>
    <row r="952" ht="12.75" customHeight="1">
      <c r="C952" s="2"/>
    </row>
    <row r="953" ht="12.75" customHeight="1">
      <c r="C953" s="2"/>
    </row>
    <row r="954" ht="12.75" customHeight="1">
      <c r="C954" s="2"/>
    </row>
    <row r="955" ht="12.75" customHeight="1">
      <c r="C955" s="2"/>
    </row>
    <row r="956" ht="12.75" customHeight="1">
      <c r="C956" s="2"/>
    </row>
    <row r="957" ht="12.75" customHeight="1">
      <c r="C957" s="2"/>
    </row>
    <row r="958" ht="12.75" customHeight="1">
      <c r="C958" s="2"/>
    </row>
    <row r="959" ht="12.75" customHeight="1">
      <c r="C959" s="2"/>
    </row>
    <row r="960" ht="12.75" customHeight="1">
      <c r="C960" s="2"/>
    </row>
    <row r="961" ht="12.75" customHeight="1">
      <c r="C961" s="2"/>
    </row>
    <row r="962" ht="12.75" customHeight="1">
      <c r="C962" s="2"/>
    </row>
    <row r="963" ht="12.75" customHeight="1">
      <c r="C963" s="2"/>
    </row>
    <row r="964" ht="12.75" customHeight="1">
      <c r="C964" s="2"/>
    </row>
    <row r="965" ht="12.75" customHeight="1">
      <c r="C965" s="2"/>
    </row>
    <row r="966" ht="12.75" customHeight="1">
      <c r="C966" s="2"/>
    </row>
    <row r="967" ht="12.75" customHeight="1">
      <c r="C967" s="2"/>
    </row>
    <row r="968" ht="12.75" customHeight="1">
      <c r="C968" s="2"/>
    </row>
    <row r="969" ht="12.75" customHeight="1">
      <c r="C969" s="2"/>
    </row>
    <row r="970" ht="12.75" customHeight="1">
      <c r="C970" s="2"/>
    </row>
    <row r="971" ht="12.75" customHeight="1">
      <c r="C971" s="2"/>
    </row>
    <row r="972" ht="12.75" customHeight="1">
      <c r="C972" s="2"/>
    </row>
    <row r="973" ht="12.75" customHeight="1">
      <c r="C973" s="2"/>
    </row>
    <row r="974" ht="12.75" customHeight="1">
      <c r="C974" s="2"/>
    </row>
    <row r="975" ht="12.75" customHeight="1">
      <c r="C975" s="2"/>
    </row>
    <row r="976" ht="12.75" customHeight="1">
      <c r="C976" s="2"/>
    </row>
    <row r="977" ht="12.75" customHeight="1">
      <c r="C977" s="2"/>
    </row>
    <row r="978" ht="12.75" customHeight="1">
      <c r="C978" s="2"/>
    </row>
    <row r="979" ht="12.75" customHeight="1">
      <c r="C979" s="2"/>
    </row>
    <row r="980" ht="12.75" customHeight="1">
      <c r="C980" s="2"/>
    </row>
    <row r="981" ht="12.75" customHeight="1">
      <c r="C981" s="2"/>
    </row>
    <row r="982" ht="12.75" customHeight="1">
      <c r="C982" s="2"/>
    </row>
    <row r="983" ht="12.75" customHeight="1">
      <c r="C983" s="2"/>
    </row>
    <row r="984" ht="12.75" customHeight="1">
      <c r="C984" s="2"/>
    </row>
    <row r="985" ht="12.75" customHeight="1">
      <c r="C985" s="2"/>
    </row>
    <row r="986" ht="12.75" customHeight="1">
      <c r="C986" s="2"/>
    </row>
    <row r="987" ht="12.75" customHeight="1">
      <c r="C987" s="2"/>
    </row>
    <row r="988" ht="12.75" customHeight="1">
      <c r="C988" s="2"/>
    </row>
    <row r="989" ht="12.75" customHeight="1">
      <c r="C989" s="2"/>
    </row>
    <row r="990" ht="12.75" customHeight="1">
      <c r="C990" s="2"/>
    </row>
    <row r="991" ht="12.75" customHeight="1">
      <c r="C991" s="2"/>
    </row>
    <row r="992" ht="12.75" customHeight="1">
      <c r="C992" s="2"/>
    </row>
    <row r="993" ht="12.75" customHeight="1">
      <c r="C993" s="2"/>
    </row>
    <row r="994" ht="12.75" customHeight="1">
      <c r="C994" s="2"/>
    </row>
    <row r="995" ht="12.75" customHeight="1">
      <c r="C995" s="2"/>
    </row>
    <row r="996" ht="12.75" customHeight="1">
      <c r="C996" s="2"/>
    </row>
    <row r="997" ht="12.75" customHeight="1">
      <c r="C997" s="2"/>
    </row>
    <row r="998" ht="12.75" customHeight="1">
      <c r="C998" s="2"/>
    </row>
    <row r="999" ht="12.75" customHeight="1">
      <c r="C999" s="2"/>
    </row>
    <row r="1000" ht="12.75" customHeight="1">
      <c r="C1000" s="2"/>
    </row>
  </sheetData>
  <autoFilter ref="$A$4:$J$257"/>
  <mergeCells count="2">
    <mergeCell ref="A1:H1"/>
    <mergeCell ref="A2:H2"/>
  </mergeCells>
  <printOptions/>
  <pageMargins bottom="0.75" footer="0.0" header="0.0" left="0.236111111111111" right="0.7" top="0.75"/>
  <pageSetup orientation="portrait"/>
  <headerFooter>
    <oddFooter>&amp;CPage &amp;P of </oddFooter>
  </headerFooter>
  <drawing r:id="rId1"/>
</worksheet>
</file>

<file path=xl/worksheets/sheet5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2">
    <tabColor rgb="FFFFF2CC"/>
    <pageSetUpPr/>
  </sheetPr>
  <sheetViews>
    <sheetView workbookViewId="0"/>
  </sheetViews>
  <sheetFormatPr customHeight="1" defaultColWidth="12.63" defaultRowHeight="15.0"/>
  <cols>
    <col customWidth="1" min="1" max="1" width="16.88"/>
    <col customWidth="1" min="2" max="2" width="15.63"/>
    <col customWidth="1" min="3" max="3" width="8.63"/>
    <col customWidth="1" min="4" max="4" width="13.63"/>
    <col customWidth="1" min="5" max="7" width="8.63"/>
    <col customWidth="1" min="8" max="8" width="15.5"/>
    <col customWidth="1" min="9" max="26" width="8.63"/>
  </cols>
  <sheetData>
    <row r="1" ht="33.75" customHeight="1">
      <c r="A1" s="46" t="s">
        <v>1382</v>
      </c>
      <c r="I1" s="2"/>
      <c r="J1" s="2"/>
      <c r="K1" s="2"/>
      <c r="L1" s="2"/>
      <c r="M1" s="2"/>
      <c r="N1" s="2"/>
      <c r="O1" s="2"/>
      <c r="P1" s="2"/>
      <c r="Q1" s="2"/>
      <c r="R1" s="2"/>
      <c r="S1" s="2"/>
      <c r="T1" s="2"/>
      <c r="U1" s="2"/>
      <c r="V1" s="2"/>
      <c r="W1" s="2"/>
      <c r="X1" s="2"/>
      <c r="Y1" s="2"/>
      <c r="Z1" s="2"/>
    </row>
    <row r="2" ht="69.0" customHeight="1">
      <c r="A2" s="46" t="s">
        <v>1383</v>
      </c>
      <c r="I2" s="2"/>
      <c r="J2" s="2"/>
      <c r="K2" s="2"/>
      <c r="L2" s="2"/>
      <c r="M2" s="2"/>
      <c r="N2" s="2"/>
      <c r="O2" s="2"/>
      <c r="P2" s="2"/>
      <c r="Q2" s="2"/>
      <c r="R2" s="2"/>
      <c r="S2" s="2"/>
      <c r="T2" s="2"/>
      <c r="U2" s="2"/>
      <c r="V2" s="2"/>
      <c r="W2" s="2"/>
      <c r="X2" s="2"/>
      <c r="Y2" s="2"/>
      <c r="Z2" s="2"/>
    </row>
    <row r="3" ht="12.75" customHeight="1">
      <c r="A3" s="311" t="s">
        <v>1299</v>
      </c>
      <c r="B3" s="312" t="s">
        <v>1384</v>
      </c>
      <c r="C3" s="322"/>
      <c r="D3" s="46"/>
      <c r="E3" s="46"/>
      <c r="F3" s="46"/>
      <c r="G3" s="46"/>
      <c r="H3" s="46"/>
      <c r="I3" s="2"/>
      <c r="J3" s="2"/>
      <c r="K3" s="2"/>
      <c r="L3" s="2"/>
      <c r="M3" s="2"/>
      <c r="N3" s="2"/>
      <c r="O3" s="2"/>
      <c r="P3" s="2"/>
      <c r="Q3" s="2"/>
      <c r="R3" s="2"/>
      <c r="S3" s="2"/>
      <c r="T3" s="2"/>
      <c r="U3" s="2"/>
      <c r="V3" s="2"/>
      <c r="W3" s="2"/>
      <c r="X3" s="2"/>
      <c r="Y3" s="2"/>
      <c r="Z3" s="2"/>
    </row>
    <row r="4" ht="12.75" customHeight="1">
      <c r="A4" s="2"/>
      <c r="B4" s="2" t="s">
        <v>1372</v>
      </c>
      <c r="C4" s="2" t="s">
        <v>1373</v>
      </c>
      <c r="D4" s="2" t="s">
        <v>1385</v>
      </c>
      <c r="E4" s="2" t="s">
        <v>1375</v>
      </c>
      <c r="F4" s="2" t="s">
        <v>1376</v>
      </c>
      <c r="G4" s="2" t="s">
        <v>1377</v>
      </c>
      <c r="H4" s="2" t="s">
        <v>1384</v>
      </c>
    </row>
    <row r="5" ht="12.75" customHeight="1">
      <c r="A5" s="2">
        <v>1.0</v>
      </c>
      <c r="B5" s="2" t="s">
        <v>594</v>
      </c>
      <c r="C5" s="2">
        <v>4.1149203726672</v>
      </c>
      <c r="D5" s="2">
        <f t="shared" ref="D5:D254" si="1">IF(ISNUMBER(C5),C5*100,0)</f>
        <v>411.4920373</v>
      </c>
      <c r="E5" s="2">
        <v>0.997746601119674</v>
      </c>
      <c r="F5" s="2">
        <v>24.2470451614829</v>
      </c>
      <c r="G5" s="2">
        <v>2.0</v>
      </c>
      <c r="H5" s="38">
        <v>1713.6503295647835</v>
      </c>
    </row>
    <row r="6" ht="12.75" customHeight="1">
      <c r="A6" s="2">
        <v>2.0</v>
      </c>
      <c r="B6" s="2" t="s">
        <v>922</v>
      </c>
      <c r="C6" s="2">
        <v>0.758065181942218</v>
      </c>
      <c r="D6" s="2">
        <f t="shared" si="1"/>
        <v>75.80651819</v>
      </c>
      <c r="E6" s="2">
        <v>0.0223359849498313</v>
      </c>
      <c r="F6" s="2">
        <v>2.94644649060453</v>
      </c>
      <c r="G6" s="2">
        <v>2.0</v>
      </c>
      <c r="H6" s="2">
        <v>0.0</v>
      </c>
      <c r="I6" s="2"/>
    </row>
    <row r="7" ht="12.75" customHeight="1">
      <c r="A7" s="2">
        <v>3.0</v>
      </c>
      <c r="B7" s="2" t="s">
        <v>723</v>
      </c>
      <c r="C7" s="2">
        <v>54.5599588089528</v>
      </c>
      <c r="D7" s="2">
        <f t="shared" si="1"/>
        <v>5455.995881</v>
      </c>
      <c r="E7" s="2">
        <v>46.2691076755062</v>
      </c>
      <c r="F7" s="2">
        <v>84.8041470073724</v>
      </c>
      <c r="G7" s="2">
        <v>2.0</v>
      </c>
      <c r="H7" s="2">
        <v>7900.330886491285</v>
      </c>
      <c r="I7" s="2"/>
    </row>
    <row r="8" ht="12.75" customHeight="1">
      <c r="A8" s="2">
        <v>4.0</v>
      </c>
      <c r="B8" s="2" t="s">
        <v>699</v>
      </c>
      <c r="C8" s="2">
        <v>55.5296555220255</v>
      </c>
      <c r="D8" s="2">
        <f t="shared" si="1"/>
        <v>5552.965552</v>
      </c>
      <c r="E8" s="2">
        <v>10.4604462768005</v>
      </c>
      <c r="F8" s="2">
        <v>18.83758539192</v>
      </c>
      <c r="G8" s="2">
        <v>2.0</v>
      </c>
      <c r="H8" s="2">
        <v>736.5654509397442</v>
      </c>
      <c r="I8" s="2"/>
    </row>
    <row r="9" ht="12.75" customHeight="1">
      <c r="A9" s="2">
        <v>5.0</v>
      </c>
      <c r="B9" s="2" t="s">
        <v>735</v>
      </c>
      <c r="C9" s="2">
        <v>4761.72677011559</v>
      </c>
      <c r="D9" s="2">
        <f t="shared" si="1"/>
        <v>476172.677</v>
      </c>
      <c r="E9" s="2">
        <v>2018.00084481145</v>
      </c>
      <c r="F9" s="2">
        <v>42.3796018174823</v>
      </c>
      <c r="G9" s="2">
        <v>2.0</v>
      </c>
      <c r="H9" s="2">
        <v>242867.79877065154</v>
      </c>
      <c r="I9" s="2"/>
    </row>
    <row r="10" ht="12.75" customHeight="1">
      <c r="A10" s="2">
        <v>6.0</v>
      </c>
      <c r="B10" s="2" t="s">
        <v>593</v>
      </c>
      <c r="C10" s="2">
        <v>1.99672928573158</v>
      </c>
      <c r="D10" s="2">
        <f t="shared" si="1"/>
        <v>199.6729286</v>
      </c>
      <c r="E10" s="2">
        <v>0.416946293028692</v>
      </c>
      <c r="F10" s="2">
        <v>20.8814633014173</v>
      </c>
      <c r="G10" s="2">
        <v>2.0</v>
      </c>
      <c r="H10" s="2">
        <v>0.0</v>
      </c>
      <c r="I10" s="2"/>
    </row>
    <row r="11" ht="12.75" customHeight="1">
      <c r="A11" s="2">
        <v>7.0</v>
      </c>
      <c r="B11" s="2" t="s">
        <v>596</v>
      </c>
      <c r="C11" s="2">
        <v>25.9888750497518</v>
      </c>
      <c r="D11" s="2">
        <f t="shared" si="1"/>
        <v>2598.887505</v>
      </c>
      <c r="E11" s="2">
        <v>22.8824971535496</v>
      </c>
      <c r="F11" s="2">
        <v>88.0472783440778</v>
      </c>
      <c r="G11" s="2">
        <v>2.0</v>
      </c>
      <c r="H11" s="2">
        <v>37.60069889373781</v>
      </c>
      <c r="I11" s="2"/>
    </row>
    <row r="12" ht="12.75" customHeight="1">
      <c r="A12" s="2">
        <v>8.0</v>
      </c>
      <c r="B12" s="2" t="s">
        <v>586</v>
      </c>
      <c r="C12" s="2">
        <v>13186.5854733994</v>
      </c>
      <c r="D12" s="323">
        <f t="shared" si="1"/>
        <v>1318658.547</v>
      </c>
      <c r="E12" s="2">
        <v>4233.86136291207</v>
      </c>
      <c r="F12" s="2">
        <v>32.1073364401483</v>
      </c>
      <c r="G12" s="2">
        <v>2.0</v>
      </c>
      <c r="H12" s="2">
        <v>208040.94332123562</v>
      </c>
      <c r="I12" s="2"/>
    </row>
    <row r="13" ht="12.75" customHeight="1">
      <c r="A13" s="2">
        <v>9.0</v>
      </c>
      <c r="B13" s="2" t="s">
        <v>736</v>
      </c>
      <c r="C13" s="2">
        <v>0.997746551912462</v>
      </c>
      <c r="D13" s="2">
        <f t="shared" si="1"/>
        <v>99.77465519</v>
      </c>
      <c r="E13" s="2">
        <v>0.0</v>
      </c>
      <c r="F13" s="2">
        <v>0.0</v>
      </c>
      <c r="G13" s="2">
        <v>2.0</v>
      </c>
      <c r="H13" s="2">
        <v>0.0</v>
      </c>
      <c r="I13" s="2"/>
    </row>
    <row r="14" ht="12.75" customHeight="1">
      <c r="A14" s="2">
        <v>10.0</v>
      </c>
      <c r="B14" s="2" t="s">
        <v>737</v>
      </c>
      <c r="C14" s="2">
        <v>4.40658084853609</v>
      </c>
      <c r="D14" s="2">
        <f t="shared" si="1"/>
        <v>440.6580849</v>
      </c>
      <c r="E14" s="2">
        <v>3.63699642744118</v>
      </c>
      <c r="F14" s="2">
        <v>82.5355656109075</v>
      </c>
      <c r="G14" s="2">
        <v>2.0</v>
      </c>
      <c r="H14" s="2">
        <v>545.4318218194444</v>
      </c>
      <c r="I14" s="2"/>
    </row>
    <row r="15" ht="12.75" customHeight="1">
      <c r="A15" s="2">
        <v>11.0</v>
      </c>
      <c r="B15" s="2" t="s">
        <v>740</v>
      </c>
      <c r="C15" s="2">
        <v>1.31334207952052</v>
      </c>
      <c r="D15" s="2">
        <f t="shared" si="1"/>
        <v>131.334208</v>
      </c>
      <c r="E15" s="2">
        <v>0.315595516547506</v>
      </c>
      <c r="F15" s="2">
        <v>24.0299554448697</v>
      </c>
      <c r="G15" s="2">
        <v>2.0</v>
      </c>
      <c r="H15" s="2">
        <v>1954.269278890067</v>
      </c>
      <c r="I15" s="2"/>
    </row>
    <row r="16" ht="12.75" customHeight="1">
      <c r="A16" s="2">
        <v>12.0</v>
      </c>
      <c r="B16" s="2" t="s">
        <v>598</v>
      </c>
      <c r="C16" s="2">
        <v>18.825165564829</v>
      </c>
      <c r="D16" s="2">
        <f t="shared" si="1"/>
        <v>1882.516556</v>
      </c>
      <c r="E16" s="2">
        <v>0.0</v>
      </c>
      <c r="F16" s="2">
        <v>0.0</v>
      </c>
      <c r="G16" s="2">
        <v>2.0</v>
      </c>
      <c r="H16" s="2">
        <v>0.0</v>
      </c>
      <c r="I16" s="2"/>
    </row>
    <row r="17" ht="12.75" customHeight="1">
      <c r="A17" s="2">
        <v>13.0</v>
      </c>
      <c r="B17" s="2" t="s">
        <v>587</v>
      </c>
      <c r="C17" s="2">
        <v>325.608363124706</v>
      </c>
      <c r="D17" s="2">
        <f t="shared" si="1"/>
        <v>32560.83631</v>
      </c>
      <c r="E17" s="2">
        <v>290.799712520345</v>
      </c>
      <c r="F17" s="2">
        <v>89.3096570768886</v>
      </c>
      <c r="G17" s="2">
        <v>2.0</v>
      </c>
      <c r="H17" s="2">
        <v>11628.665480203501</v>
      </c>
      <c r="I17" s="2"/>
    </row>
    <row r="18" ht="12.75" customHeight="1">
      <c r="A18" s="2">
        <v>14.0</v>
      </c>
      <c r="B18" s="2" t="s">
        <v>738</v>
      </c>
      <c r="C18" s="2">
        <v>25.5796968205445</v>
      </c>
      <c r="D18" s="2">
        <f t="shared" si="1"/>
        <v>2557.969682</v>
      </c>
      <c r="E18" s="2">
        <v>2.90105669851679</v>
      </c>
      <c r="F18" s="2">
        <v>11.3412473919033</v>
      </c>
      <c r="G18" s="2">
        <v>2.0</v>
      </c>
      <c r="H18" s="2">
        <v>593.1902896684654</v>
      </c>
      <c r="I18" s="2"/>
    </row>
    <row r="19" ht="12.75" customHeight="1">
      <c r="A19" s="2">
        <v>15.0</v>
      </c>
      <c r="B19" s="2" t="s">
        <v>605</v>
      </c>
      <c r="C19" s="2">
        <v>2906.19188544046</v>
      </c>
      <c r="D19" s="2">
        <f t="shared" si="1"/>
        <v>290619.1885</v>
      </c>
      <c r="E19" s="2">
        <v>959.091952549451</v>
      </c>
      <c r="F19" s="2">
        <v>33.0016733359674</v>
      </c>
      <c r="G19" s="2">
        <v>2.0</v>
      </c>
      <c r="H19" s="2">
        <v>106591.97352328054</v>
      </c>
      <c r="I19" s="2"/>
    </row>
    <row r="20" ht="12.75" customHeight="1">
      <c r="A20" s="326">
        <v>16.0</v>
      </c>
      <c r="B20" s="326" t="s">
        <v>716</v>
      </c>
      <c r="C20" s="326">
        <v>68200.0819304647</v>
      </c>
      <c r="D20" s="326">
        <f t="shared" si="1"/>
        <v>6820008.193</v>
      </c>
      <c r="E20" s="326">
        <v>51092.6446826336</v>
      </c>
      <c r="F20" s="326">
        <v>74.9158112958376</v>
      </c>
      <c r="G20" s="326">
        <v>2.0</v>
      </c>
      <c r="H20" s="326">
        <v>6820008.19304647</v>
      </c>
      <c r="I20" s="2" t="s">
        <v>1386</v>
      </c>
    </row>
    <row r="21" ht="12.75" customHeight="1">
      <c r="A21" s="2">
        <v>17.0</v>
      </c>
      <c r="B21" s="2" t="s">
        <v>742</v>
      </c>
      <c r="C21" s="2">
        <v>656.328812728532</v>
      </c>
      <c r="D21" s="2">
        <f t="shared" si="1"/>
        <v>65632.88127</v>
      </c>
      <c r="E21" s="2">
        <v>380.463248100537</v>
      </c>
      <c r="F21" s="2">
        <v>57.9683903436832</v>
      </c>
      <c r="G21" s="2">
        <v>2.0</v>
      </c>
      <c r="H21" s="2">
        <v>45936.44386377812</v>
      </c>
      <c r="I21" s="2"/>
    </row>
    <row r="22" ht="12.75" customHeight="1">
      <c r="A22" s="2">
        <v>18.0</v>
      </c>
      <c r="B22" s="2" t="s">
        <v>592</v>
      </c>
      <c r="C22" s="2">
        <v>5419.02276794656</v>
      </c>
      <c r="D22" s="2">
        <f t="shared" si="1"/>
        <v>541902.2768</v>
      </c>
      <c r="E22" s="2">
        <v>243.428453396519</v>
      </c>
      <c r="F22" s="2">
        <v>4.49210981058051</v>
      </c>
      <c r="G22" s="2">
        <v>2.0</v>
      </c>
      <c r="H22" s="2">
        <v>116696.9711241906</v>
      </c>
      <c r="I22" s="2"/>
    </row>
    <row r="23" ht="12.75" customHeight="1">
      <c r="A23" s="2">
        <v>19.0</v>
      </c>
      <c r="B23" s="2" t="s">
        <v>612</v>
      </c>
      <c r="C23" s="2">
        <v>0.997746574117134</v>
      </c>
      <c r="D23" s="2">
        <f t="shared" si="1"/>
        <v>99.77465741</v>
      </c>
      <c r="E23" s="2">
        <v>0.0512651389028184</v>
      </c>
      <c r="F23" s="2">
        <v>5.1380922002344</v>
      </c>
      <c r="G23" s="2">
        <v>2.0</v>
      </c>
      <c r="H23" s="2">
        <v>0.0</v>
      </c>
      <c r="I23" s="2"/>
    </row>
    <row r="24" ht="12.75" customHeight="1">
      <c r="A24" s="2">
        <v>20.0</v>
      </c>
      <c r="B24" s="2" t="s">
        <v>613</v>
      </c>
      <c r="C24" s="2">
        <v>5.99285380428272</v>
      </c>
      <c r="D24" s="2">
        <f t="shared" si="1"/>
        <v>599.2853804</v>
      </c>
      <c r="E24" s="2">
        <v>4.37318783012831</v>
      </c>
      <c r="F24" s="2">
        <v>72.9733775084428</v>
      </c>
      <c r="G24" s="2">
        <v>2.0</v>
      </c>
      <c r="H24" s="2">
        <v>1500.1960131470478</v>
      </c>
      <c r="I24" s="2"/>
    </row>
    <row r="25" ht="12.75" customHeight="1">
      <c r="A25" s="2">
        <v>21.0</v>
      </c>
      <c r="B25" s="2" t="s">
        <v>615</v>
      </c>
      <c r="C25" s="2">
        <v>7006.41806381695</v>
      </c>
      <c r="D25" s="2">
        <f t="shared" si="1"/>
        <v>700641.8064</v>
      </c>
      <c r="E25" s="2">
        <v>6247.17944365462</v>
      </c>
      <c r="F25" s="2">
        <v>89.1636694635274</v>
      </c>
      <c r="G25" s="2">
        <v>2.0</v>
      </c>
      <c r="H25" s="2">
        <v>78377.83086022073</v>
      </c>
      <c r="I25" s="2"/>
    </row>
    <row r="26" ht="12.75" customHeight="1">
      <c r="A26" s="2">
        <v>22.0</v>
      </c>
      <c r="B26" s="2" t="s">
        <v>721</v>
      </c>
      <c r="C26" s="2">
        <v>19.5672692581967</v>
      </c>
      <c r="D26" s="2">
        <f t="shared" si="1"/>
        <v>1956.726926</v>
      </c>
      <c r="E26" s="2">
        <v>18.445392559763</v>
      </c>
      <c r="F26" s="2">
        <v>94.2665648250137</v>
      </c>
      <c r="G26" s="2">
        <v>2.0</v>
      </c>
      <c r="H26" s="2">
        <v>297.86037196960456</v>
      </c>
      <c r="I26" s="2"/>
    </row>
    <row r="27" ht="12.75" customHeight="1">
      <c r="A27" s="2">
        <v>23.0</v>
      </c>
      <c r="B27" s="2" t="s">
        <v>717</v>
      </c>
      <c r="C27" s="2">
        <v>203.070924334074</v>
      </c>
      <c r="D27" s="2">
        <f t="shared" si="1"/>
        <v>20307.09243</v>
      </c>
      <c r="E27" s="2">
        <v>199.638514480795</v>
      </c>
      <c r="F27" s="2">
        <v>98.3097482495167</v>
      </c>
      <c r="G27" s="2">
        <v>2.0</v>
      </c>
      <c r="H27" s="2">
        <v>34537.69724368442</v>
      </c>
      <c r="I27" s="2"/>
    </row>
    <row r="28" ht="12.75" customHeight="1">
      <c r="A28" s="2">
        <v>24.0</v>
      </c>
      <c r="B28" s="2" t="s">
        <v>618</v>
      </c>
      <c r="C28" s="2">
        <v>0.997746615863708</v>
      </c>
      <c r="D28" s="2">
        <f t="shared" si="1"/>
        <v>99.77466159</v>
      </c>
      <c r="E28" s="2">
        <v>0.0</v>
      </c>
      <c r="F28" s="2">
        <v>0.0</v>
      </c>
      <c r="G28" s="2">
        <v>2.0</v>
      </c>
      <c r="H28" s="2">
        <v>0.0</v>
      </c>
      <c r="I28" s="2"/>
    </row>
    <row r="29" ht="12.75" customHeight="1">
      <c r="A29" s="2">
        <v>25.0</v>
      </c>
      <c r="B29" s="2" t="s">
        <v>711</v>
      </c>
      <c r="C29" s="2">
        <v>304.35344656917</v>
      </c>
      <c r="D29" s="2">
        <f t="shared" si="1"/>
        <v>30435.34466</v>
      </c>
      <c r="E29" s="2">
        <v>292.344979537403</v>
      </c>
      <c r="F29" s="2">
        <v>96.0544336963709</v>
      </c>
      <c r="G29" s="2">
        <v>2.0</v>
      </c>
      <c r="H29" s="2">
        <v>26412.09926617247</v>
      </c>
      <c r="I29" s="2"/>
    </row>
    <row r="30" ht="12.75" customHeight="1">
      <c r="A30" s="2">
        <v>26.0</v>
      </c>
      <c r="B30" s="2" t="s">
        <v>1387</v>
      </c>
      <c r="C30" s="2">
        <v>2.20711201408454</v>
      </c>
      <c r="D30" s="2">
        <f t="shared" si="1"/>
        <v>220.7112014</v>
      </c>
      <c r="E30" s="2">
        <v>1.57327617365865</v>
      </c>
      <c r="F30" s="2">
        <v>71.2821172472847</v>
      </c>
      <c r="G30" s="2">
        <v>2.0</v>
      </c>
      <c r="H30" s="2">
        <v>0.0</v>
      </c>
      <c r="I30" s="2"/>
    </row>
    <row r="31" ht="12.75" customHeight="1">
      <c r="A31" s="2">
        <v>27.0</v>
      </c>
      <c r="B31" s="2" t="s">
        <v>724</v>
      </c>
      <c r="C31" s="2">
        <v>1.99549318096299</v>
      </c>
      <c r="D31" s="2">
        <f t="shared" si="1"/>
        <v>199.5493181</v>
      </c>
      <c r="E31" s="2">
        <v>1.99549318096299</v>
      </c>
      <c r="F31" s="2">
        <v>100.0</v>
      </c>
      <c r="G31" s="2">
        <v>2.0</v>
      </c>
      <c r="H31" s="2">
        <v>2691.763111977576</v>
      </c>
      <c r="I31" s="2"/>
    </row>
    <row r="32" ht="12.75" customHeight="1">
      <c r="A32" s="2">
        <v>28.0</v>
      </c>
      <c r="B32" s="2" t="s">
        <v>621</v>
      </c>
      <c r="C32" s="2">
        <v>647.623192486668</v>
      </c>
      <c r="D32" s="2">
        <f t="shared" si="1"/>
        <v>64762.31925</v>
      </c>
      <c r="E32" s="2">
        <v>283.126891384029</v>
      </c>
      <c r="F32" s="2">
        <v>43.7178431329662</v>
      </c>
      <c r="G32" s="2">
        <v>2.0</v>
      </c>
      <c r="H32" s="2">
        <v>95.42831354904168</v>
      </c>
      <c r="I32" s="2"/>
    </row>
    <row r="33" ht="12.75" customHeight="1">
      <c r="A33" s="2">
        <v>29.0</v>
      </c>
      <c r="B33" s="2" t="s">
        <v>622</v>
      </c>
      <c r="C33" s="2">
        <v>54.9727062852492</v>
      </c>
      <c r="D33" s="2">
        <f t="shared" si="1"/>
        <v>5497.270629</v>
      </c>
      <c r="E33" s="2">
        <v>21.5683987515263</v>
      </c>
      <c r="F33" s="2">
        <v>39.2347406722338</v>
      </c>
      <c r="G33" s="2">
        <v>2.0</v>
      </c>
      <c r="H33" s="2">
        <v>17682.707601562543</v>
      </c>
      <c r="I33" s="2"/>
    </row>
    <row r="34" ht="12.75" customHeight="1">
      <c r="A34" s="2">
        <v>30.0</v>
      </c>
      <c r="B34" s="2" t="s">
        <v>779</v>
      </c>
      <c r="C34" s="2">
        <v>0.844751589802631</v>
      </c>
      <c r="D34" s="2">
        <f t="shared" si="1"/>
        <v>84.47515898</v>
      </c>
      <c r="E34" s="2">
        <v>0.0</v>
      </c>
      <c r="F34" s="2">
        <v>0.0</v>
      </c>
      <c r="G34" s="2">
        <v>2.0</v>
      </c>
      <c r="H34" s="2">
        <v>26.20053733825685</v>
      </c>
      <c r="I34" s="2"/>
    </row>
    <row r="35" ht="12.75" customHeight="1">
      <c r="A35" s="2">
        <v>31.0</v>
      </c>
      <c r="B35" s="2" t="s">
        <v>709</v>
      </c>
      <c r="C35" s="2">
        <v>883.581568353256</v>
      </c>
      <c r="D35" s="2">
        <f t="shared" si="1"/>
        <v>88358.15684</v>
      </c>
      <c r="E35" s="2">
        <v>850.033361686282</v>
      </c>
      <c r="F35" s="2">
        <v>96.2031568031124</v>
      </c>
      <c r="G35" s="2">
        <v>2.0</v>
      </c>
      <c r="H35" s="2">
        <v>34122.92411480599</v>
      </c>
      <c r="I35" s="2"/>
    </row>
    <row r="36" ht="12.75" customHeight="1">
      <c r="A36" s="2">
        <v>32.0</v>
      </c>
      <c r="B36" s="2" t="s">
        <v>743</v>
      </c>
      <c r="C36" s="2">
        <v>224.049755459842</v>
      </c>
      <c r="D36" s="2">
        <f t="shared" si="1"/>
        <v>22404.97555</v>
      </c>
      <c r="E36" s="2">
        <v>208.053198979726</v>
      </c>
      <c r="F36" s="2">
        <v>92.8602660389947</v>
      </c>
      <c r="G36" s="2">
        <v>2.0</v>
      </c>
      <c r="H36" s="2">
        <v>26942.15546661427</v>
      </c>
      <c r="I36" s="2"/>
    </row>
    <row r="37" ht="12.75" customHeight="1">
      <c r="A37" s="2">
        <v>33.0</v>
      </c>
      <c r="B37" s="326" t="s">
        <v>746</v>
      </c>
      <c r="C37" s="326">
        <v>132.473784150712</v>
      </c>
      <c r="D37" s="326">
        <f t="shared" si="1"/>
        <v>13247.37842</v>
      </c>
      <c r="E37" s="326">
        <v>87.6793335231116</v>
      </c>
      <c r="F37" s="326">
        <v>66.1861772011895</v>
      </c>
      <c r="G37" s="326">
        <v>2.0</v>
      </c>
      <c r="H37" s="326">
        <v>13247.3784150712</v>
      </c>
      <c r="I37" s="2"/>
    </row>
    <row r="38" ht="12.75" customHeight="1">
      <c r="A38" s="2">
        <v>34.0</v>
      </c>
      <c r="B38" s="2" t="s">
        <v>626</v>
      </c>
      <c r="C38" s="2">
        <v>1293.16442384894</v>
      </c>
      <c r="D38" s="2">
        <f t="shared" si="1"/>
        <v>129316.4424</v>
      </c>
      <c r="E38" s="2">
        <v>160.821479169865</v>
      </c>
      <c r="F38" s="2">
        <v>12.4362746301975</v>
      </c>
      <c r="G38" s="2">
        <v>2.0</v>
      </c>
      <c r="H38" s="2">
        <v>0.0</v>
      </c>
      <c r="I38" s="2"/>
    </row>
    <row r="39" ht="12.75" customHeight="1">
      <c r="A39" s="2">
        <v>35.0</v>
      </c>
      <c r="B39" s="2" t="s">
        <v>712</v>
      </c>
      <c r="C39" s="2">
        <v>800.795474470054</v>
      </c>
      <c r="D39" s="2">
        <f t="shared" si="1"/>
        <v>80079.54745</v>
      </c>
      <c r="E39" s="2">
        <v>770.841251574716</v>
      </c>
      <c r="F39" s="2">
        <v>96.2594415365345</v>
      </c>
      <c r="G39" s="2">
        <v>2.0</v>
      </c>
      <c r="H39" s="2">
        <v>67216.16439590398</v>
      </c>
      <c r="I39" s="2"/>
    </row>
    <row r="40" ht="12.75" customHeight="1">
      <c r="A40" s="2">
        <v>36.0</v>
      </c>
      <c r="B40" s="2" t="s">
        <v>719</v>
      </c>
      <c r="C40" s="2">
        <v>562.145102585156</v>
      </c>
      <c r="D40" s="2">
        <f t="shared" si="1"/>
        <v>56214.51026</v>
      </c>
      <c r="E40" s="2">
        <v>520.383766630174</v>
      </c>
      <c r="F40" s="2">
        <v>92.5710753748573</v>
      </c>
      <c r="G40" s="2">
        <v>2.0</v>
      </c>
      <c r="H40" s="2">
        <v>52770.045111568914</v>
      </c>
      <c r="I40" s="2"/>
    </row>
    <row r="41" ht="12.75" customHeight="1">
      <c r="A41" s="2">
        <v>37.0</v>
      </c>
      <c r="B41" s="2" t="s">
        <v>747</v>
      </c>
      <c r="C41" s="2">
        <v>5.99285533754899</v>
      </c>
      <c r="D41" s="2">
        <f t="shared" si="1"/>
        <v>599.2855338</v>
      </c>
      <c r="E41" s="2">
        <v>0.997746608475603</v>
      </c>
      <c r="F41" s="2">
        <v>16.6489353117552</v>
      </c>
      <c r="G41" s="2">
        <v>2.0</v>
      </c>
      <c r="H41" s="2">
        <v>6503.8444730495685</v>
      </c>
      <c r="I41" s="2"/>
    </row>
    <row r="42" ht="12.75" customHeight="1">
      <c r="A42" s="2">
        <v>38.0</v>
      </c>
      <c r="B42" s="2" t="s">
        <v>632</v>
      </c>
      <c r="C42" s="2">
        <v>99.9718050598989</v>
      </c>
      <c r="D42" s="2">
        <f t="shared" si="1"/>
        <v>9997.180506</v>
      </c>
      <c r="E42" s="2">
        <v>0.0</v>
      </c>
      <c r="F42" s="2">
        <v>0.0</v>
      </c>
      <c r="G42" s="2">
        <v>2.0</v>
      </c>
      <c r="H42" s="2">
        <v>1695.6604606461046</v>
      </c>
      <c r="I42" s="2"/>
    </row>
    <row r="43" ht="12.75" customHeight="1">
      <c r="A43" s="2">
        <v>39.0</v>
      </c>
      <c r="B43" s="2" t="s">
        <v>631</v>
      </c>
      <c r="C43" s="2">
        <v>199.970134859195</v>
      </c>
      <c r="D43" s="2">
        <f t="shared" si="1"/>
        <v>19997.01349</v>
      </c>
      <c r="E43" s="2">
        <v>141.675904269983</v>
      </c>
      <c r="F43" s="2">
        <v>70.8485316418581</v>
      </c>
      <c r="G43" s="2">
        <v>2.0</v>
      </c>
      <c r="H43" s="2">
        <v>4046.910759762006</v>
      </c>
      <c r="I43" s="2"/>
    </row>
    <row r="44" ht="12.75" customHeight="1">
      <c r="A44" s="2">
        <v>40.0</v>
      </c>
      <c r="B44" s="2" t="s">
        <v>715</v>
      </c>
      <c r="C44" s="2">
        <v>139.963577422363</v>
      </c>
      <c r="D44" s="2">
        <f t="shared" si="1"/>
        <v>13996.35774</v>
      </c>
      <c r="E44" s="2">
        <v>111.556040394786</v>
      </c>
      <c r="F44" s="2">
        <v>79.7036217916515</v>
      </c>
      <c r="G44" s="2">
        <v>2.0</v>
      </c>
      <c r="H44" s="2">
        <v>21326.26877078898</v>
      </c>
      <c r="I44" s="2"/>
    </row>
    <row r="45" ht="12.75" customHeight="1">
      <c r="A45" s="2">
        <v>41.0</v>
      </c>
      <c r="B45" s="326" t="s">
        <v>749</v>
      </c>
      <c r="C45" s="326">
        <v>3912.02346593456</v>
      </c>
      <c r="D45" s="326">
        <f t="shared" si="1"/>
        <v>391202.3466</v>
      </c>
      <c r="E45" s="326">
        <v>3585.91323871017</v>
      </c>
      <c r="F45" s="326">
        <v>91.6638990010127</v>
      </c>
      <c r="G45" s="326">
        <v>2.0</v>
      </c>
      <c r="H45" s="326">
        <v>391202.346593456</v>
      </c>
      <c r="I45" s="2"/>
    </row>
    <row r="46" ht="12.75" customHeight="1">
      <c r="A46" s="2">
        <v>42.0</v>
      </c>
      <c r="B46" s="2" t="s">
        <v>635</v>
      </c>
      <c r="C46" s="2">
        <v>0.0799664104189736</v>
      </c>
      <c r="D46" s="2">
        <f t="shared" si="1"/>
        <v>7.996641042</v>
      </c>
      <c r="E46" s="2">
        <v>0.0071861817836339</v>
      </c>
      <c r="F46" s="2">
        <v>8.98650038932951</v>
      </c>
      <c r="G46" s="2">
        <v>2.0</v>
      </c>
      <c r="H46" s="2">
        <v>0.0</v>
      </c>
      <c r="I46" s="2"/>
    </row>
    <row r="47" ht="12.75" customHeight="1">
      <c r="A47" s="2">
        <v>43.0</v>
      </c>
      <c r="B47" s="2" t="s">
        <v>733</v>
      </c>
      <c r="C47" s="2">
        <v>0.406171444268296</v>
      </c>
      <c r="D47" s="2">
        <f t="shared" si="1"/>
        <v>40.61714443</v>
      </c>
      <c r="E47" s="2">
        <v>0.0</v>
      </c>
      <c r="F47" s="2">
        <v>0.0</v>
      </c>
      <c r="G47" s="2">
        <v>2.0</v>
      </c>
      <c r="H47" s="2">
        <v>0.0</v>
      </c>
      <c r="I47" s="2"/>
    </row>
    <row r="48" ht="12.75" customHeight="1">
      <c r="A48" s="2">
        <v>44.0</v>
      </c>
      <c r="B48" s="2" t="s">
        <v>641</v>
      </c>
      <c r="C48" s="2">
        <v>63.2926360295864</v>
      </c>
      <c r="D48" s="2">
        <f t="shared" si="1"/>
        <v>6329.263603</v>
      </c>
      <c r="E48" s="2">
        <v>44.324921266749</v>
      </c>
      <c r="F48" s="2">
        <v>70.0317194026002</v>
      </c>
      <c r="G48" s="2">
        <v>2.0</v>
      </c>
      <c r="H48" s="2">
        <v>39315.9541201491</v>
      </c>
      <c r="I48" s="2"/>
    </row>
    <row r="49" ht="12.75" customHeight="1">
      <c r="A49" s="2">
        <v>45.0</v>
      </c>
      <c r="B49" s="2" t="s">
        <v>718</v>
      </c>
      <c r="C49" s="2">
        <v>94.7787316824984</v>
      </c>
      <c r="D49" s="2">
        <f t="shared" si="1"/>
        <v>9477.873168</v>
      </c>
      <c r="E49" s="2">
        <v>90.6896734574201</v>
      </c>
      <c r="F49" s="2">
        <v>95.6856795269466</v>
      </c>
      <c r="G49" s="2">
        <v>2.0</v>
      </c>
      <c r="H49" s="2">
        <v>5172.590372338812</v>
      </c>
      <c r="I49" s="2"/>
    </row>
    <row r="50" ht="12.75" customHeight="1">
      <c r="A50" s="2">
        <v>46.0</v>
      </c>
      <c r="B50" s="2" t="s">
        <v>591</v>
      </c>
      <c r="C50" s="2">
        <v>1671.31456030351</v>
      </c>
      <c r="D50" s="2">
        <f t="shared" si="1"/>
        <v>167131.456</v>
      </c>
      <c r="E50" s="2">
        <v>4.22103421615563</v>
      </c>
      <c r="F50" s="2">
        <v>0.252557736072681</v>
      </c>
      <c r="G50" s="2">
        <v>2.0</v>
      </c>
      <c r="H50" s="2">
        <v>5229.629173006142</v>
      </c>
      <c r="I50" s="2"/>
    </row>
    <row r="51" ht="12.75" customHeight="1">
      <c r="A51" s="2">
        <v>47.0</v>
      </c>
      <c r="B51" s="2" t="s">
        <v>753</v>
      </c>
      <c r="C51" s="2">
        <v>99.0772220269396</v>
      </c>
      <c r="D51" s="2">
        <f t="shared" si="1"/>
        <v>9907.722203</v>
      </c>
      <c r="E51" s="2">
        <v>87.9841144263775</v>
      </c>
      <c r="F51" s="2">
        <v>88.8035742488361</v>
      </c>
      <c r="G51" s="2">
        <v>2.0</v>
      </c>
      <c r="H51" s="2">
        <v>13059.003174094465</v>
      </c>
      <c r="I51" s="2"/>
    </row>
    <row r="52" ht="12.75" customHeight="1">
      <c r="A52" s="2">
        <v>48.0</v>
      </c>
      <c r="B52" s="2" t="s">
        <v>642</v>
      </c>
      <c r="C52" s="2">
        <v>18260.2002586378</v>
      </c>
      <c r="D52" s="2">
        <f t="shared" si="1"/>
        <v>1826020.026</v>
      </c>
      <c r="E52" s="2">
        <v>3577.23063098187</v>
      </c>
      <c r="F52" s="2">
        <v>19.5903143465785</v>
      </c>
      <c r="G52" s="2">
        <v>2.0</v>
      </c>
      <c r="H52" s="2">
        <v>1124.761057639699</v>
      </c>
      <c r="I52" s="2"/>
    </row>
    <row r="53" ht="12.75" customHeight="1">
      <c r="A53" s="2">
        <v>49.0</v>
      </c>
      <c r="B53" s="2" t="s">
        <v>752</v>
      </c>
      <c r="C53" s="2">
        <v>6599.20091699695</v>
      </c>
      <c r="D53" s="2">
        <f t="shared" si="1"/>
        <v>659920.0917</v>
      </c>
      <c r="E53" s="2">
        <v>93.7330257145621</v>
      </c>
      <c r="F53" s="2">
        <v>1.4203693279461</v>
      </c>
      <c r="G53" s="2">
        <v>2.0</v>
      </c>
      <c r="H53" s="2">
        <v>138.89510029868623</v>
      </c>
      <c r="I53" s="2"/>
    </row>
    <row r="54" ht="12.75" customHeight="1">
      <c r="A54" s="2">
        <v>50.0</v>
      </c>
      <c r="B54" s="2" t="s">
        <v>751</v>
      </c>
      <c r="C54" s="2">
        <v>43.2733328494041</v>
      </c>
      <c r="D54" s="2">
        <f t="shared" si="1"/>
        <v>4327.333285</v>
      </c>
      <c r="E54" s="2">
        <v>11.3714023145026</v>
      </c>
      <c r="F54" s="2">
        <v>26.278082980288</v>
      </c>
      <c r="G54" s="2">
        <v>2.0</v>
      </c>
      <c r="H54" s="2">
        <v>0.0</v>
      </c>
      <c r="I54" s="2"/>
    </row>
    <row r="55" ht="12.75" customHeight="1">
      <c r="A55" s="2">
        <v>51.0</v>
      </c>
      <c r="B55" s="2" t="s">
        <v>706</v>
      </c>
      <c r="C55" s="2">
        <v>439.330971322335</v>
      </c>
      <c r="D55" s="2">
        <f t="shared" si="1"/>
        <v>43933.09713</v>
      </c>
      <c r="E55" s="2">
        <v>415.5001593094</v>
      </c>
      <c r="F55" s="2">
        <v>94.5756585425318</v>
      </c>
      <c r="G55" s="2">
        <v>2.0</v>
      </c>
      <c r="H55" s="2">
        <v>22870.461782810533</v>
      </c>
      <c r="I55" s="2"/>
    </row>
    <row r="56" ht="12.75" customHeight="1">
      <c r="A56" s="2">
        <v>52.0</v>
      </c>
      <c r="B56" s="2" t="s">
        <v>644</v>
      </c>
      <c r="C56" s="2">
        <v>8.97971914745799</v>
      </c>
      <c r="D56" s="2">
        <f t="shared" si="1"/>
        <v>897.9719147</v>
      </c>
      <c r="E56" s="2">
        <v>5.79177809321453</v>
      </c>
      <c r="F56" s="2">
        <v>64.4984325022468</v>
      </c>
      <c r="G56" s="2">
        <v>2.0</v>
      </c>
      <c r="H56" s="2">
        <v>25529.28365136423</v>
      </c>
      <c r="I56" s="2"/>
    </row>
    <row r="57" ht="12.75" customHeight="1">
      <c r="A57" s="2">
        <v>53.0</v>
      </c>
      <c r="B57" s="2" t="s">
        <v>588</v>
      </c>
      <c r="C57" s="2">
        <v>1.99549315523612</v>
      </c>
      <c r="D57" s="2">
        <f t="shared" si="1"/>
        <v>199.5493155</v>
      </c>
      <c r="E57" s="2">
        <v>0.0</v>
      </c>
      <c r="F57" s="2">
        <v>0.0</v>
      </c>
      <c r="G57" s="2">
        <v>2.0</v>
      </c>
      <c r="H57" s="2">
        <v>157.2350460588552</v>
      </c>
      <c r="I57" s="2"/>
    </row>
    <row r="58" ht="12.75" customHeight="1">
      <c r="A58" s="2">
        <v>54.0</v>
      </c>
      <c r="B58" s="2" t="s">
        <v>608</v>
      </c>
      <c r="C58" s="2">
        <v>0.224005694915426</v>
      </c>
      <c r="D58" s="2">
        <f t="shared" si="1"/>
        <v>22.40056949</v>
      </c>
      <c r="E58" s="2">
        <v>0.0</v>
      </c>
      <c r="F58" s="2">
        <v>0.0</v>
      </c>
      <c r="G58" s="2">
        <v>2.0</v>
      </c>
      <c r="H58" s="2">
        <v>1574.1731247435591</v>
      </c>
      <c r="I58" s="2"/>
    </row>
    <row r="59" ht="12.75" customHeight="1">
      <c r="A59" s="2">
        <v>55.0</v>
      </c>
      <c r="B59" s="2" t="s">
        <v>758</v>
      </c>
      <c r="C59" s="2">
        <v>224.946095698903</v>
      </c>
      <c r="D59" s="2">
        <f t="shared" si="1"/>
        <v>22494.60957</v>
      </c>
      <c r="E59" s="2">
        <v>32.9308196555044</v>
      </c>
      <c r="F59" s="2">
        <v>14.6394270828258</v>
      </c>
      <c r="G59" s="2">
        <v>2.0</v>
      </c>
      <c r="H59" s="2">
        <v>18085.90983501811</v>
      </c>
      <c r="I59" s="2"/>
    </row>
    <row r="60" ht="12.75" customHeight="1">
      <c r="A60" s="2">
        <v>56.0</v>
      </c>
      <c r="B60" s="2" t="s">
        <v>710</v>
      </c>
      <c r="C60" s="2">
        <v>11298.539567458</v>
      </c>
      <c r="D60" s="2">
        <f t="shared" si="1"/>
        <v>1129853.957</v>
      </c>
      <c r="E60" s="2">
        <v>1296.76979656158</v>
      </c>
      <c r="F60" s="2">
        <v>11.4773222576175</v>
      </c>
      <c r="G60" s="2">
        <v>2.0</v>
      </c>
      <c r="H60" s="2">
        <v>89.20802477874763</v>
      </c>
      <c r="I60" s="2"/>
    </row>
    <row r="61" ht="12.75" customHeight="1">
      <c r="A61" s="2">
        <v>57.0</v>
      </c>
      <c r="B61" s="2" t="s">
        <v>728</v>
      </c>
      <c r="C61" s="2">
        <v>1.99549318826622</v>
      </c>
      <c r="D61" s="2">
        <f t="shared" si="1"/>
        <v>199.5493188</v>
      </c>
      <c r="E61" s="2">
        <v>0.0</v>
      </c>
      <c r="F61" s="2">
        <v>0.0</v>
      </c>
      <c r="G61" s="2">
        <v>2.0</v>
      </c>
      <c r="H61" s="2">
        <v>200.72767679462808</v>
      </c>
      <c r="I61" s="2"/>
    </row>
    <row r="62" ht="12.75" customHeight="1">
      <c r="A62" s="2">
        <v>58.0</v>
      </c>
      <c r="B62" s="2" t="s">
        <v>687</v>
      </c>
      <c r="C62" s="2">
        <v>77.9581897419449</v>
      </c>
      <c r="D62" s="2">
        <f t="shared" si="1"/>
        <v>7795.818974</v>
      </c>
      <c r="E62" s="2">
        <v>27.9297802043775</v>
      </c>
      <c r="F62" s="2">
        <v>35.8266146210294</v>
      </c>
      <c r="G62" s="2">
        <v>2.0</v>
      </c>
      <c r="H62" s="2">
        <v>615.2763885786826</v>
      </c>
      <c r="I62" s="2"/>
    </row>
    <row r="63" ht="12.75" customHeight="1">
      <c r="A63" s="2">
        <v>59.0</v>
      </c>
      <c r="B63" s="2" t="s">
        <v>761</v>
      </c>
      <c r="C63" s="2">
        <v>0.997746588514625</v>
      </c>
      <c r="D63" s="2">
        <f t="shared" si="1"/>
        <v>99.77465885</v>
      </c>
      <c r="E63" s="2">
        <v>0.997746588514625</v>
      </c>
      <c r="F63" s="2">
        <v>100.0</v>
      </c>
      <c r="G63" s="2">
        <v>2.0</v>
      </c>
      <c r="H63" s="2">
        <v>3813.589559602908</v>
      </c>
      <c r="I63" s="2"/>
    </row>
    <row r="64" ht="12.75" customHeight="1">
      <c r="A64" s="2">
        <v>60.0</v>
      </c>
      <c r="B64" s="2" t="s">
        <v>759</v>
      </c>
      <c r="C64" s="2">
        <v>8.69488754116547</v>
      </c>
      <c r="D64" s="2">
        <f t="shared" si="1"/>
        <v>869.4887541</v>
      </c>
      <c r="E64" s="2">
        <v>7.75612314326578</v>
      </c>
      <c r="F64" s="2">
        <v>89.2032600369452</v>
      </c>
      <c r="G64" s="2">
        <v>2.0</v>
      </c>
      <c r="H64" s="2">
        <v>16361.405719215298</v>
      </c>
      <c r="I64" s="2"/>
    </row>
    <row r="65" ht="12.75" customHeight="1">
      <c r="A65" s="2">
        <v>61.0</v>
      </c>
      <c r="B65" s="2" t="s">
        <v>950</v>
      </c>
      <c r="C65" s="2">
        <v>1.00019403411015</v>
      </c>
      <c r="D65" s="2">
        <f t="shared" si="1"/>
        <v>100.0194034</v>
      </c>
      <c r="E65" s="2">
        <v>0.0</v>
      </c>
      <c r="F65" s="2">
        <v>0.0</v>
      </c>
      <c r="G65" s="2">
        <v>2.0</v>
      </c>
      <c r="H65" s="2">
        <v>0.0</v>
      </c>
      <c r="I65" s="2"/>
    </row>
    <row r="66" ht="12.75" customHeight="1">
      <c r="A66" s="2">
        <v>62.0</v>
      </c>
      <c r="B66" s="2" t="s">
        <v>764</v>
      </c>
      <c r="C66" s="2">
        <v>66.9772220158362</v>
      </c>
      <c r="D66" s="2">
        <f t="shared" si="1"/>
        <v>6697.722202</v>
      </c>
      <c r="E66" s="2">
        <v>66.9772220158362</v>
      </c>
      <c r="F66" s="2">
        <v>100.0</v>
      </c>
      <c r="G66" s="2">
        <v>2.0</v>
      </c>
      <c r="H66" s="2">
        <v>4301.781117957168</v>
      </c>
      <c r="I66" s="2"/>
    </row>
    <row r="67" ht="12.75" customHeight="1">
      <c r="A67" s="2">
        <v>63.0</v>
      </c>
      <c r="B67" s="2" t="s">
        <v>647</v>
      </c>
      <c r="C67" s="2">
        <v>57.8254575569581</v>
      </c>
      <c r="D67" s="2">
        <f t="shared" si="1"/>
        <v>5782.545756</v>
      </c>
      <c r="E67" s="2">
        <v>36.2673877889383</v>
      </c>
      <c r="F67" s="2">
        <v>62.7187216862311</v>
      </c>
      <c r="G67" s="2">
        <v>2.0</v>
      </c>
      <c r="H67" s="2">
        <v>15331.010628068872</v>
      </c>
      <c r="I67" s="2"/>
    </row>
    <row r="68" ht="12.75" customHeight="1">
      <c r="A68" s="2">
        <v>64.0</v>
      </c>
      <c r="B68" s="2" t="s">
        <v>589</v>
      </c>
      <c r="C68" s="2">
        <v>15313.8077049954</v>
      </c>
      <c r="D68" s="2">
        <f t="shared" si="1"/>
        <v>1531380.77</v>
      </c>
      <c r="E68" s="2">
        <v>11411.1351579979</v>
      </c>
      <c r="F68" s="2">
        <v>74.5153352962346</v>
      </c>
      <c r="G68" s="2">
        <v>2.0</v>
      </c>
      <c r="H68" s="2">
        <v>119496.86994517333</v>
      </c>
      <c r="I68" s="2"/>
    </row>
    <row r="69" ht="12.75" customHeight="1">
      <c r="A69" s="2">
        <v>65.0</v>
      </c>
      <c r="B69" s="2" t="s">
        <v>720</v>
      </c>
      <c r="C69" s="2">
        <v>0.997746560380426</v>
      </c>
      <c r="D69" s="2">
        <f t="shared" si="1"/>
        <v>99.77465604</v>
      </c>
      <c r="E69" s="2">
        <v>0.63971417991643</v>
      </c>
      <c r="F69" s="2">
        <v>64.1158992993688</v>
      </c>
      <c r="G69" s="2">
        <v>2.0</v>
      </c>
      <c r="H69" s="2">
        <v>0.0</v>
      </c>
      <c r="I69" s="2"/>
    </row>
    <row r="70" ht="12.75" customHeight="1">
      <c r="A70" s="2">
        <v>66.0</v>
      </c>
      <c r="B70" s="2" t="s">
        <v>763</v>
      </c>
      <c r="C70" s="2">
        <v>1.05026221431482</v>
      </c>
      <c r="D70" s="2">
        <f t="shared" si="1"/>
        <v>105.0262214</v>
      </c>
      <c r="E70" s="2">
        <v>1.00544716088894</v>
      </c>
      <c r="F70" s="2">
        <v>95.7329652714288</v>
      </c>
      <c r="G70" s="2">
        <v>2.0</v>
      </c>
      <c r="H70" s="2">
        <v>2667.162224538287</v>
      </c>
      <c r="I70" s="2"/>
    </row>
    <row r="71" ht="12.75" customHeight="1">
      <c r="A71" s="2">
        <v>67.0</v>
      </c>
      <c r="B71" s="2" t="s">
        <v>768</v>
      </c>
      <c r="C71" s="2">
        <v>0.00161727442105768</v>
      </c>
      <c r="D71" s="2">
        <f t="shared" si="1"/>
        <v>0.1617274421</v>
      </c>
      <c r="E71" s="2">
        <v>9.76257153091943E-4</v>
      </c>
      <c r="F71" s="2">
        <v>60.3643475949789</v>
      </c>
      <c r="G71" s="2">
        <v>2.0</v>
      </c>
      <c r="H71" s="2">
        <v>0.0</v>
      </c>
      <c r="I71" s="2"/>
    </row>
    <row r="72" ht="12.75" customHeight="1">
      <c r="A72" s="2">
        <v>68.0</v>
      </c>
      <c r="B72" s="2" t="s">
        <v>652</v>
      </c>
      <c r="C72" s="2">
        <v>12133.4739510172</v>
      </c>
      <c r="D72" s="2">
        <f t="shared" si="1"/>
        <v>1213347.395</v>
      </c>
      <c r="E72" s="2">
        <v>2453.47937716563</v>
      </c>
      <c r="F72" s="2">
        <v>20.2207495319997</v>
      </c>
      <c r="G72" s="2">
        <v>2.0</v>
      </c>
      <c r="H72" s="2">
        <v>2866.9664763026367</v>
      </c>
      <c r="I72" s="2"/>
    </row>
    <row r="73" ht="12.75" customHeight="1">
      <c r="A73" s="2">
        <v>69.0</v>
      </c>
      <c r="B73" s="2" t="s">
        <v>765</v>
      </c>
      <c r="C73" s="2">
        <v>210.001163308001</v>
      </c>
      <c r="D73" s="2">
        <f t="shared" si="1"/>
        <v>21000.11633</v>
      </c>
      <c r="E73" s="2">
        <v>142.708619541206</v>
      </c>
      <c r="F73" s="2">
        <v>67.9561090487392</v>
      </c>
      <c r="G73" s="2">
        <v>2.0</v>
      </c>
      <c r="H73" s="2">
        <v>395.17100714532273</v>
      </c>
      <c r="I73" s="2"/>
    </row>
    <row r="74" ht="12.75" customHeight="1">
      <c r="A74" s="2">
        <v>70.0</v>
      </c>
      <c r="B74" s="2" t="s">
        <v>658</v>
      </c>
      <c r="C74" s="2">
        <v>0.997746576236889</v>
      </c>
      <c r="D74" s="2">
        <f t="shared" si="1"/>
        <v>99.77465762</v>
      </c>
      <c r="E74" s="2">
        <v>0.0</v>
      </c>
      <c r="F74" s="2">
        <v>0.0</v>
      </c>
      <c r="G74" s="2">
        <v>2.0</v>
      </c>
      <c r="H74" s="2">
        <v>136.0559516120911</v>
      </c>
      <c r="I74" s="2"/>
    </row>
    <row r="75" ht="12.75" customHeight="1">
      <c r="A75" s="2">
        <v>71.0</v>
      </c>
      <c r="B75" s="2" t="s">
        <v>660</v>
      </c>
      <c r="C75" s="2">
        <v>753.057928004391</v>
      </c>
      <c r="D75" s="2">
        <f t="shared" si="1"/>
        <v>75305.7928</v>
      </c>
      <c r="E75" s="2">
        <v>476.798593125415</v>
      </c>
      <c r="F75" s="2">
        <v>63.314995486328</v>
      </c>
      <c r="G75" s="2">
        <v>2.0</v>
      </c>
      <c r="H75" s="2">
        <v>55970.673201878286</v>
      </c>
      <c r="I75" s="2"/>
    </row>
    <row r="76" ht="12.75" customHeight="1">
      <c r="A76" s="2">
        <v>72.0</v>
      </c>
      <c r="B76" s="2" t="s">
        <v>729</v>
      </c>
      <c r="C76" s="2">
        <v>151.502737116509</v>
      </c>
      <c r="D76" s="2">
        <f t="shared" si="1"/>
        <v>15150.27371</v>
      </c>
      <c r="E76" s="2">
        <v>147.321871698097</v>
      </c>
      <c r="F76" s="2">
        <v>97.240402716159</v>
      </c>
      <c r="G76" s="2">
        <v>2.0</v>
      </c>
      <c r="H76" s="2">
        <v>18394.489961830895</v>
      </c>
      <c r="I76" s="2"/>
    </row>
    <row r="77" ht="12.75" customHeight="1">
      <c r="A77" s="2">
        <v>73.0</v>
      </c>
      <c r="B77" s="326" t="s">
        <v>722</v>
      </c>
      <c r="C77" s="326">
        <v>48.9701862272995</v>
      </c>
      <c r="D77" s="326">
        <f t="shared" si="1"/>
        <v>4897.018623</v>
      </c>
      <c r="E77" s="326">
        <v>21.1154170430783</v>
      </c>
      <c r="F77" s="326">
        <v>43.1189233078862</v>
      </c>
      <c r="G77" s="326">
        <v>2.0</v>
      </c>
      <c r="H77" s="326">
        <v>4897.01862272995</v>
      </c>
      <c r="I77" s="2"/>
    </row>
    <row r="78" ht="12.75" customHeight="1">
      <c r="A78" s="2">
        <v>74.0</v>
      </c>
      <c r="B78" s="2" t="s">
        <v>659</v>
      </c>
      <c r="C78" s="2">
        <v>196.284991263459</v>
      </c>
      <c r="D78" s="2">
        <f t="shared" si="1"/>
        <v>19628.49913</v>
      </c>
      <c r="E78" s="2">
        <v>46.9793642996655</v>
      </c>
      <c r="F78" s="2">
        <v>23.9342621141158</v>
      </c>
      <c r="G78" s="2">
        <v>2.0</v>
      </c>
      <c r="H78" s="2">
        <v>24479.688500790224</v>
      </c>
      <c r="I78" s="2"/>
    </row>
    <row r="79" ht="12.75" customHeight="1">
      <c r="A79" s="2">
        <v>75.0</v>
      </c>
      <c r="B79" s="2" t="s">
        <v>662</v>
      </c>
      <c r="C79" s="2">
        <v>1.21354406908681</v>
      </c>
      <c r="D79" s="2">
        <f t="shared" si="1"/>
        <v>121.3544069</v>
      </c>
      <c r="E79" s="2">
        <v>0.997746597181646</v>
      </c>
      <c r="F79" s="2">
        <v>82.217582582926</v>
      </c>
      <c r="G79" s="2">
        <v>2.0</v>
      </c>
      <c r="H79" s="2">
        <v>85.35562672271716</v>
      </c>
      <c r="I79" s="2"/>
    </row>
    <row r="80" ht="12.75" customHeight="1">
      <c r="A80" s="2">
        <v>76.0</v>
      </c>
      <c r="B80" s="2" t="s">
        <v>663</v>
      </c>
      <c r="C80" s="2">
        <v>4001.05317745601</v>
      </c>
      <c r="D80" s="2">
        <f t="shared" si="1"/>
        <v>400105.3177</v>
      </c>
      <c r="E80" s="2">
        <v>3630.53237403778</v>
      </c>
      <c r="F80" s="2">
        <v>90.7394181735467</v>
      </c>
      <c r="G80" s="2">
        <v>2.0</v>
      </c>
      <c r="H80" s="2">
        <v>194.4038059898376</v>
      </c>
      <c r="I80" s="2"/>
    </row>
    <row r="81" ht="12.75" customHeight="1">
      <c r="A81" s="2">
        <v>77.0</v>
      </c>
      <c r="B81" s="2" t="s">
        <v>665</v>
      </c>
      <c r="C81" s="2">
        <v>220.964892508235</v>
      </c>
      <c r="D81" s="2">
        <f t="shared" si="1"/>
        <v>22096.48925</v>
      </c>
      <c r="E81" s="2">
        <v>87.8134211868763</v>
      </c>
      <c r="F81" s="2">
        <v>39.7408928586263</v>
      </c>
      <c r="G81" s="2">
        <v>2.0</v>
      </c>
      <c r="H81" s="2">
        <v>245.0428891521228</v>
      </c>
      <c r="I81" s="2"/>
    </row>
    <row r="82" ht="12.75" customHeight="1">
      <c r="A82" s="2">
        <v>78.0</v>
      </c>
      <c r="B82" s="2" t="s">
        <v>667</v>
      </c>
      <c r="C82" s="2">
        <v>289.643978234784</v>
      </c>
      <c r="D82" s="2">
        <f t="shared" si="1"/>
        <v>28964.39782</v>
      </c>
      <c r="E82" s="2">
        <v>47.613377373573</v>
      </c>
      <c r="F82" s="2">
        <v>16.4385870073148</v>
      </c>
      <c r="G82" s="2">
        <v>2.0</v>
      </c>
      <c r="H82" s="2">
        <v>1008.2929041132037</v>
      </c>
      <c r="I82" s="2"/>
    </row>
    <row r="83" ht="12.75" customHeight="1">
      <c r="A83" s="2">
        <v>79.0</v>
      </c>
      <c r="B83" s="2" t="s">
        <v>668</v>
      </c>
      <c r="C83" s="2">
        <v>1.99549315169896</v>
      </c>
      <c r="D83" s="2">
        <f t="shared" si="1"/>
        <v>199.5493152</v>
      </c>
      <c r="E83" s="2">
        <v>0.0</v>
      </c>
      <c r="F83" s="2">
        <v>0.0</v>
      </c>
      <c r="G83" s="2">
        <v>2.0</v>
      </c>
      <c r="H83" s="2">
        <v>728.475253787994</v>
      </c>
      <c r="I83" s="2"/>
    </row>
    <row r="84" ht="12.75" customHeight="1">
      <c r="A84" s="2">
        <v>80.0</v>
      </c>
      <c r="B84" s="2" t="s">
        <v>730</v>
      </c>
      <c r="C84" s="2">
        <v>8.89058028986526</v>
      </c>
      <c r="D84" s="2">
        <f t="shared" si="1"/>
        <v>889.058029</v>
      </c>
      <c r="E84" s="2">
        <v>7.60049280434893</v>
      </c>
      <c r="F84" s="2">
        <v>85.4892769261985</v>
      </c>
      <c r="G84" s="2">
        <v>2.0</v>
      </c>
      <c r="H84" s="2">
        <v>16137.22566606953</v>
      </c>
      <c r="I84" s="2"/>
    </row>
    <row r="85" ht="12.75" customHeight="1">
      <c r="A85" s="2">
        <v>81.0</v>
      </c>
      <c r="B85" s="2" t="s">
        <v>669</v>
      </c>
      <c r="C85" s="2">
        <v>58.4387258259773</v>
      </c>
      <c r="D85" s="2">
        <f t="shared" si="1"/>
        <v>5843.872583</v>
      </c>
      <c r="E85" s="2">
        <v>12.9139516523662</v>
      </c>
      <c r="F85" s="2">
        <v>22.0982772465338</v>
      </c>
      <c r="G85" s="2">
        <v>2.0</v>
      </c>
      <c r="H85" s="2">
        <v>230.60301590881363</v>
      </c>
      <c r="I85" s="2"/>
    </row>
    <row r="86" ht="12.75" customHeight="1">
      <c r="A86" s="2">
        <v>82.0</v>
      </c>
      <c r="B86" s="2" t="s">
        <v>757</v>
      </c>
      <c r="C86" s="2">
        <v>6.84620989693073</v>
      </c>
      <c r="D86" s="2">
        <f t="shared" si="1"/>
        <v>684.6209897</v>
      </c>
      <c r="E86" s="2">
        <v>0.0</v>
      </c>
      <c r="F86" s="2">
        <v>0.0</v>
      </c>
      <c r="G86" s="2">
        <v>2.0</v>
      </c>
      <c r="H86" s="2">
        <v>8052.106409064703</v>
      </c>
      <c r="I86" s="2"/>
    </row>
    <row r="87" ht="12.75" customHeight="1">
      <c r="A87" s="2">
        <v>83.0</v>
      </c>
      <c r="B87" s="2" t="s">
        <v>770</v>
      </c>
      <c r="C87" s="2">
        <v>198.935384038407</v>
      </c>
      <c r="D87" s="2">
        <f t="shared" si="1"/>
        <v>19893.5384</v>
      </c>
      <c r="E87" s="2">
        <v>184.660769094394</v>
      </c>
      <c r="F87" s="2">
        <v>92.82449675154</v>
      </c>
      <c r="G87" s="2">
        <v>2.0</v>
      </c>
      <c r="H87" s="2">
        <v>15788.573130718507</v>
      </c>
      <c r="I87" s="2"/>
    </row>
    <row r="88" ht="12.75" customHeight="1">
      <c r="A88" s="2">
        <v>84.0</v>
      </c>
      <c r="B88" s="2" t="s">
        <v>670</v>
      </c>
      <c r="C88" s="2">
        <v>3.15292255692798</v>
      </c>
      <c r="D88" s="2">
        <f t="shared" si="1"/>
        <v>315.2922557</v>
      </c>
      <c r="E88" s="2">
        <v>0.997746562330184</v>
      </c>
      <c r="F88" s="2">
        <v>31.6451338183938</v>
      </c>
      <c r="G88" s="2">
        <v>2.0</v>
      </c>
      <c r="H88" s="2">
        <v>64.56334064025869</v>
      </c>
      <c r="I88" s="2"/>
    </row>
    <row r="89" ht="12.75" customHeight="1">
      <c r="A89" s="2">
        <v>85.0</v>
      </c>
      <c r="B89" s="2" t="s">
        <v>772</v>
      </c>
      <c r="C89" s="2">
        <v>54.7215575295328</v>
      </c>
      <c r="D89" s="2">
        <f t="shared" si="1"/>
        <v>5472.155753</v>
      </c>
      <c r="E89" s="2">
        <v>54.7215575295328</v>
      </c>
      <c r="F89" s="2">
        <v>100.0</v>
      </c>
      <c r="G89" s="2">
        <v>2.0</v>
      </c>
      <c r="H89" s="2">
        <v>66744.30032835441</v>
      </c>
      <c r="I89" s="2"/>
    </row>
    <row r="90" ht="12.75" customHeight="1">
      <c r="A90" s="2">
        <v>86.0</v>
      </c>
      <c r="B90" s="326" t="s">
        <v>713</v>
      </c>
      <c r="C90" s="326">
        <v>9405.84974382401</v>
      </c>
      <c r="D90" s="326">
        <f t="shared" si="1"/>
        <v>940584.9744</v>
      </c>
      <c r="E90" s="326">
        <v>3326.67668772347</v>
      </c>
      <c r="F90" s="326">
        <v>35.3681674524708</v>
      </c>
      <c r="G90" s="326">
        <v>2.0</v>
      </c>
      <c r="H90" s="326">
        <v>940584.974382401</v>
      </c>
      <c r="I90" s="2"/>
    </row>
    <row r="91" ht="12.75" customHeight="1">
      <c r="A91" s="2">
        <v>87.0</v>
      </c>
      <c r="B91" s="2" t="s">
        <v>678</v>
      </c>
      <c r="C91" s="2">
        <v>420.574017110933</v>
      </c>
      <c r="D91" s="2">
        <f t="shared" si="1"/>
        <v>42057.40171</v>
      </c>
      <c r="E91" s="2">
        <v>0.0</v>
      </c>
      <c r="F91" s="2">
        <v>0.0</v>
      </c>
      <c r="G91" s="2">
        <v>2.0</v>
      </c>
      <c r="H91" s="2">
        <v>191.05657088013294</v>
      </c>
      <c r="I91" s="2"/>
    </row>
    <row r="92" ht="12.75" customHeight="1">
      <c r="A92" s="2">
        <v>88.0</v>
      </c>
      <c r="B92" s="2" t="s">
        <v>688</v>
      </c>
      <c r="C92" s="2">
        <v>0.997746578501967</v>
      </c>
      <c r="D92" s="2">
        <f t="shared" si="1"/>
        <v>99.77465785</v>
      </c>
      <c r="E92" s="2">
        <v>0.0</v>
      </c>
      <c r="F92" s="2">
        <v>0.0</v>
      </c>
      <c r="G92" s="2">
        <v>2.0</v>
      </c>
      <c r="H92" s="2">
        <v>0.0</v>
      </c>
      <c r="I92" s="2"/>
    </row>
    <row r="93" ht="12.75" customHeight="1">
      <c r="A93" s="2">
        <v>89.0</v>
      </c>
      <c r="B93" s="2" t="s">
        <v>685</v>
      </c>
      <c r="C93" s="2">
        <v>0.99774657513536</v>
      </c>
      <c r="D93" s="2">
        <f t="shared" si="1"/>
        <v>99.77465751</v>
      </c>
      <c r="E93" s="2">
        <v>0.0</v>
      </c>
      <c r="F93" s="2">
        <v>0.0</v>
      </c>
      <c r="G93" s="2">
        <v>2.0</v>
      </c>
      <c r="H93" s="2">
        <v>26.744381244659447</v>
      </c>
      <c r="I93" s="2"/>
    </row>
    <row r="94" ht="12.75" customHeight="1">
      <c r="A94" s="2">
        <v>90.0</v>
      </c>
      <c r="B94" s="2" t="s">
        <v>689</v>
      </c>
      <c r="C94" s="2">
        <v>119.977888036083</v>
      </c>
      <c r="D94" s="2">
        <f t="shared" si="1"/>
        <v>11997.7888</v>
      </c>
      <c r="E94" s="2">
        <v>119.977888036083</v>
      </c>
      <c r="F94" s="2">
        <v>100.0</v>
      </c>
      <c r="G94" s="2">
        <v>2.0</v>
      </c>
      <c r="H94" s="2">
        <v>4243.66510830689</v>
      </c>
      <c r="I94" s="2"/>
    </row>
    <row r="95" ht="12.75" customHeight="1">
      <c r="A95" s="2">
        <v>91.0</v>
      </c>
      <c r="B95" s="2" t="s">
        <v>734</v>
      </c>
      <c r="C95" s="2">
        <v>3.20913385014855</v>
      </c>
      <c r="D95" s="2">
        <f t="shared" si="1"/>
        <v>320.913385</v>
      </c>
      <c r="E95" s="2">
        <v>1.06679732392191</v>
      </c>
      <c r="F95" s="2">
        <v>33.2425312790404</v>
      </c>
      <c r="G95" s="2">
        <v>2.0</v>
      </c>
      <c r="H95" s="2">
        <v>129.90298493118283</v>
      </c>
      <c r="I95" s="2"/>
    </row>
    <row r="96" ht="12.75" customHeight="1">
      <c r="A96" s="2">
        <v>92.0</v>
      </c>
      <c r="B96" s="2" t="s">
        <v>725</v>
      </c>
      <c r="C96" s="2">
        <v>355.298512876604</v>
      </c>
      <c r="D96" s="2">
        <f t="shared" si="1"/>
        <v>35529.85129</v>
      </c>
      <c r="E96" s="2">
        <v>197.632065426133</v>
      </c>
      <c r="F96" s="2">
        <v>55.6242309673756</v>
      </c>
      <c r="G96" s="2">
        <v>2.0</v>
      </c>
      <c r="H96" s="2">
        <v>11706.71586131982</v>
      </c>
      <c r="I96" s="2"/>
    </row>
    <row r="97" ht="12.75" customHeight="1">
      <c r="A97" s="2">
        <v>93.0</v>
      </c>
      <c r="B97" s="2" t="s">
        <v>695</v>
      </c>
      <c r="C97" s="2">
        <v>2.99472705303861</v>
      </c>
      <c r="D97" s="2">
        <f t="shared" si="1"/>
        <v>299.4727053</v>
      </c>
      <c r="E97" s="2">
        <v>0.0919033601798586</v>
      </c>
      <c r="F97" s="2">
        <v>3.06883928158356</v>
      </c>
      <c r="G97" s="2">
        <v>2.0</v>
      </c>
      <c r="H97" s="2">
        <v>10.017346246337901</v>
      </c>
      <c r="I97" s="2"/>
    </row>
    <row r="98" ht="12.75" customHeight="1">
      <c r="A98" s="2">
        <v>94.0</v>
      </c>
      <c r="B98" s="2" t="s">
        <v>708</v>
      </c>
      <c r="C98" s="2">
        <v>1.99549316768183</v>
      </c>
      <c r="D98" s="2">
        <f t="shared" si="1"/>
        <v>199.5493168</v>
      </c>
      <c r="E98" s="2">
        <v>0.997746609984215</v>
      </c>
      <c r="F98" s="2">
        <v>50.0000013101172</v>
      </c>
      <c r="G98" s="2">
        <v>2.0</v>
      </c>
      <c r="H98" s="2">
        <v>5379.5122713175215</v>
      </c>
      <c r="I98" s="2"/>
    </row>
    <row r="99" ht="12.75" customHeight="1">
      <c r="A99" s="2">
        <v>95.0</v>
      </c>
      <c r="B99" s="2" t="s">
        <v>731</v>
      </c>
      <c r="C99" s="2">
        <v>256.178074276283</v>
      </c>
      <c r="D99" s="2">
        <f t="shared" si="1"/>
        <v>25617.80743</v>
      </c>
      <c r="E99" s="2">
        <v>143.207205181771</v>
      </c>
      <c r="F99" s="2">
        <v>55.9014293422023</v>
      </c>
      <c r="G99" s="2">
        <v>2.0</v>
      </c>
      <c r="H99" s="2">
        <v>25250.388385308044</v>
      </c>
      <c r="I99" s="2"/>
    </row>
    <row r="100" ht="12.75" customHeight="1">
      <c r="A100" s="2">
        <v>96.0</v>
      </c>
      <c r="B100" s="2" t="s">
        <v>690</v>
      </c>
      <c r="C100" s="2">
        <v>47.0473490974593</v>
      </c>
      <c r="D100" s="2">
        <f t="shared" si="1"/>
        <v>4704.73491</v>
      </c>
      <c r="E100" s="2">
        <v>0.82591826828883</v>
      </c>
      <c r="F100" s="2">
        <v>1.75550436769121</v>
      </c>
      <c r="G100" s="2">
        <v>2.0</v>
      </c>
      <c r="H100" s="2">
        <v>224.35279317664367</v>
      </c>
      <c r="I100" s="2"/>
    </row>
    <row r="101" ht="12.75" customHeight="1">
      <c r="A101" s="2">
        <v>97.0</v>
      </c>
      <c r="B101" s="2" t="s">
        <v>691</v>
      </c>
      <c r="C101" s="2">
        <v>5967.29902556908</v>
      </c>
      <c r="D101" s="2">
        <f t="shared" si="1"/>
        <v>596729.9026</v>
      </c>
      <c r="E101" s="2">
        <v>3601.8914213888</v>
      </c>
      <c r="F101" s="2">
        <v>60.3604982079023</v>
      </c>
      <c r="G101" s="2">
        <v>2.0</v>
      </c>
      <c r="H101" s="2">
        <v>594.7029888214265</v>
      </c>
      <c r="I101" s="2"/>
    </row>
    <row r="102" ht="12.75" customHeight="1">
      <c r="A102" s="2">
        <v>98.0</v>
      </c>
      <c r="B102" s="2" t="s">
        <v>707</v>
      </c>
      <c r="C102" s="2">
        <v>2.92098603646244</v>
      </c>
      <c r="D102" s="2">
        <f t="shared" si="1"/>
        <v>292.0986036</v>
      </c>
      <c r="E102" s="2">
        <v>0.925492881184739</v>
      </c>
      <c r="F102" s="2">
        <v>31.6842624248074</v>
      </c>
      <c r="G102" s="2">
        <v>2.0</v>
      </c>
      <c r="H102" s="2">
        <v>92375.05085470986</v>
      </c>
      <c r="I102" s="2"/>
    </row>
    <row r="103" ht="12.75" customHeight="1">
      <c r="A103" s="2">
        <v>99.0</v>
      </c>
      <c r="B103" s="2" t="s">
        <v>778</v>
      </c>
      <c r="C103" s="2">
        <v>303.75936834445</v>
      </c>
      <c r="D103" s="2">
        <f t="shared" si="1"/>
        <v>30375.93683</v>
      </c>
      <c r="E103" s="2">
        <v>197.931510120904</v>
      </c>
      <c r="F103" s="2">
        <v>65.160627374119</v>
      </c>
      <c r="G103" s="2">
        <v>2.0</v>
      </c>
      <c r="H103" s="2">
        <v>28675.200044993817</v>
      </c>
      <c r="I103" s="2"/>
    </row>
    <row r="104" ht="12.75" customHeight="1">
      <c r="A104" s="2">
        <v>100.0</v>
      </c>
      <c r="B104" s="2" t="s">
        <v>583</v>
      </c>
      <c r="C104" s="2">
        <v>18786.3016053824</v>
      </c>
      <c r="D104" s="323">
        <f t="shared" si="1"/>
        <v>1878630.161</v>
      </c>
      <c r="E104" s="2">
        <v>6103.20681322676</v>
      </c>
      <c r="F104" s="2">
        <v>32.48753768266</v>
      </c>
      <c r="G104" s="2">
        <v>2.0</v>
      </c>
      <c r="H104" s="2">
        <v>1850768.7054978197</v>
      </c>
      <c r="I104" s="2"/>
    </row>
    <row r="105" ht="12.75" customHeight="1">
      <c r="A105" s="2">
        <v>101.0</v>
      </c>
      <c r="B105" s="2" t="s">
        <v>701</v>
      </c>
      <c r="C105" s="2">
        <v>2583.0095308693</v>
      </c>
      <c r="D105" s="2">
        <f t="shared" si="1"/>
        <v>258300.9531</v>
      </c>
      <c r="E105" s="2">
        <v>378.303259333964</v>
      </c>
      <c r="F105" s="2">
        <v>14.6458328865185</v>
      </c>
      <c r="G105" s="2">
        <v>2.0</v>
      </c>
      <c r="H105" s="2">
        <v>16519.099777586172</v>
      </c>
      <c r="I105" s="2"/>
    </row>
    <row r="106" ht="12.75" customHeight="1">
      <c r="A106" s="2">
        <v>102.0</v>
      </c>
      <c r="B106" s="2" t="s">
        <v>703</v>
      </c>
      <c r="C106" s="2">
        <v>1.26391901912234</v>
      </c>
      <c r="D106" s="2">
        <f t="shared" si="1"/>
        <v>126.3919019</v>
      </c>
      <c r="E106" s="2">
        <v>0.412619837232182</v>
      </c>
      <c r="F106" s="2">
        <v>32.6460660049807</v>
      </c>
      <c r="G106" s="2">
        <v>2.0</v>
      </c>
      <c r="H106" s="2">
        <v>0.0</v>
      </c>
      <c r="I106" s="2"/>
    </row>
    <row r="107" ht="12.75" customHeight="1">
      <c r="A107" s="2">
        <v>103.0</v>
      </c>
      <c r="B107" s="2" t="s">
        <v>702</v>
      </c>
      <c r="C107" s="2">
        <v>301.194505284933</v>
      </c>
      <c r="D107" s="2">
        <f t="shared" si="1"/>
        <v>30119.45053</v>
      </c>
      <c r="E107" s="2">
        <v>0.9977465770424</v>
      </c>
      <c r="F107" s="2">
        <v>0.331263206843206</v>
      </c>
      <c r="G107" s="2">
        <v>2.0</v>
      </c>
      <c r="H107" s="2">
        <v>1213.5862084493929</v>
      </c>
      <c r="I107" s="2"/>
    </row>
    <row r="108" ht="12.75" customHeight="1">
      <c r="A108" s="2">
        <v>104.0</v>
      </c>
      <c r="B108" s="2" t="s">
        <v>700</v>
      </c>
      <c r="C108" s="2">
        <v>1.99549320695315</v>
      </c>
      <c r="D108" s="2">
        <f t="shared" si="1"/>
        <v>199.5493207</v>
      </c>
      <c r="E108" s="2">
        <v>0.0</v>
      </c>
      <c r="F108" s="2">
        <v>0.0</v>
      </c>
      <c r="G108" s="2">
        <v>2.0</v>
      </c>
      <c r="H108" s="2">
        <v>13.54089489288329</v>
      </c>
      <c r="I108" s="2"/>
    </row>
    <row r="109" ht="12.75" customHeight="1">
      <c r="A109" s="2">
        <v>105.0</v>
      </c>
      <c r="B109" s="2" t="s">
        <v>705</v>
      </c>
      <c r="C109" s="2">
        <v>0.997746554760933</v>
      </c>
      <c r="D109" s="2">
        <f t="shared" si="1"/>
        <v>99.77465548</v>
      </c>
      <c r="E109" s="2">
        <v>0.0</v>
      </c>
      <c r="F109" s="2">
        <v>0.0</v>
      </c>
      <c r="G109" s="2">
        <v>2.0</v>
      </c>
      <c r="H109" s="2">
        <v>0.0</v>
      </c>
      <c r="I109" s="2"/>
    </row>
    <row r="110" ht="12.75" customHeight="1">
      <c r="A110" s="2">
        <v>106.0</v>
      </c>
      <c r="B110" s="2" t="s">
        <v>686</v>
      </c>
      <c r="C110" s="2">
        <v>1041.33114793247</v>
      </c>
      <c r="D110" s="2">
        <f t="shared" si="1"/>
        <v>104133.1148</v>
      </c>
      <c r="E110" s="2">
        <v>220.143561329218</v>
      </c>
      <c r="F110" s="2">
        <v>21.140591229438</v>
      </c>
      <c r="G110" s="2">
        <v>2.0</v>
      </c>
      <c r="H110" s="2">
        <v>8927.208391196924</v>
      </c>
      <c r="I110" s="2"/>
    </row>
    <row r="111" ht="12.75" customHeight="1">
      <c r="A111" s="2">
        <v>107.0</v>
      </c>
      <c r="B111" s="2" t="s">
        <v>597</v>
      </c>
      <c r="C111" s="2" t="s">
        <v>1381</v>
      </c>
      <c r="D111" s="2">
        <f t="shared" si="1"/>
        <v>0</v>
      </c>
      <c r="E111" s="2" t="s">
        <v>1381</v>
      </c>
      <c r="F111" s="2" t="s">
        <v>1381</v>
      </c>
      <c r="G111" s="2">
        <v>2.0</v>
      </c>
      <c r="H111" s="2">
        <v>0.0</v>
      </c>
      <c r="I111" s="2"/>
    </row>
    <row r="112" ht="12.75" customHeight="1">
      <c r="A112" s="2">
        <v>108.0</v>
      </c>
      <c r="B112" s="2" t="s">
        <v>780</v>
      </c>
      <c r="C112" s="2" t="s">
        <v>1381</v>
      </c>
      <c r="D112" s="2">
        <f t="shared" si="1"/>
        <v>0</v>
      </c>
      <c r="E112" s="2" t="s">
        <v>1381</v>
      </c>
      <c r="F112" s="2" t="s">
        <v>1381</v>
      </c>
      <c r="G112" s="2">
        <v>0.0</v>
      </c>
      <c r="H112" s="2">
        <v>0.0</v>
      </c>
      <c r="I112" s="2"/>
    </row>
    <row r="113" ht="12.75" customHeight="1">
      <c r="A113" s="2">
        <v>109.0</v>
      </c>
      <c r="B113" s="2" t="s">
        <v>595</v>
      </c>
      <c r="C113" s="2" t="s">
        <v>1381</v>
      </c>
      <c r="D113" s="2">
        <f t="shared" si="1"/>
        <v>0</v>
      </c>
      <c r="E113" s="2" t="s">
        <v>1381</v>
      </c>
      <c r="F113" s="2" t="s">
        <v>1381</v>
      </c>
      <c r="G113" s="2">
        <v>2.0</v>
      </c>
      <c r="H113" s="2">
        <v>0.0</v>
      </c>
      <c r="I113" s="2"/>
    </row>
    <row r="114" ht="12.75" customHeight="1">
      <c r="A114" s="2">
        <v>110.0</v>
      </c>
      <c r="B114" s="2" t="s">
        <v>928</v>
      </c>
      <c r="C114" s="2" t="s">
        <v>1381</v>
      </c>
      <c r="D114" s="2">
        <f t="shared" si="1"/>
        <v>0</v>
      </c>
      <c r="E114" s="2" t="s">
        <v>1381</v>
      </c>
      <c r="F114" s="2" t="s">
        <v>1381</v>
      </c>
      <c r="G114" s="2">
        <v>0.0</v>
      </c>
      <c r="H114" s="2">
        <v>0.0</v>
      </c>
      <c r="I114" s="2"/>
    </row>
    <row r="115" ht="12.75" customHeight="1">
      <c r="A115" s="2">
        <v>111.0</v>
      </c>
      <c r="B115" s="2" t="s">
        <v>781</v>
      </c>
      <c r="C115" s="2" t="s">
        <v>1381</v>
      </c>
      <c r="D115" s="2">
        <f t="shared" si="1"/>
        <v>0</v>
      </c>
      <c r="E115" s="2" t="s">
        <v>1381</v>
      </c>
      <c r="F115" s="2" t="s">
        <v>1381</v>
      </c>
      <c r="G115" s="2">
        <v>0.0</v>
      </c>
      <c r="H115" s="2">
        <v>0.0</v>
      </c>
      <c r="I115" s="2"/>
    </row>
    <row r="116" ht="12.75" customHeight="1">
      <c r="A116" s="2">
        <v>112.0</v>
      </c>
      <c r="B116" s="2" t="s">
        <v>933</v>
      </c>
      <c r="C116" s="2" t="s">
        <v>1381</v>
      </c>
      <c r="D116" s="2">
        <f t="shared" si="1"/>
        <v>0</v>
      </c>
      <c r="E116" s="2" t="s">
        <v>1381</v>
      </c>
      <c r="F116" s="2" t="s">
        <v>1381</v>
      </c>
      <c r="G116" s="2">
        <v>0.0</v>
      </c>
      <c r="H116" s="2">
        <v>0.0</v>
      </c>
      <c r="I116" s="2"/>
    </row>
    <row r="117" ht="12.75" customHeight="1">
      <c r="A117" s="2">
        <v>113.0</v>
      </c>
      <c r="B117" s="2" t="s">
        <v>629</v>
      </c>
      <c r="C117" s="2" t="s">
        <v>1381</v>
      </c>
      <c r="D117" s="2">
        <f t="shared" si="1"/>
        <v>0</v>
      </c>
      <c r="E117" s="2" t="s">
        <v>1381</v>
      </c>
      <c r="F117" s="2" t="s">
        <v>1381</v>
      </c>
      <c r="G117" s="2">
        <v>1.0</v>
      </c>
      <c r="H117" s="2">
        <v>0.0</v>
      </c>
      <c r="I117" s="2"/>
    </row>
    <row r="118" ht="12.75" customHeight="1">
      <c r="A118" s="2">
        <v>114.0</v>
      </c>
      <c r="B118" s="2" t="s">
        <v>782</v>
      </c>
      <c r="C118" s="2" t="s">
        <v>1381</v>
      </c>
      <c r="D118" s="2">
        <f t="shared" si="1"/>
        <v>0</v>
      </c>
      <c r="E118" s="2" t="s">
        <v>1381</v>
      </c>
      <c r="F118" s="2" t="s">
        <v>1381</v>
      </c>
      <c r="G118" s="2">
        <v>0.0</v>
      </c>
      <c r="H118" s="2">
        <v>0.0</v>
      </c>
      <c r="I118" s="2"/>
    </row>
    <row r="119" ht="12.75" customHeight="1">
      <c r="A119" s="2">
        <v>115.0</v>
      </c>
      <c r="B119" s="2" t="s">
        <v>783</v>
      </c>
      <c r="C119" s="2" t="s">
        <v>1381</v>
      </c>
      <c r="D119" s="2">
        <f t="shared" si="1"/>
        <v>0</v>
      </c>
      <c r="E119" s="2" t="s">
        <v>1381</v>
      </c>
      <c r="F119" s="2" t="s">
        <v>1381</v>
      </c>
      <c r="G119" s="2">
        <v>0.0</v>
      </c>
      <c r="H119" s="2">
        <v>0.0</v>
      </c>
      <c r="I119" s="2"/>
    </row>
    <row r="120" ht="12.75" customHeight="1">
      <c r="A120" s="2">
        <v>116.0</v>
      </c>
      <c r="B120" s="2" t="s">
        <v>602</v>
      </c>
      <c r="C120" s="2" t="s">
        <v>1381</v>
      </c>
      <c r="D120" s="2">
        <f t="shared" si="1"/>
        <v>0</v>
      </c>
      <c r="E120" s="2" t="s">
        <v>1381</v>
      </c>
      <c r="F120" s="2" t="s">
        <v>1381</v>
      </c>
      <c r="G120" s="2">
        <v>2.0</v>
      </c>
      <c r="H120" s="2">
        <v>5392.805957269793</v>
      </c>
      <c r="I120" s="2"/>
    </row>
    <row r="121" ht="12.75" customHeight="1">
      <c r="A121" s="2">
        <v>117.0</v>
      </c>
      <c r="B121" s="2" t="s">
        <v>604</v>
      </c>
      <c r="C121" s="2" t="s">
        <v>1381</v>
      </c>
      <c r="D121" s="2">
        <f t="shared" si="1"/>
        <v>0</v>
      </c>
      <c r="E121" s="2" t="s">
        <v>1381</v>
      </c>
      <c r="F121" s="2" t="s">
        <v>1381</v>
      </c>
      <c r="G121" s="2">
        <v>2.0</v>
      </c>
      <c r="H121" s="2">
        <v>0.0</v>
      </c>
      <c r="I121" s="2"/>
    </row>
    <row r="122" ht="12.75" customHeight="1">
      <c r="A122" s="2">
        <v>118.0</v>
      </c>
      <c r="B122" s="2" t="s">
        <v>784</v>
      </c>
      <c r="C122" s="2" t="s">
        <v>1381</v>
      </c>
      <c r="D122" s="2">
        <f t="shared" si="1"/>
        <v>0</v>
      </c>
      <c r="E122" s="2" t="s">
        <v>1381</v>
      </c>
      <c r="F122" s="2" t="s">
        <v>1381</v>
      </c>
      <c r="G122" s="2">
        <v>0.0</v>
      </c>
      <c r="H122" s="2">
        <v>0.0</v>
      </c>
      <c r="I122" s="2"/>
    </row>
    <row r="123" ht="12.75" customHeight="1">
      <c r="A123" s="2">
        <v>119.0</v>
      </c>
      <c r="B123" s="2" t="s">
        <v>599</v>
      </c>
      <c r="C123" s="2" t="s">
        <v>1381</v>
      </c>
      <c r="D123" s="2">
        <f t="shared" si="1"/>
        <v>0</v>
      </c>
      <c r="E123" s="2" t="s">
        <v>1381</v>
      </c>
      <c r="F123" s="2" t="s">
        <v>1381</v>
      </c>
      <c r="G123" s="2">
        <v>2.0</v>
      </c>
      <c r="H123" s="2">
        <v>20246.268271266435</v>
      </c>
      <c r="I123" s="2"/>
    </row>
    <row r="124" ht="12.75" customHeight="1">
      <c r="A124" s="2">
        <v>120.0</v>
      </c>
      <c r="B124" s="2" t="s">
        <v>816</v>
      </c>
      <c r="C124" s="2" t="s">
        <v>1381</v>
      </c>
      <c r="D124" s="2">
        <f t="shared" si="1"/>
        <v>0</v>
      </c>
      <c r="E124" s="2" t="s">
        <v>1381</v>
      </c>
      <c r="F124" s="2" t="s">
        <v>1381</v>
      </c>
      <c r="G124" s="2">
        <v>2.0</v>
      </c>
      <c r="H124" s="2">
        <v>0.0</v>
      </c>
      <c r="I124" s="2"/>
    </row>
    <row r="125" ht="12.75" customHeight="1">
      <c r="A125" s="2">
        <v>121.0</v>
      </c>
      <c r="B125" s="2" t="s">
        <v>785</v>
      </c>
      <c r="C125" s="2" t="s">
        <v>1381</v>
      </c>
      <c r="D125" s="2">
        <f t="shared" si="1"/>
        <v>0</v>
      </c>
      <c r="E125" s="2" t="s">
        <v>1381</v>
      </c>
      <c r="F125" s="2" t="s">
        <v>1381</v>
      </c>
      <c r="G125" s="2">
        <v>0.0</v>
      </c>
      <c r="H125" s="2">
        <v>0.0</v>
      </c>
      <c r="I125" s="2"/>
    </row>
    <row r="126" ht="12.75" customHeight="1">
      <c r="A126" s="2">
        <v>122.0</v>
      </c>
      <c r="B126" s="2" t="s">
        <v>601</v>
      </c>
      <c r="C126" s="2" t="s">
        <v>1381</v>
      </c>
      <c r="D126" s="2">
        <f t="shared" si="1"/>
        <v>0</v>
      </c>
      <c r="E126" s="2" t="s">
        <v>1381</v>
      </c>
      <c r="F126" s="2" t="s">
        <v>1381</v>
      </c>
      <c r="G126" s="2">
        <v>2.0</v>
      </c>
      <c r="H126" s="2">
        <v>6388.289847118168</v>
      </c>
      <c r="I126" s="2"/>
    </row>
    <row r="127" ht="12.75" customHeight="1">
      <c r="A127" s="2">
        <v>123.0</v>
      </c>
      <c r="B127" s="2" t="s">
        <v>603</v>
      </c>
      <c r="C127" s="2" t="s">
        <v>1381</v>
      </c>
      <c r="D127" s="2">
        <f t="shared" si="1"/>
        <v>0</v>
      </c>
      <c r="E127" s="2" t="s">
        <v>1381</v>
      </c>
      <c r="F127" s="2" t="s">
        <v>1381</v>
      </c>
      <c r="G127" s="2">
        <v>2.0</v>
      </c>
      <c r="H127" s="2">
        <v>0.0</v>
      </c>
      <c r="I127" s="2"/>
    </row>
    <row r="128" ht="12.75" customHeight="1">
      <c r="A128" s="2">
        <v>124.0</v>
      </c>
      <c r="B128" s="2" t="s">
        <v>786</v>
      </c>
      <c r="C128" s="2" t="s">
        <v>1381</v>
      </c>
      <c r="D128" s="2">
        <f t="shared" si="1"/>
        <v>0</v>
      </c>
      <c r="E128" s="2" t="s">
        <v>1381</v>
      </c>
      <c r="F128" s="2" t="s">
        <v>1381</v>
      </c>
      <c r="G128" s="2">
        <v>0.0</v>
      </c>
      <c r="H128" s="2">
        <v>0.0</v>
      </c>
      <c r="I128" s="2"/>
    </row>
    <row r="129" ht="12.75" customHeight="1">
      <c r="A129" s="2">
        <v>125.0</v>
      </c>
      <c r="B129" s="2" t="s">
        <v>600</v>
      </c>
      <c r="C129" s="2" t="s">
        <v>1381</v>
      </c>
      <c r="D129" s="2">
        <f t="shared" si="1"/>
        <v>0</v>
      </c>
      <c r="E129" s="2" t="s">
        <v>1381</v>
      </c>
      <c r="F129" s="2" t="s">
        <v>1381</v>
      </c>
      <c r="G129" s="2">
        <v>2.0</v>
      </c>
      <c r="H129" s="2">
        <v>0.0</v>
      </c>
      <c r="I129" s="2"/>
    </row>
    <row r="130" ht="12.75" customHeight="1">
      <c r="A130" s="2">
        <v>126.0</v>
      </c>
      <c r="B130" s="2" t="s">
        <v>607</v>
      </c>
      <c r="C130" s="2" t="s">
        <v>1381</v>
      </c>
      <c r="D130" s="2">
        <f t="shared" si="1"/>
        <v>0</v>
      </c>
      <c r="E130" s="2" t="s">
        <v>1381</v>
      </c>
      <c r="F130" s="2" t="s">
        <v>1381</v>
      </c>
      <c r="G130" s="2">
        <v>2.0</v>
      </c>
      <c r="H130" s="2">
        <v>33.85906378250121</v>
      </c>
      <c r="I130" s="2"/>
    </row>
    <row r="131" ht="12.75" customHeight="1">
      <c r="A131" s="2">
        <v>127.0</v>
      </c>
      <c r="B131" s="2" t="s">
        <v>787</v>
      </c>
      <c r="C131" s="2" t="s">
        <v>1381</v>
      </c>
      <c r="D131" s="2">
        <f t="shared" si="1"/>
        <v>0</v>
      </c>
      <c r="E131" s="2" t="s">
        <v>1381</v>
      </c>
      <c r="F131" s="2" t="s">
        <v>1381</v>
      </c>
      <c r="G131" s="2">
        <v>0.0</v>
      </c>
      <c r="H131" s="2">
        <v>0.0</v>
      </c>
      <c r="I131" s="2"/>
    </row>
    <row r="132" ht="12.75" customHeight="1">
      <c r="A132" s="2">
        <v>128.0</v>
      </c>
      <c r="B132" s="2" t="s">
        <v>943</v>
      </c>
      <c r="C132" s="2" t="s">
        <v>1381</v>
      </c>
      <c r="D132" s="2">
        <f t="shared" si="1"/>
        <v>0</v>
      </c>
      <c r="E132" s="2" t="s">
        <v>1381</v>
      </c>
      <c r="F132" s="2" t="s">
        <v>1381</v>
      </c>
      <c r="G132" s="2">
        <v>1.0</v>
      </c>
      <c r="H132" s="2">
        <v>0.0</v>
      </c>
      <c r="I132" s="2"/>
    </row>
    <row r="133" ht="12.75" customHeight="1">
      <c r="A133" s="2">
        <v>129.0</v>
      </c>
      <c r="B133" s="2" t="s">
        <v>788</v>
      </c>
      <c r="C133" s="2" t="s">
        <v>1381</v>
      </c>
      <c r="D133" s="2">
        <f t="shared" si="1"/>
        <v>0</v>
      </c>
      <c r="E133" s="2" t="s">
        <v>1381</v>
      </c>
      <c r="F133" s="2" t="s">
        <v>1381</v>
      </c>
      <c r="G133" s="2">
        <v>0.0</v>
      </c>
      <c r="H133" s="2">
        <v>0.0</v>
      </c>
      <c r="I133" s="2"/>
    </row>
    <row r="134" ht="12.75" customHeight="1">
      <c r="A134" s="2">
        <v>130.0</v>
      </c>
      <c r="B134" s="2" t="s">
        <v>789</v>
      </c>
      <c r="C134" s="2" t="s">
        <v>1381</v>
      </c>
      <c r="D134" s="2">
        <f t="shared" si="1"/>
        <v>0</v>
      </c>
      <c r="E134" s="2" t="s">
        <v>1381</v>
      </c>
      <c r="F134" s="2" t="s">
        <v>1381</v>
      </c>
      <c r="G134" s="2">
        <v>0.0</v>
      </c>
      <c r="H134" s="2">
        <v>0.0</v>
      </c>
      <c r="I134" s="2"/>
    </row>
    <row r="135" ht="12.75" customHeight="1">
      <c r="A135" s="2">
        <v>131.0</v>
      </c>
      <c r="B135" s="2" t="s">
        <v>817</v>
      </c>
      <c r="C135" s="2" t="s">
        <v>1381</v>
      </c>
      <c r="D135" s="2">
        <f t="shared" si="1"/>
        <v>0</v>
      </c>
      <c r="E135" s="2" t="s">
        <v>1381</v>
      </c>
      <c r="F135" s="2" t="s">
        <v>1381</v>
      </c>
      <c r="G135" s="2">
        <v>2.0</v>
      </c>
      <c r="H135" s="2">
        <v>0.0</v>
      </c>
      <c r="I135" s="2"/>
    </row>
    <row r="136" ht="12.75" customHeight="1">
      <c r="A136" s="2">
        <v>132.0</v>
      </c>
      <c r="B136" s="2" t="s">
        <v>790</v>
      </c>
      <c r="C136" s="2" t="s">
        <v>1381</v>
      </c>
      <c r="D136" s="2">
        <f t="shared" si="1"/>
        <v>0</v>
      </c>
      <c r="E136" s="2" t="s">
        <v>1381</v>
      </c>
      <c r="F136" s="2" t="s">
        <v>1381</v>
      </c>
      <c r="G136" s="2">
        <v>0.0</v>
      </c>
      <c r="H136" s="2">
        <v>0.0</v>
      </c>
      <c r="I136" s="2"/>
    </row>
    <row r="137" ht="12.75" customHeight="1">
      <c r="A137" s="2">
        <v>133.0</v>
      </c>
      <c r="B137" s="2" t="s">
        <v>614</v>
      </c>
      <c r="C137" s="2" t="s">
        <v>1381</v>
      </c>
      <c r="D137" s="2">
        <f t="shared" si="1"/>
        <v>0</v>
      </c>
      <c r="E137" s="2" t="s">
        <v>1381</v>
      </c>
      <c r="F137" s="2" t="s">
        <v>1381</v>
      </c>
      <c r="G137" s="2">
        <v>2.0</v>
      </c>
      <c r="H137" s="2">
        <v>255.49067176005065</v>
      </c>
      <c r="I137" s="2"/>
    </row>
    <row r="138" ht="12.75" customHeight="1">
      <c r="A138" s="2">
        <v>134.0</v>
      </c>
      <c r="B138" s="2" t="s">
        <v>609</v>
      </c>
      <c r="C138" s="2" t="s">
        <v>1381</v>
      </c>
      <c r="D138" s="2">
        <f t="shared" si="1"/>
        <v>0</v>
      </c>
      <c r="E138" s="2" t="s">
        <v>1381</v>
      </c>
      <c r="F138" s="2" t="s">
        <v>1381</v>
      </c>
      <c r="G138" s="2">
        <v>2.0</v>
      </c>
      <c r="H138" s="2">
        <v>0.0</v>
      </c>
      <c r="I138" s="2"/>
    </row>
    <row r="139" ht="12.75" customHeight="1">
      <c r="A139" s="2">
        <v>135.0</v>
      </c>
      <c r="B139" s="2" t="s">
        <v>617</v>
      </c>
      <c r="C139" s="2" t="s">
        <v>1381</v>
      </c>
      <c r="D139" s="2">
        <f t="shared" si="1"/>
        <v>0</v>
      </c>
      <c r="E139" s="2" t="s">
        <v>1381</v>
      </c>
      <c r="F139" s="2" t="s">
        <v>1381</v>
      </c>
      <c r="G139" s="2">
        <v>2.0</v>
      </c>
      <c r="H139" s="2">
        <v>213.38195627746592</v>
      </c>
      <c r="I139" s="2"/>
    </row>
    <row r="140" ht="12.75" customHeight="1">
      <c r="A140" s="2">
        <v>136.0</v>
      </c>
      <c r="B140" s="2" t="s">
        <v>671</v>
      </c>
      <c r="C140" s="2" t="s">
        <v>1381</v>
      </c>
      <c r="D140" s="2">
        <f t="shared" si="1"/>
        <v>0</v>
      </c>
      <c r="E140" s="2" t="s">
        <v>1381</v>
      </c>
      <c r="F140" s="2" t="s">
        <v>1381</v>
      </c>
      <c r="G140" s="2">
        <v>2.0</v>
      </c>
      <c r="H140" s="2">
        <v>178.42825207214347</v>
      </c>
      <c r="I140" s="2"/>
    </row>
    <row r="141" ht="12.75" customHeight="1">
      <c r="A141" s="2">
        <v>137.0</v>
      </c>
      <c r="B141" s="2" t="s">
        <v>590</v>
      </c>
      <c r="C141" s="2" t="s">
        <v>1381</v>
      </c>
      <c r="D141" s="2">
        <f t="shared" si="1"/>
        <v>0</v>
      </c>
      <c r="E141" s="2" t="s">
        <v>1381</v>
      </c>
      <c r="F141" s="2" t="s">
        <v>1381</v>
      </c>
      <c r="G141" s="2">
        <v>2.0</v>
      </c>
      <c r="H141" s="2">
        <v>4592.839952629232</v>
      </c>
      <c r="I141" s="2"/>
    </row>
    <row r="142" ht="12.75" customHeight="1">
      <c r="A142" s="2">
        <v>138.0</v>
      </c>
      <c r="B142" s="2" t="s">
        <v>611</v>
      </c>
      <c r="C142" s="2" t="s">
        <v>1381</v>
      </c>
      <c r="D142" s="2">
        <f t="shared" si="1"/>
        <v>0</v>
      </c>
      <c r="E142" s="2" t="s">
        <v>1381</v>
      </c>
      <c r="F142" s="2" t="s">
        <v>1381</v>
      </c>
      <c r="G142" s="2">
        <v>2.0</v>
      </c>
      <c r="H142" s="2">
        <v>12.39809853897091</v>
      </c>
      <c r="I142" s="2"/>
    </row>
    <row r="143" ht="12.75" customHeight="1">
      <c r="A143" s="2">
        <v>139.0</v>
      </c>
      <c r="B143" s="2" t="s">
        <v>741</v>
      </c>
      <c r="C143" s="2" t="s">
        <v>1381</v>
      </c>
      <c r="D143" s="2">
        <f t="shared" si="1"/>
        <v>0</v>
      </c>
      <c r="E143" s="2" t="s">
        <v>1381</v>
      </c>
      <c r="F143" s="2" t="s">
        <v>1381</v>
      </c>
      <c r="G143" s="2">
        <v>2.0</v>
      </c>
      <c r="H143" s="2">
        <v>0.0</v>
      </c>
      <c r="I143" s="2"/>
    </row>
    <row r="144" ht="12.75" customHeight="1">
      <c r="A144" s="2">
        <v>140.0</v>
      </c>
      <c r="B144" s="2" t="s">
        <v>616</v>
      </c>
      <c r="C144" s="2" t="s">
        <v>1381</v>
      </c>
      <c r="D144" s="2">
        <f t="shared" si="1"/>
        <v>0</v>
      </c>
      <c r="E144" s="2" t="s">
        <v>1381</v>
      </c>
      <c r="F144" s="2" t="s">
        <v>1381</v>
      </c>
      <c r="G144" s="2">
        <v>2.0</v>
      </c>
      <c r="H144" s="2">
        <v>0.0</v>
      </c>
      <c r="I144" s="2"/>
    </row>
    <row r="145" ht="12.75" customHeight="1">
      <c r="A145" s="2">
        <v>141.0</v>
      </c>
      <c r="B145" s="2" t="s">
        <v>818</v>
      </c>
      <c r="C145" s="2" t="s">
        <v>1381</v>
      </c>
      <c r="D145" s="2">
        <f t="shared" si="1"/>
        <v>0</v>
      </c>
      <c r="E145" s="2" t="s">
        <v>1381</v>
      </c>
      <c r="F145" s="2" t="s">
        <v>1381</v>
      </c>
      <c r="G145" s="2">
        <v>1.0</v>
      </c>
      <c r="H145" s="2">
        <v>0.0</v>
      </c>
      <c r="I145" s="2"/>
    </row>
    <row r="146" ht="12.75" customHeight="1">
      <c r="A146" s="2">
        <v>142.0</v>
      </c>
      <c r="B146" s="2" t="s">
        <v>610</v>
      </c>
      <c r="C146" s="2" t="s">
        <v>1381</v>
      </c>
      <c r="D146" s="2">
        <f t="shared" si="1"/>
        <v>0</v>
      </c>
      <c r="E146" s="2" t="s">
        <v>1381</v>
      </c>
      <c r="F146" s="2" t="s">
        <v>1381</v>
      </c>
      <c r="G146" s="2">
        <v>2.0</v>
      </c>
      <c r="H146" s="2">
        <v>132.9656287675744</v>
      </c>
      <c r="I146" s="2"/>
    </row>
    <row r="147" ht="12.75" customHeight="1">
      <c r="A147" s="2">
        <v>143.0</v>
      </c>
      <c r="B147" s="2" t="s">
        <v>791</v>
      </c>
      <c r="C147" s="2" t="s">
        <v>1381</v>
      </c>
      <c r="D147" s="2">
        <f t="shared" si="1"/>
        <v>0</v>
      </c>
      <c r="E147" s="2" t="s">
        <v>1381</v>
      </c>
      <c r="F147" s="2" t="s">
        <v>1381</v>
      </c>
      <c r="G147" s="2">
        <v>0.0</v>
      </c>
      <c r="H147" s="2">
        <v>0.0</v>
      </c>
      <c r="I147" s="2"/>
    </row>
    <row r="148" ht="12.75" customHeight="1">
      <c r="A148" s="2">
        <v>144.0</v>
      </c>
      <c r="B148" s="2" t="s">
        <v>619</v>
      </c>
      <c r="C148" s="2" t="s">
        <v>1381</v>
      </c>
      <c r="D148" s="2">
        <f t="shared" si="1"/>
        <v>0</v>
      </c>
      <c r="E148" s="2" t="s">
        <v>1381</v>
      </c>
      <c r="F148" s="2" t="s">
        <v>1381</v>
      </c>
      <c r="G148" s="2">
        <v>2.0</v>
      </c>
      <c r="H148" s="2">
        <v>0.0</v>
      </c>
      <c r="I148" s="2"/>
    </row>
    <row r="149" ht="12.75" customHeight="1">
      <c r="A149" s="2">
        <v>145.0</v>
      </c>
      <c r="B149" s="2" t="s">
        <v>620</v>
      </c>
      <c r="C149" s="2" t="s">
        <v>1381</v>
      </c>
      <c r="D149" s="2">
        <f t="shared" si="1"/>
        <v>0</v>
      </c>
      <c r="E149" s="2" t="s">
        <v>1381</v>
      </c>
      <c r="F149" s="2" t="s">
        <v>1381</v>
      </c>
      <c r="G149" s="2">
        <v>2.0</v>
      </c>
      <c r="H149" s="2">
        <v>1737.2801411880503</v>
      </c>
      <c r="I149" s="2"/>
    </row>
    <row r="150" ht="12.75" customHeight="1">
      <c r="A150" s="2">
        <v>146.0</v>
      </c>
      <c r="B150" s="2" t="s">
        <v>625</v>
      </c>
      <c r="C150" s="2" t="s">
        <v>1381</v>
      </c>
      <c r="D150" s="2">
        <f t="shared" si="1"/>
        <v>0</v>
      </c>
      <c r="E150" s="2" t="s">
        <v>1381</v>
      </c>
      <c r="F150" s="2" t="s">
        <v>1381</v>
      </c>
      <c r="G150" s="2">
        <v>2.0</v>
      </c>
      <c r="H150" s="2">
        <v>0.0</v>
      </c>
      <c r="I150" s="2"/>
    </row>
    <row r="151" ht="12.75" customHeight="1">
      <c r="A151" s="2">
        <v>147.0</v>
      </c>
      <c r="B151" s="2" t="s">
        <v>792</v>
      </c>
      <c r="C151" s="2" t="s">
        <v>1381</v>
      </c>
      <c r="D151" s="2">
        <f t="shared" si="1"/>
        <v>0</v>
      </c>
      <c r="E151" s="2" t="s">
        <v>1381</v>
      </c>
      <c r="F151" s="2" t="s">
        <v>1381</v>
      </c>
      <c r="G151" s="2">
        <v>0.0</v>
      </c>
      <c r="H151" s="2">
        <v>0.0</v>
      </c>
      <c r="I151" s="2"/>
    </row>
    <row r="152" ht="12.75" customHeight="1">
      <c r="A152" s="2">
        <v>148.0</v>
      </c>
      <c r="B152" s="2" t="s">
        <v>744</v>
      </c>
      <c r="C152" s="2" t="s">
        <v>1381</v>
      </c>
      <c r="D152" s="2">
        <f t="shared" si="1"/>
        <v>0</v>
      </c>
      <c r="E152" s="2" t="s">
        <v>1381</v>
      </c>
      <c r="F152" s="2" t="s">
        <v>1381</v>
      </c>
      <c r="G152" s="2">
        <v>2.0</v>
      </c>
      <c r="H152" s="2">
        <v>651.3395013203685</v>
      </c>
      <c r="I152" s="2"/>
    </row>
    <row r="153" ht="12.75" customHeight="1">
      <c r="A153" s="2">
        <v>149.0</v>
      </c>
      <c r="B153" s="2" t="s">
        <v>745</v>
      </c>
      <c r="C153" s="2" t="s">
        <v>1381</v>
      </c>
      <c r="D153" s="2">
        <f t="shared" si="1"/>
        <v>0</v>
      </c>
      <c r="E153" s="2" t="s">
        <v>1381</v>
      </c>
      <c r="F153" s="2" t="s">
        <v>1381</v>
      </c>
      <c r="G153" s="2">
        <v>2.0</v>
      </c>
      <c r="H153" s="2">
        <v>0.0</v>
      </c>
      <c r="I153" s="2"/>
    </row>
    <row r="154" ht="12.75" customHeight="1">
      <c r="A154" s="2">
        <v>150.0</v>
      </c>
      <c r="B154" s="2" t="s">
        <v>655</v>
      </c>
      <c r="C154" s="2" t="s">
        <v>1381</v>
      </c>
      <c r="D154" s="2">
        <f t="shared" si="1"/>
        <v>0</v>
      </c>
      <c r="E154" s="2" t="s">
        <v>1381</v>
      </c>
      <c r="F154" s="2" t="s">
        <v>1381</v>
      </c>
      <c r="G154" s="2">
        <v>2.0</v>
      </c>
      <c r="H154" s="2">
        <v>0.0</v>
      </c>
      <c r="I154" s="2"/>
    </row>
    <row r="155" ht="12.75" customHeight="1">
      <c r="A155" s="2">
        <v>151.0</v>
      </c>
      <c r="B155" s="2" t="s">
        <v>630</v>
      </c>
      <c r="C155" s="2" t="s">
        <v>1381</v>
      </c>
      <c r="D155" s="2">
        <f t="shared" si="1"/>
        <v>0</v>
      </c>
      <c r="E155" s="2" t="s">
        <v>1381</v>
      </c>
      <c r="F155" s="2" t="s">
        <v>1381</v>
      </c>
      <c r="G155" s="2">
        <v>2.0</v>
      </c>
      <c r="H155" s="2">
        <v>3469.0567100524127</v>
      </c>
      <c r="I155" s="2"/>
    </row>
    <row r="156" ht="12.75" customHeight="1">
      <c r="A156" s="2">
        <v>152.0</v>
      </c>
      <c r="B156" s="2" t="s">
        <v>750</v>
      </c>
      <c r="C156" s="2" t="s">
        <v>1381</v>
      </c>
      <c r="D156" s="2">
        <f t="shared" si="1"/>
        <v>0</v>
      </c>
      <c r="E156" s="2" t="s">
        <v>1381</v>
      </c>
      <c r="F156" s="2" t="s">
        <v>1381</v>
      </c>
      <c r="G156" s="2">
        <v>2.0</v>
      </c>
      <c r="H156" s="2">
        <v>0.0</v>
      </c>
      <c r="I156" s="2"/>
    </row>
    <row r="157" ht="12.75" customHeight="1">
      <c r="A157" s="2">
        <v>153.0</v>
      </c>
      <c r="B157" s="2" t="s">
        <v>748</v>
      </c>
      <c r="C157" s="2" t="s">
        <v>1381</v>
      </c>
      <c r="D157" s="2">
        <f t="shared" si="1"/>
        <v>0</v>
      </c>
      <c r="E157" s="2" t="s">
        <v>1381</v>
      </c>
      <c r="F157" s="2" t="s">
        <v>1381</v>
      </c>
      <c r="G157" s="2">
        <v>2.0</v>
      </c>
      <c r="H157" s="2">
        <v>0.0</v>
      </c>
      <c r="I157" s="2"/>
    </row>
    <row r="158" ht="12.75" customHeight="1">
      <c r="A158" s="2">
        <v>154.0</v>
      </c>
      <c r="B158" s="2" t="s">
        <v>637</v>
      </c>
      <c r="C158" s="2" t="s">
        <v>1381</v>
      </c>
      <c r="D158" s="2">
        <f t="shared" si="1"/>
        <v>0</v>
      </c>
      <c r="E158" s="2" t="s">
        <v>1381</v>
      </c>
      <c r="F158" s="2" t="s">
        <v>1381</v>
      </c>
      <c r="G158" s="2">
        <v>2.0</v>
      </c>
      <c r="H158" s="2">
        <v>328.0949297515869</v>
      </c>
      <c r="I158" s="2"/>
    </row>
    <row r="159" ht="12.75" customHeight="1">
      <c r="A159" s="2">
        <v>155.0</v>
      </c>
      <c r="B159" s="2" t="s">
        <v>634</v>
      </c>
      <c r="C159" s="2" t="s">
        <v>1381</v>
      </c>
      <c r="D159" s="2">
        <f t="shared" si="1"/>
        <v>0</v>
      </c>
      <c r="E159" s="2" t="s">
        <v>1381</v>
      </c>
      <c r="F159" s="2" t="s">
        <v>1381</v>
      </c>
      <c r="G159" s="2">
        <v>2.0</v>
      </c>
      <c r="H159" s="2">
        <v>0.0</v>
      </c>
      <c r="I159" s="2"/>
    </row>
    <row r="160" ht="12.75" customHeight="1">
      <c r="A160" s="2">
        <v>156.0</v>
      </c>
      <c r="B160" s="2" t="s">
        <v>638</v>
      </c>
      <c r="C160" s="2" t="s">
        <v>1381</v>
      </c>
      <c r="D160" s="2">
        <f t="shared" si="1"/>
        <v>0</v>
      </c>
      <c r="E160" s="2" t="s">
        <v>1381</v>
      </c>
      <c r="F160" s="2" t="s">
        <v>1381</v>
      </c>
      <c r="G160" s="2">
        <v>2.0</v>
      </c>
      <c r="H160" s="2">
        <v>6881.629433636742</v>
      </c>
      <c r="I160" s="2"/>
    </row>
    <row r="161" ht="12.75" customHeight="1">
      <c r="A161" s="2">
        <v>157.0</v>
      </c>
      <c r="B161" s="2" t="s">
        <v>624</v>
      </c>
      <c r="C161" s="2" t="s">
        <v>1381</v>
      </c>
      <c r="D161" s="2">
        <f t="shared" si="1"/>
        <v>0</v>
      </c>
      <c r="E161" s="2" t="s">
        <v>1381</v>
      </c>
      <c r="F161" s="2" t="s">
        <v>1381</v>
      </c>
      <c r="G161" s="2">
        <v>2.0</v>
      </c>
      <c r="H161" s="2">
        <v>21.727289082336405</v>
      </c>
      <c r="I161" s="2"/>
    </row>
    <row r="162" ht="12.75" customHeight="1">
      <c r="A162" s="2">
        <v>158.0</v>
      </c>
      <c r="B162" s="2" t="s">
        <v>633</v>
      </c>
      <c r="C162" s="2" t="s">
        <v>1381</v>
      </c>
      <c r="D162" s="2">
        <f t="shared" si="1"/>
        <v>0</v>
      </c>
      <c r="E162" s="2" t="s">
        <v>1381</v>
      </c>
      <c r="F162" s="2" t="s">
        <v>1381</v>
      </c>
      <c r="G162" s="2">
        <v>2.0</v>
      </c>
      <c r="H162" s="2">
        <v>0.0</v>
      </c>
      <c r="I162" s="2"/>
    </row>
    <row r="163" ht="12.75" customHeight="1">
      <c r="A163" s="2">
        <v>159.0</v>
      </c>
      <c r="B163" s="2" t="s">
        <v>636</v>
      </c>
      <c r="C163" s="2" t="s">
        <v>1381</v>
      </c>
      <c r="D163" s="2">
        <f t="shared" si="1"/>
        <v>0</v>
      </c>
      <c r="E163" s="2" t="s">
        <v>1381</v>
      </c>
      <c r="F163" s="2" t="s">
        <v>1381</v>
      </c>
      <c r="G163" s="2">
        <v>2.0</v>
      </c>
      <c r="H163" s="2">
        <v>1155.6212890170382</v>
      </c>
      <c r="I163" s="2"/>
    </row>
    <row r="164" ht="12.75" customHeight="1">
      <c r="A164" s="2">
        <v>160.0</v>
      </c>
      <c r="B164" s="2" t="s">
        <v>627</v>
      </c>
      <c r="C164" s="2" t="s">
        <v>1381</v>
      </c>
      <c r="D164" s="2">
        <f t="shared" si="1"/>
        <v>0</v>
      </c>
      <c r="E164" s="2" t="s">
        <v>1381</v>
      </c>
      <c r="F164" s="2" t="s">
        <v>1381</v>
      </c>
      <c r="G164" s="2">
        <v>2.0</v>
      </c>
      <c r="H164" s="2">
        <v>478.0631308715821</v>
      </c>
      <c r="I164" s="2"/>
    </row>
    <row r="165" ht="12.75" customHeight="1">
      <c r="A165" s="2">
        <v>161.0</v>
      </c>
      <c r="B165" s="2" t="s">
        <v>639</v>
      </c>
      <c r="C165" s="2" t="s">
        <v>1381</v>
      </c>
      <c r="D165" s="2">
        <f t="shared" si="1"/>
        <v>0</v>
      </c>
      <c r="E165" s="2" t="s">
        <v>1381</v>
      </c>
      <c r="F165" s="2" t="s">
        <v>1381</v>
      </c>
      <c r="G165" s="2">
        <v>2.0</v>
      </c>
      <c r="H165" s="2">
        <v>3328.03709938736</v>
      </c>
      <c r="I165" s="2"/>
    </row>
    <row r="166" ht="12.75" customHeight="1">
      <c r="A166" s="2">
        <v>162.0</v>
      </c>
      <c r="B166" s="2" t="s">
        <v>957</v>
      </c>
      <c r="C166" s="2" t="s">
        <v>1381</v>
      </c>
      <c r="D166" s="2">
        <f t="shared" si="1"/>
        <v>0</v>
      </c>
      <c r="E166" s="2" t="s">
        <v>1381</v>
      </c>
      <c r="F166" s="2" t="s">
        <v>1381</v>
      </c>
      <c r="G166" s="2">
        <v>1.0</v>
      </c>
      <c r="H166" s="2">
        <v>0.0</v>
      </c>
      <c r="I166" s="2"/>
    </row>
    <row r="167" ht="12.75" customHeight="1">
      <c r="A167" s="2">
        <v>163.0</v>
      </c>
      <c r="B167" s="2" t="s">
        <v>640</v>
      </c>
      <c r="C167" s="2" t="s">
        <v>1381</v>
      </c>
      <c r="D167" s="2">
        <f t="shared" si="1"/>
        <v>0</v>
      </c>
      <c r="E167" s="2" t="s">
        <v>1381</v>
      </c>
      <c r="F167" s="2" t="s">
        <v>1381</v>
      </c>
      <c r="G167" s="2">
        <v>2.0</v>
      </c>
      <c r="H167" s="2">
        <v>3864.407894061277</v>
      </c>
      <c r="I167" s="2"/>
    </row>
    <row r="168" ht="12.75" customHeight="1">
      <c r="A168" s="2">
        <v>164.0</v>
      </c>
      <c r="B168" s="2" t="s">
        <v>793</v>
      </c>
      <c r="C168" s="2" t="s">
        <v>1381</v>
      </c>
      <c r="D168" s="2">
        <f t="shared" si="1"/>
        <v>0</v>
      </c>
      <c r="E168" s="2" t="s">
        <v>1381</v>
      </c>
      <c r="F168" s="2" t="s">
        <v>1381</v>
      </c>
      <c r="G168" s="2">
        <v>0.0</v>
      </c>
      <c r="H168" s="2">
        <v>0.0</v>
      </c>
      <c r="I168" s="2"/>
    </row>
    <row r="169" ht="12.75" customHeight="1">
      <c r="A169" s="2">
        <v>165.0</v>
      </c>
      <c r="B169" s="2" t="s">
        <v>585</v>
      </c>
      <c r="C169" s="2" t="s">
        <v>1381</v>
      </c>
      <c r="D169" s="2">
        <f t="shared" si="1"/>
        <v>0</v>
      </c>
      <c r="E169" s="2" t="s">
        <v>1381</v>
      </c>
      <c r="F169" s="2" t="s">
        <v>1381</v>
      </c>
      <c r="G169" s="2">
        <v>2.0</v>
      </c>
      <c r="H169" s="2">
        <v>17072.17413029073</v>
      </c>
      <c r="I169" s="2"/>
    </row>
    <row r="170" ht="12.75" customHeight="1">
      <c r="A170" s="2">
        <v>166.0</v>
      </c>
      <c r="B170" s="2" t="s">
        <v>754</v>
      </c>
      <c r="C170" s="2" t="s">
        <v>1381</v>
      </c>
      <c r="D170" s="2">
        <f t="shared" si="1"/>
        <v>0</v>
      </c>
      <c r="E170" s="2" t="s">
        <v>1381</v>
      </c>
      <c r="F170" s="2" t="s">
        <v>1381</v>
      </c>
      <c r="G170" s="2">
        <v>2.0</v>
      </c>
      <c r="H170" s="2">
        <v>0.0</v>
      </c>
      <c r="I170" s="2"/>
    </row>
    <row r="171" ht="12.75" customHeight="1">
      <c r="A171" s="2">
        <v>167.0</v>
      </c>
      <c r="B171" s="2" t="s">
        <v>739</v>
      </c>
      <c r="C171" s="2" t="s">
        <v>1381</v>
      </c>
      <c r="D171" s="2">
        <f t="shared" si="1"/>
        <v>0</v>
      </c>
      <c r="E171" s="2" t="s">
        <v>1381</v>
      </c>
      <c r="F171" s="2" t="s">
        <v>1381</v>
      </c>
      <c r="G171" s="2">
        <v>1.0</v>
      </c>
      <c r="H171" s="2">
        <v>0.0</v>
      </c>
      <c r="I171" s="2"/>
    </row>
    <row r="172" ht="12.75" customHeight="1">
      <c r="A172" s="2">
        <v>168.0</v>
      </c>
      <c r="B172" s="2" t="s">
        <v>726</v>
      </c>
      <c r="C172" s="2" t="s">
        <v>1381</v>
      </c>
      <c r="D172" s="2">
        <f t="shared" si="1"/>
        <v>0</v>
      </c>
      <c r="E172" s="2" t="s">
        <v>1381</v>
      </c>
      <c r="F172" s="2" t="s">
        <v>1381</v>
      </c>
      <c r="G172" s="2">
        <v>2.0</v>
      </c>
      <c r="H172" s="2">
        <v>8.756953829956055</v>
      </c>
      <c r="I172" s="2"/>
    </row>
    <row r="173" ht="12.75" customHeight="1">
      <c r="A173" s="2">
        <v>169.0</v>
      </c>
      <c r="B173" s="2" t="s">
        <v>643</v>
      </c>
      <c r="C173" s="2" t="s">
        <v>1381</v>
      </c>
      <c r="D173" s="2">
        <f t="shared" si="1"/>
        <v>0</v>
      </c>
      <c r="E173" s="2" t="s">
        <v>1381</v>
      </c>
      <c r="F173" s="2" t="s">
        <v>1381</v>
      </c>
      <c r="G173" s="2">
        <v>2.0</v>
      </c>
      <c r="H173" s="2">
        <v>2067.824288368225</v>
      </c>
      <c r="I173" s="2"/>
    </row>
    <row r="174" ht="12.75" customHeight="1">
      <c r="A174" s="2">
        <v>170.0</v>
      </c>
      <c r="B174" s="2" t="s">
        <v>755</v>
      </c>
      <c r="C174" s="2" t="s">
        <v>1381</v>
      </c>
      <c r="D174" s="2">
        <f t="shared" si="1"/>
        <v>0</v>
      </c>
      <c r="E174" s="2" t="s">
        <v>1381</v>
      </c>
      <c r="F174" s="2" t="s">
        <v>1381</v>
      </c>
      <c r="G174" s="2">
        <v>2.0</v>
      </c>
      <c r="H174" s="2">
        <v>0.0</v>
      </c>
      <c r="I174" s="2"/>
    </row>
    <row r="175" ht="12.75" customHeight="1">
      <c r="A175" s="2">
        <v>171.0</v>
      </c>
      <c r="B175" s="2" t="s">
        <v>732</v>
      </c>
      <c r="C175" s="2" t="s">
        <v>1381</v>
      </c>
      <c r="D175" s="2">
        <f t="shared" si="1"/>
        <v>0</v>
      </c>
      <c r="E175" s="2" t="s">
        <v>1381</v>
      </c>
      <c r="F175" s="2" t="s">
        <v>1381</v>
      </c>
      <c r="G175" s="2">
        <v>2.0</v>
      </c>
      <c r="H175" s="2">
        <v>0.0</v>
      </c>
      <c r="I175" s="2"/>
    </row>
    <row r="176" ht="12.75" customHeight="1">
      <c r="A176" s="2">
        <v>172.0</v>
      </c>
      <c r="B176" s="2" t="s">
        <v>756</v>
      </c>
      <c r="C176" s="2" t="s">
        <v>1381</v>
      </c>
      <c r="D176" s="2">
        <f t="shared" si="1"/>
        <v>0</v>
      </c>
      <c r="E176" s="2" t="s">
        <v>1381</v>
      </c>
      <c r="F176" s="2" t="s">
        <v>1381</v>
      </c>
      <c r="G176" s="2">
        <v>2.0</v>
      </c>
      <c r="H176" s="2">
        <v>0.0</v>
      </c>
      <c r="I176" s="2"/>
    </row>
    <row r="177" ht="12.75" customHeight="1">
      <c r="A177" s="2">
        <v>173.0</v>
      </c>
      <c r="B177" s="2" t="s">
        <v>794</v>
      </c>
      <c r="C177" s="2" t="s">
        <v>1381</v>
      </c>
      <c r="D177" s="2">
        <f t="shared" si="1"/>
        <v>0</v>
      </c>
      <c r="E177" s="2" t="s">
        <v>1381</v>
      </c>
      <c r="F177" s="2" t="s">
        <v>1381</v>
      </c>
      <c r="G177" s="2">
        <v>0.0</v>
      </c>
      <c r="H177" s="2">
        <v>0.0</v>
      </c>
      <c r="I177" s="2"/>
    </row>
    <row r="178" ht="12.75" customHeight="1">
      <c r="A178" s="2">
        <v>174.0</v>
      </c>
      <c r="B178" s="2" t="s">
        <v>645</v>
      </c>
      <c r="C178" s="2" t="s">
        <v>1381</v>
      </c>
      <c r="D178" s="2">
        <f t="shared" si="1"/>
        <v>0</v>
      </c>
      <c r="E178" s="2" t="s">
        <v>1381</v>
      </c>
      <c r="F178" s="2" t="s">
        <v>1381</v>
      </c>
      <c r="G178" s="2">
        <v>1.0</v>
      </c>
      <c r="H178" s="2">
        <v>0.0</v>
      </c>
      <c r="I178" s="2"/>
    </row>
    <row r="179" ht="12.75" customHeight="1">
      <c r="A179" s="2">
        <v>175.0</v>
      </c>
      <c r="B179" s="2" t="s">
        <v>672</v>
      </c>
      <c r="C179" s="2" t="s">
        <v>1381</v>
      </c>
      <c r="D179" s="2">
        <f t="shared" si="1"/>
        <v>0</v>
      </c>
      <c r="E179" s="2" t="s">
        <v>1381</v>
      </c>
      <c r="F179" s="2" t="s">
        <v>1381</v>
      </c>
      <c r="G179" s="2">
        <v>2.0</v>
      </c>
      <c r="H179" s="2">
        <v>0.0</v>
      </c>
      <c r="I179" s="2"/>
    </row>
    <row r="180" ht="12.75" customHeight="1">
      <c r="A180" s="2">
        <v>176.0</v>
      </c>
      <c r="B180" s="2" t="s">
        <v>795</v>
      </c>
      <c r="C180" s="2" t="s">
        <v>1381</v>
      </c>
      <c r="D180" s="2">
        <f t="shared" si="1"/>
        <v>0</v>
      </c>
      <c r="E180" s="2" t="s">
        <v>1381</v>
      </c>
      <c r="F180" s="2" t="s">
        <v>1381</v>
      </c>
      <c r="G180" s="2">
        <v>0.0</v>
      </c>
      <c r="H180" s="2">
        <v>0.0</v>
      </c>
      <c r="I180" s="2"/>
    </row>
    <row r="181" ht="12.75" customHeight="1">
      <c r="A181" s="2">
        <v>177.0</v>
      </c>
      <c r="B181" s="2" t="s">
        <v>760</v>
      </c>
      <c r="C181" s="2" t="s">
        <v>1381</v>
      </c>
      <c r="D181" s="2">
        <f t="shared" si="1"/>
        <v>0</v>
      </c>
      <c r="E181" s="2" t="s">
        <v>1381</v>
      </c>
      <c r="F181" s="2" t="s">
        <v>1381</v>
      </c>
      <c r="G181" s="2">
        <v>2.0</v>
      </c>
      <c r="H181" s="2">
        <v>0.0</v>
      </c>
      <c r="I181" s="2"/>
    </row>
    <row r="182" ht="12.75" customHeight="1">
      <c r="A182" s="2">
        <v>178.0</v>
      </c>
      <c r="B182" s="2" t="s">
        <v>646</v>
      </c>
      <c r="C182" s="2" t="s">
        <v>1381</v>
      </c>
      <c r="D182" s="2">
        <f t="shared" si="1"/>
        <v>0</v>
      </c>
      <c r="E182" s="2" t="s">
        <v>1381</v>
      </c>
      <c r="F182" s="2" t="s">
        <v>1381</v>
      </c>
      <c r="G182" s="2">
        <v>2.0</v>
      </c>
      <c r="H182" s="2">
        <v>53.55659448623658</v>
      </c>
      <c r="I182" s="2"/>
    </row>
    <row r="183" ht="12.75" customHeight="1">
      <c r="A183" s="2">
        <v>179.0</v>
      </c>
      <c r="B183" s="2" t="s">
        <v>673</v>
      </c>
      <c r="C183" s="2" t="s">
        <v>1381</v>
      </c>
      <c r="D183" s="2">
        <f t="shared" si="1"/>
        <v>0</v>
      </c>
      <c r="E183" s="2" t="s">
        <v>1381</v>
      </c>
      <c r="F183" s="2" t="s">
        <v>1381</v>
      </c>
      <c r="G183" s="2">
        <v>2.0</v>
      </c>
      <c r="H183" s="2">
        <v>0.0</v>
      </c>
      <c r="I183" s="2"/>
    </row>
    <row r="184" ht="12.75" customHeight="1">
      <c r="A184" s="2">
        <v>180.0</v>
      </c>
      <c r="B184" s="2" t="s">
        <v>964</v>
      </c>
      <c r="C184" s="2" t="s">
        <v>1381</v>
      </c>
      <c r="D184" s="2">
        <f t="shared" si="1"/>
        <v>0</v>
      </c>
      <c r="E184" s="2" t="s">
        <v>1381</v>
      </c>
      <c r="F184" s="2" t="s">
        <v>1381</v>
      </c>
      <c r="G184" s="2">
        <v>0.0</v>
      </c>
      <c r="H184" s="2">
        <v>0.0</v>
      </c>
      <c r="I184" s="2"/>
    </row>
    <row r="185" ht="12.75" customHeight="1">
      <c r="A185" s="2">
        <v>181.0</v>
      </c>
      <c r="B185" s="2" t="s">
        <v>796</v>
      </c>
      <c r="C185" s="2" t="s">
        <v>1381</v>
      </c>
      <c r="D185" s="2">
        <f t="shared" si="1"/>
        <v>0</v>
      </c>
      <c r="E185" s="2" t="s">
        <v>1381</v>
      </c>
      <c r="F185" s="2" t="s">
        <v>1381</v>
      </c>
      <c r="G185" s="2">
        <v>0.0</v>
      </c>
      <c r="H185" s="2">
        <v>0.0</v>
      </c>
      <c r="I185" s="2"/>
    </row>
    <row r="186" ht="12.75" customHeight="1">
      <c r="A186" s="2">
        <v>182.0</v>
      </c>
      <c r="B186" s="2" t="s">
        <v>797</v>
      </c>
      <c r="C186" s="2" t="s">
        <v>1381</v>
      </c>
      <c r="D186" s="2">
        <f t="shared" si="1"/>
        <v>0</v>
      </c>
      <c r="E186" s="2" t="s">
        <v>1381</v>
      </c>
      <c r="F186" s="2" t="s">
        <v>1381</v>
      </c>
      <c r="G186" s="2">
        <v>0.0</v>
      </c>
      <c r="H186" s="2">
        <v>0.0</v>
      </c>
      <c r="I186" s="2"/>
    </row>
    <row r="187" ht="12.75" customHeight="1">
      <c r="A187" s="2">
        <v>183.0</v>
      </c>
      <c r="B187" s="2" t="s">
        <v>675</v>
      </c>
      <c r="C187" s="2" t="s">
        <v>1381</v>
      </c>
      <c r="D187" s="2">
        <f t="shared" si="1"/>
        <v>0</v>
      </c>
      <c r="E187" s="2" t="s">
        <v>1381</v>
      </c>
      <c r="F187" s="2" t="s">
        <v>1381</v>
      </c>
      <c r="G187" s="2">
        <v>2.0</v>
      </c>
      <c r="H187" s="2">
        <v>0.0</v>
      </c>
      <c r="I187" s="2"/>
    </row>
    <row r="188" ht="12.75" customHeight="1">
      <c r="A188" s="2">
        <v>184.0</v>
      </c>
      <c r="B188" s="2" t="s">
        <v>762</v>
      </c>
      <c r="C188" s="2" t="s">
        <v>1381</v>
      </c>
      <c r="D188" s="2">
        <f t="shared" si="1"/>
        <v>0</v>
      </c>
      <c r="E188" s="2" t="s">
        <v>1381</v>
      </c>
      <c r="F188" s="2" t="s">
        <v>1381</v>
      </c>
      <c r="G188" s="2">
        <v>2.0</v>
      </c>
      <c r="H188" s="2">
        <v>0.0</v>
      </c>
      <c r="I188" s="2"/>
    </row>
    <row r="189" ht="12.75" customHeight="1">
      <c r="A189" s="2">
        <v>185.0</v>
      </c>
      <c r="B189" s="2" t="s">
        <v>798</v>
      </c>
      <c r="C189" s="2" t="s">
        <v>1381</v>
      </c>
      <c r="D189" s="2">
        <f t="shared" si="1"/>
        <v>0</v>
      </c>
      <c r="E189" s="2" t="s">
        <v>1381</v>
      </c>
      <c r="F189" s="2" t="s">
        <v>1381</v>
      </c>
      <c r="G189" s="2">
        <v>0.0</v>
      </c>
      <c r="H189" s="2">
        <v>0.0</v>
      </c>
      <c r="I189" s="2"/>
    </row>
    <row r="190" ht="12.75" customHeight="1">
      <c r="A190" s="2">
        <v>186.0</v>
      </c>
      <c r="B190" s="2" t="s">
        <v>649</v>
      </c>
      <c r="C190" s="2" t="s">
        <v>1381</v>
      </c>
      <c r="D190" s="2">
        <f t="shared" si="1"/>
        <v>0</v>
      </c>
      <c r="E190" s="2" t="s">
        <v>1381</v>
      </c>
      <c r="F190" s="2" t="s">
        <v>1381</v>
      </c>
      <c r="G190" s="2">
        <v>0.0</v>
      </c>
      <c r="H190" s="2">
        <v>0.0</v>
      </c>
      <c r="I190" s="2"/>
    </row>
    <row r="191" ht="12.75" customHeight="1">
      <c r="A191" s="2">
        <v>187.0</v>
      </c>
      <c r="B191" s="2" t="s">
        <v>650</v>
      </c>
      <c r="C191" s="2" t="s">
        <v>1381</v>
      </c>
      <c r="D191" s="2">
        <f t="shared" si="1"/>
        <v>0</v>
      </c>
      <c r="E191" s="2" t="s">
        <v>1381</v>
      </c>
      <c r="F191" s="2" t="s">
        <v>1381</v>
      </c>
      <c r="G191" s="2">
        <v>2.0</v>
      </c>
      <c r="H191" s="2">
        <v>0.0</v>
      </c>
      <c r="I191" s="2"/>
    </row>
    <row r="192" ht="12.75" customHeight="1">
      <c r="A192" s="2">
        <v>188.0</v>
      </c>
      <c r="B192" s="2" t="s">
        <v>799</v>
      </c>
      <c r="C192" s="2" t="s">
        <v>1381</v>
      </c>
      <c r="D192" s="2">
        <f t="shared" si="1"/>
        <v>0</v>
      </c>
      <c r="E192" s="2" t="s">
        <v>1381</v>
      </c>
      <c r="F192" s="2" t="s">
        <v>1381</v>
      </c>
      <c r="G192" s="2">
        <v>0.0</v>
      </c>
      <c r="H192" s="2">
        <v>0.0</v>
      </c>
      <c r="I192" s="2"/>
    </row>
    <row r="193" ht="12.75" customHeight="1">
      <c r="A193" s="2">
        <v>189.0</v>
      </c>
      <c r="B193" s="2" t="s">
        <v>800</v>
      </c>
      <c r="C193" s="2" t="s">
        <v>1381</v>
      </c>
      <c r="D193" s="2">
        <f t="shared" si="1"/>
        <v>0</v>
      </c>
      <c r="E193" s="2" t="s">
        <v>1381</v>
      </c>
      <c r="F193" s="2" t="s">
        <v>1381</v>
      </c>
      <c r="G193" s="2">
        <v>0.0</v>
      </c>
      <c r="H193" s="2">
        <v>0.0</v>
      </c>
      <c r="I193" s="2"/>
    </row>
    <row r="194" ht="12.75" customHeight="1">
      <c r="A194" s="2">
        <v>190.0</v>
      </c>
      <c r="B194" s="2" t="s">
        <v>657</v>
      </c>
      <c r="C194" s="2" t="s">
        <v>1381</v>
      </c>
      <c r="D194" s="2">
        <f t="shared" si="1"/>
        <v>0</v>
      </c>
      <c r="E194" s="2" t="s">
        <v>1381</v>
      </c>
      <c r="F194" s="2" t="s">
        <v>1381</v>
      </c>
      <c r="G194" s="2">
        <v>2.0</v>
      </c>
      <c r="H194" s="2">
        <v>12298.994999594206</v>
      </c>
      <c r="I194" s="2"/>
    </row>
    <row r="195" ht="12.75" customHeight="1">
      <c r="A195" s="2">
        <v>191.0</v>
      </c>
      <c r="B195" s="2" t="s">
        <v>801</v>
      </c>
      <c r="C195" s="2" t="s">
        <v>1381</v>
      </c>
      <c r="D195" s="2">
        <f t="shared" si="1"/>
        <v>0</v>
      </c>
      <c r="E195" s="2" t="s">
        <v>1381</v>
      </c>
      <c r="F195" s="2" t="s">
        <v>1381</v>
      </c>
      <c r="G195" s="2">
        <v>0.0</v>
      </c>
      <c r="H195" s="2">
        <v>0.0</v>
      </c>
      <c r="I195" s="2"/>
    </row>
    <row r="196" ht="12.75" customHeight="1">
      <c r="A196" s="2">
        <v>192.0</v>
      </c>
      <c r="B196" s="2" t="s">
        <v>656</v>
      </c>
      <c r="C196" s="2" t="s">
        <v>1381</v>
      </c>
      <c r="D196" s="2">
        <f t="shared" si="1"/>
        <v>0</v>
      </c>
      <c r="E196" s="2" t="s">
        <v>1381</v>
      </c>
      <c r="F196" s="2" t="s">
        <v>1381</v>
      </c>
      <c r="G196" s="2">
        <v>2.0</v>
      </c>
      <c r="H196" s="2">
        <v>134316.08059346248</v>
      </c>
      <c r="I196" s="2"/>
    </row>
    <row r="197" ht="12.75" customHeight="1">
      <c r="A197" s="2">
        <v>193.0</v>
      </c>
      <c r="B197" s="2" t="s">
        <v>727</v>
      </c>
      <c r="C197" s="2" t="s">
        <v>1381</v>
      </c>
      <c r="D197" s="2">
        <f t="shared" si="1"/>
        <v>0</v>
      </c>
      <c r="E197" s="2" t="s">
        <v>1381</v>
      </c>
      <c r="F197" s="2" t="s">
        <v>1381</v>
      </c>
      <c r="G197" s="2">
        <v>2.0</v>
      </c>
      <c r="H197" s="2">
        <v>0.0</v>
      </c>
      <c r="I197" s="2"/>
    </row>
    <row r="198" ht="12.75" customHeight="1">
      <c r="A198" s="2">
        <v>194.0</v>
      </c>
      <c r="B198" s="2" t="s">
        <v>651</v>
      </c>
      <c r="C198" s="2" t="s">
        <v>1381</v>
      </c>
      <c r="D198" s="2">
        <f t="shared" si="1"/>
        <v>0</v>
      </c>
      <c r="E198" s="2" t="s">
        <v>1381</v>
      </c>
      <c r="F198" s="2" t="s">
        <v>1381</v>
      </c>
      <c r="G198" s="2">
        <v>2.0</v>
      </c>
      <c r="H198" s="2">
        <v>0.0</v>
      </c>
      <c r="I198" s="2"/>
    </row>
    <row r="199" ht="12.75" customHeight="1">
      <c r="A199" s="2">
        <v>195.0</v>
      </c>
      <c r="B199" s="2" t="s">
        <v>653</v>
      </c>
      <c r="C199" s="2" t="s">
        <v>1381</v>
      </c>
      <c r="D199" s="2">
        <f t="shared" si="1"/>
        <v>0</v>
      </c>
      <c r="E199" s="2" t="s">
        <v>1381</v>
      </c>
      <c r="F199" s="2" t="s">
        <v>1381</v>
      </c>
      <c r="G199" s="2">
        <v>2.0</v>
      </c>
      <c r="H199" s="2">
        <v>0.0</v>
      </c>
      <c r="I199" s="2"/>
    </row>
    <row r="200" ht="12.75" customHeight="1">
      <c r="A200" s="2">
        <v>196.0</v>
      </c>
      <c r="B200" s="2" t="s">
        <v>802</v>
      </c>
      <c r="C200" s="2" t="s">
        <v>1381</v>
      </c>
      <c r="D200" s="2">
        <f t="shared" si="1"/>
        <v>0</v>
      </c>
      <c r="E200" s="2" t="s">
        <v>1381</v>
      </c>
      <c r="F200" s="2" t="s">
        <v>1381</v>
      </c>
      <c r="G200" s="2">
        <v>0.0</v>
      </c>
      <c r="H200" s="2">
        <v>0.0</v>
      </c>
      <c r="I200" s="2"/>
    </row>
    <row r="201" ht="12.75" customHeight="1">
      <c r="A201" s="2">
        <v>197.0</v>
      </c>
      <c r="B201" s="2" t="s">
        <v>648</v>
      </c>
      <c r="C201" s="2" t="s">
        <v>1381</v>
      </c>
      <c r="D201" s="2">
        <f t="shared" si="1"/>
        <v>0</v>
      </c>
      <c r="E201" s="2" t="s">
        <v>1381</v>
      </c>
      <c r="F201" s="2" t="s">
        <v>1381</v>
      </c>
      <c r="G201" s="2">
        <v>2.0</v>
      </c>
      <c r="H201" s="2">
        <v>365.185411122179</v>
      </c>
      <c r="I201" s="2"/>
    </row>
    <row r="202" ht="12.75" customHeight="1">
      <c r="A202" s="2">
        <v>198.0</v>
      </c>
      <c r="B202" s="2" t="s">
        <v>654</v>
      </c>
      <c r="C202" s="2" t="s">
        <v>1381</v>
      </c>
      <c r="D202" s="2">
        <f t="shared" si="1"/>
        <v>0</v>
      </c>
      <c r="E202" s="2" t="s">
        <v>1381</v>
      </c>
      <c r="F202" s="2" t="s">
        <v>1381</v>
      </c>
      <c r="G202" s="2">
        <v>2.0</v>
      </c>
      <c r="H202" s="2">
        <v>0.0</v>
      </c>
      <c r="I202" s="2"/>
    </row>
    <row r="203" ht="12.75" customHeight="1">
      <c r="A203" s="2">
        <v>199.0</v>
      </c>
      <c r="B203" s="2" t="s">
        <v>803</v>
      </c>
      <c r="C203" s="2" t="s">
        <v>1381</v>
      </c>
      <c r="D203" s="2">
        <f t="shared" si="1"/>
        <v>0</v>
      </c>
      <c r="E203" s="2" t="s">
        <v>1381</v>
      </c>
      <c r="F203" s="2" t="s">
        <v>1381</v>
      </c>
      <c r="G203" s="2">
        <v>0.0</v>
      </c>
      <c r="H203" s="2">
        <v>0.0</v>
      </c>
      <c r="I203" s="2"/>
    </row>
    <row r="204" ht="12.75" customHeight="1">
      <c r="A204" s="2">
        <v>200.0</v>
      </c>
      <c r="B204" s="2" t="s">
        <v>967</v>
      </c>
      <c r="C204" s="2" t="s">
        <v>1381</v>
      </c>
      <c r="D204" s="2">
        <f t="shared" si="1"/>
        <v>0</v>
      </c>
      <c r="E204" s="2" t="s">
        <v>1381</v>
      </c>
      <c r="F204" s="2" t="s">
        <v>1381</v>
      </c>
      <c r="G204" s="2">
        <v>1.0</v>
      </c>
      <c r="H204" s="2">
        <v>0.0</v>
      </c>
      <c r="I204" s="2"/>
    </row>
    <row r="205" ht="12.75" customHeight="1">
      <c r="A205" s="2">
        <v>201.0</v>
      </c>
      <c r="B205" s="2" t="s">
        <v>661</v>
      </c>
      <c r="C205" s="2" t="s">
        <v>1381</v>
      </c>
      <c r="D205" s="2">
        <f t="shared" si="1"/>
        <v>0</v>
      </c>
      <c r="E205" s="2" t="s">
        <v>1381</v>
      </c>
      <c r="F205" s="2" t="s">
        <v>1381</v>
      </c>
      <c r="G205" s="2">
        <v>2.0</v>
      </c>
      <c r="H205" s="2">
        <v>2142.355764121287</v>
      </c>
      <c r="I205" s="2"/>
    </row>
    <row r="206" ht="12.75" customHeight="1">
      <c r="A206" s="2">
        <v>202.0</v>
      </c>
      <c r="B206" s="2" t="s">
        <v>767</v>
      </c>
      <c r="C206" s="2" t="s">
        <v>1381</v>
      </c>
      <c r="D206" s="2">
        <f t="shared" si="1"/>
        <v>0</v>
      </c>
      <c r="E206" s="2" t="s">
        <v>1381</v>
      </c>
      <c r="F206" s="2" t="s">
        <v>1381</v>
      </c>
      <c r="G206" s="2">
        <v>2.0</v>
      </c>
      <c r="H206" s="2">
        <v>0.0</v>
      </c>
      <c r="I206" s="2"/>
    </row>
    <row r="207" ht="12.75" customHeight="1">
      <c r="A207" s="2">
        <v>203.0</v>
      </c>
      <c r="B207" s="2" t="s">
        <v>804</v>
      </c>
      <c r="C207" s="2" t="s">
        <v>1381</v>
      </c>
      <c r="D207" s="2">
        <f t="shared" si="1"/>
        <v>0</v>
      </c>
      <c r="E207" s="2" t="s">
        <v>1381</v>
      </c>
      <c r="F207" s="2" t="s">
        <v>1381</v>
      </c>
      <c r="G207" s="2">
        <v>0.0</v>
      </c>
      <c r="H207" s="2">
        <v>0.0</v>
      </c>
      <c r="I207" s="2"/>
    </row>
    <row r="208" ht="12.75" customHeight="1">
      <c r="A208" s="2">
        <v>204.0</v>
      </c>
      <c r="B208" s="2" t="s">
        <v>766</v>
      </c>
      <c r="C208" s="2" t="s">
        <v>1381</v>
      </c>
      <c r="D208" s="2">
        <f t="shared" si="1"/>
        <v>0</v>
      </c>
      <c r="E208" s="2" t="s">
        <v>1381</v>
      </c>
      <c r="F208" s="2" t="s">
        <v>1381</v>
      </c>
      <c r="G208" s="2">
        <v>1.0</v>
      </c>
      <c r="H208" s="2">
        <v>0.0</v>
      </c>
      <c r="I208" s="2"/>
    </row>
    <row r="209" ht="12.75" customHeight="1">
      <c r="A209" s="2">
        <v>205.0</v>
      </c>
      <c r="B209" s="2" t="s">
        <v>769</v>
      </c>
      <c r="C209" s="2" t="s">
        <v>1381</v>
      </c>
      <c r="D209" s="2">
        <f t="shared" si="1"/>
        <v>0</v>
      </c>
      <c r="E209" s="2" t="s">
        <v>1381</v>
      </c>
      <c r="F209" s="2" t="s">
        <v>1381</v>
      </c>
      <c r="G209" s="2">
        <v>1.0</v>
      </c>
      <c r="H209" s="2">
        <v>0.0</v>
      </c>
      <c r="I209" s="2"/>
    </row>
    <row r="210" ht="12.75" customHeight="1">
      <c r="A210" s="2">
        <v>206.0</v>
      </c>
      <c r="B210" s="2" t="s">
        <v>664</v>
      </c>
      <c r="C210" s="2" t="s">
        <v>1381</v>
      </c>
      <c r="D210" s="2">
        <f t="shared" si="1"/>
        <v>0</v>
      </c>
      <c r="E210" s="2" t="s">
        <v>1381</v>
      </c>
      <c r="F210" s="2" t="s">
        <v>1381</v>
      </c>
      <c r="G210" s="2">
        <v>2.0</v>
      </c>
      <c r="H210" s="2">
        <v>0.0</v>
      </c>
      <c r="I210" s="2"/>
    </row>
    <row r="211" ht="12.75" customHeight="1">
      <c r="A211" s="2">
        <v>207.0</v>
      </c>
      <c r="B211" s="2" t="s">
        <v>666</v>
      </c>
      <c r="C211" s="2" t="s">
        <v>1381</v>
      </c>
      <c r="D211" s="2">
        <f t="shared" si="1"/>
        <v>0</v>
      </c>
      <c r="E211" s="2" t="s">
        <v>1381</v>
      </c>
      <c r="F211" s="2" t="s">
        <v>1381</v>
      </c>
      <c r="G211" s="2">
        <v>2.0</v>
      </c>
      <c r="H211" s="2">
        <v>5313.090557277511</v>
      </c>
      <c r="I211" s="2"/>
    </row>
    <row r="212" ht="12.75" customHeight="1">
      <c r="A212" s="2">
        <v>208.0</v>
      </c>
      <c r="B212" s="2" t="s">
        <v>805</v>
      </c>
      <c r="C212" s="2" t="s">
        <v>1381</v>
      </c>
      <c r="D212" s="2">
        <f t="shared" si="1"/>
        <v>0</v>
      </c>
      <c r="E212" s="2" t="s">
        <v>1381</v>
      </c>
      <c r="F212" s="2" t="s">
        <v>1381</v>
      </c>
      <c r="G212" s="2">
        <v>0.0</v>
      </c>
      <c r="H212" s="2">
        <v>0.0</v>
      </c>
      <c r="I212" s="2"/>
    </row>
    <row r="213" ht="12.75" customHeight="1">
      <c r="A213" s="2">
        <v>209.0</v>
      </c>
      <c r="B213" s="2" t="s">
        <v>977</v>
      </c>
      <c r="C213" s="2" t="s">
        <v>1381</v>
      </c>
      <c r="D213" s="2">
        <f t="shared" si="1"/>
        <v>0</v>
      </c>
      <c r="E213" s="2" t="s">
        <v>1381</v>
      </c>
      <c r="F213" s="2" t="s">
        <v>1381</v>
      </c>
      <c r="G213" s="2">
        <v>2.0</v>
      </c>
      <c r="H213" s="2">
        <v>0.0</v>
      </c>
      <c r="I213" s="2"/>
    </row>
    <row r="214" ht="12.75" customHeight="1">
      <c r="A214" s="2">
        <v>210.0</v>
      </c>
      <c r="B214" s="2" t="s">
        <v>628</v>
      </c>
      <c r="C214" s="2" t="s">
        <v>1381</v>
      </c>
      <c r="D214" s="2">
        <f t="shared" si="1"/>
        <v>0</v>
      </c>
      <c r="E214" s="2" t="s">
        <v>1381</v>
      </c>
      <c r="F214" s="2" t="s">
        <v>1381</v>
      </c>
      <c r="G214" s="2">
        <v>2.0</v>
      </c>
      <c r="H214" s="2">
        <v>0.0</v>
      </c>
      <c r="I214" s="2"/>
    </row>
    <row r="215" ht="12.75" customHeight="1">
      <c r="A215" s="2">
        <v>211.0</v>
      </c>
      <c r="B215" s="2" t="s">
        <v>771</v>
      </c>
      <c r="C215" s="2" t="s">
        <v>1381</v>
      </c>
      <c r="D215" s="2">
        <f t="shared" si="1"/>
        <v>0</v>
      </c>
      <c r="E215" s="2" t="s">
        <v>1381</v>
      </c>
      <c r="F215" s="2" t="s">
        <v>1381</v>
      </c>
      <c r="G215" s="2">
        <v>2.0</v>
      </c>
      <c r="H215" s="2">
        <v>18.848519355773917</v>
      </c>
      <c r="I215" s="2"/>
    </row>
    <row r="216" ht="12.75" customHeight="1">
      <c r="A216" s="2">
        <v>212.0</v>
      </c>
      <c r="B216" s="2" t="s">
        <v>806</v>
      </c>
      <c r="C216" s="2" t="s">
        <v>1381</v>
      </c>
      <c r="D216" s="2">
        <f t="shared" si="1"/>
        <v>0</v>
      </c>
      <c r="E216" s="2" t="s">
        <v>1381</v>
      </c>
      <c r="F216" s="2" t="s">
        <v>1381</v>
      </c>
      <c r="G216" s="2">
        <v>0.0</v>
      </c>
      <c r="H216" s="2">
        <v>0.0</v>
      </c>
      <c r="I216" s="2"/>
    </row>
    <row r="217" ht="12.75" customHeight="1">
      <c r="A217" s="2">
        <v>213.0</v>
      </c>
      <c r="B217" s="2" t="s">
        <v>679</v>
      </c>
      <c r="C217" s="2" t="s">
        <v>1381</v>
      </c>
      <c r="D217" s="2">
        <f t="shared" si="1"/>
        <v>0</v>
      </c>
      <c r="E217" s="2" t="s">
        <v>1381</v>
      </c>
      <c r="F217" s="2" t="s">
        <v>1381</v>
      </c>
      <c r="G217" s="2">
        <v>2.0</v>
      </c>
      <c r="H217" s="2">
        <v>5205.047951616179</v>
      </c>
      <c r="I217" s="2"/>
    </row>
    <row r="218" ht="12.75" customHeight="1">
      <c r="A218" s="2">
        <v>214.0</v>
      </c>
      <c r="B218" s="2" t="s">
        <v>682</v>
      </c>
      <c r="C218" s="2" t="s">
        <v>1381</v>
      </c>
      <c r="D218" s="2">
        <f t="shared" si="1"/>
        <v>0</v>
      </c>
      <c r="E218" s="2" t="s">
        <v>1381</v>
      </c>
      <c r="F218" s="2" t="s">
        <v>1381</v>
      </c>
      <c r="G218" s="2">
        <v>2.0</v>
      </c>
      <c r="H218" s="2">
        <v>0.0</v>
      </c>
      <c r="I218" s="2"/>
    </row>
    <row r="219" ht="12.75" customHeight="1">
      <c r="A219" s="2">
        <v>215.0</v>
      </c>
      <c r="B219" s="2" t="s">
        <v>973</v>
      </c>
      <c r="C219" s="2" t="s">
        <v>1381</v>
      </c>
      <c r="D219" s="2">
        <f t="shared" si="1"/>
        <v>0</v>
      </c>
      <c r="E219" s="2" t="s">
        <v>1381</v>
      </c>
      <c r="F219" s="2" t="s">
        <v>1381</v>
      </c>
      <c r="G219" s="2">
        <v>2.0</v>
      </c>
      <c r="H219" s="2">
        <v>0.0</v>
      </c>
      <c r="I219" s="2"/>
    </row>
    <row r="220" ht="12.75" customHeight="1">
      <c r="A220" s="2">
        <v>216.0</v>
      </c>
      <c r="B220" s="2" t="s">
        <v>773</v>
      </c>
      <c r="C220" s="2" t="s">
        <v>1381</v>
      </c>
      <c r="D220" s="2">
        <f t="shared" si="1"/>
        <v>0</v>
      </c>
      <c r="E220" s="2" t="s">
        <v>1381</v>
      </c>
      <c r="F220" s="2" t="s">
        <v>1381</v>
      </c>
      <c r="G220" s="2">
        <v>2.0</v>
      </c>
      <c r="H220" s="2">
        <v>0.0</v>
      </c>
      <c r="I220" s="2"/>
    </row>
    <row r="221" ht="12.75" customHeight="1">
      <c r="A221" s="2">
        <v>217.0</v>
      </c>
      <c r="B221" s="2" t="s">
        <v>979</v>
      </c>
      <c r="C221" s="2" t="s">
        <v>1381</v>
      </c>
      <c r="D221" s="2">
        <f t="shared" si="1"/>
        <v>0</v>
      </c>
      <c r="E221" s="2" t="s">
        <v>1381</v>
      </c>
      <c r="F221" s="2" t="s">
        <v>1381</v>
      </c>
      <c r="G221" s="2">
        <v>2.0</v>
      </c>
      <c r="H221" s="2">
        <v>0.0</v>
      </c>
      <c r="I221" s="2"/>
    </row>
    <row r="222" ht="12.75" customHeight="1">
      <c r="A222" s="2">
        <v>218.0</v>
      </c>
      <c r="B222" s="2" t="s">
        <v>684</v>
      </c>
      <c r="C222" s="2" t="s">
        <v>1381</v>
      </c>
      <c r="D222" s="2">
        <f t="shared" si="1"/>
        <v>0</v>
      </c>
      <c r="E222" s="2" t="s">
        <v>1381</v>
      </c>
      <c r="F222" s="2" t="s">
        <v>1381</v>
      </c>
      <c r="G222" s="2">
        <v>2.0</v>
      </c>
      <c r="H222" s="2">
        <v>0.0</v>
      </c>
      <c r="I222" s="2"/>
    </row>
    <row r="223" ht="12.75" customHeight="1">
      <c r="A223" s="2">
        <v>219.0</v>
      </c>
      <c r="B223" s="2" t="s">
        <v>681</v>
      </c>
      <c r="C223" s="2" t="s">
        <v>1381</v>
      </c>
      <c r="D223" s="2">
        <f t="shared" si="1"/>
        <v>0</v>
      </c>
      <c r="E223" s="2" t="s">
        <v>1381</v>
      </c>
      <c r="F223" s="2" t="s">
        <v>1381</v>
      </c>
      <c r="G223" s="2">
        <v>2.0</v>
      </c>
      <c r="H223" s="2">
        <v>2108.20636763302</v>
      </c>
      <c r="I223" s="2"/>
    </row>
    <row r="224" ht="12.75" customHeight="1">
      <c r="A224" s="2">
        <v>220.0</v>
      </c>
      <c r="B224" s="2" t="s">
        <v>623</v>
      </c>
      <c r="C224" s="2" t="s">
        <v>1381</v>
      </c>
      <c r="D224" s="2">
        <f t="shared" si="1"/>
        <v>0</v>
      </c>
      <c r="E224" s="2" t="s">
        <v>1381</v>
      </c>
      <c r="F224" s="2" t="s">
        <v>1381</v>
      </c>
      <c r="G224" s="2">
        <v>2.0</v>
      </c>
      <c r="H224" s="2">
        <v>375.77085874389934</v>
      </c>
      <c r="I224" s="2"/>
    </row>
    <row r="225" ht="12.75" customHeight="1">
      <c r="A225" s="2">
        <v>221.0</v>
      </c>
      <c r="B225" s="2" t="s">
        <v>970</v>
      </c>
      <c r="C225" s="2" t="s">
        <v>1381</v>
      </c>
      <c r="D225" s="2">
        <f t="shared" si="1"/>
        <v>0</v>
      </c>
      <c r="E225" s="2" t="s">
        <v>1381</v>
      </c>
      <c r="F225" s="2" t="s">
        <v>1381</v>
      </c>
      <c r="G225" s="2">
        <v>0.0</v>
      </c>
      <c r="H225" s="2">
        <v>0.0</v>
      </c>
      <c r="I225" s="2"/>
    </row>
    <row r="226" ht="12.75" customHeight="1">
      <c r="A226" s="2">
        <v>222.0</v>
      </c>
      <c r="B226" s="2" t="s">
        <v>774</v>
      </c>
      <c r="C226" s="2" t="s">
        <v>1381</v>
      </c>
      <c r="D226" s="2">
        <f t="shared" si="1"/>
        <v>0</v>
      </c>
      <c r="E226" s="2" t="s">
        <v>1381</v>
      </c>
      <c r="F226" s="2" t="s">
        <v>1381</v>
      </c>
      <c r="G226" s="2">
        <v>2.0</v>
      </c>
      <c r="H226" s="2">
        <v>0.0</v>
      </c>
      <c r="I226" s="2"/>
    </row>
    <row r="227" ht="12.75" customHeight="1">
      <c r="A227" s="2">
        <v>223.0</v>
      </c>
      <c r="B227" s="2" t="s">
        <v>807</v>
      </c>
      <c r="C227" s="2" t="s">
        <v>1381</v>
      </c>
      <c r="D227" s="2">
        <f t="shared" si="1"/>
        <v>0</v>
      </c>
      <c r="E227" s="2" t="s">
        <v>1381</v>
      </c>
      <c r="F227" s="2" t="s">
        <v>1381</v>
      </c>
      <c r="G227" s="2">
        <v>0.0</v>
      </c>
      <c r="H227" s="2">
        <v>0.0</v>
      </c>
      <c r="I227" s="2"/>
    </row>
    <row r="228" ht="12.75" customHeight="1">
      <c r="A228" s="2">
        <v>224.0</v>
      </c>
      <c r="B228" s="2" t="s">
        <v>975</v>
      </c>
      <c r="C228" s="2" t="s">
        <v>1381</v>
      </c>
      <c r="D228" s="2">
        <f t="shared" si="1"/>
        <v>0</v>
      </c>
      <c r="E228" s="2" t="s">
        <v>1381</v>
      </c>
      <c r="F228" s="2" t="s">
        <v>1381</v>
      </c>
      <c r="G228" s="2">
        <v>0.0</v>
      </c>
      <c r="H228" s="2">
        <v>0.0</v>
      </c>
      <c r="I228" s="2"/>
    </row>
    <row r="229" ht="12.75" customHeight="1">
      <c r="A229" s="2">
        <v>225.0</v>
      </c>
      <c r="B229" s="2" t="s">
        <v>677</v>
      </c>
      <c r="C229" s="2" t="s">
        <v>1381</v>
      </c>
      <c r="D229" s="2">
        <f t="shared" si="1"/>
        <v>0</v>
      </c>
      <c r="E229" s="2" t="s">
        <v>1381</v>
      </c>
      <c r="F229" s="2" t="s">
        <v>1381</v>
      </c>
      <c r="G229" s="2">
        <v>2.0</v>
      </c>
      <c r="H229" s="2">
        <v>0.0</v>
      </c>
      <c r="I229" s="2"/>
    </row>
    <row r="230" ht="12.75" customHeight="1">
      <c r="A230" s="2">
        <v>226.0</v>
      </c>
      <c r="B230" s="2" t="s">
        <v>808</v>
      </c>
      <c r="C230" s="2" t="s">
        <v>1381</v>
      </c>
      <c r="D230" s="2">
        <f t="shared" si="1"/>
        <v>0</v>
      </c>
      <c r="E230" s="2" t="s">
        <v>1381</v>
      </c>
      <c r="F230" s="2" t="s">
        <v>1381</v>
      </c>
      <c r="G230" s="2">
        <v>0.0</v>
      </c>
      <c r="H230" s="2">
        <v>0.0</v>
      </c>
      <c r="I230" s="2"/>
    </row>
    <row r="231" ht="12.75" customHeight="1">
      <c r="A231" s="2">
        <v>227.0</v>
      </c>
      <c r="B231" s="2" t="s">
        <v>809</v>
      </c>
      <c r="C231" s="2" t="s">
        <v>1381</v>
      </c>
      <c r="D231" s="2">
        <f t="shared" si="1"/>
        <v>0</v>
      </c>
      <c r="E231" s="2" t="s">
        <v>1381</v>
      </c>
      <c r="F231" s="2" t="s">
        <v>1381</v>
      </c>
      <c r="G231" s="2">
        <v>0.0</v>
      </c>
      <c r="H231" s="2">
        <v>0.0</v>
      </c>
      <c r="I231" s="2"/>
    </row>
    <row r="232" ht="12.75" customHeight="1">
      <c r="A232" s="2">
        <v>228.0</v>
      </c>
      <c r="B232" s="2" t="s">
        <v>683</v>
      </c>
      <c r="C232" s="2" t="s">
        <v>1381</v>
      </c>
      <c r="D232" s="2">
        <f t="shared" si="1"/>
        <v>0</v>
      </c>
      <c r="E232" s="2" t="s">
        <v>1381</v>
      </c>
      <c r="F232" s="2" t="s">
        <v>1381</v>
      </c>
      <c r="G232" s="2">
        <v>2.0</v>
      </c>
      <c r="H232" s="2">
        <v>0.0</v>
      </c>
      <c r="I232" s="2"/>
    </row>
    <row r="233" ht="12.75" customHeight="1">
      <c r="A233" s="2">
        <v>229.0</v>
      </c>
      <c r="B233" s="2" t="s">
        <v>680</v>
      </c>
      <c r="C233" s="2" t="s">
        <v>1381</v>
      </c>
      <c r="D233" s="2">
        <f t="shared" si="1"/>
        <v>0</v>
      </c>
      <c r="E233" s="2" t="s">
        <v>1381</v>
      </c>
      <c r="F233" s="2" t="s">
        <v>1381</v>
      </c>
      <c r="G233" s="2">
        <v>2.0</v>
      </c>
      <c r="H233" s="2">
        <v>0.0</v>
      </c>
      <c r="I233" s="2"/>
    </row>
    <row r="234" ht="12.75" customHeight="1">
      <c r="A234" s="2">
        <v>230.0</v>
      </c>
      <c r="B234" s="2" t="s">
        <v>775</v>
      </c>
      <c r="C234" s="2" t="s">
        <v>1381</v>
      </c>
      <c r="D234" s="2">
        <f t="shared" si="1"/>
        <v>0</v>
      </c>
      <c r="E234" s="2" t="s">
        <v>1381</v>
      </c>
      <c r="F234" s="2" t="s">
        <v>1381</v>
      </c>
      <c r="G234" s="2">
        <v>2.0</v>
      </c>
      <c r="H234" s="2">
        <v>11.137115402984627</v>
      </c>
      <c r="I234" s="2"/>
    </row>
    <row r="235" ht="12.75" customHeight="1">
      <c r="A235" s="2">
        <v>231.0</v>
      </c>
      <c r="B235" s="2" t="s">
        <v>697</v>
      </c>
      <c r="C235" s="2" t="s">
        <v>1381</v>
      </c>
      <c r="D235" s="2">
        <f t="shared" si="1"/>
        <v>0</v>
      </c>
      <c r="E235" s="2" t="s">
        <v>1381</v>
      </c>
      <c r="F235" s="2" t="s">
        <v>1381</v>
      </c>
      <c r="G235" s="2">
        <v>2.0</v>
      </c>
      <c r="H235" s="2">
        <v>36.56652858734131</v>
      </c>
      <c r="I235" s="2"/>
    </row>
    <row r="236" ht="12.75" customHeight="1">
      <c r="A236" s="2">
        <v>232.0</v>
      </c>
      <c r="B236" s="2" t="s">
        <v>810</v>
      </c>
      <c r="C236" s="2" t="s">
        <v>1381</v>
      </c>
      <c r="D236" s="2">
        <f t="shared" si="1"/>
        <v>0</v>
      </c>
      <c r="E236" s="2" t="s">
        <v>1381</v>
      </c>
      <c r="F236" s="2" t="s">
        <v>1381</v>
      </c>
      <c r="G236" s="2">
        <v>0.0</v>
      </c>
      <c r="H236" s="2">
        <v>0.0</v>
      </c>
      <c r="I236" s="2"/>
    </row>
    <row r="237" ht="12.75" customHeight="1">
      <c r="A237" s="2">
        <v>233.0</v>
      </c>
      <c r="B237" s="2" t="s">
        <v>694</v>
      </c>
      <c r="C237" s="2" t="s">
        <v>1381</v>
      </c>
      <c r="D237" s="2">
        <f t="shared" si="1"/>
        <v>0</v>
      </c>
      <c r="E237" s="2" t="s">
        <v>1381</v>
      </c>
      <c r="F237" s="2" t="s">
        <v>1381</v>
      </c>
      <c r="G237" s="2">
        <v>2.0</v>
      </c>
      <c r="H237" s="2">
        <v>522.847123957466</v>
      </c>
      <c r="I237" s="2"/>
    </row>
    <row r="238" ht="12.75" customHeight="1">
      <c r="A238" s="2">
        <v>234.0</v>
      </c>
      <c r="B238" s="2" t="s">
        <v>692</v>
      </c>
      <c r="C238" s="2" t="s">
        <v>1381</v>
      </c>
      <c r="D238" s="2">
        <f t="shared" si="1"/>
        <v>0</v>
      </c>
      <c r="E238" s="2" t="s">
        <v>1381</v>
      </c>
      <c r="F238" s="2" t="s">
        <v>1381</v>
      </c>
      <c r="G238" s="2">
        <v>2.0</v>
      </c>
      <c r="H238" s="2">
        <v>1825.2976393994145</v>
      </c>
      <c r="I238" s="2"/>
    </row>
    <row r="239" ht="12.75" customHeight="1">
      <c r="A239" s="2">
        <v>235.0</v>
      </c>
      <c r="B239" s="2" t="s">
        <v>811</v>
      </c>
      <c r="C239" s="2" t="s">
        <v>1381</v>
      </c>
      <c r="D239" s="2">
        <f t="shared" si="1"/>
        <v>0</v>
      </c>
      <c r="E239" s="2" t="s">
        <v>1381</v>
      </c>
      <c r="F239" s="2" t="s">
        <v>1381</v>
      </c>
      <c r="G239" s="2">
        <v>0.0</v>
      </c>
      <c r="H239" s="2">
        <v>0.0</v>
      </c>
      <c r="I239" s="2"/>
    </row>
    <row r="240" ht="12.75" customHeight="1">
      <c r="A240" s="2">
        <v>236.0</v>
      </c>
      <c r="B240" s="2" t="s">
        <v>776</v>
      </c>
      <c r="C240" s="2" t="s">
        <v>1381</v>
      </c>
      <c r="D240" s="2">
        <f t="shared" si="1"/>
        <v>0</v>
      </c>
      <c r="E240" s="2" t="s">
        <v>1381</v>
      </c>
      <c r="F240" s="2" t="s">
        <v>1381</v>
      </c>
      <c r="G240" s="2">
        <v>1.0</v>
      </c>
      <c r="H240" s="2">
        <v>0.0</v>
      </c>
      <c r="I240" s="2"/>
    </row>
    <row r="241" ht="12.75" customHeight="1">
      <c r="A241" s="2">
        <v>237.0</v>
      </c>
      <c r="B241" s="2" t="s">
        <v>777</v>
      </c>
      <c r="C241" s="2" t="s">
        <v>1381</v>
      </c>
      <c r="D241" s="2">
        <f t="shared" si="1"/>
        <v>0</v>
      </c>
      <c r="E241" s="2" t="s">
        <v>1381</v>
      </c>
      <c r="F241" s="2" t="s">
        <v>1381</v>
      </c>
      <c r="G241" s="2">
        <v>2.0</v>
      </c>
      <c r="H241" s="2">
        <v>0.0</v>
      </c>
      <c r="I241" s="2"/>
    </row>
    <row r="242" ht="12.75" customHeight="1">
      <c r="A242" s="2">
        <v>238.0</v>
      </c>
      <c r="B242" s="2" t="s">
        <v>693</v>
      </c>
      <c r="C242" s="2" t="s">
        <v>1381</v>
      </c>
      <c r="D242" s="2">
        <f t="shared" si="1"/>
        <v>0</v>
      </c>
      <c r="E242" s="2" t="s">
        <v>1381</v>
      </c>
      <c r="F242" s="2" t="s">
        <v>1381</v>
      </c>
      <c r="G242" s="2">
        <v>2.0</v>
      </c>
      <c r="H242" s="2">
        <v>29.8483620544434</v>
      </c>
      <c r="I242" s="2"/>
    </row>
    <row r="243" ht="12.75" customHeight="1">
      <c r="A243" s="2">
        <v>239.0</v>
      </c>
      <c r="B243" s="2" t="s">
        <v>696</v>
      </c>
      <c r="C243" s="2" t="s">
        <v>1381</v>
      </c>
      <c r="D243" s="2">
        <f t="shared" si="1"/>
        <v>0</v>
      </c>
      <c r="E243" s="2" t="s">
        <v>1381</v>
      </c>
      <c r="F243" s="2" t="s">
        <v>1381</v>
      </c>
      <c r="G243" s="2">
        <v>2.0</v>
      </c>
      <c r="H243" s="2">
        <v>60.36143699951165</v>
      </c>
      <c r="I243" s="2"/>
    </row>
    <row r="244" ht="12.75" customHeight="1">
      <c r="A244" s="2">
        <v>240.0</v>
      </c>
      <c r="B244" s="2" t="s">
        <v>698</v>
      </c>
      <c r="C244" s="2" t="s">
        <v>1381</v>
      </c>
      <c r="D244" s="2">
        <f t="shared" si="1"/>
        <v>0</v>
      </c>
      <c r="E244" s="2" t="s">
        <v>1381</v>
      </c>
      <c r="F244" s="2" t="s">
        <v>1381</v>
      </c>
      <c r="G244" s="2">
        <v>1.0</v>
      </c>
      <c r="H244" s="2">
        <v>0.0</v>
      </c>
      <c r="I244" s="2"/>
    </row>
    <row r="245" ht="12.75" customHeight="1">
      <c r="A245" s="2">
        <v>241.0</v>
      </c>
      <c r="B245" s="2" t="s">
        <v>812</v>
      </c>
      <c r="C245" s="2" t="s">
        <v>1381</v>
      </c>
      <c r="D245" s="2">
        <f t="shared" si="1"/>
        <v>0</v>
      </c>
      <c r="E245" s="2" t="s">
        <v>1381</v>
      </c>
      <c r="F245" s="2" t="s">
        <v>1381</v>
      </c>
      <c r="G245" s="2">
        <v>0.0</v>
      </c>
      <c r="H245" s="2">
        <v>0.0</v>
      </c>
      <c r="I245" s="2"/>
    </row>
    <row r="246" ht="12.75" customHeight="1">
      <c r="A246" s="2">
        <v>242.0</v>
      </c>
      <c r="B246" s="2" t="s">
        <v>714</v>
      </c>
      <c r="C246" s="2" t="s">
        <v>1381</v>
      </c>
      <c r="D246" s="2">
        <f t="shared" si="1"/>
        <v>0</v>
      </c>
      <c r="E246" s="2" t="s">
        <v>1381</v>
      </c>
      <c r="F246" s="2" t="s">
        <v>1381</v>
      </c>
      <c r="G246" s="2">
        <v>2.0</v>
      </c>
      <c r="H246" s="2">
        <v>0.0</v>
      </c>
      <c r="I246" s="2"/>
    </row>
    <row r="247" ht="12.75" customHeight="1">
      <c r="A247" s="2">
        <v>243.0</v>
      </c>
      <c r="B247" s="2" t="s">
        <v>813</v>
      </c>
      <c r="C247" s="2" t="s">
        <v>1381</v>
      </c>
      <c r="D247" s="2">
        <f t="shared" si="1"/>
        <v>0</v>
      </c>
      <c r="E247" s="2" t="s">
        <v>1381</v>
      </c>
      <c r="F247" s="2" t="s">
        <v>1381</v>
      </c>
      <c r="G247" s="2">
        <v>0.0</v>
      </c>
      <c r="H247" s="2">
        <v>0.0</v>
      </c>
      <c r="I247" s="2"/>
    </row>
    <row r="248" ht="12.75" customHeight="1">
      <c r="A248" s="2">
        <v>244.0</v>
      </c>
      <c r="B248" s="2" t="s">
        <v>959</v>
      </c>
      <c r="C248" s="2" t="s">
        <v>1381</v>
      </c>
      <c r="D248" s="2">
        <f t="shared" si="1"/>
        <v>0</v>
      </c>
      <c r="E248" s="2" t="s">
        <v>1381</v>
      </c>
      <c r="F248" s="2" t="s">
        <v>1381</v>
      </c>
      <c r="G248" s="2">
        <v>0.0</v>
      </c>
      <c r="H248" s="2">
        <v>0.0</v>
      </c>
      <c r="I248" s="2"/>
    </row>
    <row r="249" ht="12.75" customHeight="1">
      <c r="A249" s="2">
        <v>245.0</v>
      </c>
      <c r="B249" s="2" t="s">
        <v>674</v>
      </c>
      <c r="C249" s="2" t="s">
        <v>1381</v>
      </c>
      <c r="D249" s="2">
        <f t="shared" si="1"/>
        <v>0</v>
      </c>
      <c r="E249" s="2" t="s">
        <v>1381</v>
      </c>
      <c r="F249" s="2" t="s">
        <v>1381</v>
      </c>
      <c r="G249" s="2">
        <v>2.0</v>
      </c>
      <c r="H249" s="2">
        <v>0.0</v>
      </c>
      <c r="I249" s="2"/>
    </row>
    <row r="250" ht="12.75" customHeight="1">
      <c r="A250" s="2">
        <v>246.0</v>
      </c>
      <c r="B250" s="2" t="s">
        <v>606</v>
      </c>
      <c r="C250" s="2" t="s">
        <v>1381</v>
      </c>
      <c r="D250" s="2">
        <f t="shared" si="1"/>
        <v>0</v>
      </c>
      <c r="E250" s="2" t="s">
        <v>1381</v>
      </c>
      <c r="F250" s="2" t="s">
        <v>1381</v>
      </c>
      <c r="G250" s="2">
        <v>2.0</v>
      </c>
      <c r="H250" s="2">
        <v>0.0</v>
      </c>
      <c r="I250" s="2"/>
    </row>
    <row r="251" ht="12.75" customHeight="1">
      <c r="A251" s="2">
        <v>247.0</v>
      </c>
      <c r="B251" s="2" t="s">
        <v>704</v>
      </c>
      <c r="C251" s="2" t="s">
        <v>1381</v>
      </c>
      <c r="D251" s="2">
        <f t="shared" si="1"/>
        <v>0</v>
      </c>
      <c r="E251" s="2" t="s">
        <v>1381</v>
      </c>
      <c r="F251" s="2" t="s">
        <v>1381</v>
      </c>
      <c r="G251" s="2">
        <v>1.0</v>
      </c>
      <c r="H251" s="2">
        <v>0.0</v>
      </c>
      <c r="I251" s="2"/>
    </row>
    <row r="252" ht="12.75" customHeight="1">
      <c r="A252" s="2">
        <v>248.0</v>
      </c>
      <c r="B252" s="2" t="s">
        <v>676</v>
      </c>
      <c r="C252" s="2" t="s">
        <v>1381</v>
      </c>
      <c r="D252" s="2">
        <f t="shared" si="1"/>
        <v>0</v>
      </c>
      <c r="E252" s="2" t="s">
        <v>1381</v>
      </c>
      <c r="F252" s="2" t="s">
        <v>1381</v>
      </c>
      <c r="G252" s="2">
        <v>2.0</v>
      </c>
      <c r="H252" s="2">
        <v>0.0</v>
      </c>
      <c r="I252" s="2"/>
    </row>
    <row r="253" ht="12.75" customHeight="1">
      <c r="A253" s="2">
        <v>249.0</v>
      </c>
      <c r="B253" s="2" t="s">
        <v>814</v>
      </c>
      <c r="C253" s="2" t="s">
        <v>1381</v>
      </c>
      <c r="D253" s="2">
        <f t="shared" si="1"/>
        <v>0</v>
      </c>
      <c r="E253" s="2" t="s">
        <v>1381</v>
      </c>
      <c r="F253" s="2" t="s">
        <v>1381</v>
      </c>
      <c r="G253" s="2">
        <v>0.0</v>
      </c>
      <c r="H253" s="2">
        <v>0.0</v>
      </c>
      <c r="I253" s="2"/>
    </row>
    <row r="254" ht="12.75" customHeight="1">
      <c r="A254" s="2">
        <v>250.0</v>
      </c>
      <c r="B254" s="2" t="s">
        <v>815</v>
      </c>
      <c r="C254" s="2" t="s">
        <v>1381</v>
      </c>
      <c r="D254" s="2">
        <f t="shared" si="1"/>
        <v>0</v>
      </c>
      <c r="E254" s="2" t="s">
        <v>1381</v>
      </c>
      <c r="F254" s="2" t="s">
        <v>1381</v>
      </c>
      <c r="G254" s="2">
        <v>0.0</v>
      </c>
      <c r="H254" s="2">
        <v>0.0</v>
      </c>
      <c r="I254" s="2"/>
    </row>
    <row r="255" ht="12.75" customHeight="1">
      <c r="A255" s="2"/>
      <c r="B255" s="2"/>
      <c r="C255" s="2"/>
      <c r="D255" s="92">
        <f>SUM(D5:D254)</f>
        <v>22443507.51</v>
      </c>
      <c r="E255" s="2"/>
      <c r="F255" s="2"/>
      <c r="G255" s="2"/>
      <c r="H255" s="38">
        <f>SUM(H5:H254)</f>
        <v>12087529.8</v>
      </c>
    </row>
    <row r="256" ht="12.75" customHeight="1">
      <c r="H256" s="38">
        <f>H255/100</f>
        <v>120875.298</v>
      </c>
    </row>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2">
    <mergeCell ref="A1:H1"/>
    <mergeCell ref="A2:H2"/>
  </mergeCells>
  <printOptions/>
  <pageMargins bottom="0.75" footer="0.0" header="0.0" left="0.236111111111111" right="0.236111111111111" top="0.75"/>
  <pageSetup orientation="landscape"/>
  <headerFooter>
    <oddFooter>&amp;CPage &amp;P of </oddFooter>
  </headerFooter>
  <drawing r:id="rId1"/>
</worksheet>
</file>

<file path=xl/worksheets/sheet5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1">
    <tabColor rgb="FFFFF2CC"/>
    <pageSetUpPr/>
  </sheetPr>
  <sheetViews>
    <sheetView workbookViewId="0"/>
  </sheetViews>
  <sheetFormatPr customHeight="1" defaultColWidth="12.63" defaultRowHeight="15.0"/>
  <cols>
    <col customWidth="1" min="1" max="1" width="16.5"/>
    <col customWidth="1" min="2" max="2" width="18.5"/>
    <col customWidth="1" min="3" max="6" width="14.5"/>
    <col customWidth="1" min="7" max="8" width="19.5"/>
    <col customWidth="1" min="9" max="9" width="17.5"/>
    <col customWidth="1" min="10" max="12" width="12.0"/>
    <col customWidth="1" min="13" max="13" width="8.63"/>
    <col customWidth="1" min="14" max="16" width="9.13"/>
    <col customWidth="1" min="17" max="17" width="29.63"/>
    <col customWidth="1" min="18" max="31" width="8.63"/>
  </cols>
  <sheetData>
    <row r="1" ht="24.75" customHeight="1">
      <c r="A1" s="46" t="s">
        <v>1388</v>
      </c>
      <c r="I1" s="2"/>
      <c r="J1" s="2"/>
      <c r="K1" s="2"/>
      <c r="L1" s="2"/>
      <c r="M1" s="2"/>
      <c r="N1" s="2"/>
      <c r="O1" s="2"/>
      <c r="P1" s="2"/>
      <c r="Q1" s="2"/>
      <c r="R1" s="2"/>
      <c r="S1" s="2"/>
      <c r="T1" s="2"/>
      <c r="U1" s="2"/>
      <c r="V1" s="2"/>
      <c r="W1" s="2"/>
      <c r="X1" s="2"/>
      <c r="Y1" s="2"/>
      <c r="Z1" s="2"/>
      <c r="AA1" s="2"/>
      <c r="AB1" s="2"/>
      <c r="AC1" s="2"/>
      <c r="AD1" s="2"/>
      <c r="AE1" s="2"/>
    </row>
    <row r="2" ht="46.5" customHeight="1">
      <c r="A2" s="46" t="s">
        <v>1389</v>
      </c>
      <c r="I2" s="2"/>
      <c r="J2" s="2"/>
      <c r="K2" s="2"/>
      <c r="L2" s="2"/>
      <c r="M2" s="2"/>
      <c r="N2" s="2"/>
      <c r="O2" s="2"/>
      <c r="P2" s="2"/>
      <c r="Q2" s="2"/>
      <c r="R2" s="2"/>
      <c r="S2" s="2"/>
      <c r="T2" s="2"/>
      <c r="U2" s="2"/>
      <c r="V2" s="2"/>
      <c r="W2" s="2"/>
      <c r="X2" s="2"/>
      <c r="Y2" s="2"/>
      <c r="Z2" s="2"/>
      <c r="AA2" s="2"/>
      <c r="AB2" s="2"/>
      <c r="AC2" s="2"/>
      <c r="AD2" s="2"/>
      <c r="AE2" s="2"/>
    </row>
    <row r="3" ht="40.5" customHeight="1">
      <c r="A3" s="311" t="s">
        <v>1299</v>
      </c>
      <c r="B3" s="312" t="s">
        <v>1390</v>
      </c>
      <c r="C3" s="322"/>
      <c r="D3" s="46"/>
      <c r="E3" s="46"/>
      <c r="F3" s="46"/>
      <c r="G3" s="46"/>
      <c r="H3" s="46"/>
      <c r="I3" s="2"/>
      <c r="J3" s="2"/>
      <c r="K3" s="2"/>
      <c r="L3" s="2"/>
      <c r="M3" s="2"/>
      <c r="N3" s="2"/>
      <c r="O3" s="2"/>
      <c r="P3" s="2"/>
      <c r="Q3" s="2"/>
      <c r="R3" s="2"/>
      <c r="S3" s="2"/>
      <c r="T3" s="2"/>
      <c r="U3" s="2"/>
      <c r="V3" s="2"/>
      <c r="W3" s="2"/>
      <c r="X3" s="2"/>
      <c r="Y3" s="2"/>
      <c r="Z3" s="2"/>
      <c r="AA3" s="2"/>
      <c r="AB3" s="2"/>
      <c r="AC3" s="2"/>
      <c r="AD3" s="2"/>
      <c r="AE3" s="2"/>
    </row>
    <row r="4" ht="27.75" customHeight="1">
      <c r="A4" s="327" t="s">
        <v>1391</v>
      </c>
      <c r="B4" s="327" t="s">
        <v>111</v>
      </c>
      <c r="C4" s="327" t="s">
        <v>1392</v>
      </c>
      <c r="D4" s="327" t="s">
        <v>1393</v>
      </c>
      <c r="E4" s="327" t="s">
        <v>1394</v>
      </c>
      <c r="F4" s="327" t="s">
        <v>1390</v>
      </c>
      <c r="G4" s="327" t="s">
        <v>1395</v>
      </c>
      <c r="H4" s="327" t="s">
        <v>1396</v>
      </c>
      <c r="I4" s="327" t="s">
        <v>1397</v>
      </c>
      <c r="J4" s="327" t="s">
        <v>1398</v>
      </c>
      <c r="K4" s="327" t="s">
        <v>1399</v>
      </c>
      <c r="L4" s="2"/>
      <c r="M4" s="2"/>
      <c r="N4" s="2"/>
      <c r="O4" s="2"/>
      <c r="P4" s="2"/>
      <c r="Q4" s="2"/>
      <c r="R4" s="2"/>
      <c r="S4" s="2"/>
      <c r="T4" s="2"/>
      <c r="U4" s="2"/>
      <c r="V4" s="2"/>
      <c r="W4" s="2"/>
      <c r="X4" s="2"/>
      <c r="Y4" s="2"/>
      <c r="Z4" s="2"/>
      <c r="AA4" s="2"/>
      <c r="AB4" s="2"/>
      <c r="AC4" s="2"/>
      <c r="AD4" s="2"/>
      <c r="AE4" s="2"/>
    </row>
    <row r="5" ht="12.75" customHeight="1">
      <c r="A5" s="2" t="str">
        <f t="array" ref="A5">INDEX(Countries!D1:D265, MATCH(B5, Countries!B1:B265, 0))</f>
        <v>IDN</v>
      </c>
      <c r="B5" s="2" t="s">
        <v>184</v>
      </c>
      <c r="C5" s="2">
        <v>29536.50516</v>
      </c>
      <c r="D5" s="2">
        <f t="shared" ref="D5:D126" si="1">C5*100</f>
        <v>2953650.516</v>
      </c>
      <c r="E5" s="2">
        <v>2045.361679</v>
      </c>
      <c r="F5" s="2">
        <f t="shared" ref="F5:F126" si="2">E5*100</f>
        <v>204536.1679</v>
      </c>
      <c r="G5" s="2">
        <v>6.92</v>
      </c>
      <c r="H5" s="109">
        <f t="shared" ref="H5:H127" si="3">F5/$F$127</f>
        <v>0.2499497844</v>
      </c>
      <c r="I5" s="2">
        <v>0.786457439</v>
      </c>
      <c r="J5" s="2">
        <v>1.050053186E7</v>
      </c>
      <c r="K5" s="2">
        <v>3.886850851E7</v>
      </c>
      <c r="L5" s="2"/>
      <c r="M5" s="2"/>
      <c r="N5" s="2"/>
      <c r="O5" s="2"/>
      <c r="P5" s="2"/>
      <c r="Q5" s="2"/>
      <c r="R5" s="2"/>
      <c r="S5" s="2"/>
      <c r="T5" s="2"/>
      <c r="U5" s="2"/>
      <c r="V5" s="2"/>
      <c r="W5" s="2"/>
      <c r="X5" s="2"/>
      <c r="Y5" s="2"/>
      <c r="Z5" s="2"/>
      <c r="AA5" s="2"/>
      <c r="AB5" s="2"/>
      <c r="AC5" s="2"/>
      <c r="AD5" s="2"/>
      <c r="AE5" s="2"/>
    </row>
    <row r="6" ht="12.75" customHeight="1">
      <c r="A6" s="2" t="str">
        <f t="array" ref="A6">INDEX(Countries!D2:D266, MATCH(B6, Countries!B2:B266, 0))</f>
        <v>AUS</v>
      </c>
      <c r="B6" s="2" t="s">
        <v>185</v>
      </c>
      <c r="C6" s="2">
        <v>10185.4015</v>
      </c>
      <c r="D6" s="2">
        <f t="shared" si="1"/>
        <v>1018540.15</v>
      </c>
      <c r="E6" s="2">
        <v>691.6039725</v>
      </c>
      <c r="F6" s="2">
        <f t="shared" si="2"/>
        <v>69160.39725</v>
      </c>
      <c r="G6" s="2">
        <v>6.79</v>
      </c>
      <c r="H6" s="109">
        <f t="shared" si="3"/>
        <v>0.08451623279</v>
      </c>
      <c r="I6" s="2">
        <v>0.805992215</v>
      </c>
      <c r="J6" s="2">
        <v>1310269.181</v>
      </c>
      <c r="K6" s="2">
        <v>1531625.772</v>
      </c>
      <c r="L6" s="2"/>
      <c r="M6" s="2"/>
      <c r="N6" s="2"/>
      <c r="O6" s="2"/>
      <c r="P6" s="2"/>
      <c r="Q6" s="2"/>
      <c r="R6" s="2"/>
      <c r="S6" s="2"/>
      <c r="T6" s="2"/>
      <c r="U6" s="2"/>
      <c r="V6" s="2"/>
      <c r="W6" s="2"/>
      <c r="X6" s="2"/>
      <c r="Y6" s="2"/>
      <c r="Z6" s="2"/>
      <c r="AA6" s="2"/>
      <c r="AB6" s="2"/>
      <c r="AC6" s="2"/>
      <c r="AD6" s="2"/>
      <c r="AE6" s="2"/>
    </row>
    <row r="7" ht="12.75" customHeight="1">
      <c r="A7" s="2" t="str">
        <f t="array" ref="A7">INDEX(Countries!D3:D267, MATCH(B7, Countries!B3:B267, 0))</f>
        <v>MEX</v>
      </c>
      <c r="B7" s="2" t="s">
        <v>188</v>
      </c>
      <c r="C7" s="2">
        <v>10054.63119</v>
      </c>
      <c r="D7" s="2">
        <f t="shared" si="1"/>
        <v>1005463.119</v>
      </c>
      <c r="E7" s="2">
        <v>686.4005609</v>
      </c>
      <c r="F7" s="2">
        <f t="shared" si="2"/>
        <v>68640.05609</v>
      </c>
      <c r="G7" s="2">
        <v>6.83</v>
      </c>
      <c r="H7" s="109">
        <f t="shared" si="3"/>
        <v>0.08388035913</v>
      </c>
      <c r="I7" s="2">
        <v>0.692</v>
      </c>
      <c r="J7" s="2">
        <v>437404.362</v>
      </c>
      <c r="K7" s="2">
        <v>6445029.04</v>
      </c>
      <c r="L7" s="2"/>
      <c r="M7" s="2"/>
      <c r="N7" s="2"/>
      <c r="O7" s="2"/>
      <c r="P7" s="2"/>
      <c r="Q7" s="2"/>
      <c r="R7" s="2"/>
      <c r="S7" s="2"/>
      <c r="T7" s="2"/>
      <c r="U7" s="2"/>
      <c r="V7" s="2"/>
      <c r="W7" s="2"/>
      <c r="X7" s="2"/>
      <c r="Y7" s="2"/>
      <c r="Z7" s="2"/>
      <c r="AA7" s="2"/>
      <c r="AB7" s="2"/>
      <c r="AC7" s="2"/>
      <c r="AD7" s="2"/>
      <c r="AE7" s="2"/>
    </row>
    <row r="8" ht="12.75" customHeight="1">
      <c r="A8" s="2" t="str">
        <f t="array" ref="A8">INDEX(Countries!D4:D268, MATCH(B8, Countries!B4:B268, 0))</f>
        <v>MMR</v>
      </c>
      <c r="B8" s="2" t="s">
        <v>422</v>
      </c>
      <c r="C8" s="2">
        <v>5433.865404</v>
      </c>
      <c r="D8" s="2">
        <f t="shared" si="1"/>
        <v>543386.5404</v>
      </c>
      <c r="E8" s="2">
        <v>611.9528741</v>
      </c>
      <c r="F8" s="2">
        <f t="shared" si="2"/>
        <v>61195.28741</v>
      </c>
      <c r="G8" s="2">
        <v>11.26</v>
      </c>
      <c r="H8" s="109">
        <f t="shared" si="3"/>
        <v>0.07478261204</v>
      </c>
      <c r="I8" s="2">
        <v>0.854233881</v>
      </c>
      <c r="J8" s="2">
        <v>2116281.014</v>
      </c>
      <c r="K8" s="2">
        <v>1.066280894E7</v>
      </c>
      <c r="L8" s="2"/>
      <c r="M8" s="2"/>
      <c r="N8" s="2"/>
      <c r="O8" s="2"/>
      <c r="P8" s="2"/>
      <c r="Q8" s="2"/>
      <c r="R8" s="2"/>
      <c r="S8" s="2"/>
      <c r="T8" s="2"/>
      <c r="U8" s="2"/>
      <c r="V8" s="2"/>
      <c r="W8" s="2"/>
      <c r="X8" s="2"/>
      <c r="Y8" s="2"/>
      <c r="Z8" s="2"/>
      <c r="AA8" s="2"/>
      <c r="AB8" s="2"/>
      <c r="AC8" s="2"/>
      <c r="AD8" s="2"/>
      <c r="AE8" s="2"/>
    </row>
    <row r="9" ht="12.75" customHeight="1">
      <c r="A9" s="2" t="str">
        <f t="array" ref="A9">INDEX(Countries!D5:D269, MATCH(B9, Countries!B5:B269, 0))</f>
        <v>BRA</v>
      </c>
      <c r="B9" s="2" t="s">
        <v>371</v>
      </c>
      <c r="C9" s="2">
        <v>11398.95164</v>
      </c>
      <c r="D9" s="2">
        <f t="shared" si="1"/>
        <v>1139895.164</v>
      </c>
      <c r="E9" s="2">
        <v>475.4374622</v>
      </c>
      <c r="F9" s="2">
        <f t="shared" si="2"/>
        <v>47543.74622</v>
      </c>
      <c r="G9" s="2">
        <v>4.17</v>
      </c>
      <c r="H9" s="109">
        <f t="shared" si="3"/>
        <v>0.05809998905</v>
      </c>
      <c r="I9" s="2">
        <v>0.753430713</v>
      </c>
      <c r="J9" s="2">
        <v>1091812.983</v>
      </c>
      <c r="K9" s="2">
        <v>3705207.713</v>
      </c>
      <c r="L9" s="2"/>
      <c r="M9" s="2"/>
      <c r="N9" s="2"/>
      <c r="O9" s="2"/>
      <c r="P9" s="2"/>
      <c r="Q9" s="2"/>
      <c r="R9" s="2"/>
      <c r="S9" s="2"/>
      <c r="T9" s="2"/>
      <c r="U9" s="2"/>
      <c r="V9" s="2"/>
      <c r="W9" s="2"/>
      <c r="X9" s="2"/>
      <c r="Y9" s="2"/>
      <c r="Z9" s="2"/>
      <c r="AA9" s="2"/>
      <c r="AB9" s="2"/>
      <c r="AC9" s="2"/>
      <c r="AD9" s="2"/>
      <c r="AE9" s="2"/>
    </row>
    <row r="10" ht="12.75" customHeight="1">
      <c r="A10" s="2" t="str">
        <f t="array" ref="A10">INDEX(Countries!D6:D270, MATCH(B10, Countries!B6:B270, 0))</f>
        <v>CUB</v>
      </c>
      <c r="B10" s="2" t="s">
        <v>381</v>
      </c>
      <c r="C10" s="2">
        <v>3600.074452</v>
      </c>
      <c r="D10" s="2">
        <f t="shared" si="1"/>
        <v>360007.4452</v>
      </c>
      <c r="E10" s="2">
        <v>253.6161462</v>
      </c>
      <c r="F10" s="2">
        <f t="shared" si="2"/>
        <v>25361.61462</v>
      </c>
      <c r="G10" s="2">
        <v>7.04</v>
      </c>
      <c r="H10" s="109">
        <f t="shared" si="3"/>
        <v>0.03099270985</v>
      </c>
      <c r="I10" s="2">
        <v>0.62</v>
      </c>
      <c r="J10" s="2">
        <v>165804.6791</v>
      </c>
      <c r="K10" s="2">
        <v>2552232.58</v>
      </c>
      <c r="L10" s="2"/>
      <c r="M10" s="2"/>
      <c r="N10" s="2"/>
      <c r="O10" s="2"/>
      <c r="P10" s="2"/>
      <c r="Q10" s="2"/>
      <c r="R10" s="2"/>
      <c r="S10" s="2"/>
      <c r="T10" s="2"/>
      <c r="U10" s="2"/>
      <c r="V10" s="2"/>
      <c r="W10" s="2"/>
      <c r="X10" s="2"/>
      <c r="Y10" s="2"/>
      <c r="Z10" s="2"/>
      <c r="AA10" s="2"/>
      <c r="AB10" s="2"/>
      <c r="AC10" s="2"/>
      <c r="AD10" s="2"/>
      <c r="AE10" s="2"/>
    </row>
    <row r="11" ht="12.75" customHeight="1">
      <c r="A11" s="2" t="str">
        <f t="array" ref="A11">INDEX(Countries!D7:D271, MATCH(B11, Countries!B7:B271, 0))</f>
        <v>PHL</v>
      </c>
      <c r="B11" s="2" t="s">
        <v>433</v>
      </c>
      <c r="C11" s="2">
        <v>2857.72729</v>
      </c>
      <c r="D11" s="2">
        <f t="shared" si="1"/>
        <v>285772.729</v>
      </c>
      <c r="E11" s="2">
        <v>238.2411995</v>
      </c>
      <c r="F11" s="2">
        <f t="shared" si="2"/>
        <v>23824.11995</v>
      </c>
      <c r="G11" s="2">
        <v>8.34</v>
      </c>
      <c r="H11" s="109">
        <f t="shared" si="3"/>
        <v>0.02911384185</v>
      </c>
      <c r="I11" s="2">
        <v>0.804</v>
      </c>
      <c r="J11" s="2">
        <v>848225.4057</v>
      </c>
      <c r="K11" s="2">
        <v>5184147.732</v>
      </c>
      <c r="L11" s="2"/>
      <c r="M11" s="2"/>
      <c r="N11" s="2"/>
      <c r="O11" s="2"/>
      <c r="P11" s="2"/>
      <c r="Q11" s="2"/>
      <c r="R11" s="2"/>
      <c r="S11" s="2"/>
      <c r="T11" s="2"/>
      <c r="U11" s="2"/>
      <c r="V11" s="2"/>
      <c r="W11" s="2"/>
      <c r="X11" s="2"/>
      <c r="Y11" s="2"/>
      <c r="Z11" s="2"/>
      <c r="AA11" s="2"/>
      <c r="AB11" s="2"/>
      <c r="AC11" s="2"/>
      <c r="AD11" s="2"/>
      <c r="AE11" s="2"/>
    </row>
    <row r="12" ht="12.75" customHeight="1">
      <c r="A12" s="2" t="str">
        <f t="array" ref="A12">INDEX(Countries!D8:D272, MATCH(B12, Countries!B8:B272, 0))</f>
        <v>NGA</v>
      </c>
      <c r="B12" s="2" t="s">
        <v>426</v>
      </c>
      <c r="C12" s="2">
        <v>8433.719886</v>
      </c>
      <c r="D12" s="2">
        <f t="shared" si="1"/>
        <v>843371.9886</v>
      </c>
      <c r="E12" s="2">
        <v>217.2281408</v>
      </c>
      <c r="F12" s="2">
        <f t="shared" si="2"/>
        <v>21722.81408</v>
      </c>
      <c r="G12" s="2">
        <v>2.58</v>
      </c>
      <c r="H12" s="109">
        <f t="shared" si="3"/>
        <v>0.0265459784</v>
      </c>
      <c r="I12" s="2">
        <v>0.704</v>
      </c>
      <c r="J12" s="2">
        <v>480566.4498</v>
      </c>
      <c r="K12" s="2">
        <v>2580035.317</v>
      </c>
      <c r="L12" s="2"/>
      <c r="M12" s="2"/>
      <c r="N12" s="2"/>
      <c r="O12" s="2"/>
      <c r="P12" s="2"/>
      <c r="Q12" s="2"/>
      <c r="R12" s="2"/>
      <c r="S12" s="2"/>
      <c r="T12" s="2"/>
      <c r="U12" s="2"/>
      <c r="V12" s="2"/>
      <c r="W12" s="2"/>
      <c r="X12" s="2"/>
      <c r="Y12" s="2"/>
      <c r="Z12" s="2"/>
      <c r="AA12" s="2"/>
      <c r="AB12" s="2"/>
      <c r="AC12" s="2"/>
      <c r="AD12" s="2"/>
      <c r="AE12" s="2"/>
    </row>
    <row r="13" ht="12.75" customHeight="1">
      <c r="A13" s="2" t="str">
        <f t="array" ref="A13">INDEX(Countries!D9:D273, MATCH(B13, Countries!B9:B273, 0))</f>
        <v>IND</v>
      </c>
      <c r="B13" s="2" t="s">
        <v>190</v>
      </c>
      <c r="C13" s="2">
        <v>4029.495287</v>
      </c>
      <c r="D13" s="2">
        <f t="shared" si="1"/>
        <v>402949.5287</v>
      </c>
      <c r="E13" s="2">
        <v>177.3874347</v>
      </c>
      <c r="F13" s="2">
        <f t="shared" si="2"/>
        <v>17738.74347</v>
      </c>
      <c r="G13" s="2">
        <v>4.4</v>
      </c>
      <c r="H13" s="109">
        <f t="shared" si="3"/>
        <v>0.02167731581</v>
      </c>
      <c r="I13" s="2">
        <v>0.74</v>
      </c>
      <c r="J13" s="2">
        <v>211612.5805</v>
      </c>
      <c r="K13" s="2">
        <v>1336310.718</v>
      </c>
      <c r="L13" s="2"/>
      <c r="M13" s="2"/>
      <c r="N13" s="2"/>
      <c r="O13" s="2"/>
      <c r="P13" s="2"/>
      <c r="Q13" s="2"/>
      <c r="R13" s="2"/>
      <c r="S13" s="2"/>
      <c r="T13" s="2"/>
      <c r="U13" s="2"/>
      <c r="V13" s="2"/>
      <c r="W13" s="2"/>
      <c r="X13" s="2"/>
      <c r="Y13" s="2"/>
      <c r="Z13" s="2"/>
      <c r="AA13" s="2"/>
      <c r="AB13" s="2"/>
      <c r="AC13" s="2"/>
      <c r="AD13" s="2"/>
      <c r="AE13" s="2"/>
    </row>
    <row r="14" ht="12.75" customHeight="1">
      <c r="A14" s="2" t="str">
        <f t="array" ref="A14">INDEX(Countries!D10:D274, MATCH(B14, Countries!B10:B274, 0))</f>
        <v>MOZ</v>
      </c>
      <c r="B14" s="2" t="s">
        <v>421</v>
      </c>
      <c r="C14" s="2">
        <v>3007.432234</v>
      </c>
      <c r="D14" s="2">
        <f t="shared" si="1"/>
        <v>300743.2234</v>
      </c>
      <c r="E14" s="2">
        <v>176.3789109</v>
      </c>
      <c r="F14" s="2">
        <f t="shared" si="2"/>
        <v>17637.89109</v>
      </c>
      <c r="G14" s="2">
        <v>5.86</v>
      </c>
      <c r="H14" s="109">
        <f t="shared" si="3"/>
        <v>0.02155407095</v>
      </c>
      <c r="I14" s="2">
        <v>0.75382098</v>
      </c>
      <c r="J14" s="2">
        <v>295832.4538</v>
      </c>
      <c r="K14" s="2">
        <v>613251.9043</v>
      </c>
      <c r="L14" s="2"/>
      <c r="M14" s="2"/>
      <c r="N14" s="2"/>
      <c r="O14" s="2"/>
      <c r="P14" s="2"/>
      <c r="Q14" s="2"/>
      <c r="R14" s="2"/>
      <c r="S14" s="2"/>
      <c r="T14" s="2"/>
      <c r="U14" s="2"/>
      <c r="V14" s="2"/>
      <c r="W14" s="2"/>
      <c r="X14" s="2"/>
      <c r="Y14" s="2"/>
      <c r="Z14" s="2"/>
      <c r="AA14" s="2"/>
      <c r="AB14" s="2"/>
      <c r="AC14" s="2"/>
      <c r="AD14" s="2"/>
      <c r="AE14" s="2"/>
    </row>
    <row r="15" ht="12.75" customHeight="1">
      <c r="A15" s="2" t="str">
        <f t="array" ref="A15">INDEX(Countries!D11:D275, MATCH(B15, Countries!B11:B275, 0))</f>
        <v>VNM</v>
      </c>
      <c r="B15" s="2" t="s">
        <v>467</v>
      </c>
      <c r="C15" s="2">
        <v>1875.601285</v>
      </c>
      <c r="D15" s="2">
        <f t="shared" si="1"/>
        <v>187560.1285</v>
      </c>
      <c r="E15" s="2">
        <v>158.286496</v>
      </c>
      <c r="F15" s="2">
        <f t="shared" si="2"/>
        <v>15828.6496</v>
      </c>
      <c r="G15" s="2">
        <v>8.44</v>
      </c>
      <c r="H15" s="109">
        <f t="shared" si="3"/>
        <v>0.01934311958</v>
      </c>
      <c r="I15" s="2">
        <v>0.761423505</v>
      </c>
      <c r="J15" s="2">
        <v>519095.5302</v>
      </c>
      <c r="K15" s="2">
        <v>4158979.211</v>
      </c>
      <c r="L15" s="2"/>
      <c r="M15" s="2"/>
      <c r="N15" s="2"/>
      <c r="O15" s="2"/>
      <c r="P15" s="2"/>
      <c r="Q15" s="2"/>
      <c r="R15" s="2"/>
      <c r="S15" s="2"/>
      <c r="T15" s="2"/>
      <c r="U15" s="2"/>
      <c r="V15" s="2"/>
      <c r="W15" s="2"/>
      <c r="X15" s="2"/>
      <c r="Y15" s="2"/>
      <c r="Z15" s="2"/>
      <c r="AA15" s="2"/>
      <c r="AB15" s="2"/>
      <c r="AC15" s="2"/>
      <c r="AD15" s="2"/>
      <c r="AE15" s="2"/>
    </row>
    <row r="16" ht="12.75" customHeight="1">
      <c r="A16" s="2" t="str">
        <f t="array" ref="A16">INDEX(Countries!D12:D276, MATCH(B16, Countries!B12:B276, 0))</f>
        <v>MYS</v>
      </c>
      <c r="B16" s="2" t="s">
        <v>413</v>
      </c>
      <c r="C16" s="2">
        <v>5243.768123</v>
      </c>
      <c r="D16" s="2">
        <f t="shared" si="1"/>
        <v>524376.8123</v>
      </c>
      <c r="E16" s="2">
        <v>144.687379</v>
      </c>
      <c r="F16" s="2">
        <f t="shared" si="2"/>
        <v>14468.7379</v>
      </c>
      <c r="G16" s="2">
        <v>2.76</v>
      </c>
      <c r="H16" s="109">
        <f t="shared" si="3"/>
        <v>0.01768126369</v>
      </c>
      <c r="I16" s="2">
        <v>0.81986506</v>
      </c>
      <c r="J16" s="2">
        <v>918004.253</v>
      </c>
      <c r="K16" s="2">
        <v>2880804.256</v>
      </c>
      <c r="L16" s="2"/>
      <c r="M16" s="2"/>
      <c r="N16" s="2"/>
      <c r="O16" s="2"/>
      <c r="P16" s="2"/>
      <c r="Q16" s="2"/>
      <c r="R16" s="2"/>
      <c r="S16" s="2"/>
      <c r="T16" s="2"/>
      <c r="U16" s="2"/>
      <c r="V16" s="2"/>
      <c r="W16" s="2"/>
      <c r="X16" s="2"/>
      <c r="Y16" s="2"/>
      <c r="Z16" s="2"/>
      <c r="AA16" s="2"/>
      <c r="AB16" s="2"/>
      <c r="AC16" s="2"/>
      <c r="AD16" s="2"/>
      <c r="AE16" s="2"/>
    </row>
    <row r="17" ht="12.75" customHeight="1">
      <c r="A17" s="2" t="str">
        <f t="array" ref="A17">INDEX(Countries!D13:D277, MATCH(B17, Countries!B13:B277, 0))</f>
        <v>GNB</v>
      </c>
      <c r="B17" s="2" t="s">
        <v>403</v>
      </c>
      <c r="C17" s="2">
        <v>2685.544655</v>
      </c>
      <c r="D17" s="2">
        <f t="shared" si="1"/>
        <v>268554.4655</v>
      </c>
      <c r="E17" s="2">
        <v>127.0460168</v>
      </c>
      <c r="F17" s="2">
        <f t="shared" si="2"/>
        <v>12704.60168</v>
      </c>
      <c r="G17" s="2">
        <v>4.73</v>
      </c>
      <c r="H17" s="109">
        <f t="shared" si="3"/>
        <v>0.01552543241</v>
      </c>
      <c r="I17" s="2">
        <v>0.766337879</v>
      </c>
      <c r="J17" s="2">
        <v>298984.9532</v>
      </c>
      <c r="K17" s="2">
        <v>1525262.703</v>
      </c>
      <c r="L17" s="2"/>
      <c r="M17" s="2"/>
      <c r="N17" s="2"/>
      <c r="O17" s="2"/>
      <c r="P17" s="2"/>
      <c r="Q17" s="2"/>
      <c r="R17" s="2"/>
      <c r="S17" s="2"/>
      <c r="T17" s="2"/>
      <c r="U17" s="2"/>
      <c r="V17" s="2"/>
      <c r="W17" s="2"/>
      <c r="X17" s="2"/>
      <c r="Y17" s="2"/>
      <c r="Z17" s="2"/>
      <c r="AA17" s="2"/>
      <c r="AB17" s="2"/>
      <c r="AC17" s="2"/>
      <c r="AD17" s="2"/>
      <c r="AE17" s="2"/>
    </row>
    <row r="18" ht="12.75" customHeight="1">
      <c r="A18" s="2" t="str">
        <f t="array" ref="A18">INDEX(Countries!D14:D278, MATCH(B18, Countries!B14:B278, 0))</f>
        <v>PAK</v>
      </c>
      <c r="B18" s="2" t="s">
        <v>428</v>
      </c>
      <c r="C18" s="2">
        <v>825.265349</v>
      </c>
      <c r="D18" s="2">
        <f t="shared" si="1"/>
        <v>82526.5349</v>
      </c>
      <c r="E18" s="2">
        <v>124.6557826</v>
      </c>
      <c r="F18" s="2">
        <f t="shared" si="2"/>
        <v>12465.57826</v>
      </c>
      <c r="G18" s="2">
        <v>15.1</v>
      </c>
      <c r="H18" s="109">
        <f t="shared" si="3"/>
        <v>0.01523333809</v>
      </c>
      <c r="I18" s="2">
        <v>0.741924051</v>
      </c>
      <c r="J18" s="2">
        <v>35806.27315</v>
      </c>
      <c r="K18" s="2">
        <v>413246.3026</v>
      </c>
      <c r="L18" s="2"/>
      <c r="M18" s="2"/>
      <c r="N18" s="2"/>
      <c r="O18" s="2"/>
      <c r="P18" s="2"/>
      <c r="Q18" s="2"/>
      <c r="R18" s="2"/>
      <c r="S18" s="2"/>
      <c r="T18" s="2"/>
      <c r="U18" s="2"/>
      <c r="V18" s="2"/>
      <c r="W18" s="2"/>
      <c r="X18" s="2"/>
      <c r="Y18" s="2"/>
      <c r="Z18" s="2"/>
      <c r="AA18" s="2"/>
      <c r="AB18" s="2"/>
      <c r="AC18" s="2"/>
      <c r="AD18" s="2"/>
      <c r="AE18" s="2"/>
    </row>
    <row r="19" ht="12.75" customHeight="1">
      <c r="A19" s="2" t="str">
        <f t="array" ref="A19">INDEX(Countries!D15:D279, MATCH(B19, Countries!B15:B279, 0))</f>
        <v>ECU</v>
      </c>
      <c r="B19" s="2" t="s">
        <v>314</v>
      </c>
      <c r="C19" s="2">
        <v>1540.266856</v>
      </c>
      <c r="D19" s="2">
        <f t="shared" si="1"/>
        <v>154026.6856</v>
      </c>
      <c r="E19" s="2">
        <v>124.4055754</v>
      </c>
      <c r="F19" s="2">
        <f t="shared" si="2"/>
        <v>12440.55754</v>
      </c>
      <c r="G19" s="2">
        <v>8.08</v>
      </c>
      <c r="H19" s="109">
        <f t="shared" si="3"/>
        <v>0.01520276197</v>
      </c>
      <c r="I19" s="2">
        <v>0.777469249</v>
      </c>
      <c r="J19" s="2">
        <v>346971.5294</v>
      </c>
      <c r="K19" s="2">
        <v>1184223.926</v>
      </c>
      <c r="L19" s="2"/>
      <c r="N19" s="2"/>
      <c r="O19" s="2"/>
      <c r="P19" s="2"/>
    </row>
    <row r="20" ht="12.75" customHeight="1">
      <c r="A20" s="2" t="str">
        <f t="array" ref="A20">INDEX(Countries!D16:D280, MATCH(B20, Countries!B16:B280, 0))</f>
        <v>THA</v>
      </c>
      <c r="B20" s="2" t="s">
        <v>457</v>
      </c>
      <c r="C20" s="2">
        <v>2536.661765</v>
      </c>
      <c r="D20" s="2">
        <f t="shared" si="1"/>
        <v>253666.1765</v>
      </c>
      <c r="E20" s="2">
        <v>118.3960508</v>
      </c>
      <c r="F20" s="2">
        <f t="shared" si="2"/>
        <v>11839.60508</v>
      </c>
      <c r="G20" s="2">
        <v>4.67</v>
      </c>
      <c r="H20" s="109">
        <f t="shared" si="3"/>
        <v>0.01446837871</v>
      </c>
      <c r="I20" s="2">
        <v>0.766682286</v>
      </c>
      <c r="J20" s="2">
        <v>488789.053</v>
      </c>
      <c r="K20" s="2">
        <v>2211488.634</v>
      </c>
      <c r="L20" s="2"/>
      <c r="N20" s="2"/>
      <c r="O20" s="2"/>
      <c r="P20" s="2"/>
    </row>
    <row r="21" ht="12.75" customHeight="1">
      <c r="A21" s="2" t="str">
        <f t="array" ref="A21">INDEX(Countries!D17:D281, MATCH(B21, Countries!B17:B281, 0))</f>
        <v>MDG</v>
      </c>
      <c r="B21" s="2" t="s">
        <v>412</v>
      </c>
      <c r="C21" s="2">
        <v>2778.524177</v>
      </c>
      <c r="D21" s="2">
        <f t="shared" si="1"/>
        <v>277852.4177</v>
      </c>
      <c r="E21" s="2">
        <v>114.0695157</v>
      </c>
      <c r="F21" s="2">
        <f t="shared" si="2"/>
        <v>11406.95157</v>
      </c>
      <c r="G21" s="2">
        <v>4.11</v>
      </c>
      <c r="H21" s="109">
        <f t="shared" si="3"/>
        <v>0.01393966219</v>
      </c>
      <c r="I21" s="2">
        <v>0.765889996</v>
      </c>
      <c r="J21" s="2">
        <v>330609.0338</v>
      </c>
      <c r="K21" s="2">
        <v>487330.1725</v>
      </c>
      <c r="L21" s="2"/>
      <c r="N21" s="2"/>
      <c r="O21" s="2"/>
      <c r="P21" s="2"/>
    </row>
    <row r="22" ht="12.75" customHeight="1">
      <c r="A22" s="2" t="str">
        <f t="array" ref="A22">INDEX(Countries!D18:D282, MATCH(B22, Countries!B18:B282, 0))</f>
        <v>GIN</v>
      </c>
      <c r="B22" s="2" t="s">
        <v>402</v>
      </c>
      <c r="C22" s="2">
        <v>2204.394826</v>
      </c>
      <c r="D22" s="2">
        <f t="shared" si="1"/>
        <v>220439.4826</v>
      </c>
      <c r="E22" s="2">
        <v>109.9504503</v>
      </c>
      <c r="F22" s="2">
        <f t="shared" si="2"/>
        <v>10995.04503</v>
      </c>
      <c r="G22" s="2">
        <v>4.99</v>
      </c>
      <c r="H22" s="109">
        <f t="shared" si="3"/>
        <v>0.01343629913</v>
      </c>
      <c r="I22" s="2">
        <v>0.788463642</v>
      </c>
      <c r="J22" s="2">
        <v>210085.5155</v>
      </c>
      <c r="K22" s="2">
        <v>1787007.674</v>
      </c>
      <c r="L22" s="2"/>
      <c r="N22" s="2"/>
      <c r="O22" s="2"/>
      <c r="P22" s="2"/>
    </row>
    <row r="23" ht="12.75" customHeight="1">
      <c r="A23" s="2" t="str">
        <f t="array" ref="A23">INDEX(Countries!D19:D283, MATCH(B23, Countries!B19:B283, 0))</f>
        <v>COL</v>
      </c>
      <c r="B23" s="2" t="s">
        <v>189</v>
      </c>
      <c r="C23" s="2">
        <v>2811.906558</v>
      </c>
      <c r="D23" s="2">
        <f t="shared" si="1"/>
        <v>281190.6558</v>
      </c>
      <c r="E23" s="2">
        <v>102.0748808</v>
      </c>
      <c r="F23" s="2">
        <f t="shared" si="2"/>
        <v>10207.48808</v>
      </c>
      <c r="G23" s="2">
        <v>3.63</v>
      </c>
      <c r="H23" s="109">
        <f t="shared" si="3"/>
        <v>0.01247387917</v>
      </c>
      <c r="I23" s="2">
        <v>0.790019218</v>
      </c>
      <c r="J23" s="2">
        <v>140282.4835</v>
      </c>
      <c r="K23" s="2">
        <v>914120.9083</v>
      </c>
      <c r="L23" s="2"/>
      <c r="N23" s="2"/>
      <c r="O23" s="2"/>
      <c r="P23" s="2"/>
    </row>
    <row r="24" ht="12.75" customHeight="1">
      <c r="A24" s="2" t="str">
        <f t="array" ref="A24">INDEX(Countries!D1:D284, MATCH(B24, Countries!B1:B284, 0))</f>
        <v>BHS</v>
      </c>
      <c r="B24" s="2" t="s">
        <v>186</v>
      </c>
      <c r="C24" s="2">
        <v>1549.38068</v>
      </c>
      <c r="D24" s="2">
        <f t="shared" si="1"/>
        <v>154938.068</v>
      </c>
      <c r="E24" s="2">
        <v>98.42169833</v>
      </c>
      <c r="F24" s="2">
        <f t="shared" si="2"/>
        <v>9842.169833</v>
      </c>
      <c r="G24" s="2">
        <v>6.35</v>
      </c>
      <c r="H24" s="109">
        <f t="shared" si="3"/>
        <v>0.01202744851</v>
      </c>
      <c r="I24" s="2">
        <v>0.767059017</v>
      </c>
      <c r="J24" s="2">
        <v>21094.53275</v>
      </c>
      <c r="K24" s="2">
        <v>584263.9963</v>
      </c>
      <c r="L24" s="2"/>
      <c r="N24" s="2"/>
      <c r="O24" s="2"/>
      <c r="P24" s="2"/>
    </row>
    <row r="25" ht="12.75" customHeight="1">
      <c r="A25" s="2" t="str">
        <f t="array" ref="A25">INDEX(Countries!D21:D285, MATCH(B25, Countries!B21:B285, 0))</f>
        <v>USA</v>
      </c>
      <c r="B25" s="2" t="s">
        <v>183</v>
      </c>
      <c r="C25" s="2">
        <v>2335.590339</v>
      </c>
      <c r="D25" s="2">
        <f t="shared" si="1"/>
        <v>233559.0339</v>
      </c>
      <c r="E25" s="2">
        <v>96.65780512</v>
      </c>
      <c r="F25" s="2">
        <f t="shared" si="2"/>
        <v>9665.780512</v>
      </c>
      <c r="G25" s="2">
        <v>4.14</v>
      </c>
      <c r="H25" s="109">
        <f t="shared" si="3"/>
        <v>0.01181189508</v>
      </c>
      <c r="I25" s="2">
        <v>0.679118373</v>
      </c>
      <c r="J25" s="2">
        <v>44166.25352</v>
      </c>
      <c r="K25" s="2">
        <v>890466.3175</v>
      </c>
      <c r="L25" s="2"/>
      <c r="N25" s="2"/>
      <c r="O25" s="2"/>
      <c r="P25" s="2"/>
    </row>
    <row r="26" ht="12.75" customHeight="1">
      <c r="A26" s="2" t="str">
        <f t="array" ref="A26">INDEX(Countries!D22:D286, MATCH(B26, Countries!B22:B286, 0))</f>
        <v>SUR</v>
      </c>
      <c r="B26" s="2" t="s">
        <v>454</v>
      </c>
      <c r="C26" s="2">
        <v>797.5191898</v>
      </c>
      <c r="D26" s="2">
        <f t="shared" si="1"/>
        <v>79751.91898</v>
      </c>
      <c r="E26" s="2">
        <v>87.54907638</v>
      </c>
      <c r="F26" s="2">
        <f t="shared" si="2"/>
        <v>8754.907638</v>
      </c>
      <c r="G26" s="2">
        <v>10.98</v>
      </c>
      <c r="H26" s="109">
        <f t="shared" si="3"/>
        <v>0.01069877909</v>
      </c>
      <c r="I26" s="2">
        <v>0.785281676</v>
      </c>
      <c r="J26" s="2">
        <v>198048.6517</v>
      </c>
      <c r="K26" s="2">
        <v>1404332.357</v>
      </c>
      <c r="L26" s="2"/>
      <c r="N26" s="2"/>
      <c r="O26" s="2"/>
      <c r="P26" s="2"/>
    </row>
    <row r="27" ht="12.75" customHeight="1">
      <c r="A27" s="2" t="str">
        <f t="array" ref="A27">INDEX(Countries!D23:D287, MATCH(B27, Countries!B23:B287, 0))</f>
        <v>SLE</v>
      </c>
      <c r="B27" s="2" t="s">
        <v>446</v>
      </c>
      <c r="C27" s="2">
        <v>1519.68343</v>
      </c>
      <c r="D27" s="2">
        <f t="shared" si="1"/>
        <v>151968.343</v>
      </c>
      <c r="E27" s="2">
        <v>80.19360556</v>
      </c>
      <c r="F27" s="2">
        <f t="shared" si="2"/>
        <v>8019.360556</v>
      </c>
      <c r="G27" s="2">
        <v>5.28</v>
      </c>
      <c r="H27" s="109">
        <f t="shared" si="3"/>
        <v>0.009799916867</v>
      </c>
      <c r="I27" s="2">
        <v>0.704</v>
      </c>
      <c r="J27" s="2">
        <v>160619.0045</v>
      </c>
      <c r="K27" s="2">
        <v>1218900.714</v>
      </c>
      <c r="L27" s="2"/>
      <c r="N27" s="2"/>
      <c r="O27" s="2"/>
      <c r="P27" s="2"/>
    </row>
    <row r="28" ht="12.75" customHeight="1">
      <c r="A28" s="2" t="str">
        <f t="array" ref="A28">INDEX(Countries!D24:D288, MATCH(B28, Countries!B24:B288, 0))</f>
        <v>HND</v>
      </c>
      <c r="B28" s="2" t="s">
        <v>406</v>
      </c>
      <c r="C28" s="2">
        <v>605.7352699</v>
      </c>
      <c r="D28" s="2">
        <f t="shared" si="1"/>
        <v>60573.52699</v>
      </c>
      <c r="E28" s="2">
        <v>71.05466262</v>
      </c>
      <c r="F28" s="2">
        <f t="shared" si="2"/>
        <v>7105.466262</v>
      </c>
      <c r="G28" s="2">
        <v>11.73</v>
      </c>
      <c r="H28" s="109">
        <f t="shared" si="3"/>
        <v>0.008683108607</v>
      </c>
      <c r="I28" s="2">
        <v>0.672635281</v>
      </c>
      <c r="J28" s="2">
        <v>124770.9923</v>
      </c>
      <c r="K28" s="2">
        <v>790779.4269</v>
      </c>
      <c r="L28" s="2"/>
      <c r="N28" s="2"/>
      <c r="O28" s="2"/>
      <c r="P28" s="2"/>
    </row>
    <row r="29" ht="12.75" customHeight="1">
      <c r="A29" s="2" t="str">
        <f t="array" ref="A29">INDEX(Countries!D25:D289, MATCH(B29, Countries!B25:B289, 0))</f>
        <v>LKA</v>
      </c>
      <c r="B29" s="2" t="s">
        <v>452</v>
      </c>
      <c r="C29" s="2">
        <v>200.778841</v>
      </c>
      <c r="D29" s="2">
        <f t="shared" si="1"/>
        <v>20077.8841</v>
      </c>
      <c r="E29" s="2">
        <v>64.60629958</v>
      </c>
      <c r="F29" s="2">
        <f t="shared" si="2"/>
        <v>6460.629958</v>
      </c>
      <c r="G29" s="2">
        <v>32.18</v>
      </c>
      <c r="H29" s="109">
        <f t="shared" si="3"/>
        <v>0.007895097877</v>
      </c>
      <c r="I29" s="2">
        <v>0.682538293</v>
      </c>
      <c r="J29" s="2">
        <v>73859.00765</v>
      </c>
      <c r="K29" s="2">
        <v>310103.4468</v>
      </c>
      <c r="L29" s="2"/>
      <c r="N29" s="2"/>
      <c r="O29" s="2"/>
      <c r="P29" s="2"/>
    </row>
    <row r="30" ht="12.75" customHeight="1">
      <c r="A30" s="2" t="str">
        <f t="array" ref="A30">INDEX(Countries!D26:D290, MATCH(B30, Countries!B26:B290, 0))</f>
        <v>NIC</v>
      </c>
      <c r="B30" s="2" t="s">
        <v>425</v>
      </c>
      <c r="C30" s="2">
        <v>747.488063</v>
      </c>
      <c r="D30" s="2">
        <f t="shared" si="1"/>
        <v>74748.8063</v>
      </c>
      <c r="E30" s="2">
        <v>64.24825373</v>
      </c>
      <c r="F30" s="2">
        <f t="shared" si="2"/>
        <v>6424.825373</v>
      </c>
      <c r="G30" s="2">
        <v>8.6</v>
      </c>
      <c r="H30" s="109">
        <f t="shared" si="3"/>
        <v>0.007851343521</v>
      </c>
      <c r="I30" s="2">
        <v>0.745585382</v>
      </c>
      <c r="J30" s="2">
        <v>111594.046</v>
      </c>
      <c r="K30" s="2">
        <v>730176.193</v>
      </c>
      <c r="L30" s="2"/>
      <c r="N30" s="2"/>
      <c r="O30" s="2"/>
      <c r="P30" s="2"/>
    </row>
    <row r="31" ht="12.75" customHeight="1">
      <c r="A31" s="2" t="str">
        <f t="array" ref="A31">INDEX(Countries!D2:D291, MATCH(B31, Countries!B2:B291, 0))</f>
        <v>BGD</v>
      </c>
      <c r="B31" s="2" t="s">
        <v>365</v>
      </c>
      <c r="C31" s="2">
        <v>4476.795732</v>
      </c>
      <c r="D31" s="2">
        <f t="shared" si="1"/>
        <v>447679.5732</v>
      </c>
      <c r="E31" s="2">
        <v>59.25652385</v>
      </c>
      <c r="F31" s="2">
        <f t="shared" si="2"/>
        <v>5925.652385</v>
      </c>
      <c r="G31" s="2">
        <v>1.32</v>
      </c>
      <c r="H31" s="109">
        <f t="shared" si="3"/>
        <v>0.007241338053</v>
      </c>
      <c r="I31" s="2">
        <v>0.752396206</v>
      </c>
      <c r="J31" s="2">
        <v>239390.189</v>
      </c>
      <c r="K31" s="2">
        <v>744242.6129</v>
      </c>
      <c r="L31" s="2"/>
      <c r="N31" s="2"/>
      <c r="O31" s="2"/>
      <c r="P31" s="2"/>
    </row>
    <row r="32" ht="12.75" customHeight="1">
      <c r="A32" s="2" t="str">
        <f t="array" ref="A32">INDEX(Countries!D28:D292, MATCH(B32, Countries!B28:B292, 0))</f>
        <v>TZA</v>
      </c>
      <c r="B32" s="2" t="s">
        <v>456</v>
      </c>
      <c r="C32" s="2">
        <v>1106.039931</v>
      </c>
      <c r="D32" s="2">
        <f t="shared" si="1"/>
        <v>110603.9931</v>
      </c>
      <c r="E32" s="2">
        <v>58.95479286</v>
      </c>
      <c r="F32" s="2">
        <f t="shared" si="2"/>
        <v>5895.479286</v>
      </c>
      <c r="G32" s="2">
        <v>5.33</v>
      </c>
      <c r="H32" s="109">
        <f t="shared" si="3"/>
        <v>0.007204465554</v>
      </c>
      <c r="I32" s="2">
        <v>0.752206186</v>
      </c>
      <c r="J32" s="2">
        <v>214610.4235</v>
      </c>
      <c r="K32" s="2">
        <v>297475.0375</v>
      </c>
      <c r="L32" s="2"/>
      <c r="N32" s="2"/>
      <c r="O32" s="2"/>
      <c r="P32" s="2"/>
    </row>
    <row r="33" ht="12.75" customHeight="1">
      <c r="A33" s="2" t="str">
        <f t="array" ref="A33">INDEX(Countries!D29:D293, MATCH(B33, Countries!B29:B293, 0))</f>
        <v>GUF</v>
      </c>
      <c r="B33" s="2" t="s">
        <v>392</v>
      </c>
      <c r="C33" s="2">
        <v>630.0432083</v>
      </c>
      <c r="D33" s="2">
        <f t="shared" si="1"/>
        <v>63004.32083</v>
      </c>
      <c r="E33" s="2">
        <v>54.25866761</v>
      </c>
      <c r="F33" s="2">
        <f t="shared" si="2"/>
        <v>5425.866761</v>
      </c>
      <c r="G33" s="2">
        <v>8.61</v>
      </c>
      <c r="H33" s="109">
        <f t="shared" si="3"/>
        <v>0.006630583925</v>
      </c>
      <c r="I33" s="2">
        <v>0.771909215</v>
      </c>
      <c r="J33" s="2">
        <v>202585.2195</v>
      </c>
      <c r="K33" s="2">
        <v>937725.5666</v>
      </c>
      <c r="L33" s="2"/>
      <c r="N33" s="2"/>
      <c r="O33" s="2"/>
      <c r="P33" s="2"/>
    </row>
    <row r="34" ht="12.75" customHeight="1">
      <c r="A34" s="2" t="str">
        <f t="array" ref="A34">INDEX(Countries!D30:D294, MATCH(B34, Countries!B30:B294, 0))</f>
        <v>VEN</v>
      </c>
      <c r="B34" s="2" t="s">
        <v>986</v>
      </c>
      <c r="C34" s="2">
        <v>2848.702798</v>
      </c>
      <c r="D34" s="2">
        <f t="shared" si="1"/>
        <v>284870.2798</v>
      </c>
      <c r="E34" s="2">
        <v>51.12745358</v>
      </c>
      <c r="F34" s="2">
        <f t="shared" si="2"/>
        <v>5112.745358</v>
      </c>
      <c r="G34" s="2">
        <v>1.79</v>
      </c>
      <c r="H34" s="109">
        <f t="shared" si="3"/>
        <v>0.006247939486</v>
      </c>
      <c r="I34" s="2">
        <v>0.618583915</v>
      </c>
      <c r="J34" s="2">
        <v>82491.58453</v>
      </c>
      <c r="K34" s="2">
        <v>481707.7878</v>
      </c>
      <c r="L34" s="2"/>
      <c r="N34" s="2"/>
      <c r="O34" s="2"/>
      <c r="P34" s="2"/>
    </row>
    <row r="35" ht="12.75" customHeight="1">
      <c r="A35" s="2" t="str">
        <f t="array" ref="A35">INDEX(Countries!D31:D295, MATCH(B35, Countries!B31:B295, 0))</f>
        <v>PNG</v>
      </c>
      <c r="B35" s="2" t="s">
        <v>431</v>
      </c>
      <c r="C35" s="2">
        <v>4521.602232</v>
      </c>
      <c r="D35" s="2">
        <f t="shared" si="1"/>
        <v>452160.2232</v>
      </c>
      <c r="E35" s="2">
        <v>48.95026477</v>
      </c>
      <c r="F35" s="2">
        <f t="shared" si="2"/>
        <v>4895.026477</v>
      </c>
      <c r="G35" s="2">
        <v>1.08</v>
      </c>
      <c r="H35" s="109">
        <f t="shared" si="3"/>
        <v>0.005981880002</v>
      </c>
      <c r="I35" s="2">
        <v>0.716676329</v>
      </c>
      <c r="J35" s="2">
        <v>239381.0467</v>
      </c>
      <c r="K35" s="2">
        <v>333262.7729</v>
      </c>
      <c r="L35" s="2"/>
      <c r="N35" s="2"/>
      <c r="O35" s="2"/>
      <c r="P35" s="2"/>
    </row>
    <row r="36" ht="12.75" customHeight="1">
      <c r="A36" s="2" t="str">
        <f t="array" ref="A36">INDEX(Countries!D32:D296, MATCH(B36, Countries!B32:B296, 0))</f>
        <v>SAU</v>
      </c>
      <c r="B36" s="2" t="s">
        <v>443</v>
      </c>
      <c r="C36" s="2">
        <v>69.27158295</v>
      </c>
      <c r="D36" s="2">
        <f t="shared" si="1"/>
        <v>6927.158295</v>
      </c>
      <c r="E36" s="2">
        <v>48.80168582</v>
      </c>
      <c r="F36" s="2">
        <f t="shared" si="2"/>
        <v>4880.168582</v>
      </c>
      <c r="G36" s="2">
        <v>70.45</v>
      </c>
      <c r="H36" s="109">
        <f t="shared" si="3"/>
        <v>0.005963723176</v>
      </c>
      <c r="I36" s="2">
        <v>0.722</v>
      </c>
      <c r="J36" s="2">
        <v>18316.32696</v>
      </c>
      <c r="K36" s="2">
        <v>47595.96932</v>
      </c>
      <c r="L36" s="2"/>
      <c r="N36" s="2"/>
      <c r="O36" s="2"/>
      <c r="P36" s="2"/>
    </row>
    <row r="37" ht="12.75" customHeight="1">
      <c r="A37" s="2" t="str">
        <f t="array" ref="A37">INDEX(Countries!D33:D297, MATCH(B37, Countries!B33:B297, 0))</f>
        <v>TCA</v>
      </c>
      <c r="B37" s="2" t="s">
        <v>462</v>
      </c>
      <c r="C37" s="2">
        <v>165.6849622</v>
      </c>
      <c r="D37" s="2">
        <f t="shared" si="1"/>
        <v>16568.49622</v>
      </c>
      <c r="E37" s="2">
        <v>47.99182256</v>
      </c>
      <c r="F37" s="2">
        <f t="shared" si="2"/>
        <v>4799.182256</v>
      </c>
      <c r="G37" s="2">
        <v>28.97</v>
      </c>
      <c r="H37" s="109">
        <f t="shared" si="3"/>
        <v>0.005864755277</v>
      </c>
      <c r="I37" s="2">
        <v>0.703447738</v>
      </c>
      <c r="J37" s="2">
        <v>13124.19855</v>
      </c>
      <c r="K37" s="2">
        <v>1412.837347</v>
      </c>
      <c r="L37" s="2"/>
      <c r="N37" s="2"/>
      <c r="O37" s="2"/>
      <c r="P37" s="2"/>
    </row>
    <row r="38" ht="12.75" customHeight="1">
      <c r="A38" s="2" t="str">
        <f t="array" ref="A38">INDEX(Countries!D34:D298, MATCH(B38, Countries!B34:B298, 0))</f>
        <v>CHN</v>
      </c>
      <c r="B38" s="2" t="s">
        <v>191</v>
      </c>
      <c r="C38" s="2">
        <v>225.6694849</v>
      </c>
      <c r="D38" s="2">
        <f t="shared" si="1"/>
        <v>22566.94849</v>
      </c>
      <c r="E38" s="2">
        <v>46.14791406</v>
      </c>
      <c r="F38" s="2">
        <f t="shared" si="2"/>
        <v>4614.791406</v>
      </c>
      <c r="G38" s="2">
        <v>20.45</v>
      </c>
      <c r="H38" s="109">
        <f t="shared" si="3"/>
        <v>0.00563942372</v>
      </c>
      <c r="I38" s="2">
        <v>0.769341716</v>
      </c>
      <c r="J38" s="2">
        <v>128582.3978</v>
      </c>
      <c r="K38" s="2">
        <v>942340.1373</v>
      </c>
      <c r="L38" s="2"/>
      <c r="N38" s="2"/>
      <c r="O38" s="2"/>
      <c r="P38" s="2"/>
    </row>
    <row r="39" ht="12.75" customHeight="1">
      <c r="A39" s="2" t="str">
        <f t="array" ref="A39">INDEX(Countries!D35:D299, MATCH(B39, Countries!B35:B299, 0))</f>
        <v>PAN</v>
      </c>
      <c r="B39" s="2" t="s">
        <v>430</v>
      </c>
      <c r="C39" s="2">
        <v>1531.742205</v>
      </c>
      <c r="D39" s="2">
        <f t="shared" si="1"/>
        <v>153174.2205</v>
      </c>
      <c r="E39" s="2">
        <v>37.77720193</v>
      </c>
      <c r="F39" s="2">
        <f t="shared" si="2"/>
        <v>3777.720193</v>
      </c>
      <c r="G39" s="2">
        <v>2.47</v>
      </c>
      <c r="H39" s="109">
        <f t="shared" si="3"/>
        <v>0.004616495739</v>
      </c>
      <c r="I39" s="2">
        <v>0.802318149</v>
      </c>
      <c r="J39" s="2">
        <v>154598.4264</v>
      </c>
      <c r="K39" s="2">
        <v>437293.0749</v>
      </c>
      <c r="L39" s="2"/>
      <c r="N39" s="2"/>
      <c r="O39" s="2"/>
      <c r="P39" s="2"/>
    </row>
    <row r="40" ht="12.75" customHeight="1">
      <c r="A40" s="2" t="str">
        <f t="array" ref="A40">INDEX(Countries!D36:D300, MATCH(B40, Countries!B36:B300, 0))</f>
        <v>IRN</v>
      </c>
      <c r="B40" s="2" t="s">
        <v>1400</v>
      </c>
      <c r="C40" s="2">
        <v>112.3875259</v>
      </c>
      <c r="D40" s="2">
        <f t="shared" si="1"/>
        <v>11238.75259</v>
      </c>
      <c r="E40" s="2">
        <v>35.72358526</v>
      </c>
      <c r="F40" s="2">
        <f t="shared" si="2"/>
        <v>3572.358526</v>
      </c>
      <c r="G40" s="2">
        <v>31.79</v>
      </c>
      <c r="H40" s="109">
        <f t="shared" si="3"/>
        <v>0.004365537168</v>
      </c>
      <c r="I40" s="2">
        <v>0.764</v>
      </c>
      <c r="J40" s="2">
        <v>12619.47746</v>
      </c>
      <c r="K40" s="2">
        <v>40217.78243</v>
      </c>
      <c r="L40" s="2"/>
      <c r="N40" s="2"/>
      <c r="O40" s="2"/>
      <c r="P40" s="2"/>
    </row>
    <row r="41" ht="12.75" customHeight="1">
      <c r="A41" s="2" t="str">
        <f t="array" ref="A41">INDEX(Countries!D37:D301, MATCH(B41, Countries!B37:B301, 0))</f>
        <v>GHA</v>
      </c>
      <c r="B41" s="2" t="s">
        <v>397</v>
      </c>
      <c r="C41" s="2">
        <v>178.8692992</v>
      </c>
      <c r="D41" s="2">
        <f t="shared" si="1"/>
        <v>17886.92992</v>
      </c>
      <c r="E41" s="2">
        <v>34.5126585</v>
      </c>
      <c r="F41" s="2">
        <f t="shared" si="2"/>
        <v>3451.26585</v>
      </c>
      <c r="G41" s="2">
        <v>19.29</v>
      </c>
      <c r="H41" s="109">
        <f t="shared" si="3"/>
        <v>0.004217558018</v>
      </c>
      <c r="I41" s="2">
        <v>0.692</v>
      </c>
      <c r="J41" s="2">
        <v>26401.60708</v>
      </c>
      <c r="K41" s="2">
        <v>308278.8105</v>
      </c>
      <c r="L41" s="2"/>
      <c r="N41" s="2"/>
      <c r="O41" s="2"/>
      <c r="P41" s="2"/>
    </row>
    <row r="42" ht="12.75" customHeight="1">
      <c r="A42" s="2" t="str">
        <f t="array" ref="A42">INDEX(Countries!D38:D302, MATCH(B42, Countries!B38:B302, 0))</f>
        <v>CMR</v>
      </c>
      <c r="B42" s="2" t="s">
        <v>375</v>
      </c>
      <c r="C42" s="2">
        <v>1969.954523</v>
      </c>
      <c r="D42" s="2">
        <f t="shared" si="1"/>
        <v>196995.4523</v>
      </c>
      <c r="E42" s="2">
        <v>27.74185936</v>
      </c>
      <c r="F42" s="2">
        <f t="shared" si="2"/>
        <v>2774.185936</v>
      </c>
      <c r="G42" s="2">
        <v>1.41</v>
      </c>
      <c r="H42" s="109">
        <f t="shared" si="3"/>
        <v>0.003390144558</v>
      </c>
      <c r="I42" s="2">
        <v>0.735895451</v>
      </c>
      <c r="J42" s="2">
        <v>99781.20617</v>
      </c>
      <c r="K42" s="2">
        <v>198445.5176</v>
      </c>
      <c r="L42" s="2"/>
      <c r="N42" s="2"/>
      <c r="O42" s="2"/>
      <c r="P42" s="2"/>
    </row>
    <row r="43" ht="12.75" customHeight="1">
      <c r="A43" s="2" t="str">
        <f t="array" ref="A43">INDEX(Countries!D1:D303, MATCH(B43, Countries!B1:B303, 0))</f>
        <v>BLZ</v>
      </c>
      <c r="B43" s="2" t="s">
        <v>367</v>
      </c>
      <c r="C43" s="2">
        <v>529.729809</v>
      </c>
      <c r="D43" s="2">
        <f t="shared" si="1"/>
        <v>52972.9809</v>
      </c>
      <c r="E43" s="2">
        <v>24.45760582</v>
      </c>
      <c r="F43" s="2">
        <f t="shared" si="2"/>
        <v>2445.760582</v>
      </c>
      <c r="G43" s="2">
        <v>4.62</v>
      </c>
      <c r="H43" s="109">
        <f t="shared" si="3"/>
        <v>0.002988798198</v>
      </c>
      <c r="I43" s="2">
        <v>0.697255103</v>
      </c>
      <c r="J43" s="2">
        <v>12146.88893</v>
      </c>
      <c r="K43" s="2">
        <v>362210.4725</v>
      </c>
      <c r="L43" s="2"/>
      <c r="N43" s="2"/>
      <c r="O43" s="2"/>
      <c r="P43" s="2"/>
    </row>
    <row r="44" ht="12.75" customHeight="1">
      <c r="A44" s="2" t="str">
        <f t="array" ref="A44">INDEX(Countries!D40:D304, MATCH(B44, Countries!B40:B304, 0))</f>
        <v>ARE</v>
      </c>
      <c r="B44" s="2" t="s">
        <v>464</v>
      </c>
      <c r="C44" s="2">
        <v>20.75426203</v>
      </c>
      <c r="D44" s="2">
        <f t="shared" si="1"/>
        <v>2075.426203</v>
      </c>
      <c r="E44" s="2">
        <v>23.32548008</v>
      </c>
      <c r="F44" s="2">
        <f t="shared" si="2"/>
        <v>2332.548008</v>
      </c>
      <c r="G44" s="2">
        <v>112.39</v>
      </c>
      <c r="H44" s="109">
        <f t="shared" si="3"/>
        <v>0.002850448787</v>
      </c>
      <c r="I44" s="2">
        <v>0.644913444</v>
      </c>
      <c r="J44" s="2">
        <v>7024.06328</v>
      </c>
      <c r="K44" s="2">
        <v>40835.72125</v>
      </c>
      <c r="L44" s="2"/>
      <c r="N44" s="2"/>
      <c r="O44" s="2"/>
      <c r="P44" s="2"/>
    </row>
    <row r="45" ht="12.75" customHeight="1">
      <c r="A45" s="2" t="str">
        <f t="array" ref="A45">INDEX(Countries!D41:D305, MATCH(B45, Countries!B41:B305, 0))</f>
        <v>CRI</v>
      </c>
      <c r="B45" s="2" t="s">
        <v>379</v>
      </c>
      <c r="C45" s="2">
        <v>368.046201</v>
      </c>
      <c r="D45" s="2">
        <f t="shared" si="1"/>
        <v>36804.6201</v>
      </c>
      <c r="E45" s="2">
        <v>22.04829927</v>
      </c>
      <c r="F45" s="2">
        <f t="shared" si="2"/>
        <v>2204.829927</v>
      </c>
      <c r="G45" s="2">
        <v>5.99</v>
      </c>
      <c r="H45" s="109">
        <f t="shared" si="3"/>
        <v>0.002694373178</v>
      </c>
      <c r="I45" s="2">
        <v>0.76541225</v>
      </c>
      <c r="J45" s="2">
        <v>77455.86954</v>
      </c>
      <c r="K45" s="2">
        <v>310988.2073</v>
      </c>
      <c r="L45" s="2"/>
      <c r="N45" s="2"/>
      <c r="O45" s="2"/>
      <c r="P45" s="2"/>
    </row>
    <row r="46" ht="12.75" customHeight="1">
      <c r="A46" s="2" t="str">
        <f t="array" ref="A46">INDEX(Countries!D42:D306, MATCH(B46, Countries!B42:B306, 0))</f>
        <v>KHM</v>
      </c>
      <c r="B46" s="2" t="s">
        <v>374</v>
      </c>
      <c r="C46" s="2">
        <v>628.3083715</v>
      </c>
      <c r="D46" s="2">
        <f t="shared" si="1"/>
        <v>62830.83715</v>
      </c>
      <c r="E46" s="2">
        <v>21.29231865</v>
      </c>
      <c r="F46" s="2">
        <f t="shared" si="2"/>
        <v>2129.231865</v>
      </c>
      <c r="G46" s="2">
        <v>3.39</v>
      </c>
      <c r="H46" s="109">
        <f t="shared" si="3"/>
        <v>0.002601989912</v>
      </c>
      <c r="I46" s="2">
        <v>0.765480796</v>
      </c>
      <c r="J46" s="2">
        <v>77290.33437</v>
      </c>
      <c r="K46" s="2">
        <v>411433.7515</v>
      </c>
      <c r="L46" s="2"/>
      <c r="N46" s="2"/>
      <c r="O46" s="2"/>
      <c r="P46" s="2"/>
    </row>
    <row r="47" ht="12.75" customHeight="1">
      <c r="A47" s="2" t="str">
        <f t="array" ref="A47">INDEX(Countries!D43:D307, MATCH(B47, Countries!B43:B307, 0))</f>
        <v>GAB</v>
      </c>
      <c r="B47" s="2" t="s">
        <v>395</v>
      </c>
      <c r="C47" s="2">
        <v>1745.438896</v>
      </c>
      <c r="D47" s="2">
        <f t="shared" si="1"/>
        <v>174543.8896</v>
      </c>
      <c r="E47" s="2">
        <v>20.26651383</v>
      </c>
      <c r="F47" s="2">
        <f t="shared" si="2"/>
        <v>2026.651383</v>
      </c>
      <c r="G47" s="2">
        <v>1.16</v>
      </c>
      <c r="H47" s="109">
        <f t="shared" si="3"/>
        <v>0.002476633259</v>
      </c>
      <c r="I47" s="2">
        <v>0.751707317</v>
      </c>
      <c r="J47" s="2">
        <v>93511.50988</v>
      </c>
      <c r="K47" s="2">
        <v>123654.5872</v>
      </c>
      <c r="L47" s="2"/>
      <c r="N47" s="2"/>
      <c r="O47" s="2"/>
      <c r="P47" s="2"/>
    </row>
    <row r="48" ht="12.75" customHeight="1">
      <c r="A48" s="2" t="str">
        <f t="array" ref="A48">INDEX(Countries!D44:D308, MATCH(B48, Countries!B44:B308, 0))</f>
        <v>GUY</v>
      </c>
      <c r="B48" s="2" t="s">
        <v>404</v>
      </c>
      <c r="C48" s="2">
        <v>287.5584714</v>
      </c>
      <c r="D48" s="2">
        <f t="shared" si="1"/>
        <v>28755.84714</v>
      </c>
      <c r="E48" s="2">
        <v>16.91097032</v>
      </c>
      <c r="F48" s="2">
        <f t="shared" si="2"/>
        <v>1691.097032</v>
      </c>
      <c r="G48" s="2">
        <v>5.88</v>
      </c>
      <c r="H48" s="109">
        <f t="shared" si="3"/>
        <v>0.002066575036</v>
      </c>
      <c r="I48" s="2">
        <v>0.78</v>
      </c>
      <c r="J48" s="2">
        <v>34335.6552</v>
      </c>
      <c r="K48" s="2">
        <v>141468.4809</v>
      </c>
      <c r="L48" s="2"/>
      <c r="N48" s="2"/>
      <c r="O48" s="2"/>
      <c r="P48" s="2"/>
    </row>
    <row r="49" ht="12.75" customHeight="1">
      <c r="A49" s="2" t="str">
        <f t="array" ref="A49">INDEX(Countries!D45:D309, MATCH(B49, Countries!B45:B309, 0))</f>
        <v>FJI</v>
      </c>
      <c r="B49" s="2" t="s">
        <v>391</v>
      </c>
      <c r="C49" s="2">
        <v>488.6648005</v>
      </c>
      <c r="D49" s="2">
        <f t="shared" si="1"/>
        <v>48866.48005</v>
      </c>
      <c r="E49" s="2">
        <v>16.83079506</v>
      </c>
      <c r="F49" s="2">
        <f t="shared" si="2"/>
        <v>1683.079506</v>
      </c>
      <c r="G49" s="2">
        <v>3.44</v>
      </c>
      <c r="H49" s="109">
        <f t="shared" si="3"/>
        <v>0.002056777361</v>
      </c>
      <c r="I49" s="2">
        <v>0.704237918</v>
      </c>
      <c r="J49" s="2">
        <v>57355.28338</v>
      </c>
      <c r="K49" s="2">
        <v>94349.24633</v>
      </c>
      <c r="L49" s="2"/>
      <c r="N49" s="2"/>
      <c r="O49" s="2"/>
      <c r="P49" s="2"/>
    </row>
    <row r="50" ht="12.75" customHeight="1">
      <c r="A50" s="2" t="str">
        <f t="array" ref="A50">INDEX(Countries!D46:D310, MATCH(B50, Countries!B46:B310, 0))</f>
        <v>GTM</v>
      </c>
      <c r="B50" s="2" t="s">
        <v>401</v>
      </c>
      <c r="C50" s="2">
        <v>250.0014549</v>
      </c>
      <c r="D50" s="2">
        <f t="shared" si="1"/>
        <v>25000.14549</v>
      </c>
      <c r="E50" s="2">
        <v>16.34761635</v>
      </c>
      <c r="F50" s="2">
        <f t="shared" si="2"/>
        <v>1634.761635</v>
      </c>
      <c r="G50" s="2">
        <v>6.54</v>
      </c>
      <c r="H50" s="109">
        <f t="shared" si="3"/>
        <v>0.001997731366</v>
      </c>
      <c r="I50" s="2">
        <v>0.819782395</v>
      </c>
      <c r="J50" s="2">
        <v>41325.49027</v>
      </c>
      <c r="K50" s="2">
        <v>165443.5824</v>
      </c>
      <c r="L50" s="2"/>
      <c r="N50" s="2"/>
      <c r="O50" s="2"/>
      <c r="P50" s="2"/>
    </row>
    <row r="51" ht="12.75" customHeight="1">
      <c r="A51" s="2" t="str">
        <f t="array" ref="A51">INDEX(Countries!D47:D311, MATCH(B51, Countries!B47:B311, 0))</f>
        <v>SLV</v>
      </c>
      <c r="B51" s="2" t="s">
        <v>388</v>
      </c>
      <c r="C51" s="2">
        <v>372.2127586</v>
      </c>
      <c r="D51" s="2">
        <f t="shared" si="1"/>
        <v>37221.27586</v>
      </c>
      <c r="E51" s="2">
        <v>16.19767899</v>
      </c>
      <c r="F51" s="2">
        <f t="shared" si="2"/>
        <v>1619.767899</v>
      </c>
      <c r="G51" s="2">
        <v>4.35</v>
      </c>
      <c r="H51" s="109">
        <f t="shared" si="3"/>
        <v>0.001979408538</v>
      </c>
      <c r="I51" s="2">
        <v>0.728</v>
      </c>
      <c r="J51" s="2">
        <v>36436.80162</v>
      </c>
      <c r="K51" s="2">
        <v>177537.8688</v>
      </c>
      <c r="L51" s="2"/>
      <c r="N51" s="2"/>
      <c r="O51" s="2"/>
      <c r="P51" s="2"/>
    </row>
    <row r="52" ht="12.75" customHeight="1">
      <c r="A52" s="2" t="str">
        <f t="array" ref="A52">INDEX(Countries!D48:D312, MATCH(B52, Countries!B48:B312, 0))</f>
        <v>KEN</v>
      </c>
      <c r="B52" s="2" t="s">
        <v>187</v>
      </c>
      <c r="C52" s="2">
        <v>543.6436538</v>
      </c>
      <c r="D52" s="2">
        <f t="shared" si="1"/>
        <v>54364.36538</v>
      </c>
      <c r="E52" s="2">
        <v>16.096981</v>
      </c>
      <c r="F52" s="2">
        <f t="shared" si="2"/>
        <v>1609.6981</v>
      </c>
      <c r="G52" s="2">
        <v>2.96</v>
      </c>
      <c r="H52" s="109">
        <f t="shared" si="3"/>
        <v>0.001967102919</v>
      </c>
      <c r="I52" s="2">
        <v>0.728</v>
      </c>
      <c r="J52" s="2">
        <v>17306.89868</v>
      </c>
      <c r="K52" s="2">
        <v>91675.34517</v>
      </c>
      <c r="L52" s="2"/>
      <c r="N52" s="2"/>
      <c r="O52" s="2"/>
      <c r="P52" s="2"/>
    </row>
    <row r="53" ht="12.75" customHeight="1">
      <c r="A53" s="2" t="str">
        <f t="array" ref="A53">INDEX(Countries!D49:D313, MATCH(B53, Countries!B49:B313, 0))</f>
        <v>SLB</v>
      </c>
      <c r="B53" s="2" t="s">
        <v>449</v>
      </c>
      <c r="C53" s="2">
        <v>528.0527669</v>
      </c>
      <c r="D53" s="2">
        <f t="shared" si="1"/>
        <v>52805.27669</v>
      </c>
      <c r="E53" s="2">
        <v>15.4123701</v>
      </c>
      <c r="F53" s="2">
        <f t="shared" si="2"/>
        <v>1541.23701</v>
      </c>
      <c r="G53" s="2">
        <v>2.92</v>
      </c>
      <c r="H53" s="109">
        <f t="shared" si="3"/>
        <v>0.001883441263</v>
      </c>
      <c r="I53" s="2">
        <v>0.739684594</v>
      </c>
      <c r="J53" s="2">
        <v>48625.70962</v>
      </c>
      <c r="K53" s="2">
        <v>86828.49801</v>
      </c>
      <c r="L53" s="2"/>
      <c r="N53" s="2"/>
      <c r="O53" s="2"/>
      <c r="P53" s="2"/>
    </row>
    <row r="54" ht="12.75" customHeight="1">
      <c r="A54" s="2" t="str">
        <f t="array" ref="A54">INDEX(Countries!D50:D314, MATCH(B54, Countries!B50:B314, 0))</f>
        <v>SEN</v>
      </c>
      <c r="B54" s="2" t="s">
        <v>444</v>
      </c>
      <c r="C54" s="2">
        <v>1265.313226</v>
      </c>
      <c r="D54" s="2">
        <f t="shared" si="1"/>
        <v>126531.3226</v>
      </c>
      <c r="E54" s="2">
        <v>15.38869277</v>
      </c>
      <c r="F54" s="2">
        <f t="shared" si="2"/>
        <v>1538.869277</v>
      </c>
      <c r="G54" s="2">
        <v>1.22</v>
      </c>
      <c r="H54" s="109">
        <f t="shared" si="3"/>
        <v>0.001880547817</v>
      </c>
      <c r="I54" s="2">
        <v>0.707557249</v>
      </c>
      <c r="J54" s="2">
        <v>13401.89597</v>
      </c>
      <c r="K54" s="2">
        <v>183070.3002</v>
      </c>
      <c r="L54" s="2"/>
      <c r="N54" s="2"/>
      <c r="O54" s="2"/>
      <c r="P54" s="2"/>
    </row>
    <row r="55" ht="12.75" customHeight="1">
      <c r="A55" s="2" t="str">
        <f t="array" ref="A55">INDEX(Countries!D51:D315, MATCH(B55, Countries!B51:B315, 0))</f>
        <v>NZL</v>
      </c>
      <c r="B55" s="2" t="s">
        <v>424</v>
      </c>
      <c r="C55" s="2">
        <v>295.7085724</v>
      </c>
      <c r="D55" s="2">
        <f t="shared" si="1"/>
        <v>29570.85724</v>
      </c>
      <c r="E55" s="2">
        <v>13.88945937</v>
      </c>
      <c r="F55" s="2">
        <f t="shared" si="2"/>
        <v>1388.945937</v>
      </c>
      <c r="G55" s="2">
        <v>4.7</v>
      </c>
      <c r="H55" s="109">
        <f t="shared" si="3"/>
        <v>0.001697336667</v>
      </c>
      <c r="I55" s="2">
        <v>0.704</v>
      </c>
      <c r="J55" s="2">
        <v>45629.98774</v>
      </c>
      <c r="K55" s="2">
        <v>87578.84266</v>
      </c>
      <c r="L55" s="2"/>
      <c r="N55" s="2"/>
      <c r="O55" s="2"/>
      <c r="P55" s="2"/>
    </row>
    <row r="56" ht="12.75" customHeight="1">
      <c r="A56" s="2" t="str">
        <f t="array" ref="A56">INDEX(Countries!D52:D316, MATCH(B56, Countries!B52:B316, 0))</f>
        <v>NCL</v>
      </c>
      <c r="B56" s="2" t="s">
        <v>423</v>
      </c>
      <c r="C56" s="2">
        <v>335.9337228</v>
      </c>
      <c r="D56" s="2">
        <f t="shared" si="1"/>
        <v>33593.37228</v>
      </c>
      <c r="E56" s="2">
        <v>12.4737935</v>
      </c>
      <c r="F56" s="2">
        <f t="shared" si="2"/>
        <v>1247.37935</v>
      </c>
      <c r="G56" s="2">
        <v>3.71</v>
      </c>
      <c r="H56" s="109">
        <f t="shared" si="3"/>
        <v>0.001524337738</v>
      </c>
      <c r="I56" s="2">
        <v>0.694118959</v>
      </c>
      <c r="J56" s="2">
        <v>30686.56214</v>
      </c>
      <c r="K56" s="2">
        <v>65665.3727</v>
      </c>
      <c r="L56" s="2"/>
      <c r="N56" s="2"/>
      <c r="O56" s="2"/>
      <c r="P56" s="2"/>
    </row>
    <row r="57" ht="12.75" customHeight="1">
      <c r="A57" s="2" t="str">
        <f t="array" ref="A57">INDEX(Countries!D53:D317, MATCH(B57, Countries!B53:B317, 0))</f>
        <v>ERI</v>
      </c>
      <c r="B57" s="2" t="s">
        <v>390</v>
      </c>
      <c r="C57" s="2">
        <v>78.38502754</v>
      </c>
      <c r="D57" s="2">
        <f t="shared" si="1"/>
        <v>7838.502754</v>
      </c>
      <c r="E57" s="2">
        <v>10.68482727</v>
      </c>
      <c r="F57" s="2">
        <f t="shared" si="2"/>
        <v>1068.482727</v>
      </c>
      <c r="G57" s="2">
        <v>13.63</v>
      </c>
      <c r="H57" s="109">
        <f t="shared" si="3"/>
        <v>0.001305720303</v>
      </c>
      <c r="I57" s="2">
        <v>0.717913863</v>
      </c>
      <c r="J57" s="2">
        <v>13118.52253</v>
      </c>
      <c r="K57" s="2">
        <v>24438.7567</v>
      </c>
      <c r="L57" s="2"/>
      <c r="N57" s="2"/>
      <c r="O57" s="2"/>
      <c r="P57" s="2"/>
    </row>
    <row r="58" ht="12.75" customHeight="1">
      <c r="A58" s="2" t="str">
        <f t="array" ref="A58">INDEX(Countries!D54:D318, MATCH(B58, Countries!B54:B318, 0))</f>
        <v>PRI</v>
      </c>
      <c r="B58" s="2" t="s">
        <v>434</v>
      </c>
      <c r="C58" s="2">
        <v>82.88840655</v>
      </c>
      <c r="D58" s="2">
        <f t="shared" si="1"/>
        <v>8288.840655</v>
      </c>
      <c r="E58" s="2">
        <v>10.37058269</v>
      </c>
      <c r="F58" s="2">
        <f t="shared" si="2"/>
        <v>1037.058269</v>
      </c>
      <c r="G58" s="2">
        <v>12.51</v>
      </c>
      <c r="H58" s="109">
        <f t="shared" si="3"/>
        <v>0.001267318604</v>
      </c>
      <c r="I58" s="2">
        <v>0.669970473</v>
      </c>
      <c r="J58" s="2">
        <v>6616.973718</v>
      </c>
      <c r="K58" s="2">
        <v>105774.1387</v>
      </c>
      <c r="L58" s="2"/>
      <c r="N58" s="2"/>
      <c r="O58" s="2"/>
      <c r="P58" s="2"/>
    </row>
    <row r="59" ht="12.75" customHeight="1">
      <c r="A59" s="2" t="str">
        <f t="array" ref="A59">INDEX(Countries!D55:D319, MATCH(B59, Countries!B55:B319, 0))</f>
        <v>PER</v>
      </c>
      <c r="B59" s="2" t="s">
        <v>432</v>
      </c>
      <c r="C59" s="2">
        <v>55.24864634</v>
      </c>
      <c r="D59" s="2">
        <f t="shared" si="1"/>
        <v>5524.864634</v>
      </c>
      <c r="E59" s="2">
        <v>9.085672648</v>
      </c>
      <c r="F59" s="2">
        <f t="shared" si="2"/>
        <v>908.5672648</v>
      </c>
      <c r="G59" s="2">
        <v>16.45</v>
      </c>
      <c r="H59" s="109">
        <f t="shared" si="3"/>
        <v>0.001110298458</v>
      </c>
      <c r="I59" s="2">
        <v>0.752844064</v>
      </c>
      <c r="J59" s="2">
        <v>25744.25505</v>
      </c>
      <c r="K59" s="2">
        <v>86357.59431</v>
      </c>
      <c r="L59" s="2"/>
      <c r="N59" s="2"/>
      <c r="O59" s="2"/>
      <c r="P59" s="2"/>
    </row>
    <row r="60" ht="12.75" customHeight="1">
      <c r="A60" s="2" t="str">
        <f t="array" ref="A60">INDEX(Countries!D1:D320, MATCH(B60, Countries!B1:B320, 0))</f>
        <v>AGO</v>
      </c>
      <c r="B60" s="2" t="s">
        <v>360</v>
      </c>
      <c r="C60" s="2">
        <v>283.1991969</v>
      </c>
      <c r="D60" s="2">
        <f t="shared" si="1"/>
        <v>28319.91969</v>
      </c>
      <c r="E60" s="2">
        <v>8.569580132</v>
      </c>
      <c r="F60" s="2">
        <f t="shared" si="2"/>
        <v>856.9580132</v>
      </c>
      <c r="G60" s="2">
        <v>3.03</v>
      </c>
      <c r="H60" s="109">
        <f t="shared" si="3"/>
        <v>0.001047230291</v>
      </c>
      <c r="I60" s="2">
        <v>0.692</v>
      </c>
      <c r="J60" s="2">
        <v>30111.562</v>
      </c>
      <c r="K60" s="2">
        <v>46127.52778</v>
      </c>
      <c r="L60" s="2"/>
      <c r="N60" s="2"/>
      <c r="O60" s="2"/>
      <c r="P60" s="2"/>
    </row>
    <row r="61" ht="12.75" customHeight="1">
      <c r="A61" s="2" t="str">
        <f t="array" ref="A61">INDEX(Countries!D57:D321, MATCH(B61, Countries!B57:B321, 0))</f>
        <v>HTI</v>
      </c>
      <c r="B61" s="2" t="s">
        <v>405</v>
      </c>
      <c r="C61" s="2">
        <v>154.2077272</v>
      </c>
      <c r="D61" s="2">
        <f t="shared" si="1"/>
        <v>15420.77272</v>
      </c>
      <c r="E61" s="2">
        <v>8.422391107</v>
      </c>
      <c r="F61" s="2">
        <f t="shared" si="2"/>
        <v>842.2391107</v>
      </c>
      <c r="G61" s="2">
        <v>5.46</v>
      </c>
      <c r="H61" s="109">
        <f t="shared" si="3"/>
        <v>0.001029243318</v>
      </c>
      <c r="I61" s="2">
        <v>0.649253626</v>
      </c>
      <c r="J61" s="2">
        <v>5137.888083</v>
      </c>
      <c r="K61" s="2">
        <v>67929.70473</v>
      </c>
      <c r="L61" s="2"/>
      <c r="N61" s="2"/>
      <c r="O61" s="2"/>
      <c r="P61" s="2"/>
    </row>
    <row r="62" ht="12.75" customHeight="1">
      <c r="A62" s="2" t="str">
        <f t="array" ref="A62">INDEX(Countries!D58:D322, MATCH(B62, Countries!B58:B322, 0))</f>
        <v>LBR</v>
      </c>
      <c r="B62" s="2" t="s">
        <v>962</v>
      </c>
      <c r="C62" s="2">
        <v>182.1369449</v>
      </c>
      <c r="D62" s="2">
        <f t="shared" si="1"/>
        <v>18213.69449</v>
      </c>
      <c r="E62" s="2">
        <v>6.899299169</v>
      </c>
      <c r="F62" s="2">
        <f t="shared" si="2"/>
        <v>689.9299169</v>
      </c>
      <c r="G62" s="2">
        <v>3.79</v>
      </c>
      <c r="H62" s="109">
        <f t="shared" si="3"/>
        <v>0.000843116578</v>
      </c>
      <c r="I62" s="2">
        <v>0.769919207</v>
      </c>
      <c r="J62" s="2">
        <v>9005.21146</v>
      </c>
      <c r="K62" s="2">
        <v>119651.2559</v>
      </c>
      <c r="L62" s="2"/>
      <c r="N62" s="2"/>
      <c r="O62" s="2"/>
      <c r="P62" s="2"/>
    </row>
    <row r="63" ht="12.75" customHeight="1">
      <c r="A63" s="2" t="str">
        <f t="array" ref="A63">INDEX(Countries!D59:D323, MATCH(B63, Countries!B59:B323, 0))</f>
        <v>JAM</v>
      </c>
      <c r="B63" s="2" t="s">
        <v>408</v>
      </c>
      <c r="C63" s="2">
        <v>99.44442863</v>
      </c>
      <c r="D63" s="2">
        <f t="shared" si="1"/>
        <v>9944.442863</v>
      </c>
      <c r="E63" s="2">
        <v>6.889930856</v>
      </c>
      <c r="F63" s="2">
        <f t="shared" si="2"/>
        <v>688.9930856</v>
      </c>
      <c r="G63" s="2">
        <v>6.93</v>
      </c>
      <c r="H63" s="109">
        <f t="shared" si="3"/>
        <v>0.00084197174</v>
      </c>
      <c r="I63" s="2">
        <v>0.588</v>
      </c>
      <c r="J63" s="2">
        <v>7069.658733</v>
      </c>
      <c r="K63" s="2">
        <v>53355.49443</v>
      </c>
      <c r="L63" s="2"/>
      <c r="N63" s="2"/>
      <c r="O63" s="2"/>
      <c r="P63" s="2"/>
    </row>
    <row r="64" ht="12.75" customHeight="1">
      <c r="A64" s="2" t="str">
        <f t="array" ref="A64">INDEX(Countries!D60:D324, MATCH(B64, Countries!B60:B324, 0))</f>
        <v>DOM</v>
      </c>
      <c r="B64" s="2" t="s">
        <v>952</v>
      </c>
      <c r="C64" s="2">
        <v>192.1446322</v>
      </c>
      <c r="D64" s="2">
        <f t="shared" si="1"/>
        <v>19214.46322</v>
      </c>
      <c r="E64" s="2">
        <v>6.821883583</v>
      </c>
      <c r="F64" s="2">
        <f t="shared" si="2"/>
        <v>682.1883583</v>
      </c>
      <c r="G64" s="2">
        <v>3.55</v>
      </c>
      <c r="H64" s="109">
        <f t="shared" si="3"/>
        <v>0.0008336561441</v>
      </c>
      <c r="I64" s="2">
        <v>0.656</v>
      </c>
      <c r="J64" s="2">
        <v>4917.756231</v>
      </c>
      <c r="K64" s="2">
        <v>40109.51362</v>
      </c>
      <c r="L64" s="2"/>
      <c r="N64" s="2"/>
      <c r="O64" s="2"/>
      <c r="P64" s="2"/>
    </row>
    <row r="65" ht="12.75" customHeight="1">
      <c r="A65" s="2" t="str">
        <f t="array" ref="A65">INDEX(Countries!D61:D325, MATCH(B65, Countries!B61:B325, 0))</f>
        <v>SDN</v>
      </c>
      <c r="B65" s="2" t="s">
        <v>453</v>
      </c>
      <c r="C65" s="2">
        <v>9.533991952</v>
      </c>
      <c r="D65" s="2">
        <f t="shared" si="1"/>
        <v>953.3991952</v>
      </c>
      <c r="E65" s="2">
        <v>6.075003194</v>
      </c>
      <c r="F65" s="2">
        <f t="shared" si="2"/>
        <v>607.5003194</v>
      </c>
      <c r="G65" s="2">
        <v>63.72</v>
      </c>
      <c r="H65" s="109">
        <f t="shared" si="3"/>
        <v>0.0007423849552</v>
      </c>
      <c r="I65" s="2">
        <v>0.696</v>
      </c>
      <c r="J65" s="2">
        <v>2092.17153</v>
      </c>
      <c r="K65" s="2">
        <v>8672.374708</v>
      </c>
      <c r="L65" s="2"/>
      <c r="N65" s="2"/>
      <c r="O65" s="2"/>
      <c r="P65" s="2"/>
    </row>
    <row r="66" ht="12.75" customHeight="1">
      <c r="A66" s="2" t="str">
        <f t="array" ref="A66">INDEX(Countries!D1:D326, MATCH(B66, Countries!B1:B326, 0))</f>
        <v>CIV</v>
      </c>
      <c r="B66" s="2" t="s">
        <v>380</v>
      </c>
      <c r="C66" s="2">
        <v>54.71590301</v>
      </c>
      <c r="D66" s="2">
        <f t="shared" si="1"/>
        <v>5471.590301</v>
      </c>
      <c r="E66" s="2">
        <v>6.014720473</v>
      </c>
      <c r="F66" s="2">
        <f t="shared" si="2"/>
        <v>601.4720473</v>
      </c>
      <c r="G66" s="2">
        <v>10.99</v>
      </c>
      <c r="H66" s="109">
        <f t="shared" si="3"/>
        <v>0.0007350182125</v>
      </c>
      <c r="I66" s="2">
        <v>0.68</v>
      </c>
      <c r="J66" s="2">
        <v>16910.40019</v>
      </c>
      <c r="K66" s="2">
        <v>80294.9875</v>
      </c>
      <c r="L66" s="2"/>
      <c r="N66" s="2"/>
      <c r="O66" s="2"/>
      <c r="P66" s="2"/>
    </row>
    <row r="67" ht="12.75" customHeight="1">
      <c r="A67" s="2" t="str">
        <f t="array" ref="A67">INDEX(Countries!D63:D327, MATCH(B67, Countries!B63:B327, 0))</f>
        <v>GMB</v>
      </c>
      <c r="B67" s="2" t="s">
        <v>396</v>
      </c>
      <c r="C67" s="2">
        <v>608.6017394</v>
      </c>
      <c r="D67" s="2">
        <f t="shared" si="1"/>
        <v>60860.17394</v>
      </c>
      <c r="E67" s="2">
        <v>5.315588661</v>
      </c>
      <c r="F67" s="2">
        <f t="shared" si="2"/>
        <v>531.5588661</v>
      </c>
      <c r="G67" s="2">
        <v>0.87</v>
      </c>
      <c r="H67" s="109">
        <f t="shared" si="3"/>
        <v>0.0006495820535</v>
      </c>
      <c r="I67" s="2">
        <v>0.704</v>
      </c>
      <c r="J67" s="2">
        <v>8395.51017</v>
      </c>
      <c r="K67" s="2">
        <v>37242.26218</v>
      </c>
      <c r="L67" s="2"/>
      <c r="N67" s="2"/>
      <c r="O67" s="2"/>
      <c r="P67" s="2"/>
    </row>
    <row r="68" ht="12.75" customHeight="1">
      <c r="A68" s="2" t="str">
        <f t="array" ref="A68">INDEX(Countries!D64:D328, MATCH(B68, Countries!B64:B328, 0))</f>
        <v>GNQ</v>
      </c>
      <c r="B68" s="2" t="s">
        <v>389</v>
      </c>
      <c r="C68" s="2">
        <v>255.5770603</v>
      </c>
      <c r="D68" s="2">
        <f t="shared" si="1"/>
        <v>25557.70603</v>
      </c>
      <c r="E68" s="2">
        <v>3.002199266</v>
      </c>
      <c r="F68" s="2">
        <f t="shared" si="2"/>
        <v>300.2199266</v>
      </c>
      <c r="G68" s="2">
        <v>1.17</v>
      </c>
      <c r="H68" s="109">
        <f t="shared" si="3"/>
        <v>0.000366878419</v>
      </c>
      <c r="I68" s="2">
        <v>0.795135934</v>
      </c>
      <c r="J68" s="2">
        <v>10870.94773</v>
      </c>
      <c r="K68" s="2">
        <v>27608.27905</v>
      </c>
      <c r="L68" s="2"/>
      <c r="N68" s="2"/>
      <c r="O68" s="2"/>
      <c r="P68" s="2"/>
    </row>
    <row r="69" ht="12.75" customHeight="1">
      <c r="A69" s="2" t="str">
        <f t="array" ref="A69">INDEX(Countries!D65:D329, MATCH(B69, Countries!B65:B329, 0))</f>
        <v>SOM</v>
      </c>
      <c r="B69" s="2" t="s">
        <v>450</v>
      </c>
      <c r="C69" s="2">
        <v>35.13411948</v>
      </c>
      <c r="D69" s="2">
        <f t="shared" si="1"/>
        <v>3513.411948</v>
      </c>
      <c r="E69" s="2">
        <v>2.87584587</v>
      </c>
      <c r="F69" s="2">
        <f t="shared" si="2"/>
        <v>287.584587</v>
      </c>
      <c r="G69" s="2">
        <v>8.19</v>
      </c>
      <c r="H69" s="109">
        <f t="shared" si="3"/>
        <v>0.0003514376271</v>
      </c>
      <c r="I69" s="2">
        <v>0.735096774</v>
      </c>
      <c r="J69" s="2">
        <v>2373.074185</v>
      </c>
      <c r="K69" s="2">
        <v>7931.059127</v>
      </c>
      <c r="L69" s="2"/>
      <c r="N69" s="2"/>
      <c r="O69" s="2"/>
      <c r="P69" s="2"/>
    </row>
    <row r="70" ht="12.75" customHeight="1">
      <c r="A70" s="2" t="str">
        <f t="array" ref="A70">INDEX(Countries!D66:D330, MATCH(B70, Countries!B66:B330, 0))</f>
        <v>YEM</v>
      </c>
      <c r="B70" s="2" t="s">
        <v>470</v>
      </c>
      <c r="C70" s="2">
        <v>15.63284603</v>
      </c>
      <c r="D70" s="2">
        <f t="shared" si="1"/>
        <v>1563.284603</v>
      </c>
      <c r="E70" s="2">
        <v>2.852110385</v>
      </c>
      <c r="F70" s="2">
        <f t="shared" si="2"/>
        <v>285.2110385</v>
      </c>
      <c r="G70" s="2">
        <v>18.24</v>
      </c>
      <c r="H70" s="109">
        <f t="shared" si="3"/>
        <v>0.0003485370744</v>
      </c>
      <c r="I70" s="2">
        <v>0.719827725</v>
      </c>
      <c r="J70" s="2">
        <v>2253.682036</v>
      </c>
      <c r="K70" s="2">
        <v>7377.17725</v>
      </c>
      <c r="L70" s="2"/>
      <c r="N70" s="2"/>
      <c r="O70" s="2"/>
      <c r="P70" s="2"/>
    </row>
    <row r="71" ht="12.75" customHeight="1">
      <c r="A71" s="2" t="str">
        <f t="array" ref="A71">INDEX(Countries!D67:D331, MATCH(B71, Countries!B67:B331, 0))</f>
        <v>TTO</v>
      </c>
      <c r="B71" s="2" t="s">
        <v>461</v>
      </c>
      <c r="C71" s="2">
        <v>81.90038786</v>
      </c>
      <c r="D71" s="2">
        <f t="shared" si="1"/>
        <v>8190.038786</v>
      </c>
      <c r="E71" s="2">
        <v>2.637169012</v>
      </c>
      <c r="F71" s="2">
        <f t="shared" si="2"/>
        <v>263.7169012</v>
      </c>
      <c r="G71" s="2">
        <v>3.22</v>
      </c>
      <c r="H71" s="109">
        <f t="shared" si="3"/>
        <v>0.0003222705464</v>
      </c>
      <c r="I71" s="2">
        <v>0.780735975</v>
      </c>
      <c r="J71" s="2">
        <v>6649.065947</v>
      </c>
      <c r="K71" s="2">
        <v>39593.8985</v>
      </c>
      <c r="L71" s="2"/>
      <c r="N71" s="2"/>
      <c r="O71" s="2"/>
      <c r="P71" s="2"/>
    </row>
    <row r="72" ht="12.75" customHeight="1">
      <c r="A72" s="2" t="str">
        <f t="array" ref="A72">INDEX(Countries!D68:D332, MATCH(B72, Countries!B68:B332, 0))</f>
        <v>FSM</v>
      </c>
      <c r="B72" s="2" t="s">
        <v>965</v>
      </c>
      <c r="C72" s="2">
        <v>87.88905463</v>
      </c>
      <c r="D72" s="2">
        <f t="shared" si="1"/>
        <v>8788.905463</v>
      </c>
      <c r="E72" s="2">
        <v>2.617909924</v>
      </c>
      <c r="F72" s="2">
        <f t="shared" si="2"/>
        <v>261.7909924</v>
      </c>
      <c r="G72" s="2">
        <v>2.98</v>
      </c>
      <c r="H72" s="109">
        <f t="shared" si="3"/>
        <v>0.0003199170238</v>
      </c>
      <c r="I72" s="2">
        <v>0.80905284</v>
      </c>
      <c r="J72" s="2">
        <v>18139.04648</v>
      </c>
      <c r="K72" s="2">
        <v>0.0</v>
      </c>
      <c r="L72" s="2"/>
      <c r="N72" s="2"/>
      <c r="O72" s="2"/>
      <c r="P72" s="2"/>
    </row>
    <row r="73" ht="12.75" customHeight="1">
      <c r="A73" s="2" t="str">
        <f t="array" ref="A73">INDEX(Countries!D1:D333, MATCH(B73, Countries!B1:B333, 0))</f>
        <v>BRN</v>
      </c>
      <c r="B73" s="2" t="s">
        <v>373</v>
      </c>
      <c r="C73" s="2">
        <v>114.6475978</v>
      </c>
      <c r="D73" s="2">
        <f t="shared" si="1"/>
        <v>11464.75978</v>
      </c>
      <c r="E73" s="2">
        <v>1.861566577</v>
      </c>
      <c r="F73" s="2">
        <f t="shared" si="2"/>
        <v>186.1566577</v>
      </c>
      <c r="G73" s="2">
        <v>1.62</v>
      </c>
      <c r="H73" s="109">
        <f t="shared" si="3"/>
        <v>0.000227489431</v>
      </c>
      <c r="I73" s="2">
        <v>0.7646816</v>
      </c>
      <c r="J73" s="2">
        <v>15649.14129</v>
      </c>
      <c r="K73" s="2">
        <v>38938.72986</v>
      </c>
      <c r="L73" s="2"/>
      <c r="N73" s="2"/>
      <c r="O73" s="2"/>
      <c r="P73" s="2"/>
    </row>
    <row r="74" ht="12.75" customHeight="1">
      <c r="A74" s="2" t="str">
        <f t="array" ref="A74">INDEX(Countries!D70:D334, MATCH(B74, Countries!B70:B334, 0))</f>
        <v>DJI</v>
      </c>
      <c r="B74" s="2" t="s">
        <v>384</v>
      </c>
      <c r="C74" s="2">
        <v>7.565063742</v>
      </c>
      <c r="D74" s="2">
        <f t="shared" si="1"/>
        <v>756.5063742</v>
      </c>
      <c r="E74" s="2">
        <v>1.638869946</v>
      </c>
      <c r="F74" s="2">
        <f t="shared" si="2"/>
        <v>163.8869946</v>
      </c>
      <c r="G74" s="2">
        <v>21.66</v>
      </c>
      <c r="H74" s="109">
        <f t="shared" si="3"/>
        <v>0.0002002751855</v>
      </c>
      <c r="I74" s="2">
        <v>0.701096774</v>
      </c>
      <c r="J74" s="2">
        <v>3326.775359</v>
      </c>
      <c r="K74" s="2">
        <v>3212.151933</v>
      </c>
      <c r="L74" s="2"/>
      <c r="N74" s="2"/>
      <c r="O74" s="2"/>
      <c r="P74" s="2"/>
    </row>
    <row r="75" ht="12.75" customHeight="1">
      <c r="A75" s="2" t="str">
        <f t="array" ref="A75">INDEX(Countries!D71:D335, MATCH(B75, Countries!B71:B335, 0))</f>
        <v>PLW</v>
      </c>
      <c r="B75" s="2" t="s">
        <v>429</v>
      </c>
      <c r="C75" s="2">
        <v>56.85928357</v>
      </c>
      <c r="D75" s="2">
        <f t="shared" si="1"/>
        <v>5685.928357</v>
      </c>
      <c r="E75" s="2">
        <v>1.545697526</v>
      </c>
      <c r="F75" s="2">
        <f t="shared" si="2"/>
        <v>154.5697526</v>
      </c>
      <c r="G75" s="2">
        <v>2.72</v>
      </c>
      <c r="H75" s="109">
        <f t="shared" si="3"/>
        <v>0.0001888892157</v>
      </c>
      <c r="I75" s="2">
        <v>0.84505284</v>
      </c>
      <c r="J75" s="2">
        <v>10525.16779</v>
      </c>
      <c r="K75" s="2">
        <v>33345.5089</v>
      </c>
      <c r="L75" s="2"/>
      <c r="N75" s="2"/>
      <c r="O75" s="2"/>
      <c r="P75" s="2"/>
    </row>
    <row r="76" ht="12.75" customHeight="1">
      <c r="A76" s="2" t="str">
        <f t="array" ref="A76">INDEX(Countries!D1:D336, MATCH(B76, Countries!B1:B336, 0))</f>
        <v>CYM</v>
      </c>
      <c r="B76" s="2" t="s">
        <v>948</v>
      </c>
      <c r="C76" s="2">
        <v>44.94656426</v>
      </c>
      <c r="D76" s="2">
        <f t="shared" si="1"/>
        <v>4494.656426</v>
      </c>
      <c r="E76" s="2">
        <v>1.4457154</v>
      </c>
      <c r="F76" s="2">
        <f t="shared" si="2"/>
        <v>144.57154</v>
      </c>
      <c r="G76" s="2">
        <v>3.22</v>
      </c>
      <c r="H76" s="109">
        <f t="shared" si="3"/>
        <v>0.0001766710779</v>
      </c>
      <c r="I76" s="2">
        <v>0.584985237</v>
      </c>
      <c r="J76" s="2">
        <v>1598.367452</v>
      </c>
      <c r="K76" s="2">
        <v>17900.25842</v>
      </c>
      <c r="L76" s="2"/>
      <c r="N76" s="2"/>
      <c r="O76" s="2"/>
      <c r="P76" s="2"/>
    </row>
    <row r="77" ht="12.75" customHeight="1">
      <c r="A77" s="2" t="str">
        <f t="array" ref="A77">INDEX(Countries!D73:D337, MATCH(B77, Countries!B73:B337, 0))</f>
        <v>GLP</v>
      </c>
      <c r="B77" s="2" t="s">
        <v>399</v>
      </c>
      <c r="C77" s="2">
        <v>34.20465845</v>
      </c>
      <c r="D77" s="2">
        <f t="shared" si="1"/>
        <v>3420.465845</v>
      </c>
      <c r="E77" s="2">
        <v>1.439930103</v>
      </c>
      <c r="F77" s="2">
        <f t="shared" si="2"/>
        <v>143.9930103</v>
      </c>
      <c r="G77" s="2">
        <v>4.21</v>
      </c>
      <c r="H77" s="109">
        <f t="shared" si="3"/>
        <v>0.000175964096</v>
      </c>
      <c r="I77" s="2">
        <v>0.612</v>
      </c>
      <c r="J77" s="2">
        <v>1547.041449</v>
      </c>
      <c r="K77" s="2">
        <v>22690.22705</v>
      </c>
      <c r="L77" s="2"/>
      <c r="N77" s="2"/>
      <c r="O77" s="2"/>
      <c r="P77" s="2"/>
    </row>
    <row r="78" ht="12.75" customHeight="1">
      <c r="A78" s="2" t="str">
        <f t="array" ref="A78">INDEX(Countries!D74:D338, MATCH(B78, Countries!B74:B338, 0))</f>
        <v>ZAF</v>
      </c>
      <c r="B78" s="2" t="s">
        <v>451</v>
      </c>
      <c r="C78" s="2">
        <v>26.55687526</v>
      </c>
      <c r="D78" s="2">
        <f t="shared" si="1"/>
        <v>2655.687526</v>
      </c>
      <c r="E78" s="2">
        <v>1.175002301</v>
      </c>
      <c r="F78" s="2">
        <f t="shared" si="2"/>
        <v>117.5002301</v>
      </c>
      <c r="G78" s="2">
        <v>4.42</v>
      </c>
      <c r="H78" s="109">
        <f t="shared" si="3"/>
        <v>0.0001435890653</v>
      </c>
      <c r="I78" s="2">
        <v>0.688</v>
      </c>
      <c r="J78" s="2">
        <v>5484.318306</v>
      </c>
      <c r="K78" s="2">
        <v>8828.35773</v>
      </c>
      <c r="L78" s="2"/>
      <c r="N78" s="2"/>
      <c r="O78" s="2"/>
      <c r="P78" s="2"/>
    </row>
    <row r="79" ht="12.75" customHeight="1">
      <c r="A79" s="2" t="str">
        <f t="array" ref="A79">INDEX(Countries!D1:D339, MATCH(B79, Countries!B1:B339, 0))</f>
        <v>ATG</v>
      </c>
      <c r="B79" s="2" t="s">
        <v>362</v>
      </c>
      <c r="C79" s="2">
        <v>8.718592477</v>
      </c>
      <c r="D79" s="2">
        <f t="shared" si="1"/>
        <v>871.8592477</v>
      </c>
      <c r="E79" s="2">
        <v>1.078090498</v>
      </c>
      <c r="F79" s="2">
        <f t="shared" si="2"/>
        <v>107.8090498</v>
      </c>
      <c r="G79" s="2">
        <v>12.37</v>
      </c>
      <c r="H79" s="109">
        <f t="shared" si="3"/>
        <v>0.0001317461309</v>
      </c>
      <c r="I79" s="2">
        <v>0.632</v>
      </c>
      <c r="J79" s="2">
        <v>739.6880539</v>
      </c>
      <c r="K79" s="2">
        <v>9960.478175</v>
      </c>
      <c r="L79" s="2"/>
      <c r="N79" s="2"/>
      <c r="O79" s="2"/>
      <c r="P79" s="2"/>
    </row>
    <row r="80" ht="12.75" customHeight="1">
      <c r="A80" s="2" t="str">
        <f t="array" ref="A80">INDEX(Countries!D76:D340, MATCH(B80, Countries!B76:B340, 0))</f>
        <v>MUS</v>
      </c>
      <c r="B80" s="2" t="s">
        <v>418</v>
      </c>
      <c r="C80" s="2">
        <v>4.468651591</v>
      </c>
      <c r="D80" s="2">
        <f t="shared" si="1"/>
        <v>446.8651591</v>
      </c>
      <c r="E80" s="2">
        <v>0.986661268</v>
      </c>
      <c r="F80" s="2">
        <f t="shared" si="2"/>
        <v>98.6661268</v>
      </c>
      <c r="G80" s="2">
        <v>22.08</v>
      </c>
      <c r="H80" s="109">
        <f t="shared" si="3"/>
        <v>0.0001205731845</v>
      </c>
      <c r="I80" s="2">
        <v>0.625841622</v>
      </c>
      <c r="J80" s="2">
        <v>3268.732984</v>
      </c>
      <c r="K80" s="2">
        <v>0.0</v>
      </c>
      <c r="L80" s="2"/>
      <c r="N80" s="2"/>
      <c r="O80" s="2"/>
      <c r="P80" s="2"/>
    </row>
    <row r="81" ht="12.75" customHeight="1">
      <c r="A81" s="2" t="str">
        <f t="array" ref="A81">INDEX(Countries!D77:D341, MATCH(B81, Countries!B77:B341, 0))</f>
        <v>TON</v>
      </c>
      <c r="B81" s="2" t="s">
        <v>460</v>
      </c>
      <c r="C81" s="2">
        <v>10.4887515</v>
      </c>
      <c r="D81" s="2">
        <f t="shared" si="1"/>
        <v>1048.87515</v>
      </c>
      <c r="E81" s="2">
        <v>0.975734183</v>
      </c>
      <c r="F81" s="2">
        <f t="shared" si="2"/>
        <v>97.5734183</v>
      </c>
      <c r="G81" s="2">
        <v>9.3</v>
      </c>
      <c r="H81" s="109">
        <f t="shared" si="3"/>
        <v>0.0001192378596</v>
      </c>
      <c r="I81" s="2">
        <v>0.716237918</v>
      </c>
      <c r="J81" s="2">
        <v>2841.528245</v>
      </c>
      <c r="K81" s="2">
        <v>0.0</v>
      </c>
      <c r="L81" s="2"/>
      <c r="N81" s="2"/>
      <c r="O81" s="2"/>
      <c r="P81" s="2"/>
    </row>
    <row r="82" ht="12.75" customHeight="1">
      <c r="A82" s="2" t="str">
        <f t="array" ref="A82">INDEX(Countries!D78:D342, MATCH(B82, Countries!B78:B342, 0))</f>
        <v>MTQ</v>
      </c>
      <c r="B82" s="2" t="s">
        <v>416</v>
      </c>
      <c r="C82" s="2">
        <v>19.50874391</v>
      </c>
      <c r="D82" s="2">
        <f t="shared" si="1"/>
        <v>1950.874391</v>
      </c>
      <c r="E82" s="2">
        <v>0.884703054</v>
      </c>
      <c r="F82" s="2">
        <f t="shared" si="2"/>
        <v>88.4703054</v>
      </c>
      <c r="G82" s="2">
        <v>4.53</v>
      </c>
      <c r="H82" s="109">
        <f t="shared" si="3"/>
        <v>0.0001081135624</v>
      </c>
      <c r="I82" s="2">
        <v>0.596</v>
      </c>
      <c r="J82" s="2">
        <v>1546.474398</v>
      </c>
      <c r="K82" s="2">
        <v>12624.55347</v>
      </c>
      <c r="L82" s="2"/>
      <c r="N82" s="2"/>
      <c r="O82" s="2"/>
      <c r="P82" s="2"/>
    </row>
    <row r="83" ht="12.75" customHeight="1">
      <c r="A83" s="2" t="str">
        <f t="array" ref="A83">INDEX(Countries!D79:D343, MATCH(B83, Countries!B79:B343, 0))</f>
        <v>SGP</v>
      </c>
      <c r="B83" s="2" t="s">
        <v>447</v>
      </c>
      <c r="C83" s="2">
        <v>7.227464571</v>
      </c>
      <c r="D83" s="2">
        <f t="shared" si="1"/>
        <v>722.7464571</v>
      </c>
      <c r="E83" s="2">
        <v>0.86270192</v>
      </c>
      <c r="F83" s="2">
        <f t="shared" si="2"/>
        <v>86.270192</v>
      </c>
      <c r="G83" s="2">
        <v>11.94</v>
      </c>
      <c r="H83" s="109">
        <f t="shared" si="3"/>
        <v>0.000105424953</v>
      </c>
      <c r="I83" s="2">
        <v>0.799764821</v>
      </c>
      <c r="J83" s="2">
        <v>5646.05727</v>
      </c>
      <c r="K83" s="2">
        <v>16165.88776</v>
      </c>
      <c r="L83" s="2"/>
      <c r="N83" s="2"/>
      <c r="O83" s="2"/>
      <c r="P83" s="2"/>
    </row>
    <row r="84" ht="12.75" customHeight="1">
      <c r="A84" s="2" t="str">
        <f t="array" ref="A84">INDEX(Countries!D80:D344, MATCH(B84, Countries!B80:B344, 0))</f>
        <v>VUT</v>
      </c>
      <c r="B84" s="2" t="s">
        <v>465</v>
      </c>
      <c r="C84" s="2">
        <v>15.84242269</v>
      </c>
      <c r="D84" s="2">
        <f t="shared" si="1"/>
        <v>1584.242269</v>
      </c>
      <c r="E84" s="2">
        <v>0.861134361</v>
      </c>
      <c r="F84" s="2">
        <f t="shared" si="2"/>
        <v>86.1134361</v>
      </c>
      <c r="G84" s="2">
        <v>5.44</v>
      </c>
      <c r="H84" s="109">
        <f t="shared" si="3"/>
        <v>0.0001052333922</v>
      </c>
      <c r="I84" s="2">
        <v>0.734237918</v>
      </c>
      <c r="J84" s="2">
        <v>3199.639865</v>
      </c>
      <c r="K84" s="2">
        <v>7070.412927</v>
      </c>
      <c r="L84" s="2"/>
      <c r="N84" s="2"/>
      <c r="O84" s="2"/>
      <c r="P84" s="2"/>
    </row>
    <row r="85" ht="12.75" customHeight="1">
      <c r="A85" s="2" t="str">
        <f t="array" ref="A85">INDEX(Countries!D1:D345, MATCH(B85, Countries!B1:B345, 0))</f>
        <v>EGY</v>
      </c>
      <c r="B85" s="2" t="s">
        <v>387</v>
      </c>
      <c r="C85" s="2">
        <v>2.263259453</v>
      </c>
      <c r="D85" s="2">
        <f t="shared" si="1"/>
        <v>226.3259453</v>
      </c>
      <c r="E85" s="2">
        <v>0.6981569</v>
      </c>
      <c r="F85" s="2">
        <f t="shared" si="2"/>
        <v>69.81569</v>
      </c>
      <c r="G85" s="2">
        <v>30.85</v>
      </c>
      <c r="H85" s="109">
        <f t="shared" si="3"/>
        <v>0.00008531702163</v>
      </c>
      <c r="I85" s="2">
        <v>0.75</v>
      </c>
      <c r="J85" s="2">
        <v>579.2056998</v>
      </c>
      <c r="K85" s="2">
        <v>674.0685914</v>
      </c>
      <c r="L85" s="2"/>
      <c r="N85" s="2"/>
      <c r="O85" s="2"/>
      <c r="P85" s="2"/>
    </row>
    <row r="86" ht="12.75" customHeight="1">
      <c r="A86" s="2" t="str">
        <f t="array" ref="A86">INDEX(Countries!D82:D346, MATCH(B86, Countries!B82:B346, 0))</f>
        <v>TLS</v>
      </c>
      <c r="B86" s="2" t="s">
        <v>458</v>
      </c>
      <c r="C86" s="2">
        <v>10.54270797</v>
      </c>
      <c r="D86" s="2">
        <f t="shared" si="1"/>
        <v>1054.270797</v>
      </c>
      <c r="E86" s="2">
        <v>0.601036644</v>
      </c>
      <c r="F86" s="2">
        <f t="shared" si="2"/>
        <v>60.1036644</v>
      </c>
      <c r="G86" s="2">
        <v>5.7</v>
      </c>
      <c r="H86" s="109">
        <f t="shared" si="3"/>
        <v>0.00007344861357</v>
      </c>
      <c r="I86" s="2">
        <v>0.704</v>
      </c>
      <c r="J86" s="2">
        <v>3001.29268</v>
      </c>
      <c r="K86" s="2">
        <v>2939.717507</v>
      </c>
      <c r="L86" s="2"/>
      <c r="N86" s="2"/>
      <c r="O86" s="2"/>
      <c r="P86" s="2"/>
    </row>
    <row r="87" ht="12.75" customHeight="1">
      <c r="A87" s="2" t="str">
        <f t="array" ref="A87">INDEX(Countries!D83:D347, MATCH(B87, Countries!B83:B347, 0))</f>
        <v>TWN</v>
      </c>
      <c r="B87" s="2" t="s">
        <v>980</v>
      </c>
      <c r="C87" s="2">
        <v>1.669663274</v>
      </c>
      <c r="D87" s="2">
        <f t="shared" si="1"/>
        <v>166.9663274</v>
      </c>
      <c r="E87" s="2">
        <v>0.57863804</v>
      </c>
      <c r="F87" s="2">
        <f t="shared" si="2"/>
        <v>57.863804</v>
      </c>
      <c r="G87" s="2">
        <v>34.66</v>
      </c>
      <c r="H87" s="109">
        <f t="shared" si="3"/>
        <v>0.00007071143202</v>
      </c>
      <c r="I87" s="2">
        <v>0.765341716</v>
      </c>
      <c r="J87" s="2">
        <v>1855.475423</v>
      </c>
      <c r="K87" s="2">
        <v>8914.239347</v>
      </c>
      <c r="L87" s="2"/>
      <c r="N87" s="2"/>
      <c r="O87" s="2"/>
      <c r="P87" s="2"/>
    </row>
    <row r="88" ht="12.75" customHeight="1">
      <c r="A88" s="2" t="str">
        <f t="array" ref="A88">INDEX(Countries!D84:D348, MATCH(B88, Countries!B84:B348, 0))</f>
        <v>QAT</v>
      </c>
      <c r="B88" s="2" t="s">
        <v>435</v>
      </c>
      <c r="C88" s="2">
        <v>0.53359259</v>
      </c>
      <c r="D88" s="2">
        <f t="shared" si="1"/>
        <v>53.359259</v>
      </c>
      <c r="E88" s="2">
        <v>0.549755286</v>
      </c>
      <c r="F88" s="2">
        <f t="shared" si="2"/>
        <v>54.9755286</v>
      </c>
      <c r="G88" s="2">
        <v>103.03</v>
      </c>
      <c r="H88" s="109">
        <f t="shared" si="3"/>
        <v>0.00006718186646</v>
      </c>
      <c r="I88" s="2">
        <v>0.664456722</v>
      </c>
      <c r="J88" s="2">
        <v>323.3705423</v>
      </c>
      <c r="K88" s="2">
        <v>1120.490871</v>
      </c>
      <c r="L88" s="2"/>
      <c r="N88" s="2"/>
      <c r="O88" s="2"/>
      <c r="P88" s="2"/>
    </row>
    <row r="89" ht="12.75" customHeight="1">
      <c r="A89" s="2" t="str">
        <f t="array" ref="A89">INDEX(Countries!D85:D349, MATCH(B89, Countries!B85:B349, 0))</f>
        <v>VIR</v>
      </c>
      <c r="B89" s="2" t="s">
        <v>468</v>
      </c>
      <c r="C89" s="2">
        <v>2.642122658</v>
      </c>
      <c r="D89" s="2">
        <f t="shared" si="1"/>
        <v>264.2122658</v>
      </c>
      <c r="E89" s="2">
        <v>0.54611497</v>
      </c>
      <c r="F89" s="2">
        <f t="shared" si="2"/>
        <v>54.611497</v>
      </c>
      <c r="G89" s="2">
        <v>20.67</v>
      </c>
      <c r="H89" s="109">
        <f t="shared" si="3"/>
        <v>0.00006673700813</v>
      </c>
      <c r="I89" s="2">
        <v>0.596</v>
      </c>
      <c r="J89" s="2">
        <v>452.7755373</v>
      </c>
      <c r="K89" s="2">
        <v>4839.994712</v>
      </c>
      <c r="L89" s="2"/>
      <c r="N89" s="2"/>
      <c r="O89" s="2"/>
      <c r="P89" s="2"/>
    </row>
    <row r="90" ht="12.75" customHeight="1">
      <c r="A90" s="2" t="str">
        <f t="array" ref="A90">INDEX(Countries!D1:D350, MATCH(B90, Countries!B1:B350, 0))</f>
        <v>BEN</v>
      </c>
      <c r="B90" s="2" t="s">
        <v>368</v>
      </c>
      <c r="C90" s="2">
        <v>29.00777687</v>
      </c>
      <c r="D90" s="2">
        <f t="shared" si="1"/>
        <v>2900.777687</v>
      </c>
      <c r="E90" s="2">
        <v>0.538120075</v>
      </c>
      <c r="F90" s="2">
        <f t="shared" si="2"/>
        <v>53.8120075</v>
      </c>
      <c r="G90" s="2">
        <v>1.86</v>
      </c>
      <c r="H90" s="109">
        <f t="shared" si="3"/>
        <v>0.00006576000621</v>
      </c>
      <c r="I90" s="2">
        <v>0.623594606</v>
      </c>
      <c r="J90" s="2">
        <v>606.7808943</v>
      </c>
      <c r="K90" s="2">
        <v>7047.260786</v>
      </c>
      <c r="L90" s="2"/>
      <c r="N90" s="2"/>
      <c r="O90" s="2"/>
      <c r="P90" s="2"/>
    </row>
    <row r="91" ht="12.75" customHeight="1">
      <c r="A91" s="2" t="str">
        <f t="array" ref="A91">INDEX(Countries!D2:D351, MATCH(B91, Countries!B2:B351, 0))</f>
        <v>BES</v>
      </c>
      <c r="B91" s="2" t="s">
        <v>370</v>
      </c>
      <c r="C91" s="2">
        <v>1.997913911</v>
      </c>
      <c r="D91" s="2">
        <f t="shared" si="1"/>
        <v>199.7913911</v>
      </c>
      <c r="E91" s="2">
        <v>0.48802118</v>
      </c>
      <c r="F91" s="2">
        <f t="shared" si="2"/>
        <v>48.802118</v>
      </c>
      <c r="G91" s="2">
        <v>24.43</v>
      </c>
      <c r="H91" s="109">
        <f t="shared" si="3"/>
        <v>0.00005963775989</v>
      </c>
      <c r="I91" s="2">
        <v>0.596</v>
      </c>
      <c r="J91" s="2">
        <v>585.4041665</v>
      </c>
      <c r="K91" s="2">
        <v>2127.133856</v>
      </c>
      <c r="L91" s="2"/>
      <c r="N91" s="2"/>
      <c r="O91" s="2"/>
      <c r="P91" s="2"/>
    </row>
    <row r="92" ht="12.75" customHeight="1">
      <c r="A92" s="2" t="str">
        <f t="array" ref="A92">INDEX(Countries!D3:D352, MATCH(B92, Countries!B3:B352, 0))</f>
        <v>JPN</v>
      </c>
      <c r="B92" s="2" t="s">
        <v>409</v>
      </c>
      <c r="C92" s="2">
        <v>10.40661923</v>
      </c>
      <c r="D92" s="2">
        <f t="shared" si="1"/>
        <v>1040.661923</v>
      </c>
      <c r="E92" s="2">
        <v>0.486682059</v>
      </c>
      <c r="F92" s="2">
        <f t="shared" si="2"/>
        <v>48.6682059</v>
      </c>
      <c r="G92" s="2">
        <v>4.68</v>
      </c>
      <c r="H92" s="109">
        <f t="shared" si="3"/>
        <v>0.00005947411499</v>
      </c>
      <c r="I92" s="2">
        <v>0.80905284</v>
      </c>
      <c r="J92" s="2">
        <v>2163.961357</v>
      </c>
      <c r="K92" s="2">
        <v>11783.00761</v>
      </c>
      <c r="L92" s="2"/>
      <c r="N92" s="2"/>
      <c r="O92" s="2"/>
      <c r="P92" s="2"/>
    </row>
    <row r="93" ht="12.75" customHeight="1">
      <c r="A93" s="2" t="str">
        <f t="array" ref="A93">INDEX(Countries!D4:D353, MATCH(B93, Countries!B4:B353, 0))</f>
        <v>BHR</v>
      </c>
      <c r="B93" s="2" t="s">
        <v>364</v>
      </c>
      <c r="C93" s="2">
        <v>0.051838208</v>
      </c>
      <c r="D93" s="2">
        <f t="shared" si="1"/>
        <v>5.1838208</v>
      </c>
      <c r="E93" s="2">
        <v>0.434479824</v>
      </c>
      <c r="F93" s="2">
        <f t="shared" si="2"/>
        <v>43.4479824</v>
      </c>
      <c r="G93" s="2">
        <v>838.15</v>
      </c>
      <c r="H93" s="109">
        <f t="shared" si="3"/>
        <v>0.00005309483376</v>
      </c>
      <c r="I93" s="2">
        <v>0.642913444</v>
      </c>
      <c r="J93" s="2">
        <v>175.7701253</v>
      </c>
      <c r="K93" s="2">
        <v>983.5749481</v>
      </c>
      <c r="L93" s="2"/>
      <c r="N93" s="2"/>
      <c r="O93" s="2"/>
      <c r="P93" s="2"/>
    </row>
    <row r="94" ht="12.75" customHeight="1">
      <c r="A94" s="2" t="str">
        <f t="array" ref="A94">INDEX(Countries!D5:D354, MATCH(B94, Countries!B5:B354, 0))</f>
        <v>OMN</v>
      </c>
      <c r="B94" s="2" t="s">
        <v>427</v>
      </c>
      <c r="C94" s="2">
        <v>1.477999229</v>
      </c>
      <c r="D94" s="2">
        <f t="shared" si="1"/>
        <v>147.7999229</v>
      </c>
      <c r="E94" s="2">
        <v>0.395196637</v>
      </c>
      <c r="F94" s="2">
        <f t="shared" si="2"/>
        <v>39.5196637</v>
      </c>
      <c r="G94" s="2">
        <v>26.74</v>
      </c>
      <c r="H94" s="109">
        <f t="shared" si="3"/>
        <v>0.00004829430179</v>
      </c>
      <c r="I94" s="2">
        <v>0.709924051</v>
      </c>
      <c r="J94" s="2">
        <v>456.2497139</v>
      </c>
      <c r="K94" s="2">
        <v>486.4076053</v>
      </c>
      <c r="L94" s="2"/>
      <c r="N94" s="2"/>
      <c r="O94" s="2"/>
      <c r="P94" s="2"/>
    </row>
    <row r="95" ht="12.75" customHeight="1">
      <c r="A95" s="2" t="str">
        <f t="array" ref="A95">INDEX(Countries!D6:D355, MATCH(B95, Countries!B6:B355, 0))</f>
        <v>MYT</v>
      </c>
      <c r="B95" s="2" t="s">
        <v>419</v>
      </c>
      <c r="C95" s="2">
        <v>6.784400497</v>
      </c>
      <c r="D95" s="2">
        <f t="shared" si="1"/>
        <v>678.4400497</v>
      </c>
      <c r="E95" s="2">
        <v>0.392142228</v>
      </c>
      <c r="F95" s="2">
        <f t="shared" si="2"/>
        <v>39.2142228</v>
      </c>
      <c r="G95" s="2">
        <v>5.78</v>
      </c>
      <c r="H95" s="109">
        <f t="shared" si="3"/>
        <v>0.00004792104318</v>
      </c>
      <c r="I95" s="2">
        <v>0.80192091</v>
      </c>
      <c r="J95" s="2">
        <v>1516.499249</v>
      </c>
      <c r="K95" s="2">
        <v>1589.89725</v>
      </c>
      <c r="L95" s="2"/>
      <c r="N95" s="2"/>
      <c r="O95" s="2"/>
      <c r="P95" s="2"/>
    </row>
    <row r="96" ht="12.75" customHeight="1">
      <c r="A96" s="2" t="str">
        <f t="array" ref="A96">INDEX(Countries!D7:D356, MATCH(B96, Countries!B7:B356, 0))</f>
        <v>COD</v>
      </c>
      <c r="B96" s="2" t="s">
        <v>1401</v>
      </c>
      <c r="C96" s="2">
        <v>236.5783498</v>
      </c>
      <c r="D96" s="2">
        <f t="shared" si="1"/>
        <v>23657.83498</v>
      </c>
      <c r="E96" s="2">
        <v>0.344136064</v>
      </c>
      <c r="F96" s="2">
        <f t="shared" si="2"/>
        <v>34.4136064</v>
      </c>
      <c r="G96" s="2">
        <v>0.15</v>
      </c>
      <c r="H96" s="109">
        <f t="shared" si="3"/>
        <v>0.00004205453533</v>
      </c>
      <c r="I96" s="2">
        <v>0.777853659</v>
      </c>
      <c r="J96" s="2">
        <v>426.4587731</v>
      </c>
      <c r="K96" s="2">
        <v>927.8330468</v>
      </c>
      <c r="L96" s="2"/>
      <c r="N96" s="2"/>
      <c r="O96" s="2"/>
      <c r="P96" s="2"/>
    </row>
    <row r="97" ht="12.75" customHeight="1">
      <c r="A97" s="2" t="str">
        <f t="array" ref="A97">INDEX(Countries!D8:D357, MATCH(B97, Countries!B8:B357, 0))</f>
        <v>VGB</v>
      </c>
      <c r="B97" s="2" t="s">
        <v>945</v>
      </c>
      <c r="C97" s="2">
        <v>0.989523315</v>
      </c>
      <c r="D97" s="2">
        <f t="shared" si="1"/>
        <v>98.9523315</v>
      </c>
      <c r="E97" s="2">
        <v>0.244047511</v>
      </c>
      <c r="F97" s="2">
        <f t="shared" si="2"/>
        <v>24.4047511</v>
      </c>
      <c r="G97" s="2">
        <v>24.66</v>
      </c>
      <c r="H97" s="109">
        <f t="shared" si="3"/>
        <v>0.00002982339181</v>
      </c>
      <c r="I97" s="2">
        <v>0.596</v>
      </c>
      <c r="J97" s="2">
        <v>79.08880054</v>
      </c>
      <c r="K97" s="2">
        <v>1752.670597</v>
      </c>
      <c r="L97" s="2"/>
      <c r="N97" s="2"/>
      <c r="O97" s="2"/>
      <c r="P97" s="2"/>
    </row>
    <row r="98" ht="12.75" customHeight="1">
      <c r="A98" s="2" t="str">
        <f t="array" ref="A98">INDEX(Countries!D9:D358, MATCH(B98, Countries!B9:B358, 0))</f>
        <v>WSM</v>
      </c>
      <c r="B98" s="2" t="s">
        <v>441</v>
      </c>
      <c r="C98" s="2">
        <v>2.351479814</v>
      </c>
      <c r="D98" s="2">
        <f t="shared" si="1"/>
        <v>235.1479814</v>
      </c>
      <c r="E98" s="2">
        <v>0.163869179</v>
      </c>
      <c r="F98" s="2">
        <f t="shared" si="2"/>
        <v>16.3869179</v>
      </c>
      <c r="G98" s="2">
        <v>6.97</v>
      </c>
      <c r="H98" s="109">
        <f t="shared" si="3"/>
        <v>0.00002002534142</v>
      </c>
      <c r="I98" s="2">
        <v>0.820489204</v>
      </c>
      <c r="J98" s="2">
        <v>822.1565137</v>
      </c>
      <c r="K98" s="2">
        <v>0.0</v>
      </c>
      <c r="L98" s="2"/>
      <c r="N98" s="2"/>
      <c r="O98" s="2"/>
      <c r="P98" s="2"/>
    </row>
    <row r="99" ht="12.75" customHeight="1">
      <c r="A99" s="2" t="str">
        <f t="array" ref="A99">INDEX(Countries!D10:D359, MATCH(B99, Countries!B10:B359, 0))</f>
        <v>GRD</v>
      </c>
      <c r="B99" s="2" t="s">
        <v>398</v>
      </c>
      <c r="C99" s="2">
        <v>1.944465714</v>
      </c>
      <c r="D99" s="2">
        <f t="shared" si="1"/>
        <v>194.4465714</v>
      </c>
      <c r="E99" s="2">
        <v>0.142104772</v>
      </c>
      <c r="F99" s="2">
        <f t="shared" si="2"/>
        <v>14.2104772</v>
      </c>
      <c r="G99" s="2">
        <v>7.31</v>
      </c>
      <c r="H99" s="109">
        <f t="shared" si="3"/>
        <v>0.00001736566079</v>
      </c>
      <c r="I99" s="2">
        <v>0.632</v>
      </c>
      <c r="J99" s="2">
        <v>268.8362605</v>
      </c>
      <c r="K99" s="2">
        <v>2089.021698</v>
      </c>
      <c r="L99" s="2"/>
      <c r="N99" s="2"/>
      <c r="O99" s="2"/>
      <c r="P99" s="2"/>
    </row>
    <row r="100" ht="12.75" customHeight="1">
      <c r="A100" s="2" t="str">
        <f t="array" ref="A100">INDEX(Countries!D11:D360, MATCH(B100, Countries!B11:B360, 0))</f>
        <v>COG</v>
      </c>
      <c r="B100" s="2" t="s">
        <v>436</v>
      </c>
      <c r="C100" s="2">
        <v>20.16536127</v>
      </c>
      <c r="D100" s="2">
        <f t="shared" si="1"/>
        <v>2016.536127</v>
      </c>
      <c r="E100" s="2">
        <v>0.139436481</v>
      </c>
      <c r="F100" s="2">
        <f t="shared" si="2"/>
        <v>13.9436481</v>
      </c>
      <c r="G100" s="2">
        <v>0.69</v>
      </c>
      <c r="H100" s="109">
        <f t="shared" si="3"/>
        <v>0.00001703958704</v>
      </c>
      <c r="I100" s="2">
        <v>0.745707317</v>
      </c>
      <c r="J100" s="2">
        <v>679.5662314</v>
      </c>
      <c r="K100" s="2">
        <v>678.3308505</v>
      </c>
      <c r="L100" s="2"/>
      <c r="N100" s="2"/>
      <c r="O100" s="2"/>
      <c r="P100" s="2"/>
    </row>
    <row r="101" ht="12.75" customHeight="1">
      <c r="A101" s="2" t="str">
        <f t="array" ref="A101">INDEX(Countries!D97:D361, MATCH(B101, Countries!B97:B361, 0))</f>
        <v>MRT</v>
      </c>
      <c r="B101" s="2" t="s">
        <v>417</v>
      </c>
      <c r="C101" s="2">
        <v>3.527325049</v>
      </c>
      <c r="D101" s="2">
        <f t="shared" si="1"/>
        <v>352.7325049</v>
      </c>
      <c r="E101" s="2">
        <v>0.064151731</v>
      </c>
      <c r="F101" s="2">
        <f t="shared" si="2"/>
        <v>6.4151731</v>
      </c>
      <c r="G101" s="2">
        <v>1.82</v>
      </c>
      <c r="H101" s="109">
        <f t="shared" si="3"/>
        <v>0.000007839548132</v>
      </c>
      <c r="I101" s="2">
        <v>0.621384615</v>
      </c>
      <c r="J101" s="2">
        <v>47.06741092</v>
      </c>
      <c r="K101" s="2">
        <v>492.8385834</v>
      </c>
      <c r="L101" s="2"/>
      <c r="N101" s="2"/>
      <c r="O101" s="2"/>
      <c r="P101" s="2"/>
    </row>
    <row r="102" ht="12.75" customHeight="1">
      <c r="A102" s="2" t="str">
        <f t="array" ref="A102">INDEX(Countries!D1:D362, MATCH(B102, Countries!B1:B362, 0))</f>
        <v>KNA</v>
      </c>
      <c r="B102" s="2" t="s">
        <v>437</v>
      </c>
      <c r="C102" s="2">
        <v>0.345625661</v>
      </c>
      <c r="D102" s="2">
        <f t="shared" si="1"/>
        <v>34.5625661</v>
      </c>
      <c r="E102" s="2">
        <v>0.062249407</v>
      </c>
      <c r="F102" s="2">
        <f t="shared" si="2"/>
        <v>6.2249407</v>
      </c>
      <c r="G102" s="2">
        <v>18.01</v>
      </c>
      <c r="H102" s="109">
        <f t="shared" si="3"/>
        <v>0.000007607078013</v>
      </c>
      <c r="I102" s="2">
        <v>0.564</v>
      </c>
      <c r="J102" s="2">
        <v>29.31805522</v>
      </c>
      <c r="K102" s="2">
        <v>658.5587887</v>
      </c>
      <c r="L102" s="2"/>
      <c r="N102" s="2"/>
      <c r="O102" s="2"/>
      <c r="P102" s="2"/>
    </row>
    <row r="103" ht="12.75" customHeight="1">
      <c r="A103" s="2" t="str">
        <f t="array" ref="A103">INDEX(Countries!D2:D363, MATCH(B103, Countries!B2:B363, 0))</f>
        <v>ABW</v>
      </c>
      <c r="B103" s="2" t="s">
        <v>363</v>
      </c>
      <c r="C103" s="2">
        <v>0.47371025</v>
      </c>
      <c r="D103" s="2">
        <f t="shared" si="1"/>
        <v>47.371025</v>
      </c>
      <c r="E103" s="2">
        <v>0.056435415</v>
      </c>
      <c r="F103" s="2">
        <f t="shared" si="2"/>
        <v>5.6435415</v>
      </c>
      <c r="G103" s="2">
        <v>11.91</v>
      </c>
      <c r="H103" s="109">
        <f t="shared" si="3"/>
        <v>0.000006896589466</v>
      </c>
      <c r="I103" s="2">
        <v>0.59716783</v>
      </c>
      <c r="J103" s="2">
        <v>50.59518279</v>
      </c>
      <c r="K103" s="2">
        <v>255.5166295</v>
      </c>
      <c r="L103" s="2"/>
      <c r="N103" s="2"/>
      <c r="O103" s="2"/>
      <c r="P103" s="2"/>
    </row>
    <row r="104" ht="12.75" customHeight="1">
      <c r="A104" s="2" t="str">
        <f t="array" ref="A104">INDEX(Countries!D3:D364, MATCH(B104, Countries!B3:B364, 0))</f>
        <v>COM</v>
      </c>
      <c r="B104" s="2" t="s">
        <v>377</v>
      </c>
      <c r="C104" s="2">
        <v>0.968392706</v>
      </c>
      <c r="D104" s="2">
        <f t="shared" si="1"/>
        <v>96.8392706</v>
      </c>
      <c r="E104" s="2">
        <v>0.036302358</v>
      </c>
      <c r="F104" s="2">
        <f t="shared" si="2"/>
        <v>3.6302358</v>
      </c>
      <c r="G104" s="2">
        <v>3.75</v>
      </c>
      <c r="H104" s="109">
        <f t="shared" si="3"/>
        <v>0.000004436265061</v>
      </c>
      <c r="I104" s="2">
        <v>0.82592091</v>
      </c>
      <c r="J104" s="2">
        <v>273.989921</v>
      </c>
      <c r="K104" s="2">
        <v>197.0590324</v>
      </c>
      <c r="L104" s="2"/>
      <c r="N104" s="2"/>
      <c r="O104" s="2"/>
      <c r="P104" s="2"/>
    </row>
    <row r="105" ht="12.75" customHeight="1">
      <c r="A105" s="2" t="str">
        <f t="array" ref="A105">INDEX(Countries!D4:D365, MATCH(B105, Countries!B4:B365, 0))</f>
        <v>LCA</v>
      </c>
      <c r="B105" s="2" t="s">
        <v>438</v>
      </c>
      <c r="C105" s="2">
        <v>1.62707639</v>
      </c>
      <c r="D105" s="2">
        <f t="shared" si="1"/>
        <v>162.707639</v>
      </c>
      <c r="E105" s="2">
        <v>0.027980262</v>
      </c>
      <c r="F105" s="2">
        <f t="shared" si="2"/>
        <v>2.7980262</v>
      </c>
      <c r="G105" s="2">
        <v>1.72</v>
      </c>
      <c r="H105" s="109">
        <f t="shared" si="3"/>
        <v>0.000003419278128</v>
      </c>
      <c r="I105" s="2">
        <v>0.644</v>
      </c>
      <c r="J105" s="2">
        <v>56.68547641</v>
      </c>
      <c r="K105" s="2">
        <v>247.7436732</v>
      </c>
      <c r="L105" s="2"/>
      <c r="N105" s="2"/>
      <c r="O105" s="2"/>
      <c r="P105" s="2"/>
    </row>
    <row r="106" ht="12.75" customHeight="1">
      <c r="A106" s="2" t="str">
        <f t="array" ref="A106">INDEX(Countries!D5:D366, MATCH(B106, Countries!B5:B366, 0))</f>
        <v>VCT</v>
      </c>
      <c r="B106" s="2" t="s">
        <v>439</v>
      </c>
      <c r="C106" s="2">
        <v>0.328845104</v>
      </c>
      <c r="D106" s="2">
        <f t="shared" si="1"/>
        <v>32.8845104</v>
      </c>
      <c r="E106" s="2">
        <v>0.022577833</v>
      </c>
      <c r="F106" s="2">
        <f t="shared" si="2"/>
        <v>2.2577833</v>
      </c>
      <c r="G106" s="2">
        <v>6.87</v>
      </c>
      <c r="H106" s="109">
        <f t="shared" si="3"/>
        <v>0.000002759083906</v>
      </c>
      <c r="I106" s="2">
        <v>0.62</v>
      </c>
      <c r="J106" s="2">
        <v>32.6739595</v>
      </c>
      <c r="K106" s="2">
        <v>336.9752209</v>
      </c>
      <c r="L106" s="2"/>
      <c r="N106" s="2"/>
      <c r="O106" s="2"/>
      <c r="P106" s="2"/>
    </row>
    <row r="107" ht="12.75" customHeight="1">
      <c r="A107" s="2" t="str">
        <f t="array" ref="A107">INDEX(Countries!D6:D367, MATCH(B107, Countries!B6:B367, 0))</f>
        <v>GUM</v>
      </c>
      <c r="B107" s="2" t="s">
        <v>400</v>
      </c>
      <c r="C107" s="2">
        <v>0.530087492</v>
      </c>
      <c r="D107" s="2">
        <f t="shared" si="1"/>
        <v>53.0087492</v>
      </c>
      <c r="E107" s="2">
        <v>0.021177971</v>
      </c>
      <c r="F107" s="2">
        <f t="shared" si="2"/>
        <v>2.1177971</v>
      </c>
      <c r="G107" s="2">
        <v>4.0</v>
      </c>
      <c r="H107" s="109">
        <f t="shared" si="3"/>
        <v>0.000002588016261</v>
      </c>
      <c r="I107" s="2">
        <v>0.75705284</v>
      </c>
      <c r="J107" s="2">
        <v>76.89112756</v>
      </c>
      <c r="K107" s="2">
        <v>0.0</v>
      </c>
      <c r="L107" s="2"/>
      <c r="N107" s="2"/>
      <c r="O107" s="2"/>
      <c r="P107" s="2"/>
    </row>
    <row r="108" ht="12.75" customHeight="1">
      <c r="A108" s="2" t="str">
        <f t="array" ref="A108">INDEX(Countries!D7:D368, MATCH(B108, Countries!B7:B368, 0))</f>
        <v>PYF</v>
      </c>
      <c r="B108" s="2" t="s">
        <v>393</v>
      </c>
      <c r="C108" s="2">
        <v>1.275382277</v>
      </c>
      <c r="D108" s="2">
        <f t="shared" si="1"/>
        <v>127.5382277</v>
      </c>
      <c r="E108" s="2">
        <v>0.018733769</v>
      </c>
      <c r="F108" s="2">
        <f t="shared" si="2"/>
        <v>1.8733769</v>
      </c>
      <c r="G108" s="2">
        <v>1.47</v>
      </c>
      <c r="H108" s="109">
        <f t="shared" si="3"/>
        <v>0.000002289326905</v>
      </c>
      <c r="I108" s="2">
        <v>0.734489204</v>
      </c>
      <c r="J108" s="2">
        <v>90.72045336</v>
      </c>
      <c r="K108" s="2">
        <v>0.0</v>
      </c>
      <c r="L108" s="2"/>
      <c r="N108" s="2"/>
      <c r="O108" s="2"/>
      <c r="P108" s="2"/>
    </row>
    <row r="109" ht="12.75" customHeight="1">
      <c r="A109" s="2" t="str">
        <f t="array" ref="A109">INDEX(Countries!D8:D369, MATCH(B109, Countries!B8:B369, 0))</f>
        <v>AIA</v>
      </c>
      <c r="B109" s="2" t="s">
        <v>361</v>
      </c>
      <c r="C109" s="2">
        <v>0.038368821</v>
      </c>
      <c r="D109" s="2">
        <f t="shared" si="1"/>
        <v>3.8368821</v>
      </c>
      <c r="E109" s="2">
        <v>0.015713774</v>
      </c>
      <c r="F109" s="2">
        <f t="shared" si="2"/>
        <v>1.5713774</v>
      </c>
      <c r="G109" s="2">
        <v>40.95</v>
      </c>
      <c r="H109" s="109">
        <f t="shared" si="3"/>
        <v>0.00000192027379</v>
      </c>
      <c r="I109" s="2">
        <v>0.62</v>
      </c>
      <c r="J109" s="2">
        <v>3.001390917</v>
      </c>
      <c r="K109" s="2">
        <v>111.8713224</v>
      </c>
      <c r="L109" s="2"/>
      <c r="N109" s="2"/>
      <c r="O109" s="2"/>
      <c r="P109" s="2"/>
    </row>
    <row r="110" ht="12.75" customHeight="1">
      <c r="A110" s="2" t="str">
        <f t="array" ref="A110">INDEX(Countries!D9:D370, MATCH(B110, Countries!B9:B370, 0))</f>
        <v>SYC</v>
      </c>
      <c r="B110" s="2" t="s">
        <v>445</v>
      </c>
      <c r="C110" s="2">
        <v>3.842459294</v>
      </c>
      <c r="D110" s="2">
        <f t="shared" si="1"/>
        <v>384.2459294</v>
      </c>
      <c r="E110" s="2">
        <v>0.01543783</v>
      </c>
      <c r="F110" s="2">
        <f t="shared" si="2"/>
        <v>1.543783</v>
      </c>
      <c r="G110" s="2">
        <v>0.4</v>
      </c>
      <c r="H110" s="109">
        <f t="shared" si="3"/>
        <v>0.000001886552544</v>
      </c>
      <c r="I110" s="2">
        <v>0.749841622</v>
      </c>
      <c r="J110" s="2">
        <v>20.76475545</v>
      </c>
      <c r="K110" s="2">
        <v>0.0</v>
      </c>
      <c r="L110" s="2"/>
      <c r="N110" s="2"/>
      <c r="O110" s="2"/>
      <c r="P110" s="2"/>
    </row>
    <row r="111" ht="12.75" customHeight="1">
      <c r="A111" s="2" t="str">
        <f t="array" ref="A111">INDEX(Countries!D10:D371, MATCH(B111, Countries!B10:B371, 0))</f>
        <v>BRB</v>
      </c>
      <c r="B111" s="2" t="s">
        <v>366</v>
      </c>
      <c r="C111" s="2">
        <v>0.107765482</v>
      </c>
      <c r="D111" s="2">
        <f t="shared" si="1"/>
        <v>10.7765482</v>
      </c>
      <c r="E111" s="2">
        <v>0.012420951</v>
      </c>
      <c r="F111" s="2">
        <f t="shared" si="2"/>
        <v>1.2420951</v>
      </c>
      <c r="G111" s="2">
        <v>11.53</v>
      </c>
      <c r="H111" s="109">
        <f t="shared" si="3"/>
        <v>0.000001517880215</v>
      </c>
      <c r="I111" s="2">
        <v>0.556</v>
      </c>
      <c r="J111" s="2">
        <v>18.49141944</v>
      </c>
      <c r="K111" s="2">
        <v>88.22542044</v>
      </c>
      <c r="L111" s="2"/>
      <c r="N111" s="2"/>
      <c r="O111" s="2"/>
      <c r="P111" s="2"/>
    </row>
    <row r="112" ht="12.75" customHeight="1">
      <c r="A112" s="2" t="str">
        <f t="array" ref="A112">INDEX(Countries!D11:D372, MATCH(B112, Countries!B11:B372, 0))</f>
        <v>MAF</v>
      </c>
      <c r="B112" s="2" t="s">
        <v>440</v>
      </c>
      <c r="C112" s="2">
        <v>0.010487315</v>
      </c>
      <c r="D112" s="2">
        <f t="shared" si="1"/>
        <v>1.0487315</v>
      </c>
      <c r="E112" s="2">
        <v>0.004941287</v>
      </c>
      <c r="F112" s="2">
        <f t="shared" si="2"/>
        <v>0.4941287</v>
      </c>
      <c r="G112" s="2">
        <v>47.12</v>
      </c>
      <c r="H112" s="109">
        <f t="shared" si="3"/>
        <v>0.0000006038411851</v>
      </c>
      <c r="I112" s="2">
        <v>0.536</v>
      </c>
      <c r="J112" s="2">
        <v>2.391606205</v>
      </c>
      <c r="K112" s="2">
        <v>48.74270489</v>
      </c>
      <c r="L112" s="2"/>
      <c r="N112" s="2"/>
      <c r="O112" s="2"/>
      <c r="P112" s="2"/>
    </row>
    <row r="113" ht="12.75" customHeight="1">
      <c r="A113" s="2" t="str">
        <f t="array" ref="A113">INDEX(Countries!D1:D373, MATCH(B113, Countries!B1:B373, 0))</f>
        <v>ASM</v>
      </c>
      <c r="B113" s="2" t="s">
        <v>359</v>
      </c>
      <c r="C113" s="2">
        <v>0.320043169</v>
      </c>
      <c r="D113" s="2">
        <f t="shared" si="1"/>
        <v>32.0043169</v>
      </c>
      <c r="E113" s="2">
        <v>0.00442066</v>
      </c>
      <c r="F113" s="2">
        <f t="shared" si="2"/>
        <v>0.442066</v>
      </c>
      <c r="G113" s="2">
        <v>1.38</v>
      </c>
      <c r="H113" s="109">
        <f t="shared" si="3"/>
        <v>0.000000540218889</v>
      </c>
      <c r="I113" s="2">
        <v>0.830489204</v>
      </c>
      <c r="J113" s="2">
        <v>22.59378615</v>
      </c>
      <c r="K113" s="2">
        <v>0.0</v>
      </c>
      <c r="L113" s="2"/>
      <c r="N113" s="2"/>
      <c r="O113" s="2"/>
      <c r="P113" s="2"/>
    </row>
    <row r="114" ht="12.75" customHeight="1">
      <c r="A114" s="2" t="str">
        <f t="array" ref="A114">INDEX(Countries!D13:D374, MATCH(B114, Countries!B13:B374, 0))</f>
        <v>DMA</v>
      </c>
      <c r="B114" s="2" t="s">
        <v>385</v>
      </c>
      <c r="C114" s="2">
        <v>0.01430039</v>
      </c>
      <c r="D114" s="2">
        <f t="shared" si="1"/>
        <v>1.430039</v>
      </c>
      <c r="E114" s="2">
        <v>4.55016E-4</v>
      </c>
      <c r="F114" s="2">
        <f t="shared" si="2"/>
        <v>0.0455016</v>
      </c>
      <c r="G114" s="2">
        <v>3.18</v>
      </c>
      <c r="H114" s="109">
        <f t="shared" si="3"/>
        <v>0.0000000556044206</v>
      </c>
      <c r="I114" s="2">
        <v>0.588</v>
      </c>
      <c r="J114" s="2">
        <v>0.382161029</v>
      </c>
      <c r="K114" s="2">
        <v>8.34406933</v>
      </c>
      <c r="L114" s="2"/>
      <c r="N114" s="2"/>
      <c r="O114" s="2"/>
      <c r="P114" s="2"/>
    </row>
    <row r="115" ht="12.75" customHeight="1">
      <c r="A115" s="2" t="str">
        <f t="array" ref="A115">INDEX(Countries!D14:D375, MATCH(B115, Countries!B14:B375, 0))</f>
        <v>BMU</v>
      </c>
      <c r="B115" s="2" t="s">
        <v>369</v>
      </c>
      <c r="C115" s="2">
        <v>0.209411996</v>
      </c>
      <c r="D115" s="2">
        <f t="shared" si="1"/>
        <v>20.9411996</v>
      </c>
      <c r="E115" s="2">
        <v>0.0</v>
      </c>
      <c r="F115" s="2">
        <f t="shared" si="2"/>
        <v>0</v>
      </c>
      <c r="G115" s="2">
        <v>0.0</v>
      </c>
      <c r="H115" s="109">
        <f t="shared" si="3"/>
        <v>0</v>
      </c>
      <c r="I115" s="2">
        <v>0.0</v>
      </c>
      <c r="J115" s="2">
        <v>0.0</v>
      </c>
      <c r="K115" s="2">
        <v>0.0</v>
      </c>
      <c r="L115" s="2"/>
      <c r="N115" s="2"/>
      <c r="O115" s="2"/>
      <c r="P115" s="2"/>
    </row>
    <row r="116" ht="12.75" customHeight="1">
      <c r="A116" s="2" t="str">
        <f t="array" ref="A116">INDEX(Countries!D15:D376, MATCH(B116, Countries!B15:B376, 0))</f>
        <v>COK</v>
      </c>
      <c r="B116" s="2" t="s">
        <v>378</v>
      </c>
      <c r="C116" s="2">
        <v>0.032715365</v>
      </c>
      <c r="D116" s="2">
        <f t="shared" si="1"/>
        <v>3.2715365</v>
      </c>
      <c r="E116" s="2">
        <v>0.0</v>
      </c>
      <c r="F116" s="2">
        <f t="shared" si="2"/>
        <v>0</v>
      </c>
      <c r="G116" s="2">
        <v>0.0</v>
      </c>
      <c r="H116" s="109">
        <f t="shared" si="3"/>
        <v>0</v>
      </c>
      <c r="I116" s="2">
        <v>0.0</v>
      </c>
      <c r="J116" s="2">
        <v>0.0</v>
      </c>
      <c r="K116" s="2">
        <v>0.0</v>
      </c>
      <c r="L116" s="2"/>
      <c r="N116" s="2"/>
      <c r="O116" s="2"/>
      <c r="P116" s="2"/>
    </row>
    <row r="117" ht="12.75" customHeight="1">
      <c r="A117" s="2" t="str">
        <f t="array" ref="A117">INDEX(Countries!D16:D377, MATCH(B117, Countries!B16:B377, 0))</f>
        <v>CUW</v>
      </c>
      <c r="B117" s="2" t="s">
        <v>382</v>
      </c>
      <c r="C117" s="2">
        <v>0.445338491</v>
      </c>
      <c r="D117" s="2">
        <f t="shared" si="1"/>
        <v>44.5338491</v>
      </c>
      <c r="E117" s="2">
        <v>0.0</v>
      </c>
      <c r="F117" s="2">
        <f t="shared" si="2"/>
        <v>0</v>
      </c>
      <c r="G117" s="2">
        <v>0.0</v>
      </c>
      <c r="H117" s="109">
        <f t="shared" si="3"/>
        <v>0</v>
      </c>
      <c r="I117" s="2">
        <v>0.0</v>
      </c>
      <c r="J117" s="2">
        <v>0.0</v>
      </c>
      <c r="K117" s="2">
        <v>0.0</v>
      </c>
      <c r="L117" s="2"/>
      <c r="N117" s="2"/>
      <c r="O117" s="2"/>
      <c r="P117" s="2"/>
    </row>
    <row r="118" ht="12.75" customHeight="1">
      <c r="A118" s="2" t="str">
        <f t="array" ref="A118">INDEX(Countries!D17:D378, MATCH(B118, Countries!B17:B378, 0))</f>
        <v>ATF</v>
      </c>
      <c r="B118" s="2" t="s">
        <v>394</v>
      </c>
      <c r="C118" s="2">
        <v>6.723017572</v>
      </c>
      <c r="D118" s="2">
        <f t="shared" si="1"/>
        <v>672.3017572</v>
      </c>
      <c r="E118" s="2">
        <v>0.0</v>
      </c>
      <c r="F118" s="2">
        <f t="shared" si="2"/>
        <v>0</v>
      </c>
      <c r="G118" s="2">
        <v>0.0</v>
      </c>
      <c r="H118" s="109">
        <f t="shared" si="3"/>
        <v>0</v>
      </c>
      <c r="I118" s="2">
        <v>0.0</v>
      </c>
      <c r="J118" s="2">
        <v>0.0</v>
      </c>
      <c r="K118" s="2">
        <v>0.0</v>
      </c>
      <c r="L118" s="2"/>
      <c r="N118" s="2"/>
      <c r="O118" s="2"/>
      <c r="P118" s="2"/>
    </row>
    <row r="119" ht="12.75" customHeight="1">
      <c r="A119" s="2" t="str">
        <f t="array" ref="A119">INDEX(Countries!D115:D379, MATCH(B119, Countries!B115:B379, 0))</f>
        <v>KIR</v>
      </c>
      <c r="B119" s="2" t="s">
        <v>410</v>
      </c>
      <c r="C119" s="2">
        <v>1.464826193</v>
      </c>
      <c r="D119" s="2">
        <f t="shared" si="1"/>
        <v>146.4826193</v>
      </c>
      <c r="E119" s="2">
        <v>0.0</v>
      </c>
      <c r="F119" s="2">
        <f t="shared" si="2"/>
        <v>0</v>
      </c>
      <c r="G119" s="2">
        <v>0.0</v>
      </c>
      <c r="H119" s="109">
        <f t="shared" si="3"/>
        <v>0</v>
      </c>
      <c r="I119" s="2">
        <v>0.0</v>
      </c>
      <c r="J119" s="2">
        <v>0.0</v>
      </c>
      <c r="K119" s="2">
        <v>0.0</v>
      </c>
      <c r="L119" s="2"/>
      <c r="N119" s="2"/>
      <c r="O119" s="2"/>
      <c r="P119" s="2"/>
    </row>
    <row r="120" ht="12.75" customHeight="1">
      <c r="A120" s="2" t="str">
        <f t="array" ref="A120">INDEX(Countries!D116:D380, MATCH(B120, Countries!B116:B380, 0))</f>
        <v>MDV</v>
      </c>
      <c r="B120" s="2" t="s">
        <v>414</v>
      </c>
      <c r="C120" s="2">
        <v>0.973440617</v>
      </c>
      <c r="D120" s="2">
        <f t="shared" si="1"/>
        <v>97.3440617</v>
      </c>
      <c r="E120" s="2">
        <v>0.0</v>
      </c>
      <c r="F120" s="2">
        <f t="shared" si="2"/>
        <v>0</v>
      </c>
      <c r="G120" s="2">
        <v>0.0</v>
      </c>
      <c r="H120" s="109">
        <f t="shared" si="3"/>
        <v>0</v>
      </c>
      <c r="I120" s="2">
        <v>0.0</v>
      </c>
      <c r="J120" s="2">
        <v>0.0</v>
      </c>
      <c r="K120" s="2">
        <v>0.0</v>
      </c>
      <c r="L120" s="2"/>
      <c r="N120" s="2"/>
      <c r="O120" s="2"/>
      <c r="P120" s="2"/>
    </row>
    <row r="121" ht="12.75" customHeight="1">
      <c r="A121" s="2" t="str">
        <f t="array" ref="A121">INDEX(Countries!D117:D381, MATCH(B121, Countries!B117:B381, 0))</f>
        <v>MHL</v>
      </c>
      <c r="B121" s="2" t="s">
        <v>415</v>
      </c>
      <c r="C121" s="2">
        <v>0.325446451</v>
      </c>
      <c r="D121" s="2">
        <f t="shared" si="1"/>
        <v>32.5446451</v>
      </c>
      <c r="E121" s="2">
        <v>0.0</v>
      </c>
      <c r="F121" s="2">
        <f t="shared" si="2"/>
        <v>0</v>
      </c>
      <c r="G121" s="2">
        <v>0.0</v>
      </c>
      <c r="H121" s="109">
        <f t="shared" si="3"/>
        <v>0</v>
      </c>
      <c r="I121" s="2">
        <v>0.0</v>
      </c>
      <c r="J121" s="2">
        <v>0.0</v>
      </c>
      <c r="K121" s="2">
        <v>0.0</v>
      </c>
      <c r="L121" s="2"/>
      <c r="N121" s="2"/>
      <c r="O121" s="2"/>
      <c r="P121" s="2"/>
    </row>
    <row r="122" ht="12.75" customHeight="1">
      <c r="A122" s="2" t="str">
        <f t="array" ref="A122">INDEX(Countries!D118:D382, MATCH(B122, Countries!B118:B382, 0))</f>
        <v>STP</v>
      </c>
      <c r="B122" s="2" t="s">
        <v>442</v>
      </c>
      <c r="C122" s="2">
        <v>0.483852059</v>
      </c>
      <c r="D122" s="2">
        <f t="shared" si="1"/>
        <v>48.3852059</v>
      </c>
      <c r="E122" s="2">
        <v>0.0</v>
      </c>
      <c r="F122" s="2">
        <f t="shared" si="2"/>
        <v>0</v>
      </c>
      <c r="G122" s="2">
        <v>0.0</v>
      </c>
      <c r="H122" s="109">
        <f t="shared" si="3"/>
        <v>0</v>
      </c>
      <c r="I122" s="2">
        <v>0.0</v>
      </c>
      <c r="J122" s="2">
        <v>0.0</v>
      </c>
      <c r="K122" s="2">
        <v>0.0</v>
      </c>
      <c r="L122" s="2"/>
      <c r="N122" s="2"/>
      <c r="O122" s="2"/>
      <c r="P122" s="2"/>
    </row>
    <row r="123" ht="12.75" customHeight="1">
      <c r="A123" s="2" t="str">
        <f t="array" ref="A123">INDEX(Countries!D119:D383, MATCH(B123, Countries!B119:B383, 0))</f>
        <v>SXM</v>
      </c>
      <c r="B123" s="2" t="s">
        <v>448</v>
      </c>
      <c r="C123" s="2">
        <v>0.054138171</v>
      </c>
      <c r="D123" s="2">
        <f t="shared" si="1"/>
        <v>5.4138171</v>
      </c>
      <c r="E123" s="2">
        <v>0.0</v>
      </c>
      <c r="F123" s="2">
        <f t="shared" si="2"/>
        <v>0</v>
      </c>
      <c r="G123" s="2">
        <v>0.0</v>
      </c>
      <c r="H123" s="109">
        <f t="shared" si="3"/>
        <v>0</v>
      </c>
      <c r="I123" s="2">
        <v>0.0</v>
      </c>
      <c r="J123" s="2">
        <v>0.0</v>
      </c>
      <c r="K123" s="2">
        <v>0.0</v>
      </c>
      <c r="L123" s="2"/>
      <c r="N123" s="2"/>
      <c r="O123" s="2"/>
      <c r="P123" s="2"/>
    </row>
    <row r="124" ht="12.75" customHeight="1">
      <c r="A124" s="2" t="str">
        <f t="array" ref="A124">INDEX(Countries!D120:D384, MATCH(B124, Countries!B120:B384, 0))</f>
        <v>TGO</v>
      </c>
      <c r="B124" s="2" t="s">
        <v>459</v>
      </c>
      <c r="C124" s="2">
        <v>0.534330948</v>
      </c>
      <c r="D124" s="2">
        <f t="shared" si="1"/>
        <v>53.4330948</v>
      </c>
      <c r="E124" s="2">
        <v>0.0</v>
      </c>
      <c r="F124" s="2">
        <f t="shared" si="2"/>
        <v>0</v>
      </c>
      <c r="G124" s="2">
        <v>0.0</v>
      </c>
      <c r="H124" s="109">
        <f t="shared" si="3"/>
        <v>0</v>
      </c>
      <c r="I124" s="2">
        <v>0.0</v>
      </c>
      <c r="J124" s="2">
        <v>0.0</v>
      </c>
      <c r="K124" s="2">
        <v>0.0</v>
      </c>
      <c r="L124" s="2"/>
      <c r="N124" s="2"/>
      <c r="O124" s="2"/>
      <c r="P124" s="2"/>
    </row>
    <row r="125" ht="12.75" customHeight="1">
      <c r="A125" s="2" t="str">
        <f t="array" ref="A125">INDEX(Countries!D121:D385, MATCH(B125, Countries!B121:B385, 0))</f>
        <v>TUV</v>
      </c>
      <c r="B125" s="2" t="s">
        <v>463</v>
      </c>
      <c r="C125" s="2">
        <v>0.089117153</v>
      </c>
      <c r="D125" s="2">
        <f t="shared" si="1"/>
        <v>8.9117153</v>
      </c>
      <c r="E125" s="2">
        <v>0.0</v>
      </c>
      <c r="F125" s="2">
        <f t="shared" si="2"/>
        <v>0</v>
      </c>
      <c r="G125" s="2">
        <v>0.0</v>
      </c>
      <c r="H125" s="109">
        <f t="shared" si="3"/>
        <v>0</v>
      </c>
      <c r="I125" s="2">
        <v>0.0</v>
      </c>
      <c r="J125" s="2">
        <v>0.0</v>
      </c>
      <c r="K125" s="2">
        <v>0.0</v>
      </c>
      <c r="L125" s="2"/>
      <c r="N125" s="2"/>
      <c r="O125" s="2"/>
      <c r="P125" s="2"/>
    </row>
    <row r="126" ht="12.75" customHeight="1">
      <c r="A126" s="2" t="str">
        <f t="array" ref="A126">INDEX(Countries!D122:D386, MATCH(B126, Countries!B122:B386, 0))</f>
        <v>WLF</v>
      </c>
      <c r="B126" s="2" t="s">
        <v>469</v>
      </c>
      <c r="C126" s="2">
        <v>0.293624133</v>
      </c>
      <c r="D126" s="2">
        <f t="shared" si="1"/>
        <v>29.3624133</v>
      </c>
      <c r="E126" s="2">
        <v>0.0</v>
      </c>
      <c r="F126" s="2">
        <f t="shared" si="2"/>
        <v>0</v>
      </c>
      <c r="G126" s="2">
        <v>0.0</v>
      </c>
      <c r="H126" s="109">
        <f t="shared" si="3"/>
        <v>0</v>
      </c>
      <c r="I126" s="2">
        <v>0.0</v>
      </c>
      <c r="J126" s="2">
        <v>0.0</v>
      </c>
      <c r="K126" s="2">
        <v>0.0</v>
      </c>
      <c r="L126" s="2"/>
      <c r="N126" s="2"/>
      <c r="O126" s="2"/>
      <c r="P126" s="2"/>
    </row>
    <row r="127" ht="12.75" customHeight="1">
      <c r="A127" s="2"/>
      <c r="D127" s="2"/>
      <c r="F127" s="2">
        <f>SUM(F5:F126)</f>
        <v>818309.0392</v>
      </c>
      <c r="H127" s="109">
        <f t="shared" si="3"/>
        <v>1</v>
      </c>
      <c r="L127" s="2"/>
      <c r="N127" s="2"/>
      <c r="O127" s="2"/>
      <c r="P127" s="2"/>
    </row>
    <row r="128" ht="12.75" customHeight="1">
      <c r="A128" s="2"/>
      <c r="D128" s="2"/>
      <c r="F128" s="2"/>
      <c r="H128" s="2"/>
      <c r="L128" s="2"/>
      <c r="N128" s="2"/>
      <c r="O128" s="2"/>
      <c r="P128" s="2"/>
    </row>
    <row r="129" ht="12.75" customHeight="1">
      <c r="A129" s="2"/>
      <c r="D129" s="2"/>
      <c r="F129" s="2"/>
      <c r="H129" s="2"/>
      <c r="L129" s="2"/>
      <c r="N129" s="2"/>
      <c r="O129" s="2"/>
      <c r="P129" s="2"/>
    </row>
    <row r="130" ht="12.75" customHeight="1">
      <c r="A130" s="2"/>
      <c r="D130" s="2"/>
      <c r="F130" s="2"/>
      <c r="H130" s="2"/>
      <c r="L130" s="2"/>
      <c r="N130" s="2"/>
      <c r="O130" s="2"/>
      <c r="P130" s="2"/>
    </row>
    <row r="131" ht="12.75" customHeight="1">
      <c r="A131" s="2"/>
      <c r="D131" s="2"/>
      <c r="F131" s="2"/>
      <c r="H131" s="2"/>
      <c r="L131" s="2"/>
      <c r="N131" s="2"/>
      <c r="O131" s="2"/>
      <c r="P131" s="2"/>
    </row>
    <row r="132" ht="12.75" customHeight="1">
      <c r="A132" s="2"/>
      <c r="D132" s="2"/>
      <c r="F132" s="2"/>
      <c r="H132" s="2"/>
      <c r="L132" s="2"/>
      <c r="N132" s="2"/>
      <c r="O132" s="2"/>
      <c r="P132" s="2"/>
    </row>
    <row r="133" ht="12.75" customHeight="1">
      <c r="A133" s="2"/>
      <c r="D133" s="2"/>
      <c r="F133" s="2"/>
      <c r="H133" s="2"/>
      <c r="L133" s="2"/>
      <c r="N133" s="2"/>
      <c r="O133" s="2"/>
      <c r="P133" s="2"/>
    </row>
    <row r="134" ht="12.75" customHeight="1">
      <c r="A134" s="2"/>
      <c r="D134" s="2"/>
      <c r="F134" s="2"/>
      <c r="H134" s="2"/>
      <c r="L134" s="2"/>
      <c r="N134" s="2"/>
      <c r="O134" s="2"/>
      <c r="P134" s="2"/>
    </row>
    <row r="135" ht="12.75" customHeight="1">
      <c r="A135" s="2"/>
      <c r="D135" s="2"/>
      <c r="F135" s="2"/>
      <c r="H135" s="2"/>
      <c r="L135" s="2"/>
      <c r="N135" s="2"/>
      <c r="O135" s="2"/>
      <c r="P135" s="2"/>
    </row>
    <row r="136" ht="12.75" customHeight="1">
      <c r="A136" s="2"/>
      <c r="D136" s="2"/>
      <c r="F136" s="2"/>
      <c r="H136" s="2"/>
      <c r="L136" s="2"/>
      <c r="N136" s="2"/>
      <c r="O136" s="2"/>
      <c r="P136" s="2"/>
    </row>
    <row r="137" ht="12.75" customHeight="1">
      <c r="A137" s="2"/>
      <c r="D137" s="2"/>
      <c r="F137" s="2"/>
      <c r="H137" s="2"/>
      <c r="L137" s="2"/>
      <c r="N137" s="2"/>
      <c r="O137" s="2"/>
      <c r="P137" s="2"/>
    </row>
    <row r="138" ht="12.75" customHeight="1">
      <c r="A138" s="2"/>
      <c r="D138" s="2"/>
      <c r="F138" s="2"/>
      <c r="H138" s="2"/>
      <c r="L138" s="2"/>
      <c r="N138" s="2"/>
      <c r="O138" s="2"/>
      <c r="P138" s="2"/>
    </row>
    <row r="139" ht="12.75" customHeight="1">
      <c r="A139" s="2"/>
      <c r="D139" s="2"/>
      <c r="F139" s="2"/>
      <c r="H139" s="2"/>
      <c r="L139" s="2"/>
      <c r="N139" s="2"/>
      <c r="O139" s="2"/>
      <c r="P139" s="2"/>
    </row>
    <row r="140" ht="12.75" customHeight="1">
      <c r="A140" s="2"/>
      <c r="D140" s="2"/>
      <c r="F140" s="2"/>
      <c r="H140" s="2"/>
      <c r="L140" s="2"/>
      <c r="N140" s="2"/>
      <c r="O140" s="2"/>
      <c r="P140" s="2"/>
    </row>
    <row r="141" ht="12.75" customHeight="1">
      <c r="A141" s="2"/>
      <c r="D141" s="2"/>
      <c r="F141" s="2"/>
      <c r="H141" s="2"/>
      <c r="L141" s="2"/>
      <c r="N141" s="2"/>
      <c r="O141" s="2"/>
      <c r="P141" s="2"/>
    </row>
    <row r="142" ht="12.75" customHeight="1">
      <c r="A142" s="2"/>
      <c r="D142" s="2"/>
      <c r="F142" s="2"/>
      <c r="H142" s="2"/>
      <c r="L142" s="2"/>
      <c r="N142" s="2"/>
      <c r="O142" s="2"/>
      <c r="P142" s="2"/>
    </row>
    <row r="143" ht="12.75" customHeight="1">
      <c r="A143" s="2"/>
      <c r="D143" s="2"/>
      <c r="F143" s="2"/>
      <c r="H143" s="2"/>
      <c r="L143" s="2"/>
      <c r="N143" s="2"/>
      <c r="O143" s="2"/>
      <c r="P143" s="2"/>
    </row>
    <row r="144" ht="12.75" customHeight="1">
      <c r="A144" s="2"/>
      <c r="D144" s="2"/>
      <c r="F144" s="2"/>
      <c r="H144" s="2"/>
      <c r="L144" s="2"/>
      <c r="N144" s="2"/>
      <c r="O144" s="2"/>
      <c r="P144" s="2"/>
    </row>
    <row r="145" ht="12.75" customHeight="1">
      <c r="A145" s="2"/>
      <c r="D145" s="2"/>
      <c r="F145" s="2"/>
      <c r="H145" s="2"/>
      <c r="L145" s="2"/>
      <c r="N145" s="2"/>
      <c r="O145" s="2"/>
      <c r="P145" s="2"/>
    </row>
    <row r="146" ht="12.75" customHeight="1">
      <c r="A146" s="2"/>
      <c r="D146" s="2"/>
      <c r="F146" s="2"/>
      <c r="H146" s="2"/>
      <c r="L146" s="2"/>
      <c r="N146" s="2"/>
      <c r="O146" s="2"/>
      <c r="P146" s="2"/>
    </row>
    <row r="147" ht="12.75" customHeight="1">
      <c r="A147" s="2"/>
      <c r="D147" s="2"/>
      <c r="F147" s="2"/>
      <c r="H147" s="2"/>
      <c r="L147" s="2"/>
      <c r="N147" s="2"/>
      <c r="O147" s="2"/>
      <c r="P147" s="2"/>
    </row>
    <row r="148" ht="12.75" customHeight="1">
      <c r="A148" s="2"/>
      <c r="D148" s="2"/>
      <c r="F148" s="2"/>
      <c r="H148" s="2"/>
      <c r="L148" s="2"/>
      <c r="N148" s="2"/>
      <c r="O148" s="2"/>
      <c r="P148" s="2"/>
    </row>
    <row r="149" ht="12.75" customHeight="1">
      <c r="A149" s="2"/>
      <c r="D149" s="2"/>
      <c r="F149" s="2"/>
      <c r="H149" s="2"/>
      <c r="L149" s="2"/>
      <c r="N149" s="2"/>
      <c r="O149" s="2"/>
      <c r="P149" s="2"/>
    </row>
    <row r="150" ht="12.75" customHeight="1">
      <c r="A150" s="2"/>
      <c r="D150" s="2"/>
      <c r="F150" s="2"/>
      <c r="H150" s="2"/>
      <c r="L150" s="2"/>
      <c r="N150" s="2"/>
      <c r="O150" s="2"/>
      <c r="P150" s="2"/>
    </row>
    <row r="151" ht="12.75" customHeight="1">
      <c r="A151" s="2"/>
      <c r="D151" s="2"/>
      <c r="F151" s="2"/>
      <c r="H151" s="2"/>
      <c r="L151" s="2"/>
      <c r="N151" s="2"/>
      <c r="O151" s="2"/>
      <c r="P151" s="2"/>
    </row>
    <row r="152" ht="12.75" customHeight="1">
      <c r="A152" s="2"/>
      <c r="D152" s="2"/>
      <c r="F152" s="2"/>
      <c r="H152" s="2"/>
      <c r="L152" s="2"/>
      <c r="N152" s="2"/>
      <c r="O152" s="2"/>
      <c r="P152" s="2"/>
    </row>
    <row r="153" ht="12.75" customHeight="1">
      <c r="A153" s="2"/>
      <c r="D153" s="2"/>
      <c r="F153" s="2"/>
      <c r="H153" s="2"/>
      <c r="L153" s="2"/>
      <c r="N153" s="2"/>
      <c r="O153" s="2"/>
      <c r="P153" s="2"/>
    </row>
    <row r="154" ht="12.75" customHeight="1">
      <c r="A154" s="2"/>
      <c r="D154" s="2"/>
      <c r="F154" s="2"/>
      <c r="H154" s="2"/>
      <c r="L154" s="2"/>
      <c r="N154" s="2"/>
      <c r="O154" s="2"/>
      <c r="P154" s="2"/>
    </row>
    <row r="155" ht="12.75" customHeight="1">
      <c r="A155" s="2"/>
      <c r="D155" s="2"/>
      <c r="F155" s="2"/>
      <c r="H155" s="2"/>
      <c r="L155" s="2"/>
      <c r="N155" s="2"/>
      <c r="O155" s="2"/>
      <c r="P155" s="2"/>
    </row>
    <row r="156" ht="12.75" customHeight="1">
      <c r="A156" s="2"/>
      <c r="D156" s="2"/>
      <c r="F156" s="2"/>
      <c r="H156" s="2"/>
      <c r="L156" s="2"/>
      <c r="N156" s="2"/>
      <c r="O156" s="2"/>
      <c r="P156" s="2"/>
    </row>
    <row r="157" ht="12.75" customHeight="1">
      <c r="A157" s="2"/>
      <c r="D157" s="2"/>
      <c r="F157" s="2"/>
      <c r="H157" s="2"/>
      <c r="L157" s="2"/>
      <c r="N157" s="2"/>
      <c r="O157" s="2"/>
      <c r="P157" s="2"/>
    </row>
    <row r="158" ht="12.75" customHeight="1">
      <c r="A158" s="2"/>
      <c r="D158" s="2"/>
      <c r="F158" s="2"/>
      <c r="H158" s="2"/>
      <c r="L158" s="2"/>
      <c r="N158" s="2"/>
      <c r="O158" s="2"/>
      <c r="P158" s="2"/>
    </row>
    <row r="159" ht="12.75" customHeight="1">
      <c r="A159" s="2"/>
      <c r="D159" s="2"/>
      <c r="F159" s="2"/>
      <c r="H159" s="2"/>
      <c r="L159" s="2"/>
      <c r="N159" s="2"/>
      <c r="O159" s="2"/>
      <c r="P159" s="2"/>
    </row>
    <row r="160" ht="12.75" customHeight="1">
      <c r="A160" s="2"/>
      <c r="D160" s="2"/>
      <c r="F160" s="2"/>
      <c r="H160" s="2"/>
      <c r="L160" s="2"/>
      <c r="N160" s="2"/>
      <c r="O160" s="2"/>
      <c r="P160" s="2"/>
    </row>
    <row r="161" ht="12.75" customHeight="1">
      <c r="A161" s="2"/>
      <c r="D161" s="2"/>
      <c r="F161" s="2"/>
      <c r="H161" s="2"/>
      <c r="L161" s="2"/>
      <c r="N161" s="2"/>
      <c r="O161" s="2"/>
      <c r="P161" s="2"/>
    </row>
    <row r="162" ht="12.75" customHeight="1">
      <c r="A162" s="2"/>
      <c r="D162" s="2"/>
      <c r="F162" s="2"/>
      <c r="H162" s="2"/>
      <c r="L162" s="2"/>
      <c r="N162" s="2"/>
      <c r="O162" s="2"/>
      <c r="P162" s="2"/>
    </row>
    <row r="163" ht="12.75" customHeight="1">
      <c r="A163" s="2"/>
      <c r="D163" s="2"/>
      <c r="F163" s="2"/>
      <c r="H163" s="2"/>
      <c r="L163" s="2"/>
      <c r="N163" s="2"/>
      <c r="O163" s="2"/>
      <c r="P163" s="2"/>
    </row>
    <row r="164" ht="12.75" customHeight="1">
      <c r="A164" s="2"/>
      <c r="D164" s="2"/>
      <c r="F164" s="2"/>
      <c r="H164" s="2"/>
      <c r="L164" s="2"/>
      <c r="N164" s="2"/>
      <c r="O164" s="2"/>
      <c r="P164" s="2"/>
    </row>
    <row r="165" ht="12.75" customHeight="1">
      <c r="A165" s="2"/>
      <c r="D165" s="2"/>
      <c r="F165" s="2"/>
      <c r="H165" s="2"/>
      <c r="L165" s="2"/>
      <c r="N165" s="2"/>
      <c r="O165" s="2"/>
      <c r="P165" s="2"/>
    </row>
    <row r="166" ht="12.75" customHeight="1">
      <c r="A166" s="2"/>
      <c r="D166" s="2"/>
      <c r="F166" s="2"/>
      <c r="H166" s="2"/>
      <c r="L166" s="2"/>
      <c r="N166" s="2"/>
      <c r="O166" s="2"/>
      <c r="P166" s="2"/>
    </row>
    <row r="167" ht="12.75" customHeight="1">
      <c r="A167" s="2"/>
      <c r="D167" s="2"/>
      <c r="F167" s="2"/>
      <c r="H167" s="2"/>
      <c r="L167" s="2"/>
      <c r="N167" s="2"/>
      <c r="O167" s="2"/>
      <c r="P167" s="2"/>
    </row>
    <row r="168" ht="12.75" customHeight="1">
      <c r="A168" s="2"/>
      <c r="D168" s="2"/>
      <c r="F168" s="2"/>
      <c r="H168" s="2"/>
      <c r="L168" s="2"/>
      <c r="N168" s="2"/>
      <c r="O168" s="2"/>
      <c r="P168" s="2"/>
    </row>
    <row r="169" ht="12.75" customHeight="1">
      <c r="A169" s="2"/>
      <c r="D169" s="2"/>
      <c r="F169" s="2"/>
      <c r="H169" s="2"/>
      <c r="L169" s="2"/>
      <c r="N169" s="2"/>
      <c r="O169" s="2"/>
      <c r="P169" s="2"/>
    </row>
    <row r="170" ht="12.75" customHeight="1">
      <c r="A170" s="2"/>
      <c r="D170" s="2"/>
      <c r="F170" s="2"/>
      <c r="H170" s="2"/>
      <c r="L170" s="2"/>
      <c r="N170" s="2"/>
      <c r="O170" s="2"/>
      <c r="P170" s="2"/>
    </row>
    <row r="171" ht="12.75" customHeight="1">
      <c r="A171" s="2"/>
      <c r="D171" s="2"/>
      <c r="F171" s="2"/>
      <c r="H171" s="2"/>
      <c r="L171" s="2"/>
      <c r="N171" s="2"/>
      <c r="O171" s="2"/>
      <c r="P171" s="2"/>
    </row>
    <row r="172" ht="12.75" customHeight="1">
      <c r="A172" s="2"/>
      <c r="D172" s="2"/>
      <c r="F172" s="2"/>
      <c r="H172" s="2"/>
      <c r="L172" s="2"/>
      <c r="N172" s="2"/>
      <c r="O172" s="2"/>
      <c r="P172" s="2"/>
    </row>
    <row r="173" ht="12.75" customHeight="1">
      <c r="A173" s="2"/>
      <c r="D173" s="2"/>
      <c r="F173" s="2"/>
      <c r="H173" s="2"/>
      <c r="L173" s="2"/>
      <c r="N173" s="2"/>
      <c r="O173" s="2"/>
      <c r="P173" s="2"/>
    </row>
    <row r="174" ht="12.75" customHeight="1">
      <c r="A174" s="2"/>
      <c r="D174" s="2"/>
      <c r="F174" s="2"/>
      <c r="H174" s="2"/>
      <c r="L174" s="2"/>
      <c r="N174" s="2"/>
      <c r="O174" s="2"/>
      <c r="P174" s="2"/>
    </row>
    <row r="175" ht="12.75" customHeight="1">
      <c r="A175" s="2"/>
      <c r="D175" s="2"/>
      <c r="F175" s="2"/>
      <c r="H175" s="2"/>
      <c r="L175" s="2"/>
      <c r="N175" s="2"/>
      <c r="O175" s="2"/>
      <c r="P175" s="2"/>
    </row>
    <row r="176" ht="12.75" customHeight="1">
      <c r="A176" s="2"/>
      <c r="D176" s="2"/>
      <c r="F176" s="2"/>
      <c r="H176" s="2"/>
      <c r="L176" s="2"/>
      <c r="N176" s="2"/>
      <c r="O176" s="2"/>
      <c r="P176" s="2"/>
    </row>
    <row r="177" ht="12.75" customHeight="1">
      <c r="A177" s="2"/>
      <c r="D177" s="2"/>
      <c r="F177" s="2"/>
      <c r="H177" s="2"/>
      <c r="L177" s="2"/>
      <c r="N177" s="2"/>
      <c r="O177" s="2"/>
      <c r="P177" s="2"/>
    </row>
    <row r="178" ht="12.75" customHeight="1">
      <c r="A178" s="2"/>
      <c r="D178" s="2"/>
      <c r="F178" s="2"/>
      <c r="H178" s="2"/>
      <c r="L178" s="2"/>
      <c r="N178" s="2"/>
      <c r="O178" s="2"/>
      <c r="P178" s="2"/>
    </row>
    <row r="179" ht="12.75" customHeight="1">
      <c r="A179" s="2"/>
      <c r="D179" s="2"/>
      <c r="F179" s="2"/>
      <c r="H179" s="2"/>
      <c r="L179" s="2"/>
      <c r="N179" s="2"/>
      <c r="O179" s="2"/>
      <c r="P179" s="2"/>
    </row>
    <row r="180" ht="12.75" customHeight="1">
      <c r="A180" s="2"/>
      <c r="D180" s="2"/>
      <c r="F180" s="2"/>
      <c r="H180" s="2"/>
      <c r="L180" s="2"/>
      <c r="N180" s="2"/>
      <c r="O180" s="2"/>
      <c r="P180" s="2"/>
    </row>
    <row r="181" ht="12.75" customHeight="1">
      <c r="A181" s="2"/>
      <c r="D181" s="2"/>
      <c r="F181" s="2"/>
      <c r="H181" s="2"/>
      <c r="L181" s="2"/>
      <c r="N181" s="2"/>
      <c r="O181" s="2"/>
      <c r="P181" s="2"/>
    </row>
    <row r="182" ht="12.75" customHeight="1">
      <c r="A182" s="2"/>
      <c r="D182" s="2"/>
      <c r="F182" s="2"/>
      <c r="H182" s="2"/>
      <c r="L182" s="2"/>
      <c r="N182" s="2"/>
      <c r="O182" s="2"/>
      <c r="P182" s="2"/>
    </row>
    <row r="183" ht="12.75" customHeight="1">
      <c r="A183" s="2"/>
      <c r="D183" s="2"/>
      <c r="F183" s="2"/>
      <c r="H183" s="2"/>
      <c r="L183" s="2"/>
      <c r="N183" s="2"/>
      <c r="O183" s="2"/>
      <c r="P183" s="2"/>
    </row>
    <row r="184" ht="12.75" customHeight="1">
      <c r="A184" s="2"/>
      <c r="D184" s="2"/>
      <c r="F184" s="2"/>
      <c r="H184" s="2"/>
      <c r="L184" s="2"/>
      <c r="N184" s="2"/>
      <c r="O184" s="2"/>
      <c r="P184" s="2"/>
    </row>
    <row r="185" ht="12.75" customHeight="1">
      <c r="A185" s="2"/>
      <c r="D185" s="2"/>
      <c r="F185" s="2"/>
      <c r="H185" s="2"/>
      <c r="L185" s="2"/>
      <c r="N185" s="2"/>
      <c r="O185" s="2"/>
      <c r="P185" s="2"/>
    </row>
    <row r="186" ht="12.75" customHeight="1">
      <c r="A186" s="2"/>
      <c r="D186" s="2"/>
      <c r="F186" s="2"/>
      <c r="H186" s="2"/>
      <c r="L186" s="2"/>
      <c r="N186" s="2"/>
      <c r="O186" s="2"/>
      <c r="P186" s="2"/>
    </row>
    <row r="187" ht="12.75" customHeight="1">
      <c r="A187" s="2"/>
      <c r="D187" s="2"/>
      <c r="F187" s="2"/>
      <c r="H187" s="2"/>
      <c r="L187" s="2"/>
      <c r="N187" s="2"/>
      <c r="O187" s="2"/>
      <c r="P187" s="2"/>
    </row>
    <row r="188" ht="12.75" customHeight="1">
      <c r="A188" s="2"/>
      <c r="D188" s="2"/>
      <c r="F188" s="2"/>
      <c r="H188" s="2"/>
      <c r="L188" s="2"/>
      <c r="N188" s="2"/>
      <c r="O188" s="2"/>
      <c r="P188" s="2"/>
    </row>
    <row r="189" ht="12.75" customHeight="1">
      <c r="A189" s="2"/>
      <c r="D189" s="2"/>
      <c r="F189" s="2"/>
      <c r="H189" s="2"/>
      <c r="L189" s="2"/>
      <c r="N189" s="2"/>
      <c r="O189" s="2"/>
      <c r="P189" s="2"/>
    </row>
    <row r="190" ht="12.75" customHeight="1">
      <c r="A190" s="2"/>
      <c r="D190" s="2"/>
      <c r="F190" s="2"/>
      <c r="H190" s="2"/>
      <c r="L190" s="2"/>
      <c r="N190" s="2"/>
      <c r="O190" s="2"/>
      <c r="P190" s="2"/>
    </row>
    <row r="191" ht="12.75" customHeight="1">
      <c r="A191" s="2"/>
      <c r="D191" s="2"/>
      <c r="F191" s="2"/>
      <c r="H191" s="2"/>
      <c r="L191" s="2"/>
      <c r="N191" s="2"/>
      <c r="O191" s="2"/>
      <c r="P191" s="2"/>
    </row>
    <row r="192" ht="12.75" customHeight="1">
      <c r="A192" s="2"/>
      <c r="D192" s="2"/>
      <c r="F192" s="2"/>
      <c r="H192" s="2"/>
      <c r="L192" s="2"/>
      <c r="N192" s="2"/>
      <c r="O192" s="2"/>
      <c r="P192" s="2"/>
    </row>
    <row r="193" ht="12.75" customHeight="1">
      <c r="A193" s="2"/>
      <c r="D193" s="2"/>
      <c r="F193" s="2"/>
      <c r="H193" s="2"/>
      <c r="L193" s="2"/>
      <c r="N193" s="2"/>
      <c r="O193" s="2"/>
      <c r="P193" s="2"/>
    </row>
    <row r="194" ht="12.75" customHeight="1">
      <c r="A194" s="2"/>
      <c r="D194" s="2"/>
      <c r="F194" s="2"/>
      <c r="H194" s="2"/>
      <c r="L194" s="2"/>
      <c r="N194" s="2"/>
      <c r="O194" s="2"/>
      <c r="P194" s="2"/>
    </row>
    <row r="195" ht="12.75" customHeight="1">
      <c r="A195" s="2"/>
      <c r="D195" s="2"/>
      <c r="F195" s="2"/>
      <c r="H195" s="2"/>
      <c r="L195" s="2"/>
      <c r="N195" s="2"/>
      <c r="O195" s="2"/>
      <c r="P195" s="2"/>
    </row>
    <row r="196" ht="12.75" customHeight="1">
      <c r="A196" s="2"/>
      <c r="D196" s="2"/>
      <c r="F196" s="2"/>
      <c r="H196" s="2"/>
      <c r="L196" s="2"/>
      <c r="N196" s="2"/>
      <c r="O196" s="2"/>
      <c r="P196" s="2"/>
    </row>
    <row r="197" ht="12.75" customHeight="1">
      <c r="A197" s="2"/>
      <c r="D197" s="2"/>
      <c r="F197" s="2"/>
      <c r="H197" s="2"/>
      <c r="L197" s="2"/>
      <c r="N197" s="2"/>
      <c r="O197" s="2"/>
      <c r="P197" s="2"/>
    </row>
    <row r="198" ht="12.75" customHeight="1">
      <c r="A198" s="2"/>
      <c r="D198" s="2"/>
      <c r="F198" s="2"/>
      <c r="H198" s="2"/>
      <c r="L198" s="2"/>
      <c r="N198" s="2"/>
      <c r="O198" s="2"/>
      <c r="P198" s="2"/>
    </row>
    <row r="199" ht="12.75" customHeight="1">
      <c r="A199" s="2"/>
      <c r="D199" s="2"/>
      <c r="F199" s="2"/>
      <c r="H199" s="2"/>
      <c r="L199" s="2"/>
      <c r="N199" s="2"/>
      <c r="O199" s="2"/>
      <c r="P199" s="2"/>
    </row>
    <row r="200" ht="12.75" customHeight="1">
      <c r="A200" s="2"/>
      <c r="D200" s="2"/>
      <c r="F200" s="2"/>
      <c r="H200" s="2"/>
      <c r="L200" s="2"/>
      <c r="N200" s="2"/>
      <c r="O200" s="2"/>
      <c r="P200" s="2"/>
    </row>
    <row r="201" ht="12.75" customHeight="1">
      <c r="A201" s="2"/>
      <c r="D201" s="2"/>
      <c r="F201" s="2"/>
      <c r="H201" s="2"/>
      <c r="L201" s="2"/>
      <c r="N201" s="2"/>
      <c r="O201" s="2"/>
      <c r="P201" s="2"/>
    </row>
    <row r="202" ht="12.75" customHeight="1">
      <c r="A202" s="2"/>
      <c r="D202" s="2"/>
      <c r="F202" s="2"/>
      <c r="H202" s="2"/>
      <c r="L202" s="2"/>
      <c r="N202" s="2"/>
      <c r="O202" s="2"/>
      <c r="P202" s="2"/>
    </row>
    <row r="203" ht="12.75" customHeight="1">
      <c r="A203" s="2"/>
      <c r="D203" s="2"/>
      <c r="F203" s="2"/>
      <c r="H203" s="2"/>
      <c r="L203" s="2"/>
      <c r="N203" s="2"/>
      <c r="O203" s="2"/>
      <c r="P203" s="2"/>
    </row>
    <row r="204" ht="12.75" customHeight="1">
      <c r="A204" s="2"/>
      <c r="D204" s="2"/>
      <c r="F204" s="2"/>
      <c r="H204" s="2"/>
      <c r="L204" s="2"/>
      <c r="N204" s="2"/>
      <c r="O204" s="2"/>
      <c r="P204" s="2"/>
    </row>
    <row r="205" ht="12.75" customHeight="1">
      <c r="A205" s="2"/>
      <c r="D205" s="2"/>
      <c r="F205" s="2"/>
      <c r="H205" s="2"/>
      <c r="L205" s="2"/>
      <c r="N205" s="2"/>
      <c r="O205" s="2"/>
      <c r="P205" s="2"/>
    </row>
    <row r="206" ht="12.75" customHeight="1">
      <c r="A206" s="2"/>
      <c r="D206" s="2"/>
      <c r="F206" s="2"/>
      <c r="H206" s="2"/>
      <c r="L206" s="2"/>
      <c r="N206" s="2"/>
      <c r="O206" s="2"/>
      <c r="P206" s="2"/>
    </row>
    <row r="207" ht="12.75" customHeight="1">
      <c r="A207" s="2"/>
      <c r="D207" s="2"/>
      <c r="F207" s="2"/>
      <c r="H207" s="2"/>
      <c r="L207" s="2"/>
      <c r="N207" s="2"/>
      <c r="O207" s="2"/>
      <c r="P207" s="2"/>
    </row>
    <row r="208" ht="12.75" customHeight="1">
      <c r="A208" s="2"/>
      <c r="D208" s="2"/>
      <c r="F208" s="2"/>
      <c r="H208" s="2"/>
      <c r="L208" s="2"/>
      <c r="N208" s="2"/>
      <c r="O208" s="2"/>
      <c r="P208" s="2"/>
    </row>
    <row r="209" ht="12.75" customHeight="1">
      <c r="A209" s="2"/>
      <c r="D209" s="2"/>
      <c r="F209" s="2"/>
      <c r="H209" s="2"/>
      <c r="L209" s="2"/>
      <c r="N209" s="2"/>
      <c r="O209" s="2"/>
      <c r="P209" s="2"/>
    </row>
    <row r="210" ht="12.75" customHeight="1">
      <c r="A210" s="2"/>
      <c r="D210" s="2"/>
      <c r="F210" s="2"/>
      <c r="H210" s="2"/>
      <c r="L210" s="2"/>
      <c r="N210" s="2"/>
      <c r="O210" s="2"/>
      <c r="P210" s="2"/>
    </row>
    <row r="211" ht="12.75" customHeight="1">
      <c r="A211" s="2"/>
      <c r="D211" s="2"/>
      <c r="F211" s="2"/>
      <c r="H211" s="2"/>
      <c r="L211" s="2"/>
      <c r="N211" s="2"/>
      <c r="O211" s="2"/>
      <c r="P211" s="2"/>
    </row>
    <row r="212" ht="12.75" customHeight="1">
      <c r="A212" s="2"/>
      <c r="D212" s="2"/>
      <c r="F212" s="2"/>
      <c r="H212" s="2"/>
      <c r="L212" s="2"/>
      <c r="N212" s="2"/>
      <c r="O212" s="2"/>
      <c r="P212" s="2"/>
    </row>
    <row r="213" ht="12.75" customHeight="1">
      <c r="A213" s="2"/>
      <c r="D213" s="2"/>
      <c r="F213" s="2"/>
      <c r="H213" s="2"/>
      <c r="L213" s="2"/>
      <c r="N213" s="2"/>
      <c r="O213" s="2"/>
      <c r="P213" s="2"/>
    </row>
    <row r="214" ht="12.75" customHeight="1">
      <c r="A214" s="2"/>
      <c r="D214" s="2"/>
      <c r="F214" s="2"/>
      <c r="H214" s="2"/>
      <c r="L214" s="2"/>
      <c r="N214" s="2"/>
      <c r="O214" s="2"/>
      <c r="P214" s="2"/>
    </row>
    <row r="215" ht="12.75" customHeight="1">
      <c r="A215" s="2"/>
      <c r="D215" s="2"/>
      <c r="F215" s="2"/>
      <c r="H215" s="2"/>
      <c r="L215" s="2"/>
      <c r="N215" s="2"/>
      <c r="O215" s="2"/>
      <c r="P215" s="2"/>
    </row>
    <row r="216" ht="12.75" customHeight="1">
      <c r="A216" s="2"/>
      <c r="D216" s="2"/>
      <c r="F216" s="2"/>
      <c r="H216" s="2"/>
      <c r="L216" s="2"/>
      <c r="N216" s="2"/>
      <c r="O216" s="2"/>
      <c r="P216" s="2"/>
    </row>
    <row r="217" ht="12.75" customHeight="1">
      <c r="A217" s="2"/>
      <c r="D217" s="2"/>
      <c r="F217" s="2"/>
      <c r="H217" s="2"/>
      <c r="L217" s="2"/>
      <c r="N217" s="2"/>
      <c r="O217" s="2"/>
      <c r="P217" s="2"/>
    </row>
    <row r="218" ht="12.75" customHeight="1">
      <c r="A218" s="2"/>
      <c r="D218" s="2"/>
      <c r="F218" s="2"/>
      <c r="H218" s="2"/>
      <c r="L218" s="2"/>
      <c r="N218" s="2"/>
      <c r="O218" s="2"/>
      <c r="P218" s="2"/>
    </row>
    <row r="219" ht="12.75" customHeight="1">
      <c r="A219" s="2"/>
      <c r="D219" s="2"/>
      <c r="F219" s="2"/>
      <c r="H219" s="2"/>
      <c r="L219" s="2"/>
      <c r="N219" s="2"/>
      <c r="O219" s="2"/>
      <c r="P219" s="2"/>
    </row>
    <row r="220" ht="12.75" customHeight="1">
      <c r="A220" s="2"/>
      <c r="D220" s="2"/>
      <c r="F220" s="2"/>
      <c r="H220" s="2"/>
      <c r="L220" s="2"/>
      <c r="N220" s="2"/>
      <c r="O220" s="2"/>
      <c r="P220" s="2"/>
    </row>
    <row r="221" ht="12.75" customHeight="1">
      <c r="A221" s="2"/>
      <c r="D221" s="2"/>
      <c r="F221" s="2"/>
      <c r="H221" s="2"/>
      <c r="L221" s="2"/>
      <c r="N221" s="2"/>
      <c r="O221" s="2"/>
      <c r="P221" s="2"/>
    </row>
    <row r="222" ht="12.75" customHeight="1">
      <c r="A222" s="2"/>
      <c r="D222" s="2"/>
      <c r="F222" s="2"/>
      <c r="H222" s="2"/>
      <c r="L222" s="2"/>
      <c r="N222" s="2"/>
      <c r="O222" s="2"/>
      <c r="P222" s="2"/>
    </row>
    <row r="223" ht="12.75" customHeight="1">
      <c r="A223" s="2"/>
      <c r="D223" s="2"/>
      <c r="F223" s="2"/>
      <c r="H223" s="2"/>
      <c r="L223" s="2"/>
      <c r="N223" s="2"/>
      <c r="O223" s="2"/>
      <c r="P223" s="2"/>
    </row>
    <row r="224" ht="12.75" customHeight="1">
      <c r="A224" s="2"/>
      <c r="D224" s="2"/>
      <c r="F224" s="2"/>
      <c r="H224" s="2"/>
      <c r="L224" s="2"/>
      <c r="N224" s="2"/>
      <c r="O224" s="2"/>
      <c r="P224" s="2"/>
    </row>
    <row r="225" ht="12.75" customHeight="1">
      <c r="A225" s="2"/>
      <c r="D225" s="2"/>
      <c r="F225" s="2"/>
      <c r="H225" s="2"/>
      <c r="L225" s="2"/>
      <c r="N225" s="2"/>
      <c r="O225" s="2"/>
      <c r="P225" s="2"/>
    </row>
    <row r="226" ht="12.75" customHeight="1">
      <c r="A226" s="2"/>
      <c r="D226" s="2"/>
      <c r="F226" s="2"/>
      <c r="H226" s="2"/>
      <c r="L226" s="2"/>
      <c r="N226" s="2"/>
      <c r="O226" s="2"/>
      <c r="P226" s="2"/>
    </row>
    <row r="227" ht="12.75" customHeight="1">
      <c r="A227" s="2"/>
      <c r="D227" s="2"/>
      <c r="F227" s="2"/>
      <c r="H227" s="2"/>
      <c r="L227" s="2"/>
      <c r="N227" s="2"/>
      <c r="O227" s="2"/>
      <c r="P227" s="2"/>
    </row>
    <row r="228" ht="12.75" customHeight="1">
      <c r="A228" s="2"/>
      <c r="D228" s="2"/>
      <c r="F228" s="2"/>
      <c r="H228" s="2"/>
      <c r="L228" s="2"/>
      <c r="N228" s="2"/>
      <c r="O228" s="2"/>
      <c r="P228" s="2"/>
    </row>
    <row r="229" ht="12.75" customHeight="1">
      <c r="A229" s="2"/>
      <c r="D229" s="2"/>
      <c r="F229" s="2"/>
      <c r="H229" s="2"/>
      <c r="L229" s="2"/>
      <c r="N229" s="2"/>
      <c r="O229" s="2"/>
      <c r="P229" s="2"/>
    </row>
    <row r="230" ht="12.75" customHeight="1">
      <c r="A230" s="2"/>
      <c r="D230" s="2"/>
      <c r="F230" s="2"/>
      <c r="H230" s="2"/>
      <c r="L230" s="2"/>
      <c r="N230" s="2"/>
      <c r="O230" s="2"/>
      <c r="P230" s="2"/>
    </row>
    <row r="231" ht="12.75" customHeight="1">
      <c r="A231" s="2"/>
      <c r="D231" s="2"/>
      <c r="F231" s="2"/>
      <c r="H231" s="2"/>
      <c r="L231" s="2"/>
      <c r="N231" s="2"/>
      <c r="O231" s="2"/>
      <c r="P231" s="2"/>
    </row>
    <row r="232" ht="12.75" customHeight="1">
      <c r="A232" s="2"/>
      <c r="D232" s="2"/>
      <c r="F232" s="2"/>
      <c r="H232" s="2"/>
      <c r="L232" s="2"/>
      <c r="N232" s="2"/>
      <c r="O232" s="2"/>
      <c r="P232" s="2"/>
    </row>
    <row r="233" ht="12.75" customHeight="1">
      <c r="A233" s="2"/>
      <c r="D233" s="2"/>
      <c r="F233" s="2"/>
      <c r="H233" s="2"/>
      <c r="L233" s="2"/>
      <c r="N233" s="2"/>
      <c r="O233" s="2"/>
      <c r="P233" s="2"/>
    </row>
    <row r="234" ht="12.75" customHeight="1">
      <c r="A234" s="2"/>
      <c r="D234" s="2"/>
      <c r="F234" s="2"/>
      <c r="H234" s="2"/>
      <c r="L234" s="2"/>
      <c r="N234" s="2"/>
      <c r="O234" s="2"/>
      <c r="P234" s="2"/>
    </row>
    <row r="235" ht="12.75" customHeight="1">
      <c r="A235" s="2"/>
      <c r="D235" s="2"/>
      <c r="F235" s="2"/>
      <c r="H235" s="2"/>
      <c r="L235" s="2"/>
      <c r="N235" s="2"/>
      <c r="O235" s="2"/>
      <c r="P235" s="2"/>
    </row>
    <row r="236" ht="12.75" customHeight="1">
      <c r="A236" s="2"/>
      <c r="D236" s="2"/>
      <c r="F236" s="2"/>
      <c r="H236" s="2"/>
      <c r="L236" s="2"/>
      <c r="N236" s="2"/>
      <c r="O236" s="2"/>
      <c r="P236" s="2"/>
    </row>
    <row r="237" ht="12.75" customHeight="1">
      <c r="A237" s="2"/>
      <c r="D237" s="2"/>
      <c r="F237" s="2"/>
      <c r="H237" s="2"/>
      <c r="L237" s="2"/>
      <c r="N237" s="2"/>
      <c r="O237" s="2"/>
      <c r="P237" s="2"/>
    </row>
    <row r="238" ht="12.75" customHeight="1">
      <c r="A238" s="2"/>
      <c r="D238" s="2"/>
      <c r="F238" s="2"/>
      <c r="H238" s="2"/>
      <c r="L238" s="2"/>
      <c r="N238" s="2"/>
      <c r="O238" s="2"/>
      <c r="P238" s="2"/>
    </row>
    <row r="239" ht="12.75" customHeight="1">
      <c r="A239" s="2"/>
      <c r="D239" s="2"/>
      <c r="F239" s="2"/>
      <c r="H239" s="2"/>
      <c r="L239" s="2"/>
      <c r="N239" s="2"/>
      <c r="O239" s="2"/>
      <c r="P239" s="2"/>
    </row>
    <row r="240" ht="12.75" customHeight="1">
      <c r="A240" s="2"/>
      <c r="D240" s="2"/>
      <c r="F240" s="2"/>
      <c r="H240" s="2"/>
      <c r="L240" s="2"/>
      <c r="N240" s="2"/>
      <c r="O240" s="2"/>
      <c r="P240" s="2"/>
    </row>
    <row r="241" ht="12.75" customHeight="1">
      <c r="A241" s="2"/>
      <c r="D241" s="2"/>
      <c r="F241" s="2"/>
      <c r="H241" s="2"/>
      <c r="L241" s="2"/>
      <c r="N241" s="2"/>
      <c r="O241" s="2"/>
      <c r="P241" s="2"/>
    </row>
    <row r="242" ht="12.75" customHeight="1">
      <c r="A242" s="2"/>
      <c r="D242" s="2"/>
      <c r="F242" s="2"/>
      <c r="H242" s="2"/>
      <c r="L242" s="2"/>
      <c r="N242" s="2"/>
      <c r="O242" s="2"/>
      <c r="P242" s="2"/>
    </row>
    <row r="243" ht="12.75" customHeight="1">
      <c r="A243" s="2"/>
      <c r="D243" s="2"/>
      <c r="F243" s="2"/>
      <c r="H243" s="2"/>
      <c r="L243" s="2"/>
      <c r="N243" s="2"/>
      <c r="O243" s="2"/>
      <c r="P243" s="2"/>
    </row>
    <row r="244" ht="12.75" customHeight="1">
      <c r="A244" s="2"/>
      <c r="D244" s="2"/>
      <c r="F244" s="2"/>
      <c r="H244" s="2"/>
      <c r="L244" s="2"/>
      <c r="N244" s="2"/>
      <c r="O244" s="2"/>
      <c r="P244" s="2"/>
    </row>
    <row r="245" ht="12.75" customHeight="1">
      <c r="A245" s="2"/>
      <c r="D245" s="2"/>
      <c r="F245" s="2"/>
      <c r="H245" s="2"/>
      <c r="L245" s="2"/>
      <c r="N245" s="2"/>
      <c r="O245" s="2"/>
      <c r="P245" s="2"/>
    </row>
    <row r="246" ht="12.75" customHeight="1">
      <c r="A246" s="2"/>
      <c r="D246" s="2"/>
      <c r="F246" s="2"/>
      <c r="H246" s="2"/>
      <c r="L246" s="2"/>
      <c r="N246" s="2"/>
      <c r="O246" s="2"/>
      <c r="P246" s="2"/>
    </row>
    <row r="247" ht="12.75" customHeight="1">
      <c r="A247" s="2"/>
      <c r="D247" s="2"/>
      <c r="F247" s="2"/>
      <c r="H247" s="2"/>
      <c r="L247" s="2"/>
      <c r="N247" s="2"/>
      <c r="O247" s="2"/>
      <c r="P247" s="2"/>
    </row>
    <row r="248" ht="12.75" customHeight="1">
      <c r="A248" s="2"/>
      <c r="D248" s="2"/>
      <c r="F248" s="2"/>
      <c r="H248" s="2"/>
      <c r="L248" s="2"/>
      <c r="N248" s="2"/>
      <c r="O248" s="2"/>
      <c r="P248" s="2"/>
    </row>
    <row r="249" ht="12.75" customHeight="1">
      <c r="A249" s="2"/>
      <c r="D249" s="2"/>
      <c r="F249" s="2"/>
      <c r="H249" s="2"/>
      <c r="L249" s="2"/>
      <c r="N249" s="2"/>
      <c r="O249" s="2"/>
      <c r="P249" s="2"/>
    </row>
    <row r="250" ht="12.75" customHeight="1">
      <c r="A250" s="2"/>
      <c r="D250" s="2"/>
      <c r="F250" s="2"/>
      <c r="H250" s="2"/>
      <c r="L250" s="2"/>
      <c r="N250" s="2"/>
      <c r="O250" s="2"/>
      <c r="P250" s="2"/>
    </row>
    <row r="251" ht="12.75" customHeight="1">
      <c r="A251" s="2"/>
      <c r="D251" s="2"/>
      <c r="F251" s="2"/>
      <c r="H251" s="2"/>
      <c r="L251" s="2"/>
      <c r="N251" s="2"/>
      <c r="O251" s="2"/>
      <c r="P251" s="2"/>
    </row>
    <row r="252" ht="12.75" customHeight="1">
      <c r="A252" s="2"/>
      <c r="D252" s="2"/>
      <c r="F252" s="2"/>
      <c r="H252" s="2"/>
      <c r="L252" s="2"/>
      <c r="N252" s="2"/>
      <c r="O252" s="2"/>
      <c r="P252" s="2"/>
    </row>
    <row r="253" ht="12.75" customHeight="1">
      <c r="A253" s="2"/>
      <c r="D253" s="2"/>
      <c r="F253" s="2"/>
      <c r="H253" s="2"/>
      <c r="L253" s="2"/>
      <c r="N253" s="2"/>
      <c r="O253" s="2"/>
      <c r="P253" s="2"/>
    </row>
    <row r="254" ht="12.75" customHeight="1">
      <c r="A254" s="2"/>
      <c r="D254" s="2"/>
      <c r="F254" s="2"/>
      <c r="H254" s="2"/>
      <c r="L254" s="2"/>
      <c r="N254" s="2"/>
      <c r="O254" s="2"/>
      <c r="P254" s="2"/>
    </row>
    <row r="255" ht="12.75" customHeight="1">
      <c r="A255" s="2"/>
      <c r="D255" s="2"/>
      <c r="F255" s="2"/>
      <c r="H255" s="2"/>
      <c r="L255" s="2"/>
      <c r="N255" s="2"/>
      <c r="O255" s="2"/>
      <c r="P255" s="2"/>
    </row>
    <row r="256" ht="12.75" customHeight="1">
      <c r="A256" s="2"/>
      <c r="D256" s="2"/>
      <c r="F256" s="2"/>
      <c r="H256" s="2"/>
      <c r="L256" s="2"/>
      <c r="N256" s="2"/>
      <c r="O256" s="2"/>
      <c r="P256" s="2"/>
    </row>
    <row r="257" ht="12.75" customHeight="1">
      <c r="A257" s="2"/>
      <c r="D257" s="2"/>
      <c r="F257" s="2"/>
      <c r="H257" s="2"/>
      <c r="L257" s="2"/>
      <c r="N257" s="2"/>
      <c r="O257" s="2"/>
      <c r="P257" s="2"/>
    </row>
    <row r="258" ht="12.75" customHeight="1">
      <c r="A258" s="2"/>
      <c r="D258" s="2"/>
      <c r="F258" s="2"/>
      <c r="H258" s="2"/>
      <c r="L258" s="2"/>
      <c r="N258" s="2"/>
      <c r="O258" s="2"/>
      <c r="P258" s="2"/>
    </row>
    <row r="259" ht="12.75" customHeight="1">
      <c r="A259" s="2"/>
      <c r="D259" s="2"/>
      <c r="F259" s="2"/>
      <c r="H259" s="2"/>
      <c r="L259" s="2"/>
      <c r="N259" s="2"/>
      <c r="O259" s="2"/>
      <c r="P259" s="2"/>
    </row>
    <row r="260" ht="12.75" customHeight="1">
      <c r="A260" s="2"/>
      <c r="D260" s="2"/>
      <c r="F260" s="2"/>
      <c r="H260" s="2"/>
      <c r="L260" s="2"/>
      <c r="N260" s="2"/>
      <c r="O260" s="2"/>
      <c r="P260" s="2"/>
    </row>
    <row r="261" ht="12.75" customHeight="1">
      <c r="A261" s="2"/>
      <c r="D261" s="2"/>
      <c r="F261" s="2"/>
      <c r="H261" s="2"/>
      <c r="L261" s="2"/>
      <c r="N261" s="2"/>
      <c r="O261" s="2"/>
      <c r="P261" s="2"/>
    </row>
    <row r="262" ht="12.75" customHeight="1">
      <c r="A262" s="2"/>
      <c r="D262" s="2"/>
      <c r="F262" s="2"/>
      <c r="H262" s="2"/>
      <c r="L262" s="2"/>
      <c r="N262" s="2"/>
      <c r="O262" s="2"/>
      <c r="P262" s="2"/>
    </row>
    <row r="263" ht="12.75" customHeight="1">
      <c r="A263" s="2"/>
      <c r="D263" s="2"/>
      <c r="F263" s="2"/>
      <c r="H263" s="2"/>
      <c r="L263" s="2"/>
      <c r="N263" s="2"/>
      <c r="O263" s="2"/>
      <c r="P263" s="2"/>
    </row>
    <row r="264" ht="12.75" customHeight="1">
      <c r="A264" s="2"/>
      <c r="D264" s="2"/>
      <c r="F264" s="2"/>
      <c r="H264" s="2"/>
      <c r="L264" s="2"/>
      <c r="N264" s="2"/>
      <c r="O264" s="2"/>
      <c r="P264" s="2"/>
    </row>
    <row r="265" ht="12.75" customHeight="1">
      <c r="A265" s="2"/>
      <c r="D265" s="2"/>
      <c r="F265" s="2"/>
      <c r="H265" s="2"/>
      <c r="L265" s="2"/>
      <c r="N265" s="2"/>
      <c r="O265" s="2"/>
      <c r="P265" s="2"/>
    </row>
    <row r="266" ht="12.75" customHeight="1">
      <c r="A266" s="2"/>
      <c r="D266" s="2"/>
      <c r="F266" s="2"/>
      <c r="H266" s="2"/>
      <c r="L266" s="2"/>
      <c r="N266" s="2"/>
      <c r="O266" s="2"/>
      <c r="P266" s="2"/>
    </row>
    <row r="267" ht="12.75" customHeight="1">
      <c r="A267" s="2"/>
      <c r="D267" s="2"/>
      <c r="F267" s="2"/>
      <c r="H267" s="2"/>
      <c r="L267" s="2"/>
      <c r="N267" s="2"/>
      <c r="O267" s="2"/>
      <c r="P267" s="2"/>
    </row>
    <row r="268" ht="12.75" customHeight="1">
      <c r="A268" s="2"/>
      <c r="D268" s="2"/>
      <c r="F268" s="2"/>
      <c r="H268" s="2"/>
      <c r="L268" s="2"/>
      <c r="N268" s="2"/>
      <c r="O268" s="2"/>
      <c r="P268" s="2"/>
    </row>
    <row r="269" ht="12.75" customHeight="1">
      <c r="A269" s="2"/>
      <c r="D269" s="2"/>
      <c r="F269" s="2"/>
      <c r="H269" s="2"/>
      <c r="L269" s="2"/>
      <c r="N269" s="2"/>
      <c r="O269" s="2"/>
      <c r="P269" s="2"/>
    </row>
    <row r="270" ht="12.75" customHeight="1">
      <c r="A270" s="2"/>
      <c r="D270" s="2"/>
      <c r="F270" s="2"/>
      <c r="H270" s="2"/>
      <c r="L270" s="2"/>
      <c r="N270" s="2"/>
      <c r="O270" s="2"/>
      <c r="P270" s="2"/>
    </row>
    <row r="271" ht="12.75" customHeight="1">
      <c r="A271" s="2"/>
      <c r="D271" s="2"/>
      <c r="F271" s="2"/>
      <c r="H271" s="2"/>
      <c r="L271" s="2"/>
      <c r="N271" s="2"/>
      <c r="O271" s="2"/>
      <c r="P271" s="2"/>
    </row>
    <row r="272" ht="12.75" customHeight="1">
      <c r="A272" s="2"/>
      <c r="D272" s="2"/>
      <c r="F272" s="2"/>
      <c r="H272" s="2"/>
      <c r="L272" s="2"/>
      <c r="N272" s="2"/>
      <c r="O272" s="2"/>
      <c r="P272" s="2"/>
    </row>
    <row r="273" ht="12.75" customHeight="1">
      <c r="A273" s="2"/>
      <c r="D273" s="2"/>
      <c r="F273" s="2"/>
      <c r="H273" s="2"/>
      <c r="L273" s="2"/>
      <c r="N273" s="2"/>
      <c r="O273" s="2"/>
      <c r="P273" s="2"/>
    </row>
    <row r="274" ht="12.75" customHeight="1">
      <c r="A274" s="2"/>
      <c r="D274" s="2"/>
      <c r="F274" s="2"/>
      <c r="H274" s="2"/>
      <c r="L274" s="2"/>
      <c r="N274" s="2"/>
      <c r="O274" s="2"/>
      <c r="P274" s="2"/>
    </row>
    <row r="275" ht="12.75" customHeight="1">
      <c r="A275" s="2"/>
      <c r="D275" s="2"/>
      <c r="F275" s="2"/>
      <c r="H275" s="2"/>
      <c r="L275" s="2"/>
      <c r="N275" s="2"/>
      <c r="O275" s="2"/>
      <c r="P275" s="2"/>
    </row>
    <row r="276" ht="12.75" customHeight="1">
      <c r="A276" s="2"/>
      <c r="D276" s="2"/>
      <c r="F276" s="2"/>
      <c r="H276" s="2"/>
      <c r="L276" s="2"/>
      <c r="N276" s="2"/>
      <c r="O276" s="2"/>
      <c r="P276" s="2"/>
    </row>
    <row r="277" ht="12.75" customHeight="1">
      <c r="A277" s="2"/>
      <c r="D277" s="2"/>
      <c r="F277" s="2"/>
      <c r="H277" s="2"/>
      <c r="L277" s="2"/>
      <c r="N277" s="2"/>
      <c r="O277" s="2"/>
      <c r="P277" s="2"/>
    </row>
    <row r="278" ht="12.75" customHeight="1">
      <c r="A278" s="2"/>
      <c r="D278" s="2"/>
      <c r="F278" s="2"/>
      <c r="H278" s="2"/>
      <c r="L278" s="2"/>
      <c r="N278" s="2"/>
      <c r="O278" s="2"/>
      <c r="P278" s="2"/>
    </row>
    <row r="279" ht="12.75" customHeight="1">
      <c r="A279" s="2"/>
      <c r="D279" s="2"/>
      <c r="F279" s="2"/>
      <c r="H279" s="2"/>
      <c r="L279" s="2"/>
      <c r="N279" s="2"/>
      <c r="O279" s="2"/>
      <c r="P279" s="2"/>
    </row>
    <row r="280" ht="12.75" customHeight="1">
      <c r="A280" s="2"/>
      <c r="D280" s="2"/>
      <c r="F280" s="2"/>
      <c r="H280" s="2"/>
      <c r="L280" s="2"/>
      <c r="N280" s="2"/>
      <c r="O280" s="2"/>
      <c r="P280" s="2"/>
    </row>
    <row r="281" ht="12.75" customHeight="1">
      <c r="A281" s="2"/>
      <c r="D281" s="2"/>
      <c r="F281" s="2"/>
      <c r="H281" s="2"/>
      <c r="L281" s="2"/>
      <c r="N281" s="2"/>
      <c r="O281" s="2"/>
      <c r="P281" s="2"/>
    </row>
    <row r="282" ht="12.75" customHeight="1">
      <c r="A282" s="2"/>
      <c r="D282" s="2"/>
      <c r="F282" s="2"/>
      <c r="H282" s="2"/>
      <c r="L282" s="2"/>
      <c r="N282" s="2"/>
      <c r="O282" s="2"/>
      <c r="P282" s="2"/>
    </row>
    <row r="283" ht="12.75" customHeight="1">
      <c r="A283" s="2"/>
      <c r="D283" s="2"/>
      <c r="F283" s="2"/>
      <c r="H283" s="2"/>
      <c r="L283" s="2"/>
      <c r="N283" s="2"/>
      <c r="O283" s="2"/>
      <c r="P283" s="2"/>
    </row>
    <row r="284" ht="12.75" customHeight="1">
      <c r="A284" s="2"/>
      <c r="D284" s="2"/>
      <c r="F284" s="2"/>
      <c r="H284" s="2"/>
      <c r="L284" s="2"/>
      <c r="N284" s="2"/>
      <c r="O284" s="2"/>
      <c r="P284" s="2"/>
    </row>
    <row r="285" ht="12.75" customHeight="1">
      <c r="A285" s="2"/>
      <c r="D285" s="2"/>
      <c r="F285" s="2"/>
      <c r="H285" s="2"/>
      <c r="L285" s="2"/>
      <c r="N285" s="2"/>
      <c r="O285" s="2"/>
      <c r="P285" s="2"/>
    </row>
    <row r="286" ht="12.75" customHeight="1">
      <c r="A286" s="2"/>
      <c r="D286" s="2"/>
      <c r="F286" s="2"/>
      <c r="H286" s="2"/>
      <c r="L286" s="2"/>
      <c r="N286" s="2"/>
      <c r="O286" s="2"/>
      <c r="P286" s="2"/>
    </row>
    <row r="287" ht="12.75" customHeight="1">
      <c r="A287" s="2"/>
      <c r="D287" s="2"/>
      <c r="F287" s="2"/>
      <c r="H287" s="2"/>
      <c r="L287" s="2"/>
      <c r="N287" s="2"/>
      <c r="O287" s="2"/>
      <c r="P287" s="2"/>
    </row>
    <row r="288" ht="12.75" customHeight="1">
      <c r="A288" s="2"/>
      <c r="D288" s="2"/>
      <c r="F288" s="2"/>
      <c r="H288" s="2"/>
      <c r="L288" s="2"/>
      <c r="N288" s="2"/>
      <c r="O288" s="2"/>
      <c r="P288" s="2"/>
    </row>
    <row r="289" ht="12.75" customHeight="1">
      <c r="A289" s="2"/>
      <c r="D289" s="2"/>
      <c r="F289" s="2"/>
      <c r="H289" s="2"/>
      <c r="L289" s="2"/>
      <c r="N289" s="2"/>
      <c r="O289" s="2"/>
      <c r="P289" s="2"/>
    </row>
    <row r="290" ht="12.75" customHeight="1">
      <c r="A290" s="2"/>
      <c r="D290" s="2"/>
      <c r="F290" s="2"/>
      <c r="H290" s="2"/>
      <c r="L290" s="2"/>
      <c r="N290" s="2"/>
      <c r="O290" s="2"/>
      <c r="P290" s="2"/>
    </row>
    <row r="291" ht="12.75" customHeight="1">
      <c r="A291" s="2"/>
      <c r="D291" s="2"/>
      <c r="F291" s="2"/>
      <c r="H291" s="2"/>
      <c r="L291" s="2"/>
      <c r="N291" s="2"/>
      <c r="O291" s="2"/>
      <c r="P291" s="2"/>
    </row>
    <row r="292" ht="12.75" customHeight="1">
      <c r="A292" s="2"/>
      <c r="D292" s="2"/>
      <c r="F292" s="2"/>
      <c r="H292" s="2"/>
      <c r="L292" s="2"/>
      <c r="N292" s="2"/>
      <c r="O292" s="2"/>
      <c r="P292" s="2"/>
    </row>
    <row r="293" ht="12.75" customHeight="1">
      <c r="A293" s="2"/>
      <c r="D293" s="2"/>
      <c r="F293" s="2"/>
      <c r="H293" s="2"/>
      <c r="L293" s="2"/>
      <c r="N293" s="2"/>
      <c r="O293" s="2"/>
      <c r="P293" s="2"/>
    </row>
    <row r="294" ht="12.75" customHeight="1">
      <c r="A294" s="2"/>
      <c r="D294" s="2"/>
      <c r="F294" s="2"/>
      <c r="H294" s="2"/>
      <c r="L294" s="2"/>
      <c r="N294" s="2"/>
      <c r="O294" s="2"/>
      <c r="P294" s="2"/>
    </row>
    <row r="295" ht="12.75" customHeight="1">
      <c r="A295" s="2"/>
      <c r="D295" s="2"/>
      <c r="F295" s="2"/>
      <c r="H295" s="2"/>
      <c r="L295" s="2"/>
      <c r="N295" s="2"/>
      <c r="O295" s="2"/>
      <c r="P295" s="2"/>
    </row>
    <row r="296" ht="12.75" customHeight="1">
      <c r="A296" s="2"/>
      <c r="D296" s="2"/>
      <c r="F296" s="2"/>
      <c r="H296" s="2"/>
      <c r="L296" s="2"/>
      <c r="N296" s="2"/>
      <c r="O296" s="2"/>
      <c r="P296" s="2"/>
    </row>
    <row r="297" ht="12.75" customHeight="1">
      <c r="A297" s="2"/>
      <c r="D297" s="2"/>
      <c r="F297" s="2"/>
      <c r="H297" s="2"/>
      <c r="L297" s="2"/>
      <c r="N297" s="2"/>
      <c r="O297" s="2"/>
      <c r="P297" s="2"/>
    </row>
    <row r="298" ht="12.75" customHeight="1">
      <c r="A298" s="2"/>
      <c r="D298" s="2"/>
      <c r="F298" s="2"/>
      <c r="H298" s="2"/>
      <c r="L298" s="2"/>
      <c r="N298" s="2"/>
      <c r="O298" s="2"/>
      <c r="P298" s="2"/>
    </row>
    <row r="299" ht="12.75" customHeight="1">
      <c r="A299" s="2"/>
      <c r="D299" s="2"/>
      <c r="F299" s="2"/>
      <c r="H299" s="2"/>
      <c r="L299" s="2"/>
      <c r="N299" s="2"/>
      <c r="O299" s="2"/>
      <c r="P299" s="2"/>
    </row>
    <row r="300" ht="12.75" customHeight="1">
      <c r="A300" s="2"/>
      <c r="D300" s="2"/>
      <c r="F300" s="2"/>
      <c r="H300" s="2"/>
      <c r="L300" s="2"/>
      <c r="N300" s="2"/>
      <c r="O300" s="2"/>
      <c r="P300" s="2"/>
    </row>
    <row r="301" ht="12.75" customHeight="1">
      <c r="A301" s="2"/>
      <c r="D301" s="2"/>
      <c r="F301" s="2"/>
      <c r="H301" s="2"/>
      <c r="L301" s="2"/>
      <c r="N301" s="2"/>
      <c r="O301" s="2"/>
      <c r="P301" s="2"/>
    </row>
    <row r="302" ht="12.75" customHeight="1">
      <c r="A302" s="2"/>
      <c r="D302" s="2"/>
      <c r="F302" s="2"/>
      <c r="H302" s="2"/>
      <c r="L302" s="2"/>
      <c r="N302" s="2"/>
      <c r="O302" s="2"/>
      <c r="P302" s="2"/>
    </row>
    <row r="303" ht="12.75" customHeight="1">
      <c r="A303" s="2"/>
      <c r="D303" s="2"/>
      <c r="F303" s="2"/>
      <c r="H303" s="2"/>
      <c r="L303" s="2"/>
      <c r="N303" s="2"/>
      <c r="O303" s="2"/>
      <c r="P303" s="2"/>
    </row>
    <row r="304" ht="12.75" customHeight="1">
      <c r="A304" s="2"/>
      <c r="D304" s="2"/>
      <c r="F304" s="2"/>
      <c r="H304" s="2"/>
      <c r="L304" s="2"/>
      <c r="N304" s="2"/>
      <c r="O304" s="2"/>
      <c r="P304" s="2"/>
    </row>
    <row r="305" ht="12.75" customHeight="1">
      <c r="A305" s="2"/>
      <c r="D305" s="2"/>
      <c r="F305" s="2"/>
      <c r="H305" s="2"/>
      <c r="L305" s="2"/>
      <c r="N305" s="2"/>
      <c r="O305" s="2"/>
      <c r="P305" s="2"/>
    </row>
    <row r="306" ht="12.75" customHeight="1">
      <c r="A306" s="2"/>
      <c r="D306" s="2"/>
      <c r="F306" s="2"/>
      <c r="H306" s="2"/>
      <c r="L306" s="2"/>
      <c r="N306" s="2"/>
      <c r="O306" s="2"/>
      <c r="P306" s="2"/>
    </row>
    <row r="307" ht="12.75" customHeight="1">
      <c r="A307" s="2"/>
      <c r="D307" s="2"/>
      <c r="F307" s="2"/>
      <c r="H307" s="2"/>
      <c r="L307" s="2"/>
      <c r="N307" s="2"/>
      <c r="O307" s="2"/>
      <c r="P307" s="2"/>
    </row>
    <row r="308" ht="12.75" customHeight="1">
      <c r="A308" s="2"/>
      <c r="D308" s="2"/>
      <c r="F308" s="2"/>
      <c r="H308" s="2"/>
      <c r="L308" s="2"/>
      <c r="N308" s="2"/>
      <c r="O308" s="2"/>
      <c r="P308" s="2"/>
    </row>
    <row r="309" ht="12.75" customHeight="1">
      <c r="A309" s="2"/>
      <c r="D309" s="2"/>
      <c r="F309" s="2"/>
      <c r="H309" s="2"/>
      <c r="L309" s="2"/>
      <c r="N309" s="2"/>
      <c r="O309" s="2"/>
      <c r="P309" s="2"/>
    </row>
    <row r="310" ht="12.75" customHeight="1">
      <c r="A310" s="2"/>
      <c r="D310" s="2"/>
      <c r="F310" s="2"/>
      <c r="H310" s="2"/>
      <c r="L310" s="2"/>
      <c r="N310" s="2"/>
      <c r="O310" s="2"/>
      <c r="P310" s="2"/>
    </row>
    <row r="311" ht="12.75" customHeight="1">
      <c r="A311" s="2"/>
      <c r="D311" s="2"/>
      <c r="F311" s="2"/>
      <c r="H311" s="2"/>
      <c r="L311" s="2"/>
      <c r="N311" s="2"/>
      <c r="O311" s="2"/>
      <c r="P311" s="2"/>
    </row>
    <row r="312" ht="12.75" customHeight="1">
      <c r="A312" s="2"/>
      <c r="D312" s="2"/>
      <c r="F312" s="2"/>
      <c r="H312" s="2"/>
      <c r="L312" s="2"/>
      <c r="N312" s="2"/>
      <c r="O312" s="2"/>
      <c r="P312" s="2"/>
    </row>
    <row r="313" ht="12.75" customHeight="1">
      <c r="A313" s="2"/>
      <c r="D313" s="2"/>
      <c r="F313" s="2"/>
      <c r="H313" s="2"/>
      <c r="L313" s="2"/>
      <c r="N313" s="2"/>
      <c r="O313" s="2"/>
      <c r="P313" s="2"/>
    </row>
    <row r="314" ht="12.75" customHeight="1">
      <c r="A314" s="2"/>
      <c r="D314" s="2"/>
      <c r="F314" s="2"/>
      <c r="H314" s="2"/>
      <c r="L314" s="2"/>
      <c r="N314" s="2"/>
      <c r="O314" s="2"/>
      <c r="P314" s="2"/>
    </row>
    <row r="315" ht="12.75" customHeight="1">
      <c r="A315" s="2"/>
      <c r="D315" s="2"/>
      <c r="F315" s="2"/>
      <c r="H315" s="2"/>
      <c r="L315" s="2"/>
      <c r="N315" s="2"/>
      <c r="O315" s="2"/>
      <c r="P315" s="2"/>
    </row>
    <row r="316" ht="12.75" customHeight="1">
      <c r="A316" s="2"/>
      <c r="D316" s="2"/>
      <c r="F316" s="2"/>
      <c r="H316" s="2"/>
      <c r="L316" s="2"/>
      <c r="N316" s="2"/>
      <c r="O316" s="2"/>
      <c r="P316" s="2"/>
    </row>
    <row r="317" ht="12.75" customHeight="1">
      <c r="A317" s="2"/>
      <c r="D317" s="2"/>
      <c r="F317" s="2"/>
      <c r="H317" s="2"/>
      <c r="L317" s="2"/>
      <c r="N317" s="2"/>
      <c r="O317" s="2"/>
      <c r="P317" s="2"/>
    </row>
    <row r="318" ht="12.75" customHeight="1">
      <c r="A318" s="2"/>
      <c r="D318" s="2"/>
      <c r="F318" s="2"/>
      <c r="H318" s="2"/>
      <c r="L318" s="2"/>
      <c r="N318" s="2"/>
      <c r="O318" s="2"/>
      <c r="P318" s="2"/>
    </row>
    <row r="319" ht="12.75" customHeight="1">
      <c r="A319" s="2"/>
      <c r="D319" s="2"/>
      <c r="F319" s="2"/>
      <c r="H319" s="2"/>
      <c r="L319" s="2"/>
      <c r="N319" s="2"/>
      <c r="O319" s="2"/>
      <c r="P319" s="2"/>
    </row>
    <row r="320" ht="12.75" customHeight="1">
      <c r="A320" s="2"/>
      <c r="D320" s="2"/>
      <c r="F320" s="2"/>
      <c r="H320" s="2"/>
      <c r="L320" s="2"/>
      <c r="N320" s="2"/>
      <c r="O320" s="2"/>
      <c r="P320" s="2"/>
    </row>
    <row r="321" ht="12.75" customHeight="1">
      <c r="A321" s="2"/>
      <c r="D321" s="2"/>
      <c r="F321" s="2"/>
      <c r="H321" s="2"/>
      <c r="L321" s="2"/>
      <c r="N321" s="2"/>
      <c r="O321" s="2"/>
      <c r="P321" s="2"/>
    </row>
    <row r="322" ht="12.75" customHeight="1">
      <c r="A322" s="2"/>
      <c r="D322" s="2"/>
      <c r="F322" s="2"/>
      <c r="H322" s="2"/>
      <c r="L322" s="2"/>
      <c r="N322" s="2"/>
      <c r="O322" s="2"/>
      <c r="P322" s="2"/>
    </row>
    <row r="323" ht="12.75" customHeight="1">
      <c r="A323" s="2"/>
      <c r="D323" s="2"/>
      <c r="F323" s="2"/>
      <c r="H323" s="2"/>
      <c r="L323" s="2"/>
      <c r="N323" s="2"/>
      <c r="O323" s="2"/>
      <c r="P323" s="2"/>
    </row>
    <row r="324" ht="12.75" customHeight="1">
      <c r="A324" s="2"/>
      <c r="D324" s="2"/>
      <c r="F324" s="2"/>
      <c r="H324" s="2"/>
      <c r="L324" s="2"/>
      <c r="N324" s="2"/>
      <c r="O324" s="2"/>
      <c r="P324" s="2"/>
    </row>
    <row r="325" ht="12.75" customHeight="1">
      <c r="A325" s="2"/>
      <c r="D325" s="2"/>
      <c r="F325" s="2"/>
      <c r="H325" s="2"/>
      <c r="L325" s="2"/>
      <c r="N325" s="2"/>
      <c r="O325" s="2"/>
      <c r="P325" s="2"/>
    </row>
    <row r="326" ht="12.75" customHeight="1">
      <c r="A326" s="2"/>
      <c r="D326" s="2"/>
      <c r="F326" s="2"/>
      <c r="H326" s="2"/>
      <c r="L326" s="2"/>
      <c r="N326" s="2"/>
      <c r="O326" s="2"/>
      <c r="P326" s="2"/>
    </row>
    <row r="327" ht="12.75" customHeight="1">
      <c r="A327" s="2"/>
      <c r="D327" s="2"/>
      <c r="F327" s="2"/>
      <c r="H327" s="2"/>
      <c r="L327" s="2"/>
      <c r="N327" s="2"/>
      <c r="O327" s="2"/>
      <c r="P327" s="2"/>
    </row>
    <row r="328" ht="12.75" customHeight="1">
      <c r="A328" s="2"/>
      <c r="D328" s="2"/>
      <c r="F328" s="2"/>
      <c r="H328" s="2"/>
      <c r="L328" s="2"/>
      <c r="N328" s="2"/>
      <c r="O328" s="2"/>
      <c r="P328" s="2"/>
    </row>
    <row r="329" ht="12.75" customHeight="1">
      <c r="A329" s="2"/>
      <c r="D329" s="2"/>
      <c r="F329" s="2"/>
      <c r="H329" s="2"/>
      <c r="L329" s="2"/>
      <c r="N329" s="2"/>
      <c r="O329" s="2"/>
      <c r="P329" s="2"/>
    </row>
    <row r="330" ht="12.75" customHeight="1">
      <c r="A330" s="2"/>
      <c r="D330" s="2"/>
      <c r="F330" s="2"/>
      <c r="H330" s="2"/>
      <c r="L330" s="2"/>
      <c r="N330" s="2"/>
      <c r="O330" s="2"/>
      <c r="P330" s="2"/>
    </row>
    <row r="331" ht="12.75" customHeight="1">
      <c r="A331" s="2"/>
      <c r="D331" s="2"/>
      <c r="F331" s="2"/>
      <c r="H331" s="2"/>
      <c r="L331" s="2"/>
      <c r="N331" s="2"/>
      <c r="O331" s="2"/>
      <c r="P331" s="2"/>
    </row>
    <row r="332" ht="12.75" customHeight="1">
      <c r="A332" s="2"/>
      <c r="D332" s="2"/>
      <c r="F332" s="2"/>
      <c r="H332" s="2"/>
      <c r="L332" s="2"/>
      <c r="N332" s="2"/>
      <c r="O332" s="2"/>
      <c r="P332" s="2"/>
    </row>
    <row r="333" ht="12.75" customHeight="1">
      <c r="A333" s="2"/>
      <c r="D333" s="2"/>
      <c r="F333" s="2"/>
      <c r="H333" s="2"/>
      <c r="L333" s="2"/>
      <c r="N333" s="2"/>
      <c r="O333" s="2"/>
      <c r="P333" s="2"/>
    </row>
    <row r="334" ht="12.75" customHeight="1">
      <c r="A334" s="2"/>
      <c r="D334" s="2"/>
      <c r="F334" s="2"/>
      <c r="H334" s="2"/>
      <c r="L334" s="2"/>
      <c r="N334" s="2"/>
      <c r="O334" s="2"/>
      <c r="P334" s="2"/>
    </row>
    <row r="335" ht="12.75" customHeight="1">
      <c r="A335" s="2"/>
      <c r="D335" s="2"/>
      <c r="F335" s="2"/>
      <c r="H335" s="2"/>
      <c r="L335" s="2"/>
      <c r="N335" s="2"/>
      <c r="O335" s="2"/>
      <c r="P335" s="2"/>
    </row>
    <row r="336" ht="12.75" customHeight="1">
      <c r="A336" s="2"/>
      <c r="D336" s="2"/>
      <c r="F336" s="2"/>
      <c r="H336" s="2"/>
      <c r="L336" s="2"/>
      <c r="N336" s="2"/>
      <c r="O336" s="2"/>
      <c r="P336" s="2"/>
    </row>
    <row r="337" ht="12.75" customHeight="1">
      <c r="A337" s="2"/>
      <c r="D337" s="2"/>
      <c r="F337" s="2"/>
      <c r="H337" s="2"/>
      <c r="L337" s="2"/>
      <c r="N337" s="2"/>
      <c r="O337" s="2"/>
      <c r="P337" s="2"/>
    </row>
    <row r="338" ht="12.75" customHeight="1">
      <c r="A338" s="2"/>
      <c r="D338" s="2"/>
      <c r="F338" s="2"/>
      <c r="H338" s="2"/>
      <c r="L338" s="2"/>
      <c r="N338" s="2"/>
      <c r="O338" s="2"/>
      <c r="P338" s="2"/>
    </row>
    <row r="339" ht="12.75" customHeight="1">
      <c r="A339" s="2"/>
      <c r="D339" s="2"/>
      <c r="F339" s="2"/>
      <c r="H339" s="2"/>
      <c r="L339" s="2"/>
      <c r="N339" s="2"/>
      <c r="O339" s="2"/>
      <c r="P339" s="2"/>
    </row>
    <row r="340" ht="12.75" customHeight="1">
      <c r="A340" s="2"/>
      <c r="D340" s="2"/>
      <c r="F340" s="2"/>
      <c r="H340" s="2"/>
      <c r="L340" s="2"/>
      <c r="N340" s="2"/>
      <c r="O340" s="2"/>
      <c r="P340" s="2"/>
    </row>
    <row r="341" ht="12.75" customHeight="1">
      <c r="A341" s="2"/>
      <c r="D341" s="2"/>
      <c r="F341" s="2"/>
      <c r="H341" s="2"/>
      <c r="L341" s="2"/>
      <c r="N341" s="2"/>
      <c r="O341" s="2"/>
      <c r="P341" s="2"/>
    </row>
    <row r="342" ht="12.75" customHeight="1">
      <c r="A342" s="2"/>
      <c r="D342" s="2"/>
      <c r="F342" s="2"/>
      <c r="H342" s="2"/>
      <c r="L342" s="2"/>
      <c r="N342" s="2"/>
      <c r="O342" s="2"/>
      <c r="P342" s="2"/>
    </row>
    <row r="343" ht="12.75" customHeight="1">
      <c r="A343" s="2"/>
      <c r="D343" s="2"/>
      <c r="F343" s="2"/>
      <c r="H343" s="2"/>
      <c r="L343" s="2"/>
      <c r="N343" s="2"/>
      <c r="O343" s="2"/>
      <c r="P343" s="2"/>
    </row>
    <row r="344" ht="12.75" customHeight="1">
      <c r="A344" s="2"/>
      <c r="D344" s="2"/>
      <c r="F344" s="2"/>
      <c r="H344" s="2"/>
      <c r="L344" s="2"/>
      <c r="N344" s="2"/>
      <c r="O344" s="2"/>
      <c r="P344" s="2"/>
    </row>
    <row r="345" ht="12.75" customHeight="1">
      <c r="A345" s="2"/>
      <c r="D345" s="2"/>
      <c r="F345" s="2"/>
      <c r="H345" s="2"/>
      <c r="L345" s="2"/>
      <c r="N345" s="2"/>
      <c r="O345" s="2"/>
      <c r="P345" s="2"/>
    </row>
    <row r="346" ht="12.75" customHeight="1">
      <c r="A346" s="2"/>
      <c r="D346" s="2"/>
      <c r="F346" s="2"/>
      <c r="H346" s="2"/>
      <c r="L346" s="2"/>
      <c r="N346" s="2"/>
      <c r="O346" s="2"/>
      <c r="P346" s="2"/>
    </row>
    <row r="347" ht="12.75" customHeight="1">
      <c r="A347" s="2"/>
      <c r="D347" s="2"/>
      <c r="F347" s="2"/>
      <c r="H347" s="2"/>
      <c r="L347" s="2"/>
      <c r="N347" s="2"/>
      <c r="O347" s="2"/>
      <c r="P347" s="2"/>
    </row>
    <row r="348" ht="12.75" customHeight="1">
      <c r="A348" s="2"/>
      <c r="D348" s="2"/>
      <c r="F348" s="2"/>
      <c r="H348" s="2"/>
      <c r="L348" s="2"/>
      <c r="N348" s="2"/>
      <c r="O348" s="2"/>
      <c r="P348" s="2"/>
    </row>
    <row r="349" ht="12.75" customHeight="1">
      <c r="A349" s="2"/>
      <c r="D349" s="2"/>
      <c r="F349" s="2"/>
      <c r="H349" s="2"/>
      <c r="L349" s="2"/>
      <c r="N349" s="2"/>
      <c r="O349" s="2"/>
      <c r="P349" s="2"/>
    </row>
    <row r="350" ht="12.75" customHeight="1">
      <c r="A350" s="2"/>
      <c r="D350" s="2"/>
      <c r="F350" s="2"/>
      <c r="H350" s="2"/>
      <c r="L350" s="2"/>
      <c r="N350" s="2"/>
      <c r="O350" s="2"/>
      <c r="P350" s="2"/>
    </row>
    <row r="351" ht="12.75" customHeight="1">
      <c r="A351" s="2"/>
      <c r="D351" s="2"/>
      <c r="F351" s="2"/>
      <c r="H351" s="2"/>
      <c r="L351" s="2"/>
      <c r="N351" s="2"/>
      <c r="O351" s="2"/>
      <c r="P351" s="2"/>
    </row>
    <row r="352" ht="12.75" customHeight="1">
      <c r="A352" s="2"/>
      <c r="D352" s="2"/>
      <c r="F352" s="2"/>
      <c r="H352" s="2"/>
      <c r="L352" s="2"/>
      <c r="N352" s="2"/>
      <c r="O352" s="2"/>
      <c r="P352" s="2"/>
    </row>
    <row r="353" ht="12.75" customHeight="1">
      <c r="A353" s="2"/>
      <c r="D353" s="2"/>
      <c r="F353" s="2"/>
      <c r="H353" s="2"/>
      <c r="L353" s="2"/>
      <c r="N353" s="2"/>
      <c r="O353" s="2"/>
      <c r="P353" s="2"/>
    </row>
    <row r="354" ht="12.75" customHeight="1">
      <c r="A354" s="2"/>
      <c r="D354" s="2"/>
      <c r="F354" s="2"/>
      <c r="H354" s="2"/>
      <c r="L354" s="2"/>
      <c r="N354" s="2"/>
      <c r="O354" s="2"/>
      <c r="P354" s="2"/>
    </row>
    <row r="355" ht="12.75" customHeight="1">
      <c r="A355" s="2"/>
      <c r="D355" s="2"/>
      <c r="F355" s="2"/>
      <c r="H355" s="2"/>
      <c r="L355" s="2"/>
      <c r="N355" s="2"/>
      <c r="O355" s="2"/>
      <c r="P355" s="2"/>
    </row>
    <row r="356" ht="12.75" customHeight="1">
      <c r="A356" s="2"/>
      <c r="D356" s="2"/>
      <c r="F356" s="2"/>
      <c r="H356" s="2"/>
      <c r="L356" s="2"/>
      <c r="N356" s="2"/>
      <c r="O356" s="2"/>
      <c r="P356" s="2"/>
    </row>
    <row r="357" ht="12.75" customHeight="1">
      <c r="A357" s="2"/>
      <c r="D357" s="2"/>
      <c r="F357" s="2"/>
      <c r="H357" s="2"/>
      <c r="L357" s="2"/>
      <c r="N357" s="2"/>
      <c r="O357" s="2"/>
      <c r="P357" s="2"/>
    </row>
    <row r="358" ht="12.75" customHeight="1">
      <c r="A358" s="2"/>
      <c r="D358" s="2"/>
      <c r="F358" s="2"/>
      <c r="H358" s="2"/>
      <c r="L358" s="2"/>
      <c r="N358" s="2"/>
      <c r="O358" s="2"/>
      <c r="P358" s="2"/>
    </row>
    <row r="359" ht="12.75" customHeight="1">
      <c r="A359" s="2"/>
      <c r="D359" s="2"/>
      <c r="F359" s="2"/>
      <c r="H359" s="2"/>
      <c r="L359" s="2"/>
      <c r="N359" s="2"/>
      <c r="O359" s="2"/>
      <c r="P359" s="2"/>
    </row>
    <row r="360" ht="12.75" customHeight="1">
      <c r="A360" s="2"/>
      <c r="D360" s="2"/>
      <c r="F360" s="2"/>
      <c r="H360" s="2"/>
      <c r="L360" s="2"/>
      <c r="N360" s="2"/>
      <c r="O360" s="2"/>
      <c r="P360" s="2"/>
    </row>
    <row r="361" ht="12.75" customHeight="1">
      <c r="A361" s="2"/>
      <c r="D361" s="2"/>
      <c r="F361" s="2"/>
      <c r="H361" s="2"/>
      <c r="L361" s="2"/>
      <c r="N361" s="2"/>
      <c r="O361" s="2"/>
      <c r="P361" s="2"/>
    </row>
    <row r="362" ht="12.75" customHeight="1">
      <c r="A362" s="2"/>
      <c r="D362" s="2"/>
      <c r="F362" s="2"/>
      <c r="H362" s="2"/>
      <c r="L362" s="2"/>
      <c r="N362" s="2"/>
      <c r="O362" s="2"/>
      <c r="P362" s="2"/>
    </row>
    <row r="363" ht="12.75" customHeight="1">
      <c r="A363" s="2"/>
      <c r="D363" s="2"/>
      <c r="F363" s="2"/>
      <c r="H363" s="2"/>
      <c r="L363" s="2"/>
      <c r="N363" s="2"/>
      <c r="O363" s="2"/>
      <c r="P363" s="2"/>
    </row>
    <row r="364" ht="12.75" customHeight="1">
      <c r="A364" s="2"/>
      <c r="D364" s="2"/>
      <c r="F364" s="2"/>
      <c r="H364" s="2"/>
      <c r="L364" s="2"/>
      <c r="N364" s="2"/>
      <c r="O364" s="2"/>
      <c r="P364" s="2"/>
    </row>
    <row r="365" ht="12.75" customHeight="1">
      <c r="A365" s="2"/>
      <c r="D365" s="2"/>
      <c r="F365" s="2"/>
      <c r="H365" s="2"/>
      <c r="L365" s="2"/>
      <c r="N365" s="2"/>
      <c r="O365" s="2"/>
      <c r="P365" s="2"/>
    </row>
    <row r="366" ht="12.75" customHeight="1">
      <c r="A366" s="2"/>
      <c r="D366" s="2"/>
      <c r="F366" s="2"/>
      <c r="H366" s="2"/>
      <c r="L366" s="2"/>
      <c r="N366" s="2"/>
      <c r="O366" s="2"/>
      <c r="P366" s="2"/>
    </row>
    <row r="367" ht="12.75" customHeight="1">
      <c r="A367" s="2"/>
      <c r="D367" s="2"/>
      <c r="F367" s="2"/>
      <c r="H367" s="2"/>
      <c r="L367" s="2"/>
      <c r="N367" s="2"/>
      <c r="O367" s="2"/>
      <c r="P367" s="2"/>
    </row>
    <row r="368" ht="12.75" customHeight="1">
      <c r="A368" s="2"/>
      <c r="D368" s="2"/>
      <c r="F368" s="2"/>
      <c r="H368" s="2"/>
      <c r="L368" s="2"/>
      <c r="N368" s="2"/>
      <c r="O368" s="2"/>
      <c r="P368" s="2"/>
    </row>
    <row r="369" ht="12.75" customHeight="1">
      <c r="A369" s="2"/>
      <c r="D369" s="2"/>
      <c r="F369" s="2"/>
      <c r="H369" s="2"/>
      <c r="L369" s="2"/>
      <c r="N369" s="2"/>
      <c r="O369" s="2"/>
      <c r="P369" s="2"/>
    </row>
    <row r="370" ht="12.75" customHeight="1">
      <c r="A370" s="2"/>
      <c r="D370" s="2"/>
      <c r="F370" s="2"/>
      <c r="H370" s="2"/>
      <c r="L370" s="2"/>
      <c r="N370" s="2"/>
      <c r="O370" s="2"/>
      <c r="P370" s="2"/>
    </row>
    <row r="371" ht="12.75" customHeight="1">
      <c r="A371" s="2"/>
      <c r="D371" s="2"/>
      <c r="F371" s="2"/>
      <c r="H371" s="2"/>
      <c r="L371" s="2"/>
      <c r="N371" s="2"/>
      <c r="O371" s="2"/>
      <c r="P371" s="2"/>
    </row>
    <row r="372" ht="12.75" customHeight="1">
      <c r="A372" s="2"/>
      <c r="D372" s="2"/>
      <c r="F372" s="2"/>
      <c r="H372" s="2"/>
      <c r="L372" s="2"/>
      <c r="N372" s="2"/>
      <c r="O372" s="2"/>
      <c r="P372" s="2"/>
    </row>
    <row r="373" ht="12.75" customHeight="1">
      <c r="A373" s="2"/>
      <c r="D373" s="2"/>
      <c r="F373" s="2"/>
      <c r="H373" s="2"/>
      <c r="L373" s="2"/>
      <c r="N373" s="2"/>
      <c r="O373" s="2"/>
      <c r="P373" s="2"/>
    </row>
    <row r="374" ht="12.75" customHeight="1">
      <c r="A374" s="2"/>
      <c r="D374" s="2"/>
      <c r="F374" s="2"/>
      <c r="H374" s="2"/>
      <c r="L374" s="2"/>
      <c r="N374" s="2"/>
      <c r="O374" s="2"/>
      <c r="P374" s="2"/>
    </row>
    <row r="375" ht="12.75" customHeight="1">
      <c r="A375" s="2"/>
      <c r="D375" s="2"/>
      <c r="F375" s="2"/>
      <c r="H375" s="2"/>
      <c r="L375" s="2"/>
      <c r="N375" s="2"/>
      <c r="O375" s="2"/>
      <c r="P375" s="2"/>
    </row>
    <row r="376" ht="12.75" customHeight="1">
      <c r="A376" s="2"/>
      <c r="D376" s="2"/>
      <c r="F376" s="2"/>
      <c r="H376" s="2"/>
      <c r="L376" s="2"/>
      <c r="N376" s="2"/>
      <c r="O376" s="2"/>
      <c r="P376" s="2"/>
    </row>
    <row r="377" ht="12.75" customHeight="1">
      <c r="A377" s="2"/>
      <c r="D377" s="2"/>
      <c r="F377" s="2"/>
      <c r="H377" s="2"/>
      <c r="L377" s="2"/>
      <c r="N377" s="2"/>
      <c r="O377" s="2"/>
      <c r="P377" s="2"/>
    </row>
    <row r="378" ht="12.75" customHeight="1">
      <c r="A378" s="2"/>
      <c r="D378" s="2"/>
      <c r="F378" s="2"/>
      <c r="H378" s="2"/>
      <c r="L378" s="2"/>
      <c r="N378" s="2"/>
      <c r="O378" s="2"/>
      <c r="P378" s="2"/>
    </row>
    <row r="379" ht="12.75" customHeight="1">
      <c r="A379" s="2"/>
      <c r="D379" s="2"/>
      <c r="F379" s="2"/>
      <c r="H379" s="2"/>
      <c r="L379" s="2"/>
      <c r="N379" s="2"/>
      <c r="O379" s="2"/>
      <c r="P379" s="2"/>
    </row>
    <row r="380" ht="12.75" customHeight="1">
      <c r="A380" s="2"/>
      <c r="D380" s="2"/>
      <c r="F380" s="2"/>
      <c r="H380" s="2"/>
      <c r="L380" s="2"/>
      <c r="N380" s="2"/>
      <c r="O380" s="2"/>
      <c r="P380" s="2"/>
    </row>
    <row r="381" ht="12.75" customHeight="1">
      <c r="A381" s="2"/>
      <c r="D381" s="2"/>
      <c r="F381" s="2"/>
      <c r="H381" s="2"/>
      <c r="L381" s="2"/>
      <c r="N381" s="2"/>
      <c r="O381" s="2"/>
      <c r="P381" s="2"/>
    </row>
    <row r="382" ht="12.75" customHeight="1">
      <c r="A382" s="2"/>
      <c r="D382" s="2"/>
      <c r="F382" s="2"/>
      <c r="H382" s="2"/>
      <c r="L382" s="2"/>
      <c r="N382" s="2"/>
      <c r="O382" s="2"/>
      <c r="P382" s="2"/>
    </row>
    <row r="383" ht="12.75" customHeight="1">
      <c r="A383" s="2"/>
      <c r="D383" s="2"/>
      <c r="F383" s="2"/>
      <c r="H383" s="2"/>
      <c r="L383" s="2"/>
      <c r="N383" s="2"/>
      <c r="O383" s="2"/>
      <c r="P383" s="2"/>
    </row>
    <row r="384" ht="12.75" customHeight="1">
      <c r="A384" s="2"/>
      <c r="D384" s="2"/>
      <c r="F384" s="2"/>
      <c r="H384" s="2"/>
      <c r="L384" s="2"/>
      <c r="N384" s="2"/>
      <c r="O384" s="2"/>
      <c r="P384" s="2"/>
    </row>
    <row r="385" ht="12.75" customHeight="1">
      <c r="A385" s="2"/>
      <c r="D385" s="2"/>
      <c r="F385" s="2"/>
      <c r="H385" s="2"/>
      <c r="L385" s="2"/>
      <c r="N385" s="2"/>
      <c r="O385" s="2"/>
      <c r="P385" s="2"/>
    </row>
    <row r="386" ht="12.75" customHeight="1">
      <c r="A386" s="2"/>
      <c r="D386" s="2"/>
      <c r="F386" s="2"/>
      <c r="H386" s="2"/>
      <c r="L386" s="2"/>
      <c r="N386" s="2"/>
      <c r="O386" s="2"/>
      <c r="P386" s="2"/>
    </row>
    <row r="387" ht="12.75" customHeight="1">
      <c r="A387" s="2"/>
      <c r="D387" s="2"/>
      <c r="F387" s="2"/>
      <c r="H387" s="2"/>
      <c r="L387" s="2"/>
      <c r="N387" s="2"/>
      <c r="O387" s="2"/>
      <c r="P387" s="2"/>
    </row>
    <row r="388" ht="12.75" customHeight="1">
      <c r="A388" s="2"/>
      <c r="D388" s="2"/>
      <c r="F388" s="2"/>
      <c r="H388" s="2"/>
      <c r="L388" s="2"/>
      <c r="N388" s="2"/>
      <c r="O388" s="2"/>
      <c r="P388" s="2"/>
    </row>
    <row r="389" ht="12.75" customHeight="1">
      <c r="A389" s="2"/>
      <c r="D389" s="2"/>
      <c r="F389" s="2"/>
      <c r="H389" s="2"/>
      <c r="L389" s="2"/>
      <c r="N389" s="2"/>
      <c r="O389" s="2"/>
      <c r="P389" s="2"/>
    </row>
    <row r="390" ht="12.75" customHeight="1">
      <c r="A390" s="2"/>
      <c r="D390" s="2"/>
      <c r="F390" s="2"/>
      <c r="H390" s="2"/>
      <c r="L390" s="2"/>
      <c r="N390" s="2"/>
      <c r="O390" s="2"/>
      <c r="P390" s="2"/>
    </row>
    <row r="391" ht="12.75" customHeight="1">
      <c r="A391" s="2"/>
      <c r="D391" s="2"/>
      <c r="F391" s="2"/>
      <c r="H391" s="2"/>
      <c r="L391" s="2"/>
      <c r="N391" s="2"/>
      <c r="O391" s="2"/>
      <c r="P391" s="2"/>
    </row>
    <row r="392" ht="12.75" customHeight="1">
      <c r="A392" s="2"/>
      <c r="D392" s="2"/>
      <c r="F392" s="2"/>
      <c r="H392" s="2"/>
      <c r="L392" s="2"/>
      <c r="N392" s="2"/>
      <c r="O392" s="2"/>
      <c r="P392" s="2"/>
    </row>
    <row r="393" ht="12.75" customHeight="1">
      <c r="A393" s="2"/>
      <c r="D393" s="2"/>
      <c r="F393" s="2"/>
      <c r="H393" s="2"/>
      <c r="L393" s="2"/>
      <c r="N393" s="2"/>
      <c r="O393" s="2"/>
      <c r="P393" s="2"/>
    </row>
    <row r="394" ht="12.75" customHeight="1">
      <c r="A394" s="2"/>
      <c r="D394" s="2"/>
      <c r="F394" s="2"/>
      <c r="H394" s="2"/>
      <c r="L394" s="2"/>
      <c r="N394" s="2"/>
      <c r="O394" s="2"/>
      <c r="P394" s="2"/>
    </row>
    <row r="395" ht="12.75" customHeight="1">
      <c r="A395" s="2"/>
      <c r="D395" s="2"/>
      <c r="F395" s="2"/>
      <c r="H395" s="2"/>
      <c r="L395" s="2"/>
      <c r="N395" s="2"/>
      <c r="O395" s="2"/>
      <c r="P395" s="2"/>
    </row>
    <row r="396" ht="12.75" customHeight="1">
      <c r="A396" s="2"/>
      <c r="D396" s="2"/>
      <c r="F396" s="2"/>
      <c r="H396" s="2"/>
      <c r="L396" s="2"/>
      <c r="N396" s="2"/>
      <c r="O396" s="2"/>
      <c r="P396" s="2"/>
    </row>
    <row r="397" ht="12.75" customHeight="1">
      <c r="A397" s="2"/>
      <c r="D397" s="2"/>
      <c r="F397" s="2"/>
      <c r="H397" s="2"/>
      <c r="L397" s="2"/>
      <c r="N397" s="2"/>
      <c r="O397" s="2"/>
      <c r="P397" s="2"/>
    </row>
    <row r="398" ht="12.75" customHeight="1">
      <c r="A398" s="2"/>
      <c r="D398" s="2"/>
      <c r="F398" s="2"/>
      <c r="H398" s="2"/>
      <c r="L398" s="2"/>
      <c r="N398" s="2"/>
      <c r="O398" s="2"/>
      <c r="P398" s="2"/>
    </row>
    <row r="399" ht="12.75" customHeight="1">
      <c r="A399" s="2"/>
      <c r="D399" s="2"/>
      <c r="F399" s="2"/>
      <c r="H399" s="2"/>
      <c r="L399" s="2"/>
      <c r="N399" s="2"/>
      <c r="O399" s="2"/>
      <c r="P399" s="2"/>
    </row>
    <row r="400" ht="12.75" customHeight="1">
      <c r="A400" s="2"/>
      <c r="D400" s="2"/>
      <c r="F400" s="2"/>
      <c r="H400" s="2"/>
      <c r="L400" s="2"/>
      <c r="N400" s="2"/>
      <c r="O400" s="2"/>
      <c r="P400" s="2"/>
    </row>
    <row r="401" ht="12.75" customHeight="1">
      <c r="A401" s="2"/>
      <c r="D401" s="2"/>
      <c r="F401" s="2"/>
      <c r="H401" s="2"/>
      <c r="L401" s="2"/>
      <c r="N401" s="2"/>
      <c r="O401" s="2"/>
      <c r="P401" s="2"/>
    </row>
    <row r="402" ht="12.75" customHeight="1">
      <c r="A402" s="2"/>
      <c r="D402" s="2"/>
      <c r="F402" s="2"/>
      <c r="H402" s="2"/>
      <c r="L402" s="2"/>
      <c r="N402" s="2"/>
      <c r="O402" s="2"/>
      <c r="P402" s="2"/>
    </row>
    <row r="403" ht="12.75" customHeight="1">
      <c r="A403" s="2"/>
      <c r="D403" s="2"/>
      <c r="F403" s="2"/>
      <c r="H403" s="2"/>
      <c r="L403" s="2"/>
      <c r="N403" s="2"/>
      <c r="O403" s="2"/>
      <c r="P403" s="2"/>
    </row>
    <row r="404" ht="12.75" customHeight="1">
      <c r="A404" s="2"/>
      <c r="D404" s="2"/>
      <c r="F404" s="2"/>
      <c r="H404" s="2"/>
      <c r="L404" s="2"/>
      <c r="N404" s="2"/>
      <c r="O404" s="2"/>
      <c r="P404" s="2"/>
    </row>
    <row r="405" ht="12.75" customHeight="1">
      <c r="A405" s="2"/>
      <c r="D405" s="2"/>
      <c r="F405" s="2"/>
      <c r="H405" s="2"/>
      <c r="L405" s="2"/>
      <c r="N405" s="2"/>
      <c r="O405" s="2"/>
      <c r="P405" s="2"/>
    </row>
    <row r="406" ht="12.75" customHeight="1">
      <c r="A406" s="2"/>
      <c r="D406" s="2"/>
      <c r="F406" s="2"/>
      <c r="H406" s="2"/>
      <c r="L406" s="2"/>
      <c r="N406" s="2"/>
      <c r="O406" s="2"/>
      <c r="P406" s="2"/>
    </row>
    <row r="407" ht="12.75" customHeight="1">
      <c r="A407" s="2"/>
      <c r="D407" s="2"/>
      <c r="F407" s="2"/>
      <c r="H407" s="2"/>
      <c r="L407" s="2"/>
      <c r="N407" s="2"/>
      <c r="O407" s="2"/>
      <c r="P407" s="2"/>
    </row>
    <row r="408" ht="12.75" customHeight="1">
      <c r="A408" s="2"/>
      <c r="D408" s="2"/>
      <c r="F408" s="2"/>
      <c r="H408" s="2"/>
      <c r="L408" s="2"/>
      <c r="N408" s="2"/>
      <c r="O408" s="2"/>
      <c r="P408" s="2"/>
    </row>
    <row r="409" ht="12.75" customHeight="1">
      <c r="A409" s="2"/>
      <c r="D409" s="2"/>
      <c r="F409" s="2"/>
      <c r="H409" s="2"/>
      <c r="L409" s="2"/>
      <c r="N409" s="2"/>
      <c r="O409" s="2"/>
      <c r="P409" s="2"/>
    </row>
    <row r="410" ht="12.75" customHeight="1">
      <c r="A410" s="2"/>
      <c r="D410" s="2"/>
      <c r="F410" s="2"/>
      <c r="H410" s="2"/>
      <c r="L410" s="2"/>
      <c r="N410" s="2"/>
      <c r="O410" s="2"/>
      <c r="P410" s="2"/>
    </row>
    <row r="411" ht="12.75" customHeight="1">
      <c r="A411" s="2"/>
      <c r="D411" s="2"/>
      <c r="F411" s="2"/>
      <c r="H411" s="2"/>
      <c r="L411" s="2"/>
      <c r="N411" s="2"/>
      <c r="O411" s="2"/>
      <c r="P411" s="2"/>
    </row>
    <row r="412" ht="12.75" customHeight="1">
      <c r="A412" s="2"/>
      <c r="D412" s="2"/>
      <c r="F412" s="2"/>
      <c r="H412" s="2"/>
      <c r="L412" s="2"/>
      <c r="N412" s="2"/>
      <c r="O412" s="2"/>
      <c r="P412" s="2"/>
    </row>
    <row r="413" ht="12.75" customHeight="1">
      <c r="A413" s="2"/>
      <c r="D413" s="2"/>
      <c r="F413" s="2"/>
      <c r="H413" s="2"/>
      <c r="L413" s="2"/>
      <c r="N413" s="2"/>
      <c r="O413" s="2"/>
      <c r="P413" s="2"/>
    </row>
    <row r="414" ht="12.75" customHeight="1">
      <c r="A414" s="2"/>
      <c r="D414" s="2"/>
      <c r="F414" s="2"/>
      <c r="H414" s="2"/>
      <c r="L414" s="2"/>
      <c r="N414" s="2"/>
      <c r="O414" s="2"/>
      <c r="P414" s="2"/>
    </row>
    <row r="415" ht="12.75" customHeight="1">
      <c r="A415" s="2"/>
      <c r="D415" s="2"/>
      <c r="F415" s="2"/>
      <c r="H415" s="2"/>
      <c r="L415" s="2"/>
      <c r="N415" s="2"/>
      <c r="O415" s="2"/>
      <c r="P415" s="2"/>
    </row>
    <row r="416" ht="12.75" customHeight="1">
      <c r="A416" s="2"/>
      <c r="D416" s="2"/>
      <c r="F416" s="2"/>
      <c r="H416" s="2"/>
      <c r="L416" s="2"/>
      <c r="N416" s="2"/>
      <c r="O416" s="2"/>
      <c r="P416" s="2"/>
    </row>
    <row r="417" ht="12.75" customHeight="1">
      <c r="A417" s="2"/>
      <c r="D417" s="2"/>
      <c r="F417" s="2"/>
      <c r="H417" s="2"/>
      <c r="L417" s="2"/>
      <c r="N417" s="2"/>
      <c r="O417" s="2"/>
      <c r="P417" s="2"/>
    </row>
    <row r="418" ht="12.75" customHeight="1">
      <c r="A418" s="2"/>
      <c r="D418" s="2"/>
      <c r="F418" s="2"/>
      <c r="H418" s="2"/>
      <c r="L418" s="2"/>
      <c r="N418" s="2"/>
      <c r="O418" s="2"/>
      <c r="P418" s="2"/>
    </row>
    <row r="419" ht="12.75" customHeight="1">
      <c r="A419" s="2"/>
      <c r="D419" s="2"/>
      <c r="F419" s="2"/>
      <c r="H419" s="2"/>
      <c r="L419" s="2"/>
      <c r="N419" s="2"/>
      <c r="O419" s="2"/>
      <c r="P419" s="2"/>
    </row>
    <row r="420" ht="12.75" customHeight="1">
      <c r="A420" s="2"/>
      <c r="D420" s="2"/>
      <c r="F420" s="2"/>
      <c r="H420" s="2"/>
      <c r="L420" s="2"/>
      <c r="N420" s="2"/>
      <c r="O420" s="2"/>
      <c r="P420" s="2"/>
    </row>
    <row r="421" ht="12.75" customHeight="1">
      <c r="A421" s="2"/>
      <c r="D421" s="2"/>
      <c r="F421" s="2"/>
      <c r="H421" s="2"/>
      <c r="L421" s="2"/>
      <c r="N421" s="2"/>
      <c r="O421" s="2"/>
      <c r="P421" s="2"/>
    </row>
    <row r="422" ht="12.75" customHeight="1">
      <c r="A422" s="2"/>
      <c r="D422" s="2"/>
      <c r="F422" s="2"/>
      <c r="H422" s="2"/>
      <c r="L422" s="2"/>
      <c r="N422" s="2"/>
      <c r="O422" s="2"/>
      <c r="P422" s="2"/>
    </row>
    <row r="423" ht="12.75" customHeight="1">
      <c r="A423" s="2"/>
      <c r="D423" s="2"/>
      <c r="F423" s="2"/>
      <c r="H423" s="2"/>
      <c r="L423" s="2"/>
      <c r="N423" s="2"/>
      <c r="O423" s="2"/>
      <c r="P423" s="2"/>
    </row>
    <row r="424" ht="12.75" customHeight="1">
      <c r="A424" s="2"/>
      <c r="D424" s="2"/>
      <c r="F424" s="2"/>
      <c r="H424" s="2"/>
      <c r="L424" s="2"/>
      <c r="N424" s="2"/>
      <c r="O424" s="2"/>
      <c r="P424" s="2"/>
    </row>
    <row r="425" ht="12.75" customHeight="1">
      <c r="A425" s="2"/>
      <c r="D425" s="2"/>
      <c r="F425" s="2"/>
      <c r="H425" s="2"/>
      <c r="L425" s="2"/>
      <c r="N425" s="2"/>
      <c r="O425" s="2"/>
      <c r="P425" s="2"/>
    </row>
    <row r="426" ht="12.75" customHeight="1">
      <c r="A426" s="2"/>
      <c r="D426" s="2"/>
      <c r="F426" s="2"/>
      <c r="H426" s="2"/>
      <c r="L426" s="2"/>
      <c r="N426" s="2"/>
      <c r="O426" s="2"/>
      <c r="P426" s="2"/>
    </row>
    <row r="427" ht="12.75" customHeight="1">
      <c r="A427" s="2"/>
      <c r="D427" s="2"/>
      <c r="F427" s="2"/>
      <c r="H427" s="2"/>
      <c r="L427" s="2"/>
      <c r="N427" s="2"/>
      <c r="O427" s="2"/>
      <c r="P427" s="2"/>
    </row>
    <row r="428" ht="12.75" customHeight="1">
      <c r="A428" s="2"/>
      <c r="D428" s="2"/>
      <c r="F428" s="2"/>
      <c r="H428" s="2"/>
      <c r="L428" s="2"/>
      <c r="N428" s="2"/>
      <c r="O428" s="2"/>
      <c r="P428" s="2"/>
    </row>
    <row r="429" ht="12.75" customHeight="1">
      <c r="A429" s="2"/>
      <c r="D429" s="2"/>
      <c r="F429" s="2"/>
      <c r="H429" s="2"/>
      <c r="L429" s="2"/>
      <c r="N429" s="2"/>
      <c r="O429" s="2"/>
      <c r="P429" s="2"/>
    </row>
    <row r="430" ht="12.75" customHeight="1">
      <c r="A430" s="2"/>
      <c r="D430" s="2"/>
      <c r="F430" s="2"/>
      <c r="H430" s="2"/>
      <c r="L430" s="2"/>
      <c r="N430" s="2"/>
      <c r="O430" s="2"/>
      <c r="P430" s="2"/>
    </row>
    <row r="431" ht="12.75" customHeight="1">
      <c r="A431" s="2"/>
      <c r="D431" s="2"/>
      <c r="F431" s="2"/>
      <c r="H431" s="2"/>
      <c r="L431" s="2"/>
      <c r="N431" s="2"/>
      <c r="O431" s="2"/>
      <c r="P431" s="2"/>
    </row>
    <row r="432" ht="12.75" customHeight="1">
      <c r="A432" s="2"/>
      <c r="D432" s="2"/>
      <c r="F432" s="2"/>
      <c r="H432" s="2"/>
      <c r="L432" s="2"/>
      <c r="N432" s="2"/>
      <c r="O432" s="2"/>
      <c r="P432" s="2"/>
    </row>
    <row r="433" ht="12.75" customHeight="1">
      <c r="A433" s="2"/>
      <c r="D433" s="2"/>
      <c r="F433" s="2"/>
      <c r="H433" s="2"/>
      <c r="L433" s="2"/>
      <c r="N433" s="2"/>
      <c r="O433" s="2"/>
      <c r="P433" s="2"/>
    </row>
    <row r="434" ht="12.75" customHeight="1">
      <c r="A434" s="2"/>
      <c r="D434" s="2"/>
      <c r="F434" s="2"/>
      <c r="H434" s="2"/>
      <c r="L434" s="2"/>
      <c r="N434" s="2"/>
      <c r="O434" s="2"/>
      <c r="P434" s="2"/>
    </row>
    <row r="435" ht="12.75" customHeight="1">
      <c r="A435" s="2"/>
      <c r="D435" s="2"/>
      <c r="F435" s="2"/>
      <c r="H435" s="2"/>
      <c r="L435" s="2"/>
      <c r="N435" s="2"/>
      <c r="O435" s="2"/>
      <c r="P435" s="2"/>
    </row>
    <row r="436" ht="12.75" customHeight="1">
      <c r="A436" s="2"/>
      <c r="D436" s="2"/>
      <c r="F436" s="2"/>
      <c r="H436" s="2"/>
      <c r="L436" s="2"/>
      <c r="N436" s="2"/>
      <c r="O436" s="2"/>
      <c r="P436" s="2"/>
    </row>
    <row r="437" ht="12.75" customHeight="1">
      <c r="A437" s="2"/>
      <c r="D437" s="2"/>
      <c r="F437" s="2"/>
      <c r="H437" s="2"/>
      <c r="L437" s="2"/>
      <c r="N437" s="2"/>
      <c r="O437" s="2"/>
      <c r="P437" s="2"/>
    </row>
    <row r="438" ht="12.75" customHeight="1">
      <c r="A438" s="2"/>
      <c r="D438" s="2"/>
      <c r="F438" s="2"/>
      <c r="H438" s="2"/>
      <c r="L438" s="2"/>
      <c r="N438" s="2"/>
      <c r="O438" s="2"/>
      <c r="P438" s="2"/>
    </row>
    <row r="439" ht="12.75" customHeight="1">
      <c r="A439" s="2"/>
      <c r="D439" s="2"/>
      <c r="F439" s="2"/>
      <c r="H439" s="2"/>
      <c r="L439" s="2"/>
      <c r="N439" s="2"/>
      <c r="O439" s="2"/>
      <c r="P439" s="2"/>
    </row>
    <row r="440" ht="12.75" customHeight="1">
      <c r="A440" s="2"/>
      <c r="D440" s="2"/>
      <c r="F440" s="2"/>
      <c r="H440" s="2"/>
      <c r="L440" s="2"/>
      <c r="N440" s="2"/>
      <c r="O440" s="2"/>
      <c r="P440" s="2"/>
    </row>
    <row r="441" ht="12.75" customHeight="1">
      <c r="A441" s="2"/>
      <c r="D441" s="2"/>
      <c r="F441" s="2"/>
      <c r="H441" s="2"/>
      <c r="L441" s="2"/>
      <c r="N441" s="2"/>
      <c r="O441" s="2"/>
      <c r="P441" s="2"/>
    </row>
    <row r="442" ht="12.75" customHeight="1">
      <c r="A442" s="2"/>
      <c r="D442" s="2"/>
      <c r="F442" s="2"/>
      <c r="H442" s="2"/>
      <c r="L442" s="2"/>
      <c r="N442" s="2"/>
      <c r="O442" s="2"/>
      <c r="P442" s="2"/>
    </row>
    <row r="443" ht="12.75" customHeight="1">
      <c r="A443" s="2"/>
      <c r="D443" s="2"/>
      <c r="F443" s="2"/>
      <c r="H443" s="2"/>
      <c r="L443" s="2"/>
      <c r="N443" s="2"/>
      <c r="O443" s="2"/>
      <c r="P443" s="2"/>
    </row>
    <row r="444" ht="12.75" customHeight="1">
      <c r="A444" s="2"/>
      <c r="D444" s="2"/>
      <c r="F444" s="2"/>
      <c r="H444" s="2"/>
      <c r="L444" s="2"/>
      <c r="N444" s="2"/>
      <c r="O444" s="2"/>
      <c r="P444" s="2"/>
    </row>
    <row r="445" ht="12.75" customHeight="1">
      <c r="A445" s="2"/>
      <c r="D445" s="2"/>
      <c r="F445" s="2"/>
      <c r="H445" s="2"/>
      <c r="L445" s="2"/>
      <c r="N445" s="2"/>
      <c r="O445" s="2"/>
      <c r="P445" s="2"/>
    </row>
    <row r="446" ht="12.75" customHeight="1">
      <c r="A446" s="2"/>
      <c r="D446" s="2"/>
      <c r="F446" s="2"/>
      <c r="H446" s="2"/>
      <c r="L446" s="2"/>
      <c r="N446" s="2"/>
      <c r="O446" s="2"/>
      <c r="P446" s="2"/>
    </row>
    <row r="447" ht="12.75" customHeight="1">
      <c r="A447" s="2"/>
      <c r="D447" s="2"/>
      <c r="F447" s="2"/>
      <c r="H447" s="2"/>
      <c r="L447" s="2"/>
      <c r="N447" s="2"/>
      <c r="O447" s="2"/>
      <c r="P447" s="2"/>
    </row>
    <row r="448" ht="12.75" customHeight="1">
      <c r="A448" s="2"/>
      <c r="D448" s="2"/>
      <c r="F448" s="2"/>
      <c r="H448" s="2"/>
      <c r="L448" s="2"/>
      <c r="N448" s="2"/>
      <c r="O448" s="2"/>
      <c r="P448" s="2"/>
    </row>
    <row r="449" ht="12.75" customHeight="1">
      <c r="A449" s="2"/>
      <c r="D449" s="2"/>
      <c r="F449" s="2"/>
      <c r="H449" s="2"/>
      <c r="L449" s="2"/>
      <c r="N449" s="2"/>
      <c r="O449" s="2"/>
      <c r="P449" s="2"/>
    </row>
    <row r="450" ht="12.75" customHeight="1">
      <c r="A450" s="2"/>
      <c r="D450" s="2"/>
      <c r="F450" s="2"/>
      <c r="H450" s="2"/>
      <c r="L450" s="2"/>
      <c r="N450" s="2"/>
      <c r="O450" s="2"/>
      <c r="P450" s="2"/>
    </row>
    <row r="451" ht="12.75" customHeight="1">
      <c r="A451" s="2"/>
      <c r="D451" s="2"/>
      <c r="F451" s="2"/>
      <c r="H451" s="2"/>
      <c r="L451" s="2"/>
      <c r="N451" s="2"/>
      <c r="O451" s="2"/>
      <c r="P451" s="2"/>
    </row>
    <row r="452" ht="12.75" customHeight="1">
      <c r="A452" s="2"/>
      <c r="D452" s="2"/>
      <c r="F452" s="2"/>
      <c r="H452" s="2"/>
      <c r="L452" s="2"/>
      <c r="N452" s="2"/>
      <c r="O452" s="2"/>
      <c r="P452" s="2"/>
    </row>
    <row r="453" ht="12.75" customHeight="1">
      <c r="A453" s="2"/>
      <c r="D453" s="2"/>
      <c r="F453" s="2"/>
      <c r="H453" s="2"/>
      <c r="L453" s="2"/>
      <c r="N453" s="2"/>
      <c r="O453" s="2"/>
      <c r="P453" s="2"/>
    </row>
    <row r="454" ht="12.75" customHeight="1">
      <c r="A454" s="2"/>
      <c r="D454" s="2"/>
      <c r="F454" s="2"/>
      <c r="H454" s="2"/>
      <c r="L454" s="2"/>
      <c r="N454" s="2"/>
      <c r="O454" s="2"/>
      <c r="P454" s="2"/>
    </row>
    <row r="455" ht="12.75" customHeight="1">
      <c r="A455" s="2"/>
      <c r="D455" s="2"/>
      <c r="F455" s="2"/>
      <c r="H455" s="2"/>
      <c r="L455" s="2"/>
      <c r="N455" s="2"/>
      <c r="O455" s="2"/>
      <c r="P455" s="2"/>
    </row>
    <row r="456" ht="12.75" customHeight="1">
      <c r="A456" s="2"/>
      <c r="D456" s="2"/>
      <c r="F456" s="2"/>
      <c r="H456" s="2"/>
      <c r="L456" s="2"/>
      <c r="N456" s="2"/>
      <c r="O456" s="2"/>
      <c r="P456" s="2"/>
    </row>
    <row r="457" ht="12.75" customHeight="1">
      <c r="A457" s="2"/>
      <c r="D457" s="2"/>
      <c r="F457" s="2"/>
      <c r="H457" s="2"/>
      <c r="L457" s="2"/>
      <c r="N457" s="2"/>
      <c r="O457" s="2"/>
      <c r="P457" s="2"/>
    </row>
    <row r="458" ht="12.75" customHeight="1">
      <c r="A458" s="2"/>
      <c r="D458" s="2"/>
      <c r="F458" s="2"/>
      <c r="H458" s="2"/>
      <c r="L458" s="2"/>
      <c r="N458" s="2"/>
      <c r="O458" s="2"/>
      <c r="P458" s="2"/>
    </row>
    <row r="459" ht="12.75" customHeight="1">
      <c r="A459" s="2"/>
      <c r="D459" s="2"/>
      <c r="F459" s="2"/>
      <c r="H459" s="2"/>
      <c r="L459" s="2"/>
      <c r="N459" s="2"/>
      <c r="O459" s="2"/>
      <c r="P459" s="2"/>
    </row>
    <row r="460" ht="12.75" customHeight="1">
      <c r="A460" s="2"/>
      <c r="D460" s="2"/>
      <c r="F460" s="2"/>
      <c r="H460" s="2"/>
      <c r="L460" s="2"/>
      <c r="N460" s="2"/>
      <c r="O460" s="2"/>
      <c r="P460" s="2"/>
    </row>
    <row r="461" ht="12.75" customHeight="1">
      <c r="A461" s="2"/>
      <c r="D461" s="2"/>
      <c r="F461" s="2"/>
      <c r="H461" s="2"/>
      <c r="L461" s="2"/>
      <c r="N461" s="2"/>
      <c r="O461" s="2"/>
      <c r="P461" s="2"/>
    </row>
    <row r="462" ht="12.75" customHeight="1">
      <c r="A462" s="2"/>
      <c r="D462" s="2"/>
      <c r="F462" s="2"/>
      <c r="H462" s="2"/>
      <c r="L462" s="2"/>
      <c r="N462" s="2"/>
      <c r="O462" s="2"/>
      <c r="P462" s="2"/>
    </row>
    <row r="463" ht="12.75" customHeight="1">
      <c r="A463" s="2"/>
      <c r="D463" s="2"/>
      <c r="F463" s="2"/>
      <c r="H463" s="2"/>
      <c r="L463" s="2"/>
      <c r="N463" s="2"/>
      <c r="O463" s="2"/>
      <c r="P463" s="2"/>
    </row>
    <row r="464" ht="12.75" customHeight="1">
      <c r="A464" s="2"/>
      <c r="D464" s="2"/>
      <c r="F464" s="2"/>
      <c r="H464" s="2"/>
      <c r="L464" s="2"/>
      <c r="N464" s="2"/>
      <c r="O464" s="2"/>
      <c r="P464" s="2"/>
    </row>
    <row r="465" ht="12.75" customHeight="1">
      <c r="A465" s="2"/>
      <c r="D465" s="2"/>
      <c r="F465" s="2"/>
      <c r="H465" s="2"/>
      <c r="L465" s="2"/>
      <c r="N465" s="2"/>
      <c r="O465" s="2"/>
      <c r="P465" s="2"/>
    </row>
    <row r="466" ht="12.75" customHeight="1">
      <c r="A466" s="2"/>
      <c r="D466" s="2"/>
      <c r="F466" s="2"/>
      <c r="H466" s="2"/>
      <c r="L466" s="2"/>
      <c r="N466" s="2"/>
      <c r="O466" s="2"/>
      <c r="P466" s="2"/>
    </row>
    <row r="467" ht="12.75" customHeight="1">
      <c r="A467" s="2"/>
      <c r="D467" s="2"/>
      <c r="F467" s="2"/>
      <c r="H467" s="2"/>
      <c r="L467" s="2"/>
      <c r="N467" s="2"/>
      <c r="O467" s="2"/>
      <c r="P467" s="2"/>
    </row>
    <row r="468" ht="12.75" customHeight="1">
      <c r="A468" s="2"/>
      <c r="D468" s="2"/>
      <c r="F468" s="2"/>
      <c r="H468" s="2"/>
      <c r="L468" s="2"/>
      <c r="N468" s="2"/>
      <c r="O468" s="2"/>
      <c r="P468" s="2"/>
    </row>
    <row r="469" ht="12.75" customHeight="1">
      <c r="A469" s="2"/>
      <c r="D469" s="2"/>
      <c r="F469" s="2"/>
      <c r="H469" s="2"/>
      <c r="L469" s="2"/>
      <c r="N469" s="2"/>
      <c r="O469" s="2"/>
      <c r="P469" s="2"/>
    </row>
    <row r="470" ht="12.75" customHeight="1">
      <c r="A470" s="2"/>
      <c r="D470" s="2"/>
      <c r="F470" s="2"/>
      <c r="H470" s="2"/>
      <c r="L470" s="2"/>
      <c r="N470" s="2"/>
      <c r="O470" s="2"/>
      <c r="P470" s="2"/>
    </row>
    <row r="471" ht="12.75" customHeight="1">
      <c r="A471" s="2"/>
      <c r="D471" s="2"/>
      <c r="F471" s="2"/>
      <c r="H471" s="2"/>
      <c r="L471" s="2"/>
      <c r="N471" s="2"/>
      <c r="O471" s="2"/>
      <c r="P471" s="2"/>
    </row>
    <row r="472" ht="12.75" customHeight="1">
      <c r="A472" s="2"/>
      <c r="D472" s="2"/>
      <c r="F472" s="2"/>
      <c r="H472" s="2"/>
      <c r="L472" s="2"/>
      <c r="N472" s="2"/>
      <c r="O472" s="2"/>
      <c r="P472" s="2"/>
    </row>
    <row r="473" ht="12.75" customHeight="1">
      <c r="A473" s="2"/>
      <c r="D473" s="2"/>
      <c r="F473" s="2"/>
      <c r="H473" s="2"/>
      <c r="L473" s="2"/>
      <c r="N473" s="2"/>
      <c r="O473" s="2"/>
      <c r="P473" s="2"/>
    </row>
    <row r="474" ht="12.75" customHeight="1">
      <c r="A474" s="2"/>
      <c r="D474" s="2"/>
      <c r="F474" s="2"/>
      <c r="H474" s="2"/>
      <c r="L474" s="2"/>
      <c r="N474" s="2"/>
      <c r="O474" s="2"/>
      <c r="P474" s="2"/>
    </row>
    <row r="475" ht="12.75" customHeight="1">
      <c r="A475" s="2"/>
      <c r="D475" s="2"/>
      <c r="F475" s="2"/>
      <c r="H475" s="2"/>
      <c r="L475" s="2"/>
      <c r="N475" s="2"/>
      <c r="O475" s="2"/>
      <c r="P475" s="2"/>
    </row>
    <row r="476" ht="12.75" customHeight="1">
      <c r="A476" s="2"/>
      <c r="D476" s="2"/>
      <c r="F476" s="2"/>
      <c r="H476" s="2"/>
      <c r="L476" s="2"/>
      <c r="N476" s="2"/>
      <c r="O476" s="2"/>
      <c r="P476" s="2"/>
    </row>
    <row r="477" ht="12.75" customHeight="1">
      <c r="A477" s="2"/>
      <c r="D477" s="2"/>
      <c r="F477" s="2"/>
      <c r="H477" s="2"/>
      <c r="L477" s="2"/>
      <c r="N477" s="2"/>
      <c r="O477" s="2"/>
      <c r="P477" s="2"/>
    </row>
    <row r="478" ht="12.75" customHeight="1">
      <c r="A478" s="2"/>
      <c r="D478" s="2"/>
      <c r="F478" s="2"/>
      <c r="H478" s="2"/>
      <c r="L478" s="2"/>
      <c r="N478" s="2"/>
      <c r="O478" s="2"/>
      <c r="P478" s="2"/>
    </row>
    <row r="479" ht="12.75" customHeight="1">
      <c r="A479" s="2"/>
      <c r="D479" s="2"/>
      <c r="F479" s="2"/>
      <c r="H479" s="2"/>
      <c r="L479" s="2"/>
      <c r="N479" s="2"/>
      <c r="O479" s="2"/>
      <c r="P479" s="2"/>
    </row>
    <row r="480" ht="12.75" customHeight="1">
      <c r="A480" s="2"/>
      <c r="D480" s="2"/>
      <c r="F480" s="2"/>
      <c r="H480" s="2"/>
      <c r="L480" s="2"/>
      <c r="N480" s="2"/>
      <c r="O480" s="2"/>
      <c r="P480" s="2"/>
    </row>
    <row r="481" ht="12.75" customHeight="1">
      <c r="A481" s="2"/>
      <c r="D481" s="2"/>
      <c r="F481" s="2"/>
      <c r="H481" s="2"/>
      <c r="L481" s="2"/>
      <c r="N481" s="2"/>
      <c r="O481" s="2"/>
      <c r="P481" s="2"/>
    </row>
    <row r="482" ht="12.75" customHeight="1">
      <c r="A482" s="2"/>
      <c r="D482" s="2"/>
      <c r="F482" s="2"/>
      <c r="H482" s="2"/>
      <c r="L482" s="2"/>
      <c r="N482" s="2"/>
      <c r="O482" s="2"/>
      <c r="P482" s="2"/>
    </row>
    <row r="483" ht="12.75" customHeight="1">
      <c r="A483" s="2"/>
      <c r="D483" s="2"/>
      <c r="F483" s="2"/>
      <c r="H483" s="2"/>
      <c r="L483" s="2"/>
      <c r="N483" s="2"/>
      <c r="O483" s="2"/>
      <c r="P483" s="2"/>
    </row>
    <row r="484" ht="12.75" customHeight="1">
      <c r="A484" s="2"/>
      <c r="D484" s="2"/>
      <c r="F484" s="2"/>
      <c r="H484" s="2"/>
      <c r="L484" s="2"/>
      <c r="N484" s="2"/>
      <c r="O484" s="2"/>
      <c r="P484" s="2"/>
    </row>
    <row r="485" ht="12.75" customHeight="1">
      <c r="A485" s="2"/>
      <c r="D485" s="2"/>
      <c r="F485" s="2"/>
      <c r="H485" s="2"/>
      <c r="L485" s="2"/>
      <c r="N485" s="2"/>
      <c r="O485" s="2"/>
      <c r="P485" s="2"/>
    </row>
    <row r="486" ht="12.75" customHeight="1">
      <c r="A486" s="2"/>
      <c r="D486" s="2"/>
      <c r="F486" s="2"/>
      <c r="H486" s="2"/>
      <c r="L486" s="2"/>
      <c r="N486" s="2"/>
      <c r="O486" s="2"/>
      <c r="P486" s="2"/>
    </row>
    <row r="487" ht="12.75" customHeight="1">
      <c r="A487" s="2"/>
      <c r="D487" s="2"/>
      <c r="F487" s="2"/>
      <c r="H487" s="2"/>
      <c r="L487" s="2"/>
      <c r="N487" s="2"/>
      <c r="O487" s="2"/>
      <c r="P487" s="2"/>
    </row>
    <row r="488" ht="12.75" customHeight="1">
      <c r="A488" s="2"/>
      <c r="D488" s="2"/>
      <c r="F488" s="2"/>
      <c r="H488" s="2"/>
      <c r="L488" s="2"/>
      <c r="N488" s="2"/>
      <c r="O488" s="2"/>
      <c r="P488" s="2"/>
    </row>
    <row r="489" ht="12.75" customHeight="1">
      <c r="A489" s="2"/>
      <c r="D489" s="2"/>
      <c r="F489" s="2"/>
      <c r="H489" s="2"/>
      <c r="L489" s="2"/>
      <c r="N489" s="2"/>
      <c r="O489" s="2"/>
      <c r="P489" s="2"/>
    </row>
    <row r="490" ht="12.75" customHeight="1">
      <c r="A490" s="2"/>
      <c r="D490" s="2"/>
      <c r="F490" s="2"/>
      <c r="H490" s="2"/>
      <c r="L490" s="2"/>
      <c r="N490" s="2"/>
      <c r="O490" s="2"/>
      <c r="P490" s="2"/>
    </row>
    <row r="491" ht="12.75" customHeight="1">
      <c r="A491" s="2"/>
      <c r="D491" s="2"/>
      <c r="F491" s="2"/>
      <c r="H491" s="2"/>
      <c r="L491" s="2"/>
      <c r="N491" s="2"/>
      <c r="O491" s="2"/>
      <c r="P491" s="2"/>
    </row>
    <row r="492" ht="12.75" customHeight="1">
      <c r="A492" s="2"/>
      <c r="D492" s="2"/>
      <c r="F492" s="2"/>
      <c r="H492" s="2"/>
      <c r="L492" s="2"/>
      <c r="N492" s="2"/>
      <c r="O492" s="2"/>
      <c r="P492" s="2"/>
    </row>
    <row r="493" ht="12.75" customHeight="1">
      <c r="A493" s="2"/>
      <c r="D493" s="2"/>
      <c r="F493" s="2"/>
      <c r="H493" s="2"/>
      <c r="L493" s="2"/>
      <c r="N493" s="2"/>
      <c r="O493" s="2"/>
      <c r="P493" s="2"/>
    </row>
    <row r="494" ht="12.75" customHeight="1">
      <c r="A494" s="2"/>
      <c r="D494" s="2"/>
      <c r="F494" s="2"/>
      <c r="H494" s="2"/>
      <c r="L494" s="2"/>
      <c r="N494" s="2"/>
      <c r="O494" s="2"/>
      <c r="P494" s="2"/>
    </row>
    <row r="495" ht="12.75" customHeight="1">
      <c r="A495" s="2"/>
      <c r="D495" s="2"/>
      <c r="F495" s="2"/>
      <c r="H495" s="2"/>
      <c r="L495" s="2"/>
      <c r="N495" s="2"/>
      <c r="O495" s="2"/>
      <c r="P495" s="2"/>
    </row>
    <row r="496" ht="12.75" customHeight="1">
      <c r="A496" s="2"/>
      <c r="D496" s="2"/>
      <c r="F496" s="2"/>
      <c r="H496" s="2"/>
      <c r="L496" s="2"/>
      <c r="N496" s="2"/>
      <c r="O496" s="2"/>
      <c r="P496" s="2"/>
    </row>
    <row r="497" ht="12.75" customHeight="1">
      <c r="A497" s="2"/>
      <c r="D497" s="2"/>
      <c r="F497" s="2"/>
      <c r="H497" s="2"/>
      <c r="L497" s="2"/>
      <c r="N497" s="2"/>
      <c r="O497" s="2"/>
      <c r="P497" s="2"/>
    </row>
    <row r="498" ht="12.75" customHeight="1">
      <c r="A498" s="2"/>
      <c r="D498" s="2"/>
      <c r="F498" s="2"/>
      <c r="H498" s="2"/>
      <c r="L498" s="2"/>
      <c r="N498" s="2"/>
      <c r="O498" s="2"/>
      <c r="P498" s="2"/>
    </row>
    <row r="499" ht="12.75" customHeight="1">
      <c r="A499" s="2"/>
      <c r="D499" s="2"/>
      <c r="F499" s="2"/>
      <c r="H499" s="2"/>
      <c r="L499" s="2"/>
      <c r="N499" s="2"/>
      <c r="O499" s="2"/>
      <c r="P499" s="2"/>
    </row>
    <row r="500" ht="12.75" customHeight="1">
      <c r="A500" s="2"/>
      <c r="D500" s="2"/>
      <c r="F500" s="2"/>
      <c r="H500" s="2"/>
      <c r="L500" s="2"/>
      <c r="N500" s="2"/>
      <c r="O500" s="2"/>
      <c r="P500" s="2"/>
    </row>
    <row r="501" ht="12.75" customHeight="1">
      <c r="A501" s="2"/>
      <c r="D501" s="2"/>
      <c r="F501" s="2"/>
      <c r="H501" s="2"/>
      <c r="L501" s="2"/>
      <c r="N501" s="2"/>
      <c r="O501" s="2"/>
      <c r="P501" s="2"/>
    </row>
    <row r="502" ht="12.75" customHeight="1">
      <c r="A502" s="2"/>
      <c r="D502" s="2"/>
      <c r="F502" s="2"/>
      <c r="H502" s="2"/>
      <c r="L502" s="2"/>
      <c r="N502" s="2"/>
      <c r="O502" s="2"/>
      <c r="P502" s="2"/>
    </row>
    <row r="503" ht="12.75" customHeight="1">
      <c r="A503" s="2"/>
      <c r="D503" s="2"/>
      <c r="F503" s="2"/>
      <c r="H503" s="2"/>
      <c r="L503" s="2"/>
      <c r="N503" s="2"/>
      <c r="O503" s="2"/>
      <c r="P503" s="2"/>
    </row>
    <row r="504" ht="12.75" customHeight="1">
      <c r="A504" s="2"/>
      <c r="D504" s="2"/>
      <c r="F504" s="2"/>
      <c r="H504" s="2"/>
      <c r="L504" s="2"/>
      <c r="N504" s="2"/>
      <c r="O504" s="2"/>
      <c r="P504" s="2"/>
    </row>
    <row r="505" ht="12.75" customHeight="1">
      <c r="A505" s="2"/>
      <c r="D505" s="2"/>
      <c r="F505" s="2"/>
      <c r="H505" s="2"/>
      <c r="L505" s="2"/>
      <c r="N505" s="2"/>
      <c r="O505" s="2"/>
      <c r="P505" s="2"/>
    </row>
    <row r="506" ht="12.75" customHeight="1">
      <c r="A506" s="2"/>
      <c r="D506" s="2"/>
      <c r="F506" s="2"/>
      <c r="H506" s="2"/>
      <c r="L506" s="2"/>
      <c r="N506" s="2"/>
      <c r="O506" s="2"/>
      <c r="P506" s="2"/>
    </row>
    <row r="507" ht="12.75" customHeight="1">
      <c r="A507" s="2"/>
      <c r="D507" s="2"/>
      <c r="F507" s="2"/>
      <c r="H507" s="2"/>
      <c r="L507" s="2"/>
      <c r="N507" s="2"/>
      <c r="O507" s="2"/>
      <c r="P507" s="2"/>
    </row>
    <row r="508" ht="12.75" customHeight="1">
      <c r="A508" s="2"/>
      <c r="D508" s="2"/>
      <c r="F508" s="2"/>
      <c r="H508" s="2"/>
      <c r="L508" s="2"/>
      <c r="N508" s="2"/>
      <c r="O508" s="2"/>
      <c r="P508" s="2"/>
    </row>
    <row r="509" ht="12.75" customHeight="1">
      <c r="A509" s="2"/>
      <c r="D509" s="2"/>
      <c r="F509" s="2"/>
      <c r="H509" s="2"/>
      <c r="L509" s="2"/>
      <c r="N509" s="2"/>
      <c r="O509" s="2"/>
      <c r="P509" s="2"/>
    </row>
    <row r="510" ht="12.75" customHeight="1">
      <c r="A510" s="2"/>
      <c r="D510" s="2"/>
      <c r="F510" s="2"/>
      <c r="H510" s="2"/>
      <c r="L510" s="2"/>
      <c r="N510" s="2"/>
      <c r="O510" s="2"/>
      <c r="P510" s="2"/>
    </row>
    <row r="511" ht="12.75" customHeight="1">
      <c r="A511" s="2"/>
      <c r="D511" s="2"/>
      <c r="F511" s="2"/>
      <c r="H511" s="2"/>
      <c r="L511" s="2"/>
      <c r="N511" s="2"/>
      <c r="O511" s="2"/>
      <c r="P511" s="2"/>
    </row>
    <row r="512" ht="12.75" customHeight="1">
      <c r="A512" s="2"/>
      <c r="D512" s="2"/>
      <c r="F512" s="2"/>
      <c r="H512" s="2"/>
      <c r="L512" s="2"/>
      <c r="N512" s="2"/>
      <c r="O512" s="2"/>
      <c r="P512" s="2"/>
    </row>
    <row r="513" ht="12.75" customHeight="1">
      <c r="A513" s="2"/>
      <c r="D513" s="2"/>
      <c r="F513" s="2"/>
      <c r="H513" s="2"/>
      <c r="L513" s="2"/>
      <c r="N513" s="2"/>
      <c r="O513" s="2"/>
      <c r="P513" s="2"/>
    </row>
    <row r="514" ht="12.75" customHeight="1">
      <c r="A514" s="2"/>
      <c r="D514" s="2"/>
      <c r="F514" s="2"/>
      <c r="H514" s="2"/>
      <c r="L514" s="2"/>
      <c r="N514" s="2"/>
      <c r="O514" s="2"/>
      <c r="P514" s="2"/>
    </row>
    <row r="515" ht="12.75" customHeight="1">
      <c r="A515" s="2"/>
      <c r="D515" s="2"/>
      <c r="F515" s="2"/>
      <c r="H515" s="2"/>
      <c r="L515" s="2"/>
      <c r="N515" s="2"/>
      <c r="O515" s="2"/>
      <c r="P515" s="2"/>
    </row>
    <row r="516" ht="12.75" customHeight="1">
      <c r="A516" s="2"/>
      <c r="D516" s="2"/>
      <c r="F516" s="2"/>
      <c r="H516" s="2"/>
      <c r="L516" s="2"/>
      <c r="N516" s="2"/>
      <c r="O516" s="2"/>
      <c r="P516" s="2"/>
    </row>
    <row r="517" ht="12.75" customHeight="1">
      <c r="A517" s="2"/>
      <c r="D517" s="2"/>
      <c r="F517" s="2"/>
      <c r="H517" s="2"/>
      <c r="L517" s="2"/>
      <c r="N517" s="2"/>
      <c r="O517" s="2"/>
      <c r="P517" s="2"/>
    </row>
    <row r="518" ht="12.75" customHeight="1">
      <c r="A518" s="2"/>
      <c r="D518" s="2"/>
      <c r="F518" s="2"/>
      <c r="H518" s="2"/>
      <c r="L518" s="2"/>
      <c r="N518" s="2"/>
      <c r="O518" s="2"/>
      <c r="P518" s="2"/>
    </row>
    <row r="519" ht="12.75" customHeight="1">
      <c r="A519" s="2"/>
      <c r="D519" s="2"/>
      <c r="F519" s="2"/>
      <c r="H519" s="2"/>
      <c r="L519" s="2"/>
      <c r="N519" s="2"/>
      <c r="O519" s="2"/>
      <c r="P519" s="2"/>
    </row>
    <row r="520" ht="12.75" customHeight="1">
      <c r="A520" s="2"/>
      <c r="D520" s="2"/>
      <c r="F520" s="2"/>
      <c r="H520" s="2"/>
      <c r="L520" s="2"/>
      <c r="N520" s="2"/>
      <c r="O520" s="2"/>
      <c r="P520" s="2"/>
    </row>
    <row r="521" ht="12.75" customHeight="1">
      <c r="A521" s="2"/>
      <c r="D521" s="2"/>
      <c r="F521" s="2"/>
      <c r="H521" s="2"/>
      <c r="L521" s="2"/>
      <c r="N521" s="2"/>
      <c r="O521" s="2"/>
      <c r="P521" s="2"/>
    </row>
    <row r="522" ht="12.75" customHeight="1">
      <c r="A522" s="2"/>
      <c r="D522" s="2"/>
      <c r="F522" s="2"/>
      <c r="H522" s="2"/>
      <c r="L522" s="2"/>
      <c r="N522" s="2"/>
      <c r="O522" s="2"/>
      <c r="P522" s="2"/>
    </row>
    <row r="523" ht="12.75" customHeight="1">
      <c r="A523" s="2"/>
      <c r="D523" s="2"/>
      <c r="F523" s="2"/>
      <c r="H523" s="2"/>
      <c r="L523" s="2"/>
      <c r="N523" s="2"/>
      <c r="O523" s="2"/>
      <c r="P523" s="2"/>
    </row>
    <row r="524" ht="12.75" customHeight="1">
      <c r="A524" s="2"/>
      <c r="D524" s="2"/>
      <c r="F524" s="2"/>
      <c r="H524" s="2"/>
      <c r="L524" s="2"/>
      <c r="N524" s="2"/>
      <c r="O524" s="2"/>
      <c r="P524" s="2"/>
    </row>
    <row r="525" ht="12.75" customHeight="1">
      <c r="A525" s="2"/>
      <c r="D525" s="2"/>
      <c r="F525" s="2"/>
      <c r="H525" s="2"/>
      <c r="L525" s="2"/>
      <c r="N525" s="2"/>
      <c r="O525" s="2"/>
      <c r="P525" s="2"/>
    </row>
    <row r="526" ht="12.75" customHeight="1">
      <c r="A526" s="2"/>
      <c r="D526" s="2"/>
      <c r="F526" s="2"/>
      <c r="H526" s="2"/>
      <c r="L526" s="2"/>
      <c r="N526" s="2"/>
      <c r="O526" s="2"/>
      <c r="P526" s="2"/>
    </row>
    <row r="527" ht="12.75" customHeight="1">
      <c r="A527" s="2"/>
      <c r="D527" s="2"/>
      <c r="F527" s="2"/>
      <c r="H527" s="2"/>
      <c r="L527" s="2"/>
      <c r="N527" s="2"/>
      <c r="O527" s="2"/>
      <c r="P527" s="2"/>
    </row>
    <row r="528" ht="12.75" customHeight="1">
      <c r="A528" s="2"/>
      <c r="D528" s="2"/>
      <c r="F528" s="2"/>
      <c r="H528" s="2"/>
      <c r="L528" s="2"/>
      <c r="N528" s="2"/>
      <c r="O528" s="2"/>
      <c r="P528" s="2"/>
    </row>
    <row r="529" ht="12.75" customHeight="1">
      <c r="A529" s="2"/>
      <c r="D529" s="2"/>
      <c r="F529" s="2"/>
      <c r="H529" s="2"/>
      <c r="L529" s="2"/>
      <c r="N529" s="2"/>
      <c r="O529" s="2"/>
      <c r="P529" s="2"/>
    </row>
    <row r="530" ht="12.75" customHeight="1">
      <c r="A530" s="2"/>
      <c r="D530" s="2"/>
      <c r="F530" s="2"/>
      <c r="H530" s="2"/>
      <c r="L530" s="2"/>
      <c r="N530" s="2"/>
      <c r="O530" s="2"/>
      <c r="P530" s="2"/>
    </row>
    <row r="531" ht="12.75" customHeight="1">
      <c r="A531" s="2"/>
      <c r="D531" s="2"/>
      <c r="F531" s="2"/>
      <c r="H531" s="2"/>
      <c r="L531" s="2"/>
      <c r="N531" s="2"/>
      <c r="O531" s="2"/>
      <c r="P531" s="2"/>
    </row>
    <row r="532" ht="12.75" customHeight="1">
      <c r="A532" s="2"/>
      <c r="D532" s="2"/>
      <c r="F532" s="2"/>
      <c r="H532" s="2"/>
      <c r="L532" s="2"/>
      <c r="N532" s="2"/>
      <c r="O532" s="2"/>
      <c r="P532" s="2"/>
    </row>
    <row r="533" ht="12.75" customHeight="1">
      <c r="A533" s="2"/>
      <c r="D533" s="2"/>
      <c r="F533" s="2"/>
      <c r="H533" s="2"/>
      <c r="L533" s="2"/>
      <c r="N533" s="2"/>
      <c r="O533" s="2"/>
      <c r="P533" s="2"/>
    </row>
    <row r="534" ht="12.75" customHeight="1">
      <c r="A534" s="2"/>
      <c r="D534" s="2"/>
      <c r="F534" s="2"/>
      <c r="H534" s="2"/>
      <c r="L534" s="2"/>
      <c r="N534" s="2"/>
      <c r="O534" s="2"/>
      <c r="P534" s="2"/>
    </row>
    <row r="535" ht="12.75" customHeight="1">
      <c r="A535" s="2"/>
      <c r="D535" s="2"/>
      <c r="F535" s="2"/>
      <c r="H535" s="2"/>
      <c r="L535" s="2"/>
      <c r="N535" s="2"/>
      <c r="O535" s="2"/>
      <c r="P535" s="2"/>
    </row>
    <row r="536" ht="12.75" customHeight="1">
      <c r="A536" s="2"/>
      <c r="D536" s="2"/>
      <c r="F536" s="2"/>
      <c r="H536" s="2"/>
      <c r="L536" s="2"/>
      <c r="N536" s="2"/>
      <c r="O536" s="2"/>
      <c r="P536" s="2"/>
    </row>
    <row r="537" ht="12.75" customHeight="1">
      <c r="A537" s="2"/>
      <c r="D537" s="2"/>
      <c r="F537" s="2"/>
      <c r="H537" s="2"/>
      <c r="L537" s="2"/>
      <c r="N537" s="2"/>
      <c r="O537" s="2"/>
      <c r="P537" s="2"/>
    </row>
    <row r="538" ht="12.75" customHeight="1">
      <c r="A538" s="2"/>
      <c r="D538" s="2"/>
      <c r="F538" s="2"/>
      <c r="H538" s="2"/>
      <c r="L538" s="2"/>
      <c r="N538" s="2"/>
      <c r="O538" s="2"/>
      <c r="P538" s="2"/>
    </row>
    <row r="539" ht="12.75" customHeight="1">
      <c r="A539" s="2"/>
      <c r="D539" s="2"/>
      <c r="F539" s="2"/>
      <c r="H539" s="2"/>
      <c r="L539" s="2"/>
      <c r="N539" s="2"/>
      <c r="O539" s="2"/>
      <c r="P539" s="2"/>
    </row>
    <row r="540" ht="12.75" customHeight="1">
      <c r="A540" s="2"/>
      <c r="D540" s="2"/>
      <c r="F540" s="2"/>
      <c r="H540" s="2"/>
      <c r="L540" s="2"/>
      <c r="N540" s="2"/>
      <c r="O540" s="2"/>
      <c r="P540" s="2"/>
    </row>
    <row r="541" ht="12.75" customHeight="1">
      <c r="A541" s="2"/>
      <c r="D541" s="2"/>
      <c r="F541" s="2"/>
      <c r="H541" s="2"/>
      <c r="L541" s="2"/>
      <c r="N541" s="2"/>
      <c r="O541" s="2"/>
      <c r="P541" s="2"/>
    </row>
    <row r="542" ht="12.75" customHeight="1">
      <c r="A542" s="2"/>
      <c r="D542" s="2"/>
      <c r="F542" s="2"/>
      <c r="H542" s="2"/>
      <c r="L542" s="2"/>
      <c r="N542" s="2"/>
      <c r="O542" s="2"/>
      <c r="P542" s="2"/>
    </row>
    <row r="543" ht="12.75" customHeight="1">
      <c r="A543" s="2"/>
      <c r="D543" s="2"/>
      <c r="F543" s="2"/>
      <c r="H543" s="2"/>
      <c r="L543" s="2"/>
      <c r="N543" s="2"/>
      <c r="O543" s="2"/>
      <c r="P543" s="2"/>
    </row>
    <row r="544" ht="12.75" customHeight="1">
      <c r="A544" s="2"/>
      <c r="D544" s="2"/>
      <c r="F544" s="2"/>
      <c r="H544" s="2"/>
      <c r="L544" s="2"/>
      <c r="N544" s="2"/>
      <c r="O544" s="2"/>
      <c r="P544" s="2"/>
    </row>
    <row r="545" ht="12.75" customHeight="1">
      <c r="A545" s="2"/>
      <c r="D545" s="2"/>
      <c r="F545" s="2"/>
      <c r="H545" s="2"/>
      <c r="L545" s="2"/>
      <c r="N545" s="2"/>
      <c r="O545" s="2"/>
      <c r="P545" s="2"/>
    </row>
    <row r="546" ht="12.75" customHeight="1">
      <c r="A546" s="2"/>
      <c r="D546" s="2"/>
      <c r="F546" s="2"/>
      <c r="H546" s="2"/>
      <c r="L546" s="2"/>
      <c r="N546" s="2"/>
      <c r="O546" s="2"/>
      <c r="P546" s="2"/>
    </row>
    <row r="547" ht="12.75" customHeight="1">
      <c r="A547" s="2"/>
      <c r="D547" s="2"/>
      <c r="F547" s="2"/>
      <c r="H547" s="2"/>
      <c r="L547" s="2"/>
      <c r="N547" s="2"/>
      <c r="O547" s="2"/>
      <c r="P547" s="2"/>
    </row>
    <row r="548" ht="12.75" customHeight="1">
      <c r="A548" s="2"/>
      <c r="D548" s="2"/>
      <c r="F548" s="2"/>
      <c r="H548" s="2"/>
      <c r="L548" s="2"/>
      <c r="N548" s="2"/>
      <c r="O548" s="2"/>
      <c r="P548" s="2"/>
    </row>
    <row r="549" ht="12.75" customHeight="1">
      <c r="A549" s="2"/>
      <c r="D549" s="2"/>
      <c r="F549" s="2"/>
      <c r="H549" s="2"/>
      <c r="L549" s="2"/>
      <c r="N549" s="2"/>
      <c r="O549" s="2"/>
      <c r="P549" s="2"/>
    </row>
    <row r="550" ht="12.75" customHeight="1">
      <c r="A550" s="2"/>
      <c r="D550" s="2"/>
      <c r="F550" s="2"/>
      <c r="H550" s="2"/>
      <c r="L550" s="2"/>
      <c r="N550" s="2"/>
      <c r="O550" s="2"/>
      <c r="P550" s="2"/>
    </row>
    <row r="551" ht="12.75" customHeight="1">
      <c r="A551" s="2"/>
      <c r="D551" s="2"/>
      <c r="F551" s="2"/>
      <c r="H551" s="2"/>
      <c r="L551" s="2"/>
      <c r="N551" s="2"/>
      <c r="O551" s="2"/>
      <c r="P551" s="2"/>
    </row>
    <row r="552" ht="12.75" customHeight="1">
      <c r="A552" s="2"/>
      <c r="D552" s="2"/>
      <c r="F552" s="2"/>
      <c r="H552" s="2"/>
      <c r="L552" s="2"/>
      <c r="N552" s="2"/>
      <c r="O552" s="2"/>
      <c r="P552" s="2"/>
    </row>
    <row r="553" ht="12.75" customHeight="1">
      <c r="A553" s="2"/>
      <c r="D553" s="2"/>
      <c r="F553" s="2"/>
      <c r="H553" s="2"/>
      <c r="L553" s="2"/>
      <c r="N553" s="2"/>
      <c r="O553" s="2"/>
      <c r="P553" s="2"/>
    </row>
    <row r="554" ht="12.75" customHeight="1">
      <c r="A554" s="2"/>
      <c r="D554" s="2"/>
      <c r="F554" s="2"/>
      <c r="H554" s="2"/>
      <c r="L554" s="2"/>
      <c r="N554" s="2"/>
      <c r="O554" s="2"/>
      <c r="P554" s="2"/>
    </row>
    <row r="555" ht="12.75" customHeight="1">
      <c r="A555" s="2"/>
      <c r="D555" s="2"/>
      <c r="F555" s="2"/>
      <c r="H555" s="2"/>
      <c r="L555" s="2"/>
      <c r="N555" s="2"/>
      <c r="O555" s="2"/>
      <c r="P555" s="2"/>
    </row>
    <row r="556" ht="12.75" customHeight="1">
      <c r="A556" s="2"/>
      <c r="D556" s="2"/>
      <c r="F556" s="2"/>
      <c r="H556" s="2"/>
      <c r="L556" s="2"/>
      <c r="N556" s="2"/>
      <c r="O556" s="2"/>
      <c r="P556" s="2"/>
    </row>
    <row r="557" ht="12.75" customHeight="1">
      <c r="A557" s="2"/>
      <c r="D557" s="2"/>
      <c r="F557" s="2"/>
      <c r="H557" s="2"/>
      <c r="L557" s="2"/>
      <c r="N557" s="2"/>
      <c r="O557" s="2"/>
      <c r="P557" s="2"/>
    </row>
    <row r="558" ht="12.75" customHeight="1">
      <c r="A558" s="2"/>
      <c r="D558" s="2"/>
      <c r="F558" s="2"/>
      <c r="H558" s="2"/>
      <c r="L558" s="2"/>
      <c r="N558" s="2"/>
      <c r="O558" s="2"/>
      <c r="P558" s="2"/>
    </row>
    <row r="559" ht="12.75" customHeight="1">
      <c r="A559" s="2"/>
      <c r="D559" s="2"/>
      <c r="F559" s="2"/>
      <c r="H559" s="2"/>
      <c r="L559" s="2"/>
      <c r="N559" s="2"/>
      <c r="O559" s="2"/>
      <c r="P559" s="2"/>
    </row>
    <row r="560" ht="12.75" customHeight="1">
      <c r="A560" s="2"/>
      <c r="D560" s="2"/>
      <c r="F560" s="2"/>
      <c r="H560" s="2"/>
      <c r="L560" s="2"/>
      <c r="N560" s="2"/>
      <c r="O560" s="2"/>
      <c r="P560" s="2"/>
    </row>
    <row r="561" ht="12.75" customHeight="1">
      <c r="A561" s="2"/>
      <c r="D561" s="2"/>
      <c r="F561" s="2"/>
      <c r="H561" s="2"/>
      <c r="L561" s="2"/>
      <c r="N561" s="2"/>
      <c r="O561" s="2"/>
      <c r="P561" s="2"/>
    </row>
    <row r="562" ht="12.75" customHeight="1">
      <c r="A562" s="2"/>
      <c r="D562" s="2"/>
      <c r="F562" s="2"/>
      <c r="H562" s="2"/>
      <c r="L562" s="2"/>
      <c r="N562" s="2"/>
      <c r="O562" s="2"/>
      <c r="P562" s="2"/>
    </row>
    <row r="563" ht="12.75" customHeight="1">
      <c r="A563" s="2"/>
      <c r="D563" s="2"/>
      <c r="F563" s="2"/>
      <c r="H563" s="2"/>
      <c r="L563" s="2"/>
      <c r="N563" s="2"/>
      <c r="O563" s="2"/>
      <c r="P563" s="2"/>
    </row>
    <row r="564" ht="12.75" customHeight="1">
      <c r="A564" s="2"/>
      <c r="D564" s="2"/>
      <c r="F564" s="2"/>
      <c r="H564" s="2"/>
      <c r="L564" s="2"/>
      <c r="N564" s="2"/>
      <c r="O564" s="2"/>
      <c r="P564" s="2"/>
    </row>
    <row r="565" ht="12.75" customHeight="1">
      <c r="A565" s="2"/>
      <c r="D565" s="2"/>
      <c r="F565" s="2"/>
      <c r="H565" s="2"/>
      <c r="L565" s="2"/>
      <c r="N565" s="2"/>
      <c r="O565" s="2"/>
      <c r="P565" s="2"/>
    </row>
    <row r="566" ht="12.75" customHeight="1">
      <c r="A566" s="2"/>
      <c r="D566" s="2"/>
      <c r="F566" s="2"/>
      <c r="H566" s="2"/>
      <c r="L566" s="2"/>
      <c r="N566" s="2"/>
      <c r="O566" s="2"/>
      <c r="P566" s="2"/>
    </row>
    <row r="567" ht="12.75" customHeight="1">
      <c r="A567" s="2"/>
      <c r="D567" s="2"/>
      <c r="F567" s="2"/>
      <c r="H567" s="2"/>
      <c r="L567" s="2"/>
      <c r="N567" s="2"/>
      <c r="O567" s="2"/>
      <c r="P567" s="2"/>
    </row>
    <row r="568" ht="12.75" customHeight="1">
      <c r="A568" s="2"/>
      <c r="D568" s="2"/>
      <c r="F568" s="2"/>
      <c r="H568" s="2"/>
      <c r="L568" s="2"/>
      <c r="N568" s="2"/>
      <c r="O568" s="2"/>
      <c r="P568" s="2"/>
    </row>
    <row r="569" ht="12.75" customHeight="1">
      <c r="A569" s="2"/>
      <c r="D569" s="2"/>
      <c r="F569" s="2"/>
      <c r="H569" s="2"/>
      <c r="L569" s="2"/>
      <c r="N569" s="2"/>
      <c r="O569" s="2"/>
      <c r="P569" s="2"/>
    </row>
    <row r="570" ht="12.75" customHeight="1">
      <c r="A570" s="2"/>
      <c r="D570" s="2"/>
      <c r="F570" s="2"/>
      <c r="H570" s="2"/>
      <c r="L570" s="2"/>
      <c r="N570" s="2"/>
      <c r="O570" s="2"/>
      <c r="P570" s="2"/>
    </row>
    <row r="571" ht="12.75" customHeight="1">
      <c r="A571" s="2"/>
      <c r="D571" s="2"/>
      <c r="F571" s="2"/>
      <c r="H571" s="2"/>
      <c r="L571" s="2"/>
      <c r="N571" s="2"/>
      <c r="O571" s="2"/>
      <c r="P571" s="2"/>
    </row>
    <row r="572" ht="12.75" customHeight="1">
      <c r="A572" s="2"/>
      <c r="D572" s="2"/>
      <c r="F572" s="2"/>
      <c r="H572" s="2"/>
      <c r="L572" s="2"/>
      <c r="N572" s="2"/>
      <c r="O572" s="2"/>
      <c r="P572" s="2"/>
    </row>
    <row r="573" ht="12.75" customHeight="1">
      <c r="A573" s="2"/>
      <c r="D573" s="2"/>
      <c r="F573" s="2"/>
      <c r="H573" s="2"/>
      <c r="L573" s="2"/>
      <c r="N573" s="2"/>
      <c r="O573" s="2"/>
      <c r="P573" s="2"/>
    </row>
    <row r="574" ht="12.75" customHeight="1">
      <c r="A574" s="2"/>
      <c r="D574" s="2"/>
      <c r="F574" s="2"/>
      <c r="H574" s="2"/>
      <c r="L574" s="2"/>
      <c r="N574" s="2"/>
      <c r="O574" s="2"/>
      <c r="P574" s="2"/>
    </row>
    <row r="575" ht="12.75" customHeight="1">
      <c r="A575" s="2"/>
      <c r="D575" s="2"/>
      <c r="F575" s="2"/>
      <c r="H575" s="2"/>
      <c r="L575" s="2"/>
      <c r="N575" s="2"/>
      <c r="O575" s="2"/>
      <c r="P575" s="2"/>
    </row>
    <row r="576" ht="12.75" customHeight="1">
      <c r="A576" s="2"/>
      <c r="D576" s="2"/>
      <c r="F576" s="2"/>
      <c r="H576" s="2"/>
      <c r="L576" s="2"/>
      <c r="N576" s="2"/>
      <c r="O576" s="2"/>
      <c r="P576" s="2"/>
    </row>
    <row r="577" ht="12.75" customHeight="1">
      <c r="A577" s="2"/>
      <c r="D577" s="2"/>
      <c r="F577" s="2"/>
      <c r="H577" s="2"/>
      <c r="L577" s="2"/>
      <c r="N577" s="2"/>
      <c r="O577" s="2"/>
      <c r="P577" s="2"/>
    </row>
    <row r="578" ht="12.75" customHeight="1">
      <c r="A578" s="2"/>
      <c r="D578" s="2"/>
      <c r="F578" s="2"/>
      <c r="H578" s="2"/>
      <c r="L578" s="2"/>
      <c r="N578" s="2"/>
      <c r="O578" s="2"/>
      <c r="P578" s="2"/>
    </row>
    <row r="579" ht="12.75" customHeight="1">
      <c r="A579" s="2"/>
      <c r="D579" s="2"/>
      <c r="F579" s="2"/>
      <c r="H579" s="2"/>
      <c r="L579" s="2"/>
      <c r="N579" s="2"/>
      <c r="O579" s="2"/>
      <c r="P579" s="2"/>
    </row>
    <row r="580" ht="12.75" customHeight="1">
      <c r="A580" s="2"/>
      <c r="D580" s="2"/>
      <c r="F580" s="2"/>
      <c r="H580" s="2"/>
      <c r="L580" s="2"/>
      <c r="N580" s="2"/>
      <c r="O580" s="2"/>
      <c r="P580" s="2"/>
    </row>
    <row r="581" ht="12.75" customHeight="1">
      <c r="A581" s="2"/>
      <c r="D581" s="2"/>
      <c r="F581" s="2"/>
      <c r="H581" s="2"/>
      <c r="L581" s="2"/>
      <c r="N581" s="2"/>
      <c r="O581" s="2"/>
      <c r="P581" s="2"/>
    </row>
    <row r="582" ht="12.75" customHeight="1">
      <c r="A582" s="2"/>
      <c r="D582" s="2"/>
      <c r="F582" s="2"/>
      <c r="H582" s="2"/>
      <c r="L582" s="2"/>
      <c r="N582" s="2"/>
      <c r="O582" s="2"/>
      <c r="P582" s="2"/>
    </row>
    <row r="583" ht="12.75" customHeight="1">
      <c r="A583" s="2"/>
      <c r="D583" s="2"/>
      <c r="F583" s="2"/>
      <c r="H583" s="2"/>
      <c r="L583" s="2"/>
      <c r="N583" s="2"/>
      <c r="O583" s="2"/>
      <c r="P583" s="2"/>
    </row>
    <row r="584" ht="12.75" customHeight="1">
      <c r="A584" s="2"/>
      <c r="D584" s="2"/>
      <c r="F584" s="2"/>
      <c r="H584" s="2"/>
      <c r="L584" s="2"/>
      <c r="N584" s="2"/>
      <c r="O584" s="2"/>
      <c r="P584" s="2"/>
    </row>
    <row r="585" ht="12.75" customHeight="1">
      <c r="A585" s="2"/>
      <c r="D585" s="2"/>
      <c r="F585" s="2"/>
      <c r="H585" s="2"/>
      <c r="L585" s="2"/>
      <c r="N585" s="2"/>
      <c r="O585" s="2"/>
      <c r="P585" s="2"/>
    </row>
    <row r="586" ht="12.75" customHeight="1">
      <c r="A586" s="2"/>
      <c r="D586" s="2"/>
      <c r="F586" s="2"/>
      <c r="H586" s="2"/>
      <c r="L586" s="2"/>
      <c r="N586" s="2"/>
      <c r="O586" s="2"/>
      <c r="P586" s="2"/>
    </row>
    <row r="587" ht="12.75" customHeight="1">
      <c r="A587" s="2"/>
      <c r="D587" s="2"/>
      <c r="F587" s="2"/>
      <c r="H587" s="2"/>
      <c r="L587" s="2"/>
      <c r="N587" s="2"/>
      <c r="O587" s="2"/>
      <c r="P587" s="2"/>
    </row>
    <row r="588" ht="12.75" customHeight="1">
      <c r="A588" s="2"/>
      <c r="D588" s="2"/>
      <c r="F588" s="2"/>
      <c r="H588" s="2"/>
      <c r="L588" s="2"/>
      <c r="N588" s="2"/>
      <c r="O588" s="2"/>
      <c r="P588" s="2"/>
    </row>
    <row r="589" ht="12.75" customHeight="1">
      <c r="A589" s="2"/>
      <c r="D589" s="2"/>
      <c r="F589" s="2"/>
      <c r="H589" s="2"/>
      <c r="L589" s="2"/>
      <c r="N589" s="2"/>
      <c r="O589" s="2"/>
      <c r="P589" s="2"/>
    </row>
    <row r="590" ht="12.75" customHeight="1">
      <c r="A590" s="2"/>
      <c r="D590" s="2"/>
      <c r="F590" s="2"/>
      <c r="H590" s="2"/>
      <c r="L590" s="2"/>
      <c r="N590" s="2"/>
      <c r="O590" s="2"/>
      <c r="P590" s="2"/>
    </row>
    <row r="591" ht="12.75" customHeight="1">
      <c r="A591" s="2"/>
      <c r="D591" s="2"/>
      <c r="F591" s="2"/>
      <c r="H591" s="2"/>
      <c r="L591" s="2"/>
      <c r="N591" s="2"/>
      <c r="O591" s="2"/>
      <c r="P591" s="2"/>
    </row>
    <row r="592" ht="12.75" customHeight="1">
      <c r="A592" s="2"/>
      <c r="D592" s="2"/>
      <c r="F592" s="2"/>
      <c r="H592" s="2"/>
      <c r="L592" s="2"/>
      <c r="N592" s="2"/>
      <c r="O592" s="2"/>
      <c r="P592" s="2"/>
    </row>
    <row r="593" ht="12.75" customHeight="1">
      <c r="A593" s="2"/>
      <c r="D593" s="2"/>
      <c r="F593" s="2"/>
      <c r="H593" s="2"/>
      <c r="L593" s="2"/>
      <c r="N593" s="2"/>
      <c r="O593" s="2"/>
      <c r="P593" s="2"/>
    </row>
    <row r="594" ht="12.75" customHeight="1">
      <c r="A594" s="2"/>
      <c r="D594" s="2"/>
      <c r="F594" s="2"/>
      <c r="H594" s="2"/>
      <c r="L594" s="2"/>
      <c r="N594" s="2"/>
      <c r="O594" s="2"/>
      <c r="P594" s="2"/>
    </row>
    <row r="595" ht="12.75" customHeight="1">
      <c r="A595" s="2"/>
      <c r="D595" s="2"/>
      <c r="F595" s="2"/>
      <c r="H595" s="2"/>
      <c r="L595" s="2"/>
      <c r="N595" s="2"/>
      <c r="O595" s="2"/>
      <c r="P595" s="2"/>
    </row>
    <row r="596" ht="12.75" customHeight="1">
      <c r="A596" s="2"/>
      <c r="D596" s="2"/>
      <c r="F596" s="2"/>
      <c r="H596" s="2"/>
      <c r="L596" s="2"/>
      <c r="N596" s="2"/>
      <c r="O596" s="2"/>
      <c r="P596" s="2"/>
    </row>
    <row r="597" ht="12.75" customHeight="1">
      <c r="A597" s="2"/>
      <c r="D597" s="2"/>
      <c r="F597" s="2"/>
      <c r="H597" s="2"/>
      <c r="L597" s="2"/>
      <c r="N597" s="2"/>
      <c r="O597" s="2"/>
      <c r="P597" s="2"/>
    </row>
    <row r="598" ht="12.75" customHeight="1">
      <c r="A598" s="2"/>
      <c r="D598" s="2"/>
      <c r="F598" s="2"/>
      <c r="H598" s="2"/>
      <c r="L598" s="2"/>
      <c r="N598" s="2"/>
      <c r="O598" s="2"/>
      <c r="P598" s="2"/>
    </row>
    <row r="599" ht="12.75" customHeight="1">
      <c r="A599" s="2"/>
      <c r="D599" s="2"/>
      <c r="F599" s="2"/>
      <c r="H599" s="2"/>
      <c r="L599" s="2"/>
      <c r="N599" s="2"/>
      <c r="O599" s="2"/>
      <c r="P599" s="2"/>
    </row>
    <row r="600" ht="12.75" customHeight="1">
      <c r="A600" s="2"/>
      <c r="D600" s="2"/>
      <c r="F600" s="2"/>
      <c r="H600" s="2"/>
      <c r="L600" s="2"/>
      <c r="N600" s="2"/>
      <c r="O600" s="2"/>
      <c r="P600" s="2"/>
    </row>
    <row r="601" ht="12.75" customHeight="1">
      <c r="A601" s="2"/>
      <c r="D601" s="2"/>
      <c r="F601" s="2"/>
      <c r="H601" s="2"/>
      <c r="L601" s="2"/>
      <c r="N601" s="2"/>
      <c r="O601" s="2"/>
      <c r="P601" s="2"/>
    </row>
    <row r="602" ht="12.75" customHeight="1">
      <c r="A602" s="2"/>
      <c r="D602" s="2"/>
      <c r="F602" s="2"/>
      <c r="H602" s="2"/>
      <c r="L602" s="2"/>
      <c r="N602" s="2"/>
      <c r="O602" s="2"/>
      <c r="P602" s="2"/>
    </row>
    <row r="603" ht="12.75" customHeight="1">
      <c r="A603" s="2"/>
      <c r="D603" s="2"/>
      <c r="F603" s="2"/>
      <c r="H603" s="2"/>
      <c r="L603" s="2"/>
      <c r="N603" s="2"/>
      <c r="O603" s="2"/>
      <c r="P603" s="2"/>
    </row>
    <row r="604" ht="12.75" customHeight="1">
      <c r="A604" s="2"/>
      <c r="D604" s="2"/>
      <c r="F604" s="2"/>
      <c r="H604" s="2"/>
      <c r="L604" s="2"/>
      <c r="N604" s="2"/>
      <c r="O604" s="2"/>
      <c r="P604" s="2"/>
    </row>
    <row r="605" ht="12.75" customHeight="1">
      <c r="A605" s="2"/>
      <c r="D605" s="2"/>
      <c r="F605" s="2"/>
      <c r="H605" s="2"/>
      <c r="L605" s="2"/>
      <c r="N605" s="2"/>
      <c r="O605" s="2"/>
      <c r="P605" s="2"/>
    </row>
    <row r="606" ht="12.75" customHeight="1">
      <c r="A606" s="2"/>
      <c r="D606" s="2"/>
      <c r="F606" s="2"/>
      <c r="H606" s="2"/>
      <c r="L606" s="2"/>
      <c r="N606" s="2"/>
      <c r="O606" s="2"/>
      <c r="P606" s="2"/>
    </row>
    <row r="607" ht="12.75" customHeight="1">
      <c r="A607" s="2"/>
      <c r="D607" s="2"/>
      <c r="F607" s="2"/>
      <c r="H607" s="2"/>
      <c r="L607" s="2"/>
      <c r="N607" s="2"/>
      <c r="O607" s="2"/>
      <c r="P607" s="2"/>
    </row>
    <row r="608" ht="12.75" customHeight="1">
      <c r="A608" s="2"/>
      <c r="D608" s="2"/>
      <c r="F608" s="2"/>
      <c r="H608" s="2"/>
      <c r="L608" s="2"/>
      <c r="N608" s="2"/>
      <c r="O608" s="2"/>
      <c r="P608" s="2"/>
    </row>
    <row r="609" ht="12.75" customHeight="1">
      <c r="A609" s="2"/>
      <c r="D609" s="2"/>
      <c r="F609" s="2"/>
      <c r="H609" s="2"/>
      <c r="L609" s="2"/>
      <c r="N609" s="2"/>
      <c r="O609" s="2"/>
      <c r="P609" s="2"/>
    </row>
    <row r="610" ht="12.75" customHeight="1">
      <c r="A610" s="2"/>
      <c r="D610" s="2"/>
      <c r="F610" s="2"/>
      <c r="H610" s="2"/>
      <c r="L610" s="2"/>
      <c r="N610" s="2"/>
      <c r="O610" s="2"/>
      <c r="P610" s="2"/>
    </row>
    <row r="611" ht="12.75" customHeight="1">
      <c r="A611" s="2"/>
      <c r="D611" s="2"/>
      <c r="F611" s="2"/>
      <c r="H611" s="2"/>
      <c r="L611" s="2"/>
      <c r="N611" s="2"/>
      <c r="O611" s="2"/>
      <c r="P611" s="2"/>
    </row>
    <row r="612" ht="12.75" customHeight="1">
      <c r="A612" s="2"/>
      <c r="D612" s="2"/>
      <c r="F612" s="2"/>
      <c r="H612" s="2"/>
      <c r="L612" s="2"/>
      <c r="N612" s="2"/>
      <c r="O612" s="2"/>
      <c r="P612" s="2"/>
    </row>
    <row r="613" ht="12.75" customHeight="1">
      <c r="A613" s="2"/>
      <c r="D613" s="2"/>
      <c r="F613" s="2"/>
      <c r="H613" s="2"/>
      <c r="L613" s="2"/>
      <c r="N613" s="2"/>
      <c r="O613" s="2"/>
      <c r="P613" s="2"/>
    </row>
    <row r="614" ht="12.75" customHeight="1">
      <c r="A614" s="2"/>
      <c r="D614" s="2"/>
      <c r="F614" s="2"/>
      <c r="H614" s="2"/>
      <c r="L614" s="2"/>
      <c r="N614" s="2"/>
      <c r="O614" s="2"/>
      <c r="P614" s="2"/>
    </row>
    <row r="615" ht="12.75" customHeight="1">
      <c r="A615" s="2"/>
      <c r="D615" s="2"/>
      <c r="F615" s="2"/>
      <c r="H615" s="2"/>
      <c r="L615" s="2"/>
      <c r="N615" s="2"/>
      <c r="O615" s="2"/>
      <c r="P615" s="2"/>
    </row>
    <row r="616" ht="12.75" customHeight="1">
      <c r="A616" s="2"/>
      <c r="D616" s="2"/>
      <c r="F616" s="2"/>
      <c r="H616" s="2"/>
      <c r="L616" s="2"/>
      <c r="N616" s="2"/>
      <c r="O616" s="2"/>
      <c r="P616" s="2"/>
    </row>
    <row r="617" ht="12.75" customHeight="1">
      <c r="A617" s="2"/>
      <c r="D617" s="2"/>
      <c r="F617" s="2"/>
      <c r="H617" s="2"/>
      <c r="L617" s="2"/>
      <c r="N617" s="2"/>
      <c r="O617" s="2"/>
      <c r="P617" s="2"/>
    </row>
    <row r="618" ht="12.75" customHeight="1">
      <c r="A618" s="2"/>
      <c r="D618" s="2"/>
      <c r="F618" s="2"/>
      <c r="H618" s="2"/>
      <c r="L618" s="2"/>
      <c r="N618" s="2"/>
      <c r="O618" s="2"/>
      <c r="P618" s="2"/>
    </row>
    <row r="619" ht="12.75" customHeight="1">
      <c r="A619" s="2"/>
      <c r="D619" s="2"/>
      <c r="F619" s="2"/>
      <c r="H619" s="2"/>
      <c r="L619" s="2"/>
      <c r="N619" s="2"/>
      <c r="O619" s="2"/>
      <c r="P619" s="2"/>
    </row>
    <row r="620" ht="12.75" customHeight="1">
      <c r="A620" s="2"/>
      <c r="D620" s="2"/>
      <c r="F620" s="2"/>
      <c r="H620" s="2"/>
      <c r="L620" s="2"/>
      <c r="N620" s="2"/>
      <c r="O620" s="2"/>
      <c r="P620" s="2"/>
    </row>
    <row r="621" ht="12.75" customHeight="1">
      <c r="A621" s="2"/>
      <c r="D621" s="2"/>
      <c r="F621" s="2"/>
      <c r="H621" s="2"/>
      <c r="L621" s="2"/>
      <c r="N621" s="2"/>
      <c r="O621" s="2"/>
      <c r="P621" s="2"/>
    </row>
    <row r="622" ht="12.75" customHeight="1">
      <c r="A622" s="2"/>
      <c r="D622" s="2"/>
      <c r="F622" s="2"/>
      <c r="H622" s="2"/>
      <c r="L622" s="2"/>
      <c r="N622" s="2"/>
      <c r="O622" s="2"/>
      <c r="P622" s="2"/>
    </row>
    <row r="623" ht="12.75" customHeight="1">
      <c r="A623" s="2"/>
      <c r="D623" s="2"/>
      <c r="F623" s="2"/>
      <c r="H623" s="2"/>
      <c r="L623" s="2"/>
      <c r="N623" s="2"/>
      <c r="O623" s="2"/>
      <c r="P623" s="2"/>
    </row>
    <row r="624" ht="12.75" customHeight="1">
      <c r="A624" s="2"/>
      <c r="D624" s="2"/>
      <c r="F624" s="2"/>
      <c r="H624" s="2"/>
      <c r="L624" s="2"/>
      <c r="N624" s="2"/>
      <c r="O624" s="2"/>
      <c r="P624" s="2"/>
    </row>
    <row r="625" ht="12.75" customHeight="1">
      <c r="A625" s="2"/>
      <c r="D625" s="2"/>
      <c r="F625" s="2"/>
      <c r="H625" s="2"/>
      <c r="L625" s="2"/>
      <c r="N625" s="2"/>
      <c r="O625" s="2"/>
      <c r="P625" s="2"/>
    </row>
    <row r="626" ht="12.75" customHeight="1">
      <c r="A626" s="2"/>
      <c r="D626" s="2"/>
      <c r="F626" s="2"/>
      <c r="H626" s="2"/>
      <c r="L626" s="2"/>
      <c r="N626" s="2"/>
      <c r="O626" s="2"/>
      <c r="P626" s="2"/>
    </row>
    <row r="627" ht="12.75" customHeight="1">
      <c r="A627" s="2"/>
      <c r="D627" s="2"/>
      <c r="F627" s="2"/>
      <c r="H627" s="2"/>
      <c r="L627" s="2"/>
      <c r="N627" s="2"/>
      <c r="O627" s="2"/>
      <c r="P627" s="2"/>
    </row>
    <row r="628" ht="12.75" customHeight="1">
      <c r="A628" s="2"/>
      <c r="D628" s="2"/>
      <c r="F628" s="2"/>
      <c r="H628" s="2"/>
      <c r="L628" s="2"/>
      <c r="N628" s="2"/>
      <c r="O628" s="2"/>
      <c r="P628" s="2"/>
    </row>
    <row r="629" ht="12.75" customHeight="1">
      <c r="A629" s="2"/>
      <c r="D629" s="2"/>
      <c r="F629" s="2"/>
      <c r="H629" s="2"/>
      <c r="L629" s="2"/>
      <c r="N629" s="2"/>
      <c r="O629" s="2"/>
      <c r="P629" s="2"/>
    </row>
    <row r="630" ht="12.75" customHeight="1">
      <c r="A630" s="2"/>
      <c r="D630" s="2"/>
      <c r="F630" s="2"/>
      <c r="H630" s="2"/>
      <c r="L630" s="2"/>
      <c r="N630" s="2"/>
      <c r="O630" s="2"/>
      <c r="P630" s="2"/>
    </row>
    <row r="631" ht="12.75" customHeight="1">
      <c r="A631" s="2"/>
      <c r="D631" s="2"/>
      <c r="F631" s="2"/>
      <c r="H631" s="2"/>
      <c r="L631" s="2"/>
      <c r="N631" s="2"/>
      <c r="O631" s="2"/>
      <c r="P631" s="2"/>
    </row>
    <row r="632" ht="12.75" customHeight="1">
      <c r="A632" s="2"/>
      <c r="D632" s="2"/>
      <c r="F632" s="2"/>
      <c r="H632" s="2"/>
      <c r="L632" s="2"/>
      <c r="N632" s="2"/>
      <c r="O632" s="2"/>
      <c r="P632" s="2"/>
    </row>
    <row r="633" ht="12.75" customHeight="1">
      <c r="A633" s="2"/>
      <c r="D633" s="2"/>
      <c r="F633" s="2"/>
      <c r="H633" s="2"/>
      <c r="L633" s="2"/>
      <c r="N633" s="2"/>
      <c r="O633" s="2"/>
      <c r="P633" s="2"/>
    </row>
    <row r="634" ht="12.75" customHeight="1">
      <c r="A634" s="2"/>
      <c r="D634" s="2"/>
      <c r="F634" s="2"/>
      <c r="H634" s="2"/>
      <c r="L634" s="2"/>
      <c r="N634" s="2"/>
      <c r="O634" s="2"/>
      <c r="P634" s="2"/>
    </row>
    <row r="635" ht="12.75" customHeight="1">
      <c r="A635" s="2"/>
      <c r="D635" s="2"/>
      <c r="F635" s="2"/>
      <c r="H635" s="2"/>
      <c r="L635" s="2"/>
      <c r="N635" s="2"/>
      <c r="O635" s="2"/>
      <c r="P635" s="2"/>
    </row>
    <row r="636" ht="12.75" customHeight="1">
      <c r="A636" s="2"/>
      <c r="D636" s="2"/>
      <c r="F636" s="2"/>
      <c r="H636" s="2"/>
      <c r="L636" s="2"/>
      <c r="N636" s="2"/>
      <c r="O636" s="2"/>
      <c r="P636" s="2"/>
    </row>
    <row r="637" ht="12.75" customHeight="1">
      <c r="A637" s="2"/>
      <c r="D637" s="2"/>
      <c r="F637" s="2"/>
      <c r="H637" s="2"/>
      <c r="L637" s="2"/>
      <c r="N637" s="2"/>
      <c r="O637" s="2"/>
      <c r="P637" s="2"/>
    </row>
    <row r="638" ht="12.75" customHeight="1">
      <c r="A638" s="2"/>
      <c r="D638" s="2"/>
      <c r="F638" s="2"/>
      <c r="H638" s="2"/>
      <c r="L638" s="2"/>
      <c r="N638" s="2"/>
      <c r="O638" s="2"/>
      <c r="P638" s="2"/>
    </row>
    <row r="639" ht="12.75" customHeight="1">
      <c r="A639" s="2"/>
      <c r="D639" s="2"/>
      <c r="F639" s="2"/>
      <c r="H639" s="2"/>
      <c r="L639" s="2"/>
      <c r="N639" s="2"/>
      <c r="O639" s="2"/>
      <c r="P639" s="2"/>
    </row>
    <row r="640" ht="12.75" customHeight="1">
      <c r="A640" s="2"/>
      <c r="D640" s="2"/>
      <c r="F640" s="2"/>
      <c r="H640" s="2"/>
      <c r="L640" s="2"/>
      <c r="N640" s="2"/>
      <c r="O640" s="2"/>
      <c r="P640" s="2"/>
    </row>
    <row r="641" ht="12.75" customHeight="1">
      <c r="A641" s="2"/>
      <c r="D641" s="2"/>
      <c r="F641" s="2"/>
      <c r="H641" s="2"/>
      <c r="L641" s="2"/>
      <c r="N641" s="2"/>
      <c r="O641" s="2"/>
      <c r="P641" s="2"/>
    </row>
    <row r="642" ht="12.75" customHeight="1">
      <c r="A642" s="2"/>
      <c r="D642" s="2"/>
      <c r="F642" s="2"/>
      <c r="H642" s="2"/>
      <c r="L642" s="2"/>
      <c r="N642" s="2"/>
      <c r="O642" s="2"/>
      <c r="P642" s="2"/>
    </row>
    <row r="643" ht="12.75" customHeight="1">
      <c r="A643" s="2"/>
      <c r="D643" s="2"/>
      <c r="F643" s="2"/>
      <c r="H643" s="2"/>
      <c r="L643" s="2"/>
      <c r="N643" s="2"/>
      <c r="O643" s="2"/>
      <c r="P643" s="2"/>
    </row>
    <row r="644" ht="12.75" customHeight="1">
      <c r="A644" s="2"/>
      <c r="D644" s="2"/>
      <c r="F644" s="2"/>
      <c r="H644" s="2"/>
      <c r="L644" s="2"/>
      <c r="N644" s="2"/>
      <c r="O644" s="2"/>
      <c r="P644" s="2"/>
    </row>
    <row r="645" ht="12.75" customHeight="1">
      <c r="A645" s="2"/>
      <c r="D645" s="2"/>
      <c r="F645" s="2"/>
      <c r="H645" s="2"/>
      <c r="L645" s="2"/>
      <c r="N645" s="2"/>
      <c r="O645" s="2"/>
      <c r="P645" s="2"/>
    </row>
    <row r="646" ht="12.75" customHeight="1">
      <c r="A646" s="2"/>
      <c r="D646" s="2"/>
      <c r="F646" s="2"/>
      <c r="H646" s="2"/>
      <c r="L646" s="2"/>
      <c r="N646" s="2"/>
      <c r="O646" s="2"/>
      <c r="P646" s="2"/>
    </row>
    <row r="647" ht="12.75" customHeight="1">
      <c r="A647" s="2"/>
      <c r="D647" s="2"/>
      <c r="F647" s="2"/>
      <c r="H647" s="2"/>
      <c r="L647" s="2"/>
      <c r="N647" s="2"/>
      <c r="O647" s="2"/>
      <c r="P647" s="2"/>
    </row>
    <row r="648" ht="12.75" customHeight="1">
      <c r="A648" s="2"/>
      <c r="D648" s="2"/>
      <c r="F648" s="2"/>
      <c r="H648" s="2"/>
      <c r="L648" s="2"/>
      <c r="N648" s="2"/>
      <c r="O648" s="2"/>
      <c r="P648" s="2"/>
    </row>
    <row r="649" ht="12.75" customHeight="1">
      <c r="A649" s="2"/>
      <c r="D649" s="2"/>
      <c r="F649" s="2"/>
      <c r="H649" s="2"/>
      <c r="L649" s="2"/>
      <c r="N649" s="2"/>
      <c r="O649" s="2"/>
      <c r="P649" s="2"/>
    </row>
    <row r="650" ht="12.75" customHeight="1">
      <c r="A650" s="2"/>
      <c r="D650" s="2"/>
      <c r="F650" s="2"/>
      <c r="H650" s="2"/>
      <c r="L650" s="2"/>
      <c r="N650" s="2"/>
      <c r="O650" s="2"/>
      <c r="P650" s="2"/>
    </row>
    <row r="651" ht="12.75" customHeight="1">
      <c r="A651" s="2"/>
      <c r="D651" s="2"/>
      <c r="F651" s="2"/>
      <c r="H651" s="2"/>
      <c r="L651" s="2"/>
      <c r="N651" s="2"/>
      <c r="O651" s="2"/>
      <c r="P651" s="2"/>
    </row>
    <row r="652" ht="12.75" customHeight="1">
      <c r="A652" s="2"/>
      <c r="D652" s="2"/>
      <c r="F652" s="2"/>
      <c r="H652" s="2"/>
      <c r="L652" s="2"/>
      <c r="N652" s="2"/>
      <c r="O652" s="2"/>
      <c r="P652" s="2"/>
    </row>
    <row r="653" ht="12.75" customHeight="1">
      <c r="A653" s="2"/>
      <c r="D653" s="2"/>
      <c r="F653" s="2"/>
      <c r="H653" s="2"/>
      <c r="L653" s="2"/>
      <c r="N653" s="2"/>
      <c r="O653" s="2"/>
      <c r="P653" s="2"/>
    </row>
    <row r="654" ht="12.75" customHeight="1">
      <c r="A654" s="2"/>
      <c r="D654" s="2"/>
      <c r="F654" s="2"/>
      <c r="H654" s="2"/>
      <c r="L654" s="2"/>
      <c r="N654" s="2"/>
      <c r="O654" s="2"/>
      <c r="P654" s="2"/>
    </row>
    <row r="655" ht="12.75" customHeight="1">
      <c r="A655" s="2"/>
      <c r="D655" s="2"/>
      <c r="F655" s="2"/>
      <c r="H655" s="2"/>
      <c r="L655" s="2"/>
      <c r="N655" s="2"/>
      <c r="O655" s="2"/>
      <c r="P655" s="2"/>
    </row>
    <row r="656" ht="12.75" customHeight="1">
      <c r="A656" s="2"/>
      <c r="D656" s="2"/>
      <c r="F656" s="2"/>
      <c r="H656" s="2"/>
      <c r="L656" s="2"/>
      <c r="N656" s="2"/>
      <c r="O656" s="2"/>
      <c r="P656" s="2"/>
    </row>
    <row r="657" ht="12.75" customHeight="1">
      <c r="A657" s="2"/>
      <c r="D657" s="2"/>
      <c r="F657" s="2"/>
      <c r="H657" s="2"/>
      <c r="L657" s="2"/>
      <c r="N657" s="2"/>
      <c r="O657" s="2"/>
      <c r="P657" s="2"/>
    </row>
    <row r="658" ht="12.75" customHeight="1">
      <c r="A658" s="2"/>
      <c r="D658" s="2"/>
      <c r="F658" s="2"/>
      <c r="H658" s="2"/>
      <c r="L658" s="2"/>
      <c r="N658" s="2"/>
      <c r="O658" s="2"/>
      <c r="P658" s="2"/>
    </row>
    <row r="659" ht="12.75" customHeight="1">
      <c r="A659" s="2"/>
      <c r="D659" s="2"/>
      <c r="F659" s="2"/>
      <c r="H659" s="2"/>
      <c r="L659" s="2"/>
      <c r="N659" s="2"/>
      <c r="O659" s="2"/>
      <c r="P659" s="2"/>
    </row>
    <row r="660" ht="12.75" customHeight="1">
      <c r="A660" s="2"/>
      <c r="D660" s="2"/>
      <c r="F660" s="2"/>
      <c r="H660" s="2"/>
      <c r="L660" s="2"/>
      <c r="N660" s="2"/>
      <c r="O660" s="2"/>
      <c r="P660" s="2"/>
    </row>
    <row r="661" ht="12.75" customHeight="1">
      <c r="A661" s="2"/>
      <c r="D661" s="2"/>
      <c r="F661" s="2"/>
      <c r="H661" s="2"/>
      <c r="L661" s="2"/>
      <c r="N661" s="2"/>
      <c r="O661" s="2"/>
      <c r="P661" s="2"/>
    </row>
    <row r="662" ht="12.75" customHeight="1">
      <c r="A662" s="2"/>
      <c r="D662" s="2"/>
      <c r="F662" s="2"/>
      <c r="H662" s="2"/>
      <c r="L662" s="2"/>
      <c r="N662" s="2"/>
      <c r="O662" s="2"/>
      <c r="P662" s="2"/>
    </row>
    <row r="663" ht="12.75" customHeight="1">
      <c r="A663" s="2"/>
      <c r="D663" s="2"/>
      <c r="F663" s="2"/>
      <c r="H663" s="2"/>
      <c r="L663" s="2"/>
      <c r="N663" s="2"/>
      <c r="O663" s="2"/>
      <c r="P663" s="2"/>
    </row>
    <row r="664" ht="12.75" customHeight="1">
      <c r="A664" s="2"/>
      <c r="D664" s="2"/>
      <c r="F664" s="2"/>
      <c r="H664" s="2"/>
      <c r="L664" s="2"/>
      <c r="N664" s="2"/>
      <c r="O664" s="2"/>
      <c r="P664" s="2"/>
    </row>
    <row r="665" ht="12.75" customHeight="1">
      <c r="A665" s="2"/>
      <c r="D665" s="2"/>
      <c r="F665" s="2"/>
      <c r="H665" s="2"/>
      <c r="L665" s="2"/>
      <c r="N665" s="2"/>
      <c r="O665" s="2"/>
      <c r="P665" s="2"/>
    </row>
    <row r="666" ht="12.75" customHeight="1">
      <c r="A666" s="2"/>
      <c r="D666" s="2"/>
      <c r="F666" s="2"/>
      <c r="H666" s="2"/>
      <c r="L666" s="2"/>
      <c r="N666" s="2"/>
      <c r="O666" s="2"/>
      <c r="P666" s="2"/>
    </row>
    <row r="667" ht="12.75" customHeight="1">
      <c r="A667" s="2"/>
      <c r="D667" s="2"/>
      <c r="F667" s="2"/>
      <c r="H667" s="2"/>
      <c r="L667" s="2"/>
      <c r="N667" s="2"/>
      <c r="O667" s="2"/>
      <c r="P667" s="2"/>
    </row>
    <row r="668" ht="12.75" customHeight="1">
      <c r="A668" s="2"/>
      <c r="D668" s="2"/>
      <c r="F668" s="2"/>
      <c r="H668" s="2"/>
      <c r="L668" s="2"/>
      <c r="N668" s="2"/>
      <c r="O668" s="2"/>
      <c r="P668" s="2"/>
    </row>
    <row r="669" ht="12.75" customHeight="1">
      <c r="A669" s="2"/>
      <c r="D669" s="2"/>
      <c r="F669" s="2"/>
      <c r="H669" s="2"/>
      <c r="L669" s="2"/>
      <c r="N669" s="2"/>
      <c r="O669" s="2"/>
      <c r="P669" s="2"/>
    </row>
    <row r="670" ht="12.75" customHeight="1">
      <c r="A670" s="2"/>
      <c r="D670" s="2"/>
      <c r="F670" s="2"/>
      <c r="H670" s="2"/>
      <c r="L670" s="2"/>
      <c r="N670" s="2"/>
      <c r="O670" s="2"/>
      <c r="P670" s="2"/>
    </row>
    <row r="671" ht="12.75" customHeight="1">
      <c r="A671" s="2"/>
      <c r="D671" s="2"/>
      <c r="F671" s="2"/>
      <c r="H671" s="2"/>
      <c r="L671" s="2"/>
      <c r="N671" s="2"/>
      <c r="O671" s="2"/>
      <c r="P671" s="2"/>
    </row>
    <row r="672" ht="12.75" customHeight="1">
      <c r="A672" s="2"/>
      <c r="D672" s="2"/>
      <c r="F672" s="2"/>
      <c r="H672" s="2"/>
      <c r="L672" s="2"/>
      <c r="N672" s="2"/>
      <c r="O672" s="2"/>
      <c r="P672" s="2"/>
    </row>
    <row r="673" ht="12.75" customHeight="1">
      <c r="A673" s="2"/>
      <c r="D673" s="2"/>
      <c r="F673" s="2"/>
      <c r="H673" s="2"/>
      <c r="L673" s="2"/>
      <c r="N673" s="2"/>
      <c r="O673" s="2"/>
      <c r="P673" s="2"/>
    </row>
    <row r="674" ht="12.75" customHeight="1">
      <c r="A674" s="2"/>
      <c r="D674" s="2"/>
      <c r="F674" s="2"/>
      <c r="H674" s="2"/>
      <c r="L674" s="2"/>
      <c r="N674" s="2"/>
      <c r="O674" s="2"/>
      <c r="P674" s="2"/>
    </row>
    <row r="675" ht="12.75" customHeight="1">
      <c r="A675" s="2"/>
      <c r="D675" s="2"/>
      <c r="F675" s="2"/>
      <c r="H675" s="2"/>
      <c r="L675" s="2"/>
      <c r="N675" s="2"/>
      <c r="O675" s="2"/>
      <c r="P675" s="2"/>
    </row>
    <row r="676" ht="12.75" customHeight="1">
      <c r="A676" s="2"/>
      <c r="D676" s="2"/>
      <c r="F676" s="2"/>
      <c r="H676" s="2"/>
      <c r="L676" s="2"/>
      <c r="N676" s="2"/>
      <c r="O676" s="2"/>
      <c r="P676" s="2"/>
    </row>
    <row r="677" ht="12.75" customHeight="1">
      <c r="A677" s="2"/>
      <c r="D677" s="2"/>
      <c r="F677" s="2"/>
      <c r="H677" s="2"/>
      <c r="L677" s="2"/>
      <c r="N677" s="2"/>
      <c r="O677" s="2"/>
      <c r="P677" s="2"/>
    </row>
    <row r="678" ht="12.75" customHeight="1">
      <c r="A678" s="2"/>
      <c r="D678" s="2"/>
      <c r="F678" s="2"/>
      <c r="H678" s="2"/>
      <c r="L678" s="2"/>
      <c r="N678" s="2"/>
      <c r="O678" s="2"/>
      <c r="P678" s="2"/>
    </row>
    <row r="679" ht="12.75" customHeight="1">
      <c r="A679" s="2"/>
      <c r="D679" s="2"/>
      <c r="F679" s="2"/>
      <c r="H679" s="2"/>
      <c r="L679" s="2"/>
      <c r="N679" s="2"/>
      <c r="O679" s="2"/>
      <c r="P679" s="2"/>
    </row>
    <row r="680" ht="12.75" customHeight="1">
      <c r="A680" s="2"/>
      <c r="D680" s="2"/>
      <c r="F680" s="2"/>
      <c r="H680" s="2"/>
      <c r="L680" s="2"/>
      <c r="N680" s="2"/>
      <c r="O680" s="2"/>
      <c r="P680" s="2"/>
    </row>
    <row r="681" ht="12.75" customHeight="1">
      <c r="A681" s="2"/>
      <c r="D681" s="2"/>
      <c r="F681" s="2"/>
      <c r="H681" s="2"/>
      <c r="L681" s="2"/>
      <c r="N681" s="2"/>
      <c r="O681" s="2"/>
      <c r="P681" s="2"/>
    </row>
    <row r="682" ht="12.75" customHeight="1">
      <c r="A682" s="2"/>
      <c r="D682" s="2"/>
      <c r="F682" s="2"/>
      <c r="H682" s="2"/>
      <c r="L682" s="2"/>
      <c r="N682" s="2"/>
      <c r="O682" s="2"/>
      <c r="P682" s="2"/>
    </row>
    <row r="683" ht="12.75" customHeight="1">
      <c r="A683" s="2"/>
      <c r="D683" s="2"/>
      <c r="F683" s="2"/>
      <c r="H683" s="2"/>
      <c r="L683" s="2"/>
      <c r="N683" s="2"/>
      <c r="O683" s="2"/>
      <c r="P683" s="2"/>
    </row>
    <row r="684" ht="12.75" customHeight="1">
      <c r="A684" s="2"/>
      <c r="D684" s="2"/>
      <c r="F684" s="2"/>
      <c r="H684" s="2"/>
      <c r="L684" s="2"/>
      <c r="N684" s="2"/>
      <c r="O684" s="2"/>
      <c r="P684" s="2"/>
    </row>
    <row r="685" ht="12.75" customHeight="1">
      <c r="A685" s="2"/>
      <c r="D685" s="2"/>
      <c r="F685" s="2"/>
      <c r="H685" s="2"/>
      <c r="L685" s="2"/>
      <c r="N685" s="2"/>
      <c r="O685" s="2"/>
      <c r="P685" s="2"/>
    </row>
    <row r="686" ht="12.75" customHeight="1">
      <c r="A686" s="2"/>
      <c r="D686" s="2"/>
      <c r="F686" s="2"/>
      <c r="H686" s="2"/>
      <c r="L686" s="2"/>
      <c r="N686" s="2"/>
      <c r="O686" s="2"/>
      <c r="P686" s="2"/>
    </row>
    <row r="687" ht="12.75" customHeight="1">
      <c r="A687" s="2"/>
      <c r="D687" s="2"/>
      <c r="F687" s="2"/>
      <c r="H687" s="2"/>
      <c r="L687" s="2"/>
      <c r="N687" s="2"/>
      <c r="O687" s="2"/>
      <c r="P687" s="2"/>
    </row>
    <row r="688" ht="12.75" customHeight="1">
      <c r="A688" s="2"/>
      <c r="D688" s="2"/>
      <c r="F688" s="2"/>
      <c r="H688" s="2"/>
      <c r="L688" s="2"/>
      <c r="N688" s="2"/>
      <c r="O688" s="2"/>
      <c r="P688" s="2"/>
    </row>
    <row r="689" ht="12.75" customHeight="1">
      <c r="A689" s="2"/>
      <c r="D689" s="2"/>
      <c r="F689" s="2"/>
      <c r="H689" s="2"/>
      <c r="L689" s="2"/>
      <c r="N689" s="2"/>
      <c r="O689" s="2"/>
      <c r="P689" s="2"/>
    </row>
    <row r="690" ht="12.75" customHeight="1">
      <c r="A690" s="2"/>
      <c r="D690" s="2"/>
      <c r="F690" s="2"/>
      <c r="H690" s="2"/>
      <c r="L690" s="2"/>
      <c r="N690" s="2"/>
      <c r="O690" s="2"/>
      <c r="P690" s="2"/>
    </row>
    <row r="691" ht="12.75" customHeight="1">
      <c r="A691" s="2"/>
      <c r="D691" s="2"/>
      <c r="F691" s="2"/>
      <c r="H691" s="2"/>
      <c r="L691" s="2"/>
      <c r="N691" s="2"/>
      <c r="O691" s="2"/>
      <c r="P691" s="2"/>
    </row>
    <row r="692" ht="12.75" customHeight="1">
      <c r="A692" s="2"/>
      <c r="D692" s="2"/>
      <c r="F692" s="2"/>
      <c r="H692" s="2"/>
      <c r="L692" s="2"/>
      <c r="N692" s="2"/>
      <c r="O692" s="2"/>
      <c r="P692" s="2"/>
    </row>
    <row r="693" ht="12.75" customHeight="1">
      <c r="A693" s="2"/>
      <c r="D693" s="2"/>
      <c r="F693" s="2"/>
      <c r="H693" s="2"/>
      <c r="L693" s="2"/>
      <c r="N693" s="2"/>
      <c r="O693" s="2"/>
      <c r="P693" s="2"/>
    </row>
    <row r="694" ht="12.75" customHeight="1">
      <c r="A694" s="2"/>
      <c r="D694" s="2"/>
      <c r="F694" s="2"/>
      <c r="H694" s="2"/>
      <c r="L694" s="2"/>
      <c r="N694" s="2"/>
      <c r="O694" s="2"/>
      <c r="P694" s="2"/>
    </row>
    <row r="695" ht="12.75" customHeight="1">
      <c r="A695" s="2"/>
      <c r="D695" s="2"/>
      <c r="F695" s="2"/>
      <c r="H695" s="2"/>
      <c r="L695" s="2"/>
      <c r="N695" s="2"/>
      <c r="O695" s="2"/>
      <c r="P695" s="2"/>
    </row>
    <row r="696" ht="12.75" customHeight="1">
      <c r="A696" s="2"/>
      <c r="D696" s="2"/>
      <c r="F696" s="2"/>
      <c r="H696" s="2"/>
      <c r="L696" s="2"/>
      <c r="N696" s="2"/>
      <c r="O696" s="2"/>
      <c r="P696" s="2"/>
    </row>
    <row r="697" ht="12.75" customHeight="1">
      <c r="A697" s="2"/>
      <c r="D697" s="2"/>
      <c r="F697" s="2"/>
      <c r="H697" s="2"/>
      <c r="L697" s="2"/>
      <c r="N697" s="2"/>
      <c r="O697" s="2"/>
      <c r="P697" s="2"/>
    </row>
    <row r="698" ht="12.75" customHeight="1">
      <c r="A698" s="2"/>
      <c r="D698" s="2"/>
      <c r="F698" s="2"/>
      <c r="H698" s="2"/>
      <c r="L698" s="2"/>
      <c r="N698" s="2"/>
      <c r="O698" s="2"/>
      <c r="P698" s="2"/>
    </row>
    <row r="699" ht="12.75" customHeight="1">
      <c r="A699" s="2"/>
      <c r="D699" s="2"/>
      <c r="F699" s="2"/>
      <c r="H699" s="2"/>
      <c r="L699" s="2"/>
      <c r="N699" s="2"/>
      <c r="O699" s="2"/>
      <c r="P699" s="2"/>
    </row>
    <row r="700" ht="12.75" customHeight="1">
      <c r="A700" s="2"/>
      <c r="D700" s="2"/>
      <c r="F700" s="2"/>
      <c r="H700" s="2"/>
      <c r="L700" s="2"/>
      <c r="N700" s="2"/>
      <c r="O700" s="2"/>
      <c r="P700" s="2"/>
    </row>
    <row r="701" ht="12.75" customHeight="1">
      <c r="A701" s="2"/>
      <c r="D701" s="2"/>
      <c r="F701" s="2"/>
      <c r="H701" s="2"/>
      <c r="L701" s="2"/>
      <c r="N701" s="2"/>
      <c r="O701" s="2"/>
      <c r="P701" s="2"/>
    </row>
    <row r="702" ht="12.75" customHeight="1">
      <c r="A702" s="2"/>
      <c r="D702" s="2"/>
      <c r="F702" s="2"/>
      <c r="H702" s="2"/>
      <c r="L702" s="2"/>
      <c r="N702" s="2"/>
      <c r="O702" s="2"/>
      <c r="P702" s="2"/>
    </row>
    <row r="703" ht="12.75" customHeight="1">
      <c r="A703" s="2"/>
      <c r="D703" s="2"/>
      <c r="F703" s="2"/>
      <c r="H703" s="2"/>
      <c r="L703" s="2"/>
      <c r="N703" s="2"/>
      <c r="O703" s="2"/>
      <c r="P703" s="2"/>
    </row>
    <row r="704" ht="12.75" customHeight="1">
      <c r="A704" s="2"/>
      <c r="D704" s="2"/>
      <c r="F704" s="2"/>
      <c r="H704" s="2"/>
      <c r="L704" s="2"/>
      <c r="N704" s="2"/>
      <c r="O704" s="2"/>
      <c r="P704" s="2"/>
    </row>
    <row r="705" ht="12.75" customHeight="1">
      <c r="A705" s="2"/>
      <c r="D705" s="2"/>
      <c r="F705" s="2"/>
      <c r="H705" s="2"/>
      <c r="L705" s="2"/>
      <c r="N705" s="2"/>
      <c r="O705" s="2"/>
      <c r="P705" s="2"/>
    </row>
    <row r="706" ht="12.75" customHeight="1">
      <c r="A706" s="2"/>
      <c r="D706" s="2"/>
      <c r="F706" s="2"/>
      <c r="H706" s="2"/>
      <c r="L706" s="2"/>
      <c r="N706" s="2"/>
      <c r="O706" s="2"/>
      <c r="P706" s="2"/>
    </row>
    <row r="707" ht="12.75" customHeight="1">
      <c r="A707" s="2"/>
      <c r="D707" s="2"/>
      <c r="F707" s="2"/>
      <c r="H707" s="2"/>
      <c r="L707" s="2"/>
      <c r="N707" s="2"/>
      <c r="O707" s="2"/>
      <c r="P707" s="2"/>
    </row>
    <row r="708" ht="12.75" customHeight="1">
      <c r="A708" s="2"/>
      <c r="D708" s="2"/>
      <c r="F708" s="2"/>
      <c r="H708" s="2"/>
      <c r="L708" s="2"/>
      <c r="N708" s="2"/>
      <c r="O708" s="2"/>
      <c r="P708" s="2"/>
    </row>
    <row r="709" ht="12.75" customHeight="1">
      <c r="A709" s="2"/>
      <c r="D709" s="2"/>
      <c r="F709" s="2"/>
      <c r="H709" s="2"/>
      <c r="L709" s="2"/>
      <c r="N709" s="2"/>
      <c r="O709" s="2"/>
      <c r="P709" s="2"/>
    </row>
    <row r="710" ht="12.75" customHeight="1">
      <c r="A710" s="2"/>
      <c r="D710" s="2"/>
      <c r="F710" s="2"/>
      <c r="H710" s="2"/>
      <c r="L710" s="2"/>
      <c r="N710" s="2"/>
      <c r="O710" s="2"/>
      <c r="P710" s="2"/>
    </row>
    <row r="711" ht="12.75" customHeight="1">
      <c r="A711" s="2"/>
      <c r="D711" s="2"/>
      <c r="F711" s="2"/>
      <c r="H711" s="2"/>
      <c r="L711" s="2"/>
      <c r="N711" s="2"/>
      <c r="O711" s="2"/>
      <c r="P711" s="2"/>
    </row>
    <row r="712" ht="12.75" customHeight="1">
      <c r="A712" s="2"/>
      <c r="D712" s="2"/>
      <c r="F712" s="2"/>
      <c r="H712" s="2"/>
      <c r="L712" s="2"/>
      <c r="N712" s="2"/>
      <c r="O712" s="2"/>
      <c r="P712" s="2"/>
    </row>
    <row r="713" ht="12.75" customHeight="1">
      <c r="A713" s="2"/>
      <c r="D713" s="2"/>
      <c r="F713" s="2"/>
      <c r="H713" s="2"/>
      <c r="L713" s="2"/>
      <c r="N713" s="2"/>
      <c r="O713" s="2"/>
      <c r="P713" s="2"/>
    </row>
    <row r="714" ht="12.75" customHeight="1">
      <c r="A714" s="2"/>
      <c r="D714" s="2"/>
      <c r="F714" s="2"/>
      <c r="H714" s="2"/>
      <c r="L714" s="2"/>
      <c r="N714" s="2"/>
      <c r="O714" s="2"/>
      <c r="P714" s="2"/>
    </row>
    <row r="715" ht="12.75" customHeight="1">
      <c r="A715" s="2"/>
      <c r="D715" s="2"/>
      <c r="F715" s="2"/>
      <c r="H715" s="2"/>
      <c r="L715" s="2"/>
      <c r="N715" s="2"/>
      <c r="O715" s="2"/>
      <c r="P715" s="2"/>
    </row>
    <row r="716" ht="12.75" customHeight="1">
      <c r="A716" s="2"/>
      <c r="D716" s="2"/>
      <c r="F716" s="2"/>
      <c r="H716" s="2"/>
      <c r="L716" s="2"/>
      <c r="N716" s="2"/>
      <c r="O716" s="2"/>
      <c r="P716" s="2"/>
    </row>
    <row r="717" ht="12.75" customHeight="1">
      <c r="A717" s="2"/>
      <c r="D717" s="2"/>
      <c r="F717" s="2"/>
      <c r="H717" s="2"/>
      <c r="L717" s="2"/>
      <c r="N717" s="2"/>
      <c r="O717" s="2"/>
      <c r="P717" s="2"/>
    </row>
    <row r="718" ht="12.75" customHeight="1">
      <c r="A718" s="2"/>
      <c r="D718" s="2"/>
      <c r="F718" s="2"/>
      <c r="H718" s="2"/>
      <c r="L718" s="2"/>
      <c r="N718" s="2"/>
      <c r="O718" s="2"/>
      <c r="P718" s="2"/>
    </row>
    <row r="719" ht="12.75" customHeight="1">
      <c r="A719" s="2"/>
      <c r="D719" s="2"/>
      <c r="F719" s="2"/>
      <c r="H719" s="2"/>
      <c r="L719" s="2"/>
      <c r="N719" s="2"/>
      <c r="O719" s="2"/>
      <c r="P719" s="2"/>
    </row>
    <row r="720" ht="12.75" customHeight="1">
      <c r="A720" s="2"/>
      <c r="D720" s="2"/>
      <c r="F720" s="2"/>
      <c r="H720" s="2"/>
      <c r="L720" s="2"/>
      <c r="N720" s="2"/>
      <c r="O720" s="2"/>
      <c r="P720" s="2"/>
    </row>
    <row r="721" ht="12.75" customHeight="1">
      <c r="A721" s="2"/>
      <c r="D721" s="2"/>
      <c r="F721" s="2"/>
      <c r="H721" s="2"/>
      <c r="L721" s="2"/>
      <c r="N721" s="2"/>
      <c r="O721" s="2"/>
      <c r="P721" s="2"/>
    </row>
    <row r="722" ht="12.75" customHeight="1">
      <c r="A722" s="2"/>
      <c r="D722" s="2"/>
      <c r="F722" s="2"/>
      <c r="H722" s="2"/>
      <c r="L722" s="2"/>
      <c r="N722" s="2"/>
      <c r="O722" s="2"/>
      <c r="P722" s="2"/>
    </row>
    <row r="723" ht="12.75" customHeight="1">
      <c r="A723" s="2"/>
      <c r="D723" s="2"/>
      <c r="F723" s="2"/>
      <c r="H723" s="2"/>
      <c r="L723" s="2"/>
      <c r="N723" s="2"/>
      <c r="O723" s="2"/>
      <c r="P723" s="2"/>
    </row>
    <row r="724" ht="12.75" customHeight="1">
      <c r="A724" s="2"/>
      <c r="D724" s="2"/>
      <c r="F724" s="2"/>
      <c r="H724" s="2"/>
      <c r="L724" s="2"/>
      <c r="N724" s="2"/>
      <c r="O724" s="2"/>
      <c r="P724" s="2"/>
    </row>
    <row r="725" ht="12.75" customHeight="1">
      <c r="A725" s="2"/>
      <c r="D725" s="2"/>
      <c r="F725" s="2"/>
      <c r="H725" s="2"/>
      <c r="L725" s="2"/>
      <c r="N725" s="2"/>
      <c r="O725" s="2"/>
      <c r="P725" s="2"/>
    </row>
    <row r="726" ht="12.75" customHeight="1">
      <c r="A726" s="2"/>
      <c r="D726" s="2"/>
      <c r="F726" s="2"/>
      <c r="H726" s="2"/>
      <c r="L726" s="2"/>
      <c r="N726" s="2"/>
      <c r="O726" s="2"/>
      <c r="P726" s="2"/>
    </row>
    <row r="727" ht="12.75" customHeight="1">
      <c r="A727" s="2"/>
      <c r="D727" s="2"/>
      <c r="F727" s="2"/>
      <c r="H727" s="2"/>
      <c r="L727" s="2"/>
      <c r="N727" s="2"/>
      <c r="O727" s="2"/>
      <c r="P727" s="2"/>
    </row>
    <row r="728" ht="12.75" customHeight="1">
      <c r="A728" s="2"/>
      <c r="D728" s="2"/>
      <c r="F728" s="2"/>
      <c r="H728" s="2"/>
      <c r="L728" s="2"/>
      <c r="N728" s="2"/>
      <c r="O728" s="2"/>
      <c r="P728" s="2"/>
    </row>
    <row r="729" ht="12.75" customHeight="1">
      <c r="A729" s="2"/>
      <c r="D729" s="2"/>
      <c r="F729" s="2"/>
      <c r="H729" s="2"/>
      <c r="L729" s="2"/>
      <c r="N729" s="2"/>
      <c r="O729" s="2"/>
      <c r="P729" s="2"/>
    </row>
    <row r="730" ht="12.75" customHeight="1">
      <c r="A730" s="2"/>
      <c r="D730" s="2"/>
      <c r="F730" s="2"/>
      <c r="H730" s="2"/>
      <c r="L730" s="2"/>
      <c r="N730" s="2"/>
      <c r="O730" s="2"/>
      <c r="P730" s="2"/>
    </row>
    <row r="731" ht="12.75" customHeight="1">
      <c r="A731" s="2"/>
      <c r="D731" s="2"/>
      <c r="F731" s="2"/>
      <c r="H731" s="2"/>
      <c r="L731" s="2"/>
      <c r="N731" s="2"/>
      <c r="O731" s="2"/>
      <c r="P731" s="2"/>
    </row>
    <row r="732" ht="12.75" customHeight="1">
      <c r="A732" s="2"/>
      <c r="D732" s="2"/>
      <c r="F732" s="2"/>
      <c r="H732" s="2"/>
      <c r="L732" s="2"/>
      <c r="N732" s="2"/>
      <c r="O732" s="2"/>
      <c r="P732" s="2"/>
    </row>
    <row r="733" ht="12.75" customHeight="1">
      <c r="A733" s="2"/>
      <c r="D733" s="2"/>
      <c r="F733" s="2"/>
      <c r="H733" s="2"/>
      <c r="L733" s="2"/>
      <c r="N733" s="2"/>
      <c r="O733" s="2"/>
      <c r="P733" s="2"/>
    </row>
    <row r="734" ht="12.75" customHeight="1">
      <c r="A734" s="2"/>
      <c r="D734" s="2"/>
      <c r="F734" s="2"/>
      <c r="H734" s="2"/>
      <c r="L734" s="2"/>
      <c r="N734" s="2"/>
      <c r="O734" s="2"/>
      <c r="P734" s="2"/>
    </row>
    <row r="735" ht="12.75" customHeight="1">
      <c r="A735" s="2"/>
      <c r="D735" s="2"/>
      <c r="F735" s="2"/>
      <c r="H735" s="2"/>
      <c r="L735" s="2"/>
      <c r="N735" s="2"/>
      <c r="O735" s="2"/>
      <c r="P735" s="2"/>
    </row>
    <row r="736" ht="12.75" customHeight="1">
      <c r="A736" s="2"/>
      <c r="D736" s="2"/>
      <c r="F736" s="2"/>
      <c r="H736" s="2"/>
      <c r="L736" s="2"/>
      <c r="N736" s="2"/>
      <c r="O736" s="2"/>
      <c r="P736" s="2"/>
    </row>
    <row r="737" ht="12.75" customHeight="1">
      <c r="A737" s="2"/>
      <c r="D737" s="2"/>
      <c r="F737" s="2"/>
      <c r="H737" s="2"/>
      <c r="L737" s="2"/>
      <c r="N737" s="2"/>
      <c r="O737" s="2"/>
      <c r="P737" s="2"/>
    </row>
    <row r="738" ht="12.75" customHeight="1">
      <c r="A738" s="2"/>
      <c r="D738" s="2"/>
      <c r="F738" s="2"/>
      <c r="H738" s="2"/>
      <c r="L738" s="2"/>
      <c r="N738" s="2"/>
      <c r="O738" s="2"/>
      <c r="P738" s="2"/>
    </row>
    <row r="739" ht="12.75" customHeight="1">
      <c r="A739" s="2"/>
      <c r="D739" s="2"/>
      <c r="F739" s="2"/>
      <c r="H739" s="2"/>
      <c r="L739" s="2"/>
      <c r="N739" s="2"/>
      <c r="O739" s="2"/>
      <c r="P739" s="2"/>
    </row>
    <row r="740" ht="12.75" customHeight="1">
      <c r="A740" s="2"/>
      <c r="D740" s="2"/>
      <c r="F740" s="2"/>
      <c r="H740" s="2"/>
      <c r="L740" s="2"/>
      <c r="N740" s="2"/>
      <c r="O740" s="2"/>
      <c r="P740" s="2"/>
    </row>
    <row r="741" ht="12.75" customHeight="1">
      <c r="A741" s="2"/>
      <c r="D741" s="2"/>
      <c r="F741" s="2"/>
      <c r="H741" s="2"/>
      <c r="L741" s="2"/>
      <c r="N741" s="2"/>
      <c r="O741" s="2"/>
      <c r="P741" s="2"/>
    </row>
    <row r="742" ht="12.75" customHeight="1">
      <c r="A742" s="2"/>
      <c r="D742" s="2"/>
      <c r="F742" s="2"/>
      <c r="H742" s="2"/>
      <c r="L742" s="2"/>
      <c r="N742" s="2"/>
      <c r="O742" s="2"/>
      <c r="P742" s="2"/>
    </row>
    <row r="743" ht="12.75" customHeight="1">
      <c r="A743" s="2"/>
      <c r="D743" s="2"/>
      <c r="F743" s="2"/>
      <c r="H743" s="2"/>
      <c r="L743" s="2"/>
      <c r="N743" s="2"/>
      <c r="O743" s="2"/>
      <c r="P743" s="2"/>
    </row>
    <row r="744" ht="12.75" customHeight="1">
      <c r="A744" s="2"/>
      <c r="D744" s="2"/>
      <c r="F744" s="2"/>
      <c r="H744" s="2"/>
      <c r="L744" s="2"/>
      <c r="N744" s="2"/>
      <c r="O744" s="2"/>
      <c r="P744" s="2"/>
    </row>
    <row r="745" ht="12.75" customHeight="1">
      <c r="A745" s="2"/>
      <c r="D745" s="2"/>
      <c r="F745" s="2"/>
      <c r="H745" s="2"/>
      <c r="L745" s="2"/>
      <c r="N745" s="2"/>
      <c r="O745" s="2"/>
      <c r="P745" s="2"/>
    </row>
    <row r="746" ht="12.75" customHeight="1">
      <c r="A746" s="2"/>
      <c r="D746" s="2"/>
      <c r="F746" s="2"/>
      <c r="H746" s="2"/>
      <c r="L746" s="2"/>
      <c r="N746" s="2"/>
      <c r="O746" s="2"/>
      <c r="P746" s="2"/>
    </row>
    <row r="747" ht="12.75" customHeight="1">
      <c r="A747" s="2"/>
      <c r="D747" s="2"/>
      <c r="F747" s="2"/>
      <c r="H747" s="2"/>
      <c r="L747" s="2"/>
      <c r="N747" s="2"/>
      <c r="O747" s="2"/>
      <c r="P747" s="2"/>
    </row>
    <row r="748" ht="12.75" customHeight="1">
      <c r="A748" s="2"/>
      <c r="D748" s="2"/>
      <c r="F748" s="2"/>
      <c r="H748" s="2"/>
      <c r="L748" s="2"/>
      <c r="N748" s="2"/>
      <c r="O748" s="2"/>
      <c r="P748" s="2"/>
    </row>
    <row r="749" ht="12.75" customHeight="1">
      <c r="A749" s="2"/>
      <c r="D749" s="2"/>
      <c r="F749" s="2"/>
      <c r="H749" s="2"/>
      <c r="L749" s="2"/>
      <c r="N749" s="2"/>
      <c r="O749" s="2"/>
      <c r="P749" s="2"/>
    </row>
    <row r="750" ht="12.75" customHeight="1">
      <c r="A750" s="2"/>
      <c r="D750" s="2"/>
      <c r="F750" s="2"/>
      <c r="H750" s="2"/>
      <c r="L750" s="2"/>
      <c r="N750" s="2"/>
      <c r="O750" s="2"/>
      <c r="P750" s="2"/>
    </row>
    <row r="751" ht="12.75" customHeight="1">
      <c r="A751" s="2"/>
      <c r="D751" s="2"/>
      <c r="F751" s="2"/>
      <c r="H751" s="2"/>
      <c r="L751" s="2"/>
      <c r="N751" s="2"/>
      <c r="O751" s="2"/>
      <c r="P751" s="2"/>
    </row>
    <row r="752" ht="12.75" customHeight="1">
      <c r="A752" s="2"/>
      <c r="D752" s="2"/>
      <c r="F752" s="2"/>
      <c r="H752" s="2"/>
      <c r="L752" s="2"/>
      <c r="N752" s="2"/>
      <c r="O752" s="2"/>
      <c r="P752" s="2"/>
    </row>
    <row r="753" ht="12.75" customHeight="1">
      <c r="A753" s="2"/>
      <c r="D753" s="2"/>
      <c r="F753" s="2"/>
      <c r="H753" s="2"/>
      <c r="L753" s="2"/>
      <c r="N753" s="2"/>
      <c r="O753" s="2"/>
      <c r="P753" s="2"/>
    </row>
    <row r="754" ht="12.75" customHeight="1">
      <c r="A754" s="2"/>
      <c r="D754" s="2"/>
      <c r="F754" s="2"/>
      <c r="H754" s="2"/>
      <c r="L754" s="2"/>
      <c r="N754" s="2"/>
      <c r="O754" s="2"/>
      <c r="P754" s="2"/>
    </row>
    <row r="755" ht="12.75" customHeight="1">
      <c r="A755" s="2"/>
      <c r="D755" s="2"/>
      <c r="F755" s="2"/>
      <c r="H755" s="2"/>
      <c r="L755" s="2"/>
      <c r="N755" s="2"/>
      <c r="O755" s="2"/>
      <c r="P755" s="2"/>
    </row>
    <row r="756" ht="12.75" customHeight="1">
      <c r="A756" s="2"/>
      <c r="D756" s="2"/>
      <c r="F756" s="2"/>
      <c r="H756" s="2"/>
      <c r="L756" s="2"/>
      <c r="N756" s="2"/>
      <c r="O756" s="2"/>
      <c r="P756" s="2"/>
    </row>
    <row r="757" ht="12.75" customHeight="1">
      <c r="A757" s="2"/>
      <c r="D757" s="2"/>
      <c r="F757" s="2"/>
      <c r="H757" s="2"/>
      <c r="L757" s="2"/>
      <c r="N757" s="2"/>
      <c r="O757" s="2"/>
      <c r="P757" s="2"/>
    </row>
    <row r="758" ht="12.75" customHeight="1">
      <c r="A758" s="2"/>
      <c r="D758" s="2"/>
      <c r="F758" s="2"/>
      <c r="H758" s="2"/>
      <c r="L758" s="2"/>
      <c r="N758" s="2"/>
      <c r="O758" s="2"/>
      <c r="P758" s="2"/>
    </row>
    <row r="759" ht="12.75" customHeight="1">
      <c r="A759" s="2"/>
      <c r="D759" s="2"/>
      <c r="F759" s="2"/>
      <c r="H759" s="2"/>
      <c r="L759" s="2"/>
      <c r="N759" s="2"/>
      <c r="O759" s="2"/>
      <c r="P759" s="2"/>
    </row>
    <row r="760" ht="12.75" customHeight="1">
      <c r="A760" s="2"/>
      <c r="D760" s="2"/>
      <c r="F760" s="2"/>
      <c r="H760" s="2"/>
      <c r="L760" s="2"/>
      <c r="N760" s="2"/>
      <c r="O760" s="2"/>
      <c r="P760" s="2"/>
    </row>
    <row r="761" ht="12.75" customHeight="1">
      <c r="A761" s="2"/>
      <c r="D761" s="2"/>
      <c r="F761" s="2"/>
      <c r="H761" s="2"/>
      <c r="L761" s="2"/>
      <c r="N761" s="2"/>
      <c r="O761" s="2"/>
      <c r="P761" s="2"/>
    </row>
    <row r="762" ht="12.75" customHeight="1">
      <c r="A762" s="2"/>
      <c r="D762" s="2"/>
      <c r="F762" s="2"/>
      <c r="H762" s="2"/>
      <c r="L762" s="2"/>
      <c r="N762" s="2"/>
      <c r="O762" s="2"/>
      <c r="P762" s="2"/>
    </row>
    <row r="763" ht="12.75" customHeight="1">
      <c r="A763" s="2"/>
      <c r="D763" s="2"/>
      <c r="F763" s="2"/>
      <c r="H763" s="2"/>
      <c r="L763" s="2"/>
      <c r="N763" s="2"/>
      <c r="O763" s="2"/>
      <c r="P763" s="2"/>
    </row>
    <row r="764" ht="12.75" customHeight="1">
      <c r="A764" s="2"/>
      <c r="D764" s="2"/>
      <c r="F764" s="2"/>
      <c r="H764" s="2"/>
      <c r="L764" s="2"/>
      <c r="N764" s="2"/>
      <c r="O764" s="2"/>
      <c r="P764" s="2"/>
    </row>
    <row r="765" ht="12.75" customHeight="1">
      <c r="A765" s="2"/>
      <c r="D765" s="2"/>
      <c r="F765" s="2"/>
      <c r="H765" s="2"/>
      <c r="L765" s="2"/>
      <c r="N765" s="2"/>
      <c r="O765" s="2"/>
      <c r="P765" s="2"/>
    </row>
    <row r="766" ht="12.75" customHeight="1">
      <c r="A766" s="2"/>
      <c r="D766" s="2"/>
      <c r="F766" s="2"/>
      <c r="H766" s="2"/>
      <c r="L766" s="2"/>
      <c r="N766" s="2"/>
      <c r="O766" s="2"/>
      <c r="P766" s="2"/>
    </row>
    <row r="767" ht="12.75" customHeight="1">
      <c r="A767" s="2"/>
      <c r="D767" s="2"/>
      <c r="F767" s="2"/>
      <c r="H767" s="2"/>
      <c r="L767" s="2"/>
      <c r="N767" s="2"/>
      <c r="O767" s="2"/>
      <c r="P767" s="2"/>
    </row>
    <row r="768" ht="12.75" customHeight="1">
      <c r="A768" s="2"/>
      <c r="D768" s="2"/>
      <c r="F768" s="2"/>
      <c r="H768" s="2"/>
      <c r="L768" s="2"/>
      <c r="N768" s="2"/>
      <c r="O768" s="2"/>
      <c r="P768" s="2"/>
    </row>
    <row r="769" ht="12.75" customHeight="1">
      <c r="A769" s="2"/>
      <c r="D769" s="2"/>
      <c r="F769" s="2"/>
      <c r="H769" s="2"/>
      <c r="L769" s="2"/>
      <c r="N769" s="2"/>
      <c r="O769" s="2"/>
      <c r="P769" s="2"/>
    </row>
    <row r="770" ht="12.75" customHeight="1">
      <c r="A770" s="2"/>
      <c r="D770" s="2"/>
      <c r="F770" s="2"/>
      <c r="H770" s="2"/>
      <c r="L770" s="2"/>
      <c r="N770" s="2"/>
      <c r="O770" s="2"/>
      <c r="P770" s="2"/>
    </row>
    <row r="771" ht="12.75" customHeight="1">
      <c r="A771" s="2"/>
      <c r="D771" s="2"/>
      <c r="F771" s="2"/>
      <c r="H771" s="2"/>
      <c r="L771" s="2"/>
      <c r="N771" s="2"/>
      <c r="O771" s="2"/>
      <c r="P771" s="2"/>
    </row>
    <row r="772" ht="12.75" customHeight="1">
      <c r="A772" s="2"/>
      <c r="D772" s="2"/>
      <c r="F772" s="2"/>
      <c r="H772" s="2"/>
      <c r="L772" s="2"/>
      <c r="N772" s="2"/>
      <c r="O772" s="2"/>
      <c r="P772" s="2"/>
    </row>
    <row r="773" ht="12.75" customHeight="1">
      <c r="A773" s="2"/>
      <c r="D773" s="2"/>
      <c r="F773" s="2"/>
      <c r="H773" s="2"/>
      <c r="L773" s="2"/>
      <c r="N773" s="2"/>
      <c r="O773" s="2"/>
      <c r="P773" s="2"/>
    </row>
    <row r="774" ht="12.75" customHeight="1">
      <c r="A774" s="2"/>
      <c r="D774" s="2"/>
      <c r="F774" s="2"/>
      <c r="H774" s="2"/>
      <c r="L774" s="2"/>
      <c r="N774" s="2"/>
      <c r="O774" s="2"/>
      <c r="P774" s="2"/>
    </row>
    <row r="775" ht="12.75" customHeight="1">
      <c r="A775" s="2"/>
      <c r="D775" s="2"/>
      <c r="F775" s="2"/>
      <c r="H775" s="2"/>
      <c r="L775" s="2"/>
      <c r="N775" s="2"/>
      <c r="O775" s="2"/>
      <c r="P775" s="2"/>
    </row>
    <row r="776" ht="12.75" customHeight="1">
      <c r="A776" s="2"/>
      <c r="D776" s="2"/>
      <c r="F776" s="2"/>
      <c r="H776" s="2"/>
      <c r="L776" s="2"/>
      <c r="N776" s="2"/>
      <c r="O776" s="2"/>
      <c r="P776" s="2"/>
    </row>
    <row r="777" ht="12.75" customHeight="1">
      <c r="A777" s="2"/>
      <c r="D777" s="2"/>
      <c r="F777" s="2"/>
      <c r="H777" s="2"/>
      <c r="L777" s="2"/>
      <c r="N777" s="2"/>
      <c r="O777" s="2"/>
      <c r="P777" s="2"/>
    </row>
    <row r="778" ht="12.75" customHeight="1">
      <c r="A778" s="2"/>
      <c r="D778" s="2"/>
      <c r="F778" s="2"/>
      <c r="H778" s="2"/>
      <c r="L778" s="2"/>
      <c r="N778" s="2"/>
      <c r="O778" s="2"/>
      <c r="P778" s="2"/>
    </row>
    <row r="779" ht="12.75" customHeight="1">
      <c r="A779" s="2"/>
      <c r="D779" s="2"/>
      <c r="F779" s="2"/>
      <c r="H779" s="2"/>
      <c r="L779" s="2"/>
      <c r="N779" s="2"/>
      <c r="O779" s="2"/>
      <c r="P779" s="2"/>
    </row>
    <row r="780" ht="12.75" customHeight="1">
      <c r="A780" s="2"/>
      <c r="D780" s="2"/>
      <c r="F780" s="2"/>
      <c r="H780" s="2"/>
      <c r="L780" s="2"/>
      <c r="N780" s="2"/>
      <c r="O780" s="2"/>
      <c r="P780" s="2"/>
    </row>
    <row r="781" ht="12.75" customHeight="1">
      <c r="A781" s="2"/>
      <c r="D781" s="2"/>
      <c r="F781" s="2"/>
      <c r="H781" s="2"/>
      <c r="L781" s="2"/>
      <c r="N781" s="2"/>
      <c r="O781" s="2"/>
      <c r="P781" s="2"/>
    </row>
    <row r="782" ht="12.75" customHeight="1">
      <c r="A782" s="2"/>
      <c r="D782" s="2"/>
      <c r="F782" s="2"/>
      <c r="H782" s="2"/>
      <c r="L782" s="2"/>
      <c r="N782" s="2"/>
      <c r="O782" s="2"/>
      <c r="P782" s="2"/>
    </row>
    <row r="783" ht="12.75" customHeight="1">
      <c r="A783" s="2"/>
      <c r="D783" s="2"/>
      <c r="F783" s="2"/>
      <c r="H783" s="2"/>
      <c r="L783" s="2"/>
      <c r="N783" s="2"/>
      <c r="O783" s="2"/>
      <c r="P783" s="2"/>
    </row>
    <row r="784" ht="12.75" customHeight="1">
      <c r="A784" s="2"/>
      <c r="D784" s="2"/>
      <c r="F784" s="2"/>
      <c r="H784" s="2"/>
      <c r="L784" s="2"/>
      <c r="N784" s="2"/>
      <c r="O784" s="2"/>
      <c r="P784" s="2"/>
    </row>
    <row r="785" ht="12.75" customHeight="1">
      <c r="A785" s="2"/>
      <c r="D785" s="2"/>
      <c r="F785" s="2"/>
      <c r="H785" s="2"/>
      <c r="L785" s="2"/>
      <c r="N785" s="2"/>
      <c r="O785" s="2"/>
      <c r="P785" s="2"/>
    </row>
    <row r="786" ht="12.75" customHeight="1">
      <c r="A786" s="2"/>
      <c r="D786" s="2"/>
      <c r="F786" s="2"/>
      <c r="H786" s="2"/>
      <c r="L786" s="2"/>
      <c r="N786" s="2"/>
      <c r="O786" s="2"/>
      <c r="P786" s="2"/>
    </row>
    <row r="787" ht="12.75" customHeight="1">
      <c r="A787" s="2"/>
      <c r="D787" s="2"/>
      <c r="F787" s="2"/>
      <c r="H787" s="2"/>
      <c r="L787" s="2"/>
      <c r="N787" s="2"/>
      <c r="O787" s="2"/>
      <c r="P787" s="2"/>
    </row>
    <row r="788" ht="12.75" customHeight="1">
      <c r="A788" s="2"/>
      <c r="D788" s="2"/>
      <c r="F788" s="2"/>
      <c r="H788" s="2"/>
      <c r="L788" s="2"/>
      <c r="N788" s="2"/>
      <c r="O788" s="2"/>
      <c r="P788" s="2"/>
    </row>
    <row r="789" ht="12.75" customHeight="1">
      <c r="A789" s="2"/>
      <c r="D789" s="2"/>
      <c r="F789" s="2"/>
      <c r="H789" s="2"/>
      <c r="L789" s="2"/>
      <c r="N789" s="2"/>
      <c r="O789" s="2"/>
      <c r="P789" s="2"/>
    </row>
    <row r="790" ht="12.75" customHeight="1">
      <c r="A790" s="2"/>
      <c r="D790" s="2"/>
      <c r="F790" s="2"/>
      <c r="H790" s="2"/>
      <c r="L790" s="2"/>
      <c r="N790" s="2"/>
      <c r="O790" s="2"/>
      <c r="P790" s="2"/>
    </row>
    <row r="791" ht="12.75" customHeight="1">
      <c r="A791" s="2"/>
      <c r="D791" s="2"/>
      <c r="F791" s="2"/>
      <c r="H791" s="2"/>
      <c r="L791" s="2"/>
      <c r="N791" s="2"/>
      <c r="O791" s="2"/>
      <c r="P791" s="2"/>
    </row>
    <row r="792" ht="12.75" customHeight="1">
      <c r="A792" s="2"/>
      <c r="D792" s="2"/>
      <c r="F792" s="2"/>
      <c r="H792" s="2"/>
      <c r="L792" s="2"/>
      <c r="N792" s="2"/>
      <c r="O792" s="2"/>
      <c r="P792" s="2"/>
    </row>
    <row r="793" ht="12.75" customHeight="1">
      <c r="A793" s="2"/>
      <c r="D793" s="2"/>
      <c r="F793" s="2"/>
      <c r="H793" s="2"/>
      <c r="L793" s="2"/>
      <c r="N793" s="2"/>
      <c r="O793" s="2"/>
      <c r="P793" s="2"/>
    </row>
    <row r="794" ht="12.75" customHeight="1">
      <c r="A794" s="2"/>
      <c r="D794" s="2"/>
      <c r="F794" s="2"/>
      <c r="H794" s="2"/>
      <c r="L794" s="2"/>
      <c r="N794" s="2"/>
      <c r="O794" s="2"/>
      <c r="P794" s="2"/>
    </row>
    <row r="795" ht="12.75" customHeight="1">
      <c r="A795" s="2"/>
      <c r="D795" s="2"/>
      <c r="F795" s="2"/>
      <c r="H795" s="2"/>
      <c r="L795" s="2"/>
      <c r="N795" s="2"/>
      <c r="O795" s="2"/>
      <c r="P795" s="2"/>
    </row>
    <row r="796" ht="12.75" customHeight="1">
      <c r="A796" s="2"/>
      <c r="D796" s="2"/>
      <c r="F796" s="2"/>
      <c r="H796" s="2"/>
      <c r="L796" s="2"/>
      <c r="N796" s="2"/>
      <c r="O796" s="2"/>
      <c r="P796" s="2"/>
    </row>
    <row r="797" ht="12.75" customHeight="1">
      <c r="A797" s="2"/>
      <c r="D797" s="2"/>
      <c r="F797" s="2"/>
      <c r="H797" s="2"/>
      <c r="L797" s="2"/>
      <c r="N797" s="2"/>
      <c r="O797" s="2"/>
      <c r="P797" s="2"/>
    </row>
    <row r="798" ht="12.75" customHeight="1">
      <c r="A798" s="2"/>
      <c r="D798" s="2"/>
      <c r="F798" s="2"/>
      <c r="H798" s="2"/>
      <c r="L798" s="2"/>
      <c r="N798" s="2"/>
      <c r="O798" s="2"/>
      <c r="P798" s="2"/>
    </row>
    <row r="799" ht="12.75" customHeight="1">
      <c r="A799" s="2"/>
      <c r="D799" s="2"/>
      <c r="F799" s="2"/>
      <c r="H799" s="2"/>
      <c r="L799" s="2"/>
      <c r="N799" s="2"/>
      <c r="O799" s="2"/>
      <c r="P799" s="2"/>
    </row>
    <row r="800" ht="12.75" customHeight="1">
      <c r="A800" s="2"/>
      <c r="D800" s="2"/>
      <c r="F800" s="2"/>
      <c r="H800" s="2"/>
      <c r="L800" s="2"/>
      <c r="N800" s="2"/>
      <c r="O800" s="2"/>
      <c r="P800" s="2"/>
    </row>
    <row r="801" ht="12.75" customHeight="1">
      <c r="A801" s="2"/>
      <c r="D801" s="2"/>
      <c r="F801" s="2"/>
      <c r="H801" s="2"/>
      <c r="L801" s="2"/>
      <c r="N801" s="2"/>
      <c r="O801" s="2"/>
      <c r="P801" s="2"/>
    </row>
    <row r="802" ht="12.75" customHeight="1">
      <c r="A802" s="2"/>
      <c r="D802" s="2"/>
      <c r="F802" s="2"/>
      <c r="H802" s="2"/>
      <c r="L802" s="2"/>
      <c r="N802" s="2"/>
      <c r="O802" s="2"/>
      <c r="P802" s="2"/>
    </row>
    <row r="803" ht="12.75" customHeight="1">
      <c r="A803" s="2"/>
      <c r="D803" s="2"/>
      <c r="F803" s="2"/>
      <c r="H803" s="2"/>
      <c r="L803" s="2"/>
      <c r="N803" s="2"/>
      <c r="O803" s="2"/>
      <c r="P803" s="2"/>
    </row>
    <row r="804" ht="12.75" customHeight="1">
      <c r="A804" s="2"/>
      <c r="D804" s="2"/>
      <c r="F804" s="2"/>
      <c r="H804" s="2"/>
      <c r="L804" s="2"/>
      <c r="N804" s="2"/>
      <c r="O804" s="2"/>
      <c r="P804" s="2"/>
    </row>
    <row r="805" ht="12.75" customHeight="1">
      <c r="A805" s="2"/>
      <c r="D805" s="2"/>
      <c r="F805" s="2"/>
      <c r="H805" s="2"/>
      <c r="L805" s="2"/>
      <c r="N805" s="2"/>
      <c r="O805" s="2"/>
      <c r="P805" s="2"/>
    </row>
    <row r="806" ht="12.75" customHeight="1">
      <c r="A806" s="2"/>
      <c r="D806" s="2"/>
      <c r="F806" s="2"/>
      <c r="H806" s="2"/>
      <c r="L806" s="2"/>
      <c r="N806" s="2"/>
      <c r="O806" s="2"/>
      <c r="P806" s="2"/>
    </row>
    <row r="807" ht="12.75" customHeight="1">
      <c r="A807" s="2"/>
      <c r="D807" s="2"/>
      <c r="F807" s="2"/>
      <c r="H807" s="2"/>
      <c r="L807" s="2"/>
      <c r="N807" s="2"/>
      <c r="O807" s="2"/>
      <c r="P807" s="2"/>
    </row>
    <row r="808" ht="12.75" customHeight="1">
      <c r="A808" s="2"/>
      <c r="D808" s="2"/>
      <c r="F808" s="2"/>
      <c r="H808" s="2"/>
      <c r="L808" s="2"/>
      <c r="N808" s="2"/>
      <c r="O808" s="2"/>
      <c r="P808" s="2"/>
    </row>
    <row r="809" ht="12.75" customHeight="1">
      <c r="A809" s="2"/>
      <c r="D809" s="2"/>
      <c r="F809" s="2"/>
      <c r="H809" s="2"/>
      <c r="L809" s="2"/>
      <c r="N809" s="2"/>
      <c r="O809" s="2"/>
      <c r="P809" s="2"/>
    </row>
    <row r="810" ht="12.75" customHeight="1">
      <c r="A810" s="2"/>
      <c r="D810" s="2"/>
      <c r="F810" s="2"/>
      <c r="H810" s="2"/>
      <c r="L810" s="2"/>
      <c r="N810" s="2"/>
      <c r="O810" s="2"/>
      <c r="P810" s="2"/>
    </row>
    <row r="811" ht="12.75" customHeight="1">
      <c r="A811" s="2"/>
      <c r="D811" s="2"/>
      <c r="F811" s="2"/>
      <c r="H811" s="2"/>
      <c r="L811" s="2"/>
      <c r="N811" s="2"/>
      <c r="O811" s="2"/>
      <c r="P811" s="2"/>
    </row>
    <row r="812" ht="12.75" customHeight="1">
      <c r="A812" s="2"/>
      <c r="D812" s="2"/>
      <c r="F812" s="2"/>
      <c r="H812" s="2"/>
      <c r="L812" s="2"/>
      <c r="N812" s="2"/>
      <c r="O812" s="2"/>
      <c r="P812" s="2"/>
    </row>
    <row r="813" ht="12.75" customHeight="1">
      <c r="A813" s="2"/>
      <c r="D813" s="2"/>
      <c r="F813" s="2"/>
      <c r="H813" s="2"/>
      <c r="L813" s="2"/>
      <c r="N813" s="2"/>
      <c r="O813" s="2"/>
      <c r="P813" s="2"/>
    </row>
    <row r="814" ht="12.75" customHeight="1">
      <c r="A814" s="2"/>
      <c r="D814" s="2"/>
      <c r="F814" s="2"/>
      <c r="H814" s="2"/>
      <c r="L814" s="2"/>
      <c r="N814" s="2"/>
      <c r="O814" s="2"/>
      <c r="P814" s="2"/>
    </row>
    <row r="815" ht="12.75" customHeight="1">
      <c r="A815" s="2"/>
      <c r="D815" s="2"/>
      <c r="F815" s="2"/>
      <c r="H815" s="2"/>
      <c r="L815" s="2"/>
      <c r="N815" s="2"/>
      <c r="O815" s="2"/>
      <c r="P815" s="2"/>
    </row>
    <row r="816" ht="12.75" customHeight="1">
      <c r="A816" s="2"/>
      <c r="D816" s="2"/>
      <c r="F816" s="2"/>
      <c r="H816" s="2"/>
      <c r="L816" s="2"/>
      <c r="N816" s="2"/>
      <c r="O816" s="2"/>
      <c r="P816" s="2"/>
    </row>
    <row r="817" ht="12.75" customHeight="1">
      <c r="A817" s="2"/>
      <c r="D817" s="2"/>
      <c r="F817" s="2"/>
      <c r="H817" s="2"/>
      <c r="L817" s="2"/>
      <c r="N817" s="2"/>
      <c r="O817" s="2"/>
      <c r="P817" s="2"/>
    </row>
    <row r="818" ht="12.75" customHeight="1">
      <c r="A818" s="2"/>
      <c r="D818" s="2"/>
      <c r="F818" s="2"/>
      <c r="H818" s="2"/>
      <c r="L818" s="2"/>
      <c r="N818" s="2"/>
      <c r="O818" s="2"/>
      <c r="P818" s="2"/>
    </row>
    <row r="819" ht="12.75" customHeight="1">
      <c r="A819" s="2"/>
      <c r="D819" s="2"/>
      <c r="F819" s="2"/>
      <c r="H819" s="2"/>
      <c r="L819" s="2"/>
      <c r="N819" s="2"/>
      <c r="O819" s="2"/>
      <c r="P819" s="2"/>
    </row>
    <row r="820" ht="12.75" customHeight="1">
      <c r="A820" s="2"/>
      <c r="D820" s="2"/>
      <c r="F820" s="2"/>
      <c r="H820" s="2"/>
      <c r="L820" s="2"/>
      <c r="N820" s="2"/>
      <c r="O820" s="2"/>
      <c r="P820" s="2"/>
    </row>
    <row r="821" ht="12.75" customHeight="1">
      <c r="A821" s="2"/>
      <c r="D821" s="2"/>
      <c r="F821" s="2"/>
      <c r="H821" s="2"/>
      <c r="L821" s="2"/>
      <c r="N821" s="2"/>
      <c r="O821" s="2"/>
      <c r="P821" s="2"/>
    </row>
    <row r="822" ht="12.75" customHeight="1">
      <c r="A822" s="2"/>
      <c r="D822" s="2"/>
      <c r="F822" s="2"/>
      <c r="H822" s="2"/>
      <c r="L822" s="2"/>
      <c r="N822" s="2"/>
      <c r="O822" s="2"/>
      <c r="P822" s="2"/>
    </row>
    <row r="823" ht="12.75" customHeight="1">
      <c r="A823" s="2"/>
      <c r="D823" s="2"/>
      <c r="F823" s="2"/>
      <c r="H823" s="2"/>
      <c r="L823" s="2"/>
      <c r="N823" s="2"/>
      <c r="O823" s="2"/>
      <c r="P823" s="2"/>
    </row>
    <row r="824" ht="12.75" customHeight="1">
      <c r="A824" s="2"/>
      <c r="D824" s="2"/>
      <c r="F824" s="2"/>
      <c r="H824" s="2"/>
      <c r="L824" s="2"/>
      <c r="N824" s="2"/>
      <c r="O824" s="2"/>
      <c r="P824" s="2"/>
    </row>
    <row r="825" ht="12.75" customHeight="1">
      <c r="A825" s="2"/>
      <c r="D825" s="2"/>
      <c r="F825" s="2"/>
      <c r="H825" s="2"/>
      <c r="L825" s="2"/>
      <c r="N825" s="2"/>
      <c r="O825" s="2"/>
      <c r="P825" s="2"/>
    </row>
    <row r="826" ht="12.75" customHeight="1">
      <c r="A826" s="2"/>
      <c r="D826" s="2"/>
      <c r="F826" s="2"/>
      <c r="H826" s="2"/>
      <c r="L826" s="2"/>
      <c r="N826" s="2"/>
      <c r="O826" s="2"/>
      <c r="P826" s="2"/>
    </row>
    <row r="827" ht="12.75" customHeight="1">
      <c r="A827" s="2"/>
      <c r="D827" s="2"/>
      <c r="F827" s="2"/>
      <c r="H827" s="2"/>
      <c r="L827" s="2"/>
      <c r="N827" s="2"/>
      <c r="O827" s="2"/>
      <c r="P827" s="2"/>
    </row>
    <row r="828" ht="12.75" customHeight="1">
      <c r="A828" s="2"/>
      <c r="D828" s="2"/>
      <c r="F828" s="2"/>
      <c r="H828" s="2"/>
      <c r="L828" s="2"/>
      <c r="N828" s="2"/>
      <c r="O828" s="2"/>
      <c r="P828" s="2"/>
    </row>
    <row r="829" ht="12.75" customHeight="1">
      <c r="A829" s="2"/>
      <c r="D829" s="2"/>
      <c r="F829" s="2"/>
      <c r="H829" s="2"/>
      <c r="L829" s="2"/>
      <c r="N829" s="2"/>
      <c r="O829" s="2"/>
      <c r="P829" s="2"/>
    </row>
    <row r="830" ht="12.75" customHeight="1">
      <c r="A830" s="2"/>
      <c r="D830" s="2"/>
      <c r="F830" s="2"/>
      <c r="H830" s="2"/>
      <c r="L830" s="2"/>
      <c r="N830" s="2"/>
      <c r="O830" s="2"/>
      <c r="P830" s="2"/>
    </row>
    <row r="831" ht="12.75" customHeight="1">
      <c r="A831" s="2"/>
      <c r="D831" s="2"/>
      <c r="F831" s="2"/>
      <c r="H831" s="2"/>
      <c r="L831" s="2"/>
      <c r="N831" s="2"/>
      <c r="O831" s="2"/>
      <c r="P831" s="2"/>
    </row>
    <row r="832" ht="12.75" customHeight="1">
      <c r="A832" s="2"/>
      <c r="D832" s="2"/>
      <c r="F832" s="2"/>
      <c r="H832" s="2"/>
      <c r="L832" s="2"/>
      <c r="N832" s="2"/>
      <c r="O832" s="2"/>
      <c r="P832" s="2"/>
    </row>
    <row r="833" ht="12.75" customHeight="1">
      <c r="A833" s="2"/>
      <c r="D833" s="2"/>
      <c r="F833" s="2"/>
      <c r="H833" s="2"/>
      <c r="L833" s="2"/>
      <c r="N833" s="2"/>
      <c r="O833" s="2"/>
      <c r="P833" s="2"/>
    </row>
    <row r="834" ht="12.75" customHeight="1">
      <c r="A834" s="2"/>
      <c r="D834" s="2"/>
      <c r="F834" s="2"/>
      <c r="H834" s="2"/>
      <c r="L834" s="2"/>
      <c r="N834" s="2"/>
      <c r="O834" s="2"/>
      <c r="P834" s="2"/>
    </row>
    <row r="835" ht="12.75" customHeight="1">
      <c r="A835" s="2"/>
      <c r="D835" s="2"/>
      <c r="F835" s="2"/>
      <c r="H835" s="2"/>
      <c r="L835" s="2"/>
      <c r="N835" s="2"/>
      <c r="O835" s="2"/>
      <c r="P835" s="2"/>
    </row>
    <row r="836" ht="12.75" customHeight="1">
      <c r="A836" s="2"/>
      <c r="D836" s="2"/>
      <c r="F836" s="2"/>
      <c r="H836" s="2"/>
      <c r="L836" s="2"/>
      <c r="N836" s="2"/>
      <c r="O836" s="2"/>
      <c r="P836" s="2"/>
    </row>
    <row r="837" ht="12.75" customHeight="1">
      <c r="A837" s="2"/>
      <c r="D837" s="2"/>
      <c r="F837" s="2"/>
      <c r="H837" s="2"/>
      <c r="L837" s="2"/>
      <c r="N837" s="2"/>
      <c r="O837" s="2"/>
      <c r="P837" s="2"/>
    </row>
    <row r="838" ht="12.75" customHeight="1">
      <c r="A838" s="2"/>
      <c r="D838" s="2"/>
      <c r="F838" s="2"/>
      <c r="H838" s="2"/>
      <c r="L838" s="2"/>
      <c r="N838" s="2"/>
      <c r="O838" s="2"/>
      <c r="P838" s="2"/>
    </row>
    <row r="839" ht="12.75" customHeight="1">
      <c r="A839" s="2"/>
      <c r="D839" s="2"/>
      <c r="F839" s="2"/>
      <c r="H839" s="2"/>
      <c r="L839" s="2"/>
      <c r="N839" s="2"/>
      <c r="O839" s="2"/>
      <c r="P839" s="2"/>
    </row>
    <row r="840" ht="12.75" customHeight="1">
      <c r="A840" s="2"/>
      <c r="D840" s="2"/>
      <c r="F840" s="2"/>
      <c r="H840" s="2"/>
      <c r="L840" s="2"/>
      <c r="N840" s="2"/>
      <c r="O840" s="2"/>
      <c r="P840" s="2"/>
    </row>
    <row r="841" ht="12.75" customHeight="1">
      <c r="A841" s="2"/>
      <c r="D841" s="2"/>
      <c r="F841" s="2"/>
      <c r="H841" s="2"/>
      <c r="L841" s="2"/>
      <c r="N841" s="2"/>
      <c r="O841" s="2"/>
      <c r="P841" s="2"/>
    </row>
    <row r="842" ht="12.75" customHeight="1">
      <c r="A842" s="2"/>
      <c r="D842" s="2"/>
      <c r="F842" s="2"/>
      <c r="H842" s="2"/>
      <c r="L842" s="2"/>
      <c r="N842" s="2"/>
      <c r="O842" s="2"/>
      <c r="P842" s="2"/>
    </row>
    <row r="843" ht="12.75" customHeight="1">
      <c r="A843" s="2"/>
      <c r="D843" s="2"/>
      <c r="F843" s="2"/>
      <c r="H843" s="2"/>
      <c r="L843" s="2"/>
      <c r="N843" s="2"/>
      <c r="O843" s="2"/>
      <c r="P843" s="2"/>
    </row>
    <row r="844" ht="12.75" customHeight="1">
      <c r="A844" s="2"/>
      <c r="D844" s="2"/>
      <c r="F844" s="2"/>
      <c r="H844" s="2"/>
      <c r="L844" s="2"/>
      <c r="N844" s="2"/>
      <c r="O844" s="2"/>
      <c r="P844" s="2"/>
    </row>
    <row r="845" ht="12.75" customHeight="1">
      <c r="A845" s="2"/>
      <c r="D845" s="2"/>
      <c r="F845" s="2"/>
      <c r="H845" s="2"/>
      <c r="L845" s="2"/>
      <c r="N845" s="2"/>
      <c r="O845" s="2"/>
      <c r="P845" s="2"/>
    </row>
    <row r="846" ht="12.75" customHeight="1">
      <c r="A846" s="2"/>
      <c r="D846" s="2"/>
      <c r="F846" s="2"/>
      <c r="H846" s="2"/>
      <c r="L846" s="2"/>
      <c r="N846" s="2"/>
      <c r="O846" s="2"/>
      <c r="P846" s="2"/>
    </row>
    <row r="847" ht="12.75" customHeight="1">
      <c r="A847" s="2"/>
      <c r="D847" s="2"/>
      <c r="F847" s="2"/>
      <c r="H847" s="2"/>
      <c r="L847" s="2"/>
      <c r="N847" s="2"/>
      <c r="O847" s="2"/>
      <c r="P847" s="2"/>
    </row>
    <row r="848" ht="12.75" customHeight="1">
      <c r="A848" s="2"/>
      <c r="D848" s="2"/>
      <c r="F848" s="2"/>
      <c r="H848" s="2"/>
      <c r="L848" s="2"/>
      <c r="N848" s="2"/>
      <c r="O848" s="2"/>
      <c r="P848" s="2"/>
    </row>
    <row r="849" ht="12.75" customHeight="1">
      <c r="A849" s="2"/>
      <c r="D849" s="2"/>
      <c r="F849" s="2"/>
      <c r="H849" s="2"/>
      <c r="L849" s="2"/>
      <c r="N849" s="2"/>
      <c r="O849" s="2"/>
      <c r="P849" s="2"/>
    </row>
    <row r="850" ht="12.75" customHeight="1">
      <c r="A850" s="2"/>
      <c r="D850" s="2"/>
      <c r="F850" s="2"/>
      <c r="H850" s="2"/>
      <c r="L850" s="2"/>
      <c r="N850" s="2"/>
      <c r="O850" s="2"/>
      <c r="P850" s="2"/>
    </row>
    <row r="851" ht="12.75" customHeight="1">
      <c r="A851" s="2"/>
      <c r="D851" s="2"/>
      <c r="F851" s="2"/>
      <c r="H851" s="2"/>
      <c r="L851" s="2"/>
      <c r="N851" s="2"/>
      <c r="O851" s="2"/>
      <c r="P851" s="2"/>
    </row>
    <row r="852" ht="12.75" customHeight="1">
      <c r="A852" s="2"/>
      <c r="D852" s="2"/>
      <c r="F852" s="2"/>
      <c r="H852" s="2"/>
      <c r="L852" s="2"/>
      <c r="N852" s="2"/>
      <c r="O852" s="2"/>
      <c r="P852" s="2"/>
    </row>
    <row r="853" ht="12.75" customHeight="1">
      <c r="A853" s="2"/>
      <c r="D853" s="2"/>
      <c r="F853" s="2"/>
      <c r="H853" s="2"/>
      <c r="L853" s="2"/>
      <c r="N853" s="2"/>
      <c r="O853" s="2"/>
      <c r="P853" s="2"/>
    </row>
    <row r="854" ht="12.75" customHeight="1">
      <c r="A854" s="2"/>
      <c r="D854" s="2"/>
      <c r="F854" s="2"/>
      <c r="H854" s="2"/>
      <c r="L854" s="2"/>
      <c r="N854" s="2"/>
      <c r="O854" s="2"/>
      <c r="P854" s="2"/>
    </row>
    <row r="855" ht="12.75" customHeight="1">
      <c r="A855" s="2"/>
      <c r="D855" s="2"/>
      <c r="F855" s="2"/>
      <c r="H855" s="2"/>
      <c r="L855" s="2"/>
      <c r="N855" s="2"/>
      <c r="O855" s="2"/>
      <c r="P855" s="2"/>
    </row>
    <row r="856" ht="12.75" customHeight="1">
      <c r="A856" s="2"/>
      <c r="D856" s="2"/>
      <c r="F856" s="2"/>
      <c r="H856" s="2"/>
      <c r="L856" s="2"/>
      <c r="N856" s="2"/>
      <c r="O856" s="2"/>
      <c r="P856" s="2"/>
    </row>
    <row r="857" ht="12.75" customHeight="1">
      <c r="A857" s="2"/>
      <c r="D857" s="2"/>
      <c r="F857" s="2"/>
      <c r="H857" s="2"/>
      <c r="L857" s="2"/>
      <c r="N857" s="2"/>
      <c r="O857" s="2"/>
      <c r="P857" s="2"/>
    </row>
    <row r="858" ht="12.75" customHeight="1">
      <c r="A858" s="2"/>
      <c r="D858" s="2"/>
      <c r="F858" s="2"/>
      <c r="H858" s="2"/>
      <c r="L858" s="2"/>
      <c r="N858" s="2"/>
      <c r="O858" s="2"/>
      <c r="P858" s="2"/>
    </row>
    <row r="859" ht="12.75" customHeight="1">
      <c r="A859" s="2"/>
      <c r="D859" s="2"/>
      <c r="F859" s="2"/>
      <c r="H859" s="2"/>
      <c r="L859" s="2"/>
      <c r="N859" s="2"/>
      <c r="O859" s="2"/>
      <c r="P859" s="2"/>
    </row>
    <row r="860" ht="12.75" customHeight="1">
      <c r="A860" s="2"/>
      <c r="D860" s="2"/>
      <c r="F860" s="2"/>
      <c r="H860" s="2"/>
      <c r="L860" s="2"/>
      <c r="N860" s="2"/>
      <c r="O860" s="2"/>
      <c r="P860" s="2"/>
    </row>
    <row r="861" ht="12.75" customHeight="1">
      <c r="A861" s="2"/>
      <c r="D861" s="2"/>
      <c r="F861" s="2"/>
      <c r="H861" s="2"/>
      <c r="L861" s="2"/>
      <c r="N861" s="2"/>
      <c r="O861" s="2"/>
      <c r="P861" s="2"/>
    </row>
    <row r="862" ht="12.75" customHeight="1">
      <c r="A862" s="2"/>
      <c r="D862" s="2"/>
      <c r="F862" s="2"/>
      <c r="H862" s="2"/>
      <c r="L862" s="2"/>
      <c r="N862" s="2"/>
      <c r="O862" s="2"/>
      <c r="P862" s="2"/>
    </row>
    <row r="863" ht="12.75" customHeight="1">
      <c r="A863" s="2"/>
      <c r="D863" s="2"/>
      <c r="F863" s="2"/>
      <c r="H863" s="2"/>
      <c r="L863" s="2"/>
      <c r="N863" s="2"/>
      <c r="O863" s="2"/>
      <c r="P863" s="2"/>
    </row>
    <row r="864" ht="12.75" customHeight="1">
      <c r="A864" s="2"/>
      <c r="D864" s="2"/>
      <c r="F864" s="2"/>
      <c r="H864" s="2"/>
      <c r="L864" s="2"/>
      <c r="N864" s="2"/>
      <c r="O864" s="2"/>
      <c r="P864" s="2"/>
    </row>
    <row r="865" ht="12.75" customHeight="1">
      <c r="A865" s="2"/>
      <c r="D865" s="2"/>
      <c r="F865" s="2"/>
      <c r="H865" s="2"/>
      <c r="L865" s="2"/>
      <c r="N865" s="2"/>
      <c r="O865" s="2"/>
      <c r="P865" s="2"/>
    </row>
    <row r="866" ht="12.75" customHeight="1">
      <c r="A866" s="2"/>
      <c r="D866" s="2"/>
      <c r="F866" s="2"/>
      <c r="H866" s="2"/>
      <c r="L866" s="2"/>
      <c r="N866" s="2"/>
      <c r="O866" s="2"/>
      <c r="P866" s="2"/>
    </row>
    <row r="867" ht="12.75" customHeight="1">
      <c r="A867" s="2"/>
      <c r="D867" s="2"/>
      <c r="F867" s="2"/>
      <c r="H867" s="2"/>
      <c r="L867" s="2"/>
      <c r="N867" s="2"/>
      <c r="O867" s="2"/>
      <c r="P867" s="2"/>
    </row>
    <row r="868" ht="12.75" customHeight="1">
      <c r="A868" s="2"/>
      <c r="D868" s="2"/>
      <c r="F868" s="2"/>
      <c r="H868" s="2"/>
      <c r="L868" s="2"/>
      <c r="N868" s="2"/>
      <c r="O868" s="2"/>
      <c r="P868" s="2"/>
    </row>
    <row r="869" ht="12.75" customHeight="1">
      <c r="A869" s="2"/>
      <c r="D869" s="2"/>
      <c r="F869" s="2"/>
      <c r="H869" s="2"/>
      <c r="L869" s="2"/>
      <c r="N869" s="2"/>
      <c r="O869" s="2"/>
      <c r="P869" s="2"/>
    </row>
    <row r="870" ht="12.75" customHeight="1">
      <c r="A870" s="2"/>
      <c r="D870" s="2"/>
      <c r="F870" s="2"/>
      <c r="H870" s="2"/>
      <c r="L870" s="2"/>
      <c r="N870" s="2"/>
      <c r="O870" s="2"/>
      <c r="P870" s="2"/>
    </row>
    <row r="871" ht="12.75" customHeight="1">
      <c r="A871" s="2"/>
      <c r="D871" s="2"/>
      <c r="F871" s="2"/>
      <c r="H871" s="2"/>
      <c r="L871" s="2"/>
      <c r="N871" s="2"/>
      <c r="O871" s="2"/>
      <c r="P871" s="2"/>
    </row>
    <row r="872" ht="12.75" customHeight="1">
      <c r="A872" s="2"/>
      <c r="D872" s="2"/>
      <c r="F872" s="2"/>
      <c r="H872" s="2"/>
      <c r="L872" s="2"/>
      <c r="N872" s="2"/>
      <c r="O872" s="2"/>
      <c r="P872" s="2"/>
    </row>
    <row r="873" ht="12.75" customHeight="1">
      <c r="A873" s="2"/>
      <c r="D873" s="2"/>
      <c r="F873" s="2"/>
      <c r="H873" s="2"/>
      <c r="L873" s="2"/>
      <c r="N873" s="2"/>
      <c r="O873" s="2"/>
      <c r="P873" s="2"/>
    </row>
    <row r="874" ht="12.75" customHeight="1">
      <c r="A874" s="2"/>
      <c r="D874" s="2"/>
      <c r="F874" s="2"/>
      <c r="H874" s="2"/>
      <c r="L874" s="2"/>
      <c r="N874" s="2"/>
      <c r="O874" s="2"/>
      <c r="P874" s="2"/>
    </row>
    <row r="875" ht="12.75" customHeight="1">
      <c r="A875" s="2"/>
      <c r="D875" s="2"/>
      <c r="F875" s="2"/>
      <c r="H875" s="2"/>
      <c r="L875" s="2"/>
      <c r="N875" s="2"/>
      <c r="O875" s="2"/>
      <c r="P875" s="2"/>
    </row>
    <row r="876" ht="12.75" customHeight="1">
      <c r="A876" s="2"/>
      <c r="D876" s="2"/>
      <c r="F876" s="2"/>
      <c r="H876" s="2"/>
      <c r="L876" s="2"/>
      <c r="N876" s="2"/>
      <c r="O876" s="2"/>
      <c r="P876" s="2"/>
    </row>
    <row r="877" ht="12.75" customHeight="1">
      <c r="A877" s="2"/>
      <c r="D877" s="2"/>
      <c r="F877" s="2"/>
      <c r="H877" s="2"/>
      <c r="L877" s="2"/>
      <c r="N877" s="2"/>
      <c r="O877" s="2"/>
      <c r="P877" s="2"/>
    </row>
    <row r="878" ht="12.75" customHeight="1">
      <c r="A878" s="2"/>
      <c r="D878" s="2"/>
      <c r="F878" s="2"/>
      <c r="H878" s="2"/>
      <c r="L878" s="2"/>
      <c r="N878" s="2"/>
      <c r="O878" s="2"/>
      <c r="P878" s="2"/>
    </row>
    <row r="879" ht="12.75" customHeight="1">
      <c r="A879" s="2"/>
      <c r="D879" s="2"/>
      <c r="F879" s="2"/>
      <c r="H879" s="2"/>
      <c r="L879" s="2"/>
      <c r="N879" s="2"/>
      <c r="O879" s="2"/>
      <c r="P879" s="2"/>
    </row>
    <row r="880" ht="12.75" customHeight="1">
      <c r="A880" s="2"/>
      <c r="D880" s="2"/>
      <c r="F880" s="2"/>
      <c r="H880" s="2"/>
      <c r="L880" s="2"/>
      <c r="N880" s="2"/>
      <c r="O880" s="2"/>
      <c r="P880" s="2"/>
    </row>
    <row r="881" ht="12.75" customHeight="1">
      <c r="A881" s="2"/>
      <c r="D881" s="2"/>
      <c r="F881" s="2"/>
      <c r="H881" s="2"/>
      <c r="L881" s="2"/>
      <c r="N881" s="2"/>
      <c r="O881" s="2"/>
      <c r="P881" s="2"/>
    </row>
    <row r="882" ht="12.75" customHeight="1">
      <c r="A882" s="2"/>
      <c r="D882" s="2"/>
      <c r="F882" s="2"/>
      <c r="H882" s="2"/>
      <c r="L882" s="2"/>
      <c r="N882" s="2"/>
      <c r="O882" s="2"/>
      <c r="P882" s="2"/>
    </row>
    <row r="883" ht="12.75" customHeight="1">
      <c r="A883" s="2"/>
      <c r="D883" s="2"/>
      <c r="F883" s="2"/>
      <c r="H883" s="2"/>
      <c r="L883" s="2"/>
      <c r="N883" s="2"/>
      <c r="O883" s="2"/>
      <c r="P883" s="2"/>
    </row>
    <row r="884" ht="12.75" customHeight="1">
      <c r="A884" s="2"/>
      <c r="D884" s="2"/>
      <c r="F884" s="2"/>
      <c r="H884" s="2"/>
      <c r="L884" s="2"/>
      <c r="N884" s="2"/>
      <c r="O884" s="2"/>
      <c r="P884" s="2"/>
    </row>
    <row r="885" ht="12.75" customHeight="1">
      <c r="A885" s="2"/>
      <c r="D885" s="2"/>
      <c r="F885" s="2"/>
      <c r="H885" s="2"/>
      <c r="L885" s="2"/>
      <c r="N885" s="2"/>
      <c r="O885" s="2"/>
      <c r="P885" s="2"/>
    </row>
    <row r="886" ht="12.75" customHeight="1">
      <c r="A886" s="2"/>
      <c r="D886" s="2"/>
      <c r="F886" s="2"/>
      <c r="H886" s="2"/>
      <c r="L886" s="2"/>
      <c r="N886" s="2"/>
      <c r="O886" s="2"/>
      <c r="P886" s="2"/>
    </row>
    <row r="887" ht="12.75" customHeight="1">
      <c r="A887" s="2"/>
      <c r="D887" s="2"/>
      <c r="F887" s="2"/>
      <c r="H887" s="2"/>
      <c r="L887" s="2"/>
      <c r="N887" s="2"/>
      <c r="O887" s="2"/>
      <c r="P887" s="2"/>
    </row>
    <row r="888" ht="12.75" customHeight="1">
      <c r="A888" s="2"/>
      <c r="D888" s="2"/>
      <c r="F888" s="2"/>
      <c r="H888" s="2"/>
      <c r="L888" s="2"/>
      <c r="N888" s="2"/>
      <c r="O888" s="2"/>
      <c r="P888" s="2"/>
    </row>
    <row r="889" ht="12.75" customHeight="1">
      <c r="A889" s="2"/>
      <c r="D889" s="2"/>
      <c r="F889" s="2"/>
      <c r="H889" s="2"/>
      <c r="L889" s="2"/>
      <c r="N889" s="2"/>
      <c r="O889" s="2"/>
      <c r="P889" s="2"/>
    </row>
    <row r="890" ht="12.75" customHeight="1">
      <c r="A890" s="2"/>
      <c r="D890" s="2"/>
      <c r="F890" s="2"/>
      <c r="H890" s="2"/>
      <c r="L890" s="2"/>
      <c r="N890" s="2"/>
      <c r="O890" s="2"/>
      <c r="P890" s="2"/>
    </row>
    <row r="891" ht="12.75" customHeight="1">
      <c r="A891" s="2"/>
      <c r="D891" s="2"/>
      <c r="F891" s="2"/>
      <c r="H891" s="2"/>
      <c r="L891" s="2"/>
      <c r="N891" s="2"/>
      <c r="O891" s="2"/>
      <c r="P891" s="2"/>
    </row>
    <row r="892" ht="12.75" customHeight="1">
      <c r="A892" s="2"/>
      <c r="D892" s="2"/>
      <c r="F892" s="2"/>
      <c r="H892" s="2"/>
      <c r="L892" s="2"/>
      <c r="N892" s="2"/>
      <c r="O892" s="2"/>
      <c r="P892" s="2"/>
    </row>
    <row r="893" ht="12.75" customHeight="1">
      <c r="A893" s="2"/>
      <c r="D893" s="2"/>
      <c r="F893" s="2"/>
      <c r="H893" s="2"/>
      <c r="L893" s="2"/>
      <c r="N893" s="2"/>
      <c r="O893" s="2"/>
      <c r="P893" s="2"/>
    </row>
    <row r="894" ht="12.75" customHeight="1">
      <c r="A894" s="2"/>
      <c r="D894" s="2"/>
      <c r="F894" s="2"/>
      <c r="H894" s="2"/>
      <c r="L894" s="2"/>
      <c r="N894" s="2"/>
      <c r="O894" s="2"/>
      <c r="P894" s="2"/>
    </row>
    <row r="895" ht="12.75" customHeight="1">
      <c r="A895" s="2"/>
      <c r="D895" s="2"/>
      <c r="F895" s="2"/>
      <c r="H895" s="2"/>
      <c r="L895" s="2"/>
      <c r="N895" s="2"/>
      <c r="O895" s="2"/>
      <c r="P895" s="2"/>
    </row>
    <row r="896" ht="12.75" customHeight="1">
      <c r="A896" s="2"/>
      <c r="D896" s="2"/>
      <c r="F896" s="2"/>
      <c r="H896" s="2"/>
      <c r="L896" s="2"/>
      <c r="N896" s="2"/>
      <c r="O896" s="2"/>
      <c r="P896" s="2"/>
    </row>
    <row r="897" ht="12.75" customHeight="1">
      <c r="A897" s="2"/>
      <c r="D897" s="2"/>
      <c r="F897" s="2"/>
      <c r="H897" s="2"/>
      <c r="L897" s="2"/>
      <c r="N897" s="2"/>
      <c r="O897" s="2"/>
      <c r="P897" s="2"/>
    </row>
    <row r="898" ht="12.75" customHeight="1">
      <c r="A898" s="2"/>
      <c r="D898" s="2"/>
      <c r="F898" s="2"/>
      <c r="H898" s="2"/>
      <c r="L898" s="2"/>
      <c r="N898" s="2"/>
      <c r="O898" s="2"/>
      <c r="P898" s="2"/>
    </row>
    <row r="899" ht="12.75" customHeight="1">
      <c r="A899" s="2"/>
      <c r="D899" s="2"/>
      <c r="F899" s="2"/>
      <c r="H899" s="2"/>
      <c r="L899" s="2"/>
      <c r="N899" s="2"/>
      <c r="O899" s="2"/>
      <c r="P899" s="2"/>
    </row>
    <row r="900" ht="12.75" customHeight="1">
      <c r="A900" s="2"/>
      <c r="D900" s="2"/>
      <c r="F900" s="2"/>
      <c r="H900" s="2"/>
      <c r="L900" s="2"/>
      <c r="N900" s="2"/>
      <c r="O900" s="2"/>
      <c r="P900" s="2"/>
    </row>
    <row r="901" ht="12.75" customHeight="1">
      <c r="A901" s="2"/>
      <c r="D901" s="2"/>
      <c r="F901" s="2"/>
      <c r="H901" s="2"/>
      <c r="L901" s="2"/>
      <c r="N901" s="2"/>
      <c r="O901" s="2"/>
      <c r="P901" s="2"/>
    </row>
    <row r="902" ht="12.75" customHeight="1">
      <c r="A902" s="2"/>
      <c r="D902" s="2"/>
      <c r="F902" s="2"/>
      <c r="H902" s="2"/>
      <c r="L902" s="2"/>
      <c r="N902" s="2"/>
      <c r="O902" s="2"/>
      <c r="P902" s="2"/>
    </row>
    <row r="903" ht="12.75" customHeight="1">
      <c r="A903" s="2"/>
      <c r="D903" s="2"/>
      <c r="F903" s="2"/>
      <c r="H903" s="2"/>
      <c r="L903" s="2"/>
      <c r="N903" s="2"/>
      <c r="O903" s="2"/>
      <c r="P903" s="2"/>
    </row>
    <row r="904" ht="12.75" customHeight="1">
      <c r="A904" s="2"/>
      <c r="D904" s="2"/>
      <c r="F904" s="2"/>
      <c r="H904" s="2"/>
      <c r="L904" s="2"/>
      <c r="N904" s="2"/>
      <c r="O904" s="2"/>
      <c r="P904" s="2"/>
    </row>
    <row r="905" ht="12.75" customHeight="1">
      <c r="A905" s="2"/>
      <c r="D905" s="2"/>
      <c r="F905" s="2"/>
      <c r="H905" s="2"/>
      <c r="L905" s="2"/>
      <c r="N905" s="2"/>
      <c r="O905" s="2"/>
      <c r="P905" s="2"/>
    </row>
    <row r="906" ht="12.75" customHeight="1">
      <c r="A906" s="2"/>
      <c r="D906" s="2"/>
      <c r="F906" s="2"/>
      <c r="H906" s="2"/>
      <c r="L906" s="2"/>
      <c r="N906" s="2"/>
      <c r="O906" s="2"/>
      <c r="P906" s="2"/>
    </row>
    <row r="907" ht="12.75" customHeight="1">
      <c r="A907" s="2"/>
      <c r="D907" s="2"/>
      <c r="F907" s="2"/>
      <c r="H907" s="2"/>
      <c r="L907" s="2"/>
      <c r="N907" s="2"/>
      <c r="O907" s="2"/>
      <c r="P907" s="2"/>
    </row>
    <row r="908" ht="12.75" customHeight="1">
      <c r="A908" s="2"/>
      <c r="D908" s="2"/>
      <c r="F908" s="2"/>
      <c r="H908" s="2"/>
      <c r="L908" s="2"/>
      <c r="N908" s="2"/>
      <c r="O908" s="2"/>
      <c r="P908" s="2"/>
    </row>
    <row r="909" ht="12.75" customHeight="1">
      <c r="A909" s="2"/>
      <c r="D909" s="2"/>
      <c r="F909" s="2"/>
      <c r="H909" s="2"/>
      <c r="L909" s="2"/>
      <c r="N909" s="2"/>
      <c r="O909" s="2"/>
      <c r="P909" s="2"/>
    </row>
    <row r="910" ht="12.75" customHeight="1">
      <c r="A910" s="2"/>
      <c r="D910" s="2"/>
      <c r="F910" s="2"/>
      <c r="H910" s="2"/>
      <c r="L910" s="2"/>
      <c r="N910" s="2"/>
      <c r="O910" s="2"/>
      <c r="P910" s="2"/>
    </row>
    <row r="911" ht="12.75" customHeight="1">
      <c r="A911" s="2"/>
      <c r="D911" s="2"/>
      <c r="F911" s="2"/>
      <c r="H911" s="2"/>
      <c r="L911" s="2"/>
      <c r="N911" s="2"/>
      <c r="O911" s="2"/>
      <c r="P911" s="2"/>
    </row>
    <row r="912" ht="12.75" customHeight="1">
      <c r="A912" s="2"/>
      <c r="D912" s="2"/>
      <c r="F912" s="2"/>
      <c r="H912" s="2"/>
      <c r="L912" s="2"/>
      <c r="N912" s="2"/>
      <c r="O912" s="2"/>
      <c r="P912" s="2"/>
    </row>
    <row r="913" ht="12.75" customHeight="1">
      <c r="A913" s="2"/>
      <c r="D913" s="2"/>
      <c r="F913" s="2"/>
      <c r="H913" s="2"/>
      <c r="L913" s="2"/>
      <c r="N913" s="2"/>
      <c r="O913" s="2"/>
      <c r="P913" s="2"/>
    </row>
    <row r="914" ht="12.75" customHeight="1">
      <c r="A914" s="2"/>
      <c r="D914" s="2"/>
      <c r="F914" s="2"/>
      <c r="H914" s="2"/>
      <c r="L914" s="2"/>
      <c r="N914" s="2"/>
      <c r="O914" s="2"/>
      <c r="P914" s="2"/>
    </row>
    <row r="915" ht="12.75" customHeight="1">
      <c r="A915" s="2"/>
      <c r="D915" s="2"/>
      <c r="F915" s="2"/>
      <c r="H915" s="2"/>
      <c r="L915" s="2"/>
      <c r="N915" s="2"/>
      <c r="O915" s="2"/>
      <c r="P915" s="2"/>
    </row>
    <row r="916" ht="12.75" customHeight="1">
      <c r="A916" s="2"/>
      <c r="D916" s="2"/>
      <c r="F916" s="2"/>
      <c r="H916" s="2"/>
      <c r="L916" s="2"/>
      <c r="N916" s="2"/>
      <c r="O916" s="2"/>
      <c r="P916" s="2"/>
    </row>
    <row r="917" ht="12.75" customHeight="1">
      <c r="A917" s="2"/>
      <c r="D917" s="2"/>
      <c r="F917" s="2"/>
      <c r="H917" s="2"/>
      <c r="L917" s="2"/>
      <c r="N917" s="2"/>
      <c r="O917" s="2"/>
      <c r="P917" s="2"/>
    </row>
    <row r="918" ht="12.75" customHeight="1">
      <c r="A918" s="2"/>
      <c r="D918" s="2"/>
      <c r="F918" s="2"/>
      <c r="H918" s="2"/>
      <c r="L918" s="2"/>
      <c r="N918" s="2"/>
      <c r="O918" s="2"/>
      <c r="P918" s="2"/>
    </row>
    <row r="919" ht="12.75" customHeight="1">
      <c r="A919" s="2"/>
      <c r="D919" s="2"/>
      <c r="F919" s="2"/>
      <c r="H919" s="2"/>
      <c r="L919" s="2"/>
      <c r="N919" s="2"/>
      <c r="O919" s="2"/>
      <c r="P919" s="2"/>
    </row>
    <row r="920" ht="12.75" customHeight="1">
      <c r="A920" s="2"/>
      <c r="D920" s="2"/>
      <c r="F920" s="2"/>
      <c r="H920" s="2"/>
      <c r="L920" s="2"/>
      <c r="N920" s="2"/>
      <c r="O920" s="2"/>
      <c r="P920" s="2"/>
    </row>
    <row r="921" ht="12.75" customHeight="1">
      <c r="A921" s="2"/>
      <c r="D921" s="2"/>
      <c r="F921" s="2"/>
      <c r="H921" s="2"/>
      <c r="L921" s="2"/>
      <c r="N921" s="2"/>
      <c r="O921" s="2"/>
      <c r="P921" s="2"/>
    </row>
    <row r="922" ht="12.75" customHeight="1">
      <c r="A922" s="2"/>
      <c r="D922" s="2"/>
      <c r="F922" s="2"/>
      <c r="H922" s="2"/>
      <c r="L922" s="2"/>
      <c r="N922" s="2"/>
      <c r="O922" s="2"/>
      <c r="P922" s="2"/>
    </row>
    <row r="923" ht="12.75" customHeight="1">
      <c r="A923" s="2"/>
      <c r="D923" s="2"/>
      <c r="F923" s="2"/>
      <c r="H923" s="2"/>
      <c r="L923" s="2"/>
      <c r="N923" s="2"/>
      <c r="O923" s="2"/>
      <c r="P923" s="2"/>
    </row>
    <row r="924" ht="12.75" customHeight="1">
      <c r="A924" s="2"/>
      <c r="D924" s="2"/>
      <c r="F924" s="2"/>
      <c r="H924" s="2"/>
      <c r="L924" s="2"/>
      <c r="N924" s="2"/>
      <c r="O924" s="2"/>
      <c r="P924" s="2"/>
    </row>
    <row r="925" ht="12.75" customHeight="1">
      <c r="A925" s="2"/>
      <c r="D925" s="2"/>
      <c r="F925" s="2"/>
      <c r="H925" s="2"/>
      <c r="L925" s="2"/>
      <c r="N925" s="2"/>
      <c r="O925" s="2"/>
      <c r="P925" s="2"/>
    </row>
    <row r="926" ht="12.75" customHeight="1">
      <c r="A926" s="2"/>
      <c r="D926" s="2"/>
      <c r="F926" s="2"/>
      <c r="H926" s="2"/>
      <c r="L926" s="2"/>
      <c r="N926" s="2"/>
      <c r="O926" s="2"/>
      <c r="P926" s="2"/>
    </row>
    <row r="927" ht="12.75" customHeight="1">
      <c r="A927" s="2"/>
      <c r="D927" s="2"/>
      <c r="F927" s="2"/>
      <c r="H927" s="2"/>
      <c r="L927" s="2"/>
      <c r="N927" s="2"/>
      <c r="O927" s="2"/>
      <c r="P927" s="2"/>
    </row>
    <row r="928" ht="12.75" customHeight="1">
      <c r="A928" s="2"/>
      <c r="D928" s="2"/>
      <c r="F928" s="2"/>
      <c r="H928" s="2"/>
      <c r="L928" s="2"/>
      <c r="N928" s="2"/>
      <c r="O928" s="2"/>
      <c r="P928" s="2"/>
    </row>
    <row r="929" ht="12.75" customHeight="1">
      <c r="A929" s="2"/>
      <c r="D929" s="2"/>
      <c r="F929" s="2"/>
      <c r="H929" s="2"/>
      <c r="L929" s="2"/>
      <c r="N929" s="2"/>
      <c r="O929" s="2"/>
      <c r="P929" s="2"/>
    </row>
    <row r="930" ht="12.75" customHeight="1">
      <c r="A930" s="2"/>
      <c r="D930" s="2"/>
      <c r="F930" s="2"/>
      <c r="H930" s="2"/>
      <c r="L930" s="2"/>
      <c r="N930" s="2"/>
      <c r="O930" s="2"/>
      <c r="P930" s="2"/>
    </row>
    <row r="931" ht="12.75" customHeight="1">
      <c r="A931" s="2"/>
      <c r="D931" s="2"/>
      <c r="F931" s="2"/>
      <c r="H931" s="2"/>
      <c r="L931" s="2"/>
      <c r="N931" s="2"/>
      <c r="O931" s="2"/>
      <c r="P931" s="2"/>
    </row>
    <row r="932" ht="12.75" customHeight="1">
      <c r="A932" s="2"/>
      <c r="D932" s="2"/>
      <c r="F932" s="2"/>
      <c r="H932" s="2"/>
      <c r="L932" s="2"/>
      <c r="N932" s="2"/>
      <c r="O932" s="2"/>
      <c r="P932" s="2"/>
    </row>
    <row r="933" ht="12.75" customHeight="1">
      <c r="A933" s="2"/>
      <c r="D933" s="2"/>
      <c r="F933" s="2"/>
      <c r="H933" s="2"/>
      <c r="L933" s="2"/>
      <c r="N933" s="2"/>
      <c r="O933" s="2"/>
      <c r="P933" s="2"/>
    </row>
    <row r="934" ht="12.75" customHeight="1">
      <c r="A934" s="2"/>
      <c r="D934" s="2"/>
      <c r="F934" s="2"/>
      <c r="H934" s="2"/>
      <c r="L934" s="2"/>
      <c r="N934" s="2"/>
      <c r="O934" s="2"/>
      <c r="P934" s="2"/>
    </row>
    <row r="935" ht="12.75" customHeight="1">
      <c r="A935" s="2"/>
      <c r="D935" s="2"/>
      <c r="F935" s="2"/>
      <c r="H935" s="2"/>
      <c r="L935" s="2"/>
      <c r="N935" s="2"/>
      <c r="O935" s="2"/>
      <c r="P935" s="2"/>
    </row>
    <row r="936" ht="12.75" customHeight="1">
      <c r="A936" s="2"/>
      <c r="D936" s="2"/>
      <c r="F936" s="2"/>
      <c r="H936" s="2"/>
      <c r="L936" s="2"/>
      <c r="N936" s="2"/>
      <c r="O936" s="2"/>
      <c r="P936" s="2"/>
    </row>
    <row r="937" ht="12.75" customHeight="1">
      <c r="A937" s="2"/>
      <c r="D937" s="2"/>
      <c r="F937" s="2"/>
      <c r="H937" s="2"/>
      <c r="L937" s="2"/>
      <c r="N937" s="2"/>
      <c r="O937" s="2"/>
      <c r="P937" s="2"/>
    </row>
    <row r="938" ht="12.75" customHeight="1">
      <c r="A938" s="2"/>
      <c r="D938" s="2"/>
      <c r="F938" s="2"/>
      <c r="H938" s="2"/>
      <c r="L938" s="2"/>
      <c r="N938" s="2"/>
      <c r="O938" s="2"/>
      <c r="P938" s="2"/>
    </row>
    <row r="939" ht="12.75" customHeight="1">
      <c r="A939" s="2"/>
      <c r="D939" s="2"/>
      <c r="F939" s="2"/>
      <c r="H939" s="2"/>
      <c r="L939" s="2"/>
      <c r="N939" s="2"/>
      <c r="O939" s="2"/>
      <c r="P939" s="2"/>
    </row>
    <row r="940" ht="12.75" customHeight="1">
      <c r="A940" s="2"/>
      <c r="D940" s="2"/>
      <c r="F940" s="2"/>
      <c r="H940" s="2"/>
      <c r="L940" s="2"/>
      <c r="N940" s="2"/>
      <c r="O940" s="2"/>
      <c r="P940" s="2"/>
    </row>
    <row r="941" ht="12.75" customHeight="1">
      <c r="A941" s="2"/>
      <c r="D941" s="2"/>
      <c r="F941" s="2"/>
      <c r="H941" s="2"/>
      <c r="L941" s="2"/>
      <c r="N941" s="2"/>
      <c r="O941" s="2"/>
      <c r="P941" s="2"/>
    </row>
    <row r="942" ht="12.75" customHeight="1">
      <c r="A942" s="2"/>
      <c r="D942" s="2"/>
      <c r="F942" s="2"/>
      <c r="H942" s="2"/>
      <c r="L942" s="2"/>
      <c r="N942" s="2"/>
      <c r="O942" s="2"/>
      <c r="P942" s="2"/>
    </row>
    <row r="943" ht="12.75" customHeight="1">
      <c r="A943" s="2"/>
      <c r="D943" s="2"/>
      <c r="F943" s="2"/>
      <c r="H943" s="2"/>
      <c r="L943" s="2"/>
      <c r="N943" s="2"/>
      <c r="O943" s="2"/>
      <c r="P943" s="2"/>
    </row>
    <row r="944" ht="12.75" customHeight="1">
      <c r="A944" s="2"/>
      <c r="D944" s="2"/>
      <c r="F944" s="2"/>
      <c r="H944" s="2"/>
      <c r="L944" s="2"/>
      <c r="N944" s="2"/>
      <c r="O944" s="2"/>
      <c r="P944" s="2"/>
    </row>
    <row r="945" ht="12.75" customHeight="1">
      <c r="A945" s="2"/>
      <c r="D945" s="2"/>
      <c r="F945" s="2"/>
      <c r="H945" s="2"/>
      <c r="L945" s="2"/>
      <c r="N945" s="2"/>
      <c r="O945" s="2"/>
      <c r="P945" s="2"/>
    </row>
    <row r="946" ht="12.75" customHeight="1">
      <c r="A946" s="2"/>
      <c r="D946" s="2"/>
      <c r="F946" s="2"/>
      <c r="H946" s="2"/>
      <c r="L946" s="2"/>
      <c r="N946" s="2"/>
      <c r="O946" s="2"/>
      <c r="P946" s="2"/>
    </row>
    <row r="947" ht="12.75" customHeight="1">
      <c r="A947" s="2"/>
      <c r="D947" s="2"/>
      <c r="F947" s="2"/>
      <c r="H947" s="2"/>
      <c r="L947" s="2"/>
      <c r="N947" s="2"/>
      <c r="O947" s="2"/>
      <c r="P947" s="2"/>
    </row>
    <row r="948" ht="12.75" customHeight="1">
      <c r="A948" s="2"/>
      <c r="D948" s="2"/>
      <c r="F948" s="2"/>
      <c r="H948" s="2"/>
      <c r="L948" s="2"/>
      <c r="N948" s="2"/>
      <c r="O948" s="2"/>
      <c r="P948" s="2"/>
    </row>
    <row r="949" ht="12.75" customHeight="1">
      <c r="A949" s="2"/>
      <c r="D949" s="2"/>
      <c r="F949" s="2"/>
      <c r="H949" s="2"/>
      <c r="L949" s="2"/>
      <c r="N949" s="2"/>
      <c r="O949" s="2"/>
      <c r="P949" s="2"/>
    </row>
    <row r="950" ht="12.75" customHeight="1">
      <c r="A950" s="2"/>
      <c r="D950" s="2"/>
      <c r="F950" s="2"/>
      <c r="H950" s="2"/>
      <c r="L950" s="2"/>
      <c r="N950" s="2"/>
      <c r="O950" s="2"/>
      <c r="P950" s="2"/>
    </row>
    <row r="951" ht="12.75" customHeight="1">
      <c r="A951" s="2"/>
      <c r="D951" s="2"/>
      <c r="F951" s="2"/>
      <c r="H951" s="2"/>
      <c r="L951" s="2"/>
      <c r="N951" s="2"/>
      <c r="O951" s="2"/>
      <c r="P951" s="2"/>
    </row>
    <row r="952" ht="12.75" customHeight="1">
      <c r="A952" s="2"/>
      <c r="D952" s="2"/>
      <c r="F952" s="2"/>
      <c r="H952" s="2"/>
      <c r="L952" s="2"/>
      <c r="N952" s="2"/>
      <c r="O952" s="2"/>
      <c r="P952" s="2"/>
    </row>
    <row r="953" ht="12.75" customHeight="1">
      <c r="A953" s="2"/>
      <c r="D953" s="2"/>
      <c r="F953" s="2"/>
      <c r="H953" s="2"/>
      <c r="L953" s="2"/>
      <c r="N953" s="2"/>
      <c r="O953" s="2"/>
      <c r="P953" s="2"/>
    </row>
    <row r="954" ht="12.75" customHeight="1">
      <c r="A954" s="2"/>
      <c r="D954" s="2"/>
      <c r="F954" s="2"/>
      <c r="H954" s="2"/>
      <c r="L954" s="2"/>
      <c r="N954" s="2"/>
      <c r="O954" s="2"/>
      <c r="P954" s="2"/>
    </row>
    <row r="955" ht="12.75" customHeight="1">
      <c r="A955" s="2"/>
      <c r="D955" s="2"/>
      <c r="F955" s="2"/>
      <c r="H955" s="2"/>
      <c r="L955" s="2"/>
      <c r="N955" s="2"/>
      <c r="O955" s="2"/>
      <c r="P955" s="2"/>
    </row>
    <row r="956" ht="12.75" customHeight="1">
      <c r="A956" s="2"/>
      <c r="D956" s="2"/>
      <c r="F956" s="2"/>
      <c r="H956" s="2"/>
      <c r="L956" s="2"/>
      <c r="N956" s="2"/>
      <c r="O956" s="2"/>
      <c r="P956" s="2"/>
    </row>
    <row r="957" ht="12.75" customHeight="1">
      <c r="A957" s="2"/>
      <c r="D957" s="2"/>
      <c r="F957" s="2"/>
      <c r="H957" s="2"/>
      <c r="L957" s="2"/>
      <c r="N957" s="2"/>
      <c r="O957" s="2"/>
      <c r="P957" s="2"/>
    </row>
    <row r="958" ht="12.75" customHeight="1">
      <c r="A958" s="2"/>
      <c r="D958" s="2"/>
      <c r="F958" s="2"/>
      <c r="H958" s="2"/>
      <c r="L958" s="2"/>
      <c r="N958" s="2"/>
      <c r="O958" s="2"/>
      <c r="P958" s="2"/>
    </row>
    <row r="959" ht="12.75" customHeight="1">
      <c r="A959" s="2"/>
      <c r="D959" s="2"/>
      <c r="F959" s="2"/>
      <c r="H959" s="2"/>
      <c r="L959" s="2"/>
      <c r="N959" s="2"/>
      <c r="O959" s="2"/>
      <c r="P959" s="2"/>
    </row>
    <row r="960" ht="12.75" customHeight="1">
      <c r="A960" s="2"/>
      <c r="D960" s="2"/>
      <c r="F960" s="2"/>
      <c r="H960" s="2"/>
      <c r="L960" s="2"/>
      <c r="N960" s="2"/>
      <c r="O960" s="2"/>
      <c r="P960" s="2"/>
    </row>
    <row r="961" ht="12.75" customHeight="1">
      <c r="A961" s="2"/>
      <c r="D961" s="2"/>
      <c r="F961" s="2"/>
      <c r="H961" s="2"/>
      <c r="L961" s="2"/>
      <c r="N961" s="2"/>
      <c r="O961" s="2"/>
      <c r="P961" s="2"/>
    </row>
    <row r="962" ht="12.75" customHeight="1">
      <c r="A962" s="2"/>
      <c r="D962" s="2"/>
      <c r="F962" s="2"/>
      <c r="H962" s="2"/>
      <c r="L962" s="2"/>
      <c r="N962" s="2"/>
      <c r="O962" s="2"/>
      <c r="P962" s="2"/>
    </row>
    <row r="963" ht="12.75" customHeight="1">
      <c r="A963" s="2"/>
      <c r="D963" s="2"/>
      <c r="F963" s="2"/>
      <c r="H963" s="2"/>
      <c r="L963" s="2"/>
      <c r="N963" s="2"/>
      <c r="O963" s="2"/>
      <c r="P963" s="2"/>
    </row>
    <row r="964" ht="12.75" customHeight="1">
      <c r="A964" s="2"/>
      <c r="D964" s="2"/>
      <c r="F964" s="2"/>
      <c r="H964" s="2"/>
      <c r="L964" s="2"/>
      <c r="N964" s="2"/>
      <c r="O964" s="2"/>
      <c r="P964" s="2"/>
    </row>
    <row r="965" ht="12.75" customHeight="1">
      <c r="A965" s="2"/>
      <c r="D965" s="2"/>
      <c r="F965" s="2"/>
      <c r="H965" s="2"/>
      <c r="L965" s="2"/>
      <c r="N965" s="2"/>
      <c r="O965" s="2"/>
      <c r="P965" s="2"/>
    </row>
    <row r="966" ht="12.75" customHeight="1">
      <c r="A966" s="2"/>
      <c r="D966" s="2"/>
      <c r="F966" s="2"/>
      <c r="H966" s="2"/>
      <c r="L966" s="2"/>
      <c r="N966" s="2"/>
      <c r="O966" s="2"/>
      <c r="P966" s="2"/>
    </row>
    <row r="967" ht="12.75" customHeight="1">
      <c r="A967" s="2"/>
      <c r="D967" s="2"/>
      <c r="F967" s="2"/>
      <c r="H967" s="2"/>
      <c r="L967" s="2"/>
      <c r="N967" s="2"/>
      <c r="O967" s="2"/>
      <c r="P967" s="2"/>
    </row>
    <row r="968" ht="12.75" customHeight="1">
      <c r="A968" s="2"/>
      <c r="D968" s="2"/>
      <c r="F968" s="2"/>
      <c r="H968" s="2"/>
      <c r="L968" s="2"/>
      <c r="N968" s="2"/>
      <c r="O968" s="2"/>
      <c r="P968" s="2"/>
    </row>
    <row r="969" ht="12.75" customHeight="1">
      <c r="A969" s="2"/>
      <c r="D969" s="2"/>
      <c r="F969" s="2"/>
      <c r="H969" s="2"/>
      <c r="L969" s="2"/>
      <c r="N969" s="2"/>
      <c r="O969" s="2"/>
      <c r="P969" s="2"/>
    </row>
    <row r="970" ht="12.75" customHeight="1">
      <c r="A970" s="2"/>
      <c r="D970" s="2"/>
      <c r="F970" s="2"/>
      <c r="H970" s="2"/>
      <c r="L970" s="2"/>
      <c r="N970" s="2"/>
      <c r="O970" s="2"/>
      <c r="P970" s="2"/>
    </row>
    <row r="971" ht="12.75" customHeight="1">
      <c r="A971" s="2"/>
      <c r="D971" s="2"/>
      <c r="F971" s="2"/>
      <c r="H971" s="2"/>
      <c r="L971" s="2"/>
      <c r="N971" s="2"/>
      <c r="O971" s="2"/>
      <c r="P971" s="2"/>
    </row>
    <row r="972" ht="12.75" customHeight="1">
      <c r="A972" s="2"/>
      <c r="D972" s="2"/>
      <c r="F972" s="2"/>
      <c r="H972" s="2"/>
      <c r="L972" s="2"/>
      <c r="N972" s="2"/>
      <c r="O972" s="2"/>
      <c r="P972" s="2"/>
    </row>
    <row r="973" ht="12.75" customHeight="1">
      <c r="A973" s="2"/>
      <c r="D973" s="2"/>
      <c r="F973" s="2"/>
      <c r="H973" s="2"/>
      <c r="L973" s="2"/>
      <c r="N973" s="2"/>
      <c r="O973" s="2"/>
      <c r="P973" s="2"/>
    </row>
    <row r="974" ht="12.75" customHeight="1">
      <c r="A974" s="2"/>
      <c r="D974" s="2"/>
      <c r="F974" s="2"/>
      <c r="H974" s="2"/>
      <c r="L974" s="2"/>
      <c r="N974" s="2"/>
      <c r="O974" s="2"/>
      <c r="P974" s="2"/>
    </row>
    <row r="975" ht="12.75" customHeight="1">
      <c r="A975" s="2"/>
      <c r="D975" s="2"/>
      <c r="F975" s="2"/>
      <c r="H975" s="2"/>
      <c r="L975" s="2"/>
      <c r="N975" s="2"/>
      <c r="O975" s="2"/>
      <c r="P975" s="2"/>
    </row>
    <row r="976" ht="12.75" customHeight="1">
      <c r="A976" s="2"/>
      <c r="D976" s="2"/>
      <c r="F976" s="2"/>
      <c r="H976" s="2"/>
      <c r="L976" s="2"/>
      <c r="N976" s="2"/>
      <c r="O976" s="2"/>
      <c r="P976" s="2"/>
    </row>
    <row r="977" ht="12.75" customHeight="1">
      <c r="A977" s="2"/>
      <c r="D977" s="2"/>
      <c r="F977" s="2"/>
      <c r="H977" s="2"/>
      <c r="L977" s="2"/>
      <c r="N977" s="2"/>
      <c r="O977" s="2"/>
      <c r="P977" s="2"/>
    </row>
    <row r="978" ht="12.75" customHeight="1">
      <c r="A978" s="2"/>
      <c r="D978" s="2"/>
      <c r="F978" s="2"/>
      <c r="H978" s="2"/>
      <c r="L978" s="2"/>
      <c r="N978" s="2"/>
      <c r="O978" s="2"/>
      <c r="P978" s="2"/>
    </row>
    <row r="979" ht="12.75" customHeight="1">
      <c r="A979" s="2"/>
      <c r="D979" s="2"/>
      <c r="F979" s="2"/>
      <c r="H979" s="2"/>
      <c r="L979" s="2"/>
      <c r="N979" s="2"/>
      <c r="O979" s="2"/>
      <c r="P979" s="2"/>
    </row>
    <row r="980" ht="12.75" customHeight="1">
      <c r="A980" s="2"/>
      <c r="D980" s="2"/>
      <c r="F980" s="2"/>
      <c r="H980" s="2"/>
      <c r="L980" s="2"/>
      <c r="N980" s="2"/>
      <c r="O980" s="2"/>
      <c r="P980" s="2"/>
    </row>
    <row r="981" ht="12.75" customHeight="1">
      <c r="A981" s="2"/>
      <c r="D981" s="2"/>
      <c r="F981" s="2"/>
      <c r="H981" s="2"/>
      <c r="L981" s="2"/>
      <c r="N981" s="2"/>
      <c r="O981" s="2"/>
      <c r="P981" s="2"/>
    </row>
    <row r="982" ht="12.75" customHeight="1">
      <c r="A982" s="2"/>
      <c r="D982" s="2"/>
      <c r="F982" s="2"/>
      <c r="H982" s="2"/>
      <c r="L982" s="2"/>
      <c r="N982" s="2"/>
      <c r="O982" s="2"/>
      <c r="P982" s="2"/>
    </row>
    <row r="983" ht="12.75" customHeight="1">
      <c r="A983" s="2"/>
      <c r="D983" s="2"/>
      <c r="F983" s="2"/>
      <c r="H983" s="2"/>
      <c r="L983" s="2"/>
      <c r="N983" s="2"/>
      <c r="O983" s="2"/>
      <c r="P983" s="2"/>
    </row>
    <row r="984" ht="12.75" customHeight="1">
      <c r="A984" s="2"/>
      <c r="D984" s="2"/>
      <c r="F984" s="2"/>
      <c r="H984" s="2"/>
      <c r="L984" s="2"/>
      <c r="N984" s="2"/>
      <c r="O984" s="2"/>
      <c r="P984" s="2"/>
    </row>
    <row r="985" ht="12.75" customHeight="1">
      <c r="A985" s="2"/>
      <c r="D985" s="2"/>
      <c r="F985" s="2"/>
      <c r="H985" s="2"/>
      <c r="L985" s="2"/>
      <c r="N985" s="2"/>
      <c r="O985" s="2"/>
      <c r="P985" s="2"/>
    </row>
    <row r="986" ht="12.75" customHeight="1">
      <c r="A986" s="2"/>
      <c r="D986" s="2"/>
      <c r="F986" s="2"/>
      <c r="H986" s="2"/>
      <c r="L986" s="2"/>
      <c r="N986" s="2"/>
      <c r="O986" s="2"/>
      <c r="P986" s="2"/>
    </row>
    <row r="987" ht="12.75" customHeight="1">
      <c r="A987" s="2"/>
      <c r="D987" s="2"/>
      <c r="F987" s="2"/>
      <c r="H987" s="2"/>
      <c r="L987" s="2"/>
      <c r="N987" s="2"/>
      <c r="O987" s="2"/>
      <c r="P987" s="2"/>
    </row>
    <row r="988" ht="12.75" customHeight="1">
      <c r="A988" s="2"/>
      <c r="D988" s="2"/>
      <c r="F988" s="2"/>
      <c r="H988" s="2"/>
      <c r="L988" s="2"/>
      <c r="N988" s="2"/>
      <c r="O988" s="2"/>
      <c r="P988" s="2"/>
    </row>
    <row r="989" ht="12.75" customHeight="1">
      <c r="A989" s="2"/>
      <c r="D989" s="2"/>
      <c r="F989" s="2"/>
      <c r="H989" s="2"/>
      <c r="L989" s="2"/>
      <c r="N989" s="2"/>
      <c r="O989" s="2"/>
      <c r="P989" s="2"/>
    </row>
    <row r="990" ht="12.75" customHeight="1">
      <c r="A990" s="2"/>
      <c r="D990" s="2"/>
      <c r="F990" s="2"/>
      <c r="H990" s="2"/>
      <c r="L990" s="2"/>
      <c r="N990" s="2"/>
      <c r="O990" s="2"/>
      <c r="P990" s="2"/>
    </row>
    <row r="991" ht="12.75" customHeight="1">
      <c r="A991" s="2"/>
      <c r="D991" s="2"/>
      <c r="F991" s="2"/>
      <c r="H991" s="2"/>
      <c r="L991" s="2"/>
      <c r="N991" s="2"/>
      <c r="O991" s="2"/>
      <c r="P991" s="2"/>
    </row>
    <row r="992" ht="12.75" customHeight="1">
      <c r="A992" s="2"/>
      <c r="D992" s="2"/>
      <c r="F992" s="2"/>
      <c r="H992" s="2"/>
      <c r="L992" s="2"/>
      <c r="N992" s="2"/>
      <c r="O992" s="2"/>
      <c r="P992" s="2"/>
    </row>
    <row r="993" ht="12.75" customHeight="1">
      <c r="A993" s="2"/>
      <c r="D993" s="2"/>
      <c r="F993" s="2"/>
      <c r="H993" s="2"/>
      <c r="L993" s="2"/>
      <c r="N993" s="2"/>
      <c r="O993" s="2"/>
      <c r="P993" s="2"/>
    </row>
    <row r="994" ht="12.75" customHeight="1">
      <c r="A994" s="2"/>
      <c r="D994" s="2"/>
      <c r="F994" s="2"/>
      <c r="H994" s="2"/>
      <c r="L994" s="2"/>
      <c r="N994" s="2"/>
      <c r="O994" s="2"/>
      <c r="P994" s="2"/>
    </row>
    <row r="995" ht="12.75" customHeight="1">
      <c r="A995" s="2"/>
      <c r="D995" s="2"/>
      <c r="F995" s="2"/>
      <c r="H995" s="2"/>
      <c r="L995" s="2"/>
      <c r="N995" s="2"/>
      <c r="O995" s="2"/>
      <c r="P995" s="2"/>
    </row>
    <row r="996" ht="12.75" customHeight="1">
      <c r="A996" s="2"/>
      <c r="D996" s="2"/>
      <c r="F996" s="2"/>
      <c r="H996" s="2"/>
      <c r="L996" s="2"/>
      <c r="N996" s="2"/>
      <c r="O996" s="2"/>
      <c r="P996" s="2"/>
    </row>
    <row r="997" ht="12.75" customHeight="1">
      <c r="A997" s="2"/>
      <c r="D997" s="2"/>
      <c r="F997" s="2"/>
      <c r="H997" s="2"/>
      <c r="L997" s="2"/>
      <c r="N997" s="2"/>
      <c r="O997" s="2"/>
      <c r="P997" s="2"/>
    </row>
    <row r="998" ht="12.75" customHeight="1">
      <c r="A998" s="2"/>
      <c r="D998" s="2"/>
      <c r="F998" s="2"/>
      <c r="H998" s="2"/>
      <c r="L998" s="2"/>
      <c r="N998" s="2"/>
      <c r="O998" s="2"/>
      <c r="P998" s="2"/>
    </row>
    <row r="999" ht="12.75" customHeight="1">
      <c r="A999" s="2"/>
      <c r="D999" s="2"/>
      <c r="F999" s="2"/>
      <c r="H999" s="2"/>
      <c r="L999" s="2"/>
      <c r="N999" s="2"/>
      <c r="O999" s="2"/>
      <c r="P999" s="2"/>
    </row>
    <row r="1000" ht="12.75" customHeight="1">
      <c r="A1000" s="2"/>
      <c r="D1000" s="2"/>
      <c r="F1000" s="2"/>
      <c r="H1000" s="2"/>
      <c r="L1000" s="2"/>
      <c r="N1000" s="2"/>
      <c r="O1000" s="2"/>
      <c r="P1000" s="2"/>
    </row>
  </sheetData>
  <autoFilter ref="$B$4:$K$126">
    <sortState ref="B4:K126">
      <sortCondition descending="1" ref="F4:F126"/>
    </sortState>
  </autoFilter>
  <mergeCells count="2">
    <mergeCell ref="A1:H1"/>
    <mergeCell ref="A2:H2"/>
  </mergeCells>
  <printOptions/>
  <pageMargins bottom="0.75" footer="0.0" header="0.0" left="0.236111111111111" right="0.236111111111111" top="0.75"/>
  <pageSetup orientation="landscape"/>
  <headerFooter>
    <oddFooter>&amp;CPage &amp;P of </oddFooter>
  </headerFooter>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2023-02-27T15:59:50Z</dcterms:created>
  <dc:creator>Lindsey Smart</dc:creator>
</cp:coreProperties>
</file>